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60" windowWidth="29040" windowHeight="15780" tabRatio="1000"/>
  </bookViews>
  <sheets>
    <sheet name="PR" sheetId="46" r:id="rId1"/>
    <sheet name="Hárok1" sheetId="51" r:id="rId2"/>
  </sheets>
  <definedNames>
    <definedName name="_xlnm.Print_Titles" localSheetId="0">PR!$1:$1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21" i="46" l="1"/>
  <c r="L2" i="51"/>
  <c r="L1394" i="51"/>
  <c r="N213" i="51" l="1"/>
  <c r="L213" i="51"/>
  <c r="N301" i="46" l="1"/>
  <c r="L301" i="46"/>
  <c r="N584" i="51" l="1"/>
  <c r="N1025" i="51"/>
  <c r="L27" i="46" l="1"/>
  <c r="L1069" i="51"/>
  <c r="I454" i="51" l="1"/>
  <c r="J454" i="51"/>
  <c r="L454" i="51"/>
  <c r="N454" i="51"/>
  <c r="H454" i="51"/>
  <c r="I454" i="46"/>
  <c r="J454" i="46"/>
  <c r="L454" i="46"/>
  <c r="N454" i="46"/>
  <c r="H454" i="46"/>
  <c r="N1426" i="51"/>
  <c r="N1427" i="51" s="1"/>
  <c r="M1426" i="51"/>
  <c r="M1427" i="51" s="1"/>
  <c r="K1426" i="51"/>
  <c r="K1427" i="51" s="1"/>
  <c r="J1426" i="51"/>
  <c r="J1427" i="51" s="1"/>
  <c r="I1426" i="51"/>
  <c r="I1427" i="51" s="1"/>
  <c r="H1426" i="51"/>
  <c r="H1427" i="51" s="1"/>
  <c r="L1418" i="51"/>
  <c r="L1417" i="51"/>
  <c r="P1406" i="51"/>
  <c r="P1426" i="51" s="1"/>
  <c r="P1427" i="51" s="1"/>
  <c r="O1406" i="51"/>
  <c r="O1426" i="51" s="1"/>
  <c r="O1427" i="51" s="1"/>
  <c r="H1405" i="51"/>
  <c r="P1404" i="51"/>
  <c r="P1405" i="51" s="1"/>
  <c r="O1404" i="51"/>
  <c r="O1405" i="51" s="1"/>
  <c r="N1404" i="51"/>
  <c r="N1405" i="51" s="1"/>
  <c r="M1404" i="51"/>
  <c r="M1405" i="51" s="1"/>
  <c r="L1404" i="51"/>
  <c r="L1405" i="51" s="1"/>
  <c r="K1404" i="51"/>
  <c r="K1405" i="51" s="1"/>
  <c r="J1404" i="51"/>
  <c r="J1405" i="51" s="1"/>
  <c r="I1404" i="51"/>
  <c r="I1405" i="51" s="1"/>
  <c r="O1396" i="51"/>
  <c r="N1396" i="51"/>
  <c r="M1396" i="51"/>
  <c r="L1396" i="51"/>
  <c r="K1396" i="51"/>
  <c r="J1396" i="51"/>
  <c r="J1394" i="51" s="1"/>
  <c r="I1396" i="51"/>
  <c r="H1396" i="51"/>
  <c r="P1395" i="51"/>
  <c r="P1396" i="51" s="1"/>
  <c r="Q1394" i="51"/>
  <c r="Q1428" i="51" s="1"/>
  <c r="Q1431" i="51" s="1"/>
  <c r="N1392" i="51"/>
  <c r="M1392" i="51"/>
  <c r="K1392" i="51"/>
  <c r="J1392" i="51"/>
  <c r="I1392" i="51"/>
  <c r="H1392" i="51"/>
  <c r="P1391" i="51"/>
  <c r="O1391" i="51"/>
  <c r="L1391" i="51"/>
  <c r="P1390" i="51"/>
  <c r="O1390" i="51"/>
  <c r="O1392" i="51" s="1"/>
  <c r="L1390" i="51"/>
  <c r="N1389" i="51"/>
  <c r="M1389" i="51"/>
  <c r="K1389" i="51"/>
  <c r="J1389" i="51"/>
  <c r="P1388" i="51"/>
  <c r="O1388" i="51"/>
  <c r="L1388" i="51"/>
  <c r="P1387" i="51"/>
  <c r="O1387" i="51"/>
  <c r="L1387" i="51"/>
  <c r="P1386" i="51"/>
  <c r="O1386" i="51"/>
  <c r="L1386" i="51"/>
  <c r="P1385" i="51"/>
  <c r="O1385" i="51"/>
  <c r="L1385" i="51"/>
  <c r="P1384" i="51"/>
  <c r="O1384" i="51"/>
  <c r="L1384" i="51"/>
  <c r="P1383" i="51"/>
  <c r="O1383" i="51"/>
  <c r="L1383" i="51"/>
  <c r="P1382" i="51"/>
  <c r="O1382" i="51"/>
  <c r="L1382" i="51"/>
  <c r="P1381" i="51"/>
  <c r="O1381" i="51"/>
  <c r="L1381" i="51"/>
  <c r="P1380" i="51"/>
  <c r="O1380" i="51"/>
  <c r="L1380" i="51"/>
  <c r="N1379" i="51"/>
  <c r="M1379" i="51"/>
  <c r="K1379" i="51"/>
  <c r="J1379" i="51"/>
  <c r="I1379" i="51"/>
  <c r="H1379" i="51"/>
  <c r="P1378" i="51"/>
  <c r="P1379" i="51" s="1"/>
  <c r="O1378" i="51"/>
  <c r="O1379" i="51" s="1"/>
  <c r="L1378" i="51"/>
  <c r="L1379" i="51" s="1"/>
  <c r="N1376" i="51"/>
  <c r="M1376" i="51"/>
  <c r="K1376" i="51"/>
  <c r="J1376" i="51"/>
  <c r="P1375" i="51"/>
  <c r="O1375" i="51"/>
  <c r="P1374" i="51"/>
  <c r="O1374" i="51"/>
  <c r="L1374" i="51"/>
  <c r="P1373" i="51"/>
  <c r="O1373" i="51"/>
  <c r="P1372" i="51"/>
  <c r="O1372" i="51"/>
  <c r="P1371" i="51"/>
  <c r="O1371" i="51"/>
  <c r="P1370" i="51"/>
  <c r="O1370" i="51"/>
  <c r="L1370" i="51"/>
  <c r="P1369" i="51"/>
  <c r="O1369" i="51"/>
  <c r="P1368" i="51"/>
  <c r="O1368" i="51"/>
  <c r="P1367" i="51"/>
  <c r="O1367" i="51"/>
  <c r="L1367" i="51"/>
  <c r="P1366" i="51"/>
  <c r="O1366" i="51"/>
  <c r="P1365" i="51"/>
  <c r="O1365" i="51"/>
  <c r="O1376" i="51" s="1"/>
  <c r="L1365" i="51"/>
  <c r="N1364" i="51"/>
  <c r="M1364" i="51"/>
  <c r="K1364" i="51"/>
  <c r="J1364" i="51"/>
  <c r="P1363" i="51"/>
  <c r="O1363" i="51"/>
  <c r="L1363" i="51"/>
  <c r="P1362" i="51"/>
  <c r="O1362" i="51"/>
  <c r="P1361" i="51"/>
  <c r="O1361" i="51"/>
  <c r="L1361" i="51"/>
  <c r="P1360" i="51"/>
  <c r="O1360" i="51"/>
  <c r="P1359" i="51"/>
  <c r="O1359" i="51"/>
  <c r="P1358" i="51"/>
  <c r="O1358" i="51"/>
  <c r="P1357" i="51"/>
  <c r="O1357" i="51"/>
  <c r="L1357" i="51"/>
  <c r="P1356" i="51"/>
  <c r="O1356" i="51"/>
  <c r="L1356" i="51"/>
  <c r="P1355" i="51"/>
  <c r="O1355" i="51"/>
  <c r="L1355" i="51"/>
  <c r="P1354" i="51"/>
  <c r="O1354" i="51"/>
  <c r="O1364" i="51" s="1"/>
  <c r="L1354" i="51"/>
  <c r="N1353" i="51"/>
  <c r="M1353" i="51"/>
  <c r="K1353" i="51"/>
  <c r="J1353" i="51"/>
  <c r="P1352" i="51"/>
  <c r="O1352" i="51"/>
  <c r="P1351" i="51"/>
  <c r="O1351" i="51"/>
  <c r="P1350" i="51"/>
  <c r="O1350" i="51"/>
  <c r="P1349" i="51"/>
  <c r="O1349" i="51"/>
  <c r="L1349" i="51"/>
  <c r="P1348" i="51"/>
  <c r="O1348" i="51"/>
  <c r="L1348" i="51"/>
  <c r="P1347" i="51"/>
  <c r="O1347" i="51"/>
  <c r="L1347" i="51"/>
  <c r="P1346" i="51"/>
  <c r="O1346" i="51"/>
  <c r="P1345" i="51"/>
  <c r="O1345" i="51"/>
  <c r="P1344" i="51"/>
  <c r="O1344" i="51"/>
  <c r="L1344" i="51"/>
  <c r="P1343" i="51"/>
  <c r="P1353" i="51" s="1"/>
  <c r="O1343" i="51"/>
  <c r="L1343" i="51"/>
  <c r="L1353" i="51" s="1"/>
  <c r="N1342" i="51"/>
  <c r="M1342" i="51"/>
  <c r="K1342" i="51"/>
  <c r="J1342" i="51"/>
  <c r="P1341" i="51"/>
  <c r="O1341" i="51"/>
  <c r="P1340" i="51"/>
  <c r="P1342" i="51" s="1"/>
  <c r="O1340" i="51"/>
  <c r="O1342" i="51" s="1"/>
  <c r="L1340" i="51"/>
  <c r="L1342" i="51" s="1"/>
  <c r="N1339" i="51"/>
  <c r="M1339" i="51"/>
  <c r="K1339" i="51"/>
  <c r="J1339" i="51"/>
  <c r="P1338" i="51"/>
  <c r="O1338" i="51"/>
  <c r="H1338" i="51"/>
  <c r="P1337" i="51"/>
  <c r="O1337" i="51"/>
  <c r="H1337" i="51"/>
  <c r="P1336" i="51"/>
  <c r="O1336" i="51"/>
  <c r="L1336" i="51"/>
  <c r="H1336" i="51"/>
  <c r="P1335" i="51"/>
  <c r="O1335" i="51"/>
  <c r="L1335" i="51"/>
  <c r="H1335" i="51"/>
  <c r="P1334" i="51"/>
  <c r="O1334" i="51"/>
  <c r="H1334" i="51"/>
  <c r="P1333" i="51"/>
  <c r="O1333" i="51"/>
  <c r="H1333" i="51"/>
  <c r="P1332" i="51"/>
  <c r="O1332" i="51"/>
  <c r="L1332" i="51"/>
  <c r="H1332" i="51"/>
  <c r="P1331" i="51"/>
  <c r="O1331" i="51"/>
  <c r="L1331" i="51"/>
  <c r="H1331" i="51"/>
  <c r="P1330" i="51"/>
  <c r="O1330" i="51"/>
  <c r="H1330" i="51"/>
  <c r="P1329" i="51"/>
  <c r="O1329" i="51"/>
  <c r="H1329" i="51"/>
  <c r="P1328" i="51"/>
  <c r="O1328" i="51"/>
  <c r="L1328" i="51"/>
  <c r="H1328" i="51"/>
  <c r="P1327" i="51"/>
  <c r="O1327" i="51"/>
  <c r="L1327" i="51"/>
  <c r="H1327" i="51"/>
  <c r="P1326" i="51"/>
  <c r="O1326" i="51"/>
  <c r="H1326" i="51"/>
  <c r="P1325" i="51"/>
  <c r="O1325" i="51"/>
  <c r="H1325" i="51"/>
  <c r="P1324" i="51"/>
  <c r="O1324" i="51"/>
  <c r="L1324" i="51"/>
  <c r="H1324" i="51"/>
  <c r="P1323" i="51"/>
  <c r="O1323" i="51"/>
  <c r="L1323" i="51"/>
  <c r="H1323" i="51"/>
  <c r="P1322" i="51"/>
  <c r="O1322" i="51"/>
  <c r="H1322" i="51"/>
  <c r="P1321" i="51"/>
  <c r="O1321" i="51"/>
  <c r="H1321" i="51"/>
  <c r="P1320" i="51"/>
  <c r="O1320" i="51"/>
  <c r="L1320" i="51"/>
  <c r="H1320" i="51"/>
  <c r="P1319" i="51"/>
  <c r="O1319" i="51"/>
  <c r="L1319" i="51"/>
  <c r="H1319" i="51"/>
  <c r="P1318" i="51"/>
  <c r="O1318" i="51"/>
  <c r="H1318" i="51"/>
  <c r="P1317" i="51"/>
  <c r="O1317" i="51"/>
  <c r="H1317" i="51"/>
  <c r="P1316" i="51"/>
  <c r="O1316" i="51"/>
  <c r="L1316" i="51"/>
  <c r="H1316" i="51"/>
  <c r="P1315" i="51"/>
  <c r="O1315" i="51"/>
  <c r="L1315" i="51"/>
  <c r="H1315" i="51"/>
  <c r="P1314" i="51"/>
  <c r="O1314" i="51"/>
  <c r="H1314" i="51"/>
  <c r="P1313" i="51"/>
  <c r="O1313" i="51"/>
  <c r="H1313" i="51"/>
  <c r="P1312" i="51"/>
  <c r="O1312" i="51"/>
  <c r="P1311" i="51"/>
  <c r="O1311" i="51"/>
  <c r="H1311" i="51"/>
  <c r="P1310" i="51"/>
  <c r="O1310" i="51"/>
  <c r="H1310" i="51"/>
  <c r="P1309" i="51"/>
  <c r="O1309" i="51"/>
  <c r="L1309" i="51"/>
  <c r="H1309" i="51"/>
  <c r="P1308" i="51"/>
  <c r="O1308" i="51"/>
  <c r="L1308" i="51"/>
  <c r="H1308" i="51"/>
  <c r="P1307" i="51"/>
  <c r="O1307" i="51"/>
  <c r="H1307" i="51"/>
  <c r="P1306" i="51"/>
  <c r="O1306" i="51"/>
  <c r="H1306" i="51"/>
  <c r="P1305" i="51"/>
  <c r="O1305" i="51"/>
  <c r="L1305" i="51"/>
  <c r="H1305" i="51"/>
  <c r="P1304" i="51"/>
  <c r="O1304" i="51"/>
  <c r="L1304" i="51"/>
  <c r="L1339" i="51" s="1"/>
  <c r="H1304" i="51"/>
  <c r="N1303" i="51"/>
  <c r="N1377" i="51" s="1"/>
  <c r="M1303" i="51"/>
  <c r="K1303" i="51"/>
  <c r="K1377" i="51" s="1"/>
  <c r="J1303" i="51"/>
  <c r="P1302" i="51"/>
  <c r="O1302" i="51"/>
  <c r="P1301" i="51"/>
  <c r="O1301" i="51"/>
  <c r="H1301" i="51"/>
  <c r="P1300" i="51"/>
  <c r="O1300" i="51"/>
  <c r="I1300" i="51"/>
  <c r="H1300" i="51"/>
  <c r="P1299" i="51"/>
  <c r="O1299" i="51"/>
  <c r="L1299" i="51"/>
  <c r="I1299" i="51"/>
  <c r="P1298" i="51"/>
  <c r="O1298" i="51"/>
  <c r="L1298" i="51"/>
  <c r="H1298" i="51"/>
  <c r="P1297" i="51"/>
  <c r="O1297" i="51"/>
  <c r="O1303" i="51" s="1"/>
  <c r="L1297" i="51"/>
  <c r="L1303" i="51" s="1"/>
  <c r="H1297" i="51"/>
  <c r="N1295" i="51"/>
  <c r="M1295" i="51"/>
  <c r="K1295" i="51"/>
  <c r="J1295" i="51"/>
  <c r="P1294" i="51"/>
  <c r="O1294" i="51"/>
  <c r="L1294" i="51"/>
  <c r="P1293" i="51"/>
  <c r="O1293" i="51"/>
  <c r="L1293" i="51"/>
  <c r="P1292" i="51"/>
  <c r="O1292" i="51"/>
  <c r="L1292" i="51"/>
  <c r="P1291" i="51"/>
  <c r="O1291" i="51"/>
  <c r="L1291" i="51"/>
  <c r="P1290" i="51"/>
  <c r="O1290" i="51"/>
  <c r="L1290" i="51"/>
  <c r="P1289" i="51"/>
  <c r="O1289" i="51"/>
  <c r="L1289" i="51"/>
  <c r="P1288" i="51"/>
  <c r="O1288" i="51"/>
  <c r="L1288" i="51"/>
  <c r="P1287" i="51"/>
  <c r="O1287" i="51"/>
  <c r="L1287" i="51"/>
  <c r="P1286" i="51"/>
  <c r="O1286" i="51"/>
  <c r="L1286" i="51"/>
  <c r="P1285" i="51"/>
  <c r="O1285" i="51"/>
  <c r="L1285" i="51"/>
  <c r="P1284" i="51"/>
  <c r="O1284" i="51"/>
  <c r="L1284" i="51"/>
  <c r="N1283" i="51"/>
  <c r="M1283" i="51"/>
  <c r="K1283" i="51"/>
  <c r="J1283" i="51"/>
  <c r="P1282" i="51"/>
  <c r="O1282" i="51"/>
  <c r="L1282" i="51"/>
  <c r="P1281" i="51"/>
  <c r="O1281" i="51"/>
  <c r="L1281" i="51"/>
  <c r="P1280" i="51"/>
  <c r="O1280" i="51"/>
  <c r="L1280" i="51"/>
  <c r="P1279" i="51"/>
  <c r="O1279" i="51"/>
  <c r="O1283" i="51" s="1"/>
  <c r="L1279" i="51"/>
  <c r="H1279" i="51"/>
  <c r="N1278" i="51"/>
  <c r="M1278" i="51"/>
  <c r="K1278" i="51"/>
  <c r="J1278" i="51"/>
  <c r="P1277" i="51"/>
  <c r="O1277" i="51"/>
  <c r="L1277" i="51"/>
  <c r="P1276" i="51"/>
  <c r="O1276" i="51"/>
  <c r="L1276" i="51"/>
  <c r="P1275" i="51"/>
  <c r="O1275" i="51"/>
  <c r="L1275" i="51"/>
  <c r="N1274" i="51"/>
  <c r="P1273" i="51"/>
  <c r="O1273" i="51"/>
  <c r="P1272" i="51"/>
  <c r="O1272" i="51"/>
  <c r="L1272" i="51"/>
  <c r="H1272" i="51"/>
  <c r="P1271" i="51"/>
  <c r="O1271" i="51"/>
  <c r="L1271" i="51"/>
  <c r="H1271" i="51"/>
  <c r="P1270" i="51"/>
  <c r="O1270" i="51"/>
  <c r="P1269" i="51"/>
  <c r="O1269" i="51"/>
  <c r="P1268" i="51"/>
  <c r="O1268" i="51"/>
  <c r="P1267" i="51"/>
  <c r="O1267" i="51"/>
  <c r="L1267" i="51"/>
  <c r="H1267" i="51"/>
  <c r="P1266" i="51"/>
  <c r="O1266" i="51"/>
  <c r="L1266" i="51"/>
  <c r="H1266" i="51"/>
  <c r="P1265" i="51"/>
  <c r="O1265" i="51"/>
  <c r="P1264" i="51"/>
  <c r="O1264" i="51"/>
  <c r="P1263" i="51"/>
  <c r="O1263" i="51"/>
  <c r="P1262" i="51"/>
  <c r="O1262" i="51"/>
  <c r="L1262" i="51"/>
  <c r="H1262" i="51"/>
  <c r="P1261" i="51"/>
  <c r="O1261" i="51"/>
  <c r="L1261" i="51"/>
  <c r="H1261" i="51"/>
  <c r="P1260" i="51"/>
  <c r="O1260" i="51"/>
  <c r="P1259" i="51"/>
  <c r="O1259" i="51"/>
  <c r="P1258" i="51"/>
  <c r="O1258" i="51"/>
  <c r="P1257" i="51"/>
  <c r="O1257" i="51"/>
  <c r="L1257" i="51"/>
  <c r="H1257" i="51"/>
  <c r="P1256" i="51"/>
  <c r="O1256" i="51"/>
  <c r="L1256" i="51"/>
  <c r="H1256" i="51"/>
  <c r="P1255" i="51"/>
  <c r="O1255" i="51"/>
  <c r="P1254" i="51"/>
  <c r="O1254" i="51"/>
  <c r="P1253" i="51"/>
  <c r="O1253" i="51"/>
  <c r="P1252" i="51"/>
  <c r="O1252" i="51"/>
  <c r="L1252" i="51"/>
  <c r="H1252" i="51"/>
  <c r="P1251" i="51"/>
  <c r="O1251" i="51"/>
  <c r="L1251" i="51"/>
  <c r="H1251" i="51"/>
  <c r="P1250" i="51"/>
  <c r="O1250" i="51"/>
  <c r="P1249" i="51"/>
  <c r="O1249" i="51"/>
  <c r="P1248" i="51"/>
  <c r="O1248" i="51"/>
  <c r="L1248" i="51"/>
  <c r="H1248" i="51"/>
  <c r="P1247" i="51"/>
  <c r="O1247" i="51"/>
  <c r="L1247" i="51"/>
  <c r="H1247" i="51"/>
  <c r="P1246" i="51"/>
  <c r="O1246" i="51"/>
  <c r="P1245" i="51"/>
  <c r="O1245" i="51"/>
  <c r="P1244" i="51"/>
  <c r="O1244" i="51"/>
  <c r="H1244" i="51"/>
  <c r="P1243" i="51"/>
  <c r="O1243" i="51"/>
  <c r="H1243" i="51"/>
  <c r="P1242" i="51"/>
  <c r="O1242" i="51"/>
  <c r="P1241" i="51"/>
  <c r="O1241" i="51"/>
  <c r="P1240" i="51"/>
  <c r="O1240" i="51"/>
  <c r="P1239" i="51"/>
  <c r="O1239" i="51"/>
  <c r="L1239" i="51"/>
  <c r="P1238" i="51"/>
  <c r="O1238" i="51"/>
  <c r="M1238" i="51"/>
  <c r="K1238" i="51"/>
  <c r="H1238" i="51"/>
  <c r="P1237" i="51"/>
  <c r="O1237" i="51"/>
  <c r="L1237" i="51"/>
  <c r="P1236" i="51"/>
  <c r="O1236" i="51"/>
  <c r="M1236" i="51"/>
  <c r="L1236" i="51"/>
  <c r="K1236" i="51"/>
  <c r="J1236" i="51"/>
  <c r="J1274" i="51" s="1"/>
  <c r="H1236" i="51"/>
  <c r="P1235" i="51"/>
  <c r="O1235" i="51"/>
  <c r="P1234" i="51"/>
  <c r="O1234" i="51"/>
  <c r="N1233" i="51"/>
  <c r="M1233" i="51"/>
  <c r="K1233" i="51"/>
  <c r="J1233" i="51"/>
  <c r="P1232" i="51"/>
  <c r="O1232" i="51"/>
  <c r="P1231" i="51"/>
  <c r="O1231" i="51"/>
  <c r="H1231" i="51"/>
  <c r="P1230" i="51"/>
  <c r="O1230" i="51"/>
  <c r="L1230" i="51"/>
  <c r="L1233" i="51" s="1"/>
  <c r="H1230" i="51"/>
  <c r="P1229" i="51"/>
  <c r="O1229" i="51"/>
  <c r="P1228" i="51"/>
  <c r="O1228" i="51"/>
  <c r="P1227" i="51"/>
  <c r="O1227" i="51"/>
  <c r="O1233" i="51" s="1"/>
  <c r="N1224" i="51"/>
  <c r="M1224" i="51"/>
  <c r="L1224" i="51"/>
  <c r="K1224" i="51"/>
  <c r="J1224" i="51"/>
  <c r="I1224" i="51"/>
  <c r="H1224" i="51"/>
  <c r="P1223" i="51"/>
  <c r="P1224" i="51" s="1"/>
  <c r="O1223" i="51"/>
  <c r="O1224" i="51" s="1"/>
  <c r="N1222" i="51"/>
  <c r="M1222" i="51"/>
  <c r="L1222" i="51"/>
  <c r="K1222" i="51"/>
  <c r="J1222" i="51"/>
  <c r="I1222" i="51"/>
  <c r="H1222" i="51"/>
  <c r="P1221" i="51"/>
  <c r="P1222" i="51" s="1"/>
  <c r="O1221" i="51"/>
  <c r="O1222" i="51" s="1"/>
  <c r="N1220" i="51"/>
  <c r="M1220" i="51"/>
  <c r="L1220" i="51"/>
  <c r="K1220" i="51"/>
  <c r="J1220" i="51"/>
  <c r="I1220" i="51"/>
  <c r="H1220" i="51"/>
  <c r="P1219" i="51"/>
  <c r="O1219" i="51"/>
  <c r="P1218" i="51"/>
  <c r="O1218" i="51"/>
  <c r="P1217" i="51"/>
  <c r="O1217" i="51"/>
  <c r="P1216" i="51"/>
  <c r="O1216" i="51"/>
  <c r="P1215" i="51"/>
  <c r="O1215" i="51"/>
  <c r="P1214" i="51"/>
  <c r="O1214" i="51"/>
  <c r="P1213" i="51"/>
  <c r="O1213" i="51"/>
  <c r="P1212" i="51"/>
  <c r="O1212" i="51"/>
  <c r="P1211" i="51"/>
  <c r="O1211" i="51"/>
  <c r="P1210" i="51"/>
  <c r="O1210" i="51"/>
  <c r="P1209" i="51"/>
  <c r="O1209" i="51"/>
  <c r="P1208" i="51"/>
  <c r="O1208" i="51"/>
  <c r="P1207" i="51"/>
  <c r="O1207" i="51"/>
  <c r="P1206" i="51"/>
  <c r="O1206" i="51"/>
  <c r="P1205" i="51"/>
  <c r="O1205" i="51"/>
  <c r="P1204" i="51"/>
  <c r="O1204" i="51"/>
  <c r="P1203" i="51"/>
  <c r="O1203" i="51"/>
  <c r="P1202" i="51"/>
  <c r="O1202" i="51"/>
  <c r="P1201" i="51"/>
  <c r="O1201" i="51"/>
  <c r="P1200" i="51"/>
  <c r="O1200" i="51"/>
  <c r="P1199" i="51"/>
  <c r="P1220" i="51" s="1"/>
  <c r="O1199" i="51"/>
  <c r="O1220" i="51" s="1"/>
  <c r="N1198" i="51"/>
  <c r="M1198" i="51"/>
  <c r="L1198" i="51"/>
  <c r="K1198" i="51"/>
  <c r="J1198" i="51"/>
  <c r="I1198" i="51"/>
  <c r="H1198" i="51"/>
  <c r="P1197" i="51"/>
  <c r="O1197" i="51"/>
  <c r="P1196" i="51"/>
  <c r="O1196" i="51"/>
  <c r="P1195" i="51"/>
  <c r="P1198" i="51" s="1"/>
  <c r="O1195" i="51"/>
  <c r="O1198" i="51" s="1"/>
  <c r="N1193" i="51"/>
  <c r="N1194" i="51" s="1"/>
  <c r="M1193" i="51"/>
  <c r="M1194" i="51" s="1"/>
  <c r="L1193" i="51"/>
  <c r="L1194" i="51" s="1"/>
  <c r="K1193" i="51"/>
  <c r="K1194" i="51" s="1"/>
  <c r="J1193" i="51"/>
  <c r="J1194" i="51" s="1"/>
  <c r="I1193" i="51"/>
  <c r="I1194" i="51" s="1"/>
  <c r="H1193" i="51"/>
  <c r="H1194" i="51" s="1"/>
  <c r="P1192" i="51"/>
  <c r="O1192" i="51"/>
  <c r="P1191" i="51"/>
  <c r="P1193" i="51" s="1"/>
  <c r="P1194" i="51" s="1"/>
  <c r="O1191" i="51"/>
  <c r="O1193" i="51" s="1"/>
  <c r="O1194" i="51" s="1"/>
  <c r="N1190" i="51"/>
  <c r="M1190" i="51"/>
  <c r="L1190" i="51"/>
  <c r="K1190" i="51"/>
  <c r="J1190" i="51"/>
  <c r="I1190" i="51"/>
  <c r="H1190" i="51"/>
  <c r="P1189" i="51"/>
  <c r="P1190" i="51" s="1"/>
  <c r="O1189" i="51"/>
  <c r="O1190" i="51" s="1"/>
  <c r="N1187" i="51"/>
  <c r="M1187" i="51"/>
  <c r="L1187" i="51"/>
  <c r="K1187" i="51"/>
  <c r="J1187" i="51"/>
  <c r="Q1186" i="51"/>
  <c r="P1186" i="51"/>
  <c r="P1187" i="51" s="1"/>
  <c r="O1186" i="51"/>
  <c r="O1187" i="51" s="1"/>
  <c r="N1185" i="51"/>
  <c r="M1185" i="51"/>
  <c r="L1185" i="51"/>
  <c r="K1185" i="51"/>
  <c r="J1185" i="51"/>
  <c r="P1184" i="51"/>
  <c r="P1185" i="51" s="1"/>
  <c r="O1184" i="51"/>
  <c r="O1185" i="51" s="1"/>
  <c r="N1183" i="51"/>
  <c r="M1183" i="51"/>
  <c r="L1183" i="51"/>
  <c r="K1183" i="51"/>
  <c r="J1183" i="51"/>
  <c r="P1182" i="51"/>
  <c r="P1183" i="51" s="1"/>
  <c r="O1182" i="51"/>
  <c r="O1183" i="51" s="1"/>
  <c r="N1181" i="51"/>
  <c r="M1181" i="51"/>
  <c r="L1181" i="51"/>
  <c r="K1181" i="51"/>
  <c r="J1181" i="51"/>
  <c r="P1180" i="51"/>
  <c r="O1180" i="51"/>
  <c r="P1179" i="51"/>
  <c r="O1179" i="51"/>
  <c r="P1178" i="51"/>
  <c r="O1178" i="51"/>
  <c r="P1177" i="51"/>
  <c r="O1177" i="51"/>
  <c r="P1176" i="51"/>
  <c r="O1176" i="51"/>
  <c r="P1175" i="51"/>
  <c r="O1175" i="51"/>
  <c r="P1174" i="51"/>
  <c r="P1181" i="51" s="1"/>
  <c r="O1174" i="51"/>
  <c r="O1181" i="51" s="1"/>
  <c r="N1171" i="51"/>
  <c r="M1171" i="51"/>
  <c r="L1171" i="51"/>
  <c r="K1171" i="51"/>
  <c r="J1171" i="51"/>
  <c r="I1171" i="51"/>
  <c r="H1171" i="51"/>
  <c r="P1170" i="51"/>
  <c r="P1171" i="51" s="1"/>
  <c r="O1170" i="51"/>
  <c r="O1171" i="51" s="1"/>
  <c r="N1169" i="51"/>
  <c r="M1169" i="51"/>
  <c r="L1169" i="51"/>
  <c r="K1169" i="51"/>
  <c r="J1169" i="51"/>
  <c r="I1169" i="51"/>
  <c r="H1169" i="51"/>
  <c r="P1168" i="51"/>
  <c r="P1169" i="51" s="1"/>
  <c r="O1168" i="51"/>
  <c r="O1169" i="51" s="1"/>
  <c r="N1167" i="51"/>
  <c r="M1167" i="51"/>
  <c r="K1167" i="51"/>
  <c r="J1167" i="51"/>
  <c r="I1167" i="51"/>
  <c r="H1167" i="51"/>
  <c r="P1166" i="51"/>
  <c r="P1167" i="51" s="1"/>
  <c r="O1166" i="51"/>
  <c r="O1167" i="51" s="1"/>
  <c r="L1166" i="51"/>
  <c r="L1167" i="51" s="1"/>
  <c r="N1164" i="51"/>
  <c r="M1164" i="51"/>
  <c r="K1164" i="51"/>
  <c r="J1164" i="51"/>
  <c r="I1164" i="51"/>
  <c r="H1164" i="51"/>
  <c r="P1163" i="51"/>
  <c r="O1163" i="51"/>
  <c r="P1162" i="51"/>
  <c r="O1162" i="51"/>
  <c r="P1161" i="51"/>
  <c r="O1161" i="51"/>
  <c r="L1161" i="51"/>
  <c r="P1160" i="51"/>
  <c r="P1164" i="51" s="1"/>
  <c r="O1160" i="51"/>
  <c r="L1160" i="51"/>
  <c r="L1164" i="51" s="1"/>
  <c r="N1159" i="51"/>
  <c r="M1159" i="51"/>
  <c r="K1159" i="51"/>
  <c r="J1159" i="51"/>
  <c r="I1159" i="51"/>
  <c r="H1159" i="51"/>
  <c r="P1158" i="51"/>
  <c r="P1159" i="51" s="1"/>
  <c r="O1158" i="51"/>
  <c r="O1159" i="51" s="1"/>
  <c r="L1158" i="51"/>
  <c r="L1159" i="51" s="1"/>
  <c r="N1157" i="51"/>
  <c r="M1157" i="51"/>
  <c r="L1157" i="51"/>
  <c r="K1157" i="51"/>
  <c r="J1157" i="51"/>
  <c r="I1157" i="51"/>
  <c r="H1157" i="51"/>
  <c r="P1156" i="51"/>
  <c r="O1156" i="51"/>
  <c r="P1155" i="51"/>
  <c r="O1155" i="51"/>
  <c r="P1154" i="51"/>
  <c r="O1154" i="51"/>
  <c r="P1153" i="51"/>
  <c r="O1153" i="51"/>
  <c r="P1152" i="51"/>
  <c r="O1152" i="51"/>
  <c r="P1151" i="51"/>
  <c r="O1151" i="51"/>
  <c r="P1150" i="51"/>
  <c r="O1150" i="51"/>
  <c r="P1149" i="51"/>
  <c r="O1149" i="51"/>
  <c r="P1148" i="51"/>
  <c r="O1148" i="51"/>
  <c r="P1147" i="51"/>
  <c r="P1157" i="51" s="1"/>
  <c r="O1147" i="51"/>
  <c r="O1157" i="51" s="1"/>
  <c r="N1146" i="51"/>
  <c r="M1146" i="51"/>
  <c r="L1146" i="51"/>
  <c r="K1146" i="51"/>
  <c r="J1146" i="51"/>
  <c r="I1146" i="51"/>
  <c r="H1146" i="51"/>
  <c r="P1145" i="51"/>
  <c r="O1145" i="51"/>
  <c r="P1144" i="51"/>
  <c r="P1146" i="51" s="1"/>
  <c r="O1144" i="51"/>
  <c r="O1146" i="51" s="1"/>
  <c r="N1143" i="51"/>
  <c r="M1143" i="51"/>
  <c r="L1143" i="51"/>
  <c r="K1143" i="51"/>
  <c r="J1143" i="51"/>
  <c r="I1143" i="51"/>
  <c r="H1143" i="51"/>
  <c r="P1134" i="51"/>
  <c r="P1143" i="51" s="1"/>
  <c r="O1134" i="51"/>
  <c r="O1143" i="51" s="1"/>
  <c r="N1131" i="51"/>
  <c r="M1131" i="51"/>
  <c r="K1131" i="51"/>
  <c r="J1131" i="51"/>
  <c r="P1130" i="51"/>
  <c r="O1130" i="51"/>
  <c r="P1129" i="51"/>
  <c r="O1129" i="51"/>
  <c r="L1129" i="51"/>
  <c r="I1129" i="51"/>
  <c r="I1131" i="51" s="1"/>
  <c r="P1128" i="51"/>
  <c r="O1128" i="51"/>
  <c r="L1128" i="51"/>
  <c r="P1127" i="51"/>
  <c r="O1127" i="51"/>
  <c r="L1127" i="51"/>
  <c r="P1126" i="51"/>
  <c r="O1126" i="51"/>
  <c r="O1131" i="51" s="1"/>
  <c r="L1126" i="51"/>
  <c r="N1125" i="51"/>
  <c r="M1125" i="51"/>
  <c r="K1125" i="51"/>
  <c r="J1125" i="51"/>
  <c r="I1125" i="51"/>
  <c r="P1124" i="51"/>
  <c r="O1124" i="51"/>
  <c r="L1124" i="51"/>
  <c r="P1123" i="51"/>
  <c r="O1123" i="51"/>
  <c r="L1123" i="51"/>
  <c r="P1122" i="51"/>
  <c r="O1122" i="51"/>
  <c r="O1125" i="51" s="1"/>
  <c r="L1122" i="51"/>
  <c r="N1121" i="51"/>
  <c r="M1121" i="51"/>
  <c r="K1121" i="51"/>
  <c r="J1121" i="51"/>
  <c r="I1121" i="51"/>
  <c r="P1120" i="51"/>
  <c r="O1120" i="51"/>
  <c r="L1120" i="51"/>
  <c r="P1119" i="51"/>
  <c r="O1119" i="51"/>
  <c r="L1119" i="51"/>
  <c r="P1118" i="51"/>
  <c r="O1118" i="51"/>
  <c r="L1118" i="51"/>
  <c r="P1117" i="51"/>
  <c r="O1117" i="51"/>
  <c r="L1117" i="51"/>
  <c r="P1116" i="51"/>
  <c r="O1116" i="51"/>
  <c r="L1116" i="51"/>
  <c r="N1115" i="51"/>
  <c r="M1115" i="51"/>
  <c r="K1115" i="51"/>
  <c r="J1115" i="51"/>
  <c r="I1115" i="51"/>
  <c r="P1114" i="51"/>
  <c r="P1115" i="51" s="1"/>
  <c r="O1114" i="51"/>
  <c r="O1115" i="51" s="1"/>
  <c r="L1114" i="51"/>
  <c r="L1115" i="51" s="1"/>
  <c r="N1113" i="51"/>
  <c r="M1113" i="51"/>
  <c r="L1113" i="51"/>
  <c r="K1113" i="51"/>
  <c r="J1113" i="51"/>
  <c r="P1112" i="51"/>
  <c r="O1112" i="51"/>
  <c r="I1112" i="51"/>
  <c r="P1111" i="51"/>
  <c r="O1111" i="51"/>
  <c r="I1111" i="51"/>
  <c r="P1110" i="51"/>
  <c r="O1110" i="51"/>
  <c r="I1110" i="51"/>
  <c r="P1109" i="51"/>
  <c r="O1109" i="51"/>
  <c r="I1109" i="51"/>
  <c r="I1113" i="51" s="1"/>
  <c r="P1108" i="51"/>
  <c r="O1108" i="51"/>
  <c r="O1113" i="51" s="1"/>
  <c r="I1108" i="51"/>
  <c r="P1107" i="51"/>
  <c r="O1107" i="51"/>
  <c r="P1106" i="51"/>
  <c r="O1106" i="51"/>
  <c r="P1105" i="51"/>
  <c r="O1105" i="51"/>
  <c r="P1104" i="51"/>
  <c r="P1113" i="51" s="1"/>
  <c r="O1104" i="51"/>
  <c r="N1103" i="51"/>
  <c r="N1132" i="51" s="1"/>
  <c r="M1103" i="51"/>
  <c r="L1103" i="51"/>
  <c r="K1103" i="51"/>
  <c r="J1103" i="51"/>
  <c r="J1132" i="51" s="1"/>
  <c r="P1102" i="51"/>
  <c r="O1102" i="51"/>
  <c r="P1101" i="51"/>
  <c r="P1103" i="51" s="1"/>
  <c r="O1101" i="51"/>
  <c r="O1103" i="51" s="1"/>
  <c r="I1101" i="51"/>
  <c r="I1103" i="51" s="1"/>
  <c r="H1101" i="51"/>
  <c r="M1099" i="51"/>
  <c r="L1099" i="51"/>
  <c r="K1099" i="51"/>
  <c r="J1099" i="51"/>
  <c r="I1099" i="51"/>
  <c r="H1099" i="51"/>
  <c r="P1098" i="51"/>
  <c r="P1099" i="51" s="1"/>
  <c r="O1098" i="51"/>
  <c r="N1098" i="51"/>
  <c r="N1099" i="51" s="1"/>
  <c r="O1097" i="51"/>
  <c r="O1099" i="51" s="1"/>
  <c r="N1096" i="51"/>
  <c r="N1100" i="51" s="1"/>
  <c r="N1093" i="51" s="1"/>
  <c r="M1096" i="51"/>
  <c r="L1096" i="51"/>
  <c r="L1100" i="51" s="1"/>
  <c r="K1096" i="51"/>
  <c r="J1096" i="51"/>
  <c r="J1100" i="51" s="1"/>
  <c r="J1093" i="51" s="1"/>
  <c r="I1096" i="51"/>
  <c r="H1096" i="51"/>
  <c r="P1095" i="51"/>
  <c r="O1095" i="51"/>
  <c r="P1094" i="51"/>
  <c r="P1096" i="51" s="1"/>
  <c r="O1094" i="51"/>
  <c r="O1096" i="51" s="1"/>
  <c r="O1100" i="51" s="1"/>
  <c r="H1093" i="51"/>
  <c r="N1091" i="51"/>
  <c r="M1091" i="51"/>
  <c r="L1091" i="51"/>
  <c r="K1091" i="51"/>
  <c r="J1091" i="51"/>
  <c r="I1091" i="51"/>
  <c r="H1091" i="51"/>
  <c r="P1090" i="51"/>
  <c r="P1091" i="51" s="1"/>
  <c r="O1090" i="51"/>
  <c r="O1091" i="51" s="1"/>
  <c r="O1092" i="51" s="1"/>
  <c r="N1089" i="51"/>
  <c r="M1089" i="51"/>
  <c r="L1089" i="51"/>
  <c r="K1089" i="51"/>
  <c r="J1089" i="51"/>
  <c r="I1089" i="51"/>
  <c r="H1089" i="51"/>
  <c r="P1088" i="51"/>
  <c r="P1089" i="51" s="1"/>
  <c r="O1088" i="51"/>
  <c r="O1089" i="51" s="1"/>
  <c r="N1087" i="51"/>
  <c r="M1087" i="51"/>
  <c r="L1087" i="51"/>
  <c r="K1087" i="51"/>
  <c r="J1087" i="51"/>
  <c r="P1086" i="51"/>
  <c r="P1087" i="51" s="1"/>
  <c r="O1086" i="51"/>
  <c r="O1087" i="51" s="1"/>
  <c r="N1084" i="51"/>
  <c r="M1084" i="51"/>
  <c r="L1084" i="51"/>
  <c r="K1084" i="51"/>
  <c r="J1084" i="51"/>
  <c r="I1084" i="51"/>
  <c r="H1084" i="51"/>
  <c r="P1083" i="51"/>
  <c r="P1084" i="51" s="1"/>
  <c r="O1083" i="51"/>
  <c r="O1084" i="51" s="1"/>
  <c r="N1082" i="51"/>
  <c r="N1085" i="51" s="1"/>
  <c r="M1082" i="51"/>
  <c r="L1082" i="51"/>
  <c r="L1085" i="51" s="1"/>
  <c r="K1082" i="51"/>
  <c r="J1082" i="51"/>
  <c r="J1085" i="51" s="1"/>
  <c r="I1082" i="51"/>
  <c r="H1082" i="51"/>
  <c r="P1081" i="51"/>
  <c r="P1082" i="51" s="1"/>
  <c r="O1081" i="51"/>
  <c r="O1082" i="51" s="1"/>
  <c r="O1085" i="51" s="1"/>
  <c r="I1080" i="51"/>
  <c r="N1079" i="51"/>
  <c r="M1079" i="51"/>
  <c r="L1079" i="51"/>
  <c r="K1079" i="51"/>
  <c r="J1079" i="51"/>
  <c r="P1078" i="51"/>
  <c r="P1079" i="51" s="1"/>
  <c r="O1078" i="51"/>
  <c r="O1079" i="51" s="1"/>
  <c r="N1076" i="51"/>
  <c r="M1076" i="51"/>
  <c r="L1076" i="51"/>
  <c r="K1076" i="51"/>
  <c r="J1076" i="51"/>
  <c r="H1076" i="51"/>
  <c r="P1075" i="51"/>
  <c r="O1075" i="51"/>
  <c r="P1074" i="51"/>
  <c r="P1076" i="51" s="1"/>
  <c r="O1074" i="51"/>
  <c r="O1076" i="51" s="1"/>
  <c r="N1073" i="51"/>
  <c r="M1073" i="51"/>
  <c r="L1073" i="51"/>
  <c r="K1073" i="51"/>
  <c r="J1073" i="51"/>
  <c r="H1073" i="51"/>
  <c r="P1072" i="51"/>
  <c r="P1073" i="51" s="1"/>
  <c r="O1072" i="51"/>
  <c r="O1073" i="51" s="1"/>
  <c r="N1071" i="51"/>
  <c r="N1077" i="51" s="1"/>
  <c r="M1071" i="51"/>
  <c r="M1077" i="51" s="1"/>
  <c r="M1080" i="51" s="1"/>
  <c r="L1071" i="51"/>
  <c r="L1077" i="51" s="1"/>
  <c r="K1071" i="51"/>
  <c r="K1077" i="51" s="1"/>
  <c r="K1080" i="51" s="1"/>
  <c r="J1071" i="51"/>
  <c r="J1077" i="51" s="1"/>
  <c r="I1071" i="51"/>
  <c r="H1071" i="51"/>
  <c r="P1070" i="51"/>
  <c r="P1071" i="51" s="1"/>
  <c r="P1077" i="51" s="1"/>
  <c r="P1080" i="51" s="1"/>
  <c r="O1070" i="51"/>
  <c r="O1071" i="51" s="1"/>
  <c r="N1067" i="51"/>
  <c r="M1067" i="51"/>
  <c r="L1067" i="51"/>
  <c r="K1067" i="51"/>
  <c r="J1067" i="51"/>
  <c r="H1067" i="51"/>
  <c r="P1066" i="51"/>
  <c r="P1067" i="51" s="1"/>
  <c r="O1066" i="51"/>
  <c r="O1067" i="51" s="1"/>
  <c r="N1065" i="51"/>
  <c r="M1065" i="51"/>
  <c r="L1065" i="51"/>
  <c r="K1065" i="51"/>
  <c r="J1065" i="51"/>
  <c r="H1065" i="51"/>
  <c r="P1064" i="51"/>
  <c r="O1064" i="51"/>
  <c r="P1063" i="51"/>
  <c r="O1063" i="51"/>
  <c r="P1062" i="51"/>
  <c r="O1062" i="51"/>
  <c r="P1061" i="51"/>
  <c r="O1061" i="51"/>
  <c r="P1060" i="51"/>
  <c r="O1060" i="51"/>
  <c r="P1059" i="51"/>
  <c r="P1065" i="51" s="1"/>
  <c r="O1059" i="51"/>
  <c r="O1065" i="51" s="1"/>
  <c r="P1056" i="51"/>
  <c r="O1056" i="51"/>
  <c r="N1056" i="51"/>
  <c r="M1056" i="51"/>
  <c r="L1056" i="51"/>
  <c r="K1056" i="51"/>
  <c r="J1056" i="51"/>
  <c r="I1056" i="51"/>
  <c r="H1056" i="51"/>
  <c r="N1054" i="51"/>
  <c r="N1057" i="51" s="1"/>
  <c r="M1054" i="51"/>
  <c r="L1054" i="51"/>
  <c r="L1057" i="51" s="1"/>
  <c r="K1054" i="51"/>
  <c r="J1054" i="51"/>
  <c r="J1057" i="51" s="1"/>
  <c r="I1054" i="51"/>
  <c r="H1054" i="51"/>
  <c r="H1057" i="51" s="1"/>
  <c r="H1058" i="51" s="1"/>
  <c r="P1053" i="51"/>
  <c r="O1053" i="51"/>
  <c r="H1053" i="51"/>
  <c r="P1052" i="51"/>
  <c r="P1054" i="51" s="1"/>
  <c r="P1057" i="51" s="1"/>
  <c r="O1052" i="51"/>
  <c r="P1050" i="51"/>
  <c r="O1050" i="51"/>
  <c r="N1050" i="51"/>
  <c r="M1050" i="51"/>
  <c r="L1050" i="51"/>
  <c r="K1050" i="51"/>
  <c r="J1050" i="51"/>
  <c r="P1048" i="51"/>
  <c r="O1048" i="51"/>
  <c r="N1048" i="51"/>
  <c r="M1048" i="51"/>
  <c r="L1048" i="51"/>
  <c r="K1048" i="51"/>
  <c r="J1048" i="51"/>
  <c r="H1048" i="51"/>
  <c r="N1045" i="51"/>
  <c r="M1045" i="51"/>
  <c r="L1045" i="51"/>
  <c r="K1045" i="51"/>
  <c r="J1045" i="51"/>
  <c r="P1044" i="51"/>
  <c r="P1045" i="51" s="1"/>
  <c r="O1044" i="51"/>
  <c r="O1045" i="51" s="1"/>
  <c r="N1043" i="51"/>
  <c r="M1043" i="51"/>
  <c r="L1043" i="51"/>
  <c r="K1043" i="51"/>
  <c r="J1043" i="51"/>
  <c r="I1043" i="51"/>
  <c r="H1043" i="51"/>
  <c r="P1041" i="51"/>
  <c r="P1043" i="51" s="1"/>
  <c r="O1041" i="51"/>
  <c r="O1043" i="51" s="1"/>
  <c r="O1051" i="51" s="1"/>
  <c r="N1039" i="51"/>
  <c r="M1039" i="51"/>
  <c r="H1039" i="51"/>
  <c r="P1038" i="51"/>
  <c r="P1039" i="51" s="1"/>
  <c r="O1038" i="51"/>
  <c r="O1039" i="51" s="1"/>
  <c r="N1036" i="51"/>
  <c r="M1036" i="51"/>
  <c r="L1036" i="51"/>
  <c r="K1036" i="51"/>
  <c r="J1036" i="51"/>
  <c r="I1036" i="51"/>
  <c r="P1035" i="51"/>
  <c r="O1035" i="51"/>
  <c r="P1034" i="51"/>
  <c r="P1036" i="51" s="1"/>
  <c r="O1034" i="51"/>
  <c r="O1036" i="51" s="1"/>
  <c r="N1033" i="51"/>
  <c r="M1033" i="51"/>
  <c r="L1033" i="51"/>
  <c r="K1033" i="51"/>
  <c r="J1033" i="51"/>
  <c r="P1032" i="51"/>
  <c r="O1032" i="51"/>
  <c r="P1031" i="51"/>
  <c r="O1031" i="51"/>
  <c r="P1030" i="51"/>
  <c r="O1030" i="51"/>
  <c r="P1029" i="51"/>
  <c r="O1029" i="51"/>
  <c r="P1028" i="51"/>
  <c r="P1033" i="51" s="1"/>
  <c r="O1028" i="51"/>
  <c r="O1033" i="51" s="1"/>
  <c r="N1027" i="51"/>
  <c r="M1027" i="51"/>
  <c r="L1027" i="51"/>
  <c r="K1027" i="51"/>
  <c r="J1027" i="51"/>
  <c r="I1027" i="51"/>
  <c r="H1027" i="51"/>
  <c r="P1026" i="51"/>
  <c r="P1027" i="51" s="1"/>
  <c r="O1026" i="51"/>
  <c r="O1027" i="51" s="1"/>
  <c r="P1023" i="51"/>
  <c r="O1023" i="51"/>
  <c r="N1023" i="51"/>
  <c r="M1023" i="51"/>
  <c r="L1023" i="51"/>
  <c r="K1023" i="51"/>
  <c r="J1023" i="51"/>
  <c r="I1023" i="51"/>
  <c r="H1023" i="51"/>
  <c r="N1021" i="51"/>
  <c r="M1021" i="51"/>
  <c r="L1021" i="51"/>
  <c r="K1021" i="51"/>
  <c r="J1021" i="51"/>
  <c r="I1021" i="51"/>
  <c r="H1021" i="51"/>
  <c r="P1020" i="51"/>
  <c r="O1020" i="51"/>
  <c r="P1019" i="51"/>
  <c r="O1019" i="51"/>
  <c r="P1018" i="51"/>
  <c r="P1021" i="51" s="1"/>
  <c r="O1018" i="51"/>
  <c r="O1021" i="51" s="1"/>
  <c r="N1017" i="51"/>
  <c r="M1017" i="51"/>
  <c r="L1017" i="51"/>
  <c r="K1017" i="51"/>
  <c r="J1017" i="51"/>
  <c r="I1017" i="51"/>
  <c r="H1017" i="51"/>
  <c r="P1016" i="51"/>
  <c r="O1016" i="51"/>
  <c r="P1015" i="51"/>
  <c r="P1017" i="51" s="1"/>
  <c r="O1015" i="51"/>
  <c r="O1017" i="51" s="1"/>
  <c r="O1014" i="51"/>
  <c r="N1014" i="51"/>
  <c r="M1014" i="51"/>
  <c r="L1014" i="51"/>
  <c r="K1014" i="51"/>
  <c r="J1014" i="51"/>
  <c r="I1014" i="51"/>
  <c r="H1014" i="51"/>
  <c r="P1013" i="51"/>
  <c r="P1014" i="51" s="1"/>
  <c r="O1013" i="51"/>
  <c r="Q1011" i="51"/>
  <c r="N1011" i="51"/>
  <c r="M1011" i="51"/>
  <c r="L1011" i="51"/>
  <c r="K1011" i="51"/>
  <c r="J1011" i="51"/>
  <c r="I1011" i="51"/>
  <c r="H1011" i="51"/>
  <c r="P1010" i="51"/>
  <c r="P1011" i="51" s="1"/>
  <c r="O1010" i="51"/>
  <c r="O1011" i="51" s="1"/>
  <c r="N1008" i="51"/>
  <c r="M1008" i="51"/>
  <c r="L1008" i="51"/>
  <c r="K1008" i="51"/>
  <c r="J1008" i="51"/>
  <c r="J1009" i="51" s="1"/>
  <c r="I1008" i="51"/>
  <c r="H1008" i="51"/>
  <c r="H1009" i="51" s="1"/>
  <c r="P1007" i="51"/>
  <c r="O1007" i="51"/>
  <c r="P1006" i="51"/>
  <c r="P1008" i="51" s="1"/>
  <c r="O1006" i="51"/>
  <c r="O1008" i="51" s="1"/>
  <c r="L1006" i="51"/>
  <c r="N1005" i="51"/>
  <c r="M1005" i="51"/>
  <c r="K1005" i="51"/>
  <c r="J1005" i="51"/>
  <c r="I1005" i="51"/>
  <c r="P1004" i="51"/>
  <c r="O1004" i="51"/>
  <c r="L1004" i="51"/>
  <c r="P1003" i="51"/>
  <c r="O1003" i="51"/>
  <c r="L1003" i="51"/>
  <c r="H1003" i="51"/>
  <c r="P1002" i="51"/>
  <c r="O1002" i="51"/>
  <c r="L1002" i="51"/>
  <c r="H1002" i="51"/>
  <c r="H1005" i="51" s="1"/>
  <c r="P1001" i="51"/>
  <c r="O1001" i="51"/>
  <c r="L1001" i="51"/>
  <c r="P1000" i="51"/>
  <c r="O1000" i="51"/>
  <c r="N999" i="51"/>
  <c r="M999" i="51"/>
  <c r="M1009" i="51" s="1"/>
  <c r="K999" i="51"/>
  <c r="J999" i="51"/>
  <c r="I999" i="51"/>
  <c r="H999" i="51"/>
  <c r="P998" i="51"/>
  <c r="O998" i="51"/>
  <c r="L998" i="51"/>
  <c r="P997" i="51"/>
  <c r="O997" i="51"/>
  <c r="L997" i="51"/>
  <c r="P996" i="51"/>
  <c r="O996" i="51"/>
  <c r="L996" i="51"/>
  <c r="P995" i="51"/>
  <c r="O995" i="51"/>
  <c r="O999" i="51" s="1"/>
  <c r="L995" i="51"/>
  <c r="P994" i="51"/>
  <c r="P999" i="51" s="1"/>
  <c r="O994" i="51"/>
  <c r="N992" i="51"/>
  <c r="M992" i="51"/>
  <c r="K992" i="51"/>
  <c r="J992" i="51"/>
  <c r="I992" i="51"/>
  <c r="H992" i="51"/>
  <c r="P991" i="51"/>
  <c r="O991" i="51"/>
  <c r="P990" i="51"/>
  <c r="O990" i="51"/>
  <c r="P989" i="51"/>
  <c r="O989" i="51"/>
  <c r="L989" i="51"/>
  <c r="P988" i="51"/>
  <c r="O988" i="51"/>
  <c r="L988" i="51"/>
  <c r="P987" i="51"/>
  <c r="O987" i="51"/>
  <c r="L987" i="51"/>
  <c r="P986" i="51"/>
  <c r="O986" i="51"/>
  <c r="O992" i="51" s="1"/>
  <c r="L986" i="51"/>
  <c r="N985" i="51"/>
  <c r="M985" i="51"/>
  <c r="K985" i="51"/>
  <c r="J985" i="51"/>
  <c r="I985" i="51"/>
  <c r="H985" i="51"/>
  <c r="P984" i="51"/>
  <c r="P985" i="51" s="1"/>
  <c r="O984" i="51"/>
  <c r="O985" i="51" s="1"/>
  <c r="L984" i="51"/>
  <c r="L985" i="51" s="1"/>
  <c r="Q983" i="51"/>
  <c r="N983" i="51"/>
  <c r="M983" i="51"/>
  <c r="K983" i="51"/>
  <c r="J983" i="51"/>
  <c r="H983" i="51"/>
  <c r="P982" i="51"/>
  <c r="O982" i="51"/>
  <c r="L982" i="51"/>
  <c r="P981" i="51"/>
  <c r="O981" i="51"/>
  <c r="L981" i="51"/>
  <c r="I981" i="51"/>
  <c r="I983" i="51" s="1"/>
  <c r="P980" i="51"/>
  <c r="O980" i="51"/>
  <c r="L980" i="51"/>
  <c r="P979" i="51"/>
  <c r="O979" i="51"/>
  <c r="L979" i="51"/>
  <c r="P978" i="51"/>
  <c r="P983" i="51" s="1"/>
  <c r="O978" i="51"/>
  <c r="L978" i="51"/>
  <c r="L983" i="51" s="1"/>
  <c r="N977" i="51"/>
  <c r="M977" i="51"/>
  <c r="K977" i="51"/>
  <c r="J977" i="51"/>
  <c r="I977" i="51"/>
  <c r="H977" i="51"/>
  <c r="P976" i="51"/>
  <c r="O976" i="51"/>
  <c r="L976" i="51"/>
  <c r="P975" i="51"/>
  <c r="O975" i="51"/>
  <c r="L975" i="51"/>
  <c r="P974" i="51"/>
  <c r="O974" i="51"/>
  <c r="L974" i="51"/>
  <c r="P973" i="51"/>
  <c r="P977" i="51" s="1"/>
  <c r="O973" i="51"/>
  <c r="L973" i="51"/>
  <c r="L977" i="51" s="1"/>
  <c r="N972" i="51"/>
  <c r="M972" i="51"/>
  <c r="L972" i="51"/>
  <c r="K972" i="51"/>
  <c r="J972" i="51"/>
  <c r="I972" i="51"/>
  <c r="H972" i="51"/>
  <c r="P971" i="51"/>
  <c r="O971" i="51"/>
  <c r="P970" i="51"/>
  <c r="O970" i="51"/>
  <c r="P969" i="51"/>
  <c r="O969" i="51"/>
  <c r="P968" i="51"/>
  <c r="O968" i="51"/>
  <c r="P967" i="51"/>
  <c r="O967" i="51"/>
  <c r="P966" i="51"/>
  <c r="O966" i="51"/>
  <c r="P965" i="51"/>
  <c r="P972" i="51" s="1"/>
  <c r="O965" i="51"/>
  <c r="O972" i="51" s="1"/>
  <c r="N964" i="51"/>
  <c r="M964" i="51"/>
  <c r="L964" i="51"/>
  <c r="K964" i="51"/>
  <c r="J964" i="51"/>
  <c r="I964" i="51"/>
  <c r="H964" i="51"/>
  <c r="P963" i="51"/>
  <c r="P964" i="51" s="1"/>
  <c r="O963" i="51"/>
  <c r="O964" i="51" s="1"/>
  <c r="N961" i="51"/>
  <c r="M961" i="51"/>
  <c r="K961" i="51"/>
  <c r="J961" i="51"/>
  <c r="I961" i="51"/>
  <c r="H961" i="51"/>
  <c r="P960" i="51"/>
  <c r="O960" i="51"/>
  <c r="P959" i="51"/>
  <c r="O959" i="51"/>
  <c r="P958" i="51"/>
  <c r="O958" i="51"/>
  <c r="L958" i="51"/>
  <c r="P957" i="51"/>
  <c r="O957" i="51"/>
  <c r="L957" i="51"/>
  <c r="P956" i="51"/>
  <c r="O956" i="51"/>
  <c r="P955" i="51"/>
  <c r="O955" i="51"/>
  <c r="L955" i="51"/>
  <c r="P954" i="51"/>
  <c r="O954" i="51"/>
  <c r="P953" i="51"/>
  <c r="O953" i="51"/>
  <c r="P952" i="51"/>
  <c r="O952" i="51"/>
  <c r="P951" i="51"/>
  <c r="P961" i="51" s="1"/>
  <c r="O951" i="51"/>
  <c r="L951" i="51"/>
  <c r="L961" i="51" s="1"/>
  <c r="P950" i="51"/>
  <c r="O950" i="51"/>
  <c r="O961" i="51" s="1"/>
  <c r="L950" i="51"/>
  <c r="N949" i="51"/>
  <c r="M949" i="51"/>
  <c r="K949" i="51"/>
  <c r="J949" i="51"/>
  <c r="I949" i="51"/>
  <c r="H949" i="51"/>
  <c r="P948" i="51"/>
  <c r="O948" i="51"/>
  <c r="L948" i="51"/>
  <c r="P947" i="51"/>
  <c r="O947" i="51"/>
  <c r="O949" i="51" s="1"/>
  <c r="L947" i="51"/>
  <c r="N946" i="51"/>
  <c r="M946" i="51"/>
  <c r="K946" i="51"/>
  <c r="J946" i="51"/>
  <c r="I946" i="51"/>
  <c r="H946" i="51"/>
  <c r="P945" i="51"/>
  <c r="O945" i="51"/>
  <c r="L945" i="51"/>
  <c r="P944" i="51"/>
  <c r="O944" i="51"/>
  <c r="L944" i="51"/>
  <c r="P943" i="51"/>
  <c r="O943" i="51"/>
  <c r="L943" i="51"/>
  <c r="P942" i="51"/>
  <c r="O942" i="51"/>
  <c r="O946" i="51" s="1"/>
  <c r="L942" i="51"/>
  <c r="P941" i="51"/>
  <c r="P946" i="51" s="1"/>
  <c r="O941" i="51"/>
  <c r="L941" i="51"/>
  <c r="L946" i="51" s="1"/>
  <c r="N940" i="51"/>
  <c r="M940" i="51"/>
  <c r="K940" i="51"/>
  <c r="J940" i="51"/>
  <c r="I940" i="51"/>
  <c r="H940" i="51"/>
  <c r="P939" i="51"/>
  <c r="O939" i="51"/>
  <c r="L939" i="51"/>
  <c r="P938" i="51"/>
  <c r="O938" i="51"/>
  <c r="L938" i="51"/>
  <c r="P937" i="51"/>
  <c r="O937" i="51"/>
  <c r="L937" i="51"/>
  <c r="P936" i="51"/>
  <c r="P940" i="51" s="1"/>
  <c r="O936" i="51"/>
  <c r="L936" i="51"/>
  <c r="L940" i="51" s="1"/>
  <c r="N935" i="51"/>
  <c r="M935" i="51"/>
  <c r="K935" i="51"/>
  <c r="J935" i="51"/>
  <c r="I935" i="51"/>
  <c r="H935" i="51"/>
  <c r="P934" i="51"/>
  <c r="O934" i="51"/>
  <c r="L934" i="51"/>
  <c r="P933" i="51"/>
  <c r="O933" i="51"/>
  <c r="L933" i="51"/>
  <c r="P932" i="51"/>
  <c r="O932" i="51"/>
  <c r="L932" i="51"/>
  <c r="P931" i="51"/>
  <c r="O931" i="51"/>
  <c r="L931" i="51"/>
  <c r="P930" i="51"/>
  <c r="O930" i="51"/>
  <c r="L930" i="51"/>
  <c r="P929" i="51"/>
  <c r="O929" i="51"/>
  <c r="L929" i="51"/>
  <c r="P928" i="51"/>
  <c r="O928" i="51"/>
  <c r="L928" i="51"/>
  <c r="P927" i="51"/>
  <c r="P935" i="51" s="1"/>
  <c r="O927" i="51"/>
  <c r="L927" i="51"/>
  <c r="L935" i="51" s="1"/>
  <c r="N926" i="51"/>
  <c r="M926" i="51"/>
  <c r="K926" i="51"/>
  <c r="J926" i="51"/>
  <c r="I926" i="51"/>
  <c r="H926" i="51"/>
  <c r="P925" i="51"/>
  <c r="O925" i="51"/>
  <c r="P924" i="51"/>
  <c r="P926" i="51" s="1"/>
  <c r="O924" i="51"/>
  <c r="O926" i="51" s="1"/>
  <c r="L924" i="51"/>
  <c r="L926" i="51" s="1"/>
  <c r="P922" i="51"/>
  <c r="O922" i="51"/>
  <c r="N922" i="51"/>
  <c r="L922" i="51"/>
  <c r="J922" i="51"/>
  <c r="I922" i="51"/>
  <c r="H922" i="51"/>
  <c r="P911" i="51"/>
  <c r="O911" i="51"/>
  <c r="N909" i="51"/>
  <c r="M909" i="51"/>
  <c r="K909" i="51"/>
  <c r="J909" i="51"/>
  <c r="H909" i="51"/>
  <c r="P908" i="51"/>
  <c r="O908" i="51"/>
  <c r="I908" i="51"/>
  <c r="I909" i="51" s="1"/>
  <c r="P907" i="51"/>
  <c r="O907" i="51"/>
  <c r="L907" i="51"/>
  <c r="L909" i="51" s="1"/>
  <c r="P906" i="51"/>
  <c r="O906" i="51"/>
  <c r="P905" i="51"/>
  <c r="O905" i="51"/>
  <c r="P904" i="51"/>
  <c r="O904" i="51"/>
  <c r="N903" i="51"/>
  <c r="M903" i="51"/>
  <c r="L903" i="51"/>
  <c r="K903" i="51"/>
  <c r="J903" i="51"/>
  <c r="I903" i="51"/>
  <c r="H903" i="51"/>
  <c r="P902" i="51"/>
  <c r="O902" i="51"/>
  <c r="P901" i="51"/>
  <c r="O901" i="51"/>
  <c r="P900" i="51"/>
  <c r="O900" i="51"/>
  <c r="P899" i="51"/>
  <c r="O899" i="51"/>
  <c r="P898" i="51"/>
  <c r="O898" i="51"/>
  <c r="P897" i="51"/>
  <c r="P903" i="51" s="1"/>
  <c r="O897" i="51"/>
  <c r="O903" i="51" s="1"/>
  <c r="N896" i="51"/>
  <c r="M896" i="51"/>
  <c r="L896" i="51"/>
  <c r="K896" i="51"/>
  <c r="J896" i="51"/>
  <c r="I896" i="51"/>
  <c r="H896" i="51"/>
  <c r="P895" i="51"/>
  <c r="O895" i="51"/>
  <c r="P894" i="51"/>
  <c r="O894" i="51"/>
  <c r="P893" i="51"/>
  <c r="O893" i="51"/>
  <c r="P892" i="51"/>
  <c r="P896" i="51" s="1"/>
  <c r="O892" i="51"/>
  <c r="O896" i="51" s="1"/>
  <c r="N891" i="51"/>
  <c r="M891" i="51"/>
  <c r="L891" i="51"/>
  <c r="K891" i="51"/>
  <c r="J891" i="51"/>
  <c r="I891" i="51"/>
  <c r="H891" i="51"/>
  <c r="P890" i="51"/>
  <c r="O890" i="51"/>
  <c r="P889" i="51"/>
  <c r="P891" i="51" s="1"/>
  <c r="O889" i="51"/>
  <c r="O891" i="51" s="1"/>
  <c r="N888" i="51"/>
  <c r="M888" i="51"/>
  <c r="L888" i="51"/>
  <c r="K888" i="51"/>
  <c r="J888" i="51"/>
  <c r="H888" i="51"/>
  <c r="P887" i="51"/>
  <c r="O887" i="51"/>
  <c r="I887" i="51"/>
  <c r="P886" i="51"/>
  <c r="O886" i="51"/>
  <c r="I886" i="51"/>
  <c r="P885" i="51"/>
  <c r="O885" i="51"/>
  <c r="I885" i="51"/>
  <c r="P884" i="51"/>
  <c r="O884" i="51"/>
  <c r="I884" i="51"/>
  <c r="P883" i="51"/>
  <c r="O883" i="51"/>
  <c r="I883" i="51"/>
  <c r="P882" i="51"/>
  <c r="O882" i="51"/>
  <c r="I882" i="51"/>
  <c r="P881" i="51"/>
  <c r="O881" i="51"/>
  <c r="I881" i="51"/>
  <c r="P880" i="51"/>
  <c r="P888" i="51" s="1"/>
  <c r="O880" i="51"/>
  <c r="N879" i="51"/>
  <c r="M879" i="51"/>
  <c r="L879" i="51"/>
  <c r="K879" i="51"/>
  <c r="J879" i="51"/>
  <c r="I879" i="51"/>
  <c r="H879" i="51"/>
  <c r="P878" i="51"/>
  <c r="O878" i="51"/>
  <c r="P877" i="51"/>
  <c r="P879" i="51" s="1"/>
  <c r="O877" i="51"/>
  <c r="O879" i="51" s="1"/>
  <c r="N875" i="51"/>
  <c r="M875" i="51"/>
  <c r="L875" i="51"/>
  <c r="K875" i="51"/>
  <c r="J875" i="51"/>
  <c r="I875" i="51"/>
  <c r="I876" i="51" s="1"/>
  <c r="H875" i="51"/>
  <c r="P874" i="51"/>
  <c r="O874" i="51"/>
  <c r="P873" i="51"/>
  <c r="O873" i="51"/>
  <c r="P872" i="51"/>
  <c r="O872" i="51"/>
  <c r="P871" i="51"/>
  <c r="P875" i="51" s="1"/>
  <c r="O871" i="51"/>
  <c r="O875" i="51" s="1"/>
  <c r="P870" i="51"/>
  <c r="O870" i="51"/>
  <c r="N870" i="51"/>
  <c r="M870" i="51"/>
  <c r="L870" i="51"/>
  <c r="K870" i="51"/>
  <c r="J870" i="51"/>
  <c r="H870" i="51"/>
  <c r="P860" i="51"/>
  <c r="O860" i="51"/>
  <c r="N860" i="51"/>
  <c r="M860" i="51"/>
  <c r="L860" i="51"/>
  <c r="K860" i="51"/>
  <c r="J860" i="51"/>
  <c r="H860" i="51"/>
  <c r="P856" i="51"/>
  <c r="O856" i="51"/>
  <c r="N856" i="51"/>
  <c r="M856" i="51"/>
  <c r="L856" i="51"/>
  <c r="K856" i="51"/>
  <c r="J856" i="51"/>
  <c r="H856" i="51"/>
  <c r="P853" i="51"/>
  <c r="O853" i="51"/>
  <c r="N853" i="51"/>
  <c r="M853" i="51"/>
  <c r="L853" i="51"/>
  <c r="K853" i="51"/>
  <c r="J853" i="51"/>
  <c r="H853" i="51"/>
  <c r="P850" i="51"/>
  <c r="O850" i="51"/>
  <c r="N850" i="51"/>
  <c r="M850" i="51"/>
  <c r="L850" i="51"/>
  <c r="K850" i="51"/>
  <c r="J850" i="51"/>
  <c r="H850" i="51"/>
  <c r="P847" i="51"/>
  <c r="O847" i="51"/>
  <c r="N847" i="51"/>
  <c r="M847" i="51"/>
  <c r="L847" i="51"/>
  <c r="K847" i="51"/>
  <c r="J847" i="51"/>
  <c r="H847" i="51"/>
  <c r="P844" i="51"/>
  <c r="O844" i="51"/>
  <c r="N844" i="51"/>
  <c r="M844" i="51"/>
  <c r="L844" i="51"/>
  <c r="K844" i="51"/>
  <c r="J844" i="51"/>
  <c r="H844" i="51"/>
  <c r="R840" i="51"/>
  <c r="N839" i="51"/>
  <c r="M839" i="51"/>
  <c r="K839" i="51"/>
  <c r="J839" i="51"/>
  <c r="I839" i="51"/>
  <c r="P838" i="51"/>
  <c r="O838" i="51"/>
  <c r="L838" i="51"/>
  <c r="P837" i="51"/>
  <c r="O837" i="51"/>
  <c r="L837" i="51"/>
  <c r="P836" i="51"/>
  <c r="O836" i="51"/>
  <c r="L836" i="51"/>
  <c r="P835" i="51"/>
  <c r="O835" i="51"/>
  <c r="L835" i="51"/>
  <c r="P834" i="51"/>
  <c r="P839" i="51" s="1"/>
  <c r="O834" i="51"/>
  <c r="L834" i="51"/>
  <c r="L839" i="51" s="1"/>
  <c r="N833" i="51"/>
  <c r="M833" i="51"/>
  <c r="K833" i="51"/>
  <c r="J833" i="51"/>
  <c r="I833" i="51"/>
  <c r="P832" i="51"/>
  <c r="O832" i="51"/>
  <c r="L832" i="51"/>
  <c r="P831" i="51"/>
  <c r="O831" i="51"/>
  <c r="L831" i="51"/>
  <c r="P830" i="51"/>
  <c r="P833" i="51" s="1"/>
  <c r="O830" i="51"/>
  <c r="L830" i="51"/>
  <c r="L833" i="51" s="1"/>
  <c r="N829" i="51"/>
  <c r="M829" i="51"/>
  <c r="K829" i="51"/>
  <c r="J829" i="51"/>
  <c r="I829" i="51"/>
  <c r="P828" i="51"/>
  <c r="O828" i="51"/>
  <c r="L828" i="51"/>
  <c r="P827" i="51"/>
  <c r="O827" i="51"/>
  <c r="L827" i="51"/>
  <c r="P826" i="51"/>
  <c r="O826" i="51"/>
  <c r="L826" i="51"/>
  <c r="P825" i="51"/>
  <c r="O825" i="51"/>
  <c r="L825" i="51"/>
  <c r="P824" i="51"/>
  <c r="O824" i="51"/>
  <c r="P823" i="51"/>
  <c r="O823" i="51"/>
  <c r="L823" i="51"/>
  <c r="P822" i="51"/>
  <c r="O822" i="51"/>
  <c r="L822" i="51"/>
  <c r="P821" i="51"/>
  <c r="O821" i="51"/>
  <c r="L821" i="51"/>
  <c r="P820" i="51"/>
  <c r="O820" i="51"/>
  <c r="L820" i="51"/>
  <c r="P819" i="51"/>
  <c r="O819" i="51"/>
  <c r="L819" i="51"/>
  <c r="P818" i="51"/>
  <c r="O818" i="51"/>
  <c r="O829" i="51" s="1"/>
  <c r="L818" i="51"/>
  <c r="N817" i="51"/>
  <c r="M817" i="51"/>
  <c r="K817" i="51"/>
  <c r="J817" i="51"/>
  <c r="I817" i="51"/>
  <c r="P816" i="51"/>
  <c r="O816" i="51"/>
  <c r="L816" i="51"/>
  <c r="P815" i="51"/>
  <c r="O815" i="51"/>
  <c r="L815" i="51"/>
  <c r="P814" i="51"/>
  <c r="O814" i="51"/>
  <c r="L814" i="51"/>
  <c r="P813" i="51"/>
  <c r="O813" i="51"/>
  <c r="L813" i="51"/>
  <c r="P812" i="51"/>
  <c r="O812" i="51"/>
  <c r="L812" i="51"/>
  <c r="N811" i="51"/>
  <c r="M811" i="51"/>
  <c r="K811" i="51"/>
  <c r="J811" i="51"/>
  <c r="I811" i="51"/>
  <c r="P810" i="51"/>
  <c r="P811" i="51" s="1"/>
  <c r="O810" i="51"/>
  <c r="O811" i="51" s="1"/>
  <c r="L810" i="51"/>
  <c r="L811" i="51" s="1"/>
  <c r="N809" i="51"/>
  <c r="M809" i="51"/>
  <c r="L809" i="51"/>
  <c r="K809" i="51"/>
  <c r="J809" i="51"/>
  <c r="I809" i="51"/>
  <c r="P808" i="51"/>
  <c r="O808" i="51"/>
  <c r="P807" i="51"/>
  <c r="O807" i="51"/>
  <c r="P806" i="51"/>
  <c r="O806" i="51"/>
  <c r="P805" i="51"/>
  <c r="O805" i="51"/>
  <c r="P804" i="51"/>
  <c r="O804" i="51"/>
  <c r="P803" i="51"/>
  <c r="O803" i="51"/>
  <c r="P802" i="51"/>
  <c r="O802" i="51"/>
  <c r="P801" i="51"/>
  <c r="P809" i="51" s="1"/>
  <c r="O801" i="51"/>
  <c r="O809" i="51" s="1"/>
  <c r="P800" i="51"/>
  <c r="N800" i="51"/>
  <c r="M800" i="51"/>
  <c r="L800" i="51"/>
  <c r="K800" i="51"/>
  <c r="J800" i="51"/>
  <c r="I800" i="51"/>
  <c r="P799" i="51"/>
  <c r="O799" i="51"/>
  <c r="P798" i="51"/>
  <c r="O798" i="51"/>
  <c r="O800" i="51" s="1"/>
  <c r="P797" i="51"/>
  <c r="O797" i="51"/>
  <c r="N797" i="51"/>
  <c r="M797" i="51"/>
  <c r="L797" i="51"/>
  <c r="K797" i="51"/>
  <c r="J797" i="51"/>
  <c r="I797" i="51"/>
  <c r="H797" i="51"/>
  <c r="H841" i="51" s="1"/>
  <c r="H788" i="51"/>
  <c r="I787" i="51"/>
  <c r="P786" i="51"/>
  <c r="O786" i="51"/>
  <c r="P785" i="51"/>
  <c r="O785" i="51"/>
  <c r="P782" i="51"/>
  <c r="P787" i="51" s="1"/>
  <c r="O782" i="51"/>
  <c r="O787" i="51" s="1"/>
  <c r="N782" i="51"/>
  <c r="N787" i="51" s="1"/>
  <c r="M782" i="51"/>
  <c r="M787" i="51" s="1"/>
  <c r="L782" i="51"/>
  <c r="L787" i="51" s="1"/>
  <c r="K782" i="51"/>
  <c r="K787" i="51" s="1"/>
  <c r="J782" i="51"/>
  <c r="J787" i="51" s="1"/>
  <c r="I763" i="51"/>
  <c r="I788" i="51" s="1"/>
  <c r="P762" i="51"/>
  <c r="O762" i="51"/>
  <c r="P761" i="51"/>
  <c r="O761" i="51"/>
  <c r="P759" i="51"/>
  <c r="P763" i="51" s="1"/>
  <c r="O759" i="51"/>
  <c r="O763" i="51" s="1"/>
  <c r="O788" i="51" s="1"/>
  <c r="N759" i="51"/>
  <c r="N763" i="51" s="1"/>
  <c r="M759" i="51"/>
  <c r="M763" i="51" s="1"/>
  <c r="M788" i="51" s="1"/>
  <c r="L759" i="51"/>
  <c r="L763" i="51" s="1"/>
  <c r="K759" i="51"/>
  <c r="K763" i="51" s="1"/>
  <c r="K788" i="51" s="1"/>
  <c r="J759" i="51"/>
  <c r="J763" i="51" s="1"/>
  <c r="P737" i="51"/>
  <c r="O737" i="51"/>
  <c r="N737" i="51"/>
  <c r="M737" i="51"/>
  <c r="L737" i="51"/>
  <c r="K737" i="51"/>
  <c r="J737" i="51"/>
  <c r="I737" i="51"/>
  <c r="H737" i="51"/>
  <c r="N735" i="51"/>
  <c r="M735" i="51"/>
  <c r="L735" i="51"/>
  <c r="K735" i="51"/>
  <c r="J735" i="51"/>
  <c r="I735" i="51"/>
  <c r="H735" i="51"/>
  <c r="P734" i="51"/>
  <c r="O734" i="51"/>
  <c r="P733" i="51"/>
  <c r="O733" i="51"/>
  <c r="P732" i="51"/>
  <c r="O732" i="51"/>
  <c r="P731" i="51"/>
  <c r="O731" i="51"/>
  <c r="P730" i="51"/>
  <c r="O730" i="51"/>
  <c r="P729" i="51"/>
  <c r="O729" i="51"/>
  <c r="P728" i="51"/>
  <c r="O728" i="51"/>
  <c r="P727" i="51"/>
  <c r="P735" i="51" s="1"/>
  <c r="O727" i="51"/>
  <c r="O735" i="51" s="1"/>
  <c r="N726" i="51"/>
  <c r="M726" i="51"/>
  <c r="L726" i="51"/>
  <c r="K726" i="51"/>
  <c r="J726" i="51"/>
  <c r="I726" i="51"/>
  <c r="H726" i="51"/>
  <c r="P725" i="51"/>
  <c r="O725" i="51"/>
  <c r="P724" i="51"/>
  <c r="O724" i="51"/>
  <c r="P723" i="51"/>
  <c r="O723" i="51"/>
  <c r="P722" i="51"/>
  <c r="P726" i="51" s="1"/>
  <c r="O722" i="51"/>
  <c r="O726" i="51" s="1"/>
  <c r="N721" i="51"/>
  <c r="M721" i="51"/>
  <c r="L721" i="51"/>
  <c r="K721" i="51"/>
  <c r="J721" i="51"/>
  <c r="P720" i="51"/>
  <c r="O720" i="51"/>
  <c r="P719" i="51"/>
  <c r="O719" i="51"/>
  <c r="P718" i="51"/>
  <c r="O718" i="51"/>
  <c r="P717" i="51"/>
  <c r="O717" i="51"/>
  <c r="P716" i="51"/>
  <c r="O716" i="51"/>
  <c r="H716" i="51"/>
  <c r="H721" i="51" s="1"/>
  <c r="P715" i="51"/>
  <c r="O715" i="51"/>
  <c r="P714" i="51"/>
  <c r="O714" i="51"/>
  <c r="P713" i="51"/>
  <c r="O713" i="51"/>
  <c r="P712" i="51"/>
  <c r="O712" i="51"/>
  <c r="O721" i="51" s="1"/>
  <c r="I712" i="51"/>
  <c r="I721" i="51" s="1"/>
  <c r="N711" i="51"/>
  <c r="M711" i="51"/>
  <c r="L711" i="51"/>
  <c r="K711" i="51"/>
  <c r="J711" i="51"/>
  <c r="I711" i="51"/>
  <c r="H711" i="51"/>
  <c r="P710" i="51"/>
  <c r="O710" i="51"/>
  <c r="P709" i="51"/>
  <c r="O709" i="51"/>
  <c r="P708" i="51"/>
  <c r="O708" i="51"/>
  <c r="P707" i="51"/>
  <c r="P711" i="51" s="1"/>
  <c r="O707" i="51"/>
  <c r="O711" i="51" s="1"/>
  <c r="N706" i="51"/>
  <c r="M706" i="51"/>
  <c r="L706" i="51"/>
  <c r="K706" i="51"/>
  <c r="J706" i="51"/>
  <c r="I706" i="51"/>
  <c r="H706" i="51"/>
  <c r="P705" i="51"/>
  <c r="O705" i="51"/>
  <c r="P704" i="51"/>
  <c r="P706" i="51" s="1"/>
  <c r="O704" i="51"/>
  <c r="O706" i="51" s="1"/>
  <c r="N703" i="51"/>
  <c r="M703" i="51"/>
  <c r="L703" i="51"/>
  <c r="K703" i="51"/>
  <c r="J703" i="51"/>
  <c r="I703" i="51"/>
  <c r="H703" i="51"/>
  <c r="P702" i="51"/>
  <c r="O702" i="51"/>
  <c r="P701" i="51"/>
  <c r="O701" i="51"/>
  <c r="P700" i="51"/>
  <c r="O700" i="51"/>
  <c r="P699" i="51"/>
  <c r="O699" i="51"/>
  <c r="P698" i="51"/>
  <c r="O698" i="51"/>
  <c r="P697" i="51"/>
  <c r="O697" i="51"/>
  <c r="P696" i="51"/>
  <c r="O696" i="51"/>
  <c r="P695" i="51"/>
  <c r="O695" i="51"/>
  <c r="P694" i="51"/>
  <c r="O694" i="51"/>
  <c r="P693" i="51"/>
  <c r="O693" i="51"/>
  <c r="P692" i="51"/>
  <c r="O692" i="51"/>
  <c r="P691" i="51"/>
  <c r="O691" i="51"/>
  <c r="P690" i="51"/>
  <c r="O690" i="51"/>
  <c r="P689" i="51"/>
  <c r="O689" i="51"/>
  <c r="P688" i="51"/>
  <c r="O688" i="51"/>
  <c r="P687" i="51"/>
  <c r="P703" i="51" s="1"/>
  <c r="O687" i="51"/>
  <c r="O703" i="51" s="1"/>
  <c r="N686" i="51"/>
  <c r="M686" i="51"/>
  <c r="L686" i="51"/>
  <c r="K686" i="51"/>
  <c r="J686" i="51"/>
  <c r="I686" i="51"/>
  <c r="H686" i="51"/>
  <c r="P685" i="51"/>
  <c r="O685" i="51"/>
  <c r="P684" i="51"/>
  <c r="O684" i="51"/>
  <c r="P683" i="51"/>
  <c r="P686" i="51" s="1"/>
  <c r="O683" i="51"/>
  <c r="O686" i="51" s="1"/>
  <c r="O681" i="51"/>
  <c r="N681" i="51"/>
  <c r="M681" i="51"/>
  <c r="L681" i="51"/>
  <c r="K681" i="51"/>
  <c r="J681" i="51"/>
  <c r="I681" i="51"/>
  <c r="N678" i="51"/>
  <c r="M678" i="51"/>
  <c r="K678" i="51"/>
  <c r="J678" i="51"/>
  <c r="I678" i="51"/>
  <c r="P677" i="51"/>
  <c r="O677" i="51"/>
  <c r="H677" i="51"/>
  <c r="P676" i="51"/>
  <c r="O676" i="51"/>
  <c r="P675" i="51"/>
  <c r="O675" i="51"/>
  <c r="P674" i="51"/>
  <c r="O674" i="51"/>
  <c r="P673" i="51"/>
  <c r="O673" i="51"/>
  <c r="L673" i="51"/>
  <c r="P672" i="51"/>
  <c r="O672" i="51"/>
  <c r="P671" i="51"/>
  <c r="O671" i="51"/>
  <c r="L671" i="51"/>
  <c r="P670" i="51"/>
  <c r="O670" i="51"/>
  <c r="O678" i="51" s="1"/>
  <c r="L670" i="51"/>
  <c r="N669" i="51"/>
  <c r="M669" i="51"/>
  <c r="K669" i="51"/>
  <c r="J669" i="51"/>
  <c r="I669" i="51"/>
  <c r="L668" i="51"/>
  <c r="H668" i="51"/>
  <c r="P667" i="51"/>
  <c r="O667" i="51"/>
  <c r="L667" i="51"/>
  <c r="P666" i="51"/>
  <c r="O666" i="51"/>
  <c r="L666" i="51"/>
  <c r="P665" i="51"/>
  <c r="O665" i="51"/>
  <c r="O669" i="51" s="1"/>
  <c r="L665" i="51"/>
  <c r="N664" i="51"/>
  <c r="M664" i="51"/>
  <c r="K664" i="51"/>
  <c r="J664" i="51"/>
  <c r="I664" i="51"/>
  <c r="P663" i="51"/>
  <c r="O663" i="51"/>
  <c r="L663" i="51"/>
  <c r="P662" i="51"/>
  <c r="O662" i="51"/>
  <c r="L662" i="51"/>
  <c r="N661" i="51"/>
  <c r="M661" i="51"/>
  <c r="K661" i="51"/>
  <c r="J661" i="51"/>
  <c r="I661" i="51"/>
  <c r="P660" i="51"/>
  <c r="O660" i="51"/>
  <c r="L660" i="51"/>
  <c r="P659" i="51"/>
  <c r="O659" i="51"/>
  <c r="L659" i="51"/>
  <c r="P658" i="51"/>
  <c r="O658" i="51"/>
  <c r="L658" i="51"/>
  <c r="P657" i="51"/>
  <c r="O657" i="51"/>
  <c r="L657" i="51"/>
  <c r="P656" i="51"/>
  <c r="O656" i="51"/>
  <c r="L656" i="51"/>
  <c r="P655" i="51"/>
  <c r="O655" i="51"/>
  <c r="L655" i="51"/>
  <c r="P654" i="51"/>
  <c r="O654" i="51"/>
  <c r="L654" i="51"/>
  <c r="P653" i="51"/>
  <c r="O653" i="51"/>
  <c r="L653" i="51"/>
  <c r="P652" i="51"/>
  <c r="O652" i="51"/>
  <c r="L652" i="51"/>
  <c r="P651" i="51"/>
  <c r="O651" i="51"/>
  <c r="L651" i="51"/>
  <c r="P650" i="51"/>
  <c r="O650" i="51"/>
  <c r="L650" i="51"/>
  <c r="P649" i="51"/>
  <c r="O649" i="51"/>
  <c r="L649" i="51"/>
  <c r="P648" i="51"/>
  <c r="O648" i="51"/>
  <c r="L648" i="51"/>
  <c r="P647" i="51"/>
  <c r="O647" i="51"/>
  <c r="L647" i="51"/>
  <c r="L646" i="51"/>
  <c r="N645" i="51"/>
  <c r="M645" i="51"/>
  <c r="K645" i="51"/>
  <c r="J645" i="51"/>
  <c r="I645" i="51"/>
  <c r="P644" i="51"/>
  <c r="O644" i="51"/>
  <c r="L644" i="51"/>
  <c r="P643" i="51"/>
  <c r="O643" i="51"/>
  <c r="L643" i="51"/>
  <c r="P642" i="51"/>
  <c r="O642" i="51"/>
  <c r="L642" i="51"/>
  <c r="P641" i="51"/>
  <c r="O641" i="51"/>
  <c r="L641" i="51"/>
  <c r="P640" i="51"/>
  <c r="O640" i="51"/>
  <c r="L640" i="51"/>
  <c r="P639" i="51"/>
  <c r="O639" i="51"/>
  <c r="L639" i="51"/>
  <c r="P638" i="51"/>
  <c r="P645" i="51" s="1"/>
  <c r="O638" i="51"/>
  <c r="L638" i="51"/>
  <c r="L645" i="51" s="1"/>
  <c r="N637" i="51"/>
  <c r="M637" i="51"/>
  <c r="K637" i="51"/>
  <c r="J637" i="51"/>
  <c r="I637" i="51"/>
  <c r="P636" i="51"/>
  <c r="P637" i="51" s="1"/>
  <c r="O636" i="51"/>
  <c r="O637" i="51" s="1"/>
  <c r="L636" i="51"/>
  <c r="L637" i="51" s="1"/>
  <c r="N635" i="51"/>
  <c r="M635" i="51"/>
  <c r="L635" i="51"/>
  <c r="K635" i="51"/>
  <c r="J635" i="51"/>
  <c r="I635" i="51"/>
  <c r="P634" i="51"/>
  <c r="O634" i="51"/>
  <c r="P633" i="51"/>
  <c r="O633" i="51"/>
  <c r="P632" i="51"/>
  <c r="O632" i="51"/>
  <c r="P631" i="51"/>
  <c r="O631" i="51"/>
  <c r="P630" i="51"/>
  <c r="O630" i="51"/>
  <c r="P629" i="51"/>
  <c r="O629" i="51"/>
  <c r="P628" i="51"/>
  <c r="O628" i="51"/>
  <c r="P627" i="51"/>
  <c r="O627" i="51"/>
  <c r="P626" i="51"/>
  <c r="O626" i="51"/>
  <c r="P625" i="51"/>
  <c r="O625" i="51"/>
  <c r="P624" i="51"/>
  <c r="O624" i="51"/>
  <c r="P623" i="51"/>
  <c r="O623" i="51"/>
  <c r="P622" i="51"/>
  <c r="O622" i="51"/>
  <c r="P621" i="51"/>
  <c r="O621" i="51"/>
  <c r="P620" i="51"/>
  <c r="O620" i="51"/>
  <c r="P619" i="51"/>
  <c r="O619" i="51"/>
  <c r="P618" i="51"/>
  <c r="P635" i="51" s="1"/>
  <c r="O618" i="51"/>
  <c r="O635" i="51" s="1"/>
  <c r="N617" i="51"/>
  <c r="M617" i="51"/>
  <c r="L617" i="51"/>
  <c r="K617" i="51"/>
  <c r="J617" i="51"/>
  <c r="I617" i="51"/>
  <c r="P616" i="51"/>
  <c r="O616" i="51"/>
  <c r="P615" i="51"/>
  <c r="O615" i="51"/>
  <c r="P614" i="51"/>
  <c r="P617" i="51" s="1"/>
  <c r="O614" i="51"/>
  <c r="O617" i="51" s="1"/>
  <c r="N611" i="51"/>
  <c r="M611" i="51"/>
  <c r="L611" i="51"/>
  <c r="K611" i="51"/>
  <c r="J611" i="51"/>
  <c r="P608" i="51"/>
  <c r="P611" i="51" s="1"/>
  <c r="O608" i="51"/>
  <c r="O611" i="51" s="1"/>
  <c r="P607" i="51"/>
  <c r="P612" i="51" s="1"/>
  <c r="O607" i="51"/>
  <c r="N607" i="51"/>
  <c r="N612" i="51" s="1"/>
  <c r="M607" i="51"/>
  <c r="L607" i="51"/>
  <c r="L612" i="51" s="1"/>
  <c r="K607" i="51"/>
  <c r="J607" i="51"/>
  <c r="J612" i="51" s="1"/>
  <c r="I607" i="51"/>
  <c r="I612" i="51" s="1"/>
  <c r="H607" i="51"/>
  <c r="H612" i="51" s="1"/>
  <c r="O604" i="51"/>
  <c r="N604" i="51"/>
  <c r="M604" i="51"/>
  <c r="L604" i="51"/>
  <c r="K604" i="51"/>
  <c r="J604" i="51"/>
  <c r="I604" i="51"/>
  <c r="H604" i="51"/>
  <c r="P603" i="51"/>
  <c r="P604" i="51" s="1"/>
  <c r="N602" i="51"/>
  <c r="M602" i="51"/>
  <c r="L602" i="51"/>
  <c r="K602" i="51"/>
  <c r="J602" i="51"/>
  <c r="I602" i="51"/>
  <c r="H602" i="51"/>
  <c r="P601" i="51"/>
  <c r="P602" i="51" s="1"/>
  <c r="O601" i="51"/>
  <c r="O602" i="51" s="1"/>
  <c r="P600" i="51"/>
  <c r="O600" i="51"/>
  <c r="N600" i="51"/>
  <c r="M600" i="51"/>
  <c r="L600" i="51"/>
  <c r="K600" i="51"/>
  <c r="K605" i="51" s="1"/>
  <c r="J600" i="51"/>
  <c r="I600" i="51"/>
  <c r="I605" i="51" s="1"/>
  <c r="H600" i="51"/>
  <c r="O591" i="51"/>
  <c r="P590" i="51"/>
  <c r="P591" i="51" s="1"/>
  <c r="O590" i="51"/>
  <c r="N590" i="51"/>
  <c r="N591" i="51" s="1"/>
  <c r="M590" i="51"/>
  <c r="M591" i="51" s="1"/>
  <c r="L590" i="51"/>
  <c r="L591" i="51" s="1"/>
  <c r="K590" i="51"/>
  <c r="K591" i="51" s="1"/>
  <c r="J590" i="51"/>
  <c r="J591" i="51" s="1"/>
  <c r="I590" i="51"/>
  <c r="I591" i="51" s="1"/>
  <c r="H590" i="51"/>
  <c r="H591" i="51" s="1"/>
  <c r="H592" i="51" s="1"/>
  <c r="N588" i="51"/>
  <c r="M588" i="51"/>
  <c r="L588" i="51"/>
  <c r="K588" i="51"/>
  <c r="J588" i="51"/>
  <c r="I588" i="51"/>
  <c r="P587" i="51"/>
  <c r="O587" i="51"/>
  <c r="P586" i="51"/>
  <c r="O586" i="51"/>
  <c r="P585" i="51"/>
  <c r="P588" i="51" s="1"/>
  <c r="O585" i="51"/>
  <c r="O588" i="51" s="1"/>
  <c r="P582" i="51"/>
  <c r="O582" i="51"/>
  <c r="N582" i="51"/>
  <c r="M582" i="51"/>
  <c r="L582" i="51"/>
  <c r="K582" i="51"/>
  <c r="J582" i="51"/>
  <c r="I582" i="51"/>
  <c r="I583" i="51" s="1"/>
  <c r="H582" i="51"/>
  <c r="H583" i="51" s="1"/>
  <c r="H568" i="51" s="1"/>
  <c r="N579" i="51"/>
  <c r="M579" i="51"/>
  <c r="L579" i="51"/>
  <c r="K579" i="51"/>
  <c r="J579" i="51"/>
  <c r="I579" i="51"/>
  <c r="H579" i="51"/>
  <c r="P578" i="51"/>
  <c r="P579" i="51" s="1"/>
  <c r="O578" i="51"/>
  <c r="O579" i="51" s="1"/>
  <c r="P577" i="51"/>
  <c r="O577" i="51"/>
  <c r="N577" i="51"/>
  <c r="M577" i="51"/>
  <c r="L577" i="51"/>
  <c r="K577" i="51"/>
  <c r="J577" i="51"/>
  <c r="I577" i="51"/>
  <c r="P574" i="51"/>
  <c r="O574" i="51"/>
  <c r="N574" i="51"/>
  <c r="M574" i="51"/>
  <c r="L574" i="51"/>
  <c r="K574" i="51"/>
  <c r="J574" i="51"/>
  <c r="I574" i="51"/>
  <c r="H574" i="51"/>
  <c r="N572" i="51"/>
  <c r="M572" i="51"/>
  <c r="L572" i="51"/>
  <c r="K572" i="51"/>
  <c r="J572" i="51"/>
  <c r="I572" i="51"/>
  <c r="H572" i="51"/>
  <c r="P571" i="51"/>
  <c r="P572" i="51" s="1"/>
  <c r="O571" i="51"/>
  <c r="O572" i="51" s="1"/>
  <c r="N570" i="51"/>
  <c r="M570" i="51"/>
  <c r="M580" i="51" s="1"/>
  <c r="M583" i="51" s="1"/>
  <c r="M568" i="51" s="1"/>
  <c r="L570" i="51"/>
  <c r="K570" i="51"/>
  <c r="K580" i="51" s="1"/>
  <c r="K583" i="51" s="1"/>
  <c r="J570" i="51"/>
  <c r="J580" i="51" s="1"/>
  <c r="J583" i="51" s="1"/>
  <c r="J568" i="51" s="1"/>
  <c r="I570" i="51"/>
  <c r="H570" i="51"/>
  <c r="P569" i="51"/>
  <c r="P570" i="51" s="1"/>
  <c r="P580" i="51" s="1"/>
  <c r="P583" i="51" s="1"/>
  <c r="P568" i="51" s="1"/>
  <c r="O569" i="51"/>
  <c r="O570" i="51" s="1"/>
  <c r="K568" i="51"/>
  <c r="I568" i="51"/>
  <c r="P566" i="51"/>
  <c r="N566" i="51"/>
  <c r="M566" i="51"/>
  <c r="L566" i="51"/>
  <c r="K566" i="51"/>
  <c r="J566" i="51"/>
  <c r="I566" i="51"/>
  <c r="H566" i="51"/>
  <c r="O565" i="51"/>
  <c r="O564" i="51"/>
  <c r="O563" i="51"/>
  <c r="O562" i="51"/>
  <c r="O561" i="51"/>
  <c r="N560" i="51"/>
  <c r="M560" i="51"/>
  <c r="L560" i="51"/>
  <c r="K560" i="51"/>
  <c r="J560" i="51"/>
  <c r="I560" i="51"/>
  <c r="H560" i="51"/>
  <c r="P559" i="51"/>
  <c r="O559" i="51"/>
  <c r="O558" i="51"/>
  <c r="O557" i="51"/>
  <c r="O556" i="51"/>
  <c r="O555" i="51"/>
  <c r="P554" i="51"/>
  <c r="P560" i="51" s="1"/>
  <c r="O554" i="51"/>
  <c r="P553" i="51"/>
  <c r="N553" i="51"/>
  <c r="M553" i="51"/>
  <c r="L553" i="51"/>
  <c r="K553" i="51"/>
  <c r="J553" i="51"/>
  <c r="I553" i="51"/>
  <c r="H553" i="51"/>
  <c r="O552" i="51"/>
  <c r="O551" i="51"/>
  <c r="O550" i="51"/>
  <c r="O549" i="51"/>
  <c r="O548" i="51"/>
  <c r="N547" i="51"/>
  <c r="M547" i="51"/>
  <c r="L547" i="51"/>
  <c r="K547" i="51"/>
  <c r="J547" i="51"/>
  <c r="I547" i="51"/>
  <c r="H547" i="51"/>
  <c r="O546" i="51"/>
  <c r="P545" i="51"/>
  <c r="P547" i="51" s="1"/>
  <c r="P567" i="51" s="1"/>
  <c r="O545" i="51"/>
  <c r="O547" i="51" s="1"/>
  <c r="P544" i="51"/>
  <c r="N544" i="51"/>
  <c r="M544" i="51"/>
  <c r="L544" i="51"/>
  <c r="K544" i="51"/>
  <c r="J544" i="51"/>
  <c r="I544" i="51"/>
  <c r="H544" i="51"/>
  <c r="O543" i="51"/>
  <c r="O542" i="51"/>
  <c r="O541" i="51"/>
  <c r="O540" i="51"/>
  <c r="O539" i="51"/>
  <c r="O538" i="51"/>
  <c r="O537" i="51"/>
  <c r="O536" i="51"/>
  <c r="O535" i="51"/>
  <c r="P534" i="51"/>
  <c r="N534" i="51"/>
  <c r="M534" i="51"/>
  <c r="L534" i="51"/>
  <c r="K534" i="51"/>
  <c r="J534" i="51"/>
  <c r="I534" i="51"/>
  <c r="H534" i="51"/>
  <c r="O533" i="51"/>
  <c r="O534" i="51" s="1"/>
  <c r="H531" i="51"/>
  <c r="P528" i="51"/>
  <c r="O528" i="51"/>
  <c r="N527" i="51"/>
  <c r="M527" i="51"/>
  <c r="K527" i="51"/>
  <c r="J527" i="51"/>
  <c r="H527" i="51"/>
  <c r="P526" i="51"/>
  <c r="O526" i="51"/>
  <c r="L526" i="51"/>
  <c r="L527" i="51" s="1"/>
  <c r="P525" i="51"/>
  <c r="O525" i="51"/>
  <c r="O527" i="51" s="1"/>
  <c r="N524" i="51"/>
  <c r="M524" i="51"/>
  <c r="K524" i="51"/>
  <c r="J524" i="51"/>
  <c r="H524" i="51"/>
  <c r="P523" i="51"/>
  <c r="O523" i="51"/>
  <c r="L523" i="51"/>
  <c r="P522" i="51"/>
  <c r="O522" i="51"/>
  <c r="L522" i="51"/>
  <c r="P521" i="51"/>
  <c r="P524" i="51" s="1"/>
  <c r="O521" i="51"/>
  <c r="L521" i="51"/>
  <c r="L524" i="51" s="1"/>
  <c r="P520" i="51"/>
  <c r="O520" i="51"/>
  <c r="O524" i="51" s="1"/>
  <c r="L520" i="51"/>
  <c r="N519" i="51"/>
  <c r="M519" i="51"/>
  <c r="K519" i="51"/>
  <c r="J519" i="51"/>
  <c r="H519" i="51"/>
  <c r="P518" i="51"/>
  <c r="O518" i="51"/>
  <c r="L518" i="51"/>
  <c r="P517" i="51"/>
  <c r="O517" i="51"/>
  <c r="L517" i="51"/>
  <c r="P516" i="51"/>
  <c r="O516" i="51"/>
  <c r="P515" i="51"/>
  <c r="O515" i="51"/>
  <c r="P514" i="51"/>
  <c r="O514" i="51"/>
  <c r="P513" i="51"/>
  <c r="O513" i="51"/>
  <c r="P512" i="51"/>
  <c r="O512" i="51"/>
  <c r="L512" i="51"/>
  <c r="N511" i="51"/>
  <c r="M511" i="51"/>
  <c r="K511" i="51"/>
  <c r="J511" i="51"/>
  <c r="H511" i="51"/>
  <c r="P510" i="51"/>
  <c r="P511" i="51" s="1"/>
  <c r="O510" i="51"/>
  <c r="O511" i="51" s="1"/>
  <c r="L510" i="51"/>
  <c r="L511" i="51" s="1"/>
  <c r="N509" i="51"/>
  <c r="M509" i="51"/>
  <c r="K509" i="51"/>
  <c r="J509" i="51"/>
  <c r="H509" i="51"/>
  <c r="P508" i="51"/>
  <c r="P509" i="51" s="1"/>
  <c r="O508" i="51"/>
  <c r="O509" i="51" s="1"/>
  <c r="L508" i="51"/>
  <c r="L509" i="51" s="1"/>
  <c r="N504" i="51"/>
  <c r="M504" i="51"/>
  <c r="K504" i="51"/>
  <c r="J504" i="51"/>
  <c r="I504" i="51"/>
  <c r="H504" i="51"/>
  <c r="P502" i="51"/>
  <c r="O502" i="51"/>
  <c r="L502" i="51"/>
  <c r="P501" i="51"/>
  <c r="O501" i="51"/>
  <c r="L501" i="51"/>
  <c r="P500" i="51"/>
  <c r="O500" i="51"/>
  <c r="L500" i="51"/>
  <c r="P499" i="51"/>
  <c r="O499" i="51"/>
  <c r="P498" i="51"/>
  <c r="O498" i="51"/>
  <c r="O504" i="51" s="1"/>
  <c r="N497" i="51"/>
  <c r="M497" i="51"/>
  <c r="K497" i="51"/>
  <c r="J497" i="51"/>
  <c r="I497" i="51"/>
  <c r="H497" i="51"/>
  <c r="P496" i="51"/>
  <c r="P497" i="51" s="1"/>
  <c r="O496" i="51"/>
  <c r="O497" i="51" s="1"/>
  <c r="L496" i="51"/>
  <c r="L497" i="51" s="1"/>
  <c r="N495" i="51"/>
  <c r="M495" i="51"/>
  <c r="K495" i="51"/>
  <c r="J495" i="51"/>
  <c r="I495" i="51"/>
  <c r="H495" i="51"/>
  <c r="P494" i="51"/>
  <c r="O494" i="51"/>
  <c r="L494" i="51"/>
  <c r="P493" i="51"/>
  <c r="O493" i="51"/>
  <c r="L493" i="51"/>
  <c r="P492" i="51"/>
  <c r="O492" i="51"/>
  <c r="L492" i="51"/>
  <c r="P491" i="51"/>
  <c r="O491" i="51"/>
  <c r="P490" i="51"/>
  <c r="O490" i="51"/>
  <c r="O495" i="51" s="1"/>
  <c r="L490" i="51"/>
  <c r="N489" i="51"/>
  <c r="M489" i="51"/>
  <c r="K489" i="51"/>
  <c r="J489" i="51"/>
  <c r="I489" i="51"/>
  <c r="P488" i="51"/>
  <c r="O488" i="51"/>
  <c r="L488" i="51"/>
  <c r="P487" i="51"/>
  <c r="O487" i="51"/>
  <c r="L487" i="51"/>
  <c r="H487" i="51"/>
  <c r="H489" i="51" s="1"/>
  <c r="P486" i="51"/>
  <c r="O486" i="51"/>
  <c r="L486" i="51"/>
  <c r="P485" i="51"/>
  <c r="O485" i="51"/>
  <c r="L485" i="51"/>
  <c r="P484" i="51"/>
  <c r="O484" i="51"/>
  <c r="L484" i="51"/>
  <c r="N483" i="51"/>
  <c r="M483" i="51"/>
  <c r="L483" i="51"/>
  <c r="K483" i="51"/>
  <c r="J483" i="51"/>
  <c r="I483" i="51"/>
  <c r="H483" i="51"/>
  <c r="P482" i="51"/>
  <c r="P483" i="51" s="1"/>
  <c r="O482" i="51"/>
  <c r="O483" i="51" s="1"/>
  <c r="N481" i="51"/>
  <c r="M481" i="51"/>
  <c r="L481" i="51"/>
  <c r="K481" i="51"/>
  <c r="J481" i="51"/>
  <c r="I481" i="51"/>
  <c r="H481" i="51"/>
  <c r="P480" i="51"/>
  <c r="O480" i="51"/>
  <c r="P479" i="51"/>
  <c r="O479" i="51"/>
  <c r="P478" i="51"/>
  <c r="O478" i="51"/>
  <c r="P477" i="51"/>
  <c r="O477" i="51"/>
  <c r="P476" i="51"/>
  <c r="O476" i="51"/>
  <c r="P475" i="51"/>
  <c r="O475" i="51"/>
  <c r="P474" i="51"/>
  <c r="O474" i="51"/>
  <c r="P473" i="51"/>
  <c r="O473" i="51"/>
  <c r="P472" i="51"/>
  <c r="O472" i="51"/>
  <c r="O481" i="51" s="1"/>
  <c r="N471" i="51"/>
  <c r="M471" i="51"/>
  <c r="L471" i="51"/>
  <c r="K471" i="51"/>
  <c r="J471" i="51"/>
  <c r="I471" i="51"/>
  <c r="H471" i="51"/>
  <c r="P470" i="51"/>
  <c r="O470" i="51"/>
  <c r="P469" i="51"/>
  <c r="O469" i="51"/>
  <c r="P468" i="51"/>
  <c r="P471" i="51" s="1"/>
  <c r="O468" i="51"/>
  <c r="O471" i="51" s="1"/>
  <c r="N466" i="51"/>
  <c r="M466" i="51"/>
  <c r="K466" i="51"/>
  <c r="J466" i="51"/>
  <c r="I466" i="51"/>
  <c r="H466" i="51"/>
  <c r="P465" i="51"/>
  <c r="P466" i="51" s="1"/>
  <c r="O465" i="51"/>
  <c r="O466" i="51" s="1"/>
  <c r="L465" i="51"/>
  <c r="L466" i="51" s="1"/>
  <c r="N464" i="51"/>
  <c r="M464" i="51"/>
  <c r="K464" i="51"/>
  <c r="J464" i="51"/>
  <c r="I464" i="51"/>
  <c r="H464" i="51"/>
  <c r="P463" i="51"/>
  <c r="P464" i="51" s="1"/>
  <c r="O463" i="51"/>
  <c r="O464" i="51" s="1"/>
  <c r="L463" i="51"/>
  <c r="L464" i="51" s="1"/>
  <c r="N462" i="51"/>
  <c r="M462" i="51"/>
  <c r="K462" i="51"/>
  <c r="J462" i="51"/>
  <c r="I462" i="51"/>
  <c r="P461" i="51"/>
  <c r="O461" i="51"/>
  <c r="L461" i="51"/>
  <c r="H461" i="51"/>
  <c r="H462" i="51" s="1"/>
  <c r="P460" i="51"/>
  <c r="P462" i="51" s="1"/>
  <c r="O460" i="51"/>
  <c r="O462" i="51" s="1"/>
  <c r="L460" i="51"/>
  <c r="L462" i="51" s="1"/>
  <c r="N459" i="51"/>
  <c r="M459" i="51"/>
  <c r="M467" i="51" s="1"/>
  <c r="K459" i="51"/>
  <c r="J459" i="51"/>
  <c r="I459" i="51"/>
  <c r="H459" i="51"/>
  <c r="P458" i="51"/>
  <c r="O458" i="51"/>
  <c r="L458" i="51"/>
  <c r="P457" i="51"/>
  <c r="O457" i="51"/>
  <c r="L457" i="51"/>
  <c r="P456" i="51"/>
  <c r="O456" i="51"/>
  <c r="L456" i="51"/>
  <c r="P455" i="51"/>
  <c r="O455" i="51"/>
  <c r="M453" i="51"/>
  <c r="M454" i="51" s="1"/>
  <c r="K453" i="51"/>
  <c r="K454" i="51" s="1"/>
  <c r="P452" i="51"/>
  <c r="P454" i="51" s="1"/>
  <c r="O452" i="51"/>
  <c r="O454" i="51" s="1"/>
  <c r="Q451" i="51"/>
  <c r="I451" i="51"/>
  <c r="H451" i="51"/>
  <c r="N449" i="51"/>
  <c r="M449" i="51"/>
  <c r="K449" i="51"/>
  <c r="J449" i="51"/>
  <c r="P448" i="51"/>
  <c r="O448" i="51"/>
  <c r="P447" i="51"/>
  <c r="O447" i="51"/>
  <c r="L447" i="51"/>
  <c r="P446" i="51"/>
  <c r="O446" i="51"/>
  <c r="L446" i="51"/>
  <c r="N445" i="51"/>
  <c r="M445" i="51"/>
  <c r="K445" i="51"/>
  <c r="J445" i="51"/>
  <c r="P444" i="51"/>
  <c r="O444" i="51"/>
  <c r="L444" i="51"/>
  <c r="P443" i="51"/>
  <c r="O443" i="51"/>
  <c r="L443" i="51"/>
  <c r="P442" i="51"/>
  <c r="O442" i="51"/>
  <c r="L442" i="51"/>
  <c r="P441" i="51"/>
  <c r="O441" i="51"/>
  <c r="L441" i="51"/>
  <c r="P440" i="51"/>
  <c r="O440" i="51"/>
  <c r="P439" i="51"/>
  <c r="O439" i="51"/>
  <c r="N438" i="51"/>
  <c r="M438" i="51"/>
  <c r="K438" i="51"/>
  <c r="J438" i="51"/>
  <c r="P437" i="51"/>
  <c r="O437" i="51"/>
  <c r="L437" i="51"/>
  <c r="P436" i="51"/>
  <c r="O436" i="51"/>
  <c r="L436" i="51"/>
  <c r="N435" i="51"/>
  <c r="M435" i="51"/>
  <c r="L435" i="51"/>
  <c r="K435" i="51"/>
  <c r="J435" i="51"/>
  <c r="P434" i="51"/>
  <c r="P435" i="51" s="1"/>
  <c r="O434" i="51"/>
  <c r="O435" i="51" s="1"/>
  <c r="N433" i="51"/>
  <c r="M433" i="51"/>
  <c r="L433" i="51"/>
  <c r="K433" i="51"/>
  <c r="J433" i="51"/>
  <c r="P432" i="51"/>
  <c r="O432" i="51"/>
  <c r="P431" i="51"/>
  <c r="O431" i="51"/>
  <c r="P430" i="51"/>
  <c r="O430" i="51"/>
  <c r="P429" i="51"/>
  <c r="O429" i="51"/>
  <c r="P428" i="51"/>
  <c r="O428" i="51"/>
  <c r="P427" i="51"/>
  <c r="O427" i="51"/>
  <c r="P426" i="51"/>
  <c r="O426" i="51"/>
  <c r="P425" i="51"/>
  <c r="O425" i="51"/>
  <c r="P424" i="51"/>
  <c r="O424" i="51"/>
  <c r="P423" i="51"/>
  <c r="O423" i="51"/>
  <c r="P422" i="51"/>
  <c r="O422" i="51"/>
  <c r="P421" i="51"/>
  <c r="O421" i="51"/>
  <c r="P420" i="51"/>
  <c r="O420" i="51"/>
  <c r="P419" i="51"/>
  <c r="O419" i="51"/>
  <c r="O433" i="51" s="1"/>
  <c r="N418" i="51"/>
  <c r="M418" i="51"/>
  <c r="L418" i="51"/>
  <c r="K418" i="51"/>
  <c r="J418" i="51"/>
  <c r="I418" i="51"/>
  <c r="P417" i="51"/>
  <c r="O417" i="51"/>
  <c r="P416" i="51"/>
  <c r="O416" i="51"/>
  <c r="P415" i="51"/>
  <c r="P418" i="51" s="1"/>
  <c r="O415" i="51"/>
  <c r="O418" i="51" s="1"/>
  <c r="N413" i="51"/>
  <c r="M413" i="51"/>
  <c r="L413" i="51"/>
  <c r="K413" i="51"/>
  <c r="J413" i="51"/>
  <c r="P412" i="51"/>
  <c r="P413" i="51" s="1"/>
  <c r="O412" i="51"/>
  <c r="O413" i="51" s="1"/>
  <c r="N411" i="51"/>
  <c r="M411" i="51"/>
  <c r="K411" i="51"/>
  <c r="J411" i="51"/>
  <c r="P410" i="51"/>
  <c r="O410" i="51"/>
  <c r="P409" i="51"/>
  <c r="O409" i="51"/>
  <c r="L409" i="51"/>
  <c r="P408" i="51"/>
  <c r="O408" i="51"/>
  <c r="L408" i="51"/>
  <c r="P407" i="51"/>
  <c r="O407" i="51"/>
  <c r="L407" i="51"/>
  <c r="N406" i="51"/>
  <c r="M406" i="51"/>
  <c r="K406" i="51"/>
  <c r="J406" i="51"/>
  <c r="P405" i="51"/>
  <c r="O405" i="51"/>
  <c r="L405" i="51"/>
  <c r="P404" i="51"/>
  <c r="O404" i="51"/>
  <c r="L404" i="51"/>
  <c r="P403" i="51"/>
  <c r="O403" i="51"/>
  <c r="L403" i="51"/>
  <c r="P402" i="51"/>
  <c r="O402" i="51"/>
  <c r="L402" i="51"/>
  <c r="P401" i="51"/>
  <c r="O401" i="51"/>
  <c r="L401" i="51"/>
  <c r="P400" i="51"/>
  <c r="O400" i="51"/>
  <c r="N399" i="51"/>
  <c r="M399" i="51"/>
  <c r="K399" i="51"/>
  <c r="J399" i="51"/>
  <c r="P398" i="51"/>
  <c r="O398" i="51"/>
  <c r="L398" i="51"/>
  <c r="P397" i="51"/>
  <c r="O397" i="51"/>
  <c r="L397" i="51"/>
  <c r="P396" i="51"/>
  <c r="O396" i="51"/>
  <c r="L396" i="51"/>
  <c r="P395" i="51"/>
  <c r="O395" i="51"/>
  <c r="L395" i="51"/>
  <c r="P394" i="51"/>
  <c r="O394" i="51"/>
  <c r="L394" i="51"/>
  <c r="N393" i="51"/>
  <c r="M393" i="51"/>
  <c r="L393" i="51"/>
  <c r="K393" i="51"/>
  <c r="J393" i="51"/>
  <c r="P392" i="51"/>
  <c r="P393" i="51" s="1"/>
  <c r="O392" i="51"/>
  <c r="O393" i="51" s="1"/>
  <c r="N391" i="51"/>
  <c r="M391" i="51"/>
  <c r="L391" i="51"/>
  <c r="K391" i="51"/>
  <c r="J391" i="51"/>
  <c r="P390" i="51"/>
  <c r="O390" i="51"/>
  <c r="P389" i="51"/>
  <c r="O389" i="51"/>
  <c r="P388" i="51"/>
  <c r="O388" i="51"/>
  <c r="P387" i="51"/>
  <c r="O387" i="51"/>
  <c r="P386" i="51"/>
  <c r="O386" i="51"/>
  <c r="P385" i="51"/>
  <c r="O385" i="51"/>
  <c r="P384" i="51"/>
  <c r="O384" i="51"/>
  <c r="P383" i="51"/>
  <c r="O383" i="51"/>
  <c r="P382" i="51"/>
  <c r="O382" i="51"/>
  <c r="P381" i="51"/>
  <c r="O381" i="51"/>
  <c r="P380" i="51"/>
  <c r="O380" i="51"/>
  <c r="P379" i="51"/>
  <c r="O379" i="51"/>
  <c r="P378" i="51"/>
  <c r="O378" i="51"/>
  <c r="P377" i="51"/>
  <c r="O377" i="51"/>
  <c r="P376" i="51"/>
  <c r="O376" i="51"/>
  <c r="P375" i="51"/>
  <c r="O375" i="51"/>
  <c r="P374" i="51"/>
  <c r="P391" i="51" s="1"/>
  <c r="O374" i="51"/>
  <c r="Q373" i="51"/>
  <c r="N373" i="51"/>
  <c r="M373" i="51"/>
  <c r="L373" i="51"/>
  <c r="K373" i="51"/>
  <c r="J373" i="51"/>
  <c r="P372" i="51"/>
  <c r="O372" i="51"/>
  <c r="P371" i="51"/>
  <c r="O371" i="51"/>
  <c r="P370" i="51"/>
  <c r="P373" i="51" s="1"/>
  <c r="O370" i="51"/>
  <c r="O373" i="51" s="1"/>
  <c r="N368" i="51"/>
  <c r="M368" i="51"/>
  <c r="L368" i="51"/>
  <c r="K368" i="51"/>
  <c r="J368" i="51"/>
  <c r="I368" i="51"/>
  <c r="H368" i="51"/>
  <c r="P367" i="51"/>
  <c r="O367" i="51"/>
  <c r="P366" i="51"/>
  <c r="P368" i="51" s="1"/>
  <c r="O366" i="51"/>
  <c r="O368" i="51" s="1"/>
  <c r="N365" i="51"/>
  <c r="M365" i="51"/>
  <c r="L365" i="51"/>
  <c r="K365" i="51"/>
  <c r="J365" i="51"/>
  <c r="I365" i="51"/>
  <c r="H365" i="51"/>
  <c r="P364" i="51"/>
  <c r="O364" i="51"/>
  <c r="P363" i="51"/>
  <c r="O363" i="51"/>
  <c r="P362" i="51"/>
  <c r="O362" i="51"/>
  <c r="P361" i="51"/>
  <c r="O361" i="51"/>
  <c r="P360" i="51"/>
  <c r="O360" i="51"/>
  <c r="P359" i="51"/>
  <c r="O359" i="51"/>
  <c r="P358" i="51"/>
  <c r="O358" i="51"/>
  <c r="P357" i="51"/>
  <c r="P365" i="51" s="1"/>
  <c r="O357" i="51"/>
  <c r="O365" i="51" s="1"/>
  <c r="N356" i="51"/>
  <c r="M356" i="51"/>
  <c r="L356" i="51"/>
  <c r="K356" i="51"/>
  <c r="J356" i="51"/>
  <c r="I356" i="51"/>
  <c r="H356" i="51"/>
  <c r="P355" i="51"/>
  <c r="O355" i="51"/>
  <c r="P354" i="51"/>
  <c r="P356" i="51" s="1"/>
  <c r="O354" i="51"/>
  <c r="O356" i="51" s="1"/>
  <c r="P352" i="51"/>
  <c r="O352" i="51"/>
  <c r="N352" i="51"/>
  <c r="M352" i="51"/>
  <c r="L352" i="51"/>
  <c r="K352" i="51"/>
  <c r="J352" i="51"/>
  <c r="I352" i="51"/>
  <c r="H352" i="51"/>
  <c r="N350" i="51"/>
  <c r="M350" i="51"/>
  <c r="K350" i="51"/>
  <c r="J350" i="51"/>
  <c r="I350" i="51"/>
  <c r="H350" i="51"/>
  <c r="P349" i="51"/>
  <c r="P350" i="51" s="1"/>
  <c r="O349" i="51"/>
  <c r="O350" i="51" s="1"/>
  <c r="L349" i="51"/>
  <c r="L350" i="51" s="1"/>
  <c r="N348" i="51"/>
  <c r="M348" i="51"/>
  <c r="K348" i="51"/>
  <c r="J348" i="51"/>
  <c r="I348" i="51"/>
  <c r="H348" i="51"/>
  <c r="P347" i="51"/>
  <c r="O347" i="51"/>
  <c r="P346" i="51"/>
  <c r="O346" i="51"/>
  <c r="L346" i="51"/>
  <c r="P345" i="51"/>
  <c r="O345" i="51"/>
  <c r="L345" i="51"/>
  <c r="N344" i="51"/>
  <c r="M344" i="51"/>
  <c r="K344" i="51"/>
  <c r="J344" i="51"/>
  <c r="I344" i="51"/>
  <c r="H344" i="51"/>
  <c r="P343" i="51"/>
  <c r="P344" i="51" s="1"/>
  <c r="O343" i="51"/>
  <c r="O344" i="51" s="1"/>
  <c r="L343" i="51"/>
  <c r="L344" i="51" s="1"/>
  <c r="N342" i="51"/>
  <c r="M342" i="51"/>
  <c r="K342" i="51"/>
  <c r="J342" i="51"/>
  <c r="I342" i="51"/>
  <c r="H342" i="51"/>
  <c r="P341" i="51"/>
  <c r="O341" i="51"/>
  <c r="L341" i="51"/>
  <c r="P340" i="51"/>
  <c r="O340" i="51"/>
  <c r="L340" i="51"/>
  <c r="P339" i="51"/>
  <c r="O339" i="51"/>
  <c r="L339" i="51"/>
  <c r="P338" i="51"/>
  <c r="O338" i="51"/>
  <c r="L338" i="51"/>
  <c r="P337" i="51"/>
  <c r="O337" i="51"/>
  <c r="L337" i="51"/>
  <c r="P336" i="51"/>
  <c r="O336" i="51"/>
  <c r="L336" i="51"/>
  <c r="P335" i="51"/>
  <c r="O335" i="51"/>
  <c r="L335" i="51"/>
  <c r="P334" i="51"/>
  <c r="O334" i="51"/>
  <c r="L334" i="51"/>
  <c r="P333" i="51"/>
  <c r="O333" i="51"/>
  <c r="L333" i="51"/>
  <c r="N330" i="51"/>
  <c r="N331" i="51" s="1"/>
  <c r="M330" i="51"/>
  <c r="M331" i="51" s="1"/>
  <c r="L330" i="51"/>
  <c r="L331" i="51" s="1"/>
  <c r="K330" i="51"/>
  <c r="K331" i="51" s="1"/>
  <c r="J330" i="51"/>
  <c r="J331" i="51" s="1"/>
  <c r="I330" i="51"/>
  <c r="I331" i="51" s="1"/>
  <c r="H330" i="51"/>
  <c r="H331" i="51" s="1"/>
  <c r="P329" i="51"/>
  <c r="P330" i="51" s="1"/>
  <c r="P331" i="51" s="1"/>
  <c r="O329" i="51"/>
  <c r="O330" i="51" s="1"/>
  <c r="O331" i="51" s="1"/>
  <c r="I328" i="51"/>
  <c r="N327" i="51"/>
  <c r="M327" i="51"/>
  <c r="L327" i="51"/>
  <c r="K327" i="51"/>
  <c r="J327" i="51"/>
  <c r="H327" i="51"/>
  <c r="H328" i="51" s="1"/>
  <c r="P326" i="51"/>
  <c r="P327" i="51" s="1"/>
  <c r="O326" i="51"/>
  <c r="O327" i="51" s="1"/>
  <c r="P324" i="51"/>
  <c r="O324" i="51"/>
  <c r="N324" i="51"/>
  <c r="M324" i="51"/>
  <c r="L324" i="51"/>
  <c r="K324" i="51"/>
  <c r="J324" i="51"/>
  <c r="I324" i="51"/>
  <c r="H324" i="51"/>
  <c r="N321" i="51"/>
  <c r="M321" i="51"/>
  <c r="L321" i="51"/>
  <c r="K321" i="51"/>
  <c r="J321" i="51"/>
  <c r="I321" i="51"/>
  <c r="H321" i="51"/>
  <c r="P320" i="51"/>
  <c r="O320" i="51"/>
  <c r="P319" i="51"/>
  <c r="P321" i="51" s="1"/>
  <c r="O319" i="51"/>
  <c r="O321" i="51" s="1"/>
  <c r="N318" i="51"/>
  <c r="M318" i="51"/>
  <c r="L318" i="51"/>
  <c r="K318" i="51"/>
  <c r="J318" i="51"/>
  <c r="I318" i="51"/>
  <c r="P317" i="51"/>
  <c r="P318" i="51" s="1"/>
  <c r="O317" i="51"/>
  <c r="O318" i="51" s="1"/>
  <c r="N316" i="51"/>
  <c r="M316" i="51"/>
  <c r="L316" i="51"/>
  <c r="K316" i="51"/>
  <c r="J316" i="51"/>
  <c r="P315" i="51"/>
  <c r="P316" i="51" s="1"/>
  <c r="O315" i="51"/>
  <c r="O316" i="51" s="1"/>
  <c r="N314" i="51"/>
  <c r="M314" i="51"/>
  <c r="L314" i="51"/>
  <c r="K314" i="51"/>
  <c r="J314" i="51"/>
  <c r="I314" i="51"/>
  <c r="H314" i="51"/>
  <c r="P313" i="51"/>
  <c r="O313" i="51"/>
  <c r="P312" i="51"/>
  <c r="O312" i="51"/>
  <c r="P311" i="51"/>
  <c r="O311" i="51"/>
  <c r="P310" i="51"/>
  <c r="O310" i="51"/>
  <c r="P309" i="51"/>
  <c r="O309" i="51"/>
  <c r="P308" i="51"/>
  <c r="O308" i="51"/>
  <c r="P307" i="51"/>
  <c r="O307" i="51"/>
  <c r="P306" i="51"/>
  <c r="P314" i="51" s="1"/>
  <c r="O306" i="51"/>
  <c r="O314" i="51" s="1"/>
  <c r="N305" i="51"/>
  <c r="M305" i="51"/>
  <c r="L305" i="51"/>
  <c r="K305" i="51"/>
  <c r="J305" i="51"/>
  <c r="I305" i="51"/>
  <c r="H305" i="51"/>
  <c r="P304" i="51"/>
  <c r="P305" i="51" s="1"/>
  <c r="O304" i="51"/>
  <c r="O305" i="51" s="1"/>
  <c r="I303" i="51"/>
  <c r="H303" i="51"/>
  <c r="H213" i="51" s="1"/>
  <c r="N301" i="51"/>
  <c r="M301" i="51"/>
  <c r="L301" i="51"/>
  <c r="K301" i="51"/>
  <c r="J301" i="51"/>
  <c r="I301" i="51"/>
  <c r="H301" i="51"/>
  <c r="P300" i="51"/>
  <c r="P301" i="51" s="1"/>
  <c r="O300" i="51"/>
  <c r="O301" i="51" s="1"/>
  <c r="N298" i="51"/>
  <c r="M298" i="51"/>
  <c r="L298" i="51"/>
  <c r="K298" i="51"/>
  <c r="J298" i="51"/>
  <c r="I298" i="51"/>
  <c r="H298" i="51"/>
  <c r="P297" i="51"/>
  <c r="O297" i="51"/>
  <c r="P296" i="51"/>
  <c r="P298" i="51" s="1"/>
  <c r="O296" i="51"/>
  <c r="O298" i="51" s="1"/>
  <c r="P295" i="51"/>
  <c r="O295" i="51"/>
  <c r="N295" i="51"/>
  <c r="L295" i="51"/>
  <c r="J295" i="51"/>
  <c r="I295" i="51"/>
  <c r="N292" i="51"/>
  <c r="M292" i="51"/>
  <c r="L292" i="51"/>
  <c r="K292" i="51"/>
  <c r="J292" i="51"/>
  <c r="I292" i="51"/>
  <c r="P291" i="51"/>
  <c r="P292" i="51" s="1"/>
  <c r="O291" i="51"/>
  <c r="O292" i="51" s="1"/>
  <c r="P290" i="51"/>
  <c r="O290" i="51"/>
  <c r="N290" i="51"/>
  <c r="M290" i="51"/>
  <c r="L290" i="51"/>
  <c r="K290" i="51"/>
  <c r="J290" i="51"/>
  <c r="I290" i="51"/>
  <c r="P288" i="51"/>
  <c r="O288" i="51"/>
  <c r="N288" i="51"/>
  <c r="M288" i="51"/>
  <c r="L288" i="51"/>
  <c r="K288" i="51"/>
  <c r="J288" i="51"/>
  <c r="I288" i="51"/>
  <c r="P286" i="51"/>
  <c r="O286" i="51"/>
  <c r="N286" i="51"/>
  <c r="M286" i="51"/>
  <c r="L286" i="51"/>
  <c r="K286" i="51"/>
  <c r="J286" i="51"/>
  <c r="I286" i="51"/>
  <c r="N284" i="51"/>
  <c r="M284" i="51"/>
  <c r="L284" i="51"/>
  <c r="K284" i="51"/>
  <c r="J284" i="51"/>
  <c r="P283" i="51"/>
  <c r="P284" i="51" s="1"/>
  <c r="O283" i="51"/>
  <c r="O284" i="51" s="1"/>
  <c r="N282" i="51"/>
  <c r="M282" i="51"/>
  <c r="L282" i="51"/>
  <c r="K282" i="51"/>
  <c r="J282" i="51"/>
  <c r="P281" i="51"/>
  <c r="P282" i="51" s="1"/>
  <c r="O281" i="51"/>
  <c r="O282" i="51" s="1"/>
  <c r="N280" i="51"/>
  <c r="M280" i="51"/>
  <c r="K280" i="51"/>
  <c r="J280" i="51"/>
  <c r="P279" i="51"/>
  <c r="O279" i="51"/>
  <c r="P278" i="51"/>
  <c r="O278" i="51"/>
  <c r="P277" i="51"/>
  <c r="P280" i="51" s="1"/>
  <c r="O277" i="51"/>
  <c r="O280" i="51" s="1"/>
  <c r="L277" i="51"/>
  <c r="L280" i="51" s="1"/>
  <c r="N276" i="51"/>
  <c r="M276" i="51"/>
  <c r="K276" i="51"/>
  <c r="J276" i="51"/>
  <c r="P275" i="51"/>
  <c r="O275" i="51"/>
  <c r="L275" i="51"/>
  <c r="P274" i="51"/>
  <c r="O274" i="51"/>
  <c r="L274" i="51"/>
  <c r="P273" i="51"/>
  <c r="O273" i="51"/>
  <c r="P272" i="51"/>
  <c r="O272" i="51"/>
  <c r="L272" i="51"/>
  <c r="P270" i="51"/>
  <c r="O270" i="51"/>
  <c r="N270" i="51"/>
  <c r="M270" i="51"/>
  <c r="L270" i="51"/>
  <c r="K270" i="51"/>
  <c r="J270" i="51"/>
  <c r="I270" i="51"/>
  <c r="P268" i="51"/>
  <c r="O268" i="51"/>
  <c r="N268" i="51"/>
  <c r="M268" i="51"/>
  <c r="L268" i="51"/>
  <c r="K268" i="51"/>
  <c r="J268" i="51"/>
  <c r="I268" i="51"/>
  <c r="N266" i="51"/>
  <c r="M266" i="51"/>
  <c r="K266" i="51"/>
  <c r="J266" i="51"/>
  <c r="I266" i="51"/>
  <c r="P265" i="51"/>
  <c r="P266" i="51" s="1"/>
  <c r="O265" i="51"/>
  <c r="O266" i="51" s="1"/>
  <c r="L265" i="51"/>
  <c r="L266" i="51" s="1"/>
  <c r="N264" i="51"/>
  <c r="M264" i="51"/>
  <c r="K264" i="51"/>
  <c r="P263" i="51"/>
  <c r="O263" i="51"/>
  <c r="L263" i="51"/>
  <c r="P262" i="51"/>
  <c r="O262" i="51"/>
  <c r="P261" i="51"/>
  <c r="O261" i="51"/>
  <c r="P260" i="51"/>
  <c r="O260" i="51"/>
  <c r="L260" i="51"/>
  <c r="P259" i="51"/>
  <c r="O259" i="51"/>
  <c r="L259" i="51"/>
  <c r="P258" i="51"/>
  <c r="O258" i="51"/>
  <c r="L258" i="51"/>
  <c r="N257" i="51"/>
  <c r="M257" i="51"/>
  <c r="K257" i="51"/>
  <c r="J257" i="51"/>
  <c r="P256" i="51"/>
  <c r="O256" i="51"/>
  <c r="L256" i="51"/>
  <c r="P255" i="51"/>
  <c r="O255" i="51"/>
  <c r="L255" i="51"/>
  <c r="N254" i="51"/>
  <c r="M254" i="51"/>
  <c r="K254" i="51"/>
  <c r="J254" i="51"/>
  <c r="I254" i="51"/>
  <c r="P253" i="51"/>
  <c r="O253" i="51"/>
  <c r="L253" i="51"/>
  <c r="P252" i="51"/>
  <c r="O252" i="51"/>
  <c r="L252" i="51"/>
  <c r="N251" i="51"/>
  <c r="M251" i="51"/>
  <c r="K251" i="51"/>
  <c r="J251" i="51"/>
  <c r="I251" i="51"/>
  <c r="P250" i="51"/>
  <c r="O250" i="51"/>
  <c r="L250" i="51"/>
  <c r="L251" i="51" s="1"/>
  <c r="P249" i="51"/>
  <c r="O249" i="51"/>
  <c r="N248" i="51"/>
  <c r="M248" i="51"/>
  <c r="K248" i="51"/>
  <c r="J248" i="51"/>
  <c r="P247" i="51"/>
  <c r="O247" i="51"/>
  <c r="L247" i="51"/>
  <c r="P246" i="51"/>
  <c r="O246" i="51"/>
  <c r="L246" i="51"/>
  <c r="P245" i="51"/>
  <c r="O245" i="51"/>
  <c r="L245" i="51"/>
  <c r="P244" i="51"/>
  <c r="O244" i="51"/>
  <c r="L244" i="51"/>
  <c r="P243" i="51"/>
  <c r="O243" i="51"/>
  <c r="L243" i="51"/>
  <c r="P242" i="51"/>
  <c r="O242" i="51"/>
  <c r="L242" i="51"/>
  <c r="P241" i="51"/>
  <c r="O241" i="51"/>
  <c r="L241" i="51"/>
  <c r="P240" i="51"/>
  <c r="O240" i="51"/>
  <c r="L240" i="51"/>
  <c r="P239" i="51"/>
  <c r="O239" i="51"/>
  <c r="L239" i="51"/>
  <c r="P238" i="51"/>
  <c r="O238" i="51"/>
  <c r="L238" i="51"/>
  <c r="P237" i="51"/>
  <c r="O237" i="51"/>
  <c r="L237" i="51"/>
  <c r="P236" i="51"/>
  <c r="O236" i="51"/>
  <c r="L236" i="51"/>
  <c r="P235" i="51"/>
  <c r="O235" i="51"/>
  <c r="L235" i="51"/>
  <c r="N233" i="51"/>
  <c r="M233" i="51"/>
  <c r="L233" i="51"/>
  <c r="K233" i="51"/>
  <c r="J233" i="51"/>
  <c r="I233" i="51"/>
  <c r="H233" i="51"/>
  <c r="P232" i="51"/>
  <c r="P233" i="51" s="1"/>
  <c r="O232" i="51"/>
  <c r="O233" i="51" s="1"/>
  <c r="N231" i="51"/>
  <c r="M231" i="51"/>
  <c r="K231" i="51"/>
  <c r="J231" i="51"/>
  <c r="I231" i="51"/>
  <c r="H231" i="51"/>
  <c r="P230" i="51"/>
  <c r="P231" i="51" s="1"/>
  <c r="O230" i="51"/>
  <c r="O231" i="51" s="1"/>
  <c r="L230" i="51"/>
  <c r="L231" i="51" s="1"/>
  <c r="N229" i="51"/>
  <c r="M229" i="51"/>
  <c r="K229" i="51"/>
  <c r="J229" i="51"/>
  <c r="I229" i="51"/>
  <c r="H229" i="51"/>
  <c r="P228" i="51"/>
  <c r="O228" i="51"/>
  <c r="P227" i="51"/>
  <c r="O227" i="51"/>
  <c r="L227" i="51"/>
  <c r="P226" i="51"/>
  <c r="O226" i="51"/>
  <c r="L226" i="51"/>
  <c r="P225" i="51"/>
  <c r="O225" i="51"/>
  <c r="P224" i="51"/>
  <c r="O224" i="51"/>
  <c r="N223" i="51"/>
  <c r="M223" i="51"/>
  <c r="L223" i="51"/>
  <c r="K223" i="51"/>
  <c r="J223" i="51"/>
  <c r="I223" i="51"/>
  <c r="H223" i="51"/>
  <c r="P222" i="51"/>
  <c r="O222" i="51"/>
  <c r="P221" i="51"/>
  <c r="O221" i="51"/>
  <c r="P220" i="51"/>
  <c r="O220" i="51"/>
  <c r="P219" i="51"/>
  <c r="O219" i="51"/>
  <c r="P218" i="51"/>
  <c r="O218" i="51"/>
  <c r="P217" i="51"/>
  <c r="O217" i="51"/>
  <c r="P216" i="51"/>
  <c r="O216" i="51"/>
  <c r="P215" i="51"/>
  <c r="O215" i="51"/>
  <c r="P214" i="51"/>
  <c r="P223" i="51" s="1"/>
  <c r="O214" i="51"/>
  <c r="O223" i="51" s="1"/>
  <c r="N210" i="51"/>
  <c r="M210" i="51"/>
  <c r="K210" i="51"/>
  <c r="J210" i="51"/>
  <c r="I210" i="51"/>
  <c r="H210" i="51"/>
  <c r="P209" i="51"/>
  <c r="P210" i="51" s="1"/>
  <c r="O209" i="51"/>
  <c r="O210" i="51" s="1"/>
  <c r="L209" i="51"/>
  <c r="L210" i="51" s="1"/>
  <c r="P208" i="51"/>
  <c r="O208" i="51"/>
  <c r="N208" i="51"/>
  <c r="M208" i="51"/>
  <c r="K208" i="51"/>
  <c r="J208" i="51"/>
  <c r="I208" i="51"/>
  <c r="H208" i="51"/>
  <c r="L207" i="51"/>
  <c r="L208" i="51" s="1"/>
  <c r="N206" i="51"/>
  <c r="M206" i="51"/>
  <c r="K206" i="51"/>
  <c r="J206" i="51"/>
  <c r="I206" i="51"/>
  <c r="H206" i="51"/>
  <c r="P205" i="51"/>
  <c r="P206" i="51" s="1"/>
  <c r="O205" i="51"/>
  <c r="O206" i="51" s="1"/>
  <c r="L205" i="51"/>
  <c r="L206" i="51" s="1"/>
  <c r="N204" i="51"/>
  <c r="M204" i="51"/>
  <c r="K204" i="51"/>
  <c r="J204" i="51"/>
  <c r="I204" i="51"/>
  <c r="H204" i="51"/>
  <c r="P203" i="51"/>
  <c r="O203" i="51"/>
  <c r="P202" i="51"/>
  <c r="O202" i="51"/>
  <c r="L202" i="51"/>
  <c r="L204" i="51" s="1"/>
  <c r="P201" i="51"/>
  <c r="O201" i="51"/>
  <c r="N199" i="51"/>
  <c r="N200" i="51" s="1"/>
  <c r="M199" i="51"/>
  <c r="M200" i="51" s="1"/>
  <c r="K199" i="51"/>
  <c r="K200" i="51" s="1"/>
  <c r="J199" i="51"/>
  <c r="J200" i="51" s="1"/>
  <c r="I199" i="51"/>
  <c r="I200" i="51" s="1"/>
  <c r="H199" i="51"/>
  <c r="H200" i="51" s="1"/>
  <c r="P198" i="51"/>
  <c r="P199" i="51" s="1"/>
  <c r="P200" i="51" s="1"/>
  <c r="O198" i="51"/>
  <c r="O199" i="51" s="1"/>
  <c r="O200" i="51" s="1"/>
  <c r="L198" i="51"/>
  <c r="L199" i="51" s="1"/>
  <c r="L200" i="51" s="1"/>
  <c r="N195" i="51"/>
  <c r="N196" i="51" s="1"/>
  <c r="M195" i="51"/>
  <c r="M196" i="51" s="1"/>
  <c r="L195" i="51"/>
  <c r="L196" i="51" s="1"/>
  <c r="K195" i="51"/>
  <c r="K196" i="51" s="1"/>
  <c r="J195" i="51"/>
  <c r="J196" i="51" s="1"/>
  <c r="I195" i="51"/>
  <c r="I196" i="51" s="1"/>
  <c r="H195" i="51"/>
  <c r="H196" i="51" s="1"/>
  <c r="P194" i="51"/>
  <c r="P195" i="51" s="1"/>
  <c r="P196" i="51" s="1"/>
  <c r="O194" i="51"/>
  <c r="O195" i="51" s="1"/>
  <c r="O196" i="51" s="1"/>
  <c r="N192" i="51"/>
  <c r="M192" i="51"/>
  <c r="L192" i="51"/>
  <c r="K192" i="51"/>
  <c r="J192" i="51"/>
  <c r="I192" i="51"/>
  <c r="H192" i="51"/>
  <c r="P191" i="51"/>
  <c r="P192" i="51" s="1"/>
  <c r="O191" i="51"/>
  <c r="O192" i="51" s="1"/>
  <c r="N190" i="51"/>
  <c r="M190" i="51"/>
  <c r="L190" i="51"/>
  <c r="K190" i="51"/>
  <c r="J190" i="51"/>
  <c r="I190" i="51"/>
  <c r="H190" i="51"/>
  <c r="P189" i="51"/>
  <c r="O189" i="51"/>
  <c r="P188" i="51"/>
  <c r="O188" i="51"/>
  <c r="P187" i="51"/>
  <c r="P190" i="51" s="1"/>
  <c r="O187" i="51"/>
  <c r="O190" i="51" s="1"/>
  <c r="N186" i="51"/>
  <c r="M186" i="51"/>
  <c r="K186" i="51"/>
  <c r="J186" i="51"/>
  <c r="I186" i="51"/>
  <c r="H186" i="51"/>
  <c r="P185" i="51"/>
  <c r="O185" i="51"/>
  <c r="L185" i="51"/>
  <c r="P184" i="51"/>
  <c r="O184" i="51"/>
  <c r="L184" i="51"/>
  <c r="P183" i="51"/>
  <c r="O183" i="51"/>
  <c r="O186" i="51" s="1"/>
  <c r="L183" i="51"/>
  <c r="N182" i="51"/>
  <c r="M182" i="51"/>
  <c r="K182" i="51"/>
  <c r="J182" i="51"/>
  <c r="I182" i="51"/>
  <c r="H182" i="51"/>
  <c r="P181" i="51"/>
  <c r="O181" i="51"/>
  <c r="L181" i="51"/>
  <c r="P180" i="51"/>
  <c r="O180" i="51"/>
  <c r="L180" i="51"/>
  <c r="P179" i="51"/>
  <c r="O179" i="51"/>
  <c r="L179" i="51"/>
  <c r="P178" i="51"/>
  <c r="O178" i="51"/>
  <c r="L178" i="51"/>
  <c r="N177" i="51"/>
  <c r="M177" i="51"/>
  <c r="L177" i="51"/>
  <c r="K177" i="51"/>
  <c r="J177" i="51"/>
  <c r="I177" i="51"/>
  <c r="H177" i="51"/>
  <c r="P176" i="51"/>
  <c r="P177" i="51" s="1"/>
  <c r="O176" i="51"/>
  <c r="O177" i="51" s="1"/>
  <c r="N175" i="51"/>
  <c r="M175" i="51"/>
  <c r="L175" i="51"/>
  <c r="K175" i="51"/>
  <c r="J175" i="51"/>
  <c r="I175" i="51"/>
  <c r="H175" i="51"/>
  <c r="P174" i="51"/>
  <c r="O174" i="51"/>
  <c r="P173" i="51"/>
  <c r="O173" i="51"/>
  <c r="P172" i="51"/>
  <c r="O172" i="51"/>
  <c r="P171" i="51"/>
  <c r="O171" i="51"/>
  <c r="P170" i="51"/>
  <c r="O170" i="51"/>
  <c r="P169" i="51"/>
  <c r="O169" i="51"/>
  <c r="P168" i="51"/>
  <c r="O168" i="51"/>
  <c r="P167" i="51"/>
  <c r="P175" i="51" s="1"/>
  <c r="O167" i="51"/>
  <c r="O175" i="51" s="1"/>
  <c r="N166" i="51"/>
  <c r="M166" i="51"/>
  <c r="L166" i="51"/>
  <c r="K166" i="51"/>
  <c r="J166" i="51"/>
  <c r="I166" i="51"/>
  <c r="H166" i="51"/>
  <c r="P165" i="51"/>
  <c r="P166" i="51" s="1"/>
  <c r="O165" i="51"/>
  <c r="O166" i="51" s="1"/>
  <c r="N164" i="51"/>
  <c r="M164" i="51"/>
  <c r="L164" i="51"/>
  <c r="K164" i="51"/>
  <c r="J164" i="51"/>
  <c r="I164" i="51"/>
  <c r="H164" i="51"/>
  <c r="P163" i="51"/>
  <c r="O163" i="51"/>
  <c r="P162" i="51"/>
  <c r="P164" i="51" s="1"/>
  <c r="O162" i="51"/>
  <c r="O164" i="51" s="1"/>
  <c r="N161" i="51"/>
  <c r="M161" i="51"/>
  <c r="L161" i="51"/>
  <c r="K161" i="51"/>
  <c r="I161" i="51"/>
  <c r="H161" i="51"/>
  <c r="P160" i="51"/>
  <c r="O160" i="51"/>
  <c r="P159" i="51"/>
  <c r="O159" i="51"/>
  <c r="P158" i="51"/>
  <c r="O158" i="51"/>
  <c r="P157" i="51"/>
  <c r="O157" i="51"/>
  <c r="P156" i="51"/>
  <c r="O156" i="51"/>
  <c r="P155" i="51"/>
  <c r="O155" i="51"/>
  <c r="P154" i="51"/>
  <c r="P161" i="51" s="1"/>
  <c r="O154" i="51"/>
  <c r="O161" i="51" s="1"/>
  <c r="N153" i="51"/>
  <c r="M153" i="51"/>
  <c r="L153" i="51"/>
  <c r="K153" i="51"/>
  <c r="J153" i="51"/>
  <c r="I153" i="51"/>
  <c r="H153" i="51"/>
  <c r="P152" i="51"/>
  <c r="P153" i="51" s="1"/>
  <c r="O152" i="51"/>
  <c r="O153" i="51" s="1"/>
  <c r="I151" i="51"/>
  <c r="H151" i="51"/>
  <c r="N149" i="51"/>
  <c r="M149" i="51"/>
  <c r="L149" i="51"/>
  <c r="K149" i="51"/>
  <c r="J149" i="51"/>
  <c r="I149" i="51"/>
  <c r="H149" i="51"/>
  <c r="P148" i="51"/>
  <c r="P149" i="51" s="1"/>
  <c r="O148" i="51"/>
  <c r="O149" i="51" s="1"/>
  <c r="N147" i="51"/>
  <c r="M147" i="51"/>
  <c r="L147" i="51"/>
  <c r="K147" i="51"/>
  <c r="J147" i="51"/>
  <c r="H147" i="51"/>
  <c r="P146" i="51"/>
  <c r="O146" i="51"/>
  <c r="P145" i="51"/>
  <c r="O145" i="51"/>
  <c r="P144" i="51"/>
  <c r="O144" i="51"/>
  <c r="P143" i="51"/>
  <c r="O143" i="51"/>
  <c r="P142" i="51"/>
  <c r="O142" i="51"/>
  <c r="P141" i="51"/>
  <c r="P147" i="51" s="1"/>
  <c r="O141" i="51"/>
  <c r="O147" i="51" s="1"/>
  <c r="N140" i="51"/>
  <c r="M140" i="51"/>
  <c r="L140" i="51"/>
  <c r="K140" i="51"/>
  <c r="J140" i="51"/>
  <c r="H140" i="51"/>
  <c r="P139" i="51"/>
  <c r="O139" i="51"/>
  <c r="P138" i="51"/>
  <c r="O138" i="51"/>
  <c r="P137" i="51"/>
  <c r="O137" i="51"/>
  <c r="P136" i="51"/>
  <c r="O136" i="51"/>
  <c r="P135" i="51"/>
  <c r="O135" i="51"/>
  <c r="P134" i="51"/>
  <c r="O134" i="51"/>
  <c r="P133" i="51"/>
  <c r="O133" i="51"/>
  <c r="P132" i="51"/>
  <c r="O132" i="51"/>
  <c r="P131" i="51"/>
  <c r="O131" i="51"/>
  <c r="P130" i="51"/>
  <c r="P140" i="51" s="1"/>
  <c r="O130" i="51"/>
  <c r="O140" i="51" s="1"/>
  <c r="N129" i="51"/>
  <c r="M129" i="51"/>
  <c r="L129" i="51"/>
  <c r="K129" i="51"/>
  <c r="J129" i="51"/>
  <c r="H129" i="51"/>
  <c r="P128" i="51"/>
  <c r="O128" i="51"/>
  <c r="P127" i="51"/>
  <c r="O127" i="51"/>
  <c r="P126" i="51"/>
  <c r="O126" i="51"/>
  <c r="P125" i="51"/>
  <c r="P129" i="51" s="1"/>
  <c r="O125" i="51"/>
  <c r="O129" i="51" s="1"/>
  <c r="N124" i="51"/>
  <c r="M124" i="51"/>
  <c r="L124" i="51"/>
  <c r="K124" i="51"/>
  <c r="J124" i="51"/>
  <c r="H124" i="51"/>
  <c r="P123" i="51"/>
  <c r="P124" i="51" s="1"/>
  <c r="O123" i="51"/>
  <c r="O124" i="51" s="1"/>
  <c r="N122" i="51"/>
  <c r="M122" i="51"/>
  <c r="L122" i="51"/>
  <c r="K122" i="51"/>
  <c r="J122" i="51"/>
  <c r="I122" i="51"/>
  <c r="H122" i="51"/>
  <c r="P121" i="51"/>
  <c r="O121" i="51"/>
  <c r="P120" i="51"/>
  <c r="O120" i="51"/>
  <c r="P119" i="51"/>
  <c r="O119" i="51"/>
  <c r="P118" i="51"/>
  <c r="O118" i="51"/>
  <c r="P117" i="51"/>
  <c r="O117" i="51"/>
  <c r="P116" i="51"/>
  <c r="O116" i="51"/>
  <c r="P115" i="51"/>
  <c r="O115" i="51"/>
  <c r="P114" i="51"/>
  <c r="O114" i="51"/>
  <c r="P113" i="51"/>
  <c r="P122" i="51" s="1"/>
  <c r="O113" i="51"/>
  <c r="O122" i="51" s="1"/>
  <c r="N112" i="51"/>
  <c r="M112" i="51"/>
  <c r="L112" i="51"/>
  <c r="K112" i="51"/>
  <c r="J112" i="51"/>
  <c r="I112" i="51"/>
  <c r="H112" i="51"/>
  <c r="P111" i="51"/>
  <c r="O111" i="51"/>
  <c r="P110" i="51"/>
  <c r="P112" i="51" s="1"/>
  <c r="O110" i="51"/>
  <c r="O112" i="51" s="1"/>
  <c r="N108" i="51"/>
  <c r="M108" i="51"/>
  <c r="L108" i="51"/>
  <c r="K108" i="51"/>
  <c r="J108" i="51"/>
  <c r="I108" i="51"/>
  <c r="H108" i="51"/>
  <c r="P107" i="51"/>
  <c r="O107" i="51"/>
  <c r="P106" i="51"/>
  <c r="P108" i="51" s="1"/>
  <c r="O106" i="51"/>
  <c r="O108" i="51" s="1"/>
  <c r="N105" i="51"/>
  <c r="M105" i="51"/>
  <c r="L105" i="51"/>
  <c r="K105" i="51"/>
  <c r="J105" i="51"/>
  <c r="I105" i="51"/>
  <c r="H105" i="51"/>
  <c r="P104" i="51"/>
  <c r="O104" i="51"/>
  <c r="P103" i="51"/>
  <c r="O103" i="51"/>
  <c r="P102" i="51"/>
  <c r="O102" i="51"/>
  <c r="P101" i="51"/>
  <c r="O101" i="51"/>
  <c r="P100" i="51"/>
  <c r="O100" i="51"/>
  <c r="P99" i="51"/>
  <c r="O99" i="51"/>
  <c r="P98" i="51"/>
  <c r="O98" i="51"/>
  <c r="P97" i="51"/>
  <c r="O97" i="51"/>
  <c r="P96" i="51"/>
  <c r="P105" i="51" s="1"/>
  <c r="O96" i="51"/>
  <c r="O105" i="51" s="1"/>
  <c r="N95" i="51"/>
  <c r="M95" i="51"/>
  <c r="L95" i="51"/>
  <c r="K95" i="51"/>
  <c r="J95" i="51"/>
  <c r="I95" i="51"/>
  <c r="H95" i="51"/>
  <c r="P94" i="51"/>
  <c r="P95" i="51" s="1"/>
  <c r="O94" i="51"/>
  <c r="O95" i="51" s="1"/>
  <c r="O92" i="51"/>
  <c r="N92" i="51"/>
  <c r="M92" i="51"/>
  <c r="L92" i="51"/>
  <c r="K92" i="51"/>
  <c r="J92" i="51"/>
  <c r="P91" i="51"/>
  <c r="P92" i="51" s="1"/>
  <c r="N90" i="51"/>
  <c r="M90" i="51"/>
  <c r="L90" i="51"/>
  <c r="K90" i="51"/>
  <c r="J90" i="51"/>
  <c r="P89" i="51"/>
  <c r="O89" i="51"/>
  <c r="P88" i="51"/>
  <c r="O88" i="51"/>
  <c r="P87" i="51"/>
  <c r="O87" i="51"/>
  <c r="P86" i="51"/>
  <c r="O86" i="51"/>
  <c r="P85" i="51"/>
  <c r="P90" i="51" s="1"/>
  <c r="O85" i="51"/>
  <c r="O90" i="51" s="1"/>
  <c r="N84" i="51"/>
  <c r="M84" i="51"/>
  <c r="L84" i="51"/>
  <c r="K84" i="51"/>
  <c r="J84" i="51"/>
  <c r="I84" i="51"/>
  <c r="H84" i="51"/>
  <c r="P83" i="51"/>
  <c r="P84" i="51" s="1"/>
  <c r="O83" i="51"/>
  <c r="O84" i="51" s="1"/>
  <c r="N82" i="51"/>
  <c r="M82" i="51"/>
  <c r="L82" i="51"/>
  <c r="K82" i="51"/>
  <c r="J82" i="51"/>
  <c r="I82" i="51"/>
  <c r="H82" i="51"/>
  <c r="P81" i="51"/>
  <c r="O81" i="51"/>
  <c r="P80" i="51"/>
  <c r="O80" i="51"/>
  <c r="P79" i="51"/>
  <c r="O79" i="51"/>
  <c r="P78" i="51"/>
  <c r="O78" i="51"/>
  <c r="P77" i="51"/>
  <c r="O77" i="51"/>
  <c r="P76" i="51"/>
  <c r="O76" i="51"/>
  <c r="P75" i="51"/>
  <c r="O75" i="51"/>
  <c r="P74" i="51"/>
  <c r="P82" i="51" s="1"/>
  <c r="O74" i="51"/>
  <c r="O82" i="51" s="1"/>
  <c r="N73" i="51"/>
  <c r="M73" i="51"/>
  <c r="M93" i="51" s="1"/>
  <c r="L73" i="51"/>
  <c r="K73" i="51"/>
  <c r="K93" i="51" s="1"/>
  <c r="J73" i="51"/>
  <c r="I73" i="51"/>
  <c r="H73" i="51"/>
  <c r="P72" i="51"/>
  <c r="O72" i="51"/>
  <c r="P71" i="51"/>
  <c r="P73" i="51" s="1"/>
  <c r="O71" i="51"/>
  <c r="O73" i="51" s="1"/>
  <c r="N69" i="51"/>
  <c r="M69" i="51"/>
  <c r="K69" i="51"/>
  <c r="J69" i="51"/>
  <c r="I69" i="51"/>
  <c r="P68" i="51"/>
  <c r="O68" i="51"/>
  <c r="P67" i="51"/>
  <c r="O67" i="51"/>
  <c r="L67" i="51"/>
  <c r="P66" i="51"/>
  <c r="O66" i="51"/>
  <c r="P65" i="51"/>
  <c r="O65" i="51"/>
  <c r="L65" i="51"/>
  <c r="P64" i="51"/>
  <c r="O64" i="51"/>
  <c r="L64" i="51"/>
  <c r="N63" i="51"/>
  <c r="M63" i="51"/>
  <c r="K63" i="51"/>
  <c r="J63" i="51"/>
  <c r="P62" i="51"/>
  <c r="O62" i="51"/>
  <c r="P61" i="51"/>
  <c r="O61" i="51"/>
  <c r="P60" i="51"/>
  <c r="P63" i="51" s="1"/>
  <c r="O60" i="51"/>
  <c r="O63" i="51" s="1"/>
  <c r="L60" i="51"/>
  <c r="L63" i="51" s="1"/>
  <c r="N59" i="51"/>
  <c r="M59" i="51"/>
  <c r="K59" i="51"/>
  <c r="J59" i="51"/>
  <c r="I59" i="51"/>
  <c r="P58" i="51"/>
  <c r="O58" i="51"/>
  <c r="L58" i="51"/>
  <c r="P57" i="51"/>
  <c r="O57" i="51"/>
  <c r="L57" i="51"/>
  <c r="P56" i="51"/>
  <c r="O56" i="51"/>
  <c r="L56" i="51"/>
  <c r="P55" i="51"/>
  <c r="O55" i="51"/>
  <c r="L55" i="51"/>
  <c r="P54" i="51"/>
  <c r="O54" i="51"/>
  <c r="L54" i="51"/>
  <c r="P53" i="51"/>
  <c r="O53" i="51"/>
  <c r="L53" i="51"/>
  <c r="P52" i="51"/>
  <c r="O52" i="51"/>
  <c r="L52" i="51"/>
  <c r="P51" i="51"/>
  <c r="O51" i="51"/>
  <c r="L51" i="51"/>
  <c r="P50" i="51"/>
  <c r="O50" i="51"/>
  <c r="L50" i="51"/>
  <c r="P49" i="51"/>
  <c r="O49" i="51"/>
  <c r="L49" i="51"/>
  <c r="P48" i="51"/>
  <c r="O48" i="51"/>
  <c r="L48" i="51"/>
  <c r="P47" i="51"/>
  <c r="O47" i="51"/>
  <c r="L47" i="51"/>
  <c r="P46" i="51"/>
  <c r="O46" i="51"/>
  <c r="L46" i="51"/>
  <c r="P45" i="51"/>
  <c r="O45" i="51"/>
  <c r="P44" i="51"/>
  <c r="O44" i="51"/>
  <c r="L44" i="51"/>
  <c r="P43" i="51"/>
  <c r="O43" i="51"/>
  <c r="P42" i="51"/>
  <c r="O42" i="51"/>
  <c r="L42" i="51"/>
  <c r="M41" i="51"/>
  <c r="K41" i="51"/>
  <c r="J41" i="51"/>
  <c r="I41" i="51"/>
  <c r="P40" i="51"/>
  <c r="O40" i="51"/>
  <c r="P39" i="51"/>
  <c r="O39" i="51"/>
  <c r="N38" i="51"/>
  <c r="N41" i="51" s="1"/>
  <c r="L38" i="51"/>
  <c r="L41" i="51" s="1"/>
  <c r="P34" i="51"/>
  <c r="O34" i="51"/>
  <c r="N34" i="51"/>
  <c r="M34" i="51"/>
  <c r="K34" i="51"/>
  <c r="J34" i="51"/>
  <c r="L33" i="51"/>
  <c r="L34" i="51" s="1"/>
  <c r="N32" i="51"/>
  <c r="M32" i="51"/>
  <c r="K32" i="51"/>
  <c r="J32" i="51"/>
  <c r="P30" i="51"/>
  <c r="O30" i="51"/>
  <c r="L30" i="51"/>
  <c r="P29" i="51"/>
  <c r="O29" i="51"/>
  <c r="L29" i="51"/>
  <c r="P28" i="51"/>
  <c r="O28" i="51"/>
  <c r="P27" i="51"/>
  <c r="O27" i="51"/>
  <c r="P26" i="51"/>
  <c r="O26" i="51"/>
  <c r="N25" i="51"/>
  <c r="M25" i="51"/>
  <c r="L25" i="51"/>
  <c r="K25" i="51"/>
  <c r="J25" i="51"/>
  <c r="P24" i="51"/>
  <c r="P25" i="51" s="1"/>
  <c r="O24" i="51"/>
  <c r="O25" i="51" s="1"/>
  <c r="N23" i="51"/>
  <c r="M23" i="51"/>
  <c r="L23" i="51"/>
  <c r="K23" i="51"/>
  <c r="J23" i="51"/>
  <c r="P22" i="51"/>
  <c r="P23" i="51" s="1"/>
  <c r="O22" i="51"/>
  <c r="O23" i="51" s="1"/>
  <c r="O21" i="51"/>
  <c r="N21" i="51"/>
  <c r="M21" i="51"/>
  <c r="L21" i="51"/>
  <c r="K21" i="51"/>
  <c r="J21" i="51"/>
  <c r="P20" i="51"/>
  <c r="P21" i="51" s="1"/>
  <c r="O20" i="51"/>
  <c r="N19" i="51"/>
  <c r="M19" i="51"/>
  <c r="K19" i="51"/>
  <c r="J19" i="51"/>
  <c r="P18" i="51"/>
  <c r="O18" i="51"/>
  <c r="L18" i="51"/>
  <c r="P17" i="51"/>
  <c r="O17" i="51"/>
  <c r="L17" i="51"/>
  <c r="P16" i="51"/>
  <c r="O16" i="51"/>
  <c r="L16" i="51"/>
  <c r="P15" i="51"/>
  <c r="O15" i="51"/>
  <c r="L15" i="51"/>
  <c r="P14" i="51"/>
  <c r="O14" i="51"/>
  <c r="L14" i="51"/>
  <c r="P13" i="51"/>
  <c r="O13" i="51"/>
  <c r="L13" i="51"/>
  <c r="P12" i="51"/>
  <c r="O12" i="51"/>
  <c r="L12" i="51"/>
  <c r="P11" i="51"/>
  <c r="O11" i="51"/>
  <c r="L11" i="51"/>
  <c r="P10" i="51"/>
  <c r="O10" i="51"/>
  <c r="P9" i="51"/>
  <c r="O9" i="51"/>
  <c r="L9" i="51"/>
  <c r="P8" i="51"/>
  <c r="O8" i="51"/>
  <c r="L8" i="51"/>
  <c r="P7" i="51"/>
  <c r="O7" i="51"/>
  <c r="P6" i="51"/>
  <c r="P19" i="51" s="1"/>
  <c r="O6" i="51"/>
  <c r="L6" i="51"/>
  <c r="N5" i="51"/>
  <c r="M5" i="51"/>
  <c r="K5" i="51"/>
  <c r="J5" i="51"/>
  <c r="P4" i="51"/>
  <c r="O4" i="51"/>
  <c r="P3" i="51"/>
  <c r="P5" i="51" s="1"/>
  <c r="O3" i="51"/>
  <c r="O5" i="51" s="1"/>
  <c r="L3" i="51"/>
  <c r="L5" i="51" s="1"/>
  <c r="L1238" i="51" l="1"/>
  <c r="H2" i="51"/>
  <c r="O391" i="51"/>
  <c r="P481" i="51"/>
  <c r="O19" i="51"/>
  <c r="L19" i="51"/>
  <c r="P32" i="51"/>
  <c r="O38" i="51"/>
  <c r="P38" i="51" s="1"/>
  <c r="P41" i="51" s="1"/>
  <c r="O93" i="51"/>
  <c r="J93" i="51"/>
  <c r="L93" i="51"/>
  <c r="N93" i="51"/>
  <c r="L182" i="51"/>
  <c r="P182" i="51"/>
  <c r="P186" i="51"/>
  <c r="P204" i="51"/>
  <c r="I211" i="51"/>
  <c r="I212" i="51" s="1"/>
  <c r="I197" i="51" s="1"/>
  <c r="K211" i="51"/>
  <c r="K212" i="51" s="1"/>
  <c r="L229" i="51"/>
  <c r="L248" i="51"/>
  <c r="P248" i="51"/>
  <c r="O248" i="51"/>
  <c r="O254" i="51"/>
  <c r="L254" i="51"/>
  <c r="P254" i="51"/>
  <c r="L257" i="51"/>
  <c r="P257" i="51"/>
  <c r="L264" i="51"/>
  <c r="P264" i="51"/>
  <c r="L348" i="51"/>
  <c r="P348" i="51"/>
  <c r="O399" i="51"/>
  <c r="O406" i="51"/>
  <c r="P445" i="51"/>
  <c r="O449" i="51"/>
  <c r="O459" i="51"/>
  <c r="O467" i="51" s="1"/>
  <c r="I467" i="51"/>
  <c r="K467" i="51"/>
  <c r="L489" i="51"/>
  <c r="P489" i="51"/>
  <c r="L495" i="51"/>
  <c r="P495" i="51"/>
  <c r="P504" i="51"/>
  <c r="L519" i="51"/>
  <c r="P519" i="51"/>
  <c r="P527" i="51"/>
  <c r="O560" i="51"/>
  <c r="O566" i="51"/>
  <c r="O592" i="51"/>
  <c r="K592" i="51"/>
  <c r="I1009" i="51"/>
  <c r="K1009" i="51"/>
  <c r="P1274" i="51"/>
  <c r="L1274" i="51"/>
  <c r="I1394" i="51"/>
  <c r="K1394" i="51"/>
  <c r="M1394" i="51"/>
  <c r="M211" i="51"/>
  <c r="M212" i="51" s="1"/>
  <c r="M197" i="51" s="1"/>
  <c r="P1339" i="51"/>
  <c r="L580" i="51"/>
  <c r="L583" i="51" s="1"/>
  <c r="L568" i="51" s="1"/>
  <c r="N580" i="51"/>
  <c r="N583" i="51" s="1"/>
  <c r="N568" i="51" s="1"/>
  <c r="P592" i="51"/>
  <c r="L592" i="51"/>
  <c r="M605" i="51"/>
  <c r="O645" i="51"/>
  <c r="P661" i="51"/>
  <c r="L678" i="51"/>
  <c r="P678" i="51"/>
  <c r="J682" i="51"/>
  <c r="P721" i="51"/>
  <c r="L817" i="51"/>
  <c r="P817" i="51"/>
  <c r="O888" i="51"/>
  <c r="I888" i="51"/>
  <c r="O909" i="51"/>
  <c r="P909" i="51"/>
  <c r="K1051" i="51"/>
  <c r="M1051" i="51"/>
  <c r="O1054" i="51"/>
  <c r="O1057" i="51" s="1"/>
  <c r="I1057" i="51"/>
  <c r="I1058" i="51" s="1"/>
  <c r="I1025" i="51" s="1"/>
  <c r="K1057" i="51"/>
  <c r="M1057" i="51"/>
  <c r="O1077" i="51"/>
  <c r="J1080" i="51"/>
  <c r="L1080" i="51"/>
  <c r="N1080" i="51"/>
  <c r="I1085" i="51"/>
  <c r="K1085" i="51"/>
  <c r="M1085" i="51"/>
  <c r="J1092" i="51"/>
  <c r="L1092" i="51"/>
  <c r="N1092" i="51"/>
  <c r="P1100" i="51"/>
  <c r="K1100" i="51"/>
  <c r="M1100" i="51"/>
  <c r="I1132" i="51"/>
  <c r="I1093" i="51" s="1"/>
  <c r="P1132" i="51"/>
  <c r="K1132" i="51"/>
  <c r="M1132" i="51"/>
  <c r="M1093" i="51" s="1"/>
  <c r="L1121" i="51"/>
  <c r="P1121" i="51"/>
  <c r="L1125" i="51"/>
  <c r="P1125" i="51"/>
  <c r="L1131" i="51"/>
  <c r="P1131" i="51"/>
  <c r="O1164" i="51"/>
  <c r="P1233" i="51"/>
  <c r="O1274" i="51"/>
  <c r="K1274" i="51"/>
  <c r="K1296" i="51" s="1"/>
  <c r="M1274" i="51"/>
  <c r="L1278" i="51"/>
  <c r="P1278" i="51"/>
  <c r="O1278" i="51"/>
  <c r="L1283" i="51"/>
  <c r="P1283" i="51"/>
  <c r="L1295" i="51"/>
  <c r="P1295" i="51"/>
  <c r="P1296" i="51" s="1"/>
  <c r="J1377" i="51"/>
  <c r="M1377" i="51"/>
  <c r="L1364" i="51"/>
  <c r="P1364" i="51"/>
  <c r="L1376" i="51"/>
  <c r="P1376" i="51"/>
  <c r="O1389" i="51"/>
  <c r="L1389" i="51"/>
  <c r="P1389" i="51"/>
  <c r="L1392" i="51"/>
  <c r="P1392" i="51"/>
  <c r="P1393" i="51" s="1"/>
  <c r="H1394" i="51"/>
  <c r="N1394" i="51"/>
  <c r="L1426" i="51"/>
  <c r="L1427" i="51" s="1"/>
  <c r="L438" i="51"/>
  <c r="P438" i="51"/>
  <c r="L449" i="51"/>
  <c r="P459" i="51"/>
  <c r="P467" i="51" s="1"/>
  <c r="O411" i="51"/>
  <c r="O342" i="51"/>
  <c r="O353" i="51" s="1"/>
  <c r="O348" i="51"/>
  <c r="P406" i="51"/>
  <c r="O438" i="51"/>
  <c r="L411" i="51"/>
  <c r="P411" i="51"/>
  <c r="O264" i="51"/>
  <c r="O271" i="51" s="1"/>
  <c r="I213" i="51"/>
  <c r="P1394" i="51"/>
  <c r="O1394" i="51"/>
  <c r="I1165" i="51"/>
  <c r="K1165" i="51"/>
  <c r="H1165" i="51"/>
  <c r="J1165" i="51"/>
  <c r="H1172" i="51"/>
  <c r="J1172" i="51"/>
  <c r="N1172" i="51"/>
  <c r="J1188" i="51"/>
  <c r="L1188" i="51"/>
  <c r="N1188" i="51"/>
  <c r="I1225" i="51"/>
  <c r="I1226" i="51" s="1"/>
  <c r="K1225" i="51"/>
  <c r="K1226" i="51" s="1"/>
  <c r="M1225" i="51"/>
  <c r="M1226" i="51" s="1"/>
  <c r="N1296" i="51"/>
  <c r="O1295" i="51"/>
  <c r="P1303" i="51"/>
  <c r="P1377" i="51" s="1"/>
  <c r="O1339" i="51"/>
  <c r="O1353" i="51"/>
  <c r="N1393" i="51"/>
  <c r="K1393" i="51"/>
  <c r="M1165" i="51"/>
  <c r="O1165" i="51"/>
  <c r="N1165" i="51"/>
  <c r="P1172" i="51"/>
  <c r="I1172" i="51"/>
  <c r="K1172" i="51"/>
  <c r="M1172" i="51"/>
  <c r="K1188" i="51"/>
  <c r="M1188" i="51"/>
  <c r="H1225" i="51"/>
  <c r="J1225" i="51"/>
  <c r="L1225" i="51"/>
  <c r="N1225" i="51"/>
  <c r="J1393" i="51"/>
  <c r="M1393" i="51"/>
  <c r="O1121" i="51"/>
  <c r="O1132" i="51" s="1"/>
  <c r="O1093" i="51" s="1"/>
  <c r="O1080" i="51"/>
  <c r="O1069" i="51" s="1"/>
  <c r="P1085" i="51"/>
  <c r="I1069" i="51"/>
  <c r="P1092" i="51"/>
  <c r="K1092" i="51"/>
  <c r="K1069" i="51" s="1"/>
  <c r="M1092" i="51"/>
  <c r="M1069" i="51" s="1"/>
  <c r="K1040" i="51"/>
  <c r="K1058" i="51" s="1"/>
  <c r="K1025" i="51" s="1"/>
  <c r="J1051" i="51"/>
  <c r="L1051" i="51"/>
  <c r="N1051" i="51"/>
  <c r="H1068" i="51"/>
  <c r="H1025" i="51" s="1"/>
  <c r="K1068" i="51"/>
  <c r="M1068" i="51"/>
  <c r="J1040" i="51"/>
  <c r="L1040" i="51"/>
  <c r="N1040" i="51"/>
  <c r="M1040" i="51"/>
  <c r="P1051" i="51"/>
  <c r="J1068" i="51"/>
  <c r="L1068" i="51"/>
  <c r="N1068" i="51"/>
  <c r="I962" i="51"/>
  <c r="K962" i="51"/>
  <c r="K1012" i="51" s="1"/>
  <c r="H962" i="51"/>
  <c r="J962" i="51"/>
  <c r="K993" i="51"/>
  <c r="N1009" i="51"/>
  <c r="I1024" i="51"/>
  <c r="K1024" i="51"/>
  <c r="M1024" i="51"/>
  <c r="O935" i="51"/>
  <c r="O940" i="51"/>
  <c r="L949" i="51"/>
  <c r="L962" i="51" s="1"/>
  <c r="P949" i="51"/>
  <c r="M962" i="51"/>
  <c r="N962" i="51"/>
  <c r="O977" i="51"/>
  <c r="O993" i="51" s="1"/>
  <c r="O983" i="51"/>
  <c r="H993" i="51"/>
  <c r="H1012" i="51" s="1"/>
  <c r="H923" i="51" s="1"/>
  <c r="J993" i="51"/>
  <c r="N993" i="51"/>
  <c r="L992" i="51"/>
  <c r="L993" i="51" s="1"/>
  <c r="P992" i="51"/>
  <c r="P993" i="51" s="1"/>
  <c r="M993" i="51"/>
  <c r="L999" i="51"/>
  <c r="O1005" i="51"/>
  <c r="L1005" i="51"/>
  <c r="P1005" i="51"/>
  <c r="H1024" i="51"/>
  <c r="J1024" i="51"/>
  <c r="L1024" i="51"/>
  <c r="N1024" i="51"/>
  <c r="P1024" i="51"/>
  <c r="O1040" i="51"/>
  <c r="L661" i="51"/>
  <c r="L682" i="51" s="1"/>
  <c r="O661" i="51"/>
  <c r="O664" i="51"/>
  <c r="O682" i="51" s="1"/>
  <c r="O739" i="51" s="1"/>
  <c r="L664" i="51"/>
  <c r="P664" i="51"/>
  <c r="L669" i="51"/>
  <c r="P669" i="51"/>
  <c r="O817" i="51"/>
  <c r="O833" i="51"/>
  <c r="O840" i="51" s="1"/>
  <c r="O841" i="51" s="1"/>
  <c r="O839" i="51"/>
  <c r="H861" i="51"/>
  <c r="K861" i="51"/>
  <c r="M861" i="51"/>
  <c r="O861" i="51"/>
  <c r="L910" i="51"/>
  <c r="H910" i="51"/>
  <c r="N910" i="51"/>
  <c r="N682" i="51"/>
  <c r="I738" i="51"/>
  <c r="M738" i="51"/>
  <c r="M840" i="51"/>
  <c r="M841" i="51" s="1"/>
  <c r="J861" i="51"/>
  <c r="L861" i="51"/>
  <c r="N861" i="51"/>
  <c r="P861" i="51"/>
  <c r="P876" i="51" s="1"/>
  <c r="K910" i="51"/>
  <c r="M910" i="51"/>
  <c r="J910" i="51"/>
  <c r="I592" i="51"/>
  <c r="I584" i="51" s="1"/>
  <c r="M592" i="51"/>
  <c r="J592" i="51"/>
  <c r="N592" i="51"/>
  <c r="O519" i="51"/>
  <c r="N532" i="51"/>
  <c r="I567" i="51"/>
  <c r="I507" i="51" s="1"/>
  <c r="K567" i="51"/>
  <c r="M567" i="51"/>
  <c r="J532" i="51"/>
  <c r="H567" i="51"/>
  <c r="J567" i="51"/>
  <c r="L567" i="51"/>
  <c r="N567" i="51"/>
  <c r="L342" i="51"/>
  <c r="P342" i="51"/>
  <c r="P353" i="51" s="1"/>
  <c r="K353" i="51"/>
  <c r="M353" i="51"/>
  <c r="J369" i="51"/>
  <c r="L369" i="51"/>
  <c r="N369" i="51"/>
  <c r="L399" i="51"/>
  <c r="P399" i="51"/>
  <c r="J414" i="51"/>
  <c r="M450" i="51"/>
  <c r="K450" i="51"/>
  <c r="P449" i="51"/>
  <c r="J467" i="51"/>
  <c r="N467" i="51"/>
  <c r="H505" i="51"/>
  <c r="J505" i="51"/>
  <c r="H353" i="51"/>
  <c r="J353" i="51"/>
  <c r="N353" i="51"/>
  <c r="K369" i="51"/>
  <c r="M369" i="51"/>
  <c r="L406" i="51"/>
  <c r="N414" i="51"/>
  <c r="K414" i="51"/>
  <c r="M414" i="51"/>
  <c r="M451" i="51" s="1"/>
  <c r="P433" i="51"/>
  <c r="O445" i="51"/>
  <c r="O450" i="51" s="1"/>
  <c r="L445" i="51"/>
  <c r="L459" i="51"/>
  <c r="L467" i="51" s="1"/>
  <c r="N505" i="51"/>
  <c r="L504" i="51"/>
  <c r="K234" i="51"/>
  <c r="J234" i="51"/>
  <c r="N234" i="51"/>
  <c r="K271" i="51"/>
  <c r="J271" i="51"/>
  <c r="N271" i="51"/>
  <c r="J293" i="51"/>
  <c r="N293" i="51"/>
  <c r="K293" i="51"/>
  <c r="M293" i="51"/>
  <c r="O302" i="51"/>
  <c r="J302" i="51"/>
  <c r="L302" i="51"/>
  <c r="N302" i="51"/>
  <c r="J325" i="51"/>
  <c r="L325" i="51"/>
  <c r="N325" i="51"/>
  <c r="P229" i="51"/>
  <c r="P234" i="51" s="1"/>
  <c r="O229" i="51"/>
  <c r="M234" i="51"/>
  <c r="O251" i="51"/>
  <c r="P251" i="51"/>
  <c r="P271" i="51" s="1"/>
  <c r="O257" i="51"/>
  <c r="M271" i="51"/>
  <c r="L276" i="51"/>
  <c r="P276" i="51"/>
  <c r="O276" i="51"/>
  <c r="K325" i="51"/>
  <c r="K328" i="51" s="1"/>
  <c r="M325" i="51"/>
  <c r="M328" i="51" s="1"/>
  <c r="K197" i="51"/>
  <c r="O32" i="51"/>
  <c r="O37" i="51" s="1"/>
  <c r="L32" i="51"/>
  <c r="L59" i="51"/>
  <c r="P59" i="51"/>
  <c r="J70" i="51"/>
  <c r="O69" i="51"/>
  <c r="P93" i="51"/>
  <c r="K109" i="51"/>
  <c r="M109" i="51"/>
  <c r="L186" i="51"/>
  <c r="L193" i="51" s="1"/>
  <c r="K37" i="51"/>
  <c r="M37" i="51"/>
  <c r="N70" i="51"/>
  <c r="O109" i="51"/>
  <c r="K150" i="51"/>
  <c r="M150" i="51"/>
  <c r="M151" i="51" s="1"/>
  <c r="J193" i="51"/>
  <c r="N193" i="51"/>
  <c r="P193" i="51"/>
  <c r="O150" i="51"/>
  <c r="O151" i="51" s="1"/>
  <c r="J37" i="51"/>
  <c r="L37" i="51"/>
  <c r="N37" i="51"/>
  <c r="P37" i="51"/>
  <c r="K70" i="51"/>
  <c r="P109" i="51"/>
  <c r="J150" i="51"/>
  <c r="L150" i="51"/>
  <c r="N150" i="51"/>
  <c r="I193" i="51"/>
  <c r="I2" i="51" s="1"/>
  <c r="K193" i="51"/>
  <c r="M193" i="51"/>
  <c r="H211" i="51"/>
  <c r="H212" i="51" s="1"/>
  <c r="H197" i="51" s="1"/>
  <c r="J211" i="51"/>
  <c r="J212" i="51" s="1"/>
  <c r="J197" i="51" s="1"/>
  <c r="L211" i="51"/>
  <c r="L212" i="51" s="1"/>
  <c r="L197" i="51" s="1"/>
  <c r="N211" i="51"/>
  <c r="N212" i="51" s="1"/>
  <c r="O234" i="51"/>
  <c r="L234" i="51"/>
  <c r="L271" i="51"/>
  <c r="L293" i="51"/>
  <c r="L303" i="51" s="1"/>
  <c r="O293" i="51"/>
  <c r="J303" i="51"/>
  <c r="N303" i="51"/>
  <c r="J328" i="51"/>
  <c r="L328" i="51"/>
  <c r="N328" i="51"/>
  <c r="M294" i="51"/>
  <c r="M295" i="51" s="1"/>
  <c r="M302" i="51" s="1"/>
  <c r="M303" i="51" s="1"/>
  <c r="M213" i="51" s="1"/>
  <c r="L414" i="51"/>
  <c r="K451" i="51"/>
  <c r="P450" i="51"/>
  <c r="P505" i="51"/>
  <c r="P532" i="51"/>
  <c r="P507" i="51" s="1"/>
  <c r="O41" i="51"/>
  <c r="O59" i="51"/>
  <c r="O70" i="51" s="1"/>
  <c r="L69" i="51"/>
  <c r="L70" i="51" s="1"/>
  <c r="P69" i="51"/>
  <c r="P70" i="51" s="1"/>
  <c r="M70" i="51"/>
  <c r="J109" i="51"/>
  <c r="L109" i="51"/>
  <c r="N109" i="51"/>
  <c r="P150" i="51"/>
  <c r="O182" i="51"/>
  <c r="O193" i="51" s="1"/>
  <c r="N197" i="51"/>
  <c r="O204" i="51"/>
  <c r="O211" i="51" s="1"/>
  <c r="O212" i="51" s="1"/>
  <c r="O197" i="51" s="1"/>
  <c r="P211" i="51"/>
  <c r="P212" i="51" s="1"/>
  <c r="P197" i="51" s="1"/>
  <c r="P293" i="51"/>
  <c r="P302" i="51"/>
  <c r="P325" i="51"/>
  <c r="P328" i="51" s="1"/>
  <c r="O325" i="51"/>
  <c r="O328" i="51" s="1"/>
  <c r="L353" i="51"/>
  <c r="P369" i="51"/>
  <c r="O369" i="51"/>
  <c r="P414" i="51"/>
  <c r="O414" i="51"/>
  <c r="L505" i="51"/>
  <c r="L532" i="51"/>
  <c r="L507" i="51" s="1"/>
  <c r="O738" i="51"/>
  <c r="I419" i="51"/>
  <c r="J450" i="51"/>
  <c r="J451" i="51" s="1"/>
  <c r="L450" i="51"/>
  <c r="N450" i="51"/>
  <c r="N451" i="51" s="1"/>
  <c r="N332" i="51" s="1"/>
  <c r="O489" i="51"/>
  <c r="O505" i="51" s="1"/>
  <c r="I505" i="51"/>
  <c r="I332" i="51" s="1"/>
  <c r="K505" i="51"/>
  <c r="K532" i="51"/>
  <c r="O532" i="51"/>
  <c r="H532" i="51"/>
  <c r="H507" i="51" s="1"/>
  <c r="O544" i="51"/>
  <c r="O553" i="51"/>
  <c r="O580" i="51"/>
  <c r="O583" i="51" s="1"/>
  <c r="O568" i="51" s="1"/>
  <c r="O605" i="51"/>
  <c r="P682" i="51"/>
  <c r="M505" i="51"/>
  <c r="M532" i="51"/>
  <c r="M507" i="51" s="1"/>
  <c r="K738" i="51"/>
  <c r="J840" i="51"/>
  <c r="J841" i="51" s="1"/>
  <c r="I910" i="51"/>
  <c r="P1009" i="51"/>
  <c r="P1040" i="51"/>
  <c r="O1058" i="51"/>
  <c r="M1058" i="51"/>
  <c r="M1025" i="51" s="1"/>
  <c r="P1068" i="51"/>
  <c r="H605" i="51"/>
  <c r="H584" i="51" s="1"/>
  <c r="J605" i="51"/>
  <c r="L605" i="51"/>
  <c r="L584" i="51" s="1"/>
  <c r="N605" i="51"/>
  <c r="P605" i="51"/>
  <c r="P584" i="51" s="1"/>
  <c r="K612" i="51"/>
  <c r="K584" i="51" s="1"/>
  <c r="M612" i="51"/>
  <c r="M584" i="51" s="1"/>
  <c r="O612" i="51"/>
  <c r="I682" i="51"/>
  <c r="I739" i="51" s="1"/>
  <c r="K682" i="51"/>
  <c r="K739" i="51" s="1"/>
  <c r="M682" i="51"/>
  <c r="M739" i="51" s="1"/>
  <c r="H738" i="51"/>
  <c r="H739" i="51" s="1"/>
  <c r="J738" i="51"/>
  <c r="J739" i="51" s="1"/>
  <c r="L738" i="51"/>
  <c r="N738" i="51"/>
  <c r="N739" i="51" s="1"/>
  <c r="P738" i="51"/>
  <c r="J788" i="51"/>
  <c r="L788" i="51"/>
  <c r="N788" i="51"/>
  <c r="P788" i="51"/>
  <c r="L829" i="51"/>
  <c r="L840" i="51" s="1"/>
  <c r="L841" i="51" s="1"/>
  <c r="P829" i="51"/>
  <c r="P840" i="51" s="1"/>
  <c r="P841" i="51" s="1"/>
  <c r="I840" i="51"/>
  <c r="I841" i="51" s="1"/>
  <c r="K840" i="51"/>
  <c r="K841" i="51" s="1"/>
  <c r="N840" i="51"/>
  <c r="N841" i="51" s="1"/>
  <c r="K876" i="51"/>
  <c r="M876" i="51"/>
  <c r="O876" i="51"/>
  <c r="H876" i="51"/>
  <c r="J876" i="51"/>
  <c r="L876" i="51"/>
  <c r="N876" i="51"/>
  <c r="O910" i="51"/>
  <c r="P910" i="51"/>
  <c r="O962" i="51"/>
  <c r="P962" i="51"/>
  <c r="J1012" i="51"/>
  <c r="J923" i="51" s="1"/>
  <c r="I993" i="51"/>
  <c r="I1012" i="51" s="1"/>
  <c r="I923" i="51" s="1"/>
  <c r="O1009" i="51"/>
  <c r="L1009" i="51"/>
  <c r="O1024" i="51"/>
  <c r="P1058" i="51"/>
  <c r="P1025" i="51" s="1"/>
  <c r="J1058" i="51"/>
  <c r="L1058" i="51"/>
  <c r="L1025" i="51" s="1"/>
  <c r="N1058" i="51"/>
  <c r="O1068" i="51"/>
  <c r="H1077" i="51"/>
  <c r="H1080" i="51" s="1"/>
  <c r="H1069" i="51" s="1"/>
  <c r="K1093" i="51"/>
  <c r="P1093" i="51"/>
  <c r="L1132" i="51"/>
  <c r="L1093" i="51" s="1"/>
  <c r="L1165" i="51"/>
  <c r="P1165" i="51"/>
  <c r="L1172" i="51"/>
  <c r="P1173" i="51"/>
  <c r="O1172" i="51"/>
  <c r="K1173" i="51"/>
  <c r="O1173" i="51"/>
  <c r="P1188" i="51"/>
  <c r="P1225" i="51"/>
  <c r="P1226" i="51" s="1"/>
  <c r="O1225" i="51"/>
  <c r="L1296" i="51"/>
  <c r="O1296" i="51"/>
  <c r="O1393" i="51"/>
  <c r="J1173" i="51"/>
  <c r="N1173" i="51"/>
  <c r="O1188" i="51"/>
  <c r="O1226" i="51"/>
  <c r="H1226" i="51"/>
  <c r="J1226" i="51"/>
  <c r="L1226" i="51"/>
  <c r="N1226" i="51"/>
  <c r="J1296" i="51"/>
  <c r="M1296" i="51"/>
  <c r="L1393" i="51"/>
  <c r="I1426" i="46"/>
  <c r="J1426" i="46"/>
  <c r="K1426" i="46"/>
  <c r="M1426" i="46"/>
  <c r="N1426" i="46"/>
  <c r="H1426" i="46"/>
  <c r="N38" i="46"/>
  <c r="O38" i="46" s="1"/>
  <c r="P38" i="46" s="1"/>
  <c r="P1395" i="46"/>
  <c r="I763" i="46"/>
  <c r="I787" i="46"/>
  <c r="O1377" i="51" l="1"/>
  <c r="L1377" i="51"/>
  <c r="M1173" i="51"/>
  <c r="H1173" i="51"/>
  <c r="H1133" i="51" s="1"/>
  <c r="H1428" i="51" s="1"/>
  <c r="I1173" i="51"/>
  <c r="P1012" i="51"/>
  <c r="P923" i="51" s="1"/>
  <c r="J1025" i="51"/>
  <c r="J584" i="51"/>
  <c r="P303" i="51"/>
  <c r="P151" i="51"/>
  <c r="M2" i="51"/>
  <c r="O303" i="51"/>
  <c r="K151" i="51"/>
  <c r="K2" i="51" s="1"/>
  <c r="P1069" i="51"/>
  <c r="N1069" i="51"/>
  <c r="J1069" i="51"/>
  <c r="L451" i="51"/>
  <c r="K294" i="51"/>
  <c r="K295" i="51" s="1"/>
  <c r="K302" i="51" s="1"/>
  <c r="K303" i="51"/>
  <c r="K213" i="51" s="1"/>
  <c r="L1173" i="51"/>
  <c r="L1133" i="51" s="1"/>
  <c r="I1133" i="51"/>
  <c r="M1012" i="51"/>
  <c r="M923" i="51" s="1"/>
  <c r="K923" i="51"/>
  <c r="L1012" i="51"/>
  <c r="L923" i="51" s="1"/>
  <c r="N1012" i="51"/>
  <c r="N923" i="51" s="1"/>
  <c r="N613" i="51"/>
  <c r="J613" i="51"/>
  <c r="O584" i="51"/>
  <c r="J507" i="51"/>
  <c r="N507" i="51"/>
  <c r="O567" i="51"/>
  <c r="K507" i="51"/>
  <c r="K332" i="51"/>
  <c r="M332" i="51"/>
  <c r="J213" i="51"/>
  <c r="O2" i="51"/>
  <c r="J1133" i="51"/>
  <c r="M1133" i="51"/>
  <c r="P1133" i="51"/>
  <c r="O1133" i="51"/>
  <c r="K1133" i="51"/>
  <c r="O1012" i="51"/>
  <c r="O923" i="51" s="1"/>
  <c r="O613" i="51"/>
  <c r="L739" i="51"/>
  <c r="L613" i="51" s="1"/>
  <c r="P213" i="51"/>
  <c r="P451" i="51"/>
  <c r="O213" i="51"/>
  <c r="N151" i="51"/>
  <c r="J151" i="51"/>
  <c r="N2" i="51"/>
  <c r="J2" i="51"/>
  <c r="N1133" i="51"/>
  <c r="N1428" i="51" s="1"/>
  <c r="H613" i="51"/>
  <c r="I613" i="51"/>
  <c r="I1428" i="51" s="1"/>
  <c r="O1025" i="51"/>
  <c r="P739" i="51"/>
  <c r="P613" i="51" s="1"/>
  <c r="O507" i="51"/>
  <c r="I420" i="51"/>
  <c r="I421" i="51" s="1"/>
  <c r="I422" i="51" s="1"/>
  <c r="P332" i="51"/>
  <c r="L332" i="51"/>
  <c r="O451" i="51"/>
  <c r="O332" i="51" s="1"/>
  <c r="L151" i="51"/>
  <c r="P2" i="51"/>
  <c r="I352" i="46"/>
  <c r="I1036" i="46"/>
  <c r="I908" i="46"/>
  <c r="I582" i="46"/>
  <c r="L1428" i="51" l="1"/>
  <c r="O1428" i="51"/>
  <c r="M921" i="51"/>
  <c r="M922" i="51" s="1"/>
  <c r="M613" i="51" s="1"/>
  <c r="M1428" i="51" s="1"/>
  <c r="I423" i="51"/>
  <c r="K921" i="51"/>
  <c r="K922" i="51" s="1"/>
  <c r="K613" i="51" s="1"/>
  <c r="K1428" i="51" s="1"/>
  <c r="P1428" i="51"/>
  <c r="J1428" i="51"/>
  <c r="Q1394" i="46"/>
  <c r="Q1428" i="46" s="1"/>
  <c r="I1427" i="46"/>
  <c r="J1427" i="46"/>
  <c r="K1427" i="46"/>
  <c r="M1427" i="46"/>
  <c r="N1427" i="46"/>
  <c r="H1427" i="46"/>
  <c r="I1404" i="46"/>
  <c r="I1405" i="46" s="1"/>
  <c r="J1404" i="46"/>
  <c r="J1405" i="46" s="1"/>
  <c r="K1404" i="46"/>
  <c r="K1405" i="46" s="1"/>
  <c r="L1405" i="46"/>
  <c r="M1404" i="46"/>
  <c r="M1405" i="46" s="1"/>
  <c r="N1404" i="46"/>
  <c r="N1405" i="46" s="1"/>
  <c r="O1404" i="46"/>
  <c r="O1405" i="46" s="1"/>
  <c r="P1404" i="46"/>
  <c r="P1405" i="46" s="1"/>
  <c r="H1405" i="46"/>
  <c r="I1396" i="46"/>
  <c r="J1396" i="46"/>
  <c r="K1396" i="46"/>
  <c r="L1396" i="46"/>
  <c r="M1396" i="46"/>
  <c r="N1396" i="46"/>
  <c r="O1396" i="46"/>
  <c r="P1396" i="46"/>
  <c r="H1396" i="46"/>
  <c r="I1392" i="46"/>
  <c r="J1392" i="46"/>
  <c r="K1392" i="46"/>
  <c r="M1392" i="46"/>
  <c r="N1392" i="46"/>
  <c r="H1392" i="46"/>
  <c r="J1389" i="46"/>
  <c r="K1389" i="46"/>
  <c r="M1389" i="46"/>
  <c r="N1389" i="46"/>
  <c r="I1379" i="46"/>
  <c r="J1379" i="46"/>
  <c r="K1379" i="46"/>
  <c r="M1379" i="46"/>
  <c r="M1393" i="46" s="1"/>
  <c r="N1379" i="46"/>
  <c r="H1379" i="46"/>
  <c r="J1376" i="46"/>
  <c r="K1376" i="46"/>
  <c r="M1376" i="46"/>
  <c r="N1376" i="46"/>
  <c r="J1364" i="46"/>
  <c r="K1364" i="46"/>
  <c r="M1364" i="46"/>
  <c r="N1364" i="46"/>
  <c r="J1353" i="46"/>
  <c r="K1353" i="46"/>
  <c r="M1353" i="46"/>
  <c r="N1353" i="46"/>
  <c r="J1342" i="46"/>
  <c r="K1342" i="46"/>
  <c r="M1342" i="46"/>
  <c r="N1342" i="46"/>
  <c r="J1339" i="46"/>
  <c r="K1339" i="46"/>
  <c r="M1339" i="46"/>
  <c r="N1339" i="46"/>
  <c r="J1303" i="46"/>
  <c r="K1303" i="46"/>
  <c r="M1303" i="46"/>
  <c r="N1303" i="46"/>
  <c r="J1295" i="46"/>
  <c r="K1295" i="46"/>
  <c r="M1295" i="46"/>
  <c r="N1295" i="46"/>
  <c r="J1283" i="46"/>
  <c r="K1283" i="46"/>
  <c r="M1283" i="46"/>
  <c r="N1283" i="46"/>
  <c r="J1278" i="46"/>
  <c r="K1278" i="46"/>
  <c r="M1278" i="46"/>
  <c r="N1278" i="46"/>
  <c r="N1274" i="46"/>
  <c r="J1233" i="46"/>
  <c r="K1233" i="46"/>
  <c r="M1233" i="46"/>
  <c r="N1233" i="46"/>
  <c r="I1224" i="46"/>
  <c r="J1224" i="46"/>
  <c r="K1224" i="46"/>
  <c r="L1224" i="46"/>
  <c r="M1224" i="46"/>
  <c r="N1224" i="46"/>
  <c r="H1224" i="46"/>
  <c r="I1222" i="46"/>
  <c r="J1222" i="46"/>
  <c r="K1222" i="46"/>
  <c r="L1222" i="46"/>
  <c r="M1222" i="46"/>
  <c r="N1222" i="46"/>
  <c r="H1222" i="46"/>
  <c r="I1220" i="46"/>
  <c r="J1220" i="46"/>
  <c r="K1220" i="46"/>
  <c r="L1220" i="46"/>
  <c r="M1220" i="46"/>
  <c r="N1220" i="46"/>
  <c r="H1220" i="46"/>
  <c r="I1198" i="46"/>
  <c r="J1198" i="46"/>
  <c r="K1198" i="46"/>
  <c r="L1198" i="46"/>
  <c r="M1198" i="46"/>
  <c r="N1198" i="46"/>
  <c r="H1198" i="46"/>
  <c r="I1193" i="46"/>
  <c r="I1194" i="46" s="1"/>
  <c r="J1193" i="46"/>
  <c r="J1194" i="46" s="1"/>
  <c r="K1193" i="46"/>
  <c r="K1194" i="46" s="1"/>
  <c r="L1193" i="46"/>
  <c r="L1194" i="46" s="1"/>
  <c r="M1193" i="46"/>
  <c r="M1194" i="46" s="1"/>
  <c r="N1193" i="46"/>
  <c r="N1194" i="46" s="1"/>
  <c r="H1193" i="46"/>
  <c r="H1194" i="46" s="1"/>
  <c r="I1190" i="46"/>
  <c r="J1190" i="46"/>
  <c r="K1190" i="46"/>
  <c r="L1190" i="46"/>
  <c r="M1190" i="46"/>
  <c r="N1190" i="46"/>
  <c r="H1190" i="46"/>
  <c r="J1187" i="46"/>
  <c r="K1187" i="46"/>
  <c r="L1187" i="46"/>
  <c r="M1187" i="46"/>
  <c r="N1187" i="46"/>
  <c r="J1185" i="46"/>
  <c r="K1185" i="46"/>
  <c r="L1185" i="46"/>
  <c r="M1185" i="46"/>
  <c r="N1185" i="46"/>
  <c r="J1183" i="46"/>
  <c r="K1183" i="46"/>
  <c r="L1183" i="46"/>
  <c r="M1183" i="46"/>
  <c r="N1183" i="46"/>
  <c r="J1181" i="46"/>
  <c r="K1181" i="46"/>
  <c r="L1181" i="46"/>
  <c r="M1181" i="46"/>
  <c r="N1181" i="46"/>
  <c r="I1171" i="46"/>
  <c r="J1171" i="46"/>
  <c r="K1171" i="46"/>
  <c r="L1171" i="46"/>
  <c r="M1171" i="46"/>
  <c r="N1171" i="46"/>
  <c r="H1171" i="46"/>
  <c r="I1169" i="46"/>
  <c r="J1169" i="46"/>
  <c r="K1169" i="46"/>
  <c r="L1169" i="46"/>
  <c r="M1169" i="46"/>
  <c r="N1169" i="46"/>
  <c r="H1169" i="46"/>
  <c r="I1167" i="46"/>
  <c r="J1167" i="46"/>
  <c r="K1167" i="46"/>
  <c r="M1167" i="46"/>
  <c r="N1167" i="46"/>
  <c r="N1172" i="46" s="1"/>
  <c r="H1167" i="46"/>
  <c r="I1164" i="46"/>
  <c r="J1164" i="46"/>
  <c r="K1164" i="46"/>
  <c r="M1164" i="46"/>
  <c r="N1164" i="46"/>
  <c r="H1164" i="46"/>
  <c r="I1159" i="46"/>
  <c r="J1159" i="46"/>
  <c r="K1159" i="46"/>
  <c r="M1159" i="46"/>
  <c r="N1159" i="46"/>
  <c r="H1159" i="46"/>
  <c r="I1157" i="46"/>
  <c r="J1157" i="46"/>
  <c r="K1157" i="46"/>
  <c r="L1157" i="46"/>
  <c r="M1157" i="46"/>
  <c r="N1157" i="46"/>
  <c r="H1157" i="46"/>
  <c r="I1146" i="46"/>
  <c r="J1146" i="46"/>
  <c r="K1146" i="46"/>
  <c r="L1146" i="46"/>
  <c r="M1146" i="46"/>
  <c r="N1146" i="46"/>
  <c r="H1146" i="46"/>
  <c r="I1143" i="46"/>
  <c r="J1143" i="46"/>
  <c r="K1143" i="46"/>
  <c r="L1143" i="46"/>
  <c r="M1143" i="46"/>
  <c r="N1143" i="46"/>
  <c r="H1143" i="46"/>
  <c r="H1093" i="46"/>
  <c r="J1131" i="46"/>
  <c r="K1131" i="46"/>
  <c r="M1131" i="46"/>
  <c r="N1131" i="46"/>
  <c r="I1125" i="46"/>
  <c r="J1125" i="46"/>
  <c r="K1125" i="46"/>
  <c r="M1125" i="46"/>
  <c r="N1125" i="46"/>
  <c r="I1121" i="46"/>
  <c r="J1121" i="46"/>
  <c r="K1121" i="46"/>
  <c r="M1121" i="46"/>
  <c r="N1121" i="46"/>
  <c r="I1115" i="46"/>
  <c r="J1115" i="46"/>
  <c r="K1115" i="46"/>
  <c r="M1115" i="46"/>
  <c r="N1115" i="46"/>
  <c r="J1113" i="46"/>
  <c r="K1113" i="46"/>
  <c r="L1113" i="46"/>
  <c r="M1113" i="46"/>
  <c r="N1113" i="46"/>
  <c r="J1103" i="46"/>
  <c r="K1103" i="46"/>
  <c r="L1103" i="46"/>
  <c r="M1103" i="46"/>
  <c r="N1103" i="46"/>
  <c r="I1099" i="46"/>
  <c r="J1099" i="46"/>
  <c r="K1099" i="46"/>
  <c r="L1099" i="46"/>
  <c r="M1099" i="46"/>
  <c r="I1096" i="46"/>
  <c r="J1096" i="46"/>
  <c r="K1096" i="46"/>
  <c r="K1100" i="46" s="1"/>
  <c r="L1096" i="46"/>
  <c r="M1096" i="46"/>
  <c r="N1096" i="46"/>
  <c r="H1099" i="46"/>
  <c r="H1096" i="46"/>
  <c r="I1091" i="46"/>
  <c r="J1091" i="46"/>
  <c r="K1091" i="46"/>
  <c r="L1091" i="46"/>
  <c r="M1091" i="46"/>
  <c r="N1091" i="46"/>
  <c r="H1091" i="46"/>
  <c r="I1089" i="46"/>
  <c r="J1089" i="46"/>
  <c r="K1089" i="46"/>
  <c r="L1089" i="46"/>
  <c r="M1089" i="46"/>
  <c r="N1089" i="46"/>
  <c r="H1089" i="46"/>
  <c r="J1087" i="46"/>
  <c r="K1087" i="46"/>
  <c r="L1087" i="46"/>
  <c r="M1087" i="46"/>
  <c r="N1087" i="46"/>
  <c r="I1084" i="46"/>
  <c r="J1084" i="46"/>
  <c r="K1084" i="46"/>
  <c r="L1084" i="46"/>
  <c r="M1084" i="46"/>
  <c r="N1084" i="46"/>
  <c r="H1084" i="46"/>
  <c r="I1082" i="46"/>
  <c r="J1082" i="46"/>
  <c r="K1082" i="46"/>
  <c r="L1082" i="46"/>
  <c r="M1082" i="46"/>
  <c r="N1082" i="46"/>
  <c r="H1082" i="46"/>
  <c r="O1083" i="46"/>
  <c r="O1084" i="46" s="1"/>
  <c r="P1083" i="46"/>
  <c r="P1084" i="46" s="1"/>
  <c r="J1079" i="46"/>
  <c r="K1079" i="46"/>
  <c r="L1079" i="46"/>
  <c r="M1079" i="46"/>
  <c r="N1079" i="46"/>
  <c r="J1076" i="46"/>
  <c r="K1076" i="46"/>
  <c r="L1076" i="46"/>
  <c r="M1076" i="46"/>
  <c r="N1076" i="46"/>
  <c r="J1073" i="46"/>
  <c r="K1073" i="46"/>
  <c r="L1073" i="46"/>
  <c r="M1073" i="46"/>
  <c r="N1073" i="46"/>
  <c r="I1071" i="46"/>
  <c r="I1080" i="46" s="1"/>
  <c r="J1071" i="46"/>
  <c r="K1071" i="46"/>
  <c r="L1071" i="46"/>
  <c r="M1071" i="46"/>
  <c r="N1071" i="46"/>
  <c r="H1076" i="46"/>
  <c r="H1073" i="46"/>
  <c r="H1071" i="46"/>
  <c r="J1067" i="46"/>
  <c r="K1067" i="46"/>
  <c r="L1067" i="46"/>
  <c r="M1067" i="46"/>
  <c r="N1067" i="46"/>
  <c r="H1067" i="46"/>
  <c r="J1065" i="46"/>
  <c r="K1065" i="46"/>
  <c r="L1065" i="46"/>
  <c r="M1065" i="46"/>
  <c r="N1065" i="46"/>
  <c r="H1065" i="46"/>
  <c r="H1053" i="46"/>
  <c r="I1056" i="46"/>
  <c r="J1056" i="46"/>
  <c r="K1056" i="46"/>
  <c r="L1056" i="46"/>
  <c r="M1056" i="46"/>
  <c r="N1056" i="46"/>
  <c r="O1056" i="46"/>
  <c r="P1056" i="46"/>
  <c r="H1056" i="46"/>
  <c r="I1054" i="46"/>
  <c r="J1054" i="46"/>
  <c r="J1057" i="46" s="1"/>
  <c r="K1054" i="46"/>
  <c r="L1054" i="46"/>
  <c r="M1054" i="46"/>
  <c r="N1054" i="46"/>
  <c r="H1054" i="46"/>
  <c r="J1050" i="46"/>
  <c r="K1050" i="46"/>
  <c r="L1050" i="46"/>
  <c r="M1050" i="46"/>
  <c r="N1050" i="46"/>
  <c r="O1050" i="46"/>
  <c r="P1050" i="46"/>
  <c r="J1048" i="46"/>
  <c r="K1048" i="46"/>
  <c r="L1048" i="46"/>
  <c r="M1048" i="46"/>
  <c r="N1048" i="46"/>
  <c r="O1048" i="46"/>
  <c r="P1048" i="46"/>
  <c r="H1048" i="46"/>
  <c r="J1045" i="46"/>
  <c r="K1045" i="46"/>
  <c r="L1045" i="46"/>
  <c r="M1045" i="46"/>
  <c r="N1045" i="46"/>
  <c r="I1043" i="46"/>
  <c r="J1043" i="46"/>
  <c r="K1043" i="46"/>
  <c r="L1043" i="46"/>
  <c r="M1043" i="46"/>
  <c r="N1043" i="46"/>
  <c r="H1043" i="46"/>
  <c r="M1039" i="46"/>
  <c r="N1039" i="46"/>
  <c r="H1039" i="46"/>
  <c r="J1036" i="46"/>
  <c r="K1036" i="46"/>
  <c r="L1036" i="46"/>
  <c r="M1036" i="46"/>
  <c r="N1036" i="46"/>
  <c r="J1033" i="46"/>
  <c r="K1033" i="46"/>
  <c r="L1033" i="46"/>
  <c r="M1033" i="46"/>
  <c r="N1033" i="46"/>
  <c r="I1027" i="46"/>
  <c r="J1027" i="46"/>
  <c r="K1027" i="46"/>
  <c r="L1027" i="46"/>
  <c r="M1027" i="46"/>
  <c r="N1027" i="46"/>
  <c r="H1027" i="46"/>
  <c r="I1023" i="46"/>
  <c r="J1023" i="46"/>
  <c r="K1023" i="46"/>
  <c r="L1023" i="46"/>
  <c r="M1023" i="46"/>
  <c r="N1023" i="46"/>
  <c r="O1023" i="46"/>
  <c r="P1023" i="46"/>
  <c r="H1023" i="46"/>
  <c r="I1021" i="46"/>
  <c r="J1021" i="46"/>
  <c r="K1021" i="46"/>
  <c r="L1021" i="46"/>
  <c r="M1021" i="46"/>
  <c r="N1021" i="46"/>
  <c r="H1021" i="46"/>
  <c r="I1017" i="46"/>
  <c r="J1017" i="46"/>
  <c r="K1017" i="46"/>
  <c r="L1017" i="46"/>
  <c r="M1017" i="46"/>
  <c r="N1017" i="46"/>
  <c r="H1017" i="46"/>
  <c r="I1014" i="46"/>
  <c r="J1014" i="46"/>
  <c r="K1014" i="46"/>
  <c r="L1014" i="46"/>
  <c r="M1014" i="46"/>
  <c r="N1014" i="46"/>
  <c r="H1014" i="46"/>
  <c r="I1011" i="46"/>
  <c r="J1011" i="46"/>
  <c r="K1011" i="46"/>
  <c r="L1011" i="46"/>
  <c r="M1011" i="46"/>
  <c r="N1011" i="46"/>
  <c r="Q1011" i="46"/>
  <c r="H1011" i="46"/>
  <c r="H1003" i="46"/>
  <c r="I1008" i="46"/>
  <c r="J1008" i="46"/>
  <c r="K1008" i="46"/>
  <c r="M1008" i="46"/>
  <c r="N1008" i="46"/>
  <c r="H1008" i="46"/>
  <c r="I1005" i="46"/>
  <c r="J1005" i="46"/>
  <c r="K1005" i="46"/>
  <c r="M1005" i="46"/>
  <c r="N1005" i="46"/>
  <c r="I999" i="46"/>
  <c r="J999" i="46"/>
  <c r="K999" i="46"/>
  <c r="M999" i="46"/>
  <c r="N999" i="46"/>
  <c r="H999" i="46"/>
  <c r="I992" i="46"/>
  <c r="J992" i="46"/>
  <c r="K992" i="46"/>
  <c r="M992" i="46"/>
  <c r="N992" i="46"/>
  <c r="H992" i="46"/>
  <c r="I985" i="46"/>
  <c r="J985" i="46"/>
  <c r="K985" i="46"/>
  <c r="M985" i="46"/>
  <c r="N985" i="46"/>
  <c r="H985" i="46"/>
  <c r="J983" i="46"/>
  <c r="K983" i="46"/>
  <c r="M983" i="46"/>
  <c r="N983" i="46"/>
  <c r="Q983" i="46"/>
  <c r="H983" i="46"/>
  <c r="I977" i="46"/>
  <c r="J977" i="46"/>
  <c r="K977" i="46"/>
  <c r="M977" i="46"/>
  <c r="N977" i="46"/>
  <c r="H977" i="46"/>
  <c r="I972" i="46"/>
  <c r="J972" i="46"/>
  <c r="K972" i="46"/>
  <c r="L972" i="46"/>
  <c r="M972" i="46"/>
  <c r="N972" i="46"/>
  <c r="H972" i="46"/>
  <c r="I964" i="46"/>
  <c r="J964" i="46"/>
  <c r="K964" i="46"/>
  <c r="L964" i="46"/>
  <c r="M964" i="46"/>
  <c r="N964" i="46"/>
  <c r="H964" i="46"/>
  <c r="I961" i="46"/>
  <c r="J961" i="46"/>
  <c r="K961" i="46"/>
  <c r="M961" i="46"/>
  <c r="N961" i="46"/>
  <c r="H961" i="46"/>
  <c r="I949" i="46"/>
  <c r="J949" i="46"/>
  <c r="K949" i="46"/>
  <c r="M949" i="46"/>
  <c r="N949" i="46"/>
  <c r="H949" i="46"/>
  <c r="I946" i="46"/>
  <c r="J946" i="46"/>
  <c r="K946" i="46"/>
  <c r="M946" i="46"/>
  <c r="N946" i="46"/>
  <c r="H946" i="46"/>
  <c r="I940" i="46"/>
  <c r="J940" i="46"/>
  <c r="K940" i="46"/>
  <c r="M940" i="46"/>
  <c r="N940" i="46"/>
  <c r="H940" i="46"/>
  <c r="I935" i="46"/>
  <c r="J935" i="46"/>
  <c r="K935" i="46"/>
  <c r="M935" i="46"/>
  <c r="N935" i="46"/>
  <c r="H935" i="46"/>
  <c r="I926" i="46"/>
  <c r="J926" i="46"/>
  <c r="K926" i="46"/>
  <c r="M926" i="46"/>
  <c r="N926" i="46"/>
  <c r="N962" i="46" s="1"/>
  <c r="H926" i="46"/>
  <c r="I922" i="46"/>
  <c r="J922" i="46"/>
  <c r="L922" i="46"/>
  <c r="N922" i="46"/>
  <c r="O922" i="46"/>
  <c r="P922" i="46"/>
  <c r="H922" i="46"/>
  <c r="J909" i="46"/>
  <c r="K909" i="46"/>
  <c r="M909" i="46"/>
  <c r="N909" i="46"/>
  <c r="H909" i="46"/>
  <c r="I903" i="46"/>
  <c r="J903" i="46"/>
  <c r="K903" i="46"/>
  <c r="L903" i="46"/>
  <c r="M903" i="46"/>
  <c r="N903" i="46"/>
  <c r="H903" i="46"/>
  <c r="I896" i="46"/>
  <c r="J896" i="46"/>
  <c r="K896" i="46"/>
  <c r="L896" i="46"/>
  <c r="M896" i="46"/>
  <c r="N896" i="46"/>
  <c r="H896" i="46"/>
  <c r="I891" i="46"/>
  <c r="J891" i="46"/>
  <c r="K891" i="46"/>
  <c r="L891" i="46"/>
  <c r="M891" i="46"/>
  <c r="N891" i="46"/>
  <c r="H891" i="46"/>
  <c r="J888" i="46"/>
  <c r="K888" i="46"/>
  <c r="L888" i="46"/>
  <c r="M888" i="46"/>
  <c r="N888" i="46"/>
  <c r="H888" i="46"/>
  <c r="I879" i="46"/>
  <c r="J879" i="46"/>
  <c r="K879" i="46"/>
  <c r="L879" i="46"/>
  <c r="M879" i="46"/>
  <c r="N879" i="46"/>
  <c r="H879" i="46"/>
  <c r="N1057" i="46" l="1"/>
  <c r="L1040" i="46"/>
  <c r="K1057" i="46"/>
  <c r="J1100" i="46"/>
  <c r="N1394" i="46"/>
  <c r="I1394" i="46"/>
  <c r="I424" i="51"/>
  <c r="M1077" i="46"/>
  <c r="M1080" i="46" s="1"/>
  <c r="L1092" i="46"/>
  <c r="N1132" i="46"/>
  <c r="J1132" i="46"/>
  <c r="I1172" i="46"/>
  <c r="M1188" i="46"/>
  <c r="L1225" i="46"/>
  <c r="L1226" i="46" s="1"/>
  <c r="L1077" i="46"/>
  <c r="L1080" i="46" s="1"/>
  <c r="L1085" i="46"/>
  <c r="L1069" i="46" s="1"/>
  <c r="M1172" i="46"/>
  <c r="L1188" i="46"/>
  <c r="M910" i="46"/>
  <c r="H962" i="46"/>
  <c r="J962" i="46"/>
  <c r="H993" i="46"/>
  <c r="K993" i="46"/>
  <c r="M1009" i="46"/>
  <c r="H1024" i="46"/>
  <c r="K1024" i="46"/>
  <c r="L1057" i="46"/>
  <c r="M1068" i="46"/>
  <c r="M1100" i="46"/>
  <c r="M1394" i="46"/>
  <c r="J1394" i="46"/>
  <c r="L1051" i="46"/>
  <c r="N993" i="46"/>
  <c r="J993" i="46"/>
  <c r="K1009" i="46"/>
  <c r="N1024" i="46"/>
  <c r="J1024" i="46"/>
  <c r="K1051" i="46"/>
  <c r="H1057" i="46"/>
  <c r="H1058" i="46" s="1"/>
  <c r="L1068" i="46"/>
  <c r="K1085" i="46"/>
  <c r="K1092" i="46"/>
  <c r="M1132" i="46"/>
  <c r="M1093" i="46" s="1"/>
  <c r="H1165" i="46"/>
  <c r="K1165" i="46"/>
  <c r="H1225" i="46"/>
  <c r="H1226" i="46" s="1"/>
  <c r="K1225" i="46"/>
  <c r="K1226" i="46" s="1"/>
  <c r="N1296" i="46"/>
  <c r="K1394" i="46"/>
  <c r="K1393" i="46"/>
  <c r="H1394" i="46"/>
  <c r="H910" i="46"/>
  <c r="K910" i="46"/>
  <c r="M962" i="46"/>
  <c r="M993" i="46"/>
  <c r="J1009" i="46"/>
  <c r="M1024" i="46"/>
  <c r="I1024" i="46"/>
  <c r="K1040" i="46"/>
  <c r="N1051" i="46"/>
  <c r="J1051" i="46"/>
  <c r="H1068" i="46"/>
  <c r="K1068" i="46"/>
  <c r="K1077" i="46"/>
  <c r="K1080" i="46" s="1"/>
  <c r="N1085" i="46"/>
  <c r="J1085" i="46"/>
  <c r="N1092" i="46"/>
  <c r="J1092" i="46"/>
  <c r="N1165" i="46"/>
  <c r="N1173" i="46" s="1"/>
  <c r="J1165" i="46"/>
  <c r="K1172" i="46"/>
  <c r="K1188" i="46"/>
  <c r="N1225" i="46"/>
  <c r="N1226" i="46" s="1"/>
  <c r="J1225" i="46"/>
  <c r="J1226" i="46" s="1"/>
  <c r="N910" i="46"/>
  <c r="J910" i="46"/>
  <c r="N1009" i="46"/>
  <c r="I1009" i="46"/>
  <c r="L1024" i="46"/>
  <c r="N1040" i="46"/>
  <c r="J1040" i="46"/>
  <c r="J1058" i="46" s="1"/>
  <c r="M1051" i="46"/>
  <c r="M1057" i="46"/>
  <c r="I1057" i="46"/>
  <c r="N1068" i="46"/>
  <c r="J1068" i="46"/>
  <c r="N1077" i="46"/>
  <c r="N1080" i="46" s="1"/>
  <c r="J1077" i="46"/>
  <c r="J1080" i="46" s="1"/>
  <c r="M1085" i="46"/>
  <c r="I1085" i="46"/>
  <c r="I1069" i="46" s="1"/>
  <c r="M1092" i="46"/>
  <c r="L1100" i="46"/>
  <c r="K1132" i="46"/>
  <c r="K1093" i="46" s="1"/>
  <c r="M1165" i="46"/>
  <c r="M1173" i="46" s="1"/>
  <c r="I1165" i="46"/>
  <c r="H1172" i="46"/>
  <c r="J1172" i="46"/>
  <c r="J1173" i="46" s="1"/>
  <c r="N1188" i="46"/>
  <c r="J1188" i="46"/>
  <c r="M1225" i="46"/>
  <c r="M1226" i="46" s="1"/>
  <c r="I1225" i="46"/>
  <c r="I1226" i="46" s="1"/>
  <c r="N1393" i="46"/>
  <c r="N1377" i="46"/>
  <c r="K1377" i="46"/>
  <c r="M1377" i="46"/>
  <c r="J1377" i="46"/>
  <c r="J1393" i="46"/>
  <c r="H1077" i="46"/>
  <c r="H1080" i="46" s="1"/>
  <c r="H1069" i="46" s="1"/>
  <c r="M1040" i="46"/>
  <c r="K962" i="46"/>
  <c r="K1012" i="46" s="1"/>
  <c r="I962" i="46"/>
  <c r="I875" i="46"/>
  <c r="J875" i="46"/>
  <c r="K875" i="46"/>
  <c r="L875" i="46"/>
  <c r="M875" i="46"/>
  <c r="N875" i="46"/>
  <c r="H875" i="46"/>
  <c r="J870" i="46"/>
  <c r="K870" i="46"/>
  <c r="L870" i="46"/>
  <c r="M870" i="46"/>
  <c r="N870" i="46"/>
  <c r="O870" i="46"/>
  <c r="P870" i="46"/>
  <c r="H870" i="46"/>
  <c r="J860" i="46"/>
  <c r="K860" i="46"/>
  <c r="L860" i="46"/>
  <c r="M860" i="46"/>
  <c r="N860" i="46"/>
  <c r="O860" i="46"/>
  <c r="P860" i="46"/>
  <c r="H860" i="46"/>
  <c r="J856" i="46"/>
  <c r="K856" i="46"/>
  <c r="L856" i="46"/>
  <c r="M856" i="46"/>
  <c r="N856" i="46"/>
  <c r="O856" i="46"/>
  <c r="P856" i="46"/>
  <c r="H856" i="46"/>
  <c r="J853" i="46"/>
  <c r="K853" i="46"/>
  <c r="L853" i="46"/>
  <c r="M853" i="46"/>
  <c r="N853" i="46"/>
  <c r="O853" i="46"/>
  <c r="P853" i="46"/>
  <c r="H853" i="46"/>
  <c r="J850" i="46"/>
  <c r="K850" i="46"/>
  <c r="L850" i="46"/>
  <c r="M850" i="46"/>
  <c r="N850" i="46"/>
  <c r="O850" i="46"/>
  <c r="P850" i="46"/>
  <c r="H850" i="46"/>
  <c r="J847" i="46"/>
  <c r="K847" i="46"/>
  <c r="L847" i="46"/>
  <c r="M847" i="46"/>
  <c r="N847" i="46"/>
  <c r="O847" i="46"/>
  <c r="P847" i="46"/>
  <c r="H847" i="46"/>
  <c r="J844" i="46"/>
  <c r="K844" i="46"/>
  <c r="L844" i="46"/>
  <c r="M844" i="46"/>
  <c r="N844" i="46"/>
  <c r="O844" i="46"/>
  <c r="P844" i="46"/>
  <c r="H844" i="46"/>
  <c r="I839" i="46"/>
  <c r="J839" i="46"/>
  <c r="K839" i="46"/>
  <c r="M839" i="46"/>
  <c r="N839" i="46"/>
  <c r="I833" i="46"/>
  <c r="J833" i="46"/>
  <c r="K833" i="46"/>
  <c r="M833" i="46"/>
  <c r="N833" i="46"/>
  <c r="I829" i="46"/>
  <c r="J829" i="46"/>
  <c r="K829" i="46"/>
  <c r="M829" i="46"/>
  <c r="N829" i="46"/>
  <c r="I817" i="46"/>
  <c r="J817" i="46"/>
  <c r="K817" i="46"/>
  <c r="M817" i="46"/>
  <c r="N817" i="46"/>
  <c r="I811" i="46"/>
  <c r="J811" i="46"/>
  <c r="K811" i="46"/>
  <c r="M811" i="46"/>
  <c r="N811" i="46"/>
  <c r="I809" i="46"/>
  <c r="J809" i="46"/>
  <c r="K809" i="46"/>
  <c r="L809" i="46"/>
  <c r="M809" i="46"/>
  <c r="N809" i="46"/>
  <c r="I800" i="46"/>
  <c r="J800" i="46"/>
  <c r="K800" i="46"/>
  <c r="L800" i="46"/>
  <c r="M800" i="46"/>
  <c r="N800" i="46"/>
  <c r="I797" i="46"/>
  <c r="J797" i="46"/>
  <c r="K797" i="46"/>
  <c r="L797" i="46"/>
  <c r="M797" i="46"/>
  <c r="N797" i="46"/>
  <c r="O797" i="46"/>
  <c r="P797" i="46"/>
  <c r="H797" i="46"/>
  <c r="I788" i="46"/>
  <c r="P782" i="46"/>
  <c r="O782" i="46"/>
  <c r="N782" i="46"/>
  <c r="N787" i="46" s="1"/>
  <c r="M782" i="46"/>
  <c r="M787" i="46" s="1"/>
  <c r="L782" i="46"/>
  <c r="L787" i="46" s="1"/>
  <c r="K782" i="46"/>
  <c r="K787" i="46" s="1"/>
  <c r="J782" i="46"/>
  <c r="J787" i="46" s="1"/>
  <c r="H788" i="46"/>
  <c r="P759" i="46"/>
  <c r="O759" i="46"/>
  <c r="N759" i="46"/>
  <c r="N763" i="46" s="1"/>
  <c r="N788" i="46" s="1"/>
  <c r="M759" i="46"/>
  <c r="M763" i="46" s="1"/>
  <c r="M788" i="46" s="1"/>
  <c r="L759" i="46"/>
  <c r="L763" i="46" s="1"/>
  <c r="L788" i="46" s="1"/>
  <c r="K759" i="46"/>
  <c r="K763" i="46" s="1"/>
  <c r="K788" i="46" s="1"/>
  <c r="J759" i="46"/>
  <c r="J1025" i="46" l="1"/>
  <c r="H1173" i="46"/>
  <c r="L1058" i="46"/>
  <c r="L1025" i="46" s="1"/>
  <c r="N1058" i="46"/>
  <c r="K1058" i="46"/>
  <c r="K1025" i="46" s="1"/>
  <c r="N1025" i="46"/>
  <c r="J1012" i="46"/>
  <c r="J923" i="46" s="1"/>
  <c r="K923" i="46"/>
  <c r="N1012" i="46"/>
  <c r="N923" i="46" s="1"/>
  <c r="J1093" i="46"/>
  <c r="I425" i="51"/>
  <c r="M1069" i="46"/>
  <c r="J763" i="46"/>
  <c r="J788" i="46" s="1"/>
  <c r="I1173" i="46"/>
  <c r="K1173" i="46"/>
  <c r="H1025" i="46"/>
  <c r="I1058" i="46"/>
  <c r="I1025" i="46" s="1"/>
  <c r="M1012" i="46"/>
  <c r="M923" i="46" s="1"/>
  <c r="M1058" i="46"/>
  <c r="M1025" i="46" s="1"/>
  <c r="J1069" i="46"/>
  <c r="N1133" i="46"/>
  <c r="N1069" i="46"/>
  <c r="K1069" i="46"/>
  <c r="P861" i="46"/>
  <c r="N861" i="46"/>
  <c r="N876" i="46" s="1"/>
  <c r="L861" i="46"/>
  <c r="L876" i="46" s="1"/>
  <c r="J861" i="46"/>
  <c r="J876" i="46" s="1"/>
  <c r="H861" i="46"/>
  <c r="H876" i="46" s="1"/>
  <c r="O861" i="46"/>
  <c r="M861" i="46"/>
  <c r="M876" i="46" s="1"/>
  <c r="K861" i="46"/>
  <c r="K876" i="46" s="1"/>
  <c r="I876" i="46"/>
  <c r="K840" i="46"/>
  <c r="K841" i="46" s="1"/>
  <c r="I840" i="46"/>
  <c r="I841" i="46" s="1"/>
  <c r="N840" i="46"/>
  <c r="N841" i="46" s="1"/>
  <c r="M840" i="46"/>
  <c r="M841" i="46" s="1"/>
  <c r="J840" i="46"/>
  <c r="J841" i="46" s="1"/>
  <c r="H841" i="46"/>
  <c r="I737" i="46"/>
  <c r="J737" i="46"/>
  <c r="K737" i="46"/>
  <c r="L737" i="46"/>
  <c r="M737" i="46"/>
  <c r="N737" i="46"/>
  <c r="O737" i="46"/>
  <c r="P737" i="46"/>
  <c r="H737" i="46"/>
  <c r="I735" i="46"/>
  <c r="J735" i="46"/>
  <c r="K735" i="46"/>
  <c r="L735" i="46"/>
  <c r="M735" i="46"/>
  <c r="N735" i="46"/>
  <c r="H735" i="46"/>
  <c r="I726" i="46"/>
  <c r="J726" i="46"/>
  <c r="K726" i="46"/>
  <c r="L726" i="46"/>
  <c r="M726" i="46"/>
  <c r="N726" i="46"/>
  <c r="H726" i="46"/>
  <c r="J721" i="46"/>
  <c r="K721" i="46"/>
  <c r="L721" i="46"/>
  <c r="M721" i="46"/>
  <c r="N721" i="46"/>
  <c r="I711" i="46"/>
  <c r="J711" i="46"/>
  <c r="K711" i="46"/>
  <c r="L711" i="46"/>
  <c r="M711" i="46"/>
  <c r="N711" i="46"/>
  <c r="H711" i="46"/>
  <c r="I706" i="46"/>
  <c r="J706" i="46"/>
  <c r="K706" i="46"/>
  <c r="L706" i="46"/>
  <c r="M706" i="46"/>
  <c r="N706" i="46"/>
  <c r="H706" i="46"/>
  <c r="I703" i="46"/>
  <c r="J703" i="46"/>
  <c r="K703" i="46"/>
  <c r="L703" i="46"/>
  <c r="M703" i="46"/>
  <c r="N703" i="46"/>
  <c r="H703" i="46"/>
  <c r="I686" i="46"/>
  <c r="J686" i="46"/>
  <c r="K686" i="46"/>
  <c r="L686" i="46"/>
  <c r="M686" i="46"/>
  <c r="N686" i="46"/>
  <c r="H686" i="46"/>
  <c r="I681" i="46"/>
  <c r="J681" i="46"/>
  <c r="K681" i="46"/>
  <c r="L681" i="46"/>
  <c r="M681" i="46"/>
  <c r="N681" i="46"/>
  <c r="O681" i="46"/>
  <c r="I678" i="46"/>
  <c r="J678" i="46"/>
  <c r="K678" i="46"/>
  <c r="M678" i="46"/>
  <c r="N678" i="46"/>
  <c r="I669" i="46"/>
  <c r="J669" i="46"/>
  <c r="K669" i="46"/>
  <c r="M669" i="46"/>
  <c r="N669" i="46"/>
  <c r="I664" i="46"/>
  <c r="J664" i="46"/>
  <c r="K664" i="46"/>
  <c r="M664" i="46"/>
  <c r="N664" i="46"/>
  <c r="I661" i="46"/>
  <c r="J661" i="46"/>
  <c r="K661" i="46"/>
  <c r="M661" i="46"/>
  <c r="N661" i="46"/>
  <c r="I645" i="46"/>
  <c r="J645" i="46"/>
  <c r="K645" i="46"/>
  <c r="M645" i="46"/>
  <c r="N645" i="46"/>
  <c r="I637" i="46"/>
  <c r="J637" i="46"/>
  <c r="K637" i="46"/>
  <c r="M637" i="46"/>
  <c r="N637" i="46"/>
  <c r="I635" i="46"/>
  <c r="J635" i="46"/>
  <c r="K635" i="46"/>
  <c r="L635" i="46"/>
  <c r="M635" i="46"/>
  <c r="N635" i="46"/>
  <c r="I617" i="46"/>
  <c r="J617" i="46"/>
  <c r="K617" i="46"/>
  <c r="L617" i="46"/>
  <c r="M617" i="46"/>
  <c r="N617" i="46"/>
  <c r="J611" i="46"/>
  <c r="K611" i="46"/>
  <c r="L611" i="46"/>
  <c r="M611" i="46"/>
  <c r="N611" i="46"/>
  <c r="I607" i="46"/>
  <c r="I612" i="46" s="1"/>
  <c r="J607" i="46"/>
  <c r="J612" i="46" s="1"/>
  <c r="K607" i="46"/>
  <c r="L607" i="46"/>
  <c r="M607" i="46"/>
  <c r="N607" i="46"/>
  <c r="N612" i="46" s="1"/>
  <c r="O607" i="46"/>
  <c r="P607" i="46"/>
  <c r="H607" i="46"/>
  <c r="H612" i="46" s="1"/>
  <c r="I604" i="46"/>
  <c r="J604" i="46"/>
  <c r="K604" i="46"/>
  <c r="L604" i="46"/>
  <c r="M604" i="46"/>
  <c r="N604" i="46"/>
  <c r="O604" i="46"/>
  <c r="H604" i="46"/>
  <c r="P603" i="46"/>
  <c r="P604" i="46" s="1"/>
  <c r="I602" i="46"/>
  <c r="J602" i="46"/>
  <c r="K602" i="46"/>
  <c r="L602" i="46"/>
  <c r="M602" i="46"/>
  <c r="N602" i="46"/>
  <c r="H602" i="46"/>
  <c r="I600" i="46"/>
  <c r="J600" i="46"/>
  <c r="K600" i="46"/>
  <c r="L600" i="46"/>
  <c r="M600" i="46"/>
  <c r="N600" i="46"/>
  <c r="O600" i="46"/>
  <c r="P600" i="46"/>
  <c r="H600" i="46"/>
  <c r="I590" i="46"/>
  <c r="J590" i="46"/>
  <c r="K590" i="46"/>
  <c r="L590" i="46"/>
  <c r="M590" i="46"/>
  <c r="N590" i="46"/>
  <c r="O590" i="46"/>
  <c r="P590" i="46"/>
  <c r="I591" i="46"/>
  <c r="J591" i="46"/>
  <c r="K591" i="46"/>
  <c r="L591" i="46"/>
  <c r="M591" i="46"/>
  <c r="N591" i="46"/>
  <c r="O591" i="46"/>
  <c r="P591" i="46"/>
  <c r="H590" i="46"/>
  <c r="H591" i="46" s="1"/>
  <c r="H592" i="46" s="1"/>
  <c r="J588" i="46"/>
  <c r="J592" i="46" s="1"/>
  <c r="K588" i="46"/>
  <c r="L588" i="46"/>
  <c r="L592" i="46" s="1"/>
  <c r="M588" i="46"/>
  <c r="N588" i="46"/>
  <c r="N592" i="46" s="1"/>
  <c r="I588" i="46"/>
  <c r="J582" i="46"/>
  <c r="K582" i="46"/>
  <c r="L582" i="46"/>
  <c r="M582" i="46"/>
  <c r="N582" i="46"/>
  <c r="O582" i="46"/>
  <c r="P582" i="46"/>
  <c r="I579" i="46"/>
  <c r="J579" i="46"/>
  <c r="K579" i="46"/>
  <c r="L579" i="46"/>
  <c r="M579" i="46"/>
  <c r="N579" i="46"/>
  <c r="I577" i="46"/>
  <c r="J577" i="46"/>
  <c r="K577" i="46"/>
  <c r="L577" i="46"/>
  <c r="M577" i="46"/>
  <c r="N577" i="46"/>
  <c r="O577" i="46"/>
  <c r="P577" i="46"/>
  <c r="I574" i="46"/>
  <c r="J574" i="46"/>
  <c r="K574" i="46"/>
  <c r="L574" i="46"/>
  <c r="M574" i="46"/>
  <c r="N574" i="46"/>
  <c r="O574" i="46"/>
  <c r="P574" i="46"/>
  <c r="I572" i="46"/>
  <c r="J572" i="46"/>
  <c r="K572" i="46"/>
  <c r="L572" i="46"/>
  <c r="M572" i="46"/>
  <c r="N572" i="46"/>
  <c r="I570" i="46"/>
  <c r="J570" i="46"/>
  <c r="J580" i="46" s="1"/>
  <c r="J583" i="46" s="1"/>
  <c r="J568" i="46" s="1"/>
  <c r="K570" i="46"/>
  <c r="L570" i="46"/>
  <c r="M570" i="46"/>
  <c r="M580" i="46" s="1"/>
  <c r="N570" i="46"/>
  <c r="N580" i="46" s="1"/>
  <c r="N583" i="46" s="1"/>
  <c r="N568" i="46" s="1"/>
  <c r="H582" i="46"/>
  <c r="H579" i="46"/>
  <c r="H574" i="46"/>
  <c r="H572" i="46"/>
  <c r="H570" i="46"/>
  <c r="H583" i="46" s="1"/>
  <c r="H568" i="46" s="1"/>
  <c r="I566" i="46"/>
  <c r="J566" i="46"/>
  <c r="K566" i="46"/>
  <c r="L566" i="46"/>
  <c r="M566" i="46"/>
  <c r="N566" i="46"/>
  <c r="P566" i="46"/>
  <c r="H566" i="46"/>
  <c r="I560" i="46"/>
  <c r="J560" i="46"/>
  <c r="K560" i="46"/>
  <c r="L560" i="46"/>
  <c r="M560" i="46"/>
  <c r="N560" i="46"/>
  <c r="H560" i="46"/>
  <c r="I553" i="46"/>
  <c r="J553" i="46"/>
  <c r="K553" i="46"/>
  <c r="L553" i="46"/>
  <c r="M553" i="46"/>
  <c r="N553" i="46"/>
  <c r="P553" i="46"/>
  <c r="H553" i="46"/>
  <c r="I547" i="46"/>
  <c r="J547" i="46"/>
  <c r="K547" i="46"/>
  <c r="L547" i="46"/>
  <c r="M547" i="46"/>
  <c r="N547" i="46"/>
  <c r="H547" i="46"/>
  <c r="I544" i="46"/>
  <c r="J544" i="46"/>
  <c r="K544" i="46"/>
  <c r="L544" i="46"/>
  <c r="M544" i="46"/>
  <c r="N544" i="46"/>
  <c r="P544" i="46"/>
  <c r="H544" i="46"/>
  <c r="I534" i="46"/>
  <c r="J534" i="46"/>
  <c r="K534" i="46"/>
  <c r="L534" i="46"/>
  <c r="M534" i="46"/>
  <c r="N534" i="46"/>
  <c r="P534" i="46"/>
  <c r="H534" i="46"/>
  <c r="J527" i="46"/>
  <c r="K527" i="46"/>
  <c r="M527" i="46"/>
  <c r="N527" i="46"/>
  <c r="J524" i="46"/>
  <c r="K524" i="46"/>
  <c r="M524" i="46"/>
  <c r="N524" i="46"/>
  <c r="J519" i="46"/>
  <c r="K519" i="46"/>
  <c r="M519" i="46"/>
  <c r="N519" i="46"/>
  <c r="J511" i="46"/>
  <c r="K511" i="46"/>
  <c r="M511" i="46"/>
  <c r="N511" i="46"/>
  <c r="J509" i="46"/>
  <c r="K509" i="46"/>
  <c r="M509" i="46"/>
  <c r="N509" i="46"/>
  <c r="H531" i="46"/>
  <c r="H527" i="46"/>
  <c r="H524" i="46"/>
  <c r="H519" i="46"/>
  <c r="H511" i="46"/>
  <c r="H509" i="46"/>
  <c r="I497" i="46"/>
  <c r="J497" i="46"/>
  <c r="K497" i="46"/>
  <c r="M497" i="46"/>
  <c r="N497" i="46"/>
  <c r="I495" i="46"/>
  <c r="J495" i="46"/>
  <c r="K495" i="46"/>
  <c r="M495" i="46"/>
  <c r="N495" i="46"/>
  <c r="I504" i="46"/>
  <c r="J504" i="46"/>
  <c r="K504" i="46"/>
  <c r="M504" i="46"/>
  <c r="N504" i="46"/>
  <c r="H504" i="46"/>
  <c r="H497" i="46"/>
  <c r="H495" i="46"/>
  <c r="I489" i="46"/>
  <c r="J489" i="46"/>
  <c r="K489" i="46"/>
  <c r="M489" i="46"/>
  <c r="N489" i="46"/>
  <c r="I483" i="46"/>
  <c r="J483" i="46"/>
  <c r="K483" i="46"/>
  <c r="L483" i="46"/>
  <c r="M483" i="46"/>
  <c r="N483" i="46"/>
  <c r="I481" i="46"/>
  <c r="J481" i="46"/>
  <c r="K481" i="46"/>
  <c r="L481" i="46"/>
  <c r="M481" i="46"/>
  <c r="N481" i="46"/>
  <c r="H483" i="46"/>
  <c r="H481" i="46"/>
  <c r="I471" i="46"/>
  <c r="J471" i="46"/>
  <c r="K471" i="46"/>
  <c r="L471" i="46"/>
  <c r="M471" i="46"/>
  <c r="N471" i="46"/>
  <c r="H471" i="46"/>
  <c r="I426" i="51" l="1"/>
  <c r="K612" i="46"/>
  <c r="N682" i="46"/>
  <c r="M612" i="46"/>
  <c r="L612" i="46"/>
  <c r="R840" i="46"/>
  <c r="N605" i="46"/>
  <c r="N584" i="46" s="1"/>
  <c r="L605" i="46"/>
  <c r="J605" i="46"/>
  <c r="J584" i="46" s="1"/>
  <c r="H605" i="46"/>
  <c r="H584" i="46" s="1"/>
  <c r="M605" i="46"/>
  <c r="K605" i="46"/>
  <c r="I605" i="46"/>
  <c r="L738" i="46"/>
  <c r="N738" i="46"/>
  <c r="J738" i="46"/>
  <c r="M738" i="46"/>
  <c r="K738" i="46"/>
  <c r="M682" i="46"/>
  <c r="K682" i="46"/>
  <c r="J682" i="46"/>
  <c r="J739" i="46" s="1"/>
  <c r="J613" i="46" s="1"/>
  <c r="I682" i="46"/>
  <c r="M592" i="46"/>
  <c r="K592" i="46"/>
  <c r="I592" i="46"/>
  <c r="K580" i="46"/>
  <c r="K583" i="46" s="1"/>
  <c r="K568" i="46" s="1"/>
  <c r="I583" i="46"/>
  <c r="I568" i="46" s="1"/>
  <c r="M583" i="46"/>
  <c r="M568" i="46" s="1"/>
  <c r="L580" i="46"/>
  <c r="L583" i="46" s="1"/>
  <c r="L568" i="46" s="1"/>
  <c r="M532" i="46"/>
  <c r="J532" i="46"/>
  <c r="H567" i="46"/>
  <c r="N567" i="46"/>
  <c r="L567" i="46"/>
  <c r="J567" i="46"/>
  <c r="M567" i="46"/>
  <c r="K567" i="46"/>
  <c r="I567" i="46"/>
  <c r="K532" i="46"/>
  <c r="I507" i="46"/>
  <c r="H532" i="46"/>
  <c r="N532" i="46"/>
  <c r="J505" i="46"/>
  <c r="N505" i="46"/>
  <c r="M505" i="46"/>
  <c r="K505" i="46"/>
  <c r="I505" i="46"/>
  <c r="H507" i="46" l="1"/>
  <c r="N739" i="46"/>
  <c r="N613" i="46" s="1"/>
  <c r="I427" i="51"/>
  <c r="K739" i="46"/>
  <c r="K507" i="46"/>
  <c r="J507" i="46"/>
  <c r="L584" i="46"/>
  <c r="N507" i="46"/>
  <c r="M507" i="46"/>
  <c r="M739" i="46"/>
  <c r="K584" i="46"/>
  <c r="I584" i="46"/>
  <c r="M584" i="46"/>
  <c r="I428" i="51" l="1"/>
  <c r="I429" i="51" l="1"/>
  <c r="P1163" i="46"/>
  <c r="O1163" i="46"/>
  <c r="P1162" i="46"/>
  <c r="O1162" i="46"/>
  <c r="P1161" i="46"/>
  <c r="O1161" i="46"/>
  <c r="P1160" i="46"/>
  <c r="O1160" i="46"/>
  <c r="P1158" i="46"/>
  <c r="P1159" i="46" s="1"/>
  <c r="O1158" i="46"/>
  <c r="O1159" i="46" s="1"/>
  <c r="P1156" i="46"/>
  <c r="O1156" i="46"/>
  <c r="P1155" i="46"/>
  <c r="O1155" i="46"/>
  <c r="P1154" i="46"/>
  <c r="O1154" i="46"/>
  <c r="P1153" i="46"/>
  <c r="O1153" i="46"/>
  <c r="P1152" i="46"/>
  <c r="O1152" i="46"/>
  <c r="P1151" i="46"/>
  <c r="O1151" i="46"/>
  <c r="P1145" i="46"/>
  <c r="O1145" i="46"/>
  <c r="P1150" i="46"/>
  <c r="O1150" i="46"/>
  <c r="P1149" i="46"/>
  <c r="O1149" i="46"/>
  <c r="P1148" i="46"/>
  <c r="O1148" i="46"/>
  <c r="P1147" i="46"/>
  <c r="O1147" i="46"/>
  <c r="P1144" i="46"/>
  <c r="O1144" i="46"/>
  <c r="P838" i="46"/>
  <c r="O838" i="46"/>
  <c r="P837" i="46"/>
  <c r="O837" i="46"/>
  <c r="P836" i="46"/>
  <c r="O836" i="46"/>
  <c r="P835" i="46"/>
  <c r="O835" i="46"/>
  <c r="P834" i="46"/>
  <c r="O834" i="46"/>
  <c r="P832" i="46"/>
  <c r="O832" i="46"/>
  <c r="P831" i="46"/>
  <c r="O831" i="46"/>
  <c r="P830" i="46"/>
  <c r="O830" i="46"/>
  <c r="P828" i="46"/>
  <c r="O828" i="46"/>
  <c r="P827" i="46"/>
  <c r="O827" i="46"/>
  <c r="P826" i="46"/>
  <c r="O826" i="46"/>
  <c r="P825" i="46"/>
  <c r="O825" i="46"/>
  <c r="P824" i="46"/>
  <c r="O824" i="46"/>
  <c r="P823" i="46"/>
  <c r="O823" i="46"/>
  <c r="P822" i="46"/>
  <c r="O822" i="46"/>
  <c r="P821" i="46"/>
  <c r="O821" i="46"/>
  <c r="P820" i="46"/>
  <c r="O820" i="46"/>
  <c r="P819" i="46"/>
  <c r="O819" i="46"/>
  <c r="P818" i="46"/>
  <c r="O818" i="46"/>
  <c r="P816" i="46"/>
  <c r="O816" i="46"/>
  <c r="P815" i="46"/>
  <c r="O815" i="46"/>
  <c r="P814" i="46"/>
  <c r="O814" i="46"/>
  <c r="P813" i="46"/>
  <c r="O813" i="46"/>
  <c r="P812" i="46"/>
  <c r="O812" i="46"/>
  <c r="P810" i="46"/>
  <c r="P811" i="46" s="1"/>
  <c r="O810" i="46"/>
  <c r="O811" i="46" s="1"/>
  <c r="P808" i="46"/>
  <c r="O808" i="46"/>
  <c r="P807" i="46"/>
  <c r="O807" i="46"/>
  <c r="P806" i="46"/>
  <c r="O806" i="46"/>
  <c r="P805" i="46"/>
  <c r="O805" i="46"/>
  <c r="P804" i="46"/>
  <c r="O804" i="46"/>
  <c r="P803" i="46"/>
  <c r="O803" i="46"/>
  <c r="P802" i="46"/>
  <c r="O802" i="46"/>
  <c r="P801" i="46"/>
  <c r="O801" i="46"/>
  <c r="P799" i="46"/>
  <c r="O799" i="46"/>
  <c r="P798" i="46"/>
  <c r="O798" i="46"/>
  <c r="P734" i="46"/>
  <c r="O734" i="46"/>
  <c r="P733" i="46"/>
  <c r="O733" i="46"/>
  <c r="P732" i="46"/>
  <c r="O732" i="46"/>
  <c r="P731" i="46"/>
  <c r="O731" i="46"/>
  <c r="P730" i="46"/>
  <c r="O730" i="46"/>
  <c r="P729" i="46"/>
  <c r="O729" i="46"/>
  <c r="P728" i="46"/>
  <c r="O728" i="46"/>
  <c r="P727" i="46"/>
  <c r="O727" i="46"/>
  <c r="P725" i="46"/>
  <c r="O725" i="46"/>
  <c r="P724" i="46"/>
  <c r="O724" i="46"/>
  <c r="P723" i="46"/>
  <c r="O723" i="46"/>
  <c r="P722" i="46"/>
  <c r="O722" i="46"/>
  <c r="P720" i="46"/>
  <c r="O720" i="46"/>
  <c r="P719" i="46"/>
  <c r="O719" i="46"/>
  <c r="P718" i="46"/>
  <c r="O718" i="46"/>
  <c r="P717" i="46"/>
  <c r="O717" i="46"/>
  <c r="P716" i="46"/>
  <c r="O716" i="46"/>
  <c r="H716" i="46"/>
  <c r="H721" i="46" s="1"/>
  <c r="H738" i="46" s="1"/>
  <c r="P715" i="46"/>
  <c r="O715" i="46"/>
  <c r="P714" i="46"/>
  <c r="O714" i="46"/>
  <c r="P713" i="46"/>
  <c r="O713" i="46"/>
  <c r="P712" i="46"/>
  <c r="O712" i="46"/>
  <c r="I712" i="46"/>
  <c r="I721" i="46" s="1"/>
  <c r="I738" i="46" s="1"/>
  <c r="I739" i="46" s="1"/>
  <c r="P710" i="46"/>
  <c r="O710" i="46"/>
  <c r="P709" i="46"/>
  <c r="O709" i="46"/>
  <c r="P708" i="46"/>
  <c r="O708" i="46"/>
  <c r="P707" i="46"/>
  <c r="O707" i="46"/>
  <c r="P705" i="46"/>
  <c r="O705" i="46"/>
  <c r="P704" i="46"/>
  <c r="O704" i="46"/>
  <c r="P702" i="46"/>
  <c r="O702" i="46"/>
  <c r="P701" i="46"/>
  <c r="O701" i="46"/>
  <c r="P700" i="46"/>
  <c r="O700" i="46"/>
  <c r="P699" i="46"/>
  <c r="O699" i="46"/>
  <c r="P698" i="46"/>
  <c r="O698" i="46"/>
  <c r="P697" i="46"/>
  <c r="O697" i="46"/>
  <c r="P696" i="46"/>
  <c r="O696" i="46"/>
  <c r="P695" i="46"/>
  <c r="O695" i="46"/>
  <c r="P694" i="46"/>
  <c r="O694" i="46"/>
  <c r="P693" i="46"/>
  <c r="O693" i="46"/>
  <c r="P692" i="46"/>
  <c r="O692" i="46"/>
  <c r="P691" i="46"/>
  <c r="O691" i="46"/>
  <c r="P690" i="46"/>
  <c r="O690" i="46"/>
  <c r="P689" i="46"/>
  <c r="O689" i="46"/>
  <c r="P688" i="46"/>
  <c r="O688" i="46"/>
  <c r="P687" i="46"/>
  <c r="O687" i="46"/>
  <c r="P685" i="46"/>
  <c r="O685" i="46"/>
  <c r="P684" i="46"/>
  <c r="O684" i="46"/>
  <c r="P683" i="46"/>
  <c r="O683" i="46"/>
  <c r="P677" i="46"/>
  <c r="O677" i="46"/>
  <c r="P676" i="46"/>
  <c r="O676" i="46"/>
  <c r="P675" i="46"/>
  <c r="O675" i="46"/>
  <c r="P674" i="46"/>
  <c r="O674" i="46"/>
  <c r="P673" i="46"/>
  <c r="O673" i="46"/>
  <c r="P672" i="46"/>
  <c r="O672" i="46"/>
  <c r="P671" i="46"/>
  <c r="O671" i="46"/>
  <c r="P670" i="46"/>
  <c r="O670" i="46"/>
  <c r="P667" i="46"/>
  <c r="O667" i="46"/>
  <c r="P666" i="46"/>
  <c r="O666" i="46"/>
  <c r="P665" i="46"/>
  <c r="O665" i="46"/>
  <c r="P663" i="46"/>
  <c r="O663" i="46"/>
  <c r="P662" i="46"/>
  <c r="O662" i="46"/>
  <c r="P660" i="46"/>
  <c r="O660" i="46"/>
  <c r="P659" i="46"/>
  <c r="O659" i="46"/>
  <c r="P658" i="46"/>
  <c r="O658" i="46"/>
  <c r="P657" i="46"/>
  <c r="O657" i="46"/>
  <c r="P656" i="46"/>
  <c r="O656" i="46"/>
  <c r="P655" i="46"/>
  <c r="O655" i="46"/>
  <c r="P654" i="46"/>
  <c r="O654" i="46"/>
  <c r="P653" i="46"/>
  <c r="O653" i="46"/>
  <c r="P652" i="46"/>
  <c r="O652" i="46"/>
  <c r="P651" i="46"/>
  <c r="O651" i="46"/>
  <c r="P650" i="46"/>
  <c r="O650" i="46"/>
  <c r="P649" i="46"/>
  <c r="O649" i="46"/>
  <c r="P648" i="46"/>
  <c r="O648" i="46"/>
  <c r="P647" i="46"/>
  <c r="O647" i="46"/>
  <c r="P644" i="46"/>
  <c r="O644" i="46"/>
  <c r="P643" i="46"/>
  <c r="O643" i="46"/>
  <c r="P642" i="46"/>
  <c r="O642" i="46"/>
  <c r="P641" i="46"/>
  <c r="O641" i="46"/>
  <c r="P640" i="46"/>
  <c r="O640" i="46"/>
  <c r="P639" i="46"/>
  <c r="O639" i="46"/>
  <c r="P638" i="46"/>
  <c r="O638" i="46"/>
  <c r="P636" i="46"/>
  <c r="P637" i="46" s="1"/>
  <c r="O636" i="46"/>
  <c r="O637" i="46" s="1"/>
  <c r="P634" i="46"/>
  <c r="O634" i="46"/>
  <c r="P633" i="46"/>
  <c r="O633" i="46"/>
  <c r="P632" i="46"/>
  <c r="O632" i="46"/>
  <c r="P631" i="46"/>
  <c r="O631" i="46"/>
  <c r="P630" i="46"/>
  <c r="O630" i="46"/>
  <c r="P629" i="46"/>
  <c r="O629" i="46"/>
  <c r="P628" i="46"/>
  <c r="O628" i="46"/>
  <c r="P627" i="46"/>
  <c r="O627" i="46"/>
  <c r="P626" i="46"/>
  <c r="O626" i="46"/>
  <c r="P625" i="46"/>
  <c r="O625" i="46"/>
  <c r="P624" i="46"/>
  <c r="O624" i="46"/>
  <c r="P623" i="46"/>
  <c r="O623" i="46"/>
  <c r="P616" i="46"/>
  <c r="O616" i="46"/>
  <c r="P622" i="46"/>
  <c r="O622" i="46"/>
  <c r="P621" i="46"/>
  <c r="O621" i="46"/>
  <c r="P620" i="46"/>
  <c r="O620" i="46"/>
  <c r="P619" i="46"/>
  <c r="O619" i="46"/>
  <c r="P618" i="46"/>
  <c r="O618" i="46"/>
  <c r="P615" i="46"/>
  <c r="O615" i="46"/>
  <c r="P614" i="46"/>
  <c r="O614" i="46"/>
  <c r="I430" i="51" l="1"/>
  <c r="O645" i="46"/>
  <c r="O678" i="46"/>
  <c r="P703" i="46"/>
  <c r="P706" i="46"/>
  <c r="P711" i="46"/>
  <c r="P726" i="46"/>
  <c r="P735" i="46"/>
  <c r="P817" i="46"/>
  <c r="P833" i="46"/>
  <c r="O1157" i="46"/>
  <c r="O1164" i="46"/>
  <c r="P645" i="46"/>
  <c r="P678" i="46"/>
  <c r="O686" i="46"/>
  <c r="O800" i="46"/>
  <c r="O809" i="46"/>
  <c r="O829" i="46"/>
  <c r="O839" i="46"/>
  <c r="P1157" i="46"/>
  <c r="P1164" i="46"/>
  <c r="O617" i="46"/>
  <c r="O664" i="46"/>
  <c r="O669" i="46"/>
  <c r="P686" i="46"/>
  <c r="P800" i="46"/>
  <c r="P809" i="46"/>
  <c r="P829" i="46"/>
  <c r="P839" i="46"/>
  <c r="O1146" i="46"/>
  <c r="P617" i="46"/>
  <c r="P661" i="46"/>
  <c r="P664" i="46"/>
  <c r="P669" i="46"/>
  <c r="O703" i="46"/>
  <c r="O706" i="46"/>
  <c r="O711" i="46"/>
  <c r="O726" i="46"/>
  <c r="O735" i="46"/>
  <c r="O817" i="46"/>
  <c r="O833" i="46"/>
  <c r="P1146" i="46"/>
  <c r="O661" i="46"/>
  <c r="O721" i="46"/>
  <c r="P721" i="46"/>
  <c r="O635" i="46"/>
  <c r="P635" i="46"/>
  <c r="P991" i="46"/>
  <c r="O991" i="46"/>
  <c r="P990" i="46"/>
  <c r="O990" i="46"/>
  <c r="P989" i="46"/>
  <c r="O989" i="46"/>
  <c r="P988" i="46"/>
  <c r="O988" i="46"/>
  <c r="P987" i="46"/>
  <c r="O987" i="46"/>
  <c r="P986" i="46"/>
  <c r="O986" i="46"/>
  <c r="P984" i="46"/>
  <c r="P985" i="46" s="1"/>
  <c r="O984" i="46"/>
  <c r="O985" i="46" s="1"/>
  <c r="P982" i="46"/>
  <c r="O982" i="46"/>
  <c r="P981" i="46"/>
  <c r="O981" i="46"/>
  <c r="P980" i="46"/>
  <c r="O980" i="46"/>
  <c r="P979" i="46"/>
  <c r="O979" i="46"/>
  <c r="P978" i="46"/>
  <c r="O978" i="46"/>
  <c r="P976" i="46"/>
  <c r="O976" i="46"/>
  <c r="P975" i="46"/>
  <c r="O975" i="46"/>
  <c r="P974" i="46"/>
  <c r="O974" i="46"/>
  <c r="P973" i="46"/>
  <c r="O973" i="46"/>
  <c r="P971" i="46"/>
  <c r="O971" i="46"/>
  <c r="P970" i="46"/>
  <c r="O970" i="46"/>
  <c r="P969" i="46"/>
  <c r="O969" i="46"/>
  <c r="P968" i="46"/>
  <c r="O968" i="46"/>
  <c r="P967" i="46"/>
  <c r="O967" i="46"/>
  <c r="P966" i="46"/>
  <c r="O966" i="46"/>
  <c r="P965" i="46"/>
  <c r="O965" i="46"/>
  <c r="P963" i="46"/>
  <c r="P964" i="46" s="1"/>
  <c r="O963" i="46"/>
  <c r="O964" i="46" s="1"/>
  <c r="P222" i="46"/>
  <c r="O222" i="46"/>
  <c r="P221" i="46"/>
  <c r="O221" i="46"/>
  <c r="P220" i="46"/>
  <c r="O220" i="46"/>
  <c r="P219" i="46"/>
  <c r="O219" i="46"/>
  <c r="P218" i="46"/>
  <c r="O218" i="46"/>
  <c r="P217" i="46"/>
  <c r="O217" i="46"/>
  <c r="P216" i="46"/>
  <c r="O216" i="46"/>
  <c r="P215" i="46"/>
  <c r="O215" i="46"/>
  <c r="P214" i="46"/>
  <c r="O214" i="46"/>
  <c r="P274" i="46"/>
  <c r="O274" i="46"/>
  <c r="L274" i="46"/>
  <c r="P273" i="46"/>
  <c r="O273" i="46"/>
  <c r="I431" i="51" l="1"/>
  <c r="P977" i="46"/>
  <c r="P983" i="46"/>
  <c r="P992" i="46"/>
  <c r="O1165" i="46"/>
  <c r="P840" i="46"/>
  <c r="P841" i="46" s="1"/>
  <c r="O977" i="46"/>
  <c r="O983" i="46"/>
  <c r="O992" i="46"/>
  <c r="P682" i="46"/>
  <c r="P1165" i="46"/>
  <c r="O840" i="46"/>
  <c r="O841" i="46" s="1"/>
  <c r="O972" i="46"/>
  <c r="P738" i="46"/>
  <c r="P739" i="46" s="1"/>
  <c r="O738" i="46"/>
  <c r="P972" i="46"/>
  <c r="O682" i="46"/>
  <c r="H466" i="46"/>
  <c r="I466" i="46"/>
  <c r="J466" i="46"/>
  <c r="K466" i="46"/>
  <c r="M466" i="46"/>
  <c r="N466" i="46"/>
  <c r="I464" i="46"/>
  <c r="J464" i="46"/>
  <c r="K464" i="46"/>
  <c r="M464" i="46"/>
  <c r="N464" i="46"/>
  <c r="H464" i="46"/>
  <c r="I462" i="46"/>
  <c r="J462" i="46"/>
  <c r="K462" i="46"/>
  <c r="M462" i="46"/>
  <c r="N462" i="46"/>
  <c r="I459" i="46"/>
  <c r="J459" i="46"/>
  <c r="K459" i="46"/>
  <c r="M459" i="46"/>
  <c r="N459" i="46"/>
  <c r="H459" i="46"/>
  <c r="K453" i="46"/>
  <c r="K454" i="46" s="1"/>
  <c r="M453" i="46"/>
  <c r="M454" i="46" s="1"/>
  <c r="Q451" i="46"/>
  <c r="H451" i="46"/>
  <c r="I418" i="46"/>
  <c r="J418" i="46"/>
  <c r="K418" i="46"/>
  <c r="L418" i="46"/>
  <c r="M418" i="46"/>
  <c r="N418" i="46"/>
  <c r="J449" i="46"/>
  <c r="K449" i="46"/>
  <c r="M449" i="46"/>
  <c r="N449" i="46"/>
  <c r="J445" i="46"/>
  <c r="K445" i="46"/>
  <c r="M445" i="46"/>
  <c r="N445" i="46"/>
  <c r="J438" i="46"/>
  <c r="K438" i="46"/>
  <c r="M438" i="46"/>
  <c r="N438" i="46"/>
  <c r="J435" i="46"/>
  <c r="K435" i="46"/>
  <c r="L435" i="46"/>
  <c r="M435" i="46"/>
  <c r="N435" i="46"/>
  <c r="J433" i="46"/>
  <c r="K433" i="46"/>
  <c r="L433" i="46"/>
  <c r="M433" i="46"/>
  <c r="N433" i="46"/>
  <c r="J413" i="46"/>
  <c r="K413" i="46"/>
  <c r="L413" i="46"/>
  <c r="M413" i="46"/>
  <c r="N413" i="46"/>
  <c r="J411" i="46"/>
  <c r="K411" i="46"/>
  <c r="M411" i="46"/>
  <c r="N411" i="46"/>
  <c r="J406" i="46"/>
  <c r="K406" i="46"/>
  <c r="M406" i="46"/>
  <c r="N406" i="46"/>
  <c r="J399" i="46"/>
  <c r="K399" i="46"/>
  <c r="M399" i="46"/>
  <c r="N399" i="46"/>
  <c r="J393" i="46"/>
  <c r="K393" i="46"/>
  <c r="L393" i="46"/>
  <c r="M393" i="46"/>
  <c r="N393" i="46"/>
  <c r="J391" i="46"/>
  <c r="K391" i="46"/>
  <c r="L391" i="46"/>
  <c r="M391" i="46"/>
  <c r="N391" i="46"/>
  <c r="J373" i="46"/>
  <c r="K373" i="46"/>
  <c r="L373" i="46"/>
  <c r="M373" i="46"/>
  <c r="N373" i="46"/>
  <c r="Q373" i="46"/>
  <c r="I368" i="46"/>
  <c r="J368" i="46"/>
  <c r="K368" i="46"/>
  <c r="L368" i="46"/>
  <c r="M368" i="46"/>
  <c r="N368" i="46"/>
  <c r="H368" i="46"/>
  <c r="I365" i="46"/>
  <c r="J365" i="46"/>
  <c r="K365" i="46"/>
  <c r="L365" i="46"/>
  <c r="M365" i="46"/>
  <c r="N365" i="46"/>
  <c r="H365" i="46"/>
  <c r="I356" i="46"/>
  <c r="J356" i="46"/>
  <c r="K356" i="46"/>
  <c r="L356" i="46"/>
  <c r="M356" i="46"/>
  <c r="N356" i="46"/>
  <c r="H356" i="46"/>
  <c r="J352" i="46"/>
  <c r="K352" i="46"/>
  <c r="L352" i="46"/>
  <c r="M352" i="46"/>
  <c r="N352" i="46"/>
  <c r="O352" i="46"/>
  <c r="P352" i="46"/>
  <c r="H352" i="46"/>
  <c r="I350" i="46"/>
  <c r="J350" i="46"/>
  <c r="K350" i="46"/>
  <c r="M350" i="46"/>
  <c r="N350" i="46"/>
  <c r="H350" i="46"/>
  <c r="I348" i="46"/>
  <c r="J348" i="46"/>
  <c r="K348" i="46"/>
  <c r="M348" i="46"/>
  <c r="N348" i="46"/>
  <c r="H348" i="46"/>
  <c r="I344" i="46"/>
  <c r="J344" i="46"/>
  <c r="K344" i="46"/>
  <c r="M344" i="46"/>
  <c r="N344" i="46"/>
  <c r="H344" i="46"/>
  <c r="I342" i="46"/>
  <c r="J342" i="46"/>
  <c r="K342" i="46"/>
  <c r="M342" i="46"/>
  <c r="N342" i="46"/>
  <c r="H342" i="46"/>
  <c r="I330" i="46"/>
  <c r="I331" i="46" s="1"/>
  <c r="J330" i="46"/>
  <c r="J331" i="46" s="1"/>
  <c r="K330" i="46"/>
  <c r="K331" i="46" s="1"/>
  <c r="L330" i="46"/>
  <c r="L331" i="46" s="1"/>
  <c r="M330" i="46"/>
  <c r="M331" i="46" s="1"/>
  <c r="N330" i="46"/>
  <c r="N331" i="46" s="1"/>
  <c r="H330" i="46"/>
  <c r="H331" i="46" s="1"/>
  <c r="J327" i="46"/>
  <c r="K327" i="46"/>
  <c r="L327" i="46"/>
  <c r="M327" i="46"/>
  <c r="N327" i="46"/>
  <c r="H327" i="46"/>
  <c r="H328" i="46" s="1"/>
  <c r="I324" i="46"/>
  <c r="J324" i="46"/>
  <c r="K324" i="46"/>
  <c r="L324" i="46"/>
  <c r="M324" i="46"/>
  <c r="N324" i="46"/>
  <c r="O324" i="46"/>
  <c r="P324" i="46"/>
  <c r="H324" i="46"/>
  <c r="I321" i="46"/>
  <c r="J321" i="46"/>
  <c r="K321" i="46"/>
  <c r="L321" i="46"/>
  <c r="M321" i="46"/>
  <c r="N321" i="46"/>
  <c r="H321" i="46"/>
  <c r="I318" i="46"/>
  <c r="J318" i="46"/>
  <c r="K318" i="46"/>
  <c r="L318" i="46"/>
  <c r="M318" i="46"/>
  <c r="N318" i="46"/>
  <c r="J316" i="46"/>
  <c r="K316" i="46"/>
  <c r="L316" i="46"/>
  <c r="M316" i="46"/>
  <c r="N316" i="46"/>
  <c r="I314" i="46"/>
  <c r="J314" i="46"/>
  <c r="K314" i="46"/>
  <c r="L314" i="46"/>
  <c r="M314" i="46"/>
  <c r="N314" i="46"/>
  <c r="H314" i="46"/>
  <c r="I305" i="46"/>
  <c r="J305" i="46"/>
  <c r="K305" i="46"/>
  <c r="L305" i="46"/>
  <c r="M305" i="46"/>
  <c r="N305" i="46"/>
  <c r="H305" i="46"/>
  <c r="H303" i="46"/>
  <c r="I301" i="46"/>
  <c r="J301" i="46"/>
  <c r="K301" i="46"/>
  <c r="M301" i="46"/>
  <c r="H301" i="46"/>
  <c r="I298" i="46"/>
  <c r="J298" i="46"/>
  <c r="K298" i="46"/>
  <c r="L298" i="46"/>
  <c r="M298" i="46"/>
  <c r="N298" i="46"/>
  <c r="H298" i="46"/>
  <c r="I295" i="46"/>
  <c r="J295" i="46"/>
  <c r="L295" i="46"/>
  <c r="N295" i="46"/>
  <c r="O295" i="46"/>
  <c r="P295" i="46"/>
  <c r="I292" i="46"/>
  <c r="J292" i="46"/>
  <c r="K292" i="46"/>
  <c r="L292" i="46"/>
  <c r="M292" i="46"/>
  <c r="N292" i="46"/>
  <c r="I290" i="46"/>
  <c r="J290" i="46"/>
  <c r="K290" i="46"/>
  <c r="L290" i="46"/>
  <c r="M290" i="46"/>
  <c r="N290" i="46"/>
  <c r="O290" i="46"/>
  <c r="P290" i="46"/>
  <c r="I288" i="46"/>
  <c r="J288" i="46"/>
  <c r="K288" i="46"/>
  <c r="L288" i="46"/>
  <c r="M288" i="46"/>
  <c r="N288" i="46"/>
  <c r="O288" i="46"/>
  <c r="P288" i="46"/>
  <c r="I286" i="46"/>
  <c r="J286" i="46"/>
  <c r="K286" i="46"/>
  <c r="L286" i="46"/>
  <c r="M286" i="46"/>
  <c r="N286" i="46"/>
  <c r="O286" i="46"/>
  <c r="P286" i="46"/>
  <c r="J284" i="46"/>
  <c r="K284" i="46"/>
  <c r="L284" i="46"/>
  <c r="M284" i="46"/>
  <c r="N284" i="46"/>
  <c r="J282" i="46"/>
  <c r="K282" i="46"/>
  <c r="L282" i="46"/>
  <c r="M282" i="46"/>
  <c r="N282" i="46"/>
  <c r="J280" i="46"/>
  <c r="K280" i="46"/>
  <c r="M280" i="46"/>
  <c r="N280" i="46"/>
  <c r="J276" i="46"/>
  <c r="K276" i="46"/>
  <c r="M276" i="46"/>
  <c r="N276" i="46"/>
  <c r="I270" i="46"/>
  <c r="J270" i="46"/>
  <c r="K270" i="46"/>
  <c r="L270" i="46"/>
  <c r="M270" i="46"/>
  <c r="N270" i="46"/>
  <c r="O270" i="46"/>
  <c r="P270" i="46"/>
  <c r="I268" i="46"/>
  <c r="J268" i="46"/>
  <c r="K268" i="46"/>
  <c r="L268" i="46"/>
  <c r="M268" i="46"/>
  <c r="N268" i="46"/>
  <c r="O268" i="46"/>
  <c r="P268" i="46"/>
  <c r="I266" i="46"/>
  <c r="J266" i="46"/>
  <c r="K266" i="46"/>
  <c r="M266" i="46"/>
  <c r="N266" i="46"/>
  <c r="K264" i="46"/>
  <c r="M264" i="46"/>
  <c r="N264" i="46"/>
  <c r="J257" i="46"/>
  <c r="K257" i="46"/>
  <c r="M257" i="46"/>
  <c r="N257" i="46"/>
  <c r="I254" i="46"/>
  <c r="J254" i="46"/>
  <c r="K254" i="46"/>
  <c r="M254" i="46"/>
  <c r="N254" i="46"/>
  <c r="I251" i="46"/>
  <c r="J251" i="46"/>
  <c r="K251" i="46"/>
  <c r="M251" i="46"/>
  <c r="N251" i="46"/>
  <c r="J248" i="46"/>
  <c r="K248" i="46"/>
  <c r="M248" i="46"/>
  <c r="N248" i="46"/>
  <c r="I233" i="46"/>
  <c r="J233" i="46"/>
  <c r="K233" i="46"/>
  <c r="L233" i="46"/>
  <c r="M233" i="46"/>
  <c r="N233" i="46"/>
  <c r="H233" i="46"/>
  <c r="I231" i="46"/>
  <c r="J231" i="46"/>
  <c r="K231" i="46"/>
  <c r="M231" i="46"/>
  <c r="N231" i="46"/>
  <c r="H231" i="46"/>
  <c r="I229" i="46"/>
  <c r="J229" i="46"/>
  <c r="K229" i="46"/>
  <c r="M229" i="46"/>
  <c r="N229" i="46"/>
  <c r="H229" i="46"/>
  <c r="I223" i="46"/>
  <c r="J223" i="46"/>
  <c r="K223" i="46"/>
  <c r="L223" i="46"/>
  <c r="M223" i="46"/>
  <c r="N223" i="46"/>
  <c r="H223" i="46"/>
  <c r="I210" i="46"/>
  <c r="J210" i="46"/>
  <c r="K210" i="46"/>
  <c r="M210" i="46"/>
  <c r="N210" i="46"/>
  <c r="H210" i="46"/>
  <c r="I208" i="46"/>
  <c r="J208" i="46"/>
  <c r="K208" i="46"/>
  <c r="M208" i="46"/>
  <c r="N208" i="46"/>
  <c r="O208" i="46"/>
  <c r="P208" i="46"/>
  <c r="H208" i="46"/>
  <c r="I206" i="46"/>
  <c r="J206" i="46"/>
  <c r="K206" i="46"/>
  <c r="M206" i="46"/>
  <c r="N206" i="46"/>
  <c r="H206" i="46"/>
  <c r="I204" i="46"/>
  <c r="J204" i="46"/>
  <c r="K204" i="46"/>
  <c r="M204" i="46"/>
  <c r="M211" i="46" s="1"/>
  <c r="M212" i="46" s="1"/>
  <c r="N204" i="46"/>
  <c r="N211" i="46" s="1"/>
  <c r="N212" i="46" s="1"/>
  <c r="H204" i="46"/>
  <c r="I199" i="46"/>
  <c r="I200" i="46" s="1"/>
  <c r="J199" i="46"/>
  <c r="J200" i="46" s="1"/>
  <c r="K199" i="46"/>
  <c r="K200" i="46" s="1"/>
  <c r="M199" i="46"/>
  <c r="M200" i="46" s="1"/>
  <c r="N199" i="46"/>
  <c r="N200" i="46" s="1"/>
  <c r="H199" i="46"/>
  <c r="H200" i="46" s="1"/>
  <c r="H151" i="46"/>
  <c r="I195" i="46"/>
  <c r="I196" i="46" s="1"/>
  <c r="J195" i="46"/>
  <c r="J196" i="46" s="1"/>
  <c r="K195" i="46"/>
  <c r="K196" i="46" s="1"/>
  <c r="L195" i="46"/>
  <c r="L196" i="46" s="1"/>
  <c r="M195" i="46"/>
  <c r="M196" i="46" s="1"/>
  <c r="N195" i="46"/>
  <c r="N196" i="46" s="1"/>
  <c r="H195" i="46"/>
  <c r="H196" i="46" s="1"/>
  <c r="I192" i="46"/>
  <c r="J192" i="46"/>
  <c r="K192" i="46"/>
  <c r="L192" i="46"/>
  <c r="M192" i="46"/>
  <c r="N192" i="46"/>
  <c r="H192" i="46"/>
  <c r="I190" i="46"/>
  <c r="J190" i="46"/>
  <c r="K190" i="46"/>
  <c r="L190" i="46"/>
  <c r="M190" i="46"/>
  <c r="N190" i="46"/>
  <c r="H190" i="46"/>
  <c r="I186" i="46"/>
  <c r="J186" i="46"/>
  <c r="K186" i="46"/>
  <c r="M186" i="46"/>
  <c r="N186" i="46"/>
  <c r="H186" i="46"/>
  <c r="I182" i="46"/>
  <c r="J182" i="46"/>
  <c r="K182" i="46"/>
  <c r="M182" i="46"/>
  <c r="N182" i="46"/>
  <c r="H182" i="46"/>
  <c r="I177" i="46"/>
  <c r="J177" i="46"/>
  <c r="K177" i="46"/>
  <c r="L177" i="46"/>
  <c r="M177" i="46"/>
  <c r="N177" i="46"/>
  <c r="H177" i="46"/>
  <c r="I175" i="46"/>
  <c r="J175" i="46"/>
  <c r="K175" i="46"/>
  <c r="L175" i="46"/>
  <c r="M175" i="46"/>
  <c r="N175" i="46"/>
  <c r="H175" i="46"/>
  <c r="I166" i="46"/>
  <c r="J166" i="46"/>
  <c r="K166" i="46"/>
  <c r="L166" i="46"/>
  <c r="M166" i="46"/>
  <c r="N166" i="46"/>
  <c r="H166" i="46"/>
  <c r="I164" i="46"/>
  <c r="J164" i="46"/>
  <c r="K164" i="46"/>
  <c r="L164" i="46"/>
  <c r="M164" i="46"/>
  <c r="N164" i="46"/>
  <c r="H164" i="46"/>
  <c r="I161" i="46"/>
  <c r="K161" i="46"/>
  <c r="L161" i="46"/>
  <c r="M161" i="46"/>
  <c r="N161" i="46"/>
  <c r="H161" i="46"/>
  <c r="I153" i="46"/>
  <c r="J153" i="46"/>
  <c r="K153" i="46"/>
  <c r="L153" i="46"/>
  <c r="M153" i="46"/>
  <c r="N153" i="46"/>
  <c r="H153" i="46"/>
  <c r="L302" i="46" l="1"/>
  <c r="I432" i="51"/>
  <c r="I419" i="46"/>
  <c r="I420" i="46" s="1"/>
  <c r="I421" i="46" s="1"/>
  <c r="P993" i="46"/>
  <c r="O993" i="46"/>
  <c r="O739" i="46"/>
  <c r="N197" i="46"/>
  <c r="H211" i="46"/>
  <c r="H212" i="46" s="1"/>
  <c r="H197" i="46" s="1"/>
  <c r="N353" i="46"/>
  <c r="J467" i="46"/>
  <c r="N467" i="46"/>
  <c r="M467" i="46"/>
  <c r="K467" i="46"/>
  <c r="I467" i="46"/>
  <c r="N450" i="46"/>
  <c r="J450" i="46"/>
  <c r="M450" i="46"/>
  <c r="K450" i="46"/>
  <c r="N302" i="46"/>
  <c r="J302" i="46"/>
  <c r="H213" i="46"/>
  <c r="M414" i="46"/>
  <c r="K414" i="46"/>
  <c r="N414" i="46"/>
  <c r="J414" i="46"/>
  <c r="M369" i="46"/>
  <c r="K369" i="46"/>
  <c r="N369" i="46"/>
  <c r="L369" i="46"/>
  <c r="J369" i="46"/>
  <c r="H353" i="46"/>
  <c r="M353" i="46"/>
  <c r="J353" i="46"/>
  <c r="K353" i="46"/>
  <c r="N325" i="46"/>
  <c r="N328" i="46" s="1"/>
  <c r="L325" i="46"/>
  <c r="L328" i="46" s="1"/>
  <c r="J325" i="46"/>
  <c r="J328" i="46" s="1"/>
  <c r="M325" i="46"/>
  <c r="M328" i="46" s="1"/>
  <c r="K325" i="46"/>
  <c r="K328" i="46" s="1"/>
  <c r="I328" i="46"/>
  <c r="J271" i="46"/>
  <c r="K293" i="46"/>
  <c r="M293" i="46"/>
  <c r="N293" i="46"/>
  <c r="J293" i="46"/>
  <c r="K234" i="46"/>
  <c r="M234" i="46"/>
  <c r="N271" i="46"/>
  <c r="M271" i="46"/>
  <c r="K271" i="46"/>
  <c r="N234" i="46"/>
  <c r="J234" i="46"/>
  <c r="H2" i="46"/>
  <c r="M197" i="46"/>
  <c r="J211" i="46"/>
  <c r="J212" i="46" s="1"/>
  <c r="J197" i="46" s="1"/>
  <c r="K211" i="46"/>
  <c r="K212" i="46" s="1"/>
  <c r="K197" i="46" s="1"/>
  <c r="I211" i="46"/>
  <c r="I212" i="46" s="1"/>
  <c r="I197" i="46" s="1"/>
  <c r="M193" i="46"/>
  <c r="K193" i="46"/>
  <c r="I193" i="46"/>
  <c r="N193" i="46"/>
  <c r="J193" i="46"/>
  <c r="I149" i="46"/>
  <c r="J149" i="46"/>
  <c r="K149" i="46"/>
  <c r="L149" i="46"/>
  <c r="M149" i="46"/>
  <c r="N149" i="46"/>
  <c r="H149" i="46"/>
  <c r="J147" i="46"/>
  <c r="K147" i="46"/>
  <c r="L147" i="46"/>
  <c r="M147" i="46"/>
  <c r="N147" i="46"/>
  <c r="H147" i="46"/>
  <c r="J140" i="46"/>
  <c r="K140" i="46"/>
  <c r="L140" i="46"/>
  <c r="M140" i="46"/>
  <c r="N140" i="46"/>
  <c r="H140" i="46"/>
  <c r="J129" i="46"/>
  <c r="K129" i="46"/>
  <c r="L129" i="46"/>
  <c r="M129" i="46"/>
  <c r="N129" i="46"/>
  <c r="H129" i="46"/>
  <c r="J124" i="46"/>
  <c r="K124" i="46"/>
  <c r="L124" i="46"/>
  <c r="M124" i="46"/>
  <c r="N124" i="46"/>
  <c r="H124" i="46"/>
  <c r="I122" i="46"/>
  <c r="J122" i="46"/>
  <c r="K122" i="46"/>
  <c r="L122" i="46"/>
  <c r="M122" i="46"/>
  <c r="N122" i="46"/>
  <c r="H122" i="46"/>
  <c r="I112" i="46"/>
  <c r="J112" i="46"/>
  <c r="K112" i="46"/>
  <c r="L112" i="46"/>
  <c r="M112" i="46"/>
  <c r="N112" i="46"/>
  <c r="H112" i="46"/>
  <c r="I108" i="46"/>
  <c r="J108" i="46"/>
  <c r="K108" i="46"/>
  <c r="L108" i="46"/>
  <c r="M108" i="46"/>
  <c r="N108" i="46"/>
  <c r="H108" i="46"/>
  <c r="I105" i="46"/>
  <c r="J105" i="46"/>
  <c r="K105" i="46"/>
  <c r="L105" i="46"/>
  <c r="M105" i="46"/>
  <c r="N105" i="46"/>
  <c r="H105" i="46"/>
  <c r="I95" i="46"/>
  <c r="J95" i="46"/>
  <c r="K95" i="46"/>
  <c r="L95" i="46"/>
  <c r="M95" i="46"/>
  <c r="N95" i="46"/>
  <c r="H95" i="46"/>
  <c r="J92" i="46"/>
  <c r="K92" i="46"/>
  <c r="L92" i="46"/>
  <c r="M92" i="46"/>
  <c r="N92" i="46"/>
  <c r="O92" i="46"/>
  <c r="J90" i="46"/>
  <c r="K90" i="46"/>
  <c r="L90" i="46"/>
  <c r="M90" i="46"/>
  <c r="N90" i="46"/>
  <c r="I84" i="46"/>
  <c r="J84" i="46"/>
  <c r="K84" i="46"/>
  <c r="L84" i="46"/>
  <c r="M84" i="46"/>
  <c r="N84" i="46"/>
  <c r="H84" i="46"/>
  <c r="I82" i="46"/>
  <c r="J82" i="46"/>
  <c r="K82" i="46"/>
  <c r="L82" i="46"/>
  <c r="M82" i="46"/>
  <c r="N82" i="46"/>
  <c r="H82" i="46"/>
  <c r="I73" i="46"/>
  <c r="J73" i="46"/>
  <c r="K73" i="46"/>
  <c r="L73" i="46"/>
  <c r="M73" i="46"/>
  <c r="N73" i="46"/>
  <c r="H73" i="46"/>
  <c r="I69" i="46"/>
  <c r="J69" i="46"/>
  <c r="K69" i="46"/>
  <c r="M69" i="46"/>
  <c r="N69" i="46"/>
  <c r="J63" i="46"/>
  <c r="K63" i="46"/>
  <c r="M63" i="46"/>
  <c r="N63" i="46"/>
  <c r="I59" i="46"/>
  <c r="J59" i="46"/>
  <c r="K59" i="46"/>
  <c r="M59" i="46"/>
  <c r="N59" i="46"/>
  <c r="I41" i="46"/>
  <c r="J41" i="46"/>
  <c r="K41" i="46"/>
  <c r="M41" i="46"/>
  <c r="N41" i="46"/>
  <c r="J34" i="46"/>
  <c r="K34" i="46"/>
  <c r="M34" i="46"/>
  <c r="N34" i="46"/>
  <c r="O34" i="46"/>
  <c r="P34" i="46"/>
  <c r="J32" i="46"/>
  <c r="K32" i="46"/>
  <c r="M32" i="46"/>
  <c r="N32" i="46"/>
  <c r="J25" i="46"/>
  <c r="K25" i="46"/>
  <c r="L25" i="46"/>
  <c r="M25" i="46"/>
  <c r="N25" i="46"/>
  <c r="J23" i="46"/>
  <c r="K23" i="46"/>
  <c r="L23" i="46"/>
  <c r="M23" i="46"/>
  <c r="N23" i="46"/>
  <c r="J21" i="46"/>
  <c r="K21" i="46"/>
  <c r="M21" i="46"/>
  <c r="N21" i="46"/>
  <c r="J19" i="46"/>
  <c r="K19" i="46"/>
  <c r="M19" i="46"/>
  <c r="N19" i="46"/>
  <c r="J5" i="46"/>
  <c r="K5" i="46"/>
  <c r="M5" i="46"/>
  <c r="N5" i="46"/>
  <c r="P1098" i="46"/>
  <c r="P1099" i="46" s="1"/>
  <c r="O1098" i="46"/>
  <c r="N1098" i="46"/>
  <c r="N1099" i="46" s="1"/>
  <c r="N1100" i="46" s="1"/>
  <c r="N1093" i="46" s="1"/>
  <c r="O1097" i="46"/>
  <c r="O1099" i="46" s="1"/>
  <c r="P1186" i="46"/>
  <c r="P1187" i="46" s="1"/>
  <c r="O1186" i="46"/>
  <c r="O1187" i="46" s="1"/>
  <c r="P1223" i="46"/>
  <c r="P1224" i="46" s="1"/>
  <c r="O1223" i="46"/>
  <c r="O1224" i="46" s="1"/>
  <c r="P1038" i="46"/>
  <c r="P1039" i="46" s="1"/>
  <c r="O1038" i="46"/>
  <c r="O1039" i="46" s="1"/>
  <c r="L1418" i="46"/>
  <c r="P300" i="46"/>
  <c r="P301" i="46" s="1"/>
  <c r="O300" i="46"/>
  <c r="O301" i="46" s="1"/>
  <c r="P1406" i="46"/>
  <c r="P1426" i="46" s="1"/>
  <c r="O1406" i="46"/>
  <c r="O1426" i="46" s="1"/>
  <c r="Q1186" i="46"/>
  <c r="P265" i="46"/>
  <c r="P266" i="46" s="1"/>
  <c r="O265" i="46"/>
  <c r="O266" i="46" s="1"/>
  <c r="L265" i="46"/>
  <c r="L266" i="46" s="1"/>
  <c r="P1391" i="46"/>
  <c r="O1391" i="46"/>
  <c r="L1391" i="46"/>
  <c r="P1390" i="46"/>
  <c r="O1390" i="46"/>
  <c r="L1390" i="46"/>
  <c r="P1388" i="46"/>
  <c r="O1388" i="46"/>
  <c r="L1388" i="46"/>
  <c r="P1387" i="46"/>
  <c r="O1387" i="46"/>
  <c r="L1387" i="46"/>
  <c r="P1386" i="46"/>
  <c r="O1386" i="46"/>
  <c r="L1386" i="46"/>
  <c r="P1385" i="46"/>
  <c r="O1385" i="46"/>
  <c r="L1385" i="46"/>
  <c r="P1384" i="46"/>
  <c r="O1384" i="46"/>
  <c r="L1384" i="46"/>
  <c r="P1383" i="46"/>
  <c r="O1383" i="46"/>
  <c r="L1383" i="46"/>
  <c r="P1382" i="46"/>
  <c r="O1382" i="46"/>
  <c r="L1382" i="46"/>
  <c r="P1381" i="46"/>
  <c r="O1381" i="46"/>
  <c r="L1381" i="46"/>
  <c r="P1380" i="46"/>
  <c r="O1380" i="46"/>
  <c r="L1380" i="46"/>
  <c r="P1378" i="46"/>
  <c r="P1379" i="46" s="1"/>
  <c r="O1378" i="46"/>
  <c r="O1379" i="46" s="1"/>
  <c r="L1378" i="46"/>
  <c r="L1379" i="46" s="1"/>
  <c r="P1375" i="46"/>
  <c r="O1375" i="46"/>
  <c r="P1374" i="46"/>
  <c r="O1374" i="46"/>
  <c r="L1374" i="46"/>
  <c r="P1373" i="46"/>
  <c r="O1373" i="46"/>
  <c r="P1372" i="46"/>
  <c r="O1372" i="46"/>
  <c r="P1371" i="46"/>
  <c r="O1371" i="46"/>
  <c r="P1370" i="46"/>
  <c r="O1370" i="46"/>
  <c r="L1370" i="46"/>
  <c r="P1369" i="46"/>
  <c r="O1369" i="46"/>
  <c r="P1368" i="46"/>
  <c r="O1368" i="46"/>
  <c r="P1367" i="46"/>
  <c r="O1367" i="46"/>
  <c r="L1367" i="46"/>
  <c r="P1366" i="46"/>
  <c r="O1366" i="46"/>
  <c r="P1365" i="46"/>
  <c r="O1365" i="46"/>
  <c r="L1365" i="46"/>
  <c r="P1363" i="46"/>
  <c r="O1363" i="46"/>
  <c r="L1363" i="46"/>
  <c r="P1362" i="46"/>
  <c r="O1362" i="46"/>
  <c r="P1361" i="46"/>
  <c r="O1361" i="46"/>
  <c r="L1361" i="46"/>
  <c r="P1360" i="46"/>
  <c r="O1360" i="46"/>
  <c r="P1359" i="46"/>
  <c r="O1359" i="46"/>
  <c r="P1358" i="46"/>
  <c r="O1358" i="46"/>
  <c r="P1357" i="46"/>
  <c r="O1357" i="46"/>
  <c r="L1357" i="46"/>
  <c r="P1356" i="46"/>
  <c r="O1356" i="46"/>
  <c r="L1356" i="46"/>
  <c r="P1355" i="46"/>
  <c r="O1355" i="46"/>
  <c r="L1355" i="46"/>
  <c r="P1354" i="46"/>
  <c r="O1354" i="46"/>
  <c r="L1354" i="46"/>
  <c r="P1352" i="46"/>
  <c r="O1352" i="46"/>
  <c r="P1351" i="46"/>
  <c r="O1351" i="46"/>
  <c r="P1350" i="46"/>
  <c r="O1350" i="46"/>
  <c r="P1349" i="46"/>
  <c r="O1349" i="46"/>
  <c r="L1349" i="46"/>
  <c r="P1348" i="46"/>
  <c r="O1348" i="46"/>
  <c r="L1348" i="46"/>
  <c r="P1347" i="46"/>
  <c r="O1347" i="46"/>
  <c r="L1347" i="46"/>
  <c r="P1346" i="46"/>
  <c r="O1346" i="46"/>
  <c r="P1345" i="46"/>
  <c r="O1345" i="46"/>
  <c r="P1344" i="46"/>
  <c r="O1344" i="46"/>
  <c r="L1344" i="46"/>
  <c r="P1343" i="46"/>
  <c r="O1343" i="46"/>
  <c r="L1343" i="46"/>
  <c r="P1341" i="46"/>
  <c r="O1341" i="46"/>
  <c r="P1340" i="46"/>
  <c r="O1340" i="46"/>
  <c r="L1340" i="46"/>
  <c r="L1342" i="46" s="1"/>
  <c r="P1338" i="46"/>
  <c r="O1338" i="46"/>
  <c r="H1338" i="46"/>
  <c r="P1337" i="46"/>
  <c r="O1337" i="46"/>
  <c r="H1337" i="46"/>
  <c r="P1336" i="46"/>
  <c r="O1336" i="46"/>
  <c r="L1336" i="46"/>
  <c r="H1336" i="46"/>
  <c r="P1335" i="46"/>
  <c r="O1335" i="46"/>
  <c r="L1335" i="46"/>
  <c r="H1335" i="46"/>
  <c r="P1334" i="46"/>
  <c r="O1334" i="46"/>
  <c r="H1334" i="46"/>
  <c r="P1333" i="46"/>
  <c r="O1333" i="46"/>
  <c r="H1333" i="46"/>
  <c r="P1332" i="46"/>
  <c r="O1332" i="46"/>
  <c r="L1332" i="46"/>
  <c r="H1332" i="46"/>
  <c r="P1331" i="46"/>
  <c r="O1331" i="46"/>
  <c r="L1331" i="46"/>
  <c r="H1331" i="46"/>
  <c r="P1330" i="46"/>
  <c r="O1330" i="46"/>
  <c r="H1330" i="46"/>
  <c r="P1329" i="46"/>
  <c r="O1329" i="46"/>
  <c r="H1329" i="46"/>
  <c r="P1328" i="46"/>
  <c r="O1328" i="46"/>
  <c r="L1328" i="46"/>
  <c r="H1328" i="46"/>
  <c r="P1327" i="46"/>
  <c r="O1327" i="46"/>
  <c r="L1327" i="46"/>
  <c r="H1327" i="46"/>
  <c r="P1326" i="46"/>
  <c r="O1326" i="46"/>
  <c r="H1326" i="46"/>
  <c r="P1325" i="46"/>
  <c r="O1325" i="46"/>
  <c r="H1325" i="46"/>
  <c r="P1324" i="46"/>
  <c r="O1324" i="46"/>
  <c r="L1324" i="46"/>
  <c r="H1324" i="46"/>
  <c r="P1323" i="46"/>
  <c r="O1323" i="46"/>
  <c r="L1323" i="46"/>
  <c r="H1323" i="46"/>
  <c r="P1322" i="46"/>
  <c r="O1322" i="46"/>
  <c r="H1322" i="46"/>
  <c r="P1321" i="46"/>
  <c r="O1321" i="46"/>
  <c r="H1321" i="46"/>
  <c r="P1320" i="46"/>
  <c r="O1320" i="46"/>
  <c r="L1320" i="46"/>
  <c r="H1320" i="46"/>
  <c r="P1319" i="46"/>
  <c r="O1319" i="46"/>
  <c r="L1319" i="46"/>
  <c r="H1319" i="46"/>
  <c r="P1318" i="46"/>
  <c r="O1318" i="46"/>
  <c r="H1318" i="46"/>
  <c r="P1317" i="46"/>
  <c r="O1317" i="46"/>
  <c r="H1317" i="46"/>
  <c r="P1316" i="46"/>
  <c r="O1316" i="46"/>
  <c r="L1316" i="46"/>
  <c r="H1316" i="46"/>
  <c r="P1315" i="46"/>
  <c r="O1315" i="46"/>
  <c r="L1315" i="46"/>
  <c r="H1315" i="46"/>
  <c r="P1314" i="46"/>
  <c r="O1314" i="46"/>
  <c r="H1314" i="46"/>
  <c r="P1313" i="46"/>
  <c r="O1313" i="46"/>
  <c r="H1313" i="46"/>
  <c r="P1312" i="46"/>
  <c r="O1312" i="46"/>
  <c r="P1311" i="46"/>
  <c r="O1311" i="46"/>
  <c r="H1311" i="46"/>
  <c r="P1310" i="46"/>
  <c r="O1310" i="46"/>
  <c r="H1310" i="46"/>
  <c r="P1309" i="46"/>
  <c r="O1309" i="46"/>
  <c r="L1309" i="46"/>
  <c r="H1309" i="46"/>
  <c r="P1308" i="46"/>
  <c r="O1308" i="46"/>
  <c r="L1308" i="46"/>
  <c r="H1308" i="46"/>
  <c r="P1307" i="46"/>
  <c r="O1307" i="46"/>
  <c r="H1307" i="46"/>
  <c r="P1306" i="46"/>
  <c r="O1306" i="46"/>
  <c r="H1306" i="46"/>
  <c r="P1305" i="46"/>
  <c r="O1305" i="46"/>
  <c r="L1305" i="46"/>
  <c r="H1305" i="46"/>
  <c r="P1304" i="46"/>
  <c r="O1304" i="46"/>
  <c r="L1304" i="46"/>
  <c r="L1339" i="46" s="1"/>
  <c r="H1304" i="46"/>
  <c r="P1302" i="46"/>
  <c r="O1302" i="46"/>
  <c r="P1301" i="46"/>
  <c r="O1301" i="46"/>
  <c r="H1301" i="46"/>
  <c r="P1300" i="46"/>
  <c r="O1300" i="46"/>
  <c r="I1300" i="46"/>
  <c r="H1300" i="46"/>
  <c r="P1299" i="46"/>
  <c r="O1299" i="46"/>
  <c r="L1299" i="46"/>
  <c r="I1299" i="46"/>
  <c r="P1298" i="46"/>
  <c r="O1298" i="46"/>
  <c r="L1298" i="46"/>
  <c r="H1298" i="46"/>
  <c r="P1297" i="46"/>
  <c r="O1297" i="46"/>
  <c r="L1297" i="46"/>
  <c r="L1303" i="46" s="1"/>
  <c r="H1297" i="46"/>
  <c r="P1294" i="46"/>
  <c r="O1294" i="46"/>
  <c r="L1294" i="46"/>
  <c r="P1293" i="46"/>
  <c r="O1293" i="46"/>
  <c r="L1293" i="46"/>
  <c r="P1292" i="46"/>
  <c r="O1292" i="46"/>
  <c r="L1292" i="46"/>
  <c r="P1291" i="46"/>
  <c r="O1291" i="46"/>
  <c r="L1291" i="46"/>
  <c r="P1290" i="46"/>
  <c r="O1290" i="46"/>
  <c r="L1290" i="46"/>
  <c r="P1289" i="46"/>
  <c r="O1289" i="46"/>
  <c r="L1289" i="46"/>
  <c r="P1288" i="46"/>
  <c r="O1288" i="46"/>
  <c r="L1288" i="46"/>
  <c r="P1287" i="46"/>
  <c r="O1287" i="46"/>
  <c r="L1287" i="46"/>
  <c r="P1286" i="46"/>
  <c r="O1286" i="46"/>
  <c r="L1286" i="46"/>
  <c r="P1285" i="46"/>
  <c r="O1285" i="46"/>
  <c r="L1285" i="46"/>
  <c r="P1284" i="46"/>
  <c r="O1284" i="46"/>
  <c r="L1284" i="46"/>
  <c r="P1282" i="46"/>
  <c r="O1282" i="46"/>
  <c r="L1282" i="46"/>
  <c r="P1281" i="46"/>
  <c r="O1281" i="46"/>
  <c r="L1281" i="46"/>
  <c r="P1280" i="46"/>
  <c r="O1280" i="46"/>
  <c r="L1280" i="46"/>
  <c r="P1279" i="46"/>
  <c r="O1279" i="46"/>
  <c r="L1279" i="46"/>
  <c r="H1279" i="46"/>
  <c r="P1277" i="46"/>
  <c r="O1277" i="46"/>
  <c r="L1277" i="46"/>
  <c r="P1276" i="46"/>
  <c r="O1276" i="46"/>
  <c r="L1276" i="46"/>
  <c r="P1275" i="46"/>
  <c r="O1275" i="46"/>
  <c r="L1275" i="46"/>
  <c r="P1273" i="46"/>
  <c r="O1273" i="46"/>
  <c r="P1272" i="46"/>
  <c r="O1272" i="46"/>
  <c r="L1272" i="46"/>
  <c r="H1272" i="46"/>
  <c r="P1271" i="46"/>
  <c r="O1271" i="46"/>
  <c r="L1271" i="46"/>
  <c r="H1271" i="46"/>
  <c r="P1270" i="46"/>
  <c r="O1270" i="46"/>
  <c r="P1269" i="46"/>
  <c r="O1269" i="46"/>
  <c r="P1268" i="46"/>
  <c r="O1268" i="46"/>
  <c r="P1267" i="46"/>
  <c r="O1267" i="46"/>
  <c r="L1267" i="46"/>
  <c r="H1267" i="46"/>
  <c r="P1266" i="46"/>
  <c r="O1266" i="46"/>
  <c r="L1266" i="46"/>
  <c r="H1266" i="46"/>
  <c r="P1265" i="46"/>
  <c r="O1265" i="46"/>
  <c r="P1264" i="46"/>
  <c r="O1264" i="46"/>
  <c r="P1263" i="46"/>
  <c r="O1263" i="46"/>
  <c r="P1262" i="46"/>
  <c r="O1262" i="46"/>
  <c r="L1262" i="46"/>
  <c r="H1262" i="46"/>
  <c r="P1261" i="46"/>
  <c r="O1261" i="46"/>
  <c r="L1261" i="46"/>
  <c r="H1261" i="46"/>
  <c r="P1260" i="46"/>
  <c r="O1260" i="46"/>
  <c r="P1259" i="46"/>
  <c r="O1259" i="46"/>
  <c r="P1258" i="46"/>
  <c r="O1258" i="46"/>
  <c r="P1257" i="46"/>
  <c r="O1257" i="46"/>
  <c r="L1257" i="46"/>
  <c r="H1257" i="46"/>
  <c r="P1256" i="46"/>
  <c r="O1256" i="46"/>
  <c r="L1256" i="46"/>
  <c r="H1256" i="46"/>
  <c r="P1255" i="46"/>
  <c r="O1255" i="46"/>
  <c r="P1254" i="46"/>
  <c r="O1254" i="46"/>
  <c r="P1253" i="46"/>
  <c r="O1253" i="46"/>
  <c r="P1252" i="46"/>
  <c r="O1252" i="46"/>
  <c r="L1252" i="46"/>
  <c r="H1252" i="46"/>
  <c r="P1251" i="46"/>
  <c r="O1251" i="46"/>
  <c r="L1251" i="46"/>
  <c r="H1251" i="46"/>
  <c r="P1250" i="46"/>
  <c r="O1250" i="46"/>
  <c r="P1249" i="46"/>
  <c r="O1249" i="46"/>
  <c r="P1248" i="46"/>
  <c r="O1248" i="46"/>
  <c r="L1248" i="46"/>
  <c r="H1248" i="46"/>
  <c r="P1247" i="46"/>
  <c r="O1247" i="46"/>
  <c r="L1247" i="46"/>
  <c r="H1247" i="46"/>
  <c r="P1246" i="46"/>
  <c r="O1246" i="46"/>
  <c r="P1245" i="46"/>
  <c r="O1245" i="46"/>
  <c r="P1244" i="46"/>
  <c r="O1244" i="46"/>
  <c r="H1244" i="46"/>
  <c r="P1243" i="46"/>
  <c r="O1243" i="46"/>
  <c r="H1243" i="46"/>
  <c r="P1242" i="46"/>
  <c r="O1242" i="46"/>
  <c r="P1241" i="46"/>
  <c r="O1241" i="46"/>
  <c r="P1240" i="46"/>
  <c r="O1240" i="46"/>
  <c r="P1239" i="46"/>
  <c r="O1239" i="46"/>
  <c r="L1239" i="46"/>
  <c r="P1238" i="46"/>
  <c r="O1238" i="46"/>
  <c r="M1238" i="46"/>
  <c r="K1238" i="46"/>
  <c r="H1238" i="46"/>
  <c r="P1237" i="46"/>
  <c r="O1237" i="46"/>
  <c r="L1237" i="46"/>
  <c r="P1236" i="46"/>
  <c r="O1236" i="46"/>
  <c r="M1236" i="46"/>
  <c r="M1274" i="46" s="1"/>
  <c r="M1296" i="46" s="1"/>
  <c r="M1133" i="46" s="1"/>
  <c r="L1236" i="46"/>
  <c r="K1236" i="46"/>
  <c r="K1274" i="46" s="1"/>
  <c r="K1296" i="46" s="1"/>
  <c r="K1133" i="46" s="1"/>
  <c r="J1236" i="46"/>
  <c r="J1274" i="46" s="1"/>
  <c r="J1296" i="46" s="1"/>
  <c r="J1133" i="46" s="1"/>
  <c r="H1236" i="46"/>
  <c r="P1235" i="46"/>
  <c r="O1235" i="46"/>
  <c r="P1234" i="46"/>
  <c r="O1234" i="46"/>
  <c r="P1232" i="46"/>
  <c r="O1232" i="46"/>
  <c r="P1231" i="46"/>
  <c r="O1231" i="46"/>
  <c r="H1231" i="46"/>
  <c r="P1230" i="46"/>
  <c r="O1230" i="46"/>
  <c r="L1230" i="46"/>
  <c r="L1233" i="46" s="1"/>
  <c r="H1230" i="46"/>
  <c r="P1229" i="46"/>
  <c r="O1229" i="46"/>
  <c r="P1228" i="46"/>
  <c r="O1228" i="46"/>
  <c r="P1227" i="46"/>
  <c r="O1227" i="46"/>
  <c r="P1221" i="46"/>
  <c r="P1222" i="46" s="1"/>
  <c r="O1221" i="46"/>
  <c r="O1222" i="46" s="1"/>
  <c r="P1219" i="46"/>
  <c r="O1219" i="46"/>
  <c r="P1218" i="46"/>
  <c r="O1218" i="46"/>
  <c r="P1217" i="46"/>
  <c r="O1217" i="46"/>
  <c r="P1216" i="46"/>
  <c r="O1216" i="46"/>
  <c r="P1215" i="46"/>
  <c r="O1215" i="46"/>
  <c r="P1214" i="46"/>
  <c r="O1214" i="46"/>
  <c r="P1213" i="46"/>
  <c r="O1213" i="46"/>
  <c r="P1212" i="46"/>
  <c r="O1212" i="46"/>
  <c r="P1211" i="46"/>
  <c r="O1211" i="46"/>
  <c r="P1210" i="46"/>
  <c r="O1210" i="46"/>
  <c r="P1209" i="46"/>
  <c r="O1209" i="46"/>
  <c r="P1208" i="46"/>
  <c r="O1208" i="46"/>
  <c r="P1207" i="46"/>
  <c r="O1207" i="46"/>
  <c r="P1206" i="46"/>
  <c r="O1206" i="46"/>
  <c r="P1205" i="46"/>
  <c r="O1205" i="46"/>
  <c r="P1204" i="46"/>
  <c r="O1204" i="46"/>
  <c r="P1203" i="46"/>
  <c r="O1203" i="46"/>
  <c r="P1202" i="46"/>
  <c r="O1202" i="46"/>
  <c r="P1201" i="46"/>
  <c r="O1201" i="46"/>
  <c r="P1200" i="46"/>
  <c r="O1200" i="46"/>
  <c r="P1199" i="46"/>
  <c r="O1199" i="46"/>
  <c r="P1197" i="46"/>
  <c r="O1197" i="46"/>
  <c r="P1196" i="46"/>
  <c r="O1196" i="46"/>
  <c r="P1195" i="46"/>
  <c r="O1195" i="46"/>
  <c r="P1192" i="46"/>
  <c r="O1192" i="46"/>
  <c r="P1191" i="46"/>
  <c r="O1191" i="46"/>
  <c r="P1189" i="46"/>
  <c r="P1190" i="46" s="1"/>
  <c r="O1189" i="46"/>
  <c r="O1190" i="46" s="1"/>
  <c r="P1184" i="46"/>
  <c r="P1185" i="46" s="1"/>
  <c r="O1184" i="46"/>
  <c r="O1185" i="46" s="1"/>
  <c r="P1180" i="46"/>
  <c r="O1180" i="46"/>
  <c r="P1179" i="46"/>
  <c r="O1179" i="46"/>
  <c r="P1178" i="46"/>
  <c r="O1178" i="46"/>
  <c r="P1177" i="46"/>
  <c r="O1177" i="46"/>
  <c r="P1176" i="46"/>
  <c r="O1176" i="46"/>
  <c r="P1175" i="46"/>
  <c r="O1175" i="46"/>
  <c r="P1174" i="46"/>
  <c r="O1174" i="46"/>
  <c r="P1182" i="46"/>
  <c r="P1183" i="46" s="1"/>
  <c r="O1182" i="46"/>
  <c r="O1183" i="46" s="1"/>
  <c r="P1170" i="46"/>
  <c r="P1171" i="46" s="1"/>
  <c r="O1170" i="46"/>
  <c r="O1171" i="46" s="1"/>
  <c r="P1168" i="46"/>
  <c r="P1169" i="46" s="1"/>
  <c r="O1168" i="46"/>
  <c r="O1169" i="46" s="1"/>
  <c r="P1166" i="46"/>
  <c r="P1167" i="46" s="1"/>
  <c r="O1166" i="46"/>
  <c r="O1167" i="46" s="1"/>
  <c r="L1166" i="46"/>
  <c r="L1167" i="46" s="1"/>
  <c r="L1172" i="46" s="1"/>
  <c r="L1161" i="46"/>
  <c r="L1160" i="46"/>
  <c r="L1164" i="46" s="1"/>
  <c r="L1158" i="46"/>
  <c r="L1159" i="46" s="1"/>
  <c r="P1134" i="46"/>
  <c r="P1143" i="46" s="1"/>
  <c r="O1134" i="46"/>
  <c r="O1143" i="46" s="1"/>
  <c r="P1130" i="46"/>
  <c r="O1130" i="46"/>
  <c r="P1129" i="46"/>
  <c r="O1129" i="46"/>
  <c r="L1129" i="46"/>
  <c r="I1129" i="46"/>
  <c r="I1131" i="46" s="1"/>
  <c r="P1128" i="46"/>
  <c r="O1128" i="46"/>
  <c r="L1128" i="46"/>
  <c r="P1127" i="46"/>
  <c r="O1127" i="46"/>
  <c r="L1127" i="46"/>
  <c r="P1126" i="46"/>
  <c r="O1126" i="46"/>
  <c r="L1126" i="46"/>
  <c r="P1124" i="46"/>
  <c r="O1124" i="46"/>
  <c r="L1124" i="46"/>
  <c r="P1123" i="46"/>
  <c r="O1123" i="46"/>
  <c r="L1123" i="46"/>
  <c r="P1122" i="46"/>
  <c r="O1122" i="46"/>
  <c r="L1122" i="46"/>
  <c r="P1120" i="46"/>
  <c r="O1120" i="46"/>
  <c r="L1120" i="46"/>
  <c r="P1119" i="46"/>
  <c r="O1119" i="46"/>
  <c r="L1119" i="46"/>
  <c r="P1118" i="46"/>
  <c r="O1118" i="46"/>
  <c r="L1118" i="46"/>
  <c r="P1117" i="46"/>
  <c r="O1117" i="46"/>
  <c r="L1117" i="46"/>
  <c r="P1116" i="46"/>
  <c r="O1116" i="46"/>
  <c r="L1116" i="46"/>
  <c r="P1114" i="46"/>
  <c r="P1115" i="46" s="1"/>
  <c r="O1114" i="46"/>
  <c r="O1115" i="46" s="1"/>
  <c r="L1114" i="46"/>
  <c r="L1115" i="46" s="1"/>
  <c r="P1112" i="46"/>
  <c r="O1112" i="46"/>
  <c r="I1112" i="46"/>
  <c r="P1111" i="46"/>
  <c r="O1111" i="46"/>
  <c r="I1111" i="46"/>
  <c r="P1110" i="46"/>
  <c r="O1110" i="46"/>
  <c r="I1110" i="46"/>
  <c r="P1109" i="46"/>
  <c r="O1109" i="46"/>
  <c r="I1109" i="46"/>
  <c r="P1108" i="46"/>
  <c r="O1108" i="46"/>
  <c r="I1108" i="46"/>
  <c r="P1107" i="46"/>
  <c r="O1107" i="46"/>
  <c r="P1106" i="46"/>
  <c r="O1106" i="46"/>
  <c r="P1102" i="46"/>
  <c r="O1102" i="46"/>
  <c r="P1105" i="46"/>
  <c r="O1105" i="46"/>
  <c r="P1104" i="46"/>
  <c r="O1104" i="46"/>
  <c r="P1101" i="46"/>
  <c r="O1101" i="46"/>
  <c r="O1103" i="46" s="1"/>
  <c r="I1101" i="46"/>
  <c r="I1103" i="46" s="1"/>
  <c r="H1101" i="46"/>
  <c r="P1095" i="46"/>
  <c r="O1095" i="46"/>
  <c r="P1094" i="46"/>
  <c r="O1094" i="46"/>
  <c r="P1088" i="46"/>
  <c r="P1089" i="46" s="1"/>
  <c r="O1088" i="46"/>
  <c r="O1089" i="46" s="1"/>
  <c r="P1090" i="46"/>
  <c r="P1091" i="46" s="1"/>
  <c r="O1090" i="46"/>
  <c r="O1091" i="46" s="1"/>
  <c r="P1086" i="46"/>
  <c r="P1087" i="46" s="1"/>
  <c r="O1086" i="46"/>
  <c r="O1087" i="46" s="1"/>
  <c r="P1081" i="46"/>
  <c r="P1082" i="46" s="1"/>
  <c r="P1085" i="46" s="1"/>
  <c r="O1081" i="46"/>
  <c r="O1082" i="46" s="1"/>
  <c r="O1085" i="46" s="1"/>
  <c r="P1078" i="46"/>
  <c r="P1079" i="46" s="1"/>
  <c r="O1078" i="46"/>
  <c r="O1079" i="46" s="1"/>
  <c r="P1075" i="46"/>
  <c r="O1075" i="46"/>
  <c r="P1074" i="46"/>
  <c r="O1074" i="46"/>
  <c r="P1072" i="46"/>
  <c r="P1073" i="46" s="1"/>
  <c r="O1072" i="46"/>
  <c r="O1073" i="46" s="1"/>
  <c r="P1070" i="46"/>
  <c r="P1071" i="46" s="1"/>
  <c r="O1070" i="46"/>
  <c r="O1071" i="46" s="1"/>
  <c r="P1066" i="46"/>
  <c r="P1067" i="46" s="1"/>
  <c r="O1066" i="46"/>
  <c r="O1067" i="46" s="1"/>
  <c r="P1064" i="46"/>
  <c r="O1064" i="46"/>
  <c r="P1063" i="46"/>
  <c r="O1063" i="46"/>
  <c r="P1062" i="46"/>
  <c r="O1062" i="46"/>
  <c r="P1061" i="46"/>
  <c r="O1061" i="46"/>
  <c r="P1060" i="46"/>
  <c r="O1060" i="46"/>
  <c r="P1059" i="46"/>
  <c r="O1059" i="46"/>
  <c r="P1053" i="46"/>
  <c r="O1053" i="46"/>
  <c r="P1052" i="46"/>
  <c r="O1052" i="46"/>
  <c r="P1044" i="46"/>
  <c r="P1045" i="46" s="1"/>
  <c r="O1044" i="46"/>
  <c r="O1045" i="46" s="1"/>
  <c r="P1035" i="46"/>
  <c r="O1035" i="46"/>
  <c r="P1032" i="46"/>
  <c r="O1032" i="46"/>
  <c r="P1031" i="46"/>
  <c r="O1031" i="46"/>
  <c r="P1030" i="46"/>
  <c r="O1030" i="46"/>
  <c r="P1029" i="46"/>
  <c r="O1029" i="46"/>
  <c r="P1028" i="46"/>
  <c r="O1028" i="46"/>
  <c r="O1033" i="46" s="1"/>
  <c r="P1041" i="46"/>
  <c r="P1043" i="46" s="1"/>
  <c r="O1041" i="46"/>
  <c r="O1043" i="46" s="1"/>
  <c r="P1034" i="46"/>
  <c r="O1034" i="46"/>
  <c r="O1036" i="46" s="1"/>
  <c r="P1026" i="46"/>
  <c r="P1027" i="46" s="1"/>
  <c r="O1026" i="46"/>
  <c r="O1027" i="46" s="1"/>
  <c r="P1020" i="46"/>
  <c r="O1020" i="46"/>
  <c r="P1019" i="46"/>
  <c r="O1019" i="46"/>
  <c r="P1018" i="46"/>
  <c r="O1018" i="46"/>
  <c r="P1016" i="46"/>
  <c r="O1016" i="46"/>
  <c r="P1015" i="46"/>
  <c r="O1015" i="46"/>
  <c r="P1013" i="46"/>
  <c r="P1014" i="46" s="1"/>
  <c r="O1013" i="46"/>
  <c r="O1014" i="46" s="1"/>
  <c r="P1010" i="46"/>
  <c r="P1011" i="46" s="1"/>
  <c r="O1010" i="46"/>
  <c r="O1011" i="46" s="1"/>
  <c r="P1007" i="46"/>
  <c r="O1007" i="46"/>
  <c r="P1006" i="46"/>
  <c r="O1006" i="46"/>
  <c r="L1006" i="46"/>
  <c r="L1008" i="46" s="1"/>
  <c r="P1004" i="46"/>
  <c r="O1004" i="46"/>
  <c r="L1004" i="46"/>
  <c r="P1003" i="46"/>
  <c r="O1003" i="46"/>
  <c r="L1003" i="46"/>
  <c r="P1002" i="46"/>
  <c r="O1002" i="46"/>
  <c r="L1002" i="46"/>
  <c r="H1002" i="46"/>
  <c r="H1005" i="46" s="1"/>
  <c r="H1009" i="46" s="1"/>
  <c r="H1012" i="46" s="1"/>
  <c r="H923" i="46" s="1"/>
  <c r="P1001" i="46"/>
  <c r="O1001" i="46"/>
  <c r="L1001" i="46"/>
  <c r="P1000" i="46"/>
  <c r="O1000" i="46"/>
  <c r="P998" i="46"/>
  <c r="O998" i="46"/>
  <c r="L998" i="46"/>
  <c r="P997" i="46"/>
  <c r="O997" i="46"/>
  <c r="L997" i="46"/>
  <c r="P996" i="46"/>
  <c r="O996" i="46"/>
  <c r="L996" i="46"/>
  <c r="P995" i="46"/>
  <c r="O995" i="46"/>
  <c r="L995" i="46"/>
  <c r="P994" i="46"/>
  <c r="O994" i="46"/>
  <c r="L989" i="46"/>
  <c r="L988" i="46"/>
  <c r="L987" i="46"/>
  <c r="L986" i="46"/>
  <c r="L984" i="46"/>
  <c r="L985" i="46" s="1"/>
  <c r="L982" i="46"/>
  <c r="L981" i="46"/>
  <c r="I981" i="46"/>
  <c r="I983" i="46" s="1"/>
  <c r="I993" i="46" s="1"/>
  <c r="I1012" i="46" s="1"/>
  <c r="I923" i="46" s="1"/>
  <c r="L980" i="46"/>
  <c r="L979" i="46"/>
  <c r="L978" i="46"/>
  <c r="L976" i="46"/>
  <c r="L975" i="46"/>
  <c r="L974" i="46"/>
  <c r="L973" i="46"/>
  <c r="P960" i="46"/>
  <c r="O960" i="46"/>
  <c r="P959" i="46"/>
  <c r="O959" i="46"/>
  <c r="P958" i="46"/>
  <c r="O958" i="46"/>
  <c r="L958" i="46"/>
  <c r="P957" i="46"/>
  <c r="O957" i="46"/>
  <c r="L957" i="46"/>
  <c r="P956" i="46"/>
  <c r="O956" i="46"/>
  <c r="P955" i="46"/>
  <c r="O955" i="46"/>
  <c r="L955" i="46"/>
  <c r="P954" i="46"/>
  <c r="O954" i="46"/>
  <c r="P953" i="46"/>
  <c r="O953" i="46"/>
  <c r="P952" i="46"/>
  <c r="O952" i="46"/>
  <c r="P951" i="46"/>
  <c r="O951" i="46"/>
  <c r="L951" i="46"/>
  <c r="P950" i="46"/>
  <c r="O950" i="46"/>
  <c r="L950" i="46"/>
  <c r="P948" i="46"/>
  <c r="O948" i="46"/>
  <c r="L948" i="46"/>
  <c r="P947" i="46"/>
  <c r="O947" i="46"/>
  <c r="L947" i="46"/>
  <c r="P945" i="46"/>
  <c r="O945" i="46"/>
  <c r="L945" i="46"/>
  <c r="P944" i="46"/>
  <c r="O944" i="46"/>
  <c r="L944" i="46"/>
  <c r="P943" i="46"/>
  <c r="O943" i="46"/>
  <c r="L943" i="46"/>
  <c r="P942" i="46"/>
  <c r="O942" i="46"/>
  <c r="L942" i="46"/>
  <c r="P941" i="46"/>
  <c r="O941" i="46"/>
  <c r="L941" i="46"/>
  <c r="P939" i="46"/>
  <c r="O939" i="46"/>
  <c r="L939" i="46"/>
  <c r="P938" i="46"/>
  <c r="O938" i="46"/>
  <c r="L938" i="46"/>
  <c r="P937" i="46"/>
  <c r="O937" i="46"/>
  <c r="L937" i="46"/>
  <c r="P936" i="46"/>
  <c r="O936" i="46"/>
  <c r="L936" i="46"/>
  <c r="P934" i="46"/>
  <c r="O934" i="46"/>
  <c r="L934" i="46"/>
  <c r="P933" i="46"/>
  <c r="O933" i="46"/>
  <c r="L933" i="46"/>
  <c r="P932" i="46"/>
  <c r="O932" i="46"/>
  <c r="L932" i="46"/>
  <c r="P931" i="46"/>
  <c r="O931" i="46"/>
  <c r="L931" i="46"/>
  <c r="P930" i="46"/>
  <c r="O930" i="46"/>
  <c r="L930" i="46"/>
  <c r="P929" i="46"/>
  <c r="O929" i="46"/>
  <c r="L929" i="46"/>
  <c r="P925" i="46"/>
  <c r="O925" i="46"/>
  <c r="P928" i="46"/>
  <c r="O928" i="46"/>
  <c r="L928" i="46"/>
  <c r="P927" i="46"/>
  <c r="O927" i="46"/>
  <c r="L927" i="46"/>
  <c r="P924" i="46"/>
  <c r="P926" i="46" s="1"/>
  <c r="O924" i="46"/>
  <c r="O926" i="46" s="1"/>
  <c r="L924" i="46"/>
  <c r="L926" i="46" s="1"/>
  <c r="P911" i="46"/>
  <c r="O911" i="46"/>
  <c r="P908" i="46"/>
  <c r="O908" i="46"/>
  <c r="I909" i="46"/>
  <c r="P907" i="46"/>
  <c r="O907" i="46"/>
  <c r="L907" i="46"/>
  <c r="L909" i="46" s="1"/>
  <c r="L910" i="46" s="1"/>
  <c r="P906" i="46"/>
  <c r="O906" i="46"/>
  <c r="P905" i="46"/>
  <c r="O905" i="46"/>
  <c r="P904" i="46"/>
  <c r="O904" i="46"/>
  <c r="P902" i="46"/>
  <c r="O902" i="46"/>
  <c r="P901" i="46"/>
  <c r="O901" i="46"/>
  <c r="P900" i="46"/>
  <c r="O900" i="46"/>
  <c r="P899" i="46"/>
  <c r="O899" i="46"/>
  <c r="P898" i="46"/>
  <c r="O898" i="46"/>
  <c r="P897" i="46"/>
  <c r="O897" i="46"/>
  <c r="P895" i="46"/>
  <c r="O895" i="46"/>
  <c r="P894" i="46"/>
  <c r="O894" i="46"/>
  <c r="P893" i="46"/>
  <c r="O893" i="46"/>
  <c r="P892" i="46"/>
  <c r="O892" i="46"/>
  <c r="P890" i="46"/>
  <c r="O890" i="46"/>
  <c r="P889" i="46"/>
  <c r="O889" i="46"/>
  <c r="P887" i="46"/>
  <c r="O887" i="46"/>
  <c r="I887" i="46"/>
  <c r="P886" i="46"/>
  <c r="O886" i="46"/>
  <c r="I886" i="46"/>
  <c r="P885" i="46"/>
  <c r="O885" i="46"/>
  <c r="I885" i="46"/>
  <c r="P884" i="46"/>
  <c r="O884" i="46"/>
  <c r="I884" i="46"/>
  <c r="P883" i="46"/>
  <c r="O883" i="46"/>
  <c r="I883" i="46"/>
  <c r="P882" i="46"/>
  <c r="O882" i="46"/>
  <c r="I882" i="46"/>
  <c r="P881" i="46"/>
  <c r="O881" i="46"/>
  <c r="I881" i="46"/>
  <c r="P880" i="46"/>
  <c r="O880" i="46"/>
  <c r="P878" i="46"/>
  <c r="O878" i="46"/>
  <c r="P877" i="46"/>
  <c r="O877" i="46"/>
  <c r="P874" i="46"/>
  <c r="O874" i="46"/>
  <c r="P873" i="46"/>
  <c r="O873" i="46"/>
  <c r="P872" i="46"/>
  <c r="O872" i="46"/>
  <c r="P871" i="46"/>
  <c r="O871" i="46"/>
  <c r="L838" i="46"/>
  <c r="L837" i="46"/>
  <c r="L836" i="46"/>
  <c r="L835" i="46"/>
  <c r="L834" i="46"/>
  <c r="L832" i="46"/>
  <c r="L831" i="46"/>
  <c r="L830" i="46"/>
  <c r="L828" i="46"/>
  <c r="L827" i="46"/>
  <c r="L826" i="46"/>
  <c r="L825" i="46"/>
  <c r="L823" i="46"/>
  <c r="L822" i="46"/>
  <c r="L821" i="46"/>
  <c r="L820" i="46"/>
  <c r="L819" i="46"/>
  <c r="L818" i="46"/>
  <c r="L816" i="46"/>
  <c r="L815" i="46"/>
  <c r="L814" i="46"/>
  <c r="L813" i="46"/>
  <c r="L812" i="46"/>
  <c r="L810" i="46"/>
  <c r="L811" i="46" s="1"/>
  <c r="P786" i="46"/>
  <c r="O786" i="46"/>
  <c r="P785" i="46"/>
  <c r="O785" i="46"/>
  <c r="P762" i="46"/>
  <c r="O762" i="46"/>
  <c r="P761" i="46"/>
  <c r="O761" i="46"/>
  <c r="H677" i="46"/>
  <c r="L673" i="46"/>
  <c r="L671" i="46"/>
  <c r="L670" i="46"/>
  <c r="L668" i="46"/>
  <c r="H668" i="46"/>
  <c r="L667" i="46"/>
  <c r="L666" i="46"/>
  <c r="L665" i="46"/>
  <c r="L663" i="46"/>
  <c r="L662" i="46"/>
  <c r="L660" i="46"/>
  <c r="L659" i="46"/>
  <c r="L658" i="46"/>
  <c r="L657" i="46"/>
  <c r="L656" i="46"/>
  <c r="L655" i="46"/>
  <c r="L654" i="46"/>
  <c r="L653" i="46"/>
  <c r="L652" i="46"/>
  <c r="L651" i="46"/>
  <c r="L650" i="46"/>
  <c r="L649" i="46"/>
  <c r="L648" i="46"/>
  <c r="L647" i="46"/>
  <c r="L646" i="46"/>
  <c r="L644" i="46"/>
  <c r="L643" i="46"/>
  <c r="L642" i="46"/>
  <c r="L641" i="46"/>
  <c r="L640" i="46"/>
  <c r="L639" i="46"/>
  <c r="L638" i="46"/>
  <c r="L636" i="46"/>
  <c r="L637" i="46" s="1"/>
  <c r="P608" i="46"/>
  <c r="P611" i="46" s="1"/>
  <c r="P612" i="46" s="1"/>
  <c r="O608" i="46"/>
  <c r="O611" i="46" s="1"/>
  <c r="O612" i="46" s="1"/>
  <c r="P601" i="46"/>
  <c r="P602" i="46" s="1"/>
  <c r="P605" i="46" s="1"/>
  <c r="O601" i="46"/>
  <c r="O602" i="46" s="1"/>
  <c r="O605" i="46" s="1"/>
  <c r="P586" i="46"/>
  <c r="O586" i="46"/>
  <c r="P585" i="46"/>
  <c r="O585" i="46"/>
  <c r="P587" i="46"/>
  <c r="O587" i="46"/>
  <c r="P578" i="46"/>
  <c r="P579" i="46" s="1"/>
  <c r="O578" i="46"/>
  <c r="O579" i="46" s="1"/>
  <c r="P571" i="46"/>
  <c r="P572" i="46" s="1"/>
  <c r="O571" i="46"/>
  <c r="O572" i="46" s="1"/>
  <c r="P569" i="46"/>
  <c r="P570" i="46" s="1"/>
  <c r="P580" i="46" s="1"/>
  <c r="P583" i="46" s="1"/>
  <c r="P568" i="46" s="1"/>
  <c r="O569" i="46"/>
  <c r="O570" i="46" s="1"/>
  <c r="O580" i="46" s="1"/>
  <c r="O583" i="46" s="1"/>
  <c r="O568" i="46" s="1"/>
  <c r="O565" i="46"/>
  <c r="O564" i="46"/>
  <c r="O563" i="46"/>
  <c r="O562" i="46"/>
  <c r="O561" i="46"/>
  <c r="P559" i="46"/>
  <c r="O559" i="46"/>
  <c r="O558" i="46"/>
  <c r="O557" i="46"/>
  <c r="O556" i="46"/>
  <c r="O555" i="46"/>
  <c r="P554" i="46"/>
  <c r="P560" i="46" s="1"/>
  <c r="O554" i="46"/>
  <c r="O552" i="46"/>
  <c r="O551" i="46"/>
  <c r="O550" i="46"/>
  <c r="O549" i="46"/>
  <c r="O548" i="46"/>
  <c r="O546" i="46"/>
  <c r="P545" i="46"/>
  <c r="P547" i="46" s="1"/>
  <c r="P567" i="46" s="1"/>
  <c r="O545" i="46"/>
  <c r="O543" i="46"/>
  <c r="O542" i="46"/>
  <c r="O541" i="46"/>
  <c r="O540" i="46"/>
  <c r="O539" i="46"/>
  <c r="O538" i="46"/>
  <c r="O537" i="46"/>
  <c r="O536" i="46"/>
  <c r="O535" i="46"/>
  <c r="O533" i="46"/>
  <c r="O534" i="46" s="1"/>
  <c r="P528" i="46"/>
  <c r="O528" i="46"/>
  <c r="P526" i="46"/>
  <c r="O526" i="46"/>
  <c r="L526" i="46"/>
  <c r="L527" i="46" s="1"/>
  <c r="P525" i="46"/>
  <c r="O525" i="46"/>
  <c r="P523" i="46"/>
  <c r="O523" i="46"/>
  <c r="L523" i="46"/>
  <c r="P522" i="46"/>
  <c r="O522" i="46"/>
  <c r="L522" i="46"/>
  <c r="P521" i="46"/>
  <c r="O521" i="46"/>
  <c r="L521" i="46"/>
  <c r="P520" i="46"/>
  <c r="O520" i="46"/>
  <c r="L520" i="46"/>
  <c r="P518" i="46"/>
  <c r="O518" i="46"/>
  <c r="L518" i="46"/>
  <c r="P517" i="46"/>
  <c r="O517" i="46"/>
  <c r="L517" i="46"/>
  <c r="P516" i="46"/>
  <c r="O516" i="46"/>
  <c r="P515" i="46"/>
  <c r="O515" i="46"/>
  <c r="P514" i="46"/>
  <c r="O514" i="46"/>
  <c r="P513" i="46"/>
  <c r="O513" i="46"/>
  <c r="P512" i="46"/>
  <c r="O512" i="46"/>
  <c r="L512" i="46"/>
  <c r="P510" i="46"/>
  <c r="P511" i="46" s="1"/>
  <c r="O510" i="46"/>
  <c r="O511" i="46" s="1"/>
  <c r="L510" i="46"/>
  <c r="L511" i="46" s="1"/>
  <c r="P508" i="46"/>
  <c r="P509" i="46" s="1"/>
  <c r="O508" i="46"/>
  <c r="O509" i="46" s="1"/>
  <c r="L508" i="46"/>
  <c r="L509" i="46" s="1"/>
  <c r="P502" i="46"/>
  <c r="O502" i="46"/>
  <c r="L502" i="46"/>
  <c r="P501" i="46"/>
  <c r="O501" i="46"/>
  <c r="L501" i="46"/>
  <c r="P500" i="46"/>
  <c r="O500" i="46"/>
  <c r="L500" i="46"/>
  <c r="P499" i="46"/>
  <c r="O499" i="46"/>
  <c r="P498" i="46"/>
  <c r="O498" i="46"/>
  <c r="P496" i="46"/>
  <c r="P497" i="46" s="1"/>
  <c r="O496" i="46"/>
  <c r="O497" i="46" s="1"/>
  <c r="L496" i="46"/>
  <c r="L497" i="46" s="1"/>
  <c r="P494" i="46"/>
  <c r="O494" i="46"/>
  <c r="L494" i="46"/>
  <c r="P493" i="46"/>
  <c r="O493" i="46"/>
  <c r="L493" i="46"/>
  <c r="P492" i="46"/>
  <c r="O492" i="46"/>
  <c r="L492" i="46"/>
  <c r="P491" i="46"/>
  <c r="O491" i="46"/>
  <c r="P490" i="46"/>
  <c r="O490" i="46"/>
  <c r="L490" i="46"/>
  <c r="P488" i="46"/>
  <c r="O488" i="46"/>
  <c r="L488" i="46"/>
  <c r="P487" i="46"/>
  <c r="O487" i="46"/>
  <c r="L487" i="46"/>
  <c r="H487" i="46"/>
  <c r="H489" i="46" s="1"/>
  <c r="H505" i="46" s="1"/>
  <c r="P486" i="46"/>
  <c r="O486" i="46"/>
  <c r="L486" i="46"/>
  <c r="P485" i="46"/>
  <c r="O485" i="46"/>
  <c r="L485" i="46"/>
  <c r="P484" i="46"/>
  <c r="O484" i="46"/>
  <c r="L484" i="46"/>
  <c r="P482" i="46"/>
  <c r="P483" i="46" s="1"/>
  <c r="O482" i="46"/>
  <c r="O483" i="46" s="1"/>
  <c r="P480" i="46"/>
  <c r="O480" i="46"/>
  <c r="P479" i="46"/>
  <c r="O479" i="46"/>
  <c r="P478" i="46"/>
  <c r="O478" i="46"/>
  <c r="P477" i="46"/>
  <c r="O477" i="46"/>
  <c r="P476" i="46"/>
  <c r="O476" i="46"/>
  <c r="P475" i="46"/>
  <c r="O475" i="46"/>
  <c r="P474" i="46"/>
  <c r="O474" i="46"/>
  <c r="P473" i="46"/>
  <c r="O473" i="46"/>
  <c r="P472" i="46"/>
  <c r="O472" i="46"/>
  <c r="P470" i="46"/>
  <c r="O470" i="46"/>
  <c r="P469" i="46"/>
  <c r="O469" i="46"/>
  <c r="P468" i="46"/>
  <c r="O468" i="46"/>
  <c r="P465" i="46"/>
  <c r="P466" i="46" s="1"/>
  <c r="O465" i="46"/>
  <c r="O466" i="46" s="1"/>
  <c r="L465" i="46"/>
  <c r="L466" i="46" s="1"/>
  <c r="P463" i="46"/>
  <c r="P464" i="46" s="1"/>
  <c r="O463" i="46"/>
  <c r="O464" i="46" s="1"/>
  <c r="L463" i="46"/>
  <c r="L464" i="46" s="1"/>
  <c r="P461" i="46"/>
  <c r="O461" i="46"/>
  <c r="L461" i="46"/>
  <c r="H461" i="46"/>
  <c r="H462" i="46" s="1"/>
  <c r="P460" i="46"/>
  <c r="P462" i="46" s="1"/>
  <c r="O460" i="46"/>
  <c r="L460" i="46"/>
  <c r="L462" i="46" s="1"/>
  <c r="P458" i="46"/>
  <c r="O458" i="46"/>
  <c r="L458" i="46"/>
  <c r="P457" i="46"/>
  <c r="O457" i="46"/>
  <c r="L457" i="46"/>
  <c r="P456" i="46"/>
  <c r="O456" i="46"/>
  <c r="L456" i="46"/>
  <c r="P455" i="46"/>
  <c r="O455" i="46"/>
  <c r="P452" i="46"/>
  <c r="P454" i="46" s="1"/>
  <c r="O452" i="46"/>
  <c r="O454" i="46" s="1"/>
  <c r="P448" i="46"/>
  <c r="O448" i="46"/>
  <c r="P447" i="46"/>
  <c r="O447" i="46"/>
  <c r="L447" i="46"/>
  <c r="P446" i="46"/>
  <c r="O446" i="46"/>
  <c r="L446" i="46"/>
  <c r="P444" i="46"/>
  <c r="O444" i="46"/>
  <c r="L444" i="46"/>
  <c r="P443" i="46"/>
  <c r="O443" i="46"/>
  <c r="L443" i="46"/>
  <c r="P442" i="46"/>
  <c r="O442" i="46"/>
  <c r="L442" i="46"/>
  <c r="P441" i="46"/>
  <c r="O441" i="46"/>
  <c r="L441" i="46"/>
  <c r="P440" i="46"/>
  <c r="O440" i="46"/>
  <c r="P437" i="46"/>
  <c r="O437" i="46"/>
  <c r="L437" i="46"/>
  <c r="P436" i="46"/>
  <c r="O436" i="46"/>
  <c r="L436" i="46"/>
  <c r="P434" i="46"/>
  <c r="P435" i="46" s="1"/>
  <c r="O434" i="46"/>
  <c r="O435" i="46" s="1"/>
  <c r="P432" i="46"/>
  <c r="O432" i="46"/>
  <c r="P431" i="46"/>
  <c r="O431" i="46"/>
  <c r="P430" i="46"/>
  <c r="O430" i="46"/>
  <c r="P429" i="46"/>
  <c r="O429" i="46"/>
  <c r="P428" i="46"/>
  <c r="O428" i="46"/>
  <c r="P427" i="46"/>
  <c r="O427" i="46"/>
  <c r="P426" i="46"/>
  <c r="O426" i="46"/>
  <c r="P425" i="46"/>
  <c r="O425" i="46"/>
  <c r="P424" i="46"/>
  <c r="O424" i="46"/>
  <c r="P423" i="46"/>
  <c r="O423" i="46"/>
  <c r="P422" i="46"/>
  <c r="O422" i="46"/>
  <c r="P417" i="46"/>
  <c r="O417" i="46"/>
  <c r="P421" i="46"/>
  <c r="O421" i="46"/>
  <c r="P420" i="46"/>
  <c r="O420" i="46"/>
  <c r="P419" i="46"/>
  <c r="O419" i="46"/>
  <c r="P416" i="46"/>
  <c r="O416" i="46"/>
  <c r="P415" i="46"/>
  <c r="O415" i="46"/>
  <c r="P439" i="46"/>
  <c r="O439" i="46"/>
  <c r="P412" i="46"/>
  <c r="P413" i="46" s="1"/>
  <c r="O412" i="46"/>
  <c r="O413" i="46" s="1"/>
  <c r="P410" i="46"/>
  <c r="O410" i="46"/>
  <c r="P409" i="46"/>
  <c r="O409" i="46"/>
  <c r="L409" i="46"/>
  <c r="P408" i="46"/>
  <c r="O408" i="46"/>
  <c r="L408" i="46"/>
  <c r="P407" i="46"/>
  <c r="O407" i="46"/>
  <c r="L407" i="46"/>
  <c r="P405" i="46"/>
  <c r="O405" i="46"/>
  <c r="L405" i="46"/>
  <c r="P404" i="46"/>
  <c r="O404" i="46"/>
  <c r="L404" i="46"/>
  <c r="P403" i="46"/>
  <c r="O403" i="46"/>
  <c r="L403" i="46"/>
  <c r="P402" i="46"/>
  <c r="O402" i="46"/>
  <c r="L402" i="46"/>
  <c r="P401" i="46"/>
  <c r="O401" i="46"/>
  <c r="L401" i="46"/>
  <c r="P400" i="46"/>
  <c r="O400" i="46"/>
  <c r="P398" i="46"/>
  <c r="O398" i="46"/>
  <c r="L398" i="46"/>
  <c r="P397" i="46"/>
  <c r="O397" i="46"/>
  <c r="L397" i="46"/>
  <c r="P396" i="46"/>
  <c r="O396" i="46"/>
  <c r="L396" i="46"/>
  <c r="P395" i="46"/>
  <c r="O395" i="46"/>
  <c r="L395" i="46"/>
  <c r="P394" i="46"/>
  <c r="O394" i="46"/>
  <c r="L394" i="46"/>
  <c r="P392" i="46"/>
  <c r="P393" i="46" s="1"/>
  <c r="O392" i="46"/>
  <c r="O393" i="46" s="1"/>
  <c r="P390" i="46"/>
  <c r="O390" i="46"/>
  <c r="P389" i="46"/>
  <c r="O389" i="46"/>
  <c r="P388" i="46"/>
  <c r="O388" i="46"/>
  <c r="P387" i="46"/>
  <c r="O387" i="46"/>
  <c r="P386" i="46"/>
  <c r="O386" i="46"/>
  <c r="P385" i="46"/>
  <c r="O385" i="46"/>
  <c r="P384" i="46"/>
  <c r="O384" i="46"/>
  <c r="P383" i="46"/>
  <c r="O383" i="46"/>
  <c r="P382" i="46"/>
  <c r="O382" i="46"/>
  <c r="P381" i="46"/>
  <c r="O381" i="46"/>
  <c r="P380" i="46"/>
  <c r="O380" i="46"/>
  <c r="P379" i="46"/>
  <c r="O379" i="46"/>
  <c r="P372" i="46"/>
  <c r="O372" i="46"/>
  <c r="P378" i="46"/>
  <c r="O378" i="46"/>
  <c r="P377" i="46"/>
  <c r="O377" i="46"/>
  <c r="P376" i="46"/>
  <c r="O376" i="46"/>
  <c r="P375" i="46"/>
  <c r="O375" i="46"/>
  <c r="P374" i="46"/>
  <c r="O374" i="46"/>
  <c r="P371" i="46"/>
  <c r="O371" i="46"/>
  <c r="P370" i="46"/>
  <c r="O370" i="46"/>
  <c r="P367" i="46"/>
  <c r="O367" i="46"/>
  <c r="P366" i="46"/>
  <c r="O366" i="46"/>
  <c r="P364" i="46"/>
  <c r="O364" i="46"/>
  <c r="P363" i="46"/>
  <c r="O363" i="46"/>
  <c r="P362" i="46"/>
  <c r="O362" i="46"/>
  <c r="P361" i="46"/>
  <c r="O361" i="46"/>
  <c r="P360" i="46"/>
  <c r="O360" i="46"/>
  <c r="P359" i="46"/>
  <c r="O359" i="46"/>
  <c r="P355" i="46"/>
  <c r="O355" i="46"/>
  <c r="P358" i="46"/>
  <c r="O358" i="46"/>
  <c r="P357" i="46"/>
  <c r="O357" i="46"/>
  <c r="P354" i="46"/>
  <c r="O354" i="46"/>
  <c r="P349" i="46"/>
  <c r="P350" i="46" s="1"/>
  <c r="O349" i="46"/>
  <c r="O350" i="46" s="1"/>
  <c r="L349" i="46"/>
  <c r="L350" i="46" s="1"/>
  <c r="P347" i="46"/>
  <c r="O347" i="46"/>
  <c r="P346" i="46"/>
  <c r="O346" i="46"/>
  <c r="L346" i="46"/>
  <c r="P345" i="46"/>
  <c r="O345" i="46"/>
  <c r="L345" i="46"/>
  <c r="P343" i="46"/>
  <c r="P344" i="46" s="1"/>
  <c r="O343" i="46"/>
  <c r="O344" i="46" s="1"/>
  <c r="L343" i="46"/>
  <c r="L344" i="46" s="1"/>
  <c r="P341" i="46"/>
  <c r="O341" i="46"/>
  <c r="L341" i="46"/>
  <c r="P340" i="46"/>
  <c r="O340" i="46"/>
  <c r="L340" i="46"/>
  <c r="P339" i="46"/>
  <c r="O339" i="46"/>
  <c r="L339" i="46"/>
  <c r="P338" i="46"/>
  <c r="O338" i="46"/>
  <c r="L338" i="46"/>
  <c r="P337" i="46"/>
  <c r="O337" i="46"/>
  <c r="L337" i="46"/>
  <c r="P336" i="46"/>
  <c r="O336" i="46"/>
  <c r="L336" i="46"/>
  <c r="P335" i="46"/>
  <c r="O335" i="46"/>
  <c r="L335" i="46"/>
  <c r="P334" i="46"/>
  <c r="O334" i="46"/>
  <c r="L334" i="46"/>
  <c r="P333" i="46"/>
  <c r="O333" i="46"/>
  <c r="L333" i="46"/>
  <c r="P329" i="46"/>
  <c r="P330" i="46" s="1"/>
  <c r="P331" i="46" s="1"/>
  <c r="O329" i="46"/>
  <c r="O330" i="46" s="1"/>
  <c r="O331" i="46" s="1"/>
  <c r="P326" i="46"/>
  <c r="P327" i="46" s="1"/>
  <c r="O326" i="46"/>
  <c r="O327" i="46" s="1"/>
  <c r="P320" i="46"/>
  <c r="O320" i="46"/>
  <c r="P319" i="46"/>
  <c r="O319" i="46"/>
  <c r="P317" i="46"/>
  <c r="P318" i="46" s="1"/>
  <c r="O317" i="46"/>
  <c r="O318" i="46" s="1"/>
  <c r="P315" i="46"/>
  <c r="P316" i="46" s="1"/>
  <c r="O315" i="46"/>
  <c r="O316" i="46" s="1"/>
  <c r="P313" i="46"/>
  <c r="O313" i="46"/>
  <c r="P312" i="46"/>
  <c r="O312" i="46"/>
  <c r="P311" i="46"/>
  <c r="O311" i="46"/>
  <c r="P310" i="46"/>
  <c r="O310" i="46"/>
  <c r="P309" i="46"/>
  <c r="O309" i="46"/>
  <c r="P308" i="46"/>
  <c r="O308" i="46"/>
  <c r="P307" i="46"/>
  <c r="O307" i="46"/>
  <c r="P306" i="46"/>
  <c r="O306" i="46"/>
  <c r="P304" i="46"/>
  <c r="P305" i="46" s="1"/>
  <c r="O304" i="46"/>
  <c r="O305" i="46" s="1"/>
  <c r="P297" i="46"/>
  <c r="O297" i="46"/>
  <c r="P291" i="46"/>
  <c r="P292" i="46" s="1"/>
  <c r="O291" i="46"/>
  <c r="O292" i="46" s="1"/>
  <c r="P283" i="46"/>
  <c r="P284" i="46" s="1"/>
  <c r="O283" i="46"/>
  <c r="O284" i="46" s="1"/>
  <c r="P281" i="46"/>
  <c r="P282" i="46" s="1"/>
  <c r="O281" i="46"/>
  <c r="O282" i="46" s="1"/>
  <c r="P279" i="46"/>
  <c r="O279" i="46"/>
  <c r="P278" i="46"/>
  <c r="O278" i="46"/>
  <c r="P277" i="46"/>
  <c r="O277" i="46"/>
  <c r="L277" i="46"/>
  <c r="L280" i="46" s="1"/>
  <c r="P275" i="46"/>
  <c r="O275" i="46"/>
  <c r="L275" i="46"/>
  <c r="P272" i="46"/>
  <c r="O272" i="46"/>
  <c r="L272" i="46"/>
  <c r="P263" i="46"/>
  <c r="O263" i="46"/>
  <c r="L263" i="46"/>
  <c r="P262" i="46"/>
  <c r="O262" i="46"/>
  <c r="P261" i="46"/>
  <c r="O261" i="46"/>
  <c r="P260" i="46"/>
  <c r="O260" i="46"/>
  <c r="L260" i="46"/>
  <c r="P259" i="46"/>
  <c r="O259" i="46"/>
  <c r="L259" i="46"/>
  <c r="P258" i="46"/>
  <c r="O258" i="46"/>
  <c r="L258" i="46"/>
  <c r="P256" i="46"/>
  <c r="O256" i="46"/>
  <c r="L256" i="46"/>
  <c r="P255" i="46"/>
  <c r="O255" i="46"/>
  <c r="L255" i="46"/>
  <c r="P253" i="46"/>
  <c r="O253" i="46"/>
  <c r="L253" i="46"/>
  <c r="P252" i="46"/>
  <c r="O252" i="46"/>
  <c r="L252" i="46"/>
  <c r="P250" i="46"/>
  <c r="O250" i="46"/>
  <c r="L250" i="46"/>
  <c r="L251" i="46" s="1"/>
  <c r="P249" i="46"/>
  <c r="O249" i="46"/>
  <c r="P247" i="46"/>
  <c r="O247" i="46"/>
  <c r="L247" i="46"/>
  <c r="P246" i="46"/>
  <c r="O246" i="46"/>
  <c r="L246" i="46"/>
  <c r="P245" i="46"/>
  <c r="O245" i="46"/>
  <c r="L245" i="46"/>
  <c r="P244" i="46"/>
  <c r="O244" i="46"/>
  <c r="L244" i="46"/>
  <c r="P243" i="46"/>
  <c r="O243" i="46"/>
  <c r="L243" i="46"/>
  <c r="P242" i="46"/>
  <c r="O242" i="46"/>
  <c r="L242" i="46"/>
  <c r="P241" i="46"/>
  <c r="O241" i="46"/>
  <c r="L241" i="46"/>
  <c r="P240" i="46"/>
  <c r="O240" i="46"/>
  <c r="L240" i="46"/>
  <c r="P239" i="46"/>
  <c r="O239" i="46"/>
  <c r="L239" i="46"/>
  <c r="P238" i="46"/>
  <c r="O238" i="46"/>
  <c r="L238" i="46"/>
  <c r="P237" i="46"/>
  <c r="O237" i="46"/>
  <c r="L237" i="46"/>
  <c r="P236" i="46"/>
  <c r="O236" i="46"/>
  <c r="L236" i="46"/>
  <c r="P235" i="46"/>
  <c r="O235" i="46"/>
  <c r="L235" i="46"/>
  <c r="P232" i="46"/>
  <c r="P233" i="46" s="1"/>
  <c r="O232" i="46"/>
  <c r="O233" i="46" s="1"/>
  <c r="P230" i="46"/>
  <c r="P231" i="46" s="1"/>
  <c r="O230" i="46"/>
  <c r="O231" i="46" s="1"/>
  <c r="L230" i="46"/>
  <c r="L231" i="46" s="1"/>
  <c r="P228" i="46"/>
  <c r="O228" i="46"/>
  <c r="P227" i="46"/>
  <c r="O227" i="46"/>
  <c r="L227" i="46"/>
  <c r="P226" i="46"/>
  <c r="O226" i="46"/>
  <c r="L226" i="46"/>
  <c r="P225" i="46"/>
  <c r="O225" i="46"/>
  <c r="P224" i="46"/>
  <c r="O224" i="46"/>
  <c r="P223" i="46"/>
  <c r="O223" i="46"/>
  <c r="P296" i="46"/>
  <c r="O296" i="46"/>
  <c r="P209" i="46"/>
  <c r="P210" i="46" s="1"/>
  <c r="O209" i="46"/>
  <c r="O210" i="46" s="1"/>
  <c r="L209" i="46"/>
  <c r="L210" i="46" s="1"/>
  <c r="L207" i="46"/>
  <c r="L208" i="46" s="1"/>
  <c r="P205" i="46"/>
  <c r="P206" i="46" s="1"/>
  <c r="O205" i="46"/>
  <c r="O206" i="46" s="1"/>
  <c r="L205" i="46"/>
  <c r="L206" i="46" s="1"/>
  <c r="P203" i="46"/>
  <c r="O203" i="46"/>
  <c r="P202" i="46"/>
  <c r="O202" i="46"/>
  <c r="L202" i="46"/>
  <c r="L204" i="46" s="1"/>
  <c r="P201" i="46"/>
  <c r="O201" i="46"/>
  <c r="P198" i="46"/>
  <c r="P199" i="46" s="1"/>
  <c r="P200" i="46" s="1"/>
  <c r="O198" i="46"/>
  <c r="O199" i="46" s="1"/>
  <c r="O200" i="46" s="1"/>
  <c r="L198" i="46"/>
  <c r="L199" i="46" s="1"/>
  <c r="L200" i="46" s="1"/>
  <c r="P194" i="46"/>
  <c r="P195" i="46" s="1"/>
  <c r="P196" i="46" s="1"/>
  <c r="O194" i="46"/>
  <c r="O195" i="46" s="1"/>
  <c r="O196" i="46" s="1"/>
  <c r="P191" i="46"/>
  <c r="P192" i="46" s="1"/>
  <c r="O191" i="46"/>
  <c r="O192" i="46" s="1"/>
  <c r="P189" i="46"/>
  <c r="O189" i="46"/>
  <c r="P188" i="46"/>
  <c r="O188" i="46"/>
  <c r="P187" i="46"/>
  <c r="O187" i="46"/>
  <c r="P185" i="46"/>
  <c r="O185" i="46"/>
  <c r="L185" i="46"/>
  <c r="P184" i="46"/>
  <c r="O184" i="46"/>
  <c r="L184" i="46"/>
  <c r="P183" i="46"/>
  <c r="O183" i="46"/>
  <c r="L183" i="46"/>
  <c r="P181" i="46"/>
  <c r="O181" i="46"/>
  <c r="L181" i="46"/>
  <c r="P180" i="46"/>
  <c r="O180" i="46"/>
  <c r="L180" i="46"/>
  <c r="P179" i="46"/>
  <c r="O179" i="46"/>
  <c r="L179" i="46"/>
  <c r="P178" i="46"/>
  <c r="O178" i="46"/>
  <c r="L178" i="46"/>
  <c r="P176" i="46"/>
  <c r="P177" i="46" s="1"/>
  <c r="O176" i="46"/>
  <c r="O177" i="46" s="1"/>
  <c r="P174" i="46"/>
  <c r="O174" i="46"/>
  <c r="P173" i="46"/>
  <c r="O173" i="46"/>
  <c r="P172" i="46"/>
  <c r="O172" i="46"/>
  <c r="P171" i="46"/>
  <c r="O171" i="46"/>
  <c r="P170" i="46"/>
  <c r="O170" i="46"/>
  <c r="P169" i="46"/>
  <c r="O169" i="46"/>
  <c r="P168" i="46"/>
  <c r="O168" i="46"/>
  <c r="P167" i="46"/>
  <c r="O167" i="46"/>
  <c r="P165" i="46"/>
  <c r="P166" i="46" s="1"/>
  <c r="O165" i="46"/>
  <c r="O166" i="46" s="1"/>
  <c r="P163" i="46"/>
  <c r="O163" i="46"/>
  <c r="P162" i="46"/>
  <c r="O162" i="46"/>
  <c r="P160" i="46"/>
  <c r="O160" i="46"/>
  <c r="P159" i="46"/>
  <c r="O159" i="46"/>
  <c r="P158" i="46"/>
  <c r="O158" i="46"/>
  <c r="P157" i="46"/>
  <c r="O157" i="46"/>
  <c r="P156" i="46"/>
  <c r="O156" i="46"/>
  <c r="P155" i="46"/>
  <c r="O155" i="46"/>
  <c r="P154" i="46"/>
  <c r="O154" i="46"/>
  <c r="P152" i="46"/>
  <c r="P153" i="46" s="1"/>
  <c r="O152" i="46"/>
  <c r="O153" i="46" s="1"/>
  <c r="P146" i="46"/>
  <c r="O146" i="46"/>
  <c r="P145" i="46"/>
  <c r="O145" i="46"/>
  <c r="P144" i="46"/>
  <c r="O144" i="46"/>
  <c r="P143" i="46"/>
  <c r="O143" i="46"/>
  <c r="P142" i="46"/>
  <c r="O142" i="46"/>
  <c r="P141" i="46"/>
  <c r="O141" i="46"/>
  <c r="P139" i="46"/>
  <c r="O139" i="46"/>
  <c r="P138" i="46"/>
  <c r="O138" i="46"/>
  <c r="P137" i="46"/>
  <c r="O137" i="46"/>
  <c r="P136" i="46"/>
  <c r="O136" i="46"/>
  <c r="P135" i="46"/>
  <c r="O135" i="46"/>
  <c r="P134" i="46"/>
  <c r="O134" i="46"/>
  <c r="P133" i="46"/>
  <c r="O133" i="46"/>
  <c r="P132" i="46"/>
  <c r="O132" i="46"/>
  <c r="P131" i="46"/>
  <c r="O131" i="46"/>
  <c r="P130" i="46"/>
  <c r="O130" i="46"/>
  <c r="P128" i="46"/>
  <c r="O128" i="46"/>
  <c r="P127" i="46"/>
  <c r="O127" i="46"/>
  <c r="P126" i="46"/>
  <c r="O126" i="46"/>
  <c r="P125" i="46"/>
  <c r="O125" i="46"/>
  <c r="P123" i="46"/>
  <c r="P124" i="46" s="1"/>
  <c r="O123" i="46"/>
  <c r="O124" i="46" s="1"/>
  <c r="P121" i="46"/>
  <c r="O121" i="46"/>
  <c r="P120" i="46"/>
  <c r="O120" i="46"/>
  <c r="P119" i="46"/>
  <c r="O119" i="46"/>
  <c r="P118" i="46"/>
  <c r="O118" i="46"/>
  <c r="P117" i="46"/>
  <c r="O117" i="46"/>
  <c r="P116" i="46"/>
  <c r="O116" i="46"/>
  <c r="P111" i="46"/>
  <c r="O111" i="46"/>
  <c r="P115" i="46"/>
  <c r="O115" i="46"/>
  <c r="P114" i="46"/>
  <c r="O114" i="46"/>
  <c r="P113" i="46"/>
  <c r="O113" i="46"/>
  <c r="P110" i="46"/>
  <c r="P112" i="46" s="1"/>
  <c r="O110" i="46"/>
  <c r="O112" i="46" s="1"/>
  <c r="P148" i="46"/>
  <c r="P149" i="46" s="1"/>
  <c r="O148" i="46"/>
  <c r="O149" i="46" s="1"/>
  <c r="P107" i="46"/>
  <c r="O107" i="46"/>
  <c r="P106" i="46"/>
  <c r="O106" i="46"/>
  <c r="P104" i="46"/>
  <c r="O104" i="46"/>
  <c r="P103" i="46"/>
  <c r="O103" i="46"/>
  <c r="P102" i="46"/>
  <c r="O102" i="46"/>
  <c r="P101" i="46"/>
  <c r="O101" i="46"/>
  <c r="P100" i="46"/>
  <c r="O100" i="46"/>
  <c r="P99" i="46"/>
  <c r="O99" i="46"/>
  <c r="P98" i="46"/>
  <c r="O98" i="46"/>
  <c r="P97" i="46"/>
  <c r="O97" i="46"/>
  <c r="P96" i="46"/>
  <c r="O96" i="46"/>
  <c r="P94" i="46"/>
  <c r="P95" i="46" s="1"/>
  <c r="O94" i="46"/>
  <c r="O95" i="46" s="1"/>
  <c r="P89" i="46"/>
  <c r="O89" i="46"/>
  <c r="P88" i="46"/>
  <c r="O88" i="46"/>
  <c r="P87" i="46"/>
  <c r="O87" i="46"/>
  <c r="P86" i="46"/>
  <c r="O86" i="46"/>
  <c r="P85" i="46"/>
  <c r="O85" i="46"/>
  <c r="P83" i="46"/>
  <c r="P84" i="46" s="1"/>
  <c r="O83" i="46"/>
  <c r="O84" i="46" s="1"/>
  <c r="P81" i="46"/>
  <c r="O81" i="46"/>
  <c r="P80" i="46"/>
  <c r="O80" i="46"/>
  <c r="P79" i="46"/>
  <c r="O79" i="46"/>
  <c r="P78" i="46"/>
  <c r="O78" i="46"/>
  <c r="P77" i="46"/>
  <c r="O77" i="46"/>
  <c r="P76" i="46"/>
  <c r="O76" i="46"/>
  <c r="P72" i="46"/>
  <c r="O72" i="46"/>
  <c r="P75" i="46"/>
  <c r="O75" i="46"/>
  <c r="P74" i="46"/>
  <c r="O74" i="46"/>
  <c r="P71" i="46"/>
  <c r="P73" i="46" s="1"/>
  <c r="O71" i="46"/>
  <c r="P91" i="46"/>
  <c r="P92" i="46" s="1"/>
  <c r="P68" i="46"/>
  <c r="O68" i="46"/>
  <c r="P67" i="46"/>
  <c r="O67" i="46"/>
  <c r="L67" i="46"/>
  <c r="P66" i="46"/>
  <c r="O66" i="46"/>
  <c r="P65" i="46"/>
  <c r="O65" i="46"/>
  <c r="L65" i="46"/>
  <c r="P64" i="46"/>
  <c r="O64" i="46"/>
  <c r="L64" i="46"/>
  <c r="P62" i="46"/>
  <c r="O62" i="46"/>
  <c r="P61" i="46"/>
  <c r="O61" i="46"/>
  <c r="P60" i="46"/>
  <c r="O60" i="46"/>
  <c r="L60" i="46"/>
  <c r="L63" i="46" s="1"/>
  <c r="P58" i="46"/>
  <c r="O58" i="46"/>
  <c r="L58" i="46"/>
  <c r="P57" i="46"/>
  <c r="O57" i="46"/>
  <c r="L57" i="46"/>
  <c r="P56" i="46"/>
  <c r="O56" i="46"/>
  <c r="L56" i="46"/>
  <c r="P55" i="46"/>
  <c r="O55" i="46"/>
  <c r="L55" i="46"/>
  <c r="P54" i="46"/>
  <c r="O54" i="46"/>
  <c r="L54" i="46"/>
  <c r="P53" i="46"/>
  <c r="O53" i="46"/>
  <c r="L53" i="46"/>
  <c r="P52" i="46"/>
  <c r="O52" i="46"/>
  <c r="L52" i="46"/>
  <c r="P51" i="46"/>
  <c r="O51" i="46"/>
  <c r="L51" i="46"/>
  <c r="P50" i="46"/>
  <c r="O50" i="46"/>
  <c r="L50" i="46"/>
  <c r="P49" i="46"/>
  <c r="O49" i="46"/>
  <c r="L49" i="46"/>
  <c r="P48" i="46"/>
  <c r="O48" i="46"/>
  <c r="L48" i="46"/>
  <c r="P47" i="46"/>
  <c r="O47" i="46"/>
  <c r="L47" i="46"/>
  <c r="P40" i="46"/>
  <c r="O40" i="46"/>
  <c r="P46" i="46"/>
  <c r="O46" i="46"/>
  <c r="L46" i="46"/>
  <c r="P45" i="46"/>
  <c r="O45" i="46"/>
  <c r="P44" i="46"/>
  <c r="O44" i="46"/>
  <c r="L44" i="46"/>
  <c r="P43" i="46"/>
  <c r="O43" i="46"/>
  <c r="P42" i="46"/>
  <c r="O42" i="46"/>
  <c r="L42" i="46"/>
  <c r="P39" i="46"/>
  <c r="O39" i="46"/>
  <c r="L38" i="46"/>
  <c r="L41" i="46" s="1"/>
  <c r="P10" i="46"/>
  <c r="O10" i="46"/>
  <c r="P7" i="46"/>
  <c r="O7" i="46"/>
  <c r="L33" i="46"/>
  <c r="L34" i="46" s="1"/>
  <c r="P30" i="46"/>
  <c r="O30" i="46"/>
  <c r="L30" i="46"/>
  <c r="P29" i="46"/>
  <c r="O29" i="46"/>
  <c r="L29" i="46"/>
  <c r="P28" i="46"/>
  <c r="O28" i="46"/>
  <c r="P27" i="46"/>
  <c r="O27" i="46"/>
  <c r="P26" i="46"/>
  <c r="O26" i="46"/>
  <c r="P24" i="46"/>
  <c r="P25" i="46" s="1"/>
  <c r="O24" i="46"/>
  <c r="O25" i="46" s="1"/>
  <c r="P22" i="46"/>
  <c r="P23" i="46" s="1"/>
  <c r="O22" i="46"/>
  <c r="O23" i="46" s="1"/>
  <c r="P20" i="46"/>
  <c r="P21" i="46" s="1"/>
  <c r="O20" i="46"/>
  <c r="O21" i="46" s="1"/>
  <c r="P18" i="46"/>
  <c r="O18" i="46"/>
  <c r="L18" i="46"/>
  <c r="P17" i="46"/>
  <c r="O17" i="46"/>
  <c r="L17" i="46"/>
  <c r="P16" i="46"/>
  <c r="O16" i="46"/>
  <c r="L16" i="46"/>
  <c r="P15" i="46"/>
  <c r="O15" i="46"/>
  <c r="L15" i="46"/>
  <c r="P14" i="46"/>
  <c r="O14" i="46"/>
  <c r="L14" i="46"/>
  <c r="P13" i="46"/>
  <c r="O13" i="46"/>
  <c r="L13" i="46"/>
  <c r="P12" i="46"/>
  <c r="O12" i="46"/>
  <c r="L12" i="46"/>
  <c r="P11" i="46"/>
  <c r="O11" i="46"/>
  <c r="L11" i="46"/>
  <c r="P9" i="46"/>
  <c r="O9" i="46"/>
  <c r="L9" i="46"/>
  <c r="P8" i="46"/>
  <c r="O8" i="46"/>
  <c r="L8" i="46"/>
  <c r="P6" i="46"/>
  <c r="O6" i="46"/>
  <c r="L6" i="46"/>
  <c r="P4" i="46"/>
  <c r="O4" i="46"/>
  <c r="P3" i="46"/>
  <c r="O3" i="46"/>
  <c r="L3" i="46"/>
  <c r="L5" i="46" s="1"/>
  <c r="L1426" i="46" l="1"/>
  <c r="L1427" i="46" s="1"/>
  <c r="L1394" i="46" s="1"/>
  <c r="I433" i="51"/>
  <c r="I422" i="46"/>
  <c r="I888" i="46"/>
  <c r="I910" i="46" s="1"/>
  <c r="I613" i="46" s="1"/>
  <c r="L1353" i="46"/>
  <c r="O891" i="46"/>
  <c r="O896" i="46"/>
  <c r="O903" i="46"/>
  <c r="O1008" i="46"/>
  <c r="O1017" i="46"/>
  <c r="O1021" i="46"/>
  <c r="O1076" i="46"/>
  <c r="O1077" i="46" s="1"/>
  <c r="O1080" i="46" s="1"/>
  <c r="P1172" i="46"/>
  <c r="P1173" i="46" s="1"/>
  <c r="P1181" i="46"/>
  <c r="P1220" i="46"/>
  <c r="P1342" i="46"/>
  <c r="O129" i="46"/>
  <c r="O140" i="46"/>
  <c r="O147" i="46"/>
  <c r="O164" i="46"/>
  <c r="O321" i="46"/>
  <c r="P365" i="46"/>
  <c r="O418" i="46"/>
  <c r="O433" i="46"/>
  <c r="O1427" i="46"/>
  <c r="O1394" i="46" s="1"/>
  <c r="P1427" i="46"/>
  <c r="P1394" i="46" s="1"/>
  <c r="L1392" i="46"/>
  <c r="P63" i="46"/>
  <c r="P108" i="46"/>
  <c r="P161" i="46"/>
  <c r="P175" i="46"/>
  <c r="O365" i="46"/>
  <c r="P471" i="46"/>
  <c r="P1054" i="46"/>
  <c r="P1057" i="46" s="1"/>
  <c r="P1065" i="46"/>
  <c r="P1068" i="46" s="1"/>
  <c r="P1096" i="46"/>
  <c r="P1100" i="46" s="1"/>
  <c r="P1113" i="46"/>
  <c r="P1125" i="46"/>
  <c r="O1131" i="46"/>
  <c r="O1172" i="46"/>
  <c r="O1173" i="46" s="1"/>
  <c r="O1181" i="46"/>
  <c r="O1220" i="46"/>
  <c r="O1233" i="46"/>
  <c r="P1274" i="46"/>
  <c r="O1342" i="46"/>
  <c r="L1389" i="46"/>
  <c r="P1051" i="46"/>
  <c r="O1303" i="46"/>
  <c r="P1303" i="46"/>
  <c r="O1339" i="46"/>
  <c r="O1353" i="46"/>
  <c r="L1364" i="46"/>
  <c r="P1376" i="46"/>
  <c r="O1389" i="46"/>
  <c r="P1392" i="46"/>
  <c r="O5" i="46"/>
  <c r="P129" i="46"/>
  <c r="P140" i="46"/>
  <c r="P147" i="46"/>
  <c r="P164" i="46"/>
  <c r="O190" i="46"/>
  <c r="P280" i="46"/>
  <c r="P321" i="46"/>
  <c r="O356" i="46"/>
  <c r="O368" i="46"/>
  <c r="O373" i="46"/>
  <c r="P418" i="46"/>
  <c r="P433" i="46"/>
  <c r="P481" i="46"/>
  <c r="O763" i="46"/>
  <c r="O787" i="46"/>
  <c r="O875" i="46"/>
  <c r="O876" i="46" s="1"/>
  <c r="O879" i="46"/>
  <c r="P891" i="46"/>
  <c r="P896" i="46"/>
  <c r="P903" i="46"/>
  <c r="P1008" i="46"/>
  <c r="P1017" i="46"/>
  <c r="P1021" i="46"/>
  <c r="P1036" i="46"/>
  <c r="P1033" i="46"/>
  <c r="P1076" i="46"/>
  <c r="P1077" i="46" s="1"/>
  <c r="P1080" i="46" s="1"/>
  <c r="P1103" i="46"/>
  <c r="L1125" i="46"/>
  <c r="O1193" i="46"/>
  <c r="O1194" i="46" s="1"/>
  <c r="O1198" i="46"/>
  <c r="I1133" i="46"/>
  <c r="P1339" i="46"/>
  <c r="P1353" i="46"/>
  <c r="O1364" i="46"/>
  <c r="P5" i="46"/>
  <c r="O63" i="46"/>
  <c r="O73" i="46"/>
  <c r="O108" i="46"/>
  <c r="O175" i="46"/>
  <c r="P190" i="46"/>
  <c r="P356" i="46"/>
  <c r="P368" i="46"/>
  <c r="P373" i="46"/>
  <c r="O547" i="46"/>
  <c r="P763" i="46"/>
  <c r="P787" i="46"/>
  <c r="P875" i="46"/>
  <c r="P876" i="46" s="1"/>
  <c r="P879" i="46"/>
  <c r="O1040" i="46"/>
  <c r="O1051" i="46"/>
  <c r="O1054" i="46"/>
  <c r="O1057" i="46" s="1"/>
  <c r="O1065" i="46"/>
  <c r="O1068" i="46" s="1"/>
  <c r="O1096" i="46"/>
  <c r="O1100" i="46" s="1"/>
  <c r="P1193" i="46"/>
  <c r="P1194" i="46" s="1"/>
  <c r="P1198" i="46"/>
  <c r="H1133" i="46"/>
  <c r="P1364" i="46"/>
  <c r="L1376" i="46"/>
  <c r="L1377" i="46" s="1"/>
  <c r="H332" i="46"/>
  <c r="P1389" i="46"/>
  <c r="O1376" i="46"/>
  <c r="O1392" i="46"/>
  <c r="O1295" i="46"/>
  <c r="P1233" i="46"/>
  <c r="O1274" i="46"/>
  <c r="L1278" i="46"/>
  <c r="P1278" i="46"/>
  <c r="L1283" i="46"/>
  <c r="P1283" i="46"/>
  <c r="L1295" i="46"/>
  <c r="P1295" i="46"/>
  <c r="O1278" i="46"/>
  <c r="O1283" i="46"/>
  <c r="P1188" i="46"/>
  <c r="O1188" i="46"/>
  <c r="L1165" i="46"/>
  <c r="L1173" i="46" s="1"/>
  <c r="L1121" i="46"/>
  <c r="P1121" i="46"/>
  <c r="O1125" i="46"/>
  <c r="O1121" i="46"/>
  <c r="I1113" i="46"/>
  <c r="I1132" i="46" s="1"/>
  <c r="I1093" i="46" s="1"/>
  <c r="L1131" i="46"/>
  <c r="P1131" i="46"/>
  <c r="O1113" i="46"/>
  <c r="L1005" i="46"/>
  <c r="P1092" i="46"/>
  <c r="O1092" i="46"/>
  <c r="L935" i="46"/>
  <c r="L992" i="46"/>
  <c r="O999" i="46"/>
  <c r="O1005" i="46"/>
  <c r="O888" i="46"/>
  <c r="P909" i="46"/>
  <c r="P935" i="46"/>
  <c r="L940" i="46"/>
  <c r="P940" i="46"/>
  <c r="L946" i="46"/>
  <c r="P946" i="46"/>
  <c r="O961" i="46"/>
  <c r="L977" i="46"/>
  <c r="P999" i="46"/>
  <c r="P1005" i="46"/>
  <c r="L999" i="46"/>
  <c r="L983" i="46"/>
  <c r="O82" i="46"/>
  <c r="P888" i="46"/>
  <c r="O935" i="46"/>
  <c r="O940" i="46"/>
  <c r="O946" i="46"/>
  <c r="L949" i="46"/>
  <c r="P949" i="46"/>
  <c r="L961" i="46"/>
  <c r="P961" i="46"/>
  <c r="O949" i="46"/>
  <c r="O909" i="46"/>
  <c r="O161" i="46"/>
  <c r="H739" i="46"/>
  <c r="H613" i="46" s="1"/>
  <c r="L829" i="46"/>
  <c r="L833" i="46"/>
  <c r="L817" i="46"/>
  <c r="L839" i="46"/>
  <c r="O90" i="46"/>
  <c r="L664" i="46"/>
  <c r="L645" i="46"/>
  <c r="L669" i="46"/>
  <c r="L661" i="46"/>
  <c r="L678" i="46"/>
  <c r="P82" i="46"/>
  <c r="O481" i="46"/>
  <c r="O588" i="46"/>
  <c r="O592" i="46" s="1"/>
  <c r="O584" i="46" s="1"/>
  <c r="P588" i="46"/>
  <c r="P592" i="46" s="1"/>
  <c r="P584" i="46" s="1"/>
  <c r="L438" i="46"/>
  <c r="L495" i="46"/>
  <c r="O566" i="46"/>
  <c r="O560" i="46"/>
  <c r="O553" i="46"/>
  <c r="O544" i="46"/>
  <c r="O471" i="46"/>
  <c r="L519" i="46"/>
  <c r="P519" i="46"/>
  <c r="P527" i="46"/>
  <c r="L524" i="46"/>
  <c r="P524" i="46"/>
  <c r="O527" i="46"/>
  <c r="O524" i="46"/>
  <c r="O519" i="46"/>
  <c r="O276" i="46"/>
  <c r="L489" i="46"/>
  <c r="P489" i="46"/>
  <c r="P504" i="46"/>
  <c r="O462" i="46"/>
  <c r="P276" i="46"/>
  <c r="O495" i="46"/>
  <c r="O504" i="46"/>
  <c r="L504" i="46"/>
  <c r="P495" i="46"/>
  <c r="O489" i="46"/>
  <c r="M451" i="46"/>
  <c r="M332" i="46" s="1"/>
  <c r="N451" i="46"/>
  <c r="N332" i="46" s="1"/>
  <c r="K451" i="46"/>
  <c r="K332" i="46" s="1"/>
  <c r="J451" i="46"/>
  <c r="J332" i="46" s="1"/>
  <c r="P391" i="46"/>
  <c r="O391" i="46"/>
  <c r="P459" i="46"/>
  <c r="P467" i="46" s="1"/>
  <c r="O459" i="46"/>
  <c r="L459" i="46"/>
  <c r="L467" i="46" s="1"/>
  <c r="P445" i="46"/>
  <c r="O449" i="46"/>
  <c r="P438" i="46"/>
  <c r="L449" i="46"/>
  <c r="P449" i="46"/>
  <c r="O445" i="46"/>
  <c r="L445" i="46"/>
  <c r="O438" i="46"/>
  <c r="P314" i="46"/>
  <c r="L406" i="46"/>
  <c r="M294" i="46"/>
  <c r="M295" i="46" s="1"/>
  <c r="M302" i="46" s="1"/>
  <c r="M303" i="46" s="1"/>
  <c r="M213" i="46" s="1"/>
  <c r="O406" i="46"/>
  <c r="O411" i="46"/>
  <c r="P298" i="46"/>
  <c r="P302" i="46" s="1"/>
  <c r="I451" i="46"/>
  <c r="I332" i="46" s="1"/>
  <c r="N303" i="46"/>
  <c r="N213" i="46" s="1"/>
  <c r="J303" i="46"/>
  <c r="J213" i="46" s="1"/>
  <c r="O314" i="46"/>
  <c r="O399" i="46"/>
  <c r="L411" i="46"/>
  <c r="P411" i="46"/>
  <c r="P406" i="46"/>
  <c r="K294" i="46"/>
  <c r="K295" i="46" s="1"/>
  <c r="K302" i="46" s="1"/>
  <c r="K303" i="46" s="1"/>
  <c r="K213" i="46" s="1"/>
  <c r="L399" i="46"/>
  <c r="P399" i="46"/>
  <c r="O280" i="46"/>
  <c r="O122" i="46"/>
  <c r="I303" i="46"/>
  <c r="I213" i="46" s="1"/>
  <c r="L348" i="46"/>
  <c r="L342" i="46"/>
  <c r="P342" i="46"/>
  <c r="P348" i="46"/>
  <c r="O342" i="46"/>
  <c r="O348" i="46"/>
  <c r="P122" i="46"/>
  <c r="O105" i="46"/>
  <c r="P105" i="46"/>
  <c r="P90" i="46"/>
  <c r="O298" i="46"/>
  <c r="O302" i="46" s="1"/>
  <c r="L264" i="46"/>
  <c r="L276" i="46"/>
  <c r="L293" i="46" s="1"/>
  <c r="O248" i="46"/>
  <c r="O254" i="46"/>
  <c r="O257" i="46"/>
  <c r="P251" i="46"/>
  <c r="P264" i="46"/>
  <c r="O264" i="46"/>
  <c r="L257" i="46"/>
  <c r="P257" i="46"/>
  <c r="L254" i="46"/>
  <c r="P254" i="46"/>
  <c r="O251" i="46"/>
  <c r="L248" i="46"/>
  <c r="P248" i="46"/>
  <c r="O229" i="46"/>
  <c r="O234" i="46" s="1"/>
  <c r="L229" i="46"/>
  <c r="L234" i="46" s="1"/>
  <c r="P229" i="46"/>
  <c r="P234" i="46" s="1"/>
  <c r="O204" i="46"/>
  <c r="O211" i="46" s="1"/>
  <c r="O212" i="46" s="1"/>
  <c r="O197" i="46" s="1"/>
  <c r="L211" i="46"/>
  <c r="L212" i="46" s="1"/>
  <c r="L197" i="46" s="1"/>
  <c r="P204" i="46"/>
  <c r="P211" i="46" s="1"/>
  <c r="P212" i="46" s="1"/>
  <c r="P197" i="46" s="1"/>
  <c r="O182" i="46"/>
  <c r="O186" i="46"/>
  <c r="L186" i="46"/>
  <c r="P186" i="46"/>
  <c r="L182" i="46"/>
  <c r="P182" i="46"/>
  <c r="N150" i="46"/>
  <c r="J150" i="46"/>
  <c r="L150" i="46"/>
  <c r="M150" i="46"/>
  <c r="K150" i="46"/>
  <c r="M109" i="46"/>
  <c r="K109" i="46"/>
  <c r="N109" i="46"/>
  <c r="L109" i="46"/>
  <c r="J109" i="46"/>
  <c r="K93" i="46"/>
  <c r="M93" i="46"/>
  <c r="N93" i="46"/>
  <c r="L93" i="46"/>
  <c r="J93" i="46"/>
  <c r="O41" i="46"/>
  <c r="N37" i="46"/>
  <c r="P32" i="46"/>
  <c r="P41" i="46"/>
  <c r="O59" i="46"/>
  <c r="O69" i="46"/>
  <c r="L69" i="46"/>
  <c r="P69" i="46"/>
  <c r="N70" i="46"/>
  <c r="J70" i="46"/>
  <c r="L59" i="46"/>
  <c r="P59" i="46"/>
  <c r="K70" i="46"/>
  <c r="M70" i="46"/>
  <c r="O19" i="46"/>
  <c r="L19" i="46"/>
  <c r="O32" i="46"/>
  <c r="L32" i="46"/>
  <c r="P19" i="46"/>
  <c r="J37" i="46"/>
  <c r="M37" i="46"/>
  <c r="K37" i="46"/>
  <c r="L1238" i="46"/>
  <c r="L1274" i="46" s="1"/>
  <c r="O293" i="46" l="1"/>
  <c r="L1393" i="46"/>
  <c r="P1040" i="46"/>
  <c r="I434" i="51"/>
  <c r="O788" i="46"/>
  <c r="L1009" i="46"/>
  <c r="I423" i="46"/>
  <c r="I424" i="46" s="1"/>
  <c r="O1024" i="46"/>
  <c r="O325" i="46"/>
  <c r="O328" i="46" s="1"/>
  <c r="O1069" i="46"/>
  <c r="P1225" i="46"/>
  <c r="P1226" i="46" s="1"/>
  <c r="P1132" i="46"/>
  <c r="P1093" i="46" s="1"/>
  <c r="P293" i="46"/>
  <c r="O1393" i="46"/>
  <c r="O150" i="46"/>
  <c r="P369" i="46"/>
  <c r="L37" i="46"/>
  <c r="P1069" i="46"/>
  <c r="O1225" i="46"/>
  <c r="O1226" i="46" s="1"/>
  <c r="P1058" i="46"/>
  <c r="P1025" i="46" s="1"/>
  <c r="O1377" i="46"/>
  <c r="P70" i="46"/>
  <c r="P109" i="46"/>
  <c r="P325" i="46"/>
  <c r="P328" i="46" s="1"/>
  <c r="P450" i="46"/>
  <c r="O93" i="46"/>
  <c r="O1132" i="46"/>
  <c r="O1093" i="46" s="1"/>
  <c r="O1296" i="46"/>
  <c r="P1377" i="46"/>
  <c r="P1024" i="46"/>
  <c r="O1058" i="46"/>
  <c r="O1025" i="46" s="1"/>
  <c r="H1428" i="46"/>
  <c r="O109" i="46"/>
  <c r="P788" i="46"/>
  <c r="O369" i="46"/>
  <c r="L1296" i="46"/>
  <c r="L1133" i="46" s="1"/>
  <c r="O37" i="46"/>
  <c r="P150" i="46"/>
  <c r="L193" i="46"/>
  <c r="P1393" i="46"/>
  <c r="L1132" i="46"/>
  <c r="L1093" i="46" s="1"/>
  <c r="P1296" i="46"/>
  <c r="L70" i="46"/>
  <c r="O962" i="46"/>
  <c r="L962" i="46"/>
  <c r="P910" i="46"/>
  <c r="L993" i="46"/>
  <c r="O910" i="46"/>
  <c r="O613" i="46" s="1"/>
  <c r="P962" i="46"/>
  <c r="O1009" i="46"/>
  <c r="P1009" i="46"/>
  <c r="L840" i="46"/>
  <c r="L841" i="46" s="1"/>
  <c r="P93" i="46"/>
  <c r="L682" i="46"/>
  <c r="L739" i="46" s="1"/>
  <c r="L532" i="46"/>
  <c r="L507" i="46" s="1"/>
  <c r="P532" i="46"/>
  <c r="P507" i="46" s="1"/>
  <c r="O567" i="46"/>
  <c r="O532" i="46"/>
  <c r="L505" i="46"/>
  <c r="O467" i="46"/>
  <c r="P505" i="46"/>
  <c r="O505" i="46"/>
  <c r="L353" i="46"/>
  <c r="L450" i="46"/>
  <c r="O450" i="46"/>
  <c r="O414" i="46"/>
  <c r="L414" i="46"/>
  <c r="P414" i="46"/>
  <c r="O353" i="46"/>
  <c r="P353" i="46"/>
  <c r="O271" i="46"/>
  <c r="O303" i="46" s="1"/>
  <c r="P271" i="46"/>
  <c r="L271" i="46"/>
  <c r="L303" i="46" s="1"/>
  <c r="L213" i="46" s="1"/>
  <c r="I151" i="46"/>
  <c r="I2" i="46" s="1"/>
  <c r="I1428" i="46" s="1"/>
  <c r="J151" i="46"/>
  <c r="J2" i="46" s="1"/>
  <c r="J1428" i="46" s="1"/>
  <c r="M151" i="46"/>
  <c r="M2" i="46" s="1"/>
  <c r="K151" i="46"/>
  <c r="K2" i="46" s="1"/>
  <c r="L151" i="46"/>
  <c r="N151" i="46"/>
  <c r="N2" i="46" s="1"/>
  <c r="N1428" i="46" s="1"/>
  <c r="O193" i="46"/>
  <c r="P193" i="46"/>
  <c r="P37" i="46"/>
  <c r="O70" i="46"/>
  <c r="I425" i="46" l="1"/>
  <c r="I435" i="51"/>
  <c r="I426" i="46"/>
  <c r="O507" i="46"/>
  <c r="L613" i="46"/>
  <c r="P303" i="46"/>
  <c r="P213" i="46" s="1"/>
  <c r="O213" i="46"/>
  <c r="O1133" i="46"/>
  <c r="O151" i="46"/>
  <c r="O2" i="46" s="1"/>
  <c r="L1012" i="46"/>
  <c r="L923" i="46" s="1"/>
  <c r="P451" i="46"/>
  <c r="P332" i="46" s="1"/>
  <c r="P613" i="46"/>
  <c r="P151" i="46"/>
  <c r="P2" i="46" s="1"/>
  <c r="O1012" i="46"/>
  <c r="O923" i="46" s="1"/>
  <c r="P1133" i="46"/>
  <c r="L2" i="46"/>
  <c r="P1012" i="46"/>
  <c r="P923" i="46" s="1"/>
  <c r="L451" i="46"/>
  <c r="L332" i="46" s="1"/>
  <c r="O451" i="46"/>
  <c r="O332" i="46" s="1"/>
  <c r="I436" i="51" l="1"/>
  <c r="I427" i="46"/>
  <c r="I428" i="46" s="1"/>
  <c r="P1428" i="46"/>
  <c r="O1428" i="46"/>
  <c r="L1428" i="46"/>
  <c r="I437" i="51" l="1"/>
  <c r="I429" i="46"/>
  <c r="I438" i="51" l="1"/>
  <c r="I439" i="51" s="1"/>
  <c r="I430" i="46"/>
  <c r="I440" i="51" l="1"/>
  <c r="I441" i="51" s="1"/>
  <c r="I431" i="46"/>
  <c r="I432" i="46" s="1"/>
  <c r="I433" i="46" s="1"/>
  <c r="I442" i="51" l="1"/>
  <c r="I443" i="51" s="1"/>
  <c r="I434" i="46"/>
  <c r="I444" i="51" l="1"/>
  <c r="I445" i="51" s="1"/>
  <c r="I435" i="46"/>
  <c r="I436" i="46" s="1"/>
  <c r="I437" i="46" s="1"/>
  <c r="I446" i="51" l="1"/>
  <c r="I447" i="51" s="1"/>
  <c r="I438" i="46"/>
  <c r="I448" i="51" l="1"/>
  <c r="I449" i="51" s="1"/>
  <c r="I439" i="46"/>
  <c r="I440" i="46" l="1"/>
  <c r="I441" i="46" l="1"/>
  <c r="I442" i="46" l="1"/>
  <c r="I443" i="46" l="1"/>
  <c r="I444" i="46" s="1"/>
  <c r="I445" i="46" l="1"/>
  <c r="I446" i="46" s="1"/>
  <c r="I447" i="46" s="1"/>
  <c r="I448" i="46" s="1"/>
  <c r="I449" i="46" s="1"/>
  <c r="K921" i="46" l="1"/>
  <c r="K922" i="46" s="1"/>
  <c r="K613" i="46" s="1"/>
  <c r="K1428" i="46" s="1"/>
  <c r="M921" i="46"/>
  <c r="M922" i="46" s="1"/>
  <c r="M613" i="46" s="1"/>
  <c r="M1428" i="46" s="1"/>
</calcChain>
</file>

<file path=xl/sharedStrings.xml><?xml version="1.0" encoding="utf-8"?>
<sst xmlns="http://schemas.openxmlformats.org/spreadsheetml/2006/main" count="16316" uniqueCount="859">
  <si>
    <t>Druh</t>
  </si>
  <si>
    <t>Funč.kl.</t>
  </si>
  <si>
    <t>Ekon.kl.</t>
  </si>
  <si>
    <t>Zdroj</t>
  </si>
  <si>
    <t>Str.</t>
  </si>
  <si>
    <t>Program</t>
  </si>
  <si>
    <t>Názov</t>
  </si>
  <si>
    <t>Návrh 2020</t>
  </si>
  <si>
    <t>Návrh 2021</t>
  </si>
  <si>
    <t>Návrh 2022</t>
  </si>
  <si>
    <t>Čerpanie</t>
  </si>
  <si>
    <t/>
  </si>
  <si>
    <t>1</t>
  </si>
  <si>
    <t>01.1.1</t>
  </si>
  <si>
    <t>611</t>
  </si>
  <si>
    <t>111</t>
  </si>
  <si>
    <t>71</t>
  </si>
  <si>
    <t>Tarifný plat, osobný plat, základný plat, funkčný</t>
  </si>
  <si>
    <t>41</t>
  </si>
  <si>
    <t>01</t>
  </si>
  <si>
    <t>Tarifný plat,osobný plat,zákl.plat,funk.plat...vrá</t>
  </si>
  <si>
    <t>612001</t>
  </si>
  <si>
    <t>Osobný príplatok</t>
  </si>
  <si>
    <t>621</t>
  </si>
  <si>
    <t>Poistné do Všeobecnej zdravotnej poisťovne</t>
  </si>
  <si>
    <t>02</t>
  </si>
  <si>
    <t>VŠzP-poslanci</t>
  </si>
  <si>
    <t>623</t>
  </si>
  <si>
    <t>Poistné do dôvery</t>
  </si>
  <si>
    <t>Poistné do Unionu</t>
  </si>
  <si>
    <t>625001</t>
  </si>
  <si>
    <t>Poistné do Sociálnej poisťovne na nemocenské poist</t>
  </si>
  <si>
    <t>Poistné nemocenské</t>
  </si>
  <si>
    <t>625002</t>
  </si>
  <si>
    <t>Starobné poistenie-Reg.obyv.</t>
  </si>
  <si>
    <t>Poistné do Sociálnej poisťovne na starobné poisten</t>
  </si>
  <si>
    <t>starobné poistenie-poslanci</t>
  </si>
  <si>
    <t>625003</t>
  </si>
  <si>
    <t>Úrazové poistenie-Reg.obyv.</t>
  </si>
  <si>
    <t>Poistné do Sociálnej poisťovne na úrazové poisteni</t>
  </si>
  <si>
    <t>úrazové poistenie-poslanci</t>
  </si>
  <si>
    <t>625004</t>
  </si>
  <si>
    <t>Invalidné poistenie-Reg.obyv.</t>
  </si>
  <si>
    <t>Poistné do Sociálnej poisťovne na invalidné poiste</t>
  </si>
  <si>
    <t>invalidné poistenie-poslanci</t>
  </si>
  <si>
    <t>625005</t>
  </si>
  <si>
    <t>Poistenie v nezam.-Reg.obyv.</t>
  </si>
  <si>
    <t>Poistné do Sociálnej poisťovne na poistenie v neza</t>
  </si>
  <si>
    <t>Na poistenie v nezamestnanosti</t>
  </si>
  <si>
    <t>625007</t>
  </si>
  <si>
    <t>Rezervný fond-Reg.obyv.</t>
  </si>
  <si>
    <t>Poistné do Sociálnej poisťovne do rezervného fondu</t>
  </si>
  <si>
    <t>rezervného fondu solidarity-poslanci</t>
  </si>
  <si>
    <t>627</t>
  </si>
  <si>
    <t>Príspevok do doplnkových dôchodkových poisťovní</t>
  </si>
  <si>
    <t>631001</t>
  </si>
  <si>
    <t>Cestovné náhrady - tuzemské</t>
  </si>
  <si>
    <t>632001</t>
  </si>
  <si>
    <t>Plyn</t>
  </si>
  <si>
    <t>Elektrická energia</t>
  </si>
  <si>
    <t>52</t>
  </si>
  <si>
    <t>Plyn -Krištál</t>
  </si>
  <si>
    <t>El.energia  Krištál</t>
  </si>
  <si>
    <t>60</t>
  </si>
  <si>
    <t>Elektrika- Poliklinika</t>
  </si>
  <si>
    <t>Kúrenie - Poliklinika</t>
  </si>
  <si>
    <t>632002</t>
  </si>
  <si>
    <t>Vodné, stočné</t>
  </si>
  <si>
    <t>Vodné, stočné-Krištal</t>
  </si>
  <si>
    <t>Vodné, stočné - poliklinika</t>
  </si>
  <si>
    <t>632003</t>
  </si>
  <si>
    <t>Poštové služby - REGOB</t>
  </si>
  <si>
    <t>Poštové služby</t>
  </si>
  <si>
    <t>632004</t>
  </si>
  <si>
    <t>Komunikačná infraštruktúra</t>
  </si>
  <si>
    <t>632005</t>
  </si>
  <si>
    <t>Telekomunikačné služby-REGOB</t>
  </si>
  <si>
    <t>Telekomunikačné služby-Msú</t>
  </si>
  <si>
    <t>633001</t>
  </si>
  <si>
    <t>Interiérové vybavenie-REGOB</t>
  </si>
  <si>
    <t>Interiérové vybavenie</t>
  </si>
  <si>
    <t>633002</t>
  </si>
  <si>
    <t>Výpočtová technika</t>
  </si>
  <si>
    <t>633003</t>
  </si>
  <si>
    <t>Telekomunikačná technika</t>
  </si>
  <si>
    <t>633004</t>
  </si>
  <si>
    <t>Prevádzkové stroje, prístroje, zariadenie, technik</t>
  </si>
  <si>
    <t>633005</t>
  </si>
  <si>
    <t>Špeciálne stroje, prístroje, zariadenie, technika</t>
  </si>
  <si>
    <t>633006</t>
  </si>
  <si>
    <t>Všeob.materiál-Obnova evid.pozemkov</t>
  </si>
  <si>
    <t>Kanc.potreby-REGOB</t>
  </si>
  <si>
    <t>Všeobecný materiál - REGOB</t>
  </si>
  <si>
    <t>Všeobecný materiál</t>
  </si>
  <si>
    <t>Čistiace potreby</t>
  </si>
  <si>
    <t>kancel.potreby</t>
  </si>
  <si>
    <t>Všeobecný materiál - krištál</t>
  </si>
  <si>
    <t>Všeobecný materiál - poliklinika</t>
  </si>
  <si>
    <t>62</t>
  </si>
  <si>
    <t>70</t>
  </si>
  <si>
    <t>633007</t>
  </si>
  <si>
    <t>Špeciálny materiál</t>
  </si>
  <si>
    <t>633009</t>
  </si>
  <si>
    <t>Knihy,časopisy,noviny,učebnice,učebné a kompenzačn</t>
  </si>
  <si>
    <t>633010</t>
  </si>
  <si>
    <t>Pracovné odevy, obuv a pracovné pomôcky</t>
  </si>
  <si>
    <t>633013</t>
  </si>
  <si>
    <t>Softvér</t>
  </si>
  <si>
    <t>633016</t>
  </si>
  <si>
    <t>Reprezentačné</t>
  </si>
  <si>
    <t>Reprezentačné -MsR a MsZ</t>
  </si>
  <si>
    <t>635001</t>
  </si>
  <si>
    <t>Rutinná a štandardná údržba interiérového vybaveni</t>
  </si>
  <si>
    <t>635002</t>
  </si>
  <si>
    <t>Údržba výpočtovej techniky</t>
  </si>
  <si>
    <t>635004</t>
  </si>
  <si>
    <t>Rutinná a štandardná údržba prevádzkových strojov,</t>
  </si>
  <si>
    <t>635006</t>
  </si>
  <si>
    <t>Rutinná a štandardná údržba budov, objektov alebo</t>
  </si>
  <si>
    <t>Rutinná a štandardná údržba budov, obj.-krištál</t>
  </si>
  <si>
    <t>635009</t>
  </si>
  <si>
    <t>Softvéru,  update - aktualizácia programov</t>
  </si>
  <si>
    <t>636001</t>
  </si>
  <si>
    <t>Nájomne za pozemok</t>
  </si>
  <si>
    <t>Nájomne za nájom budov, objektov alebo ich častí</t>
  </si>
  <si>
    <t>636002</t>
  </si>
  <si>
    <t>Nájomne za poštový priečinok</t>
  </si>
  <si>
    <t>636006</t>
  </si>
  <si>
    <t>Nájom výpočtovej techniky</t>
  </si>
  <si>
    <t>637001</t>
  </si>
  <si>
    <t>Školenia, kurzy, semináre, porady, konferencie, sy</t>
  </si>
  <si>
    <t>Školenia,kurzy,semináre,porady,konferencie,sympózi</t>
  </si>
  <si>
    <t>637002</t>
  </si>
  <si>
    <t>Kultúra a šport</t>
  </si>
  <si>
    <t>637003</t>
  </si>
  <si>
    <t>Propagácia, reklama a inzercia</t>
  </si>
  <si>
    <t>637004</t>
  </si>
  <si>
    <t>Všeobecné služby</t>
  </si>
  <si>
    <t>637005</t>
  </si>
  <si>
    <t>Špeciálne služby - zdravotná starostlivosť</t>
  </si>
  <si>
    <t>Špeciálne služby - právne poradenstvo</t>
  </si>
  <si>
    <t>Špeciálne služby - ostatné</t>
  </si>
  <si>
    <t>Špeciálne služby - audit</t>
  </si>
  <si>
    <t>637012</t>
  </si>
  <si>
    <t>Požičovné</t>
  </si>
  <si>
    <t>Kolkové známky</t>
  </si>
  <si>
    <t>Poplatky a odvody</t>
  </si>
  <si>
    <t>Poplatky a odvody - SLSP</t>
  </si>
  <si>
    <t>Poplatky a odvody-VÚB</t>
  </si>
  <si>
    <t>Poplatky a odvody--OTP</t>
  </si>
  <si>
    <t>Poplatky a odvody-Decentralizačný účet</t>
  </si>
  <si>
    <t>Poplatky banke-Prima Banka</t>
  </si>
  <si>
    <t>637014</t>
  </si>
  <si>
    <t>Stravovanie</t>
  </si>
  <si>
    <t>637015</t>
  </si>
  <si>
    <t>Poistné</t>
  </si>
  <si>
    <t>637016</t>
  </si>
  <si>
    <t>Prídel do sociálneho fondu</t>
  </si>
  <si>
    <t>637018</t>
  </si>
  <si>
    <t>Vrátenie príjmov z minulých rokov</t>
  </si>
  <si>
    <t>637026</t>
  </si>
  <si>
    <t>Odmeny a príspevky - darcovia krvi</t>
  </si>
  <si>
    <t>Odmeny a príspevky Poslanci</t>
  </si>
  <si>
    <t>637027</t>
  </si>
  <si>
    <t>Odmeny pracovníkov mimopracovného pomeru</t>
  </si>
  <si>
    <t>637031</t>
  </si>
  <si>
    <t>Pokuty a penále</t>
  </si>
  <si>
    <t>637035</t>
  </si>
  <si>
    <t>Dane - zrážková daň</t>
  </si>
  <si>
    <t>Dane - RTVS</t>
  </si>
  <si>
    <t>Vratky za dane</t>
  </si>
  <si>
    <t>Vratky za nájom tržnica</t>
  </si>
  <si>
    <t>Vratky za nájom krištál</t>
  </si>
  <si>
    <t>642006</t>
  </si>
  <si>
    <t>Transfery na členské príspevky</t>
  </si>
  <si>
    <t>642012</t>
  </si>
  <si>
    <t>Transfery na odstupné</t>
  </si>
  <si>
    <t>651002</t>
  </si>
  <si>
    <t>Uroky-uver kúpalisko</t>
  </si>
  <si>
    <t>Úroky ŠFRB nový-Prestavba internátu</t>
  </si>
  <si>
    <t>Úroky ŠFRB stary</t>
  </si>
  <si>
    <t>Úroky - úver na miestne komunikácie</t>
  </si>
  <si>
    <t>01.1.2</t>
  </si>
  <si>
    <t>77</t>
  </si>
  <si>
    <t>Poistné do Dôvera</t>
  </si>
  <si>
    <t>Na nemocenské poistenie</t>
  </si>
  <si>
    <t>Na starobné poistenie</t>
  </si>
  <si>
    <t>Na úrazové poistenie</t>
  </si>
  <si>
    <t>Na invalidné poistenie</t>
  </si>
  <si>
    <t>Na poistenie do rezervného fondu solidarity</t>
  </si>
  <si>
    <t>El.energia</t>
  </si>
  <si>
    <t>Voda</t>
  </si>
  <si>
    <t>Telekomunikačné služby</t>
  </si>
  <si>
    <t>Kancelársky materiál</t>
  </si>
  <si>
    <t>01.3.3</t>
  </si>
  <si>
    <t>27</t>
  </si>
  <si>
    <t>Poistné do ostatných zdravotných poisťovní dôvera</t>
  </si>
  <si>
    <t>Cestovné - regob</t>
  </si>
  <si>
    <t>Energie</t>
  </si>
  <si>
    <t>Energie-plyn</t>
  </si>
  <si>
    <t>Telekomunikačné služby-Matrika</t>
  </si>
  <si>
    <t>Kancelárske potreby</t>
  </si>
  <si>
    <t>Školenie</t>
  </si>
  <si>
    <t>637013</t>
  </si>
  <si>
    <t>Príplatok za ošatenie</t>
  </si>
  <si>
    <t>01.6.0</t>
  </si>
  <si>
    <t>Poistné do Dôvery</t>
  </si>
  <si>
    <t>Poštové služby a telekomunikačné služby</t>
  </si>
  <si>
    <t>634004</t>
  </si>
  <si>
    <t>637037</t>
  </si>
  <si>
    <t>02.2.0</t>
  </si>
  <si>
    <t>81</t>
  </si>
  <si>
    <t>Tarifný plat, osobný plat, základný plat, MOPS</t>
  </si>
  <si>
    <t>Poistné do ostatných zdravotných poisťovní union</t>
  </si>
  <si>
    <t>1AC1</t>
  </si>
  <si>
    <t>Tuzemské</t>
  </si>
  <si>
    <t>04</t>
  </si>
  <si>
    <t>Telekomunikačné služby-MOPS</t>
  </si>
  <si>
    <t>1AC2</t>
  </si>
  <si>
    <t>CO CVICENIE - Všeobecný materiál</t>
  </si>
  <si>
    <t>Špeciálne služby - zdravotne prehliadky</t>
  </si>
  <si>
    <t>06</t>
  </si>
  <si>
    <t>Cestovné - Tuzemské</t>
  </si>
  <si>
    <t>634001</t>
  </si>
  <si>
    <t>Palivo, mazivá, oleje, špeciálne kvapaliny</t>
  </si>
  <si>
    <t>634002</t>
  </si>
  <si>
    <t>Servis, údržba, opravy a výdavky s tým spojené</t>
  </si>
  <si>
    <t>634003</t>
  </si>
  <si>
    <t>Poistenie</t>
  </si>
  <si>
    <t>Špeciálne služby</t>
  </si>
  <si>
    <t>04.1.1</t>
  </si>
  <si>
    <t>26</t>
  </si>
  <si>
    <t>Plyn-fitnes</t>
  </si>
  <si>
    <t>Plyn -Dom služieb</t>
  </si>
  <si>
    <t>El. energia Dom služieb</t>
  </si>
  <si>
    <t>Vodné, stočné-Dom služieb</t>
  </si>
  <si>
    <t>Budov, objektov alebo ich častí</t>
  </si>
  <si>
    <t>04.1.2</t>
  </si>
  <si>
    <t>42,2</t>
  </si>
  <si>
    <t>46</t>
  </si>
  <si>
    <t>42</t>
  </si>
  <si>
    <t>Poistné do VZP</t>
  </si>
  <si>
    <t>Skládkari - VZP</t>
  </si>
  <si>
    <t>Poistné do sociálnej poisťovne na nemocenské</t>
  </si>
  <si>
    <t>El. energia</t>
  </si>
  <si>
    <t>Telekomunikačné služby-Koordinátor</t>
  </si>
  <si>
    <t>Školenia, kurzy, semináre, porady, konferencie,</t>
  </si>
  <si>
    <t>EU-stravovanie-terenni</t>
  </si>
  <si>
    <t>Stravovanie-strážnici TKO</t>
  </si>
  <si>
    <t>04.4.3</t>
  </si>
  <si>
    <t>32</t>
  </si>
  <si>
    <t>Telekomunikačné služby-SOÚ</t>
  </si>
  <si>
    <t>kancelársky materiál</t>
  </si>
  <si>
    <t>Pracovné odevy, obuv</t>
  </si>
  <si>
    <t>Prepravné a nájom dopravných prostriedkov</t>
  </si>
  <si>
    <t>04.5.1</t>
  </si>
  <si>
    <t>20</t>
  </si>
  <si>
    <t>05.1.0</t>
  </si>
  <si>
    <t>07</t>
  </si>
  <si>
    <t>Všeobecné služby - vývoz</t>
  </si>
  <si>
    <t>06.1.0</t>
  </si>
  <si>
    <t>31</t>
  </si>
  <si>
    <t>45</t>
  </si>
  <si>
    <t>Telekomunikačné služby-Bytová politika</t>
  </si>
  <si>
    <t>06.2.0</t>
  </si>
  <si>
    <t>84</t>
  </si>
  <si>
    <t>641001</t>
  </si>
  <si>
    <t>03</t>
  </si>
  <si>
    <t>Dotácia MPS</t>
  </si>
  <si>
    <t>06.4.0</t>
  </si>
  <si>
    <t>08</t>
  </si>
  <si>
    <t>El.energia-VO</t>
  </si>
  <si>
    <t>08.1.0</t>
  </si>
  <si>
    <t>83</t>
  </si>
  <si>
    <t>Tarifný plat, osobný plat, základný plat</t>
  </si>
  <si>
    <t>13</t>
  </si>
  <si>
    <t>El.energia-TJ Sklotatran telocvična</t>
  </si>
  <si>
    <t>El.energia TJ klubovňa</t>
  </si>
  <si>
    <t>Plyn - klubovňa</t>
  </si>
  <si>
    <t>Plyn - TJ Sklotatran telocvičňa</t>
  </si>
  <si>
    <t>Vodné, stočné-klubovna TJ</t>
  </si>
  <si>
    <t>82</t>
  </si>
  <si>
    <t>Vratky - najomné mesto</t>
  </si>
  <si>
    <t>642002</t>
  </si>
  <si>
    <t>11</t>
  </si>
  <si>
    <t>Športová komisia</t>
  </si>
  <si>
    <t>Dotácia TJ Sklotatran</t>
  </si>
  <si>
    <t>14</t>
  </si>
  <si>
    <t>Volejbalový oddiel - kúrenie</t>
  </si>
  <si>
    <t>Volejbalový oddiel - energie</t>
  </si>
  <si>
    <t>Volejbalový oddiel - dotácia</t>
  </si>
  <si>
    <t>66</t>
  </si>
  <si>
    <t>Dotácia Carnage Club</t>
  </si>
  <si>
    <t>72</t>
  </si>
  <si>
    <t>Stolný tenis - dotácia</t>
  </si>
  <si>
    <t>08.2.0</t>
  </si>
  <si>
    <t>21</t>
  </si>
  <si>
    <t>Tarifný plat,osobný plat,zákl.plat,</t>
  </si>
  <si>
    <t>23</t>
  </si>
  <si>
    <t>05</t>
  </si>
  <si>
    <t>Poistné starobné</t>
  </si>
  <si>
    <t>24</t>
  </si>
  <si>
    <t>Plyn Poltár</t>
  </si>
  <si>
    <t>El.energia - Poltár</t>
  </si>
  <si>
    <t>El.energia - Slaná Lehota</t>
  </si>
  <si>
    <t>El.energia Zelené</t>
  </si>
  <si>
    <t>Plyn-Slaná Lehota</t>
  </si>
  <si>
    <t>25</t>
  </si>
  <si>
    <t>Vodné, stočné-Poltár</t>
  </si>
  <si>
    <t>Vodné, stočné- Sl.Lehota</t>
  </si>
  <si>
    <t>Vodné, stočné- Muzeum</t>
  </si>
  <si>
    <t>Telekomunikačné služby-telefón Kult.dom</t>
  </si>
  <si>
    <t>Telekomunikačné služby-telefón Knižnica Poltár</t>
  </si>
  <si>
    <t>Telekomunikačné služby-telefón Kniž.Sl.Lehota+Zele</t>
  </si>
  <si>
    <t>Čistiace a kancelárske potreby</t>
  </si>
  <si>
    <t>Knihy, časopisy, noviny , učebnice, učebné pomôcky</t>
  </si>
  <si>
    <t>Knihy,časopisy,noviny-Poltár</t>
  </si>
  <si>
    <t>Kultúrne podujatia</t>
  </si>
  <si>
    <t>DFS Kukučky</t>
  </si>
  <si>
    <t>Letokruhy - spevokol</t>
  </si>
  <si>
    <t>Všeobecné služby-Poltár</t>
  </si>
  <si>
    <t>Všeobecné služby-Slaná Lehota</t>
  </si>
  <si>
    <t>Zdravotná služba</t>
  </si>
  <si>
    <t>Poplatky a odvody - SOZA</t>
  </si>
  <si>
    <t>Sociálny fond</t>
  </si>
  <si>
    <t>Odmeny a príspevky ZPOZ</t>
  </si>
  <si>
    <t>10</t>
  </si>
  <si>
    <t>Školská komisia</t>
  </si>
  <si>
    <t>12</t>
  </si>
  <si>
    <t>Kultúrna komisia</t>
  </si>
  <si>
    <t>08.3.0</t>
  </si>
  <si>
    <t>22</t>
  </si>
  <si>
    <t>15</t>
  </si>
  <si>
    <t>Energie-jednota dôchodcov</t>
  </si>
  <si>
    <t>Rutinná a št.údržbaBudov, objektov alebo ich častí</t>
  </si>
  <si>
    <t>19</t>
  </si>
  <si>
    <t>Kynologicky klub</t>
  </si>
  <si>
    <t>Transfery jednota dôchodcov</t>
  </si>
  <si>
    <t>16</t>
  </si>
  <si>
    <t>17</t>
  </si>
  <si>
    <t>Slov.červený kríž</t>
  </si>
  <si>
    <t>18</t>
  </si>
  <si>
    <t>Transfery SZPB</t>
  </si>
  <si>
    <t>40</t>
  </si>
  <si>
    <t>Únia rómskych mater.centier</t>
  </si>
  <si>
    <t>69</t>
  </si>
  <si>
    <t>Transfery DHZ</t>
  </si>
  <si>
    <t>38</t>
  </si>
  <si>
    <t>Transfery cirkvi - katolícka</t>
  </si>
  <si>
    <t>Transfery cirkvi - evanjelická</t>
  </si>
  <si>
    <t>09.1.1.1</t>
  </si>
  <si>
    <t>28</t>
  </si>
  <si>
    <t>29</t>
  </si>
  <si>
    <t>VšZP</t>
  </si>
  <si>
    <t>Cestovné náhrady MŠ kanadská</t>
  </si>
  <si>
    <t>Cestovné náhrady MŠ sklárska</t>
  </si>
  <si>
    <t>Plyn-MŠ sklárska</t>
  </si>
  <si>
    <t>El.energia MŠ sklárska</t>
  </si>
  <si>
    <t>El.energia MŠ kanadská</t>
  </si>
  <si>
    <t>Plyn-MS Kanadska</t>
  </si>
  <si>
    <t>Poštové služby - televízia rozhlas</t>
  </si>
  <si>
    <t>Telekomunikačné služby-telefón MŠ Sklárska</t>
  </si>
  <si>
    <t>Telekomunikačné služby-telefón MŠ Kanadská</t>
  </si>
  <si>
    <t>Interiérové vybavenie MŠ kanadská</t>
  </si>
  <si>
    <t>Výpočtová technika- MS Sklárska</t>
  </si>
  <si>
    <t>Výpočtová technika- MS Kanadská</t>
  </si>
  <si>
    <t>Prevádzkové stroje MŠ sklárska</t>
  </si>
  <si>
    <t>Všeobecný materiál-MŠ sklárska</t>
  </si>
  <si>
    <t>Kancelársky materiál-MŠ sklárska</t>
  </si>
  <si>
    <t>Kancelársky materiál-MŠ kanadská</t>
  </si>
  <si>
    <t>Čistiace potreby-MŠ sklárska</t>
  </si>
  <si>
    <t>Kancelársky materiál MŠ sklárska</t>
  </si>
  <si>
    <t>Všeobecný materiál-MŠ kanadská</t>
  </si>
  <si>
    <t>Čistiace potreby MŠ kanadská</t>
  </si>
  <si>
    <t>Školské potreby v HN MŠ sklárska</t>
  </si>
  <si>
    <t>Knihy,časopisy MŠ sklárska</t>
  </si>
  <si>
    <t>Knihy,časopisy MŠ kanadská</t>
  </si>
  <si>
    <t>Pracovné odevy, obuv MŠ kanadská</t>
  </si>
  <si>
    <t>Pracovné odevy, obuv  MŠ sklárska</t>
  </si>
  <si>
    <t>633015</t>
  </si>
  <si>
    <t>Palivá ako zdroj energie</t>
  </si>
  <si>
    <t>Prepravné MŠ Sklárska</t>
  </si>
  <si>
    <t>Interiérového vybavenia</t>
  </si>
  <si>
    <t>Rutinná  údržba PC-MŠ skl.</t>
  </si>
  <si>
    <t>Rutinná  údržba PC-MŠ kanadská</t>
  </si>
  <si>
    <t>Rutinná a štand.údržba strojov,prístrojov a zariad</t>
  </si>
  <si>
    <t>Údržba budov, objektov MŠ sklárska</t>
  </si>
  <si>
    <t>Rutinná a štandardná údržba budov MŠ kanadská</t>
  </si>
  <si>
    <t>Školenia MŠ sklárska</t>
  </si>
  <si>
    <t>Školenia MŠ kanadská</t>
  </si>
  <si>
    <t>Všeob.služby MŠ sklárska</t>
  </si>
  <si>
    <t>Všeob.služby MŠ kanadská</t>
  </si>
  <si>
    <t>Zdrav.starostlivosť-MŠ sklárska</t>
  </si>
  <si>
    <t>Stravovanie-MŠ sklárska</t>
  </si>
  <si>
    <t>Stravovanie-MŠ kanadská</t>
  </si>
  <si>
    <t>Poistenie úrazové - dobrovoľnícka činnosť MŠ Kanad</t>
  </si>
  <si>
    <t>Poistné-deti-MŠ sklárska</t>
  </si>
  <si>
    <t>Poistenie majetku</t>
  </si>
  <si>
    <t>Poistné-deti-MŠ kanadská</t>
  </si>
  <si>
    <t>Prídel do SF-MŠ sklárska</t>
  </si>
  <si>
    <t>Prídel do SF-MŠ kanadská</t>
  </si>
  <si>
    <t>131D</t>
  </si>
  <si>
    <t>Vratenie nevyč.fin.prostriedkov</t>
  </si>
  <si>
    <t>09.5.0</t>
  </si>
  <si>
    <t>61</t>
  </si>
  <si>
    <t>Záujmové vzdelávanie</t>
  </si>
  <si>
    <t>09.6.0.1</t>
  </si>
  <si>
    <t>30</t>
  </si>
  <si>
    <t>Telekomunikačné služby-telefón ŠJ</t>
  </si>
  <si>
    <t>Výpočtová technika- Školská jedáleň pri MŠ sklársk</t>
  </si>
  <si>
    <t>kancelárske potreby</t>
  </si>
  <si>
    <t>633011</t>
  </si>
  <si>
    <t>Potraviny</t>
  </si>
  <si>
    <t>72f</t>
  </si>
  <si>
    <t>09.6.0.3</t>
  </si>
  <si>
    <t>Vratenie nevyč.fin.prostriedkov Lyž.výcvik ZŠ Slob</t>
  </si>
  <si>
    <t>Vratenie nevyč.fin.prostriedkov Škola v pr ZŠ Slob</t>
  </si>
  <si>
    <t>Vratenie nevyč.fin.prostriedkov Lyž.výcvik ZŠ Škol</t>
  </si>
  <si>
    <t>09.6.0.8</t>
  </si>
  <si>
    <t>09.8.0</t>
  </si>
  <si>
    <t>33</t>
  </si>
  <si>
    <t>Poistné v dôvere</t>
  </si>
  <si>
    <t>Telekomunikačné služby-SŠÚ</t>
  </si>
  <si>
    <t>35</t>
  </si>
  <si>
    <t>10.5.0</t>
  </si>
  <si>
    <t>42,1</t>
  </si>
  <si>
    <t>projekt šanca pre mladých</t>
  </si>
  <si>
    <t>na nemoc.pois. - projekt šanca pre mladých</t>
  </si>
  <si>
    <t>na nemoc. pois. projekt šanca pre mladých</t>
  </si>
  <si>
    <t>na starobné - projekt šanca pe mladých</t>
  </si>
  <si>
    <t>na starobné pois. projekt šanca pre mladých</t>
  </si>
  <si>
    <t>na úrazové pois. šanca pre mladých</t>
  </si>
  <si>
    <t>na úrazové šanca pre mladých</t>
  </si>
  <si>
    <t>na invalidné pois. šanca pre mladých</t>
  </si>
  <si>
    <t>v nezamest. šanca pre mladých</t>
  </si>
  <si>
    <t>na rezervný fond šanca pre mladých</t>
  </si>
  <si>
    <t>na rf šanca pre mladých</t>
  </si>
  <si>
    <t>10.7.0</t>
  </si>
  <si>
    <t>68</t>
  </si>
  <si>
    <t>39</t>
  </si>
  <si>
    <t>Cestovné</t>
  </si>
  <si>
    <t>Plyn - Ter.prac.</t>
  </si>
  <si>
    <t>elek en. - Ter.prac.</t>
  </si>
  <si>
    <t>El. energia KC</t>
  </si>
  <si>
    <t>Plyn KC</t>
  </si>
  <si>
    <t>Vodné, stočné terenni</t>
  </si>
  <si>
    <t>Telekomunikačné služby-TSP</t>
  </si>
  <si>
    <t>Telekomunikačné služby-KC</t>
  </si>
  <si>
    <t>Telekomunikačné služby-telefón</t>
  </si>
  <si>
    <t>Hmot.núdza ZS Slobody</t>
  </si>
  <si>
    <t>Hmot.nudza ZS Skolská</t>
  </si>
  <si>
    <t>Vratenie nevyč.fin.prostriedkov ZSS</t>
  </si>
  <si>
    <t>09</t>
  </si>
  <si>
    <t>Sociálna komisia</t>
  </si>
  <si>
    <t>2</t>
  </si>
  <si>
    <t>711003</t>
  </si>
  <si>
    <t>Softvéru</t>
  </si>
  <si>
    <t>713002</t>
  </si>
  <si>
    <t>Výpočtovej techniky</t>
  </si>
  <si>
    <t>713004</t>
  </si>
  <si>
    <t>Prevádzkových strojov, prístrojov, zariadení, tech</t>
  </si>
  <si>
    <t>717001</t>
  </si>
  <si>
    <t>717002</t>
  </si>
  <si>
    <t>Rekonštrukcia a modernizácia</t>
  </si>
  <si>
    <t>714004</t>
  </si>
  <si>
    <t>Nákladných vozidiel, ťahačov, prípojných vozidiel,</t>
  </si>
  <si>
    <t>714005</t>
  </si>
  <si>
    <t>Špeciálnych automobilov</t>
  </si>
  <si>
    <t>75</t>
  </si>
  <si>
    <t>50</t>
  </si>
  <si>
    <t>Kompostovanie v meste Poltár</t>
  </si>
  <si>
    <t>Zberný dvor</t>
  </si>
  <si>
    <t>85</t>
  </si>
  <si>
    <t>74</t>
  </si>
  <si>
    <t>Verejné osvetelenie pri priechodoch pre chodcov</t>
  </si>
  <si>
    <t>06.6.0</t>
  </si>
  <si>
    <t>47</t>
  </si>
  <si>
    <t>Nákup pozemkov</t>
  </si>
  <si>
    <t>Nákup prevádz.strojov,prístrojov,zariad.</t>
  </si>
  <si>
    <t>713005</t>
  </si>
  <si>
    <t>Kamerový systém</t>
  </si>
  <si>
    <t>Nákup špeciálnych strojov,prístrojov,zariadení,tec</t>
  </si>
  <si>
    <t>716</t>
  </si>
  <si>
    <t>Prípravná a projektová dokumentácia</t>
  </si>
  <si>
    <t>58</t>
  </si>
  <si>
    <t>Projektová dokumentácia - prestavba a nadstavba NB</t>
  </si>
  <si>
    <t>Kanalizácia-stará časť</t>
  </si>
  <si>
    <t>Realizácia nových stavieb-vecné bremená</t>
  </si>
  <si>
    <t>64</t>
  </si>
  <si>
    <t>Nové garáže</t>
  </si>
  <si>
    <t>Rekonštr.a modern. MŠ sklárska</t>
  </si>
  <si>
    <t>Modernizácia parku pri Msú</t>
  </si>
  <si>
    <t>21,1</t>
  </si>
  <si>
    <t>Rekonštrukcia a modernizácia kultúrneho domu</t>
  </si>
  <si>
    <t>43,1</t>
  </si>
  <si>
    <t>Revitalizácia sklárskej ulice</t>
  </si>
  <si>
    <t>Altánok - Zelené</t>
  </si>
  <si>
    <t>Rekonštrukcia a modernizácia ZŠ školská</t>
  </si>
  <si>
    <t>43</t>
  </si>
  <si>
    <t>Rekonštrukcia a modernizácia komunikačnej infraštr</t>
  </si>
  <si>
    <t>Rekonštrukcia šatní futb.štadióna</t>
  </si>
  <si>
    <t>Wellness mestské kúpalisko</t>
  </si>
  <si>
    <t>08.6.0</t>
  </si>
  <si>
    <t>719002</t>
  </si>
  <si>
    <t>Nákup umeleckých diel a zbierok</t>
  </si>
  <si>
    <t>713001</t>
  </si>
  <si>
    <t>79</t>
  </si>
  <si>
    <t>Nákup interiérového vybavenia - ZŠ Školská projekt</t>
  </si>
  <si>
    <t>80</t>
  </si>
  <si>
    <t>Rekonštrukcia budovy na dom dôchodcov</t>
  </si>
  <si>
    <t>73</t>
  </si>
  <si>
    <t>Technológia pre sociálny podnik</t>
  </si>
  <si>
    <t>3</t>
  </si>
  <si>
    <t>01.7.0</t>
  </si>
  <si>
    <t>821005</t>
  </si>
  <si>
    <t>Úver na kupalisko</t>
  </si>
  <si>
    <t>Splácanie istiny-32 b.j.</t>
  </si>
  <si>
    <t>Splácanie istiny prestavba internátu</t>
  </si>
  <si>
    <t>Úver na miestne komunikácie</t>
  </si>
  <si>
    <t>Skutočnosť 2017</t>
  </si>
  <si>
    <t>Skutočnosť 2018</t>
  </si>
  <si>
    <t>Schválený 2019</t>
  </si>
  <si>
    <t>Upravený 2019</t>
  </si>
  <si>
    <t>Očak. Skut. 2019</t>
  </si>
  <si>
    <t>610</t>
  </si>
  <si>
    <t>620</t>
  </si>
  <si>
    <t>633</t>
  </si>
  <si>
    <t>Materiál</t>
  </si>
  <si>
    <t>Mzdy, platy</t>
  </si>
  <si>
    <t>Poistné a príspevok do poisťovní</t>
  </si>
  <si>
    <t>635</t>
  </si>
  <si>
    <t>640</t>
  </si>
  <si>
    <t>Transfery</t>
  </si>
  <si>
    <t>636</t>
  </si>
  <si>
    <t>Nájomné</t>
  </si>
  <si>
    <t>637</t>
  </si>
  <si>
    <t>Služby</t>
  </si>
  <si>
    <t>631</t>
  </si>
  <si>
    <t>632</t>
  </si>
  <si>
    <t>642</t>
  </si>
  <si>
    <t>1.1.</t>
  </si>
  <si>
    <t>10.7.0.</t>
  </si>
  <si>
    <t>Dotácia SCŠPP</t>
  </si>
  <si>
    <t>1.2.</t>
  </si>
  <si>
    <t>1.3.1.</t>
  </si>
  <si>
    <t>1.3.2.</t>
  </si>
  <si>
    <t>1.3.3.</t>
  </si>
  <si>
    <t>1.4.</t>
  </si>
  <si>
    <t>1.5.</t>
  </si>
  <si>
    <t>2.1.</t>
  </si>
  <si>
    <t>2.3.2.</t>
  </si>
  <si>
    <t>3.1.</t>
  </si>
  <si>
    <t>3.2.1.</t>
  </si>
  <si>
    <t>3.2.2.</t>
  </si>
  <si>
    <t>3.2.3.</t>
  </si>
  <si>
    <t>3.3.1.</t>
  </si>
  <si>
    <t>3.3.2.</t>
  </si>
  <si>
    <t>3.4.</t>
  </si>
  <si>
    <t>4.1.</t>
  </si>
  <si>
    <t>4.2.1.</t>
  </si>
  <si>
    <t>4.2.2.</t>
  </si>
  <si>
    <t>4.2.3.</t>
  </si>
  <si>
    <t>4.3.1.</t>
  </si>
  <si>
    <t>4.4.</t>
  </si>
  <si>
    <t>4.5.</t>
  </si>
  <si>
    <t>4.6.</t>
  </si>
  <si>
    <t>5.1.</t>
  </si>
  <si>
    <t>5.2.</t>
  </si>
  <si>
    <t>6.1.1.</t>
  </si>
  <si>
    <t>6.1.2.</t>
  </si>
  <si>
    <t>7.1.1.</t>
  </si>
  <si>
    <t>7.2.2.</t>
  </si>
  <si>
    <t>7.3.2.</t>
  </si>
  <si>
    <t>8.1.1.</t>
  </si>
  <si>
    <t>8.1.2.</t>
  </si>
  <si>
    <t>8.2.1.</t>
  </si>
  <si>
    <t>8.2.2.</t>
  </si>
  <si>
    <t>8.3.2.</t>
  </si>
  <si>
    <t>8.4.3.</t>
  </si>
  <si>
    <t>8.5.</t>
  </si>
  <si>
    <t>8.6.</t>
  </si>
  <si>
    <t>9.1.1.</t>
  </si>
  <si>
    <t>9.1.2.</t>
  </si>
  <si>
    <t>9.1.4.</t>
  </si>
  <si>
    <t>9.1.5.</t>
  </si>
  <si>
    <t>9.3.</t>
  </si>
  <si>
    <t>10.1.1.</t>
  </si>
  <si>
    <t>10.1.2.</t>
  </si>
  <si>
    <t>10.1.3.</t>
  </si>
  <si>
    <t>10.2.</t>
  </si>
  <si>
    <t>11.1.1.</t>
  </si>
  <si>
    <t>11.1.2.</t>
  </si>
  <si>
    <t>11.2.</t>
  </si>
  <si>
    <t>11.3.</t>
  </si>
  <si>
    <t>11.4.</t>
  </si>
  <si>
    <t>12.1.</t>
  </si>
  <si>
    <t>12.2.</t>
  </si>
  <si>
    <t>13.1.1.</t>
  </si>
  <si>
    <t>13.1.4.</t>
  </si>
  <si>
    <t>13.2.</t>
  </si>
  <si>
    <t>13.3.1.</t>
  </si>
  <si>
    <t>13.3.2.</t>
  </si>
  <si>
    <t>13.3.3.</t>
  </si>
  <si>
    <t>13.4.</t>
  </si>
  <si>
    <t>13.5.</t>
  </si>
  <si>
    <t>13.6.</t>
  </si>
  <si>
    <t>14.1.</t>
  </si>
  <si>
    <t>14.2.</t>
  </si>
  <si>
    <t>14.3.</t>
  </si>
  <si>
    <t>612002</t>
  </si>
  <si>
    <t>Rekreačný príspevok</t>
  </si>
  <si>
    <t>13.1.3.</t>
  </si>
  <si>
    <t>Všeobecné služby- Občasník</t>
  </si>
  <si>
    <t>Rutinná a štandardná údržba budov, objektov KC</t>
  </si>
  <si>
    <t>SPOLU</t>
  </si>
  <si>
    <t>Hmotná núdza</t>
  </si>
  <si>
    <t>Hmotná núdza - ms kanadská</t>
  </si>
  <si>
    <t>Mzdy</t>
  </si>
  <si>
    <t>Fondy</t>
  </si>
  <si>
    <t>Energie, voda a komunikácie</t>
  </si>
  <si>
    <t>Rutinná a štandardná údržba</t>
  </si>
  <si>
    <t>10.2.0.</t>
  </si>
  <si>
    <t>09.2.1.1.</t>
  </si>
  <si>
    <t>Školské potreby</t>
  </si>
  <si>
    <t>Odchodné</t>
  </si>
  <si>
    <t>4.2.3</t>
  </si>
  <si>
    <t>610,620</t>
  </si>
  <si>
    <t>630</t>
  </si>
  <si>
    <t>09.1.2.1.</t>
  </si>
  <si>
    <t>Asistenti učiteľa - projekt</t>
  </si>
  <si>
    <t>634</t>
  </si>
  <si>
    <t>Verejné osvetlenie</t>
  </si>
  <si>
    <t>Passport inžinierských sietí</t>
  </si>
  <si>
    <t>Passport cintorínov</t>
  </si>
  <si>
    <t>Územný plán</t>
  </si>
  <si>
    <t>Odvodnenie staré garáže 13. januára</t>
  </si>
  <si>
    <t>Revitalizácia urnového hája</t>
  </si>
  <si>
    <t>Príprava obytnej zóny Skalica</t>
  </si>
  <si>
    <t>Rekonštrukcia a modernizácia športová hala spoluúčasť + neoprávnené výdavky</t>
  </si>
  <si>
    <t>Kanalizácia a ČOV Slaná Lehota, Zelené</t>
  </si>
  <si>
    <t>Spoluúčasť na projektoch</t>
  </si>
  <si>
    <t>Chodník - ul. 9 mája</t>
  </si>
  <si>
    <t>Tenisový klub ESO dotácia</t>
  </si>
  <si>
    <t>OZ OPONA dotácia</t>
  </si>
  <si>
    <t>TILIA NO dotácia</t>
  </si>
  <si>
    <t>Ranč MEGI, OZ Poltár dotácia</t>
  </si>
  <si>
    <t>651</t>
  </si>
  <si>
    <t>600</t>
  </si>
  <si>
    <t>600 a 700</t>
  </si>
  <si>
    <t xml:space="preserve">Materiál </t>
  </si>
  <si>
    <t>Rekonštrukcia MŠ</t>
  </si>
  <si>
    <t>131</t>
  </si>
  <si>
    <t>vybudovanie kompostárne</t>
  </si>
  <si>
    <t>kanalizácia a cesta Továrenská</t>
  </si>
  <si>
    <t>Odstránenie čiernych skládok</t>
  </si>
  <si>
    <t>Kanalizácia Podhorská, 9. mája, Obrancov mieru, Továrenská, Družby</t>
  </si>
  <si>
    <t>telocvična spolufinancovanie</t>
  </si>
  <si>
    <t>Dotácia primátorky</t>
  </si>
  <si>
    <t>700</t>
  </si>
  <si>
    <t>VÝDAVKY správa školských objektov</t>
  </si>
  <si>
    <t>KAPITÁLOVÉ VÝDAVKY Participatívny rozpočet</t>
  </si>
  <si>
    <t>Mzdové náklady</t>
  </si>
  <si>
    <t>01.1.1.</t>
  </si>
  <si>
    <t>01.1.2.</t>
  </si>
  <si>
    <t>01.3.3.</t>
  </si>
  <si>
    <t>Všeobecné verejné služby - voľby</t>
  </si>
  <si>
    <t>03.2.0.</t>
  </si>
  <si>
    <t>04.1.1.</t>
  </si>
  <si>
    <t>04.5.1.</t>
  </si>
  <si>
    <t>BEŽNÉ VÝDAVKY Participatívny rozpočet</t>
  </si>
  <si>
    <t>06.2.0.</t>
  </si>
  <si>
    <t>7.2.</t>
  </si>
  <si>
    <t>7.1.2.</t>
  </si>
  <si>
    <t>7.3.1.</t>
  </si>
  <si>
    <t>48</t>
  </si>
  <si>
    <t>06.6.0.</t>
  </si>
  <si>
    <t>08.1.0.</t>
  </si>
  <si>
    <t>Telocvičňa - spolufinancovanie</t>
  </si>
  <si>
    <t>08.2.0.</t>
  </si>
  <si>
    <t>08.3.0.</t>
  </si>
  <si>
    <t>08.4.0.</t>
  </si>
  <si>
    <t>Transfery - ZŤP</t>
  </si>
  <si>
    <t>09.6.0.3.</t>
  </si>
  <si>
    <t>Cestovné náhrady</t>
  </si>
  <si>
    <t>Poistné a odvody do poisťovní</t>
  </si>
  <si>
    <t>Mareriál</t>
  </si>
  <si>
    <t>Transfery jednotlivcom</t>
  </si>
  <si>
    <t>POSKYTNUTÉ TRANSFÉRY pre ZŠ SLOBODY</t>
  </si>
  <si>
    <t xml:space="preserve">Dopravné </t>
  </si>
  <si>
    <t>Asistenti učiteľa</t>
  </si>
  <si>
    <t>Učebnice</t>
  </si>
  <si>
    <t>Vzdelávacie poukazy</t>
  </si>
  <si>
    <t>Vých. a vzd. Žiakov zo soc. znevýhod. prostredia</t>
  </si>
  <si>
    <t>Lyžiarsky výcvik</t>
  </si>
  <si>
    <t>Škola v prírode</t>
  </si>
  <si>
    <t>Havarijná situácia</t>
  </si>
  <si>
    <t xml:space="preserve">Nájomné </t>
  </si>
  <si>
    <t>Transféry jednotlivcom</t>
  </si>
  <si>
    <t>POSKYTNUTÉ TRANSFÉRY pre ZŠ ŠKOLSKÁ</t>
  </si>
  <si>
    <t>KAPITÁLOVÉ VÝDAVKY - ZUŠ</t>
  </si>
  <si>
    <t>Rybársky zväz z predaných lístkov</t>
  </si>
  <si>
    <t>Prepravné</t>
  </si>
  <si>
    <t>8.4.2.</t>
  </si>
  <si>
    <t>8.3.1.</t>
  </si>
  <si>
    <t>8.4.1.</t>
  </si>
  <si>
    <t>8.7.</t>
  </si>
  <si>
    <t>Parkovisko Poliklinika</t>
  </si>
  <si>
    <t>Transf. ZŠ Slob</t>
  </si>
  <si>
    <t>Transf. ZŠ Škol</t>
  </si>
  <si>
    <t>Manažment</t>
  </si>
  <si>
    <t>Plánovanie, manažment a kontrola</t>
  </si>
  <si>
    <t>Update softvéru</t>
  </si>
  <si>
    <t>Strategické projektovanie</t>
  </si>
  <si>
    <t>Mzdy a odvody - odstupné MSPS</t>
  </si>
  <si>
    <t>Neuhradené FA MSPS</t>
  </si>
  <si>
    <t>Dane a poplatky</t>
  </si>
  <si>
    <t>Rozpočtová agenda</t>
  </si>
  <si>
    <t>Účtovníctvo</t>
  </si>
  <si>
    <t>Kontrola</t>
  </si>
  <si>
    <t>Zastúpenie mesta a partnerstvá</t>
  </si>
  <si>
    <t>1.3.</t>
  </si>
  <si>
    <t>Daňová a rozpočtová politika</t>
  </si>
  <si>
    <t>Propagačné aktivity</t>
  </si>
  <si>
    <t>Mestské múzeum</t>
  </si>
  <si>
    <t>2.3.</t>
  </si>
  <si>
    <t>Pamäť Poltára</t>
  </si>
  <si>
    <t>Interné služby</t>
  </si>
  <si>
    <t>Propagácia a marketing</t>
  </si>
  <si>
    <t>Činnosť orgánov mesta</t>
  </si>
  <si>
    <t>717</t>
  </si>
  <si>
    <t>Nehnuteľný majetok mesta</t>
  </si>
  <si>
    <t>06.6.60</t>
  </si>
  <si>
    <t>Hnuteľný majetok mesta</t>
  </si>
  <si>
    <t>KV</t>
  </si>
  <si>
    <t>Správa a údržba budov</t>
  </si>
  <si>
    <t>3.2.</t>
  </si>
  <si>
    <t>Hospodárenie s majetkom</t>
  </si>
  <si>
    <t>3.3.</t>
  </si>
  <si>
    <t>Služby pre úrad</t>
  </si>
  <si>
    <t>Vzdelávanie zamestnancov</t>
  </si>
  <si>
    <t>4</t>
  </si>
  <si>
    <t>Služby občanom</t>
  </si>
  <si>
    <t>Organizácia občianskych obradov</t>
  </si>
  <si>
    <t>Pokladňa</t>
  </si>
  <si>
    <t>Matrika a overovanie</t>
  </si>
  <si>
    <t>Evidencia v meste</t>
  </si>
  <si>
    <t>4.2.</t>
  </si>
  <si>
    <t>Klientské služby mesta</t>
  </si>
  <si>
    <t>4.3.</t>
  </si>
  <si>
    <t>Komunikácia s občanmi</t>
  </si>
  <si>
    <t>Uloženie odpadu</t>
  </si>
  <si>
    <t>Spoločný stavebný úrad</t>
  </si>
  <si>
    <t>Protipožiarna bezpečnosť</t>
  </si>
  <si>
    <t>Civilná obrana + MOPS</t>
  </si>
  <si>
    <t>6.1.</t>
  </si>
  <si>
    <t>Odpadové hospodárstvo</t>
  </si>
  <si>
    <t>Zber a odvoz odpadu</t>
  </si>
  <si>
    <t>7.1.</t>
  </si>
  <si>
    <t>Opravy pozemných komunikácií</t>
  </si>
  <si>
    <t>Cesty</t>
  </si>
  <si>
    <t>7</t>
  </si>
  <si>
    <t>Miestne komunikácie</t>
  </si>
  <si>
    <t>Chodníky</t>
  </si>
  <si>
    <t>7.2.1.</t>
  </si>
  <si>
    <t>nezaradené</t>
  </si>
  <si>
    <t>Letná údržba</t>
  </si>
  <si>
    <t>Zimná údržba</t>
  </si>
  <si>
    <t>7.2.3.</t>
  </si>
  <si>
    <t>Dopravné značenie</t>
  </si>
  <si>
    <t>Údržba pozemných komunikácií</t>
  </si>
  <si>
    <t>Rekonštrukcia miestnych komunikácií</t>
  </si>
  <si>
    <t>650</t>
  </si>
  <si>
    <t>820</t>
  </si>
  <si>
    <t>Asfaltovanie miestnych komunikácií</t>
  </si>
  <si>
    <t>7.3.</t>
  </si>
  <si>
    <t>Výstavba a rekonštrukcia komunikácií</t>
  </si>
  <si>
    <t>Materská škola Sklárska</t>
  </si>
  <si>
    <t>8</t>
  </si>
  <si>
    <t>Vzdelávanie</t>
  </si>
  <si>
    <t>Materská škola Kanadská</t>
  </si>
  <si>
    <t>Základná škola Slobody</t>
  </si>
  <si>
    <t>Základná škola Školská</t>
  </si>
  <si>
    <t>8.2.</t>
  </si>
  <si>
    <t>Základné školy</t>
  </si>
  <si>
    <t>Školská jedáleň pri ZŠ Slobody</t>
  </si>
  <si>
    <t>Školská jedáleň pri MŠ Sklárska</t>
  </si>
  <si>
    <t>8.3.</t>
  </si>
  <si>
    <t>Školské jedálne</t>
  </si>
  <si>
    <t>Školské kluby detí</t>
  </si>
  <si>
    <t>Centrum voľného času</t>
  </si>
  <si>
    <t>Podpora aktivít školstva</t>
  </si>
  <si>
    <t>Spoločný školský úrad</t>
  </si>
  <si>
    <t>Základná umelecká škola</t>
  </si>
  <si>
    <t>9</t>
  </si>
  <si>
    <t>Kultúra</t>
  </si>
  <si>
    <t>8.1.</t>
  </si>
  <si>
    <t>Marterské školy</t>
  </si>
  <si>
    <t>8.4.</t>
  </si>
  <si>
    <t>Voľnočasové aktivity detí</t>
  </si>
  <si>
    <t>Matriál</t>
  </si>
  <si>
    <t>Kultúrny dom</t>
  </si>
  <si>
    <t>Mestská knižnica</t>
  </si>
  <si>
    <t>Kultúrny dom a knižnica časť Slaná Lehota</t>
  </si>
  <si>
    <t>Knižnica časť Zelené</t>
  </si>
  <si>
    <t>Aktivity občanov v kultúre</t>
  </si>
  <si>
    <t>9.1.</t>
  </si>
  <si>
    <t>Kultúrna infraštruktúra</t>
  </si>
  <si>
    <t>Šport</t>
  </si>
  <si>
    <t>Futbalový areál</t>
  </si>
  <si>
    <t>Úroky</t>
  </si>
  <si>
    <t>Mzdy a poistné</t>
  </si>
  <si>
    <t>Úver</t>
  </si>
  <si>
    <t>Mestské kúpalisko</t>
  </si>
  <si>
    <t>Mestská hala, telocvičňa</t>
  </si>
  <si>
    <t>Športové kluby mesta</t>
  </si>
  <si>
    <t>10.1.</t>
  </si>
  <si>
    <t>Infraštruktúra pre šport</t>
  </si>
  <si>
    <t>Prostredie pre život</t>
  </si>
  <si>
    <t>Prevádzka verejného osvetlenia</t>
  </si>
  <si>
    <t>Údržba verejného osvetlenia</t>
  </si>
  <si>
    <t>Detské ihriská</t>
  </si>
  <si>
    <t>Prevádzka pohrebísk</t>
  </si>
  <si>
    <t>Verejná zeleň</t>
  </si>
  <si>
    <t>11.1.</t>
  </si>
  <si>
    <t>Bývanie</t>
  </si>
  <si>
    <t>Splácanie úrokov</t>
  </si>
  <si>
    <t>Splácanie istín</t>
  </si>
  <si>
    <t>Bytový fond mesta</t>
  </si>
  <si>
    <t>ŠFRB - bytová politika</t>
  </si>
  <si>
    <t>Sociálne služby</t>
  </si>
  <si>
    <t>Zariadenie sociálnych služieb</t>
  </si>
  <si>
    <t>Terénna opatrovateľská služba</t>
  </si>
  <si>
    <t>Klub dôchodcov</t>
  </si>
  <si>
    <t>13.1.</t>
  </si>
  <si>
    <t>Služby seniorom mesta</t>
  </si>
  <si>
    <t>Dotácie</t>
  </si>
  <si>
    <t xml:space="preserve">700 </t>
  </si>
  <si>
    <t>Sociálna výpomoc mesta</t>
  </si>
  <si>
    <t>Osobitný príjemca</t>
  </si>
  <si>
    <t>Dotácia na žiaka</t>
  </si>
  <si>
    <t>Dotácie ostatné</t>
  </si>
  <si>
    <t>13.3.</t>
  </si>
  <si>
    <t>Sociálna výpomec štátu</t>
  </si>
  <si>
    <t>Aktivačné práce</t>
  </si>
  <si>
    <t>Strážnici na skládke TKO</t>
  </si>
  <si>
    <t>Realizácia stavieb</t>
  </si>
  <si>
    <t>Rozvoj mesta</t>
  </si>
  <si>
    <t>6</t>
  </si>
  <si>
    <t>5</t>
  </si>
  <si>
    <t>Bezpečnosť</t>
  </si>
  <si>
    <t>Autodoprava</t>
  </si>
  <si>
    <t>Terénna sociálna práca</t>
  </si>
  <si>
    <t>4.3.2.</t>
  </si>
  <si>
    <t>Mestský rozhlas</t>
  </si>
  <si>
    <t>KV-pešia zóna</t>
  </si>
  <si>
    <t>Správa počítačovej siete</t>
  </si>
  <si>
    <t>Podpora obchodu a služieb</t>
  </si>
  <si>
    <t>CELKOVÉ VÝDAVKY</t>
  </si>
  <si>
    <t>Komunikácie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</si>
</sst>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charset val="238"/>
    </font>
    <font>
      <sz val="9"/>
      <color rgb="FFFF0000"/>
      <name val="Arial CE"/>
      <charset val="238"/>
    </font>
    <font>
      <sz val="11"/>
      <color theme="0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/>
    <xf numFmtId="0" fontId="6" fillId="0" borderId="0"/>
  </cellStyleXfs>
  <cellXfs count="179">
    <xf numFmtId="0" fontId="0" fillId="0" borderId="0" xfId="0"/>
    <xf numFmtId="49" fontId="2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49" fontId="0" fillId="4" borderId="1" xfId="0" applyNumberFormat="1" applyFill="1" applyBorder="1"/>
    <xf numFmtId="4" fontId="0" fillId="4" borderId="1" xfId="0" applyNumberFormat="1" applyFill="1" applyBorder="1" applyAlignment="1">
      <alignment horizontal="right"/>
    </xf>
    <xf numFmtId="4" fontId="0" fillId="5" borderId="1" xfId="0" applyNumberFormat="1" applyFill="1" applyBorder="1" applyAlignment="1">
      <alignment horizontal="right"/>
    </xf>
    <xf numFmtId="49" fontId="0" fillId="5" borderId="1" xfId="0" applyNumberFormat="1" applyFont="1" applyFill="1" applyBorder="1"/>
    <xf numFmtId="4" fontId="0" fillId="5" borderId="1" xfId="0" applyNumberFormat="1" applyFont="1" applyFill="1" applyBorder="1" applyAlignment="1">
      <alignment horizontal="right"/>
    </xf>
    <xf numFmtId="0" fontId="0" fillId="0" borderId="0" xfId="0" applyFont="1"/>
    <xf numFmtId="4" fontId="1" fillId="4" borderId="1" xfId="0" applyNumberFormat="1" applyFont="1" applyFill="1" applyBorder="1" applyAlignment="1">
      <alignment horizontal="right"/>
    </xf>
    <xf numFmtId="4" fontId="3" fillId="3" borderId="1" xfId="0" applyNumberFormat="1" applyFont="1" applyFill="1" applyBorder="1" applyAlignment="1">
      <alignment horizontal="right"/>
    </xf>
    <xf numFmtId="4" fontId="0" fillId="4" borderId="1" xfId="0" applyNumberFormat="1" applyFont="1" applyFill="1" applyBorder="1" applyAlignment="1">
      <alignment horizontal="right"/>
    </xf>
    <xf numFmtId="0" fontId="7" fillId="0" borderId="1" xfId="1" applyFont="1" applyFill="1" applyBorder="1"/>
    <xf numFmtId="4" fontId="7" fillId="0" borderId="1" xfId="1" applyNumberFormat="1" applyFont="1" applyFill="1" applyBorder="1" applyAlignment="1">
      <alignment horizontal="right"/>
    </xf>
    <xf numFmtId="4" fontId="8" fillId="0" borderId="1" xfId="1" applyNumberFormat="1" applyFont="1" applyFill="1" applyBorder="1" applyAlignment="1">
      <alignment horizontal="right"/>
    </xf>
    <xf numFmtId="49" fontId="3" fillId="0" borderId="1" xfId="0" applyNumberFormat="1" applyFont="1" applyFill="1" applyBorder="1"/>
    <xf numFmtId="4" fontId="4" fillId="0" borderId="1" xfId="0" applyNumberFormat="1" applyFont="1" applyFill="1" applyBorder="1" applyAlignment="1">
      <alignment horizontal="right"/>
    </xf>
    <xf numFmtId="49" fontId="0" fillId="4" borderId="1" xfId="0" applyNumberFormat="1" applyFont="1" applyFill="1" applyBorder="1"/>
    <xf numFmtId="49" fontId="3" fillId="5" borderId="1" xfId="0" applyNumberFormat="1" applyFont="1" applyFill="1" applyBorder="1"/>
    <xf numFmtId="49" fontId="3" fillId="5" borderId="1" xfId="0" applyNumberFormat="1" applyFont="1" applyFill="1" applyBorder="1" applyAlignment="1">
      <alignment horizontal="left"/>
    </xf>
    <xf numFmtId="4" fontId="3" fillId="5" borderId="1" xfId="0" applyNumberFormat="1" applyFont="1" applyFill="1" applyBorder="1" applyAlignment="1">
      <alignment horizontal="right"/>
    </xf>
    <xf numFmtId="4" fontId="1" fillId="5" borderId="1" xfId="0" applyNumberFormat="1" applyFont="1" applyFill="1" applyBorder="1" applyAlignment="1">
      <alignment horizontal="right"/>
    </xf>
    <xf numFmtId="0" fontId="0" fillId="5" borderId="1" xfId="0" applyFont="1" applyFill="1" applyBorder="1"/>
    <xf numFmtId="0" fontId="0" fillId="5" borderId="1" xfId="0" applyFont="1" applyFill="1" applyBorder="1" applyAlignment="1">
      <alignment horizontal="left"/>
    </xf>
    <xf numFmtId="4" fontId="0" fillId="5" borderId="1" xfId="0" applyNumberFormat="1" applyFont="1" applyFill="1" applyBorder="1"/>
    <xf numFmtId="49" fontId="0" fillId="5" borderId="1" xfId="0" applyNumberFormat="1" applyFont="1" applyFill="1" applyBorder="1" applyAlignment="1">
      <alignment horizontal="left"/>
    </xf>
    <xf numFmtId="49" fontId="0" fillId="5" borderId="1" xfId="0" applyNumberFormat="1" applyFont="1" applyFill="1" applyBorder="1" applyAlignment="1">
      <alignment horizontal="left" vertical="center"/>
    </xf>
    <xf numFmtId="49" fontId="0" fillId="2" borderId="1" xfId="0" applyNumberFormat="1" applyFont="1" applyFill="1" applyBorder="1"/>
    <xf numFmtId="4" fontId="0" fillId="2" borderId="1" xfId="0" applyNumberFormat="1" applyFont="1" applyFill="1" applyBorder="1" applyAlignment="1">
      <alignment horizontal="right"/>
    </xf>
    <xf numFmtId="49" fontId="1" fillId="5" borderId="1" xfId="0" applyNumberFormat="1" applyFont="1" applyFill="1" applyBorder="1"/>
    <xf numFmtId="49" fontId="0" fillId="9" borderId="1" xfId="0" applyNumberFormat="1" applyFont="1" applyFill="1" applyBorder="1" applyAlignment="1">
      <alignment horizontal="left" vertical="center"/>
    </xf>
    <xf numFmtId="49" fontId="0" fillId="9" borderId="1" xfId="0" applyNumberFormat="1" applyFont="1" applyFill="1" applyBorder="1"/>
    <xf numFmtId="4" fontId="0" fillId="9" borderId="1" xfId="0" applyNumberFormat="1" applyFont="1" applyFill="1" applyBorder="1" applyAlignment="1">
      <alignment horizontal="right"/>
    </xf>
    <xf numFmtId="49" fontId="0" fillId="11" borderId="1" xfId="0" applyNumberFormat="1" applyFont="1" applyFill="1" applyBorder="1"/>
    <xf numFmtId="4" fontId="0" fillId="11" borderId="1" xfId="0" applyNumberFormat="1" applyFont="1" applyFill="1" applyBorder="1" applyAlignment="1">
      <alignment horizontal="right"/>
    </xf>
    <xf numFmtId="0" fontId="0" fillId="11" borderId="1" xfId="0" applyNumberFormat="1" applyFont="1" applyFill="1" applyBorder="1"/>
    <xf numFmtId="0" fontId="0" fillId="11" borderId="1" xfId="0" applyNumberFormat="1" applyFont="1" applyFill="1" applyBorder="1" applyAlignment="1">
      <alignment horizontal="left"/>
    </xf>
    <xf numFmtId="0" fontId="0" fillId="0" borderId="0" xfId="0" applyFont="1" applyBorder="1"/>
    <xf numFmtId="0" fontId="0" fillId="9" borderId="0" xfId="0" applyFont="1" applyFill="1"/>
    <xf numFmtId="49" fontId="3" fillId="9" borderId="1" xfId="0" applyNumberFormat="1" applyFont="1" applyFill="1" applyBorder="1"/>
    <xf numFmtId="4" fontId="3" fillId="9" borderId="1" xfId="0" applyNumberFormat="1" applyFont="1" applyFill="1" applyBorder="1" applyAlignment="1">
      <alignment horizontal="right"/>
    </xf>
    <xf numFmtId="0" fontId="0" fillId="0" borderId="1" xfId="0" applyFont="1" applyBorder="1"/>
    <xf numFmtId="0" fontId="0" fillId="11" borderId="0" xfId="0" applyFont="1" applyFill="1"/>
    <xf numFmtId="0" fontId="0" fillId="11" borderId="0" xfId="0" applyFont="1" applyFill="1" applyBorder="1"/>
    <xf numFmtId="0" fontId="0" fillId="11" borderId="3" xfId="0" applyFont="1" applyFill="1" applyBorder="1"/>
    <xf numFmtId="4" fontId="0" fillId="5" borderId="0" xfId="0" applyNumberFormat="1" applyFont="1" applyFill="1" applyBorder="1" applyAlignment="1">
      <alignment horizontal="right"/>
    </xf>
    <xf numFmtId="49" fontId="0" fillId="5" borderId="1" xfId="0" applyNumberFormat="1" applyFont="1" applyFill="1" applyBorder="1" applyAlignment="1"/>
    <xf numFmtId="4" fontId="0" fillId="0" borderId="0" xfId="0" applyNumberFormat="1" applyFont="1"/>
    <xf numFmtId="49" fontId="0" fillId="11" borderId="1" xfId="0" applyNumberFormat="1" applyFont="1" applyFill="1" applyBorder="1" applyAlignment="1">
      <alignment horizontal="left"/>
    </xf>
    <xf numFmtId="4" fontId="0" fillId="5" borderId="1" xfId="0" applyNumberFormat="1" applyFont="1" applyFill="1" applyBorder="1" applyAlignment="1">
      <alignment horizontal="center" vertical="center" wrapText="1"/>
    </xf>
    <xf numFmtId="4" fontId="0" fillId="6" borderId="0" xfId="0" applyNumberFormat="1" applyFont="1" applyFill="1" applyBorder="1"/>
    <xf numFmtId="4" fontId="0" fillId="3" borderId="0" xfId="0" applyNumberFormat="1" applyFont="1" applyFill="1" applyBorder="1"/>
    <xf numFmtId="49" fontId="3" fillId="11" borderId="1" xfId="0" applyNumberFormat="1" applyFont="1" applyFill="1" applyBorder="1" applyAlignment="1">
      <alignment horizontal="left"/>
    </xf>
    <xf numFmtId="4" fontId="3" fillId="11" borderId="1" xfId="0" applyNumberFormat="1" applyFont="1" applyFill="1" applyBorder="1" applyAlignment="1">
      <alignment horizontal="right"/>
    </xf>
    <xf numFmtId="49" fontId="3" fillId="9" borderId="1" xfId="0" applyNumberFormat="1" applyFont="1" applyFill="1" applyBorder="1" applyAlignment="1">
      <alignment horizontal="left"/>
    </xf>
    <xf numFmtId="4" fontId="0" fillId="9" borderId="0" xfId="0" applyNumberFormat="1" applyFont="1" applyFill="1" applyBorder="1"/>
    <xf numFmtId="0" fontId="0" fillId="7" borderId="1" xfId="0" applyFont="1" applyFill="1" applyBorder="1" applyAlignment="1">
      <alignment horizontal="left"/>
    </xf>
    <xf numFmtId="14" fontId="0" fillId="7" borderId="1" xfId="0" applyNumberFormat="1" applyFont="1" applyFill="1" applyBorder="1" applyAlignment="1">
      <alignment horizontal="left"/>
    </xf>
    <xf numFmtId="49" fontId="3" fillId="7" borderId="1" xfId="0" applyNumberFormat="1" applyFont="1" applyFill="1" applyBorder="1" applyAlignment="1">
      <alignment horizontal="left"/>
    </xf>
    <xf numFmtId="4" fontId="0" fillId="7" borderId="1" xfId="0" applyNumberFormat="1" applyFont="1" applyFill="1" applyBorder="1" applyAlignment="1">
      <alignment horizontal="right"/>
    </xf>
    <xf numFmtId="4" fontId="1" fillId="7" borderId="1" xfId="0" applyNumberFormat="1" applyFont="1" applyFill="1" applyBorder="1" applyAlignment="1">
      <alignment horizontal="right"/>
    </xf>
    <xf numFmtId="0" fontId="0" fillId="7" borderId="0" xfId="0" applyFont="1" applyFill="1"/>
    <xf numFmtId="4" fontId="0" fillId="11" borderId="0" xfId="0" applyNumberFormat="1" applyFont="1" applyFill="1" applyBorder="1"/>
    <xf numFmtId="4" fontId="3" fillId="9" borderId="0" xfId="0" applyNumberFormat="1" applyFont="1" applyFill="1" applyBorder="1" applyAlignment="1">
      <alignment horizontal="right"/>
    </xf>
    <xf numFmtId="49" fontId="2" fillId="10" borderId="1" xfId="0" applyNumberFormat="1" applyFont="1" applyFill="1" applyBorder="1"/>
    <xf numFmtId="4" fontId="2" fillId="10" borderId="1" xfId="0" applyNumberFormat="1" applyFont="1" applyFill="1" applyBorder="1" applyAlignment="1">
      <alignment horizontal="right"/>
    </xf>
    <xf numFmtId="49" fontId="2" fillId="0" borderId="1" xfId="0" applyNumberFormat="1" applyFont="1" applyFill="1" applyBorder="1"/>
    <xf numFmtId="49" fontId="0" fillId="0" borderId="1" xfId="0" applyNumberFormat="1" applyFont="1" applyFill="1" applyBorder="1"/>
    <xf numFmtId="4" fontId="2" fillId="0" borderId="1" xfId="0" applyNumberFormat="1" applyFont="1" applyFill="1" applyBorder="1" applyAlignment="1">
      <alignment horizontal="left"/>
    </xf>
    <xf numFmtId="0" fontId="0" fillId="0" borderId="0" xfId="0" applyFont="1" applyFill="1"/>
    <xf numFmtId="0" fontId="0" fillId="0" borderId="0" xfId="0" applyFont="1" applyFill="1" applyBorder="1"/>
    <xf numFmtId="49" fontId="2" fillId="0" borderId="0" xfId="0" applyNumberFormat="1" applyFont="1" applyFill="1" applyBorder="1"/>
    <xf numFmtId="4" fontId="2" fillId="0" borderId="0" xfId="0" applyNumberFormat="1" applyFont="1" applyFill="1" applyBorder="1" applyAlignment="1">
      <alignment horizontal="right"/>
    </xf>
    <xf numFmtId="0" fontId="0" fillId="9" borderId="0" xfId="0" applyFont="1" applyFill="1" applyBorder="1"/>
    <xf numFmtId="49" fontId="0" fillId="0" borderId="1" xfId="0" applyNumberFormat="1" applyFont="1" applyFill="1" applyBorder="1" applyAlignment="1">
      <alignment horizontal="left"/>
    </xf>
    <xf numFmtId="49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/>
    <xf numFmtId="0" fontId="0" fillId="0" borderId="3" xfId="0" applyFont="1" applyFill="1" applyBorder="1"/>
    <xf numFmtId="4" fontId="4" fillId="4" borderId="1" xfId="0" applyNumberFormat="1" applyFont="1" applyFill="1" applyBorder="1" applyAlignment="1">
      <alignment horizontal="right"/>
    </xf>
    <xf numFmtId="49" fontId="0" fillId="0" borderId="1" xfId="0" applyNumberFormat="1" applyFill="1" applyBorder="1"/>
    <xf numFmtId="4" fontId="0" fillId="0" borderId="1" xfId="0" applyNumberFormat="1" applyFill="1" applyBorder="1" applyAlignment="1">
      <alignment horizontal="right"/>
    </xf>
    <xf numFmtId="4" fontId="1" fillId="0" borderId="1" xfId="0" applyNumberFormat="1" applyFont="1" applyFill="1" applyBorder="1" applyAlignment="1">
      <alignment horizontal="right"/>
    </xf>
    <xf numFmtId="49" fontId="5" fillId="0" borderId="1" xfId="0" applyNumberFormat="1" applyFont="1" applyFill="1" applyBorder="1"/>
    <xf numFmtId="0" fontId="2" fillId="0" borderId="1" xfId="0" applyFont="1" applyFill="1" applyBorder="1"/>
    <xf numFmtId="4" fontId="5" fillId="0" borderId="1" xfId="0" applyNumberFormat="1" applyFont="1" applyFill="1" applyBorder="1" applyAlignment="1">
      <alignment horizontal="right"/>
    </xf>
    <xf numFmtId="49" fontId="2" fillId="0" borderId="1" xfId="0" applyNumberFormat="1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4" fontId="3" fillId="0" borderId="1" xfId="0" applyNumberFormat="1" applyFont="1" applyFill="1" applyBorder="1"/>
    <xf numFmtId="0" fontId="2" fillId="10" borderId="1" xfId="0" applyFont="1" applyFill="1" applyBorder="1"/>
    <xf numFmtId="4" fontId="2" fillId="10" borderId="1" xfId="0" applyNumberFormat="1" applyFont="1" applyFill="1" applyBorder="1"/>
    <xf numFmtId="14" fontId="0" fillId="0" borderId="1" xfId="0" applyNumberFormat="1" applyFont="1" applyFill="1" applyBorder="1" applyAlignment="1">
      <alignment horizontal="left"/>
    </xf>
    <xf numFmtId="49" fontId="4" fillId="9" borderId="1" xfId="0" applyNumberFormat="1" applyFont="1" applyFill="1" applyBorder="1" applyAlignment="1">
      <alignment horizontal="left"/>
    </xf>
    <xf numFmtId="0" fontId="4" fillId="9" borderId="1" xfId="0" applyFont="1" applyFill="1" applyBorder="1" applyAlignment="1">
      <alignment horizontal="left"/>
    </xf>
    <xf numFmtId="4" fontId="0" fillId="5" borderId="4" xfId="0" applyNumberFormat="1" applyFont="1" applyFill="1" applyBorder="1"/>
    <xf numFmtId="49" fontId="0" fillId="0" borderId="1" xfId="0" applyNumberFormat="1" applyFont="1" applyFill="1" applyBorder="1" applyAlignment="1"/>
    <xf numFmtId="4" fontId="0" fillId="5" borderId="5" xfId="0" applyNumberFormat="1" applyFont="1" applyFill="1" applyBorder="1"/>
    <xf numFmtId="4" fontId="0" fillId="0" borderId="6" xfId="0" applyNumberFormat="1" applyFont="1" applyFill="1" applyBorder="1"/>
    <xf numFmtId="0" fontId="0" fillId="0" borderId="6" xfId="0" applyFont="1" applyFill="1" applyBorder="1"/>
    <xf numFmtId="0" fontId="2" fillId="0" borderId="1" xfId="0" applyFont="1" applyFill="1" applyBorder="1" applyAlignment="1">
      <alignment horizontal="left"/>
    </xf>
    <xf numFmtId="49" fontId="5" fillId="0" borderId="1" xfId="0" applyNumberFormat="1" applyFont="1" applyFill="1" applyBorder="1" applyAlignment="1">
      <alignment horizontal="left"/>
    </xf>
    <xf numFmtId="4" fontId="0" fillId="5" borderId="1" xfId="0" applyNumberFormat="1" applyFont="1" applyFill="1" applyBorder="1" applyAlignment="1">
      <alignment horizontal="left" vertical="center" wrapText="1"/>
    </xf>
    <xf numFmtId="4" fontId="0" fillId="5" borderId="1" xfId="0" applyNumberFormat="1" applyFont="1" applyFill="1" applyBorder="1" applyAlignment="1">
      <alignment horizontal="right" vertical="center" wrapText="1"/>
    </xf>
    <xf numFmtId="4" fontId="2" fillId="8" borderId="1" xfId="0" applyNumberFormat="1" applyFont="1" applyFill="1" applyBorder="1" applyAlignment="1">
      <alignment horizontal="right"/>
    </xf>
    <xf numFmtId="4" fontId="3" fillId="0" borderId="1" xfId="0" applyNumberFormat="1" applyFont="1" applyFill="1" applyBorder="1" applyAlignment="1">
      <alignment horizontal="right"/>
    </xf>
    <xf numFmtId="4" fontId="0" fillId="0" borderId="0" xfId="0" applyNumberFormat="1" applyFont="1"/>
    <xf numFmtId="4" fontId="2" fillId="0" borderId="1" xfId="0" applyNumberFormat="1" applyFont="1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right"/>
    </xf>
    <xf numFmtId="49" fontId="3" fillId="0" borderId="1" xfId="0" applyNumberFormat="1" applyFont="1" applyFill="1" applyBorder="1" applyAlignment="1">
      <alignment horizontal="left"/>
    </xf>
    <xf numFmtId="4" fontId="2" fillId="0" borderId="1" xfId="0" applyNumberFormat="1" applyFont="1" applyFill="1" applyBorder="1"/>
    <xf numFmtId="4" fontId="0" fillId="0" borderId="1" xfId="0" applyNumberFormat="1" applyFont="1" applyFill="1" applyBorder="1"/>
    <xf numFmtId="49" fontId="5" fillId="9" borderId="1" xfId="0" applyNumberFormat="1" applyFont="1" applyFill="1" applyBorder="1" applyAlignment="1">
      <alignment horizontal="left"/>
    </xf>
    <xf numFmtId="4" fontId="5" fillId="9" borderId="1" xfId="0" applyNumberFormat="1" applyFont="1" applyFill="1" applyBorder="1" applyAlignment="1">
      <alignment horizontal="right"/>
    </xf>
    <xf numFmtId="0" fontId="5" fillId="9" borderId="1" xfId="0" applyFont="1" applyFill="1" applyBorder="1" applyAlignment="1">
      <alignment horizontal="left"/>
    </xf>
    <xf numFmtId="4" fontId="9" fillId="0" borderId="0" xfId="0" applyNumberFormat="1" applyFont="1"/>
    <xf numFmtId="49" fontId="2" fillId="8" borderId="1" xfId="0" applyNumberFormat="1" applyFont="1" applyFill="1" applyBorder="1"/>
    <xf numFmtId="0" fontId="9" fillId="8" borderId="0" xfId="0" applyFont="1" applyFill="1"/>
    <xf numFmtId="0" fontId="0" fillId="8" borderId="0" xfId="0" applyFont="1" applyFill="1"/>
    <xf numFmtId="49" fontId="0" fillId="0" borderId="1" xfId="0" applyNumberFormat="1" applyFont="1" applyFill="1" applyBorder="1" applyAlignment="1">
      <alignment horizontal="center" vertical="center"/>
    </xf>
    <xf numFmtId="0" fontId="0" fillId="9" borderId="2" xfId="0" applyFont="1" applyFill="1" applyBorder="1"/>
    <xf numFmtId="0" fontId="0" fillId="0" borderId="3" xfId="0" applyFont="1" applyBorder="1"/>
    <xf numFmtId="4" fontId="2" fillId="0" borderId="3" xfId="0" applyNumberFormat="1" applyFont="1" applyFill="1" applyBorder="1" applyAlignment="1">
      <alignment horizontal="right"/>
    </xf>
    <xf numFmtId="4" fontId="2" fillId="10" borderId="3" xfId="0" applyNumberFormat="1" applyFont="1" applyFill="1" applyBorder="1" applyAlignment="1">
      <alignment horizontal="right"/>
    </xf>
    <xf numFmtId="4" fontId="0" fillId="5" borderId="3" xfId="0" applyNumberFormat="1" applyFont="1" applyFill="1" applyBorder="1"/>
    <xf numFmtId="49" fontId="3" fillId="11" borderId="1" xfId="0" applyNumberFormat="1" applyFont="1" applyFill="1" applyBorder="1"/>
    <xf numFmtId="0" fontId="2" fillId="0" borderId="1" xfId="0" applyFont="1" applyFill="1" applyBorder="1" applyAlignment="1"/>
    <xf numFmtId="49" fontId="2" fillId="0" borderId="1" xfId="0" applyNumberFormat="1" applyFont="1" applyFill="1" applyBorder="1" applyAlignment="1">
      <alignment horizontal="left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/>
    <xf numFmtId="49" fontId="11" fillId="0" borderId="1" xfId="0" applyNumberFormat="1" applyFont="1" applyFill="1" applyBorder="1" applyAlignment="1">
      <alignment wrapText="1"/>
    </xf>
    <xf numFmtId="4" fontId="11" fillId="0" borderId="1" xfId="0" applyNumberFormat="1" applyFont="1" applyFill="1" applyBorder="1" applyAlignment="1">
      <alignment horizontal="right"/>
    </xf>
    <xf numFmtId="4" fontId="11" fillId="0" borderId="1" xfId="0" applyNumberFormat="1" applyFont="1" applyFill="1" applyBorder="1" applyAlignment="1">
      <alignment horizontal="left" wrapText="1"/>
    </xf>
    <xf numFmtId="49" fontId="12" fillId="0" borderId="1" xfId="0" applyNumberFormat="1" applyFont="1" applyFill="1" applyBorder="1"/>
    <xf numFmtId="49" fontId="12" fillId="0" borderId="1" xfId="0" applyNumberFormat="1" applyFont="1" applyFill="1" applyBorder="1" applyAlignment="1">
      <alignment wrapText="1"/>
    </xf>
    <xf numFmtId="4" fontId="12" fillId="0" borderId="1" xfId="0" applyNumberFormat="1" applyFont="1" applyFill="1" applyBorder="1" applyAlignment="1">
      <alignment horizontal="right"/>
    </xf>
    <xf numFmtId="49" fontId="13" fillId="0" borderId="1" xfId="0" applyNumberFormat="1" applyFont="1" applyFill="1" applyBorder="1"/>
    <xf numFmtId="49" fontId="13" fillId="0" borderId="1" xfId="0" applyNumberFormat="1" applyFont="1" applyFill="1" applyBorder="1" applyAlignment="1">
      <alignment wrapText="1"/>
    </xf>
    <xf numFmtId="4" fontId="13" fillId="0" borderId="1" xfId="0" applyNumberFormat="1" applyFont="1" applyFill="1" applyBorder="1" applyAlignment="1">
      <alignment horizontal="right"/>
    </xf>
    <xf numFmtId="49" fontId="13" fillId="0" borderId="1" xfId="0" applyNumberFormat="1" applyFont="1" applyFill="1" applyBorder="1" applyAlignment="1">
      <alignment horizontal="left"/>
    </xf>
    <xf numFmtId="49" fontId="11" fillId="0" borderId="1" xfId="0" applyNumberFormat="1" applyFont="1" applyFill="1" applyBorder="1" applyAlignment="1">
      <alignment horizontal="left"/>
    </xf>
    <xf numFmtId="49" fontId="13" fillId="0" borderId="1" xfId="0" applyNumberFormat="1" applyFont="1" applyFill="1" applyBorder="1" applyAlignment="1">
      <alignment horizontal="left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14" fontId="11" fillId="0" borderId="1" xfId="0" applyNumberFormat="1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/>
    <xf numFmtId="4" fontId="11" fillId="0" borderId="1" xfId="0" applyNumberFormat="1" applyFont="1" applyFill="1" applyBorder="1"/>
    <xf numFmtId="0" fontId="11" fillId="0" borderId="1" xfId="0" applyFont="1" applyFill="1" applyBorder="1" applyAlignment="1">
      <alignment wrapText="1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left"/>
    </xf>
    <xf numFmtId="4" fontId="13" fillId="0" borderId="1" xfId="0" applyNumberFormat="1" applyFont="1" applyFill="1" applyBorder="1"/>
    <xf numFmtId="49" fontId="11" fillId="0" borderId="1" xfId="0" applyNumberFormat="1" applyFont="1" applyFill="1" applyBorder="1" applyAlignment="1">
      <alignment horizontal="left" wrapText="1"/>
    </xf>
    <xf numFmtId="0" fontId="11" fillId="0" borderId="1" xfId="0" applyFont="1" applyFill="1" applyBorder="1" applyAlignment="1"/>
    <xf numFmtId="0" fontId="13" fillId="0" borderId="1" xfId="1" applyFont="1" applyFill="1" applyBorder="1"/>
    <xf numFmtId="4" fontId="13" fillId="0" borderId="1" xfId="1" applyNumberFormat="1" applyFont="1" applyFill="1" applyBorder="1" applyAlignment="1">
      <alignment horizontal="right"/>
    </xf>
    <xf numFmtId="0" fontId="13" fillId="0" borderId="1" xfId="1" applyFont="1" applyFill="1" applyBorder="1" applyAlignment="1">
      <alignment wrapText="1"/>
    </xf>
    <xf numFmtId="4" fontId="12" fillId="0" borderId="1" xfId="1" applyNumberFormat="1" applyFont="1" applyFill="1" applyBorder="1" applyAlignment="1">
      <alignment horizontal="right"/>
    </xf>
    <xf numFmtId="0" fontId="11" fillId="0" borderId="1" xfId="0" applyFont="1" applyFill="1" applyBorder="1" applyAlignment="1">
      <alignment horizontal="left" wrapText="1"/>
    </xf>
    <xf numFmtId="4" fontId="11" fillId="0" borderId="1" xfId="0" applyNumberFormat="1" applyFont="1" applyFill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left" vertical="center" wrapText="1"/>
    </xf>
    <xf numFmtId="4" fontId="11" fillId="0" borderId="1" xfId="0" applyNumberFormat="1" applyFont="1" applyFill="1" applyBorder="1" applyAlignment="1">
      <alignment horizontal="right" vertical="center" wrapText="1"/>
    </xf>
    <xf numFmtId="0" fontId="11" fillId="0" borderId="1" xfId="0" applyNumberFormat="1" applyFont="1" applyFill="1" applyBorder="1"/>
    <xf numFmtId="0" fontId="11" fillId="0" borderId="1" xfId="0" applyNumberFormat="1" applyFont="1" applyFill="1" applyBorder="1" applyAlignment="1">
      <alignment horizontal="left"/>
    </xf>
    <xf numFmtId="49" fontId="10" fillId="0" borderId="1" xfId="0" applyNumberFormat="1" applyFont="1" applyFill="1" applyBorder="1"/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/>
    <xf numFmtId="4" fontId="10" fillId="0" borderId="1" xfId="0" applyNumberFormat="1" applyFont="1" applyFill="1" applyBorder="1"/>
    <xf numFmtId="4" fontId="10" fillId="0" borderId="1" xfId="0" applyNumberFormat="1" applyFont="1" applyFill="1" applyBorder="1" applyAlignment="1">
      <alignment horizontal="right"/>
    </xf>
    <xf numFmtId="49" fontId="14" fillId="0" borderId="1" xfId="0" applyNumberFormat="1" applyFont="1" applyFill="1" applyBorder="1" applyAlignment="1">
      <alignment horizontal="left"/>
    </xf>
    <xf numFmtId="4" fontId="14" fillId="0" borderId="1" xfId="0" applyNumberFormat="1" applyFont="1" applyFill="1" applyBorder="1" applyAlignment="1">
      <alignment horizontal="right"/>
    </xf>
    <xf numFmtId="0" fontId="14" fillId="0" borderId="1" xfId="0" applyFont="1" applyFill="1" applyBorder="1" applyAlignment="1">
      <alignment horizontal="left"/>
    </xf>
    <xf numFmtId="4" fontId="10" fillId="3" borderId="1" xfId="0" applyNumberFormat="1" applyFont="1" applyFill="1" applyBorder="1" applyAlignment="1">
      <alignment horizontal="right" vertical="center"/>
    </xf>
    <xf numFmtId="49" fontId="10" fillId="3" borderId="4" xfId="0" applyNumberFormat="1" applyFont="1" applyFill="1" applyBorder="1" applyAlignment="1">
      <alignment horizontal="center" vertical="center"/>
    </xf>
    <xf numFmtId="49" fontId="10" fillId="3" borderId="7" xfId="0" applyNumberFormat="1" applyFont="1" applyFill="1" applyBorder="1" applyAlignment="1">
      <alignment horizontal="center" vertical="center"/>
    </xf>
    <xf numFmtId="49" fontId="10" fillId="3" borderId="3" xfId="0" applyNumberFormat="1" applyFont="1" applyFill="1" applyBorder="1" applyAlignment="1">
      <alignment horizontal="center" vertical="center"/>
    </xf>
    <xf numFmtId="49" fontId="10" fillId="2" borderId="4" xfId="0" applyNumberFormat="1" applyFont="1" applyFill="1" applyBorder="1" applyAlignment="1">
      <alignment horizontal="center" vertical="center"/>
    </xf>
    <xf numFmtId="49" fontId="10" fillId="2" borderId="7" xfId="0" applyNumberFormat="1" applyFont="1" applyFill="1" applyBorder="1" applyAlignment="1">
      <alignment horizontal="center" vertical="center"/>
    </xf>
    <xf numFmtId="49" fontId="10" fillId="2" borderId="3" xfId="0" applyNumberFormat="1" applyFont="1" applyFill="1" applyBorder="1" applyAlignment="1">
      <alignment horizontal="center" vertical="center"/>
    </xf>
  </cellXfs>
  <cellStyles count="3">
    <cellStyle name="Normálna" xfId="0" builtinId="0"/>
    <cellStyle name="normálne_Hárok1" xfId="2"/>
    <cellStyle name="normálne_Mestská samospráva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431"/>
  <sheetViews>
    <sheetView tabSelected="1" view="pageLayout" topLeftCell="B1189" zoomScaleNormal="100" workbookViewId="0">
      <selection activeCell="L1430" sqref="L1430:L1431"/>
    </sheetView>
  </sheetViews>
  <sheetFormatPr defaultRowHeight="15" outlineLevelRow="2" outlineLevelCol="1" x14ac:dyDescent="0.25"/>
  <cols>
    <col min="1" max="1" width="7.7109375" style="8" hidden="1" customWidth="1" outlineLevel="1"/>
    <col min="2" max="2" width="8.42578125" style="8" customWidth="1" collapsed="1"/>
    <col min="3" max="3" width="8.7109375" style="8" customWidth="1"/>
    <col min="4" max="4" width="8.140625" style="8" customWidth="1"/>
    <col min="5" max="5" width="8.28515625" style="8" hidden="1" customWidth="1" outlineLevel="1"/>
    <col min="6" max="6" width="4.5703125" style="8" hidden="1" customWidth="1" outlineLevel="1"/>
    <col min="7" max="7" width="32" style="8" customWidth="1" collapsed="1"/>
    <col min="8" max="10" width="12" style="8" customWidth="1"/>
    <col min="11" max="11" width="12" style="8" hidden="1" customWidth="1" outlineLevel="1"/>
    <col min="12" max="12" width="12" style="8" customWidth="1" collapsed="1"/>
    <col min="13" max="13" width="12" style="8" hidden="1" customWidth="1" outlineLevel="1"/>
    <col min="14" max="14" width="12" style="8" customWidth="1" collapsed="1"/>
    <col min="15" max="16" width="12" style="8" customWidth="1"/>
    <col min="17" max="17" width="12.140625" style="8" hidden="1" customWidth="1" outlineLevel="1"/>
    <col min="18" max="18" width="10.85546875" style="8" hidden="1" customWidth="1" outlineLevel="1"/>
    <col min="19" max="19" width="0" style="8" hidden="1" customWidth="1" outlineLevel="1"/>
    <col min="20" max="20" width="9.140625" style="8" collapsed="1"/>
    <col min="21" max="16384" width="9.140625" style="8"/>
  </cols>
  <sheetData>
    <row r="1" spans="1:16" ht="30" x14ac:dyDescent="0.25">
      <c r="A1" s="1" t="s">
        <v>0</v>
      </c>
      <c r="B1" s="1" t="s">
        <v>5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6</v>
      </c>
      <c r="H1" s="2" t="s">
        <v>519</v>
      </c>
      <c r="I1" s="2" t="s">
        <v>520</v>
      </c>
      <c r="J1" s="2" t="s">
        <v>521</v>
      </c>
      <c r="K1" s="2" t="s">
        <v>522</v>
      </c>
      <c r="L1" s="2" t="s">
        <v>523</v>
      </c>
      <c r="M1" s="2" t="s">
        <v>10</v>
      </c>
      <c r="N1" s="2" t="s">
        <v>7</v>
      </c>
      <c r="O1" s="2" t="s">
        <v>8</v>
      </c>
      <c r="P1" s="2" t="s">
        <v>9</v>
      </c>
    </row>
    <row r="2" spans="1:16" x14ac:dyDescent="0.25">
      <c r="A2" s="64" t="s">
        <v>12</v>
      </c>
      <c r="B2" s="64"/>
      <c r="C2" s="64"/>
      <c r="D2" s="64"/>
      <c r="E2" s="64"/>
      <c r="F2" s="64"/>
      <c r="G2" s="64" t="s">
        <v>710</v>
      </c>
      <c r="H2" s="65">
        <f>H37+H70+H151+H193+H196</f>
        <v>332703.55000000005</v>
      </c>
      <c r="I2" s="65">
        <f t="shared" ref="I2:P2" si="0">I37+I70+I151+I193+I196</f>
        <v>406452.44</v>
      </c>
      <c r="J2" s="65">
        <f t="shared" si="0"/>
        <v>499417.3</v>
      </c>
      <c r="K2" s="65">
        <f t="shared" si="0"/>
        <v>516031.39</v>
      </c>
      <c r="L2" s="65">
        <f t="shared" si="0"/>
        <v>444003.43769999995</v>
      </c>
      <c r="M2" s="65">
        <f t="shared" si="0"/>
        <v>343632.94</v>
      </c>
      <c r="N2" s="65">
        <f t="shared" si="0"/>
        <v>555602.57999999996</v>
      </c>
      <c r="O2" s="65">
        <f t="shared" si="0"/>
        <v>548893</v>
      </c>
      <c r="P2" s="65">
        <f t="shared" si="0"/>
        <v>548893</v>
      </c>
    </row>
    <row r="3" spans="1:16" hidden="1" outlineLevel="1" x14ac:dyDescent="0.25">
      <c r="A3" s="27" t="s">
        <v>11</v>
      </c>
      <c r="B3" s="27" t="s">
        <v>540</v>
      </c>
      <c r="C3" s="27" t="s">
        <v>13</v>
      </c>
      <c r="D3" s="27" t="s">
        <v>14</v>
      </c>
      <c r="E3" s="27" t="s">
        <v>18</v>
      </c>
      <c r="F3" s="27" t="s">
        <v>19</v>
      </c>
      <c r="G3" s="27" t="s">
        <v>20</v>
      </c>
      <c r="H3" s="28">
        <v>217492.94</v>
      </c>
      <c r="I3" s="28">
        <v>227509.54</v>
      </c>
      <c r="J3" s="28">
        <v>63283</v>
      </c>
      <c r="K3" s="28">
        <v>70283</v>
      </c>
      <c r="L3" s="28">
        <f>M3/10*12.5</f>
        <v>45445.25</v>
      </c>
      <c r="M3" s="28">
        <v>36356.199999999997</v>
      </c>
      <c r="N3" s="28">
        <v>73916</v>
      </c>
      <c r="O3" s="28">
        <f>N3</f>
        <v>73916</v>
      </c>
      <c r="P3" s="28">
        <f>N3</f>
        <v>73916</v>
      </c>
    </row>
    <row r="4" spans="1:16" hidden="1" outlineLevel="1" x14ac:dyDescent="0.25">
      <c r="A4" s="27"/>
      <c r="B4" s="27" t="s">
        <v>540</v>
      </c>
      <c r="C4" s="27" t="s">
        <v>541</v>
      </c>
      <c r="D4" s="27" t="s">
        <v>21</v>
      </c>
      <c r="E4" s="27" t="s">
        <v>15</v>
      </c>
      <c r="F4" s="27" t="s">
        <v>439</v>
      </c>
      <c r="G4" s="27" t="s">
        <v>22</v>
      </c>
      <c r="H4" s="28">
        <v>1012.86</v>
      </c>
      <c r="I4" s="28">
        <v>854.87</v>
      </c>
      <c r="J4" s="28">
        <v>1078</v>
      </c>
      <c r="K4" s="28">
        <v>1078</v>
      </c>
      <c r="L4" s="28">
        <v>329.9</v>
      </c>
      <c r="M4" s="28">
        <v>329.9</v>
      </c>
      <c r="N4" s="28">
        <v>400</v>
      </c>
      <c r="O4" s="28">
        <f>N4</f>
        <v>400</v>
      </c>
      <c r="P4" s="28">
        <f>N4</f>
        <v>400</v>
      </c>
    </row>
    <row r="5" spans="1:16" collapsed="1" x14ac:dyDescent="0.25">
      <c r="A5" s="66"/>
      <c r="B5" s="66" t="s">
        <v>540</v>
      </c>
      <c r="C5" s="66" t="s">
        <v>662</v>
      </c>
      <c r="D5" s="66" t="s">
        <v>524</v>
      </c>
      <c r="E5" s="66"/>
      <c r="F5" s="66"/>
      <c r="G5" s="66" t="s">
        <v>528</v>
      </c>
      <c r="H5" s="107">
        <v>0</v>
      </c>
      <c r="I5" s="107">
        <v>0</v>
      </c>
      <c r="J5" s="107">
        <f t="shared" ref="J5:P5" si="1">SUM(J3:J4)</f>
        <v>64361</v>
      </c>
      <c r="K5" s="107">
        <f t="shared" si="1"/>
        <v>71361</v>
      </c>
      <c r="L5" s="107">
        <f t="shared" si="1"/>
        <v>45775.15</v>
      </c>
      <c r="M5" s="107">
        <f t="shared" si="1"/>
        <v>36686.1</v>
      </c>
      <c r="N5" s="107">
        <f t="shared" si="1"/>
        <v>74316</v>
      </c>
      <c r="O5" s="107">
        <f t="shared" si="1"/>
        <v>74316</v>
      </c>
      <c r="P5" s="107">
        <f t="shared" si="1"/>
        <v>74316</v>
      </c>
    </row>
    <row r="6" spans="1:16" hidden="1" outlineLevel="1" x14ac:dyDescent="0.25">
      <c r="A6" s="67" t="s">
        <v>11</v>
      </c>
      <c r="B6" s="67" t="s">
        <v>540</v>
      </c>
      <c r="C6" s="67" t="s">
        <v>13</v>
      </c>
      <c r="D6" s="67" t="s">
        <v>23</v>
      </c>
      <c r="E6" s="67" t="s">
        <v>18</v>
      </c>
      <c r="F6" s="67" t="s">
        <v>19</v>
      </c>
      <c r="G6" s="67" t="s">
        <v>24</v>
      </c>
      <c r="H6" s="108"/>
      <c r="I6" s="108"/>
      <c r="J6" s="108">
        <v>6683</v>
      </c>
      <c r="K6" s="108">
        <v>6773</v>
      </c>
      <c r="L6" s="108">
        <f>M6/10*12.5</f>
        <v>1355.9375</v>
      </c>
      <c r="M6" s="108">
        <v>1084.75</v>
      </c>
      <c r="N6" s="108">
        <v>3700</v>
      </c>
      <c r="O6" s="108">
        <f t="shared" ref="O6:O18" si="2">N6</f>
        <v>3700</v>
      </c>
      <c r="P6" s="108">
        <f t="shared" ref="P6:P18" si="3">N6</f>
        <v>3700</v>
      </c>
    </row>
    <row r="7" spans="1:16" hidden="1" outlineLevel="1" x14ac:dyDescent="0.25">
      <c r="A7" s="67" t="s">
        <v>11</v>
      </c>
      <c r="B7" s="67" t="s">
        <v>540</v>
      </c>
      <c r="C7" s="67" t="s">
        <v>541</v>
      </c>
      <c r="D7" s="67" t="s">
        <v>23</v>
      </c>
      <c r="E7" s="67" t="s">
        <v>15</v>
      </c>
      <c r="F7" s="67" t="s">
        <v>439</v>
      </c>
      <c r="G7" s="67" t="s">
        <v>24</v>
      </c>
      <c r="H7" s="108"/>
      <c r="I7" s="108"/>
      <c r="J7" s="108">
        <v>85</v>
      </c>
      <c r="K7" s="108">
        <v>85</v>
      </c>
      <c r="L7" s="108">
        <v>27.39</v>
      </c>
      <c r="M7" s="108">
        <v>27.39</v>
      </c>
      <c r="N7" s="108">
        <v>40</v>
      </c>
      <c r="O7" s="108">
        <f t="shared" si="2"/>
        <v>40</v>
      </c>
      <c r="P7" s="108">
        <f t="shared" si="3"/>
        <v>40</v>
      </c>
    </row>
    <row r="8" spans="1:16" hidden="1" outlineLevel="1" x14ac:dyDescent="0.25">
      <c r="A8" s="67" t="s">
        <v>11</v>
      </c>
      <c r="B8" s="67" t="s">
        <v>540</v>
      </c>
      <c r="C8" s="67" t="s">
        <v>13</v>
      </c>
      <c r="D8" s="67" t="s">
        <v>27</v>
      </c>
      <c r="E8" s="67" t="s">
        <v>15</v>
      </c>
      <c r="F8" s="67" t="s">
        <v>19</v>
      </c>
      <c r="G8" s="67" t="s">
        <v>28</v>
      </c>
      <c r="H8" s="108"/>
      <c r="I8" s="108"/>
      <c r="J8" s="108">
        <v>0</v>
      </c>
      <c r="K8" s="108">
        <v>0</v>
      </c>
      <c r="L8" s="108">
        <f>M8/10*12.5</f>
        <v>0</v>
      </c>
      <c r="M8" s="108">
        <v>0</v>
      </c>
      <c r="N8" s="108">
        <v>0</v>
      </c>
      <c r="O8" s="108">
        <f t="shared" si="2"/>
        <v>0</v>
      </c>
      <c r="P8" s="108">
        <f t="shared" si="3"/>
        <v>0</v>
      </c>
    </row>
    <row r="9" spans="1:16" hidden="1" outlineLevel="1" x14ac:dyDescent="0.25">
      <c r="A9" s="67" t="s">
        <v>11</v>
      </c>
      <c r="B9" s="67" t="s">
        <v>540</v>
      </c>
      <c r="C9" s="67" t="s">
        <v>13</v>
      </c>
      <c r="D9" s="67" t="s">
        <v>27</v>
      </c>
      <c r="E9" s="67" t="s">
        <v>18</v>
      </c>
      <c r="F9" s="67" t="s">
        <v>19</v>
      </c>
      <c r="G9" s="67" t="s">
        <v>28</v>
      </c>
      <c r="H9" s="108"/>
      <c r="I9" s="108"/>
      <c r="J9" s="108">
        <v>0</v>
      </c>
      <c r="K9" s="108">
        <v>1600</v>
      </c>
      <c r="L9" s="108">
        <f>M9/10*12.5</f>
        <v>3297.0749999999994</v>
      </c>
      <c r="M9" s="108">
        <v>2637.66</v>
      </c>
      <c r="N9" s="108">
        <v>3700</v>
      </c>
      <c r="O9" s="108">
        <f t="shared" si="2"/>
        <v>3700</v>
      </c>
      <c r="P9" s="108">
        <f t="shared" si="3"/>
        <v>3700</v>
      </c>
    </row>
    <row r="10" spans="1:16" hidden="1" outlineLevel="1" x14ac:dyDescent="0.25">
      <c r="A10" s="67" t="s">
        <v>11</v>
      </c>
      <c r="B10" s="67" t="s">
        <v>540</v>
      </c>
      <c r="C10" s="67" t="s">
        <v>541</v>
      </c>
      <c r="D10" s="67" t="s">
        <v>27</v>
      </c>
      <c r="E10" s="67" t="s">
        <v>15</v>
      </c>
      <c r="F10" s="67" t="s">
        <v>439</v>
      </c>
      <c r="G10" s="67" t="s">
        <v>28</v>
      </c>
      <c r="H10" s="108"/>
      <c r="I10" s="108"/>
      <c r="J10" s="108">
        <v>20</v>
      </c>
      <c r="K10" s="108">
        <v>20</v>
      </c>
      <c r="L10" s="108">
        <v>5.6</v>
      </c>
      <c r="M10" s="108">
        <v>5.6</v>
      </c>
      <c r="N10" s="108">
        <v>20</v>
      </c>
      <c r="O10" s="108">
        <f t="shared" si="2"/>
        <v>20</v>
      </c>
      <c r="P10" s="108">
        <f t="shared" si="3"/>
        <v>20</v>
      </c>
    </row>
    <row r="11" spans="1:16" hidden="1" outlineLevel="1" x14ac:dyDescent="0.25">
      <c r="A11" s="67" t="s">
        <v>11</v>
      </c>
      <c r="B11" s="67" t="s">
        <v>540</v>
      </c>
      <c r="C11" s="67" t="s">
        <v>13</v>
      </c>
      <c r="D11" s="67" t="s">
        <v>53</v>
      </c>
      <c r="E11" s="67" t="s">
        <v>18</v>
      </c>
      <c r="F11" s="67" t="s">
        <v>19</v>
      </c>
      <c r="G11" s="67" t="s">
        <v>54</v>
      </c>
      <c r="H11" s="108"/>
      <c r="I11" s="108"/>
      <c r="J11" s="108">
        <v>120</v>
      </c>
      <c r="K11" s="108">
        <v>450</v>
      </c>
      <c r="L11" s="108">
        <f t="shared" ref="L11:L18" si="4">M11/10*12.5</f>
        <v>162.5</v>
      </c>
      <c r="M11" s="108">
        <v>130</v>
      </c>
      <c r="N11" s="108">
        <v>360</v>
      </c>
      <c r="O11" s="108">
        <f t="shared" si="2"/>
        <v>360</v>
      </c>
      <c r="P11" s="108">
        <f t="shared" si="3"/>
        <v>360</v>
      </c>
    </row>
    <row r="12" spans="1:16" hidden="1" outlineLevel="1" x14ac:dyDescent="0.25">
      <c r="A12" s="67" t="s">
        <v>11</v>
      </c>
      <c r="B12" s="67" t="s">
        <v>540</v>
      </c>
      <c r="C12" s="67" t="s">
        <v>13</v>
      </c>
      <c r="D12" s="67" t="s">
        <v>30</v>
      </c>
      <c r="E12" s="67" t="s">
        <v>18</v>
      </c>
      <c r="F12" s="67" t="s">
        <v>19</v>
      </c>
      <c r="G12" s="67" t="s">
        <v>31</v>
      </c>
      <c r="H12" s="108"/>
      <c r="I12" s="108"/>
      <c r="J12" s="108">
        <v>0</v>
      </c>
      <c r="K12" s="108">
        <v>0</v>
      </c>
      <c r="L12" s="108">
        <f t="shared" si="4"/>
        <v>0</v>
      </c>
      <c r="M12" s="108">
        <v>0</v>
      </c>
      <c r="N12" s="108">
        <v>0</v>
      </c>
      <c r="O12" s="108">
        <f t="shared" si="2"/>
        <v>0</v>
      </c>
      <c r="P12" s="108">
        <f t="shared" si="3"/>
        <v>0</v>
      </c>
    </row>
    <row r="13" spans="1:16" hidden="1" outlineLevel="1" x14ac:dyDescent="0.25">
      <c r="A13" s="67" t="s">
        <v>11</v>
      </c>
      <c r="B13" s="67" t="s">
        <v>540</v>
      </c>
      <c r="C13" s="67" t="s">
        <v>13</v>
      </c>
      <c r="D13" s="67" t="s">
        <v>30</v>
      </c>
      <c r="E13" s="67" t="s">
        <v>18</v>
      </c>
      <c r="F13" s="67" t="s">
        <v>19</v>
      </c>
      <c r="G13" s="67" t="s">
        <v>31</v>
      </c>
      <c r="H13" s="108"/>
      <c r="I13" s="108"/>
      <c r="J13" s="108">
        <v>936</v>
      </c>
      <c r="K13" s="108">
        <v>936</v>
      </c>
      <c r="L13" s="108">
        <f t="shared" si="4"/>
        <v>608.91250000000002</v>
      </c>
      <c r="M13" s="108">
        <v>487.13</v>
      </c>
      <c r="N13" s="108">
        <v>1035</v>
      </c>
      <c r="O13" s="108">
        <f t="shared" si="2"/>
        <v>1035</v>
      </c>
      <c r="P13" s="108">
        <f t="shared" si="3"/>
        <v>1035</v>
      </c>
    </row>
    <row r="14" spans="1:16" hidden="1" outlineLevel="1" x14ac:dyDescent="0.25">
      <c r="A14" s="67" t="s">
        <v>11</v>
      </c>
      <c r="B14" s="67" t="s">
        <v>540</v>
      </c>
      <c r="C14" s="67" t="s">
        <v>13</v>
      </c>
      <c r="D14" s="67" t="s">
        <v>33</v>
      </c>
      <c r="E14" s="67" t="s">
        <v>18</v>
      </c>
      <c r="F14" s="67" t="s">
        <v>19</v>
      </c>
      <c r="G14" s="67" t="s">
        <v>35</v>
      </c>
      <c r="H14" s="108"/>
      <c r="I14" s="108"/>
      <c r="J14" s="108">
        <v>9357</v>
      </c>
      <c r="K14" s="108">
        <v>9657</v>
      </c>
      <c r="L14" s="108">
        <f t="shared" si="4"/>
        <v>6089.3499999999995</v>
      </c>
      <c r="M14" s="108">
        <v>4871.4799999999996</v>
      </c>
      <c r="N14" s="108">
        <v>10350</v>
      </c>
      <c r="O14" s="108">
        <f t="shared" si="2"/>
        <v>10350</v>
      </c>
      <c r="P14" s="108">
        <f t="shared" si="3"/>
        <v>10350</v>
      </c>
    </row>
    <row r="15" spans="1:16" hidden="1" outlineLevel="1" x14ac:dyDescent="0.25">
      <c r="A15" s="67" t="s">
        <v>11</v>
      </c>
      <c r="B15" s="67" t="s">
        <v>540</v>
      </c>
      <c r="C15" s="67" t="s">
        <v>13</v>
      </c>
      <c r="D15" s="67" t="s">
        <v>37</v>
      </c>
      <c r="E15" s="67" t="s">
        <v>18</v>
      </c>
      <c r="F15" s="67" t="s">
        <v>19</v>
      </c>
      <c r="G15" s="67" t="s">
        <v>39</v>
      </c>
      <c r="H15" s="108"/>
      <c r="I15" s="108"/>
      <c r="J15" s="108">
        <v>534</v>
      </c>
      <c r="K15" s="108">
        <v>584</v>
      </c>
      <c r="L15" s="108">
        <f t="shared" si="4"/>
        <v>349.72499999999997</v>
      </c>
      <c r="M15" s="108">
        <v>279.77999999999997</v>
      </c>
      <c r="N15" s="108">
        <v>592</v>
      </c>
      <c r="O15" s="108">
        <f t="shared" si="2"/>
        <v>592</v>
      </c>
      <c r="P15" s="108">
        <f t="shared" si="3"/>
        <v>592</v>
      </c>
    </row>
    <row r="16" spans="1:16" hidden="1" outlineLevel="1" x14ac:dyDescent="0.25">
      <c r="A16" s="67" t="s">
        <v>11</v>
      </c>
      <c r="B16" s="67" t="s">
        <v>540</v>
      </c>
      <c r="C16" s="67" t="s">
        <v>13</v>
      </c>
      <c r="D16" s="67" t="s">
        <v>41</v>
      </c>
      <c r="E16" s="67" t="s">
        <v>18</v>
      </c>
      <c r="F16" s="67" t="s">
        <v>19</v>
      </c>
      <c r="G16" s="67" t="s">
        <v>43</v>
      </c>
      <c r="H16" s="108"/>
      <c r="I16" s="108"/>
      <c r="J16" s="108">
        <v>2005</v>
      </c>
      <c r="K16" s="108">
        <v>2045</v>
      </c>
      <c r="L16" s="108">
        <f t="shared" si="4"/>
        <v>1288.3875</v>
      </c>
      <c r="M16" s="108">
        <v>1030.71</v>
      </c>
      <c r="N16" s="108">
        <v>2220</v>
      </c>
      <c r="O16" s="108">
        <f t="shared" si="2"/>
        <v>2220</v>
      </c>
      <c r="P16" s="108">
        <f t="shared" si="3"/>
        <v>2220</v>
      </c>
    </row>
    <row r="17" spans="1:16" hidden="1" outlineLevel="1" x14ac:dyDescent="0.25">
      <c r="A17" s="67" t="s">
        <v>11</v>
      </c>
      <c r="B17" s="67" t="s">
        <v>540</v>
      </c>
      <c r="C17" s="67" t="s">
        <v>13</v>
      </c>
      <c r="D17" s="67" t="s">
        <v>45</v>
      </c>
      <c r="E17" s="67" t="s">
        <v>18</v>
      </c>
      <c r="F17" s="67" t="s">
        <v>19</v>
      </c>
      <c r="G17" s="67" t="s">
        <v>47</v>
      </c>
      <c r="H17" s="108"/>
      <c r="I17" s="108"/>
      <c r="J17" s="108">
        <v>668</v>
      </c>
      <c r="K17" s="108">
        <v>678</v>
      </c>
      <c r="L17" s="108">
        <f t="shared" si="4"/>
        <v>429.6</v>
      </c>
      <c r="M17" s="108">
        <v>343.68</v>
      </c>
      <c r="N17" s="108">
        <v>740</v>
      </c>
      <c r="O17" s="108">
        <f t="shared" si="2"/>
        <v>740</v>
      </c>
      <c r="P17" s="108">
        <f t="shared" si="3"/>
        <v>740</v>
      </c>
    </row>
    <row r="18" spans="1:16" hidden="1" outlineLevel="1" x14ac:dyDescent="0.25">
      <c r="A18" s="67" t="s">
        <v>11</v>
      </c>
      <c r="B18" s="67" t="s">
        <v>540</v>
      </c>
      <c r="C18" s="67" t="s">
        <v>13</v>
      </c>
      <c r="D18" s="67" t="s">
        <v>49</v>
      </c>
      <c r="E18" s="67" t="s">
        <v>18</v>
      </c>
      <c r="F18" s="67" t="s">
        <v>19</v>
      </c>
      <c r="G18" s="67" t="s">
        <v>51</v>
      </c>
      <c r="H18" s="108"/>
      <c r="I18" s="108"/>
      <c r="J18" s="108">
        <v>3174</v>
      </c>
      <c r="K18" s="108">
        <v>3274</v>
      </c>
      <c r="L18" s="108">
        <f t="shared" si="4"/>
        <v>2065.75</v>
      </c>
      <c r="M18" s="108">
        <v>1652.6</v>
      </c>
      <c r="N18" s="108">
        <v>3520</v>
      </c>
      <c r="O18" s="108">
        <f t="shared" si="2"/>
        <v>3520</v>
      </c>
      <c r="P18" s="108">
        <f t="shared" si="3"/>
        <v>3520</v>
      </c>
    </row>
    <row r="19" spans="1:16" collapsed="1" x14ac:dyDescent="0.25">
      <c r="A19" s="66"/>
      <c r="B19" s="66" t="s">
        <v>540</v>
      </c>
      <c r="C19" s="66" t="s">
        <v>662</v>
      </c>
      <c r="D19" s="66" t="s">
        <v>525</v>
      </c>
      <c r="E19" s="66"/>
      <c r="F19" s="66"/>
      <c r="G19" s="66" t="s">
        <v>529</v>
      </c>
      <c r="H19" s="107">
        <v>0</v>
      </c>
      <c r="I19" s="107">
        <v>0</v>
      </c>
      <c r="J19" s="107">
        <f t="shared" ref="J19:P19" si="5">SUM(J6:J18)</f>
        <v>23582</v>
      </c>
      <c r="K19" s="107">
        <f t="shared" si="5"/>
        <v>26102</v>
      </c>
      <c r="L19" s="107">
        <f t="shared" si="5"/>
        <v>15680.227500000001</v>
      </c>
      <c r="M19" s="107">
        <f t="shared" si="5"/>
        <v>12550.78</v>
      </c>
      <c r="N19" s="107">
        <f t="shared" si="5"/>
        <v>26277</v>
      </c>
      <c r="O19" s="107">
        <f t="shared" si="5"/>
        <v>26277</v>
      </c>
      <c r="P19" s="107">
        <f t="shared" si="5"/>
        <v>26277</v>
      </c>
    </row>
    <row r="20" spans="1:16" hidden="1" outlineLevel="1" x14ac:dyDescent="0.25">
      <c r="A20" s="67" t="s">
        <v>11</v>
      </c>
      <c r="B20" s="67" t="s">
        <v>540</v>
      </c>
      <c r="C20" s="67" t="s">
        <v>13</v>
      </c>
      <c r="D20" s="67" t="s">
        <v>108</v>
      </c>
      <c r="E20" s="67" t="s">
        <v>18</v>
      </c>
      <c r="F20" s="67" t="s">
        <v>19</v>
      </c>
      <c r="G20" s="67" t="s">
        <v>109</v>
      </c>
      <c r="H20" s="108"/>
      <c r="I20" s="108"/>
      <c r="J20" s="108">
        <v>3500</v>
      </c>
      <c r="K20" s="108">
        <v>4400</v>
      </c>
      <c r="L20" s="108">
        <v>5400</v>
      </c>
      <c r="M20" s="108">
        <v>4892.04</v>
      </c>
      <c r="N20" s="108">
        <v>4000</v>
      </c>
      <c r="O20" s="108">
        <f>N20</f>
        <v>4000</v>
      </c>
      <c r="P20" s="108">
        <f>N20</f>
        <v>4000</v>
      </c>
    </row>
    <row r="21" spans="1:16" collapsed="1" x14ac:dyDescent="0.25">
      <c r="A21" s="66"/>
      <c r="B21" s="66" t="s">
        <v>540</v>
      </c>
      <c r="C21" s="66" t="s">
        <v>662</v>
      </c>
      <c r="D21" s="66" t="s">
        <v>526</v>
      </c>
      <c r="E21" s="66"/>
      <c r="F21" s="66"/>
      <c r="G21" s="66" t="s">
        <v>649</v>
      </c>
      <c r="H21" s="107">
        <v>0</v>
      </c>
      <c r="I21" s="107">
        <v>0</v>
      </c>
      <c r="J21" s="107">
        <f t="shared" ref="J21:P21" si="6">SUM(J20)</f>
        <v>3500</v>
      </c>
      <c r="K21" s="107">
        <f t="shared" si="6"/>
        <v>4400</v>
      </c>
      <c r="L21" s="107">
        <f>SUM(L20)+84.72</f>
        <v>5484.72</v>
      </c>
      <c r="M21" s="107">
        <f t="shared" si="6"/>
        <v>4892.04</v>
      </c>
      <c r="N21" s="107">
        <f t="shared" si="6"/>
        <v>4000</v>
      </c>
      <c r="O21" s="107">
        <f t="shared" si="6"/>
        <v>4000</v>
      </c>
      <c r="P21" s="107">
        <f t="shared" si="6"/>
        <v>4000</v>
      </c>
    </row>
    <row r="22" spans="1:16" ht="15" hidden="1" customHeight="1" outlineLevel="1" x14ac:dyDescent="0.25">
      <c r="A22" s="67" t="s">
        <v>11</v>
      </c>
      <c r="B22" s="67" t="s">
        <v>540</v>
      </c>
      <c r="C22" s="67" t="s">
        <v>13</v>
      </c>
      <c r="D22" s="67" t="s">
        <v>120</v>
      </c>
      <c r="E22" s="67" t="s">
        <v>18</v>
      </c>
      <c r="F22" s="67" t="s">
        <v>19</v>
      </c>
      <c r="G22" s="67" t="s">
        <v>121</v>
      </c>
      <c r="H22" s="108"/>
      <c r="I22" s="108"/>
      <c r="J22" s="108">
        <v>0</v>
      </c>
      <c r="K22" s="108">
        <v>100</v>
      </c>
      <c r="L22" s="108">
        <v>100</v>
      </c>
      <c r="M22" s="108">
        <v>39.6</v>
      </c>
      <c r="N22" s="108">
        <v>100</v>
      </c>
      <c r="O22" s="108">
        <f>N22</f>
        <v>100</v>
      </c>
      <c r="P22" s="108">
        <f>N22</f>
        <v>100</v>
      </c>
    </row>
    <row r="23" spans="1:16" ht="15" customHeight="1" collapsed="1" x14ac:dyDescent="0.25">
      <c r="A23" s="66"/>
      <c r="B23" s="66" t="s">
        <v>540</v>
      </c>
      <c r="C23" s="66" t="s">
        <v>662</v>
      </c>
      <c r="D23" s="66" t="s">
        <v>530</v>
      </c>
      <c r="E23" s="66"/>
      <c r="F23" s="66"/>
      <c r="G23" s="66" t="s">
        <v>711</v>
      </c>
      <c r="H23" s="107">
        <v>0</v>
      </c>
      <c r="I23" s="107">
        <v>0</v>
      </c>
      <c r="J23" s="107">
        <f t="shared" ref="J23:P23" si="7">SUM(J22)</f>
        <v>0</v>
      </c>
      <c r="K23" s="107">
        <f t="shared" si="7"/>
        <v>100</v>
      </c>
      <c r="L23" s="107">
        <f t="shared" si="7"/>
        <v>100</v>
      </c>
      <c r="M23" s="107">
        <f t="shared" si="7"/>
        <v>39.6</v>
      </c>
      <c r="N23" s="107">
        <f t="shared" si="7"/>
        <v>100</v>
      </c>
      <c r="O23" s="107">
        <f t="shared" si="7"/>
        <v>100</v>
      </c>
      <c r="P23" s="107">
        <f t="shared" si="7"/>
        <v>100</v>
      </c>
    </row>
    <row r="24" spans="1:16" ht="15" hidden="1" customHeight="1" outlineLevel="1" x14ac:dyDescent="0.25">
      <c r="A24" s="67" t="s">
        <v>11</v>
      </c>
      <c r="B24" s="67" t="s">
        <v>540</v>
      </c>
      <c r="C24" s="67" t="s">
        <v>13</v>
      </c>
      <c r="D24" s="67" t="s">
        <v>125</v>
      </c>
      <c r="E24" s="67" t="s">
        <v>18</v>
      </c>
      <c r="F24" s="67" t="s">
        <v>19</v>
      </c>
      <c r="G24" s="67" t="s">
        <v>126</v>
      </c>
      <c r="H24" s="108"/>
      <c r="I24" s="108"/>
      <c r="J24" s="108">
        <v>54</v>
      </c>
      <c r="K24" s="108">
        <v>0</v>
      </c>
      <c r="L24" s="108">
        <v>0</v>
      </c>
      <c r="M24" s="108">
        <v>0</v>
      </c>
      <c r="N24" s="108">
        <v>0</v>
      </c>
      <c r="O24" s="108">
        <f>N24</f>
        <v>0</v>
      </c>
      <c r="P24" s="108">
        <f>N24</f>
        <v>0</v>
      </c>
    </row>
    <row r="25" spans="1:16" ht="15" customHeight="1" collapsed="1" x14ac:dyDescent="0.25">
      <c r="A25" s="66"/>
      <c r="B25" s="66" t="s">
        <v>540</v>
      </c>
      <c r="C25" s="66" t="s">
        <v>662</v>
      </c>
      <c r="D25" s="66" t="s">
        <v>533</v>
      </c>
      <c r="E25" s="66"/>
      <c r="F25" s="66"/>
      <c r="G25" s="66" t="s">
        <v>696</v>
      </c>
      <c r="H25" s="107">
        <v>0</v>
      </c>
      <c r="I25" s="107">
        <v>0</v>
      </c>
      <c r="J25" s="107">
        <f t="shared" ref="J25:P25" si="8">SUM(J24)</f>
        <v>54</v>
      </c>
      <c r="K25" s="107">
        <f t="shared" si="8"/>
        <v>0</v>
      </c>
      <c r="L25" s="107">
        <f t="shared" si="8"/>
        <v>0</v>
      </c>
      <c r="M25" s="107">
        <f t="shared" si="8"/>
        <v>0</v>
      </c>
      <c r="N25" s="107">
        <f t="shared" si="8"/>
        <v>0</v>
      </c>
      <c r="O25" s="107">
        <f t="shared" si="8"/>
        <v>0</v>
      </c>
      <c r="P25" s="107">
        <f t="shared" si="8"/>
        <v>0</v>
      </c>
    </row>
    <row r="26" spans="1:16" ht="15" hidden="1" customHeight="1" outlineLevel="1" x14ac:dyDescent="0.25">
      <c r="A26" s="67" t="s">
        <v>11</v>
      </c>
      <c r="B26" s="67" t="s">
        <v>540</v>
      </c>
      <c r="C26" s="67" t="s">
        <v>13</v>
      </c>
      <c r="D26" s="67" t="s">
        <v>138</v>
      </c>
      <c r="E26" s="67" t="s">
        <v>18</v>
      </c>
      <c r="F26" s="67" t="s">
        <v>19</v>
      </c>
      <c r="G26" s="67" t="s">
        <v>139</v>
      </c>
      <c r="H26" s="108"/>
      <c r="I26" s="108"/>
      <c r="J26" s="108">
        <v>0</v>
      </c>
      <c r="K26" s="108">
        <v>71.3</v>
      </c>
      <c r="L26" s="108">
        <v>78</v>
      </c>
      <c r="M26" s="108">
        <v>63</v>
      </c>
      <c r="N26" s="108">
        <v>30</v>
      </c>
      <c r="O26" s="108">
        <f>N26</f>
        <v>30</v>
      </c>
      <c r="P26" s="108">
        <f>N26</f>
        <v>30</v>
      </c>
    </row>
    <row r="27" spans="1:16" ht="15" hidden="1" customHeight="1" outlineLevel="1" x14ac:dyDescent="0.25">
      <c r="A27" s="67" t="s">
        <v>11</v>
      </c>
      <c r="B27" s="67" t="s">
        <v>540</v>
      </c>
      <c r="C27" s="67" t="s">
        <v>13</v>
      </c>
      <c r="D27" s="67" t="s">
        <v>138</v>
      </c>
      <c r="E27" s="67" t="s">
        <v>18</v>
      </c>
      <c r="F27" s="67" t="s">
        <v>19</v>
      </c>
      <c r="G27" s="67" t="s">
        <v>140</v>
      </c>
      <c r="H27" s="108"/>
      <c r="I27" s="108"/>
      <c r="J27" s="108">
        <v>4440</v>
      </c>
      <c r="K27" s="108">
        <v>4440</v>
      </c>
      <c r="L27" s="108">
        <f>370+5496.27-950</f>
        <v>4916.2700000000004</v>
      </c>
      <c r="M27" s="108">
        <v>370</v>
      </c>
      <c r="N27" s="108">
        <v>600</v>
      </c>
      <c r="O27" s="108">
        <f>N27</f>
        <v>600</v>
      </c>
      <c r="P27" s="108">
        <f>N27</f>
        <v>600</v>
      </c>
    </row>
    <row r="28" spans="1:16" ht="15" hidden="1" customHeight="1" outlineLevel="1" x14ac:dyDescent="0.25">
      <c r="A28" s="67" t="s">
        <v>11</v>
      </c>
      <c r="B28" s="67" t="s">
        <v>540</v>
      </c>
      <c r="C28" s="67" t="s">
        <v>13</v>
      </c>
      <c r="D28" s="67" t="s">
        <v>143</v>
      </c>
      <c r="E28" s="67" t="s">
        <v>18</v>
      </c>
      <c r="F28" s="67" t="s">
        <v>19</v>
      </c>
      <c r="G28" s="67" t="s">
        <v>144</v>
      </c>
      <c r="H28" s="108"/>
      <c r="I28" s="108"/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f>N28</f>
        <v>0</v>
      </c>
      <c r="P28" s="108">
        <f>N28</f>
        <v>0</v>
      </c>
    </row>
    <row r="29" spans="1:16" ht="15" hidden="1" customHeight="1" outlineLevel="1" x14ac:dyDescent="0.25">
      <c r="A29" s="67" t="s">
        <v>11</v>
      </c>
      <c r="B29" s="67" t="s">
        <v>540</v>
      </c>
      <c r="C29" s="67" t="s">
        <v>13</v>
      </c>
      <c r="D29" s="67" t="s">
        <v>152</v>
      </c>
      <c r="E29" s="67" t="s">
        <v>18</v>
      </c>
      <c r="F29" s="67" t="s">
        <v>19</v>
      </c>
      <c r="G29" s="67" t="s">
        <v>153</v>
      </c>
      <c r="H29" s="108"/>
      <c r="I29" s="108"/>
      <c r="J29" s="108">
        <v>1431</v>
      </c>
      <c r="K29" s="108">
        <v>2531</v>
      </c>
      <c r="L29" s="108">
        <f>M29/10*12</f>
        <v>2708.7960000000003</v>
      </c>
      <c r="M29" s="108">
        <v>2257.33</v>
      </c>
      <c r="N29" s="108">
        <v>1683</v>
      </c>
      <c r="O29" s="108">
        <f>N29</f>
        <v>1683</v>
      </c>
      <c r="P29" s="108">
        <f>N29</f>
        <v>1683</v>
      </c>
    </row>
    <row r="30" spans="1:16" ht="15" hidden="1" customHeight="1" outlineLevel="1" x14ac:dyDescent="0.25">
      <c r="A30" s="67" t="s">
        <v>11</v>
      </c>
      <c r="B30" s="67" t="s">
        <v>540</v>
      </c>
      <c r="C30" s="67" t="s">
        <v>13</v>
      </c>
      <c r="D30" s="67" t="s">
        <v>156</v>
      </c>
      <c r="E30" s="67" t="s">
        <v>18</v>
      </c>
      <c r="F30" s="67" t="s">
        <v>19</v>
      </c>
      <c r="G30" s="67" t="s">
        <v>157</v>
      </c>
      <c r="H30" s="108"/>
      <c r="I30" s="108"/>
      <c r="J30" s="108">
        <v>830</v>
      </c>
      <c r="K30" s="108">
        <v>830</v>
      </c>
      <c r="L30" s="108">
        <f>M30/10*12.5</f>
        <v>330.45</v>
      </c>
      <c r="M30" s="108">
        <v>264.36</v>
      </c>
      <c r="N30" s="108">
        <v>740</v>
      </c>
      <c r="O30" s="108">
        <f>N30</f>
        <v>740</v>
      </c>
      <c r="P30" s="108">
        <f>N30</f>
        <v>740</v>
      </c>
    </row>
    <row r="31" spans="1:16" ht="15" hidden="1" customHeight="1" outlineLevel="1" x14ac:dyDescent="0.25">
      <c r="A31" s="67" t="s">
        <v>11</v>
      </c>
      <c r="B31" s="67" t="s">
        <v>540</v>
      </c>
      <c r="C31" s="67" t="s">
        <v>13</v>
      </c>
      <c r="D31" s="67" t="s">
        <v>163</v>
      </c>
      <c r="E31" s="67" t="s">
        <v>18</v>
      </c>
      <c r="F31" s="67" t="s">
        <v>19</v>
      </c>
      <c r="G31" s="67" t="s">
        <v>164</v>
      </c>
      <c r="H31" s="108"/>
      <c r="I31" s="108"/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</row>
    <row r="32" spans="1:16" ht="15" customHeight="1" collapsed="1" x14ac:dyDescent="0.25">
      <c r="A32" s="66"/>
      <c r="B32" s="66" t="s">
        <v>540</v>
      </c>
      <c r="C32" s="66" t="s">
        <v>662</v>
      </c>
      <c r="D32" s="66" t="s">
        <v>535</v>
      </c>
      <c r="E32" s="66"/>
      <c r="F32" s="66"/>
      <c r="G32" s="66" t="s">
        <v>536</v>
      </c>
      <c r="H32" s="107">
        <v>0</v>
      </c>
      <c r="I32" s="107">
        <v>0</v>
      </c>
      <c r="J32" s="107">
        <f t="shared" ref="J32:P32" si="9">SUM(J26:J31)</f>
        <v>6701</v>
      </c>
      <c r="K32" s="107">
        <f t="shared" si="9"/>
        <v>7872.3</v>
      </c>
      <c r="L32" s="107">
        <f t="shared" si="9"/>
        <v>8033.5160000000005</v>
      </c>
      <c r="M32" s="107">
        <f t="shared" si="9"/>
        <v>2954.69</v>
      </c>
      <c r="N32" s="107">
        <f t="shared" si="9"/>
        <v>3053</v>
      </c>
      <c r="O32" s="107">
        <f t="shared" si="9"/>
        <v>3053</v>
      </c>
      <c r="P32" s="107">
        <f t="shared" si="9"/>
        <v>3053</v>
      </c>
    </row>
    <row r="33" spans="1:16" ht="15" hidden="1" customHeight="1" outlineLevel="1" x14ac:dyDescent="0.25">
      <c r="A33" s="67" t="s">
        <v>11</v>
      </c>
      <c r="B33" s="67" t="s">
        <v>540</v>
      </c>
      <c r="C33" s="67" t="s">
        <v>13</v>
      </c>
      <c r="D33" s="67" t="s">
        <v>175</v>
      </c>
      <c r="E33" s="67" t="s">
        <v>18</v>
      </c>
      <c r="F33" s="67" t="s">
        <v>19</v>
      </c>
      <c r="G33" s="67" t="s">
        <v>176</v>
      </c>
      <c r="H33" s="108"/>
      <c r="I33" s="108"/>
      <c r="J33" s="108">
        <v>0</v>
      </c>
      <c r="K33" s="108">
        <v>10073</v>
      </c>
      <c r="L33" s="108">
        <f>K33</f>
        <v>10073</v>
      </c>
      <c r="M33" s="108">
        <v>10072.19</v>
      </c>
      <c r="N33" s="108">
        <v>0</v>
      </c>
      <c r="O33" s="108">
        <v>0</v>
      </c>
      <c r="P33" s="108">
        <v>0</v>
      </c>
    </row>
    <row r="34" spans="1:16" ht="15" customHeight="1" collapsed="1" x14ac:dyDescent="0.25">
      <c r="A34" s="66"/>
      <c r="B34" s="66" t="s">
        <v>540</v>
      </c>
      <c r="C34" s="66" t="s">
        <v>662</v>
      </c>
      <c r="D34" s="66" t="s">
        <v>539</v>
      </c>
      <c r="E34" s="66"/>
      <c r="F34" s="66"/>
      <c r="G34" s="66" t="s">
        <v>532</v>
      </c>
      <c r="H34" s="107">
        <v>0</v>
      </c>
      <c r="I34" s="107">
        <v>0</v>
      </c>
      <c r="J34" s="107">
        <f t="shared" ref="J34:P34" si="10">SUM(J33)</f>
        <v>0</v>
      </c>
      <c r="K34" s="107">
        <f t="shared" si="10"/>
        <v>10073</v>
      </c>
      <c r="L34" s="107">
        <f t="shared" si="10"/>
        <v>10073</v>
      </c>
      <c r="M34" s="107">
        <f t="shared" si="10"/>
        <v>10072.19</v>
      </c>
      <c r="N34" s="107">
        <f t="shared" si="10"/>
        <v>0</v>
      </c>
      <c r="O34" s="107">
        <f t="shared" si="10"/>
        <v>0</v>
      </c>
      <c r="P34" s="107">
        <f t="shared" si="10"/>
        <v>0</v>
      </c>
    </row>
    <row r="35" spans="1:16" ht="15" customHeight="1" x14ac:dyDescent="0.25">
      <c r="A35" s="66"/>
      <c r="B35" s="66" t="s">
        <v>540</v>
      </c>
      <c r="C35" s="66" t="s">
        <v>264</v>
      </c>
      <c r="D35" s="66" t="s">
        <v>626</v>
      </c>
      <c r="E35" s="66"/>
      <c r="F35" s="66"/>
      <c r="G35" s="68" t="s">
        <v>713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0</v>
      </c>
      <c r="N35" s="107">
        <v>68100</v>
      </c>
      <c r="O35" s="107">
        <v>68000</v>
      </c>
      <c r="P35" s="107">
        <v>68000</v>
      </c>
    </row>
    <row r="36" spans="1:16" ht="15" customHeight="1" x14ac:dyDescent="0.25">
      <c r="A36" s="66"/>
      <c r="B36" s="66" t="s">
        <v>540</v>
      </c>
      <c r="C36" s="66" t="s">
        <v>264</v>
      </c>
      <c r="D36" s="66" t="s">
        <v>627</v>
      </c>
      <c r="E36" s="66"/>
      <c r="F36" s="66"/>
      <c r="G36" s="68" t="s">
        <v>714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1609.58</v>
      </c>
      <c r="O36" s="107">
        <v>0</v>
      </c>
      <c r="P36" s="107">
        <v>0</v>
      </c>
    </row>
    <row r="37" spans="1:16" ht="15" customHeight="1" x14ac:dyDescent="0.25">
      <c r="A37" s="64"/>
      <c r="B37" s="64" t="s">
        <v>540</v>
      </c>
      <c r="C37" s="64"/>
      <c r="D37" s="64"/>
      <c r="E37" s="64"/>
      <c r="F37" s="64"/>
      <c r="G37" s="64" t="s">
        <v>709</v>
      </c>
      <c r="H37" s="65">
        <v>74719.460000000006</v>
      </c>
      <c r="I37" s="65">
        <v>103165.08</v>
      </c>
      <c r="J37" s="65">
        <f t="shared" ref="J37:M37" si="11">J34+J32+J25+J23+J21+J19+J5</f>
        <v>98198</v>
      </c>
      <c r="K37" s="65">
        <f t="shared" si="11"/>
        <v>119908.3</v>
      </c>
      <c r="L37" s="65">
        <f t="shared" si="11"/>
        <v>85146.613500000007</v>
      </c>
      <c r="M37" s="65">
        <f t="shared" si="11"/>
        <v>67195.399999999994</v>
      </c>
      <c r="N37" s="65">
        <f>N34+N32+N25+N23+N21+N19+N5+N35+N36</f>
        <v>177455.58</v>
      </c>
      <c r="O37" s="65">
        <f t="shared" ref="O37:P37" si="12">O34+O32+O25+O23+O21+O19+O5+O35+O36</f>
        <v>175746</v>
      </c>
      <c r="P37" s="65">
        <f t="shared" si="12"/>
        <v>175746</v>
      </c>
    </row>
    <row r="38" spans="1:16" ht="15" hidden="1" customHeight="1" outlineLevel="1" x14ac:dyDescent="0.25">
      <c r="A38" s="6" t="s">
        <v>11</v>
      </c>
      <c r="B38" s="6" t="s">
        <v>543</v>
      </c>
      <c r="C38" s="6" t="s">
        <v>13</v>
      </c>
      <c r="D38" s="6" t="s">
        <v>14</v>
      </c>
      <c r="E38" s="6" t="s">
        <v>18</v>
      </c>
      <c r="F38" s="6" t="s">
        <v>19</v>
      </c>
      <c r="G38" s="6" t="s">
        <v>20</v>
      </c>
      <c r="H38" s="7">
        <v>0</v>
      </c>
      <c r="I38" s="7">
        <v>0</v>
      </c>
      <c r="J38" s="7">
        <v>57670</v>
      </c>
      <c r="K38" s="7">
        <v>50670</v>
      </c>
      <c r="L38" s="7">
        <f>M38/10*13</f>
        <v>50203.387000000002</v>
      </c>
      <c r="M38" s="7">
        <v>38617.99</v>
      </c>
      <c r="N38" s="7">
        <f>80041+1955</f>
        <v>81996</v>
      </c>
      <c r="O38" s="7">
        <f>N38-1955-3045</f>
        <v>76996</v>
      </c>
      <c r="P38" s="7">
        <f>O38</f>
        <v>76996</v>
      </c>
    </row>
    <row r="39" spans="1:16" ht="15" hidden="1" customHeight="1" outlineLevel="1" x14ac:dyDescent="0.25">
      <c r="A39" s="29"/>
      <c r="B39" s="29" t="s">
        <v>543</v>
      </c>
      <c r="C39" s="29" t="s">
        <v>13</v>
      </c>
      <c r="D39" s="29" t="s">
        <v>14</v>
      </c>
      <c r="E39" s="29" t="s">
        <v>15</v>
      </c>
      <c r="F39" s="29" t="s">
        <v>19</v>
      </c>
      <c r="G39" s="29" t="s">
        <v>20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10440</v>
      </c>
      <c r="O39" s="7">
        <f t="shared" ref="O39:O68" si="13">N39</f>
        <v>10440</v>
      </c>
      <c r="P39" s="7">
        <f t="shared" ref="P39:P68" si="14">N39</f>
        <v>10440</v>
      </c>
    </row>
    <row r="40" spans="1:16" ht="15" hidden="1" customHeight="1" outlineLevel="1" x14ac:dyDescent="0.25">
      <c r="A40" s="29"/>
      <c r="B40" s="6" t="s">
        <v>543</v>
      </c>
      <c r="C40" s="6" t="s">
        <v>13</v>
      </c>
      <c r="D40" s="18" t="s">
        <v>609</v>
      </c>
      <c r="E40" s="18" t="s">
        <v>18</v>
      </c>
      <c r="F40" s="18" t="s">
        <v>19</v>
      </c>
      <c r="G40" s="18" t="s">
        <v>610</v>
      </c>
      <c r="H40" s="20">
        <v>0</v>
      </c>
      <c r="I40" s="20">
        <v>0</v>
      </c>
      <c r="J40" s="20">
        <v>0</v>
      </c>
      <c r="K40" s="20">
        <v>0</v>
      </c>
      <c r="L40" s="20">
        <v>0</v>
      </c>
      <c r="M40" s="20">
        <v>825</v>
      </c>
      <c r="N40" s="20">
        <v>825</v>
      </c>
      <c r="O40" s="7">
        <f>N40</f>
        <v>825</v>
      </c>
      <c r="P40" s="7">
        <f>N40</f>
        <v>825</v>
      </c>
    </row>
    <row r="41" spans="1:16" ht="15" customHeight="1" collapsed="1" x14ac:dyDescent="0.25">
      <c r="A41" s="66"/>
      <c r="B41" s="66" t="s">
        <v>543</v>
      </c>
      <c r="C41" s="66" t="s">
        <v>662</v>
      </c>
      <c r="D41" s="66" t="s">
        <v>524</v>
      </c>
      <c r="E41" s="66"/>
      <c r="F41" s="66"/>
      <c r="G41" s="66" t="s">
        <v>528</v>
      </c>
      <c r="H41" s="107">
        <v>0</v>
      </c>
      <c r="I41" s="107">
        <f t="shared" ref="I41:P41" si="15">SUM(I38:I40)</f>
        <v>0</v>
      </c>
      <c r="J41" s="107">
        <f t="shared" si="15"/>
        <v>57670</v>
      </c>
      <c r="K41" s="107">
        <f t="shared" si="15"/>
        <v>50670</v>
      </c>
      <c r="L41" s="107">
        <f t="shared" si="15"/>
        <v>50203.387000000002</v>
      </c>
      <c r="M41" s="107">
        <f t="shared" si="15"/>
        <v>39442.99</v>
      </c>
      <c r="N41" s="107">
        <f t="shared" si="15"/>
        <v>93261</v>
      </c>
      <c r="O41" s="107">
        <f t="shared" si="15"/>
        <v>88261</v>
      </c>
      <c r="P41" s="107">
        <f t="shared" si="15"/>
        <v>88261</v>
      </c>
    </row>
    <row r="42" spans="1:16" ht="15" hidden="1" customHeight="1" outlineLevel="1" x14ac:dyDescent="0.25">
      <c r="A42" s="67" t="s">
        <v>11</v>
      </c>
      <c r="B42" s="67" t="s">
        <v>543</v>
      </c>
      <c r="C42" s="67" t="s">
        <v>13</v>
      </c>
      <c r="D42" s="67" t="s">
        <v>23</v>
      </c>
      <c r="E42" s="67" t="s">
        <v>18</v>
      </c>
      <c r="F42" s="67" t="s">
        <v>19</v>
      </c>
      <c r="G42" s="67" t="s">
        <v>24</v>
      </c>
      <c r="H42" s="108"/>
      <c r="I42" s="108">
        <v>0</v>
      </c>
      <c r="J42" s="108">
        <v>3500</v>
      </c>
      <c r="K42" s="108">
        <v>3500</v>
      </c>
      <c r="L42" s="108">
        <f>M42/10*13</f>
        <v>2021.3700000000001</v>
      </c>
      <c r="M42" s="108">
        <v>1554.9</v>
      </c>
      <c r="N42" s="108">
        <v>4005</v>
      </c>
      <c r="O42" s="108">
        <f t="shared" si="13"/>
        <v>4005</v>
      </c>
      <c r="P42" s="108">
        <f t="shared" si="14"/>
        <v>4005</v>
      </c>
    </row>
    <row r="43" spans="1:16" ht="15" hidden="1" customHeight="1" outlineLevel="1" x14ac:dyDescent="0.25">
      <c r="A43" s="67" t="s">
        <v>11</v>
      </c>
      <c r="B43" s="67" t="s">
        <v>543</v>
      </c>
      <c r="C43" s="67" t="s">
        <v>13</v>
      </c>
      <c r="D43" s="67" t="s">
        <v>23</v>
      </c>
      <c r="E43" s="67" t="s">
        <v>15</v>
      </c>
      <c r="F43" s="67" t="s">
        <v>19</v>
      </c>
      <c r="G43" s="67" t="s">
        <v>24</v>
      </c>
      <c r="H43" s="108"/>
      <c r="I43" s="108">
        <v>0</v>
      </c>
      <c r="J43" s="108"/>
      <c r="K43" s="108"/>
      <c r="L43" s="108"/>
      <c r="M43" s="108"/>
      <c r="N43" s="108">
        <v>522</v>
      </c>
      <c r="O43" s="108">
        <f t="shared" si="13"/>
        <v>522</v>
      </c>
      <c r="P43" s="108">
        <f t="shared" si="14"/>
        <v>522</v>
      </c>
    </row>
    <row r="44" spans="1:16" ht="15" hidden="1" customHeight="1" outlineLevel="1" x14ac:dyDescent="0.25">
      <c r="A44" s="67" t="s">
        <v>11</v>
      </c>
      <c r="B44" s="67" t="s">
        <v>543</v>
      </c>
      <c r="C44" s="67" t="s">
        <v>13</v>
      </c>
      <c r="D44" s="67" t="s">
        <v>27</v>
      </c>
      <c r="E44" s="67" t="s">
        <v>18</v>
      </c>
      <c r="F44" s="67" t="s">
        <v>19</v>
      </c>
      <c r="G44" s="67" t="s">
        <v>28</v>
      </c>
      <c r="H44" s="108"/>
      <c r="I44" s="108">
        <v>0</v>
      </c>
      <c r="J44" s="108">
        <v>2267</v>
      </c>
      <c r="K44" s="108">
        <v>3677</v>
      </c>
      <c r="L44" s="108">
        <f>M44/10*13</f>
        <v>2189.4989999999998</v>
      </c>
      <c r="M44" s="108">
        <v>1684.23</v>
      </c>
      <c r="N44" s="108">
        <v>4005</v>
      </c>
      <c r="O44" s="108">
        <f t="shared" si="13"/>
        <v>4005</v>
      </c>
      <c r="P44" s="108">
        <f t="shared" si="14"/>
        <v>4005</v>
      </c>
    </row>
    <row r="45" spans="1:16" ht="15" hidden="1" customHeight="1" outlineLevel="1" x14ac:dyDescent="0.25">
      <c r="A45" s="67" t="s">
        <v>11</v>
      </c>
      <c r="B45" s="67" t="s">
        <v>543</v>
      </c>
      <c r="C45" s="67" t="s">
        <v>13</v>
      </c>
      <c r="D45" s="67" t="s">
        <v>27</v>
      </c>
      <c r="E45" s="67" t="s">
        <v>15</v>
      </c>
      <c r="F45" s="67" t="s">
        <v>19</v>
      </c>
      <c r="G45" s="67" t="s">
        <v>28</v>
      </c>
      <c r="H45" s="108"/>
      <c r="I45" s="108">
        <v>0</v>
      </c>
      <c r="J45" s="108"/>
      <c r="K45" s="108"/>
      <c r="L45" s="108"/>
      <c r="M45" s="108"/>
      <c r="N45" s="108">
        <v>522</v>
      </c>
      <c r="O45" s="108">
        <f t="shared" si="13"/>
        <v>522</v>
      </c>
      <c r="P45" s="108">
        <f t="shared" si="14"/>
        <v>522</v>
      </c>
    </row>
    <row r="46" spans="1:16" ht="15" hidden="1" customHeight="1" outlineLevel="1" x14ac:dyDescent="0.25">
      <c r="A46" s="67" t="s">
        <v>11</v>
      </c>
      <c r="B46" s="67" t="s">
        <v>543</v>
      </c>
      <c r="C46" s="67" t="s">
        <v>13</v>
      </c>
      <c r="D46" s="67" t="s">
        <v>53</v>
      </c>
      <c r="E46" s="67" t="s">
        <v>18</v>
      </c>
      <c r="F46" s="67" t="s">
        <v>19</v>
      </c>
      <c r="G46" s="67" t="s">
        <v>54</v>
      </c>
      <c r="H46" s="108"/>
      <c r="I46" s="108">
        <v>0</v>
      </c>
      <c r="J46" s="108">
        <v>600</v>
      </c>
      <c r="K46" s="108">
        <v>600</v>
      </c>
      <c r="L46" s="108">
        <f>M46/10*13</f>
        <v>273</v>
      </c>
      <c r="M46" s="108">
        <v>210</v>
      </c>
      <c r="N46" s="108">
        <v>960</v>
      </c>
      <c r="O46" s="108">
        <f t="shared" si="13"/>
        <v>960</v>
      </c>
      <c r="P46" s="108">
        <f t="shared" si="14"/>
        <v>960</v>
      </c>
    </row>
    <row r="47" spans="1:16" ht="15" hidden="1" customHeight="1" outlineLevel="1" x14ac:dyDescent="0.25">
      <c r="A47" s="67" t="s">
        <v>11</v>
      </c>
      <c r="B47" s="67" t="s">
        <v>543</v>
      </c>
      <c r="C47" s="67" t="s">
        <v>13</v>
      </c>
      <c r="D47" s="67" t="s">
        <v>30</v>
      </c>
      <c r="E47" s="67" t="s">
        <v>18</v>
      </c>
      <c r="F47" s="67" t="s">
        <v>19</v>
      </c>
      <c r="G47" s="67" t="s">
        <v>31</v>
      </c>
      <c r="H47" s="108"/>
      <c r="I47" s="108">
        <v>0</v>
      </c>
      <c r="J47" s="108">
        <v>807</v>
      </c>
      <c r="K47" s="108">
        <v>807</v>
      </c>
      <c r="L47" s="108">
        <f t="shared" ref="L47:L58" si="16">M47/10*13</f>
        <v>511.00400000000002</v>
      </c>
      <c r="M47" s="108">
        <v>393.08</v>
      </c>
      <c r="N47" s="108">
        <v>1130</v>
      </c>
      <c r="O47" s="108">
        <f t="shared" si="13"/>
        <v>1130</v>
      </c>
      <c r="P47" s="108">
        <f t="shared" si="14"/>
        <v>1130</v>
      </c>
    </row>
    <row r="48" spans="1:16" ht="15" hidden="1" customHeight="1" outlineLevel="1" x14ac:dyDescent="0.25">
      <c r="A48" s="67" t="s">
        <v>11</v>
      </c>
      <c r="B48" s="67" t="s">
        <v>543</v>
      </c>
      <c r="C48" s="67" t="s">
        <v>13</v>
      </c>
      <c r="D48" s="67" t="s">
        <v>30</v>
      </c>
      <c r="E48" s="67" t="s">
        <v>15</v>
      </c>
      <c r="F48" s="67" t="s">
        <v>19</v>
      </c>
      <c r="G48" s="67" t="s">
        <v>31</v>
      </c>
      <c r="H48" s="108"/>
      <c r="I48" s="108">
        <v>0</v>
      </c>
      <c r="J48" s="108"/>
      <c r="K48" s="108"/>
      <c r="L48" s="108">
        <f t="shared" si="16"/>
        <v>0</v>
      </c>
      <c r="M48" s="108">
        <v>0</v>
      </c>
      <c r="N48" s="108">
        <v>147</v>
      </c>
      <c r="O48" s="108">
        <f t="shared" si="13"/>
        <v>147</v>
      </c>
      <c r="P48" s="108">
        <f t="shared" si="14"/>
        <v>147</v>
      </c>
    </row>
    <row r="49" spans="1:16" ht="15" hidden="1" customHeight="1" outlineLevel="1" x14ac:dyDescent="0.25">
      <c r="A49" s="67"/>
      <c r="B49" s="67" t="s">
        <v>543</v>
      </c>
      <c r="C49" s="67" t="s">
        <v>13</v>
      </c>
      <c r="D49" s="67" t="s">
        <v>33</v>
      </c>
      <c r="E49" s="67" t="s">
        <v>18</v>
      </c>
      <c r="F49" s="67" t="s">
        <v>19</v>
      </c>
      <c r="G49" s="67" t="s">
        <v>35</v>
      </c>
      <c r="H49" s="108"/>
      <c r="I49" s="108">
        <v>0</v>
      </c>
      <c r="J49" s="108">
        <v>8074</v>
      </c>
      <c r="K49" s="108">
        <v>7774</v>
      </c>
      <c r="L49" s="108">
        <f t="shared" si="16"/>
        <v>6681.8180000000002</v>
      </c>
      <c r="M49" s="108">
        <v>5139.8599999999997</v>
      </c>
      <c r="N49" s="108">
        <v>11210</v>
      </c>
      <c r="O49" s="108">
        <f t="shared" si="13"/>
        <v>11210</v>
      </c>
      <c r="P49" s="108">
        <f t="shared" si="14"/>
        <v>11210</v>
      </c>
    </row>
    <row r="50" spans="1:16" ht="15" hidden="1" customHeight="1" outlineLevel="1" x14ac:dyDescent="0.25">
      <c r="A50" s="67" t="s">
        <v>11</v>
      </c>
      <c r="B50" s="67" t="s">
        <v>543</v>
      </c>
      <c r="C50" s="67" t="s">
        <v>13</v>
      </c>
      <c r="D50" s="67" t="s">
        <v>33</v>
      </c>
      <c r="E50" s="67" t="s">
        <v>15</v>
      </c>
      <c r="F50" s="67" t="s">
        <v>19</v>
      </c>
      <c r="G50" s="67" t="s">
        <v>35</v>
      </c>
      <c r="H50" s="108"/>
      <c r="I50" s="108">
        <v>0</v>
      </c>
      <c r="J50" s="108"/>
      <c r="K50" s="108"/>
      <c r="L50" s="108">
        <f t="shared" si="16"/>
        <v>0</v>
      </c>
      <c r="M50" s="108">
        <v>0</v>
      </c>
      <c r="N50" s="108">
        <v>1462</v>
      </c>
      <c r="O50" s="108">
        <f t="shared" si="13"/>
        <v>1462</v>
      </c>
      <c r="P50" s="108">
        <f t="shared" si="14"/>
        <v>1462</v>
      </c>
    </row>
    <row r="51" spans="1:16" ht="15" hidden="1" customHeight="1" outlineLevel="1" x14ac:dyDescent="0.25">
      <c r="A51" s="67" t="s">
        <v>11</v>
      </c>
      <c r="B51" s="67" t="s">
        <v>543</v>
      </c>
      <c r="C51" s="67" t="s">
        <v>13</v>
      </c>
      <c r="D51" s="67" t="s">
        <v>37</v>
      </c>
      <c r="E51" s="67" t="s">
        <v>18</v>
      </c>
      <c r="F51" s="67" t="s">
        <v>19</v>
      </c>
      <c r="G51" s="67" t="s">
        <v>39</v>
      </c>
      <c r="H51" s="108"/>
      <c r="I51" s="108">
        <v>0</v>
      </c>
      <c r="J51" s="108">
        <v>461</v>
      </c>
      <c r="K51" s="108">
        <v>411</v>
      </c>
      <c r="L51" s="108">
        <f t="shared" si="16"/>
        <v>451.113</v>
      </c>
      <c r="M51" s="108">
        <v>347.01</v>
      </c>
      <c r="N51" s="108">
        <v>645</v>
      </c>
      <c r="O51" s="108">
        <f t="shared" si="13"/>
        <v>645</v>
      </c>
      <c r="P51" s="108">
        <f t="shared" si="14"/>
        <v>645</v>
      </c>
    </row>
    <row r="52" spans="1:16" ht="15" hidden="1" customHeight="1" outlineLevel="1" x14ac:dyDescent="0.25">
      <c r="A52" s="67" t="s">
        <v>11</v>
      </c>
      <c r="B52" s="67" t="s">
        <v>543</v>
      </c>
      <c r="C52" s="67" t="s">
        <v>13</v>
      </c>
      <c r="D52" s="67" t="s">
        <v>37</v>
      </c>
      <c r="E52" s="67" t="s">
        <v>15</v>
      </c>
      <c r="F52" s="67" t="s">
        <v>19</v>
      </c>
      <c r="G52" s="67" t="s">
        <v>39</v>
      </c>
      <c r="H52" s="108"/>
      <c r="I52" s="108">
        <v>0</v>
      </c>
      <c r="J52" s="108"/>
      <c r="K52" s="108"/>
      <c r="L52" s="108">
        <f t="shared" si="16"/>
        <v>0</v>
      </c>
      <c r="M52" s="108">
        <v>0</v>
      </c>
      <c r="N52" s="108">
        <v>85</v>
      </c>
      <c r="O52" s="108">
        <f t="shared" si="13"/>
        <v>85</v>
      </c>
      <c r="P52" s="108">
        <f t="shared" si="14"/>
        <v>85</v>
      </c>
    </row>
    <row r="53" spans="1:16" ht="15" hidden="1" customHeight="1" outlineLevel="1" x14ac:dyDescent="0.25">
      <c r="A53" s="67" t="s">
        <v>11</v>
      </c>
      <c r="B53" s="67" t="s">
        <v>543</v>
      </c>
      <c r="C53" s="67" t="s">
        <v>13</v>
      </c>
      <c r="D53" s="67" t="s">
        <v>41</v>
      </c>
      <c r="E53" s="67" t="s">
        <v>18</v>
      </c>
      <c r="F53" s="67" t="s">
        <v>19</v>
      </c>
      <c r="G53" s="67" t="s">
        <v>43</v>
      </c>
      <c r="H53" s="108"/>
      <c r="I53" s="108">
        <v>0</v>
      </c>
      <c r="J53" s="108">
        <v>1730</v>
      </c>
      <c r="K53" s="108">
        <v>1730</v>
      </c>
      <c r="L53" s="108">
        <f t="shared" si="16"/>
        <v>1440.9590000000001</v>
      </c>
      <c r="M53" s="108">
        <v>1108.43</v>
      </c>
      <c r="N53" s="108">
        <v>2410</v>
      </c>
      <c r="O53" s="108">
        <f t="shared" si="13"/>
        <v>2410</v>
      </c>
      <c r="P53" s="108">
        <f t="shared" si="14"/>
        <v>2410</v>
      </c>
    </row>
    <row r="54" spans="1:16" ht="15" hidden="1" customHeight="1" outlineLevel="1" x14ac:dyDescent="0.25">
      <c r="A54" s="67" t="s">
        <v>11</v>
      </c>
      <c r="B54" s="67" t="s">
        <v>543</v>
      </c>
      <c r="C54" s="67" t="s">
        <v>13</v>
      </c>
      <c r="D54" s="67" t="s">
        <v>41</v>
      </c>
      <c r="E54" s="67" t="s">
        <v>15</v>
      </c>
      <c r="F54" s="67" t="s">
        <v>19</v>
      </c>
      <c r="G54" s="67" t="s">
        <v>43</v>
      </c>
      <c r="H54" s="108"/>
      <c r="I54" s="108">
        <v>0</v>
      </c>
      <c r="J54" s="108"/>
      <c r="K54" s="108"/>
      <c r="L54" s="108">
        <f t="shared" si="16"/>
        <v>0</v>
      </c>
      <c r="M54" s="108">
        <v>0</v>
      </c>
      <c r="N54" s="108">
        <v>315</v>
      </c>
      <c r="O54" s="108">
        <f t="shared" si="13"/>
        <v>315</v>
      </c>
      <c r="P54" s="108">
        <f t="shared" si="14"/>
        <v>315</v>
      </c>
    </row>
    <row r="55" spans="1:16" ht="15" hidden="1" customHeight="1" outlineLevel="1" x14ac:dyDescent="0.25">
      <c r="A55" s="67" t="s">
        <v>11</v>
      </c>
      <c r="B55" s="67" t="s">
        <v>543</v>
      </c>
      <c r="C55" s="67" t="s">
        <v>13</v>
      </c>
      <c r="D55" s="67" t="s">
        <v>45</v>
      </c>
      <c r="E55" s="67" t="s">
        <v>18</v>
      </c>
      <c r="F55" s="67" t="s">
        <v>19</v>
      </c>
      <c r="G55" s="67" t="s">
        <v>47</v>
      </c>
      <c r="H55" s="108"/>
      <c r="I55" s="108">
        <v>0</v>
      </c>
      <c r="J55" s="108">
        <v>577</v>
      </c>
      <c r="K55" s="108">
        <v>577</v>
      </c>
      <c r="L55" s="108">
        <f t="shared" si="16"/>
        <v>421.53800000000001</v>
      </c>
      <c r="M55" s="108">
        <v>324.26</v>
      </c>
      <c r="N55" s="108">
        <v>810</v>
      </c>
      <c r="O55" s="108">
        <f t="shared" si="13"/>
        <v>810</v>
      </c>
      <c r="P55" s="108">
        <f t="shared" si="14"/>
        <v>810</v>
      </c>
    </row>
    <row r="56" spans="1:16" ht="15" hidden="1" customHeight="1" outlineLevel="1" x14ac:dyDescent="0.25">
      <c r="A56" s="67" t="s">
        <v>11</v>
      </c>
      <c r="B56" s="67" t="s">
        <v>543</v>
      </c>
      <c r="C56" s="67" t="s">
        <v>13</v>
      </c>
      <c r="D56" s="67" t="s">
        <v>45</v>
      </c>
      <c r="E56" s="67" t="s">
        <v>15</v>
      </c>
      <c r="F56" s="67" t="s">
        <v>19</v>
      </c>
      <c r="G56" s="67" t="s">
        <v>47</v>
      </c>
      <c r="H56" s="108"/>
      <c r="I56" s="108">
        <v>0</v>
      </c>
      <c r="J56" s="108"/>
      <c r="K56" s="108"/>
      <c r="L56" s="108">
        <f t="shared" si="16"/>
        <v>0</v>
      </c>
      <c r="M56" s="108">
        <v>0</v>
      </c>
      <c r="N56" s="108">
        <v>105</v>
      </c>
      <c r="O56" s="108">
        <f t="shared" si="13"/>
        <v>105</v>
      </c>
      <c r="P56" s="108">
        <f t="shared" si="14"/>
        <v>105</v>
      </c>
    </row>
    <row r="57" spans="1:16" ht="15" hidden="1" customHeight="1" outlineLevel="1" x14ac:dyDescent="0.25">
      <c r="A57" s="67" t="s">
        <v>11</v>
      </c>
      <c r="B57" s="67" t="s">
        <v>543</v>
      </c>
      <c r="C57" s="67" t="s">
        <v>13</v>
      </c>
      <c r="D57" s="67" t="s">
        <v>49</v>
      </c>
      <c r="E57" s="67" t="s">
        <v>18</v>
      </c>
      <c r="F57" s="67" t="s">
        <v>19</v>
      </c>
      <c r="G57" s="67" t="s">
        <v>51</v>
      </c>
      <c r="H57" s="108"/>
      <c r="I57" s="108">
        <v>0</v>
      </c>
      <c r="J57" s="108">
        <v>2739</v>
      </c>
      <c r="K57" s="108">
        <v>2539</v>
      </c>
      <c r="L57" s="108">
        <f t="shared" si="16"/>
        <v>2408.2239999999997</v>
      </c>
      <c r="M57" s="108">
        <v>1852.48</v>
      </c>
      <c r="N57" s="108">
        <v>3805</v>
      </c>
      <c r="O57" s="108">
        <f t="shared" si="13"/>
        <v>3805</v>
      </c>
      <c r="P57" s="108">
        <f t="shared" si="14"/>
        <v>3805</v>
      </c>
    </row>
    <row r="58" spans="1:16" ht="15" hidden="1" customHeight="1" outlineLevel="1" x14ac:dyDescent="0.25">
      <c r="A58" s="67" t="s">
        <v>11</v>
      </c>
      <c r="B58" s="67" t="s">
        <v>543</v>
      </c>
      <c r="C58" s="67" t="s">
        <v>13</v>
      </c>
      <c r="D58" s="67" t="s">
        <v>49</v>
      </c>
      <c r="E58" s="67" t="s">
        <v>15</v>
      </c>
      <c r="F58" s="67" t="s">
        <v>19</v>
      </c>
      <c r="G58" s="67" t="s">
        <v>51</v>
      </c>
      <c r="H58" s="108"/>
      <c r="I58" s="108">
        <v>0</v>
      </c>
      <c r="J58" s="108"/>
      <c r="K58" s="108"/>
      <c r="L58" s="108">
        <f t="shared" si="16"/>
        <v>0</v>
      </c>
      <c r="M58" s="108">
        <v>0</v>
      </c>
      <c r="N58" s="108">
        <v>500</v>
      </c>
      <c r="O58" s="108">
        <f t="shared" si="13"/>
        <v>500</v>
      </c>
      <c r="P58" s="108">
        <f t="shared" si="14"/>
        <v>500</v>
      </c>
    </row>
    <row r="59" spans="1:16" ht="15" customHeight="1" collapsed="1" x14ac:dyDescent="0.25">
      <c r="A59" s="66"/>
      <c r="B59" s="66" t="s">
        <v>543</v>
      </c>
      <c r="C59" s="66" t="s">
        <v>662</v>
      </c>
      <c r="D59" s="66" t="s">
        <v>525</v>
      </c>
      <c r="E59" s="66"/>
      <c r="F59" s="66"/>
      <c r="G59" s="66" t="s">
        <v>529</v>
      </c>
      <c r="H59" s="107">
        <v>0</v>
      </c>
      <c r="I59" s="107">
        <f t="shared" ref="I59:P59" si="17">SUM(I42:I58)</f>
        <v>0</v>
      </c>
      <c r="J59" s="107">
        <f t="shared" si="17"/>
        <v>20755</v>
      </c>
      <c r="K59" s="107">
        <f t="shared" si="17"/>
        <v>21615</v>
      </c>
      <c r="L59" s="107">
        <f t="shared" si="17"/>
        <v>16398.524999999998</v>
      </c>
      <c r="M59" s="107">
        <f t="shared" si="17"/>
        <v>12614.25</v>
      </c>
      <c r="N59" s="107">
        <f t="shared" si="17"/>
        <v>32638</v>
      </c>
      <c r="O59" s="107">
        <f t="shared" si="17"/>
        <v>32638</v>
      </c>
      <c r="P59" s="107">
        <f t="shared" si="17"/>
        <v>32638</v>
      </c>
    </row>
    <row r="60" spans="1:16" ht="15" hidden="1" customHeight="1" outlineLevel="1" x14ac:dyDescent="0.25">
      <c r="A60" s="67" t="s">
        <v>11</v>
      </c>
      <c r="B60" s="67" t="s">
        <v>543</v>
      </c>
      <c r="C60" s="67" t="s">
        <v>13</v>
      </c>
      <c r="D60" s="67" t="s">
        <v>87</v>
      </c>
      <c r="E60" s="67" t="s">
        <v>18</v>
      </c>
      <c r="F60" s="67" t="s">
        <v>19</v>
      </c>
      <c r="G60" s="67" t="s">
        <v>88</v>
      </c>
      <c r="H60" s="108"/>
      <c r="I60" s="108">
        <v>0</v>
      </c>
      <c r="J60" s="108">
        <v>0</v>
      </c>
      <c r="K60" s="108">
        <v>510</v>
      </c>
      <c r="L60" s="108">
        <f>M60</f>
        <v>510</v>
      </c>
      <c r="M60" s="108">
        <v>510</v>
      </c>
      <c r="N60" s="108">
        <v>500</v>
      </c>
      <c r="O60" s="108">
        <f t="shared" si="13"/>
        <v>500</v>
      </c>
      <c r="P60" s="108">
        <f t="shared" si="14"/>
        <v>500</v>
      </c>
    </row>
    <row r="61" spans="1:16" ht="15" hidden="1" customHeight="1" outlineLevel="1" x14ac:dyDescent="0.25">
      <c r="A61" s="67" t="s">
        <v>11</v>
      </c>
      <c r="B61" s="67" t="s">
        <v>543</v>
      </c>
      <c r="C61" s="67" t="s">
        <v>13</v>
      </c>
      <c r="D61" s="67" t="s">
        <v>89</v>
      </c>
      <c r="E61" s="67" t="s">
        <v>15</v>
      </c>
      <c r="F61" s="67" t="s">
        <v>19</v>
      </c>
      <c r="G61" s="67" t="s">
        <v>90</v>
      </c>
      <c r="H61" s="108"/>
      <c r="I61" s="108">
        <v>518.88</v>
      </c>
      <c r="J61" s="108">
        <v>0</v>
      </c>
      <c r="K61" s="108">
        <v>0</v>
      </c>
      <c r="L61" s="108">
        <v>0</v>
      </c>
      <c r="M61" s="108">
        <v>0</v>
      </c>
      <c r="N61" s="108">
        <v>0</v>
      </c>
      <c r="O61" s="108">
        <f t="shared" si="13"/>
        <v>0</v>
      </c>
      <c r="P61" s="108">
        <f t="shared" si="14"/>
        <v>0</v>
      </c>
    </row>
    <row r="62" spans="1:16" ht="15" hidden="1" customHeight="1" outlineLevel="1" x14ac:dyDescent="0.25">
      <c r="A62" s="67" t="s">
        <v>11</v>
      </c>
      <c r="B62" s="67" t="s">
        <v>543</v>
      </c>
      <c r="C62" s="67" t="s">
        <v>13</v>
      </c>
      <c r="D62" s="67" t="s">
        <v>104</v>
      </c>
      <c r="E62" s="67" t="s">
        <v>18</v>
      </c>
      <c r="F62" s="67" t="s">
        <v>19</v>
      </c>
      <c r="G62" s="67" t="s">
        <v>105</v>
      </c>
      <c r="H62" s="108"/>
      <c r="I62" s="108">
        <v>869.89</v>
      </c>
      <c r="J62" s="108">
        <v>250</v>
      </c>
      <c r="K62" s="108">
        <v>310</v>
      </c>
      <c r="L62" s="108">
        <v>309.26</v>
      </c>
      <c r="M62" s="108">
        <v>309.26</v>
      </c>
      <c r="N62" s="108">
        <v>200</v>
      </c>
      <c r="O62" s="108">
        <f t="shared" si="13"/>
        <v>200</v>
      </c>
      <c r="P62" s="108">
        <f t="shared" si="14"/>
        <v>200</v>
      </c>
    </row>
    <row r="63" spans="1:16" ht="15" customHeight="1" collapsed="1" x14ac:dyDescent="0.25">
      <c r="A63" s="66"/>
      <c r="B63" s="66" t="s">
        <v>543</v>
      </c>
      <c r="C63" s="66" t="s">
        <v>662</v>
      </c>
      <c r="D63" s="66" t="s">
        <v>526</v>
      </c>
      <c r="E63" s="66"/>
      <c r="F63" s="66"/>
      <c r="G63" s="66" t="s">
        <v>649</v>
      </c>
      <c r="H63" s="107">
        <v>0</v>
      </c>
      <c r="I63" s="107">
        <v>0</v>
      </c>
      <c r="J63" s="107">
        <f t="shared" ref="J63:P63" si="18">SUM(J60:J62)</f>
        <v>250</v>
      </c>
      <c r="K63" s="107">
        <f t="shared" si="18"/>
        <v>820</v>
      </c>
      <c r="L63" s="107">
        <f t="shared" si="18"/>
        <v>819.26</v>
      </c>
      <c r="M63" s="107">
        <f t="shared" si="18"/>
        <v>819.26</v>
      </c>
      <c r="N63" s="107">
        <f t="shared" si="18"/>
        <v>700</v>
      </c>
      <c r="O63" s="107">
        <f t="shared" si="18"/>
        <v>700</v>
      </c>
      <c r="P63" s="107">
        <f t="shared" si="18"/>
        <v>700</v>
      </c>
    </row>
    <row r="64" spans="1:16" ht="15" hidden="1" customHeight="1" outlineLevel="1" x14ac:dyDescent="0.25">
      <c r="A64" s="67" t="s">
        <v>11</v>
      </c>
      <c r="B64" s="67" t="s">
        <v>543</v>
      </c>
      <c r="C64" s="67" t="s">
        <v>13</v>
      </c>
      <c r="D64" s="67" t="s">
        <v>138</v>
      </c>
      <c r="E64" s="67" t="s">
        <v>18</v>
      </c>
      <c r="F64" s="67" t="s">
        <v>19</v>
      </c>
      <c r="G64" s="67" t="s">
        <v>141</v>
      </c>
      <c r="H64" s="108"/>
      <c r="I64" s="108">
        <v>0</v>
      </c>
      <c r="J64" s="108">
        <v>14971.3</v>
      </c>
      <c r="K64" s="108">
        <v>13300</v>
      </c>
      <c r="L64" s="108">
        <f>M64/10*12</f>
        <v>7177.9079999999994</v>
      </c>
      <c r="M64" s="108">
        <v>5981.59</v>
      </c>
      <c r="N64" s="108">
        <v>10000</v>
      </c>
      <c r="O64" s="108">
        <f t="shared" si="13"/>
        <v>10000</v>
      </c>
      <c r="P64" s="108">
        <f t="shared" si="14"/>
        <v>10000</v>
      </c>
    </row>
    <row r="65" spans="1:16" ht="15" hidden="1" customHeight="1" outlineLevel="1" x14ac:dyDescent="0.25">
      <c r="A65" s="67" t="s">
        <v>11</v>
      </c>
      <c r="B65" s="67" t="s">
        <v>543</v>
      </c>
      <c r="C65" s="67" t="s">
        <v>13</v>
      </c>
      <c r="D65" s="67" t="s">
        <v>143</v>
      </c>
      <c r="E65" s="67" t="s">
        <v>18</v>
      </c>
      <c r="F65" s="67" t="s">
        <v>19</v>
      </c>
      <c r="G65" s="67" t="s">
        <v>145</v>
      </c>
      <c r="H65" s="108"/>
      <c r="I65" s="108">
        <v>0</v>
      </c>
      <c r="J65" s="108">
        <v>360</v>
      </c>
      <c r="K65" s="108">
        <v>360</v>
      </c>
      <c r="L65" s="108">
        <f>M65</f>
        <v>62.7</v>
      </c>
      <c r="M65" s="108">
        <v>62.7</v>
      </c>
      <c r="N65" s="108">
        <v>60</v>
      </c>
      <c r="O65" s="108">
        <f t="shared" si="13"/>
        <v>60</v>
      </c>
      <c r="P65" s="108">
        <f t="shared" si="14"/>
        <v>60</v>
      </c>
    </row>
    <row r="66" spans="1:16" ht="15" hidden="1" customHeight="1" outlineLevel="1" x14ac:dyDescent="0.25">
      <c r="A66" s="67" t="s">
        <v>11</v>
      </c>
      <c r="B66" s="67" t="s">
        <v>543</v>
      </c>
      <c r="C66" s="67" t="s">
        <v>13</v>
      </c>
      <c r="D66" s="67" t="s">
        <v>152</v>
      </c>
      <c r="E66" s="67" t="s">
        <v>18</v>
      </c>
      <c r="F66" s="67" t="s">
        <v>19</v>
      </c>
      <c r="G66" s="67" t="s">
        <v>153</v>
      </c>
      <c r="H66" s="108"/>
      <c r="I66" s="108">
        <v>0</v>
      </c>
      <c r="J66" s="108">
        <v>2385</v>
      </c>
      <c r="K66" s="108">
        <v>1785</v>
      </c>
      <c r="L66" s="108">
        <v>1785</v>
      </c>
      <c r="M66" s="108">
        <v>2755.7</v>
      </c>
      <c r="N66" s="108">
        <v>5610</v>
      </c>
      <c r="O66" s="108">
        <f t="shared" si="13"/>
        <v>5610</v>
      </c>
      <c r="P66" s="108">
        <f t="shared" si="14"/>
        <v>5610</v>
      </c>
    </row>
    <row r="67" spans="1:16" ht="15" hidden="1" customHeight="1" outlineLevel="1" x14ac:dyDescent="0.25">
      <c r="A67" s="67" t="s">
        <v>11</v>
      </c>
      <c r="B67" s="67" t="s">
        <v>543</v>
      </c>
      <c r="C67" s="67" t="s">
        <v>13</v>
      </c>
      <c r="D67" s="67" t="s">
        <v>156</v>
      </c>
      <c r="E67" s="67" t="s">
        <v>18</v>
      </c>
      <c r="F67" s="67" t="s">
        <v>19</v>
      </c>
      <c r="G67" s="67" t="s">
        <v>157</v>
      </c>
      <c r="H67" s="108"/>
      <c r="I67" s="108">
        <v>0</v>
      </c>
      <c r="J67" s="108">
        <v>757</v>
      </c>
      <c r="K67" s="108">
        <v>757</v>
      </c>
      <c r="L67" s="108">
        <f>M67/10*12.5</f>
        <v>421.28749999999997</v>
      </c>
      <c r="M67" s="108">
        <v>337.03</v>
      </c>
      <c r="N67" s="108">
        <v>949</v>
      </c>
      <c r="O67" s="108">
        <f t="shared" si="13"/>
        <v>949</v>
      </c>
      <c r="P67" s="108">
        <f t="shared" si="14"/>
        <v>949</v>
      </c>
    </row>
    <row r="68" spans="1:16" ht="15" hidden="1" customHeight="1" outlineLevel="1" x14ac:dyDescent="0.25">
      <c r="A68" s="67" t="s">
        <v>11</v>
      </c>
      <c r="B68" s="67" t="s">
        <v>543</v>
      </c>
      <c r="C68" s="67" t="s">
        <v>13</v>
      </c>
      <c r="D68" s="67" t="s">
        <v>165</v>
      </c>
      <c r="E68" s="67" t="s">
        <v>18</v>
      </c>
      <c r="F68" s="67" t="s">
        <v>19</v>
      </c>
      <c r="G68" s="67" t="s">
        <v>166</v>
      </c>
      <c r="H68" s="108"/>
      <c r="I68" s="108">
        <v>0</v>
      </c>
      <c r="J68" s="108">
        <v>0</v>
      </c>
      <c r="K68" s="108">
        <v>170</v>
      </c>
      <c r="L68" s="108">
        <v>170</v>
      </c>
      <c r="M68" s="108">
        <v>170</v>
      </c>
      <c r="N68" s="108">
        <v>0</v>
      </c>
      <c r="O68" s="108">
        <f t="shared" si="13"/>
        <v>0</v>
      </c>
      <c r="P68" s="108">
        <f t="shared" si="14"/>
        <v>0</v>
      </c>
    </row>
    <row r="69" spans="1:16" ht="15" customHeight="1" collapsed="1" x14ac:dyDescent="0.25">
      <c r="A69" s="66"/>
      <c r="B69" s="66" t="s">
        <v>543</v>
      </c>
      <c r="C69" s="66" t="s">
        <v>662</v>
      </c>
      <c r="D69" s="66" t="s">
        <v>535</v>
      </c>
      <c r="E69" s="66"/>
      <c r="F69" s="66"/>
      <c r="G69" s="66" t="s">
        <v>536</v>
      </c>
      <c r="H69" s="107">
        <v>0</v>
      </c>
      <c r="I69" s="107">
        <f t="shared" ref="I69:P69" si="19">SUM(I64:I68)</f>
        <v>0</v>
      </c>
      <c r="J69" s="107">
        <f t="shared" si="19"/>
        <v>18473.3</v>
      </c>
      <c r="K69" s="107">
        <f t="shared" si="19"/>
        <v>16372</v>
      </c>
      <c r="L69" s="107">
        <f t="shared" si="19"/>
        <v>9616.8955000000005</v>
      </c>
      <c r="M69" s="107">
        <f t="shared" si="19"/>
        <v>9307.02</v>
      </c>
      <c r="N69" s="107">
        <f t="shared" si="19"/>
        <v>16619</v>
      </c>
      <c r="O69" s="107">
        <f t="shared" si="19"/>
        <v>16619</v>
      </c>
      <c r="P69" s="107">
        <f t="shared" si="19"/>
        <v>16619</v>
      </c>
    </row>
    <row r="70" spans="1:16" ht="15" customHeight="1" x14ac:dyDescent="0.25">
      <c r="A70" s="64"/>
      <c r="B70" s="64" t="s">
        <v>543</v>
      </c>
      <c r="C70" s="64"/>
      <c r="D70" s="64"/>
      <c r="E70" s="64"/>
      <c r="F70" s="64"/>
      <c r="G70" s="64" t="s">
        <v>712</v>
      </c>
      <c r="H70" s="65">
        <v>79782.19</v>
      </c>
      <c r="I70" s="65">
        <v>96704.52</v>
      </c>
      <c r="J70" s="65">
        <f t="shared" ref="J70:P70" si="20">J69+J63+J59+J41</f>
        <v>97148.3</v>
      </c>
      <c r="K70" s="65">
        <f t="shared" si="20"/>
        <v>89477</v>
      </c>
      <c r="L70" s="65">
        <f t="shared" si="20"/>
        <v>77038.067500000005</v>
      </c>
      <c r="M70" s="65">
        <f t="shared" si="20"/>
        <v>62183.519999999997</v>
      </c>
      <c r="N70" s="65">
        <f t="shared" si="20"/>
        <v>143218</v>
      </c>
      <c r="O70" s="65">
        <f t="shared" si="20"/>
        <v>138218</v>
      </c>
      <c r="P70" s="65">
        <f t="shared" si="20"/>
        <v>138218</v>
      </c>
    </row>
    <row r="71" spans="1:16" ht="15" hidden="1" customHeight="1" outlineLevel="1" x14ac:dyDescent="0.25">
      <c r="A71" s="31" t="s">
        <v>11</v>
      </c>
      <c r="B71" s="31" t="s">
        <v>544</v>
      </c>
      <c r="C71" s="31" t="s">
        <v>13</v>
      </c>
      <c r="D71" s="31" t="s">
        <v>14</v>
      </c>
      <c r="E71" s="31" t="s">
        <v>18</v>
      </c>
      <c r="F71" s="31" t="s">
        <v>19</v>
      </c>
      <c r="G71" s="31" t="s">
        <v>20</v>
      </c>
      <c r="H71" s="32">
        <v>0</v>
      </c>
      <c r="I71" s="32">
        <v>0</v>
      </c>
      <c r="J71" s="32">
        <v>29521</v>
      </c>
      <c r="K71" s="32">
        <v>28521</v>
      </c>
      <c r="L71" s="32">
        <v>30013.32</v>
      </c>
      <c r="M71" s="32">
        <v>25408.32</v>
      </c>
      <c r="N71" s="32">
        <v>26234</v>
      </c>
      <c r="O71" s="32">
        <f t="shared" ref="O71:O155" si="21">N71</f>
        <v>26234</v>
      </c>
      <c r="P71" s="32">
        <f t="shared" ref="P71:P154" si="22">N71</f>
        <v>26234</v>
      </c>
    </row>
    <row r="72" spans="1:16" ht="15" hidden="1" customHeight="1" outlineLevel="1" x14ac:dyDescent="0.25">
      <c r="A72" s="31"/>
      <c r="B72" s="31" t="s">
        <v>544</v>
      </c>
      <c r="C72" s="31" t="s">
        <v>13</v>
      </c>
      <c r="D72" s="31" t="s">
        <v>609</v>
      </c>
      <c r="E72" s="31" t="s">
        <v>18</v>
      </c>
      <c r="F72" s="31" t="s">
        <v>19</v>
      </c>
      <c r="G72" s="31" t="s">
        <v>610</v>
      </c>
      <c r="H72" s="32">
        <v>0</v>
      </c>
      <c r="I72" s="32">
        <v>0</v>
      </c>
      <c r="J72" s="32">
        <v>0</v>
      </c>
      <c r="K72" s="32">
        <v>0</v>
      </c>
      <c r="L72" s="32">
        <v>0</v>
      </c>
      <c r="M72" s="32">
        <v>0</v>
      </c>
      <c r="N72" s="32">
        <v>275</v>
      </c>
      <c r="O72" s="32">
        <f>N72</f>
        <v>275</v>
      </c>
      <c r="P72" s="32">
        <f>N72</f>
        <v>275</v>
      </c>
    </row>
    <row r="73" spans="1:16" ht="15" customHeight="1" collapsed="1" x14ac:dyDescent="0.25">
      <c r="A73" s="66"/>
      <c r="B73" s="66" t="s">
        <v>544</v>
      </c>
      <c r="C73" s="66" t="s">
        <v>662</v>
      </c>
      <c r="D73" s="66" t="s">
        <v>524</v>
      </c>
      <c r="E73" s="66"/>
      <c r="F73" s="66"/>
      <c r="G73" s="66" t="s">
        <v>528</v>
      </c>
      <c r="H73" s="107">
        <f>SUM(H71:H72)</f>
        <v>0</v>
      </c>
      <c r="I73" s="107">
        <f t="shared" ref="I73:P73" si="23">SUM(I71:I72)</f>
        <v>0</v>
      </c>
      <c r="J73" s="107">
        <f t="shared" si="23"/>
        <v>29521</v>
      </c>
      <c r="K73" s="107">
        <f t="shared" si="23"/>
        <v>28521</v>
      </c>
      <c r="L73" s="107">
        <f t="shared" si="23"/>
        <v>30013.32</v>
      </c>
      <c r="M73" s="107">
        <f t="shared" si="23"/>
        <v>25408.32</v>
      </c>
      <c r="N73" s="107">
        <f t="shared" si="23"/>
        <v>26509</v>
      </c>
      <c r="O73" s="107">
        <f t="shared" si="23"/>
        <v>26509</v>
      </c>
      <c r="P73" s="107">
        <f t="shared" si="23"/>
        <v>26509</v>
      </c>
    </row>
    <row r="74" spans="1:16" ht="15" hidden="1" customHeight="1" outlineLevel="1" x14ac:dyDescent="0.25">
      <c r="A74" s="67" t="s">
        <v>11</v>
      </c>
      <c r="B74" s="67" t="s">
        <v>544</v>
      </c>
      <c r="C74" s="67" t="s">
        <v>13</v>
      </c>
      <c r="D74" s="67" t="s">
        <v>27</v>
      </c>
      <c r="E74" s="67" t="s">
        <v>18</v>
      </c>
      <c r="F74" s="67" t="s">
        <v>19</v>
      </c>
      <c r="G74" s="67" t="s">
        <v>28</v>
      </c>
      <c r="H74" s="108">
        <v>0</v>
      </c>
      <c r="I74" s="108">
        <v>0</v>
      </c>
      <c r="J74" s="108">
        <v>2952</v>
      </c>
      <c r="K74" s="108">
        <v>2352</v>
      </c>
      <c r="L74" s="108">
        <v>3207.98</v>
      </c>
      <c r="M74" s="108">
        <v>2747.48</v>
      </c>
      <c r="N74" s="108">
        <v>2630</v>
      </c>
      <c r="O74" s="108">
        <f t="shared" si="21"/>
        <v>2630</v>
      </c>
      <c r="P74" s="108">
        <f t="shared" si="22"/>
        <v>2630</v>
      </c>
    </row>
    <row r="75" spans="1:16" ht="15" hidden="1" customHeight="1" outlineLevel="1" x14ac:dyDescent="0.25">
      <c r="A75" s="67" t="s">
        <v>11</v>
      </c>
      <c r="B75" s="67" t="s">
        <v>544</v>
      </c>
      <c r="C75" s="67" t="s">
        <v>13</v>
      </c>
      <c r="D75" s="67" t="s">
        <v>53</v>
      </c>
      <c r="E75" s="67" t="s">
        <v>18</v>
      </c>
      <c r="F75" s="67" t="s">
        <v>19</v>
      </c>
      <c r="G75" s="67" t="s">
        <v>54</v>
      </c>
      <c r="H75" s="108">
        <v>0</v>
      </c>
      <c r="I75" s="108">
        <v>0</v>
      </c>
      <c r="J75" s="108">
        <v>240</v>
      </c>
      <c r="K75" s="108">
        <v>240</v>
      </c>
      <c r="L75" s="108">
        <v>150</v>
      </c>
      <c r="M75" s="108">
        <v>130</v>
      </c>
      <c r="N75" s="108">
        <v>240</v>
      </c>
      <c r="O75" s="108">
        <f t="shared" si="21"/>
        <v>240</v>
      </c>
      <c r="P75" s="108">
        <f t="shared" si="22"/>
        <v>240</v>
      </c>
    </row>
    <row r="76" spans="1:16" ht="15" hidden="1" customHeight="1" outlineLevel="1" x14ac:dyDescent="0.25">
      <c r="A76" s="67" t="s">
        <v>11</v>
      </c>
      <c r="B76" s="67" t="s">
        <v>544</v>
      </c>
      <c r="C76" s="67" t="s">
        <v>13</v>
      </c>
      <c r="D76" s="67" t="s">
        <v>30</v>
      </c>
      <c r="E76" s="67" t="s">
        <v>18</v>
      </c>
      <c r="F76" s="67" t="s">
        <v>19</v>
      </c>
      <c r="G76" s="67" t="s">
        <v>31</v>
      </c>
      <c r="H76" s="108">
        <v>0</v>
      </c>
      <c r="I76" s="108">
        <v>0</v>
      </c>
      <c r="J76" s="108">
        <v>413</v>
      </c>
      <c r="K76" s="108">
        <v>413</v>
      </c>
      <c r="L76" s="108">
        <v>447.19000000000005</v>
      </c>
      <c r="M76" s="108">
        <v>382.72</v>
      </c>
      <c r="N76" s="108">
        <v>369</v>
      </c>
      <c r="O76" s="108">
        <f t="shared" si="21"/>
        <v>369</v>
      </c>
      <c r="P76" s="108">
        <f t="shared" si="22"/>
        <v>369</v>
      </c>
    </row>
    <row r="77" spans="1:16" ht="15" hidden="1" customHeight="1" outlineLevel="1" x14ac:dyDescent="0.25">
      <c r="A77" s="67" t="s">
        <v>11</v>
      </c>
      <c r="B77" s="67" t="s">
        <v>544</v>
      </c>
      <c r="C77" s="67" t="s">
        <v>13</v>
      </c>
      <c r="D77" s="67" t="s">
        <v>33</v>
      </c>
      <c r="E77" s="67" t="s">
        <v>18</v>
      </c>
      <c r="F77" s="67" t="s">
        <v>19</v>
      </c>
      <c r="G77" s="67" t="s">
        <v>35</v>
      </c>
      <c r="H77" s="108">
        <v>0</v>
      </c>
      <c r="I77" s="108">
        <v>0</v>
      </c>
      <c r="J77" s="108">
        <v>4133</v>
      </c>
      <c r="K77" s="108">
        <v>4133</v>
      </c>
      <c r="L77" s="108">
        <v>4472.97</v>
      </c>
      <c r="M77" s="108">
        <v>3828.27</v>
      </c>
      <c r="N77" s="108">
        <v>3680</v>
      </c>
      <c r="O77" s="108">
        <f t="shared" si="21"/>
        <v>3680</v>
      </c>
      <c r="P77" s="108">
        <f t="shared" si="22"/>
        <v>3680</v>
      </c>
    </row>
    <row r="78" spans="1:16" ht="15" hidden="1" customHeight="1" outlineLevel="1" x14ac:dyDescent="0.25">
      <c r="A78" s="67" t="s">
        <v>11</v>
      </c>
      <c r="B78" s="67" t="s">
        <v>544</v>
      </c>
      <c r="C78" s="67" t="s">
        <v>13</v>
      </c>
      <c r="D78" s="67" t="s">
        <v>37</v>
      </c>
      <c r="E78" s="67" t="s">
        <v>18</v>
      </c>
      <c r="F78" s="67" t="s">
        <v>19</v>
      </c>
      <c r="G78" s="67" t="s">
        <v>39</v>
      </c>
      <c r="H78" s="108">
        <v>0</v>
      </c>
      <c r="I78" s="108">
        <v>0</v>
      </c>
      <c r="J78" s="108">
        <v>236</v>
      </c>
      <c r="K78" s="108">
        <v>236</v>
      </c>
      <c r="L78" s="108">
        <v>255.49</v>
      </c>
      <c r="M78" s="108">
        <v>218.65</v>
      </c>
      <c r="N78" s="108">
        <v>210</v>
      </c>
      <c r="O78" s="108">
        <f t="shared" si="21"/>
        <v>210</v>
      </c>
      <c r="P78" s="108">
        <f t="shared" si="22"/>
        <v>210</v>
      </c>
    </row>
    <row r="79" spans="1:16" ht="15" hidden="1" customHeight="1" outlineLevel="1" x14ac:dyDescent="0.25">
      <c r="A79" s="67" t="s">
        <v>11</v>
      </c>
      <c r="B79" s="67" t="s">
        <v>544</v>
      </c>
      <c r="C79" s="67" t="s">
        <v>13</v>
      </c>
      <c r="D79" s="67" t="s">
        <v>41</v>
      </c>
      <c r="E79" s="67" t="s">
        <v>18</v>
      </c>
      <c r="F79" s="67" t="s">
        <v>19</v>
      </c>
      <c r="G79" s="67" t="s">
        <v>43</v>
      </c>
      <c r="H79" s="108">
        <v>0</v>
      </c>
      <c r="I79" s="108">
        <v>0</v>
      </c>
      <c r="J79" s="108">
        <v>886</v>
      </c>
      <c r="K79" s="108">
        <v>886</v>
      </c>
      <c r="L79" s="108">
        <v>958.42</v>
      </c>
      <c r="M79" s="108">
        <v>820.27</v>
      </c>
      <c r="N79" s="108">
        <v>790</v>
      </c>
      <c r="O79" s="108">
        <f t="shared" si="21"/>
        <v>790</v>
      </c>
      <c r="P79" s="108">
        <f t="shared" si="22"/>
        <v>790</v>
      </c>
    </row>
    <row r="80" spans="1:16" ht="15" hidden="1" customHeight="1" outlineLevel="1" x14ac:dyDescent="0.25">
      <c r="A80" s="67" t="s">
        <v>11</v>
      </c>
      <c r="B80" s="67" t="s">
        <v>544</v>
      </c>
      <c r="C80" s="67" t="s">
        <v>13</v>
      </c>
      <c r="D80" s="67" t="s">
        <v>45</v>
      </c>
      <c r="E80" s="67" t="s">
        <v>18</v>
      </c>
      <c r="F80" s="67" t="s">
        <v>19</v>
      </c>
      <c r="G80" s="67" t="s">
        <v>47</v>
      </c>
      <c r="H80" s="108">
        <v>0</v>
      </c>
      <c r="I80" s="108">
        <v>0</v>
      </c>
      <c r="J80" s="108">
        <v>295</v>
      </c>
      <c r="K80" s="108">
        <v>295</v>
      </c>
      <c r="L80" s="108">
        <v>319.42</v>
      </c>
      <c r="M80" s="108">
        <v>273.37</v>
      </c>
      <c r="N80" s="108">
        <v>265</v>
      </c>
      <c r="O80" s="108">
        <f t="shared" si="21"/>
        <v>265</v>
      </c>
      <c r="P80" s="108">
        <f t="shared" si="22"/>
        <v>265</v>
      </c>
    </row>
    <row r="81" spans="1:16" ht="15" hidden="1" customHeight="1" outlineLevel="1" x14ac:dyDescent="0.25">
      <c r="A81" s="67" t="s">
        <v>11</v>
      </c>
      <c r="B81" s="67" t="s">
        <v>544</v>
      </c>
      <c r="C81" s="67" t="s">
        <v>13</v>
      </c>
      <c r="D81" s="67" t="s">
        <v>49</v>
      </c>
      <c r="E81" s="67" t="s">
        <v>18</v>
      </c>
      <c r="F81" s="67" t="s">
        <v>19</v>
      </c>
      <c r="G81" s="67" t="s">
        <v>51</v>
      </c>
      <c r="H81" s="108">
        <v>0</v>
      </c>
      <c r="I81" s="108">
        <v>0</v>
      </c>
      <c r="J81" s="108">
        <v>1402</v>
      </c>
      <c r="K81" s="108">
        <v>1402</v>
      </c>
      <c r="L81" s="108">
        <v>1417.4974999999999</v>
      </c>
      <c r="M81" s="108">
        <v>1198.76</v>
      </c>
      <c r="N81" s="108">
        <v>1250</v>
      </c>
      <c r="O81" s="108">
        <f t="shared" si="21"/>
        <v>1250</v>
      </c>
      <c r="P81" s="108">
        <f t="shared" si="22"/>
        <v>1250</v>
      </c>
    </row>
    <row r="82" spans="1:16" ht="15" customHeight="1" collapsed="1" x14ac:dyDescent="0.25">
      <c r="A82" s="66"/>
      <c r="B82" s="66" t="s">
        <v>544</v>
      </c>
      <c r="C82" s="66" t="s">
        <v>662</v>
      </c>
      <c r="D82" s="66" t="s">
        <v>525</v>
      </c>
      <c r="E82" s="66"/>
      <c r="F82" s="66"/>
      <c r="G82" s="66" t="s">
        <v>529</v>
      </c>
      <c r="H82" s="107">
        <f>SUM(H74:H81)</f>
        <v>0</v>
      </c>
      <c r="I82" s="107">
        <f t="shared" ref="I82:P82" si="24">SUM(I74:I81)</f>
        <v>0</v>
      </c>
      <c r="J82" s="107">
        <f t="shared" si="24"/>
        <v>10557</v>
      </c>
      <c r="K82" s="107">
        <f t="shared" si="24"/>
        <v>9957</v>
      </c>
      <c r="L82" s="107">
        <f t="shared" si="24"/>
        <v>11228.967499999999</v>
      </c>
      <c r="M82" s="107">
        <f t="shared" si="24"/>
        <v>9599.52</v>
      </c>
      <c r="N82" s="107">
        <f t="shared" si="24"/>
        <v>9434</v>
      </c>
      <c r="O82" s="107">
        <f t="shared" si="24"/>
        <v>9434</v>
      </c>
      <c r="P82" s="107">
        <f t="shared" si="24"/>
        <v>9434</v>
      </c>
    </row>
    <row r="83" spans="1:16" ht="15" hidden="1" customHeight="1" outlineLevel="1" x14ac:dyDescent="0.25">
      <c r="A83" s="67" t="s">
        <v>11</v>
      </c>
      <c r="B83" s="67" t="s">
        <v>544</v>
      </c>
      <c r="C83" s="67" t="s">
        <v>13</v>
      </c>
      <c r="D83" s="67" t="s">
        <v>104</v>
      </c>
      <c r="E83" s="67" t="s">
        <v>18</v>
      </c>
      <c r="F83" s="67" t="s">
        <v>19</v>
      </c>
      <c r="G83" s="67" t="s">
        <v>105</v>
      </c>
      <c r="H83" s="108">
        <v>0</v>
      </c>
      <c r="I83" s="108">
        <v>0</v>
      </c>
      <c r="J83" s="108">
        <v>100</v>
      </c>
      <c r="K83" s="108">
        <v>100</v>
      </c>
      <c r="L83" s="108">
        <v>65</v>
      </c>
      <c r="M83" s="108">
        <v>35.28</v>
      </c>
      <c r="N83" s="108">
        <v>100</v>
      </c>
      <c r="O83" s="108">
        <f t="shared" si="21"/>
        <v>100</v>
      </c>
      <c r="P83" s="108">
        <f t="shared" si="22"/>
        <v>100</v>
      </c>
    </row>
    <row r="84" spans="1:16" ht="15" customHeight="1" collapsed="1" x14ac:dyDescent="0.25">
      <c r="A84" s="66"/>
      <c r="B84" s="66" t="s">
        <v>544</v>
      </c>
      <c r="C84" s="66" t="s">
        <v>662</v>
      </c>
      <c r="D84" s="66" t="s">
        <v>526</v>
      </c>
      <c r="E84" s="66"/>
      <c r="F84" s="66"/>
      <c r="G84" s="66" t="s">
        <v>649</v>
      </c>
      <c r="H84" s="107">
        <f>SUM(H83)</f>
        <v>0</v>
      </c>
      <c r="I84" s="107">
        <f t="shared" ref="I84:P84" si="25">SUM(I83)</f>
        <v>0</v>
      </c>
      <c r="J84" s="107">
        <f t="shared" si="25"/>
        <v>100</v>
      </c>
      <c r="K84" s="107">
        <f t="shared" si="25"/>
        <v>100</v>
      </c>
      <c r="L84" s="107">
        <f t="shared" si="25"/>
        <v>65</v>
      </c>
      <c r="M84" s="107">
        <f t="shared" si="25"/>
        <v>35.28</v>
      </c>
      <c r="N84" s="107">
        <f t="shared" si="25"/>
        <v>100</v>
      </c>
      <c r="O84" s="107">
        <f t="shared" si="25"/>
        <v>100</v>
      </c>
      <c r="P84" s="107">
        <f t="shared" si="25"/>
        <v>100</v>
      </c>
    </row>
    <row r="85" spans="1:16" ht="15" hidden="1" customHeight="1" outlineLevel="1" x14ac:dyDescent="0.25">
      <c r="A85" s="67" t="s">
        <v>11</v>
      </c>
      <c r="B85" s="67" t="s">
        <v>544</v>
      </c>
      <c r="C85" s="67" t="s">
        <v>13</v>
      </c>
      <c r="D85" s="67" t="s">
        <v>152</v>
      </c>
      <c r="E85" s="67" t="s">
        <v>18</v>
      </c>
      <c r="F85" s="67" t="s">
        <v>19</v>
      </c>
      <c r="G85" s="67" t="s">
        <v>153</v>
      </c>
      <c r="H85" s="108">
        <v>0</v>
      </c>
      <c r="I85" s="108">
        <v>0</v>
      </c>
      <c r="J85" s="108">
        <v>954</v>
      </c>
      <c r="K85" s="108">
        <v>954</v>
      </c>
      <c r="L85" s="108">
        <v>954</v>
      </c>
      <c r="M85" s="108">
        <v>1418.76</v>
      </c>
      <c r="N85" s="108">
        <v>1122</v>
      </c>
      <c r="O85" s="108">
        <f t="shared" si="21"/>
        <v>1122</v>
      </c>
      <c r="P85" s="108">
        <f t="shared" si="22"/>
        <v>1122</v>
      </c>
    </row>
    <row r="86" spans="1:16" ht="15" hidden="1" customHeight="1" outlineLevel="1" x14ac:dyDescent="0.25">
      <c r="A86" s="67" t="s">
        <v>11</v>
      </c>
      <c r="B86" s="67" t="s">
        <v>544</v>
      </c>
      <c r="C86" s="67" t="s">
        <v>13</v>
      </c>
      <c r="D86" s="67" t="s">
        <v>156</v>
      </c>
      <c r="E86" s="67" t="s">
        <v>18</v>
      </c>
      <c r="F86" s="67" t="s">
        <v>19</v>
      </c>
      <c r="G86" s="67" t="s">
        <v>157</v>
      </c>
      <c r="H86" s="108">
        <v>0</v>
      </c>
      <c r="I86" s="108">
        <v>0</v>
      </c>
      <c r="J86" s="108">
        <v>385</v>
      </c>
      <c r="K86" s="108">
        <v>385</v>
      </c>
      <c r="L86" s="108">
        <v>300.13319999999999</v>
      </c>
      <c r="M86" s="108">
        <v>230.37</v>
      </c>
      <c r="N86" s="108">
        <v>262</v>
      </c>
      <c r="O86" s="108">
        <f t="shared" si="21"/>
        <v>262</v>
      </c>
      <c r="P86" s="108">
        <f t="shared" si="22"/>
        <v>262</v>
      </c>
    </row>
    <row r="87" spans="1:16" ht="15" hidden="1" customHeight="1" outlineLevel="1" x14ac:dyDescent="0.25">
      <c r="A87" s="67" t="s">
        <v>11</v>
      </c>
      <c r="B87" s="67" t="s">
        <v>544</v>
      </c>
      <c r="C87" s="67" t="s">
        <v>13</v>
      </c>
      <c r="D87" s="67" t="s">
        <v>167</v>
      </c>
      <c r="E87" s="67" t="s">
        <v>18</v>
      </c>
      <c r="F87" s="67" t="s">
        <v>19</v>
      </c>
      <c r="G87" s="67" t="s">
        <v>168</v>
      </c>
      <c r="H87" s="108">
        <v>2480.02</v>
      </c>
      <c r="I87" s="108">
        <v>1196.0999999999999</v>
      </c>
      <c r="J87" s="108">
        <v>0</v>
      </c>
      <c r="K87" s="108">
        <v>0</v>
      </c>
      <c r="L87" s="108">
        <v>0</v>
      </c>
      <c r="M87" s="108">
        <v>0</v>
      </c>
      <c r="N87" s="108">
        <v>0</v>
      </c>
      <c r="O87" s="108">
        <f t="shared" si="21"/>
        <v>0</v>
      </c>
      <c r="P87" s="108">
        <f t="shared" si="22"/>
        <v>0</v>
      </c>
    </row>
    <row r="88" spans="1:16" ht="15" hidden="1" customHeight="1" outlineLevel="1" x14ac:dyDescent="0.25">
      <c r="A88" s="67" t="s">
        <v>11</v>
      </c>
      <c r="B88" s="67" t="s">
        <v>544</v>
      </c>
      <c r="C88" s="67" t="s">
        <v>13</v>
      </c>
      <c r="D88" s="67" t="s">
        <v>167</v>
      </c>
      <c r="E88" s="67" t="s">
        <v>18</v>
      </c>
      <c r="F88" s="67" t="s">
        <v>19</v>
      </c>
      <c r="G88" s="67" t="s">
        <v>169</v>
      </c>
      <c r="H88" s="108">
        <v>0</v>
      </c>
      <c r="I88" s="108">
        <v>0</v>
      </c>
      <c r="J88" s="108">
        <v>960</v>
      </c>
      <c r="K88" s="108">
        <v>960</v>
      </c>
      <c r="L88" s="108">
        <v>960</v>
      </c>
      <c r="M88" s="108">
        <v>716.94</v>
      </c>
      <c r="N88" s="108">
        <v>960</v>
      </c>
      <c r="O88" s="108">
        <f t="shared" si="21"/>
        <v>960</v>
      </c>
      <c r="P88" s="108">
        <f t="shared" si="22"/>
        <v>960</v>
      </c>
    </row>
    <row r="89" spans="1:16" ht="15" hidden="1" customHeight="1" outlineLevel="1" x14ac:dyDescent="0.25">
      <c r="A89" s="67" t="s">
        <v>11</v>
      </c>
      <c r="B89" s="67" t="s">
        <v>544</v>
      </c>
      <c r="C89" s="67" t="s">
        <v>13</v>
      </c>
      <c r="D89" s="67" t="s">
        <v>167</v>
      </c>
      <c r="E89" s="67" t="s">
        <v>18</v>
      </c>
      <c r="F89" s="67" t="s">
        <v>19</v>
      </c>
      <c r="G89" s="67" t="s">
        <v>170</v>
      </c>
      <c r="H89" s="108">
        <v>0</v>
      </c>
      <c r="I89" s="108">
        <v>0</v>
      </c>
      <c r="J89" s="108">
        <v>0</v>
      </c>
      <c r="K89" s="108">
        <v>10</v>
      </c>
      <c r="L89" s="108">
        <v>-8.77</v>
      </c>
      <c r="M89" s="108">
        <v>-8.77</v>
      </c>
      <c r="N89" s="108">
        <v>10</v>
      </c>
      <c r="O89" s="108">
        <f t="shared" si="21"/>
        <v>10</v>
      </c>
      <c r="P89" s="108">
        <f t="shared" si="22"/>
        <v>10</v>
      </c>
    </row>
    <row r="90" spans="1:16" ht="15" customHeight="1" collapsed="1" x14ac:dyDescent="0.25">
      <c r="A90" s="66"/>
      <c r="B90" s="66" t="s">
        <v>544</v>
      </c>
      <c r="C90" s="66" t="s">
        <v>662</v>
      </c>
      <c r="D90" s="66" t="s">
        <v>535</v>
      </c>
      <c r="E90" s="66"/>
      <c r="F90" s="66"/>
      <c r="G90" s="66" t="s">
        <v>536</v>
      </c>
      <c r="H90" s="107">
        <v>0</v>
      </c>
      <c r="I90" s="107">
        <v>0</v>
      </c>
      <c r="J90" s="107">
        <f t="shared" ref="J90:P90" si="26">SUM(J85:J89)</f>
        <v>2299</v>
      </c>
      <c r="K90" s="107">
        <f t="shared" si="26"/>
        <v>2309</v>
      </c>
      <c r="L90" s="107">
        <f t="shared" si="26"/>
        <v>2205.3632000000002</v>
      </c>
      <c r="M90" s="107">
        <f t="shared" si="26"/>
        <v>2357.3000000000002</v>
      </c>
      <c r="N90" s="107">
        <f t="shared" si="26"/>
        <v>2354</v>
      </c>
      <c r="O90" s="107">
        <f t="shared" si="26"/>
        <v>2354</v>
      </c>
      <c r="P90" s="107">
        <f t="shared" si="26"/>
        <v>2354</v>
      </c>
    </row>
    <row r="91" spans="1:16" ht="15" hidden="1" customHeight="1" outlineLevel="1" x14ac:dyDescent="0.25">
      <c r="A91" s="67" t="s">
        <v>11</v>
      </c>
      <c r="B91" s="67" t="s">
        <v>544</v>
      </c>
      <c r="C91" s="67" t="s">
        <v>264</v>
      </c>
      <c r="D91" s="67" t="s">
        <v>266</v>
      </c>
      <c r="E91" s="67" t="s">
        <v>18</v>
      </c>
      <c r="F91" s="67" t="s">
        <v>267</v>
      </c>
      <c r="G91" s="67" t="s">
        <v>268</v>
      </c>
      <c r="H91" s="108">
        <v>253478.87</v>
      </c>
      <c r="I91" s="108">
        <v>272969.37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f>N91</f>
        <v>0</v>
      </c>
    </row>
    <row r="92" spans="1:16" ht="15" customHeight="1" collapsed="1" x14ac:dyDescent="0.25">
      <c r="A92" s="66"/>
      <c r="B92" s="66" t="s">
        <v>544</v>
      </c>
      <c r="C92" s="66" t="s">
        <v>670</v>
      </c>
      <c r="D92" s="66" t="s">
        <v>531</v>
      </c>
      <c r="E92" s="66"/>
      <c r="F92" s="66"/>
      <c r="G92" s="66" t="s">
        <v>532</v>
      </c>
      <c r="H92" s="107">
        <v>0</v>
      </c>
      <c r="I92" s="107">
        <v>0</v>
      </c>
      <c r="J92" s="107">
        <f t="shared" ref="J92:P92" si="27">SUM(J91)</f>
        <v>0</v>
      </c>
      <c r="K92" s="107">
        <f t="shared" si="27"/>
        <v>0</v>
      </c>
      <c r="L92" s="107">
        <f t="shared" si="27"/>
        <v>0</v>
      </c>
      <c r="M92" s="107">
        <f t="shared" si="27"/>
        <v>0</v>
      </c>
      <c r="N92" s="107">
        <f t="shared" si="27"/>
        <v>0</v>
      </c>
      <c r="O92" s="107">
        <f t="shared" si="27"/>
        <v>0</v>
      </c>
      <c r="P92" s="107">
        <f t="shared" si="27"/>
        <v>0</v>
      </c>
    </row>
    <row r="93" spans="1:16" ht="15" customHeight="1" x14ac:dyDescent="0.25">
      <c r="A93" s="64"/>
      <c r="B93" s="64" t="s">
        <v>544</v>
      </c>
      <c r="C93" s="64" t="s">
        <v>662</v>
      </c>
      <c r="D93" s="64"/>
      <c r="E93" s="64"/>
      <c r="F93" s="64"/>
      <c r="G93" s="64" t="s">
        <v>715</v>
      </c>
      <c r="H93" s="65">
        <v>32202.95</v>
      </c>
      <c r="I93" s="65">
        <v>31215.57</v>
      </c>
      <c r="J93" s="65">
        <f t="shared" ref="J93:P93" si="28">J73+J82+J84+J90+J92</f>
        <v>42477</v>
      </c>
      <c r="K93" s="65">
        <f t="shared" si="28"/>
        <v>40887</v>
      </c>
      <c r="L93" s="65">
        <f t="shared" si="28"/>
        <v>43512.650699999998</v>
      </c>
      <c r="M93" s="65">
        <f t="shared" si="28"/>
        <v>37400.42</v>
      </c>
      <c r="N93" s="65">
        <f t="shared" si="28"/>
        <v>38397</v>
      </c>
      <c r="O93" s="65">
        <f t="shared" si="28"/>
        <v>38397</v>
      </c>
      <c r="P93" s="65">
        <f t="shared" si="28"/>
        <v>38397</v>
      </c>
    </row>
    <row r="94" spans="1:16" ht="15" hidden="1" customHeight="1" outlineLevel="1" x14ac:dyDescent="0.25">
      <c r="A94" s="6" t="s">
        <v>11</v>
      </c>
      <c r="B94" s="6" t="s">
        <v>545</v>
      </c>
      <c r="C94" s="6" t="s">
        <v>13</v>
      </c>
      <c r="D94" s="6" t="s">
        <v>14</v>
      </c>
      <c r="E94" s="6" t="s">
        <v>18</v>
      </c>
      <c r="F94" s="6" t="s">
        <v>19</v>
      </c>
      <c r="G94" s="6" t="s">
        <v>20</v>
      </c>
      <c r="H94" s="7">
        <v>0</v>
      </c>
      <c r="I94" s="7">
        <v>0</v>
      </c>
      <c r="J94" s="7">
        <v>29211</v>
      </c>
      <c r="K94" s="7">
        <v>29211</v>
      </c>
      <c r="L94" s="7">
        <v>22455.88</v>
      </c>
      <c r="M94" s="7">
        <v>19627.88</v>
      </c>
      <c r="N94" s="7">
        <v>15500</v>
      </c>
      <c r="O94" s="7">
        <f t="shared" si="21"/>
        <v>15500</v>
      </c>
      <c r="P94" s="7">
        <f t="shared" si="22"/>
        <v>15500</v>
      </c>
    </row>
    <row r="95" spans="1:16" ht="15" customHeight="1" collapsed="1" x14ac:dyDescent="0.25">
      <c r="A95" s="66"/>
      <c r="B95" s="66" t="s">
        <v>545</v>
      </c>
      <c r="C95" s="66" t="s">
        <v>662</v>
      </c>
      <c r="D95" s="66" t="s">
        <v>524</v>
      </c>
      <c r="E95" s="66"/>
      <c r="F95" s="66"/>
      <c r="G95" s="66" t="s">
        <v>528</v>
      </c>
      <c r="H95" s="107">
        <f>SUM(H94)</f>
        <v>0</v>
      </c>
      <c r="I95" s="107">
        <f t="shared" ref="I95:P95" si="29">SUM(I94)</f>
        <v>0</v>
      </c>
      <c r="J95" s="107">
        <f t="shared" si="29"/>
        <v>29211</v>
      </c>
      <c r="K95" s="107">
        <f t="shared" si="29"/>
        <v>29211</v>
      </c>
      <c r="L95" s="107">
        <f t="shared" si="29"/>
        <v>22455.88</v>
      </c>
      <c r="M95" s="107">
        <f t="shared" si="29"/>
        <v>19627.88</v>
      </c>
      <c r="N95" s="107">
        <f t="shared" si="29"/>
        <v>15500</v>
      </c>
      <c r="O95" s="107">
        <f t="shared" si="29"/>
        <v>15500</v>
      </c>
      <c r="P95" s="107">
        <f t="shared" si="29"/>
        <v>15500</v>
      </c>
    </row>
    <row r="96" spans="1:16" ht="15" hidden="1" customHeight="1" outlineLevel="1" x14ac:dyDescent="0.25">
      <c r="A96" s="67" t="s">
        <v>11</v>
      </c>
      <c r="B96" s="67" t="s">
        <v>545</v>
      </c>
      <c r="C96" s="67" t="s">
        <v>13</v>
      </c>
      <c r="D96" s="67" t="s">
        <v>23</v>
      </c>
      <c r="E96" s="67" t="s">
        <v>18</v>
      </c>
      <c r="F96" s="67" t="s">
        <v>19</v>
      </c>
      <c r="G96" s="67" t="s">
        <v>24</v>
      </c>
      <c r="H96" s="108">
        <v>0</v>
      </c>
      <c r="I96" s="108">
        <v>0</v>
      </c>
      <c r="J96" s="108">
        <v>2921</v>
      </c>
      <c r="K96" s="108">
        <v>2921</v>
      </c>
      <c r="L96" s="108">
        <v>1179.6099999999999</v>
      </c>
      <c r="M96" s="108">
        <v>1179.6099999999999</v>
      </c>
      <c r="N96" s="108">
        <v>1550</v>
      </c>
      <c r="O96" s="108">
        <f t="shared" si="21"/>
        <v>1550</v>
      </c>
      <c r="P96" s="108">
        <f t="shared" si="22"/>
        <v>1550</v>
      </c>
    </row>
    <row r="97" spans="1:16" ht="15" hidden="1" customHeight="1" outlineLevel="1" x14ac:dyDescent="0.25">
      <c r="A97" s="67" t="s">
        <v>11</v>
      </c>
      <c r="B97" s="67" t="s">
        <v>545</v>
      </c>
      <c r="C97" s="67" t="s">
        <v>13</v>
      </c>
      <c r="D97" s="67" t="s">
        <v>27</v>
      </c>
      <c r="E97" s="67" t="s">
        <v>18</v>
      </c>
      <c r="F97" s="67" t="s">
        <v>19</v>
      </c>
      <c r="G97" s="67" t="s">
        <v>28</v>
      </c>
      <c r="H97" s="108">
        <v>0</v>
      </c>
      <c r="I97" s="108">
        <v>0</v>
      </c>
      <c r="J97" s="108"/>
      <c r="K97" s="108">
        <v>947</v>
      </c>
      <c r="L97" s="108">
        <v>1082.7</v>
      </c>
      <c r="M97" s="108">
        <v>799.9</v>
      </c>
      <c r="N97" s="108"/>
      <c r="O97" s="108">
        <f t="shared" si="21"/>
        <v>0</v>
      </c>
      <c r="P97" s="108">
        <f t="shared" si="22"/>
        <v>0</v>
      </c>
    </row>
    <row r="98" spans="1:16" ht="15" hidden="1" customHeight="1" outlineLevel="1" x14ac:dyDescent="0.25">
      <c r="A98" s="67" t="s">
        <v>11</v>
      </c>
      <c r="B98" s="67" t="s">
        <v>545</v>
      </c>
      <c r="C98" s="67" t="s">
        <v>13</v>
      </c>
      <c r="D98" s="67" t="s">
        <v>53</v>
      </c>
      <c r="E98" s="67" t="s">
        <v>18</v>
      </c>
      <c r="F98" s="67" t="s">
        <v>19</v>
      </c>
      <c r="G98" s="67" t="s">
        <v>54</v>
      </c>
      <c r="H98" s="108">
        <v>0</v>
      </c>
      <c r="I98" s="108">
        <v>0</v>
      </c>
      <c r="J98" s="108">
        <v>240</v>
      </c>
      <c r="K98" s="108">
        <v>240</v>
      </c>
      <c r="L98" s="108">
        <v>60</v>
      </c>
      <c r="M98" s="108">
        <v>60</v>
      </c>
      <c r="N98" s="108">
        <v>120</v>
      </c>
      <c r="O98" s="108">
        <f t="shared" si="21"/>
        <v>120</v>
      </c>
      <c r="P98" s="108">
        <f t="shared" si="22"/>
        <v>120</v>
      </c>
    </row>
    <row r="99" spans="1:16" ht="15" hidden="1" customHeight="1" outlineLevel="1" x14ac:dyDescent="0.25">
      <c r="A99" s="67" t="s">
        <v>11</v>
      </c>
      <c r="B99" s="67" t="s">
        <v>545</v>
      </c>
      <c r="C99" s="67" t="s">
        <v>13</v>
      </c>
      <c r="D99" s="67" t="s">
        <v>30</v>
      </c>
      <c r="E99" s="67" t="s">
        <v>18</v>
      </c>
      <c r="F99" s="67" t="s">
        <v>19</v>
      </c>
      <c r="G99" s="67" t="s">
        <v>31</v>
      </c>
      <c r="H99" s="108">
        <v>0</v>
      </c>
      <c r="I99" s="108">
        <v>0</v>
      </c>
      <c r="J99" s="108">
        <v>409</v>
      </c>
      <c r="K99" s="108">
        <v>409</v>
      </c>
      <c r="L99" s="108">
        <v>311.10199999999998</v>
      </c>
      <c r="M99" s="108">
        <v>271.51</v>
      </c>
      <c r="N99" s="108">
        <v>217</v>
      </c>
      <c r="O99" s="108">
        <f t="shared" si="21"/>
        <v>217</v>
      </c>
      <c r="P99" s="108">
        <f t="shared" si="22"/>
        <v>217</v>
      </c>
    </row>
    <row r="100" spans="1:16" ht="15" hidden="1" customHeight="1" outlineLevel="1" x14ac:dyDescent="0.25">
      <c r="A100" s="67" t="s">
        <v>11</v>
      </c>
      <c r="B100" s="67" t="s">
        <v>545</v>
      </c>
      <c r="C100" s="67" t="s">
        <v>13</v>
      </c>
      <c r="D100" s="67" t="s">
        <v>33</v>
      </c>
      <c r="E100" s="67" t="s">
        <v>18</v>
      </c>
      <c r="F100" s="67" t="s">
        <v>19</v>
      </c>
      <c r="G100" s="67" t="s">
        <v>35</v>
      </c>
      <c r="H100" s="108">
        <v>0</v>
      </c>
      <c r="I100" s="108">
        <v>0</v>
      </c>
      <c r="J100" s="108">
        <v>4090</v>
      </c>
      <c r="K100" s="108">
        <v>4090</v>
      </c>
      <c r="L100" s="108">
        <v>3111.57</v>
      </c>
      <c r="M100" s="108">
        <v>2715.65</v>
      </c>
      <c r="N100" s="108">
        <v>2170</v>
      </c>
      <c r="O100" s="108">
        <f t="shared" si="21"/>
        <v>2170</v>
      </c>
      <c r="P100" s="108">
        <f t="shared" si="22"/>
        <v>2170</v>
      </c>
    </row>
    <row r="101" spans="1:16" ht="15" hidden="1" customHeight="1" outlineLevel="1" x14ac:dyDescent="0.25">
      <c r="A101" s="67" t="s">
        <v>11</v>
      </c>
      <c r="B101" s="67" t="s">
        <v>545</v>
      </c>
      <c r="C101" s="67" t="s">
        <v>13</v>
      </c>
      <c r="D101" s="67" t="s">
        <v>37</v>
      </c>
      <c r="E101" s="67" t="s">
        <v>18</v>
      </c>
      <c r="F101" s="67" t="s">
        <v>19</v>
      </c>
      <c r="G101" s="67" t="s">
        <v>39</v>
      </c>
      <c r="H101" s="108">
        <v>0</v>
      </c>
      <c r="I101" s="108">
        <v>0</v>
      </c>
      <c r="J101" s="108">
        <v>234</v>
      </c>
      <c r="K101" s="108">
        <v>234</v>
      </c>
      <c r="L101" s="108">
        <v>180.44399999999999</v>
      </c>
      <c r="M101" s="108">
        <v>157.82</v>
      </c>
      <c r="N101" s="108">
        <v>124</v>
      </c>
      <c r="O101" s="108">
        <f t="shared" si="21"/>
        <v>124</v>
      </c>
      <c r="P101" s="108">
        <f t="shared" si="22"/>
        <v>124</v>
      </c>
    </row>
    <row r="102" spans="1:16" ht="15" hidden="1" customHeight="1" outlineLevel="1" x14ac:dyDescent="0.25">
      <c r="A102" s="67" t="s">
        <v>11</v>
      </c>
      <c r="B102" s="67" t="s">
        <v>545</v>
      </c>
      <c r="C102" s="67" t="s">
        <v>13</v>
      </c>
      <c r="D102" s="67" t="s">
        <v>41</v>
      </c>
      <c r="E102" s="67" t="s">
        <v>18</v>
      </c>
      <c r="F102" s="67" t="s">
        <v>19</v>
      </c>
      <c r="G102" s="67" t="s">
        <v>43</v>
      </c>
      <c r="H102" s="108">
        <v>0</v>
      </c>
      <c r="I102" s="108">
        <v>0</v>
      </c>
      <c r="J102" s="108">
        <v>876</v>
      </c>
      <c r="K102" s="108">
        <v>876</v>
      </c>
      <c r="L102" s="108">
        <v>666.72</v>
      </c>
      <c r="M102" s="108">
        <v>581.88</v>
      </c>
      <c r="N102" s="108">
        <v>465</v>
      </c>
      <c r="O102" s="108">
        <f t="shared" si="21"/>
        <v>465</v>
      </c>
      <c r="P102" s="108">
        <f t="shared" si="22"/>
        <v>465</v>
      </c>
    </row>
    <row r="103" spans="1:16" ht="15" hidden="1" customHeight="1" outlineLevel="1" x14ac:dyDescent="0.25">
      <c r="A103" s="67" t="s">
        <v>11</v>
      </c>
      <c r="B103" s="67" t="s">
        <v>545</v>
      </c>
      <c r="C103" s="67" t="s">
        <v>13</v>
      </c>
      <c r="D103" s="67" t="s">
        <v>45</v>
      </c>
      <c r="E103" s="67" t="s">
        <v>18</v>
      </c>
      <c r="F103" s="67" t="s">
        <v>19</v>
      </c>
      <c r="G103" s="67" t="s">
        <v>47</v>
      </c>
      <c r="H103" s="108">
        <v>0</v>
      </c>
      <c r="I103" s="108">
        <v>0</v>
      </c>
      <c r="J103" s="108">
        <v>292</v>
      </c>
      <c r="K103" s="108">
        <v>292</v>
      </c>
      <c r="L103" s="108">
        <v>222.21</v>
      </c>
      <c r="M103" s="108">
        <v>193.93</v>
      </c>
      <c r="N103" s="108">
        <v>155</v>
      </c>
      <c r="O103" s="108">
        <f t="shared" si="21"/>
        <v>155</v>
      </c>
      <c r="P103" s="108">
        <f t="shared" si="22"/>
        <v>155</v>
      </c>
    </row>
    <row r="104" spans="1:16" ht="15" hidden="1" customHeight="1" outlineLevel="1" x14ac:dyDescent="0.25">
      <c r="A104" s="67" t="s">
        <v>11</v>
      </c>
      <c r="B104" s="67" t="s">
        <v>545</v>
      </c>
      <c r="C104" s="67" t="s">
        <v>13</v>
      </c>
      <c r="D104" s="67" t="s">
        <v>49</v>
      </c>
      <c r="E104" s="67" t="s">
        <v>18</v>
      </c>
      <c r="F104" s="67" t="s">
        <v>19</v>
      </c>
      <c r="G104" s="67" t="s">
        <v>51</v>
      </c>
      <c r="H104" s="108">
        <v>0</v>
      </c>
      <c r="I104" s="108">
        <v>0</v>
      </c>
      <c r="J104" s="108">
        <v>1387</v>
      </c>
      <c r="K104" s="108">
        <v>1387</v>
      </c>
      <c r="L104" s="108">
        <v>1055.6399999999999</v>
      </c>
      <c r="M104" s="108">
        <v>921.31</v>
      </c>
      <c r="N104" s="108">
        <v>736</v>
      </c>
      <c r="O104" s="108">
        <f t="shared" si="21"/>
        <v>736</v>
      </c>
      <c r="P104" s="108">
        <f t="shared" si="22"/>
        <v>736</v>
      </c>
    </row>
    <row r="105" spans="1:16" ht="15" customHeight="1" collapsed="1" x14ac:dyDescent="0.25">
      <c r="A105" s="66"/>
      <c r="B105" s="66" t="s">
        <v>545</v>
      </c>
      <c r="C105" s="66" t="s">
        <v>662</v>
      </c>
      <c r="D105" s="66" t="s">
        <v>525</v>
      </c>
      <c r="E105" s="66"/>
      <c r="F105" s="66"/>
      <c r="G105" s="66" t="s">
        <v>529</v>
      </c>
      <c r="H105" s="107">
        <f>SUM(H96:H104)</f>
        <v>0</v>
      </c>
      <c r="I105" s="107">
        <f t="shared" ref="I105:P105" si="30">SUM(I96:I104)</f>
        <v>0</v>
      </c>
      <c r="J105" s="107">
        <f t="shared" si="30"/>
        <v>10449</v>
      </c>
      <c r="K105" s="107">
        <f t="shared" si="30"/>
        <v>11396</v>
      </c>
      <c r="L105" s="107">
        <f t="shared" si="30"/>
        <v>7869.996000000001</v>
      </c>
      <c r="M105" s="107">
        <f t="shared" si="30"/>
        <v>6881.6100000000006</v>
      </c>
      <c r="N105" s="107">
        <f t="shared" si="30"/>
        <v>5537</v>
      </c>
      <c r="O105" s="107">
        <f t="shared" si="30"/>
        <v>5537</v>
      </c>
      <c r="P105" s="107">
        <f t="shared" si="30"/>
        <v>5537</v>
      </c>
    </row>
    <row r="106" spans="1:16" ht="15" hidden="1" customHeight="1" outlineLevel="1" x14ac:dyDescent="0.25">
      <c r="A106" s="67" t="s">
        <v>11</v>
      </c>
      <c r="B106" s="67" t="s">
        <v>545</v>
      </c>
      <c r="C106" s="67" t="s">
        <v>13</v>
      </c>
      <c r="D106" s="67" t="s">
        <v>152</v>
      </c>
      <c r="E106" s="67" t="s">
        <v>18</v>
      </c>
      <c r="F106" s="67" t="s">
        <v>19</v>
      </c>
      <c r="G106" s="67" t="s">
        <v>153</v>
      </c>
      <c r="H106" s="108">
        <v>0</v>
      </c>
      <c r="I106" s="108">
        <v>0</v>
      </c>
      <c r="J106" s="108">
        <v>954</v>
      </c>
      <c r="K106" s="108">
        <v>954</v>
      </c>
      <c r="L106" s="108">
        <v>954</v>
      </c>
      <c r="M106" s="108">
        <v>920.59</v>
      </c>
      <c r="N106" s="108">
        <v>561</v>
      </c>
      <c r="O106" s="108">
        <f t="shared" si="21"/>
        <v>561</v>
      </c>
      <c r="P106" s="108">
        <f t="shared" si="22"/>
        <v>561</v>
      </c>
    </row>
    <row r="107" spans="1:16" ht="15" hidden="1" customHeight="1" outlineLevel="1" x14ac:dyDescent="0.25">
      <c r="A107" s="67" t="s">
        <v>11</v>
      </c>
      <c r="B107" s="67" t="s">
        <v>545</v>
      </c>
      <c r="C107" s="67" t="s">
        <v>13</v>
      </c>
      <c r="D107" s="67" t="s">
        <v>156</v>
      </c>
      <c r="E107" s="67" t="s">
        <v>18</v>
      </c>
      <c r="F107" s="67" t="s">
        <v>19</v>
      </c>
      <c r="G107" s="67" t="s">
        <v>157</v>
      </c>
      <c r="H107" s="108">
        <v>0</v>
      </c>
      <c r="I107" s="108">
        <v>0</v>
      </c>
      <c r="J107" s="108">
        <v>383</v>
      </c>
      <c r="K107" s="108">
        <v>383</v>
      </c>
      <c r="L107" s="108">
        <v>185.31</v>
      </c>
      <c r="M107" s="108">
        <v>157.03</v>
      </c>
      <c r="N107" s="108">
        <v>155</v>
      </c>
      <c r="O107" s="108">
        <f t="shared" si="21"/>
        <v>155</v>
      </c>
      <c r="P107" s="108">
        <f t="shared" si="22"/>
        <v>155</v>
      </c>
    </row>
    <row r="108" spans="1:16" ht="15" customHeight="1" collapsed="1" x14ac:dyDescent="0.25">
      <c r="A108" s="66"/>
      <c r="B108" s="66" t="s">
        <v>545</v>
      </c>
      <c r="C108" s="66" t="s">
        <v>662</v>
      </c>
      <c r="D108" s="66" t="s">
        <v>535</v>
      </c>
      <c r="E108" s="66"/>
      <c r="F108" s="66"/>
      <c r="G108" s="66" t="s">
        <v>536</v>
      </c>
      <c r="H108" s="107">
        <f>SUM(H106:H107)</f>
        <v>0</v>
      </c>
      <c r="I108" s="107">
        <f t="shared" ref="I108:P108" si="31">SUM(I106:I107)</f>
        <v>0</v>
      </c>
      <c r="J108" s="107">
        <f t="shared" si="31"/>
        <v>1337</v>
      </c>
      <c r="K108" s="107">
        <f t="shared" si="31"/>
        <v>1337</v>
      </c>
      <c r="L108" s="107">
        <f t="shared" si="31"/>
        <v>1139.31</v>
      </c>
      <c r="M108" s="107">
        <f t="shared" si="31"/>
        <v>1077.6200000000001</v>
      </c>
      <c r="N108" s="107">
        <f t="shared" si="31"/>
        <v>716</v>
      </c>
      <c r="O108" s="107">
        <f t="shared" si="31"/>
        <v>716</v>
      </c>
      <c r="P108" s="107">
        <f t="shared" si="31"/>
        <v>716</v>
      </c>
    </row>
    <row r="109" spans="1:16" ht="15" customHeight="1" x14ac:dyDescent="0.25">
      <c r="A109" s="64"/>
      <c r="B109" s="64" t="s">
        <v>545</v>
      </c>
      <c r="C109" s="64" t="s">
        <v>662</v>
      </c>
      <c r="D109" s="64"/>
      <c r="E109" s="64"/>
      <c r="F109" s="64"/>
      <c r="G109" s="64" t="s">
        <v>716</v>
      </c>
      <c r="H109" s="65">
        <v>13899.79</v>
      </c>
      <c r="I109" s="65">
        <v>19695.150000000001</v>
      </c>
      <c r="J109" s="65">
        <f t="shared" ref="J109:P109" si="32">J108+J105+J95</f>
        <v>40997</v>
      </c>
      <c r="K109" s="65">
        <f t="shared" si="32"/>
        <v>41944</v>
      </c>
      <c r="L109" s="65">
        <f t="shared" si="32"/>
        <v>31465.186000000002</v>
      </c>
      <c r="M109" s="65">
        <f t="shared" si="32"/>
        <v>27587.11</v>
      </c>
      <c r="N109" s="65">
        <f t="shared" si="32"/>
        <v>21753</v>
      </c>
      <c r="O109" s="65">
        <f t="shared" si="32"/>
        <v>21753</v>
      </c>
      <c r="P109" s="65">
        <f t="shared" si="32"/>
        <v>21753</v>
      </c>
    </row>
    <row r="110" spans="1:16" ht="15" hidden="1" customHeight="1" outlineLevel="1" x14ac:dyDescent="0.25">
      <c r="A110" s="31" t="s">
        <v>11</v>
      </c>
      <c r="B110" s="31" t="s">
        <v>546</v>
      </c>
      <c r="C110" s="31" t="s">
        <v>13</v>
      </c>
      <c r="D110" s="31" t="s">
        <v>14</v>
      </c>
      <c r="E110" s="31" t="s">
        <v>18</v>
      </c>
      <c r="F110" s="31" t="s">
        <v>19</v>
      </c>
      <c r="G110" s="31" t="s">
        <v>20</v>
      </c>
      <c r="H110" s="32">
        <v>0</v>
      </c>
      <c r="I110" s="32">
        <v>0</v>
      </c>
      <c r="J110" s="32">
        <v>32750</v>
      </c>
      <c r="K110" s="32">
        <v>32750</v>
      </c>
      <c r="L110" s="32">
        <v>33593.919999999998</v>
      </c>
      <c r="M110" s="32">
        <v>25317.919999999998</v>
      </c>
      <c r="N110" s="32">
        <v>46730</v>
      </c>
      <c r="O110" s="32">
        <f t="shared" si="21"/>
        <v>46730</v>
      </c>
      <c r="P110" s="32">
        <f t="shared" si="22"/>
        <v>46730</v>
      </c>
    </row>
    <row r="111" spans="1:16" ht="15" hidden="1" customHeight="1" outlineLevel="1" x14ac:dyDescent="0.25">
      <c r="A111" s="31"/>
      <c r="B111" s="31" t="s">
        <v>546</v>
      </c>
      <c r="C111" s="31" t="s">
        <v>13</v>
      </c>
      <c r="D111" s="31" t="s">
        <v>609</v>
      </c>
      <c r="E111" s="31" t="s">
        <v>18</v>
      </c>
      <c r="F111" s="31" t="s">
        <v>19</v>
      </c>
      <c r="G111" s="31" t="s">
        <v>610</v>
      </c>
      <c r="H111" s="32">
        <v>0</v>
      </c>
      <c r="I111" s="32">
        <v>0</v>
      </c>
      <c r="J111" s="32">
        <v>0</v>
      </c>
      <c r="K111" s="32">
        <v>0</v>
      </c>
      <c r="L111" s="32">
        <v>0</v>
      </c>
      <c r="M111" s="32">
        <v>0</v>
      </c>
      <c r="N111" s="32">
        <v>1100</v>
      </c>
      <c r="O111" s="32">
        <f>N111</f>
        <v>1100</v>
      </c>
      <c r="P111" s="32">
        <f>N111</f>
        <v>1100</v>
      </c>
    </row>
    <row r="112" spans="1:16" ht="15" customHeight="1" collapsed="1" x14ac:dyDescent="0.25">
      <c r="A112" s="66"/>
      <c r="B112" s="66" t="s">
        <v>546</v>
      </c>
      <c r="C112" s="66" t="s">
        <v>662</v>
      </c>
      <c r="D112" s="66" t="s">
        <v>524</v>
      </c>
      <c r="E112" s="66"/>
      <c r="F112" s="66"/>
      <c r="G112" s="66" t="s">
        <v>528</v>
      </c>
      <c r="H112" s="107">
        <f>SUM(H110:H111)</f>
        <v>0</v>
      </c>
      <c r="I112" s="107">
        <f t="shared" ref="I112:P112" si="33">SUM(I110:I111)</f>
        <v>0</v>
      </c>
      <c r="J112" s="107">
        <f t="shared" si="33"/>
        <v>32750</v>
      </c>
      <c r="K112" s="107">
        <f t="shared" si="33"/>
        <v>32750</v>
      </c>
      <c r="L112" s="107">
        <f t="shared" si="33"/>
        <v>33593.919999999998</v>
      </c>
      <c r="M112" s="107">
        <f t="shared" si="33"/>
        <v>25317.919999999998</v>
      </c>
      <c r="N112" s="107">
        <f t="shared" si="33"/>
        <v>47830</v>
      </c>
      <c r="O112" s="107">
        <f t="shared" si="33"/>
        <v>47830</v>
      </c>
      <c r="P112" s="107">
        <f t="shared" si="33"/>
        <v>47830</v>
      </c>
    </row>
    <row r="113" spans="1:17" ht="15" hidden="1" customHeight="1" outlineLevel="1" x14ac:dyDescent="0.25">
      <c r="A113" s="67" t="s">
        <v>11</v>
      </c>
      <c r="B113" s="67" t="s">
        <v>546</v>
      </c>
      <c r="C113" s="67" t="s">
        <v>13</v>
      </c>
      <c r="D113" s="67" t="s">
        <v>23</v>
      </c>
      <c r="E113" s="67" t="s">
        <v>18</v>
      </c>
      <c r="F113" s="67" t="s">
        <v>19</v>
      </c>
      <c r="G113" s="67" t="s">
        <v>24</v>
      </c>
      <c r="H113" s="108">
        <v>0</v>
      </c>
      <c r="I113" s="108">
        <v>0</v>
      </c>
      <c r="J113" s="108">
        <v>2000</v>
      </c>
      <c r="K113" s="108">
        <v>1500</v>
      </c>
      <c r="L113" s="108">
        <v>2303.37</v>
      </c>
      <c r="M113" s="108">
        <v>1475.77</v>
      </c>
      <c r="N113" s="108">
        <v>2600</v>
      </c>
      <c r="O113" s="108">
        <f t="shared" si="21"/>
        <v>2600</v>
      </c>
      <c r="P113" s="108">
        <f t="shared" si="22"/>
        <v>2600</v>
      </c>
    </row>
    <row r="114" spans="1:17" ht="15" hidden="1" customHeight="1" outlineLevel="1" x14ac:dyDescent="0.25">
      <c r="A114" s="67" t="s">
        <v>11</v>
      </c>
      <c r="B114" s="67" t="s">
        <v>546</v>
      </c>
      <c r="C114" s="67" t="s">
        <v>13</v>
      </c>
      <c r="D114" s="67" t="s">
        <v>27</v>
      </c>
      <c r="E114" s="67" t="s">
        <v>18</v>
      </c>
      <c r="F114" s="67" t="s">
        <v>19</v>
      </c>
      <c r="G114" s="67" t="s">
        <v>28</v>
      </c>
      <c r="H114" s="108">
        <v>0</v>
      </c>
      <c r="I114" s="108">
        <v>0</v>
      </c>
      <c r="J114" s="108">
        <v>1275</v>
      </c>
      <c r="K114" s="108">
        <v>1275</v>
      </c>
      <c r="L114" s="108">
        <v>1085.68</v>
      </c>
      <c r="M114" s="108">
        <v>1085.68</v>
      </c>
      <c r="N114" s="108">
        <v>2073</v>
      </c>
      <c r="O114" s="108">
        <f t="shared" si="21"/>
        <v>2073</v>
      </c>
      <c r="P114" s="108">
        <f t="shared" si="22"/>
        <v>2073</v>
      </c>
    </row>
    <row r="115" spans="1:17" ht="15" hidden="1" customHeight="1" outlineLevel="1" x14ac:dyDescent="0.25">
      <c r="A115" s="67" t="s">
        <v>11</v>
      </c>
      <c r="B115" s="67" t="s">
        <v>546</v>
      </c>
      <c r="C115" s="67" t="s">
        <v>13</v>
      </c>
      <c r="D115" s="67" t="s">
        <v>53</v>
      </c>
      <c r="E115" s="67" t="s">
        <v>18</v>
      </c>
      <c r="F115" s="67" t="s">
        <v>19</v>
      </c>
      <c r="G115" s="67" t="s">
        <v>54</v>
      </c>
      <c r="H115" s="108">
        <v>0</v>
      </c>
      <c r="I115" s="108">
        <v>0</v>
      </c>
      <c r="J115" s="108">
        <v>360</v>
      </c>
      <c r="K115" s="108">
        <v>360</v>
      </c>
      <c r="L115" s="108">
        <v>380</v>
      </c>
      <c r="M115" s="108">
        <v>300</v>
      </c>
      <c r="N115" s="108">
        <v>480</v>
      </c>
      <c r="O115" s="108">
        <f t="shared" si="21"/>
        <v>480</v>
      </c>
      <c r="P115" s="108">
        <f t="shared" si="22"/>
        <v>480</v>
      </c>
    </row>
    <row r="116" spans="1:17" ht="15" hidden="1" customHeight="1" outlineLevel="1" x14ac:dyDescent="0.25">
      <c r="A116" s="67" t="s">
        <v>11</v>
      </c>
      <c r="B116" s="67" t="s">
        <v>546</v>
      </c>
      <c r="C116" s="67" t="s">
        <v>13</v>
      </c>
      <c r="D116" s="67" t="s">
        <v>30</v>
      </c>
      <c r="E116" s="67" t="s">
        <v>18</v>
      </c>
      <c r="F116" s="67" t="s">
        <v>19</v>
      </c>
      <c r="G116" s="67" t="s">
        <v>31</v>
      </c>
      <c r="H116" s="108">
        <v>0</v>
      </c>
      <c r="I116" s="108">
        <v>0</v>
      </c>
      <c r="J116" s="108">
        <v>458</v>
      </c>
      <c r="K116" s="108">
        <v>458</v>
      </c>
      <c r="L116" s="108">
        <v>466.43399999999997</v>
      </c>
      <c r="M116" s="108">
        <v>350.57</v>
      </c>
      <c r="N116" s="108">
        <v>654</v>
      </c>
      <c r="O116" s="108">
        <f t="shared" si="21"/>
        <v>654</v>
      </c>
      <c r="P116" s="108">
        <f t="shared" si="22"/>
        <v>654</v>
      </c>
    </row>
    <row r="117" spans="1:17" ht="15" hidden="1" customHeight="1" outlineLevel="1" x14ac:dyDescent="0.25">
      <c r="A117" s="67" t="s">
        <v>11</v>
      </c>
      <c r="B117" s="67" t="s">
        <v>546</v>
      </c>
      <c r="C117" s="67" t="s">
        <v>13</v>
      </c>
      <c r="D117" s="67" t="s">
        <v>33</v>
      </c>
      <c r="E117" s="67" t="s">
        <v>18</v>
      </c>
      <c r="F117" s="67" t="s">
        <v>19</v>
      </c>
      <c r="G117" s="67" t="s">
        <v>35</v>
      </c>
      <c r="H117" s="108">
        <v>0</v>
      </c>
      <c r="I117" s="108">
        <v>0</v>
      </c>
      <c r="J117" s="108">
        <v>4585</v>
      </c>
      <c r="K117" s="108">
        <v>4585</v>
      </c>
      <c r="L117" s="108">
        <v>4734.72</v>
      </c>
      <c r="M117" s="108">
        <v>3576.08</v>
      </c>
      <c r="N117" s="108">
        <v>6542</v>
      </c>
      <c r="O117" s="108">
        <f t="shared" si="21"/>
        <v>6542</v>
      </c>
      <c r="P117" s="108">
        <f t="shared" si="22"/>
        <v>6542</v>
      </c>
    </row>
    <row r="118" spans="1:17" ht="15" hidden="1" customHeight="1" outlineLevel="1" x14ac:dyDescent="0.25">
      <c r="A118" s="67" t="s">
        <v>11</v>
      </c>
      <c r="B118" s="67" t="s">
        <v>546</v>
      </c>
      <c r="C118" s="67" t="s">
        <v>13</v>
      </c>
      <c r="D118" s="67" t="s">
        <v>37</v>
      </c>
      <c r="E118" s="67" t="s">
        <v>18</v>
      </c>
      <c r="F118" s="67" t="s">
        <v>19</v>
      </c>
      <c r="G118" s="67" t="s">
        <v>39</v>
      </c>
      <c r="H118" s="108">
        <v>0</v>
      </c>
      <c r="I118" s="108">
        <v>0</v>
      </c>
      <c r="J118" s="108">
        <v>262</v>
      </c>
      <c r="K118" s="108">
        <v>262</v>
      </c>
      <c r="L118" s="108">
        <v>270.358</v>
      </c>
      <c r="M118" s="108">
        <v>204.15</v>
      </c>
      <c r="N118" s="108">
        <v>374</v>
      </c>
      <c r="O118" s="108">
        <f t="shared" si="21"/>
        <v>374</v>
      </c>
      <c r="P118" s="108">
        <f t="shared" si="22"/>
        <v>374</v>
      </c>
    </row>
    <row r="119" spans="1:17" ht="15" hidden="1" customHeight="1" outlineLevel="1" x14ac:dyDescent="0.25">
      <c r="A119" s="67" t="s">
        <v>11</v>
      </c>
      <c r="B119" s="67" t="s">
        <v>546</v>
      </c>
      <c r="C119" s="67" t="s">
        <v>13</v>
      </c>
      <c r="D119" s="67" t="s">
        <v>41</v>
      </c>
      <c r="E119" s="67" t="s">
        <v>18</v>
      </c>
      <c r="F119" s="67" t="s">
        <v>19</v>
      </c>
      <c r="G119" s="67" t="s">
        <v>43</v>
      </c>
      <c r="H119" s="108">
        <v>0</v>
      </c>
      <c r="I119" s="108">
        <v>0</v>
      </c>
      <c r="J119" s="108">
        <v>982</v>
      </c>
      <c r="K119" s="108">
        <v>982</v>
      </c>
      <c r="L119" s="108">
        <v>987.44999999999993</v>
      </c>
      <c r="M119" s="108">
        <v>739.17</v>
      </c>
      <c r="N119" s="108">
        <v>1402</v>
      </c>
      <c r="O119" s="108">
        <f t="shared" si="21"/>
        <v>1402</v>
      </c>
      <c r="P119" s="108">
        <f t="shared" si="22"/>
        <v>1402</v>
      </c>
    </row>
    <row r="120" spans="1:17" ht="15" hidden="1" customHeight="1" outlineLevel="1" x14ac:dyDescent="0.25">
      <c r="A120" s="67" t="s">
        <v>11</v>
      </c>
      <c r="B120" s="67" t="s">
        <v>546</v>
      </c>
      <c r="C120" s="67" t="s">
        <v>13</v>
      </c>
      <c r="D120" s="67" t="s">
        <v>45</v>
      </c>
      <c r="E120" s="67" t="s">
        <v>18</v>
      </c>
      <c r="F120" s="67" t="s">
        <v>19</v>
      </c>
      <c r="G120" s="67" t="s">
        <v>47</v>
      </c>
      <c r="H120" s="108">
        <v>0</v>
      </c>
      <c r="I120" s="108">
        <v>0</v>
      </c>
      <c r="J120" s="108">
        <v>327</v>
      </c>
      <c r="K120" s="108">
        <v>327</v>
      </c>
      <c r="L120" s="108">
        <v>333.2</v>
      </c>
      <c r="M120" s="108">
        <v>250.44</v>
      </c>
      <c r="N120" s="108">
        <v>467</v>
      </c>
      <c r="O120" s="108">
        <f t="shared" si="21"/>
        <v>467</v>
      </c>
      <c r="P120" s="108">
        <f t="shared" si="22"/>
        <v>467</v>
      </c>
    </row>
    <row r="121" spans="1:17" ht="15" hidden="1" customHeight="1" outlineLevel="1" x14ac:dyDescent="0.25">
      <c r="A121" s="67" t="s">
        <v>11</v>
      </c>
      <c r="B121" s="67" t="s">
        <v>546</v>
      </c>
      <c r="C121" s="67" t="s">
        <v>13</v>
      </c>
      <c r="D121" s="67" t="s">
        <v>49</v>
      </c>
      <c r="E121" s="67" t="s">
        <v>18</v>
      </c>
      <c r="F121" s="67" t="s">
        <v>19</v>
      </c>
      <c r="G121" s="67" t="s">
        <v>51</v>
      </c>
      <c r="H121" s="108">
        <v>0</v>
      </c>
      <c r="I121" s="108">
        <v>0</v>
      </c>
      <c r="J121" s="108">
        <v>1556</v>
      </c>
      <c r="K121" s="108">
        <v>1556</v>
      </c>
      <c r="L121" s="108">
        <v>1606.23</v>
      </c>
      <c r="M121" s="108">
        <v>1213.1199999999999</v>
      </c>
      <c r="N121" s="108">
        <v>2220</v>
      </c>
      <c r="O121" s="108">
        <f t="shared" si="21"/>
        <v>2220</v>
      </c>
      <c r="P121" s="108">
        <f t="shared" si="22"/>
        <v>2220</v>
      </c>
    </row>
    <row r="122" spans="1:17" ht="15" customHeight="1" collapsed="1" x14ac:dyDescent="0.25">
      <c r="A122" s="66"/>
      <c r="B122" s="66" t="s">
        <v>546</v>
      </c>
      <c r="C122" s="66" t="s">
        <v>662</v>
      </c>
      <c r="D122" s="66" t="s">
        <v>525</v>
      </c>
      <c r="E122" s="66"/>
      <c r="F122" s="66"/>
      <c r="G122" s="66" t="s">
        <v>529</v>
      </c>
      <c r="H122" s="107">
        <f>SUM(H113:H121)</f>
        <v>0</v>
      </c>
      <c r="I122" s="107">
        <f t="shared" ref="I122:P122" si="34">SUM(I113:I121)</f>
        <v>0</v>
      </c>
      <c r="J122" s="107">
        <f t="shared" si="34"/>
        <v>11805</v>
      </c>
      <c r="K122" s="107">
        <f t="shared" si="34"/>
        <v>11305</v>
      </c>
      <c r="L122" s="107">
        <f t="shared" si="34"/>
        <v>12167.442000000003</v>
      </c>
      <c r="M122" s="107">
        <f t="shared" si="34"/>
        <v>9194.98</v>
      </c>
      <c r="N122" s="107">
        <f t="shared" si="34"/>
        <v>16812</v>
      </c>
      <c r="O122" s="107">
        <f t="shared" si="34"/>
        <v>16812</v>
      </c>
      <c r="P122" s="107">
        <f t="shared" si="34"/>
        <v>16812</v>
      </c>
    </row>
    <row r="123" spans="1:17" ht="15" hidden="1" customHeight="1" outlineLevel="1" x14ac:dyDescent="0.25">
      <c r="A123" s="67" t="s">
        <v>11</v>
      </c>
      <c r="B123" s="67" t="s">
        <v>546</v>
      </c>
      <c r="C123" s="67" t="s">
        <v>13</v>
      </c>
      <c r="D123" s="67" t="s">
        <v>55</v>
      </c>
      <c r="E123" s="67" t="s">
        <v>18</v>
      </c>
      <c r="F123" s="67" t="s">
        <v>19</v>
      </c>
      <c r="G123" s="67" t="s">
        <v>56</v>
      </c>
      <c r="H123" s="108">
        <v>787.18</v>
      </c>
      <c r="I123" s="108">
        <v>363.12</v>
      </c>
      <c r="J123" s="108">
        <v>500</v>
      </c>
      <c r="K123" s="108">
        <v>500</v>
      </c>
      <c r="L123" s="108">
        <v>410.41200000000003</v>
      </c>
      <c r="M123" s="108">
        <v>342.01</v>
      </c>
      <c r="N123" s="108">
        <v>500</v>
      </c>
      <c r="O123" s="108">
        <f t="shared" si="21"/>
        <v>500</v>
      </c>
      <c r="P123" s="108">
        <f t="shared" si="22"/>
        <v>500</v>
      </c>
      <c r="Q123" s="37"/>
    </row>
    <row r="124" spans="1:17" ht="15" customHeight="1" collapsed="1" x14ac:dyDescent="0.25">
      <c r="A124" s="66"/>
      <c r="B124" s="66" t="s">
        <v>546</v>
      </c>
      <c r="C124" s="66" t="s">
        <v>662</v>
      </c>
      <c r="D124" s="66" t="s">
        <v>537</v>
      </c>
      <c r="E124" s="66"/>
      <c r="F124" s="66"/>
      <c r="G124" s="66" t="s">
        <v>56</v>
      </c>
      <c r="H124" s="107">
        <f>SUM(H123)</f>
        <v>787.18</v>
      </c>
      <c r="I124" s="107">
        <v>0</v>
      </c>
      <c r="J124" s="107">
        <f t="shared" ref="J124:P124" si="35">SUM(J123)</f>
        <v>500</v>
      </c>
      <c r="K124" s="107">
        <f t="shared" si="35"/>
        <v>500</v>
      </c>
      <c r="L124" s="107">
        <f t="shared" si="35"/>
        <v>410.41200000000003</v>
      </c>
      <c r="M124" s="107">
        <f t="shared" si="35"/>
        <v>342.01</v>
      </c>
      <c r="N124" s="107">
        <f t="shared" si="35"/>
        <v>500</v>
      </c>
      <c r="O124" s="107">
        <f t="shared" si="35"/>
        <v>500</v>
      </c>
      <c r="P124" s="107">
        <f t="shared" si="35"/>
        <v>500</v>
      </c>
      <c r="Q124" s="37"/>
    </row>
    <row r="125" spans="1:17" ht="15" hidden="1" customHeight="1" outlineLevel="1" x14ac:dyDescent="0.25">
      <c r="A125" s="67" t="s">
        <v>11</v>
      </c>
      <c r="B125" s="67" t="s">
        <v>546</v>
      </c>
      <c r="C125" s="67" t="s">
        <v>13</v>
      </c>
      <c r="D125" s="67" t="s">
        <v>89</v>
      </c>
      <c r="E125" s="67" t="s">
        <v>18</v>
      </c>
      <c r="F125" s="67" t="s">
        <v>19</v>
      </c>
      <c r="G125" s="67" t="s">
        <v>94</v>
      </c>
      <c r="H125" s="108">
        <v>0</v>
      </c>
      <c r="I125" s="108">
        <v>0</v>
      </c>
      <c r="J125" s="108">
        <v>1000</v>
      </c>
      <c r="K125" s="108">
        <v>1000</v>
      </c>
      <c r="L125" s="108">
        <v>329.86799999999994</v>
      </c>
      <c r="M125" s="108">
        <v>274.89</v>
      </c>
      <c r="N125" s="108">
        <v>800</v>
      </c>
      <c r="O125" s="108">
        <f t="shared" si="21"/>
        <v>800</v>
      </c>
      <c r="P125" s="108">
        <f t="shared" si="22"/>
        <v>800</v>
      </c>
    </row>
    <row r="126" spans="1:17" ht="15" hidden="1" customHeight="1" outlineLevel="1" x14ac:dyDescent="0.25">
      <c r="A126" s="67" t="s">
        <v>11</v>
      </c>
      <c r="B126" s="67" t="s">
        <v>546</v>
      </c>
      <c r="C126" s="67" t="s">
        <v>13</v>
      </c>
      <c r="D126" s="67" t="s">
        <v>89</v>
      </c>
      <c r="E126" s="67" t="s">
        <v>18</v>
      </c>
      <c r="F126" s="67" t="s">
        <v>19</v>
      </c>
      <c r="G126" s="67" t="s">
        <v>95</v>
      </c>
      <c r="H126" s="108">
        <v>0</v>
      </c>
      <c r="I126" s="108">
        <v>0</v>
      </c>
      <c r="J126" s="108">
        <v>3900</v>
      </c>
      <c r="K126" s="108">
        <v>3900</v>
      </c>
      <c r="L126" s="108">
        <v>4843.3559999999998</v>
      </c>
      <c r="M126" s="108">
        <v>4036.13</v>
      </c>
      <c r="N126" s="108">
        <v>5000</v>
      </c>
      <c r="O126" s="108">
        <f t="shared" si="21"/>
        <v>5000</v>
      </c>
      <c r="P126" s="108">
        <f t="shared" si="22"/>
        <v>5000</v>
      </c>
    </row>
    <row r="127" spans="1:17" ht="15" hidden="1" customHeight="1" outlineLevel="1" x14ac:dyDescent="0.25">
      <c r="A127" s="67" t="s">
        <v>11</v>
      </c>
      <c r="B127" s="67" t="s">
        <v>546</v>
      </c>
      <c r="C127" s="67" t="s">
        <v>13</v>
      </c>
      <c r="D127" s="67" t="s">
        <v>89</v>
      </c>
      <c r="E127" s="67" t="s">
        <v>18</v>
      </c>
      <c r="F127" s="67" t="s">
        <v>19</v>
      </c>
      <c r="G127" s="67" t="s">
        <v>93</v>
      </c>
      <c r="H127" s="108">
        <v>0</v>
      </c>
      <c r="I127" s="108">
        <v>0</v>
      </c>
      <c r="J127" s="108">
        <v>13000</v>
      </c>
      <c r="K127" s="108">
        <v>19717.09</v>
      </c>
      <c r="L127" s="108">
        <v>22000</v>
      </c>
      <c r="M127" s="108">
        <v>21409.24</v>
      </c>
      <c r="N127" s="108">
        <v>20000</v>
      </c>
      <c r="O127" s="108">
        <f t="shared" si="21"/>
        <v>20000</v>
      </c>
      <c r="P127" s="108">
        <f t="shared" si="22"/>
        <v>20000</v>
      </c>
    </row>
    <row r="128" spans="1:17" ht="15" hidden="1" customHeight="1" outlineLevel="1" x14ac:dyDescent="0.25">
      <c r="A128" s="67" t="s">
        <v>11</v>
      </c>
      <c r="B128" s="67" t="s">
        <v>546</v>
      </c>
      <c r="C128" s="67" t="s">
        <v>13</v>
      </c>
      <c r="D128" s="67" t="s">
        <v>102</v>
      </c>
      <c r="E128" s="67" t="s">
        <v>18</v>
      </c>
      <c r="F128" s="67" t="s">
        <v>19</v>
      </c>
      <c r="G128" s="67" t="s">
        <v>103</v>
      </c>
      <c r="H128" s="108">
        <v>2142.16</v>
      </c>
      <c r="I128" s="108">
        <v>1926.8</v>
      </c>
      <c r="J128" s="108">
        <v>2000</v>
      </c>
      <c r="K128" s="108">
        <v>1948</v>
      </c>
      <c r="L128" s="108">
        <v>578.26800000000003</v>
      </c>
      <c r="M128" s="108">
        <v>481.89</v>
      </c>
      <c r="N128" s="108">
        <v>800</v>
      </c>
      <c r="O128" s="108">
        <f t="shared" si="21"/>
        <v>800</v>
      </c>
      <c r="P128" s="108">
        <f t="shared" si="22"/>
        <v>800</v>
      </c>
    </row>
    <row r="129" spans="1:16" ht="15" customHeight="1" collapsed="1" x14ac:dyDescent="0.25">
      <c r="A129" s="66"/>
      <c r="B129" s="66" t="s">
        <v>546</v>
      </c>
      <c r="C129" s="66" t="s">
        <v>662</v>
      </c>
      <c r="D129" s="66" t="s">
        <v>526</v>
      </c>
      <c r="E129" s="66"/>
      <c r="F129" s="66"/>
      <c r="G129" s="66" t="s">
        <v>649</v>
      </c>
      <c r="H129" s="107">
        <f>SUM(H125:H128)</f>
        <v>2142.16</v>
      </c>
      <c r="I129" s="107">
        <v>0</v>
      </c>
      <c r="J129" s="107">
        <f t="shared" ref="J129:P129" si="36">SUM(J125:J128)</f>
        <v>19900</v>
      </c>
      <c r="K129" s="107">
        <f t="shared" si="36"/>
        <v>26565.09</v>
      </c>
      <c r="L129" s="107">
        <f t="shared" si="36"/>
        <v>27751.492000000002</v>
      </c>
      <c r="M129" s="107">
        <f t="shared" si="36"/>
        <v>26202.15</v>
      </c>
      <c r="N129" s="107">
        <f t="shared" si="36"/>
        <v>26600</v>
      </c>
      <c r="O129" s="107">
        <f t="shared" si="36"/>
        <v>26600</v>
      </c>
      <c r="P129" s="107">
        <f t="shared" si="36"/>
        <v>26600</v>
      </c>
    </row>
    <row r="130" spans="1:16" ht="15" hidden="1" customHeight="1" outlineLevel="1" x14ac:dyDescent="0.25">
      <c r="A130" s="67" t="s">
        <v>11</v>
      </c>
      <c r="B130" s="67" t="s">
        <v>546</v>
      </c>
      <c r="C130" s="67" t="s">
        <v>13</v>
      </c>
      <c r="D130" s="67" t="s">
        <v>138</v>
      </c>
      <c r="E130" s="67" t="s">
        <v>18</v>
      </c>
      <c r="F130" s="67" t="s">
        <v>19</v>
      </c>
      <c r="G130" s="67" t="s">
        <v>142</v>
      </c>
      <c r="H130" s="108">
        <v>19478.77</v>
      </c>
      <c r="I130" s="108">
        <v>25478</v>
      </c>
      <c r="J130" s="108">
        <v>1800</v>
      </c>
      <c r="K130" s="108">
        <v>1800</v>
      </c>
      <c r="L130" s="108">
        <v>1800</v>
      </c>
      <c r="M130" s="108">
        <v>900</v>
      </c>
      <c r="N130" s="108">
        <v>6000</v>
      </c>
      <c r="O130" s="108">
        <f t="shared" si="21"/>
        <v>6000</v>
      </c>
      <c r="P130" s="108">
        <f t="shared" si="22"/>
        <v>6000</v>
      </c>
    </row>
    <row r="131" spans="1:16" ht="15" hidden="1" customHeight="1" outlineLevel="1" x14ac:dyDescent="0.25">
      <c r="A131" s="67" t="s">
        <v>11</v>
      </c>
      <c r="B131" s="67" t="s">
        <v>546</v>
      </c>
      <c r="C131" s="67" t="s">
        <v>13</v>
      </c>
      <c r="D131" s="67" t="s">
        <v>143</v>
      </c>
      <c r="E131" s="67" t="s">
        <v>18</v>
      </c>
      <c r="F131" s="67" t="s">
        <v>19</v>
      </c>
      <c r="G131" s="67" t="s">
        <v>146</v>
      </c>
      <c r="H131" s="108">
        <v>0</v>
      </c>
      <c r="I131" s="108">
        <v>0</v>
      </c>
      <c r="J131" s="108">
        <v>600</v>
      </c>
      <c r="K131" s="108">
        <v>600</v>
      </c>
      <c r="L131" s="108">
        <v>179.38800000000003</v>
      </c>
      <c r="M131" s="108">
        <v>149.49</v>
      </c>
      <c r="N131" s="108">
        <v>250</v>
      </c>
      <c r="O131" s="108">
        <f t="shared" si="21"/>
        <v>250</v>
      </c>
      <c r="P131" s="108">
        <f t="shared" si="22"/>
        <v>250</v>
      </c>
    </row>
    <row r="132" spans="1:16" ht="15" hidden="1" customHeight="1" outlineLevel="1" x14ac:dyDescent="0.25">
      <c r="A132" s="67" t="s">
        <v>11</v>
      </c>
      <c r="B132" s="67" t="s">
        <v>546</v>
      </c>
      <c r="C132" s="67" t="s">
        <v>13</v>
      </c>
      <c r="D132" s="67" t="s">
        <v>143</v>
      </c>
      <c r="E132" s="67" t="s">
        <v>18</v>
      </c>
      <c r="F132" s="67" t="s">
        <v>19</v>
      </c>
      <c r="G132" s="67" t="s">
        <v>147</v>
      </c>
      <c r="H132" s="108">
        <v>0</v>
      </c>
      <c r="I132" s="108">
        <v>0</v>
      </c>
      <c r="J132" s="108">
        <v>100</v>
      </c>
      <c r="K132" s="108">
        <v>150</v>
      </c>
      <c r="L132" s="108">
        <v>157.10399999999998</v>
      </c>
      <c r="M132" s="108">
        <v>130.91999999999999</v>
      </c>
      <c r="N132" s="108">
        <v>180</v>
      </c>
      <c r="O132" s="108">
        <f t="shared" si="21"/>
        <v>180</v>
      </c>
      <c r="P132" s="108">
        <f t="shared" si="22"/>
        <v>180</v>
      </c>
    </row>
    <row r="133" spans="1:16" ht="15" hidden="1" customHeight="1" outlineLevel="1" x14ac:dyDescent="0.25">
      <c r="A133" s="67" t="s">
        <v>11</v>
      </c>
      <c r="B133" s="67" t="s">
        <v>546</v>
      </c>
      <c r="C133" s="67" t="s">
        <v>13</v>
      </c>
      <c r="D133" s="67" t="s">
        <v>143</v>
      </c>
      <c r="E133" s="67" t="s">
        <v>18</v>
      </c>
      <c r="F133" s="67" t="s">
        <v>19</v>
      </c>
      <c r="G133" s="67" t="s">
        <v>148</v>
      </c>
      <c r="H133" s="108">
        <v>0</v>
      </c>
      <c r="I133" s="108">
        <v>0</v>
      </c>
      <c r="J133" s="108">
        <v>1500</v>
      </c>
      <c r="K133" s="108">
        <v>1450</v>
      </c>
      <c r="L133" s="108">
        <v>1838.22</v>
      </c>
      <c r="M133" s="108">
        <v>1531.85</v>
      </c>
      <c r="N133" s="108">
        <v>2000</v>
      </c>
      <c r="O133" s="108">
        <f t="shared" si="21"/>
        <v>2000</v>
      </c>
      <c r="P133" s="108">
        <f t="shared" si="22"/>
        <v>2000</v>
      </c>
    </row>
    <row r="134" spans="1:16" ht="15" hidden="1" customHeight="1" outlineLevel="1" x14ac:dyDescent="0.25">
      <c r="A134" s="67" t="s">
        <v>11</v>
      </c>
      <c r="B134" s="67" t="s">
        <v>546</v>
      </c>
      <c r="C134" s="67" t="s">
        <v>13</v>
      </c>
      <c r="D134" s="67" t="s">
        <v>143</v>
      </c>
      <c r="E134" s="67" t="s">
        <v>18</v>
      </c>
      <c r="F134" s="67" t="s">
        <v>19</v>
      </c>
      <c r="G134" s="67" t="s">
        <v>149</v>
      </c>
      <c r="H134" s="108">
        <v>0</v>
      </c>
      <c r="I134" s="108">
        <v>0</v>
      </c>
      <c r="J134" s="108">
        <v>900</v>
      </c>
      <c r="K134" s="108">
        <v>900</v>
      </c>
      <c r="L134" s="108">
        <v>699.27600000000007</v>
      </c>
      <c r="M134" s="108">
        <v>582.73</v>
      </c>
      <c r="N134" s="108">
        <v>800</v>
      </c>
      <c r="O134" s="108">
        <f t="shared" si="21"/>
        <v>800</v>
      </c>
      <c r="P134" s="108">
        <f t="shared" si="22"/>
        <v>800</v>
      </c>
    </row>
    <row r="135" spans="1:16" ht="15" hidden="1" customHeight="1" outlineLevel="1" x14ac:dyDescent="0.25">
      <c r="A135" s="67" t="s">
        <v>11</v>
      </c>
      <c r="B135" s="67" t="s">
        <v>546</v>
      </c>
      <c r="C135" s="67" t="s">
        <v>13</v>
      </c>
      <c r="D135" s="67" t="s">
        <v>143</v>
      </c>
      <c r="E135" s="67" t="s">
        <v>18</v>
      </c>
      <c r="F135" s="67" t="s">
        <v>19</v>
      </c>
      <c r="G135" s="67" t="s">
        <v>150</v>
      </c>
      <c r="H135" s="108">
        <v>0</v>
      </c>
      <c r="I135" s="108">
        <v>0</v>
      </c>
      <c r="J135" s="108">
        <v>110</v>
      </c>
      <c r="K135" s="108">
        <v>110</v>
      </c>
      <c r="L135" s="108">
        <v>128.04</v>
      </c>
      <c r="M135" s="108">
        <v>106.7</v>
      </c>
      <c r="N135" s="108">
        <v>150</v>
      </c>
      <c r="O135" s="108">
        <f t="shared" si="21"/>
        <v>150</v>
      </c>
      <c r="P135" s="108">
        <f t="shared" si="22"/>
        <v>150</v>
      </c>
    </row>
    <row r="136" spans="1:16" ht="15" hidden="1" customHeight="1" outlineLevel="1" x14ac:dyDescent="0.25">
      <c r="A136" s="67" t="s">
        <v>11</v>
      </c>
      <c r="B136" s="67" t="s">
        <v>546</v>
      </c>
      <c r="C136" s="67" t="s">
        <v>13</v>
      </c>
      <c r="D136" s="67" t="s">
        <v>143</v>
      </c>
      <c r="E136" s="67" t="s">
        <v>18</v>
      </c>
      <c r="F136" s="67" t="s">
        <v>19</v>
      </c>
      <c r="G136" s="67" t="s">
        <v>151</v>
      </c>
      <c r="H136" s="108">
        <v>0</v>
      </c>
      <c r="I136" s="108">
        <v>0</v>
      </c>
      <c r="J136" s="108">
        <v>150</v>
      </c>
      <c r="K136" s="108">
        <v>200</v>
      </c>
      <c r="L136" s="108">
        <v>214.68</v>
      </c>
      <c r="M136" s="108">
        <v>178.9</v>
      </c>
      <c r="N136" s="108">
        <v>250</v>
      </c>
      <c r="O136" s="108">
        <f t="shared" si="21"/>
        <v>250</v>
      </c>
      <c r="P136" s="108">
        <f t="shared" si="22"/>
        <v>250</v>
      </c>
    </row>
    <row r="137" spans="1:16" ht="15" hidden="1" customHeight="1" outlineLevel="1" x14ac:dyDescent="0.25">
      <c r="A137" s="67" t="s">
        <v>11</v>
      </c>
      <c r="B137" s="67" t="s">
        <v>546</v>
      </c>
      <c r="C137" s="67" t="s">
        <v>13</v>
      </c>
      <c r="D137" s="67" t="s">
        <v>152</v>
      </c>
      <c r="E137" s="67" t="s">
        <v>18</v>
      </c>
      <c r="F137" s="67" t="s">
        <v>19</v>
      </c>
      <c r="G137" s="67" t="s">
        <v>153</v>
      </c>
      <c r="H137" s="108">
        <v>0</v>
      </c>
      <c r="I137" s="108">
        <v>0</v>
      </c>
      <c r="J137" s="108">
        <v>1500</v>
      </c>
      <c r="K137" s="108">
        <v>1400</v>
      </c>
      <c r="L137" s="108">
        <v>1400</v>
      </c>
      <c r="M137" s="108">
        <v>1982.89</v>
      </c>
      <c r="N137" s="108">
        <v>2244</v>
      </c>
      <c r="O137" s="108">
        <f t="shared" si="21"/>
        <v>2244</v>
      </c>
      <c r="P137" s="108">
        <f t="shared" si="22"/>
        <v>2244</v>
      </c>
    </row>
    <row r="138" spans="1:16" ht="15" hidden="1" customHeight="1" outlineLevel="1" x14ac:dyDescent="0.25">
      <c r="A138" s="67" t="s">
        <v>11</v>
      </c>
      <c r="B138" s="67" t="s">
        <v>546</v>
      </c>
      <c r="C138" s="67" t="s">
        <v>13</v>
      </c>
      <c r="D138" s="67" t="s">
        <v>156</v>
      </c>
      <c r="E138" s="67" t="s">
        <v>18</v>
      </c>
      <c r="F138" s="67" t="s">
        <v>19</v>
      </c>
      <c r="G138" s="67" t="s">
        <v>157</v>
      </c>
      <c r="H138" s="108">
        <v>0</v>
      </c>
      <c r="I138" s="108">
        <v>0</v>
      </c>
      <c r="J138" s="108">
        <v>430</v>
      </c>
      <c r="K138" s="108">
        <v>430</v>
      </c>
      <c r="L138" s="108">
        <v>308.11</v>
      </c>
      <c r="M138" s="108">
        <v>225.35</v>
      </c>
      <c r="N138" s="108">
        <v>467</v>
      </c>
      <c r="O138" s="108">
        <f t="shared" si="21"/>
        <v>467</v>
      </c>
      <c r="P138" s="108">
        <f t="shared" si="22"/>
        <v>467</v>
      </c>
    </row>
    <row r="139" spans="1:16" ht="15" hidden="1" customHeight="1" outlineLevel="1" x14ac:dyDescent="0.25">
      <c r="A139" s="67" t="s">
        <v>11</v>
      </c>
      <c r="B139" s="67" t="s">
        <v>546</v>
      </c>
      <c r="C139" s="67" t="s">
        <v>13</v>
      </c>
      <c r="D139" s="67" t="s">
        <v>160</v>
      </c>
      <c r="E139" s="67" t="s">
        <v>18</v>
      </c>
      <c r="F139" s="67" t="s">
        <v>19</v>
      </c>
      <c r="G139" s="67" t="s">
        <v>161</v>
      </c>
      <c r="H139" s="108">
        <v>7825.59</v>
      </c>
      <c r="I139" s="108">
        <v>8351.5</v>
      </c>
      <c r="J139" s="108">
        <v>500</v>
      </c>
      <c r="K139" s="108">
        <v>250</v>
      </c>
      <c r="L139" s="108">
        <v>205</v>
      </c>
      <c r="M139" s="108">
        <v>205</v>
      </c>
      <c r="N139" s="108">
        <v>500</v>
      </c>
      <c r="O139" s="108">
        <f t="shared" si="21"/>
        <v>500</v>
      </c>
      <c r="P139" s="108">
        <f t="shared" si="22"/>
        <v>500</v>
      </c>
    </row>
    <row r="140" spans="1:16" ht="15" customHeight="1" collapsed="1" x14ac:dyDescent="0.25">
      <c r="A140" s="66"/>
      <c r="B140" s="66" t="s">
        <v>546</v>
      </c>
      <c r="C140" s="66" t="s">
        <v>662</v>
      </c>
      <c r="D140" s="66" t="s">
        <v>535</v>
      </c>
      <c r="E140" s="66"/>
      <c r="F140" s="66"/>
      <c r="G140" s="66" t="s">
        <v>536</v>
      </c>
      <c r="H140" s="107">
        <f>SUM(H130:H139)</f>
        <v>27304.36</v>
      </c>
      <c r="I140" s="107">
        <v>0</v>
      </c>
      <c r="J140" s="107">
        <f t="shared" ref="J140:P140" si="37">SUM(J130:J139)</f>
        <v>7590</v>
      </c>
      <c r="K140" s="107">
        <f t="shared" si="37"/>
        <v>7290</v>
      </c>
      <c r="L140" s="107">
        <f t="shared" si="37"/>
        <v>6929.8179999999993</v>
      </c>
      <c r="M140" s="107">
        <f t="shared" si="37"/>
        <v>5993.8300000000008</v>
      </c>
      <c r="N140" s="107">
        <f t="shared" si="37"/>
        <v>12841</v>
      </c>
      <c r="O140" s="107">
        <f t="shared" si="37"/>
        <v>12841</v>
      </c>
      <c r="P140" s="107">
        <f t="shared" si="37"/>
        <v>12841</v>
      </c>
    </row>
    <row r="141" spans="1:16" ht="15" hidden="1" customHeight="1" outlineLevel="1" x14ac:dyDescent="0.25">
      <c r="A141" s="67" t="s">
        <v>11</v>
      </c>
      <c r="B141" s="67" t="s">
        <v>546</v>
      </c>
      <c r="C141" s="67" t="s">
        <v>541</v>
      </c>
      <c r="D141" s="67" t="s">
        <v>30</v>
      </c>
      <c r="E141" s="67" t="s">
        <v>15</v>
      </c>
      <c r="F141" s="67" t="s">
        <v>439</v>
      </c>
      <c r="G141" s="67" t="s">
        <v>31</v>
      </c>
      <c r="H141" s="108">
        <v>14.18</v>
      </c>
      <c r="I141" s="108">
        <v>11.97</v>
      </c>
      <c r="J141" s="108">
        <v>15</v>
      </c>
      <c r="K141" s="108">
        <v>15</v>
      </c>
      <c r="L141" s="108">
        <v>4.5999999999999996</v>
      </c>
      <c r="M141" s="108">
        <v>4.5999999999999996</v>
      </c>
      <c r="N141" s="108">
        <v>20</v>
      </c>
      <c r="O141" s="108">
        <f t="shared" si="21"/>
        <v>20</v>
      </c>
      <c r="P141" s="108">
        <f t="shared" si="22"/>
        <v>20</v>
      </c>
    </row>
    <row r="142" spans="1:16" ht="15" hidden="1" customHeight="1" outlineLevel="1" x14ac:dyDescent="0.25">
      <c r="A142" s="67" t="s">
        <v>11</v>
      </c>
      <c r="B142" s="67" t="s">
        <v>546</v>
      </c>
      <c r="C142" s="67" t="s">
        <v>541</v>
      </c>
      <c r="D142" s="67" t="s">
        <v>33</v>
      </c>
      <c r="E142" s="67" t="s">
        <v>15</v>
      </c>
      <c r="F142" s="67" t="s">
        <v>439</v>
      </c>
      <c r="G142" s="67" t="s">
        <v>35</v>
      </c>
      <c r="H142" s="108">
        <v>141.80000000000001</v>
      </c>
      <c r="I142" s="108">
        <v>119.72</v>
      </c>
      <c r="J142" s="108">
        <v>150</v>
      </c>
      <c r="K142" s="108">
        <v>150</v>
      </c>
      <c r="L142" s="108">
        <v>45.9</v>
      </c>
      <c r="M142" s="108">
        <v>45.9</v>
      </c>
      <c r="N142" s="108">
        <v>60</v>
      </c>
      <c r="O142" s="108">
        <f t="shared" si="21"/>
        <v>60</v>
      </c>
      <c r="P142" s="108">
        <f t="shared" si="22"/>
        <v>60</v>
      </c>
    </row>
    <row r="143" spans="1:16" ht="15" hidden="1" customHeight="1" outlineLevel="1" x14ac:dyDescent="0.25">
      <c r="A143" s="67" t="s">
        <v>11</v>
      </c>
      <c r="B143" s="67" t="s">
        <v>546</v>
      </c>
      <c r="C143" s="67" t="s">
        <v>541</v>
      </c>
      <c r="D143" s="67" t="s">
        <v>37</v>
      </c>
      <c r="E143" s="67" t="s">
        <v>15</v>
      </c>
      <c r="F143" s="67" t="s">
        <v>439</v>
      </c>
      <c r="G143" s="67" t="s">
        <v>39</v>
      </c>
      <c r="H143" s="108">
        <v>8.11</v>
      </c>
      <c r="I143" s="108">
        <v>6.84</v>
      </c>
      <c r="J143" s="108">
        <v>9</v>
      </c>
      <c r="K143" s="108">
        <v>9</v>
      </c>
      <c r="L143" s="108">
        <v>2.63</v>
      </c>
      <c r="M143" s="108">
        <v>2.63</v>
      </c>
      <c r="N143" s="108">
        <v>20</v>
      </c>
      <c r="O143" s="108">
        <f t="shared" si="21"/>
        <v>20</v>
      </c>
      <c r="P143" s="108">
        <f t="shared" si="22"/>
        <v>20</v>
      </c>
    </row>
    <row r="144" spans="1:16" ht="15" hidden="1" customHeight="1" outlineLevel="1" x14ac:dyDescent="0.25">
      <c r="A144" s="67" t="s">
        <v>11</v>
      </c>
      <c r="B144" s="67" t="s">
        <v>546</v>
      </c>
      <c r="C144" s="67" t="s">
        <v>541</v>
      </c>
      <c r="D144" s="67" t="s">
        <v>41</v>
      </c>
      <c r="E144" s="67" t="s">
        <v>15</v>
      </c>
      <c r="F144" s="67" t="s">
        <v>439</v>
      </c>
      <c r="G144" s="67" t="s">
        <v>43</v>
      </c>
      <c r="H144" s="108">
        <v>30.38</v>
      </c>
      <c r="I144" s="108">
        <v>25.65</v>
      </c>
      <c r="J144" s="108">
        <v>32</v>
      </c>
      <c r="K144" s="108">
        <v>32</v>
      </c>
      <c r="L144" s="108">
        <v>9.9</v>
      </c>
      <c r="M144" s="108">
        <v>9.9</v>
      </c>
      <c r="N144" s="108">
        <v>10</v>
      </c>
      <c r="O144" s="108">
        <f t="shared" si="21"/>
        <v>10</v>
      </c>
      <c r="P144" s="108">
        <f t="shared" si="22"/>
        <v>10</v>
      </c>
    </row>
    <row r="145" spans="1:16384" ht="15" hidden="1" customHeight="1" outlineLevel="1" x14ac:dyDescent="0.25">
      <c r="A145" s="67" t="s">
        <v>11</v>
      </c>
      <c r="B145" s="67" t="s">
        <v>546</v>
      </c>
      <c r="C145" s="67" t="s">
        <v>541</v>
      </c>
      <c r="D145" s="67" t="s">
        <v>45</v>
      </c>
      <c r="E145" s="67" t="s">
        <v>15</v>
      </c>
      <c r="F145" s="67" t="s">
        <v>439</v>
      </c>
      <c r="G145" s="67" t="s">
        <v>47</v>
      </c>
      <c r="H145" s="108">
        <v>10.130000000000001</v>
      </c>
      <c r="I145" s="108">
        <v>8.5500000000000007</v>
      </c>
      <c r="J145" s="108">
        <v>11</v>
      </c>
      <c r="K145" s="108">
        <v>11</v>
      </c>
      <c r="L145" s="108">
        <v>3.3</v>
      </c>
      <c r="M145" s="108">
        <v>3.3</v>
      </c>
      <c r="N145" s="108">
        <v>10</v>
      </c>
      <c r="O145" s="108">
        <f t="shared" si="21"/>
        <v>10</v>
      </c>
      <c r="P145" s="108">
        <f t="shared" si="22"/>
        <v>10</v>
      </c>
    </row>
    <row r="146" spans="1:16384" ht="15" hidden="1" customHeight="1" outlineLevel="1" x14ac:dyDescent="0.25">
      <c r="A146" s="67" t="s">
        <v>11</v>
      </c>
      <c r="B146" s="67" t="s">
        <v>546</v>
      </c>
      <c r="C146" s="67" t="s">
        <v>541</v>
      </c>
      <c r="D146" s="67" t="s">
        <v>49</v>
      </c>
      <c r="E146" s="67" t="s">
        <v>15</v>
      </c>
      <c r="F146" s="67" t="s">
        <v>439</v>
      </c>
      <c r="G146" s="67" t="s">
        <v>51</v>
      </c>
      <c r="H146" s="108">
        <v>47.44</v>
      </c>
      <c r="I146" s="108">
        <v>40.61</v>
      </c>
      <c r="J146" s="108">
        <v>50</v>
      </c>
      <c r="K146" s="108">
        <v>50</v>
      </c>
      <c r="L146" s="108">
        <v>15.65</v>
      </c>
      <c r="M146" s="108">
        <v>15.65</v>
      </c>
      <c r="N146" s="108">
        <v>30</v>
      </c>
      <c r="O146" s="108">
        <f t="shared" si="21"/>
        <v>30</v>
      </c>
      <c r="P146" s="108">
        <f t="shared" si="22"/>
        <v>30</v>
      </c>
    </row>
    <row r="147" spans="1:16384" ht="15" customHeight="1" collapsed="1" x14ac:dyDescent="0.25">
      <c r="A147" s="66"/>
      <c r="B147" s="66" t="s">
        <v>546</v>
      </c>
      <c r="C147" s="66" t="s">
        <v>541</v>
      </c>
      <c r="D147" s="66" t="s">
        <v>525</v>
      </c>
      <c r="E147" s="66"/>
      <c r="F147" s="66"/>
      <c r="G147" s="66" t="s">
        <v>529</v>
      </c>
      <c r="H147" s="107">
        <f>SUM(H141:H146)</f>
        <v>252.04000000000002</v>
      </c>
      <c r="I147" s="107">
        <v>0</v>
      </c>
      <c r="J147" s="107">
        <f t="shared" ref="J147:P147" si="38">SUM(J141:J146)</f>
        <v>267</v>
      </c>
      <c r="K147" s="107">
        <f t="shared" si="38"/>
        <v>267</v>
      </c>
      <c r="L147" s="107">
        <f t="shared" si="38"/>
        <v>81.98</v>
      </c>
      <c r="M147" s="107">
        <f t="shared" si="38"/>
        <v>81.98</v>
      </c>
      <c r="N147" s="107">
        <f t="shared" si="38"/>
        <v>150</v>
      </c>
      <c r="O147" s="107">
        <f t="shared" si="38"/>
        <v>150</v>
      </c>
      <c r="P147" s="107">
        <f t="shared" si="38"/>
        <v>150</v>
      </c>
    </row>
    <row r="148" spans="1:16384" ht="15" hidden="1" customHeight="1" outlineLevel="2" x14ac:dyDescent="0.25">
      <c r="A148" s="67" t="s">
        <v>11</v>
      </c>
      <c r="B148" s="67" t="s">
        <v>546</v>
      </c>
      <c r="C148" s="67" t="s">
        <v>264</v>
      </c>
      <c r="D148" s="67" t="s">
        <v>266</v>
      </c>
      <c r="E148" s="67" t="s">
        <v>18</v>
      </c>
      <c r="F148" s="67" t="s">
        <v>267</v>
      </c>
      <c r="G148" s="67" t="s">
        <v>268</v>
      </c>
      <c r="H148" s="108">
        <v>0</v>
      </c>
      <c r="I148" s="108">
        <v>0</v>
      </c>
      <c r="J148" s="108">
        <v>88854</v>
      </c>
      <c r="K148" s="108">
        <v>88354</v>
      </c>
      <c r="L148" s="108">
        <v>88354</v>
      </c>
      <c r="M148" s="108">
        <v>49871.12</v>
      </c>
      <c r="N148" s="108">
        <v>25000</v>
      </c>
      <c r="O148" s="108">
        <f>N148</f>
        <v>25000</v>
      </c>
      <c r="P148" s="108">
        <f>N148</f>
        <v>25000</v>
      </c>
    </row>
    <row r="149" spans="1:16384" ht="15" customHeight="1" collapsed="1" x14ac:dyDescent="0.25">
      <c r="A149" s="66"/>
      <c r="B149" s="66" t="s">
        <v>546</v>
      </c>
      <c r="C149" s="66" t="s">
        <v>264</v>
      </c>
      <c r="D149" s="66" t="s">
        <v>531</v>
      </c>
      <c r="E149" s="66"/>
      <c r="F149" s="66"/>
      <c r="G149" s="66" t="s">
        <v>532</v>
      </c>
      <c r="H149" s="107">
        <f>SUM(H148)</f>
        <v>0</v>
      </c>
      <c r="I149" s="107">
        <f t="shared" ref="I149:P149" si="39">SUM(I148)</f>
        <v>0</v>
      </c>
      <c r="J149" s="107">
        <f t="shared" si="39"/>
        <v>88854</v>
      </c>
      <c r="K149" s="107">
        <f t="shared" si="39"/>
        <v>88354</v>
      </c>
      <c r="L149" s="107">
        <f t="shared" si="39"/>
        <v>88354</v>
      </c>
      <c r="M149" s="107">
        <f t="shared" si="39"/>
        <v>49871.12</v>
      </c>
      <c r="N149" s="107">
        <f t="shared" si="39"/>
        <v>25000</v>
      </c>
      <c r="O149" s="107">
        <f t="shared" si="39"/>
        <v>25000</v>
      </c>
      <c r="P149" s="107">
        <f t="shared" si="39"/>
        <v>25000</v>
      </c>
    </row>
    <row r="150" spans="1:16384" ht="15" customHeight="1" x14ac:dyDescent="0.25">
      <c r="A150" s="64"/>
      <c r="B150" s="64" t="s">
        <v>546</v>
      </c>
      <c r="C150" s="64"/>
      <c r="D150" s="64"/>
      <c r="E150" s="64"/>
      <c r="F150" s="64"/>
      <c r="G150" s="64" t="s">
        <v>717</v>
      </c>
      <c r="H150" s="65">
        <v>100850.96</v>
      </c>
      <c r="I150" s="65">
        <v>119886.33</v>
      </c>
      <c r="J150" s="65">
        <f t="shared" ref="J150:P150" si="40">J149+J147+J140+J129+J124+J122+J112</f>
        <v>161666</v>
      </c>
      <c r="K150" s="65">
        <f t="shared" si="40"/>
        <v>167031.09</v>
      </c>
      <c r="L150" s="65">
        <f t="shared" si="40"/>
        <v>169289.06400000001</v>
      </c>
      <c r="M150" s="65">
        <f t="shared" si="40"/>
        <v>117003.99</v>
      </c>
      <c r="N150" s="65">
        <f t="shared" si="40"/>
        <v>129733</v>
      </c>
      <c r="O150" s="65">
        <f t="shared" si="40"/>
        <v>129733</v>
      </c>
      <c r="P150" s="65">
        <f t="shared" si="40"/>
        <v>129733</v>
      </c>
    </row>
    <row r="151" spans="1:16384" ht="15" customHeight="1" x14ac:dyDescent="0.25">
      <c r="A151" s="64"/>
      <c r="B151" s="64" t="s">
        <v>720</v>
      </c>
      <c r="C151" s="64"/>
      <c r="D151" s="64"/>
      <c r="E151" s="64"/>
      <c r="F151" s="64"/>
      <c r="G151" s="64" t="s">
        <v>721</v>
      </c>
      <c r="H151" s="65">
        <f>H150+H109+H93</f>
        <v>146953.70000000001</v>
      </c>
      <c r="I151" s="65">
        <f t="shared" ref="I151:P151" si="41">I150+I109+I93</f>
        <v>170797.05000000002</v>
      </c>
      <c r="J151" s="65">
        <f t="shared" si="41"/>
        <v>245140</v>
      </c>
      <c r="K151" s="65">
        <f t="shared" si="41"/>
        <v>249862.09</v>
      </c>
      <c r="L151" s="65">
        <f t="shared" si="41"/>
        <v>244266.9007</v>
      </c>
      <c r="M151" s="65">
        <f t="shared" si="41"/>
        <v>181991.52000000002</v>
      </c>
      <c r="N151" s="65">
        <f t="shared" si="41"/>
        <v>189883</v>
      </c>
      <c r="O151" s="65">
        <f t="shared" si="41"/>
        <v>189883</v>
      </c>
      <c r="P151" s="65">
        <f t="shared" si="41"/>
        <v>189883</v>
      </c>
    </row>
    <row r="152" spans="1:16384" ht="15" hidden="1" customHeight="1" outlineLevel="1" x14ac:dyDescent="0.25">
      <c r="A152" s="6" t="s">
        <v>11</v>
      </c>
      <c r="B152" s="6" t="s">
        <v>547</v>
      </c>
      <c r="C152" s="6" t="s">
        <v>13</v>
      </c>
      <c r="D152" s="6" t="s">
        <v>14</v>
      </c>
      <c r="E152" s="6" t="s">
        <v>18</v>
      </c>
      <c r="F152" s="6" t="s">
        <v>19</v>
      </c>
      <c r="G152" s="6" t="s">
        <v>20</v>
      </c>
      <c r="H152" s="7">
        <v>0</v>
      </c>
      <c r="I152" s="7">
        <v>0</v>
      </c>
      <c r="J152" s="7">
        <v>11008</v>
      </c>
      <c r="K152" s="7">
        <v>11008</v>
      </c>
      <c r="L152" s="7">
        <v>0</v>
      </c>
      <c r="M152" s="7">
        <v>0</v>
      </c>
      <c r="N152" s="7">
        <v>0</v>
      </c>
      <c r="O152" s="7">
        <f t="shared" si="21"/>
        <v>0</v>
      </c>
      <c r="P152" s="7">
        <f t="shared" si="22"/>
        <v>0</v>
      </c>
    </row>
    <row r="153" spans="1:16384" s="70" customFormat="1" ht="15" customHeight="1" collapsed="1" x14ac:dyDescent="0.25">
      <c r="A153" s="66"/>
      <c r="B153" s="66" t="s">
        <v>547</v>
      </c>
      <c r="C153" s="66" t="s">
        <v>662</v>
      </c>
      <c r="D153" s="66" t="s">
        <v>524</v>
      </c>
      <c r="E153" s="66"/>
      <c r="F153" s="66"/>
      <c r="G153" s="66" t="s">
        <v>528</v>
      </c>
      <c r="H153" s="107">
        <f t="shared" ref="H153:P153" si="42">SUM(H152)</f>
        <v>0</v>
      </c>
      <c r="I153" s="107">
        <f t="shared" si="42"/>
        <v>0</v>
      </c>
      <c r="J153" s="107">
        <f t="shared" si="42"/>
        <v>11008</v>
      </c>
      <c r="K153" s="107">
        <f t="shared" si="42"/>
        <v>11008</v>
      </c>
      <c r="L153" s="107">
        <f t="shared" si="42"/>
        <v>0</v>
      </c>
      <c r="M153" s="107">
        <f t="shared" si="42"/>
        <v>0</v>
      </c>
      <c r="N153" s="107">
        <f t="shared" si="42"/>
        <v>0</v>
      </c>
      <c r="O153" s="107">
        <f t="shared" si="42"/>
        <v>0</v>
      </c>
      <c r="P153" s="107">
        <f t="shared" si="42"/>
        <v>0</v>
      </c>
      <c r="Q153" s="71"/>
      <c r="R153" s="71"/>
      <c r="S153" s="71"/>
      <c r="T153" s="71"/>
      <c r="U153" s="71"/>
      <c r="V153" s="71"/>
      <c r="W153" s="71"/>
      <c r="X153" s="72"/>
      <c r="Y153" s="72"/>
      <c r="Z153" s="72"/>
      <c r="AA153" s="72"/>
      <c r="AB153" s="72"/>
      <c r="AC153" s="72"/>
      <c r="AD153" s="72"/>
      <c r="AE153" s="72"/>
      <c r="AF153" s="72"/>
      <c r="AG153" s="71"/>
      <c r="AH153" s="71"/>
      <c r="AI153" s="71"/>
      <c r="AJ153" s="71"/>
      <c r="AK153" s="71"/>
      <c r="AL153" s="71"/>
      <c r="AM153" s="71"/>
      <c r="AN153" s="72"/>
      <c r="AO153" s="72"/>
      <c r="AP153" s="72"/>
      <c r="AQ153" s="72"/>
      <c r="AR153" s="72"/>
      <c r="AS153" s="72"/>
      <c r="AT153" s="72"/>
      <c r="AU153" s="72"/>
      <c r="AV153" s="72"/>
      <c r="AW153" s="71"/>
      <c r="AX153" s="71"/>
      <c r="AY153" s="71"/>
      <c r="AZ153" s="71"/>
      <c r="BA153" s="71"/>
      <c r="BB153" s="71"/>
      <c r="BC153" s="71"/>
      <c r="BD153" s="72"/>
      <c r="BE153" s="72"/>
      <c r="BF153" s="72"/>
      <c r="BG153" s="72"/>
      <c r="BH153" s="72"/>
      <c r="BI153" s="72"/>
      <c r="BJ153" s="72"/>
      <c r="BK153" s="72"/>
      <c r="BL153" s="72"/>
      <c r="BM153" s="71"/>
      <c r="BN153" s="71"/>
      <c r="BO153" s="71"/>
      <c r="BP153" s="71"/>
      <c r="BQ153" s="71"/>
      <c r="BR153" s="71"/>
      <c r="BS153" s="71"/>
      <c r="BT153" s="72"/>
      <c r="BU153" s="72"/>
      <c r="BV153" s="72"/>
      <c r="BW153" s="72"/>
      <c r="BX153" s="72"/>
      <c r="BY153" s="72"/>
      <c r="BZ153" s="72"/>
      <c r="CA153" s="72"/>
      <c r="CB153" s="72"/>
      <c r="CC153" s="71"/>
      <c r="CD153" s="71"/>
      <c r="CE153" s="71"/>
      <c r="CF153" s="71"/>
      <c r="CG153" s="71"/>
      <c r="CH153" s="71"/>
      <c r="CI153" s="71"/>
      <c r="CJ153" s="72"/>
      <c r="CK153" s="72"/>
      <c r="CL153" s="72"/>
      <c r="CM153" s="72"/>
      <c r="CN153" s="72"/>
      <c r="CO153" s="72"/>
      <c r="CP153" s="72"/>
      <c r="CQ153" s="72"/>
      <c r="CR153" s="72"/>
      <c r="CS153" s="71"/>
      <c r="CT153" s="71"/>
      <c r="CU153" s="71"/>
      <c r="CV153" s="71"/>
      <c r="CW153" s="71"/>
      <c r="CX153" s="71"/>
      <c r="CY153" s="71"/>
      <c r="CZ153" s="72"/>
      <c r="DA153" s="72"/>
      <c r="DB153" s="72"/>
      <c r="DC153" s="72"/>
      <c r="DD153" s="72"/>
      <c r="DE153" s="72"/>
      <c r="DF153" s="72"/>
      <c r="DG153" s="72"/>
      <c r="DH153" s="72"/>
      <c r="DI153" s="71"/>
      <c r="DJ153" s="71"/>
      <c r="DK153" s="71"/>
      <c r="DL153" s="71"/>
      <c r="DM153" s="71"/>
      <c r="DN153" s="71"/>
      <c r="DO153" s="71"/>
      <c r="DP153" s="72"/>
      <c r="DQ153" s="72"/>
      <c r="DR153" s="72"/>
      <c r="DS153" s="72"/>
      <c r="DT153" s="72"/>
      <c r="DU153" s="72"/>
      <c r="DV153" s="72"/>
      <c r="DW153" s="72"/>
      <c r="DX153" s="72"/>
      <c r="DY153" s="71"/>
      <c r="DZ153" s="71"/>
      <c r="EA153" s="71"/>
      <c r="EB153" s="71"/>
      <c r="EC153" s="71"/>
      <c r="ED153" s="71"/>
      <c r="EE153" s="71"/>
      <c r="EF153" s="72"/>
      <c r="EG153" s="72"/>
      <c r="EH153" s="72"/>
      <c r="EI153" s="72"/>
      <c r="EJ153" s="72"/>
      <c r="EK153" s="72"/>
      <c r="EL153" s="72"/>
      <c r="EM153" s="72"/>
      <c r="EN153" s="72"/>
      <c r="EO153" s="71"/>
      <c r="EP153" s="71"/>
      <c r="EQ153" s="71"/>
      <c r="ER153" s="71"/>
      <c r="ES153" s="71"/>
      <c r="ET153" s="71"/>
      <c r="EU153" s="71"/>
      <c r="EV153" s="72"/>
      <c r="EW153" s="72"/>
      <c r="EX153" s="72"/>
      <c r="EY153" s="72"/>
      <c r="EZ153" s="72"/>
      <c r="FA153" s="72"/>
      <c r="FB153" s="72"/>
      <c r="FC153" s="72"/>
      <c r="FD153" s="72"/>
      <c r="FE153" s="71"/>
      <c r="FF153" s="71"/>
      <c r="FG153" s="71"/>
      <c r="FH153" s="71"/>
      <c r="FI153" s="71"/>
      <c r="FJ153" s="71"/>
      <c r="FK153" s="71"/>
      <c r="FL153" s="72"/>
      <c r="FM153" s="72"/>
      <c r="FN153" s="72"/>
      <c r="FO153" s="72"/>
      <c r="FP153" s="72"/>
      <c r="FQ153" s="72"/>
      <c r="FR153" s="72"/>
      <c r="FS153" s="72"/>
      <c r="FT153" s="72"/>
      <c r="FU153" s="71"/>
      <c r="FV153" s="71"/>
      <c r="FW153" s="71"/>
      <c r="FX153" s="71"/>
      <c r="FY153" s="71"/>
      <c r="FZ153" s="71"/>
      <c r="GA153" s="71"/>
      <c r="GB153" s="72"/>
      <c r="GC153" s="72"/>
      <c r="GD153" s="72"/>
      <c r="GE153" s="72"/>
      <c r="GF153" s="72"/>
      <c r="GG153" s="72"/>
      <c r="GH153" s="72"/>
      <c r="GI153" s="72"/>
      <c r="GJ153" s="72"/>
      <c r="GK153" s="71"/>
      <c r="GL153" s="71"/>
      <c r="GM153" s="71"/>
      <c r="GN153" s="71"/>
      <c r="GO153" s="71"/>
      <c r="GP153" s="71"/>
      <c r="GQ153" s="71"/>
      <c r="GR153" s="72"/>
      <c r="GS153" s="72"/>
      <c r="GT153" s="72"/>
      <c r="GU153" s="72"/>
      <c r="GV153" s="72"/>
      <c r="GW153" s="72"/>
      <c r="GX153" s="72"/>
      <c r="GY153" s="72"/>
      <c r="GZ153" s="72"/>
      <c r="HA153" s="71"/>
      <c r="HB153" s="71"/>
      <c r="HC153" s="71"/>
      <c r="HD153" s="71"/>
      <c r="HE153" s="71"/>
      <c r="HF153" s="71"/>
      <c r="HG153" s="71"/>
      <c r="HH153" s="72"/>
      <c r="HI153" s="72"/>
      <c r="HJ153" s="72"/>
      <c r="HK153" s="72"/>
      <c r="HL153" s="72"/>
      <c r="HM153" s="72"/>
      <c r="HN153" s="72"/>
      <c r="HO153" s="72"/>
      <c r="HP153" s="72"/>
      <c r="HQ153" s="71"/>
      <c r="HR153" s="71"/>
      <c r="HS153" s="71"/>
      <c r="HT153" s="71"/>
      <c r="HU153" s="71"/>
      <c r="HV153" s="71"/>
      <c r="HW153" s="71"/>
      <c r="HX153" s="72"/>
      <c r="HY153" s="72"/>
      <c r="HZ153" s="72"/>
      <c r="IA153" s="72"/>
      <c r="IB153" s="72"/>
      <c r="IC153" s="72"/>
      <c r="ID153" s="72"/>
      <c r="IE153" s="72"/>
      <c r="IF153" s="72"/>
      <c r="IG153" s="71"/>
      <c r="IH153" s="71"/>
      <c r="II153" s="71"/>
      <c r="IJ153" s="71"/>
      <c r="IK153" s="71"/>
      <c r="IL153" s="71"/>
      <c r="IM153" s="71"/>
      <c r="IN153" s="72"/>
      <c r="IO153" s="72"/>
      <c r="IP153" s="72"/>
      <c r="IQ153" s="72"/>
      <c r="IR153" s="72"/>
      <c r="IS153" s="72"/>
      <c r="IT153" s="72"/>
      <c r="IU153" s="72"/>
      <c r="IV153" s="72"/>
      <c r="IW153" s="71"/>
      <c r="IX153" s="71"/>
      <c r="IY153" s="71"/>
      <c r="IZ153" s="71"/>
      <c r="JA153" s="71"/>
      <c r="JB153" s="71"/>
      <c r="JC153" s="71"/>
      <c r="JD153" s="72"/>
      <c r="JE153" s="72"/>
      <c r="JF153" s="72"/>
      <c r="JG153" s="72"/>
      <c r="JH153" s="72"/>
      <c r="JI153" s="72"/>
      <c r="JJ153" s="72"/>
      <c r="JK153" s="72"/>
      <c r="JL153" s="72"/>
      <c r="JM153" s="71"/>
      <c r="JN153" s="71"/>
      <c r="JO153" s="71"/>
      <c r="JP153" s="71"/>
      <c r="JQ153" s="71"/>
      <c r="JR153" s="71"/>
      <c r="JS153" s="71"/>
      <c r="JT153" s="72"/>
      <c r="JU153" s="72"/>
      <c r="JV153" s="72"/>
      <c r="JW153" s="72"/>
      <c r="JX153" s="72"/>
      <c r="JY153" s="72"/>
      <c r="JZ153" s="72"/>
      <c r="KA153" s="72"/>
      <c r="KB153" s="72"/>
      <c r="KC153" s="71"/>
      <c r="KD153" s="71"/>
      <c r="KE153" s="71"/>
      <c r="KF153" s="71"/>
      <c r="KG153" s="71"/>
      <c r="KH153" s="71"/>
      <c r="KI153" s="71"/>
      <c r="KJ153" s="72"/>
      <c r="KK153" s="72"/>
      <c r="KL153" s="72"/>
      <c r="KM153" s="72"/>
      <c r="KN153" s="72"/>
      <c r="KO153" s="72"/>
      <c r="KP153" s="72"/>
      <c r="KQ153" s="72"/>
      <c r="KR153" s="72"/>
      <c r="KS153" s="71"/>
      <c r="KT153" s="71"/>
      <c r="KU153" s="71"/>
      <c r="KV153" s="71"/>
      <c r="KW153" s="71"/>
      <c r="KX153" s="71"/>
      <c r="KY153" s="71"/>
      <c r="KZ153" s="72"/>
      <c r="LA153" s="72"/>
      <c r="LB153" s="72"/>
      <c r="LC153" s="72"/>
      <c r="LD153" s="72"/>
      <c r="LE153" s="72"/>
      <c r="LF153" s="72"/>
      <c r="LG153" s="72"/>
      <c r="LH153" s="72"/>
      <c r="LI153" s="71"/>
      <c r="LJ153" s="71"/>
      <c r="LK153" s="71"/>
      <c r="LL153" s="71"/>
      <c r="LM153" s="71"/>
      <c r="LN153" s="71"/>
      <c r="LO153" s="71"/>
      <c r="LP153" s="72"/>
      <c r="LQ153" s="72"/>
      <c r="LR153" s="72"/>
      <c r="LS153" s="72"/>
      <c r="LT153" s="72"/>
      <c r="LU153" s="72"/>
      <c r="LV153" s="72"/>
      <c r="LW153" s="72"/>
      <c r="LX153" s="72"/>
      <c r="LY153" s="71"/>
      <c r="LZ153" s="71"/>
      <c r="MA153" s="71"/>
      <c r="MB153" s="71"/>
      <c r="MC153" s="71"/>
      <c r="MD153" s="71"/>
      <c r="ME153" s="71"/>
      <c r="MF153" s="72"/>
      <c r="MG153" s="72"/>
      <c r="MH153" s="72"/>
      <c r="MI153" s="72"/>
      <c r="MJ153" s="72"/>
      <c r="MK153" s="72"/>
      <c r="ML153" s="72"/>
      <c r="MM153" s="72"/>
      <c r="MN153" s="72"/>
      <c r="MO153" s="71"/>
      <c r="MP153" s="71"/>
      <c r="MQ153" s="71"/>
      <c r="MR153" s="71"/>
      <c r="MS153" s="71"/>
      <c r="MT153" s="71"/>
      <c r="MU153" s="71"/>
      <c r="MV153" s="72"/>
      <c r="MW153" s="72"/>
      <c r="MX153" s="72"/>
      <c r="MY153" s="72"/>
      <c r="MZ153" s="72"/>
      <c r="NA153" s="72"/>
      <c r="NB153" s="72"/>
      <c r="NC153" s="72"/>
      <c r="ND153" s="72"/>
      <c r="NE153" s="71"/>
      <c r="NF153" s="71"/>
      <c r="NG153" s="71"/>
      <c r="NH153" s="71"/>
      <c r="NI153" s="71"/>
      <c r="NJ153" s="71"/>
      <c r="NK153" s="71"/>
      <c r="NL153" s="72"/>
      <c r="NM153" s="72"/>
      <c r="NN153" s="72"/>
      <c r="NO153" s="72"/>
      <c r="NP153" s="72"/>
      <c r="NQ153" s="72"/>
      <c r="NR153" s="72"/>
      <c r="NS153" s="72"/>
      <c r="NT153" s="72"/>
      <c r="NU153" s="71"/>
      <c r="NV153" s="71"/>
      <c r="NW153" s="71"/>
      <c r="NX153" s="71"/>
      <c r="NY153" s="71"/>
      <c r="NZ153" s="71"/>
      <c r="OA153" s="71"/>
      <c r="OB153" s="72"/>
      <c r="OC153" s="72"/>
      <c r="OD153" s="72"/>
      <c r="OE153" s="72"/>
      <c r="OF153" s="72"/>
      <c r="OG153" s="72"/>
      <c r="OH153" s="72"/>
      <c r="OI153" s="72"/>
      <c r="OJ153" s="72"/>
      <c r="OK153" s="71"/>
      <c r="OL153" s="71"/>
      <c r="OM153" s="71"/>
      <c r="ON153" s="71"/>
      <c r="OO153" s="71"/>
      <c r="OP153" s="71"/>
      <c r="OQ153" s="71"/>
      <c r="OR153" s="72"/>
      <c r="OS153" s="72"/>
      <c r="OT153" s="72"/>
      <c r="OU153" s="72"/>
      <c r="OV153" s="72"/>
      <c r="OW153" s="72"/>
      <c r="OX153" s="72"/>
      <c r="OY153" s="72"/>
      <c r="OZ153" s="72"/>
      <c r="PA153" s="71"/>
      <c r="PB153" s="71"/>
      <c r="PC153" s="71"/>
      <c r="PD153" s="71"/>
      <c r="PE153" s="71"/>
      <c r="PF153" s="71"/>
      <c r="PG153" s="71"/>
      <c r="PH153" s="72"/>
      <c r="PI153" s="72"/>
      <c r="PJ153" s="72"/>
      <c r="PK153" s="72"/>
      <c r="PL153" s="72"/>
      <c r="PM153" s="72"/>
      <c r="PN153" s="72"/>
      <c r="PO153" s="72"/>
      <c r="PP153" s="72"/>
      <c r="PQ153" s="71"/>
      <c r="PR153" s="71"/>
      <c r="PS153" s="71"/>
      <c r="PT153" s="71"/>
      <c r="PU153" s="71"/>
      <c r="PV153" s="71"/>
      <c r="PW153" s="71"/>
      <c r="PX153" s="72"/>
      <c r="PY153" s="72"/>
      <c r="PZ153" s="72"/>
      <c r="QA153" s="72"/>
      <c r="QB153" s="72"/>
      <c r="QC153" s="72"/>
      <c r="QD153" s="72"/>
      <c r="QE153" s="72"/>
      <c r="QF153" s="72"/>
      <c r="QG153" s="71"/>
      <c r="QH153" s="71"/>
      <c r="QI153" s="71"/>
      <c r="QJ153" s="71"/>
      <c r="QK153" s="71"/>
      <c r="QL153" s="71"/>
      <c r="QM153" s="71"/>
      <c r="QN153" s="72"/>
      <c r="QO153" s="72"/>
      <c r="QP153" s="72"/>
      <c r="QQ153" s="72"/>
      <c r="QR153" s="72"/>
      <c r="QS153" s="72"/>
      <c r="QT153" s="72"/>
      <c r="QU153" s="72"/>
      <c r="QV153" s="72"/>
      <c r="QW153" s="71"/>
      <c r="QX153" s="71"/>
      <c r="QY153" s="71"/>
      <c r="QZ153" s="71"/>
      <c r="RA153" s="71"/>
      <c r="RB153" s="71"/>
      <c r="RC153" s="71"/>
      <c r="RD153" s="72"/>
      <c r="RE153" s="72"/>
      <c r="RF153" s="72"/>
      <c r="RG153" s="72"/>
      <c r="RH153" s="72"/>
      <c r="RI153" s="72"/>
      <c r="RJ153" s="72"/>
      <c r="RK153" s="72"/>
      <c r="RL153" s="72"/>
      <c r="RM153" s="71"/>
      <c r="RN153" s="71"/>
      <c r="RO153" s="71"/>
      <c r="RP153" s="71"/>
      <c r="RQ153" s="71"/>
      <c r="RR153" s="71"/>
      <c r="RS153" s="71"/>
      <c r="RT153" s="72"/>
      <c r="RU153" s="72"/>
      <c r="RV153" s="72"/>
      <c r="RW153" s="72"/>
      <c r="RX153" s="72"/>
      <c r="RY153" s="72"/>
      <c r="RZ153" s="72"/>
      <c r="SA153" s="72"/>
      <c r="SB153" s="72"/>
      <c r="SC153" s="71"/>
      <c r="SD153" s="71"/>
      <c r="SE153" s="71"/>
      <c r="SF153" s="71"/>
      <c r="SG153" s="71"/>
      <c r="SH153" s="71"/>
      <c r="SI153" s="71"/>
      <c r="SJ153" s="72"/>
      <c r="SK153" s="72"/>
      <c r="SL153" s="72"/>
      <c r="SM153" s="72"/>
      <c r="SN153" s="72"/>
      <c r="SO153" s="72"/>
      <c r="SP153" s="72"/>
      <c r="SQ153" s="72"/>
      <c r="SR153" s="72"/>
      <c r="SS153" s="71"/>
      <c r="ST153" s="71"/>
      <c r="SU153" s="71"/>
      <c r="SV153" s="71"/>
      <c r="SW153" s="71"/>
      <c r="SX153" s="71"/>
      <c r="SY153" s="71"/>
      <c r="SZ153" s="72"/>
      <c r="TA153" s="72"/>
      <c r="TB153" s="72"/>
      <c r="TC153" s="72"/>
      <c r="TD153" s="72"/>
      <c r="TE153" s="72"/>
      <c r="TF153" s="72"/>
      <c r="TG153" s="72"/>
      <c r="TH153" s="72"/>
      <c r="TI153" s="71"/>
      <c r="TJ153" s="71"/>
      <c r="TK153" s="71"/>
      <c r="TL153" s="71"/>
      <c r="TM153" s="71"/>
      <c r="TN153" s="71"/>
      <c r="TO153" s="71"/>
      <c r="TP153" s="72"/>
      <c r="TQ153" s="72"/>
      <c r="TR153" s="72"/>
      <c r="TS153" s="72"/>
      <c r="TT153" s="72"/>
      <c r="TU153" s="72"/>
      <c r="TV153" s="72"/>
      <c r="TW153" s="72"/>
      <c r="TX153" s="72"/>
      <c r="TY153" s="71"/>
      <c r="TZ153" s="71"/>
      <c r="UA153" s="71"/>
      <c r="UB153" s="71"/>
      <c r="UC153" s="71"/>
      <c r="UD153" s="71"/>
      <c r="UE153" s="71"/>
      <c r="UF153" s="72"/>
      <c r="UG153" s="72"/>
      <c r="UH153" s="72"/>
      <c r="UI153" s="72"/>
      <c r="UJ153" s="72"/>
      <c r="UK153" s="72"/>
      <c r="UL153" s="72"/>
      <c r="UM153" s="72"/>
      <c r="UN153" s="72"/>
      <c r="UO153" s="71"/>
      <c r="UP153" s="71"/>
      <c r="UQ153" s="71"/>
      <c r="UR153" s="71"/>
      <c r="US153" s="71"/>
      <c r="UT153" s="71"/>
      <c r="UU153" s="71"/>
      <c r="UV153" s="72"/>
      <c r="UW153" s="72"/>
      <c r="UX153" s="72"/>
      <c r="UY153" s="72"/>
      <c r="UZ153" s="72"/>
      <c r="VA153" s="72"/>
      <c r="VB153" s="72"/>
      <c r="VC153" s="72"/>
      <c r="VD153" s="72"/>
      <c r="VE153" s="71"/>
      <c r="VF153" s="71"/>
      <c r="VG153" s="71"/>
      <c r="VH153" s="71"/>
      <c r="VI153" s="71"/>
      <c r="VJ153" s="71"/>
      <c r="VK153" s="71"/>
      <c r="VL153" s="72"/>
      <c r="VM153" s="72"/>
      <c r="VN153" s="72"/>
      <c r="VO153" s="72"/>
      <c r="VP153" s="72"/>
      <c r="VQ153" s="72"/>
      <c r="VR153" s="72"/>
      <c r="VS153" s="72"/>
      <c r="VT153" s="72"/>
      <c r="VU153" s="71"/>
      <c r="VV153" s="71"/>
      <c r="VW153" s="71"/>
      <c r="VX153" s="71"/>
      <c r="VY153" s="71"/>
      <c r="VZ153" s="71"/>
      <c r="WA153" s="71"/>
      <c r="WB153" s="72"/>
      <c r="WC153" s="72"/>
      <c r="WD153" s="72"/>
      <c r="WE153" s="72"/>
      <c r="WF153" s="72"/>
      <c r="WG153" s="72"/>
      <c r="WH153" s="72"/>
      <c r="WI153" s="72"/>
      <c r="WJ153" s="72"/>
      <c r="WK153" s="71"/>
      <c r="WL153" s="71"/>
      <c r="WM153" s="71"/>
      <c r="WN153" s="71"/>
      <c r="WO153" s="71"/>
      <c r="WP153" s="71"/>
      <c r="WQ153" s="71"/>
      <c r="WR153" s="72"/>
      <c r="WS153" s="72"/>
      <c r="WT153" s="72"/>
      <c r="WU153" s="72"/>
      <c r="WV153" s="72"/>
      <c r="WW153" s="72"/>
      <c r="WX153" s="72"/>
      <c r="WY153" s="72"/>
      <c r="WZ153" s="72"/>
      <c r="XA153" s="71"/>
      <c r="XB153" s="71"/>
      <c r="XC153" s="71"/>
      <c r="XD153" s="71"/>
      <c r="XE153" s="71"/>
      <c r="XF153" s="71"/>
      <c r="XG153" s="71"/>
      <c r="XH153" s="72"/>
      <c r="XI153" s="72"/>
      <c r="XJ153" s="72"/>
      <c r="XK153" s="72"/>
      <c r="XL153" s="72"/>
      <c r="XM153" s="72"/>
      <c r="XN153" s="72"/>
      <c r="XO153" s="72"/>
      <c r="XP153" s="72"/>
      <c r="XQ153" s="71"/>
      <c r="XR153" s="71"/>
      <c r="XS153" s="71"/>
      <c r="XT153" s="71"/>
      <c r="XU153" s="71"/>
      <c r="XV153" s="71"/>
      <c r="XW153" s="71"/>
      <c r="XX153" s="72"/>
      <c r="XY153" s="72"/>
      <c r="XZ153" s="72"/>
      <c r="YA153" s="72"/>
      <c r="YB153" s="72"/>
      <c r="YC153" s="72"/>
      <c r="YD153" s="72"/>
      <c r="YE153" s="72"/>
      <c r="YF153" s="72"/>
      <c r="YG153" s="71"/>
      <c r="YH153" s="71"/>
      <c r="YI153" s="71"/>
      <c r="YJ153" s="71"/>
      <c r="YK153" s="71"/>
      <c r="YL153" s="71"/>
      <c r="YM153" s="71"/>
      <c r="YN153" s="72"/>
      <c r="YO153" s="72"/>
      <c r="YP153" s="72"/>
      <c r="YQ153" s="72"/>
      <c r="YR153" s="72"/>
      <c r="YS153" s="72"/>
      <c r="YT153" s="72"/>
      <c r="YU153" s="72"/>
      <c r="YV153" s="72"/>
      <c r="YW153" s="71"/>
      <c r="YX153" s="71"/>
      <c r="YY153" s="71"/>
      <c r="YZ153" s="71"/>
      <c r="ZA153" s="71"/>
      <c r="ZB153" s="71"/>
      <c r="ZC153" s="71"/>
      <c r="ZD153" s="72"/>
      <c r="ZE153" s="72"/>
      <c r="ZF153" s="72"/>
      <c r="ZG153" s="72"/>
      <c r="ZH153" s="72"/>
      <c r="ZI153" s="72"/>
      <c r="ZJ153" s="72"/>
      <c r="ZK153" s="72"/>
      <c r="ZL153" s="72"/>
      <c r="ZM153" s="71"/>
      <c r="ZN153" s="71"/>
      <c r="ZO153" s="71"/>
      <c r="ZP153" s="71"/>
      <c r="ZQ153" s="71"/>
      <c r="ZR153" s="71"/>
      <c r="ZS153" s="71"/>
      <c r="ZT153" s="72"/>
      <c r="ZU153" s="72"/>
      <c r="ZV153" s="72"/>
      <c r="ZW153" s="72"/>
      <c r="ZX153" s="72"/>
      <c r="ZY153" s="72"/>
      <c r="ZZ153" s="72"/>
      <c r="AAA153" s="72"/>
      <c r="AAB153" s="72"/>
      <c r="AAC153" s="71"/>
      <c r="AAD153" s="71"/>
      <c r="AAE153" s="71"/>
      <c r="AAF153" s="71"/>
      <c r="AAG153" s="71"/>
      <c r="AAH153" s="71"/>
      <c r="AAI153" s="71"/>
      <c r="AAJ153" s="72"/>
      <c r="AAK153" s="72"/>
      <c r="AAL153" s="72"/>
      <c r="AAM153" s="72"/>
      <c r="AAN153" s="72"/>
      <c r="AAO153" s="72"/>
      <c r="AAP153" s="72"/>
      <c r="AAQ153" s="72"/>
      <c r="AAR153" s="72"/>
      <c r="AAS153" s="71"/>
      <c r="AAT153" s="71"/>
      <c r="AAU153" s="71"/>
      <c r="AAV153" s="71"/>
      <c r="AAW153" s="71"/>
      <c r="AAX153" s="71"/>
      <c r="AAY153" s="71"/>
      <c r="AAZ153" s="72"/>
      <c r="ABA153" s="72"/>
      <c r="ABB153" s="72"/>
      <c r="ABC153" s="72"/>
      <c r="ABD153" s="72"/>
      <c r="ABE153" s="72"/>
      <c r="ABF153" s="72"/>
      <c r="ABG153" s="72"/>
      <c r="ABH153" s="72"/>
      <c r="ABI153" s="71"/>
      <c r="ABJ153" s="71"/>
      <c r="ABK153" s="71"/>
      <c r="ABL153" s="71"/>
      <c r="ABM153" s="71"/>
      <c r="ABN153" s="71"/>
      <c r="ABO153" s="71"/>
      <c r="ABP153" s="72"/>
      <c r="ABQ153" s="72"/>
      <c r="ABR153" s="72"/>
      <c r="ABS153" s="72"/>
      <c r="ABT153" s="72"/>
      <c r="ABU153" s="72"/>
      <c r="ABV153" s="72"/>
      <c r="ABW153" s="72"/>
      <c r="ABX153" s="72"/>
      <c r="ABY153" s="71"/>
      <c r="ABZ153" s="71"/>
      <c r="ACA153" s="71"/>
      <c r="ACB153" s="71"/>
      <c r="ACC153" s="71"/>
      <c r="ACD153" s="71"/>
      <c r="ACE153" s="71"/>
      <c r="ACF153" s="72"/>
      <c r="ACG153" s="72"/>
      <c r="ACH153" s="72"/>
      <c r="ACI153" s="72"/>
      <c r="ACJ153" s="72"/>
      <c r="ACK153" s="72"/>
      <c r="ACL153" s="72"/>
      <c r="ACM153" s="72"/>
      <c r="ACN153" s="72"/>
      <c r="ACO153" s="71"/>
      <c r="ACP153" s="71"/>
      <c r="ACQ153" s="71"/>
      <c r="ACR153" s="71"/>
      <c r="ACS153" s="71"/>
      <c r="ACT153" s="71"/>
      <c r="ACU153" s="71"/>
      <c r="ACV153" s="72"/>
      <c r="ACW153" s="72"/>
      <c r="ACX153" s="72"/>
      <c r="ACY153" s="72"/>
      <c r="ACZ153" s="72"/>
      <c r="ADA153" s="72"/>
      <c r="ADB153" s="72"/>
      <c r="ADC153" s="72"/>
      <c r="ADD153" s="72"/>
      <c r="ADE153" s="71"/>
      <c r="ADF153" s="71"/>
      <c r="ADG153" s="71"/>
      <c r="ADH153" s="71"/>
      <c r="ADI153" s="71"/>
      <c r="ADJ153" s="71"/>
      <c r="ADK153" s="71"/>
      <c r="ADL153" s="72"/>
      <c r="ADM153" s="72"/>
      <c r="ADN153" s="72"/>
      <c r="ADO153" s="72"/>
      <c r="ADP153" s="72"/>
      <c r="ADQ153" s="72"/>
      <c r="ADR153" s="72"/>
      <c r="ADS153" s="72"/>
      <c r="ADT153" s="72"/>
      <c r="ADU153" s="71"/>
      <c r="ADV153" s="71"/>
      <c r="ADW153" s="71"/>
      <c r="ADX153" s="71"/>
      <c r="ADY153" s="71"/>
      <c r="ADZ153" s="71"/>
      <c r="AEA153" s="71"/>
      <c r="AEB153" s="72"/>
      <c r="AEC153" s="72"/>
      <c r="AED153" s="72"/>
      <c r="AEE153" s="72"/>
      <c r="AEF153" s="72"/>
      <c r="AEG153" s="72"/>
      <c r="AEH153" s="72"/>
      <c r="AEI153" s="72"/>
      <c r="AEJ153" s="72"/>
      <c r="AEK153" s="71"/>
      <c r="AEL153" s="71"/>
      <c r="AEM153" s="71"/>
      <c r="AEN153" s="71"/>
      <c r="AEO153" s="71"/>
      <c r="AEP153" s="71"/>
      <c r="AEQ153" s="71"/>
      <c r="AER153" s="72"/>
      <c r="AES153" s="72"/>
      <c r="AET153" s="72"/>
      <c r="AEU153" s="72"/>
      <c r="AEV153" s="72"/>
      <c r="AEW153" s="72"/>
      <c r="AEX153" s="72"/>
      <c r="AEY153" s="72"/>
      <c r="AEZ153" s="72"/>
      <c r="AFA153" s="71"/>
      <c r="AFB153" s="71"/>
      <c r="AFC153" s="71"/>
      <c r="AFD153" s="71"/>
      <c r="AFE153" s="71"/>
      <c r="AFF153" s="71"/>
      <c r="AFG153" s="71"/>
      <c r="AFH153" s="72"/>
      <c r="AFI153" s="72"/>
      <c r="AFJ153" s="72"/>
      <c r="AFK153" s="72"/>
      <c r="AFL153" s="72"/>
      <c r="AFM153" s="72"/>
      <c r="AFN153" s="72"/>
      <c r="AFO153" s="72"/>
      <c r="AFP153" s="72"/>
      <c r="AFQ153" s="71"/>
      <c r="AFR153" s="71"/>
      <c r="AFS153" s="71"/>
      <c r="AFT153" s="71"/>
      <c r="AFU153" s="71"/>
      <c r="AFV153" s="71"/>
      <c r="AFW153" s="71"/>
      <c r="AFX153" s="72"/>
      <c r="AFY153" s="72"/>
      <c r="AFZ153" s="72"/>
      <c r="AGA153" s="72"/>
      <c r="AGB153" s="72"/>
      <c r="AGC153" s="72"/>
      <c r="AGD153" s="72"/>
      <c r="AGE153" s="72"/>
      <c r="AGF153" s="72"/>
      <c r="AGG153" s="71"/>
      <c r="AGH153" s="71"/>
      <c r="AGI153" s="71"/>
      <c r="AGJ153" s="71"/>
      <c r="AGK153" s="71"/>
      <c r="AGL153" s="71"/>
      <c r="AGM153" s="71"/>
      <c r="AGN153" s="72"/>
      <c r="AGO153" s="72"/>
      <c r="AGP153" s="72"/>
      <c r="AGQ153" s="72"/>
      <c r="AGR153" s="72"/>
      <c r="AGS153" s="72"/>
      <c r="AGT153" s="72"/>
      <c r="AGU153" s="72"/>
      <c r="AGV153" s="72"/>
      <c r="AGW153" s="71"/>
      <c r="AGX153" s="71"/>
      <c r="AGY153" s="71"/>
      <c r="AGZ153" s="71"/>
      <c r="AHA153" s="71"/>
      <c r="AHB153" s="71"/>
      <c r="AHC153" s="71"/>
      <c r="AHD153" s="72"/>
      <c r="AHE153" s="72"/>
      <c r="AHF153" s="72"/>
      <c r="AHG153" s="72"/>
      <c r="AHH153" s="72"/>
      <c r="AHI153" s="72"/>
      <c r="AHJ153" s="72"/>
      <c r="AHK153" s="72"/>
      <c r="AHL153" s="72"/>
      <c r="AHM153" s="71"/>
      <c r="AHN153" s="71"/>
      <c r="AHO153" s="71"/>
      <c r="AHP153" s="71"/>
      <c r="AHQ153" s="71"/>
      <c r="AHR153" s="71"/>
      <c r="AHS153" s="71"/>
      <c r="AHT153" s="72"/>
      <c r="AHU153" s="72"/>
      <c r="AHV153" s="72"/>
      <c r="AHW153" s="72"/>
      <c r="AHX153" s="72"/>
      <c r="AHY153" s="72"/>
      <c r="AHZ153" s="72"/>
      <c r="AIA153" s="72"/>
      <c r="AIB153" s="72"/>
      <c r="AIC153" s="71"/>
      <c r="AID153" s="71"/>
      <c r="AIE153" s="71"/>
      <c r="AIF153" s="71"/>
      <c r="AIG153" s="71"/>
      <c r="AIH153" s="71"/>
      <c r="AII153" s="71"/>
      <c r="AIJ153" s="72"/>
      <c r="AIK153" s="72"/>
      <c r="AIL153" s="72"/>
      <c r="AIM153" s="72"/>
      <c r="AIN153" s="72"/>
      <c r="AIO153" s="72"/>
      <c r="AIP153" s="72"/>
      <c r="AIQ153" s="72"/>
      <c r="AIR153" s="72"/>
      <c r="AIS153" s="71"/>
      <c r="AIT153" s="71"/>
      <c r="AIU153" s="71"/>
      <c r="AIV153" s="71"/>
      <c r="AIW153" s="71"/>
      <c r="AIX153" s="71"/>
      <c r="AIY153" s="71"/>
      <c r="AIZ153" s="72"/>
      <c r="AJA153" s="72"/>
      <c r="AJB153" s="72"/>
      <c r="AJC153" s="72"/>
      <c r="AJD153" s="72"/>
      <c r="AJE153" s="72"/>
      <c r="AJF153" s="72"/>
      <c r="AJG153" s="72"/>
      <c r="AJH153" s="72"/>
      <c r="AJI153" s="71"/>
      <c r="AJJ153" s="71"/>
      <c r="AJK153" s="71"/>
      <c r="AJL153" s="71"/>
      <c r="AJM153" s="71"/>
      <c r="AJN153" s="71"/>
      <c r="AJO153" s="71"/>
      <c r="AJP153" s="72"/>
      <c r="AJQ153" s="72"/>
      <c r="AJR153" s="72"/>
      <c r="AJS153" s="72"/>
      <c r="AJT153" s="72"/>
      <c r="AJU153" s="72"/>
      <c r="AJV153" s="72"/>
      <c r="AJW153" s="72"/>
      <c r="AJX153" s="72"/>
      <c r="AJY153" s="71"/>
      <c r="AJZ153" s="71"/>
      <c r="AKA153" s="71"/>
      <c r="AKB153" s="71"/>
      <c r="AKC153" s="71"/>
      <c r="AKD153" s="71"/>
      <c r="AKE153" s="71"/>
      <c r="AKF153" s="72"/>
      <c r="AKG153" s="72"/>
      <c r="AKH153" s="72"/>
      <c r="AKI153" s="72"/>
      <c r="AKJ153" s="72"/>
      <c r="AKK153" s="72"/>
      <c r="AKL153" s="72"/>
      <c r="AKM153" s="72"/>
      <c r="AKN153" s="72"/>
      <c r="AKO153" s="71"/>
      <c r="AKP153" s="71"/>
      <c r="AKQ153" s="71"/>
      <c r="AKR153" s="71"/>
      <c r="AKS153" s="71"/>
      <c r="AKT153" s="71"/>
      <c r="AKU153" s="71"/>
      <c r="AKV153" s="72"/>
      <c r="AKW153" s="72"/>
      <c r="AKX153" s="72"/>
      <c r="AKY153" s="72"/>
      <c r="AKZ153" s="72"/>
      <c r="ALA153" s="72"/>
      <c r="ALB153" s="72"/>
      <c r="ALC153" s="72"/>
      <c r="ALD153" s="72"/>
      <c r="ALE153" s="71"/>
      <c r="ALF153" s="71"/>
      <c r="ALG153" s="71"/>
      <c r="ALH153" s="71"/>
      <c r="ALI153" s="71"/>
      <c r="ALJ153" s="71"/>
      <c r="ALK153" s="71"/>
      <c r="ALL153" s="72"/>
      <c r="ALM153" s="72"/>
      <c r="ALN153" s="72"/>
      <c r="ALO153" s="72"/>
      <c r="ALP153" s="72"/>
      <c r="ALQ153" s="72"/>
      <c r="ALR153" s="72"/>
      <c r="ALS153" s="72"/>
      <c r="ALT153" s="72"/>
      <c r="ALU153" s="71"/>
      <c r="ALV153" s="71"/>
      <c r="ALW153" s="71"/>
      <c r="ALX153" s="71"/>
      <c r="ALY153" s="71"/>
      <c r="ALZ153" s="71"/>
      <c r="AMA153" s="71"/>
      <c r="AMB153" s="72"/>
      <c r="AMC153" s="72"/>
      <c r="AMD153" s="72"/>
      <c r="AME153" s="72"/>
      <c r="AMF153" s="72"/>
      <c r="AMG153" s="72"/>
      <c r="AMH153" s="72"/>
      <c r="AMI153" s="72"/>
      <c r="AMJ153" s="72"/>
      <c r="AMK153" s="71"/>
      <c r="AML153" s="71"/>
      <c r="AMM153" s="71"/>
      <c r="AMN153" s="71"/>
      <c r="AMO153" s="71"/>
      <c r="AMP153" s="71"/>
      <c r="AMQ153" s="71"/>
      <c r="AMR153" s="72"/>
      <c r="AMS153" s="72"/>
      <c r="AMT153" s="72"/>
      <c r="AMU153" s="72"/>
      <c r="AMV153" s="72"/>
      <c r="AMW153" s="72"/>
      <c r="AMX153" s="72"/>
      <c r="AMY153" s="72"/>
      <c r="AMZ153" s="72"/>
      <c r="ANA153" s="71"/>
      <c r="ANB153" s="71"/>
      <c r="ANC153" s="71"/>
      <c r="AND153" s="71"/>
      <c r="ANE153" s="71"/>
      <c r="ANF153" s="71"/>
      <c r="ANG153" s="71"/>
      <c r="ANH153" s="72"/>
      <c r="ANI153" s="72"/>
      <c r="ANJ153" s="72"/>
      <c r="ANK153" s="72"/>
      <c r="ANL153" s="72"/>
      <c r="ANM153" s="72"/>
      <c r="ANN153" s="72"/>
      <c r="ANO153" s="72"/>
      <c r="ANP153" s="72"/>
      <c r="ANQ153" s="71"/>
      <c r="ANR153" s="71"/>
      <c r="ANS153" s="71"/>
      <c r="ANT153" s="71"/>
      <c r="ANU153" s="71"/>
      <c r="ANV153" s="71"/>
      <c r="ANW153" s="71"/>
      <c r="ANX153" s="72"/>
      <c r="ANY153" s="72"/>
      <c r="ANZ153" s="72"/>
      <c r="AOA153" s="72"/>
      <c r="AOB153" s="72"/>
      <c r="AOC153" s="72"/>
      <c r="AOD153" s="72"/>
      <c r="AOE153" s="72"/>
      <c r="AOF153" s="72"/>
      <c r="AOG153" s="71"/>
      <c r="AOH153" s="71"/>
      <c r="AOI153" s="71"/>
      <c r="AOJ153" s="71"/>
      <c r="AOK153" s="71"/>
      <c r="AOL153" s="71"/>
      <c r="AOM153" s="71"/>
      <c r="AON153" s="72"/>
      <c r="AOO153" s="72"/>
      <c r="AOP153" s="72"/>
      <c r="AOQ153" s="72"/>
      <c r="AOR153" s="72"/>
      <c r="AOS153" s="72"/>
      <c r="AOT153" s="72"/>
      <c r="AOU153" s="72"/>
      <c r="AOV153" s="72"/>
      <c r="AOW153" s="71"/>
      <c r="AOX153" s="71"/>
      <c r="AOY153" s="71"/>
      <c r="AOZ153" s="71"/>
      <c r="APA153" s="71"/>
      <c r="APB153" s="71"/>
      <c r="APC153" s="71"/>
      <c r="APD153" s="72"/>
      <c r="APE153" s="72"/>
      <c r="APF153" s="72"/>
      <c r="APG153" s="72"/>
      <c r="APH153" s="72"/>
      <c r="API153" s="72"/>
      <c r="APJ153" s="72"/>
      <c r="APK153" s="72"/>
      <c r="APL153" s="72"/>
      <c r="APM153" s="71"/>
      <c r="APN153" s="71"/>
      <c r="APO153" s="71"/>
      <c r="APP153" s="71"/>
      <c r="APQ153" s="71"/>
      <c r="APR153" s="71"/>
      <c r="APS153" s="71"/>
      <c r="APT153" s="72"/>
      <c r="APU153" s="72"/>
      <c r="APV153" s="72"/>
      <c r="APW153" s="72"/>
      <c r="APX153" s="72"/>
      <c r="APY153" s="72"/>
      <c r="APZ153" s="72"/>
      <c r="AQA153" s="72"/>
      <c r="AQB153" s="72"/>
      <c r="AQC153" s="71"/>
      <c r="AQD153" s="71"/>
      <c r="AQE153" s="71"/>
      <c r="AQF153" s="71"/>
      <c r="AQG153" s="71"/>
      <c r="AQH153" s="71"/>
      <c r="AQI153" s="71"/>
      <c r="AQJ153" s="72"/>
      <c r="AQK153" s="72"/>
      <c r="AQL153" s="72"/>
      <c r="AQM153" s="72"/>
      <c r="AQN153" s="72"/>
      <c r="AQO153" s="72"/>
      <c r="AQP153" s="72"/>
      <c r="AQQ153" s="72"/>
      <c r="AQR153" s="72"/>
      <c r="AQS153" s="71"/>
      <c r="AQT153" s="71"/>
      <c r="AQU153" s="71"/>
      <c r="AQV153" s="71"/>
      <c r="AQW153" s="71"/>
      <c r="AQX153" s="71"/>
      <c r="AQY153" s="71"/>
      <c r="AQZ153" s="72"/>
      <c r="ARA153" s="72"/>
      <c r="ARB153" s="72"/>
      <c r="ARC153" s="72"/>
      <c r="ARD153" s="72"/>
      <c r="ARE153" s="72"/>
      <c r="ARF153" s="72"/>
      <c r="ARG153" s="72"/>
      <c r="ARH153" s="72"/>
      <c r="ARI153" s="71"/>
      <c r="ARJ153" s="71"/>
      <c r="ARK153" s="71"/>
      <c r="ARL153" s="71"/>
      <c r="ARM153" s="71"/>
      <c r="ARN153" s="71"/>
      <c r="ARO153" s="71"/>
      <c r="ARP153" s="72"/>
      <c r="ARQ153" s="72"/>
      <c r="ARR153" s="72"/>
      <c r="ARS153" s="72"/>
      <c r="ART153" s="72"/>
      <c r="ARU153" s="72"/>
      <c r="ARV153" s="72"/>
      <c r="ARW153" s="72"/>
      <c r="ARX153" s="72"/>
      <c r="ARY153" s="71"/>
      <c r="ARZ153" s="71"/>
      <c r="ASA153" s="71"/>
      <c r="ASB153" s="71"/>
      <c r="ASC153" s="71"/>
      <c r="ASD153" s="71"/>
      <c r="ASE153" s="71"/>
      <c r="ASF153" s="72"/>
      <c r="ASG153" s="72"/>
      <c r="ASH153" s="72"/>
      <c r="ASI153" s="72"/>
      <c r="ASJ153" s="72"/>
      <c r="ASK153" s="72"/>
      <c r="ASL153" s="72"/>
      <c r="ASM153" s="72"/>
      <c r="ASN153" s="72"/>
      <c r="ASO153" s="71"/>
      <c r="ASP153" s="71"/>
      <c r="ASQ153" s="71"/>
      <c r="ASR153" s="71"/>
      <c r="ASS153" s="71"/>
      <c r="AST153" s="71"/>
      <c r="ASU153" s="71"/>
      <c r="ASV153" s="72"/>
      <c r="ASW153" s="72"/>
      <c r="ASX153" s="72"/>
      <c r="ASY153" s="72"/>
      <c r="ASZ153" s="72"/>
      <c r="ATA153" s="72"/>
      <c r="ATB153" s="72"/>
      <c r="ATC153" s="72"/>
      <c r="ATD153" s="72"/>
      <c r="ATE153" s="71"/>
      <c r="ATF153" s="71"/>
      <c r="ATG153" s="71"/>
      <c r="ATH153" s="71"/>
      <c r="ATI153" s="71"/>
      <c r="ATJ153" s="71"/>
      <c r="ATK153" s="71"/>
      <c r="ATL153" s="72"/>
      <c r="ATM153" s="72"/>
      <c r="ATN153" s="72"/>
      <c r="ATO153" s="72"/>
      <c r="ATP153" s="72"/>
      <c r="ATQ153" s="72"/>
      <c r="ATR153" s="72"/>
      <c r="ATS153" s="72"/>
      <c r="ATT153" s="72"/>
      <c r="ATU153" s="71"/>
      <c r="ATV153" s="71"/>
      <c r="ATW153" s="71"/>
      <c r="ATX153" s="71"/>
      <c r="ATY153" s="71"/>
      <c r="ATZ153" s="71"/>
      <c r="AUA153" s="71"/>
      <c r="AUB153" s="72"/>
      <c r="AUC153" s="72"/>
      <c r="AUD153" s="72"/>
      <c r="AUE153" s="72"/>
      <c r="AUF153" s="72"/>
      <c r="AUG153" s="72"/>
      <c r="AUH153" s="72"/>
      <c r="AUI153" s="72"/>
      <c r="AUJ153" s="72"/>
      <c r="AUK153" s="71"/>
      <c r="AUL153" s="71"/>
      <c r="AUM153" s="71"/>
      <c r="AUN153" s="71"/>
      <c r="AUO153" s="71"/>
      <c r="AUP153" s="71"/>
      <c r="AUQ153" s="71"/>
      <c r="AUR153" s="72"/>
      <c r="AUS153" s="72"/>
      <c r="AUT153" s="72"/>
      <c r="AUU153" s="72"/>
      <c r="AUV153" s="72"/>
      <c r="AUW153" s="72"/>
      <c r="AUX153" s="72"/>
      <c r="AUY153" s="72"/>
      <c r="AUZ153" s="72"/>
      <c r="AVA153" s="71"/>
      <c r="AVB153" s="71"/>
      <c r="AVC153" s="71"/>
      <c r="AVD153" s="71"/>
      <c r="AVE153" s="71"/>
      <c r="AVF153" s="71"/>
      <c r="AVG153" s="71"/>
      <c r="AVH153" s="72"/>
      <c r="AVI153" s="72"/>
      <c r="AVJ153" s="72"/>
      <c r="AVK153" s="72"/>
      <c r="AVL153" s="72"/>
      <c r="AVM153" s="72"/>
      <c r="AVN153" s="72"/>
      <c r="AVO153" s="72"/>
      <c r="AVP153" s="72"/>
      <c r="AVQ153" s="71"/>
      <c r="AVR153" s="71"/>
      <c r="AVS153" s="71"/>
      <c r="AVT153" s="71"/>
      <c r="AVU153" s="71"/>
      <c r="AVV153" s="71"/>
      <c r="AVW153" s="71"/>
      <c r="AVX153" s="72"/>
      <c r="AVY153" s="72"/>
      <c r="AVZ153" s="72"/>
      <c r="AWA153" s="72"/>
      <c r="AWB153" s="72"/>
      <c r="AWC153" s="72"/>
      <c r="AWD153" s="72"/>
      <c r="AWE153" s="72"/>
      <c r="AWF153" s="72"/>
      <c r="AWG153" s="71"/>
      <c r="AWH153" s="71"/>
      <c r="AWI153" s="71"/>
      <c r="AWJ153" s="71"/>
      <c r="AWK153" s="71"/>
      <c r="AWL153" s="71"/>
      <c r="AWM153" s="71"/>
      <c r="AWN153" s="72"/>
      <c r="AWO153" s="72"/>
      <c r="AWP153" s="72"/>
      <c r="AWQ153" s="72"/>
      <c r="AWR153" s="72"/>
      <c r="AWS153" s="72"/>
      <c r="AWT153" s="72"/>
      <c r="AWU153" s="72"/>
      <c r="AWV153" s="72"/>
      <c r="AWW153" s="71"/>
      <c r="AWX153" s="71"/>
      <c r="AWY153" s="71"/>
      <c r="AWZ153" s="71"/>
      <c r="AXA153" s="71"/>
      <c r="AXB153" s="71"/>
      <c r="AXC153" s="71"/>
      <c r="AXD153" s="72"/>
      <c r="AXE153" s="72"/>
      <c r="AXF153" s="72"/>
      <c r="AXG153" s="72"/>
      <c r="AXH153" s="72"/>
      <c r="AXI153" s="72"/>
      <c r="AXJ153" s="72"/>
      <c r="AXK153" s="72"/>
      <c r="AXL153" s="72"/>
      <c r="AXM153" s="71"/>
      <c r="AXN153" s="71"/>
      <c r="AXO153" s="71"/>
      <c r="AXP153" s="71"/>
      <c r="AXQ153" s="71"/>
      <c r="AXR153" s="71"/>
      <c r="AXS153" s="71"/>
      <c r="AXT153" s="72"/>
      <c r="AXU153" s="72"/>
      <c r="AXV153" s="72"/>
      <c r="AXW153" s="72"/>
      <c r="AXX153" s="72"/>
      <c r="AXY153" s="72"/>
      <c r="AXZ153" s="72"/>
      <c r="AYA153" s="72"/>
      <c r="AYB153" s="72"/>
      <c r="AYC153" s="71"/>
      <c r="AYD153" s="71"/>
      <c r="AYE153" s="71"/>
      <c r="AYF153" s="71"/>
      <c r="AYG153" s="71"/>
      <c r="AYH153" s="71"/>
      <c r="AYI153" s="71"/>
      <c r="AYJ153" s="72"/>
      <c r="AYK153" s="72"/>
      <c r="AYL153" s="72"/>
      <c r="AYM153" s="72"/>
      <c r="AYN153" s="72"/>
      <c r="AYO153" s="72"/>
      <c r="AYP153" s="72"/>
      <c r="AYQ153" s="72"/>
      <c r="AYR153" s="72"/>
      <c r="AYS153" s="71"/>
      <c r="AYT153" s="71"/>
      <c r="AYU153" s="71"/>
      <c r="AYV153" s="71"/>
      <c r="AYW153" s="71"/>
      <c r="AYX153" s="71"/>
      <c r="AYY153" s="71"/>
      <c r="AYZ153" s="72"/>
      <c r="AZA153" s="72"/>
      <c r="AZB153" s="72"/>
      <c r="AZC153" s="72"/>
      <c r="AZD153" s="72"/>
      <c r="AZE153" s="72"/>
      <c r="AZF153" s="72"/>
      <c r="AZG153" s="72"/>
      <c r="AZH153" s="72"/>
      <c r="AZI153" s="71"/>
      <c r="AZJ153" s="71"/>
      <c r="AZK153" s="71"/>
      <c r="AZL153" s="71"/>
      <c r="AZM153" s="71"/>
      <c r="AZN153" s="71"/>
      <c r="AZO153" s="71"/>
      <c r="AZP153" s="72"/>
      <c r="AZQ153" s="72"/>
      <c r="AZR153" s="72"/>
      <c r="AZS153" s="72"/>
      <c r="AZT153" s="72"/>
      <c r="AZU153" s="72"/>
      <c r="AZV153" s="72"/>
      <c r="AZW153" s="72"/>
      <c r="AZX153" s="72"/>
      <c r="AZY153" s="71"/>
      <c r="AZZ153" s="71"/>
      <c r="BAA153" s="71"/>
      <c r="BAB153" s="71"/>
      <c r="BAC153" s="71"/>
      <c r="BAD153" s="71"/>
      <c r="BAE153" s="71"/>
      <c r="BAF153" s="72"/>
      <c r="BAG153" s="72"/>
      <c r="BAH153" s="72"/>
      <c r="BAI153" s="72"/>
      <c r="BAJ153" s="72"/>
      <c r="BAK153" s="72"/>
      <c r="BAL153" s="72"/>
      <c r="BAM153" s="72"/>
      <c r="BAN153" s="72"/>
      <c r="BAO153" s="71"/>
      <c r="BAP153" s="71"/>
      <c r="BAQ153" s="71"/>
      <c r="BAR153" s="71"/>
      <c r="BAS153" s="71"/>
      <c r="BAT153" s="71"/>
      <c r="BAU153" s="71"/>
      <c r="BAV153" s="72"/>
      <c r="BAW153" s="72"/>
      <c r="BAX153" s="72"/>
      <c r="BAY153" s="72"/>
      <c r="BAZ153" s="72"/>
      <c r="BBA153" s="72"/>
      <c r="BBB153" s="72"/>
      <c r="BBC153" s="72"/>
      <c r="BBD153" s="72"/>
      <c r="BBE153" s="71"/>
      <c r="BBF153" s="71"/>
      <c r="BBG153" s="71"/>
      <c r="BBH153" s="71"/>
      <c r="BBI153" s="71"/>
      <c r="BBJ153" s="71"/>
      <c r="BBK153" s="71"/>
      <c r="BBL153" s="72"/>
      <c r="BBM153" s="72"/>
      <c r="BBN153" s="72"/>
      <c r="BBO153" s="72"/>
      <c r="BBP153" s="72"/>
      <c r="BBQ153" s="72"/>
      <c r="BBR153" s="72"/>
      <c r="BBS153" s="72"/>
      <c r="BBT153" s="72"/>
      <c r="BBU153" s="71"/>
      <c r="BBV153" s="71"/>
      <c r="BBW153" s="71"/>
      <c r="BBX153" s="71"/>
      <c r="BBY153" s="71"/>
      <c r="BBZ153" s="71"/>
      <c r="BCA153" s="71"/>
      <c r="BCB153" s="72"/>
      <c r="BCC153" s="72"/>
      <c r="BCD153" s="72"/>
      <c r="BCE153" s="72"/>
      <c r="BCF153" s="72"/>
      <c r="BCG153" s="72"/>
      <c r="BCH153" s="72"/>
      <c r="BCI153" s="72"/>
      <c r="BCJ153" s="72"/>
      <c r="BCK153" s="71"/>
      <c r="BCL153" s="71"/>
      <c r="BCM153" s="71"/>
      <c r="BCN153" s="71"/>
      <c r="BCO153" s="71"/>
      <c r="BCP153" s="71"/>
      <c r="BCQ153" s="71"/>
      <c r="BCR153" s="72"/>
      <c r="BCS153" s="72"/>
      <c r="BCT153" s="72"/>
      <c r="BCU153" s="72"/>
      <c r="BCV153" s="72"/>
      <c r="BCW153" s="72"/>
      <c r="BCX153" s="72"/>
      <c r="BCY153" s="72"/>
      <c r="BCZ153" s="72"/>
      <c r="BDA153" s="71"/>
      <c r="BDB153" s="71"/>
      <c r="BDC153" s="71"/>
      <c r="BDD153" s="71"/>
      <c r="BDE153" s="71"/>
      <c r="BDF153" s="71"/>
      <c r="BDG153" s="71"/>
      <c r="BDH153" s="72"/>
      <c r="BDI153" s="72"/>
      <c r="BDJ153" s="72"/>
      <c r="BDK153" s="72"/>
      <c r="BDL153" s="72"/>
      <c r="BDM153" s="72"/>
      <c r="BDN153" s="72"/>
      <c r="BDO153" s="72"/>
      <c r="BDP153" s="72"/>
      <c r="BDQ153" s="71"/>
      <c r="BDR153" s="71"/>
      <c r="BDS153" s="71"/>
      <c r="BDT153" s="71"/>
      <c r="BDU153" s="71"/>
      <c r="BDV153" s="71"/>
      <c r="BDW153" s="71"/>
      <c r="BDX153" s="72"/>
      <c r="BDY153" s="72"/>
      <c r="BDZ153" s="72"/>
      <c r="BEA153" s="72"/>
      <c r="BEB153" s="72"/>
      <c r="BEC153" s="72"/>
      <c r="BED153" s="72"/>
      <c r="BEE153" s="72"/>
      <c r="BEF153" s="72"/>
      <c r="BEG153" s="71"/>
      <c r="BEH153" s="71"/>
      <c r="BEI153" s="71"/>
      <c r="BEJ153" s="71"/>
      <c r="BEK153" s="71"/>
      <c r="BEL153" s="71"/>
      <c r="BEM153" s="71"/>
      <c r="BEN153" s="72"/>
      <c r="BEO153" s="72"/>
      <c r="BEP153" s="72"/>
      <c r="BEQ153" s="72"/>
      <c r="BER153" s="72"/>
      <c r="BES153" s="72"/>
      <c r="BET153" s="72"/>
      <c r="BEU153" s="72"/>
      <c r="BEV153" s="72"/>
      <c r="BEW153" s="71"/>
      <c r="BEX153" s="71"/>
      <c r="BEY153" s="71"/>
      <c r="BEZ153" s="71"/>
      <c r="BFA153" s="71"/>
      <c r="BFB153" s="71"/>
      <c r="BFC153" s="71"/>
      <c r="BFD153" s="72"/>
      <c r="BFE153" s="72"/>
      <c r="BFF153" s="72"/>
      <c r="BFG153" s="72"/>
      <c r="BFH153" s="72"/>
      <c r="BFI153" s="72"/>
      <c r="BFJ153" s="72"/>
      <c r="BFK153" s="72"/>
      <c r="BFL153" s="72"/>
      <c r="BFM153" s="71"/>
      <c r="BFN153" s="71"/>
      <c r="BFO153" s="71"/>
      <c r="BFP153" s="71"/>
      <c r="BFQ153" s="71"/>
      <c r="BFR153" s="71"/>
      <c r="BFS153" s="71"/>
      <c r="BFT153" s="72"/>
      <c r="BFU153" s="72"/>
      <c r="BFV153" s="72"/>
      <c r="BFW153" s="72"/>
      <c r="BFX153" s="72"/>
      <c r="BFY153" s="72"/>
      <c r="BFZ153" s="72"/>
      <c r="BGA153" s="72"/>
      <c r="BGB153" s="72"/>
      <c r="BGC153" s="71"/>
      <c r="BGD153" s="71"/>
      <c r="BGE153" s="71"/>
      <c r="BGF153" s="71"/>
      <c r="BGG153" s="71"/>
      <c r="BGH153" s="71"/>
      <c r="BGI153" s="71"/>
      <c r="BGJ153" s="72"/>
      <c r="BGK153" s="72"/>
      <c r="BGL153" s="72"/>
      <c r="BGM153" s="72"/>
      <c r="BGN153" s="72"/>
      <c r="BGO153" s="72"/>
      <c r="BGP153" s="72"/>
      <c r="BGQ153" s="72"/>
      <c r="BGR153" s="72"/>
      <c r="BGS153" s="71"/>
      <c r="BGT153" s="71"/>
      <c r="BGU153" s="71"/>
      <c r="BGV153" s="71"/>
      <c r="BGW153" s="71"/>
      <c r="BGX153" s="71"/>
      <c r="BGY153" s="71"/>
      <c r="BGZ153" s="72"/>
      <c r="BHA153" s="72"/>
      <c r="BHB153" s="72"/>
      <c r="BHC153" s="72"/>
      <c r="BHD153" s="72"/>
      <c r="BHE153" s="72"/>
      <c r="BHF153" s="72"/>
      <c r="BHG153" s="72"/>
      <c r="BHH153" s="72"/>
      <c r="BHI153" s="71"/>
      <c r="BHJ153" s="71"/>
      <c r="BHK153" s="71"/>
      <c r="BHL153" s="71"/>
      <c r="BHM153" s="71"/>
      <c r="BHN153" s="71"/>
      <c r="BHO153" s="71"/>
      <c r="BHP153" s="72"/>
      <c r="BHQ153" s="72"/>
      <c r="BHR153" s="72"/>
      <c r="BHS153" s="72"/>
      <c r="BHT153" s="72"/>
      <c r="BHU153" s="72"/>
      <c r="BHV153" s="72"/>
      <c r="BHW153" s="72"/>
      <c r="BHX153" s="72"/>
      <c r="BHY153" s="71"/>
      <c r="BHZ153" s="71"/>
      <c r="BIA153" s="71"/>
      <c r="BIB153" s="71"/>
      <c r="BIC153" s="71"/>
      <c r="BID153" s="71"/>
      <c r="BIE153" s="71"/>
      <c r="BIF153" s="72"/>
      <c r="BIG153" s="72"/>
      <c r="BIH153" s="72"/>
      <c r="BII153" s="72"/>
      <c r="BIJ153" s="72"/>
      <c r="BIK153" s="72"/>
      <c r="BIL153" s="72"/>
      <c r="BIM153" s="72"/>
      <c r="BIN153" s="72"/>
      <c r="BIO153" s="71"/>
      <c r="BIP153" s="71"/>
      <c r="BIQ153" s="71"/>
      <c r="BIR153" s="71"/>
      <c r="BIS153" s="71"/>
      <c r="BIT153" s="71"/>
      <c r="BIU153" s="71"/>
      <c r="BIV153" s="72"/>
      <c r="BIW153" s="72"/>
      <c r="BIX153" s="72"/>
      <c r="BIY153" s="72"/>
      <c r="BIZ153" s="72"/>
      <c r="BJA153" s="72"/>
      <c r="BJB153" s="72"/>
      <c r="BJC153" s="72"/>
      <c r="BJD153" s="72"/>
      <c r="BJE153" s="71"/>
      <c r="BJF153" s="71"/>
      <c r="BJG153" s="71"/>
      <c r="BJH153" s="71"/>
      <c r="BJI153" s="71"/>
      <c r="BJJ153" s="71"/>
      <c r="BJK153" s="71"/>
      <c r="BJL153" s="72"/>
      <c r="BJM153" s="72"/>
      <c r="BJN153" s="72"/>
      <c r="BJO153" s="72"/>
      <c r="BJP153" s="72"/>
      <c r="BJQ153" s="72"/>
      <c r="BJR153" s="72"/>
      <c r="BJS153" s="72"/>
      <c r="BJT153" s="72"/>
      <c r="BJU153" s="71"/>
      <c r="BJV153" s="71"/>
      <c r="BJW153" s="71"/>
      <c r="BJX153" s="71"/>
      <c r="BJY153" s="71"/>
      <c r="BJZ153" s="71"/>
      <c r="BKA153" s="71"/>
      <c r="BKB153" s="72"/>
      <c r="BKC153" s="72"/>
      <c r="BKD153" s="72"/>
      <c r="BKE153" s="72"/>
      <c r="BKF153" s="72"/>
      <c r="BKG153" s="72"/>
      <c r="BKH153" s="72"/>
      <c r="BKI153" s="72"/>
      <c r="BKJ153" s="72"/>
      <c r="BKK153" s="71"/>
      <c r="BKL153" s="71"/>
      <c r="BKM153" s="71"/>
      <c r="BKN153" s="71"/>
      <c r="BKO153" s="71"/>
      <c r="BKP153" s="71"/>
      <c r="BKQ153" s="71"/>
      <c r="BKR153" s="72"/>
      <c r="BKS153" s="72"/>
      <c r="BKT153" s="72"/>
      <c r="BKU153" s="72"/>
      <c r="BKV153" s="72"/>
      <c r="BKW153" s="72"/>
      <c r="BKX153" s="72"/>
      <c r="BKY153" s="72"/>
      <c r="BKZ153" s="72"/>
      <c r="BLA153" s="71"/>
      <c r="BLB153" s="71"/>
      <c r="BLC153" s="71"/>
      <c r="BLD153" s="71"/>
      <c r="BLE153" s="71"/>
      <c r="BLF153" s="71"/>
      <c r="BLG153" s="71"/>
      <c r="BLH153" s="72"/>
      <c r="BLI153" s="72"/>
      <c r="BLJ153" s="72"/>
      <c r="BLK153" s="72"/>
      <c r="BLL153" s="72"/>
      <c r="BLM153" s="72"/>
      <c r="BLN153" s="72"/>
      <c r="BLO153" s="72"/>
      <c r="BLP153" s="72"/>
      <c r="BLQ153" s="71"/>
      <c r="BLR153" s="71"/>
      <c r="BLS153" s="71"/>
      <c r="BLT153" s="71"/>
      <c r="BLU153" s="71"/>
      <c r="BLV153" s="71"/>
      <c r="BLW153" s="71"/>
      <c r="BLX153" s="72"/>
      <c r="BLY153" s="72"/>
      <c r="BLZ153" s="72"/>
      <c r="BMA153" s="72"/>
      <c r="BMB153" s="72"/>
      <c r="BMC153" s="72"/>
      <c r="BMD153" s="72"/>
      <c r="BME153" s="72"/>
      <c r="BMF153" s="72"/>
      <c r="BMG153" s="71"/>
      <c r="BMH153" s="71"/>
      <c r="BMI153" s="71"/>
      <c r="BMJ153" s="71"/>
      <c r="BMK153" s="71"/>
      <c r="BML153" s="71"/>
      <c r="BMM153" s="71"/>
      <c r="BMN153" s="72"/>
      <c r="BMO153" s="72"/>
      <c r="BMP153" s="72"/>
      <c r="BMQ153" s="72"/>
      <c r="BMR153" s="72"/>
      <c r="BMS153" s="72"/>
      <c r="BMT153" s="72"/>
      <c r="BMU153" s="72"/>
      <c r="BMV153" s="72"/>
      <c r="BMW153" s="71"/>
      <c r="BMX153" s="71"/>
      <c r="BMY153" s="71"/>
      <c r="BMZ153" s="71"/>
      <c r="BNA153" s="71"/>
      <c r="BNB153" s="71"/>
      <c r="BNC153" s="71"/>
      <c r="BND153" s="72"/>
      <c r="BNE153" s="72"/>
      <c r="BNF153" s="72"/>
      <c r="BNG153" s="72"/>
      <c r="BNH153" s="72"/>
      <c r="BNI153" s="72"/>
      <c r="BNJ153" s="72"/>
      <c r="BNK153" s="72"/>
      <c r="BNL153" s="72"/>
      <c r="BNM153" s="71"/>
      <c r="BNN153" s="71"/>
      <c r="BNO153" s="71"/>
      <c r="BNP153" s="71"/>
      <c r="BNQ153" s="71"/>
      <c r="BNR153" s="71"/>
      <c r="BNS153" s="71"/>
      <c r="BNT153" s="72"/>
      <c r="BNU153" s="72"/>
      <c r="BNV153" s="72"/>
      <c r="BNW153" s="72"/>
      <c r="BNX153" s="72"/>
      <c r="BNY153" s="72"/>
      <c r="BNZ153" s="72"/>
      <c r="BOA153" s="72"/>
      <c r="BOB153" s="72"/>
      <c r="BOC153" s="71"/>
      <c r="BOD153" s="71"/>
      <c r="BOE153" s="71"/>
      <c r="BOF153" s="71"/>
      <c r="BOG153" s="71"/>
      <c r="BOH153" s="71"/>
      <c r="BOI153" s="71"/>
      <c r="BOJ153" s="72"/>
      <c r="BOK153" s="72"/>
      <c r="BOL153" s="72"/>
      <c r="BOM153" s="72"/>
      <c r="BON153" s="72"/>
      <c r="BOO153" s="72"/>
      <c r="BOP153" s="72"/>
      <c r="BOQ153" s="72"/>
      <c r="BOR153" s="72"/>
      <c r="BOS153" s="71"/>
      <c r="BOT153" s="71"/>
      <c r="BOU153" s="71"/>
      <c r="BOV153" s="71"/>
      <c r="BOW153" s="71"/>
      <c r="BOX153" s="71"/>
      <c r="BOY153" s="71"/>
      <c r="BOZ153" s="72"/>
      <c r="BPA153" s="72"/>
      <c r="BPB153" s="72"/>
      <c r="BPC153" s="72"/>
      <c r="BPD153" s="72"/>
      <c r="BPE153" s="72"/>
      <c r="BPF153" s="72"/>
      <c r="BPG153" s="72"/>
      <c r="BPH153" s="72"/>
      <c r="BPI153" s="71"/>
      <c r="BPJ153" s="71"/>
      <c r="BPK153" s="71"/>
      <c r="BPL153" s="71"/>
      <c r="BPM153" s="71"/>
      <c r="BPN153" s="71"/>
      <c r="BPO153" s="71"/>
      <c r="BPP153" s="72"/>
      <c r="BPQ153" s="72"/>
      <c r="BPR153" s="72"/>
      <c r="BPS153" s="72"/>
      <c r="BPT153" s="72"/>
      <c r="BPU153" s="72"/>
      <c r="BPV153" s="72"/>
      <c r="BPW153" s="72"/>
      <c r="BPX153" s="72"/>
      <c r="BPY153" s="71"/>
      <c r="BPZ153" s="71"/>
      <c r="BQA153" s="71"/>
      <c r="BQB153" s="71"/>
      <c r="BQC153" s="71"/>
      <c r="BQD153" s="71"/>
      <c r="BQE153" s="71"/>
      <c r="BQF153" s="72"/>
      <c r="BQG153" s="72"/>
      <c r="BQH153" s="72"/>
      <c r="BQI153" s="72"/>
      <c r="BQJ153" s="72"/>
      <c r="BQK153" s="72"/>
      <c r="BQL153" s="72"/>
      <c r="BQM153" s="72"/>
      <c r="BQN153" s="72"/>
      <c r="BQO153" s="71"/>
      <c r="BQP153" s="71"/>
      <c r="BQQ153" s="71"/>
      <c r="BQR153" s="71"/>
      <c r="BQS153" s="71"/>
      <c r="BQT153" s="71"/>
      <c r="BQU153" s="71"/>
      <c r="BQV153" s="72"/>
      <c r="BQW153" s="72"/>
      <c r="BQX153" s="72"/>
      <c r="BQY153" s="72"/>
      <c r="BQZ153" s="72"/>
      <c r="BRA153" s="72"/>
      <c r="BRB153" s="72"/>
      <c r="BRC153" s="72"/>
      <c r="BRD153" s="72"/>
      <c r="BRE153" s="71"/>
      <c r="BRF153" s="71"/>
      <c r="BRG153" s="71"/>
      <c r="BRH153" s="71"/>
      <c r="BRI153" s="71"/>
      <c r="BRJ153" s="71"/>
      <c r="BRK153" s="71"/>
      <c r="BRL153" s="72"/>
      <c r="BRM153" s="72"/>
      <c r="BRN153" s="72"/>
      <c r="BRO153" s="72"/>
      <c r="BRP153" s="72"/>
      <c r="BRQ153" s="72"/>
      <c r="BRR153" s="72"/>
      <c r="BRS153" s="72"/>
      <c r="BRT153" s="72"/>
      <c r="BRU153" s="71"/>
      <c r="BRV153" s="71"/>
      <c r="BRW153" s="71"/>
      <c r="BRX153" s="71"/>
      <c r="BRY153" s="71"/>
      <c r="BRZ153" s="71"/>
      <c r="BSA153" s="71"/>
      <c r="BSB153" s="72"/>
      <c r="BSC153" s="72"/>
      <c r="BSD153" s="72"/>
      <c r="BSE153" s="72"/>
      <c r="BSF153" s="72"/>
      <c r="BSG153" s="72"/>
      <c r="BSH153" s="72"/>
      <c r="BSI153" s="72"/>
      <c r="BSJ153" s="72"/>
      <c r="BSK153" s="71"/>
      <c r="BSL153" s="71"/>
      <c r="BSM153" s="71"/>
      <c r="BSN153" s="71"/>
      <c r="BSO153" s="71"/>
      <c r="BSP153" s="71"/>
      <c r="BSQ153" s="71"/>
      <c r="BSR153" s="72"/>
      <c r="BSS153" s="72"/>
      <c r="BST153" s="72"/>
      <c r="BSU153" s="72"/>
      <c r="BSV153" s="72"/>
      <c r="BSW153" s="72"/>
      <c r="BSX153" s="72"/>
      <c r="BSY153" s="72"/>
      <c r="BSZ153" s="72"/>
      <c r="BTA153" s="71"/>
      <c r="BTB153" s="71"/>
      <c r="BTC153" s="71"/>
      <c r="BTD153" s="71"/>
      <c r="BTE153" s="71"/>
      <c r="BTF153" s="71"/>
      <c r="BTG153" s="71"/>
      <c r="BTH153" s="72"/>
      <c r="BTI153" s="72"/>
      <c r="BTJ153" s="72"/>
      <c r="BTK153" s="72"/>
      <c r="BTL153" s="72"/>
      <c r="BTM153" s="72"/>
      <c r="BTN153" s="72"/>
      <c r="BTO153" s="72"/>
      <c r="BTP153" s="72"/>
      <c r="BTQ153" s="71"/>
      <c r="BTR153" s="71"/>
      <c r="BTS153" s="71"/>
      <c r="BTT153" s="71"/>
      <c r="BTU153" s="71"/>
      <c r="BTV153" s="71"/>
      <c r="BTW153" s="71"/>
      <c r="BTX153" s="72"/>
      <c r="BTY153" s="72"/>
      <c r="BTZ153" s="72"/>
      <c r="BUA153" s="72"/>
      <c r="BUB153" s="72"/>
      <c r="BUC153" s="72"/>
      <c r="BUD153" s="72"/>
      <c r="BUE153" s="72"/>
      <c r="BUF153" s="72"/>
      <c r="BUG153" s="71"/>
      <c r="BUH153" s="71"/>
      <c r="BUI153" s="71"/>
      <c r="BUJ153" s="71"/>
      <c r="BUK153" s="71"/>
      <c r="BUL153" s="71"/>
      <c r="BUM153" s="71"/>
      <c r="BUN153" s="72"/>
      <c r="BUO153" s="72"/>
      <c r="BUP153" s="72"/>
      <c r="BUQ153" s="72"/>
      <c r="BUR153" s="72"/>
      <c r="BUS153" s="72"/>
      <c r="BUT153" s="72"/>
      <c r="BUU153" s="72"/>
      <c r="BUV153" s="72"/>
      <c r="BUW153" s="71"/>
      <c r="BUX153" s="71"/>
      <c r="BUY153" s="71"/>
      <c r="BUZ153" s="71"/>
      <c r="BVA153" s="71"/>
      <c r="BVB153" s="71"/>
      <c r="BVC153" s="71"/>
      <c r="BVD153" s="72"/>
      <c r="BVE153" s="72"/>
      <c r="BVF153" s="72"/>
      <c r="BVG153" s="72"/>
      <c r="BVH153" s="72"/>
      <c r="BVI153" s="72"/>
      <c r="BVJ153" s="72"/>
      <c r="BVK153" s="72"/>
      <c r="BVL153" s="72"/>
      <c r="BVM153" s="71"/>
      <c r="BVN153" s="71"/>
      <c r="BVO153" s="71"/>
      <c r="BVP153" s="71"/>
      <c r="BVQ153" s="71"/>
      <c r="BVR153" s="71"/>
      <c r="BVS153" s="71"/>
      <c r="BVT153" s="72"/>
      <c r="BVU153" s="72"/>
      <c r="BVV153" s="72"/>
      <c r="BVW153" s="72"/>
      <c r="BVX153" s="72"/>
      <c r="BVY153" s="72"/>
      <c r="BVZ153" s="72"/>
      <c r="BWA153" s="72"/>
      <c r="BWB153" s="72"/>
      <c r="BWC153" s="71"/>
      <c r="BWD153" s="71"/>
      <c r="BWE153" s="71"/>
      <c r="BWF153" s="71"/>
      <c r="BWG153" s="71"/>
      <c r="BWH153" s="71"/>
      <c r="BWI153" s="71"/>
      <c r="BWJ153" s="72"/>
      <c r="BWK153" s="72"/>
      <c r="BWL153" s="72"/>
      <c r="BWM153" s="72"/>
      <c r="BWN153" s="72"/>
      <c r="BWO153" s="72"/>
      <c r="BWP153" s="72"/>
      <c r="BWQ153" s="72"/>
      <c r="BWR153" s="72"/>
      <c r="BWS153" s="71"/>
      <c r="BWT153" s="71"/>
      <c r="BWU153" s="71"/>
      <c r="BWV153" s="71"/>
      <c r="BWW153" s="71"/>
      <c r="BWX153" s="71"/>
      <c r="BWY153" s="71"/>
      <c r="BWZ153" s="72"/>
      <c r="BXA153" s="72"/>
      <c r="BXB153" s="72"/>
      <c r="BXC153" s="72"/>
      <c r="BXD153" s="72"/>
      <c r="BXE153" s="72"/>
      <c r="BXF153" s="72"/>
      <c r="BXG153" s="72"/>
      <c r="BXH153" s="72"/>
      <c r="BXI153" s="71"/>
      <c r="BXJ153" s="71"/>
      <c r="BXK153" s="71"/>
      <c r="BXL153" s="71"/>
      <c r="BXM153" s="71"/>
      <c r="BXN153" s="71"/>
      <c r="BXO153" s="71"/>
      <c r="BXP153" s="72"/>
      <c r="BXQ153" s="72"/>
      <c r="BXR153" s="72"/>
      <c r="BXS153" s="72"/>
      <c r="BXT153" s="72"/>
      <c r="BXU153" s="72"/>
      <c r="BXV153" s="72"/>
      <c r="BXW153" s="72"/>
      <c r="BXX153" s="72"/>
      <c r="BXY153" s="71"/>
      <c r="BXZ153" s="71"/>
      <c r="BYA153" s="71"/>
      <c r="BYB153" s="71"/>
      <c r="BYC153" s="71"/>
      <c r="BYD153" s="71"/>
      <c r="BYE153" s="71"/>
      <c r="BYF153" s="72"/>
      <c r="BYG153" s="72"/>
      <c r="BYH153" s="72"/>
      <c r="BYI153" s="72"/>
      <c r="BYJ153" s="72"/>
      <c r="BYK153" s="72"/>
      <c r="BYL153" s="72"/>
      <c r="BYM153" s="72"/>
      <c r="BYN153" s="72"/>
      <c r="BYO153" s="71"/>
      <c r="BYP153" s="71"/>
      <c r="BYQ153" s="71"/>
      <c r="BYR153" s="71"/>
      <c r="BYS153" s="71"/>
      <c r="BYT153" s="71"/>
      <c r="BYU153" s="71"/>
      <c r="BYV153" s="72"/>
      <c r="BYW153" s="72"/>
      <c r="BYX153" s="72"/>
      <c r="BYY153" s="72"/>
      <c r="BYZ153" s="72"/>
      <c r="BZA153" s="72"/>
      <c r="BZB153" s="72"/>
      <c r="BZC153" s="72"/>
      <c r="BZD153" s="72"/>
      <c r="BZE153" s="71"/>
      <c r="BZF153" s="71"/>
      <c r="BZG153" s="71"/>
      <c r="BZH153" s="71"/>
      <c r="BZI153" s="71"/>
      <c r="BZJ153" s="71"/>
      <c r="BZK153" s="71"/>
      <c r="BZL153" s="72"/>
      <c r="BZM153" s="72"/>
      <c r="BZN153" s="72"/>
      <c r="BZO153" s="72"/>
      <c r="BZP153" s="72"/>
      <c r="BZQ153" s="72"/>
      <c r="BZR153" s="72"/>
      <c r="BZS153" s="72"/>
      <c r="BZT153" s="72"/>
      <c r="BZU153" s="71"/>
      <c r="BZV153" s="71"/>
      <c r="BZW153" s="71"/>
      <c r="BZX153" s="71"/>
      <c r="BZY153" s="71"/>
      <c r="BZZ153" s="71"/>
      <c r="CAA153" s="71"/>
      <c r="CAB153" s="72"/>
      <c r="CAC153" s="72"/>
      <c r="CAD153" s="72"/>
      <c r="CAE153" s="72"/>
      <c r="CAF153" s="72"/>
      <c r="CAG153" s="72"/>
      <c r="CAH153" s="72"/>
      <c r="CAI153" s="72"/>
      <c r="CAJ153" s="72"/>
      <c r="CAK153" s="71"/>
      <c r="CAL153" s="71"/>
      <c r="CAM153" s="71"/>
      <c r="CAN153" s="71"/>
      <c r="CAO153" s="71"/>
      <c r="CAP153" s="71"/>
      <c r="CAQ153" s="71"/>
      <c r="CAR153" s="72"/>
      <c r="CAS153" s="72"/>
      <c r="CAT153" s="72"/>
      <c r="CAU153" s="72"/>
      <c r="CAV153" s="72"/>
      <c r="CAW153" s="72"/>
      <c r="CAX153" s="72"/>
      <c r="CAY153" s="72"/>
      <c r="CAZ153" s="72"/>
      <c r="CBA153" s="71"/>
      <c r="CBB153" s="71"/>
      <c r="CBC153" s="71"/>
      <c r="CBD153" s="71"/>
      <c r="CBE153" s="71"/>
      <c r="CBF153" s="71"/>
      <c r="CBG153" s="71"/>
      <c r="CBH153" s="72"/>
      <c r="CBI153" s="72"/>
      <c r="CBJ153" s="72"/>
      <c r="CBK153" s="72"/>
      <c r="CBL153" s="72"/>
      <c r="CBM153" s="72"/>
      <c r="CBN153" s="72"/>
      <c r="CBO153" s="72"/>
      <c r="CBP153" s="72"/>
      <c r="CBQ153" s="71"/>
      <c r="CBR153" s="71"/>
      <c r="CBS153" s="71"/>
      <c r="CBT153" s="71"/>
      <c r="CBU153" s="71"/>
      <c r="CBV153" s="71"/>
      <c r="CBW153" s="71"/>
      <c r="CBX153" s="72"/>
      <c r="CBY153" s="72"/>
      <c r="CBZ153" s="72"/>
      <c r="CCA153" s="72"/>
      <c r="CCB153" s="72"/>
      <c r="CCC153" s="72"/>
      <c r="CCD153" s="72"/>
      <c r="CCE153" s="72"/>
      <c r="CCF153" s="72"/>
      <c r="CCG153" s="71"/>
      <c r="CCH153" s="71"/>
      <c r="CCI153" s="71"/>
      <c r="CCJ153" s="71"/>
      <c r="CCK153" s="71"/>
      <c r="CCL153" s="71"/>
      <c r="CCM153" s="71"/>
      <c r="CCN153" s="72"/>
      <c r="CCO153" s="72"/>
      <c r="CCP153" s="72"/>
      <c r="CCQ153" s="72"/>
      <c r="CCR153" s="72"/>
      <c r="CCS153" s="72"/>
      <c r="CCT153" s="72"/>
      <c r="CCU153" s="72"/>
      <c r="CCV153" s="72"/>
      <c r="CCW153" s="71"/>
      <c r="CCX153" s="71"/>
      <c r="CCY153" s="71"/>
      <c r="CCZ153" s="71"/>
      <c r="CDA153" s="71"/>
      <c r="CDB153" s="71"/>
      <c r="CDC153" s="71"/>
      <c r="CDD153" s="72"/>
      <c r="CDE153" s="72"/>
      <c r="CDF153" s="72"/>
      <c r="CDG153" s="72"/>
      <c r="CDH153" s="72"/>
      <c r="CDI153" s="72"/>
      <c r="CDJ153" s="72"/>
      <c r="CDK153" s="72"/>
      <c r="CDL153" s="72"/>
      <c r="CDM153" s="71"/>
      <c r="CDN153" s="71"/>
      <c r="CDO153" s="71"/>
      <c r="CDP153" s="71"/>
      <c r="CDQ153" s="71"/>
      <c r="CDR153" s="71"/>
      <c r="CDS153" s="71"/>
      <c r="CDT153" s="72"/>
      <c r="CDU153" s="72"/>
      <c r="CDV153" s="72"/>
      <c r="CDW153" s="72"/>
      <c r="CDX153" s="72"/>
      <c r="CDY153" s="72"/>
      <c r="CDZ153" s="72"/>
      <c r="CEA153" s="72"/>
      <c r="CEB153" s="72"/>
      <c r="CEC153" s="71"/>
      <c r="CED153" s="71"/>
      <c r="CEE153" s="71"/>
      <c r="CEF153" s="71"/>
      <c r="CEG153" s="71"/>
      <c r="CEH153" s="71"/>
      <c r="CEI153" s="71"/>
      <c r="CEJ153" s="72"/>
      <c r="CEK153" s="72"/>
      <c r="CEL153" s="72"/>
      <c r="CEM153" s="72"/>
      <c r="CEN153" s="72"/>
      <c r="CEO153" s="72"/>
      <c r="CEP153" s="72"/>
      <c r="CEQ153" s="72"/>
      <c r="CER153" s="72"/>
      <c r="CES153" s="71"/>
      <c r="CET153" s="71"/>
      <c r="CEU153" s="71"/>
      <c r="CEV153" s="71"/>
      <c r="CEW153" s="71"/>
      <c r="CEX153" s="71"/>
      <c r="CEY153" s="71"/>
      <c r="CEZ153" s="72"/>
      <c r="CFA153" s="72"/>
      <c r="CFB153" s="72"/>
      <c r="CFC153" s="72"/>
      <c r="CFD153" s="72"/>
      <c r="CFE153" s="72"/>
      <c r="CFF153" s="72"/>
      <c r="CFG153" s="72"/>
      <c r="CFH153" s="72"/>
      <c r="CFI153" s="71"/>
      <c r="CFJ153" s="71"/>
      <c r="CFK153" s="71"/>
      <c r="CFL153" s="71"/>
      <c r="CFM153" s="71"/>
      <c r="CFN153" s="71"/>
      <c r="CFO153" s="71"/>
      <c r="CFP153" s="72"/>
      <c r="CFQ153" s="72"/>
      <c r="CFR153" s="72"/>
      <c r="CFS153" s="72"/>
      <c r="CFT153" s="72"/>
      <c r="CFU153" s="72"/>
      <c r="CFV153" s="72"/>
      <c r="CFW153" s="72"/>
      <c r="CFX153" s="72"/>
      <c r="CFY153" s="71"/>
      <c r="CFZ153" s="71"/>
      <c r="CGA153" s="71"/>
      <c r="CGB153" s="71"/>
      <c r="CGC153" s="71"/>
      <c r="CGD153" s="71"/>
      <c r="CGE153" s="71"/>
      <c r="CGF153" s="72"/>
      <c r="CGG153" s="72"/>
      <c r="CGH153" s="72"/>
      <c r="CGI153" s="72"/>
      <c r="CGJ153" s="72"/>
      <c r="CGK153" s="72"/>
      <c r="CGL153" s="72"/>
      <c r="CGM153" s="72"/>
      <c r="CGN153" s="72"/>
      <c r="CGO153" s="71"/>
      <c r="CGP153" s="71"/>
      <c r="CGQ153" s="71"/>
      <c r="CGR153" s="71"/>
      <c r="CGS153" s="71"/>
      <c r="CGT153" s="71"/>
      <c r="CGU153" s="71"/>
      <c r="CGV153" s="72"/>
      <c r="CGW153" s="72"/>
      <c r="CGX153" s="72"/>
      <c r="CGY153" s="72"/>
      <c r="CGZ153" s="72"/>
      <c r="CHA153" s="72"/>
      <c r="CHB153" s="72"/>
      <c r="CHC153" s="72"/>
      <c r="CHD153" s="72"/>
      <c r="CHE153" s="71"/>
      <c r="CHF153" s="71"/>
      <c r="CHG153" s="71"/>
      <c r="CHH153" s="71"/>
      <c r="CHI153" s="71"/>
      <c r="CHJ153" s="71"/>
      <c r="CHK153" s="71"/>
      <c r="CHL153" s="72"/>
      <c r="CHM153" s="72"/>
      <c r="CHN153" s="72"/>
      <c r="CHO153" s="72"/>
      <c r="CHP153" s="72"/>
      <c r="CHQ153" s="72"/>
      <c r="CHR153" s="72"/>
      <c r="CHS153" s="72"/>
      <c r="CHT153" s="72"/>
      <c r="CHU153" s="71"/>
      <c r="CHV153" s="71"/>
      <c r="CHW153" s="71"/>
      <c r="CHX153" s="71"/>
      <c r="CHY153" s="71"/>
      <c r="CHZ153" s="71"/>
      <c r="CIA153" s="71"/>
      <c r="CIB153" s="72"/>
      <c r="CIC153" s="72"/>
      <c r="CID153" s="72"/>
      <c r="CIE153" s="72"/>
      <c r="CIF153" s="72"/>
      <c r="CIG153" s="72"/>
      <c r="CIH153" s="72"/>
      <c r="CII153" s="72"/>
      <c r="CIJ153" s="72"/>
      <c r="CIK153" s="71"/>
      <c r="CIL153" s="71"/>
      <c r="CIM153" s="71"/>
      <c r="CIN153" s="71"/>
      <c r="CIO153" s="71"/>
      <c r="CIP153" s="71"/>
      <c r="CIQ153" s="71"/>
      <c r="CIR153" s="72"/>
      <c r="CIS153" s="72"/>
      <c r="CIT153" s="72"/>
      <c r="CIU153" s="72"/>
      <c r="CIV153" s="72"/>
      <c r="CIW153" s="72"/>
      <c r="CIX153" s="72"/>
      <c r="CIY153" s="72"/>
      <c r="CIZ153" s="72"/>
      <c r="CJA153" s="71"/>
      <c r="CJB153" s="71"/>
      <c r="CJC153" s="71"/>
      <c r="CJD153" s="71"/>
      <c r="CJE153" s="71"/>
      <c r="CJF153" s="71"/>
      <c r="CJG153" s="71"/>
      <c r="CJH153" s="72"/>
      <c r="CJI153" s="72"/>
      <c r="CJJ153" s="72"/>
      <c r="CJK153" s="72"/>
      <c r="CJL153" s="72"/>
      <c r="CJM153" s="72"/>
      <c r="CJN153" s="72"/>
      <c r="CJO153" s="72"/>
      <c r="CJP153" s="72"/>
      <c r="CJQ153" s="71"/>
      <c r="CJR153" s="71"/>
      <c r="CJS153" s="71"/>
      <c r="CJT153" s="71"/>
      <c r="CJU153" s="71"/>
      <c r="CJV153" s="71"/>
      <c r="CJW153" s="71"/>
      <c r="CJX153" s="72"/>
      <c r="CJY153" s="72"/>
      <c r="CJZ153" s="72"/>
      <c r="CKA153" s="72"/>
      <c r="CKB153" s="72"/>
      <c r="CKC153" s="72"/>
      <c r="CKD153" s="72"/>
      <c r="CKE153" s="72"/>
      <c r="CKF153" s="72"/>
      <c r="CKG153" s="71"/>
      <c r="CKH153" s="71"/>
      <c r="CKI153" s="71"/>
      <c r="CKJ153" s="71"/>
      <c r="CKK153" s="71"/>
      <c r="CKL153" s="71"/>
      <c r="CKM153" s="71"/>
      <c r="CKN153" s="72"/>
      <c r="CKO153" s="72"/>
      <c r="CKP153" s="72"/>
      <c r="CKQ153" s="72"/>
      <c r="CKR153" s="72"/>
      <c r="CKS153" s="72"/>
      <c r="CKT153" s="72"/>
      <c r="CKU153" s="72"/>
      <c r="CKV153" s="72"/>
      <c r="CKW153" s="71"/>
      <c r="CKX153" s="71"/>
      <c r="CKY153" s="71"/>
      <c r="CKZ153" s="71"/>
      <c r="CLA153" s="71"/>
      <c r="CLB153" s="71"/>
      <c r="CLC153" s="71"/>
      <c r="CLD153" s="72"/>
      <c r="CLE153" s="72"/>
      <c r="CLF153" s="72"/>
      <c r="CLG153" s="72"/>
      <c r="CLH153" s="72"/>
      <c r="CLI153" s="72"/>
      <c r="CLJ153" s="72"/>
      <c r="CLK153" s="72"/>
      <c r="CLL153" s="72"/>
      <c r="CLM153" s="71"/>
      <c r="CLN153" s="71"/>
      <c r="CLO153" s="71"/>
      <c r="CLP153" s="71"/>
      <c r="CLQ153" s="71"/>
      <c r="CLR153" s="71"/>
      <c r="CLS153" s="71"/>
      <c r="CLT153" s="72"/>
      <c r="CLU153" s="72"/>
      <c r="CLV153" s="72"/>
      <c r="CLW153" s="72"/>
      <c r="CLX153" s="72"/>
      <c r="CLY153" s="72"/>
      <c r="CLZ153" s="72"/>
      <c r="CMA153" s="72"/>
      <c r="CMB153" s="72"/>
      <c r="CMC153" s="71"/>
      <c r="CMD153" s="71"/>
      <c r="CME153" s="71"/>
      <c r="CMF153" s="71"/>
      <c r="CMG153" s="71"/>
      <c r="CMH153" s="71"/>
      <c r="CMI153" s="71"/>
      <c r="CMJ153" s="72"/>
      <c r="CMK153" s="72"/>
      <c r="CML153" s="72"/>
      <c r="CMM153" s="72"/>
      <c r="CMN153" s="72"/>
      <c r="CMO153" s="72"/>
      <c r="CMP153" s="72"/>
      <c r="CMQ153" s="72"/>
      <c r="CMR153" s="72"/>
      <c r="CMS153" s="71"/>
      <c r="CMT153" s="71"/>
      <c r="CMU153" s="71"/>
      <c r="CMV153" s="71"/>
      <c r="CMW153" s="71"/>
      <c r="CMX153" s="71"/>
      <c r="CMY153" s="71"/>
      <c r="CMZ153" s="72"/>
      <c r="CNA153" s="72"/>
      <c r="CNB153" s="72"/>
      <c r="CNC153" s="72"/>
      <c r="CND153" s="72"/>
      <c r="CNE153" s="72"/>
      <c r="CNF153" s="72"/>
      <c r="CNG153" s="72"/>
      <c r="CNH153" s="72"/>
      <c r="CNI153" s="71"/>
      <c r="CNJ153" s="71"/>
      <c r="CNK153" s="71"/>
      <c r="CNL153" s="71"/>
      <c r="CNM153" s="71"/>
      <c r="CNN153" s="71"/>
      <c r="CNO153" s="71"/>
      <c r="CNP153" s="72"/>
      <c r="CNQ153" s="72"/>
      <c r="CNR153" s="72"/>
      <c r="CNS153" s="72"/>
      <c r="CNT153" s="72"/>
      <c r="CNU153" s="72"/>
      <c r="CNV153" s="72"/>
      <c r="CNW153" s="72"/>
      <c r="CNX153" s="72"/>
      <c r="CNY153" s="71"/>
      <c r="CNZ153" s="71"/>
      <c r="COA153" s="71"/>
      <c r="COB153" s="71"/>
      <c r="COC153" s="71"/>
      <c r="COD153" s="71"/>
      <c r="COE153" s="71"/>
      <c r="COF153" s="72"/>
      <c r="COG153" s="72"/>
      <c r="COH153" s="72"/>
      <c r="COI153" s="72"/>
      <c r="COJ153" s="72"/>
      <c r="COK153" s="72"/>
      <c r="COL153" s="72"/>
      <c r="COM153" s="72"/>
      <c r="CON153" s="72"/>
      <c r="COO153" s="71"/>
      <c r="COP153" s="71"/>
      <c r="COQ153" s="71"/>
      <c r="COR153" s="71"/>
      <c r="COS153" s="71"/>
      <c r="COT153" s="71"/>
      <c r="COU153" s="71"/>
      <c r="COV153" s="72"/>
      <c r="COW153" s="72"/>
      <c r="COX153" s="72"/>
      <c r="COY153" s="72"/>
      <c r="COZ153" s="72"/>
      <c r="CPA153" s="72"/>
      <c r="CPB153" s="72"/>
      <c r="CPC153" s="72"/>
      <c r="CPD153" s="72"/>
      <c r="CPE153" s="71"/>
      <c r="CPF153" s="71"/>
      <c r="CPG153" s="71"/>
      <c r="CPH153" s="71"/>
      <c r="CPI153" s="71"/>
      <c r="CPJ153" s="71"/>
      <c r="CPK153" s="71"/>
      <c r="CPL153" s="72"/>
      <c r="CPM153" s="72"/>
      <c r="CPN153" s="72"/>
      <c r="CPO153" s="72"/>
      <c r="CPP153" s="72"/>
      <c r="CPQ153" s="72"/>
      <c r="CPR153" s="72"/>
      <c r="CPS153" s="72"/>
      <c r="CPT153" s="72"/>
      <c r="CPU153" s="71"/>
      <c r="CPV153" s="71"/>
      <c r="CPW153" s="71"/>
      <c r="CPX153" s="71"/>
      <c r="CPY153" s="71"/>
      <c r="CPZ153" s="71"/>
      <c r="CQA153" s="71"/>
      <c r="CQB153" s="72"/>
      <c r="CQC153" s="72"/>
      <c r="CQD153" s="72"/>
      <c r="CQE153" s="72"/>
      <c r="CQF153" s="72"/>
      <c r="CQG153" s="72"/>
      <c r="CQH153" s="72"/>
      <c r="CQI153" s="72"/>
      <c r="CQJ153" s="72"/>
      <c r="CQK153" s="71"/>
      <c r="CQL153" s="71"/>
      <c r="CQM153" s="71"/>
      <c r="CQN153" s="71"/>
      <c r="CQO153" s="71"/>
      <c r="CQP153" s="71"/>
      <c r="CQQ153" s="71"/>
      <c r="CQR153" s="72"/>
      <c r="CQS153" s="72"/>
      <c r="CQT153" s="72"/>
      <c r="CQU153" s="72"/>
      <c r="CQV153" s="72"/>
      <c r="CQW153" s="72"/>
      <c r="CQX153" s="72"/>
      <c r="CQY153" s="72"/>
      <c r="CQZ153" s="72"/>
      <c r="CRA153" s="71"/>
      <c r="CRB153" s="71"/>
      <c r="CRC153" s="71"/>
      <c r="CRD153" s="71"/>
      <c r="CRE153" s="71"/>
      <c r="CRF153" s="71"/>
      <c r="CRG153" s="71"/>
      <c r="CRH153" s="72"/>
      <c r="CRI153" s="72"/>
      <c r="CRJ153" s="72"/>
      <c r="CRK153" s="72"/>
      <c r="CRL153" s="72"/>
      <c r="CRM153" s="72"/>
      <c r="CRN153" s="72"/>
      <c r="CRO153" s="72"/>
      <c r="CRP153" s="72"/>
      <c r="CRQ153" s="71"/>
      <c r="CRR153" s="71"/>
      <c r="CRS153" s="71"/>
      <c r="CRT153" s="71"/>
      <c r="CRU153" s="71"/>
      <c r="CRV153" s="71"/>
      <c r="CRW153" s="71"/>
      <c r="CRX153" s="72"/>
      <c r="CRY153" s="72"/>
      <c r="CRZ153" s="72"/>
      <c r="CSA153" s="72"/>
      <c r="CSB153" s="72"/>
      <c r="CSC153" s="72"/>
      <c r="CSD153" s="72"/>
      <c r="CSE153" s="72"/>
      <c r="CSF153" s="72"/>
      <c r="CSG153" s="71"/>
      <c r="CSH153" s="71"/>
      <c r="CSI153" s="71"/>
      <c r="CSJ153" s="71"/>
      <c r="CSK153" s="71"/>
      <c r="CSL153" s="71"/>
      <c r="CSM153" s="71"/>
      <c r="CSN153" s="72"/>
      <c r="CSO153" s="72"/>
      <c r="CSP153" s="72"/>
      <c r="CSQ153" s="72"/>
      <c r="CSR153" s="72"/>
      <c r="CSS153" s="72"/>
      <c r="CST153" s="72"/>
      <c r="CSU153" s="72"/>
      <c r="CSV153" s="72"/>
      <c r="CSW153" s="71"/>
      <c r="CSX153" s="71"/>
      <c r="CSY153" s="71"/>
      <c r="CSZ153" s="71"/>
      <c r="CTA153" s="71"/>
      <c r="CTB153" s="71"/>
      <c r="CTC153" s="71"/>
      <c r="CTD153" s="72"/>
      <c r="CTE153" s="72"/>
      <c r="CTF153" s="72"/>
      <c r="CTG153" s="72"/>
      <c r="CTH153" s="72"/>
      <c r="CTI153" s="72"/>
      <c r="CTJ153" s="72"/>
      <c r="CTK153" s="72"/>
      <c r="CTL153" s="72"/>
      <c r="CTM153" s="71"/>
      <c r="CTN153" s="71"/>
      <c r="CTO153" s="71"/>
      <c r="CTP153" s="71"/>
      <c r="CTQ153" s="71"/>
      <c r="CTR153" s="71"/>
      <c r="CTS153" s="71"/>
      <c r="CTT153" s="72"/>
      <c r="CTU153" s="72"/>
      <c r="CTV153" s="72"/>
      <c r="CTW153" s="72"/>
      <c r="CTX153" s="72"/>
      <c r="CTY153" s="72"/>
      <c r="CTZ153" s="72"/>
      <c r="CUA153" s="72"/>
      <c r="CUB153" s="72"/>
      <c r="CUC153" s="71"/>
      <c r="CUD153" s="71"/>
      <c r="CUE153" s="71"/>
      <c r="CUF153" s="71"/>
      <c r="CUG153" s="71"/>
      <c r="CUH153" s="71"/>
      <c r="CUI153" s="71"/>
      <c r="CUJ153" s="72"/>
      <c r="CUK153" s="72"/>
      <c r="CUL153" s="72"/>
      <c r="CUM153" s="72"/>
      <c r="CUN153" s="72"/>
      <c r="CUO153" s="72"/>
      <c r="CUP153" s="72"/>
      <c r="CUQ153" s="72"/>
      <c r="CUR153" s="72"/>
      <c r="CUS153" s="71"/>
      <c r="CUT153" s="71"/>
      <c r="CUU153" s="71"/>
      <c r="CUV153" s="71"/>
      <c r="CUW153" s="71"/>
      <c r="CUX153" s="71"/>
      <c r="CUY153" s="71"/>
      <c r="CUZ153" s="72"/>
      <c r="CVA153" s="72"/>
      <c r="CVB153" s="72"/>
      <c r="CVC153" s="72"/>
      <c r="CVD153" s="72"/>
      <c r="CVE153" s="72"/>
      <c r="CVF153" s="72"/>
      <c r="CVG153" s="72"/>
      <c r="CVH153" s="72"/>
      <c r="CVI153" s="71"/>
      <c r="CVJ153" s="71"/>
      <c r="CVK153" s="71"/>
      <c r="CVL153" s="71"/>
      <c r="CVM153" s="71"/>
      <c r="CVN153" s="71"/>
      <c r="CVO153" s="71"/>
      <c r="CVP153" s="72"/>
      <c r="CVQ153" s="72"/>
      <c r="CVR153" s="72"/>
      <c r="CVS153" s="72"/>
      <c r="CVT153" s="72"/>
      <c r="CVU153" s="72"/>
      <c r="CVV153" s="72"/>
      <c r="CVW153" s="72"/>
      <c r="CVX153" s="72"/>
      <c r="CVY153" s="71"/>
      <c r="CVZ153" s="71"/>
      <c r="CWA153" s="71"/>
      <c r="CWB153" s="71"/>
      <c r="CWC153" s="71"/>
      <c r="CWD153" s="71"/>
      <c r="CWE153" s="71"/>
      <c r="CWF153" s="72"/>
      <c r="CWG153" s="72"/>
      <c r="CWH153" s="72"/>
      <c r="CWI153" s="72"/>
      <c r="CWJ153" s="72"/>
      <c r="CWK153" s="72"/>
      <c r="CWL153" s="72"/>
      <c r="CWM153" s="72"/>
      <c r="CWN153" s="72"/>
      <c r="CWO153" s="71"/>
      <c r="CWP153" s="71"/>
      <c r="CWQ153" s="71"/>
      <c r="CWR153" s="71"/>
      <c r="CWS153" s="71"/>
      <c r="CWT153" s="71"/>
      <c r="CWU153" s="71"/>
      <c r="CWV153" s="72"/>
      <c r="CWW153" s="72"/>
      <c r="CWX153" s="72"/>
      <c r="CWY153" s="72"/>
      <c r="CWZ153" s="72"/>
      <c r="CXA153" s="72"/>
      <c r="CXB153" s="72"/>
      <c r="CXC153" s="72"/>
      <c r="CXD153" s="72"/>
      <c r="CXE153" s="71"/>
      <c r="CXF153" s="71"/>
      <c r="CXG153" s="71"/>
      <c r="CXH153" s="71"/>
      <c r="CXI153" s="71"/>
      <c r="CXJ153" s="71"/>
      <c r="CXK153" s="71"/>
      <c r="CXL153" s="72"/>
      <c r="CXM153" s="72"/>
      <c r="CXN153" s="72"/>
      <c r="CXO153" s="72"/>
      <c r="CXP153" s="72"/>
      <c r="CXQ153" s="72"/>
      <c r="CXR153" s="72"/>
      <c r="CXS153" s="72"/>
      <c r="CXT153" s="72"/>
      <c r="CXU153" s="71"/>
      <c r="CXV153" s="71"/>
      <c r="CXW153" s="71"/>
      <c r="CXX153" s="71"/>
      <c r="CXY153" s="71"/>
      <c r="CXZ153" s="71"/>
      <c r="CYA153" s="71"/>
      <c r="CYB153" s="72"/>
      <c r="CYC153" s="72"/>
      <c r="CYD153" s="72"/>
      <c r="CYE153" s="72"/>
      <c r="CYF153" s="72"/>
      <c r="CYG153" s="72"/>
      <c r="CYH153" s="72"/>
      <c r="CYI153" s="72"/>
      <c r="CYJ153" s="72"/>
      <c r="CYK153" s="71"/>
      <c r="CYL153" s="71"/>
      <c r="CYM153" s="71"/>
      <c r="CYN153" s="71"/>
      <c r="CYO153" s="71"/>
      <c r="CYP153" s="71"/>
      <c r="CYQ153" s="71"/>
      <c r="CYR153" s="72"/>
      <c r="CYS153" s="72"/>
      <c r="CYT153" s="72"/>
      <c r="CYU153" s="72"/>
      <c r="CYV153" s="72"/>
      <c r="CYW153" s="72"/>
      <c r="CYX153" s="72"/>
      <c r="CYY153" s="72"/>
      <c r="CYZ153" s="72"/>
      <c r="CZA153" s="71"/>
      <c r="CZB153" s="71"/>
      <c r="CZC153" s="71"/>
      <c r="CZD153" s="71"/>
      <c r="CZE153" s="71"/>
      <c r="CZF153" s="71"/>
      <c r="CZG153" s="71"/>
      <c r="CZH153" s="72"/>
      <c r="CZI153" s="72"/>
      <c r="CZJ153" s="72"/>
      <c r="CZK153" s="72"/>
      <c r="CZL153" s="72"/>
      <c r="CZM153" s="72"/>
      <c r="CZN153" s="72"/>
      <c r="CZO153" s="72"/>
      <c r="CZP153" s="72"/>
      <c r="CZQ153" s="71"/>
      <c r="CZR153" s="71"/>
      <c r="CZS153" s="71"/>
      <c r="CZT153" s="71"/>
      <c r="CZU153" s="71"/>
      <c r="CZV153" s="71"/>
      <c r="CZW153" s="71"/>
      <c r="CZX153" s="72"/>
      <c r="CZY153" s="72"/>
      <c r="CZZ153" s="72"/>
      <c r="DAA153" s="72"/>
      <c r="DAB153" s="72"/>
      <c r="DAC153" s="72"/>
      <c r="DAD153" s="72"/>
      <c r="DAE153" s="72"/>
      <c r="DAF153" s="72"/>
      <c r="DAG153" s="71"/>
      <c r="DAH153" s="71"/>
      <c r="DAI153" s="71"/>
      <c r="DAJ153" s="71"/>
      <c r="DAK153" s="71"/>
      <c r="DAL153" s="71"/>
      <c r="DAM153" s="71"/>
      <c r="DAN153" s="72"/>
      <c r="DAO153" s="72"/>
      <c r="DAP153" s="72"/>
      <c r="DAQ153" s="72"/>
      <c r="DAR153" s="72"/>
      <c r="DAS153" s="72"/>
      <c r="DAT153" s="72"/>
      <c r="DAU153" s="72"/>
      <c r="DAV153" s="72"/>
      <c r="DAW153" s="71"/>
      <c r="DAX153" s="71"/>
      <c r="DAY153" s="71"/>
      <c r="DAZ153" s="71"/>
      <c r="DBA153" s="71"/>
      <c r="DBB153" s="71"/>
      <c r="DBC153" s="71"/>
      <c r="DBD153" s="72"/>
      <c r="DBE153" s="72"/>
      <c r="DBF153" s="72"/>
      <c r="DBG153" s="72"/>
      <c r="DBH153" s="72"/>
      <c r="DBI153" s="72"/>
      <c r="DBJ153" s="72"/>
      <c r="DBK153" s="72"/>
      <c r="DBL153" s="72"/>
      <c r="DBM153" s="71"/>
      <c r="DBN153" s="71"/>
      <c r="DBO153" s="71"/>
      <c r="DBP153" s="71"/>
      <c r="DBQ153" s="71"/>
      <c r="DBR153" s="71"/>
      <c r="DBS153" s="71"/>
      <c r="DBT153" s="72"/>
      <c r="DBU153" s="72"/>
      <c r="DBV153" s="72"/>
      <c r="DBW153" s="72"/>
      <c r="DBX153" s="72"/>
      <c r="DBY153" s="72"/>
      <c r="DBZ153" s="72"/>
      <c r="DCA153" s="72"/>
      <c r="DCB153" s="72"/>
      <c r="DCC153" s="71"/>
      <c r="DCD153" s="71"/>
      <c r="DCE153" s="71"/>
      <c r="DCF153" s="71"/>
      <c r="DCG153" s="71"/>
      <c r="DCH153" s="71"/>
      <c r="DCI153" s="71"/>
      <c r="DCJ153" s="72"/>
      <c r="DCK153" s="72"/>
      <c r="DCL153" s="72"/>
      <c r="DCM153" s="72"/>
      <c r="DCN153" s="72"/>
      <c r="DCO153" s="72"/>
      <c r="DCP153" s="72"/>
      <c r="DCQ153" s="72"/>
      <c r="DCR153" s="72"/>
      <c r="DCS153" s="71"/>
      <c r="DCT153" s="71"/>
      <c r="DCU153" s="71"/>
      <c r="DCV153" s="71"/>
      <c r="DCW153" s="71"/>
      <c r="DCX153" s="71"/>
      <c r="DCY153" s="71"/>
      <c r="DCZ153" s="72"/>
      <c r="DDA153" s="72"/>
      <c r="DDB153" s="72"/>
      <c r="DDC153" s="72"/>
      <c r="DDD153" s="72"/>
      <c r="DDE153" s="72"/>
      <c r="DDF153" s="72"/>
      <c r="DDG153" s="72"/>
      <c r="DDH153" s="72"/>
      <c r="DDI153" s="71"/>
      <c r="DDJ153" s="71"/>
      <c r="DDK153" s="71"/>
      <c r="DDL153" s="71"/>
      <c r="DDM153" s="71"/>
      <c r="DDN153" s="71"/>
      <c r="DDO153" s="71"/>
      <c r="DDP153" s="72"/>
      <c r="DDQ153" s="72"/>
      <c r="DDR153" s="72"/>
      <c r="DDS153" s="72"/>
      <c r="DDT153" s="72"/>
      <c r="DDU153" s="72"/>
      <c r="DDV153" s="72"/>
      <c r="DDW153" s="72"/>
      <c r="DDX153" s="72"/>
      <c r="DDY153" s="71"/>
      <c r="DDZ153" s="71"/>
      <c r="DEA153" s="71"/>
      <c r="DEB153" s="71"/>
      <c r="DEC153" s="71"/>
      <c r="DED153" s="71"/>
      <c r="DEE153" s="71"/>
      <c r="DEF153" s="72"/>
      <c r="DEG153" s="72"/>
      <c r="DEH153" s="72"/>
      <c r="DEI153" s="72"/>
      <c r="DEJ153" s="72"/>
      <c r="DEK153" s="72"/>
      <c r="DEL153" s="72"/>
      <c r="DEM153" s="72"/>
      <c r="DEN153" s="72"/>
      <c r="DEO153" s="71"/>
      <c r="DEP153" s="71"/>
      <c r="DEQ153" s="71"/>
      <c r="DER153" s="71"/>
      <c r="DES153" s="71"/>
      <c r="DET153" s="71"/>
      <c r="DEU153" s="71"/>
      <c r="DEV153" s="72"/>
      <c r="DEW153" s="72"/>
      <c r="DEX153" s="72"/>
      <c r="DEY153" s="72"/>
      <c r="DEZ153" s="72"/>
      <c r="DFA153" s="72"/>
      <c r="DFB153" s="72"/>
      <c r="DFC153" s="72"/>
      <c r="DFD153" s="72"/>
      <c r="DFE153" s="71"/>
      <c r="DFF153" s="71"/>
      <c r="DFG153" s="71"/>
      <c r="DFH153" s="71"/>
      <c r="DFI153" s="71"/>
      <c r="DFJ153" s="71"/>
      <c r="DFK153" s="71"/>
      <c r="DFL153" s="72"/>
      <c r="DFM153" s="72"/>
      <c r="DFN153" s="72"/>
      <c r="DFO153" s="72"/>
      <c r="DFP153" s="72"/>
      <c r="DFQ153" s="72"/>
      <c r="DFR153" s="72"/>
      <c r="DFS153" s="72"/>
      <c r="DFT153" s="72"/>
      <c r="DFU153" s="71"/>
      <c r="DFV153" s="71"/>
      <c r="DFW153" s="71"/>
      <c r="DFX153" s="71"/>
      <c r="DFY153" s="71"/>
      <c r="DFZ153" s="71"/>
      <c r="DGA153" s="71"/>
      <c r="DGB153" s="72"/>
      <c r="DGC153" s="72"/>
      <c r="DGD153" s="72"/>
      <c r="DGE153" s="72"/>
      <c r="DGF153" s="72"/>
      <c r="DGG153" s="72"/>
      <c r="DGH153" s="72"/>
      <c r="DGI153" s="72"/>
      <c r="DGJ153" s="72"/>
      <c r="DGK153" s="71"/>
      <c r="DGL153" s="71"/>
      <c r="DGM153" s="71"/>
      <c r="DGN153" s="71"/>
      <c r="DGO153" s="71"/>
      <c r="DGP153" s="71"/>
      <c r="DGQ153" s="71"/>
      <c r="DGR153" s="72"/>
      <c r="DGS153" s="72"/>
      <c r="DGT153" s="72"/>
      <c r="DGU153" s="72"/>
      <c r="DGV153" s="72"/>
      <c r="DGW153" s="72"/>
      <c r="DGX153" s="72"/>
      <c r="DGY153" s="72"/>
      <c r="DGZ153" s="72"/>
      <c r="DHA153" s="71"/>
      <c r="DHB153" s="71"/>
      <c r="DHC153" s="71"/>
      <c r="DHD153" s="71"/>
      <c r="DHE153" s="71"/>
      <c r="DHF153" s="71"/>
      <c r="DHG153" s="71"/>
      <c r="DHH153" s="72"/>
      <c r="DHI153" s="72"/>
      <c r="DHJ153" s="72"/>
      <c r="DHK153" s="72"/>
      <c r="DHL153" s="72"/>
      <c r="DHM153" s="72"/>
      <c r="DHN153" s="72"/>
      <c r="DHO153" s="72"/>
      <c r="DHP153" s="72"/>
      <c r="DHQ153" s="71"/>
      <c r="DHR153" s="71"/>
      <c r="DHS153" s="71"/>
      <c r="DHT153" s="71"/>
      <c r="DHU153" s="71"/>
      <c r="DHV153" s="71"/>
      <c r="DHW153" s="71"/>
      <c r="DHX153" s="72"/>
      <c r="DHY153" s="72"/>
      <c r="DHZ153" s="72"/>
      <c r="DIA153" s="72"/>
      <c r="DIB153" s="72"/>
      <c r="DIC153" s="72"/>
      <c r="DID153" s="72"/>
      <c r="DIE153" s="72"/>
      <c r="DIF153" s="72"/>
      <c r="DIG153" s="71"/>
      <c r="DIH153" s="71"/>
      <c r="DII153" s="71"/>
      <c r="DIJ153" s="71"/>
      <c r="DIK153" s="71"/>
      <c r="DIL153" s="71"/>
      <c r="DIM153" s="71"/>
      <c r="DIN153" s="72"/>
      <c r="DIO153" s="72"/>
      <c r="DIP153" s="72"/>
      <c r="DIQ153" s="72"/>
      <c r="DIR153" s="72"/>
      <c r="DIS153" s="72"/>
      <c r="DIT153" s="72"/>
      <c r="DIU153" s="72"/>
      <c r="DIV153" s="72"/>
      <c r="DIW153" s="71"/>
      <c r="DIX153" s="71"/>
      <c r="DIY153" s="71"/>
      <c r="DIZ153" s="71"/>
      <c r="DJA153" s="71"/>
      <c r="DJB153" s="71"/>
      <c r="DJC153" s="71"/>
      <c r="DJD153" s="72"/>
      <c r="DJE153" s="72"/>
      <c r="DJF153" s="72"/>
      <c r="DJG153" s="72"/>
      <c r="DJH153" s="72"/>
      <c r="DJI153" s="72"/>
      <c r="DJJ153" s="72"/>
      <c r="DJK153" s="72"/>
      <c r="DJL153" s="72"/>
      <c r="DJM153" s="71"/>
      <c r="DJN153" s="71"/>
      <c r="DJO153" s="71"/>
      <c r="DJP153" s="71"/>
      <c r="DJQ153" s="71"/>
      <c r="DJR153" s="71"/>
      <c r="DJS153" s="71"/>
      <c r="DJT153" s="72"/>
      <c r="DJU153" s="72"/>
      <c r="DJV153" s="72"/>
      <c r="DJW153" s="72"/>
      <c r="DJX153" s="72"/>
      <c r="DJY153" s="72"/>
      <c r="DJZ153" s="72"/>
      <c r="DKA153" s="72"/>
      <c r="DKB153" s="72"/>
      <c r="DKC153" s="71"/>
      <c r="DKD153" s="71"/>
      <c r="DKE153" s="71"/>
      <c r="DKF153" s="71"/>
      <c r="DKG153" s="71"/>
      <c r="DKH153" s="71"/>
      <c r="DKI153" s="71"/>
      <c r="DKJ153" s="72"/>
      <c r="DKK153" s="72"/>
      <c r="DKL153" s="72"/>
      <c r="DKM153" s="72"/>
      <c r="DKN153" s="72"/>
      <c r="DKO153" s="72"/>
      <c r="DKP153" s="72"/>
      <c r="DKQ153" s="72"/>
      <c r="DKR153" s="72"/>
      <c r="DKS153" s="71"/>
      <c r="DKT153" s="71"/>
      <c r="DKU153" s="71"/>
      <c r="DKV153" s="71"/>
      <c r="DKW153" s="71"/>
      <c r="DKX153" s="71"/>
      <c r="DKY153" s="71"/>
      <c r="DKZ153" s="72"/>
      <c r="DLA153" s="72"/>
      <c r="DLB153" s="72"/>
      <c r="DLC153" s="72"/>
      <c r="DLD153" s="72"/>
      <c r="DLE153" s="72"/>
      <c r="DLF153" s="72"/>
      <c r="DLG153" s="72"/>
      <c r="DLH153" s="72"/>
      <c r="DLI153" s="71"/>
      <c r="DLJ153" s="71"/>
      <c r="DLK153" s="71"/>
      <c r="DLL153" s="71"/>
      <c r="DLM153" s="71"/>
      <c r="DLN153" s="71"/>
      <c r="DLO153" s="71"/>
      <c r="DLP153" s="72"/>
      <c r="DLQ153" s="72"/>
      <c r="DLR153" s="72"/>
      <c r="DLS153" s="72"/>
      <c r="DLT153" s="72"/>
      <c r="DLU153" s="72"/>
      <c r="DLV153" s="72"/>
      <c r="DLW153" s="72"/>
      <c r="DLX153" s="72"/>
      <c r="DLY153" s="71"/>
      <c r="DLZ153" s="71"/>
      <c r="DMA153" s="71"/>
      <c r="DMB153" s="71"/>
      <c r="DMC153" s="71"/>
      <c r="DMD153" s="71"/>
      <c r="DME153" s="71"/>
      <c r="DMF153" s="72"/>
      <c r="DMG153" s="72"/>
      <c r="DMH153" s="72"/>
      <c r="DMI153" s="72"/>
      <c r="DMJ153" s="72"/>
      <c r="DMK153" s="72"/>
      <c r="DML153" s="72"/>
      <c r="DMM153" s="72"/>
      <c r="DMN153" s="72"/>
      <c r="DMO153" s="71"/>
      <c r="DMP153" s="71"/>
      <c r="DMQ153" s="71"/>
      <c r="DMR153" s="71"/>
      <c r="DMS153" s="71"/>
      <c r="DMT153" s="71"/>
      <c r="DMU153" s="71"/>
      <c r="DMV153" s="72"/>
      <c r="DMW153" s="72"/>
      <c r="DMX153" s="72"/>
      <c r="DMY153" s="72"/>
      <c r="DMZ153" s="72"/>
      <c r="DNA153" s="72"/>
      <c r="DNB153" s="72"/>
      <c r="DNC153" s="72"/>
      <c r="DND153" s="72"/>
      <c r="DNE153" s="71"/>
      <c r="DNF153" s="71"/>
      <c r="DNG153" s="71"/>
      <c r="DNH153" s="71"/>
      <c r="DNI153" s="71"/>
      <c r="DNJ153" s="71"/>
      <c r="DNK153" s="71"/>
      <c r="DNL153" s="72"/>
      <c r="DNM153" s="72"/>
      <c r="DNN153" s="72"/>
      <c r="DNO153" s="72"/>
      <c r="DNP153" s="72"/>
      <c r="DNQ153" s="72"/>
      <c r="DNR153" s="72"/>
      <c r="DNS153" s="72"/>
      <c r="DNT153" s="72"/>
      <c r="DNU153" s="71"/>
      <c r="DNV153" s="71"/>
      <c r="DNW153" s="71"/>
      <c r="DNX153" s="71"/>
      <c r="DNY153" s="71"/>
      <c r="DNZ153" s="71"/>
      <c r="DOA153" s="71"/>
      <c r="DOB153" s="72"/>
      <c r="DOC153" s="72"/>
      <c r="DOD153" s="72"/>
      <c r="DOE153" s="72"/>
      <c r="DOF153" s="72"/>
      <c r="DOG153" s="72"/>
      <c r="DOH153" s="72"/>
      <c r="DOI153" s="72"/>
      <c r="DOJ153" s="72"/>
      <c r="DOK153" s="71"/>
      <c r="DOL153" s="71"/>
      <c r="DOM153" s="71"/>
      <c r="DON153" s="71"/>
      <c r="DOO153" s="71"/>
      <c r="DOP153" s="71"/>
      <c r="DOQ153" s="71"/>
      <c r="DOR153" s="72"/>
      <c r="DOS153" s="72"/>
      <c r="DOT153" s="72"/>
      <c r="DOU153" s="72"/>
      <c r="DOV153" s="72"/>
      <c r="DOW153" s="72"/>
      <c r="DOX153" s="72"/>
      <c r="DOY153" s="72"/>
      <c r="DOZ153" s="72"/>
      <c r="DPA153" s="71"/>
      <c r="DPB153" s="71"/>
      <c r="DPC153" s="71"/>
      <c r="DPD153" s="71"/>
      <c r="DPE153" s="71"/>
      <c r="DPF153" s="71"/>
      <c r="DPG153" s="71"/>
      <c r="DPH153" s="72"/>
      <c r="DPI153" s="72"/>
      <c r="DPJ153" s="72"/>
      <c r="DPK153" s="72"/>
      <c r="DPL153" s="72"/>
      <c r="DPM153" s="72"/>
      <c r="DPN153" s="72"/>
      <c r="DPO153" s="72"/>
      <c r="DPP153" s="72"/>
      <c r="DPQ153" s="71"/>
      <c r="DPR153" s="71"/>
      <c r="DPS153" s="71"/>
      <c r="DPT153" s="71"/>
      <c r="DPU153" s="71"/>
      <c r="DPV153" s="71"/>
      <c r="DPW153" s="71"/>
      <c r="DPX153" s="72"/>
      <c r="DPY153" s="72"/>
      <c r="DPZ153" s="72"/>
      <c r="DQA153" s="72"/>
      <c r="DQB153" s="72"/>
      <c r="DQC153" s="72"/>
      <c r="DQD153" s="72"/>
      <c r="DQE153" s="72"/>
      <c r="DQF153" s="72"/>
      <c r="DQG153" s="71"/>
      <c r="DQH153" s="71"/>
      <c r="DQI153" s="71"/>
      <c r="DQJ153" s="71"/>
      <c r="DQK153" s="71"/>
      <c r="DQL153" s="71"/>
      <c r="DQM153" s="71"/>
      <c r="DQN153" s="72"/>
      <c r="DQO153" s="72"/>
      <c r="DQP153" s="72"/>
      <c r="DQQ153" s="72"/>
      <c r="DQR153" s="72"/>
      <c r="DQS153" s="72"/>
      <c r="DQT153" s="72"/>
      <c r="DQU153" s="72"/>
      <c r="DQV153" s="72"/>
      <c r="DQW153" s="71"/>
      <c r="DQX153" s="71"/>
      <c r="DQY153" s="71"/>
      <c r="DQZ153" s="71"/>
      <c r="DRA153" s="71"/>
      <c r="DRB153" s="71"/>
      <c r="DRC153" s="71"/>
      <c r="DRD153" s="72"/>
      <c r="DRE153" s="72"/>
      <c r="DRF153" s="72"/>
      <c r="DRG153" s="72"/>
      <c r="DRH153" s="72"/>
      <c r="DRI153" s="72"/>
      <c r="DRJ153" s="72"/>
      <c r="DRK153" s="72"/>
      <c r="DRL153" s="72"/>
      <c r="DRM153" s="71"/>
      <c r="DRN153" s="71"/>
      <c r="DRO153" s="71"/>
      <c r="DRP153" s="71"/>
      <c r="DRQ153" s="71"/>
      <c r="DRR153" s="71"/>
      <c r="DRS153" s="71"/>
      <c r="DRT153" s="72"/>
      <c r="DRU153" s="72"/>
      <c r="DRV153" s="72"/>
      <c r="DRW153" s="72"/>
      <c r="DRX153" s="72"/>
      <c r="DRY153" s="72"/>
      <c r="DRZ153" s="72"/>
      <c r="DSA153" s="72"/>
      <c r="DSB153" s="72"/>
      <c r="DSC153" s="71"/>
      <c r="DSD153" s="71"/>
      <c r="DSE153" s="71"/>
      <c r="DSF153" s="71"/>
      <c r="DSG153" s="71"/>
      <c r="DSH153" s="71"/>
      <c r="DSI153" s="71"/>
      <c r="DSJ153" s="72"/>
      <c r="DSK153" s="72"/>
      <c r="DSL153" s="72"/>
      <c r="DSM153" s="72"/>
      <c r="DSN153" s="72"/>
      <c r="DSO153" s="72"/>
      <c r="DSP153" s="72"/>
      <c r="DSQ153" s="72"/>
      <c r="DSR153" s="72"/>
      <c r="DSS153" s="71"/>
      <c r="DST153" s="71"/>
      <c r="DSU153" s="71"/>
      <c r="DSV153" s="71"/>
      <c r="DSW153" s="71"/>
      <c r="DSX153" s="71"/>
      <c r="DSY153" s="71"/>
      <c r="DSZ153" s="72"/>
      <c r="DTA153" s="72"/>
      <c r="DTB153" s="72"/>
      <c r="DTC153" s="72"/>
      <c r="DTD153" s="72"/>
      <c r="DTE153" s="72"/>
      <c r="DTF153" s="72"/>
      <c r="DTG153" s="72"/>
      <c r="DTH153" s="72"/>
      <c r="DTI153" s="71"/>
      <c r="DTJ153" s="71"/>
      <c r="DTK153" s="71"/>
      <c r="DTL153" s="71"/>
      <c r="DTM153" s="71"/>
      <c r="DTN153" s="71"/>
      <c r="DTO153" s="71"/>
      <c r="DTP153" s="72"/>
      <c r="DTQ153" s="72"/>
      <c r="DTR153" s="72"/>
      <c r="DTS153" s="72"/>
      <c r="DTT153" s="72"/>
      <c r="DTU153" s="72"/>
      <c r="DTV153" s="72"/>
      <c r="DTW153" s="72"/>
      <c r="DTX153" s="72"/>
      <c r="DTY153" s="71"/>
      <c r="DTZ153" s="71"/>
      <c r="DUA153" s="71"/>
      <c r="DUB153" s="71"/>
      <c r="DUC153" s="71"/>
      <c r="DUD153" s="71"/>
      <c r="DUE153" s="71"/>
      <c r="DUF153" s="72"/>
      <c r="DUG153" s="72"/>
      <c r="DUH153" s="72"/>
      <c r="DUI153" s="72"/>
      <c r="DUJ153" s="72"/>
      <c r="DUK153" s="72"/>
      <c r="DUL153" s="72"/>
      <c r="DUM153" s="72"/>
      <c r="DUN153" s="72"/>
      <c r="DUO153" s="71"/>
      <c r="DUP153" s="71"/>
      <c r="DUQ153" s="71"/>
      <c r="DUR153" s="71"/>
      <c r="DUS153" s="71"/>
      <c r="DUT153" s="71"/>
      <c r="DUU153" s="71"/>
      <c r="DUV153" s="72"/>
      <c r="DUW153" s="72"/>
      <c r="DUX153" s="72"/>
      <c r="DUY153" s="72"/>
      <c r="DUZ153" s="72"/>
      <c r="DVA153" s="72"/>
      <c r="DVB153" s="72"/>
      <c r="DVC153" s="72"/>
      <c r="DVD153" s="72"/>
      <c r="DVE153" s="71"/>
      <c r="DVF153" s="71"/>
      <c r="DVG153" s="71"/>
      <c r="DVH153" s="71"/>
      <c r="DVI153" s="71"/>
      <c r="DVJ153" s="71"/>
      <c r="DVK153" s="71"/>
      <c r="DVL153" s="72"/>
      <c r="DVM153" s="72"/>
      <c r="DVN153" s="72"/>
      <c r="DVO153" s="72"/>
      <c r="DVP153" s="72"/>
      <c r="DVQ153" s="72"/>
      <c r="DVR153" s="72"/>
      <c r="DVS153" s="72"/>
      <c r="DVT153" s="72"/>
      <c r="DVU153" s="71"/>
      <c r="DVV153" s="71"/>
      <c r="DVW153" s="71"/>
      <c r="DVX153" s="71"/>
      <c r="DVY153" s="71"/>
      <c r="DVZ153" s="71"/>
      <c r="DWA153" s="71"/>
      <c r="DWB153" s="72"/>
      <c r="DWC153" s="72"/>
      <c r="DWD153" s="72"/>
      <c r="DWE153" s="72"/>
      <c r="DWF153" s="72"/>
      <c r="DWG153" s="72"/>
      <c r="DWH153" s="72"/>
      <c r="DWI153" s="72"/>
      <c r="DWJ153" s="72"/>
      <c r="DWK153" s="71"/>
      <c r="DWL153" s="71"/>
      <c r="DWM153" s="71"/>
      <c r="DWN153" s="71"/>
      <c r="DWO153" s="71"/>
      <c r="DWP153" s="71"/>
      <c r="DWQ153" s="71"/>
      <c r="DWR153" s="72"/>
      <c r="DWS153" s="72"/>
      <c r="DWT153" s="72"/>
      <c r="DWU153" s="72"/>
      <c r="DWV153" s="72"/>
      <c r="DWW153" s="72"/>
      <c r="DWX153" s="72"/>
      <c r="DWY153" s="72"/>
      <c r="DWZ153" s="72"/>
      <c r="DXA153" s="71"/>
      <c r="DXB153" s="71"/>
      <c r="DXC153" s="71"/>
      <c r="DXD153" s="71"/>
      <c r="DXE153" s="71"/>
      <c r="DXF153" s="71"/>
      <c r="DXG153" s="71"/>
      <c r="DXH153" s="72"/>
      <c r="DXI153" s="72"/>
      <c r="DXJ153" s="72"/>
      <c r="DXK153" s="72"/>
      <c r="DXL153" s="72"/>
      <c r="DXM153" s="72"/>
      <c r="DXN153" s="72"/>
      <c r="DXO153" s="72"/>
      <c r="DXP153" s="72"/>
      <c r="DXQ153" s="71"/>
      <c r="DXR153" s="71"/>
      <c r="DXS153" s="71"/>
      <c r="DXT153" s="71"/>
      <c r="DXU153" s="71"/>
      <c r="DXV153" s="71"/>
      <c r="DXW153" s="71"/>
      <c r="DXX153" s="72"/>
      <c r="DXY153" s="72"/>
      <c r="DXZ153" s="72"/>
      <c r="DYA153" s="72"/>
      <c r="DYB153" s="72"/>
      <c r="DYC153" s="72"/>
      <c r="DYD153" s="72"/>
      <c r="DYE153" s="72"/>
      <c r="DYF153" s="72"/>
      <c r="DYG153" s="71"/>
      <c r="DYH153" s="71"/>
      <c r="DYI153" s="71"/>
      <c r="DYJ153" s="71"/>
      <c r="DYK153" s="71"/>
      <c r="DYL153" s="71"/>
      <c r="DYM153" s="71"/>
      <c r="DYN153" s="72"/>
      <c r="DYO153" s="72"/>
      <c r="DYP153" s="72"/>
      <c r="DYQ153" s="72"/>
      <c r="DYR153" s="72"/>
      <c r="DYS153" s="72"/>
      <c r="DYT153" s="72"/>
      <c r="DYU153" s="72"/>
      <c r="DYV153" s="72"/>
      <c r="DYW153" s="71"/>
      <c r="DYX153" s="71"/>
      <c r="DYY153" s="71"/>
      <c r="DYZ153" s="71"/>
      <c r="DZA153" s="71"/>
      <c r="DZB153" s="71"/>
      <c r="DZC153" s="71"/>
      <c r="DZD153" s="72"/>
      <c r="DZE153" s="72"/>
      <c r="DZF153" s="72"/>
      <c r="DZG153" s="72"/>
      <c r="DZH153" s="72"/>
      <c r="DZI153" s="72"/>
      <c r="DZJ153" s="72"/>
      <c r="DZK153" s="72"/>
      <c r="DZL153" s="72"/>
      <c r="DZM153" s="71"/>
      <c r="DZN153" s="71"/>
      <c r="DZO153" s="71"/>
      <c r="DZP153" s="71"/>
      <c r="DZQ153" s="71"/>
      <c r="DZR153" s="71"/>
      <c r="DZS153" s="71"/>
      <c r="DZT153" s="72"/>
      <c r="DZU153" s="72"/>
      <c r="DZV153" s="72"/>
      <c r="DZW153" s="72"/>
      <c r="DZX153" s="72"/>
      <c r="DZY153" s="72"/>
      <c r="DZZ153" s="72"/>
      <c r="EAA153" s="72"/>
      <c r="EAB153" s="72"/>
      <c r="EAC153" s="71"/>
      <c r="EAD153" s="71"/>
      <c r="EAE153" s="71"/>
      <c r="EAF153" s="71"/>
      <c r="EAG153" s="71"/>
      <c r="EAH153" s="71"/>
      <c r="EAI153" s="71"/>
      <c r="EAJ153" s="72"/>
      <c r="EAK153" s="72"/>
      <c r="EAL153" s="72"/>
      <c r="EAM153" s="72"/>
      <c r="EAN153" s="72"/>
      <c r="EAO153" s="72"/>
      <c r="EAP153" s="72"/>
      <c r="EAQ153" s="72"/>
      <c r="EAR153" s="72"/>
      <c r="EAS153" s="71"/>
      <c r="EAT153" s="71"/>
      <c r="EAU153" s="71"/>
      <c r="EAV153" s="71"/>
      <c r="EAW153" s="71"/>
      <c r="EAX153" s="71"/>
      <c r="EAY153" s="71"/>
      <c r="EAZ153" s="72"/>
      <c r="EBA153" s="72"/>
      <c r="EBB153" s="72"/>
      <c r="EBC153" s="72"/>
      <c r="EBD153" s="72"/>
      <c r="EBE153" s="72"/>
      <c r="EBF153" s="72"/>
      <c r="EBG153" s="72"/>
      <c r="EBH153" s="72"/>
      <c r="EBI153" s="71"/>
      <c r="EBJ153" s="71"/>
      <c r="EBK153" s="71"/>
      <c r="EBL153" s="71"/>
      <c r="EBM153" s="71"/>
      <c r="EBN153" s="71"/>
      <c r="EBO153" s="71"/>
      <c r="EBP153" s="72"/>
      <c r="EBQ153" s="72"/>
      <c r="EBR153" s="72"/>
      <c r="EBS153" s="72"/>
      <c r="EBT153" s="72"/>
      <c r="EBU153" s="72"/>
      <c r="EBV153" s="72"/>
      <c r="EBW153" s="72"/>
      <c r="EBX153" s="72"/>
      <c r="EBY153" s="71"/>
      <c r="EBZ153" s="71"/>
      <c r="ECA153" s="71"/>
      <c r="ECB153" s="71"/>
      <c r="ECC153" s="71"/>
      <c r="ECD153" s="71"/>
      <c r="ECE153" s="71"/>
      <c r="ECF153" s="72"/>
      <c r="ECG153" s="72"/>
      <c r="ECH153" s="72"/>
      <c r="ECI153" s="72"/>
      <c r="ECJ153" s="72"/>
      <c r="ECK153" s="72"/>
      <c r="ECL153" s="72"/>
      <c r="ECM153" s="72"/>
      <c r="ECN153" s="72"/>
      <c r="ECO153" s="71"/>
      <c r="ECP153" s="71"/>
      <c r="ECQ153" s="71"/>
      <c r="ECR153" s="71"/>
      <c r="ECS153" s="71"/>
      <c r="ECT153" s="71"/>
      <c r="ECU153" s="71"/>
      <c r="ECV153" s="72"/>
      <c r="ECW153" s="72"/>
      <c r="ECX153" s="72"/>
      <c r="ECY153" s="72"/>
      <c r="ECZ153" s="72"/>
      <c r="EDA153" s="72"/>
      <c r="EDB153" s="72"/>
      <c r="EDC153" s="72"/>
      <c r="EDD153" s="72"/>
      <c r="EDE153" s="71"/>
      <c r="EDF153" s="71"/>
      <c r="EDG153" s="71"/>
      <c r="EDH153" s="71"/>
      <c r="EDI153" s="71"/>
      <c r="EDJ153" s="71"/>
      <c r="EDK153" s="71"/>
      <c r="EDL153" s="72"/>
      <c r="EDM153" s="72"/>
      <c r="EDN153" s="72"/>
      <c r="EDO153" s="72"/>
      <c r="EDP153" s="72"/>
      <c r="EDQ153" s="72"/>
      <c r="EDR153" s="72"/>
      <c r="EDS153" s="72"/>
      <c r="EDT153" s="72"/>
      <c r="EDU153" s="71"/>
      <c r="EDV153" s="71"/>
      <c r="EDW153" s="71"/>
      <c r="EDX153" s="71"/>
      <c r="EDY153" s="71"/>
      <c r="EDZ153" s="71"/>
      <c r="EEA153" s="71"/>
      <c r="EEB153" s="72"/>
      <c r="EEC153" s="72"/>
      <c r="EED153" s="72"/>
      <c r="EEE153" s="72"/>
      <c r="EEF153" s="72"/>
      <c r="EEG153" s="72"/>
      <c r="EEH153" s="72"/>
      <c r="EEI153" s="72"/>
      <c r="EEJ153" s="72"/>
      <c r="EEK153" s="71"/>
      <c r="EEL153" s="71"/>
      <c r="EEM153" s="71"/>
      <c r="EEN153" s="71"/>
      <c r="EEO153" s="71"/>
      <c r="EEP153" s="71"/>
      <c r="EEQ153" s="71"/>
      <c r="EER153" s="72"/>
      <c r="EES153" s="72"/>
      <c r="EET153" s="72"/>
      <c r="EEU153" s="72"/>
      <c r="EEV153" s="72"/>
      <c r="EEW153" s="72"/>
      <c r="EEX153" s="72"/>
      <c r="EEY153" s="72"/>
      <c r="EEZ153" s="72"/>
      <c r="EFA153" s="71"/>
      <c r="EFB153" s="71"/>
      <c r="EFC153" s="71"/>
      <c r="EFD153" s="71"/>
      <c r="EFE153" s="71"/>
      <c r="EFF153" s="71"/>
      <c r="EFG153" s="71"/>
      <c r="EFH153" s="72"/>
      <c r="EFI153" s="72"/>
      <c r="EFJ153" s="72"/>
      <c r="EFK153" s="72"/>
      <c r="EFL153" s="72"/>
      <c r="EFM153" s="72"/>
      <c r="EFN153" s="72"/>
      <c r="EFO153" s="72"/>
      <c r="EFP153" s="72"/>
      <c r="EFQ153" s="71"/>
      <c r="EFR153" s="71"/>
      <c r="EFS153" s="71"/>
      <c r="EFT153" s="71"/>
      <c r="EFU153" s="71"/>
      <c r="EFV153" s="71"/>
      <c r="EFW153" s="71"/>
      <c r="EFX153" s="72"/>
      <c r="EFY153" s="72"/>
      <c r="EFZ153" s="72"/>
      <c r="EGA153" s="72"/>
      <c r="EGB153" s="72"/>
      <c r="EGC153" s="72"/>
      <c r="EGD153" s="72"/>
      <c r="EGE153" s="72"/>
      <c r="EGF153" s="72"/>
      <c r="EGG153" s="71"/>
      <c r="EGH153" s="71"/>
      <c r="EGI153" s="71"/>
      <c r="EGJ153" s="71"/>
      <c r="EGK153" s="71"/>
      <c r="EGL153" s="71"/>
      <c r="EGM153" s="71"/>
      <c r="EGN153" s="72"/>
      <c r="EGO153" s="72"/>
      <c r="EGP153" s="72"/>
      <c r="EGQ153" s="72"/>
      <c r="EGR153" s="72"/>
      <c r="EGS153" s="72"/>
      <c r="EGT153" s="72"/>
      <c r="EGU153" s="72"/>
      <c r="EGV153" s="72"/>
      <c r="EGW153" s="71"/>
      <c r="EGX153" s="71"/>
      <c r="EGY153" s="71"/>
      <c r="EGZ153" s="71"/>
      <c r="EHA153" s="71"/>
      <c r="EHB153" s="71"/>
      <c r="EHC153" s="71"/>
      <c r="EHD153" s="72"/>
      <c r="EHE153" s="72"/>
      <c r="EHF153" s="72"/>
      <c r="EHG153" s="72"/>
      <c r="EHH153" s="72"/>
      <c r="EHI153" s="72"/>
      <c r="EHJ153" s="72"/>
      <c r="EHK153" s="72"/>
      <c r="EHL153" s="72"/>
      <c r="EHM153" s="71"/>
      <c r="EHN153" s="71"/>
      <c r="EHO153" s="71"/>
      <c r="EHP153" s="71"/>
      <c r="EHQ153" s="71"/>
      <c r="EHR153" s="71"/>
      <c r="EHS153" s="71"/>
      <c r="EHT153" s="72"/>
      <c r="EHU153" s="72"/>
      <c r="EHV153" s="72"/>
      <c r="EHW153" s="72"/>
      <c r="EHX153" s="72"/>
      <c r="EHY153" s="72"/>
      <c r="EHZ153" s="72"/>
      <c r="EIA153" s="72"/>
      <c r="EIB153" s="72"/>
      <c r="EIC153" s="71"/>
      <c r="EID153" s="71"/>
      <c r="EIE153" s="71"/>
      <c r="EIF153" s="71"/>
      <c r="EIG153" s="71"/>
      <c r="EIH153" s="71"/>
      <c r="EII153" s="71"/>
      <c r="EIJ153" s="72"/>
      <c r="EIK153" s="72"/>
      <c r="EIL153" s="72"/>
      <c r="EIM153" s="72"/>
      <c r="EIN153" s="72"/>
      <c r="EIO153" s="72"/>
      <c r="EIP153" s="72"/>
      <c r="EIQ153" s="72"/>
      <c r="EIR153" s="72"/>
      <c r="EIS153" s="71"/>
      <c r="EIT153" s="71"/>
      <c r="EIU153" s="71"/>
      <c r="EIV153" s="71"/>
      <c r="EIW153" s="71"/>
      <c r="EIX153" s="71"/>
      <c r="EIY153" s="71"/>
      <c r="EIZ153" s="72"/>
      <c r="EJA153" s="72"/>
      <c r="EJB153" s="72"/>
      <c r="EJC153" s="72"/>
      <c r="EJD153" s="72"/>
      <c r="EJE153" s="72"/>
      <c r="EJF153" s="72"/>
      <c r="EJG153" s="72"/>
      <c r="EJH153" s="72"/>
      <c r="EJI153" s="71"/>
      <c r="EJJ153" s="71"/>
      <c r="EJK153" s="71"/>
      <c r="EJL153" s="71"/>
      <c r="EJM153" s="71"/>
      <c r="EJN153" s="71"/>
      <c r="EJO153" s="71"/>
      <c r="EJP153" s="72"/>
      <c r="EJQ153" s="72"/>
      <c r="EJR153" s="72"/>
      <c r="EJS153" s="72"/>
      <c r="EJT153" s="72"/>
      <c r="EJU153" s="72"/>
      <c r="EJV153" s="72"/>
      <c r="EJW153" s="72"/>
      <c r="EJX153" s="72"/>
      <c r="EJY153" s="71"/>
      <c r="EJZ153" s="71"/>
      <c r="EKA153" s="71"/>
      <c r="EKB153" s="71"/>
      <c r="EKC153" s="71"/>
      <c r="EKD153" s="71"/>
      <c r="EKE153" s="71"/>
      <c r="EKF153" s="72"/>
      <c r="EKG153" s="72"/>
      <c r="EKH153" s="72"/>
      <c r="EKI153" s="72"/>
      <c r="EKJ153" s="72"/>
      <c r="EKK153" s="72"/>
      <c r="EKL153" s="72"/>
      <c r="EKM153" s="72"/>
      <c r="EKN153" s="72"/>
      <c r="EKO153" s="71"/>
      <c r="EKP153" s="71"/>
      <c r="EKQ153" s="71"/>
      <c r="EKR153" s="71"/>
      <c r="EKS153" s="71"/>
      <c r="EKT153" s="71"/>
      <c r="EKU153" s="71"/>
      <c r="EKV153" s="72"/>
      <c r="EKW153" s="72"/>
      <c r="EKX153" s="72"/>
      <c r="EKY153" s="72"/>
      <c r="EKZ153" s="72"/>
      <c r="ELA153" s="72"/>
      <c r="ELB153" s="72"/>
      <c r="ELC153" s="72"/>
      <c r="ELD153" s="72"/>
      <c r="ELE153" s="71"/>
      <c r="ELF153" s="71"/>
      <c r="ELG153" s="71"/>
      <c r="ELH153" s="71"/>
      <c r="ELI153" s="71"/>
      <c r="ELJ153" s="71"/>
      <c r="ELK153" s="71"/>
      <c r="ELL153" s="72"/>
      <c r="ELM153" s="72"/>
      <c r="ELN153" s="72"/>
      <c r="ELO153" s="72"/>
      <c r="ELP153" s="72"/>
      <c r="ELQ153" s="72"/>
      <c r="ELR153" s="72"/>
      <c r="ELS153" s="72"/>
      <c r="ELT153" s="72"/>
      <c r="ELU153" s="71"/>
      <c r="ELV153" s="71"/>
      <c r="ELW153" s="71"/>
      <c r="ELX153" s="71"/>
      <c r="ELY153" s="71"/>
      <c r="ELZ153" s="71"/>
      <c r="EMA153" s="71"/>
      <c r="EMB153" s="72"/>
      <c r="EMC153" s="72"/>
      <c r="EMD153" s="72"/>
      <c r="EME153" s="72"/>
      <c r="EMF153" s="72"/>
      <c r="EMG153" s="72"/>
      <c r="EMH153" s="72"/>
      <c r="EMI153" s="72"/>
      <c r="EMJ153" s="72"/>
      <c r="EMK153" s="71"/>
      <c r="EML153" s="71"/>
      <c r="EMM153" s="71"/>
      <c r="EMN153" s="71"/>
      <c r="EMO153" s="71"/>
      <c r="EMP153" s="71"/>
      <c r="EMQ153" s="71"/>
      <c r="EMR153" s="72"/>
      <c r="EMS153" s="72"/>
      <c r="EMT153" s="72"/>
      <c r="EMU153" s="72"/>
      <c r="EMV153" s="72"/>
      <c r="EMW153" s="72"/>
      <c r="EMX153" s="72"/>
      <c r="EMY153" s="72"/>
      <c r="EMZ153" s="72"/>
      <c r="ENA153" s="71"/>
      <c r="ENB153" s="71"/>
      <c r="ENC153" s="71"/>
      <c r="END153" s="71"/>
      <c r="ENE153" s="71"/>
      <c r="ENF153" s="71"/>
      <c r="ENG153" s="71"/>
      <c r="ENH153" s="72"/>
      <c r="ENI153" s="72"/>
      <c r="ENJ153" s="72"/>
      <c r="ENK153" s="72"/>
      <c r="ENL153" s="72"/>
      <c r="ENM153" s="72"/>
      <c r="ENN153" s="72"/>
      <c r="ENO153" s="72"/>
      <c r="ENP153" s="72"/>
      <c r="ENQ153" s="71"/>
      <c r="ENR153" s="71"/>
      <c r="ENS153" s="71"/>
      <c r="ENT153" s="71"/>
      <c r="ENU153" s="71"/>
      <c r="ENV153" s="71"/>
      <c r="ENW153" s="71"/>
      <c r="ENX153" s="72"/>
      <c r="ENY153" s="72"/>
      <c r="ENZ153" s="72"/>
      <c r="EOA153" s="72"/>
      <c r="EOB153" s="72"/>
      <c r="EOC153" s="72"/>
      <c r="EOD153" s="72"/>
      <c r="EOE153" s="72"/>
      <c r="EOF153" s="72"/>
      <c r="EOG153" s="71"/>
      <c r="EOH153" s="71"/>
      <c r="EOI153" s="71"/>
      <c r="EOJ153" s="71"/>
      <c r="EOK153" s="71"/>
      <c r="EOL153" s="71"/>
      <c r="EOM153" s="71"/>
      <c r="EON153" s="72"/>
      <c r="EOO153" s="72"/>
      <c r="EOP153" s="72"/>
      <c r="EOQ153" s="72"/>
      <c r="EOR153" s="72"/>
      <c r="EOS153" s="72"/>
      <c r="EOT153" s="72"/>
      <c r="EOU153" s="72"/>
      <c r="EOV153" s="72"/>
      <c r="EOW153" s="71"/>
      <c r="EOX153" s="71"/>
      <c r="EOY153" s="71"/>
      <c r="EOZ153" s="71"/>
      <c r="EPA153" s="71"/>
      <c r="EPB153" s="71"/>
      <c r="EPC153" s="71"/>
      <c r="EPD153" s="72"/>
      <c r="EPE153" s="72"/>
      <c r="EPF153" s="72"/>
      <c r="EPG153" s="72"/>
      <c r="EPH153" s="72"/>
      <c r="EPI153" s="72"/>
      <c r="EPJ153" s="72"/>
      <c r="EPK153" s="72"/>
      <c r="EPL153" s="72"/>
      <c r="EPM153" s="71"/>
      <c r="EPN153" s="71"/>
      <c r="EPO153" s="71"/>
      <c r="EPP153" s="71"/>
      <c r="EPQ153" s="71"/>
      <c r="EPR153" s="71"/>
      <c r="EPS153" s="71"/>
      <c r="EPT153" s="72"/>
      <c r="EPU153" s="72"/>
      <c r="EPV153" s="72"/>
      <c r="EPW153" s="72"/>
      <c r="EPX153" s="72"/>
      <c r="EPY153" s="72"/>
      <c r="EPZ153" s="72"/>
      <c r="EQA153" s="72"/>
      <c r="EQB153" s="72"/>
      <c r="EQC153" s="71"/>
      <c r="EQD153" s="71"/>
      <c r="EQE153" s="71"/>
      <c r="EQF153" s="71"/>
      <c r="EQG153" s="71"/>
      <c r="EQH153" s="71"/>
      <c r="EQI153" s="71"/>
      <c r="EQJ153" s="72"/>
      <c r="EQK153" s="72"/>
      <c r="EQL153" s="72"/>
      <c r="EQM153" s="72"/>
      <c r="EQN153" s="72"/>
      <c r="EQO153" s="72"/>
      <c r="EQP153" s="72"/>
      <c r="EQQ153" s="72"/>
      <c r="EQR153" s="72"/>
      <c r="EQS153" s="71"/>
      <c r="EQT153" s="71"/>
      <c r="EQU153" s="71"/>
      <c r="EQV153" s="71"/>
      <c r="EQW153" s="71"/>
      <c r="EQX153" s="71"/>
      <c r="EQY153" s="71"/>
      <c r="EQZ153" s="72"/>
      <c r="ERA153" s="72"/>
      <c r="ERB153" s="72"/>
      <c r="ERC153" s="72"/>
      <c r="ERD153" s="72"/>
      <c r="ERE153" s="72"/>
      <c r="ERF153" s="72"/>
      <c r="ERG153" s="72"/>
      <c r="ERH153" s="72"/>
      <c r="ERI153" s="71"/>
      <c r="ERJ153" s="71"/>
      <c r="ERK153" s="71"/>
      <c r="ERL153" s="71"/>
      <c r="ERM153" s="71"/>
      <c r="ERN153" s="71"/>
      <c r="ERO153" s="71"/>
      <c r="ERP153" s="72"/>
      <c r="ERQ153" s="72"/>
      <c r="ERR153" s="72"/>
      <c r="ERS153" s="72"/>
      <c r="ERT153" s="72"/>
      <c r="ERU153" s="72"/>
      <c r="ERV153" s="72"/>
      <c r="ERW153" s="72"/>
      <c r="ERX153" s="72"/>
      <c r="ERY153" s="71"/>
      <c r="ERZ153" s="71"/>
      <c r="ESA153" s="71"/>
      <c r="ESB153" s="71"/>
      <c r="ESC153" s="71"/>
      <c r="ESD153" s="71"/>
      <c r="ESE153" s="71"/>
      <c r="ESF153" s="72"/>
      <c r="ESG153" s="72"/>
      <c r="ESH153" s="72"/>
      <c r="ESI153" s="72"/>
      <c r="ESJ153" s="72"/>
      <c r="ESK153" s="72"/>
      <c r="ESL153" s="72"/>
      <c r="ESM153" s="72"/>
      <c r="ESN153" s="72"/>
      <c r="ESO153" s="71"/>
      <c r="ESP153" s="71"/>
      <c r="ESQ153" s="71"/>
      <c r="ESR153" s="71"/>
      <c r="ESS153" s="71"/>
      <c r="EST153" s="71"/>
      <c r="ESU153" s="71"/>
      <c r="ESV153" s="72"/>
      <c r="ESW153" s="72"/>
      <c r="ESX153" s="72"/>
      <c r="ESY153" s="72"/>
      <c r="ESZ153" s="72"/>
      <c r="ETA153" s="72"/>
      <c r="ETB153" s="72"/>
      <c r="ETC153" s="72"/>
      <c r="ETD153" s="72"/>
      <c r="ETE153" s="71"/>
      <c r="ETF153" s="71"/>
      <c r="ETG153" s="71"/>
      <c r="ETH153" s="71"/>
      <c r="ETI153" s="71"/>
      <c r="ETJ153" s="71"/>
      <c r="ETK153" s="71"/>
      <c r="ETL153" s="72"/>
      <c r="ETM153" s="72"/>
      <c r="ETN153" s="72"/>
      <c r="ETO153" s="72"/>
      <c r="ETP153" s="72"/>
      <c r="ETQ153" s="72"/>
      <c r="ETR153" s="72"/>
      <c r="ETS153" s="72"/>
      <c r="ETT153" s="72"/>
      <c r="ETU153" s="71"/>
      <c r="ETV153" s="71"/>
      <c r="ETW153" s="71"/>
      <c r="ETX153" s="71"/>
      <c r="ETY153" s="71"/>
      <c r="ETZ153" s="71"/>
      <c r="EUA153" s="71"/>
      <c r="EUB153" s="72"/>
      <c r="EUC153" s="72"/>
      <c r="EUD153" s="72"/>
      <c r="EUE153" s="72"/>
      <c r="EUF153" s="72"/>
      <c r="EUG153" s="72"/>
      <c r="EUH153" s="72"/>
      <c r="EUI153" s="72"/>
      <c r="EUJ153" s="72"/>
      <c r="EUK153" s="71"/>
      <c r="EUL153" s="71"/>
      <c r="EUM153" s="71"/>
      <c r="EUN153" s="71"/>
      <c r="EUO153" s="71"/>
      <c r="EUP153" s="71"/>
      <c r="EUQ153" s="71"/>
      <c r="EUR153" s="72"/>
      <c r="EUS153" s="72"/>
      <c r="EUT153" s="72"/>
      <c r="EUU153" s="72"/>
      <c r="EUV153" s="72"/>
      <c r="EUW153" s="72"/>
      <c r="EUX153" s="72"/>
      <c r="EUY153" s="72"/>
      <c r="EUZ153" s="72"/>
      <c r="EVA153" s="71"/>
      <c r="EVB153" s="71"/>
      <c r="EVC153" s="71"/>
      <c r="EVD153" s="71"/>
      <c r="EVE153" s="71"/>
      <c r="EVF153" s="71"/>
      <c r="EVG153" s="71"/>
      <c r="EVH153" s="72"/>
      <c r="EVI153" s="72"/>
      <c r="EVJ153" s="72"/>
      <c r="EVK153" s="72"/>
      <c r="EVL153" s="72"/>
      <c r="EVM153" s="72"/>
      <c r="EVN153" s="72"/>
      <c r="EVO153" s="72"/>
      <c r="EVP153" s="72"/>
      <c r="EVQ153" s="71"/>
      <c r="EVR153" s="71"/>
      <c r="EVS153" s="71"/>
      <c r="EVT153" s="71"/>
      <c r="EVU153" s="71"/>
      <c r="EVV153" s="71"/>
      <c r="EVW153" s="71"/>
      <c r="EVX153" s="72"/>
      <c r="EVY153" s="72"/>
      <c r="EVZ153" s="72"/>
      <c r="EWA153" s="72"/>
      <c r="EWB153" s="72"/>
      <c r="EWC153" s="72"/>
      <c r="EWD153" s="72"/>
      <c r="EWE153" s="72"/>
      <c r="EWF153" s="72"/>
      <c r="EWG153" s="71"/>
      <c r="EWH153" s="71"/>
      <c r="EWI153" s="71"/>
      <c r="EWJ153" s="71"/>
      <c r="EWK153" s="71"/>
      <c r="EWL153" s="71"/>
      <c r="EWM153" s="71"/>
      <c r="EWN153" s="72"/>
      <c r="EWO153" s="72"/>
      <c r="EWP153" s="72"/>
      <c r="EWQ153" s="72"/>
      <c r="EWR153" s="72"/>
      <c r="EWS153" s="72"/>
      <c r="EWT153" s="72"/>
      <c r="EWU153" s="72"/>
      <c r="EWV153" s="72"/>
      <c r="EWW153" s="71"/>
      <c r="EWX153" s="71"/>
      <c r="EWY153" s="71"/>
      <c r="EWZ153" s="71"/>
      <c r="EXA153" s="71"/>
      <c r="EXB153" s="71"/>
      <c r="EXC153" s="71"/>
      <c r="EXD153" s="72"/>
      <c r="EXE153" s="72"/>
      <c r="EXF153" s="72"/>
      <c r="EXG153" s="72"/>
      <c r="EXH153" s="72"/>
      <c r="EXI153" s="72"/>
      <c r="EXJ153" s="72"/>
      <c r="EXK153" s="72"/>
      <c r="EXL153" s="72"/>
      <c r="EXM153" s="71"/>
      <c r="EXN153" s="71"/>
      <c r="EXO153" s="71"/>
      <c r="EXP153" s="71"/>
      <c r="EXQ153" s="71"/>
      <c r="EXR153" s="71"/>
      <c r="EXS153" s="71"/>
      <c r="EXT153" s="72"/>
      <c r="EXU153" s="72"/>
      <c r="EXV153" s="72"/>
      <c r="EXW153" s="72"/>
      <c r="EXX153" s="72"/>
      <c r="EXY153" s="72"/>
      <c r="EXZ153" s="72"/>
      <c r="EYA153" s="72"/>
      <c r="EYB153" s="72"/>
      <c r="EYC153" s="71"/>
      <c r="EYD153" s="71"/>
      <c r="EYE153" s="71"/>
      <c r="EYF153" s="71"/>
      <c r="EYG153" s="71"/>
      <c r="EYH153" s="71"/>
      <c r="EYI153" s="71"/>
      <c r="EYJ153" s="72"/>
      <c r="EYK153" s="72"/>
      <c r="EYL153" s="72"/>
      <c r="EYM153" s="72"/>
      <c r="EYN153" s="72"/>
      <c r="EYO153" s="72"/>
      <c r="EYP153" s="72"/>
      <c r="EYQ153" s="72"/>
      <c r="EYR153" s="72"/>
      <c r="EYS153" s="71"/>
      <c r="EYT153" s="71"/>
      <c r="EYU153" s="71"/>
      <c r="EYV153" s="71"/>
      <c r="EYW153" s="71"/>
      <c r="EYX153" s="71"/>
      <c r="EYY153" s="71"/>
      <c r="EYZ153" s="72"/>
      <c r="EZA153" s="72"/>
      <c r="EZB153" s="72"/>
      <c r="EZC153" s="72"/>
      <c r="EZD153" s="72"/>
      <c r="EZE153" s="72"/>
      <c r="EZF153" s="72"/>
      <c r="EZG153" s="72"/>
      <c r="EZH153" s="72"/>
      <c r="EZI153" s="71"/>
      <c r="EZJ153" s="71"/>
      <c r="EZK153" s="71"/>
      <c r="EZL153" s="71"/>
      <c r="EZM153" s="71"/>
      <c r="EZN153" s="71"/>
      <c r="EZO153" s="71"/>
      <c r="EZP153" s="72"/>
      <c r="EZQ153" s="72"/>
      <c r="EZR153" s="72"/>
      <c r="EZS153" s="72"/>
      <c r="EZT153" s="72"/>
      <c r="EZU153" s="72"/>
      <c r="EZV153" s="72"/>
      <c r="EZW153" s="72"/>
      <c r="EZX153" s="72"/>
      <c r="EZY153" s="71"/>
      <c r="EZZ153" s="71"/>
      <c r="FAA153" s="71"/>
      <c r="FAB153" s="71"/>
      <c r="FAC153" s="71"/>
      <c r="FAD153" s="71"/>
      <c r="FAE153" s="71"/>
      <c r="FAF153" s="72"/>
      <c r="FAG153" s="72"/>
      <c r="FAH153" s="72"/>
      <c r="FAI153" s="72"/>
      <c r="FAJ153" s="72"/>
      <c r="FAK153" s="72"/>
      <c r="FAL153" s="72"/>
      <c r="FAM153" s="72"/>
      <c r="FAN153" s="72"/>
      <c r="FAO153" s="71"/>
      <c r="FAP153" s="71"/>
      <c r="FAQ153" s="71"/>
      <c r="FAR153" s="71"/>
      <c r="FAS153" s="71"/>
      <c r="FAT153" s="71"/>
      <c r="FAU153" s="71"/>
      <c r="FAV153" s="72"/>
      <c r="FAW153" s="72"/>
      <c r="FAX153" s="72"/>
      <c r="FAY153" s="72"/>
      <c r="FAZ153" s="72"/>
      <c r="FBA153" s="72"/>
      <c r="FBB153" s="72"/>
      <c r="FBC153" s="72"/>
      <c r="FBD153" s="72"/>
      <c r="FBE153" s="71"/>
      <c r="FBF153" s="71"/>
      <c r="FBG153" s="71"/>
      <c r="FBH153" s="71"/>
      <c r="FBI153" s="71"/>
      <c r="FBJ153" s="71"/>
      <c r="FBK153" s="71"/>
      <c r="FBL153" s="72"/>
      <c r="FBM153" s="72"/>
      <c r="FBN153" s="72"/>
      <c r="FBO153" s="72"/>
      <c r="FBP153" s="72"/>
      <c r="FBQ153" s="72"/>
      <c r="FBR153" s="72"/>
      <c r="FBS153" s="72"/>
      <c r="FBT153" s="72"/>
      <c r="FBU153" s="71"/>
      <c r="FBV153" s="71"/>
      <c r="FBW153" s="71"/>
      <c r="FBX153" s="71"/>
      <c r="FBY153" s="71"/>
      <c r="FBZ153" s="71"/>
      <c r="FCA153" s="71"/>
      <c r="FCB153" s="72"/>
      <c r="FCC153" s="72"/>
      <c r="FCD153" s="72"/>
      <c r="FCE153" s="72"/>
      <c r="FCF153" s="72"/>
      <c r="FCG153" s="72"/>
      <c r="FCH153" s="72"/>
      <c r="FCI153" s="72"/>
      <c r="FCJ153" s="72"/>
      <c r="FCK153" s="71"/>
      <c r="FCL153" s="71"/>
      <c r="FCM153" s="71"/>
      <c r="FCN153" s="71"/>
      <c r="FCO153" s="71"/>
      <c r="FCP153" s="71"/>
      <c r="FCQ153" s="71"/>
      <c r="FCR153" s="72"/>
      <c r="FCS153" s="72"/>
      <c r="FCT153" s="72"/>
      <c r="FCU153" s="72"/>
      <c r="FCV153" s="72"/>
      <c r="FCW153" s="72"/>
      <c r="FCX153" s="72"/>
      <c r="FCY153" s="72"/>
      <c r="FCZ153" s="72"/>
      <c r="FDA153" s="71"/>
      <c r="FDB153" s="71"/>
      <c r="FDC153" s="71"/>
      <c r="FDD153" s="71"/>
      <c r="FDE153" s="71"/>
      <c r="FDF153" s="71"/>
      <c r="FDG153" s="71"/>
      <c r="FDH153" s="72"/>
      <c r="FDI153" s="72"/>
      <c r="FDJ153" s="72"/>
      <c r="FDK153" s="72"/>
      <c r="FDL153" s="72"/>
      <c r="FDM153" s="72"/>
      <c r="FDN153" s="72"/>
      <c r="FDO153" s="72"/>
      <c r="FDP153" s="72"/>
      <c r="FDQ153" s="71"/>
      <c r="FDR153" s="71"/>
      <c r="FDS153" s="71"/>
      <c r="FDT153" s="71"/>
      <c r="FDU153" s="71"/>
      <c r="FDV153" s="71"/>
      <c r="FDW153" s="71"/>
      <c r="FDX153" s="72"/>
      <c r="FDY153" s="72"/>
      <c r="FDZ153" s="72"/>
      <c r="FEA153" s="72"/>
      <c r="FEB153" s="72"/>
      <c r="FEC153" s="72"/>
      <c r="FED153" s="72"/>
      <c r="FEE153" s="72"/>
      <c r="FEF153" s="72"/>
      <c r="FEG153" s="71"/>
      <c r="FEH153" s="71"/>
      <c r="FEI153" s="71"/>
      <c r="FEJ153" s="71"/>
      <c r="FEK153" s="71"/>
      <c r="FEL153" s="71"/>
      <c r="FEM153" s="71"/>
      <c r="FEN153" s="72"/>
      <c r="FEO153" s="72"/>
      <c r="FEP153" s="72"/>
      <c r="FEQ153" s="72"/>
      <c r="FER153" s="72"/>
      <c r="FES153" s="72"/>
      <c r="FET153" s="72"/>
      <c r="FEU153" s="72"/>
      <c r="FEV153" s="72"/>
      <c r="FEW153" s="71"/>
      <c r="FEX153" s="71"/>
      <c r="FEY153" s="71"/>
      <c r="FEZ153" s="71"/>
      <c r="FFA153" s="71"/>
      <c r="FFB153" s="71"/>
      <c r="FFC153" s="71"/>
      <c r="FFD153" s="72"/>
      <c r="FFE153" s="72"/>
      <c r="FFF153" s="72"/>
      <c r="FFG153" s="72"/>
      <c r="FFH153" s="72"/>
      <c r="FFI153" s="72"/>
      <c r="FFJ153" s="72"/>
      <c r="FFK153" s="72"/>
      <c r="FFL153" s="72"/>
      <c r="FFM153" s="71"/>
      <c r="FFN153" s="71"/>
      <c r="FFO153" s="71"/>
      <c r="FFP153" s="71"/>
      <c r="FFQ153" s="71"/>
      <c r="FFR153" s="71"/>
      <c r="FFS153" s="71"/>
      <c r="FFT153" s="72"/>
      <c r="FFU153" s="72"/>
      <c r="FFV153" s="72"/>
      <c r="FFW153" s="72"/>
      <c r="FFX153" s="72"/>
      <c r="FFY153" s="72"/>
      <c r="FFZ153" s="72"/>
      <c r="FGA153" s="72"/>
      <c r="FGB153" s="72"/>
      <c r="FGC153" s="71"/>
      <c r="FGD153" s="71"/>
      <c r="FGE153" s="71"/>
      <c r="FGF153" s="71"/>
      <c r="FGG153" s="71"/>
      <c r="FGH153" s="71"/>
      <c r="FGI153" s="71"/>
      <c r="FGJ153" s="72"/>
      <c r="FGK153" s="72"/>
      <c r="FGL153" s="72"/>
      <c r="FGM153" s="72"/>
      <c r="FGN153" s="72"/>
      <c r="FGO153" s="72"/>
      <c r="FGP153" s="72"/>
      <c r="FGQ153" s="72"/>
      <c r="FGR153" s="72"/>
      <c r="FGS153" s="71"/>
      <c r="FGT153" s="71"/>
      <c r="FGU153" s="71"/>
      <c r="FGV153" s="71"/>
      <c r="FGW153" s="71"/>
      <c r="FGX153" s="71"/>
      <c r="FGY153" s="71"/>
      <c r="FGZ153" s="72"/>
      <c r="FHA153" s="72"/>
      <c r="FHB153" s="72"/>
      <c r="FHC153" s="72"/>
      <c r="FHD153" s="72"/>
      <c r="FHE153" s="72"/>
      <c r="FHF153" s="72"/>
      <c r="FHG153" s="72"/>
      <c r="FHH153" s="72"/>
      <c r="FHI153" s="71"/>
      <c r="FHJ153" s="71"/>
      <c r="FHK153" s="71"/>
      <c r="FHL153" s="71"/>
      <c r="FHM153" s="71"/>
      <c r="FHN153" s="71"/>
      <c r="FHO153" s="71"/>
      <c r="FHP153" s="72"/>
      <c r="FHQ153" s="72"/>
      <c r="FHR153" s="72"/>
      <c r="FHS153" s="72"/>
      <c r="FHT153" s="72"/>
      <c r="FHU153" s="72"/>
      <c r="FHV153" s="72"/>
      <c r="FHW153" s="72"/>
      <c r="FHX153" s="72"/>
      <c r="FHY153" s="71"/>
      <c r="FHZ153" s="71"/>
      <c r="FIA153" s="71"/>
      <c r="FIB153" s="71"/>
      <c r="FIC153" s="71"/>
      <c r="FID153" s="71"/>
      <c r="FIE153" s="71"/>
      <c r="FIF153" s="72"/>
      <c r="FIG153" s="72"/>
      <c r="FIH153" s="72"/>
      <c r="FII153" s="72"/>
      <c r="FIJ153" s="72"/>
      <c r="FIK153" s="72"/>
      <c r="FIL153" s="72"/>
      <c r="FIM153" s="72"/>
      <c r="FIN153" s="72"/>
      <c r="FIO153" s="71"/>
      <c r="FIP153" s="71"/>
      <c r="FIQ153" s="71"/>
      <c r="FIR153" s="71"/>
      <c r="FIS153" s="71"/>
      <c r="FIT153" s="71"/>
      <c r="FIU153" s="71"/>
      <c r="FIV153" s="72"/>
      <c r="FIW153" s="72"/>
      <c r="FIX153" s="72"/>
      <c r="FIY153" s="72"/>
      <c r="FIZ153" s="72"/>
      <c r="FJA153" s="72"/>
      <c r="FJB153" s="72"/>
      <c r="FJC153" s="72"/>
      <c r="FJD153" s="72"/>
      <c r="FJE153" s="71"/>
      <c r="FJF153" s="71"/>
      <c r="FJG153" s="71"/>
      <c r="FJH153" s="71"/>
      <c r="FJI153" s="71"/>
      <c r="FJJ153" s="71"/>
      <c r="FJK153" s="71"/>
      <c r="FJL153" s="72"/>
      <c r="FJM153" s="72"/>
      <c r="FJN153" s="72"/>
      <c r="FJO153" s="72"/>
      <c r="FJP153" s="72"/>
      <c r="FJQ153" s="72"/>
      <c r="FJR153" s="72"/>
      <c r="FJS153" s="72"/>
      <c r="FJT153" s="72"/>
      <c r="FJU153" s="71"/>
      <c r="FJV153" s="71"/>
      <c r="FJW153" s="71"/>
      <c r="FJX153" s="71"/>
      <c r="FJY153" s="71"/>
      <c r="FJZ153" s="71"/>
      <c r="FKA153" s="71"/>
      <c r="FKB153" s="72"/>
      <c r="FKC153" s="72"/>
      <c r="FKD153" s="72"/>
      <c r="FKE153" s="72"/>
      <c r="FKF153" s="72"/>
      <c r="FKG153" s="72"/>
      <c r="FKH153" s="72"/>
      <c r="FKI153" s="72"/>
      <c r="FKJ153" s="72"/>
      <c r="FKK153" s="71"/>
      <c r="FKL153" s="71"/>
      <c r="FKM153" s="71"/>
      <c r="FKN153" s="71"/>
      <c r="FKO153" s="71"/>
      <c r="FKP153" s="71"/>
      <c r="FKQ153" s="71"/>
      <c r="FKR153" s="72"/>
      <c r="FKS153" s="72"/>
      <c r="FKT153" s="72"/>
      <c r="FKU153" s="72"/>
      <c r="FKV153" s="72"/>
      <c r="FKW153" s="72"/>
      <c r="FKX153" s="72"/>
      <c r="FKY153" s="72"/>
      <c r="FKZ153" s="72"/>
      <c r="FLA153" s="71"/>
      <c r="FLB153" s="71"/>
      <c r="FLC153" s="71"/>
      <c r="FLD153" s="71"/>
      <c r="FLE153" s="71"/>
      <c r="FLF153" s="71"/>
      <c r="FLG153" s="71"/>
      <c r="FLH153" s="72"/>
      <c r="FLI153" s="72"/>
      <c r="FLJ153" s="72"/>
      <c r="FLK153" s="72"/>
      <c r="FLL153" s="72"/>
      <c r="FLM153" s="72"/>
      <c r="FLN153" s="72"/>
      <c r="FLO153" s="72"/>
      <c r="FLP153" s="72"/>
      <c r="FLQ153" s="71"/>
      <c r="FLR153" s="71"/>
      <c r="FLS153" s="71"/>
      <c r="FLT153" s="71"/>
      <c r="FLU153" s="71"/>
      <c r="FLV153" s="71"/>
      <c r="FLW153" s="71"/>
      <c r="FLX153" s="72"/>
      <c r="FLY153" s="72"/>
      <c r="FLZ153" s="72"/>
      <c r="FMA153" s="72"/>
      <c r="FMB153" s="72"/>
      <c r="FMC153" s="72"/>
      <c r="FMD153" s="72"/>
      <c r="FME153" s="72"/>
      <c r="FMF153" s="72"/>
      <c r="FMG153" s="71"/>
      <c r="FMH153" s="71"/>
      <c r="FMI153" s="71"/>
      <c r="FMJ153" s="71"/>
      <c r="FMK153" s="71"/>
      <c r="FML153" s="71"/>
      <c r="FMM153" s="71"/>
      <c r="FMN153" s="72"/>
      <c r="FMO153" s="72"/>
      <c r="FMP153" s="72"/>
      <c r="FMQ153" s="72"/>
      <c r="FMR153" s="72"/>
      <c r="FMS153" s="72"/>
      <c r="FMT153" s="72"/>
      <c r="FMU153" s="72"/>
      <c r="FMV153" s="72"/>
      <c r="FMW153" s="71"/>
      <c r="FMX153" s="71"/>
      <c r="FMY153" s="71"/>
      <c r="FMZ153" s="71"/>
      <c r="FNA153" s="71"/>
      <c r="FNB153" s="71"/>
      <c r="FNC153" s="71"/>
      <c r="FND153" s="72"/>
      <c r="FNE153" s="72"/>
      <c r="FNF153" s="72"/>
      <c r="FNG153" s="72"/>
      <c r="FNH153" s="72"/>
      <c r="FNI153" s="72"/>
      <c r="FNJ153" s="72"/>
      <c r="FNK153" s="72"/>
      <c r="FNL153" s="72"/>
      <c r="FNM153" s="71"/>
      <c r="FNN153" s="71"/>
      <c r="FNO153" s="71"/>
      <c r="FNP153" s="71"/>
      <c r="FNQ153" s="71"/>
      <c r="FNR153" s="71"/>
      <c r="FNS153" s="71"/>
      <c r="FNT153" s="72"/>
      <c r="FNU153" s="72"/>
      <c r="FNV153" s="72"/>
      <c r="FNW153" s="72"/>
      <c r="FNX153" s="72"/>
      <c r="FNY153" s="72"/>
      <c r="FNZ153" s="72"/>
      <c r="FOA153" s="72"/>
      <c r="FOB153" s="72"/>
      <c r="FOC153" s="71"/>
      <c r="FOD153" s="71"/>
      <c r="FOE153" s="71"/>
      <c r="FOF153" s="71"/>
      <c r="FOG153" s="71"/>
      <c r="FOH153" s="71"/>
      <c r="FOI153" s="71"/>
      <c r="FOJ153" s="72"/>
      <c r="FOK153" s="72"/>
      <c r="FOL153" s="72"/>
      <c r="FOM153" s="72"/>
      <c r="FON153" s="72"/>
      <c r="FOO153" s="72"/>
      <c r="FOP153" s="72"/>
      <c r="FOQ153" s="72"/>
      <c r="FOR153" s="72"/>
      <c r="FOS153" s="71"/>
      <c r="FOT153" s="71"/>
      <c r="FOU153" s="71"/>
      <c r="FOV153" s="71"/>
      <c r="FOW153" s="71"/>
      <c r="FOX153" s="71"/>
      <c r="FOY153" s="71"/>
      <c r="FOZ153" s="72"/>
      <c r="FPA153" s="72"/>
      <c r="FPB153" s="72"/>
      <c r="FPC153" s="72"/>
      <c r="FPD153" s="72"/>
      <c r="FPE153" s="72"/>
      <c r="FPF153" s="72"/>
      <c r="FPG153" s="72"/>
      <c r="FPH153" s="72"/>
      <c r="FPI153" s="71"/>
      <c r="FPJ153" s="71"/>
      <c r="FPK153" s="71"/>
      <c r="FPL153" s="71"/>
      <c r="FPM153" s="71"/>
      <c r="FPN153" s="71"/>
      <c r="FPO153" s="71"/>
      <c r="FPP153" s="72"/>
      <c r="FPQ153" s="72"/>
      <c r="FPR153" s="72"/>
      <c r="FPS153" s="72"/>
      <c r="FPT153" s="72"/>
      <c r="FPU153" s="72"/>
      <c r="FPV153" s="72"/>
      <c r="FPW153" s="72"/>
      <c r="FPX153" s="72"/>
      <c r="FPY153" s="71"/>
      <c r="FPZ153" s="71"/>
      <c r="FQA153" s="71"/>
      <c r="FQB153" s="71"/>
      <c r="FQC153" s="71"/>
      <c r="FQD153" s="71"/>
      <c r="FQE153" s="71"/>
      <c r="FQF153" s="72"/>
      <c r="FQG153" s="72"/>
      <c r="FQH153" s="72"/>
      <c r="FQI153" s="72"/>
      <c r="FQJ153" s="72"/>
      <c r="FQK153" s="72"/>
      <c r="FQL153" s="72"/>
      <c r="FQM153" s="72"/>
      <c r="FQN153" s="72"/>
      <c r="FQO153" s="71"/>
      <c r="FQP153" s="71"/>
      <c r="FQQ153" s="71"/>
      <c r="FQR153" s="71"/>
      <c r="FQS153" s="71"/>
      <c r="FQT153" s="71"/>
      <c r="FQU153" s="71"/>
      <c r="FQV153" s="72"/>
      <c r="FQW153" s="72"/>
      <c r="FQX153" s="72"/>
      <c r="FQY153" s="72"/>
      <c r="FQZ153" s="72"/>
      <c r="FRA153" s="72"/>
      <c r="FRB153" s="72"/>
      <c r="FRC153" s="72"/>
      <c r="FRD153" s="72"/>
      <c r="FRE153" s="71"/>
      <c r="FRF153" s="71"/>
      <c r="FRG153" s="71"/>
      <c r="FRH153" s="71"/>
      <c r="FRI153" s="71"/>
      <c r="FRJ153" s="71"/>
      <c r="FRK153" s="71"/>
      <c r="FRL153" s="72"/>
      <c r="FRM153" s="72"/>
      <c r="FRN153" s="72"/>
      <c r="FRO153" s="72"/>
      <c r="FRP153" s="72"/>
      <c r="FRQ153" s="72"/>
      <c r="FRR153" s="72"/>
      <c r="FRS153" s="72"/>
      <c r="FRT153" s="72"/>
      <c r="FRU153" s="71"/>
      <c r="FRV153" s="71"/>
      <c r="FRW153" s="71"/>
      <c r="FRX153" s="71"/>
      <c r="FRY153" s="71"/>
      <c r="FRZ153" s="71"/>
      <c r="FSA153" s="71"/>
      <c r="FSB153" s="72"/>
      <c r="FSC153" s="72"/>
      <c r="FSD153" s="72"/>
      <c r="FSE153" s="72"/>
      <c r="FSF153" s="72"/>
      <c r="FSG153" s="72"/>
      <c r="FSH153" s="72"/>
      <c r="FSI153" s="72"/>
      <c r="FSJ153" s="72"/>
      <c r="FSK153" s="71"/>
      <c r="FSL153" s="71"/>
      <c r="FSM153" s="71"/>
      <c r="FSN153" s="71"/>
      <c r="FSO153" s="71"/>
      <c r="FSP153" s="71"/>
      <c r="FSQ153" s="71"/>
      <c r="FSR153" s="72"/>
      <c r="FSS153" s="72"/>
      <c r="FST153" s="72"/>
      <c r="FSU153" s="72"/>
      <c r="FSV153" s="72"/>
      <c r="FSW153" s="72"/>
      <c r="FSX153" s="72"/>
      <c r="FSY153" s="72"/>
      <c r="FSZ153" s="72"/>
      <c r="FTA153" s="71"/>
      <c r="FTB153" s="71"/>
      <c r="FTC153" s="71"/>
      <c r="FTD153" s="71"/>
      <c r="FTE153" s="71"/>
      <c r="FTF153" s="71"/>
      <c r="FTG153" s="71"/>
      <c r="FTH153" s="72"/>
      <c r="FTI153" s="72"/>
      <c r="FTJ153" s="72"/>
      <c r="FTK153" s="72"/>
      <c r="FTL153" s="72"/>
      <c r="FTM153" s="72"/>
      <c r="FTN153" s="72"/>
      <c r="FTO153" s="72"/>
      <c r="FTP153" s="72"/>
      <c r="FTQ153" s="71"/>
      <c r="FTR153" s="71"/>
      <c r="FTS153" s="71"/>
      <c r="FTT153" s="71"/>
      <c r="FTU153" s="71"/>
      <c r="FTV153" s="71"/>
      <c r="FTW153" s="71"/>
      <c r="FTX153" s="72"/>
      <c r="FTY153" s="72"/>
      <c r="FTZ153" s="72"/>
      <c r="FUA153" s="72"/>
      <c r="FUB153" s="72"/>
      <c r="FUC153" s="72"/>
      <c r="FUD153" s="72"/>
      <c r="FUE153" s="72"/>
      <c r="FUF153" s="72"/>
      <c r="FUG153" s="71"/>
      <c r="FUH153" s="71"/>
      <c r="FUI153" s="71"/>
      <c r="FUJ153" s="71"/>
      <c r="FUK153" s="71"/>
      <c r="FUL153" s="71"/>
      <c r="FUM153" s="71"/>
      <c r="FUN153" s="72"/>
      <c r="FUO153" s="72"/>
      <c r="FUP153" s="72"/>
      <c r="FUQ153" s="72"/>
      <c r="FUR153" s="72"/>
      <c r="FUS153" s="72"/>
      <c r="FUT153" s="72"/>
      <c r="FUU153" s="72"/>
      <c r="FUV153" s="72"/>
      <c r="FUW153" s="71"/>
      <c r="FUX153" s="71"/>
      <c r="FUY153" s="71"/>
      <c r="FUZ153" s="71"/>
      <c r="FVA153" s="71"/>
      <c r="FVB153" s="71"/>
      <c r="FVC153" s="71"/>
      <c r="FVD153" s="72"/>
      <c r="FVE153" s="72"/>
      <c r="FVF153" s="72"/>
      <c r="FVG153" s="72"/>
      <c r="FVH153" s="72"/>
      <c r="FVI153" s="72"/>
      <c r="FVJ153" s="72"/>
      <c r="FVK153" s="72"/>
      <c r="FVL153" s="72"/>
      <c r="FVM153" s="71"/>
      <c r="FVN153" s="71"/>
      <c r="FVO153" s="71"/>
      <c r="FVP153" s="71"/>
      <c r="FVQ153" s="71"/>
      <c r="FVR153" s="71"/>
      <c r="FVS153" s="71"/>
      <c r="FVT153" s="72"/>
      <c r="FVU153" s="72"/>
      <c r="FVV153" s="72"/>
      <c r="FVW153" s="72"/>
      <c r="FVX153" s="72"/>
      <c r="FVY153" s="72"/>
      <c r="FVZ153" s="72"/>
      <c r="FWA153" s="72"/>
      <c r="FWB153" s="72"/>
      <c r="FWC153" s="71"/>
      <c r="FWD153" s="71"/>
      <c r="FWE153" s="71"/>
      <c r="FWF153" s="71"/>
      <c r="FWG153" s="71"/>
      <c r="FWH153" s="71"/>
      <c r="FWI153" s="71"/>
      <c r="FWJ153" s="72"/>
      <c r="FWK153" s="72"/>
      <c r="FWL153" s="72"/>
      <c r="FWM153" s="72"/>
      <c r="FWN153" s="72"/>
      <c r="FWO153" s="72"/>
      <c r="FWP153" s="72"/>
      <c r="FWQ153" s="72"/>
      <c r="FWR153" s="72"/>
      <c r="FWS153" s="71"/>
      <c r="FWT153" s="71"/>
      <c r="FWU153" s="71"/>
      <c r="FWV153" s="71"/>
      <c r="FWW153" s="71"/>
      <c r="FWX153" s="71"/>
      <c r="FWY153" s="71"/>
      <c r="FWZ153" s="72"/>
      <c r="FXA153" s="72"/>
      <c r="FXB153" s="72"/>
      <c r="FXC153" s="72"/>
      <c r="FXD153" s="72"/>
      <c r="FXE153" s="72"/>
      <c r="FXF153" s="72"/>
      <c r="FXG153" s="72"/>
      <c r="FXH153" s="72"/>
      <c r="FXI153" s="71"/>
      <c r="FXJ153" s="71"/>
      <c r="FXK153" s="71"/>
      <c r="FXL153" s="71"/>
      <c r="FXM153" s="71"/>
      <c r="FXN153" s="71"/>
      <c r="FXO153" s="71"/>
      <c r="FXP153" s="72"/>
      <c r="FXQ153" s="72"/>
      <c r="FXR153" s="72"/>
      <c r="FXS153" s="72"/>
      <c r="FXT153" s="72"/>
      <c r="FXU153" s="72"/>
      <c r="FXV153" s="72"/>
      <c r="FXW153" s="72"/>
      <c r="FXX153" s="72"/>
      <c r="FXY153" s="71"/>
      <c r="FXZ153" s="71"/>
      <c r="FYA153" s="71"/>
      <c r="FYB153" s="71"/>
      <c r="FYC153" s="71"/>
      <c r="FYD153" s="71"/>
      <c r="FYE153" s="71"/>
      <c r="FYF153" s="72"/>
      <c r="FYG153" s="72"/>
      <c r="FYH153" s="72"/>
      <c r="FYI153" s="72"/>
      <c r="FYJ153" s="72"/>
      <c r="FYK153" s="72"/>
      <c r="FYL153" s="72"/>
      <c r="FYM153" s="72"/>
      <c r="FYN153" s="72"/>
      <c r="FYO153" s="71"/>
      <c r="FYP153" s="71"/>
      <c r="FYQ153" s="71"/>
      <c r="FYR153" s="71"/>
      <c r="FYS153" s="71"/>
      <c r="FYT153" s="71"/>
      <c r="FYU153" s="71"/>
      <c r="FYV153" s="72"/>
      <c r="FYW153" s="72"/>
      <c r="FYX153" s="72"/>
      <c r="FYY153" s="72"/>
      <c r="FYZ153" s="72"/>
      <c r="FZA153" s="72"/>
      <c r="FZB153" s="72"/>
      <c r="FZC153" s="72"/>
      <c r="FZD153" s="72"/>
      <c r="FZE153" s="71"/>
      <c r="FZF153" s="71"/>
      <c r="FZG153" s="71"/>
      <c r="FZH153" s="71"/>
      <c r="FZI153" s="71"/>
      <c r="FZJ153" s="71"/>
      <c r="FZK153" s="71"/>
      <c r="FZL153" s="72"/>
      <c r="FZM153" s="72"/>
      <c r="FZN153" s="72"/>
      <c r="FZO153" s="72"/>
      <c r="FZP153" s="72"/>
      <c r="FZQ153" s="72"/>
      <c r="FZR153" s="72"/>
      <c r="FZS153" s="72"/>
      <c r="FZT153" s="72"/>
      <c r="FZU153" s="71"/>
      <c r="FZV153" s="71"/>
      <c r="FZW153" s="71"/>
      <c r="FZX153" s="71"/>
      <c r="FZY153" s="71"/>
      <c r="FZZ153" s="71"/>
      <c r="GAA153" s="71"/>
      <c r="GAB153" s="72"/>
      <c r="GAC153" s="72"/>
      <c r="GAD153" s="72"/>
      <c r="GAE153" s="72"/>
      <c r="GAF153" s="72"/>
      <c r="GAG153" s="72"/>
      <c r="GAH153" s="72"/>
      <c r="GAI153" s="72"/>
      <c r="GAJ153" s="72"/>
      <c r="GAK153" s="71"/>
      <c r="GAL153" s="71"/>
      <c r="GAM153" s="71"/>
      <c r="GAN153" s="71"/>
      <c r="GAO153" s="71"/>
      <c r="GAP153" s="71"/>
      <c r="GAQ153" s="71"/>
      <c r="GAR153" s="72"/>
      <c r="GAS153" s="72"/>
      <c r="GAT153" s="72"/>
      <c r="GAU153" s="72"/>
      <c r="GAV153" s="72"/>
      <c r="GAW153" s="72"/>
      <c r="GAX153" s="72"/>
      <c r="GAY153" s="72"/>
      <c r="GAZ153" s="72"/>
      <c r="GBA153" s="71"/>
      <c r="GBB153" s="71"/>
      <c r="GBC153" s="71"/>
      <c r="GBD153" s="71"/>
      <c r="GBE153" s="71"/>
      <c r="GBF153" s="71"/>
      <c r="GBG153" s="71"/>
      <c r="GBH153" s="72"/>
      <c r="GBI153" s="72"/>
      <c r="GBJ153" s="72"/>
      <c r="GBK153" s="72"/>
      <c r="GBL153" s="72"/>
      <c r="GBM153" s="72"/>
      <c r="GBN153" s="72"/>
      <c r="GBO153" s="72"/>
      <c r="GBP153" s="72"/>
      <c r="GBQ153" s="71"/>
      <c r="GBR153" s="71"/>
      <c r="GBS153" s="71"/>
      <c r="GBT153" s="71"/>
      <c r="GBU153" s="71"/>
      <c r="GBV153" s="71"/>
      <c r="GBW153" s="71"/>
      <c r="GBX153" s="72"/>
      <c r="GBY153" s="72"/>
      <c r="GBZ153" s="72"/>
      <c r="GCA153" s="72"/>
      <c r="GCB153" s="72"/>
      <c r="GCC153" s="72"/>
      <c r="GCD153" s="72"/>
      <c r="GCE153" s="72"/>
      <c r="GCF153" s="72"/>
      <c r="GCG153" s="71"/>
      <c r="GCH153" s="71"/>
      <c r="GCI153" s="71"/>
      <c r="GCJ153" s="71"/>
      <c r="GCK153" s="71"/>
      <c r="GCL153" s="71"/>
      <c r="GCM153" s="71"/>
      <c r="GCN153" s="72"/>
      <c r="GCO153" s="72"/>
      <c r="GCP153" s="72"/>
      <c r="GCQ153" s="72"/>
      <c r="GCR153" s="72"/>
      <c r="GCS153" s="72"/>
      <c r="GCT153" s="72"/>
      <c r="GCU153" s="72"/>
      <c r="GCV153" s="72"/>
      <c r="GCW153" s="71"/>
      <c r="GCX153" s="71"/>
      <c r="GCY153" s="71"/>
      <c r="GCZ153" s="71"/>
      <c r="GDA153" s="71"/>
      <c r="GDB153" s="71"/>
      <c r="GDC153" s="71"/>
      <c r="GDD153" s="72"/>
      <c r="GDE153" s="72"/>
      <c r="GDF153" s="72"/>
      <c r="GDG153" s="72"/>
      <c r="GDH153" s="72"/>
      <c r="GDI153" s="72"/>
      <c r="GDJ153" s="72"/>
      <c r="GDK153" s="72"/>
      <c r="GDL153" s="72"/>
      <c r="GDM153" s="71"/>
      <c r="GDN153" s="71"/>
      <c r="GDO153" s="71"/>
      <c r="GDP153" s="71"/>
      <c r="GDQ153" s="71"/>
      <c r="GDR153" s="71"/>
      <c r="GDS153" s="71"/>
      <c r="GDT153" s="72"/>
      <c r="GDU153" s="72"/>
      <c r="GDV153" s="72"/>
      <c r="GDW153" s="72"/>
      <c r="GDX153" s="72"/>
      <c r="GDY153" s="72"/>
      <c r="GDZ153" s="72"/>
      <c r="GEA153" s="72"/>
      <c r="GEB153" s="72"/>
      <c r="GEC153" s="71"/>
      <c r="GED153" s="71"/>
      <c r="GEE153" s="71"/>
      <c r="GEF153" s="71"/>
      <c r="GEG153" s="71"/>
      <c r="GEH153" s="71"/>
      <c r="GEI153" s="71"/>
      <c r="GEJ153" s="72"/>
      <c r="GEK153" s="72"/>
      <c r="GEL153" s="72"/>
      <c r="GEM153" s="72"/>
      <c r="GEN153" s="72"/>
      <c r="GEO153" s="72"/>
      <c r="GEP153" s="72"/>
      <c r="GEQ153" s="72"/>
      <c r="GER153" s="72"/>
      <c r="GES153" s="71"/>
      <c r="GET153" s="71"/>
      <c r="GEU153" s="71"/>
      <c r="GEV153" s="71"/>
      <c r="GEW153" s="71"/>
      <c r="GEX153" s="71"/>
      <c r="GEY153" s="71"/>
      <c r="GEZ153" s="72"/>
      <c r="GFA153" s="72"/>
      <c r="GFB153" s="72"/>
      <c r="GFC153" s="72"/>
      <c r="GFD153" s="72"/>
      <c r="GFE153" s="72"/>
      <c r="GFF153" s="72"/>
      <c r="GFG153" s="72"/>
      <c r="GFH153" s="72"/>
      <c r="GFI153" s="71"/>
      <c r="GFJ153" s="71"/>
      <c r="GFK153" s="71"/>
      <c r="GFL153" s="71"/>
      <c r="GFM153" s="71"/>
      <c r="GFN153" s="71"/>
      <c r="GFO153" s="71"/>
      <c r="GFP153" s="72"/>
      <c r="GFQ153" s="72"/>
      <c r="GFR153" s="72"/>
      <c r="GFS153" s="72"/>
      <c r="GFT153" s="72"/>
      <c r="GFU153" s="72"/>
      <c r="GFV153" s="72"/>
      <c r="GFW153" s="72"/>
      <c r="GFX153" s="72"/>
      <c r="GFY153" s="71"/>
      <c r="GFZ153" s="71"/>
      <c r="GGA153" s="71"/>
      <c r="GGB153" s="71"/>
      <c r="GGC153" s="71"/>
      <c r="GGD153" s="71"/>
      <c r="GGE153" s="71"/>
      <c r="GGF153" s="72"/>
      <c r="GGG153" s="72"/>
      <c r="GGH153" s="72"/>
      <c r="GGI153" s="72"/>
      <c r="GGJ153" s="72"/>
      <c r="GGK153" s="72"/>
      <c r="GGL153" s="72"/>
      <c r="GGM153" s="72"/>
      <c r="GGN153" s="72"/>
      <c r="GGO153" s="71"/>
      <c r="GGP153" s="71"/>
      <c r="GGQ153" s="71"/>
      <c r="GGR153" s="71"/>
      <c r="GGS153" s="71"/>
      <c r="GGT153" s="71"/>
      <c r="GGU153" s="71"/>
      <c r="GGV153" s="72"/>
      <c r="GGW153" s="72"/>
      <c r="GGX153" s="72"/>
      <c r="GGY153" s="72"/>
      <c r="GGZ153" s="72"/>
      <c r="GHA153" s="72"/>
      <c r="GHB153" s="72"/>
      <c r="GHC153" s="72"/>
      <c r="GHD153" s="72"/>
      <c r="GHE153" s="71"/>
      <c r="GHF153" s="71"/>
      <c r="GHG153" s="71"/>
      <c r="GHH153" s="71"/>
      <c r="GHI153" s="71"/>
      <c r="GHJ153" s="71"/>
      <c r="GHK153" s="71"/>
      <c r="GHL153" s="72"/>
      <c r="GHM153" s="72"/>
      <c r="GHN153" s="72"/>
      <c r="GHO153" s="72"/>
      <c r="GHP153" s="72"/>
      <c r="GHQ153" s="72"/>
      <c r="GHR153" s="72"/>
      <c r="GHS153" s="72"/>
      <c r="GHT153" s="72"/>
      <c r="GHU153" s="71"/>
      <c r="GHV153" s="71"/>
      <c r="GHW153" s="71"/>
      <c r="GHX153" s="71"/>
      <c r="GHY153" s="71"/>
      <c r="GHZ153" s="71"/>
      <c r="GIA153" s="71"/>
      <c r="GIB153" s="72"/>
      <c r="GIC153" s="72"/>
      <c r="GID153" s="72"/>
      <c r="GIE153" s="72"/>
      <c r="GIF153" s="72"/>
      <c r="GIG153" s="72"/>
      <c r="GIH153" s="72"/>
      <c r="GII153" s="72"/>
      <c r="GIJ153" s="72"/>
      <c r="GIK153" s="71"/>
      <c r="GIL153" s="71"/>
      <c r="GIM153" s="71"/>
      <c r="GIN153" s="71"/>
      <c r="GIO153" s="71"/>
      <c r="GIP153" s="71"/>
      <c r="GIQ153" s="71"/>
      <c r="GIR153" s="72"/>
      <c r="GIS153" s="72"/>
      <c r="GIT153" s="72"/>
      <c r="GIU153" s="72"/>
      <c r="GIV153" s="72"/>
      <c r="GIW153" s="72"/>
      <c r="GIX153" s="72"/>
      <c r="GIY153" s="72"/>
      <c r="GIZ153" s="72"/>
      <c r="GJA153" s="71"/>
      <c r="GJB153" s="71"/>
      <c r="GJC153" s="71"/>
      <c r="GJD153" s="71"/>
      <c r="GJE153" s="71"/>
      <c r="GJF153" s="71"/>
      <c r="GJG153" s="71"/>
      <c r="GJH153" s="72"/>
      <c r="GJI153" s="72"/>
      <c r="GJJ153" s="72"/>
      <c r="GJK153" s="72"/>
      <c r="GJL153" s="72"/>
      <c r="GJM153" s="72"/>
      <c r="GJN153" s="72"/>
      <c r="GJO153" s="72"/>
      <c r="GJP153" s="72"/>
      <c r="GJQ153" s="71"/>
      <c r="GJR153" s="71"/>
      <c r="GJS153" s="71"/>
      <c r="GJT153" s="71"/>
      <c r="GJU153" s="71"/>
      <c r="GJV153" s="71"/>
      <c r="GJW153" s="71"/>
      <c r="GJX153" s="72"/>
      <c r="GJY153" s="72"/>
      <c r="GJZ153" s="72"/>
      <c r="GKA153" s="72"/>
      <c r="GKB153" s="72"/>
      <c r="GKC153" s="72"/>
      <c r="GKD153" s="72"/>
      <c r="GKE153" s="72"/>
      <c r="GKF153" s="72"/>
      <c r="GKG153" s="71"/>
      <c r="GKH153" s="71"/>
      <c r="GKI153" s="71"/>
      <c r="GKJ153" s="71"/>
      <c r="GKK153" s="71"/>
      <c r="GKL153" s="71"/>
      <c r="GKM153" s="71"/>
      <c r="GKN153" s="72"/>
      <c r="GKO153" s="72"/>
      <c r="GKP153" s="72"/>
      <c r="GKQ153" s="72"/>
      <c r="GKR153" s="72"/>
      <c r="GKS153" s="72"/>
      <c r="GKT153" s="72"/>
      <c r="GKU153" s="72"/>
      <c r="GKV153" s="72"/>
      <c r="GKW153" s="71"/>
      <c r="GKX153" s="71"/>
      <c r="GKY153" s="71"/>
      <c r="GKZ153" s="71"/>
      <c r="GLA153" s="71"/>
      <c r="GLB153" s="71"/>
      <c r="GLC153" s="71"/>
      <c r="GLD153" s="72"/>
      <c r="GLE153" s="72"/>
      <c r="GLF153" s="72"/>
      <c r="GLG153" s="72"/>
      <c r="GLH153" s="72"/>
      <c r="GLI153" s="72"/>
      <c r="GLJ153" s="72"/>
      <c r="GLK153" s="72"/>
      <c r="GLL153" s="72"/>
      <c r="GLM153" s="71"/>
      <c r="GLN153" s="71"/>
      <c r="GLO153" s="71"/>
      <c r="GLP153" s="71"/>
      <c r="GLQ153" s="71"/>
      <c r="GLR153" s="71"/>
      <c r="GLS153" s="71"/>
      <c r="GLT153" s="72"/>
      <c r="GLU153" s="72"/>
      <c r="GLV153" s="72"/>
      <c r="GLW153" s="72"/>
      <c r="GLX153" s="72"/>
      <c r="GLY153" s="72"/>
      <c r="GLZ153" s="72"/>
      <c r="GMA153" s="72"/>
      <c r="GMB153" s="72"/>
      <c r="GMC153" s="71"/>
      <c r="GMD153" s="71"/>
      <c r="GME153" s="71"/>
      <c r="GMF153" s="71"/>
      <c r="GMG153" s="71"/>
      <c r="GMH153" s="71"/>
      <c r="GMI153" s="71"/>
      <c r="GMJ153" s="72"/>
      <c r="GMK153" s="72"/>
      <c r="GML153" s="72"/>
      <c r="GMM153" s="72"/>
      <c r="GMN153" s="72"/>
      <c r="GMO153" s="72"/>
      <c r="GMP153" s="72"/>
      <c r="GMQ153" s="72"/>
      <c r="GMR153" s="72"/>
      <c r="GMS153" s="71"/>
      <c r="GMT153" s="71"/>
      <c r="GMU153" s="71"/>
      <c r="GMV153" s="71"/>
      <c r="GMW153" s="71"/>
      <c r="GMX153" s="71"/>
      <c r="GMY153" s="71"/>
      <c r="GMZ153" s="72"/>
      <c r="GNA153" s="72"/>
      <c r="GNB153" s="72"/>
      <c r="GNC153" s="72"/>
      <c r="GND153" s="72"/>
      <c r="GNE153" s="72"/>
      <c r="GNF153" s="72"/>
      <c r="GNG153" s="72"/>
      <c r="GNH153" s="72"/>
      <c r="GNI153" s="71"/>
      <c r="GNJ153" s="71"/>
      <c r="GNK153" s="71"/>
      <c r="GNL153" s="71"/>
      <c r="GNM153" s="71"/>
      <c r="GNN153" s="71"/>
      <c r="GNO153" s="71"/>
      <c r="GNP153" s="72"/>
      <c r="GNQ153" s="72"/>
      <c r="GNR153" s="72"/>
      <c r="GNS153" s="72"/>
      <c r="GNT153" s="72"/>
      <c r="GNU153" s="72"/>
      <c r="GNV153" s="72"/>
      <c r="GNW153" s="72"/>
      <c r="GNX153" s="72"/>
      <c r="GNY153" s="71"/>
      <c r="GNZ153" s="71"/>
      <c r="GOA153" s="71"/>
      <c r="GOB153" s="71"/>
      <c r="GOC153" s="71"/>
      <c r="GOD153" s="71"/>
      <c r="GOE153" s="71"/>
      <c r="GOF153" s="72"/>
      <c r="GOG153" s="72"/>
      <c r="GOH153" s="72"/>
      <c r="GOI153" s="72"/>
      <c r="GOJ153" s="72"/>
      <c r="GOK153" s="72"/>
      <c r="GOL153" s="72"/>
      <c r="GOM153" s="72"/>
      <c r="GON153" s="72"/>
      <c r="GOO153" s="71"/>
      <c r="GOP153" s="71"/>
      <c r="GOQ153" s="71"/>
      <c r="GOR153" s="71"/>
      <c r="GOS153" s="71"/>
      <c r="GOT153" s="71"/>
      <c r="GOU153" s="71"/>
      <c r="GOV153" s="72"/>
      <c r="GOW153" s="72"/>
      <c r="GOX153" s="72"/>
      <c r="GOY153" s="72"/>
      <c r="GOZ153" s="72"/>
      <c r="GPA153" s="72"/>
      <c r="GPB153" s="72"/>
      <c r="GPC153" s="72"/>
      <c r="GPD153" s="72"/>
      <c r="GPE153" s="71"/>
      <c r="GPF153" s="71"/>
      <c r="GPG153" s="71"/>
      <c r="GPH153" s="71"/>
      <c r="GPI153" s="71"/>
      <c r="GPJ153" s="71"/>
      <c r="GPK153" s="71"/>
      <c r="GPL153" s="72"/>
      <c r="GPM153" s="72"/>
      <c r="GPN153" s="72"/>
      <c r="GPO153" s="72"/>
      <c r="GPP153" s="72"/>
      <c r="GPQ153" s="72"/>
      <c r="GPR153" s="72"/>
      <c r="GPS153" s="72"/>
      <c r="GPT153" s="72"/>
      <c r="GPU153" s="71"/>
      <c r="GPV153" s="71"/>
      <c r="GPW153" s="71"/>
      <c r="GPX153" s="71"/>
      <c r="GPY153" s="71"/>
      <c r="GPZ153" s="71"/>
      <c r="GQA153" s="71"/>
      <c r="GQB153" s="72"/>
      <c r="GQC153" s="72"/>
      <c r="GQD153" s="72"/>
      <c r="GQE153" s="72"/>
      <c r="GQF153" s="72"/>
      <c r="GQG153" s="72"/>
      <c r="GQH153" s="72"/>
      <c r="GQI153" s="72"/>
      <c r="GQJ153" s="72"/>
      <c r="GQK153" s="71"/>
      <c r="GQL153" s="71"/>
      <c r="GQM153" s="71"/>
      <c r="GQN153" s="71"/>
      <c r="GQO153" s="71"/>
      <c r="GQP153" s="71"/>
      <c r="GQQ153" s="71"/>
      <c r="GQR153" s="72"/>
      <c r="GQS153" s="72"/>
      <c r="GQT153" s="72"/>
      <c r="GQU153" s="72"/>
      <c r="GQV153" s="72"/>
      <c r="GQW153" s="72"/>
      <c r="GQX153" s="72"/>
      <c r="GQY153" s="72"/>
      <c r="GQZ153" s="72"/>
      <c r="GRA153" s="71"/>
      <c r="GRB153" s="71"/>
      <c r="GRC153" s="71"/>
      <c r="GRD153" s="71"/>
      <c r="GRE153" s="71"/>
      <c r="GRF153" s="71"/>
      <c r="GRG153" s="71"/>
      <c r="GRH153" s="72"/>
      <c r="GRI153" s="72"/>
      <c r="GRJ153" s="72"/>
      <c r="GRK153" s="72"/>
      <c r="GRL153" s="72"/>
      <c r="GRM153" s="72"/>
      <c r="GRN153" s="72"/>
      <c r="GRO153" s="72"/>
      <c r="GRP153" s="72"/>
      <c r="GRQ153" s="71"/>
      <c r="GRR153" s="71"/>
      <c r="GRS153" s="71"/>
      <c r="GRT153" s="71"/>
      <c r="GRU153" s="71"/>
      <c r="GRV153" s="71"/>
      <c r="GRW153" s="71"/>
      <c r="GRX153" s="72"/>
      <c r="GRY153" s="72"/>
      <c r="GRZ153" s="72"/>
      <c r="GSA153" s="72"/>
      <c r="GSB153" s="72"/>
      <c r="GSC153" s="72"/>
      <c r="GSD153" s="72"/>
      <c r="GSE153" s="72"/>
      <c r="GSF153" s="72"/>
      <c r="GSG153" s="71"/>
      <c r="GSH153" s="71"/>
      <c r="GSI153" s="71"/>
      <c r="GSJ153" s="71"/>
      <c r="GSK153" s="71"/>
      <c r="GSL153" s="71"/>
      <c r="GSM153" s="71"/>
      <c r="GSN153" s="72"/>
      <c r="GSO153" s="72"/>
      <c r="GSP153" s="72"/>
      <c r="GSQ153" s="72"/>
      <c r="GSR153" s="72"/>
      <c r="GSS153" s="72"/>
      <c r="GST153" s="72"/>
      <c r="GSU153" s="72"/>
      <c r="GSV153" s="72"/>
      <c r="GSW153" s="71"/>
      <c r="GSX153" s="71"/>
      <c r="GSY153" s="71"/>
      <c r="GSZ153" s="71"/>
      <c r="GTA153" s="71"/>
      <c r="GTB153" s="71"/>
      <c r="GTC153" s="71"/>
      <c r="GTD153" s="72"/>
      <c r="GTE153" s="72"/>
      <c r="GTF153" s="72"/>
      <c r="GTG153" s="72"/>
      <c r="GTH153" s="72"/>
      <c r="GTI153" s="72"/>
      <c r="GTJ153" s="72"/>
      <c r="GTK153" s="72"/>
      <c r="GTL153" s="72"/>
      <c r="GTM153" s="71"/>
      <c r="GTN153" s="71"/>
      <c r="GTO153" s="71"/>
      <c r="GTP153" s="71"/>
      <c r="GTQ153" s="71"/>
      <c r="GTR153" s="71"/>
      <c r="GTS153" s="71"/>
      <c r="GTT153" s="72"/>
      <c r="GTU153" s="72"/>
      <c r="GTV153" s="72"/>
      <c r="GTW153" s="72"/>
      <c r="GTX153" s="72"/>
      <c r="GTY153" s="72"/>
      <c r="GTZ153" s="72"/>
      <c r="GUA153" s="72"/>
      <c r="GUB153" s="72"/>
      <c r="GUC153" s="71"/>
      <c r="GUD153" s="71"/>
      <c r="GUE153" s="71"/>
      <c r="GUF153" s="71"/>
      <c r="GUG153" s="71"/>
      <c r="GUH153" s="71"/>
      <c r="GUI153" s="71"/>
      <c r="GUJ153" s="72"/>
      <c r="GUK153" s="72"/>
      <c r="GUL153" s="72"/>
      <c r="GUM153" s="72"/>
      <c r="GUN153" s="72"/>
      <c r="GUO153" s="72"/>
      <c r="GUP153" s="72"/>
      <c r="GUQ153" s="72"/>
      <c r="GUR153" s="72"/>
      <c r="GUS153" s="71"/>
      <c r="GUT153" s="71"/>
      <c r="GUU153" s="71"/>
      <c r="GUV153" s="71"/>
      <c r="GUW153" s="71"/>
      <c r="GUX153" s="71"/>
      <c r="GUY153" s="71"/>
      <c r="GUZ153" s="72"/>
      <c r="GVA153" s="72"/>
      <c r="GVB153" s="72"/>
      <c r="GVC153" s="72"/>
      <c r="GVD153" s="72"/>
      <c r="GVE153" s="72"/>
      <c r="GVF153" s="72"/>
      <c r="GVG153" s="72"/>
      <c r="GVH153" s="72"/>
      <c r="GVI153" s="71"/>
      <c r="GVJ153" s="71"/>
      <c r="GVK153" s="71"/>
      <c r="GVL153" s="71"/>
      <c r="GVM153" s="71"/>
      <c r="GVN153" s="71"/>
      <c r="GVO153" s="71"/>
      <c r="GVP153" s="72"/>
      <c r="GVQ153" s="72"/>
      <c r="GVR153" s="72"/>
      <c r="GVS153" s="72"/>
      <c r="GVT153" s="72"/>
      <c r="GVU153" s="72"/>
      <c r="GVV153" s="72"/>
      <c r="GVW153" s="72"/>
      <c r="GVX153" s="72"/>
      <c r="GVY153" s="71"/>
      <c r="GVZ153" s="71"/>
      <c r="GWA153" s="71"/>
      <c r="GWB153" s="71"/>
      <c r="GWC153" s="71"/>
      <c r="GWD153" s="71"/>
      <c r="GWE153" s="71"/>
      <c r="GWF153" s="72"/>
      <c r="GWG153" s="72"/>
      <c r="GWH153" s="72"/>
      <c r="GWI153" s="72"/>
      <c r="GWJ153" s="72"/>
      <c r="GWK153" s="72"/>
      <c r="GWL153" s="72"/>
      <c r="GWM153" s="72"/>
      <c r="GWN153" s="72"/>
      <c r="GWO153" s="71"/>
      <c r="GWP153" s="71"/>
      <c r="GWQ153" s="71"/>
      <c r="GWR153" s="71"/>
      <c r="GWS153" s="71"/>
      <c r="GWT153" s="71"/>
      <c r="GWU153" s="71"/>
      <c r="GWV153" s="72"/>
      <c r="GWW153" s="72"/>
      <c r="GWX153" s="72"/>
      <c r="GWY153" s="72"/>
      <c r="GWZ153" s="72"/>
      <c r="GXA153" s="72"/>
      <c r="GXB153" s="72"/>
      <c r="GXC153" s="72"/>
      <c r="GXD153" s="72"/>
      <c r="GXE153" s="71"/>
      <c r="GXF153" s="71"/>
      <c r="GXG153" s="71"/>
      <c r="GXH153" s="71"/>
      <c r="GXI153" s="71"/>
      <c r="GXJ153" s="71"/>
      <c r="GXK153" s="71"/>
      <c r="GXL153" s="72"/>
      <c r="GXM153" s="72"/>
      <c r="GXN153" s="72"/>
      <c r="GXO153" s="72"/>
      <c r="GXP153" s="72"/>
      <c r="GXQ153" s="72"/>
      <c r="GXR153" s="72"/>
      <c r="GXS153" s="72"/>
      <c r="GXT153" s="72"/>
      <c r="GXU153" s="71"/>
      <c r="GXV153" s="71"/>
      <c r="GXW153" s="71"/>
      <c r="GXX153" s="71"/>
      <c r="GXY153" s="71"/>
      <c r="GXZ153" s="71"/>
      <c r="GYA153" s="71"/>
      <c r="GYB153" s="72"/>
      <c r="GYC153" s="72"/>
      <c r="GYD153" s="72"/>
      <c r="GYE153" s="72"/>
      <c r="GYF153" s="72"/>
      <c r="GYG153" s="72"/>
      <c r="GYH153" s="72"/>
      <c r="GYI153" s="72"/>
      <c r="GYJ153" s="72"/>
      <c r="GYK153" s="71"/>
      <c r="GYL153" s="71"/>
      <c r="GYM153" s="71"/>
      <c r="GYN153" s="71"/>
      <c r="GYO153" s="71"/>
      <c r="GYP153" s="71"/>
      <c r="GYQ153" s="71"/>
      <c r="GYR153" s="72"/>
      <c r="GYS153" s="72"/>
      <c r="GYT153" s="72"/>
      <c r="GYU153" s="72"/>
      <c r="GYV153" s="72"/>
      <c r="GYW153" s="72"/>
      <c r="GYX153" s="72"/>
      <c r="GYY153" s="72"/>
      <c r="GYZ153" s="72"/>
      <c r="GZA153" s="71"/>
      <c r="GZB153" s="71"/>
      <c r="GZC153" s="71"/>
      <c r="GZD153" s="71"/>
      <c r="GZE153" s="71"/>
      <c r="GZF153" s="71"/>
      <c r="GZG153" s="71"/>
      <c r="GZH153" s="72"/>
      <c r="GZI153" s="72"/>
      <c r="GZJ153" s="72"/>
      <c r="GZK153" s="72"/>
      <c r="GZL153" s="72"/>
      <c r="GZM153" s="72"/>
      <c r="GZN153" s="72"/>
      <c r="GZO153" s="72"/>
      <c r="GZP153" s="72"/>
      <c r="GZQ153" s="71"/>
      <c r="GZR153" s="71"/>
      <c r="GZS153" s="71"/>
      <c r="GZT153" s="71"/>
      <c r="GZU153" s="71"/>
      <c r="GZV153" s="71"/>
      <c r="GZW153" s="71"/>
      <c r="GZX153" s="72"/>
      <c r="GZY153" s="72"/>
      <c r="GZZ153" s="72"/>
      <c r="HAA153" s="72"/>
      <c r="HAB153" s="72"/>
      <c r="HAC153" s="72"/>
      <c r="HAD153" s="72"/>
      <c r="HAE153" s="72"/>
      <c r="HAF153" s="72"/>
      <c r="HAG153" s="71"/>
      <c r="HAH153" s="71"/>
      <c r="HAI153" s="71"/>
      <c r="HAJ153" s="71"/>
      <c r="HAK153" s="71"/>
      <c r="HAL153" s="71"/>
      <c r="HAM153" s="71"/>
      <c r="HAN153" s="72"/>
      <c r="HAO153" s="72"/>
      <c r="HAP153" s="72"/>
      <c r="HAQ153" s="72"/>
      <c r="HAR153" s="72"/>
      <c r="HAS153" s="72"/>
      <c r="HAT153" s="72"/>
      <c r="HAU153" s="72"/>
      <c r="HAV153" s="72"/>
      <c r="HAW153" s="71"/>
      <c r="HAX153" s="71"/>
      <c r="HAY153" s="71"/>
      <c r="HAZ153" s="71"/>
      <c r="HBA153" s="71"/>
      <c r="HBB153" s="71"/>
      <c r="HBC153" s="71"/>
      <c r="HBD153" s="72"/>
      <c r="HBE153" s="72"/>
      <c r="HBF153" s="72"/>
      <c r="HBG153" s="72"/>
      <c r="HBH153" s="72"/>
      <c r="HBI153" s="72"/>
      <c r="HBJ153" s="72"/>
      <c r="HBK153" s="72"/>
      <c r="HBL153" s="72"/>
      <c r="HBM153" s="71"/>
      <c r="HBN153" s="71"/>
      <c r="HBO153" s="71"/>
      <c r="HBP153" s="71"/>
      <c r="HBQ153" s="71"/>
      <c r="HBR153" s="71"/>
      <c r="HBS153" s="71"/>
      <c r="HBT153" s="72"/>
      <c r="HBU153" s="72"/>
      <c r="HBV153" s="72"/>
      <c r="HBW153" s="72"/>
      <c r="HBX153" s="72"/>
      <c r="HBY153" s="72"/>
      <c r="HBZ153" s="72"/>
      <c r="HCA153" s="72"/>
      <c r="HCB153" s="72"/>
      <c r="HCC153" s="71"/>
      <c r="HCD153" s="71"/>
      <c r="HCE153" s="71"/>
      <c r="HCF153" s="71"/>
      <c r="HCG153" s="71"/>
      <c r="HCH153" s="71"/>
      <c r="HCI153" s="71"/>
      <c r="HCJ153" s="72"/>
      <c r="HCK153" s="72"/>
      <c r="HCL153" s="72"/>
      <c r="HCM153" s="72"/>
      <c r="HCN153" s="72"/>
      <c r="HCO153" s="72"/>
      <c r="HCP153" s="72"/>
      <c r="HCQ153" s="72"/>
      <c r="HCR153" s="72"/>
      <c r="HCS153" s="71"/>
      <c r="HCT153" s="71"/>
      <c r="HCU153" s="71"/>
      <c r="HCV153" s="71"/>
      <c r="HCW153" s="71"/>
      <c r="HCX153" s="71"/>
      <c r="HCY153" s="71"/>
      <c r="HCZ153" s="72"/>
      <c r="HDA153" s="72"/>
      <c r="HDB153" s="72"/>
      <c r="HDC153" s="72"/>
      <c r="HDD153" s="72"/>
      <c r="HDE153" s="72"/>
      <c r="HDF153" s="72"/>
      <c r="HDG153" s="72"/>
      <c r="HDH153" s="72"/>
      <c r="HDI153" s="71"/>
      <c r="HDJ153" s="71"/>
      <c r="HDK153" s="71"/>
      <c r="HDL153" s="71"/>
      <c r="HDM153" s="71"/>
      <c r="HDN153" s="71"/>
      <c r="HDO153" s="71"/>
      <c r="HDP153" s="72"/>
      <c r="HDQ153" s="72"/>
      <c r="HDR153" s="72"/>
      <c r="HDS153" s="72"/>
      <c r="HDT153" s="72"/>
      <c r="HDU153" s="72"/>
      <c r="HDV153" s="72"/>
      <c r="HDW153" s="72"/>
      <c r="HDX153" s="72"/>
      <c r="HDY153" s="71"/>
      <c r="HDZ153" s="71"/>
      <c r="HEA153" s="71"/>
      <c r="HEB153" s="71"/>
      <c r="HEC153" s="71"/>
      <c r="HED153" s="71"/>
      <c r="HEE153" s="71"/>
      <c r="HEF153" s="72"/>
      <c r="HEG153" s="72"/>
      <c r="HEH153" s="72"/>
      <c r="HEI153" s="72"/>
      <c r="HEJ153" s="72"/>
      <c r="HEK153" s="72"/>
      <c r="HEL153" s="72"/>
      <c r="HEM153" s="72"/>
      <c r="HEN153" s="72"/>
      <c r="HEO153" s="71"/>
      <c r="HEP153" s="71"/>
      <c r="HEQ153" s="71"/>
      <c r="HER153" s="71"/>
      <c r="HES153" s="71"/>
      <c r="HET153" s="71"/>
      <c r="HEU153" s="71"/>
      <c r="HEV153" s="72"/>
      <c r="HEW153" s="72"/>
      <c r="HEX153" s="72"/>
      <c r="HEY153" s="72"/>
      <c r="HEZ153" s="72"/>
      <c r="HFA153" s="72"/>
      <c r="HFB153" s="72"/>
      <c r="HFC153" s="72"/>
      <c r="HFD153" s="72"/>
      <c r="HFE153" s="71"/>
      <c r="HFF153" s="71"/>
      <c r="HFG153" s="71"/>
      <c r="HFH153" s="71"/>
      <c r="HFI153" s="71"/>
      <c r="HFJ153" s="71"/>
      <c r="HFK153" s="71"/>
      <c r="HFL153" s="72"/>
      <c r="HFM153" s="72"/>
      <c r="HFN153" s="72"/>
      <c r="HFO153" s="72"/>
      <c r="HFP153" s="72"/>
      <c r="HFQ153" s="72"/>
      <c r="HFR153" s="72"/>
      <c r="HFS153" s="72"/>
      <c r="HFT153" s="72"/>
      <c r="HFU153" s="71"/>
      <c r="HFV153" s="71"/>
      <c r="HFW153" s="71"/>
      <c r="HFX153" s="71"/>
      <c r="HFY153" s="71"/>
      <c r="HFZ153" s="71"/>
      <c r="HGA153" s="71"/>
      <c r="HGB153" s="72"/>
      <c r="HGC153" s="72"/>
      <c r="HGD153" s="72"/>
      <c r="HGE153" s="72"/>
      <c r="HGF153" s="72"/>
      <c r="HGG153" s="72"/>
      <c r="HGH153" s="72"/>
      <c r="HGI153" s="72"/>
      <c r="HGJ153" s="72"/>
      <c r="HGK153" s="71"/>
      <c r="HGL153" s="71"/>
      <c r="HGM153" s="71"/>
      <c r="HGN153" s="71"/>
      <c r="HGO153" s="71"/>
      <c r="HGP153" s="71"/>
      <c r="HGQ153" s="71"/>
      <c r="HGR153" s="72"/>
      <c r="HGS153" s="72"/>
      <c r="HGT153" s="72"/>
      <c r="HGU153" s="72"/>
      <c r="HGV153" s="72"/>
      <c r="HGW153" s="72"/>
      <c r="HGX153" s="72"/>
      <c r="HGY153" s="72"/>
      <c r="HGZ153" s="72"/>
      <c r="HHA153" s="71"/>
      <c r="HHB153" s="71"/>
      <c r="HHC153" s="71"/>
      <c r="HHD153" s="71"/>
      <c r="HHE153" s="71"/>
      <c r="HHF153" s="71"/>
      <c r="HHG153" s="71"/>
      <c r="HHH153" s="72"/>
      <c r="HHI153" s="72"/>
      <c r="HHJ153" s="72"/>
      <c r="HHK153" s="72"/>
      <c r="HHL153" s="72"/>
      <c r="HHM153" s="72"/>
      <c r="HHN153" s="72"/>
      <c r="HHO153" s="72"/>
      <c r="HHP153" s="72"/>
      <c r="HHQ153" s="71"/>
      <c r="HHR153" s="71"/>
      <c r="HHS153" s="71"/>
      <c r="HHT153" s="71"/>
      <c r="HHU153" s="71"/>
      <c r="HHV153" s="71"/>
      <c r="HHW153" s="71"/>
      <c r="HHX153" s="72"/>
      <c r="HHY153" s="72"/>
      <c r="HHZ153" s="72"/>
      <c r="HIA153" s="72"/>
      <c r="HIB153" s="72"/>
      <c r="HIC153" s="72"/>
      <c r="HID153" s="72"/>
      <c r="HIE153" s="72"/>
      <c r="HIF153" s="72"/>
      <c r="HIG153" s="71"/>
      <c r="HIH153" s="71"/>
      <c r="HII153" s="71"/>
      <c r="HIJ153" s="71"/>
      <c r="HIK153" s="71"/>
      <c r="HIL153" s="71"/>
      <c r="HIM153" s="71"/>
      <c r="HIN153" s="72"/>
      <c r="HIO153" s="72"/>
      <c r="HIP153" s="72"/>
      <c r="HIQ153" s="72"/>
      <c r="HIR153" s="72"/>
      <c r="HIS153" s="72"/>
      <c r="HIT153" s="72"/>
      <c r="HIU153" s="72"/>
      <c r="HIV153" s="72"/>
      <c r="HIW153" s="71"/>
      <c r="HIX153" s="71"/>
      <c r="HIY153" s="71"/>
      <c r="HIZ153" s="71"/>
      <c r="HJA153" s="71"/>
      <c r="HJB153" s="71"/>
      <c r="HJC153" s="71"/>
      <c r="HJD153" s="72"/>
      <c r="HJE153" s="72"/>
      <c r="HJF153" s="72"/>
      <c r="HJG153" s="72"/>
      <c r="HJH153" s="72"/>
      <c r="HJI153" s="72"/>
      <c r="HJJ153" s="72"/>
      <c r="HJK153" s="72"/>
      <c r="HJL153" s="72"/>
      <c r="HJM153" s="71"/>
      <c r="HJN153" s="71"/>
      <c r="HJO153" s="71"/>
      <c r="HJP153" s="71"/>
      <c r="HJQ153" s="71"/>
      <c r="HJR153" s="71"/>
      <c r="HJS153" s="71"/>
      <c r="HJT153" s="72"/>
      <c r="HJU153" s="72"/>
      <c r="HJV153" s="72"/>
      <c r="HJW153" s="72"/>
      <c r="HJX153" s="72"/>
      <c r="HJY153" s="72"/>
      <c r="HJZ153" s="72"/>
      <c r="HKA153" s="72"/>
      <c r="HKB153" s="72"/>
      <c r="HKC153" s="71"/>
      <c r="HKD153" s="71"/>
      <c r="HKE153" s="71"/>
      <c r="HKF153" s="71"/>
      <c r="HKG153" s="71"/>
      <c r="HKH153" s="71"/>
      <c r="HKI153" s="71"/>
      <c r="HKJ153" s="72"/>
      <c r="HKK153" s="72"/>
      <c r="HKL153" s="72"/>
      <c r="HKM153" s="72"/>
      <c r="HKN153" s="72"/>
      <c r="HKO153" s="72"/>
      <c r="HKP153" s="72"/>
      <c r="HKQ153" s="72"/>
      <c r="HKR153" s="72"/>
      <c r="HKS153" s="71"/>
      <c r="HKT153" s="71"/>
      <c r="HKU153" s="71"/>
      <c r="HKV153" s="71"/>
      <c r="HKW153" s="71"/>
      <c r="HKX153" s="71"/>
      <c r="HKY153" s="71"/>
      <c r="HKZ153" s="72"/>
      <c r="HLA153" s="72"/>
      <c r="HLB153" s="72"/>
      <c r="HLC153" s="72"/>
      <c r="HLD153" s="72"/>
      <c r="HLE153" s="72"/>
      <c r="HLF153" s="72"/>
      <c r="HLG153" s="72"/>
      <c r="HLH153" s="72"/>
      <c r="HLI153" s="71"/>
      <c r="HLJ153" s="71"/>
      <c r="HLK153" s="71"/>
      <c r="HLL153" s="71"/>
      <c r="HLM153" s="71"/>
      <c r="HLN153" s="71"/>
      <c r="HLO153" s="71"/>
      <c r="HLP153" s="72"/>
      <c r="HLQ153" s="72"/>
      <c r="HLR153" s="72"/>
      <c r="HLS153" s="72"/>
      <c r="HLT153" s="72"/>
      <c r="HLU153" s="72"/>
      <c r="HLV153" s="72"/>
      <c r="HLW153" s="72"/>
      <c r="HLX153" s="72"/>
      <c r="HLY153" s="71"/>
      <c r="HLZ153" s="71"/>
      <c r="HMA153" s="71"/>
      <c r="HMB153" s="71"/>
      <c r="HMC153" s="71"/>
      <c r="HMD153" s="71"/>
      <c r="HME153" s="71"/>
      <c r="HMF153" s="72"/>
      <c r="HMG153" s="72"/>
      <c r="HMH153" s="72"/>
      <c r="HMI153" s="72"/>
      <c r="HMJ153" s="72"/>
      <c r="HMK153" s="72"/>
      <c r="HML153" s="72"/>
      <c r="HMM153" s="72"/>
      <c r="HMN153" s="72"/>
      <c r="HMO153" s="71"/>
      <c r="HMP153" s="71"/>
      <c r="HMQ153" s="71"/>
      <c r="HMR153" s="71"/>
      <c r="HMS153" s="71"/>
      <c r="HMT153" s="71"/>
      <c r="HMU153" s="71"/>
      <c r="HMV153" s="72"/>
      <c r="HMW153" s="72"/>
      <c r="HMX153" s="72"/>
      <c r="HMY153" s="72"/>
      <c r="HMZ153" s="72"/>
      <c r="HNA153" s="72"/>
      <c r="HNB153" s="72"/>
      <c r="HNC153" s="72"/>
      <c r="HND153" s="72"/>
      <c r="HNE153" s="71"/>
      <c r="HNF153" s="71"/>
      <c r="HNG153" s="71"/>
      <c r="HNH153" s="71"/>
      <c r="HNI153" s="71"/>
      <c r="HNJ153" s="71"/>
      <c r="HNK153" s="71"/>
      <c r="HNL153" s="72"/>
      <c r="HNM153" s="72"/>
      <c r="HNN153" s="72"/>
      <c r="HNO153" s="72"/>
      <c r="HNP153" s="72"/>
      <c r="HNQ153" s="72"/>
      <c r="HNR153" s="72"/>
      <c r="HNS153" s="72"/>
      <c r="HNT153" s="72"/>
      <c r="HNU153" s="71"/>
      <c r="HNV153" s="71"/>
      <c r="HNW153" s="71"/>
      <c r="HNX153" s="71"/>
      <c r="HNY153" s="71"/>
      <c r="HNZ153" s="71"/>
      <c r="HOA153" s="71"/>
      <c r="HOB153" s="72"/>
      <c r="HOC153" s="72"/>
      <c r="HOD153" s="72"/>
      <c r="HOE153" s="72"/>
      <c r="HOF153" s="72"/>
      <c r="HOG153" s="72"/>
      <c r="HOH153" s="72"/>
      <c r="HOI153" s="72"/>
      <c r="HOJ153" s="72"/>
      <c r="HOK153" s="71"/>
      <c r="HOL153" s="71"/>
      <c r="HOM153" s="71"/>
      <c r="HON153" s="71"/>
      <c r="HOO153" s="71"/>
      <c r="HOP153" s="71"/>
      <c r="HOQ153" s="71"/>
      <c r="HOR153" s="72"/>
      <c r="HOS153" s="72"/>
      <c r="HOT153" s="72"/>
      <c r="HOU153" s="72"/>
      <c r="HOV153" s="72"/>
      <c r="HOW153" s="72"/>
      <c r="HOX153" s="72"/>
      <c r="HOY153" s="72"/>
      <c r="HOZ153" s="72"/>
      <c r="HPA153" s="71"/>
      <c r="HPB153" s="71"/>
      <c r="HPC153" s="71"/>
      <c r="HPD153" s="71"/>
      <c r="HPE153" s="71"/>
      <c r="HPF153" s="71"/>
      <c r="HPG153" s="71"/>
      <c r="HPH153" s="72"/>
      <c r="HPI153" s="72"/>
      <c r="HPJ153" s="72"/>
      <c r="HPK153" s="72"/>
      <c r="HPL153" s="72"/>
      <c r="HPM153" s="72"/>
      <c r="HPN153" s="72"/>
      <c r="HPO153" s="72"/>
      <c r="HPP153" s="72"/>
      <c r="HPQ153" s="71"/>
      <c r="HPR153" s="71"/>
      <c r="HPS153" s="71"/>
      <c r="HPT153" s="71"/>
      <c r="HPU153" s="71"/>
      <c r="HPV153" s="71"/>
      <c r="HPW153" s="71"/>
      <c r="HPX153" s="72"/>
      <c r="HPY153" s="72"/>
      <c r="HPZ153" s="72"/>
      <c r="HQA153" s="72"/>
      <c r="HQB153" s="72"/>
      <c r="HQC153" s="72"/>
      <c r="HQD153" s="72"/>
      <c r="HQE153" s="72"/>
      <c r="HQF153" s="72"/>
      <c r="HQG153" s="71"/>
      <c r="HQH153" s="71"/>
      <c r="HQI153" s="71"/>
      <c r="HQJ153" s="71"/>
      <c r="HQK153" s="71"/>
      <c r="HQL153" s="71"/>
      <c r="HQM153" s="71"/>
      <c r="HQN153" s="72"/>
      <c r="HQO153" s="72"/>
      <c r="HQP153" s="72"/>
      <c r="HQQ153" s="72"/>
      <c r="HQR153" s="72"/>
      <c r="HQS153" s="72"/>
      <c r="HQT153" s="72"/>
      <c r="HQU153" s="72"/>
      <c r="HQV153" s="72"/>
      <c r="HQW153" s="71"/>
      <c r="HQX153" s="71"/>
      <c r="HQY153" s="71"/>
      <c r="HQZ153" s="71"/>
      <c r="HRA153" s="71"/>
      <c r="HRB153" s="71"/>
      <c r="HRC153" s="71"/>
      <c r="HRD153" s="72"/>
      <c r="HRE153" s="72"/>
      <c r="HRF153" s="72"/>
      <c r="HRG153" s="72"/>
      <c r="HRH153" s="72"/>
      <c r="HRI153" s="72"/>
      <c r="HRJ153" s="72"/>
      <c r="HRK153" s="72"/>
      <c r="HRL153" s="72"/>
      <c r="HRM153" s="71"/>
      <c r="HRN153" s="71"/>
      <c r="HRO153" s="71"/>
      <c r="HRP153" s="71"/>
      <c r="HRQ153" s="71"/>
      <c r="HRR153" s="71"/>
      <c r="HRS153" s="71"/>
      <c r="HRT153" s="72"/>
      <c r="HRU153" s="72"/>
      <c r="HRV153" s="72"/>
      <c r="HRW153" s="72"/>
      <c r="HRX153" s="72"/>
      <c r="HRY153" s="72"/>
      <c r="HRZ153" s="72"/>
      <c r="HSA153" s="72"/>
      <c r="HSB153" s="72"/>
      <c r="HSC153" s="71"/>
      <c r="HSD153" s="71"/>
      <c r="HSE153" s="71"/>
      <c r="HSF153" s="71"/>
      <c r="HSG153" s="71"/>
      <c r="HSH153" s="71"/>
      <c r="HSI153" s="71"/>
      <c r="HSJ153" s="72"/>
      <c r="HSK153" s="72"/>
      <c r="HSL153" s="72"/>
      <c r="HSM153" s="72"/>
      <c r="HSN153" s="72"/>
      <c r="HSO153" s="72"/>
      <c r="HSP153" s="72"/>
      <c r="HSQ153" s="72"/>
      <c r="HSR153" s="72"/>
      <c r="HSS153" s="71"/>
      <c r="HST153" s="71"/>
      <c r="HSU153" s="71"/>
      <c r="HSV153" s="71"/>
      <c r="HSW153" s="71"/>
      <c r="HSX153" s="71"/>
      <c r="HSY153" s="71"/>
      <c r="HSZ153" s="72"/>
      <c r="HTA153" s="72"/>
      <c r="HTB153" s="72"/>
      <c r="HTC153" s="72"/>
      <c r="HTD153" s="72"/>
      <c r="HTE153" s="72"/>
      <c r="HTF153" s="72"/>
      <c r="HTG153" s="72"/>
      <c r="HTH153" s="72"/>
      <c r="HTI153" s="71"/>
      <c r="HTJ153" s="71"/>
      <c r="HTK153" s="71"/>
      <c r="HTL153" s="71"/>
      <c r="HTM153" s="71"/>
      <c r="HTN153" s="71"/>
      <c r="HTO153" s="71"/>
      <c r="HTP153" s="72"/>
      <c r="HTQ153" s="72"/>
      <c r="HTR153" s="72"/>
      <c r="HTS153" s="72"/>
      <c r="HTT153" s="72"/>
      <c r="HTU153" s="72"/>
      <c r="HTV153" s="72"/>
      <c r="HTW153" s="72"/>
      <c r="HTX153" s="72"/>
      <c r="HTY153" s="71"/>
      <c r="HTZ153" s="71"/>
      <c r="HUA153" s="71"/>
      <c r="HUB153" s="71"/>
      <c r="HUC153" s="71"/>
      <c r="HUD153" s="71"/>
      <c r="HUE153" s="71"/>
      <c r="HUF153" s="72"/>
      <c r="HUG153" s="72"/>
      <c r="HUH153" s="72"/>
      <c r="HUI153" s="72"/>
      <c r="HUJ153" s="72"/>
      <c r="HUK153" s="72"/>
      <c r="HUL153" s="72"/>
      <c r="HUM153" s="72"/>
      <c r="HUN153" s="72"/>
      <c r="HUO153" s="71"/>
      <c r="HUP153" s="71"/>
      <c r="HUQ153" s="71"/>
      <c r="HUR153" s="71"/>
      <c r="HUS153" s="71"/>
      <c r="HUT153" s="71"/>
      <c r="HUU153" s="71"/>
      <c r="HUV153" s="72"/>
      <c r="HUW153" s="72"/>
      <c r="HUX153" s="72"/>
      <c r="HUY153" s="72"/>
      <c r="HUZ153" s="72"/>
      <c r="HVA153" s="72"/>
      <c r="HVB153" s="72"/>
      <c r="HVC153" s="72"/>
      <c r="HVD153" s="72"/>
      <c r="HVE153" s="71"/>
      <c r="HVF153" s="71"/>
      <c r="HVG153" s="71"/>
      <c r="HVH153" s="71"/>
      <c r="HVI153" s="71"/>
      <c r="HVJ153" s="71"/>
      <c r="HVK153" s="71"/>
      <c r="HVL153" s="72"/>
      <c r="HVM153" s="72"/>
      <c r="HVN153" s="72"/>
      <c r="HVO153" s="72"/>
      <c r="HVP153" s="72"/>
      <c r="HVQ153" s="72"/>
      <c r="HVR153" s="72"/>
      <c r="HVS153" s="72"/>
      <c r="HVT153" s="72"/>
      <c r="HVU153" s="71"/>
      <c r="HVV153" s="71"/>
      <c r="HVW153" s="71"/>
      <c r="HVX153" s="71"/>
      <c r="HVY153" s="71"/>
      <c r="HVZ153" s="71"/>
      <c r="HWA153" s="71"/>
      <c r="HWB153" s="72"/>
      <c r="HWC153" s="72"/>
      <c r="HWD153" s="72"/>
      <c r="HWE153" s="72"/>
      <c r="HWF153" s="72"/>
      <c r="HWG153" s="72"/>
      <c r="HWH153" s="72"/>
      <c r="HWI153" s="72"/>
      <c r="HWJ153" s="72"/>
      <c r="HWK153" s="71"/>
      <c r="HWL153" s="71"/>
      <c r="HWM153" s="71"/>
      <c r="HWN153" s="71"/>
      <c r="HWO153" s="71"/>
      <c r="HWP153" s="71"/>
      <c r="HWQ153" s="71"/>
      <c r="HWR153" s="72"/>
      <c r="HWS153" s="72"/>
      <c r="HWT153" s="72"/>
      <c r="HWU153" s="72"/>
      <c r="HWV153" s="72"/>
      <c r="HWW153" s="72"/>
      <c r="HWX153" s="72"/>
      <c r="HWY153" s="72"/>
      <c r="HWZ153" s="72"/>
      <c r="HXA153" s="71"/>
      <c r="HXB153" s="71"/>
      <c r="HXC153" s="71"/>
      <c r="HXD153" s="71"/>
      <c r="HXE153" s="71"/>
      <c r="HXF153" s="71"/>
      <c r="HXG153" s="71"/>
      <c r="HXH153" s="72"/>
      <c r="HXI153" s="72"/>
      <c r="HXJ153" s="72"/>
      <c r="HXK153" s="72"/>
      <c r="HXL153" s="72"/>
      <c r="HXM153" s="72"/>
      <c r="HXN153" s="72"/>
      <c r="HXO153" s="72"/>
      <c r="HXP153" s="72"/>
      <c r="HXQ153" s="71"/>
      <c r="HXR153" s="71"/>
      <c r="HXS153" s="71"/>
      <c r="HXT153" s="71"/>
      <c r="HXU153" s="71"/>
      <c r="HXV153" s="71"/>
      <c r="HXW153" s="71"/>
      <c r="HXX153" s="72"/>
      <c r="HXY153" s="72"/>
      <c r="HXZ153" s="72"/>
      <c r="HYA153" s="72"/>
      <c r="HYB153" s="72"/>
      <c r="HYC153" s="72"/>
      <c r="HYD153" s="72"/>
      <c r="HYE153" s="72"/>
      <c r="HYF153" s="72"/>
      <c r="HYG153" s="71"/>
      <c r="HYH153" s="71"/>
      <c r="HYI153" s="71"/>
      <c r="HYJ153" s="71"/>
      <c r="HYK153" s="71"/>
      <c r="HYL153" s="71"/>
      <c r="HYM153" s="71"/>
      <c r="HYN153" s="72"/>
      <c r="HYO153" s="72"/>
      <c r="HYP153" s="72"/>
      <c r="HYQ153" s="72"/>
      <c r="HYR153" s="72"/>
      <c r="HYS153" s="72"/>
      <c r="HYT153" s="72"/>
      <c r="HYU153" s="72"/>
      <c r="HYV153" s="72"/>
      <c r="HYW153" s="71"/>
      <c r="HYX153" s="71"/>
      <c r="HYY153" s="71"/>
      <c r="HYZ153" s="71"/>
      <c r="HZA153" s="71"/>
      <c r="HZB153" s="71"/>
      <c r="HZC153" s="71"/>
      <c r="HZD153" s="72"/>
      <c r="HZE153" s="72"/>
      <c r="HZF153" s="72"/>
      <c r="HZG153" s="72"/>
      <c r="HZH153" s="72"/>
      <c r="HZI153" s="72"/>
      <c r="HZJ153" s="72"/>
      <c r="HZK153" s="72"/>
      <c r="HZL153" s="72"/>
      <c r="HZM153" s="71"/>
      <c r="HZN153" s="71"/>
      <c r="HZO153" s="71"/>
      <c r="HZP153" s="71"/>
      <c r="HZQ153" s="71"/>
      <c r="HZR153" s="71"/>
      <c r="HZS153" s="71"/>
      <c r="HZT153" s="72"/>
      <c r="HZU153" s="72"/>
      <c r="HZV153" s="72"/>
      <c r="HZW153" s="72"/>
      <c r="HZX153" s="72"/>
      <c r="HZY153" s="72"/>
      <c r="HZZ153" s="72"/>
      <c r="IAA153" s="72"/>
      <c r="IAB153" s="72"/>
      <c r="IAC153" s="71"/>
      <c r="IAD153" s="71"/>
      <c r="IAE153" s="71"/>
      <c r="IAF153" s="71"/>
      <c r="IAG153" s="71"/>
      <c r="IAH153" s="71"/>
      <c r="IAI153" s="71"/>
      <c r="IAJ153" s="72"/>
      <c r="IAK153" s="72"/>
      <c r="IAL153" s="72"/>
      <c r="IAM153" s="72"/>
      <c r="IAN153" s="72"/>
      <c r="IAO153" s="72"/>
      <c r="IAP153" s="72"/>
      <c r="IAQ153" s="72"/>
      <c r="IAR153" s="72"/>
      <c r="IAS153" s="71"/>
      <c r="IAT153" s="71"/>
      <c r="IAU153" s="71"/>
      <c r="IAV153" s="71"/>
      <c r="IAW153" s="71"/>
      <c r="IAX153" s="71"/>
      <c r="IAY153" s="71"/>
      <c r="IAZ153" s="72"/>
      <c r="IBA153" s="72"/>
      <c r="IBB153" s="72"/>
      <c r="IBC153" s="72"/>
      <c r="IBD153" s="72"/>
      <c r="IBE153" s="72"/>
      <c r="IBF153" s="72"/>
      <c r="IBG153" s="72"/>
      <c r="IBH153" s="72"/>
      <c r="IBI153" s="71"/>
      <c r="IBJ153" s="71"/>
      <c r="IBK153" s="71"/>
      <c r="IBL153" s="71"/>
      <c r="IBM153" s="71"/>
      <c r="IBN153" s="71"/>
      <c r="IBO153" s="71"/>
      <c r="IBP153" s="72"/>
      <c r="IBQ153" s="72"/>
      <c r="IBR153" s="72"/>
      <c r="IBS153" s="72"/>
      <c r="IBT153" s="72"/>
      <c r="IBU153" s="72"/>
      <c r="IBV153" s="72"/>
      <c r="IBW153" s="72"/>
      <c r="IBX153" s="72"/>
      <c r="IBY153" s="71"/>
      <c r="IBZ153" s="71"/>
      <c r="ICA153" s="71"/>
      <c r="ICB153" s="71"/>
      <c r="ICC153" s="71"/>
      <c r="ICD153" s="71"/>
      <c r="ICE153" s="71"/>
      <c r="ICF153" s="72"/>
      <c r="ICG153" s="72"/>
      <c r="ICH153" s="72"/>
      <c r="ICI153" s="72"/>
      <c r="ICJ153" s="72"/>
      <c r="ICK153" s="72"/>
      <c r="ICL153" s="72"/>
      <c r="ICM153" s="72"/>
      <c r="ICN153" s="72"/>
      <c r="ICO153" s="71"/>
      <c r="ICP153" s="71"/>
      <c r="ICQ153" s="71"/>
      <c r="ICR153" s="71"/>
      <c r="ICS153" s="71"/>
      <c r="ICT153" s="71"/>
      <c r="ICU153" s="71"/>
      <c r="ICV153" s="72"/>
      <c r="ICW153" s="72"/>
      <c r="ICX153" s="72"/>
      <c r="ICY153" s="72"/>
      <c r="ICZ153" s="72"/>
      <c r="IDA153" s="72"/>
      <c r="IDB153" s="72"/>
      <c r="IDC153" s="72"/>
      <c r="IDD153" s="72"/>
      <c r="IDE153" s="71"/>
      <c r="IDF153" s="71"/>
      <c r="IDG153" s="71"/>
      <c r="IDH153" s="71"/>
      <c r="IDI153" s="71"/>
      <c r="IDJ153" s="71"/>
      <c r="IDK153" s="71"/>
      <c r="IDL153" s="72"/>
      <c r="IDM153" s="72"/>
      <c r="IDN153" s="72"/>
      <c r="IDO153" s="72"/>
      <c r="IDP153" s="72"/>
      <c r="IDQ153" s="72"/>
      <c r="IDR153" s="72"/>
      <c r="IDS153" s="72"/>
      <c r="IDT153" s="72"/>
      <c r="IDU153" s="71"/>
      <c r="IDV153" s="71"/>
      <c r="IDW153" s="71"/>
      <c r="IDX153" s="71"/>
      <c r="IDY153" s="71"/>
      <c r="IDZ153" s="71"/>
      <c r="IEA153" s="71"/>
      <c r="IEB153" s="72"/>
      <c r="IEC153" s="72"/>
      <c r="IED153" s="72"/>
      <c r="IEE153" s="72"/>
      <c r="IEF153" s="72"/>
      <c r="IEG153" s="72"/>
      <c r="IEH153" s="72"/>
      <c r="IEI153" s="72"/>
      <c r="IEJ153" s="72"/>
      <c r="IEK153" s="71"/>
      <c r="IEL153" s="71"/>
      <c r="IEM153" s="71"/>
      <c r="IEN153" s="71"/>
      <c r="IEO153" s="71"/>
      <c r="IEP153" s="71"/>
      <c r="IEQ153" s="71"/>
      <c r="IER153" s="72"/>
      <c r="IES153" s="72"/>
      <c r="IET153" s="72"/>
      <c r="IEU153" s="72"/>
      <c r="IEV153" s="72"/>
      <c r="IEW153" s="72"/>
      <c r="IEX153" s="72"/>
      <c r="IEY153" s="72"/>
      <c r="IEZ153" s="72"/>
      <c r="IFA153" s="71"/>
      <c r="IFB153" s="71"/>
      <c r="IFC153" s="71"/>
      <c r="IFD153" s="71"/>
      <c r="IFE153" s="71"/>
      <c r="IFF153" s="71"/>
      <c r="IFG153" s="71"/>
      <c r="IFH153" s="72"/>
      <c r="IFI153" s="72"/>
      <c r="IFJ153" s="72"/>
      <c r="IFK153" s="72"/>
      <c r="IFL153" s="72"/>
      <c r="IFM153" s="72"/>
      <c r="IFN153" s="72"/>
      <c r="IFO153" s="72"/>
      <c r="IFP153" s="72"/>
      <c r="IFQ153" s="71"/>
      <c r="IFR153" s="71"/>
      <c r="IFS153" s="71"/>
      <c r="IFT153" s="71"/>
      <c r="IFU153" s="71"/>
      <c r="IFV153" s="71"/>
      <c r="IFW153" s="71"/>
      <c r="IFX153" s="72"/>
      <c r="IFY153" s="72"/>
      <c r="IFZ153" s="72"/>
      <c r="IGA153" s="72"/>
      <c r="IGB153" s="72"/>
      <c r="IGC153" s="72"/>
      <c r="IGD153" s="72"/>
      <c r="IGE153" s="72"/>
      <c r="IGF153" s="72"/>
      <c r="IGG153" s="71"/>
      <c r="IGH153" s="71"/>
      <c r="IGI153" s="71"/>
      <c r="IGJ153" s="71"/>
      <c r="IGK153" s="71"/>
      <c r="IGL153" s="71"/>
      <c r="IGM153" s="71"/>
      <c r="IGN153" s="72"/>
      <c r="IGO153" s="72"/>
      <c r="IGP153" s="72"/>
      <c r="IGQ153" s="72"/>
      <c r="IGR153" s="72"/>
      <c r="IGS153" s="72"/>
      <c r="IGT153" s="72"/>
      <c r="IGU153" s="72"/>
      <c r="IGV153" s="72"/>
      <c r="IGW153" s="71"/>
      <c r="IGX153" s="71"/>
      <c r="IGY153" s="71"/>
      <c r="IGZ153" s="71"/>
      <c r="IHA153" s="71"/>
      <c r="IHB153" s="71"/>
      <c r="IHC153" s="71"/>
      <c r="IHD153" s="72"/>
      <c r="IHE153" s="72"/>
      <c r="IHF153" s="72"/>
      <c r="IHG153" s="72"/>
      <c r="IHH153" s="72"/>
      <c r="IHI153" s="72"/>
      <c r="IHJ153" s="72"/>
      <c r="IHK153" s="72"/>
      <c r="IHL153" s="72"/>
      <c r="IHM153" s="71"/>
      <c r="IHN153" s="71"/>
      <c r="IHO153" s="71"/>
      <c r="IHP153" s="71"/>
      <c r="IHQ153" s="71"/>
      <c r="IHR153" s="71"/>
      <c r="IHS153" s="71"/>
      <c r="IHT153" s="72"/>
      <c r="IHU153" s="72"/>
      <c r="IHV153" s="72"/>
      <c r="IHW153" s="72"/>
      <c r="IHX153" s="72"/>
      <c r="IHY153" s="72"/>
      <c r="IHZ153" s="72"/>
      <c r="IIA153" s="72"/>
      <c r="IIB153" s="72"/>
      <c r="IIC153" s="71"/>
      <c r="IID153" s="71"/>
      <c r="IIE153" s="71"/>
      <c r="IIF153" s="71"/>
      <c r="IIG153" s="71"/>
      <c r="IIH153" s="71"/>
      <c r="III153" s="71"/>
      <c r="IIJ153" s="72"/>
      <c r="IIK153" s="72"/>
      <c r="IIL153" s="72"/>
      <c r="IIM153" s="72"/>
      <c r="IIN153" s="72"/>
      <c r="IIO153" s="72"/>
      <c r="IIP153" s="72"/>
      <c r="IIQ153" s="72"/>
      <c r="IIR153" s="72"/>
      <c r="IIS153" s="71"/>
      <c r="IIT153" s="71"/>
      <c r="IIU153" s="71"/>
      <c r="IIV153" s="71"/>
      <c r="IIW153" s="71"/>
      <c r="IIX153" s="71"/>
      <c r="IIY153" s="71"/>
      <c r="IIZ153" s="72"/>
      <c r="IJA153" s="72"/>
      <c r="IJB153" s="72"/>
      <c r="IJC153" s="72"/>
      <c r="IJD153" s="72"/>
      <c r="IJE153" s="72"/>
      <c r="IJF153" s="72"/>
      <c r="IJG153" s="72"/>
      <c r="IJH153" s="72"/>
      <c r="IJI153" s="71"/>
      <c r="IJJ153" s="71"/>
      <c r="IJK153" s="71"/>
      <c r="IJL153" s="71"/>
      <c r="IJM153" s="71"/>
      <c r="IJN153" s="71"/>
      <c r="IJO153" s="71"/>
      <c r="IJP153" s="72"/>
      <c r="IJQ153" s="72"/>
      <c r="IJR153" s="72"/>
      <c r="IJS153" s="72"/>
      <c r="IJT153" s="72"/>
      <c r="IJU153" s="72"/>
      <c r="IJV153" s="72"/>
      <c r="IJW153" s="72"/>
      <c r="IJX153" s="72"/>
      <c r="IJY153" s="71"/>
      <c r="IJZ153" s="71"/>
      <c r="IKA153" s="71"/>
      <c r="IKB153" s="71"/>
      <c r="IKC153" s="71"/>
      <c r="IKD153" s="71"/>
      <c r="IKE153" s="71"/>
      <c r="IKF153" s="72"/>
      <c r="IKG153" s="72"/>
      <c r="IKH153" s="72"/>
      <c r="IKI153" s="72"/>
      <c r="IKJ153" s="72"/>
      <c r="IKK153" s="72"/>
      <c r="IKL153" s="72"/>
      <c r="IKM153" s="72"/>
      <c r="IKN153" s="72"/>
      <c r="IKO153" s="71"/>
      <c r="IKP153" s="71"/>
      <c r="IKQ153" s="71"/>
      <c r="IKR153" s="71"/>
      <c r="IKS153" s="71"/>
      <c r="IKT153" s="71"/>
      <c r="IKU153" s="71"/>
      <c r="IKV153" s="72"/>
      <c r="IKW153" s="72"/>
      <c r="IKX153" s="72"/>
      <c r="IKY153" s="72"/>
      <c r="IKZ153" s="72"/>
      <c r="ILA153" s="72"/>
      <c r="ILB153" s="72"/>
      <c r="ILC153" s="72"/>
      <c r="ILD153" s="72"/>
      <c r="ILE153" s="71"/>
      <c r="ILF153" s="71"/>
      <c r="ILG153" s="71"/>
      <c r="ILH153" s="71"/>
      <c r="ILI153" s="71"/>
      <c r="ILJ153" s="71"/>
      <c r="ILK153" s="71"/>
      <c r="ILL153" s="72"/>
      <c r="ILM153" s="72"/>
      <c r="ILN153" s="72"/>
      <c r="ILO153" s="72"/>
      <c r="ILP153" s="72"/>
      <c r="ILQ153" s="72"/>
      <c r="ILR153" s="72"/>
      <c r="ILS153" s="72"/>
      <c r="ILT153" s="72"/>
      <c r="ILU153" s="71"/>
      <c r="ILV153" s="71"/>
      <c r="ILW153" s="71"/>
      <c r="ILX153" s="71"/>
      <c r="ILY153" s="71"/>
      <c r="ILZ153" s="71"/>
      <c r="IMA153" s="71"/>
      <c r="IMB153" s="72"/>
      <c r="IMC153" s="72"/>
      <c r="IMD153" s="72"/>
      <c r="IME153" s="72"/>
      <c r="IMF153" s="72"/>
      <c r="IMG153" s="72"/>
      <c r="IMH153" s="72"/>
      <c r="IMI153" s="72"/>
      <c r="IMJ153" s="72"/>
      <c r="IMK153" s="71"/>
      <c r="IML153" s="71"/>
      <c r="IMM153" s="71"/>
      <c r="IMN153" s="71"/>
      <c r="IMO153" s="71"/>
      <c r="IMP153" s="71"/>
      <c r="IMQ153" s="71"/>
      <c r="IMR153" s="72"/>
      <c r="IMS153" s="72"/>
      <c r="IMT153" s="72"/>
      <c r="IMU153" s="72"/>
      <c r="IMV153" s="72"/>
      <c r="IMW153" s="72"/>
      <c r="IMX153" s="72"/>
      <c r="IMY153" s="72"/>
      <c r="IMZ153" s="72"/>
      <c r="INA153" s="71"/>
      <c r="INB153" s="71"/>
      <c r="INC153" s="71"/>
      <c r="IND153" s="71"/>
      <c r="INE153" s="71"/>
      <c r="INF153" s="71"/>
      <c r="ING153" s="71"/>
      <c r="INH153" s="72"/>
      <c r="INI153" s="72"/>
      <c r="INJ153" s="72"/>
      <c r="INK153" s="72"/>
      <c r="INL153" s="72"/>
      <c r="INM153" s="72"/>
      <c r="INN153" s="72"/>
      <c r="INO153" s="72"/>
      <c r="INP153" s="72"/>
      <c r="INQ153" s="71"/>
      <c r="INR153" s="71"/>
      <c r="INS153" s="71"/>
      <c r="INT153" s="71"/>
      <c r="INU153" s="71"/>
      <c r="INV153" s="71"/>
      <c r="INW153" s="71"/>
      <c r="INX153" s="72"/>
      <c r="INY153" s="72"/>
      <c r="INZ153" s="72"/>
      <c r="IOA153" s="72"/>
      <c r="IOB153" s="72"/>
      <c r="IOC153" s="72"/>
      <c r="IOD153" s="72"/>
      <c r="IOE153" s="72"/>
      <c r="IOF153" s="72"/>
      <c r="IOG153" s="71"/>
      <c r="IOH153" s="71"/>
      <c r="IOI153" s="71"/>
      <c r="IOJ153" s="71"/>
      <c r="IOK153" s="71"/>
      <c r="IOL153" s="71"/>
      <c r="IOM153" s="71"/>
      <c r="ION153" s="72"/>
      <c r="IOO153" s="72"/>
      <c r="IOP153" s="72"/>
      <c r="IOQ153" s="72"/>
      <c r="IOR153" s="72"/>
      <c r="IOS153" s="72"/>
      <c r="IOT153" s="72"/>
      <c r="IOU153" s="72"/>
      <c r="IOV153" s="72"/>
      <c r="IOW153" s="71"/>
      <c r="IOX153" s="71"/>
      <c r="IOY153" s="71"/>
      <c r="IOZ153" s="71"/>
      <c r="IPA153" s="71"/>
      <c r="IPB153" s="71"/>
      <c r="IPC153" s="71"/>
      <c r="IPD153" s="72"/>
      <c r="IPE153" s="72"/>
      <c r="IPF153" s="72"/>
      <c r="IPG153" s="72"/>
      <c r="IPH153" s="72"/>
      <c r="IPI153" s="72"/>
      <c r="IPJ153" s="72"/>
      <c r="IPK153" s="72"/>
      <c r="IPL153" s="72"/>
      <c r="IPM153" s="71"/>
      <c r="IPN153" s="71"/>
      <c r="IPO153" s="71"/>
      <c r="IPP153" s="71"/>
      <c r="IPQ153" s="71"/>
      <c r="IPR153" s="71"/>
      <c r="IPS153" s="71"/>
      <c r="IPT153" s="72"/>
      <c r="IPU153" s="72"/>
      <c r="IPV153" s="72"/>
      <c r="IPW153" s="72"/>
      <c r="IPX153" s="72"/>
      <c r="IPY153" s="72"/>
      <c r="IPZ153" s="72"/>
      <c r="IQA153" s="72"/>
      <c r="IQB153" s="72"/>
      <c r="IQC153" s="71"/>
      <c r="IQD153" s="71"/>
      <c r="IQE153" s="71"/>
      <c r="IQF153" s="71"/>
      <c r="IQG153" s="71"/>
      <c r="IQH153" s="71"/>
      <c r="IQI153" s="71"/>
      <c r="IQJ153" s="72"/>
      <c r="IQK153" s="72"/>
      <c r="IQL153" s="72"/>
      <c r="IQM153" s="72"/>
      <c r="IQN153" s="72"/>
      <c r="IQO153" s="72"/>
      <c r="IQP153" s="72"/>
      <c r="IQQ153" s="72"/>
      <c r="IQR153" s="72"/>
      <c r="IQS153" s="71"/>
      <c r="IQT153" s="71"/>
      <c r="IQU153" s="71"/>
      <c r="IQV153" s="71"/>
      <c r="IQW153" s="71"/>
      <c r="IQX153" s="71"/>
      <c r="IQY153" s="71"/>
      <c r="IQZ153" s="72"/>
      <c r="IRA153" s="72"/>
      <c r="IRB153" s="72"/>
      <c r="IRC153" s="72"/>
      <c r="IRD153" s="72"/>
      <c r="IRE153" s="72"/>
      <c r="IRF153" s="72"/>
      <c r="IRG153" s="72"/>
      <c r="IRH153" s="72"/>
      <c r="IRI153" s="71"/>
      <c r="IRJ153" s="71"/>
      <c r="IRK153" s="71"/>
      <c r="IRL153" s="71"/>
      <c r="IRM153" s="71"/>
      <c r="IRN153" s="71"/>
      <c r="IRO153" s="71"/>
      <c r="IRP153" s="72"/>
      <c r="IRQ153" s="72"/>
      <c r="IRR153" s="72"/>
      <c r="IRS153" s="72"/>
      <c r="IRT153" s="72"/>
      <c r="IRU153" s="72"/>
      <c r="IRV153" s="72"/>
      <c r="IRW153" s="72"/>
      <c r="IRX153" s="72"/>
      <c r="IRY153" s="71"/>
      <c r="IRZ153" s="71"/>
      <c r="ISA153" s="71"/>
      <c r="ISB153" s="71"/>
      <c r="ISC153" s="71"/>
      <c r="ISD153" s="71"/>
      <c r="ISE153" s="71"/>
      <c r="ISF153" s="72"/>
      <c r="ISG153" s="72"/>
      <c r="ISH153" s="72"/>
      <c r="ISI153" s="72"/>
      <c r="ISJ153" s="72"/>
      <c r="ISK153" s="72"/>
      <c r="ISL153" s="72"/>
      <c r="ISM153" s="72"/>
      <c r="ISN153" s="72"/>
      <c r="ISO153" s="71"/>
      <c r="ISP153" s="71"/>
      <c r="ISQ153" s="71"/>
      <c r="ISR153" s="71"/>
      <c r="ISS153" s="71"/>
      <c r="IST153" s="71"/>
      <c r="ISU153" s="71"/>
      <c r="ISV153" s="72"/>
      <c r="ISW153" s="72"/>
      <c r="ISX153" s="72"/>
      <c r="ISY153" s="72"/>
      <c r="ISZ153" s="72"/>
      <c r="ITA153" s="72"/>
      <c r="ITB153" s="72"/>
      <c r="ITC153" s="72"/>
      <c r="ITD153" s="72"/>
      <c r="ITE153" s="71"/>
      <c r="ITF153" s="71"/>
      <c r="ITG153" s="71"/>
      <c r="ITH153" s="71"/>
      <c r="ITI153" s="71"/>
      <c r="ITJ153" s="71"/>
      <c r="ITK153" s="71"/>
      <c r="ITL153" s="72"/>
      <c r="ITM153" s="72"/>
      <c r="ITN153" s="72"/>
      <c r="ITO153" s="72"/>
      <c r="ITP153" s="72"/>
      <c r="ITQ153" s="72"/>
      <c r="ITR153" s="72"/>
      <c r="ITS153" s="72"/>
      <c r="ITT153" s="72"/>
      <c r="ITU153" s="71"/>
      <c r="ITV153" s="71"/>
      <c r="ITW153" s="71"/>
      <c r="ITX153" s="71"/>
      <c r="ITY153" s="71"/>
      <c r="ITZ153" s="71"/>
      <c r="IUA153" s="71"/>
      <c r="IUB153" s="72"/>
      <c r="IUC153" s="72"/>
      <c r="IUD153" s="72"/>
      <c r="IUE153" s="72"/>
      <c r="IUF153" s="72"/>
      <c r="IUG153" s="72"/>
      <c r="IUH153" s="72"/>
      <c r="IUI153" s="72"/>
      <c r="IUJ153" s="72"/>
      <c r="IUK153" s="71"/>
      <c r="IUL153" s="71"/>
      <c r="IUM153" s="71"/>
      <c r="IUN153" s="71"/>
      <c r="IUO153" s="71"/>
      <c r="IUP153" s="71"/>
      <c r="IUQ153" s="71"/>
      <c r="IUR153" s="72"/>
      <c r="IUS153" s="72"/>
      <c r="IUT153" s="72"/>
      <c r="IUU153" s="72"/>
      <c r="IUV153" s="72"/>
      <c r="IUW153" s="72"/>
      <c r="IUX153" s="72"/>
      <c r="IUY153" s="72"/>
      <c r="IUZ153" s="72"/>
      <c r="IVA153" s="71"/>
      <c r="IVB153" s="71"/>
      <c r="IVC153" s="71"/>
      <c r="IVD153" s="71"/>
      <c r="IVE153" s="71"/>
      <c r="IVF153" s="71"/>
      <c r="IVG153" s="71"/>
      <c r="IVH153" s="72"/>
      <c r="IVI153" s="72"/>
      <c r="IVJ153" s="72"/>
      <c r="IVK153" s="72"/>
      <c r="IVL153" s="72"/>
      <c r="IVM153" s="72"/>
      <c r="IVN153" s="72"/>
      <c r="IVO153" s="72"/>
      <c r="IVP153" s="72"/>
      <c r="IVQ153" s="71"/>
      <c r="IVR153" s="71"/>
      <c r="IVS153" s="71"/>
      <c r="IVT153" s="71"/>
      <c r="IVU153" s="71"/>
      <c r="IVV153" s="71"/>
      <c r="IVW153" s="71"/>
      <c r="IVX153" s="72"/>
      <c r="IVY153" s="72"/>
      <c r="IVZ153" s="72"/>
      <c r="IWA153" s="72"/>
      <c r="IWB153" s="72"/>
      <c r="IWC153" s="72"/>
      <c r="IWD153" s="72"/>
      <c r="IWE153" s="72"/>
      <c r="IWF153" s="72"/>
      <c r="IWG153" s="71"/>
      <c r="IWH153" s="71"/>
      <c r="IWI153" s="71"/>
      <c r="IWJ153" s="71"/>
      <c r="IWK153" s="71"/>
      <c r="IWL153" s="71"/>
      <c r="IWM153" s="71"/>
      <c r="IWN153" s="72"/>
      <c r="IWO153" s="72"/>
      <c r="IWP153" s="72"/>
      <c r="IWQ153" s="72"/>
      <c r="IWR153" s="72"/>
      <c r="IWS153" s="72"/>
      <c r="IWT153" s="72"/>
      <c r="IWU153" s="72"/>
      <c r="IWV153" s="72"/>
      <c r="IWW153" s="71"/>
      <c r="IWX153" s="71"/>
      <c r="IWY153" s="71"/>
      <c r="IWZ153" s="71"/>
      <c r="IXA153" s="71"/>
      <c r="IXB153" s="71"/>
      <c r="IXC153" s="71"/>
      <c r="IXD153" s="72"/>
      <c r="IXE153" s="72"/>
      <c r="IXF153" s="72"/>
      <c r="IXG153" s="72"/>
      <c r="IXH153" s="72"/>
      <c r="IXI153" s="72"/>
      <c r="IXJ153" s="72"/>
      <c r="IXK153" s="72"/>
      <c r="IXL153" s="72"/>
      <c r="IXM153" s="71"/>
      <c r="IXN153" s="71"/>
      <c r="IXO153" s="71"/>
      <c r="IXP153" s="71"/>
      <c r="IXQ153" s="71"/>
      <c r="IXR153" s="71"/>
      <c r="IXS153" s="71"/>
      <c r="IXT153" s="72"/>
      <c r="IXU153" s="72"/>
      <c r="IXV153" s="72"/>
      <c r="IXW153" s="72"/>
      <c r="IXX153" s="72"/>
      <c r="IXY153" s="72"/>
      <c r="IXZ153" s="72"/>
      <c r="IYA153" s="72"/>
      <c r="IYB153" s="72"/>
      <c r="IYC153" s="71"/>
      <c r="IYD153" s="71"/>
      <c r="IYE153" s="71"/>
      <c r="IYF153" s="71"/>
      <c r="IYG153" s="71"/>
      <c r="IYH153" s="71"/>
      <c r="IYI153" s="71"/>
      <c r="IYJ153" s="72"/>
      <c r="IYK153" s="72"/>
      <c r="IYL153" s="72"/>
      <c r="IYM153" s="72"/>
      <c r="IYN153" s="72"/>
      <c r="IYO153" s="72"/>
      <c r="IYP153" s="72"/>
      <c r="IYQ153" s="72"/>
      <c r="IYR153" s="72"/>
      <c r="IYS153" s="71"/>
      <c r="IYT153" s="71"/>
      <c r="IYU153" s="71"/>
      <c r="IYV153" s="71"/>
      <c r="IYW153" s="71"/>
      <c r="IYX153" s="71"/>
      <c r="IYY153" s="71"/>
      <c r="IYZ153" s="72"/>
      <c r="IZA153" s="72"/>
      <c r="IZB153" s="72"/>
      <c r="IZC153" s="72"/>
      <c r="IZD153" s="72"/>
      <c r="IZE153" s="72"/>
      <c r="IZF153" s="72"/>
      <c r="IZG153" s="72"/>
      <c r="IZH153" s="72"/>
      <c r="IZI153" s="71"/>
      <c r="IZJ153" s="71"/>
      <c r="IZK153" s="71"/>
      <c r="IZL153" s="71"/>
      <c r="IZM153" s="71"/>
      <c r="IZN153" s="71"/>
      <c r="IZO153" s="71"/>
      <c r="IZP153" s="72"/>
      <c r="IZQ153" s="72"/>
      <c r="IZR153" s="72"/>
      <c r="IZS153" s="72"/>
      <c r="IZT153" s="72"/>
      <c r="IZU153" s="72"/>
      <c r="IZV153" s="72"/>
      <c r="IZW153" s="72"/>
      <c r="IZX153" s="72"/>
      <c r="IZY153" s="71"/>
      <c r="IZZ153" s="71"/>
      <c r="JAA153" s="71"/>
      <c r="JAB153" s="71"/>
      <c r="JAC153" s="71"/>
      <c r="JAD153" s="71"/>
      <c r="JAE153" s="71"/>
      <c r="JAF153" s="72"/>
      <c r="JAG153" s="72"/>
      <c r="JAH153" s="72"/>
      <c r="JAI153" s="72"/>
      <c r="JAJ153" s="72"/>
      <c r="JAK153" s="72"/>
      <c r="JAL153" s="72"/>
      <c r="JAM153" s="72"/>
      <c r="JAN153" s="72"/>
      <c r="JAO153" s="71"/>
      <c r="JAP153" s="71"/>
      <c r="JAQ153" s="71"/>
      <c r="JAR153" s="71"/>
      <c r="JAS153" s="71"/>
      <c r="JAT153" s="71"/>
      <c r="JAU153" s="71"/>
      <c r="JAV153" s="72"/>
      <c r="JAW153" s="72"/>
      <c r="JAX153" s="72"/>
      <c r="JAY153" s="72"/>
      <c r="JAZ153" s="72"/>
      <c r="JBA153" s="72"/>
      <c r="JBB153" s="72"/>
      <c r="JBC153" s="72"/>
      <c r="JBD153" s="72"/>
      <c r="JBE153" s="71"/>
      <c r="JBF153" s="71"/>
      <c r="JBG153" s="71"/>
      <c r="JBH153" s="71"/>
      <c r="JBI153" s="71"/>
      <c r="JBJ153" s="71"/>
      <c r="JBK153" s="71"/>
      <c r="JBL153" s="72"/>
      <c r="JBM153" s="72"/>
      <c r="JBN153" s="72"/>
      <c r="JBO153" s="72"/>
      <c r="JBP153" s="72"/>
      <c r="JBQ153" s="72"/>
      <c r="JBR153" s="72"/>
      <c r="JBS153" s="72"/>
      <c r="JBT153" s="72"/>
      <c r="JBU153" s="71"/>
      <c r="JBV153" s="71"/>
      <c r="JBW153" s="71"/>
      <c r="JBX153" s="71"/>
      <c r="JBY153" s="71"/>
      <c r="JBZ153" s="71"/>
      <c r="JCA153" s="71"/>
      <c r="JCB153" s="72"/>
      <c r="JCC153" s="72"/>
      <c r="JCD153" s="72"/>
      <c r="JCE153" s="72"/>
      <c r="JCF153" s="72"/>
      <c r="JCG153" s="72"/>
      <c r="JCH153" s="72"/>
      <c r="JCI153" s="72"/>
      <c r="JCJ153" s="72"/>
      <c r="JCK153" s="71"/>
      <c r="JCL153" s="71"/>
      <c r="JCM153" s="71"/>
      <c r="JCN153" s="71"/>
      <c r="JCO153" s="71"/>
      <c r="JCP153" s="71"/>
      <c r="JCQ153" s="71"/>
      <c r="JCR153" s="72"/>
      <c r="JCS153" s="72"/>
      <c r="JCT153" s="72"/>
      <c r="JCU153" s="72"/>
      <c r="JCV153" s="72"/>
      <c r="JCW153" s="72"/>
      <c r="JCX153" s="72"/>
      <c r="JCY153" s="72"/>
      <c r="JCZ153" s="72"/>
      <c r="JDA153" s="71"/>
      <c r="JDB153" s="71"/>
      <c r="JDC153" s="71"/>
      <c r="JDD153" s="71"/>
      <c r="JDE153" s="71"/>
      <c r="JDF153" s="71"/>
      <c r="JDG153" s="71"/>
      <c r="JDH153" s="72"/>
      <c r="JDI153" s="72"/>
      <c r="JDJ153" s="72"/>
      <c r="JDK153" s="72"/>
      <c r="JDL153" s="72"/>
      <c r="JDM153" s="72"/>
      <c r="JDN153" s="72"/>
      <c r="JDO153" s="72"/>
      <c r="JDP153" s="72"/>
      <c r="JDQ153" s="71"/>
      <c r="JDR153" s="71"/>
      <c r="JDS153" s="71"/>
      <c r="JDT153" s="71"/>
      <c r="JDU153" s="71"/>
      <c r="JDV153" s="71"/>
      <c r="JDW153" s="71"/>
      <c r="JDX153" s="72"/>
      <c r="JDY153" s="72"/>
      <c r="JDZ153" s="72"/>
      <c r="JEA153" s="72"/>
      <c r="JEB153" s="72"/>
      <c r="JEC153" s="72"/>
      <c r="JED153" s="72"/>
      <c r="JEE153" s="72"/>
      <c r="JEF153" s="72"/>
      <c r="JEG153" s="71"/>
      <c r="JEH153" s="71"/>
      <c r="JEI153" s="71"/>
      <c r="JEJ153" s="71"/>
      <c r="JEK153" s="71"/>
      <c r="JEL153" s="71"/>
      <c r="JEM153" s="71"/>
      <c r="JEN153" s="72"/>
      <c r="JEO153" s="72"/>
      <c r="JEP153" s="72"/>
      <c r="JEQ153" s="72"/>
      <c r="JER153" s="72"/>
      <c r="JES153" s="72"/>
      <c r="JET153" s="72"/>
      <c r="JEU153" s="72"/>
      <c r="JEV153" s="72"/>
      <c r="JEW153" s="71"/>
      <c r="JEX153" s="71"/>
      <c r="JEY153" s="71"/>
      <c r="JEZ153" s="71"/>
      <c r="JFA153" s="71"/>
      <c r="JFB153" s="71"/>
      <c r="JFC153" s="71"/>
      <c r="JFD153" s="72"/>
      <c r="JFE153" s="72"/>
      <c r="JFF153" s="72"/>
      <c r="JFG153" s="72"/>
      <c r="JFH153" s="72"/>
      <c r="JFI153" s="72"/>
      <c r="JFJ153" s="72"/>
      <c r="JFK153" s="72"/>
      <c r="JFL153" s="72"/>
      <c r="JFM153" s="71"/>
      <c r="JFN153" s="71"/>
      <c r="JFO153" s="71"/>
      <c r="JFP153" s="71"/>
      <c r="JFQ153" s="71"/>
      <c r="JFR153" s="71"/>
      <c r="JFS153" s="71"/>
      <c r="JFT153" s="72"/>
      <c r="JFU153" s="72"/>
      <c r="JFV153" s="72"/>
      <c r="JFW153" s="72"/>
      <c r="JFX153" s="72"/>
      <c r="JFY153" s="72"/>
      <c r="JFZ153" s="72"/>
      <c r="JGA153" s="72"/>
      <c r="JGB153" s="72"/>
      <c r="JGC153" s="71"/>
      <c r="JGD153" s="71"/>
      <c r="JGE153" s="71"/>
      <c r="JGF153" s="71"/>
      <c r="JGG153" s="71"/>
      <c r="JGH153" s="71"/>
      <c r="JGI153" s="71"/>
      <c r="JGJ153" s="72"/>
      <c r="JGK153" s="72"/>
      <c r="JGL153" s="72"/>
      <c r="JGM153" s="72"/>
      <c r="JGN153" s="72"/>
      <c r="JGO153" s="72"/>
      <c r="JGP153" s="72"/>
      <c r="JGQ153" s="72"/>
      <c r="JGR153" s="72"/>
      <c r="JGS153" s="71"/>
      <c r="JGT153" s="71"/>
      <c r="JGU153" s="71"/>
      <c r="JGV153" s="71"/>
      <c r="JGW153" s="71"/>
      <c r="JGX153" s="71"/>
      <c r="JGY153" s="71"/>
      <c r="JGZ153" s="72"/>
      <c r="JHA153" s="72"/>
      <c r="JHB153" s="72"/>
      <c r="JHC153" s="72"/>
      <c r="JHD153" s="72"/>
      <c r="JHE153" s="72"/>
      <c r="JHF153" s="72"/>
      <c r="JHG153" s="72"/>
      <c r="JHH153" s="72"/>
      <c r="JHI153" s="71"/>
      <c r="JHJ153" s="71"/>
      <c r="JHK153" s="71"/>
      <c r="JHL153" s="71"/>
      <c r="JHM153" s="71"/>
      <c r="JHN153" s="71"/>
      <c r="JHO153" s="71"/>
      <c r="JHP153" s="72"/>
      <c r="JHQ153" s="72"/>
      <c r="JHR153" s="72"/>
      <c r="JHS153" s="72"/>
      <c r="JHT153" s="72"/>
      <c r="JHU153" s="72"/>
      <c r="JHV153" s="72"/>
      <c r="JHW153" s="72"/>
      <c r="JHX153" s="72"/>
      <c r="JHY153" s="71"/>
      <c r="JHZ153" s="71"/>
      <c r="JIA153" s="71"/>
      <c r="JIB153" s="71"/>
      <c r="JIC153" s="71"/>
      <c r="JID153" s="71"/>
      <c r="JIE153" s="71"/>
      <c r="JIF153" s="72"/>
      <c r="JIG153" s="72"/>
      <c r="JIH153" s="72"/>
      <c r="JII153" s="72"/>
      <c r="JIJ153" s="72"/>
      <c r="JIK153" s="72"/>
      <c r="JIL153" s="72"/>
      <c r="JIM153" s="72"/>
      <c r="JIN153" s="72"/>
      <c r="JIO153" s="71"/>
      <c r="JIP153" s="71"/>
      <c r="JIQ153" s="71"/>
      <c r="JIR153" s="71"/>
      <c r="JIS153" s="71"/>
      <c r="JIT153" s="71"/>
      <c r="JIU153" s="71"/>
      <c r="JIV153" s="72"/>
      <c r="JIW153" s="72"/>
      <c r="JIX153" s="72"/>
      <c r="JIY153" s="72"/>
      <c r="JIZ153" s="72"/>
      <c r="JJA153" s="72"/>
      <c r="JJB153" s="72"/>
      <c r="JJC153" s="72"/>
      <c r="JJD153" s="72"/>
      <c r="JJE153" s="71"/>
      <c r="JJF153" s="71"/>
      <c r="JJG153" s="71"/>
      <c r="JJH153" s="71"/>
      <c r="JJI153" s="71"/>
      <c r="JJJ153" s="71"/>
      <c r="JJK153" s="71"/>
      <c r="JJL153" s="72"/>
      <c r="JJM153" s="72"/>
      <c r="JJN153" s="72"/>
      <c r="JJO153" s="72"/>
      <c r="JJP153" s="72"/>
      <c r="JJQ153" s="72"/>
      <c r="JJR153" s="72"/>
      <c r="JJS153" s="72"/>
      <c r="JJT153" s="72"/>
      <c r="JJU153" s="71"/>
      <c r="JJV153" s="71"/>
      <c r="JJW153" s="71"/>
      <c r="JJX153" s="71"/>
      <c r="JJY153" s="71"/>
      <c r="JJZ153" s="71"/>
      <c r="JKA153" s="71"/>
      <c r="JKB153" s="72"/>
      <c r="JKC153" s="72"/>
      <c r="JKD153" s="72"/>
      <c r="JKE153" s="72"/>
      <c r="JKF153" s="72"/>
      <c r="JKG153" s="72"/>
      <c r="JKH153" s="72"/>
      <c r="JKI153" s="72"/>
      <c r="JKJ153" s="72"/>
      <c r="JKK153" s="71"/>
      <c r="JKL153" s="71"/>
      <c r="JKM153" s="71"/>
      <c r="JKN153" s="71"/>
      <c r="JKO153" s="71"/>
      <c r="JKP153" s="71"/>
      <c r="JKQ153" s="71"/>
      <c r="JKR153" s="72"/>
      <c r="JKS153" s="72"/>
      <c r="JKT153" s="72"/>
      <c r="JKU153" s="72"/>
      <c r="JKV153" s="72"/>
      <c r="JKW153" s="72"/>
      <c r="JKX153" s="72"/>
      <c r="JKY153" s="72"/>
      <c r="JKZ153" s="72"/>
      <c r="JLA153" s="71"/>
      <c r="JLB153" s="71"/>
      <c r="JLC153" s="71"/>
      <c r="JLD153" s="71"/>
      <c r="JLE153" s="71"/>
      <c r="JLF153" s="71"/>
      <c r="JLG153" s="71"/>
      <c r="JLH153" s="72"/>
      <c r="JLI153" s="72"/>
      <c r="JLJ153" s="72"/>
      <c r="JLK153" s="72"/>
      <c r="JLL153" s="72"/>
      <c r="JLM153" s="72"/>
      <c r="JLN153" s="72"/>
      <c r="JLO153" s="72"/>
      <c r="JLP153" s="72"/>
      <c r="JLQ153" s="71"/>
      <c r="JLR153" s="71"/>
      <c r="JLS153" s="71"/>
      <c r="JLT153" s="71"/>
      <c r="JLU153" s="71"/>
      <c r="JLV153" s="71"/>
      <c r="JLW153" s="71"/>
      <c r="JLX153" s="72"/>
      <c r="JLY153" s="72"/>
      <c r="JLZ153" s="72"/>
      <c r="JMA153" s="72"/>
      <c r="JMB153" s="72"/>
      <c r="JMC153" s="72"/>
      <c r="JMD153" s="72"/>
      <c r="JME153" s="72"/>
      <c r="JMF153" s="72"/>
      <c r="JMG153" s="71"/>
      <c r="JMH153" s="71"/>
      <c r="JMI153" s="71"/>
      <c r="JMJ153" s="71"/>
      <c r="JMK153" s="71"/>
      <c r="JML153" s="71"/>
      <c r="JMM153" s="71"/>
      <c r="JMN153" s="72"/>
      <c r="JMO153" s="72"/>
      <c r="JMP153" s="72"/>
      <c r="JMQ153" s="72"/>
      <c r="JMR153" s="72"/>
      <c r="JMS153" s="72"/>
      <c r="JMT153" s="72"/>
      <c r="JMU153" s="72"/>
      <c r="JMV153" s="72"/>
      <c r="JMW153" s="71"/>
      <c r="JMX153" s="71"/>
      <c r="JMY153" s="71"/>
      <c r="JMZ153" s="71"/>
      <c r="JNA153" s="71"/>
      <c r="JNB153" s="71"/>
      <c r="JNC153" s="71"/>
      <c r="JND153" s="72"/>
      <c r="JNE153" s="72"/>
      <c r="JNF153" s="72"/>
      <c r="JNG153" s="72"/>
      <c r="JNH153" s="72"/>
      <c r="JNI153" s="72"/>
      <c r="JNJ153" s="72"/>
      <c r="JNK153" s="72"/>
      <c r="JNL153" s="72"/>
      <c r="JNM153" s="71"/>
      <c r="JNN153" s="71"/>
      <c r="JNO153" s="71"/>
      <c r="JNP153" s="71"/>
      <c r="JNQ153" s="71"/>
      <c r="JNR153" s="71"/>
      <c r="JNS153" s="71"/>
      <c r="JNT153" s="72"/>
      <c r="JNU153" s="72"/>
      <c r="JNV153" s="72"/>
      <c r="JNW153" s="72"/>
      <c r="JNX153" s="72"/>
      <c r="JNY153" s="72"/>
      <c r="JNZ153" s="72"/>
      <c r="JOA153" s="72"/>
      <c r="JOB153" s="72"/>
      <c r="JOC153" s="71"/>
      <c r="JOD153" s="71"/>
      <c r="JOE153" s="71"/>
      <c r="JOF153" s="71"/>
      <c r="JOG153" s="71"/>
      <c r="JOH153" s="71"/>
      <c r="JOI153" s="71"/>
      <c r="JOJ153" s="72"/>
      <c r="JOK153" s="72"/>
      <c r="JOL153" s="72"/>
      <c r="JOM153" s="72"/>
      <c r="JON153" s="72"/>
      <c r="JOO153" s="72"/>
      <c r="JOP153" s="72"/>
      <c r="JOQ153" s="72"/>
      <c r="JOR153" s="72"/>
      <c r="JOS153" s="71"/>
      <c r="JOT153" s="71"/>
      <c r="JOU153" s="71"/>
      <c r="JOV153" s="71"/>
      <c r="JOW153" s="71"/>
      <c r="JOX153" s="71"/>
      <c r="JOY153" s="71"/>
      <c r="JOZ153" s="72"/>
      <c r="JPA153" s="72"/>
      <c r="JPB153" s="72"/>
      <c r="JPC153" s="72"/>
      <c r="JPD153" s="72"/>
      <c r="JPE153" s="72"/>
      <c r="JPF153" s="72"/>
      <c r="JPG153" s="72"/>
      <c r="JPH153" s="72"/>
      <c r="JPI153" s="71"/>
      <c r="JPJ153" s="71"/>
      <c r="JPK153" s="71"/>
      <c r="JPL153" s="71"/>
      <c r="JPM153" s="71"/>
      <c r="JPN153" s="71"/>
      <c r="JPO153" s="71"/>
      <c r="JPP153" s="72"/>
      <c r="JPQ153" s="72"/>
      <c r="JPR153" s="72"/>
      <c r="JPS153" s="72"/>
      <c r="JPT153" s="72"/>
      <c r="JPU153" s="72"/>
      <c r="JPV153" s="72"/>
      <c r="JPW153" s="72"/>
      <c r="JPX153" s="72"/>
      <c r="JPY153" s="71"/>
      <c r="JPZ153" s="71"/>
      <c r="JQA153" s="71"/>
      <c r="JQB153" s="71"/>
      <c r="JQC153" s="71"/>
      <c r="JQD153" s="71"/>
      <c r="JQE153" s="71"/>
      <c r="JQF153" s="72"/>
      <c r="JQG153" s="72"/>
      <c r="JQH153" s="72"/>
      <c r="JQI153" s="72"/>
      <c r="JQJ153" s="72"/>
      <c r="JQK153" s="72"/>
      <c r="JQL153" s="72"/>
      <c r="JQM153" s="72"/>
      <c r="JQN153" s="72"/>
      <c r="JQO153" s="71"/>
      <c r="JQP153" s="71"/>
      <c r="JQQ153" s="71"/>
      <c r="JQR153" s="71"/>
      <c r="JQS153" s="71"/>
      <c r="JQT153" s="71"/>
      <c r="JQU153" s="71"/>
      <c r="JQV153" s="72"/>
      <c r="JQW153" s="72"/>
      <c r="JQX153" s="72"/>
      <c r="JQY153" s="72"/>
      <c r="JQZ153" s="72"/>
      <c r="JRA153" s="72"/>
      <c r="JRB153" s="72"/>
      <c r="JRC153" s="72"/>
      <c r="JRD153" s="72"/>
      <c r="JRE153" s="71"/>
      <c r="JRF153" s="71"/>
      <c r="JRG153" s="71"/>
      <c r="JRH153" s="71"/>
      <c r="JRI153" s="71"/>
      <c r="JRJ153" s="71"/>
      <c r="JRK153" s="71"/>
      <c r="JRL153" s="72"/>
      <c r="JRM153" s="72"/>
      <c r="JRN153" s="72"/>
      <c r="JRO153" s="72"/>
      <c r="JRP153" s="72"/>
      <c r="JRQ153" s="72"/>
      <c r="JRR153" s="72"/>
      <c r="JRS153" s="72"/>
      <c r="JRT153" s="72"/>
      <c r="JRU153" s="71"/>
      <c r="JRV153" s="71"/>
      <c r="JRW153" s="71"/>
      <c r="JRX153" s="71"/>
      <c r="JRY153" s="71"/>
      <c r="JRZ153" s="71"/>
      <c r="JSA153" s="71"/>
      <c r="JSB153" s="72"/>
      <c r="JSC153" s="72"/>
      <c r="JSD153" s="72"/>
      <c r="JSE153" s="72"/>
      <c r="JSF153" s="72"/>
      <c r="JSG153" s="72"/>
      <c r="JSH153" s="72"/>
      <c r="JSI153" s="72"/>
      <c r="JSJ153" s="72"/>
      <c r="JSK153" s="71"/>
      <c r="JSL153" s="71"/>
      <c r="JSM153" s="71"/>
      <c r="JSN153" s="71"/>
      <c r="JSO153" s="71"/>
      <c r="JSP153" s="71"/>
      <c r="JSQ153" s="71"/>
      <c r="JSR153" s="72"/>
      <c r="JSS153" s="72"/>
      <c r="JST153" s="72"/>
      <c r="JSU153" s="72"/>
      <c r="JSV153" s="72"/>
      <c r="JSW153" s="72"/>
      <c r="JSX153" s="72"/>
      <c r="JSY153" s="72"/>
      <c r="JSZ153" s="72"/>
      <c r="JTA153" s="71"/>
      <c r="JTB153" s="71"/>
      <c r="JTC153" s="71"/>
      <c r="JTD153" s="71"/>
      <c r="JTE153" s="71"/>
      <c r="JTF153" s="71"/>
      <c r="JTG153" s="71"/>
      <c r="JTH153" s="72"/>
      <c r="JTI153" s="72"/>
      <c r="JTJ153" s="72"/>
      <c r="JTK153" s="72"/>
      <c r="JTL153" s="72"/>
      <c r="JTM153" s="72"/>
      <c r="JTN153" s="72"/>
      <c r="JTO153" s="72"/>
      <c r="JTP153" s="72"/>
      <c r="JTQ153" s="71"/>
      <c r="JTR153" s="71"/>
      <c r="JTS153" s="71"/>
      <c r="JTT153" s="71"/>
      <c r="JTU153" s="71"/>
      <c r="JTV153" s="71"/>
      <c r="JTW153" s="71"/>
      <c r="JTX153" s="72"/>
      <c r="JTY153" s="72"/>
      <c r="JTZ153" s="72"/>
      <c r="JUA153" s="72"/>
      <c r="JUB153" s="72"/>
      <c r="JUC153" s="72"/>
      <c r="JUD153" s="72"/>
      <c r="JUE153" s="72"/>
      <c r="JUF153" s="72"/>
      <c r="JUG153" s="71"/>
      <c r="JUH153" s="71"/>
      <c r="JUI153" s="71"/>
      <c r="JUJ153" s="71"/>
      <c r="JUK153" s="71"/>
      <c r="JUL153" s="71"/>
      <c r="JUM153" s="71"/>
      <c r="JUN153" s="72"/>
      <c r="JUO153" s="72"/>
      <c r="JUP153" s="72"/>
      <c r="JUQ153" s="72"/>
      <c r="JUR153" s="72"/>
      <c r="JUS153" s="72"/>
      <c r="JUT153" s="72"/>
      <c r="JUU153" s="72"/>
      <c r="JUV153" s="72"/>
      <c r="JUW153" s="71"/>
      <c r="JUX153" s="71"/>
      <c r="JUY153" s="71"/>
      <c r="JUZ153" s="71"/>
      <c r="JVA153" s="71"/>
      <c r="JVB153" s="71"/>
      <c r="JVC153" s="71"/>
      <c r="JVD153" s="72"/>
      <c r="JVE153" s="72"/>
      <c r="JVF153" s="72"/>
      <c r="JVG153" s="72"/>
      <c r="JVH153" s="72"/>
      <c r="JVI153" s="72"/>
      <c r="JVJ153" s="72"/>
      <c r="JVK153" s="72"/>
      <c r="JVL153" s="72"/>
      <c r="JVM153" s="71"/>
      <c r="JVN153" s="71"/>
      <c r="JVO153" s="71"/>
      <c r="JVP153" s="71"/>
      <c r="JVQ153" s="71"/>
      <c r="JVR153" s="71"/>
      <c r="JVS153" s="71"/>
      <c r="JVT153" s="72"/>
      <c r="JVU153" s="72"/>
      <c r="JVV153" s="72"/>
      <c r="JVW153" s="72"/>
      <c r="JVX153" s="72"/>
      <c r="JVY153" s="72"/>
      <c r="JVZ153" s="72"/>
      <c r="JWA153" s="72"/>
      <c r="JWB153" s="72"/>
      <c r="JWC153" s="71"/>
      <c r="JWD153" s="71"/>
      <c r="JWE153" s="71"/>
      <c r="JWF153" s="71"/>
      <c r="JWG153" s="71"/>
      <c r="JWH153" s="71"/>
      <c r="JWI153" s="71"/>
      <c r="JWJ153" s="72"/>
      <c r="JWK153" s="72"/>
      <c r="JWL153" s="72"/>
      <c r="JWM153" s="72"/>
      <c r="JWN153" s="72"/>
      <c r="JWO153" s="72"/>
      <c r="JWP153" s="72"/>
      <c r="JWQ153" s="72"/>
      <c r="JWR153" s="72"/>
      <c r="JWS153" s="71"/>
      <c r="JWT153" s="71"/>
      <c r="JWU153" s="71"/>
      <c r="JWV153" s="71"/>
      <c r="JWW153" s="71"/>
      <c r="JWX153" s="71"/>
      <c r="JWY153" s="71"/>
      <c r="JWZ153" s="72"/>
      <c r="JXA153" s="72"/>
      <c r="JXB153" s="72"/>
      <c r="JXC153" s="72"/>
      <c r="JXD153" s="72"/>
      <c r="JXE153" s="72"/>
      <c r="JXF153" s="72"/>
      <c r="JXG153" s="72"/>
      <c r="JXH153" s="72"/>
      <c r="JXI153" s="71"/>
      <c r="JXJ153" s="71"/>
      <c r="JXK153" s="71"/>
      <c r="JXL153" s="71"/>
      <c r="JXM153" s="71"/>
      <c r="JXN153" s="71"/>
      <c r="JXO153" s="71"/>
      <c r="JXP153" s="72"/>
      <c r="JXQ153" s="72"/>
      <c r="JXR153" s="72"/>
      <c r="JXS153" s="72"/>
      <c r="JXT153" s="72"/>
      <c r="JXU153" s="72"/>
      <c r="JXV153" s="72"/>
      <c r="JXW153" s="72"/>
      <c r="JXX153" s="72"/>
      <c r="JXY153" s="71"/>
      <c r="JXZ153" s="71"/>
      <c r="JYA153" s="71"/>
      <c r="JYB153" s="71"/>
      <c r="JYC153" s="71"/>
      <c r="JYD153" s="71"/>
      <c r="JYE153" s="71"/>
      <c r="JYF153" s="72"/>
      <c r="JYG153" s="72"/>
      <c r="JYH153" s="72"/>
      <c r="JYI153" s="72"/>
      <c r="JYJ153" s="72"/>
      <c r="JYK153" s="72"/>
      <c r="JYL153" s="72"/>
      <c r="JYM153" s="72"/>
      <c r="JYN153" s="72"/>
      <c r="JYO153" s="71"/>
      <c r="JYP153" s="71"/>
      <c r="JYQ153" s="71"/>
      <c r="JYR153" s="71"/>
      <c r="JYS153" s="71"/>
      <c r="JYT153" s="71"/>
      <c r="JYU153" s="71"/>
      <c r="JYV153" s="72"/>
      <c r="JYW153" s="72"/>
      <c r="JYX153" s="72"/>
      <c r="JYY153" s="72"/>
      <c r="JYZ153" s="72"/>
      <c r="JZA153" s="72"/>
      <c r="JZB153" s="72"/>
      <c r="JZC153" s="72"/>
      <c r="JZD153" s="72"/>
      <c r="JZE153" s="71"/>
      <c r="JZF153" s="71"/>
      <c r="JZG153" s="71"/>
      <c r="JZH153" s="71"/>
      <c r="JZI153" s="71"/>
      <c r="JZJ153" s="71"/>
      <c r="JZK153" s="71"/>
      <c r="JZL153" s="72"/>
      <c r="JZM153" s="72"/>
      <c r="JZN153" s="72"/>
      <c r="JZO153" s="72"/>
      <c r="JZP153" s="72"/>
      <c r="JZQ153" s="72"/>
      <c r="JZR153" s="72"/>
      <c r="JZS153" s="72"/>
      <c r="JZT153" s="72"/>
      <c r="JZU153" s="71"/>
      <c r="JZV153" s="71"/>
      <c r="JZW153" s="71"/>
      <c r="JZX153" s="71"/>
      <c r="JZY153" s="71"/>
      <c r="JZZ153" s="71"/>
      <c r="KAA153" s="71"/>
      <c r="KAB153" s="72"/>
      <c r="KAC153" s="72"/>
      <c r="KAD153" s="72"/>
      <c r="KAE153" s="72"/>
      <c r="KAF153" s="72"/>
      <c r="KAG153" s="72"/>
      <c r="KAH153" s="72"/>
      <c r="KAI153" s="72"/>
      <c r="KAJ153" s="72"/>
      <c r="KAK153" s="71"/>
      <c r="KAL153" s="71"/>
      <c r="KAM153" s="71"/>
      <c r="KAN153" s="71"/>
      <c r="KAO153" s="71"/>
      <c r="KAP153" s="71"/>
      <c r="KAQ153" s="71"/>
      <c r="KAR153" s="72"/>
      <c r="KAS153" s="72"/>
      <c r="KAT153" s="72"/>
      <c r="KAU153" s="72"/>
      <c r="KAV153" s="72"/>
      <c r="KAW153" s="72"/>
      <c r="KAX153" s="72"/>
      <c r="KAY153" s="72"/>
      <c r="KAZ153" s="72"/>
      <c r="KBA153" s="71"/>
      <c r="KBB153" s="71"/>
      <c r="KBC153" s="71"/>
      <c r="KBD153" s="71"/>
      <c r="KBE153" s="71"/>
      <c r="KBF153" s="71"/>
      <c r="KBG153" s="71"/>
      <c r="KBH153" s="72"/>
      <c r="KBI153" s="72"/>
      <c r="KBJ153" s="72"/>
      <c r="KBK153" s="72"/>
      <c r="KBL153" s="72"/>
      <c r="KBM153" s="72"/>
      <c r="KBN153" s="72"/>
      <c r="KBO153" s="72"/>
      <c r="KBP153" s="72"/>
      <c r="KBQ153" s="71"/>
      <c r="KBR153" s="71"/>
      <c r="KBS153" s="71"/>
      <c r="KBT153" s="71"/>
      <c r="KBU153" s="71"/>
      <c r="KBV153" s="71"/>
      <c r="KBW153" s="71"/>
      <c r="KBX153" s="72"/>
      <c r="KBY153" s="72"/>
      <c r="KBZ153" s="72"/>
      <c r="KCA153" s="72"/>
      <c r="KCB153" s="72"/>
      <c r="KCC153" s="72"/>
      <c r="KCD153" s="72"/>
      <c r="KCE153" s="72"/>
      <c r="KCF153" s="72"/>
      <c r="KCG153" s="71"/>
      <c r="KCH153" s="71"/>
      <c r="KCI153" s="71"/>
      <c r="KCJ153" s="71"/>
      <c r="KCK153" s="71"/>
      <c r="KCL153" s="71"/>
      <c r="KCM153" s="71"/>
      <c r="KCN153" s="72"/>
      <c r="KCO153" s="72"/>
      <c r="KCP153" s="72"/>
      <c r="KCQ153" s="72"/>
      <c r="KCR153" s="72"/>
      <c r="KCS153" s="72"/>
      <c r="KCT153" s="72"/>
      <c r="KCU153" s="72"/>
      <c r="KCV153" s="72"/>
      <c r="KCW153" s="71"/>
      <c r="KCX153" s="71"/>
      <c r="KCY153" s="71"/>
      <c r="KCZ153" s="71"/>
      <c r="KDA153" s="71"/>
      <c r="KDB153" s="71"/>
      <c r="KDC153" s="71"/>
      <c r="KDD153" s="72"/>
      <c r="KDE153" s="72"/>
      <c r="KDF153" s="72"/>
      <c r="KDG153" s="72"/>
      <c r="KDH153" s="72"/>
      <c r="KDI153" s="72"/>
      <c r="KDJ153" s="72"/>
      <c r="KDK153" s="72"/>
      <c r="KDL153" s="72"/>
      <c r="KDM153" s="71"/>
      <c r="KDN153" s="71"/>
      <c r="KDO153" s="71"/>
      <c r="KDP153" s="71"/>
      <c r="KDQ153" s="71"/>
      <c r="KDR153" s="71"/>
      <c r="KDS153" s="71"/>
      <c r="KDT153" s="72"/>
      <c r="KDU153" s="72"/>
      <c r="KDV153" s="72"/>
      <c r="KDW153" s="72"/>
      <c r="KDX153" s="72"/>
      <c r="KDY153" s="72"/>
      <c r="KDZ153" s="72"/>
      <c r="KEA153" s="72"/>
      <c r="KEB153" s="72"/>
      <c r="KEC153" s="71"/>
      <c r="KED153" s="71"/>
      <c r="KEE153" s="71"/>
      <c r="KEF153" s="71"/>
      <c r="KEG153" s="71"/>
      <c r="KEH153" s="71"/>
      <c r="KEI153" s="71"/>
      <c r="KEJ153" s="72"/>
      <c r="KEK153" s="72"/>
      <c r="KEL153" s="72"/>
      <c r="KEM153" s="72"/>
      <c r="KEN153" s="72"/>
      <c r="KEO153" s="72"/>
      <c r="KEP153" s="72"/>
      <c r="KEQ153" s="72"/>
      <c r="KER153" s="72"/>
      <c r="KES153" s="71"/>
      <c r="KET153" s="71"/>
      <c r="KEU153" s="71"/>
      <c r="KEV153" s="71"/>
      <c r="KEW153" s="71"/>
      <c r="KEX153" s="71"/>
      <c r="KEY153" s="71"/>
      <c r="KEZ153" s="72"/>
      <c r="KFA153" s="72"/>
      <c r="KFB153" s="72"/>
      <c r="KFC153" s="72"/>
      <c r="KFD153" s="72"/>
      <c r="KFE153" s="72"/>
      <c r="KFF153" s="72"/>
      <c r="KFG153" s="72"/>
      <c r="KFH153" s="72"/>
      <c r="KFI153" s="71"/>
      <c r="KFJ153" s="71"/>
      <c r="KFK153" s="71"/>
      <c r="KFL153" s="71"/>
      <c r="KFM153" s="71"/>
      <c r="KFN153" s="71"/>
      <c r="KFO153" s="71"/>
      <c r="KFP153" s="72"/>
      <c r="KFQ153" s="72"/>
      <c r="KFR153" s="72"/>
      <c r="KFS153" s="72"/>
      <c r="KFT153" s="72"/>
      <c r="KFU153" s="72"/>
      <c r="KFV153" s="72"/>
      <c r="KFW153" s="72"/>
      <c r="KFX153" s="72"/>
      <c r="KFY153" s="71"/>
      <c r="KFZ153" s="71"/>
      <c r="KGA153" s="71"/>
      <c r="KGB153" s="71"/>
      <c r="KGC153" s="71"/>
      <c r="KGD153" s="71"/>
      <c r="KGE153" s="71"/>
      <c r="KGF153" s="72"/>
      <c r="KGG153" s="72"/>
      <c r="KGH153" s="72"/>
      <c r="KGI153" s="72"/>
      <c r="KGJ153" s="72"/>
      <c r="KGK153" s="72"/>
      <c r="KGL153" s="72"/>
      <c r="KGM153" s="72"/>
      <c r="KGN153" s="72"/>
      <c r="KGO153" s="71"/>
      <c r="KGP153" s="71"/>
      <c r="KGQ153" s="71"/>
      <c r="KGR153" s="71"/>
      <c r="KGS153" s="71"/>
      <c r="KGT153" s="71"/>
      <c r="KGU153" s="71"/>
      <c r="KGV153" s="72"/>
      <c r="KGW153" s="72"/>
      <c r="KGX153" s="72"/>
      <c r="KGY153" s="72"/>
      <c r="KGZ153" s="72"/>
      <c r="KHA153" s="72"/>
      <c r="KHB153" s="72"/>
      <c r="KHC153" s="72"/>
      <c r="KHD153" s="72"/>
      <c r="KHE153" s="71"/>
      <c r="KHF153" s="71"/>
      <c r="KHG153" s="71"/>
      <c r="KHH153" s="71"/>
      <c r="KHI153" s="71"/>
      <c r="KHJ153" s="71"/>
      <c r="KHK153" s="71"/>
      <c r="KHL153" s="72"/>
      <c r="KHM153" s="72"/>
      <c r="KHN153" s="72"/>
      <c r="KHO153" s="72"/>
      <c r="KHP153" s="72"/>
      <c r="KHQ153" s="72"/>
      <c r="KHR153" s="72"/>
      <c r="KHS153" s="72"/>
      <c r="KHT153" s="72"/>
      <c r="KHU153" s="71"/>
      <c r="KHV153" s="71"/>
      <c r="KHW153" s="71"/>
      <c r="KHX153" s="71"/>
      <c r="KHY153" s="71"/>
      <c r="KHZ153" s="71"/>
      <c r="KIA153" s="71"/>
      <c r="KIB153" s="72"/>
      <c r="KIC153" s="72"/>
      <c r="KID153" s="72"/>
      <c r="KIE153" s="72"/>
      <c r="KIF153" s="72"/>
      <c r="KIG153" s="72"/>
      <c r="KIH153" s="72"/>
      <c r="KII153" s="72"/>
      <c r="KIJ153" s="72"/>
      <c r="KIK153" s="71"/>
      <c r="KIL153" s="71"/>
      <c r="KIM153" s="71"/>
      <c r="KIN153" s="71"/>
      <c r="KIO153" s="71"/>
      <c r="KIP153" s="71"/>
      <c r="KIQ153" s="71"/>
      <c r="KIR153" s="72"/>
      <c r="KIS153" s="72"/>
      <c r="KIT153" s="72"/>
      <c r="KIU153" s="72"/>
      <c r="KIV153" s="72"/>
      <c r="KIW153" s="72"/>
      <c r="KIX153" s="72"/>
      <c r="KIY153" s="72"/>
      <c r="KIZ153" s="72"/>
      <c r="KJA153" s="71"/>
      <c r="KJB153" s="71"/>
      <c r="KJC153" s="71"/>
      <c r="KJD153" s="71"/>
      <c r="KJE153" s="71"/>
      <c r="KJF153" s="71"/>
      <c r="KJG153" s="71"/>
      <c r="KJH153" s="72"/>
      <c r="KJI153" s="72"/>
      <c r="KJJ153" s="72"/>
      <c r="KJK153" s="72"/>
      <c r="KJL153" s="72"/>
      <c r="KJM153" s="72"/>
      <c r="KJN153" s="72"/>
      <c r="KJO153" s="72"/>
      <c r="KJP153" s="72"/>
      <c r="KJQ153" s="71"/>
      <c r="KJR153" s="71"/>
      <c r="KJS153" s="71"/>
      <c r="KJT153" s="71"/>
      <c r="KJU153" s="71"/>
      <c r="KJV153" s="71"/>
      <c r="KJW153" s="71"/>
      <c r="KJX153" s="72"/>
      <c r="KJY153" s="72"/>
      <c r="KJZ153" s="72"/>
      <c r="KKA153" s="72"/>
      <c r="KKB153" s="72"/>
      <c r="KKC153" s="72"/>
      <c r="KKD153" s="72"/>
      <c r="KKE153" s="72"/>
      <c r="KKF153" s="72"/>
      <c r="KKG153" s="71"/>
      <c r="KKH153" s="71"/>
      <c r="KKI153" s="71"/>
      <c r="KKJ153" s="71"/>
      <c r="KKK153" s="71"/>
      <c r="KKL153" s="71"/>
      <c r="KKM153" s="71"/>
      <c r="KKN153" s="72"/>
      <c r="KKO153" s="72"/>
      <c r="KKP153" s="72"/>
      <c r="KKQ153" s="72"/>
      <c r="KKR153" s="72"/>
      <c r="KKS153" s="72"/>
      <c r="KKT153" s="72"/>
      <c r="KKU153" s="72"/>
      <c r="KKV153" s="72"/>
      <c r="KKW153" s="71"/>
      <c r="KKX153" s="71"/>
      <c r="KKY153" s="71"/>
      <c r="KKZ153" s="71"/>
      <c r="KLA153" s="71"/>
      <c r="KLB153" s="71"/>
      <c r="KLC153" s="71"/>
      <c r="KLD153" s="72"/>
      <c r="KLE153" s="72"/>
      <c r="KLF153" s="72"/>
      <c r="KLG153" s="72"/>
      <c r="KLH153" s="72"/>
      <c r="KLI153" s="72"/>
      <c r="KLJ153" s="72"/>
      <c r="KLK153" s="72"/>
      <c r="KLL153" s="72"/>
      <c r="KLM153" s="71"/>
      <c r="KLN153" s="71"/>
      <c r="KLO153" s="71"/>
      <c r="KLP153" s="71"/>
      <c r="KLQ153" s="71"/>
      <c r="KLR153" s="71"/>
      <c r="KLS153" s="71"/>
      <c r="KLT153" s="72"/>
      <c r="KLU153" s="72"/>
      <c r="KLV153" s="72"/>
      <c r="KLW153" s="72"/>
      <c r="KLX153" s="72"/>
      <c r="KLY153" s="72"/>
      <c r="KLZ153" s="72"/>
      <c r="KMA153" s="72"/>
      <c r="KMB153" s="72"/>
      <c r="KMC153" s="71"/>
      <c r="KMD153" s="71"/>
      <c r="KME153" s="71"/>
      <c r="KMF153" s="71"/>
      <c r="KMG153" s="71"/>
      <c r="KMH153" s="71"/>
      <c r="KMI153" s="71"/>
      <c r="KMJ153" s="72"/>
      <c r="KMK153" s="72"/>
      <c r="KML153" s="72"/>
      <c r="KMM153" s="72"/>
      <c r="KMN153" s="72"/>
      <c r="KMO153" s="72"/>
      <c r="KMP153" s="72"/>
      <c r="KMQ153" s="72"/>
      <c r="KMR153" s="72"/>
      <c r="KMS153" s="71"/>
      <c r="KMT153" s="71"/>
      <c r="KMU153" s="71"/>
      <c r="KMV153" s="71"/>
      <c r="KMW153" s="71"/>
      <c r="KMX153" s="71"/>
      <c r="KMY153" s="71"/>
      <c r="KMZ153" s="72"/>
      <c r="KNA153" s="72"/>
      <c r="KNB153" s="72"/>
      <c r="KNC153" s="72"/>
      <c r="KND153" s="72"/>
      <c r="KNE153" s="72"/>
      <c r="KNF153" s="72"/>
      <c r="KNG153" s="72"/>
      <c r="KNH153" s="72"/>
      <c r="KNI153" s="71"/>
      <c r="KNJ153" s="71"/>
      <c r="KNK153" s="71"/>
      <c r="KNL153" s="71"/>
      <c r="KNM153" s="71"/>
      <c r="KNN153" s="71"/>
      <c r="KNO153" s="71"/>
      <c r="KNP153" s="72"/>
      <c r="KNQ153" s="72"/>
      <c r="KNR153" s="72"/>
      <c r="KNS153" s="72"/>
      <c r="KNT153" s="72"/>
      <c r="KNU153" s="72"/>
      <c r="KNV153" s="72"/>
      <c r="KNW153" s="72"/>
      <c r="KNX153" s="72"/>
      <c r="KNY153" s="71"/>
      <c r="KNZ153" s="71"/>
      <c r="KOA153" s="71"/>
      <c r="KOB153" s="71"/>
      <c r="KOC153" s="71"/>
      <c r="KOD153" s="71"/>
      <c r="KOE153" s="71"/>
      <c r="KOF153" s="72"/>
      <c r="KOG153" s="72"/>
      <c r="KOH153" s="72"/>
      <c r="KOI153" s="72"/>
      <c r="KOJ153" s="72"/>
      <c r="KOK153" s="72"/>
      <c r="KOL153" s="72"/>
      <c r="KOM153" s="72"/>
      <c r="KON153" s="72"/>
      <c r="KOO153" s="71"/>
      <c r="KOP153" s="71"/>
      <c r="KOQ153" s="71"/>
      <c r="KOR153" s="71"/>
      <c r="KOS153" s="71"/>
      <c r="KOT153" s="71"/>
      <c r="KOU153" s="71"/>
      <c r="KOV153" s="72"/>
      <c r="KOW153" s="72"/>
      <c r="KOX153" s="72"/>
      <c r="KOY153" s="72"/>
      <c r="KOZ153" s="72"/>
      <c r="KPA153" s="72"/>
      <c r="KPB153" s="72"/>
      <c r="KPC153" s="72"/>
      <c r="KPD153" s="72"/>
      <c r="KPE153" s="71"/>
      <c r="KPF153" s="71"/>
      <c r="KPG153" s="71"/>
      <c r="KPH153" s="71"/>
      <c r="KPI153" s="71"/>
      <c r="KPJ153" s="71"/>
      <c r="KPK153" s="71"/>
      <c r="KPL153" s="72"/>
      <c r="KPM153" s="72"/>
      <c r="KPN153" s="72"/>
      <c r="KPO153" s="72"/>
      <c r="KPP153" s="72"/>
      <c r="KPQ153" s="72"/>
      <c r="KPR153" s="72"/>
      <c r="KPS153" s="72"/>
      <c r="KPT153" s="72"/>
      <c r="KPU153" s="71"/>
      <c r="KPV153" s="71"/>
      <c r="KPW153" s="71"/>
      <c r="KPX153" s="71"/>
      <c r="KPY153" s="71"/>
      <c r="KPZ153" s="71"/>
      <c r="KQA153" s="71"/>
      <c r="KQB153" s="72"/>
      <c r="KQC153" s="72"/>
      <c r="KQD153" s="72"/>
      <c r="KQE153" s="72"/>
      <c r="KQF153" s="72"/>
      <c r="KQG153" s="72"/>
      <c r="KQH153" s="72"/>
      <c r="KQI153" s="72"/>
      <c r="KQJ153" s="72"/>
      <c r="KQK153" s="71"/>
      <c r="KQL153" s="71"/>
      <c r="KQM153" s="71"/>
      <c r="KQN153" s="71"/>
      <c r="KQO153" s="71"/>
      <c r="KQP153" s="71"/>
      <c r="KQQ153" s="71"/>
      <c r="KQR153" s="72"/>
      <c r="KQS153" s="72"/>
      <c r="KQT153" s="72"/>
      <c r="KQU153" s="72"/>
      <c r="KQV153" s="72"/>
      <c r="KQW153" s="72"/>
      <c r="KQX153" s="72"/>
      <c r="KQY153" s="72"/>
      <c r="KQZ153" s="72"/>
      <c r="KRA153" s="71"/>
      <c r="KRB153" s="71"/>
      <c r="KRC153" s="71"/>
      <c r="KRD153" s="71"/>
      <c r="KRE153" s="71"/>
      <c r="KRF153" s="71"/>
      <c r="KRG153" s="71"/>
      <c r="KRH153" s="72"/>
      <c r="KRI153" s="72"/>
      <c r="KRJ153" s="72"/>
      <c r="KRK153" s="72"/>
      <c r="KRL153" s="72"/>
      <c r="KRM153" s="72"/>
      <c r="KRN153" s="72"/>
      <c r="KRO153" s="72"/>
      <c r="KRP153" s="72"/>
      <c r="KRQ153" s="71"/>
      <c r="KRR153" s="71"/>
      <c r="KRS153" s="71"/>
      <c r="KRT153" s="71"/>
      <c r="KRU153" s="71"/>
      <c r="KRV153" s="71"/>
      <c r="KRW153" s="71"/>
      <c r="KRX153" s="72"/>
      <c r="KRY153" s="72"/>
      <c r="KRZ153" s="72"/>
      <c r="KSA153" s="72"/>
      <c r="KSB153" s="72"/>
      <c r="KSC153" s="72"/>
      <c r="KSD153" s="72"/>
      <c r="KSE153" s="72"/>
      <c r="KSF153" s="72"/>
      <c r="KSG153" s="71"/>
      <c r="KSH153" s="71"/>
      <c r="KSI153" s="71"/>
      <c r="KSJ153" s="71"/>
      <c r="KSK153" s="71"/>
      <c r="KSL153" s="71"/>
      <c r="KSM153" s="71"/>
      <c r="KSN153" s="72"/>
      <c r="KSO153" s="72"/>
      <c r="KSP153" s="72"/>
      <c r="KSQ153" s="72"/>
      <c r="KSR153" s="72"/>
      <c r="KSS153" s="72"/>
      <c r="KST153" s="72"/>
      <c r="KSU153" s="72"/>
      <c r="KSV153" s="72"/>
      <c r="KSW153" s="71"/>
      <c r="KSX153" s="71"/>
      <c r="KSY153" s="71"/>
      <c r="KSZ153" s="71"/>
      <c r="KTA153" s="71"/>
      <c r="KTB153" s="71"/>
      <c r="KTC153" s="71"/>
      <c r="KTD153" s="72"/>
      <c r="KTE153" s="72"/>
      <c r="KTF153" s="72"/>
      <c r="KTG153" s="72"/>
      <c r="KTH153" s="72"/>
      <c r="KTI153" s="72"/>
      <c r="KTJ153" s="72"/>
      <c r="KTK153" s="72"/>
      <c r="KTL153" s="72"/>
      <c r="KTM153" s="71"/>
      <c r="KTN153" s="71"/>
      <c r="KTO153" s="71"/>
      <c r="KTP153" s="71"/>
      <c r="KTQ153" s="71"/>
      <c r="KTR153" s="71"/>
      <c r="KTS153" s="71"/>
      <c r="KTT153" s="72"/>
      <c r="KTU153" s="72"/>
      <c r="KTV153" s="72"/>
      <c r="KTW153" s="72"/>
      <c r="KTX153" s="72"/>
      <c r="KTY153" s="72"/>
      <c r="KTZ153" s="72"/>
      <c r="KUA153" s="72"/>
      <c r="KUB153" s="72"/>
      <c r="KUC153" s="71"/>
      <c r="KUD153" s="71"/>
      <c r="KUE153" s="71"/>
      <c r="KUF153" s="71"/>
      <c r="KUG153" s="71"/>
      <c r="KUH153" s="71"/>
      <c r="KUI153" s="71"/>
      <c r="KUJ153" s="72"/>
      <c r="KUK153" s="72"/>
      <c r="KUL153" s="72"/>
      <c r="KUM153" s="72"/>
      <c r="KUN153" s="72"/>
      <c r="KUO153" s="72"/>
      <c r="KUP153" s="72"/>
      <c r="KUQ153" s="72"/>
      <c r="KUR153" s="72"/>
      <c r="KUS153" s="71"/>
      <c r="KUT153" s="71"/>
      <c r="KUU153" s="71"/>
      <c r="KUV153" s="71"/>
      <c r="KUW153" s="71"/>
      <c r="KUX153" s="71"/>
      <c r="KUY153" s="71"/>
      <c r="KUZ153" s="72"/>
      <c r="KVA153" s="72"/>
      <c r="KVB153" s="72"/>
      <c r="KVC153" s="72"/>
      <c r="KVD153" s="72"/>
      <c r="KVE153" s="72"/>
      <c r="KVF153" s="72"/>
      <c r="KVG153" s="72"/>
      <c r="KVH153" s="72"/>
      <c r="KVI153" s="71"/>
      <c r="KVJ153" s="71"/>
      <c r="KVK153" s="71"/>
      <c r="KVL153" s="71"/>
      <c r="KVM153" s="71"/>
      <c r="KVN153" s="71"/>
      <c r="KVO153" s="71"/>
      <c r="KVP153" s="72"/>
      <c r="KVQ153" s="72"/>
      <c r="KVR153" s="72"/>
      <c r="KVS153" s="72"/>
      <c r="KVT153" s="72"/>
      <c r="KVU153" s="72"/>
      <c r="KVV153" s="72"/>
      <c r="KVW153" s="72"/>
      <c r="KVX153" s="72"/>
      <c r="KVY153" s="71"/>
      <c r="KVZ153" s="71"/>
      <c r="KWA153" s="71"/>
      <c r="KWB153" s="71"/>
      <c r="KWC153" s="71"/>
      <c r="KWD153" s="71"/>
      <c r="KWE153" s="71"/>
      <c r="KWF153" s="72"/>
      <c r="KWG153" s="72"/>
      <c r="KWH153" s="72"/>
      <c r="KWI153" s="72"/>
      <c r="KWJ153" s="72"/>
      <c r="KWK153" s="72"/>
      <c r="KWL153" s="72"/>
      <c r="KWM153" s="72"/>
      <c r="KWN153" s="72"/>
      <c r="KWO153" s="71"/>
      <c r="KWP153" s="71"/>
      <c r="KWQ153" s="71"/>
      <c r="KWR153" s="71"/>
      <c r="KWS153" s="71"/>
      <c r="KWT153" s="71"/>
      <c r="KWU153" s="71"/>
      <c r="KWV153" s="72"/>
      <c r="KWW153" s="72"/>
      <c r="KWX153" s="72"/>
      <c r="KWY153" s="72"/>
      <c r="KWZ153" s="72"/>
      <c r="KXA153" s="72"/>
      <c r="KXB153" s="72"/>
      <c r="KXC153" s="72"/>
      <c r="KXD153" s="72"/>
      <c r="KXE153" s="71"/>
      <c r="KXF153" s="71"/>
      <c r="KXG153" s="71"/>
      <c r="KXH153" s="71"/>
      <c r="KXI153" s="71"/>
      <c r="KXJ153" s="71"/>
      <c r="KXK153" s="71"/>
      <c r="KXL153" s="72"/>
      <c r="KXM153" s="72"/>
      <c r="KXN153" s="72"/>
      <c r="KXO153" s="72"/>
      <c r="KXP153" s="72"/>
      <c r="KXQ153" s="72"/>
      <c r="KXR153" s="72"/>
      <c r="KXS153" s="72"/>
      <c r="KXT153" s="72"/>
      <c r="KXU153" s="71"/>
      <c r="KXV153" s="71"/>
      <c r="KXW153" s="71"/>
      <c r="KXX153" s="71"/>
      <c r="KXY153" s="71"/>
      <c r="KXZ153" s="71"/>
      <c r="KYA153" s="71"/>
      <c r="KYB153" s="72"/>
      <c r="KYC153" s="72"/>
      <c r="KYD153" s="72"/>
      <c r="KYE153" s="72"/>
      <c r="KYF153" s="72"/>
      <c r="KYG153" s="72"/>
      <c r="KYH153" s="72"/>
      <c r="KYI153" s="72"/>
      <c r="KYJ153" s="72"/>
      <c r="KYK153" s="71"/>
      <c r="KYL153" s="71"/>
      <c r="KYM153" s="71"/>
      <c r="KYN153" s="71"/>
      <c r="KYO153" s="71"/>
      <c r="KYP153" s="71"/>
      <c r="KYQ153" s="71"/>
      <c r="KYR153" s="72"/>
      <c r="KYS153" s="72"/>
      <c r="KYT153" s="72"/>
      <c r="KYU153" s="72"/>
      <c r="KYV153" s="72"/>
      <c r="KYW153" s="72"/>
      <c r="KYX153" s="72"/>
      <c r="KYY153" s="72"/>
      <c r="KYZ153" s="72"/>
      <c r="KZA153" s="71"/>
      <c r="KZB153" s="71"/>
      <c r="KZC153" s="71"/>
      <c r="KZD153" s="71"/>
      <c r="KZE153" s="71"/>
      <c r="KZF153" s="71"/>
      <c r="KZG153" s="71"/>
      <c r="KZH153" s="72"/>
      <c r="KZI153" s="72"/>
      <c r="KZJ153" s="72"/>
      <c r="KZK153" s="72"/>
      <c r="KZL153" s="72"/>
      <c r="KZM153" s="72"/>
      <c r="KZN153" s="72"/>
      <c r="KZO153" s="72"/>
      <c r="KZP153" s="72"/>
      <c r="KZQ153" s="71"/>
      <c r="KZR153" s="71"/>
      <c r="KZS153" s="71"/>
      <c r="KZT153" s="71"/>
      <c r="KZU153" s="71"/>
      <c r="KZV153" s="71"/>
      <c r="KZW153" s="71"/>
      <c r="KZX153" s="72"/>
      <c r="KZY153" s="72"/>
      <c r="KZZ153" s="72"/>
      <c r="LAA153" s="72"/>
      <c r="LAB153" s="72"/>
      <c r="LAC153" s="72"/>
      <c r="LAD153" s="72"/>
      <c r="LAE153" s="72"/>
      <c r="LAF153" s="72"/>
      <c r="LAG153" s="71"/>
      <c r="LAH153" s="71"/>
      <c r="LAI153" s="71"/>
      <c r="LAJ153" s="71"/>
      <c r="LAK153" s="71"/>
      <c r="LAL153" s="71"/>
      <c r="LAM153" s="71"/>
      <c r="LAN153" s="72"/>
      <c r="LAO153" s="72"/>
      <c r="LAP153" s="72"/>
      <c r="LAQ153" s="72"/>
      <c r="LAR153" s="72"/>
      <c r="LAS153" s="72"/>
      <c r="LAT153" s="72"/>
      <c r="LAU153" s="72"/>
      <c r="LAV153" s="72"/>
      <c r="LAW153" s="71"/>
      <c r="LAX153" s="71"/>
      <c r="LAY153" s="71"/>
      <c r="LAZ153" s="71"/>
      <c r="LBA153" s="71"/>
      <c r="LBB153" s="71"/>
      <c r="LBC153" s="71"/>
      <c r="LBD153" s="72"/>
      <c r="LBE153" s="72"/>
      <c r="LBF153" s="72"/>
      <c r="LBG153" s="72"/>
      <c r="LBH153" s="72"/>
      <c r="LBI153" s="72"/>
      <c r="LBJ153" s="72"/>
      <c r="LBK153" s="72"/>
      <c r="LBL153" s="72"/>
      <c r="LBM153" s="71"/>
      <c r="LBN153" s="71"/>
      <c r="LBO153" s="71"/>
      <c r="LBP153" s="71"/>
      <c r="LBQ153" s="71"/>
      <c r="LBR153" s="71"/>
      <c r="LBS153" s="71"/>
      <c r="LBT153" s="72"/>
      <c r="LBU153" s="72"/>
      <c r="LBV153" s="72"/>
      <c r="LBW153" s="72"/>
      <c r="LBX153" s="72"/>
      <c r="LBY153" s="72"/>
      <c r="LBZ153" s="72"/>
      <c r="LCA153" s="72"/>
      <c r="LCB153" s="72"/>
      <c r="LCC153" s="71"/>
      <c r="LCD153" s="71"/>
      <c r="LCE153" s="71"/>
      <c r="LCF153" s="71"/>
      <c r="LCG153" s="71"/>
      <c r="LCH153" s="71"/>
      <c r="LCI153" s="71"/>
      <c r="LCJ153" s="72"/>
      <c r="LCK153" s="72"/>
      <c r="LCL153" s="72"/>
      <c r="LCM153" s="72"/>
      <c r="LCN153" s="72"/>
      <c r="LCO153" s="72"/>
      <c r="LCP153" s="72"/>
      <c r="LCQ153" s="72"/>
      <c r="LCR153" s="72"/>
      <c r="LCS153" s="71"/>
      <c r="LCT153" s="71"/>
      <c r="LCU153" s="71"/>
      <c r="LCV153" s="71"/>
      <c r="LCW153" s="71"/>
      <c r="LCX153" s="71"/>
      <c r="LCY153" s="71"/>
      <c r="LCZ153" s="72"/>
      <c r="LDA153" s="72"/>
      <c r="LDB153" s="72"/>
      <c r="LDC153" s="72"/>
      <c r="LDD153" s="72"/>
      <c r="LDE153" s="72"/>
      <c r="LDF153" s="72"/>
      <c r="LDG153" s="72"/>
      <c r="LDH153" s="72"/>
      <c r="LDI153" s="71"/>
      <c r="LDJ153" s="71"/>
      <c r="LDK153" s="71"/>
      <c r="LDL153" s="71"/>
      <c r="LDM153" s="71"/>
      <c r="LDN153" s="71"/>
      <c r="LDO153" s="71"/>
      <c r="LDP153" s="72"/>
      <c r="LDQ153" s="72"/>
      <c r="LDR153" s="72"/>
      <c r="LDS153" s="72"/>
      <c r="LDT153" s="72"/>
      <c r="LDU153" s="72"/>
      <c r="LDV153" s="72"/>
      <c r="LDW153" s="72"/>
      <c r="LDX153" s="72"/>
      <c r="LDY153" s="71"/>
      <c r="LDZ153" s="71"/>
      <c r="LEA153" s="71"/>
      <c r="LEB153" s="71"/>
      <c r="LEC153" s="71"/>
      <c r="LED153" s="71"/>
      <c r="LEE153" s="71"/>
      <c r="LEF153" s="72"/>
      <c r="LEG153" s="72"/>
      <c r="LEH153" s="72"/>
      <c r="LEI153" s="72"/>
      <c r="LEJ153" s="72"/>
      <c r="LEK153" s="72"/>
      <c r="LEL153" s="72"/>
      <c r="LEM153" s="72"/>
      <c r="LEN153" s="72"/>
      <c r="LEO153" s="71"/>
      <c r="LEP153" s="71"/>
      <c r="LEQ153" s="71"/>
      <c r="LER153" s="71"/>
      <c r="LES153" s="71"/>
      <c r="LET153" s="71"/>
      <c r="LEU153" s="71"/>
      <c r="LEV153" s="72"/>
      <c r="LEW153" s="72"/>
      <c r="LEX153" s="72"/>
      <c r="LEY153" s="72"/>
      <c r="LEZ153" s="72"/>
      <c r="LFA153" s="72"/>
      <c r="LFB153" s="72"/>
      <c r="LFC153" s="72"/>
      <c r="LFD153" s="72"/>
      <c r="LFE153" s="71"/>
      <c r="LFF153" s="71"/>
      <c r="LFG153" s="71"/>
      <c r="LFH153" s="71"/>
      <c r="LFI153" s="71"/>
      <c r="LFJ153" s="71"/>
      <c r="LFK153" s="71"/>
      <c r="LFL153" s="72"/>
      <c r="LFM153" s="72"/>
      <c r="LFN153" s="72"/>
      <c r="LFO153" s="72"/>
      <c r="LFP153" s="72"/>
      <c r="LFQ153" s="72"/>
      <c r="LFR153" s="72"/>
      <c r="LFS153" s="72"/>
      <c r="LFT153" s="72"/>
      <c r="LFU153" s="71"/>
      <c r="LFV153" s="71"/>
      <c r="LFW153" s="71"/>
      <c r="LFX153" s="71"/>
      <c r="LFY153" s="71"/>
      <c r="LFZ153" s="71"/>
      <c r="LGA153" s="71"/>
      <c r="LGB153" s="72"/>
      <c r="LGC153" s="72"/>
      <c r="LGD153" s="72"/>
      <c r="LGE153" s="72"/>
      <c r="LGF153" s="72"/>
      <c r="LGG153" s="72"/>
      <c r="LGH153" s="72"/>
      <c r="LGI153" s="72"/>
      <c r="LGJ153" s="72"/>
      <c r="LGK153" s="71"/>
      <c r="LGL153" s="71"/>
      <c r="LGM153" s="71"/>
      <c r="LGN153" s="71"/>
      <c r="LGO153" s="71"/>
      <c r="LGP153" s="71"/>
      <c r="LGQ153" s="71"/>
      <c r="LGR153" s="72"/>
      <c r="LGS153" s="72"/>
      <c r="LGT153" s="72"/>
      <c r="LGU153" s="72"/>
      <c r="LGV153" s="72"/>
      <c r="LGW153" s="72"/>
      <c r="LGX153" s="72"/>
      <c r="LGY153" s="72"/>
      <c r="LGZ153" s="72"/>
      <c r="LHA153" s="71"/>
      <c r="LHB153" s="71"/>
      <c r="LHC153" s="71"/>
      <c r="LHD153" s="71"/>
      <c r="LHE153" s="71"/>
      <c r="LHF153" s="71"/>
      <c r="LHG153" s="71"/>
      <c r="LHH153" s="72"/>
      <c r="LHI153" s="72"/>
      <c r="LHJ153" s="72"/>
      <c r="LHK153" s="72"/>
      <c r="LHL153" s="72"/>
      <c r="LHM153" s="72"/>
      <c r="LHN153" s="72"/>
      <c r="LHO153" s="72"/>
      <c r="LHP153" s="72"/>
      <c r="LHQ153" s="71"/>
      <c r="LHR153" s="71"/>
      <c r="LHS153" s="71"/>
      <c r="LHT153" s="71"/>
      <c r="LHU153" s="71"/>
      <c r="LHV153" s="71"/>
      <c r="LHW153" s="71"/>
      <c r="LHX153" s="72"/>
      <c r="LHY153" s="72"/>
      <c r="LHZ153" s="72"/>
      <c r="LIA153" s="72"/>
      <c r="LIB153" s="72"/>
      <c r="LIC153" s="72"/>
      <c r="LID153" s="72"/>
      <c r="LIE153" s="72"/>
      <c r="LIF153" s="72"/>
      <c r="LIG153" s="71"/>
      <c r="LIH153" s="71"/>
      <c r="LII153" s="71"/>
      <c r="LIJ153" s="71"/>
      <c r="LIK153" s="71"/>
      <c r="LIL153" s="71"/>
      <c r="LIM153" s="71"/>
      <c r="LIN153" s="72"/>
      <c r="LIO153" s="72"/>
      <c r="LIP153" s="72"/>
      <c r="LIQ153" s="72"/>
      <c r="LIR153" s="72"/>
      <c r="LIS153" s="72"/>
      <c r="LIT153" s="72"/>
      <c r="LIU153" s="72"/>
      <c r="LIV153" s="72"/>
      <c r="LIW153" s="71"/>
      <c r="LIX153" s="71"/>
      <c r="LIY153" s="71"/>
      <c r="LIZ153" s="71"/>
      <c r="LJA153" s="71"/>
      <c r="LJB153" s="71"/>
      <c r="LJC153" s="71"/>
      <c r="LJD153" s="72"/>
      <c r="LJE153" s="72"/>
      <c r="LJF153" s="72"/>
      <c r="LJG153" s="72"/>
      <c r="LJH153" s="72"/>
      <c r="LJI153" s="72"/>
      <c r="LJJ153" s="72"/>
      <c r="LJK153" s="72"/>
      <c r="LJL153" s="72"/>
      <c r="LJM153" s="71"/>
      <c r="LJN153" s="71"/>
      <c r="LJO153" s="71"/>
      <c r="LJP153" s="71"/>
      <c r="LJQ153" s="71"/>
      <c r="LJR153" s="71"/>
      <c r="LJS153" s="71"/>
      <c r="LJT153" s="72"/>
      <c r="LJU153" s="72"/>
      <c r="LJV153" s="72"/>
      <c r="LJW153" s="72"/>
      <c r="LJX153" s="72"/>
      <c r="LJY153" s="72"/>
      <c r="LJZ153" s="72"/>
      <c r="LKA153" s="72"/>
      <c r="LKB153" s="72"/>
      <c r="LKC153" s="71"/>
      <c r="LKD153" s="71"/>
      <c r="LKE153" s="71"/>
      <c r="LKF153" s="71"/>
      <c r="LKG153" s="71"/>
      <c r="LKH153" s="71"/>
      <c r="LKI153" s="71"/>
      <c r="LKJ153" s="72"/>
      <c r="LKK153" s="72"/>
      <c r="LKL153" s="72"/>
      <c r="LKM153" s="72"/>
      <c r="LKN153" s="72"/>
      <c r="LKO153" s="72"/>
      <c r="LKP153" s="72"/>
      <c r="LKQ153" s="72"/>
      <c r="LKR153" s="72"/>
      <c r="LKS153" s="71"/>
      <c r="LKT153" s="71"/>
      <c r="LKU153" s="71"/>
      <c r="LKV153" s="71"/>
      <c r="LKW153" s="71"/>
      <c r="LKX153" s="71"/>
      <c r="LKY153" s="71"/>
      <c r="LKZ153" s="72"/>
      <c r="LLA153" s="72"/>
      <c r="LLB153" s="72"/>
      <c r="LLC153" s="72"/>
      <c r="LLD153" s="72"/>
      <c r="LLE153" s="72"/>
      <c r="LLF153" s="72"/>
      <c r="LLG153" s="72"/>
      <c r="LLH153" s="72"/>
      <c r="LLI153" s="71"/>
      <c r="LLJ153" s="71"/>
      <c r="LLK153" s="71"/>
      <c r="LLL153" s="71"/>
      <c r="LLM153" s="71"/>
      <c r="LLN153" s="71"/>
      <c r="LLO153" s="71"/>
      <c r="LLP153" s="72"/>
      <c r="LLQ153" s="72"/>
      <c r="LLR153" s="72"/>
      <c r="LLS153" s="72"/>
      <c r="LLT153" s="72"/>
      <c r="LLU153" s="72"/>
      <c r="LLV153" s="72"/>
      <c r="LLW153" s="72"/>
      <c r="LLX153" s="72"/>
      <c r="LLY153" s="71"/>
      <c r="LLZ153" s="71"/>
      <c r="LMA153" s="71"/>
      <c r="LMB153" s="71"/>
      <c r="LMC153" s="71"/>
      <c r="LMD153" s="71"/>
      <c r="LME153" s="71"/>
      <c r="LMF153" s="72"/>
      <c r="LMG153" s="72"/>
      <c r="LMH153" s="72"/>
      <c r="LMI153" s="72"/>
      <c r="LMJ153" s="72"/>
      <c r="LMK153" s="72"/>
      <c r="LML153" s="72"/>
      <c r="LMM153" s="72"/>
      <c r="LMN153" s="72"/>
      <c r="LMO153" s="71"/>
      <c r="LMP153" s="71"/>
      <c r="LMQ153" s="71"/>
      <c r="LMR153" s="71"/>
      <c r="LMS153" s="71"/>
      <c r="LMT153" s="71"/>
      <c r="LMU153" s="71"/>
      <c r="LMV153" s="72"/>
      <c r="LMW153" s="72"/>
      <c r="LMX153" s="72"/>
      <c r="LMY153" s="72"/>
      <c r="LMZ153" s="72"/>
      <c r="LNA153" s="72"/>
      <c r="LNB153" s="72"/>
      <c r="LNC153" s="72"/>
      <c r="LND153" s="72"/>
      <c r="LNE153" s="71"/>
      <c r="LNF153" s="71"/>
      <c r="LNG153" s="71"/>
      <c r="LNH153" s="71"/>
      <c r="LNI153" s="71"/>
      <c r="LNJ153" s="71"/>
      <c r="LNK153" s="71"/>
      <c r="LNL153" s="72"/>
      <c r="LNM153" s="72"/>
      <c r="LNN153" s="72"/>
      <c r="LNO153" s="72"/>
      <c r="LNP153" s="72"/>
      <c r="LNQ153" s="72"/>
      <c r="LNR153" s="72"/>
      <c r="LNS153" s="72"/>
      <c r="LNT153" s="72"/>
      <c r="LNU153" s="71"/>
      <c r="LNV153" s="71"/>
      <c r="LNW153" s="71"/>
      <c r="LNX153" s="71"/>
      <c r="LNY153" s="71"/>
      <c r="LNZ153" s="71"/>
      <c r="LOA153" s="71"/>
      <c r="LOB153" s="72"/>
      <c r="LOC153" s="72"/>
      <c r="LOD153" s="72"/>
      <c r="LOE153" s="72"/>
      <c r="LOF153" s="72"/>
      <c r="LOG153" s="72"/>
      <c r="LOH153" s="72"/>
      <c r="LOI153" s="72"/>
      <c r="LOJ153" s="72"/>
      <c r="LOK153" s="71"/>
      <c r="LOL153" s="71"/>
      <c r="LOM153" s="71"/>
      <c r="LON153" s="71"/>
      <c r="LOO153" s="71"/>
      <c r="LOP153" s="71"/>
      <c r="LOQ153" s="71"/>
      <c r="LOR153" s="72"/>
      <c r="LOS153" s="72"/>
      <c r="LOT153" s="72"/>
      <c r="LOU153" s="72"/>
      <c r="LOV153" s="72"/>
      <c r="LOW153" s="72"/>
      <c r="LOX153" s="72"/>
      <c r="LOY153" s="72"/>
      <c r="LOZ153" s="72"/>
      <c r="LPA153" s="71"/>
      <c r="LPB153" s="71"/>
      <c r="LPC153" s="71"/>
      <c r="LPD153" s="71"/>
      <c r="LPE153" s="71"/>
      <c r="LPF153" s="71"/>
      <c r="LPG153" s="71"/>
      <c r="LPH153" s="72"/>
      <c r="LPI153" s="72"/>
      <c r="LPJ153" s="72"/>
      <c r="LPK153" s="72"/>
      <c r="LPL153" s="72"/>
      <c r="LPM153" s="72"/>
      <c r="LPN153" s="72"/>
      <c r="LPO153" s="72"/>
      <c r="LPP153" s="72"/>
      <c r="LPQ153" s="71"/>
      <c r="LPR153" s="71"/>
      <c r="LPS153" s="71"/>
      <c r="LPT153" s="71"/>
      <c r="LPU153" s="71"/>
      <c r="LPV153" s="71"/>
      <c r="LPW153" s="71"/>
      <c r="LPX153" s="72"/>
      <c r="LPY153" s="72"/>
      <c r="LPZ153" s="72"/>
      <c r="LQA153" s="72"/>
      <c r="LQB153" s="72"/>
      <c r="LQC153" s="72"/>
      <c r="LQD153" s="72"/>
      <c r="LQE153" s="72"/>
      <c r="LQF153" s="72"/>
      <c r="LQG153" s="71"/>
      <c r="LQH153" s="71"/>
      <c r="LQI153" s="71"/>
      <c r="LQJ153" s="71"/>
      <c r="LQK153" s="71"/>
      <c r="LQL153" s="71"/>
      <c r="LQM153" s="71"/>
      <c r="LQN153" s="72"/>
      <c r="LQO153" s="72"/>
      <c r="LQP153" s="72"/>
      <c r="LQQ153" s="72"/>
      <c r="LQR153" s="72"/>
      <c r="LQS153" s="72"/>
      <c r="LQT153" s="72"/>
      <c r="LQU153" s="72"/>
      <c r="LQV153" s="72"/>
      <c r="LQW153" s="71"/>
      <c r="LQX153" s="71"/>
      <c r="LQY153" s="71"/>
      <c r="LQZ153" s="71"/>
      <c r="LRA153" s="71"/>
      <c r="LRB153" s="71"/>
      <c r="LRC153" s="71"/>
      <c r="LRD153" s="72"/>
      <c r="LRE153" s="72"/>
      <c r="LRF153" s="72"/>
      <c r="LRG153" s="72"/>
      <c r="LRH153" s="72"/>
      <c r="LRI153" s="72"/>
      <c r="LRJ153" s="72"/>
      <c r="LRK153" s="72"/>
      <c r="LRL153" s="72"/>
      <c r="LRM153" s="71"/>
      <c r="LRN153" s="71"/>
      <c r="LRO153" s="71"/>
      <c r="LRP153" s="71"/>
      <c r="LRQ153" s="71"/>
      <c r="LRR153" s="71"/>
      <c r="LRS153" s="71"/>
      <c r="LRT153" s="72"/>
      <c r="LRU153" s="72"/>
      <c r="LRV153" s="72"/>
      <c r="LRW153" s="72"/>
      <c r="LRX153" s="72"/>
      <c r="LRY153" s="72"/>
      <c r="LRZ153" s="72"/>
      <c r="LSA153" s="72"/>
      <c r="LSB153" s="72"/>
      <c r="LSC153" s="71"/>
      <c r="LSD153" s="71"/>
      <c r="LSE153" s="71"/>
      <c r="LSF153" s="71"/>
      <c r="LSG153" s="71"/>
      <c r="LSH153" s="71"/>
      <c r="LSI153" s="71"/>
      <c r="LSJ153" s="72"/>
      <c r="LSK153" s="72"/>
      <c r="LSL153" s="72"/>
      <c r="LSM153" s="72"/>
      <c r="LSN153" s="72"/>
      <c r="LSO153" s="72"/>
      <c r="LSP153" s="72"/>
      <c r="LSQ153" s="72"/>
      <c r="LSR153" s="72"/>
      <c r="LSS153" s="71"/>
      <c r="LST153" s="71"/>
      <c r="LSU153" s="71"/>
      <c r="LSV153" s="71"/>
      <c r="LSW153" s="71"/>
      <c r="LSX153" s="71"/>
      <c r="LSY153" s="71"/>
      <c r="LSZ153" s="72"/>
      <c r="LTA153" s="72"/>
      <c r="LTB153" s="72"/>
      <c r="LTC153" s="72"/>
      <c r="LTD153" s="72"/>
      <c r="LTE153" s="72"/>
      <c r="LTF153" s="72"/>
      <c r="LTG153" s="72"/>
      <c r="LTH153" s="72"/>
      <c r="LTI153" s="71"/>
      <c r="LTJ153" s="71"/>
      <c r="LTK153" s="71"/>
      <c r="LTL153" s="71"/>
      <c r="LTM153" s="71"/>
      <c r="LTN153" s="71"/>
      <c r="LTO153" s="71"/>
      <c r="LTP153" s="72"/>
      <c r="LTQ153" s="72"/>
      <c r="LTR153" s="72"/>
      <c r="LTS153" s="72"/>
      <c r="LTT153" s="72"/>
      <c r="LTU153" s="72"/>
      <c r="LTV153" s="72"/>
      <c r="LTW153" s="72"/>
      <c r="LTX153" s="72"/>
      <c r="LTY153" s="71"/>
      <c r="LTZ153" s="71"/>
      <c r="LUA153" s="71"/>
      <c r="LUB153" s="71"/>
      <c r="LUC153" s="71"/>
      <c r="LUD153" s="71"/>
      <c r="LUE153" s="71"/>
      <c r="LUF153" s="72"/>
      <c r="LUG153" s="72"/>
      <c r="LUH153" s="72"/>
      <c r="LUI153" s="72"/>
      <c r="LUJ153" s="72"/>
      <c r="LUK153" s="72"/>
      <c r="LUL153" s="72"/>
      <c r="LUM153" s="72"/>
      <c r="LUN153" s="72"/>
      <c r="LUO153" s="71"/>
      <c r="LUP153" s="71"/>
      <c r="LUQ153" s="71"/>
      <c r="LUR153" s="71"/>
      <c r="LUS153" s="71"/>
      <c r="LUT153" s="71"/>
      <c r="LUU153" s="71"/>
      <c r="LUV153" s="72"/>
      <c r="LUW153" s="72"/>
      <c r="LUX153" s="72"/>
      <c r="LUY153" s="72"/>
      <c r="LUZ153" s="72"/>
      <c r="LVA153" s="72"/>
      <c r="LVB153" s="72"/>
      <c r="LVC153" s="72"/>
      <c r="LVD153" s="72"/>
      <c r="LVE153" s="71"/>
      <c r="LVF153" s="71"/>
      <c r="LVG153" s="71"/>
      <c r="LVH153" s="71"/>
      <c r="LVI153" s="71"/>
      <c r="LVJ153" s="71"/>
      <c r="LVK153" s="71"/>
      <c r="LVL153" s="72"/>
      <c r="LVM153" s="72"/>
      <c r="LVN153" s="72"/>
      <c r="LVO153" s="72"/>
      <c r="LVP153" s="72"/>
      <c r="LVQ153" s="72"/>
      <c r="LVR153" s="72"/>
      <c r="LVS153" s="72"/>
      <c r="LVT153" s="72"/>
      <c r="LVU153" s="71"/>
      <c r="LVV153" s="71"/>
      <c r="LVW153" s="71"/>
      <c r="LVX153" s="71"/>
      <c r="LVY153" s="71"/>
      <c r="LVZ153" s="71"/>
      <c r="LWA153" s="71"/>
      <c r="LWB153" s="72"/>
      <c r="LWC153" s="72"/>
      <c r="LWD153" s="72"/>
      <c r="LWE153" s="72"/>
      <c r="LWF153" s="72"/>
      <c r="LWG153" s="72"/>
      <c r="LWH153" s="72"/>
      <c r="LWI153" s="72"/>
      <c r="LWJ153" s="72"/>
      <c r="LWK153" s="71"/>
      <c r="LWL153" s="71"/>
      <c r="LWM153" s="71"/>
      <c r="LWN153" s="71"/>
      <c r="LWO153" s="71"/>
      <c r="LWP153" s="71"/>
      <c r="LWQ153" s="71"/>
      <c r="LWR153" s="72"/>
      <c r="LWS153" s="72"/>
      <c r="LWT153" s="72"/>
      <c r="LWU153" s="72"/>
      <c r="LWV153" s="72"/>
      <c r="LWW153" s="72"/>
      <c r="LWX153" s="72"/>
      <c r="LWY153" s="72"/>
      <c r="LWZ153" s="72"/>
      <c r="LXA153" s="71"/>
      <c r="LXB153" s="71"/>
      <c r="LXC153" s="71"/>
      <c r="LXD153" s="71"/>
      <c r="LXE153" s="71"/>
      <c r="LXF153" s="71"/>
      <c r="LXG153" s="71"/>
      <c r="LXH153" s="72"/>
      <c r="LXI153" s="72"/>
      <c r="LXJ153" s="72"/>
      <c r="LXK153" s="72"/>
      <c r="LXL153" s="72"/>
      <c r="LXM153" s="72"/>
      <c r="LXN153" s="72"/>
      <c r="LXO153" s="72"/>
      <c r="LXP153" s="72"/>
      <c r="LXQ153" s="71"/>
      <c r="LXR153" s="71"/>
      <c r="LXS153" s="71"/>
      <c r="LXT153" s="71"/>
      <c r="LXU153" s="71"/>
      <c r="LXV153" s="71"/>
      <c r="LXW153" s="71"/>
      <c r="LXX153" s="72"/>
      <c r="LXY153" s="72"/>
      <c r="LXZ153" s="72"/>
      <c r="LYA153" s="72"/>
      <c r="LYB153" s="72"/>
      <c r="LYC153" s="72"/>
      <c r="LYD153" s="72"/>
      <c r="LYE153" s="72"/>
      <c r="LYF153" s="72"/>
      <c r="LYG153" s="71"/>
      <c r="LYH153" s="71"/>
      <c r="LYI153" s="71"/>
      <c r="LYJ153" s="71"/>
      <c r="LYK153" s="71"/>
      <c r="LYL153" s="71"/>
      <c r="LYM153" s="71"/>
      <c r="LYN153" s="72"/>
      <c r="LYO153" s="72"/>
      <c r="LYP153" s="72"/>
      <c r="LYQ153" s="72"/>
      <c r="LYR153" s="72"/>
      <c r="LYS153" s="72"/>
      <c r="LYT153" s="72"/>
      <c r="LYU153" s="72"/>
      <c r="LYV153" s="72"/>
      <c r="LYW153" s="71"/>
      <c r="LYX153" s="71"/>
      <c r="LYY153" s="71"/>
      <c r="LYZ153" s="71"/>
      <c r="LZA153" s="71"/>
      <c r="LZB153" s="71"/>
      <c r="LZC153" s="71"/>
      <c r="LZD153" s="72"/>
      <c r="LZE153" s="72"/>
      <c r="LZF153" s="72"/>
      <c r="LZG153" s="72"/>
      <c r="LZH153" s="72"/>
      <c r="LZI153" s="72"/>
      <c r="LZJ153" s="72"/>
      <c r="LZK153" s="72"/>
      <c r="LZL153" s="72"/>
      <c r="LZM153" s="71"/>
      <c r="LZN153" s="71"/>
      <c r="LZO153" s="71"/>
      <c r="LZP153" s="71"/>
      <c r="LZQ153" s="71"/>
      <c r="LZR153" s="71"/>
      <c r="LZS153" s="71"/>
      <c r="LZT153" s="72"/>
      <c r="LZU153" s="72"/>
      <c r="LZV153" s="72"/>
      <c r="LZW153" s="72"/>
      <c r="LZX153" s="72"/>
      <c r="LZY153" s="72"/>
      <c r="LZZ153" s="72"/>
      <c r="MAA153" s="72"/>
      <c r="MAB153" s="72"/>
      <c r="MAC153" s="71"/>
      <c r="MAD153" s="71"/>
      <c r="MAE153" s="71"/>
      <c r="MAF153" s="71"/>
      <c r="MAG153" s="71"/>
      <c r="MAH153" s="71"/>
      <c r="MAI153" s="71"/>
      <c r="MAJ153" s="72"/>
      <c r="MAK153" s="72"/>
      <c r="MAL153" s="72"/>
      <c r="MAM153" s="72"/>
      <c r="MAN153" s="72"/>
      <c r="MAO153" s="72"/>
      <c r="MAP153" s="72"/>
      <c r="MAQ153" s="72"/>
      <c r="MAR153" s="72"/>
      <c r="MAS153" s="71"/>
      <c r="MAT153" s="71"/>
      <c r="MAU153" s="71"/>
      <c r="MAV153" s="71"/>
      <c r="MAW153" s="71"/>
      <c r="MAX153" s="71"/>
      <c r="MAY153" s="71"/>
      <c r="MAZ153" s="72"/>
      <c r="MBA153" s="72"/>
      <c r="MBB153" s="72"/>
      <c r="MBC153" s="72"/>
      <c r="MBD153" s="72"/>
      <c r="MBE153" s="72"/>
      <c r="MBF153" s="72"/>
      <c r="MBG153" s="72"/>
      <c r="MBH153" s="72"/>
      <c r="MBI153" s="71"/>
      <c r="MBJ153" s="71"/>
      <c r="MBK153" s="71"/>
      <c r="MBL153" s="71"/>
      <c r="MBM153" s="71"/>
      <c r="MBN153" s="71"/>
      <c r="MBO153" s="71"/>
      <c r="MBP153" s="72"/>
      <c r="MBQ153" s="72"/>
      <c r="MBR153" s="72"/>
      <c r="MBS153" s="72"/>
      <c r="MBT153" s="72"/>
      <c r="MBU153" s="72"/>
      <c r="MBV153" s="72"/>
      <c r="MBW153" s="72"/>
      <c r="MBX153" s="72"/>
      <c r="MBY153" s="71"/>
      <c r="MBZ153" s="71"/>
      <c r="MCA153" s="71"/>
      <c r="MCB153" s="71"/>
      <c r="MCC153" s="71"/>
      <c r="MCD153" s="71"/>
      <c r="MCE153" s="71"/>
      <c r="MCF153" s="72"/>
      <c r="MCG153" s="72"/>
      <c r="MCH153" s="72"/>
      <c r="MCI153" s="72"/>
      <c r="MCJ153" s="72"/>
      <c r="MCK153" s="72"/>
      <c r="MCL153" s="72"/>
      <c r="MCM153" s="72"/>
      <c r="MCN153" s="72"/>
      <c r="MCO153" s="71"/>
      <c r="MCP153" s="71"/>
      <c r="MCQ153" s="71"/>
      <c r="MCR153" s="71"/>
      <c r="MCS153" s="71"/>
      <c r="MCT153" s="71"/>
      <c r="MCU153" s="71"/>
      <c r="MCV153" s="72"/>
      <c r="MCW153" s="72"/>
      <c r="MCX153" s="72"/>
      <c r="MCY153" s="72"/>
      <c r="MCZ153" s="72"/>
      <c r="MDA153" s="72"/>
      <c r="MDB153" s="72"/>
      <c r="MDC153" s="72"/>
      <c r="MDD153" s="72"/>
      <c r="MDE153" s="71"/>
      <c r="MDF153" s="71"/>
      <c r="MDG153" s="71"/>
      <c r="MDH153" s="71"/>
      <c r="MDI153" s="71"/>
      <c r="MDJ153" s="71"/>
      <c r="MDK153" s="71"/>
      <c r="MDL153" s="72"/>
      <c r="MDM153" s="72"/>
      <c r="MDN153" s="72"/>
      <c r="MDO153" s="72"/>
      <c r="MDP153" s="72"/>
      <c r="MDQ153" s="72"/>
      <c r="MDR153" s="72"/>
      <c r="MDS153" s="72"/>
      <c r="MDT153" s="72"/>
      <c r="MDU153" s="71"/>
      <c r="MDV153" s="71"/>
      <c r="MDW153" s="71"/>
      <c r="MDX153" s="71"/>
      <c r="MDY153" s="71"/>
      <c r="MDZ153" s="71"/>
      <c r="MEA153" s="71"/>
      <c r="MEB153" s="72"/>
      <c r="MEC153" s="72"/>
      <c r="MED153" s="72"/>
      <c r="MEE153" s="72"/>
      <c r="MEF153" s="72"/>
      <c r="MEG153" s="72"/>
      <c r="MEH153" s="72"/>
      <c r="MEI153" s="72"/>
      <c r="MEJ153" s="72"/>
      <c r="MEK153" s="71"/>
      <c r="MEL153" s="71"/>
      <c r="MEM153" s="71"/>
      <c r="MEN153" s="71"/>
      <c r="MEO153" s="71"/>
      <c r="MEP153" s="71"/>
      <c r="MEQ153" s="71"/>
      <c r="MER153" s="72"/>
      <c r="MES153" s="72"/>
      <c r="MET153" s="72"/>
      <c r="MEU153" s="72"/>
      <c r="MEV153" s="72"/>
      <c r="MEW153" s="72"/>
      <c r="MEX153" s="72"/>
      <c r="MEY153" s="72"/>
      <c r="MEZ153" s="72"/>
      <c r="MFA153" s="71"/>
      <c r="MFB153" s="71"/>
      <c r="MFC153" s="71"/>
      <c r="MFD153" s="71"/>
      <c r="MFE153" s="71"/>
      <c r="MFF153" s="71"/>
      <c r="MFG153" s="71"/>
      <c r="MFH153" s="72"/>
      <c r="MFI153" s="72"/>
      <c r="MFJ153" s="72"/>
      <c r="MFK153" s="72"/>
      <c r="MFL153" s="72"/>
      <c r="MFM153" s="72"/>
      <c r="MFN153" s="72"/>
      <c r="MFO153" s="72"/>
      <c r="MFP153" s="72"/>
      <c r="MFQ153" s="71"/>
      <c r="MFR153" s="71"/>
      <c r="MFS153" s="71"/>
      <c r="MFT153" s="71"/>
      <c r="MFU153" s="71"/>
      <c r="MFV153" s="71"/>
      <c r="MFW153" s="71"/>
      <c r="MFX153" s="72"/>
      <c r="MFY153" s="72"/>
      <c r="MFZ153" s="72"/>
      <c r="MGA153" s="72"/>
      <c r="MGB153" s="72"/>
      <c r="MGC153" s="72"/>
      <c r="MGD153" s="72"/>
      <c r="MGE153" s="72"/>
      <c r="MGF153" s="72"/>
      <c r="MGG153" s="71"/>
      <c r="MGH153" s="71"/>
      <c r="MGI153" s="71"/>
      <c r="MGJ153" s="71"/>
      <c r="MGK153" s="71"/>
      <c r="MGL153" s="71"/>
      <c r="MGM153" s="71"/>
      <c r="MGN153" s="72"/>
      <c r="MGO153" s="72"/>
      <c r="MGP153" s="72"/>
      <c r="MGQ153" s="72"/>
      <c r="MGR153" s="72"/>
      <c r="MGS153" s="72"/>
      <c r="MGT153" s="72"/>
      <c r="MGU153" s="72"/>
      <c r="MGV153" s="72"/>
      <c r="MGW153" s="71"/>
      <c r="MGX153" s="71"/>
      <c r="MGY153" s="71"/>
      <c r="MGZ153" s="71"/>
      <c r="MHA153" s="71"/>
      <c r="MHB153" s="71"/>
      <c r="MHC153" s="71"/>
      <c r="MHD153" s="72"/>
      <c r="MHE153" s="72"/>
      <c r="MHF153" s="72"/>
      <c r="MHG153" s="72"/>
      <c r="MHH153" s="72"/>
      <c r="MHI153" s="72"/>
      <c r="MHJ153" s="72"/>
      <c r="MHK153" s="72"/>
      <c r="MHL153" s="72"/>
      <c r="MHM153" s="71"/>
      <c r="MHN153" s="71"/>
      <c r="MHO153" s="71"/>
      <c r="MHP153" s="71"/>
      <c r="MHQ153" s="71"/>
      <c r="MHR153" s="71"/>
      <c r="MHS153" s="71"/>
      <c r="MHT153" s="72"/>
      <c r="MHU153" s="72"/>
      <c r="MHV153" s="72"/>
      <c r="MHW153" s="72"/>
      <c r="MHX153" s="72"/>
      <c r="MHY153" s="72"/>
      <c r="MHZ153" s="72"/>
      <c r="MIA153" s="72"/>
      <c r="MIB153" s="72"/>
      <c r="MIC153" s="71"/>
      <c r="MID153" s="71"/>
      <c r="MIE153" s="71"/>
      <c r="MIF153" s="71"/>
      <c r="MIG153" s="71"/>
      <c r="MIH153" s="71"/>
      <c r="MII153" s="71"/>
      <c r="MIJ153" s="72"/>
      <c r="MIK153" s="72"/>
      <c r="MIL153" s="72"/>
      <c r="MIM153" s="72"/>
      <c r="MIN153" s="72"/>
      <c r="MIO153" s="72"/>
      <c r="MIP153" s="72"/>
      <c r="MIQ153" s="72"/>
      <c r="MIR153" s="72"/>
      <c r="MIS153" s="71"/>
      <c r="MIT153" s="71"/>
      <c r="MIU153" s="71"/>
      <c r="MIV153" s="71"/>
      <c r="MIW153" s="71"/>
      <c r="MIX153" s="71"/>
      <c r="MIY153" s="71"/>
      <c r="MIZ153" s="72"/>
      <c r="MJA153" s="72"/>
      <c r="MJB153" s="72"/>
      <c r="MJC153" s="72"/>
      <c r="MJD153" s="72"/>
      <c r="MJE153" s="72"/>
      <c r="MJF153" s="72"/>
      <c r="MJG153" s="72"/>
      <c r="MJH153" s="72"/>
      <c r="MJI153" s="71"/>
      <c r="MJJ153" s="71"/>
      <c r="MJK153" s="71"/>
      <c r="MJL153" s="71"/>
      <c r="MJM153" s="71"/>
      <c r="MJN153" s="71"/>
      <c r="MJO153" s="71"/>
      <c r="MJP153" s="72"/>
      <c r="MJQ153" s="72"/>
      <c r="MJR153" s="72"/>
      <c r="MJS153" s="72"/>
      <c r="MJT153" s="72"/>
      <c r="MJU153" s="72"/>
      <c r="MJV153" s="72"/>
      <c r="MJW153" s="72"/>
      <c r="MJX153" s="72"/>
      <c r="MJY153" s="71"/>
      <c r="MJZ153" s="71"/>
      <c r="MKA153" s="71"/>
      <c r="MKB153" s="71"/>
      <c r="MKC153" s="71"/>
      <c r="MKD153" s="71"/>
      <c r="MKE153" s="71"/>
      <c r="MKF153" s="72"/>
      <c r="MKG153" s="72"/>
      <c r="MKH153" s="72"/>
      <c r="MKI153" s="72"/>
      <c r="MKJ153" s="72"/>
      <c r="MKK153" s="72"/>
      <c r="MKL153" s="72"/>
      <c r="MKM153" s="72"/>
      <c r="MKN153" s="72"/>
      <c r="MKO153" s="71"/>
      <c r="MKP153" s="71"/>
      <c r="MKQ153" s="71"/>
      <c r="MKR153" s="71"/>
      <c r="MKS153" s="71"/>
      <c r="MKT153" s="71"/>
      <c r="MKU153" s="71"/>
      <c r="MKV153" s="72"/>
      <c r="MKW153" s="72"/>
      <c r="MKX153" s="72"/>
      <c r="MKY153" s="72"/>
      <c r="MKZ153" s="72"/>
      <c r="MLA153" s="72"/>
      <c r="MLB153" s="72"/>
      <c r="MLC153" s="72"/>
      <c r="MLD153" s="72"/>
      <c r="MLE153" s="71"/>
      <c r="MLF153" s="71"/>
      <c r="MLG153" s="71"/>
      <c r="MLH153" s="71"/>
      <c r="MLI153" s="71"/>
      <c r="MLJ153" s="71"/>
      <c r="MLK153" s="71"/>
      <c r="MLL153" s="72"/>
      <c r="MLM153" s="72"/>
      <c r="MLN153" s="72"/>
      <c r="MLO153" s="72"/>
      <c r="MLP153" s="72"/>
      <c r="MLQ153" s="72"/>
      <c r="MLR153" s="72"/>
      <c r="MLS153" s="72"/>
      <c r="MLT153" s="72"/>
      <c r="MLU153" s="71"/>
      <c r="MLV153" s="71"/>
      <c r="MLW153" s="71"/>
      <c r="MLX153" s="71"/>
      <c r="MLY153" s="71"/>
      <c r="MLZ153" s="71"/>
      <c r="MMA153" s="71"/>
      <c r="MMB153" s="72"/>
      <c r="MMC153" s="72"/>
      <c r="MMD153" s="72"/>
      <c r="MME153" s="72"/>
      <c r="MMF153" s="72"/>
      <c r="MMG153" s="72"/>
      <c r="MMH153" s="72"/>
      <c r="MMI153" s="72"/>
      <c r="MMJ153" s="72"/>
      <c r="MMK153" s="71"/>
      <c r="MML153" s="71"/>
      <c r="MMM153" s="71"/>
      <c r="MMN153" s="71"/>
      <c r="MMO153" s="71"/>
      <c r="MMP153" s="71"/>
      <c r="MMQ153" s="71"/>
      <c r="MMR153" s="72"/>
      <c r="MMS153" s="72"/>
      <c r="MMT153" s="72"/>
      <c r="MMU153" s="72"/>
      <c r="MMV153" s="72"/>
      <c r="MMW153" s="72"/>
      <c r="MMX153" s="72"/>
      <c r="MMY153" s="72"/>
      <c r="MMZ153" s="72"/>
      <c r="MNA153" s="71"/>
      <c r="MNB153" s="71"/>
      <c r="MNC153" s="71"/>
      <c r="MND153" s="71"/>
      <c r="MNE153" s="71"/>
      <c r="MNF153" s="71"/>
      <c r="MNG153" s="71"/>
      <c r="MNH153" s="72"/>
      <c r="MNI153" s="72"/>
      <c r="MNJ153" s="72"/>
      <c r="MNK153" s="72"/>
      <c r="MNL153" s="72"/>
      <c r="MNM153" s="72"/>
      <c r="MNN153" s="72"/>
      <c r="MNO153" s="72"/>
      <c r="MNP153" s="72"/>
      <c r="MNQ153" s="71"/>
      <c r="MNR153" s="71"/>
      <c r="MNS153" s="71"/>
      <c r="MNT153" s="71"/>
      <c r="MNU153" s="71"/>
      <c r="MNV153" s="71"/>
      <c r="MNW153" s="71"/>
      <c r="MNX153" s="72"/>
      <c r="MNY153" s="72"/>
      <c r="MNZ153" s="72"/>
      <c r="MOA153" s="72"/>
      <c r="MOB153" s="72"/>
      <c r="MOC153" s="72"/>
      <c r="MOD153" s="72"/>
      <c r="MOE153" s="72"/>
      <c r="MOF153" s="72"/>
      <c r="MOG153" s="71"/>
      <c r="MOH153" s="71"/>
      <c r="MOI153" s="71"/>
      <c r="MOJ153" s="71"/>
      <c r="MOK153" s="71"/>
      <c r="MOL153" s="71"/>
      <c r="MOM153" s="71"/>
      <c r="MON153" s="72"/>
      <c r="MOO153" s="72"/>
      <c r="MOP153" s="72"/>
      <c r="MOQ153" s="72"/>
      <c r="MOR153" s="72"/>
      <c r="MOS153" s="72"/>
      <c r="MOT153" s="72"/>
      <c r="MOU153" s="72"/>
      <c r="MOV153" s="72"/>
      <c r="MOW153" s="71"/>
      <c r="MOX153" s="71"/>
      <c r="MOY153" s="71"/>
      <c r="MOZ153" s="71"/>
      <c r="MPA153" s="71"/>
      <c r="MPB153" s="71"/>
      <c r="MPC153" s="71"/>
      <c r="MPD153" s="72"/>
      <c r="MPE153" s="72"/>
      <c r="MPF153" s="72"/>
      <c r="MPG153" s="72"/>
      <c r="MPH153" s="72"/>
      <c r="MPI153" s="72"/>
      <c r="MPJ153" s="72"/>
      <c r="MPK153" s="72"/>
      <c r="MPL153" s="72"/>
      <c r="MPM153" s="71"/>
      <c r="MPN153" s="71"/>
      <c r="MPO153" s="71"/>
      <c r="MPP153" s="71"/>
      <c r="MPQ153" s="71"/>
      <c r="MPR153" s="71"/>
      <c r="MPS153" s="71"/>
      <c r="MPT153" s="72"/>
      <c r="MPU153" s="72"/>
      <c r="MPV153" s="72"/>
      <c r="MPW153" s="72"/>
      <c r="MPX153" s="72"/>
      <c r="MPY153" s="72"/>
      <c r="MPZ153" s="72"/>
      <c r="MQA153" s="72"/>
      <c r="MQB153" s="72"/>
      <c r="MQC153" s="71"/>
      <c r="MQD153" s="71"/>
      <c r="MQE153" s="71"/>
      <c r="MQF153" s="71"/>
      <c r="MQG153" s="71"/>
      <c r="MQH153" s="71"/>
      <c r="MQI153" s="71"/>
      <c r="MQJ153" s="72"/>
      <c r="MQK153" s="72"/>
      <c r="MQL153" s="72"/>
      <c r="MQM153" s="72"/>
      <c r="MQN153" s="72"/>
      <c r="MQO153" s="72"/>
      <c r="MQP153" s="72"/>
      <c r="MQQ153" s="72"/>
      <c r="MQR153" s="72"/>
      <c r="MQS153" s="71"/>
      <c r="MQT153" s="71"/>
      <c r="MQU153" s="71"/>
      <c r="MQV153" s="71"/>
      <c r="MQW153" s="71"/>
      <c r="MQX153" s="71"/>
      <c r="MQY153" s="71"/>
      <c r="MQZ153" s="72"/>
      <c r="MRA153" s="72"/>
      <c r="MRB153" s="72"/>
      <c r="MRC153" s="72"/>
      <c r="MRD153" s="72"/>
      <c r="MRE153" s="72"/>
      <c r="MRF153" s="72"/>
      <c r="MRG153" s="72"/>
      <c r="MRH153" s="72"/>
      <c r="MRI153" s="71"/>
      <c r="MRJ153" s="71"/>
      <c r="MRK153" s="71"/>
      <c r="MRL153" s="71"/>
      <c r="MRM153" s="71"/>
      <c r="MRN153" s="71"/>
      <c r="MRO153" s="71"/>
      <c r="MRP153" s="72"/>
      <c r="MRQ153" s="72"/>
      <c r="MRR153" s="72"/>
      <c r="MRS153" s="72"/>
      <c r="MRT153" s="72"/>
      <c r="MRU153" s="72"/>
      <c r="MRV153" s="72"/>
      <c r="MRW153" s="72"/>
      <c r="MRX153" s="72"/>
      <c r="MRY153" s="71"/>
      <c r="MRZ153" s="71"/>
      <c r="MSA153" s="71"/>
      <c r="MSB153" s="71"/>
      <c r="MSC153" s="71"/>
      <c r="MSD153" s="71"/>
      <c r="MSE153" s="71"/>
      <c r="MSF153" s="72"/>
      <c r="MSG153" s="72"/>
      <c r="MSH153" s="72"/>
      <c r="MSI153" s="72"/>
      <c r="MSJ153" s="72"/>
      <c r="MSK153" s="72"/>
      <c r="MSL153" s="72"/>
      <c r="MSM153" s="72"/>
      <c r="MSN153" s="72"/>
      <c r="MSO153" s="71"/>
      <c r="MSP153" s="71"/>
      <c r="MSQ153" s="71"/>
      <c r="MSR153" s="71"/>
      <c r="MSS153" s="71"/>
      <c r="MST153" s="71"/>
      <c r="MSU153" s="71"/>
      <c r="MSV153" s="72"/>
      <c r="MSW153" s="72"/>
      <c r="MSX153" s="72"/>
      <c r="MSY153" s="72"/>
      <c r="MSZ153" s="72"/>
      <c r="MTA153" s="72"/>
      <c r="MTB153" s="72"/>
      <c r="MTC153" s="72"/>
      <c r="MTD153" s="72"/>
      <c r="MTE153" s="71"/>
      <c r="MTF153" s="71"/>
      <c r="MTG153" s="71"/>
      <c r="MTH153" s="71"/>
      <c r="MTI153" s="71"/>
      <c r="MTJ153" s="71"/>
      <c r="MTK153" s="71"/>
      <c r="MTL153" s="72"/>
      <c r="MTM153" s="72"/>
      <c r="MTN153" s="72"/>
      <c r="MTO153" s="72"/>
      <c r="MTP153" s="72"/>
      <c r="MTQ153" s="72"/>
      <c r="MTR153" s="72"/>
      <c r="MTS153" s="72"/>
      <c r="MTT153" s="72"/>
      <c r="MTU153" s="71"/>
      <c r="MTV153" s="71"/>
      <c r="MTW153" s="71"/>
      <c r="MTX153" s="71"/>
      <c r="MTY153" s="71"/>
      <c r="MTZ153" s="71"/>
      <c r="MUA153" s="71"/>
      <c r="MUB153" s="72"/>
      <c r="MUC153" s="72"/>
      <c r="MUD153" s="72"/>
      <c r="MUE153" s="72"/>
      <c r="MUF153" s="72"/>
      <c r="MUG153" s="72"/>
      <c r="MUH153" s="72"/>
      <c r="MUI153" s="72"/>
      <c r="MUJ153" s="72"/>
      <c r="MUK153" s="71"/>
      <c r="MUL153" s="71"/>
      <c r="MUM153" s="71"/>
      <c r="MUN153" s="71"/>
      <c r="MUO153" s="71"/>
      <c r="MUP153" s="71"/>
      <c r="MUQ153" s="71"/>
      <c r="MUR153" s="72"/>
      <c r="MUS153" s="72"/>
      <c r="MUT153" s="72"/>
      <c r="MUU153" s="72"/>
      <c r="MUV153" s="72"/>
      <c r="MUW153" s="72"/>
      <c r="MUX153" s="72"/>
      <c r="MUY153" s="72"/>
      <c r="MUZ153" s="72"/>
      <c r="MVA153" s="71"/>
      <c r="MVB153" s="71"/>
      <c r="MVC153" s="71"/>
      <c r="MVD153" s="71"/>
      <c r="MVE153" s="71"/>
      <c r="MVF153" s="71"/>
      <c r="MVG153" s="71"/>
      <c r="MVH153" s="72"/>
      <c r="MVI153" s="72"/>
      <c r="MVJ153" s="72"/>
      <c r="MVK153" s="72"/>
      <c r="MVL153" s="72"/>
      <c r="MVM153" s="72"/>
      <c r="MVN153" s="72"/>
      <c r="MVO153" s="72"/>
      <c r="MVP153" s="72"/>
      <c r="MVQ153" s="71"/>
      <c r="MVR153" s="71"/>
      <c r="MVS153" s="71"/>
      <c r="MVT153" s="71"/>
      <c r="MVU153" s="71"/>
      <c r="MVV153" s="71"/>
      <c r="MVW153" s="71"/>
      <c r="MVX153" s="72"/>
      <c r="MVY153" s="72"/>
      <c r="MVZ153" s="72"/>
      <c r="MWA153" s="72"/>
      <c r="MWB153" s="72"/>
      <c r="MWC153" s="72"/>
      <c r="MWD153" s="72"/>
      <c r="MWE153" s="72"/>
      <c r="MWF153" s="72"/>
      <c r="MWG153" s="71"/>
      <c r="MWH153" s="71"/>
      <c r="MWI153" s="71"/>
      <c r="MWJ153" s="71"/>
      <c r="MWK153" s="71"/>
      <c r="MWL153" s="71"/>
      <c r="MWM153" s="71"/>
      <c r="MWN153" s="72"/>
      <c r="MWO153" s="72"/>
      <c r="MWP153" s="72"/>
      <c r="MWQ153" s="72"/>
      <c r="MWR153" s="72"/>
      <c r="MWS153" s="72"/>
      <c r="MWT153" s="72"/>
      <c r="MWU153" s="72"/>
      <c r="MWV153" s="72"/>
      <c r="MWW153" s="71"/>
      <c r="MWX153" s="71"/>
      <c r="MWY153" s="71"/>
      <c r="MWZ153" s="71"/>
      <c r="MXA153" s="71"/>
      <c r="MXB153" s="71"/>
      <c r="MXC153" s="71"/>
      <c r="MXD153" s="72"/>
      <c r="MXE153" s="72"/>
      <c r="MXF153" s="72"/>
      <c r="MXG153" s="72"/>
      <c r="MXH153" s="72"/>
      <c r="MXI153" s="72"/>
      <c r="MXJ153" s="72"/>
      <c r="MXK153" s="72"/>
      <c r="MXL153" s="72"/>
      <c r="MXM153" s="71"/>
      <c r="MXN153" s="71"/>
      <c r="MXO153" s="71"/>
      <c r="MXP153" s="71"/>
      <c r="MXQ153" s="71"/>
      <c r="MXR153" s="71"/>
      <c r="MXS153" s="71"/>
      <c r="MXT153" s="72"/>
      <c r="MXU153" s="72"/>
      <c r="MXV153" s="72"/>
      <c r="MXW153" s="72"/>
      <c r="MXX153" s="72"/>
      <c r="MXY153" s="72"/>
      <c r="MXZ153" s="72"/>
      <c r="MYA153" s="72"/>
      <c r="MYB153" s="72"/>
      <c r="MYC153" s="71"/>
      <c r="MYD153" s="71"/>
      <c r="MYE153" s="71"/>
      <c r="MYF153" s="71"/>
      <c r="MYG153" s="71"/>
      <c r="MYH153" s="71"/>
      <c r="MYI153" s="71"/>
      <c r="MYJ153" s="72"/>
      <c r="MYK153" s="72"/>
      <c r="MYL153" s="72"/>
      <c r="MYM153" s="72"/>
      <c r="MYN153" s="72"/>
      <c r="MYO153" s="72"/>
      <c r="MYP153" s="72"/>
      <c r="MYQ153" s="72"/>
      <c r="MYR153" s="72"/>
      <c r="MYS153" s="71"/>
      <c r="MYT153" s="71"/>
      <c r="MYU153" s="71"/>
      <c r="MYV153" s="71"/>
      <c r="MYW153" s="71"/>
      <c r="MYX153" s="71"/>
      <c r="MYY153" s="71"/>
      <c r="MYZ153" s="72"/>
      <c r="MZA153" s="72"/>
      <c r="MZB153" s="72"/>
      <c r="MZC153" s="72"/>
      <c r="MZD153" s="72"/>
      <c r="MZE153" s="72"/>
      <c r="MZF153" s="72"/>
      <c r="MZG153" s="72"/>
      <c r="MZH153" s="72"/>
      <c r="MZI153" s="71"/>
      <c r="MZJ153" s="71"/>
      <c r="MZK153" s="71"/>
      <c r="MZL153" s="71"/>
      <c r="MZM153" s="71"/>
      <c r="MZN153" s="71"/>
      <c r="MZO153" s="71"/>
      <c r="MZP153" s="72"/>
      <c r="MZQ153" s="72"/>
      <c r="MZR153" s="72"/>
      <c r="MZS153" s="72"/>
      <c r="MZT153" s="72"/>
      <c r="MZU153" s="72"/>
      <c r="MZV153" s="72"/>
      <c r="MZW153" s="72"/>
      <c r="MZX153" s="72"/>
      <c r="MZY153" s="71"/>
      <c r="MZZ153" s="71"/>
      <c r="NAA153" s="71"/>
      <c r="NAB153" s="71"/>
      <c r="NAC153" s="71"/>
      <c r="NAD153" s="71"/>
      <c r="NAE153" s="71"/>
      <c r="NAF153" s="72"/>
      <c r="NAG153" s="72"/>
      <c r="NAH153" s="72"/>
      <c r="NAI153" s="72"/>
      <c r="NAJ153" s="72"/>
      <c r="NAK153" s="72"/>
      <c r="NAL153" s="72"/>
      <c r="NAM153" s="72"/>
      <c r="NAN153" s="72"/>
      <c r="NAO153" s="71"/>
      <c r="NAP153" s="71"/>
      <c r="NAQ153" s="71"/>
      <c r="NAR153" s="71"/>
      <c r="NAS153" s="71"/>
      <c r="NAT153" s="71"/>
      <c r="NAU153" s="71"/>
      <c r="NAV153" s="72"/>
      <c r="NAW153" s="72"/>
      <c r="NAX153" s="72"/>
      <c r="NAY153" s="72"/>
      <c r="NAZ153" s="72"/>
      <c r="NBA153" s="72"/>
      <c r="NBB153" s="72"/>
      <c r="NBC153" s="72"/>
      <c r="NBD153" s="72"/>
      <c r="NBE153" s="71"/>
      <c r="NBF153" s="71"/>
      <c r="NBG153" s="71"/>
      <c r="NBH153" s="71"/>
      <c r="NBI153" s="71"/>
      <c r="NBJ153" s="71"/>
      <c r="NBK153" s="71"/>
      <c r="NBL153" s="72"/>
      <c r="NBM153" s="72"/>
      <c r="NBN153" s="72"/>
      <c r="NBO153" s="72"/>
      <c r="NBP153" s="72"/>
      <c r="NBQ153" s="72"/>
      <c r="NBR153" s="72"/>
      <c r="NBS153" s="72"/>
      <c r="NBT153" s="72"/>
      <c r="NBU153" s="71"/>
      <c r="NBV153" s="71"/>
      <c r="NBW153" s="71"/>
      <c r="NBX153" s="71"/>
      <c r="NBY153" s="71"/>
      <c r="NBZ153" s="71"/>
      <c r="NCA153" s="71"/>
      <c r="NCB153" s="72"/>
      <c r="NCC153" s="72"/>
      <c r="NCD153" s="72"/>
      <c r="NCE153" s="72"/>
      <c r="NCF153" s="72"/>
      <c r="NCG153" s="72"/>
      <c r="NCH153" s="72"/>
      <c r="NCI153" s="72"/>
      <c r="NCJ153" s="72"/>
      <c r="NCK153" s="71"/>
      <c r="NCL153" s="71"/>
      <c r="NCM153" s="71"/>
      <c r="NCN153" s="71"/>
      <c r="NCO153" s="71"/>
      <c r="NCP153" s="71"/>
      <c r="NCQ153" s="71"/>
      <c r="NCR153" s="72"/>
      <c r="NCS153" s="72"/>
      <c r="NCT153" s="72"/>
      <c r="NCU153" s="72"/>
      <c r="NCV153" s="72"/>
      <c r="NCW153" s="72"/>
      <c r="NCX153" s="72"/>
      <c r="NCY153" s="72"/>
      <c r="NCZ153" s="72"/>
      <c r="NDA153" s="71"/>
      <c r="NDB153" s="71"/>
      <c r="NDC153" s="71"/>
      <c r="NDD153" s="71"/>
      <c r="NDE153" s="71"/>
      <c r="NDF153" s="71"/>
      <c r="NDG153" s="71"/>
      <c r="NDH153" s="72"/>
      <c r="NDI153" s="72"/>
      <c r="NDJ153" s="72"/>
      <c r="NDK153" s="72"/>
      <c r="NDL153" s="72"/>
      <c r="NDM153" s="72"/>
      <c r="NDN153" s="72"/>
      <c r="NDO153" s="72"/>
      <c r="NDP153" s="72"/>
      <c r="NDQ153" s="71"/>
      <c r="NDR153" s="71"/>
      <c r="NDS153" s="71"/>
      <c r="NDT153" s="71"/>
      <c r="NDU153" s="71"/>
      <c r="NDV153" s="71"/>
      <c r="NDW153" s="71"/>
      <c r="NDX153" s="72"/>
      <c r="NDY153" s="72"/>
      <c r="NDZ153" s="72"/>
      <c r="NEA153" s="72"/>
      <c r="NEB153" s="72"/>
      <c r="NEC153" s="72"/>
      <c r="NED153" s="72"/>
      <c r="NEE153" s="72"/>
      <c r="NEF153" s="72"/>
      <c r="NEG153" s="71"/>
      <c r="NEH153" s="71"/>
      <c r="NEI153" s="71"/>
      <c r="NEJ153" s="71"/>
      <c r="NEK153" s="71"/>
      <c r="NEL153" s="71"/>
      <c r="NEM153" s="71"/>
      <c r="NEN153" s="72"/>
      <c r="NEO153" s="72"/>
      <c r="NEP153" s="72"/>
      <c r="NEQ153" s="72"/>
      <c r="NER153" s="72"/>
      <c r="NES153" s="72"/>
      <c r="NET153" s="72"/>
      <c r="NEU153" s="72"/>
      <c r="NEV153" s="72"/>
      <c r="NEW153" s="71"/>
      <c r="NEX153" s="71"/>
      <c r="NEY153" s="71"/>
      <c r="NEZ153" s="71"/>
      <c r="NFA153" s="71"/>
      <c r="NFB153" s="71"/>
      <c r="NFC153" s="71"/>
      <c r="NFD153" s="72"/>
      <c r="NFE153" s="72"/>
      <c r="NFF153" s="72"/>
      <c r="NFG153" s="72"/>
      <c r="NFH153" s="72"/>
      <c r="NFI153" s="72"/>
      <c r="NFJ153" s="72"/>
      <c r="NFK153" s="72"/>
      <c r="NFL153" s="72"/>
      <c r="NFM153" s="71"/>
      <c r="NFN153" s="71"/>
      <c r="NFO153" s="71"/>
      <c r="NFP153" s="71"/>
      <c r="NFQ153" s="71"/>
      <c r="NFR153" s="71"/>
      <c r="NFS153" s="71"/>
      <c r="NFT153" s="72"/>
      <c r="NFU153" s="72"/>
      <c r="NFV153" s="72"/>
      <c r="NFW153" s="72"/>
      <c r="NFX153" s="72"/>
      <c r="NFY153" s="72"/>
      <c r="NFZ153" s="72"/>
      <c r="NGA153" s="72"/>
      <c r="NGB153" s="72"/>
      <c r="NGC153" s="71"/>
      <c r="NGD153" s="71"/>
      <c r="NGE153" s="71"/>
      <c r="NGF153" s="71"/>
      <c r="NGG153" s="71"/>
      <c r="NGH153" s="71"/>
      <c r="NGI153" s="71"/>
      <c r="NGJ153" s="72"/>
      <c r="NGK153" s="72"/>
      <c r="NGL153" s="72"/>
      <c r="NGM153" s="72"/>
      <c r="NGN153" s="72"/>
      <c r="NGO153" s="72"/>
      <c r="NGP153" s="72"/>
      <c r="NGQ153" s="72"/>
      <c r="NGR153" s="72"/>
      <c r="NGS153" s="71"/>
      <c r="NGT153" s="71"/>
      <c r="NGU153" s="71"/>
      <c r="NGV153" s="71"/>
      <c r="NGW153" s="71"/>
      <c r="NGX153" s="71"/>
      <c r="NGY153" s="71"/>
      <c r="NGZ153" s="72"/>
      <c r="NHA153" s="72"/>
      <c r="NHB153" s="72"/>
      <c r="NHC153" s="72"/>
      <c r="NHD153" s="72"/>
      <c r="NHE153" s="72"/>
      <c r="NHF153" s="72"/>
      <c r="NHG153" s="72"/>
      <c r="NHH153" s="72"/>
      <c r="NHI153" s="71"/>
      <c r="NHJ153" s="71"/>
      <c r="NHK153" s="71"/>
      <c r="NHL153" s="71"/>
      <c r="NHM153" s="71"/>
      <c r="NHN153" s="71"/>
      <c r="NHO153" s="71"/>
      <c r="NHP153" s="72"/>
      <c r="NHQ153" s="72"/>
      <c r="NHR153" s="72"/>
      <c r="NHS153" s="72"/>
      <c r="NHT153" s="72"/>
      <c r="NHU153" s="72"/>
      <c r="NHV153" s="72"/>
      <c r="NHW153" s="72"/>
      <c r="NHX153" s="72"/>
      <c r="NHY153" s="71"/>
      <c r="NHZ153" s="71"/>
      <c r="NIA153" s="71"/>
      <c r="NIB153" s="71"/>
      <c r="NIC153" s="71"/>
      <c r="NID153" s="71"/>
      <c r="NIE153" s="71"/>
      <c r="NIF153" s="72"/>
      <c r="NIG153" s="72"/>
      <c r="NIH153" s="72"/>
      <c r="NII153" s="72"/>
      <c r="NIJ153" s="72"/>
      <c r="NIK153" s="72"/>
      <c r="NIL153" s="72"/>
      <c r="NIM153" s="72"/>
      <c r="NIN153" s="72"/>
      <c r="NIO153" s="71"/>
      <c r="NIP153" s="71"/>
      <c r="NIQ153" s="71"/>
      <c r="NIR153" s="71"/>
      <c r="NIS153" s="71"/>
      <c r="NIT153" s="71"/>
      <c r="NIU153" s="71"/>
      <c r="NIV153" s="72"/>
      <c r="NIW153" s="72"/>
      <c r="NIX153" s="72"/>
      <c r="NIY153" s="72"/>
      <c r="NIZ153" s="72"/>
      <c r="NJA153" s="72"/>
      <c r="NJB153" s="72"/>
      <c r="NJC153" s="72"/>
      <c r="NJD153" s="72"/>
      <c r="NJE153" s="71"/>
      <c r="NJF153" s="71"/>
      <c r="NJG153" s="71"/>
      <c r="NJH153" s="71"/>
      <c r="NJI153" s="71"/>
      <c r="NJJ153" s="71"/>
      <c r="NJK153" s="71"/>
      <c r="NJL153" s="72"/>
      <c r="NJM153" s="72"/>
      <c r="NJN153" s="72"/>
      <c r="NJO153" s="72"/>
      <c r="NJP153" s="72"/>
      <c r="NJQ153" s="72"/>
      <c r="NJR153" s="72"/>
      <c r="NJS153" s="72"/>
      <c r="NJT153" s="72"/>
      <c r="NJU153" s="71"/>
      <c r="NJV153" s="71"/>
      <c r="NJW153" s="71"/>
      <c r="NJX153" s="71"/>
      <c r="NJY153" s="71"/>
      <c r="NJZ153" s="71"/>
      <c r="NKA153" s="71"/>
      <c r="NKB153" s="72"/>
      <c r="NKC153" s="72"/>
      <c r="NKD153" s="72"/>
      <c r="NKE153" s="72"/>
      <c r="NKF153" s="72"/>
      <c r="NKG153" s="72"/>
      <c r="NKH153" s="72"/>
      <c r="NKI153" s="72"/>
      <c r="NKJ153" s="72"/>
      <c r="NKK153" s="71"/>
      <c r="NKL153" s="71"/>
      <c r="NKM153" s="71"/>
      <c r="NKN153" s="71"/>
      <c r="NKO153" s="71"/>
      <c r="NKP153" s="71"/>
      <c r="NKQ153" s="71"/>
      <c r="NKR153" s="72"/>
      <c r="NKS153" s="72"/>
      <c r="NKT153" s="72"/>
      <c r="NKU153" s="72"/>
      <c r="NKV153" s="72"/>
      <c r="NKW153" s="72"/>
      <c r="NKX153" s="72"/>
      <c r="NKY153" s="72"/>
      <c r="NKZ153" s="72"/>
      <c r="NLA153" s="71"/>
      <c r="NLB153" s="71"/>
      <c r="NLC153" s="71"/>
      <c r="NLD153" s="71"/>
      <c r="NLE153" s="71"/>
      <c r="NLF153" s="71"/>
      <c r="NLG153" s="71"/>
      <c r="NLH153" s="72"/>
      <c r="NLI153" s="72"/>
      <c r="NLJ153" s="72"/>
      <c r="NLK153" s="72"/>
      <c r="NLL153" s="72"/>
      <c r="NLM153" s="72"/>
      <c r="NLN153" s="72"/>
      <c r="NLO153" s="72"/>
      <c r="NLP153" s="72"/>
      <c r="NLQ153" s="71"/>
      <c r="NLR153" s="71"/>
      <c r="NLS153" s="71"/>
      <c r="NLT153" s="71"/>
      <c r="NLU153" s="71"/>
      <c r="NLV153" s="71"/>
      <c r="NLW153" s="71"/>
      <c r="NLX153" s="72"/>
      <c r="NLY153" s="72"/>
      <c r="NLZ153" s="72"/>
      <c r="NMA153" s="72"/>
      <c r="NMB153" s="72"/>
      <c r="NMC153" s="72"/>
      <c r="NMD153" s="72"/>
      <c r="NME153" s="72"/>
      <c r="NMF153" s="72"/>
      <c r="NMG153" s="71"/>
      <c r="NMH153" s="71"/>
      <c r="NMI153" s="71"/>
      <c r="NMJ153" s="71"/>
      <c r="NMK153" s="71"/>
      <c r="NML153" s="71"/>
      <c r="NMM153" s="71"/>
      <c r="NMN153" s="72"/>
      <c r="NMO153" s="72"/>
      <c r="NMP153" s="72"/>
      <c r="NMQ153" s="72"/>
      <c r="NMR153" s="72"/>
      <c r="NMS153" s="72"/>
      <c r="NMT153" s="72"/>
      <c r="NMU153" s="72"/>
      <c r="NMV153" s="72"/>
      <c r="NMW153" s="71"/>
      <c r="NMX153" s="71"/>
      <c r="NMY153" s="71"/>
      <c r="NMZ153" s="71"/>
      <c r="NNA153" s="71"/>
      <c r="NNB153" s="71"/>
      <c r="NNC153" s="71"/>
      <c r="NND153" s="72"/>
      <c r="NNE153" s="72"/>
      <c r="NNF153" s="72"/>
      <c r="NNG153" s="72"/>
      <c r="NNH153" s="72"/>
      <c r="NNI153" s="72"/>
      <c r="NNJ153" s="72"/>
      <c r="NNK153" s="72"/>
      <c r="NNL153" s="72"/>
      <c r="NNM153" s="71"/>
      <c r="NNN153" s="71"/>
      <c r="NNO153" s="71"/>
      <c r="NNP153" s="71"/>
      <c r="NNQ153" s="71"/>
      <c r="NNR153" s="71"/>
      <c r="NNS153" s="71"/>
      <c r="NNT153" s="72"/>
      <c r="NNU153" s="72"/>
      <c r="NNV153" s="72"/>
      <c r="NNW153" s="72"/>
      <c r="NNX153" s="72"/>
      <c r="NNY153" s="72"/>
      <c r="NNZ153" s="72"/>
      <c r="NOA153" s="72"/>
      <c r="NOB153" s="72"/>
      <c r="NOC153" s="71"/>
      <c r="NOD153" s="71"/>
      <c r="NOE153" s="71"/>
      <c r="NOF153" s="71"/>
      <c r="NOG153" s="71"/>
      <c r="NOH153" s="71"/>
      <c r="NOI153" s="71"/>
      <c r="NOJ153" s="72"/>
      <c r="NOK153" s="72"/>
      <c r="NOL153" s="72"/>
      <c r="NOM153" s="72"/>
      <c r="NON153" s="72"/>
      <c r="NOO153" s="72"/>
      <c r="NOP153" s="72"/>
      <c r="NOQ153" s="72"/>
      <c r="NOR153" s="72"/>
      <c r="NOS153" s="71"/>
      <c r="NOT153" s="71"/>
      <c r="NOU153" s="71"/>
      <c r="NOV153" s="71"/>
      <c r="NOW153" s="71"/>
      <c r="NOX153" s="71"/>
      <c r="NOY153" s="71"/>
      <c r="NOZ153" s="72"/>
      <c r="NPA153" s="72"/>
      <c r="NPB153" s="72"/>
      <c r="NPC153" s="72"/>
      <c r="NPD153" s="72"/>
      <c r="NPE153" s="72"/>
      <c r="NPF153" s="72"/>
      <c r="NPG153" s="72"/>
      <c r="NPH153" s="72"/>
      <c r="NPI153" s="71"/>
      <c r="NPJ153" s="71"/>
      <c r="NPK153" s="71"/>
      <c r="NPL153" s="71"/>
      <c r="NPM153" s="71"/>
      <c r="NPN153" s="71"/>
      <c r="NPO153" s="71"/>
      <c r="NPP153" s="72"/>
      <c r="NPQ153" s="72"/>
      <c r="NPR153" s="72"/>
      <c r="NPS153" s="72"/>
      <c r="NPT153" s="72"/>
      <c r="NPU153" s="72"/>
      <c r="NPV153" s="72"/>
      <c r="NPW153" s="72"/>
      <c r="NPX153" s="72"/>
      <c r="NPY153" s="71"/>
      <c r="NPZ153" s="71"/>
      <c r="NQA153" s="71"/>
      <c r="NQB153" s="71"/>
      <c r="NQC153" s="71"/>
      <c r="NQD153" s="71"/>
      <c r="NQE153" s="71"/>
      <c r="NQF153" s="72"/>
      <c r="NQG153" s="72"/>
      <c r="NQH153" s="72"/>
      <c r="NQI153" s="72"/>
      <c r="NQJ153" s="72"/>
      <c r="NQK153" s="72"/>
      <c r="NQL153" s="72"/>
      <c r="NQM153" s="72"/>
      <c r="NQN153" s="72"/>
      <c r="NQO153" s="71"/>
      <c r="NQP153" s="71"/>
      <c r="NQQ153" s="71"/>
      <c r="NQR153" s="71"/>
      <c r="NQS153" s="71"/>
      <c r="NQT153" s="71"/>
      <c r="NQU153" s="71"/>
      <c r="NQV153" s="72"/>
      <c r="NQW153" s="72"/>
      <c r="NQX153" s="72"/>
      <c r="NQY153" s="72"/>
      <c r="NQZ153" s="72"/>
      <c r="NRA153" s="72"/>
      <c r="NRB153" s="72"/>
      <c r="NRC153" s="72"/>
      <c r="NRD153" s="72"/>
      <c r="NRE153" s="71"/>
      <c r="NRF153" s="71"/>
      <c r="NRG153" s="71"/>
      <c r="NRH153" s="71"/>
      <c r="NRI153" s="71"/>
      <c r="NRJ153" s="71"/>
      <c r="NRK153" s="71"/>
      <c r="NRL153" s="72"/>
      <c r="NRM153" s="72"/>
      <c r="NRN153" s="72"/>
      <c r="NRO153" s="72"/>
      <c r="NRP153" s="72"/>
      <c r="NRQ153" s="72"/>
      <c r="NRR153" s="72"/>
      <c r="NRS153" s="72"/>
      <c r="NRT153" s="72"/>
      <c r="NRU153" s="71"/>
      <c r="NRV153" s="71"/>
      <c r="NRW153" s="71"/>
      <c r="NRX153" s="71"/>
      <c r="NRY153" s="71"/>
      <c r="NRZ153" s="71"/>
      <c r="NSA153" s="71"/>
      <c r="NSB153" s="72"/>
      <c r="NSC153" s="72"/>
      <c r="NSD153" s="72"/>
      <c r="NSE153" s="72"/>
      <c r="NSF153" s="72"/>
      <c r="NSG153" s="72"/>
      <c r="NSH153" s="72"/>
      <c r="NSI153" s="72"/>
      <c r="NSJ153" s="72"/>
      <c r="NSK153" s="71"/>
      <c r="NSL153" s="71"/>
      <c r="NSM153" s="71"/>
      <c r="NSN153" s="71"/>
      <c r="NSO153" s="71"/>
      <c r="NSP153" s="71"/>
      <c r="NSQ153" s="71"/>
      <c r="NSR153" s="72"/>
      <c r="NSS153" s="72"/>
      <c r="NST153" s="72"/>
      <c r="NSU153" s="72"/>
      <c r="NSV153" s="72"/>
      <c r="NSW153" s="72"/>
      <c r="NSX153" s="72"/>
      <c r="NSY153" s="72"/>
      <c r="NSZ153" s="72"/>
      <c r="NTA153" s="71"/>
      <c r="NTB153" s="71"/>
      <c r="NTC153" s="71"/>
      <c r="NTD153" s="71"/>
      <c r="NTE153" s="71"/>
      <c r="NTF153" s="71"/>
      <c r="NTG153" s="71"/>
      <c r="NTH153" s="72"/>
      <c r="NTI153" s="72"/>
      <c r="NTJ153" s="72"/>
      <c r="NTK153" s="72"/>
      <c r="NTL153" s="72"/>
      <c r="NTM153" s="72"/>
      <c r="NTN153" s="72"/>
      <c r="NTO153" s="72"/>
      <c r="NTP153" s="72"/>
      <c r="NTQ153" s="71"/>
      <c r="NTR153" s="71"/>
      <c r="NTS153" s="71"/>
      <c r="NTT153" s="71"/>
      <c r="NTU153" s="71"/>
      <c r="NTV153" s="71"/>
      <c r="NTW153" s="71"/>
      <c r="NTX153" s="72"/>
      <c r="NTY153" s="72"/>
      <c r="NTZ153" s="72"/>
      <c r="NUA153" s="72"/>
      <c r="NUB153" s="72"/>
      <c r="NUC153" s="72"/>
      <c r="NUD153" s="72"/>
      <c r="NUE153" s="72"/>
      <c r="NUF153" s="72"/>
      <c r="NUG153" s="71"/>
      <c r="NUH153" s="71"/>
      <c r="NUI153" s="71"/>
      <c r="NUJ153" s="71"/>
      <c r="NUK153" s="71"/>
      <c r="NUL153" s="71"/>
      <c r="NUM153" s="71"/>
      <c r="NUN153" s="72"/>
      <c r="NUO153" s="72"/>
      <c r="NUP153" s="72"/>
      <c r="NUQ153" s="72"/>
      <c r="NUR153" s="72"/>
      <c r="NUS153" s="72"/>
      <c r="NUT153" s="72"/>
      <c r="NUU153" s="72"/>
      <c r="NUV153" s="72"/>
      <c r="NUW153" s="71"/>
      <c r="NUX153" s="71"/>
      <c r="NUY153" s="71"/>
      <c r="NUZ153" s="71"/>
      <c r="NVA153" s="71"/>
      <c r="NVB153" s="71"/>
      <c r="NVC153" s="71"/>
      <c r="NVD153" s="72"/>
      <c r="NVE153" s="72"/>
      <c r="NVF153" s="72"/>
      <c r="NVG153" s="72"/>
      <c r="NVH153" s="72"/>
      <c r="NVI153" s="72"/>
      <c r="NVJ153" s="72"/>
      <c r="NVK153" s="72"/>
      <c r="NVL153" s="72"/>
      <c r="NVM153" s="71"/>
      <c r="NVN153" s="71"/>
      <c r="NVO153" s="71"/>
      <c r="NVP153" s="71"/>
      <c r="NVQ153" s="71"/>
      <c r="NVR153" s="71"/>
      <c r="NVS153" s="71"/>
      <c r="NVT153" s="72"/>
      <c r="NVU153" s="72"/>
      <c r="NVV153" s="72"/>
      <c r="NVW153" s="72"/>
      <c r="NVX153" s="72"/>
      <c r="NVY153" s="72"/>
      <c r="NVZ153" s="72"/>
      <c r="NWA153" s="72"/>
      <c r="NWB153" s="72"/>
      <c r="NWC153" s="71"/>
      <c r="NWD153" s="71"/>
      <c r="NWE153" s="71"/>
      <c r="NWF153" s="71"/>
      <c r="NWG153" s="71"/>
      <c r="NWH153" s="71"/>
      <c r="NWI153" s="71"/>
      <c r="NWJ153" s="72"/>
      <c r="NWK153" s="72"/>
      <c r="NWL153" s="72"/>
      <c r="NWM153" s="72"/>
      <c r="NWN153" s="72"/>
      <c r="NWO153" s="72"/>
      <c r="NWP153" s="72"/>
      <c r="NWQ153" s="72"/>
      <c r="NWR153" s="72"/>
      <c r="NWS153" s="71"/>
      <c r="NWT153" s="71"/>
      <c r="NWU153" s="71"/>
      <c r="NWV153" s="71"/>
      <c r="NWW153" s="71"/>
      <c r="NWX153" s="71"/>
      <c r="NWY153" s="71"/>
      <c r="NWZ153" s="72"/>
      <c r="NXA153" s="72"/>
      <c r="NXB153" s="72"/>
      <c r="NXC153" s="72"/>
      <c r="NXD153" s="72"/>
      <c r="NXE153" s="72"/>
      <c r="NXF153" s="72"/>
      <c r="NXG153" s="72"/>
      <c r="NXH153" s="72"/>
      <c r="NXI153" s="71"/>
      <c r="NXJ153" s="71"/>
      <c r="NXK153" s="71"/>
      <c r="NXL153" s="71"/>
      <c r="NXM153" s="71"/>
      <c r="NXN153" s="71"/>
      <c r="NXO153" s="71"/>
      <c r="NXP153" s="72"/>
      <c r="NXQ153" s="72"/>
      <c r="NXR153" s="72"/>
      <c r="NXS153" s="72"/>
      <c r="NXT153" s="72"/>
      <c r="NXU153" s="72"/>
      <c r="NXV153" s="72"/>
      <c r="NXW153" s="72"/>
      <c r="NXX153" s="72"/>
      <c r="NXY153" s="71"/>
      <c r="NXZ153" s="71"/>
      <c r="NYA153" s="71"/>
      <c r="NYB153" s="71"/>
      <c r="NYC153" s="71"/>
      <c r="NYD153" s="71"/>
      <c r="NYE153" s="71"/>
      <c r="NYF153" s="72"/>
      <c r="NYG153" s="72"/>
      <c r="NYH153" s="72"/>
      <c r="NYI153" s="72"/>
      <c r="NYJ153" s="72"/>
      <c r="NYK153" s="72"/>
      <c r="NYL153" s="72"/>
      <c r="NYM153" s="72"/>
      <c r="NYN153" s="72"/>
      <c r="NYO153" s="71"/>
      <c r="NYP153" s="71"/>
      <c r="NYQ153" s="71"/>
      <c r="NYR153" s="71"/>
      <c r="NYS153" s="71"/>
      <c r="NYT153" s="71"/>
      <c r="NYU153" s="71"/>
      <c r="NYV153" s="72"/>
      <c r="NYW153" s="72"/>
      <c r="NYX153" s="72"/>
      <c r="NYY153" s="72"/>
      <c r="NYZ153" s="72"/>
      <c r="NZA153" s="72"/>
      <c r="NZB153" s="72"/>
      <c r="NZC153" s="72"/>
      <c r="NZD153" s="72"/>
      <c r="NZE153" s="71"/>
      <c r="NZF153" s="71"/>
      <c r="NZG153" s="71"/>
      <c r="NZH153" s="71"/>
      <c r="NZI153" s="71"/>
      <c r="NZJ153" s="71"/>
      <c r="NZK153" s="71"/>
      <c r="NZL153" s="72"/>
      <c r="NZM153" s="72"/>
      <c r="NZN153" s="72"/>
      <c r="NZO153" s="72"/>
      <c r="NZP153" s="72"/>
      <c r="NZQ153" s="72"/>
      <c r="NZR153" s="72"/>
      <c r="NZS153" s="72"/>
      <c r="NZT153" s="72"/>
      <c r="NZU153" s="71"/>
      <c r="NZV153" s="71"/>
      <c r="NZW153" s="71"/>
      <c r="NZX153" s="71"/>
      <c r="NZY153" s="71"/>
      <c r="NZZ153" s="71"/>
      <c r="OAA153" s="71"/>
      <c r="OAB153" s="72"/>
      <c r="OAC153" s="72"/>
      <c r="OAD153" s="72"/>
      <c r="OAE153" s="72"/>
      <c r="OAF153" s="72"/>
      <c r="OAG153" s="72"/>
      <c r="OAH153" s="72"/>
      <c r="OAI153" s="72"/>
      <c r="OAJ153" s="72"/>
      <c r="OAK153" s="71"/>
      <c r="OAL153" s="71"/>
      <c r="OAM153" s="71"/>
      <c r="OAN153" s="71"/>
      <c r="OAO153" s="71"/>
      <c r="OAP153" s="71"/>
      <c r="OAQ153" s="71"/>
      <c r="OAR153" s="72"/>
      <c r="OAS153" s="72"/>
      <c r="OAT153" s="72"/>
      <c r="OAU153" s="72"/>
      <c r="OAV153" s="72"/>
      <c r="OAW153" s="72"/>
      <c r="OAX153" s="72"/>
      <c r="OAY153" s="72"/>
      <c r="OAZ153" s="72"/>
      <c r="OBA153" s="71"/>
      <c r="OBB153" s="71"/>
      <c r="OBC153" s="71"/>
      <c r="OBD153" s="71"/>
      <c r="OBE153" s="71"/>
      <c r="OBF153" s="71"/>
      <c r="OBG153" s="71"/>
      <c r="OBH153" s="72"/>
      <c r="OBI153" s="72"/>
      <c r="OBJ153" s="72"/>
      <c r="OBK153" s="72"/>
      <c r="OBL153" s="72"/>
      <c r="OBM153" s="72"/>
      <c r="OBN153" s="72"/>
      <c r="OBO153" s="72"/>
      <c r="OBP153" s="72"/>
      <c r="OBQ153" s="71"/>
      <c r="OBR153" s="71"/>
      <c r="OBS153" s="71"/>
      <c r="OBT153" s="71"/>
      <c r="OBU153" s="71"/>
      <c r="OBV153" s="71"/>
      <c r="OBW153" s="71"/>
      <c r="OBX153" s="72"/>
      <c r="OBY153" s="72"/>
      <c r="OBZ153" s="72"/>
      <c r="OCA153" s="72"/>
      <c r="OCB153" s="72"/>
      <c r="OCC153" s="72"/>
      <c r="OCD153" s="72"/>
      <c r="OCE153" s="72"/>
      <c r="OCF153" s="72"/>
      <c r="OCG153" s="71"/>
      <c r="OCH153" s="71"/>
      <c r="OCI153" s="71"/>
      <c r="OCJ153" s="71"/>
      <c r="OCK153" s="71"/>
      <c r="OCL153" s="71"/>
      <c r="OCM153" s="71"/>
      <c r="OCN153" s="72"/>
      <c r="OCO153" s="72"/>
      <c r="OCP153" s="72"/>
      <c r="OCQ153" s="72"/>
      <c r="OCR153" s="72"/>
      <c r="OCS153" s="72"/>
      <c r="OCT153" s="72"/>
      <c r="OCU153" s="72"/>
      <c r="OCV153" s="72"/>
      <c r="OCW153" s="71"/>
      <c r="OCX153" s="71"/>
      <c r="OCY153" s="71"/>
      <c r="OCZ153" s="71"/>
      <c r="ODA153" s="71"/>
      <c r="ODB153" s="71"/>
      <c r="ODC153" s="71"/>
      <c r="ODD153" s="72"/>
      <c r="ODE153" s="72"/>
      <c r="ODF153" s="72"/>
      <c r="ODG153" s="72"/>
      <c r="ODH153" s="72"/>
      <c r="ODI153" s="72"/>
      <c r="ODJ153" s="72"/>
      <c r="ODK153" s="72"/>
      <c r="ODL153" s="72"/>
      <c r="ODM153" s="71"/>
      <c r="ODN153" s="71"/>
      <c r="ODO153" s="71"/>
      <c r="ODP153" s="71"/>
      <c r="ODQ153" s="71"/>
      <c r="ODR153" s="71"/>
      <c r="ODS153" s="71"/>
      <c r="ODT153" s="72"/>
      <c r="ODU153" s="72"/>
      <c r="ODV153" s="72"/>
      <c r="ODW153" s="72"/>
      <c r="ODX153" s="72"/>
      <c r="ODY153" s="72"/>
      <c r="ODZ153" s="72"/>
      <c r="OEA153" s="72"/>
      <c r="OEB153" s="72"/>
      <c r="OEC153" s="71"/>
      <c r="OED153" s="71"/>
      <c r="OEE153" s="71"/>
      <c r="OEF153" s="71"/>
      <c r="OEG153" s="71"/>
      <c r="OEH153" s="71"/>
      <c r="OEI153" s="71"/>
      <c r="OEJ153" s="72"/>
      <c r="OEK153" s="72"/>
      <c r="OEL153" s="72"/>
      <c r="OEM153" s="72"/>
      <c r="OEN153" s="72"/>
      <c r="OEO153" s="72"/>
      <c r="OEP153" s="72"/>
      <c r="OEQ153" s="72"/>
      <c r="OER153" s="72"/>
      <c r="OES153" s="71"/>
      <c r="OET153" s="71"/>
      <c r="OEU153" s="71"/>
      <c r="OEV153" s="71"/>
      <c r="OEW153" s="71"/>
      <c r="OEX153" s="71"/>
      <c r="OEY153" s="71"/>
      <c r="OEZ153" s="72"/>
      <c r="OFA153" s="72"/>
      <c r="OFB153" s="72"/>
      <c r="OFC153" s="72"/>
      <c r="OFD153" s="72"/>
      <c r="OFE153" s="72"/>
      <c r="OFF153" s="72"/>
      <c r="OFG153" s="72"/>
      <c r="OFH153" s="72"/>
      <c r="OFI153" s="71"/>
      <c r="OFJ153" s="71"/>
      <c r="OFK153" s="71"/>
      <c r="OFL153" s="71"/>
      <c r="OFM153" s="71"/>
      <c r="OFN153" s="71"/>
      <c r="OFO153" s="71"/>
      <c r="OFP153" s="72"/>
      <c r="OFQ153" s="72"/>
      <c r="OFR153" s="72"/>
      <c r="OFS153" s="72"/>
      <c r="OFT153" s="72"/>
      <c r="OFU153" s="72"/>
      <c r="OFV153" s="72"/>
      <c r="OFW153" s="72"/>
      <c r="OFX153" s="72"/>
      <c r="OFY153" s="71"/>
      <c r="OFZ153" s="71"/>
      <c r="OGA153" s="71"/>
      <c r="OGB153" s="71"/>
      <c r="OGC153" s="71"/>
      <c r="OGD153" s="71"/>
      <c r="OGE153" s="71"/>
      <c r="OGF153" s="72"/>
      <c r="OGG153" s="72"/>
      <c r="OGH153" s="72"/>
      <c r="OGI153" s="72"/>
      <c r="OGJ153" s="72"/>
      <c r="OGK153" s="72"/>
      <c r="OGL153" s="72"/>
      <c r="OGM153" s="72"/>
      <c r="OGN153" s="72"/>
      <c r="OGO153" s="71"/>
      <c r="OGP153" s="71"/>
      <c r="OGQ153" s="71"/>
      <c r="OGR153" s="71"/>
      <c r="OGS153" s="71"/>
      <c r="OGT153" s="71"/>
      <c r="OGU153" s="71"/>
      <c r="OGV153" s="72"/>
      <c r="OGW153" s="72"/>
      <c r="OGX153" s="72"/>
      <c r="OGY153" s="72"/>
      <c r="OGZ153" s="72"/>
      <c r="OHA153" s="72"/>
      <c r="OHB153" s="72"/>
      <c r="OHC153" s="72"/>
      <c r="OHD153" s="72"/>
      <c r="OHE153" s="71"/>
      <c r="OHF153" s="71"/>
      <c r="OHG153" s="71"/>
      <c r="OHH153" s="71"/>
      <c r="OHI153" s="71"/>
      <c r="OHJ153" s="71"/>
      <c r="OHK153" s="71"/>
      <c r="OHL153" s="72"/>
      <c r="OHM153" s="72"/>
      <c r="OHN153" s="72"/>
      <c r="OHO153" s="72"/>
      <c r="OHP153" s="72"/>
      <c r="OHQ153" s="72"/>
      <c r="OHR153" s="72"/>
      <c r="OHS153" s="72"/>
      <c r="OHT153" s="72"/>
      <c r="OHU153" s="71"/>
      <c r="OHV153" s="71"/>
      <c r="OHW153" s="71"/>
      <c r="OHX153" s="71"/>
      <c r="OHY153" s="71"/>
      <c r="OHZ153" s="71"/>
      <c r="OIA153" s="71"/>
      <c r="OIB153" s="72"/>
      <c r="OIC153" s="72"/>
      <c r="OID153" s="72"/>
      <c r="OIE153" s="72"/>
      <c r="OIF153" s="72"/>
      <c r="OIG153" s="72"/>
      <c r="OIH153" s="72"/>
      <c r="OII153" s="72"/>
      <c r="OIJ153" s="72"/>
      <c r="OIK153" s="71"/>
      <c r="OIL153" s="71"/>
      <c r="OIM153" s="71"/>
      <c r="OIN153" s="71"/>
      <c r="OIO153" s="71"/>
      <c r="OIP153" s="71"/>
      <c r="OIQ153" s="71"/>
      <c r="OIR153" s="72"/>
      <c r="OIS153" s="72"/>
      <c r="OIT153" s="72"/>
      <c r="OIU153" s="72"/>
      <c r="OIV153" s="72"/>
      <c r="OIW153" s="72"/>
      <c r="OIX153" s="72"/>
      <c r="OIY153" s="72"/>
      <c r="OIZ153" s="72"/>
      <c r="OJA153" s="71"/>
      <c r="OJB153" s="71"/>
      <c r="OJC153" s="71"/>
      <c r="OJD153" s="71"/>
      <c r="OJE153" s="71"/>
      <c r="OJF153" s="71"/>
      <c r="OJG153" s="71"/>
      <c r="OJH153" s="72"/>
      <c r="OJI153" s="72"/>
      <c r="OJJ153" s="72"/>
      <c r="OJK153" s="72"/>
      <c r="OJL153" s="72"/>
      <c r="OJM153" s="72"/>
      <c r="OJN153" s="72"/>
      <c r="OJO153" s="72"/>
      <c r="OJP153" s="72"/>
      <c r="OJQ153" s="71"/>
      <c r="OJR153" s="71"/>
      <c r="OJS153" s="71"/>
      <c r="OJT153" s="71"/>
      <c r="OJU153" s="71"/>
      <c r="OJV153" s="71"/>
      <c r="OJW153" s="71"/>
      <c r="OJX153" s="72"/>
      <c r="OJY153" s="72"/>
      <c r="OJZ153" s="72"/>
      <c r="OKA153" s="72"/>
      <c r="OKB153" s="72"/>
      <c r="OKC153" s="72"/>
      <c r="OKD153" s="72"/>
      <c r="OKE153" s="72"/>
      <c r="OKF153" s="72"/>
      <c r="OKG153" s="71"/>
      <c r="OKH153" s="71"/>
      <c r="OKI153" s="71"/>
      <c r="OKJ153" s="71"/>
      <c r="OKK153" s="71"/>
      <c r="OKL153" s="71"/>
      <c r="OKM153" s="71"/>
      <c r="OKN153" s="72"/>
      <c r="OKO153" s="72"/>
      <c r="OKP153" s="72"/>
      <c r="OKQ153" s="72"/>
      <c r="OKR153" s="72"/>
      <c r="OKS153" s="72"/>
      <c r="OKT153" s="72"/>
      <c r="OKU153" s="72"/>
      <c r="OKV153" s="72"/>
      <c r="OKW153" s="71"/>
      <c r="OKX153" s="71"/>
      <c r="OKY153" s="71"/>
      <c r="OKZ153" s="71"/>
      <c r="OLA153" s="71"/>
      <c r="OLB153" s="71"/>
      <c r="OLC153" s="71"/>
      <c r="OLD153" s="72"/>
      <c r="OLE153" s="72"/>
      <c r="OLF153" s="72"/>
      <c r="OLG153" s="72"/>
      <c r="OLH153" s="72"/>
      <c r="OLI153" s="72"/>
      <c r="OLJ153" s="72"/>
      <c r="OLK153" s="72"/>
      <c r="OLL153" s="72"/>
      <c r="OLM153" s="71"/>
      <c r="OLN153" s="71"/>
      <c r="OLO153" s="71"/>
      <c r="OLP153" s="71"/>
      <c r="OLQ153" s="71"/>
      <c r="OLR153" s="71"/>
      <c r="OLS153" s="71"/>
      <c r="OLT153" s="72"/>
      <c r="OLU153" s="72"/>
      <c r="OLV153" s="72"/>
      <c r="OLW153" s="72"/>
      <c r="OLX153" s="72"/>
      <c r="OLY153" s="72"/>
      <c r="OLZ153" s="72"/>
      <c r="OMA153" s="72"/>
      <c r="OMB153" s="72"/>
      <c r="OMC153" s="71"/>
      <c r="OMD153" s="71"/>
      <c r="OME153" s="71"/>
      <c r="OMF153" s="71"/>
      <c r="OMG153" s="71"/>
      <c r="OMH153" s="71"/>
      <c r="OMI153" s="71"/>
      <c r="OMJ153" s="72"/>
      <c r="OMK153" s="72"/>
      <c r="OML153" s="72"/>
      <c r="OMM153" s="72"/>
      <c r="OMN153" s="72"/>
      <c r="OMO153" s="72"/>
      <c r="OMP153" s="72"/>
      <c r="OMQ153" s="72"/>
      <c r="OMR153" s="72"/>
      <c r="OMS153" s="71"/>
      <c r="OMT153" s="71"/>
      <c r="OMU153" s="71"/>
      <c r="OMV153" s="71"/>
      <c r="OMW153" s="71"/>
      <c r="OMX153" s="71"/>
      <c r="OMY153" s="71"/>
      <c r="OMZ153" s="72"/>
      <c r="ONA153" s="72"/>
      <c r="ONB153" s="72"/>
      <c r="ONC153" s="72"/>
      <c r="OND153" s="72"/>
      <c r="ONE153" s="72"/>
      <c r="ONF153" s="72"/>
      <c r="ONG153" s="72"/>
      <c r="ONH153" s="72"/>
      <c r="ONI153" s="71"/>
      <c r="ONJ153" s="71"/>
      <c r="ONK153" s="71"/>
      <c r="ONL153" s="71"/>
      <c r="ONM153" s="71"/>
      <c r="ONN153" s="71"/>
      <c r="ONO153" s="71"/>
      <c r="ONP153" s="72"/>
      <c r="ONQ153" s="72"/>
      <c r="ONR153" s="72"/>
      <c r="ONS153" s="72"/>
      <c r="ONT153" s="72"/>
      <c r="ONU153" s="72"/>
      <c r="ONV153" s="72"/>
      <c r="ONW153" s="72"/>
      <c r="ONX153" s="72"/>
      <c r="ONY153" s="71"/>
      <c r="ONZ153" s="71"/>
      <c r="OOA153" s="71"/>
      <c r="OOB153" s="71"/>
      <c r="OOC153" s="71"/>
      <c r="OOD153" s="71"/>
      <c r="OOE153" s="71"/>
      <c r="OOF153" s="72"/>
      <c r="OOG153" s="72"/>
      <c r="OOH153" s="72"/>
      <c r="OOI153" s="72"/>
      <c r="OOJ153" s="72"/>
      <c r="OOK153" s="72"/>
      <c r="OOL153" s="72"/>
      <c r="OOM153" s="72"/>
      <c r="OON153" s="72"/>
      <c r="OOO153" s="71"/>
      <c r="OOP153" s="71"/>
      <c r="OOQ153" s="71"/>
      <c r="OOR153" s="71"/>
      <c r="OOS153" s="71"/>
      <c r="OOT153" s="71"/>
      <c r="OOU153" s="71"/>
      <c r="OOV153" s="72"/>
      <c r="OOW153" s="72"/>
      <c r="OOX153" s="72"/>
      <c r="OOY153" s="72"/>
      <c r="OOZ153" s="72"/>
      <c r="OPA153" s="72"/>
      <c r="OPB153" s="72"/>
      <c r="OPC153" s="72"/>
      <c r="OPD153" s="72"/>
      <c r="OPE153" s="71"/>
      <c r="OPF153" s="71"/>
      <c r="OPG153" s="71"/>
      <c r="OPH153" s="71"/>
      <c r="OPI153" s="71"/>
      <c r="OPJ153" s="71"/>
      <c r="OPK153" s="71"/>
      <c r="OPL153" s="72"/>
      <c r="OPM153" s="72"/>
      <c r="OPN153" s="72"/>
      <c r="OPO153" s="72"/>
      <c r="OPP153" s="72"/>
      <c r="OPQ153" s="72"/>
      <c r="OPR153" s="72"/>
      <c r="OPS153" s="72"/>
      <c r="OPT153" s="72"/>
      <c r="OPU153" s="71"/>
      <c r="OPV153" s="71"/>
      <c r="OPW153" s="71"/>
      <c r="OPX153" s="71"/>
      <c r="OPY153" s="71"/>
      <c r="OPZ153" s="71"/>
      <c r="OQA153" s="71"/>
      <c r="OQB153" s="72"/>
      <c r="OQC153" s="72"/>
      <c r="OQD153" s="72"/>
      <c r="OQE153" s="72"/>
      <c r="OQF153" s="72"/>
      <c r="OQG153" s="72"/>
      <c r="OQH153" s="72"/>
      <c r="OQI153" s="72"/>
      <c r="OQJ153" s="72"/>
      <c r="OQK153" s="71"/>
      <c r="OQL153" s="71"/>
      <c r="OQM153" s="71"/>
      <c r="OQN153" s="71"/>
      <c r="OQO153" s="71"/>
      <c r="OQP153" s="71"/>
      <c r="OQQ153" s="71"/>
      <c r="OQR153" s="72"/>
      <c r="OQS153" s="72"/>
      <c r="OQT153" s="72"/>
      <c r="OQU153" s="72"/>
      <c r="OQV153" s="72"/>
      <c r="OQW153" s="72"/>
      <c r="OQX153" s="72"/>
      <c r="OQY153" s="72"/>
      <c r="OQZ153" s="72"/>
      <c r="ORA153" s="71"/>
      <c r="ORB153" s="71"/>
      <c r="ORC153" s="71"/>
      <c r="ORD153" s="71"/>
      <c r="ORE153" s="71"/>
      <c r="ORF153" s="71"/>
      <c r="ORG153" s="71"/>
      <c r="ORH153" s="72"/>
      <c r="ORI153" s="72"/>
      <c r="ORJ153" s="72"/>
      <c r="ORK153" s="72"/>
      <c r="ORL153" s="72"/>
      <c r="ORM153" s="72"/>
      <c r="ORN153" s="72"/>
      <c r="ORO153" s="72"/>
      <c r="ORP153" s="72"/>
      <c r="ORQ153" s="71"/>
      <c r="ORR153" s="71"/>
      <c r="ORS153" s="71"/>
      <c r="ORT153" s="71"/>
      <c r="ORU153" s="71"/>
      <c r="ORV153" s="71"/>
      <c r="ORW153" s="71"/>
      <c r="ORX153" s="72"/>
      <c r="ORY153" s="72"/>
      <c r="ORZ153" s="72"/>
      <c r="OSA153" s="72"/>
      <c r="OSB153" s="72"/>
      <c r="OSC153" s="72"/>
      <c r="OSD153" s="72"/>
      <c r="OSE153" s="72"/>
      <c r="OSF153" s="72"/>
      <c r="OSG153" s="71"/>
      <c r="OSH153" s="71"/>
      <c r="OSI153" s="71"/>
      <c r="OSJ153" s="71"/>
      <c r="OSK153" s="71"/>
      <c r="OSL153" s="71"/>
      <c r="OSM153" s="71"/>
      <c r="OSN153" s="72"/>
      <c r="OSO153" s="72"/>
      <c r="OSP153" s="72"/>
      <c r="OSQ153" s="72"/>
      <c r="OSR153" s="72"/>
      <c r="OSS153" s="72"/>
      <c r="OST153" s="72"/>
      <c r="OSU153" s="72"/>
      <c r="OSV153" s="72"/>
      <c r="OSW153" s="71"/>
      <c r="OSX153" s="71"/>
      <c r="OSY153" s="71"/>
      <c r="OSZ153" s="71"/>
      <c r="OTA153" s="71"/>
      <c r="OTB153" s="71"/>
      <c r="OTC153" s="71"/>
      <c r="OTD153" s="72"/>
      <c r="OTE153" s="72"/>
      <c r="OTF153" s="72"/>
      <c r="OTG153" s="72"/>
      <c r="OTH153" s="72"/>
      <c r="OTI153" s="72"/>
      <c r="OTJ153" s="72"/>
      <c r="OTK153" s="72"/>
      <c r="OTL153" s="72"/>
      <c r="OTM153" s="71"/>
      <c r="OTN153" s="71"/>
      <c r="OTO153" s="71"/>
      <c r="OTP153" s="71"/>
      <c r="OTQ153" s="71"/>
      <c r="OTR153" s="71"/>
      <c r="OTS153" s="71"/>
      <c r="OTT153" s="72"/>
      <c r="OTU153" s="72"/>
      <c r="OTV153" s="72"/>
      <c r="OTW153" s="72"/>
      <c r="OTX153" s="72"/>
      <c r="OTY153" s="72"/>
      <c r="OTZ153" s="72"/>
      <c r="OUA153" s="72"/>
      <c r="OUB153" s="72"/>
      <c r="OUC153" s="71"/>
      <c r="OUD153" s="71"/>
      <c r="OUE153" s="71"/>
      <c r="OUF153" s="71"/>
      <c r="OUG153" s="71"/>
      <c r="OUH153" s="71"/>
      <c r="OUI153" s="71"/>
      <c r="OUJ153" s="72"/>
      <c r="OUK153" s="72"/>
      <c r="OUL153" s="72"/>
      <c r="OUM153" s="72"/>
      <c r="OUN153" s="72"/>
      <c r="OUO153" s="72"/>
      <c r="OUP153" s="72"/>
      <c r="OUQ153" s="72"/>
      <c r="OUR153" s="72"/>
      <c r="OUS153" s="71"/>
      <c r="OUT153" s="71"/>
      <c r="OUU153" s="71"/>
      <c r="OUV153" s="71"/>
      <c r="OUW153" s="71"/>
      <c r="OUX153" s="71"/>
      <c r="OUY153" s="71"/>
      <c r="OUZ153" s="72"/>
      <c r="OVA153" s="72"/>
      <c r="OVB153" s="72"/>
      <c r="OVC153" s="72"/>
      <c r="OVD153" s="72"/>
      <c r="OVE153" s="72"/>
      <c r="OVF153" s="72"/>
      <c r="OVG153" s="72"/>
      <c r="OVH153" s="72"/>
      <c r="OVI153" s="71"/>
      <c r="OVJ153" s="71"/>
      <c r="OVK153" s="71"/>
      <c r="OVL153" s="71"/>
      <c r="OVM153" s="71"/>
      <c r="OVN153" s="71"/>
      <c r="OVO153" s="71"/>
      <c r="OVP153" s="72"/>
      <c r="OVQ153" s="72"/>
      <c r="OVR153" s="72"/>
      <c r="OVS153" s="72"/>
      <c r="OVT153" s="72"/>
      <c r="OVU153" s="72"/>
      <c r="OVV153" s="72"/>
      <c r="OVW153" s="72"/>
      <c r="OVX153" s="72"/>
      <c r="OVY153" s="71"/>
      <c r="OVZ153" s="71"/>
      <c r="OWA153" s="71"/>
      <c r="OWB153" s="71"/>
      <c r="OWC153" s="71"/>
      <c r="OWD153" s="71"/>
      <c r="OWE153" s="71"/>
      <c r="OWF153" s="72"/>
      <c r="OWG153" s="72"/>
      <c r="OWH153" s="72"/>
      <c r="OWI153" s="72"/>
      <c r="OWJ153" s="72"/>
      <c r="OWK153" s="72"/>
      <c r="OWL153" s="72"/>
      <c r="OWM153" s="72"/>
      <c r="OWN153" s="72"/>
      <c r="OWO153" s="71"/>
      <c r="OWP153" s="71"/>
      <c r="OWQ153" s="71"/>
      <c r="OWR153" s="71"/>
      <c r="OWS153" s="71"/>
      <c r="OWT153" s="71"/>
      <c r="OWU153" s="71"/>
      <c r="OWV153" s="72"/>
      <c r="OWW153" s="72"/>
      <c r="OWX153" s="72"/>
      <c r="OWY153" s="72"/>
      <c r="OWZ153" s="72"/>
      <c r="OXA153" s="72"/>
      <c r="OXB153" s="72"/>
      <c r="OXC153" s="72"/>
      <c r="OXD153" s="72"/>
      <c r="OXE153" s="71"/>
      <c r="OXF153" s="71"/>
      <c r="OXG153" s="71"/>
      <c r="OXH153" s="71"/>
      <c r="OXI153" s="71"/>
      <c r="OXJ153" s="71"/>
      <c r="OXK153" s="71"/>
      <c r="OXL153" s="72"/>
      <c r="OXM153" s="72"/>
      <c r="OXN153" s="72"/>
      <c r="OXO153" s="72"/>
      <c r="OXP153" s="72"/>
      <c r="OXQ153" s="72"/>
      <c r="OXR153" s="72"/>
      <c r="OXS153" s="72"/>
      <c r="OXT153" s="72"/>
      <c r="OXU153" s="71"/>
      <c r="OXV153" s="71"/>
      <c r="OXW153" s="71"/>
      <c r="OXX153" s="71"/>
      <c r="OXY153" s="71"/>
      <c r="OXZ153" s="71"/>
      <c r="OYA153" s="71"/>
      <c r="OYB153" s="72"/>
      <c r="OYC153" s="72"/>
      <c r="OYD153" s="72"/>
      <c r="OYE153" s="72"/>
      <c r="OYF153" s="72"/>
      <c r="OYG153" s="72"/>
      <c r="OYH153" s="72"/>
      <c r="OYI153" s="72"/>
      <c r="OYJ153" s="72"/>
      <c r="OYK153" s="71"/>
      <c r="OYL153" s="71"/>
      <c r="OYM153" s="71"/>
      <c r="OYN153" s="71"/>
      <c r="OYO153" s="71"/>
      <c r="OYP153" s="71"/>
      <c r="OYQ153" s="71"/>
      <c r="OYR153" s="72"/>
      <c r="OYS153" s="72"/>
      <c r="OYT153" s="72"/>
      <c r="OYU153" s="72"/>
      <c r="OYV153" s="72"/>
      <c r="OYW153" s="72"/>
      <c r="OYX153" s="72"/>
      <c r="OYY153" s="72"/>
      <c r="OYZ153" s="72"/>
      <c r="OZA153" s="71"/>
      <c r="OZB153" s="71"/>
      <c r="OZC153" s="71"/>
      <c r="OZD153" s="71"/>
      <c r="OZE153" s="71"/>
      <c r="OZF153" s="71"/>
      <c r="OZG153" s="71"/>
      <c r="OZH153" s="72"/>
      <c r="OZI153" s="72"/>
      <c r="OZJ153" s="72"/>
      <c r="OZK153" s="72"/>
      <c r="OZL153" s="72"/>
      <c r="OZM153" s="72"/>
      <c r="OZN153" s="72"/>
      <c r="OZO153" s="72"/>
      <c r="OZP153" s="72"/>
      <c r="OZQ153" s="71"/>
      <c r="OZR153" s="71"/>
      <c r="OZS153" s="71"/>
      <c r="OZT153" s="71"/>
      <c r="OZU153" s="71"/>
      <c r="OZV153" s="71"/>
      <c r="OZW153" s="71"/>
      <c r="OZX153" s="72"/>
      <c r="OZY153" s="72"/>
      <c r="OZZ153" s="72"/>
      <c r="PAA153" s="72"/>
      <c r="PAB153" s="72"/>
      <c r="PAC153" s="72"/>
      <c r="PAD153" s="72"/>
      <c r="PAE153" s="72"/>
      <c r="PAF153" s="72"/>
      <c r="PAG153" s="71"/>
      <c r="PAH153" s="71"/>
      <c r="PAI153" s="71"/>
      <c r="PAJ153" s="71"/>
      <c r="PAK153" s="71"/>
      <c r="PAL153" s="71"/>
      <c r="PAM153" s="71"/>
      <c r="PAN153" s="72"/>
      <c r="PAO153" s="72"/>
      <c r="PAP153" s="72"/>
      <c r="PAQ153" s="72"/>
      <c r="PAR153" s="72"/>
      <c r="PAS153" s="72"/>
      <c r="PAT153" s="72"/>
      <c r="PAU153" s="72"/>
      <c r="PAV153" s="72"/>
      <c r="PAW153" s="71"/>
      <c r="PAX153" s="71"/>
      <c r="PAY153" s="71"/>
      <c r="PAZ153" s="71"/>
      <c r="PBA153" s="71"/>
      <c r="PBB153" s="71"/>
      <c r="PBC153" s="71"/>
      <c r="PBD153" s="72"/>
      <c r="PBE153" s="72"/>
      <c r="PBF153" s="72"/>
      <c r="PBG153" s="72"/>
      <c r="PBH153" s="72"/>
      <c r="PBI153" s="72"/>
      <c r="PBJ153" s="72"/>
      <c r="PBK153" s="72"/>
      <c r="PBL153" s="72"/>
      <c r="PBM153" s="71"/>
      <c r="PBN153" s="71"/>
      <c r="PBO153" s="71"/>
      <c r="PBP153" s="71"/>
      <c r="PBQ153" s="71"/>
      <c r="PBR153" s="71"/>
      <c r="PBS153" s="71"/>
      <c r="PBT153" s="72"/>
      <c r="PBU153" s="72"/>
      <c r="PBV153" s="72"/>
      <c r="PBW153" s="72"/>
      <c r="PBX153" s="72"/>
      <c r="PBY153" s="72"/>
      <c r="PBZ153" s="72"/>
      <c r="PCA153" s="72"/>
      <c r="PCB153" s="72"/>
      <c r="PCC153" s="71"/>
      <c r="PCD153" s="71"/>
      <c r="PCE153" s="71"/>
      <c r="PCF153" s="71"/>
      <c r="PCG153" s="71"/>
      <c r="PCH153" s="71"/>
      <c r="PCI153" s="71"/>
      <c r="PCJ153" s="72"/>
      <c r="PCK153" s="72"/>
      <c r="PCL153" s="72"/>
      <c r="PCM153" s="72"/>
      <c r="PCN153" s="72"/>
      <c r="PCO153" s="72"/>
      <c r="PCP153" s="72"/>
      <c r="PCQ153" s="72"/>
      <c r="PCR153" s="72"/>
      <c r="PCS153" s="71"/>
      <c r="PCT153" s="71"/>
      <c r="PCU153" s="71"/>
      <c r="PCV153" s="71"/>
      <c r="PCW153" s="71"/>
      <c r="PCX153" s="71"/>
      <c r="PCY153" s="71"/>
      <c r="PCZ153" s="72"/>
      <c r="PDA153" s="72"/>
      <c r="PDB153" s="72"/>
      <c r="PDC153" s="72"/>
      <c r="PDD153" s="72"/>
      <c r="PDE153" s="72"/>
      <c r="PDF153" s="72"/>
      <c r="PDG153" s="72"/>
      <c r="PDH153" s="72"/>
      <c r="PDI153" s="71"/>
      <c r="PDJ153" s="71"/>
      <c r="PDK153" s="71"/>
      <c r="PDL153" s="71"/>
      <c r="PDM153" s="71"/>
      <c r="PDN153" s="71"/>
      <c r="PDO153" s="71"/>
      <c r="PDP153" s="72"/>
      <c r="PDQ153" s="72"/>
      <c r="PDR153" s="72"/>
      <c r="PDS153" s="72"/>
      <c r="PDT153" s="72"/>
      <c r="PDU153" s="72"/>
      <c r="PDV153" s="72"/>
      <c r="PDW153" s="72"/>
      <c r="PDX153" s="72"/>
      <c r="PDY153" s="71"/>
      <c r="PDZ153" s="71"/>
      <c r="PEA153" s="71"/>
      <c r="PEB153" s="71"/>
      <c r="PEC153" s="71"/>
      <c r="PED153" s="71"/>
      <c r="PEE153" s="71"/>
      <c r="PEF153" s="72"/>
      <c r="PEG153" s="72"/>
      <c r="PEH153" s="72"/>
      <c r="PEI153" s="72"/>
      <c r="PEJ153" s="72"/>
      <c r="PEK153" s="72"/>
      <c r="PEL153" s="72"/>
      <c r="PEM153" s="72"/>
      <c r="PEN153" s="72"/>
      <c r="PEO153" s="71"/>
      <c r="PEP153" s="71"/>
      <c r="PEQ153" s="71"/>
      <c r="PER153" s="71"/>
      <c r="PES153" s="71"/>
      <c r="PET153" s="71"/>
      <c r="PEU153" s="71"/>
      <c r="PEV153" s="72"/>
      <c r="PEW153" s="72"/>
      <c r="PEX153" s="72"/>
      <c r="PEY153" s="72"/>
      <c r="PEZ153" s="72"/>
      <c r="PFA153" s="72"/>
      <c r="PFB153" s="72"/>
      <c r="PFC153" s="72"/>
      <c r="PFD153" s="72"/>
      <c r="PFE153" s="71"/>
      <c r="PFF153" s="71"/>
      <c r="PFG153" s="71"/>
      <c r="PFH153" s="71"/>
      <c r="PFI153" s="71"/>
      <c r="PFJ153" s="71"/>
      <c r="PFK153" s="71"/>
      <c r="PFL153" s="72"/>
      <c r="PFM153" s="72"/>
      <c r="PFN153" s="72"/>
      <c r="PFO153" s="72"/>
      <c r="PFP153" s="72"/>
      <c r="PFQ153" s="72"/>
      <c r="PFR153" s="72"/>
      <c r="PFS153" s="72"/>
      <c r="PFT153" s="72"/>
      <c r="PFU153" s="71"/>
      <c r="PFV153" s="71"/>
      <c r="PFW153" s="71"/>
      <c r="PFX153" s="71"/>
      <c r="PFY153" s="71"/>
      <c r="PFZ153" s="71"/>
      <c r="PGA153" s="71"/>
      <c r="PGB153" s="72"/>
      <c r="PGC153" s="72"/>
      <c r="PGD153" s="72"/>
      <c r="PGE153" s="72"/>
      <c r="PGF153" s="72"/>
      <c r="PGG153" s="72"/>
      <c r="PGH153" s="72"/>
      <c r="PGI153" s="72"/>
      <c r="PGJ153" s="72"/>
      <c r="PGK153" s="71"/>
      <c r="PGL153" s="71"/>
      <c r="PGM153" s="71"/>
      <c r="PGN153" s="71"/>
      <c r="PGO153" s="71"/>
      <c r="PGP153" s="71"/>
      <c r="PGQ153" s="71"/>
      <c r="PGR153" s="72"/>
      <c r="PGS153" s="72"/>
      <c r="PGT153" s="72"/>
      <c r="PGU153" s="72"/>
      <c r="PGV153" s="72"/>
      <c r="PGW153" s="72"/>
      <c r="PGX153" s="72"/>
      <c r="PGY153" s="72"/>
      <c r="PGZ153" s="72"/>
      <c r="PHA153" s="71"/>
      <c r="PHB153" s="71"/>
      <c r="PHC153" s="71"/>
      <c r="PHD153" s="71"/>
      <c r="PHE153" s="71"/>
      <c r="PHF153" s="71"/>
      <c r="PHG153" s="71"/>
      <c r="PHH153" s="72"/>
      <c r="PHI153" s="72"/>
      <c r="PHJ153" s="72"/>
      <c r="PHK153" s="72"/>
      <c r="PHL153" s="72"/>
      <c r="PHM153" s="72"/>
      <c r="PHN153" s="72"/>
      <c r="PHO153" s="72"/>
      <c r="PHP153" s="72"/>
      <c r="PHQ153" s="71"/>
      <c r="PHR153" s="71"/>
      <c r="PHS153" s="71"/>
      <c r="PHT153" s="71"/>
      <c r="PHU153" s="71"/>
      <c r="PHV153" s="71"/>
      <c r="PHW153" s="71"/>
      <c r="PHX153" s="72"/>
      <c r="PHY153" s="72"/>
      <c r="PHZ153" s="72"/>
      <c r="PIA153" s="72"/>
      <c r="PIB153" s="72"/>
      <c r="PIC153" s="72"/>
      <c r="PID153" s="72"/>
      <c r="PIE153" s="72"/>
      <c r="PIF153" s="72"/>
      <c r="PIG153" s="71"/>
      <c r="PIH153" s="71"/>
      <c r="PII153" s="71"/>
      <c r="PIJ153" s="71"/>
      <c r="PIK153" s="71"/>
      <c r="PIL153" s="71"/>
      <c r="PIM153" s="71"/>
      <c r="PIN153" s="72"/>
      <c r="PIO153" s="72"/>
      <c r="PIP153" s="72"/>
      <c r="PIQ153" s="72"/>
      <c r="PIR153" s="72"/>
      <c r="PIS153" s="72"/>
      <c r="PIT153" s="72"/>
      <c r="PIU153" s="72"/>
      <c r="PIV153" s="72"/>
      <c r="PIW153" s="71"/>
      <c r="PIX153" s="71"/>
      <c r="PIY153" s="71"/>
      <c r="PIZ153" s="71"/>
      <c r="PJA153" s="71"/>
      <c r="PJB153" s="71"/>
      <c r="PJC153" s="71"/>
      <c r="PJD153" s="72"/>
      <c r="PJE153" s="72"/>
      <c r="PJF153" s="72"/>
      <c r="PJG153" s="72"/>
      <c r="PJH153" s="72"/>
      <c r="PJI153" s="72"/>
      <c r="PJJ153" s="72"/>
      <c r="PJK153" s="72"/>
      <c r="PJL153" s="72"/>
      <c r="PJM153" s="71"/>
      <c r="PJN153" s="71"/>
      <c r="PJO153" s="71"/>
      <c r="PJP153" s="71"/>
      <c r="PJQ153" s="71"/>
      <c r="PJR153" s="71"/>
      <c r="PJS153" s="71"/>
      <c r="PJT153" s="72"/>
      <c r="PJU153" s="72"/>
      <c r="PJV153" s="72"/>
      <c r="PJW153" s="72"/>
      <c r="PJX153" s="72"/>
      <c r="PJY153" s="72"/>
      <c r="PJZ153" s="72"/>
      <c r="PKA153" s="72"/>
      <c r="PKB153" s="72"/>
      <c r="PKC153" s="71"/>
      <c r="PKD153" s="71"/>
      <c r="PKE153" s="71"/>
      <c r="PKF153" s="71"/>
      <c r="PKG153" s="71"/>
      <c r="PKH153" s="71"/>
      <c r="PKI153" s="71"/>
      <c r="PKJ153" s="72"/>
      <c r="PKK153" s="72"/>
      <c r="PKL153" s="72"/>
      <c r="PKM153" s="72"/>
      <c r="PKN153" s="72"/>
      <c r="PKO153" s="72"/>
      <c r="PKP153" s="72"/>
      <c r="PKQ153" s="72"/>
      <c r="PKR153" s="72"/>
      <c r="PKS153" s="71"/>
      <c r="PKT153" s="71"/>
      <c r="PKU153" s="71"/>
      <c r="PKV153" s="71"/>
      <c r="PKW153" s="71"/>
      <c r="PKX153" s="71"/>
      <c r="PKY153" s="71"/>
      <c r="PKZ153" s="72"/>
      <c r="PLA153" s="72"/>
      <c r="PLB153" s="72"/>
      <c r="PLC153" s="72"/>
      <c r="PLD153" s="72"/>
      <c r="PLE153" s="72"/>
      <c r="PLF153" s="72"/>
      <c r="PLG153" s="72"/>
      <c r="PLH153" s="72"/>
      <c r="PLI153" s="71"/>
      <c r="PLJ153" s="71"/>
      <c r="PLK153" s="71"/>
      <c r="PLL153" s="71"/>
      <c r="PLM153" s="71"/>
      <c r="PLN153" s="71"/>
      <c r="PLO153" s="71"/>
      <c r="PLP153" s="72"/>
      <c r="PLQ153" s="72"/>
      <c r="PLR153" s="72"/>
      <c r="PLS153" s="72"/>
      <c r="PLT153" s="72"/>
      <c r="PLU153" s="72"/>
      <c r="PLV153" s="72"/>
      <c r="PLW153" s="72"/>
      <c r="PLX153" s="72"/>
      <c r="PLY153" s="71"/>
      <c r="PLZ153" s="71"/>
      <c r="PMA153" s="71"/>
      <c r="PMB153" s="71"/>
      <c r="PMC153" s="71"/>
      <c r="PMD153" s="71"/>
      <c r="PME153" s="71"/>
      <c r="PMF153" s="72"/>
      <c r="PMG153" s="72"/>
      <c r="PMH153" s="72"/>
      <c r="PMI153" s="72"/>
      <c r="PMJ153" s="72"/>
      <c r="PMK153" s="72"/>
      <c r="PML153" s="72"/>
      <c r="PMM153" s="72"/>
      <c r="PMN153" s="72"/>
      <c r="PMO153" s="71"/>
      <c r="PMP153" s="71"/>
      <c r="PMQ153" s="71"/>
      <c r="PMR153" s="71"/>
      <c r="PMS153" s="71"/>
      <c r="PMT153" s="71"/>
      <c r="PMU153" s="71"/>
      <c r="PMV153" s="72"/>
      <c r="PMW153" s="72"/>
      <c r="PMX153" s="72"/>
      <c r="PMY153" s="72"/>
      <c r="PMZ153" s="72"/>
      <c r="PNA153" s="72"/>
      <c r="PNB153" s="72"/>
      <c r="PNC153" s="72"/>
      <c r="PND153" s="72"/>
      <c r="PNE153" s="71"/>
      <c r="PNF153" s="71"/>
      <c r="PNG153" s="71"/>
      <c r="PNH153" s="71"/>
      <c r="PNI153" s="71"/>
      <c r="PNJ153" s="71"/>
      <c r="PNK153" s="71"/>
      <c r="PNL153" s="72"/>
      <c r="PNM153" s="72"/>
      <c r="PNN153" s="72"/>
      <c r="PNO153" s="72"/>
      <c r="PNP153" s="72"/>
      <c r="PNQ153" s="72"/>
      <c r="PNR153" s="72"/>
      <c r="PNS153" s="72"/>
      <c r="PNT153" s="72"/>
      <c r="PNU153" s="71"/>
      <c r="PNV153" s="71"/>
      <c r="PNW153" s="71"/>
      <c r="PNX153" s="71"/>
      <c r="PNY153" s="71"/>
      <c r="PNZ153" s="71"/>
      <c r="POA153" s="71"/>
      <c r="POB153" s="72"/>
      <c r="POC153" s="72"/>
      <c r="POD153" s="72"/>
      <c r="POE153" s="72"/>
      <c r="POF153" s="72"/>
      <c r="POG153" s="72"/>
      <c r="POH153" s="72"/>
      <c r="POI153" s="72"/>
      <c r="POJ153" s="72"/>
      <c r="POK153" s="71"/>
      <c r="POL153" s="71"/>
      <c r="POM153" s="71"/>
      <c r="PON153" s="71"/>
      <c r="POO153" s="71"/>
      <c r="POP153" s="71"/>
      <c r="POQ153" s="71"/>
      <c r="POR153" s="72"/>
      <c r="POS153" s="72"/>
      <c r="POT153" s="72"/>
      <c r="POU153" s="72"/>
      <c r="POV153" s="72"/>
      <c r="POW153" s="72"/>
      <c r="POX153" s="72"/>
      <c r="POY153" s="72"/>
      <c r="POZ153" s="72"/>
      <c r="PPA153" s="71"/>
      <c r="PPB153" s="71"/>
      <c r="PPC153" s="71"/>
      <c r="PPD153" s="71"/>
      <c r="PPE153" s="71"/>
      <c r="PPF153" s="71"/>
      <c r="PPG153" s="71"/>
      <c r="PPH153" s="72"/>
      <c r="PPI153" s="72"/>
      <c r="PPJ153" s="72"/>
      <c r="PPK153" s="72"/>
      <c r="PPL153" s="72"/>
      <c r="PPM153" s="72"/>
      <c r="PPN153" s="72"/>
      <c r="PPO153" s="72"/>
      <c r="PPP153" s="72"/>
      <c r="PPQ153" s="71"/>
      <c r="PPR153" s="71"/>
      <c r="PPS153" s="71"/>
      <c r="PPT153" s="71"/>
      <c r="PPU153" s="71"/>
      <c r="PPV153" s="71"/>
      <c r="PPW153" s="71"/>
      <c r="PPX153" s="72"/>
      <c r="PPY153" s="72"/>
      <c r="PPZ153" s="72"/>
      <c r="PQA153" s="72"/>
      <c r="PQB153" s="72"/>
      <c r="PQC153" s="72"/>
      <c r="PQD153" s="72"/>
      <c r="PQE153" s="72"/>
      <c r="PQF153" s="72"/>
      <c r="PQG153" s="71"/>
      <c r="PQH153" s="71"/>
      <c r="PQI153" s="71"/>
      <c r="PQJ153" s="71"/>
      <c r="PQK153" s="71"/>
      <c r="PQL153" s="71"/>
      <c r="PQM153" s="71"/>
      <c r="PQN153" s="72"/>
      <c r="PQO153" s="72"/>
      <c r="PQP153" s="72"/>
      <c r="PQQ153" s="72"/>
      <c r="PQR153" s="72"/>
      <c r="PQS153" s="72"/>
      <c r="PQT153" s="72"/>
      <c r="PQU153" s="72"/>
      <c r="PQV153" s="72"/>
      <c r="PQW153" s="71"/>
      <c r="PQX153" s="71"/>
      <c r="PQY153" s="71"/>
      <c r="PQZ153" s="71"/>
      <c r="PRA153" s="71"/>
      <c r="PRB153" s="71"/>
      <c r="PRC153" s="71"/>
      <c r="PRD153" s="72"/>
      <c r="PRE153" s="72"/>
      <c r="PRF153" s="72"/>
      <c r="PRG153" s="72"/>
      <c r="PRH153" s="72"/>
      <c r="PRI153" s="72"/>
      <c r="PRJ153" s="72"/>
      <c r="PRK153" s="72"/>
      <c r="PRL153" s="72"/>
      <c r="PRM153" s="71"/>
      <c r="PRN153" s="71"/>
      <c r="PRO153" s="71"/>
      <c r="PRP153" s="71"/>
      <c r="PRQ153" s="71"/>
      <c r="PRR153" s="71"/>
      <c r="PRS153" s="71"/>
      <c r="PRT153" s="72"/>
      <c r="PRU153" s="72"/>
      <c r="PRV153" s="72"/>
      <c r="PRW153" s="72"/>
      <c r="PRX153" s="72"/>
      <c r="PRY153" s="72"/>
      <c r="PRZ153" s="72"/>
      <c r="PSA153" s="72"/>
      <c r="PSB153" s="72"/>
      <c r="PSC153" s="71"/>
      <c r="PSD153" s="71"/>
      <c r="PSE153" s="71"/>
      <c r="PSF153" s="71"/>
      <c r="PSG153" s="71"/>
      <c r="PSH153" s="71"/>
      <c r="PSI153" s="71"/>
      <c r="PSJ153" s="72"/>
      <c r="PSK153" s="72"/>
      <c r="PSL153" s="72"/>
      <c r="PSM153" s="72"/>
      <c r="PSN153" s="72"/>
      <c r="PSO153" s="72"/>
      <c r="PSP153" s="72"/>
      <c r="PSQ153" s="72"/>
      <c r="PSR153" s="72"/>
      <c r="PSS153" s="71"/>
      <c r="PST153" s="71"/>
      <c r="PSU153" s="71"/>
      <c r="PSV153" s="71"/>
      <c r="PSW153" s="71"/>
      <c r="PSX153" s="71"/>
      <c r="PSY153" s="71"/>
      <c r="PSZ153" s="72"/>
      <c r="PTA153" s="72"/>
      <c r="PTB153" s="72"/>
      <c r="PTC153" s="72"/>
      <c r="PTD153" s="72"/>
      <c r="PTE153" s="72"/>
      <c r="PTF153" s="72"/>
      <c r="PTG153" s="72"/>
      <c r="PTH153" s="72"/>
      <c r="PTI153" s="71"/>
      <c r="PTJ153" s="71"/>
      <c r="PTK153" s="71"/>
      <c r="PTL153" s="71"/>
      <c r="PTM153" s="71"/>
      <c r="PTN153" s="71"/>
      <c r="PTO153" s="71"/>
      <c r="PTP153" s="72"/>
      <c r="PTQ153" s="72"/>
      <c r="PTR153" s="72"/>
      <c r="PTS153" s="72"/>
      <c r="PTT153" s="72"/>
      <c r="PTU153" s="72"/>
      <c r="PTV153" s="72"/>
      <c r="PTW153" s="72"/>
      <c r="PTX153" s="72"/>
      <c r="PTY153" s="71"/>
      <c r="PTZ153" s="71"/>
      <c r="PUA153" s="71"/>
      <c r="PUB153" s="71"/>
      <c r="PUC153" s="71"/>
      <c r="PUD153" s="71"/>
      <c r="PUE153" s="71"/>
      <c r="PUF153" s="72"/>
      <c r="PUG153" s="72"/>
      <c r="PUH153" s="72"/>
      <c r="PUI153" s="72"/>
      <c r="PUJ153" s="72"/>
      <c r="PUK153" s="72"/>
      <c r="PUL153" s="72"/>
      <c r="PUM153" s="72"/>
      <c r="PUN153" s="72"/>
      <c r="PUO153" s="71"/>
      <c r="PUP153" s="71"/>
      <c r="PUQ153" s="71"/>
      <c r="PUR153" s="71"/>
      <c r="PUS153" s="71"/>
      <c r="PUT153" s="71"/>
      <c r="PUU153" s="71"/>
      <c r="PUV153" s="72"/>
      <c r="PUW153" s="72"/>
      <c r="PUX153" s="72"/>
      <c r="PUY153" s="72"/>
      <c r="PUZ153" s="72"/>
      <c r="PVA153" s="72"/>
      <c r="PVB153" s="72"/>
      <c r="PVC153" s="72"/>
      <c r="PVD153" s="72"/>
      <c r="PVE153" s="71"/>
      <c r="PVF153" s="71"/>
      <c r="PVG153" s="71"/>
      <c r="PVH153" s="71"/>
      <c r="PVI153" s="71"/>
      <c r="PVJ153" s="71"/>
      <c r="PVK153" s="71"/>
      <c r="PVL153" s="72"/>
      <c r="PVM153" s="72"/>
      <c r="PVN153" s="72"/>
      <c r="PVO153" s="72"/>
      <c r="PVP153" s="72"/>
      <c r="PVQ153" s="72"/>
      <c r="PVR153" s="72"/>
      <c r="PVS153" s="72"/>
      <c r="PVT153" s="72"/>
      <c r="PVU153" s="71"/>
      <c r="PVV153" s="71"/>
      <c r="PVW153" s="71"/>
      <c r="PVX153" s="71"/>
      <c r="PVY153" s="71"/>
      <c r="PVZ153" s="71"/>
      <c r="PWA153" s="71"/>
      <c r="PWB153" s="72"/>
      <c r="PWC153" s="72"/>
      <c r="PWD153" s="72"/>
      <c r="PWE153" s="72"/>
      <c r="PWF153" s="72"/>
      <c r="PWG153" s="72"/>
      <c r="PWH153" s="72"/>
      <c r="PWI153" s="72"/>
      <c r="PWJ153" s="72"/>
      <c r="PWK153" s="71"/>
      <c r="PWL153" s="71"/>
      <c r="PWM153" s="71"/>
      <c r="PWN153" s="71"/>
      <c r="PWO153" s="71"/>
      <c r="PWP153" s="71"/>
      <c r="PWQ153" s="71"/>
      <c r="PWR153" s="72"/>
      <c r="PWS153" s="72"/>
      <c r="PWT153" s="72"/>
      <c r="PWU153" s="72"/>
      <c r="PWV153" s="72"/>
      <c r="PWW153" s="72"/>
      <c r="PWX153" s="72"/>
      <c r="PWY153" s="72"/>
      <c r="PWZ153" s="72"/>
      <c r="PXA153" s="71"/>
      <c r="PXB153" s="71"/>
      <c r="PXC153" s="71"/>
      <c r="PXD153" s="71"/>
      <c r="PXE153" s="71"/>
      <c r="PXF153" s="71"/>
      <c r="PXG153" s="71"/>
      <c r="PXH153" s="72"/>
      <c r="PXI153" s="72"/>
      <c r="PXJ153" s="72"/>
      <c r="PXK153" s="72"/>
      <c r="PXL153" s="72"/>
      <c r="PXM153" s="72"/>
      <c r="PXN153" s="72"/>
      <c r="PXO153" s="72"/>
      <c r="PXP153" s="72"/>
      <c r="PXQ153" s="71"/>
      <c r="PXR153" s="71"/>
      <c r="PXS153" s="71"/>
      <c r="PXT153" s="71"/>
      <c r="PXU153" s="71"/>
      <c r="PXV153" s="71"/>
      <c r="PXW153" s="71"/>
      <c r="PXX153" s="72"/>
      <c r="PXY153" s="72"/>
      <c r="PXZ153" s="72"/>
      <c r="PYA153" s="72"/>
      <c r="PYB153" s="72"/>
      <c r="PYC153" s="72"/>
      <c r="PYD153" s="72"/>
      <c r="PYE153" s="72"/>
      <c r="PYF153" s="72"/>
      <c r="PYG153" s="71"/>
      <c r="PYH153" s="71"/>
      <c r="PYI153" s="71"/>
      <c r="PYJ153" s="71"/>
      <c r="PYK153" s="71"/>
      <c r="PYL153" s="71"/>
      <c r="PYM153" s="71"/>
      <c r="PYN153" s="72"/>
      <c r="PYO153" s="72"/>
      <c r="PYP153" s="72"/>
      <c r="PYQ153" s="72"/>
      <c r="PYR153" s="72"/>
      <c r="PYS153" s="72"/>
      <c r="PYT153" s="72"/>
      <c r="PYU153" s="72"/>
      <c r="PYV153" s="72"/>
      <c r="PYW153" s="71"/>
      <c r="PYX153" s="71"/>
      <c r="PYY153" s="71"/>
      <c r="PYZ153" s="71"/>
      <c r="PZA153" s="71"/>
      <c r="PZB153" s="71"/>
      <c r="PZC153" s="71"/>
      <c r="PZD153" s="72"/>
      <c r="PZE153" s="72"/>
      <c r="PZF153" s="72"/>
      <c r="PZG153" s="72"/>
      <c r="PZH153" s="72"/>
      <c r="PZI153" s="72"/>
      <c r="PZJ153" s="72"/>
      <c r="PZK153" s="72"/>
      <c r="PZL153" s="72"/>
      <c r="PZM153" s="71"/>
      <c r="PZN153" s="71"/>
      <c r="PZO153" s="71"/>
      <c r="PZP153" s="71"/>
      <c r="PZQ153" s="71"/>
      <c r="PZR153" s="71"/>
      <c r="PZS153" s="71"/>
      <c r="PZT153" s="72"/>
      <c r="PZU153" s="72"/>
      <c r="PZV153" s="72"/>
      <c r="PZW153" s="72"/>
      <c r="PZX153" s="72"/>
      <c r="PZY153" s="72"/>
      <c r="PZZ153" s="72"/>
      <c r="QAA153" s="72"/>
      <c r="QAB153" s="72"/>
      <c r="QAC153" s="71"/>
      <c r="QAD153" s="71"/>
      <c r="QAE153" s="71"/>
      <c r="QAF153" s="71"/>
      <c r="QAG153" s="71"/>
      <c r="QAH153" s="71"/>
      <c r="QAI153" s="71"/>
      <c r="QAJ153" s="72"/>
      <c r="QAK153" s="72"/>
      <c r="QAL153" s="72"/>
      <c r="QAM153" s="72"/>
      <c r="QAN153" s="72"/>
      <c r="QAO153" s="72"/>
      <c r="QAP153" s="72"/>
      <c r="QAQ153" s="72"/>
      <c r="QAR153" s="72"/>
      <c r="QAS153" s="71"/>
      <c r="QAT153" s="71"/>
      <c r="QAU153" s="71"/>
      <c r="QAV153" s="71"/>
      <c r="QAW153" s="71"/>
      <c r="QAX153" s="71"/>
      <c r="QAY153" s="71"/>
      <c r="QAZ153" s="72"/>
      <c r="QBA153" s="72"/>
      <c r="QBB153" s="72"/>
      <c r="QBC153" s="72"/>
      <c r="QBD153" s="72"/>
      <c r="QBE153" s="72"/>
      <c r="QBF153" s="72"/>
      <c r="QBG153" s="72"/>
      <c r="QBH153" s="72"/>
      <c r="QBI153" s="71"/>
      <c r="QBJ153" s="71"/>
      <c r="QBK153" s="71"/>
      <c r="QBL153" s="71"/>
      <c r="QBM153" s="71"/>
      <c r="QBN153" s="71"/>
      <c r="QBO153" s="71"/>
      <c r="QBP153" s="72"/>
      <c r="QBQ153" s="72"/>
      <c r="QBR153" s="72"/>
      <c r="QBS153" s="72"/>
      <c r="QBT153" s="72"/>
      <c r="QBU153" s="72"/>
      <c r="QBV153" s="72"/>
      <c r="QBW153" s="72"/>
      <c r="QBX153" s="72"/>
      <c r="QBY153" s="71"/>
      <c r="QBZ153" s="71"/>
      <c r="QCA153" s="71"/>
      <c r="QCB153" s="71"/>
      <c r="QCC153" s="71"/>
      <c r="QCD153" s="71"/>
      <c r="QCE153" s="71"/>
      <c r="QCF153" s="72"/>
      <c r="QCG153" s="72"/>
      <c r="QCH153" s="72"/>
      <c r="QCI153" s="72"/>
      <c r="QCJ153" s="72"/>
      <c r="QCK153" s="72"/>
      <c r="QCL153" s="72"/>
      <c r="QCM153" s="72"/>
      <c r="QCN153" s="72"/>
      <c r="QCO153" s="71"/>
      <c r="QCP153" s="71"/>
      <c r="QCQ153" s="71"/>
      <c r="QCR153" s="71"/>
      <c r="QCS153" s="71"/>
      <c r="QCT153" s="71"/>
      <c r="QCU153" s="71"/>
      <c r="QCV153" s="72"/>
      <c r="QCW153" s="72"/>
      <c r="QCX153" s="72"/>
      <c r="QCY153" s="72"/>
      <c r="QCZ153" s="72"/>
      <c r="QDA153" s="72"/>
      <c r="QDB153" s="72"/>
      <c r="QDC153" s="72"/>
      <c r="QDD153" s="72"/>
      <c r="QDE153" s="71"/>
      <c r="QDF153" s="71"/>
      <c r="QDG153" s="71"/>
      <c r="QDH153" s="71"/>
      <c r="QDI153" s="71"/>
      <c r="QDJ153" s="71"/>
      <c r="QDK153" s="71"/>
      <c r="QDL153" s="72"/>
      <c r="QDM153" s="72"/>
      <c r="QDN153" s="72"/>
      <c r="QDO153" s="72"/>
      <c r="QDP153" s="72"/>
      <c r="QDQ153" s="72"/>
      <c r="QDR153" s="72"/>
      <c r="QDS153" s="72"/>
      <c r="QDT153" s="72"/>
      <c r="QDU153" s="71"/>
      <c r="QDV153" s="71"/>
      <c r="QDW153" s="71"/>
      <c r="QDX153" s="71"/>
      <c r="QDY153" s="71"/>
      <c r="QDZ153" s="71"/>
      <c r="QEA153" s="71"/>
      <c r="QEB153" s="72"/>
      <c r="QEC153" s="72"/>
      <c r="QED153" s="72"/>
      <c r="QEE153" s="72"/>
      <c r="QEF153" s="72"/>
      <c r="QEG153" s="72"/>
      <c r="QEH153" s="72"/>
      <c r="QEI153" s="72"/>
      <c r="QEJ153" s="72"/>
      <c r="QEK153" s="71"/>
      <c r="QEL153" s="71"/>
      <c r="QEM153" s="71"/>
      <c r="QEN153" s="71"/>
      <c r="QEO153" s="71"/>
      <c r="QEP153" s="71"/>
      <c r="QEQ153" s="71"/>
      <c r="QER153" s="72"/>
      <c r="QES153" s="72"/>
      <c r="QET153" s="72"/>
      <c r="QEU153" s="72"/>
      <c r="QEV153" s="72"/>
      <c r="QEW153" s="72"/>
      <c r="QEX153" s="72"/>
      <c r="QEY153" s="72"/>
      <c r="QEZ153" s="72"/>
      <c r="QFA153" s="71"/>
      <c r="QFB153" s="71"/>
      <c r="QFC153" s="71"/>
      <c r="QFD153" s="71"/>
      <c r="QFE153" s="71"/>
      <c r="QFF153" s="71"/>
      <c r="QFG153" s="71"/>
      <c r="QFH153" s="72"/>
      <c r="QFI153" s="72"/>
      <c r="QFJ153" s="72"/>
      <c r="QFK153" s="72"/>
      <c r="QFL153" s="72"/>
      <c r="QFM153" s="72"/>
      <c r="QFN153" s="72"/>
      <c r="QFO153" s="72"/>
      <c r="QFP153" s="72"/>
      <c r="QFQ153" s="71"/>
      <c r="QFR153" s="71"/>
      <c r="QFS153" s="71"/>
      <c r="QFT153" s="71"/>
      <c r="QFU153" s="71"/>
      <c r="QFV153" s="71"/>
      <c r="QFW153" s="71"/>
      <c r="QFX153" s="72"/>
      <c r="QFY153" s="72"/>
      <c r="QFZ153" s="72"/>
      <c r="QGA153" s="72"/>
      <c r="QGB153" s="72"/>
      <c r="QGC153" s="72"/>
      <c r="QGD153" s="72"/>
      <c r="QGE153" s="72"/>
      <c r="QGF153" s="72"/>
      <c r="QGG153" s="71"/>
      <c r="QGH153" s="71"/>
      <c r="QGI153" s="71"/>
      <c r="QGJ153" s="71"/>
      <c r="QGK153" s="71"/>
      <c r="QGL153" s="71"/>
      <c r="QGM153" s="71"/>
      <c r="QGN153" s="72"/>
      <c r="QGO153" s="72"/>
      <c r="QGP153" s="72"/>
      <c r="QGQ153" s="72"/>
      <c r="QGR153" s="72"/>
      <c r="QGS153" s="72"/>
      <c r="QGT153" s="72"/>
      <c r="QGU153" s="72"/>
      <c r="QGV153" s="72"/>
      <c r="QGW153" s="71"/>
      <c r="QGX153" s="71"/>
      <c r="QGY153" s="71"/>
      <c r="QGZ153" s="71"/>
      <c r="QHA153" s="71"/>
      <c r="QHB153" s="71"/>
      <c r="QHC153" s="71"/>
      <c r="QHD153" s="72"/>
      <c r="QHE153" s="72"/>
      <c r="QHF153" s="72"/>
      <c r="QHG153" s="72"/>
      <c r="QHH153" s="72"/>
      <c r="QHI153" s="72"/>
      <c r="QHJ153" s="72"/>
      <c r="QHK153" s="72"/>
      <c r="QHL153" s="72"/>
      <c r="QHM153" s="71"/>
      <c r="QHN153" s="71"/>
      <c r="QHO153" s="71"/>
      <c r="QHP153" s="71"/>
      <c r="QHQ153" s="71"/>
      <c r="QHR153" s="71"/>
      <c r="QHS153" s="71"/>
      <c r="QHT153" s="72"/>
      <c r="QHU153" s="72"/>
      <c r="QHV153" s="72"/>
      <c r="QHW153" s="72"/>
      <c r="QHX153" s="72"/>
      <c r="QHY153" s="72"/>
      <c r="QHZ153" s="72"/>
      <c r="QIA153" s="72"/>
      <c r="QIB153" s="72"/>
      <c r="QIC153" s="71"/>
      <c r="QID153" s="71"/>
      <c r="QIE153" s="71"/>
      <c r="QIF153" s="71"/>
      <c r="QIG153" s="71"/>
      <c r="QIH153" s="71"/>
      <c r="QII153" s="71"/>
      <c r="QIJ153" s="72"/>
      <c r="QIK153" s="72"/>
      <c r="QIL153" s="72"/>
      <c r="QIM153" s="72"/>
      <c r="QIN153" s="72"/>
      <c r="QIO153" s="72"/>
      <c r="QIP153" s="72"/>
      <c r="QIQ153" s="72"/>
      <c r="QIR153" s="72"/>
      <c r="QIS153" s="71"/>
      <c r="QIT153" s="71"/>
      <c r="QIU153" s="71"/>
      <c r="QIV153" s="71"/>
      <c r="QIW153" s="71"/>
      <c r="QIX153" s="71"/>
      <c r="QIY153" s="71"/>
      <c r="QIZ153" s="72"/>
      <c r="QJA153" s="72"/>
      <c r="QJB153" s="72"/>
      <c r="QJC153" s="72"/>
      <c r="QJD153" s="72"/>
      <c r="QJE153" s="72"/>
      <c r="QJF153" s="72"/>
      <c r="QJG153" s="72"/>
      <c r="QJH153" s="72"/>
      <c r="QJI153" s="71"/>
      <c r="QJJ153" s="71"/>
      <c r="QJK153" s="71"/>
      <c r="QJL153" s="71"/>
      <c r="QJM153" s="71"/>
      <c r="QJN153" s="71"/>
      <c r="QJO153" s="71"/>
      <c r="QJP153" s="72"/>
      <c r="QJQ153" s="72"/>
      <c r="QJR153" s="72"/>
      <c r="QJS153" s="72"/>
      <c r="QJT153" s="72"/>
      <c r="QJU153" s="72"/>
      <c r="QJV153" s="72"/>
      <c r="QJW153" s="72"/>
      <c r="QJX153" s="72"/>
      <c r="QJY153" s="71"/>
      <c r="QJZ153" s="71"/>
      <c r="QKA153" s="71"/>
      <c r="QKB153" s="71"/>
      <c r="QKC153" s="71"/>
      <c r="QKD153" s="71"/>
      <c r="QKE153" s="71"/>
      <c r="QKF153" s="72"/>
      <c r="QKG153" s="72"/>
      <c r="QKH153" s="72"/>
      <c r="QKI153" s="72"/>
      <c r="QKJ153" s="72"/>
      <c r="QKK153" s="72"/>
      <c r="QKL153" s="72"/>
      <c r="QKM153" s="72"/>
      <c r="QKN153" s="72"/>
      <c r="QKO153" s="71"/>
      <c r="QKP153" s="71"/>
      <c r="QKQ153" s="71"/>
      <c r="QKR153" s="71"/>
      <c r="QKS153" s="71"/>
      <c r="QKT153" s="71"/>
      <c r="QKU153" s="71"/>
      <c r="QKV153" s="72"/>
      <c r="QKW153" s="72"/>
      <c r="QKX153" s="72"/>
      <c r="QKY153" s="72"/>
      <c r="QKZ153" s="72"/>
      <c r="QLA153" s="72"/>
      <c r="QLB153" s="72"/>
      <c r="QLC153" s="72"/>
      <c r="QLD153" s="72"/>
      <c r="QLE153" s="71"/>
      <c r="QLF153" s="71"/>
      <c r="QLG153" s="71"/>
      <c r="QLH153" s="71"/>
      <c r="QLI153" s="71"/>
      <c r="QLJ153" s="71"/>
      <c r="QLK153" s="71"/>
      <c r="QLL153" s="72"/>
      <c r="QLM153" s="72"/>
      <c r="QLN153" s="72"/>
      <c r="QLO153" s="72"/>
      <c r="QLP153" s="72"/>
      <c r="QLQ153" s="72"/>
      <c r="QLR153" s="72"/>
      <c r="QLS153" s="72"/>
      <c r="QLT153" s="72"/>
      <c r="QLU153" s="71"/>
      <c r="QLV153" s="71"/>
      <c r="QLW153" s="71"/>
      <c r="QLX153" s="71"/>
      <c r="QLY153" s="71"/>
      <c r="QLZ153" s="71"/>
      <c r="QMA153" s="71"/>
      <c r="QMB153" s="72"/>
      <c r="QMC153" s="72"/>
      <c r="QMD153" s="72"/>
      <c r="QME153" s="72"/>
      <c r="QMF153" s="72"/>
      <c r="QMG153" s="72"/>
      <c r="QMH153" s="72"/>
      <c r="QMI153" s="72"/>
      <c r="QMJ153" s="72"/>
      <c r="QMK153" s="71"/>
      <c r="QML153" s="71"/>
      <c r="QMM153" s="71"/>
      <c r="QMN153" s="71"/>
      <c r="QMO153" s="71"/>
      <c r="QMP153" s="71"/>
      <c r="QMQ153" s="71"/>
      <c r="QMR153" s="72"/>
      <c r="QMS153" s="72"/>
      <c r="QMT153" s="72"/>
      <c r="QMU153" s="72"/>
      <c r="QMV153" s="72"/>
      <c r="QMW153" s="72"/>
      <c r="QMX153" s="72"/>
      <c r="QMY153" s="72"/>
      <c r="QMZ153" s="72"/>
      <c r="QNA153" s="71"/>
      <c r="QNB153" s="71"/>
      <c r="QNC153" s="71"/>
      <c r="QND153" s="71"/>
      <c r="QNE153" s="71"/>
      <c r="QNF153" s="71"/>
      <c r="QNG153" s="71"/>
      <c r="QNH153" s="72"/>
      <c r="QNI153" s="72"/>
      <c r="QNJ153" s="72"/>
      <c r="QNK153" s="72"/>
      <c r="QNL153" s="72"/>
      <c r="QNM153" s="72"/>
      <c r="QNN153" s="72"/>
      <c r="QNO153" s="72"/>
      <c r="QNP153" s="72"/>
      <c r="QNQ153" s="71"/>
      <c r="QNR153" s="71"/>
      <c r="QNS153" s="71"/>
      <c r="QNT153" s="71"/>
      <c r="QNU153" s="71"/>
      <c r="QNV153" s="71"/>
      <c r="QNW153" s="71"/>
      <c r="QNX153" s="72"/>
      <c r="QNY153" s="72"/>
      <c r="QNZ153" s="72"/>
      <c r="QOA153" s="72"/>
      <c r="QOB153" s="72"/>
      <c r="QOC153" s="72"/>
      <c r="QOD153" s="72"/>
      <c r="QOE153" s="72"/>
      <c r="QOF153" s="72"/>
      <c r="QOG153" s="71"/>
      <c r="QOH153" s="71"/>
      <c r="QOI153" s="71"/>
      <c r="QOJ153" s="71"/>
      <c r="QOK153" s="71"/>
      <c r="QOL153" s="71"/>
      <c r="QOM153" s="71"/>
      <c r="QON153" s="72"/>
      <c r="QOO153" s="72"/>
      <c r="QOP153" s="72"/>
      <c r="QOQ153" s="72"/>
      <c r="QOR153" s="72"/>
      <c r="QOS153" s="72"/>
      <c r="QOT153" s="72"/>
      <c r="QOU153" s="72"/>
      <c r="QOV153" s="72"/>
      <c r="QOW153" s="71"/>
      <c r="QOX153" s="71"/>
      <c r="QOY153" s="71"/>
      <c r="QOZ153" s="71"/>
      <c r="QPA153" s="71"/>
      <c r="QPB153" s="71"/>
      <c r="QPC153" s="71"/>
      <c r="QPD153" s="72"/>
      <c r="QPE153" s="72"/>
      <c r="QPF153" s="72"/>
      <c r="QPG153" s="72"/>
      <c r="QPH153" s="72"/>
      <c r="QPI153" s="72"/>
      <c r="QPJ153" s="72"/>
      <c r="QPK153" s="72"/>
      <c r="QPL153" s="72"/>
      <c r="QPM153" s="71"/>
      <c r="QPN153" s="71"/>
      <c r="QPO153" s="71"/>
      <c r="QPP153" s="71"/>
      <c r="QPQ153" s="71"/>
      <c r="QPR153" s="71"/>
      <c r="QPS153" s="71"/>
      <c r="QPT153" s="72"/>
      <c r="QPU153" s="72"/>
      <c r="QPV153" s="72"/>
      <c r="QPW153" s="72"/>
      <c r="QPX153" s="72"/>
      <c r="QPY153" s="72"/>
      <c r="QPZ153" s="72"/>
      <c r="QQA153" s="72"/>
      <c r="QQB153" s="72"/>
      <c r="QQC153" s="71"/>
      <c r="QQD153" s="71"/>
      <c r="QQE153" s="71"/>
      <c r="QQF153" s="71"/>
      <c r="QQG153" s="71"/>
      <c r="QQH153" s="71"/>
      <c r="QQI153" s="71"/>
      <c r="QQJ153" s="72"/>
      <c r="QQK153" s="72"/>
      <c r="QQL153" s="72"/>
      <c r="QQM153" s="72"/>
      <c r="QQN153" s="72"/>
      <c r="QQO153" s="72"/>
      <c r="QQP153" s="72"/>
      <c r="QQQ153" s="72"/>
      <c r="QQR153" s="72"/>
      <c r="QQS153" s="71"/>
      <c r="QQT153" s="71"/>
      <c r="QQU153" s="71"/>
      <c r="QQV153" s="71"/>
      <c r="QQW153" s="71"/>
      <c r="QQX153" s="71"/>
      <c r="QQY153" s="71"/>
      <c r="QQZ153" s="72"/>
      <c r="QRA153" s="72"/>
      <c r="QRB153" s="72"/>
      <c r="QRC153" s="72"/>
      <c r="QRD153" s="72"/>
      <c r="QRE153" s="72"/>
      <c r="QRF153" s="72"/>
      <c r="QRG153" s="72"/>
      <c r="QRH153" s="72"/>
      <c r="QRI153" s="71"/>
      <c r="QRJ153" s="71"/>
      <c r="QRK153" s="71"/>
      <c r="QRL153" s="71"/>
      <c r="QRM153" s="71"/>
      <c r="QRN153" s="71"/>
      <c r="QRO153" s="71"/>
      <c r="QRP153" s="72"/>
      <c r="QRQ153" s="72"/>
      <c r="QRR153" s="72"/>
      <c r="QRS153" s="72"/>
      <c r="QRT153" s="72"/>
      <c r="QRU153" s="72"/>
      <c r="QRV153" s="72"/>
      <c r="QRW153" s="72"/>
      <c r="QRX153" s="72"/>
      <c r="QRY153" s="71"/>
      <c r="QRZ153" s="71"/>
      <c r="QSA153" s="71"/>
      <c r="QSB153" s="71"/>
      <c r="QSC153" s="71"/>
      <c r="QSD153" s="71"/>
      <c r="QSE153" s="71"/>
      <c r="QSF153" s="72"/>
      <c r="QSG153" s="72"/>
      <c r="QSH153" s="72"/>
      <c r="QSI153" s="72"/>
      <c r="QSJ153" s="72"/>
      <c r="QSK153" s="72"/>
      <c r="QSL153" s="72"/>
      <c r="QSM153" s="72"/>
      <c r="QSN153" s="72"/>
      <c r="QSO153" s="71"/>
      <c r="QSP153" s="71"/>
      <c r="QSQ153" s="71"/>
      <c r="QSR153" s="71"/>
      <c r="QSS153" s="71"/>
      <c r="QST153" s="71"/>
      <c r="QSU153" s="71"/>
      <c r="QSV153" s="72"/>
      <c r="QSW153" s="72"/>
      <c r="QSX153" s="72"/>
      <c r="QSY153" s="72"/>
      <c r="QSZ153" s="72"/>
      <c r="QTA153" s="72"/>
      <c r="QTB153" s="72"/>
      <c r="QTC153" s="72"/>
      <c r="QTD153" s="72"/>
      <c r="QTE153" s="71"/>
      <c r="QTF153" s="71"/>
      <c r="QTG153" s="71"/>
      <c r="QTH153" s="71"/>
      <c r="QTI153" s="71"/>
      <c r="QTJ153" s="71"/>
      <c r="QTK153" s="71"/>
      <c r="QTL153" s="72"/>
      <c r="QTM153" s="72"/>
      <c r="QTN153" s="72"/>
      <c r="QTO153" s="72"/>
      <c r="QTP153" s="72"/>
      <c r="QTQ153" s="72"/>
      <c r="QTR153" s="72"/>
      <c r="QTS153" s="72"/>
      <c r="QTT153" s="72"/>
      <c r="QTU153" s="71"/>
      <c r="QTV153" s="71"/>
      <c r="QTW153" s="71"/>
      <c r="QTX153" s="71"/>
      <c r="QTY153" s="71"/>
      <c r="QTZ153" s="71"/>
      <c r="QUA153" s="71"/>
      <c r="QUB153" s="72"/>
      <c r="QUC153" s="72"/>
      <c r="QUD153" s="72"/>
      <c r="QUE153" s="72"/>
      <c r="QUF153" s="72"/>
      <c r="QUG153" s="72"/>
      <c r="QUH153" s="72"/>
      <c r="QUI153" s="72"/>
      <c r="QUJ153" s="72"/>
      <c r="QUK153" s="71"/>
      <c r="QUL153" s="71"/>
      <c r="QUM153" s="71"/>
      <c r="QUN153" s="71"/>
      <c r="QUO153" s="71"/>
      <c r="QUP153" s="71"/>
      <c r="QUQ153" s="71"/>
      <c r="QUR153" s="72"/>
      <c r="QUS153" s="72"/>
      <c r="QUT153" s="72"/>
      <c r="QUU153" s="72"/>
      <c r="QUV153" s="72"/>
      <c r="QUW153" s="72"/>
      <c r="QUX153" s="72"/>
      <c r="QUY153" s="72"/>
      <c r="QUZ153" s="72"/>
      <c r="QVA153" s="71"/>
      <c r="QVB153" s="71"/>
      <c r="QVC153" s="71"/>
      <c r="QVD153" s="71"/>
      <c r="QVE153" s="71"/>
      <c r="QVF153" s="71"/>
      <c r="QVG153" s="71"/>
      <c r="QVH153" s="72"/>
      <c r="QVI153" s="72"/>
      <c r="QVJ153" s="72"/>
      <c r="QVK153" s="72"/>
      <c r="QVL153" s="72"/>
      <c r="QVM153" s="72"/>
      <c r="QVN153" s="72"/>
      <c r="QVO153" s="72"/>
      <c r="QVP153" s="72"/>
      <c r="QVQ153" s="71"/>
      <c r="QVR153" s="71"/>
      <c r="QVS153" s="71"/>
      <c r="QVT153" s="71"/>
      <c r="QVU153" s="71"/>
      <c r="QVV153" s="71"/>
      <c r="QVW153" s="71"/>
      <c r="QVX153" s="72"/>
      <c r="QVY153" s="72"/>
      <c r="QVZ153" s="72"/>
      <c r="QWA153" s="72"/>
      <c r="QWB153" s="72"/>
      <c r="QWC153" s="72"/>
      <c r="QWD153" s="72"/>
      <c r="QWE153" s="72"/>
      <c r="QWF153" s="72"/>
      <c r="QWG153" s="71"/>
      <c r="QWH153" s="71"/>
      <c r="QWI153" s="71"/>
      <c r="QWJ153" s="71"/>
      <c r="QWK153" s="71"/>
      <c r="QWL153" s="71"/>
      <c r="QWM153" s="71"/>
      <c r="QWN153" s="72"/>
      <c r="QWO153" s="72"/>
      <c r="QWP153" s="72"/>
      <c r="QWQ153" s="72"/>
      <c r="QWR153" s="72"/>
      <c r="QWS153" s="72"/>
      <c r="QWT153" s="72"/>
      <c r="QWU153" s="72"/>
      <c r="QWV153" s="72"/>
      <c r="QWW153" s="71"/>
      <c r="QWX153" s="71"/>
      <c r="QWY153" s="71"/>
      <c r="QWZ153" s="71"/>
      <c r="QXA153" s="71"/>
      <c r="QXB153" s="71"/>
      <c r="QXC153" s="71"/>
      <c r="QXD153" s="72"/>
      <c r="QXE153" s="72"/>
      <c r="QXF153" s="72"/>
      <c r="QXG153" s="72"/>
      <c r="QXH153" s="72"/>
      <c r="QXI153" s="72"/>
      <c r="QXJ153" s="72"/>
      <c r="QXK153" s="72"/>
      <c r="QXL153" s="72"/>
      <c r="QXM153" s="71"/>
      <c r="QXN153" s="71"/>
      <c r="QXO153" s="71"/>
      <c r="QXP153" s="71"/>
      <c r="QXQ153" s="71"/>
      <c r="QXR153" s="71"/>
      <c r="QXS153" s="71"/>
      <c r="QXT153" s="72"/>
      <c r="QXU153" s="72"/>
      <c r="QXV153" s="72"/>
      <c r="QXW153" s="72"/>
      <c r="QXX153" s="72"/>
      <c r="QXY153" s="72"/>
      <c r="QXZ153" s="72"/>
      <c r="QYA153" s="72"/>
      <c r="QYB153" s="72"/>
      <c r="QYC153" s="71"/>
      <c r="QYD153" s="71"/>
      <c r="QYE153" s="71"/>
      <c r="QYF153" s="71"/>
      <c r="QYG153" s="71"/>
      <c r="QYH153" s="71"/>
      <c r="QYI153" s="71"/>
      <c r="QYJ153" s="72"/>
      <c r="QYK153" s="72"/>
      <c r="QYL153" s="72"/>
      <c r="QYM153" s="72"/>
      <c r="QYN153" s="72"/>
      <c r="QYO153" s="72"/>
      <c r="QYP153" s="72"/>
      <c r="QYQ153" s="72"/>
      <c r="QYR153" s="72"/>
      <c r="QYS153" s="71"/>
      <c r="QYT153" s="71"/>
      <c r="QYU153" s="71"/>
      <c r="QYV153" s="71"/>
      <c r="QYW153" s="71"/>
      <c r="QYX153" s="71"/>
      <c r="QYY153" s="71"/>
      <c r="QYZ153" s="72"/>
      <c r="QZA153" s="72"/>
      <c r="QZB153" s="72"/>
      <c r="QZC153" s="72"/>
      <c r="QZD153" s="72"/>
      <c r="QZE153" s="72"/>
      <c r="QZF153" s="72"/>
      <c r="QZG153" s="72"/>
      <c r="QZH153" s="72"/>
      <c r="QZI153" s="71"/>
      <c r="QZJ153" s="71"/>
      <c r="QZK153" s="71"/>
      <c r="QZL153" s="71"/>
      <c r="QZM153" s="71"/>
      <c r="QZN153" s="71"/>
      <c r="QZO153" s="71"/>
      <c r="QZP153" s="72"/>
      <c r="QZQ153" s="72"/>
      <c r="QZR153" s="72"/>
      <c r="QZS153" s="72"/>
      <c r="QZT153" s="72"/>
      <c r="QZU153" s="72"/>
      <c r="QZV153" s="72"/>
      <c r="QZW153" s="72"/>
      <c r="QZX153" s="72"/>
      <c r="QZY153" s="71"/>
      <c r="QZZ153" s="71"/>
      <c r="RAA153" s="71"/>
      <c r="RAB153" s="71"/>
      <c r="RAC153" s="71"/>
      <c r="RAD153" s="71"/>
      <c r="RAE153" s="71"/>
      <c r="RAF153" s="72"/>
      <c r="RAG153" s="72"/>
      <c r="RAH153" s="72"/>
      <c r="RAI153" s="72"/>
      <c r="RAJ153" s="72"/>
      <c r="RAK153" s="72"/>
      <c r="RAL153" s="72"/>
      <c r="RAM153" s="72"/>
      <c r="RAN153" s="72"/>
      <c r="RAO153" s="71"/>
      <c r="RAP153" s="71"/>
      <c r="RAQ153" s="71"/>
      <c r="RAR153" s="71"/>
      <c r="RAS153" s="71"/>
      <c r="RAT153" s="71"/>
      <c r="RAU153" s="71"/>
      <c r="RAV153" s="72"/>
      <c r="RAW153" s="72"/>
      <c r="RAX153" s="72"/>
      <c r="RAY153" s="72"/>
      <c r="RAZ153" s="72"/>
      <c r="RBA153" s="72"/>
      <c r="RBB153" s="72"/>
      <c r="RBC153" s="72"/>
      <c r="RBD153" s="72"/>
      <c r="RBE153" s="71"/>
      <c r="RBF153" s="71"/>
      <c r="RBG153" s="71"/>
      <c r="RBH153" s="71"/>
      <c r="RBI153" s="71"/>
      <c r="RBJ153" s="71"/>
      <c r="RBK153" s="71"/>
      <c r="RBL153" s="72"/>
      <c r="RBM153" s="72"/>
      <c r="RBN153" s="72"/>
      <c r="RBO153" s="72"/>
      <c r="RBP153" s="72"/>
      <c r="RBQ153" s="72"/>
      <c r="RBR153" s="72"/>
      <c r="RBS153" s="72"/>
      <c r="RBT153" s="72"/>
      <c r="RBU153" s="71"/>
      <c r="RBV153" s="71"/>
      <c r="RBW153" s="71"/>
      <c r="RBX153" s="71"/>
      <c r="RBY153" s="71"/>
      <c r="RBZ153" s="71"/>
      <c r="RCA153" s="71"/>
      <c r="RCB153" s="72"/>
      <c r="RCC153" s="72"/>
      <c r="RCD153" s="72"/>
      <c r="RCE153" s="72"/>
      <c r="RCF153" s="72"/>
      <c r="RCG153" s="72"/>
      <c r="RCH153" s="72"/>
      <c r="RCI153" s="72"/>
      <c r="RCJ153" s="72"/>
      <c r="RCK153" s="71"/>
      <c r="RCL153" s="71"/>
      <c r="RCM153" s="71"/>
      <c r="RCN153" s="71"/>
      <c r="RCO153" s="71"/>
      <c r="RCP153" s="71"/>
      <c r="RCQ153" s="71"/>
      <c r="RCR153" s="72"/>
      <c r="RCS153" s="72"/>
      <c r="RCT153" s="72"/>
      <c r="RCU153" s="72"/>
      <c r="RCV153" s="72"/>
      <c r="RCW153" s="72"/>
      <c r="RCX153" s="72"/>
      <c r="RCY153" s="72"/>
      <c r="RCZ153" s="72"/>
      <c r="RDA153" s="71"/>
      <c r="RDB153" s="71"/>
      <c r="RDC153" s="71"/>
      <c r="RDD153" s="71"/>
      <c r="RDE153" s="71"/>
      <c r="RDF153" s="71"/>
      <c r="RDG153" s="71"/>
      <c r="RDH153" s="72"/>
      <c r="RDI153" s="72"/>
      <c r="RDJ153" s="72"/>
      <c r="RDK153" s="72"/>
      <c r="RDL153" s="72"/>
      <c r="RDM153" s="72"/>
      <c r="RDN153" s="72"/>
      <c r="RDO153" s="72"/>
      <c r="RDP153" s="72"/>
      <c r="RDQ153" s="71"/>
      <c r="RDR153" s="71"/>
      <c r="RDS153" s="71"/>
      <c r="RDT153" s="71"/>
      <c r="RDU153" s="71"/>
      <c r="RDV153" s="71"/>
      <c r="RDW153" s="71"/>
      <c r="RDX153" s="72"/>
      <c r="RDY153" s="72"/>
      <c r="RDZ153" s="72"/>
      <c r="REA153" s="72"/>
      <c r="REB153" s="72"/>
      <c r="REC153" s="72"/>
      <c r="RED153" s="72"/>
      <c r="REE153" s="72"/>
      <c r="REF153" s="72"/>
      <c r="REG153" s="71"/>
      <c r="REH153" s="71"/>
      <c r="REI153" s="71"/>
      <c r="REJ153" s="71"/>
      <c r="REK153" s="71"/>
      <c r="REL153" s="71"/>
      <c r="REM153" s="71"/>
      <c r="REN153" s="72"/>
      <c r="REO153" s="72"/>
      <c r="REP153" s="72"/>
      <c r="REQ153" s="72"/>
      <c r="RER153" s="72"/>
      <c r="RES153" s="72"/>
      <c r="RET153" s="72"/>
      <c r="REU153" s="72"/>
      <c r="REV153" s="72"/>
      <c r="REW153" s="71"/>
      <c r="REX153" s="71"/>
      <c r="REY153" s="71"/>
      <c r="REZ153" s="71"/>
      <c r="RFA153" s="71"/>
      <c r="RFB153" s="71"/>
      <c r="RFC153" s="71"/>
      <c r="RFD153" s="72"/>
      <c r="RFE153" s="72"/>
      <c r="RFF153" s="72"/>
      <c r="RFG153" s="72"/>
      <c r="RFH153" s="72"/>
      <c r="RFI153" s="72"/>
      <c r="RFJ153" s="72"/>
      <c r="RFK153" s="72"/>
      <c r="RFL153" s="72"/>
      <c r="RFM153" s="71"/>
      <c r="RFN153" s="71"/>
      <c r="RFO153" s="71"/>
      <c r="RFP153" s="71"/>
      <c r="RFQ153" s="71"/>
      <c r="RFR153" s="71"/>
      <c r="RFS153" s="71"/>
      <c r="RFT153" s="72"/>
      <c r="RFU153" s="72"/>
      <c r="RFV153" s="72"/>
      <c r="RFW153" s="72"/>
      <c r="RFX153" s="72"/>
      <c r="RFY153" s="72"/>
      <c r="RFZ153" s="72"/>
      <c r="RGA153" s="72"/>
      <c r="RGB153" s="72"/>
      <c r="RGC153" s="71"/>
      <c r="RGD153" s="71"/>
      <c r="RGE153" s="71"/>
      <c r="RGF153" s="71"/>
      <c r="RGG153" s="71"/>
      <c r="RGH153" s="71"/>
      <c r="RGI153" s="71"/>
      <c r="RGJ153" s="72"/>
      <c r="RGK153" s="72"/>
      <c r="RGL153" s="72"/>
      <c r="RGM153" s="72"/>
      <c r="RGN153" s="72"/>
      <c r="RGO153" s="72"/>
      <c r="RGP153" s="72"/>
      <c r="RGQ153" s="72"/>
      <c r="RGR153" s="72"/>
      <c r="RGS153" s="71"/>
      <c r="RGT153" s="71"/>
      <c r="RGU153" s="71"/>
      <c r="RGV153" s="71"/>
      <c r="RGW153" s="71"/>
      <c r="RGX153" s="71"/>
      <c r="RGY153" s="71"/>
      <c r="RGZ153" s="72"/>
      <c r="RHA153" s="72"/>
      <c r="RHB153" s="72"/>
      <c r="RHC153" s="72"/>
      <c r="RHD153" s="72"/>
      <c r="RHE153" s="72"/>
      <c r="RHF153" s="72"/>
      <c r="RHG153" s="72"/>
      <c r="RHH153" s="72"/>
      <c r="RHI153" s="71"/>
      <c r="RHJ153" s="71"/>
      <c r="RHK153" s="71"/>
      <c r="RHL153" s="71"/>
      <c r="RHM153" s="71"/>
      <c r="RHN153" s="71"/>
      <c r="RHO153" s="71"/>
      <c r="RHP153" s="72"/>
      <c r="RHQ153" s="72"/>
      <c r="RHR153" s="72"/>
      <c r="RHS153" s="72"/>
      <c r="RHT153" s="72"/>
      <c r="RHU153" s="72"/>
      <c r="RHV153" s="72"/>
      <c r="RHW153" s="72"/>
      <c r="RHX153" s="72"/>
      <c r="RHY153" s="71"/>
      <c r="RHZ153" s="71"/>
      <c r="RIA153" s="71"/>
      <c r="RIB153" s="71"/>
      <c r="RIC153" s="71"/>
      <c r="RID153" s="71"/>
      <c r="RIE153" s="71"/>
      <c r="RIF153" s="72"/>
      <c r="RIG153" s="72"/>
      <c r="RIH153" s="72"/>
      <c r="RII153" s="72"/>
      <c r="RIJ153" s="72"/>
      <c r="RIK153" s="72"/>
      <c r="RIL153" s="72"/>
      <c r="RIM153" s="72"/>
      <c r="RIN153" s="72"/>
      <c r="RIO153" s="71"/>
      <c r="RIP153" s="71"/>
      <c r="RIQ153" s="71"/>
      <c r="RIR153" s="71"/>
      <c r="RIS153" s="71"/>
      <c r="RIT153" s="71"/>
      <c r="RIU153" s="71"/>
      <c r="RIV153" s="72"/>
      <c r="RIW153" s="72"/>
      <c r="RIX153" s="72"/>
      <c r="RIY153" s="72"/>
      <c r="RIZ153" s="72"/>
      <c r="RJA153" s="72"/>
      <c r="RJB153" s="72"/>
      <c r="RJC153" s="72"/>
      <c r="RJD153" s="72"/>
      <c r="RJE153" s="71"/>
      <c r="RJF153" s="71"/>
      <c r="RJG153" s="71"/>
      <c r="RJH153" s="71"/>
      <c r="RJI153" s="71"/>
      <c r="RJJ153" s="71"/>
      <c r="RJK153" s="71"/>
      <c r="RJL153" s="72"/>
      <c r="RJM153" s="72"/>
      <c r="RJN153" s="72"/>
      <c r="RJO153" s="72"/>
      <c r="RJP153" s="72"/>
      <c r="RJQ153" s="72"/>
      <c r="RJR153" s="72"/>
      <c r="RJS153" s="72"/>
      <c r="RJT153" s="72"/>
      <c r="RJU153" s="71"/>
      <c r="RJV153" s="71"/>
      <c r="RJW153" s="71"/>
      <c r="RJX153" s="71"/>
      <c r="RJY153" s="71"/>
      <c r="RJZ153" s="71"/>
      <c r="RKA153" s="71"/>
      <c r="RKB153" s="72"/>
      <c r="RKC153" s="72"/>
      <c r="RKD153" s="72"/>
      <c r="RKE153" s="72"/>
      <c r="RKF153" s="72"/>
      <c r="RKG153" s="72"/>
      <c r="RKH153" s="72"/>
      <c r="RKI153" s="72"/>
      <c r="RKJ153" s="72"/>
      <c r="RKK153" s="71"/>
      <c r="RKL153" s="71"/>
      <c r="RKM153" s="71"/>
      <c r="RKN153" s="71"/>
      <c r="RKO153" s="71"/>
      <c r="RKP153" s="71"/>
      <c r="RKQ153" s="71"/>
      <c r="RKR153" s="72"/>
      <c r="RKS153" s="72"/>
      <c r="RKT153" s="72"/>
      <c r="RKU153" s="72"/>
      <c r="RKV153" s="72"/>
      <c r="RKW153" s="72"/>
      <c r="RKX153" s="72"/>
      <c r="RKY153" s="72"/>
      <c r="RKZ153" s="72"/>
      <c r="RLA153" s="71"/>
      <c r="RLB153" s="71"/>
      <c r="RLC153" s="71"/>
      <c r="RLD153" s="71"/>
      <c r="RLE153" s="71"/>
      <c r="RLF153" s="71"/>
      <c r="RLG153" s="71"/>
      <c r="RLH153" s="72"/>
      <c r="RLI153" s="72"/>
      <c r="RLJ153" s="72"/>
      <c r="RLK153" s="72"/>
      <c r="RLL153" s="72"/>
      <c r="RLM153" s="72"/>
      <c r="RLN153" s="72"/>
      <c r="RLO153" s="72"/>
      <c r="RLP153" s="72"/>
      <c r="RLQ153" s="71"/>
      <c r="RLR153" s="71"/>
      <c r="RLS153" s="71"/>
      <c r="RLT153" s="71"/>
      <c r="RLU153" s="71"/>
      <c r="RLV153" s="71"/>
      <c r="RLW153" s="71"/>
      <c r="RLX153" s="72"/>
      <c r="RLY153" s="72"/>
      <c r="RLZ153" s="72"/>
      <c r="RMA153" s="72"/>
      <c r="RMB153" s="72"/>
      <c r="RMC153" s="72"/>
      <c r="RMD153" s="72"/>
      <c r="RME153" s="72"/>
      <c r="RMF153" s="72"/>
      <c r="RMG153" s="71"/>
      <c r="RMH153" s="71"/>
      <c r="RMI153" s="71"/>
      <c r="RMJ153" s="71"/>
      <c r="RMK153" s="71"/>
      <c r="RML153" s="71"/>
      <c r="RMM153" s="71"/>
      <c r="RMN153" s="72"/>
      <c r="RMO153" s="72"/>
      <c r="RMP153" s="72"/>
      <c r="RMQ153" s="72"/>
      <c r="RMR153" s="72"/>
      <c r="RMS153" s="72"/>
      <c r="RMT153" s="72"/>
      <c r="RMU153" s="72"/>
      <c r="RMV153" s="72"/>
      <c r="RMW153" s="71"/>
      <c r="RMX153" s="71"/>
      <c r="RMY153" s="71"/>
      <c r="RMZ153" s="71"/>
      <c r="RNA153" s="71"/>
      <c r="RNB153" s="71"/>
      <c r="RNC153" s="71"/>
      <c r="RND153" s="72"/>
      <c r="RNE153" s="72"/>
      <c r="RNF153" s="72"/>
      <c r="RNG153" s="72"/>
      <c r="RNH153" s="72"/>
      <c r="RNI153" s="72"/>
      <c r="RNJ153" s="72"/>
      <c r="RNK153" s="72"/>
      <c r="RNL153" s="72"/>
      <c r="RNM153" s="71"/>
      <c r="RNN153" s="71"/>
      <c r="RNO153" s="71"/>
      <c r="RNP153" s="71"/>
      <c r="RNQ153" s="71"/>
      <c r="RNR153" s="71"/>
      <c r="RNS153" s="71"/>
      <c r="RNT153" s="72"/>
      <c r="RNU153" s="72"/>
      <c r="RNV153" s="72"/>
      <c r="RNW153" s="72"/>
      <c r="RNX153" s="72"/>
      <c r="RNY153" s="72"/>
      <c r="RNZ153" s="72"/>
      <c r="ROA153" s="72"/>
      <c r="ROB153" s="72"/>
      <c r="ROC153" s="71"/>
      <c r="ROD153" s="71"/>
      <c r="ROE153" s="71"/>
      <c r="ROF153" s="71"/>
      <c r="ROG153" s="71"/>
      <c r="ROH153" s="71"/>
      <c r="ROI153" s="71"/>
      <c r="ROJ153" s="72"/>
      <c r="ROK153" s="72"/>
      <c r="ROL153" s="72"/>
      <c r="ROM153" s="72"/>
      <c r="RON153" s="72"/>
      <c r="ROO153" s="72"/>
      <c r="ROP153" s="72"/>
      <c r="ROQ153" s="72"/>
      <c r="ROR153" s="72"/>
      <c r="ROS153" s="71"/>
      <c r="ROT153" s="71"/>
      <c r="ROU153" s="71"/>
      <c r="ROV153" s="71"/>
      <c r="ROW153" s="71"/>
      <c r="ROX153" s="71"/>
      <c r="ROY153" s="71"/>
      <c r="ROZ153" s="72"/>
      <c r="RPA153" s="72"/>
      <c r="RPB153" s="72"/>
      <c r="RPC153" s="72"/>
      <c r="RPD153" s="72"/>
      <c r="RPE153" s="72"/>
      <c r="RPF153" s="72"/>
      <c r="RPG153" s="72"/>
      <c r="RPH153" s="72"/>
      <c r="RPI153" s="71"/>
      <c r="RPJ153" s="71"/>
      <c r="RPK153" s="71"/>
      <c r="RPL153" s="71"/>
      <c r="RPM153" s="71"/>
      <c r="RPN153" s="71"/>
      <c r="RPO153" s="71"/>
      <c r="RPP153" s="72"/>
      <c r="RPQ153" s="72"/>
      <c r="RPR153" s="72"/>
      <c r="RPS153" s="72"/>
      <c r="RPT153" s="72"/>
      <c r="RPU153" s="72"/>
      <c r="RPV153" s="72"/>
      <c r="RPW153" s="72"/>
      <c r="RPX153" s="72"/>
      <c r="RPY153" s="71"/>
      <c r="RPZ153" s="71"/>
      <c r="RQA153" s="71"/>
      <c r="RQB153" s="71"/>
      <c r="RQC153" s="71"/>
      <c r="RQD153" s="71"/>
      <c r="RQE153" s="71"/>
      <c r="RQF153" s="72"/>
      <c r="RQG153" s="72"/>
      <c r="RQH153" s="72"/>
      <c r="RQI153" s="72"/>
      <c r="RQJ153" s="72"/>
      <c r="RQK153" s="72"/>
      <c r="RQL153" s="72"/>
      <c r="RQM153" s="72"/>
      <c r="RQN153" s="72"/>
      <c r="RQO153" s="71"/>
      <c r="RQP153" s="71"/>
      <c r="RQQ153" s="71"/>
      <c r="RQR153" s="71"/>
      <c r="RQS153" s="71"/>
      <c r="RQT153" s="71"/>
      <c r="RQU153" s="71"/>
      <c r="RQV153" s="72"/>
      <c r="RQW153" s="72"/>
      <c r="RQX153" s="72"/>
      <c r="RQY153" s="72"/>
      <c r="RQZ153" s="72"/>
      <c r="RRA153" s="72"/>
      <c r="RRB153" s="72"/>
      <c r="RRC153" s="72"/>
      <c r="RRD153" s="72"/>
      <c r="RRE153" s="71"/>
      <c r="RRF153" s="71"/>
      <c r="RRG153" s="71"/>
      <c r="RRH153" s="71"/>
      <c r="RRI153" s="71"/>
      <c r="RRJ153" s="71"/>
      <c r="RRK153" s="71"/>
      <c r="RRL153" s="72"/>
      <c r="RRM153" s="72"/>
      <c r="RRN153" s="72"/>
      <c r="RRO153" s="72"/>
      <c r="RRP153" s="72"/>
      <c r="RRQ153" s="72"/>
      <c r="RRR153" s="72"/>
      <c r="RRS153" s="72"/>
      <c r="RRT153" s="72"/>
      <c r="RRU153" s="71"/>
      <c r="RRV153" s="71"/>
      <c r="RRW153" s="71"/>
      <c r="RRX153" s="71"/>
      <c r="RRY153" s="71"/>
      <c r="RRZ153" s="71"/>
      <c r="RSA153" s="71"/>
      <c r="RSB153" s="72"/>
      <c r="RSC153" s="72"/>
      <c r="RSD153" s="72"/>
      <c r="RSE153" s="72"/>
      <c r="RSF153" s="72"/>
      <c r="RSG153" s="72"/>
      <c r="RSH153" s="72"/>
      <c r="RSI153" s="72"/>
      <c r="RSJ153" s="72"/>
      <c r="RSK153" s="71"/>
      <c r="RSL153" s="71"/>
      <c r="RSM153" s="71"/>
      <c r="RSN153" s="71"/>
      <c r="RSO153" s="71"/>
      <c r="RSP153" s="71"/>
      <c r="RSQ153" s="71"/>
      <c r="RSR153" s="72"/>
      <c r="RSS153" s="72"/>
      <c r="RST153" s="72"/>
      <c r="RSU153" s="72"/>
      <c r="RSV153" s="72"/>
      <c r="RSW153" s="72"/>
      <c r="RSX153" s="72"/>
      <c r="RSY153" s="72"/>
      <c r="RSZ153" s="72"/>
      <c r="RTA153" s="71"/>
      <c r="RTB153" s="71"/>
      <c r="RTC153" s="71"/>
      <c r="RTD153" s="71"/>
      <c r="RTE153" s="71"/>
      <c r="RTF153" s="71"/>
      <c r="RTG153" s="71"/>
      <c r="RTH153" s="72"/>
      <c r="RTI153" s="72"/>
      <c r="RTJ153" s="72"/>
      <c r="RTK153" s="72"/>
      <c r="RTL153" s="72"/>
      <c r="RTM153" s="72"/>
      <c r="RTN153" s="72"/>
      <c r="RTO153" s="72"/>
      <c r="RTP153" s="72"/>
      <c r="RTQ153" s="71"/>
      <c r="RTR153" s="71"/>
      <c r="RTS153" s="71"/>
      <c r="RTT153" s="71"/>
      <c r="RTU153" s="71"/>
      <c r="RTV153" s="71"/>
      <c r="RTW153" s="71"/>
      <c r="RTX153" s="72"/>
      <c r="RTY153" s="72"/>
      <c r="RTZ153" s="72"/>
      <c r="RUA153" s="72"/>
      <c r="RUB153" s="72"/>
      <c r="RUC153" s="72"/>
      <c r="RUD153" s="72"/>
      <c r="RUE153" s="72"/>
      <c r="RUF153" s="72"/>
      <c r="RUG153" s="71"/>
      <c r="RUH153" s="71"/>
      <c r="RUI153" s="71"/>
      <c r="RUJ153" s="71"/>
      <c r="RUK153" s="71"/>
      <c r="RUL153" s="71"/>
      <c r="RUM153" s="71"/>
      <c r="RUN153" s="72"/>
      <c r="RUO153" s="72"/>
      <c r="RUP153" s="72"/>
      <c r="RUQ153" s="72"/>
      <c r="RUR153" s="72"/>
      <c r="RUS153" s="72"/>
      <c r="RUT153" s="72"/>
      <c r="RUU153" s="72"/>
      <c r="RUV153" s="72"/>
      <c r="RUW153" s="71"/>
      <c r="RUX153" s="71"/>
      <c r="RUY153" s="71"/>
      <c r="RUZ153" s="71"/>
      <c r="RVA153" s="71"/>
      <c r="RVB153" s="71"/>
      <c r="RVC153" s="71"/>
      <c r="RVD153" s="72"/>
      <c r="RVE153" s="72"/>
      <c r="RVF153" s="72"/>
      <c r="RVG153" s="72"/>
      <c r="RVH153" s="72"/>
      <c r="RVI153" s="72"/>
      <c r="RVJ153" s="72"/>
      <c r="RVK153" s="72"/>
      <c r="RVL153" s="72"/>
      <c r="RVM153" s="71"/>
      <c r="RVN153" s="71"/>
      <c r="RVO153" s="71"/>
      <c r="RVP153" s="71"/>
      <c r="RVQ153" s="71"/>
      <c r="RVR153" s="71"/>
      <c r="RVS153" s="71"/>
      <c r="RVT153" s="72"/>
      <c r="RVU153" s="72"/>
      <c r="RVV153" s="72"/>
      <c r="RVW153" s="72"/>
      <c r="RVX153" s="72"/>
      <c r="RVY153" s="72"/>
      <c r="RVZ153" s="72"/>
      <c r="RWA153" s="72"/>
      <c r="RWB153" s="72"/>
      <c r="RWC153" s="71"/>
      <c r="RWD153" s="71"/>
      <c r="RWE153" s="71"/>
      <c r="RWF153" s="71"/>
      <c r="RWG153" s="71"/>
      <c r="RWH153" s="71"/>
      <c r="RWI153" s="71"/>
      <c r="RWJ153" s="72"/>
      <c r="RWK153" s="72"/>
      <c r="RWL153" s="72"/>
      <c r="RWM153" s="72"/>
      <c r="RWN153" s="72"/>
      <c r="RWO153" s="72"/>
      <c r="RWP153" s="72"/>
      <c r="RWQ153" s="72"/>
      <c r="RWR153" s="72"/>
      <c r="RWS153" s="71"/>
      <c r="RWT153" s="71"/>
      <c r="RWU153" s="71"/>
      <c r="RWV153" s="71"/>
      <c r="RWW153" s="71"/>
      <c r="RWX153" s="71"/>
      <c r="RWY153" s="71"/>
      <c r="RWZ153" s="72"/>
      <c r="RXA153" s="72"/>
      <c r="RXB153" s="72"/>
      <c r="RXC153" s="72"/>
      <c r="RXD153" s="72"/>
      <c r="RXE153" s="72"/>
      <c r="RXF153" s="72"/>
      <c r="RXG153" s="72"/>
      <c r="RXH153" s="72"/>
      <c r="RXI153" s="71"/>
      <c r="RXJ153" s="71"/>
      <c r="RXK153" s="71"/>
      <c r="RXL153" s="71"/>
      <c r="RXM153" s="71"/>
      <c r="RXN153" s="71"/>
      <c r="RXO153" s="71"/>
      <c r="RXP153" s="72"/>
      <c r="RXQ153" s="72"/>
      <c r="RXR153" s="72"/>
      <c r="RXS153" s="72"/>
      <c r="RXT153" s="72"/>
      <c r="RXU153" s="72"/>
      <c r="RXV153" s="72"/>
      <c r="RXW153" s="72"/>
      <c r="RXX153" s="72"/>
      <c r="RXY153" s="71"/>
      <c r="RXZ153" s="71"/>
      <c r="RYA153" s="71"/>
      <c r="RYB153" s="71"/>
      <c r="RYC153" s="71"/>
      <c r="RYD153" s="71"/>
      <c r="RYE153" s="71"/>
      <c r="RYF153" s="72"/>
      <c r="RYG153" s="72"/>
      <c r="RYH153" s="72"/>
      <c r="RYI153" s="72"/>
      <c r="RYJ153" s="72"/>
      <c r="RYK153" s="72"/>
      <c r="RYL153" s="72"/>
      <c r="RYM153" s="72"/>
      <c r="RYN153" s="72"/>
      <c r="RYO153" s="71"/>
      <c r="RYP153" s="71"/>
      <c r="RYQ153" s="71"/>
      <c r="RYR153" s="71"/>
      <c r="RYS153" s="71"/>
      <c r="RYT153" s="71"/>
      <c r="RYU153" s="71"/>
      <c r="RYV153" s="72"/>
      <c r="RYW153" s="72"/>
      <c r="RYX153" s="72"/>
      <c r="RYY153" s="72"/>
      <c r="RYZ153" s="72"/>
      <c r="RZA153" s="72"/>
      <c r="RZB153" s="72"/>
      <c r="RZC153" s="72"/>
      <c r="RZD153" s="72"/>
      <c r="RZE153" s="71"/>
      <c r="RZF153" s="71"/>
      <c r="RZG153" s="71"/>
      <c r="RZH153" s="71"/>
      <c r="RZI153" s="71"/>
      <c r="RZJ153" s="71"/>
      <c r="RZK153" s="71"/>
      <c r="RZL153" s="72"/>
      <c r="RZM153" s="72"/>
      <c r="RZN153" s="72"/>
      <c r="RZO153" s="72"/>
      <c r="RZP153" s="72"/>
      <c r="RZQ153" s="72"/>
      <c r="RZR153" s="72"/>
      <c r="RZS153" s="72"/>
      <c r="RZT153" s="72"/>
      <c r="RZU153" s="71"/>
      <c r="RZV153" s="71"/>
      <c r="RZW153" s="71"/>
      <c r="RZX153" s="71"/>
      <c r="RZY153" s="71"/>
      <c r="RZZ153" s="71"/>
      <c r="SAA153" s="71"/>
      <c r="SAB153" s="72"/>
      <c r="SAC153" s="72"/>
      <c r="SAD153" s="72"/>
      <c r="SAE153" s="72"/>
      <c r="SAF153" s="72"/>
      <c r="SAG153" s="72"/>
      <c r="SAH153" s="72"/>
      <c r="SAI153" s="72"/>
      <c r="SAJ153" s="72"/>
      <c r="SAK153" s="71"/>
      <c r="SAL153" s="71"/>
      <c r="SAM153" s="71"/>
      <c r="SAN153" s="71"/>
      <c r="SAO153" s="71"/>
      <c r="SAP153" s="71"/>
      <c r="SAQ153" s="71"/>
      <c r="SAR153" s="72"/>
      <c r="SAS153" s="72"/>
      <c r="SAT153" s="72"/>
      <c r="SAU153" s="72"/>
      <c r="SAV153" s="72"/>
      <c r="SAW153" s="72"/>
      <c r="SAX153" s="72"/>
      <c r="SAY153" s="72"/>
      <c r="SAZ153" s="72"/>
      <c r="SBA153" s="71"/>
      <c r="SBB153" s="71"/>
      <c r="SBC153" s="71"/>
      <c r="SBD153" s="71"/>
      <c r="SBE153" s="71"/>
      <c r="SBF153" s="71"/>
      <c r="SBG153" s="71"/>
      <c r="SBH153" s="72"/>
      <c r="SBI153" s="72"/>
      <c r="SBJ153" s="72"/>
      <c r="SBK153" s="72"/>
      <c r="SBL153" s="72"/>
      <c r="SBM153" s="72"/>
      <c r="SBN153" s="72"/>
      <c r="SBO153" s="72"/>
      <c r="SBP153" s="72"/>
      <c r="SBQ153" s="71"/>
      <c r="SBR153" s="71"/>
      <c r="SBS153" s="71"/>
      <c r="SBT153" s="71"/>
      <c r="SBU153" s="71"/>
      <c r="SBV153" s="71"/>
      <c r="SBW153" s="71"/>
      <c r="SBX153" s="72"/>
      <c r="SBY153" s="72"/>
      <c r="SBZ153" s="72"/>
      <c r="SCA153" s="72"/>
      <c r="SCB153" s="72"/>
      <c r="SCC153" s="72"/>
      <c r="SCD153" s="72"/>
      <c r="SCE153" s="72"/>
      <c r="SCF153" s="72"/>
      <c r="SCG153" s="71"/>
      <c r="SCH153" s="71"/>
      <c r="SCI153" s="71"/>
      <c r="SCJ153" s="71"/>
      <c r="SCK153" s="71"/>
      <c r="SCL153" s="71"/>
      <c r="SCM153" s="71"/>
      <c r="SCN153" s="72"/>
      <c r="SCO153" s="72"/>
      <c r="SCP153" s="72"/>
      <c r="SCQ153" s="72"/>
      <c r="SCR153" s="72"/>
      <c r="SCS153" s="72"/>
      <c r="SCT153" s="72"/>
      <c r="SCU153" s="72"/>
      <c r="SCV153" s="72"/>
      <c r="SCW153" s="71"/>
      <c r="SCX153" s="71"/>
      <c r="SCY153" s="71"/>
      <c r="SCZ153" s="71"/>
      <c r="SDA153" s="71"/>
      <c r="SDB153" s="71"/>
      <c r="SDC153" s="71"/>
      <c r="SDD153" s="72"/>
      <c r="SDE153" s="72"/>
      <c r="SDF153" s="72"/>
      <c r="SDG153" s="72"/>
      <c r="SDH153" s="72"/>
      <c r="SDI153" s="72"/>
      <c r="SDJ153" s="72"/>
      <c r="SDK153" s="72"/>
      <c r="SDL153" s="72"/>
      <c r="SDM153" s="71"/>
      <c r="SDN153" s="71"/>
      <c r="SDO153" s="71"/>
      <c r="SDP153" s="71"/>
      <c r="SDQ153" s="71"/>
      <c r="SDR153" s="71"/>
      <c r="SDS153" s="71"/>
      <c r="SDT153" s="72"/>
      <c r="SDU153" s="72"/>
      <c r="SDV153" s="72"/>
      <c r="SDW153" s="72"/>
      <c r="SDX153" s="72"/>
      <c r="SDY153" s="72"/>
      <c r="SDZ153" s="72"/>
      <c r="SEA153" s="72"/>
      <c r="SEB153" s="72"/>
      <c r="SEC153" s="71"/>
      <c r="SED153" s="71"/>
      <c r="SEE153" s="71"/>
      <c r="SEF153" s="71"/>
      <c r="SEG153" s="71"/>
      <c r="SEH153" s="71"/>
      <c r="SEI153" s="71"/>
      <c r="SEJ153" s="72"/>
      <c r="SEK153" s="72"/>
      <c r="SEL153" s="72"/>
      <c r="SEM153" s="72"/>
      <c r="SEN153" s="72"/>
      <c r="SEO153" s="72"/>
      <c r="SEP153" s="72"/>
      <c r="SEQ153" s="72"/>
      <c r="SER153" s="72"/>
      <c r="SES153" s="71"/>
      <c r="SET153" s="71"/>
      <c r="SEU153" s="71"/>
      <c r="SEV153" s="71"/>
      <c r="SEW153" s="71"/>
      <c r="SEX153" s="71"/>
      <c r="SEY153" s="71"/>
      <c r="SEZ153" s="72"/>
      <c r="SFA153" s="72"/>
      <c r="SFB153" s="72"/>
      <c r="SFC153" s="72"/>
      <c r="SFD153" s="72"/>
      <c r="SFE153" s="72"/>
      <c r="SFF153" s="72"/>
      <c r="SFG153" s="72"/>
      <c r="SFH153" s="72"/>
      <c r="SFI153" s="71"/>
      <c r="SFJ153" s="71"/>
      <c r="SFK153" s="71"/>
      <c r="SFL153" s="71"/>
      <c r="SFM153" s="71"/>
      <c r="SFN153" s="71"/>
      <c r="SFO153" s="71"/>
      <c r="SFP153" s="72"/>
      <c r="SFQ153" s="72"/>
      <c r="SFR153" s="72"/>
      <c r="SFS153" s="72"/>
      <c r="SFT153" s="72"/>
      <c r="SFU153" s="72"/>
      <c r="SFV153" s="72"/>
      <c r="SFW153" s="72"/>
      <c r="SFX153" s="72"/>
      <c r="SFY153" s="71"/>
      <c r="SFZ153" s="71"/>
      <c r="SGA153" s="71"/>
      <c r="SGB153" s="71"/>
      <c r="SGC153" s="71"/>
      <c r="SGD153" s="71"/>
      <c r="SGE153" s="71"/>
      <c r="SGF153" s="72"/>
      <c r="SGG153" s="72"/>
      <c r="SGH153" s="72"/>
      <c r="SGI153" s="72"/>
      <c r="SGJ153" s="72"/>
      <c r="SGK153" s="72"/>
      <c r="SGL153" s="72"/>
      <c r="SGM153" s="72"/>
      <c r="SGN153" s="72"/>
      <c r="SGO153" s="71"/>
      <c r="SGP153" s="71"/>
      <c r="SGQ153" s="71"/>
      <c r="SGR153" s="71"/>
      <c r="SGS153" s="71"/>
      <c r="SGT153" s="71"/>
      <c r="SGU153" s="71"/>
      <c r="SGV153" s="72"/>
      <c r="SGW153" s="72"/>
      <c r="SGX153" s="72"/>
      <c r="SGY153" s="72"/>
      <c r="SGZ153" s="72"/>
      <c r="SHA153" s="72"/>
      <c r="SHB153" s="72"/>
      <c r="SHC153" s="72"/>
      <c r="SHD153" s="72"/>
      <c r="SHE153" s="71"/>
      <c r="SHF153" s="71"/>
      <c r="SHG153" s="71"/>
      <c r="SHH153" s="71"/>
      <c r="SHI153" s="71"/>
      <c r="SHJ153" s="71"/>
      <c r="SHK153" s="71"/>
      <c r="SHL153" s="72"/>
      <c r="SHM153" s="72"/>
      <c r="SHN153" s="72"/>
      <c r="SHO153" s="72"/>
      <c r="SHP153" s="72"/>
      <c r="SHQ153" s="72"/>
      <c r="SHR153" s="72"/>
      <c r="SHS153" s="72"/>
      <c r="SHT153" s="72"/>
      <c r="SHU153" s="71"/>
      <c r="SHV153" s="71"/>
      <c r="SHW153" s="71"/>
      <c r="SHX153" s="71"/>
      <c r="SHY153" s="71"/>
      <c r="SHZ153" s="71"/>
      <c r="SIA153" s="71"/>
      <c r="SIB153" s="72"/>
      <c r="SIC153" s="72"/>
      <c r="SID153" s="72"/>
      <c r="SIE153" s="72"/>
      <c r="SIF153" s="72"/>
      <c r="SIG153" s="72"/>
      <c r="SIH153" s="72"/>
      <c r="SII153" s="72"/>
      <c r="SIJ153" s="72"/>
      <c r="SIK153" s="71"/>
      <c r="SIL153" s="71"/>
      <c r="SIM153" s="71"/>
      <c r="SIN153" s="71"/>
      <c r="SIO153" s="71"/>
      <c r="SIP153" s="71"/>
      <c r="SIQ153" s="71"/>
      <c r="SIR153" s="72"/>
      <c r="SIS153" s="72"/>
      <c r="SIT153" s="72"/>
      <c r="SIU153" s="72"/>
      <c r="SIV153" s="72"/>
      <c r="SIW153" s="72"/>
      <c r="SIX153" s="72"/>
      <c r="SIY153" s="72"/>
      <c r="SIZ153" s="72"/>
      <c r="SJA153" s="71"/>
      <c r="SJB153" s="71"/>
      <c r="SJC153" s="71"/>
      <c r="SJD153" s="71"/>
      <c r="SJE153" s="71"/>
      <c r="SJF153" s="71"/>
      <c r="SJG153" s="71"/>
      <c r="SJH153" s="72"/>
      <c r="SJI153" s="72"/>
      <c r="SJJ153" s="72"/>
      <c r="SJK153" s="72"/>
      <c r="SJL153" s="72"/>
      <c r="SJM153" s="72"/>
      <c r="SJN153" s="72"/>
      <c r="SJO153" s="72"/>
      <c r="SJP153" s="72"/>
      <c r="SJQ153" s="71"/>
      <c r="SJR153" s="71"/>
      <c r="SJS153" s="71"/>
      <c r="SJT153" s="71"/>
      <c r="SJU153" s="71"/>
      <c r="SJV153" s="71"/>
      <c r="SJW153" s="71"/>
      <c r="SJX153" s="72"/>
      <c r="SJY153" s="72"/>
      <c r="SJZ153" s="72"/>
      <c r="SKA153" s="72"/>
      <c r="SKB153" s="72"/>
      <c r="SKC153" s="72"/>
      <c r="SKD153" s="72"/>
      <c r="SKE153" s="72"/>
      <c r="SKF153" s="72"/>
      <c r="SKG153" s="71"/>
      <c r="SKH153" s="71"/>
      <c r="SKI153" s="71"/>
      <c r="SKJ153" s="71"/>
      <c r="SKK153" s="71"/>
      <c r="SKL153" s="71"/>
      <c r="SKM153" s="71"/>
      <c r="SKN153" s="72"/>
      <c r="SKO153" s="72"/>
      <c r="SKP153" s="72"/>
      <c r="SKQ153" s="72"/>
      <c r="SKR153" s="72"/>
      <c r="SKS153" s="72"/>
      <c r="SKT153" s="72"/>
      <c r="SKU153" s="72"/>
      <c r="SKV153" s="72"/>
      <c r="SKW153" s="71"/>
      <c r="SKX153" s="71"/>
      <c r="SKY153" s="71"/>
      <c r="SKZ153" s="71"/>
      <c r="SLA153" s="71"/>
      <c r="SLB153" s="71"/>
      <c r="SLC153" s="71"/>
      <c r="SLD153" s="72"/>
      <c r="SLE153" s="72"/>
      <c r="SLF153" s="72"/>
      <c r="SLG153" s="72"/>
      <c r="SLH153" s="72"/>
      <c r="SLI153" s="72"/>
      <c r="SLJ153" s="72"/>
      <c r="SLK153" s="72"/>
      <c r="SLL153" s="72"/>
      <c r="SLM153" s="71"/>
      <c r="SLN153" s="71"/>
      <c r="SLO153" s="71"/>
      <c r="SLP153" s="71"/>
      <c r="SLQ153" s="71"/>
      <c r="SLR153" s="71"/>
      <c r="SLS153" s="71"/>
      <c r="SLT153" s="72"/>
      <c r="SLU153" s="72"/>
      <c r="SLV153" s="72"/>
      <c r="SLW153" s="72"/>
      <c r="SLX153" s="72"/>
      <c r="SLY153" s="72"/>
      <c r="SLZ153" s="72"/>
      <c r="SMA153" s="72"/>
      <c r="SMB153" s="72"/>
      <c r="SMC153" s="71"/>
      <c r="SMD153" s="71"/>
      <c r="SME153" s="71"/>
      <c r="SMF153" s="71"/>
      <c r="SMG153" s="71"/>
      <c r="SMH153" s="71"/>
      <c r="SMI153" s="71"/>
      <c r="SMJ153" s="72"/>
      <c r="SMK153" s="72"/>
      <c r="SML153" s="72"/>
      <c r="SMM153" s="72"/>
      <c r="SMN153" s="72"/>
      <c r="SMO153" s="72"/>
      <c r="SMP153" s="72"/>
      <c r="SMQ153" s="72"/>
      <c r="SMR153" s="72"/>
      <c r="SMS153" s="71"/>
      <c r="SMT153" s="71"/>
      <c r="SMU153" s="71"/>
      <c r="SMV153" s="71"/>
      <c r="SMW153" s="71"/>
      <c r="SMX153" s="71"/>
      <c r="SMY153" s="71"/>
      <c r="SMZ153" s="72"/>
      <c r="SNA153" s="72"/>
      <c r="SNB153" s="72"/>
      <c r="SNC153" s="72"/>
      <c r="SND153" s="72"/>
      <c r="SNE153" s="72"/>
      <c r="SNF153" s="72"/>
      <c r="SNG153" s="72"/>
      <c r="SNH153" s="72"/>
      <c r="SNI153" s="71"/>
      <c r="SNJ153" s="71"/>
      <c r="SNK153" s="71"/>
      <c r="SNL153" s="71"/>
      <c r="SNM153" s="71"/>
      <c r="SNN153" s="71"/>
      <c r="SNO153" s="71"/>
      <c r="SNP153" s="72"/>
      <c r="SNQ153" s="72"/>
      <c r="SNR153" s="72"/>
      <c r="SNS153" s="72"/>
      <c r="SNT153" s="72"/>
      <c r="SNU153" s="72"/>
      <c r="SNV153" s="72"/>
      <c r="SNW153" s="72"/>
      <c r="SNX153" s="72"/>
      <c r="SNY153" s="71"/>
      <c r="SNZ153" s="71"/>
      <c r="SOA153" s="71"/>
      <c r="SOB153" s="71"/>
      <c r="SOC153" s="71"/>
      <c r="SOD153" s="71"/>
      <c r="SOE153" s="71"/>
      <c r="SOF153" s="72"/>
      <c r="SOG153" s="72"/>
      <c r="SOH153" s="72"/>
      <c r="SOI153" s="72"/>
      <c r="SOJ153" s="72"/>
      <c r="SOK153" s="72"/>
      <c r="SOL153" s="72"/>
      <c r="SOM153" s="72"/>
      <c r="SON153" s="72"/>
      <c r="SOO153" s="71"/>
      <c r="SOP153" s="71"/>
      <c r="SOQ153" s="71"/>
      <c r="SOR153" s="71"/>
      <c r="SOS153" s="71"/>
      <c r="SOT153" s="71"/>
      <c r="SOU153" s="71"/>
      <c r="SOV153" s="72"/>
      <c r="SOW153" s="72"/>
      <c r="SOX153" s="72"/>
      <c r="SOY153" s="72"/>
      <c r="SOZ153" s="72"/>
      <c r="SPA153" s="72"/>
      <c r="SPB153" s="72"/>
      <c r="SPC153" s="72"/>
      <c r="SPD153" s="72"/>
      <c r="SPE153" s="71"/>
      <c r="SPF153" s="71"/>
      <c r="SPG153" s="71"/>
      <c r="SPH153" s="71"/>
      <c r="SPI153" s="71"/>
      <c r="SPJ153" s="71"/>
      <c r="SPK153" s="71"/>
      <c r="SPL153" s="72"/>
      <c r="SPM153" s="72"/>
      <c r="SPN153" s="72"/>
      <c r="SPO153" s="72"/>
      <c r="SPP153" s="72"/>
      <c r="SPQ153" s="72"/>
      <c r="SPR153" s="72"/>
      <c r="SPS153" s="72"/>
      <c r="SPT153" s="72"/>
      <c r="SPU153" s="71"/>
      <c r="SPV153" s="71"/>
      <c r="SPW153" s="71"/>
      <c r="SPX153" s="71"/>
      <c r="SPY153" s="71"/>
      <c r="SPZ153" s="71"/>
      <c r="SQA153" s="71"/>
      <c r="SQB153" s="72"/>
      <c r="SQC153" s="72"/>
      <c r="SQD153" s="72"/>
      <c r="SQE153" s="72"/>
      <c r="SQF153" s="72"/>
      <c r="SQG153" s="72"/>
      <c r="SQH153" s="72"/>
      <c r="SQI153" s="72"/>
      <c r="SQJ153" s="72"/>
      <c r="SQK153" s="71"/>
      <c r="SQL153" s="71"/>
      <c r="SQM153" s="71"/>
      <c r="SQN153" s="71"/>
      <c r="SQO153" s="71"/>
      <c r="SQP153" s="71"/>
      <c r="SQQ153" s="71"/>
      <c r="SQR153" s="72"/>
      <c r="SQS153" s="72"/>
      <c r="SQT153" s="72"/>
      <c r="SQU153" s="72"/>
      <c r="SQV153" s="72"/>
      <c r="SQW153" s="72"/>
      <c r="SQX153" s="72"/>
      <c r="SQY153" s="72"/>
      <c r="SQZ153" s="72"/>
      <c r="SRA153" s="71"/>
      <c r="SRB153" s="71"/>
      <c r="SRC153" s="71"/>
      <c r="SRD153" s="71"/>
      <c r="SRE153" s="71"/>
      <c r="SRF153" s="71"/>
      <c r="SRG153" s="71"/>
      <c r="SRH153" s="72"/>
      <c r="SRI153" s="72"/>
      <c r="SRJ153" s="72"/>
      <c r="SRK153" s="72"/>
      <c r="SRL153" s="72"/>
      <c r="SRM153" s="72"/>
      <c r="SRN153" s="72"/>
      <c r="SRO153" s="72"/>
      <c r="SRP153" s="72"/>
      <c r="SRQ153" s="71"/>
      <c r="SRR153" s="71"/>
      <c r="SRS153" s="71"/>
      <c r="SRT153" s="71"/>
      <c r="SRU153" s="71"/>
      <c r="SRV153" s="71"/>
      <c r="SRW153" s="71"/>
      <c r="SRX153" s="72"/>
      <c r="SRY153" s="72"/>
      <c r="SRZ153" s="72"/>
      <c r="SSA153" s="72"/>
      <c r="SSB153" s="72"/>
      <c r="SSC153" s="72"/>
      <c r="SSD153" s="72"/>
      <c r="SSE153" s="72"/>
      <c r="SSF153" s="72"/>
      <c r="SSG153" s="71"/>
      <c r="SSH153" s="71"/>
      <c r="SSI153" s="71"/>
      <c r="SSJ153" s="71"/>
      <c r="SSK153" s="71"/>
      <c r="SSL153" s="71"/>
      <c r="SSM153" s="71"/>
      <c r="SSN153" s="72"/>
      <c r="SSO153" s="72"/>
      <c r="SSP153" s="72"/>
      <c r="SSQ153" s="72"/>
      <c r="SSR153" s="72"/>
      <c r="SSS153" s="72"/>
      <c r="SST153" s="72"/>
      <c r="SSU153" s="72"/>
      <c r="SSV153" s="72"/>
      <c r="SSW153" s="71"/>
      <c r="SSX153" s="71"/>
      <c r="SSY153" s="71"/>
      <c r="SSZ153" s="71"/>
      <c r="STA153" s="71"/>
      <c r="STB153" s="71"/>
      <c r="STC153" s="71"/>
      <c r="STD153" s="72"/>
      <c r="STE153" s="72"/>
      <c r="STF153" s="72"/>
      <c r="STG153" s="72"/>
      <c r="STH153" s="72"/>
      <c r="STI153" s="72"/>
      <c r="STJ153" s="72"/>
      <c r="STK153" s="72"/>
      <c r="STL153" s="72"/>
      <c r="STM153" s="71"/>
      <c r="STN153" s="71"/>
      <c r="STO153" s="71"/>
      <c r="STP153" s="71"/>
      <c r="STQ153" s="71"/>
      <c r="STR153" s="71"/>
      <c r="STS153" s="71"/>
      <c r="STT153" s="72"/>
      <c r="STU153" s="72"/>
      <c r="STV153" s="72"/>
      <c r="STW153" s="72"/>
      <c r="STX153" s="72"/>
      <c r="STY153" s="72"/>
      <c r="STZ153" s="72"/>
      <c r="SUA153" s="72"/>
      <c r="SUB153" s="72"/>
      <c r="SUC153" s="71"/>
      <c r="SUD153" s="71"/>
      <c r="SUE153" s="71"/>
      <c r="SUF153" s="71"/>
      <c r="SUG153" s="71"/>
      <c r="SUH153" s="71"/>
      <c r="SUI153" s="71"/>
      <c r="SUJ153" s="72"/>
      <c r="SUK153" s="72"/>
      <c r="SUL153" s="72"/>
      <c r="SUM153" s="72"/>
      <c r="SUN153" s="72"/>
      <c r="SUO153" s="72"/>
      <c r="SUP153" s="72"/>
      <c r="SUQ153" s="72"/>
      <c r="SUR153" s="72"/>
      <c r="SUS153" s="71"/>
      <c r="SUT153" s="71"/>
      <c r="SUU153" s="71"/>
      <c r="SUV153" s="71"/>
      <c r="SUW153" s="71"/>
      <c r="SUX153" s="71"/>
      <c r="SUY153" s="71"/>
      <c r="SUZ153" s="72"/>
      <c r="SVA153" s="72"/>
      <c r="SVB153" s="72"/>
      <c r="SVC153" s="72"/>
      <c r="SVD153" s="72"/>
      <c r="SVE153" s="72"/>
      <c r="SVF153" s="72"/>
      <c r="SVG153" s="72"/>
      <c r="SVH153" s="72"/>
      <c r="SVI153" s="71"/>
      <c r="SVJ153" s="71"/>
      <c r="SVK153" s="71"/>
      <c r="SVL153" s="71"/>
      <c r="SVM153" s="71"/>
      <c r="SVN153" s="71"/>
      <c r="SVO153" s="71"/>
      <c r="SVP153" s="72"/>
      <c r="SVQ153" s="72"/>
      <c r="SVR153" s="72"/>
      <c r="SVS153" s="72"/>
      <c r="SVT153" s="72"/>
      <c r="SVU153" s="72"/>
      <c r="SVV153" s="72"/>
      <c r="SVW153" s="72"/>
      <c r="SVX153" s="72"/>
      <c r="SVY153" s="71"/>
      <c r="SVZ153" s="71"/>
      <c r="SWA153" s="71"/>
      <c r="SWB153" s="71"/>
      <c r="SWC153" s="71"/>
      <c r="SWD153" s="71"/>
      <c r="SWE153" s="71"/>
      <c r="SWF153" s="72"/>
      <c r="SWG153" s="72"/>
      <c r="SWH153" s="72"/>
      <c r="SWI153" s="72"/>
      <c r="SWJ153" s="72"/>
      <c r="SWK153" s="72"/>
      <c r="SWL153" s="72"/>
      <c r="SWM153" s="72"/>
      <c r="SWN153" s="72"/>
      <c r="SWO153" s="71"/>
      <c r="SWP153" s="71"/>
      <c r="SWQ153" s="71"/>
      <c r="SWR153" s="71"/>
      <c r="SWS153" s="71"/>
      <c r="SWT153" s="71"/>
      <c r="SWU153" s="71"/>
      <c r="SWV153" s="72"/>
      <c r="SWW153" s="72"/>
      <c r="SWX153" s="72"/>
      <c r="SWY153" s="72"/>
      <c r="SWZ153" s="72"/>
      <c r="SXA153" s="72"/>
      <c r="SXB153" s="72"/>
      <c r="SXC153" s="72"/>
      <c r="SXD153" s="72"/>
      <c r="SXE153" s="71"/>
      <c r="SXF153" s="71"/>
      <c r="SXG153" s="71"/>
      <c r="SXH153" s="71"/>
      <c r="SXI153" s="71"/>
      <c r="SXJ153" s="71"/>
      <c r="SXK153" s="71"/>
      <c r="SXL153" s="72"/>
      <c r="SXM153" s="72"/>
      <c r="SXN153" s="72"/>
      <c r="SXO153" s="72"/>
      <c r="SXP153" s="72"/>
      <c r="SXQ153" s="72"/>
      <c r="SXR153" s="72"/>
      <c r="SXS153" s="72"/>
      <c r="SXT153" s="72"/>
      <c r="SXU153" s="71"/>
      <c r="SXV153" s="71"/>
      <c r="SXW153" s="71"/>
      <c r="SXX153" s="71"/>
      <c r="SXY153" s="71"/>
      <c r="SXZ153" s="71"/>
      <c r="SYA153" s="71"/>
      <c r="SYB153" s="72"/>
      <c r="SYC153" s="72"/>
      <c r="SYD153" s="72"/>
      <c r="SYE153" s="72"/>
      <c r="SYF153" s="72"/>
      <c r="SYG153" s="72"/>
      <c r="SYH153" s="72"/>
      <c r="SYI153" s="72"/>
      <c r="SYJ153" s="72"/>
      <c r="SYK153" s="71"/>
      <c r="SYL153" s="71"/>
      <c r="SYM153" s="71"/>
      <c r="SYN153" s="71"/>
      <c r="SYO153" s="71"/>
      <c r="SYP153" s="71"/>
      <c r="SYQ153" s="71"/>
      <c r="SYR153" s="72"/>
      <c r="SYS153" s="72"/>
      <c r="SYT153" s="72"/>
      <c r="SYU153" s="72"/>
      <c r="SYV153" s="72"/>
      <c r="SYW153" s="72"/>
      <c r="SYX153" s="72"/>
      <c r="SYY153" s="72"/>
      <c r="SYZ153" s="72"/>
      <c r="SZA153" s="71"/>
      <c r="SZB153" s="71"/>
      <c r="SZC153" s="71"/>
      <c r="SZD153" s="71"/>
      <c r="SZE153" s="71"/>
      <c r="SZF153" s="71"/>
      <c r="SZG153" s="71"/>
      <c r="SZH153" s="72"/>
      <c r="SZI153" s="72"/>
      <c r="SZJ153" s="72"/>
      <c r="SZK153" s="72"/>
      <c r="SZL153" s="72"/>
      <c r="SZM153" s="72"/>
      <c r="SZN153" s="72"/>
      <c r="SZO153" s="72"/>
      <c r="SZP153" s="72"/>
      <c r="SZQ153" s="71"/>
      <c r="SZR153" s="71"/>
      <c r="SZS153" s="71"/>
      <c r="SZT153" s="71"/>
      <c r="SZU153" s="71"/>
      <c r="SZV153" s="71"/>
      <c r="SZW153" s="71"/>
      <c r="SZX153" s="72"/>
      <c r="SZY153" s="72"/>
      <c r="SZZ153" s="72"/>
      <c r="TAA153" s="72"/>
      <c r="TAB153" s="72"/>
      <c r="TAC153" s="72"/>
      <c r="TAD153" s="72"/>
      <c r="TAE153" s="72"/>
      <c r="TAF153" s="72"/>
      <c r="TAG153" s="71"/>
      <c r="TAH153" s="71"/>
      <c r="TAI153" s="71"/>
      <c r="TAJ153" s="71"/>
      <c r="TAK153" s="71"/>
      <c r="TAL153" s="71"/>
      <c r="TAM153" s="71"/>
      <c r="TAN153" s="72"/>
      <c r="TAO153" s="72"/>
      <c r="TAP153" s="72"/>
      <c r="TAQ153" s="72"/>
      <c r="TAR153" s="72"/>
      <c r="TAS153" s="72"/>
      <c r="TAT153" s="72"/>
      <c r="TAU153" s="72"/>
      <c r="TAV153" s="72"/>
      <c r="TAW153" s="71"/>
      <c r="TAX153" s="71"/>
      <c r="TAY153" s="71"/>
      <c r="TAZ153" s="71"/>
      <c r="TBA153" s="71"/>
      <c r="TBB153" s="71"/>
      <c r="TBC153" s="71"/>
      <c r="TBD153" s="72"/>
      <c r="TBE153" s="72"/>
      <c r="TBF153" s="72"/>
      <c r="TBG153" s="72"/>
      <c r="TBH153" s="72"/>
      <c r="TBI153" s="72"/>
      <c r="TBJ153" s="72"/>
      <c r="TBK153" s="72"/>
      <c r="TBL153" s="72"/>
      <c r="TBM153" s="71"/>
      <c r="TBN153" s="71"/>
      <c r="TBO153" s="71"/>
      <c r="TBP153" s="71"/>
      <c r="TBQ153" s="71"/>
      <c r="TBR153" s="71"/>
      <c r="TBS153" s="71"/>
      <c r="TBT153" s="72"/>
      <c r="TBU153" s="72"/>
      <c r="TBV153" s="72"/>
      <c r="TBW153" s="72"/>
      <c r="TBX153" s="72"/>
      <c r="TBY153" s="72"/>
      <c r="TBZ153" s="72"/>
      <c r="TCA153" s="72"/>
      <c r="TCB153" s="72"/>
      <c r="TCC153" s="71"/>
      <c r="TCD153" s="71"/>
      <c r="TCE153" s="71"/>
      <c r="TCF153" s="71"/>
      <c r="TCG153" s="71"/>
      <c r="TCH153" s="71"/>
      <c r="TCI153" s="71"/>
      <c r="TCJ153" s="72"/>
      <c r="TCK153" s="72"/>
      <c r="TCL153" s="72"/>
      <c r="TCM153" s="72"/>
      <c r="TCN153" s="72"/>
      <c r="TCO153" s="72"/>
      <c r="TCP153" s="72"/>
      <c r="TCQ153" s="72"/>
      <c r="TCR153" s="72"/>
      <c r="TCS153" s="71"/>
      <c r="TCT153" s="71"/>
      <c r="TCU153" s="71"/>
      <c r="TCV153" s="71"/>
      <c r="TCW153" s="71"/>
      <c r="TCX153" s="71"/>
      <c r="TCY153" s="71"/>
      <c r="TCZ153" s="72"/>
      <c r="TDA153" s="72"/>
      <c r="TDB153" s="72"/>
      <c r="TDC153" s="72"/>
      <c r="TDD153" s="72"/>
      <c r="TDE153" s="72"/>
      <c r="TDF153" s="72"/>
      <c r="TDG153" s="72"/>
      <c r="TDH153" s="72"/>
      <c r="TDI153" s="71"/>
      <c r="TDJ153" s="71"/>
      <c r="TDK153" s="71"/>
      <c r="TDL153" s="71"/>
      <c r="TDM153" s="71"/>
      <c r="TDN153" s="71"/>
      <c r="TDO153" s="71"/>
      <c r="TDP153" s="72"/>
      <c r="TDQ153" s="72"/>
      <c r="TDR153" s="72"/>
      <c r="TDS153" s="72"/>
      <c r="TDT153" s="72"/>
      <c r="TDU153" s="72"/>
      <c r="TDV153" s="72"/>
      <c r="TDW153" s="72"/>
      <c r="TDX153" s="72"/>
      <c r="TDY153" s="71"/>
      <c r="TDZ153" s="71"/>
      <c r="TEA153" s="71"/>
      <c r="TEB153" s="71"/>
      <c r="TEC153" s="71"/>
      <c r="TED153" s="71"/>
      <c r="TEE153" s="71"/>
      <c r="TEF153" s="72"/>
      <c r="TEG153" s="72"/>
      <c r="TEH153" s="72"/>
      <c r="TEI153" s="72"/>
      <c r="TEJ153" s="72"/>
      <c r="TEK153" s="72"/>
      <c r="TEL153" s="72"/>
      <c r="TEM153" s="72"/>
      <c r="TEN153" s="72"/>
      <c r="TEO153" s="71"/>
      <c r="TEP153" s="71"/>
      <c r="TEQ153" s="71"/>
      <c r="TER153" s="71"/>
      <c r="TES153" s="71"/>
      <c r="TET153" s="71"/>
      <c r="TEU153" s="71"/>
      <c r="TEV153" s="72"/>
      <c r="TEW153" s="72"/>
      <c r="TEX153" s="72"/>
      <c r="TEY153" s="72"/>
      <c r="TEZ153" s="72"/>
      <c r="TFA153" s="72"/>
      <c r="TFB153" s="72"/>
      <c r="TFC153" s="72"/>
      <c r="TFD153" s="72"/>
      <c r="TFE153" s="71"/>
      <c r="TFF153" s="71"/>
      <c r="TFG153" s="71"/>
      <c r="TFH153" s="71"/>
      <c r="TFI153" s="71"/>
      <c r="TFJ153" s="71"/>
      <c r="TFK153" s="71"/>
      <c r="TFL153" s="72"/>
      <c r="TFM153" s="72"/>
      <c r="TFN153" s="72"/>
      <c r="TFO153" s="72"/>
      <c r="TFP153" s="72"/>
      <c r="TFQ153" s="72"/>
      <c r="TFR153" s="72"/>
      <c r="TFS153" s="72"/>
      <c r="TFT153" s="72"/>
      <c r="TFU153" s="71"/>
      <c r="TFV153" s="71"/>
      <c r="TFW153" s="71"/>
      <c r="TFX153" s="71"/>
      <c r="TFY153" s="71"/>
      <c r="TFZ153" s="71"/>
      <c r="TGA153" s="71"/>
      <c r="TGB153" s="72"/>
      <c r="TGC153" s="72"/>
      <c r="TGD153" s="72"/>
      <c r="TGE153" s="72"/>
      <c r="TGF153" s="72"/>
      <c r="TGG153" s="72"/>
      <c r="TGH153" s="72"/>
      <c r="TGI153" s="72"/>
      <c r="TGJ153" s="72"/>
      <c r="TGK153" s="71"/>
      <c r="TGL153" s="71"/>
      <c r="TGM153" s="71"/>
      <c r="TGN153" s="71"/>
      <c r="TGO153" s="71"/>
      <c r="TGP153" s="71"/>
      <c r="TGQ153" s="71"/>
      <c r="TGR153" s="72"/>
      <c r="TGS153" s="72"/>
      <c r="TGT153" s="72"/>
      <c r="TGU153" s="72"/>
      <c r="TGV153" s="72"/>
      <c r="TGW153" s="72"/>
      <c r="TGX153" s="72"/>
      <c r="TGY153" s="72"/>
      <c r="TGZ153" s="72"/>
      <c r="THA153" s="71"/>
      <c r="THB153" s="71"/>
      <c r="THC153" s="71"/>
      <c r="THD153" s="71"/>
      <c r="THE153" s="71"/>
      <c r="THF153" s="71"/>
      <c r="THG153" s="71"/>
      <c r="THH153" s="72"/>
      <c r="THI153" s="72"/>
      <c r="THJ153" s="72"/>
      <c r="THK153" s="72"/>
      <c r="THL153" s="72"/>
      <c r="THM153" s="72"/>
      <c r="THN153" s="72"/>
      <c r="THO153" s="72"/>
      <c r="THP153" s="72"/>
      <c r="THQ153" s="71"/>
      <c r="THR153" s="71"/>
      <c r="THS153" s="71"/>
      <c r="THT153" s="71"/>
      <c r="THU153" s="71"/>
      <c r="THV153" s="71"/>
      <c r="THW153" s="71"/>
      <c r="THX153" s="72"/>
      <c r="THY153" s="72"/>
      <c r="THZ153" s="72"/>
      <c r="TIA153" s="72"/>
      <c r="TIB153" s="72"/>
      <c r="TIC153" s="72"/>
      <c r="TID153" s="72"/>
      <c r="TIE153" s="72"/>
      <c r="TIF153" s="72"/>
      <c r="TIG153" s="71"/>
      <c r="TIH153" s="71"/>
      <c r="TII153" s="71"/>
      <c r="TIJ153" s="71"/>
      <c r="TIK153" s="71"/>
      <c r="TIL153" s="71"/>
      <c r="TIM153" s="71"/>
      <c r="TIN153" s="72"/>
      <c r="TIO153" s="72"/>
      <c r="TIP153" s="72"/>
      <c r="TIQ153" s="72"/>
      <c r="TIR153" s="72"/>
      <c r="TIS153" s="72"/>
      <c r="TIT153" s="72"/>
      <c r="TIU153" s="72"/>
      <c r="TIV153" s="72"/>
      <c r="TIW153" s="71"/>
      <c r="TIX153" s="71"/>
      <c r="TIY153" s="71"/>
      <c r="TIZ153" s="71"/>
      <c r="TJA153" s="71"/>
      <c r="TJB153" s="71"/>
      <c r="TJC153" s="71"/>
      <c r="TJD153" s="72"/>
      <c r="TJE153" s="72"/>
      <c r="TJF153" s="72"/>
      <c r="TJG153" s="72"/>
      <c r="TJH153" s="72"/>
      <c r="TJI153" s="72"/>
      <c r="TJJ153" s="72"/>
      <c r="TJK153" s="72"/>
      <c r="TJL153" s="72"/>
      <c r="TJM153" s="71"/>
      <c r="TJN153" s="71"/>
      <c r="TJO153" s="71"/>
      <c r="TJP153" s="71"/>
      <c r="TJQ153" s="71"/>
      <c r="TJR153" s="71"/>
      <c r="TJS153" s="71"/>
      <c r="TJT153" s="72"/>
      <c r="TJU153" s="72"/>
      <c r="TJV153" s="72"/>
      <c r="TJW153" s="72"/>
      <c r="TJX153" s="72"/>
      <c r="TJY153" s="72"/>
      <c r="TJZ153" s="72"/>
      <c r="TKA153" s="72"/>
      <c r="TKB153" s="72"/>
      <c r="TKC153" s="71"/>
      <c r="TKD153" s="71"/>
      <c r="TKE153" s="71"/>
      <c r="TKF153" s="71"/>
      <c r="TKG153" s="71"/>
      <c r="TKH153" s="71"/>
      <c r="TKI153" s="71"/>
      <c r="TKJ153" s="72"/>
      <c r="TKK153" s="72"/>
      <c r="TKL153" s="72"/>
      <c r="TKM153" s="72"/>
      <c r="TKN153" s="72"/>
      <c r="TKO153" s="72"/>
      <c r="TKP153" s="72"/>
      <c r="TKQ153" s="72"/>
      <c r="TKR153" s="72"/>
      <c r="TKS153" s="71"/>
      <c r="TKT153" s="71"/>
      <c r="TKU153" s="71"/>
      <c r="TKV153" s="71"/>
      <c r="TKW153" s="71"/>
      <c r="TKX153" s="71"/>
      <c r="TKY153" s="71"/>
      <c r="TKZ153" s="72"/>
      <c r="TLA153" s="72"/>
      <c r="TLB153" s="72"/>
      <c r="TLC153" s="72"/>
      <c r="TLD153" s="72"/>
      <c r="TLE153" s="72"/>
      <c r="TLF153" s="72"/>
      <c r="TLG153" s="72"/>
      <c r="TLH153" s="72"/>
      <c r="TLI153" s="71"/>
      <c r="TLJ153" s="71"/>
      <c r="TLK153" s="71"/>
      <c r="TLL153" s="71"/>
      <c r="TLM153" s="71"/>
      <c r="TLN153" s="71"/>
      <c r="TLO153" s="71"/>
      <c r="TLP153" s="72"/>
      <c r="TLQ153" s="72"/>
      <c r="TLR153" s="72"/>
      <c r="TLS153" s="72"/>
      <c r="TLT153" s="72"/>
      <c r="TLU153" s="72"/>
      <c r="TLV153" s="72"/>
      <c r="TLW153" s="72"/>
      <c r="TLX153" s="72"/>
      <c r="TLY153" s="71"/>
      <c r="TLZ153" s="71"/>
      <c r="TMA153" s="71"/>
      <c r="TMB153" s="71"/>
      <c r="TMC153" s="71"/>
      <c r="TMD153" s="71"/>
      <c r="TME153" s="71"/>
      <c r="TMF153" s="72"/>
      <c r="TMG153" s="72"/>
      <c r="TMH153" s="72"/>
      <c r="TMI153" s="72"/>
      <c r="TMJ153" s="72"/>
      <c r="TMK153" s="72"/>
      <c r="TML153" s="72"/>
      <c r="TMM153" s="72"/>
      <c r="TMN153" s="72"/>
      <c r="TMO153" s="71"/>
      <c r="TMP153" s="71"/>
      <c r="TMQ153" s="71"/>
      <c r="TMR153" s="71"/>
      <c r="TMS153" s="71"/>
      <c r="TMT153" s="71"/>
      <c r="TMU153" s="71"/>
      <c r="TMV153" s="72"/>
      <c r="TMW153" s="72"/>
      <c r="TMX153" s="72"/>
      <c r="TMY153" s="72"/>
      <c r="TMZ153" s="72"/>
      <c r="TNA153" s="72"/>
      <c r="TNB153" s="72"/>
      <c r="TNC153" s="72"/>
      <c r="TND153" s="72"/>
      <c r="TNE153" s="71"/>
      <c r="TNF153" s="71"/>
      <c r="TNG153" s="71"/>
      <c r="TNH153" s="71"/>
      <c r="TNI153" s="71"/>
      <c r="TNJ153" s="71"/>
      <c r="TNK153" s="71"/>
      <c r="TNL153" s="72"/>
      <c r="TNM153" s="72"/>
      <c r="TNN153" s="72"/>
      <c r="TNO153" s="72"/>
      <c r="TNP153" s="72"/>
      <c r="TNQ153" s="72"/>
      <c r="TNR153" s="72"/>
      <c r="TNS153" s="72"/>
      <c r="TNT153" s="72"/>
      <c r="TNU153" s="71"/>
      <c r="TNV153" s="71"/>
      <c r="TNW153" s="71"/>
      <c r="TNX153" s="71"/>
      <c r="TNY153" s="71"/>
      <c r="TNZ153" s="71"/>
      <c r="TOA153" s="71"/>
      <c r="TOB153" s="72"/>
      <c r="TOC153" s="72"/>
      <c r="TOD153" s="72"/>
      <c r="TOE153" s="72"/>
      <c r="TOF153" s="72"/>
      <c r="TOG153" s="72"/>
      <c r="TOH153" s="72"/>
      <c r="TOI153" s="72"/>
      <c r="TOJ153" s="72"/>
      <c r="TOK153" s="71"/>
      <c r="TOL153" s="71"/>
      <c r="TOM153" s="71"/>
      <c r="TON153" s="71"/>
      <c r="TOO153" s="71"/>
      <c r="TOP153" s="71"/>
      <c r="TOQ153" s="71"/>
      <c r="TOR153" s="72"/>
      <c r="TOS153" s="72"/>
      <c r="TOT153" s="72"/>
      <c r="TOU153" s="72"/>
      <c r="TOV153" s="72"/>
      <c r="TOW153" s="72"/>
      <c r="TOX153" s="72"/>
      <c r="TOY153" s="72"/>
      <c r="TOZ153" s="72"/>
      <c r="TPA153" s="71"/>
      <c r="TPB153" s="71"/>
      <c r="TPC153" s="71"/>
      <c r="TPD153" s="71"/>
      <c r="TPE153" s="71"/>
      <c r="TPF153" s="71"/>
      <c r="TPG153" s="71"/>
      <c r="TPH153" s="72"/>
      <c r="TPI153" s="72"/>
      <c r="TPJ153" s="72"/>
      <c r="TPK153" s="72"/>
      <c r="TPL153" s="72"/>
      <c r="TPM153" s="72"/>
      <c r="TPN153" s="72"/>
      <c r="TPO153" s="72"/>
      <c r="TPP153" s="72"/>
      <c r="TPQ153" s="71"/>
      <c r="TPR153" s="71"/>
      <c r="TPS153" s="71"/>
      <c r="TPT153" s="71"/>
      <c r="TPU153" s="71"/>
      <c r="TPV153" s="71"/>
      <c r="TPW153" s="71"/>
      <c r="TPX153" s="72"/>
      <c r="TPY153" s="72"/>
      <c r="TPZ153" s="72"/>
      <c r="TQA153" s="72"/>
      <c r="TQB153" s="72"/>
      <c r="TQC153" s="72"/>
      <c r="TQD153" s="72"/>
      <c r="TQE153" s="72"/>
      <c r="TQF153" s="72"/>
      <c r="TQG153" s="71"/>
      <c r="TQH153" s="71"/>
      <c r="TQI153" s="71"/>
      <c r="TQJ153" s="71"/>
      <c r="TQK153" s="71"/>
      <c r="TQL153" s="71"/>
      <c r="TQM153" s="71"/>
      <c r="TQN153" s="72"/>
      <c r="TQO153" s="72"/>
      <c r="TQP153" s="72"/>
      <c r="TQQ153" s="72"/>
      <c r="TQR153" s="72"/>
      <c r="TQS153" s="72"/>
      <c r="TQT153" s="72"/>
      <c r="TQU153" s="72"/>
      <c r="TQV153" s="72"/>
      <c r="TQW153" s="71"/>
      <c r="TQX153" s="71"/>
      <c r="TQY153" s="71"/>
      <c r="TQZ153" s="71"/>
      <c r="TRA153" s="71"/>
      <c r="TRB153" s="71"/>
      <c r="TRC153" s="71"/>
      <c r="TRD153" s="72"/>
      <c r="TRE153" s="72"/>
      <c r="TRF153" s="72"/>
      <c r="TRG153" s="72"/>
      <c r="TRH153" s="72"/>
      <c r="TRI153" s="72"/>
      <c r="TRJ153" s="72"/>
      <c r="TRK153" s="72"/>
      <c r="TRL153" s="72"/>
      <c r="TRM153" s="71"/>
      <c r="TRN153" s="71"/>
      <c r="TRO153" s="71"/>
      <c r="TRP153" s="71"/>
      <c r="TRQ153" s="71"/>
      <c r="TRR153" s="71"/>
      <c r="TRS153" s="71"/>
      <c r="TRT153" s="72"/>
      <c r="TRU153" s="72"/>
      <c r="TRV153" s="72"/>
      <c r="TRW153" s="72"/>
      <c r="TRX153" s="72"/>
      <c r="TRY153" s="72"/>
      <c r="TRZ153" s="72"/>
      <c r="TSA153" s="72"/>
      <c r="TSB153" s="72"/>
      <c r="TSC153" s="71"/>
      <c r="TSD153" s="71"/>
      <c r="TSE153" s="71"/>
      <c r="TSF153" s="71"/>
      <c r="TSG153" s="71"/>
      <c r="TSH153" s="71"/>
      <c r="TSI153" s="71"/>
      <c r="TSJ153" s="72"/>
      <c r="TSK153" s="72"/>
      <c r="TSL153" s="72"/>
      <c r="TSM153" s="72"/>
      <c r="TSN153" s="72"/>
      <c r="TSO153" s="72"/>
      <c r="TSP153" s="72"/>
      <c r="TSQ153" s="72"/>
      <c r="TSR153" s="72"/>
      <c r="TSS153" s="71"/>
      <c r="TST153" s="71"/>
      <c r="TSU153" s="71"/>
      <c r="TSV153" s="71"/>
      <c r="TSW153" s="71"/>
      <c r="TSX153" s="71"/>
      <c r="TSY153" s="71"/>
      <c r="TSZ153" s="72"/>
      <c r="TTA153" s="72"/>
      <c r="TTB153" s="72"/>
      <c r="TTC153" s="72"/>
      <c r="TTD153" s="72"/>
      <c r="TTE153" s="72"/>
      <c r="TTF153" s="72"/>
      <c r="TTG153" s="72"/>
      <c r="TTH153" s="72"/>
      <c r="TTI153" s="71"/>
      <c r="TTJ153" s="71"/>
      <c r="TTK153" s="71"/>
      <c r="TTL153" s="71"/>
      <c r="TTM153" s="71"/>
      <c r="TTN153" s="71"/>
      <c r="TTO153" s="71"/>
      <c r="TTP153" s="72"/>
      <c r="TTQ153" s="72"/>
      <c r="TTR153" s="72"/>
      <c r="TTS153" s="72"/>
      <c r="TTT153" s="72"/>
      <c r="TTU153" s="72"/>
      <c r="TTV153" s="72"/>
      <c r="TTW153" s="72"/>
      <c r="TTX153" s="72"/>
      <c r="TTY153" s="71"/>
      <c r="TTZ153" s="71"/>
      <c r="TUA153" s="71"/>
      <c r="TUB153" s="71"/>
      <c r="TUC153" s="71"/>
      <c r="TUD153" s="71"/>
      <c r="TUE153" s="71"/>
      <c r="TUF153" s="72"/>
      <c r="TUG153" s="72"/>
      <c r="TUH153" s="72"/>
      <c r="TUI153" s="72"/>
      <c r="TUJ153" s="72"/>
      <c r="TUK153" s="72"/>
      <c r="TUL153" s="72"/>
      <c r="TUM153" s="72"/>
      <c r="TUN153" s="72"/>
      <c r="TUO153" s="71"/>
      <c r="TUP153" s="71"/>
      <c r="TUQ153" s="71"/>
      <c r="TUR153" s="71"/>
      <c r="TUS153" s="71"/>
      <c r="TUT153" s="71"/>
      <c r="TUU153" s="71"/>
      <c r="TUV153" s="72"/>
      <c r="TUW153" s="72"/>
      <c r="TUX153" s="72"/>
      <c r="TUY153" s="72"/>
      <c r="TUZ153" s="72"/>
      <c r="TVA153" s="72"/>
      <c r="TVB153" s="72"/>
      <c r="TVC153" s="72"/>
      <c r="TVD153" s="72"/>
      <c r="TVE153" s="71"/>
      <c r="TVF153" s="71"/>
      <c r="TVG153" s="71"/>
      <c r="TVH153" s="71"/>
      <c r="TVI153" s="71"/>
      <c r="TVJ153" s="71"/>
      <c r="TVK153" s="71"/>
      <c r="TVL153" s="72"/>
      <c r="TVM153" s="72"/>
      <c r="TVN153" s="72"/>
      <c r="TVO153" s="72"/>
      <c r="TVP153" s="72"/>
      <c r="TVQ153" s="72"/>
      <c r="TVR153" s="72"/>
      <c r="TVS153" s="72"/>
      <c r="TVT153" s="72"/>
      <c r="TVU153" s="71"/>
      <c r="TVV153" s="71"/>
      <c r="TVW153" s="71"/>
      <c r="TVX153" s="71"/>
      <c r="TVY153" s="71"/>
      <c r="TVZ153" s="71"/>
      <c r="TWA153" s="71"/>
      <c r="TWB153" s="72"/>
      <c r="TWC153" s="72"/>
      <c r="TWD153" s="72"/>
      <c r="TWE153" s="72"/>
      <c r="TWF153" s="72"/>
      <c r="TWG153" s="72"/>
      <c r="TWH153" s="72"/>
      <c r="TWI153" s="72"/>
      <c r="TWJ153" s="72"/>
      <c r="TWK153" s="71"/>
      <c r="TWL153" s="71"/>
      <c r="TWM153" s="71"/>
      <c r="TWN153" s="71"/>
      <c r="TWO153" s="71"/>
      <c r="TWP153" s="71"/>
      <c r="TWQ153" s="71"/>
      <c r="TWR153" s="72"/>
      <c r="TWS153" s="72"/>
      <c r="TWT153" s="72"/>
      <c r="TWU153" s="72"/>
      <c r="TWV153" s="72"/>
      <c r="TWW153" s="72"/>
      <c r="TWX153" s="72"/>
      <c r="TWY153" s="72"/>
      <c r="TWZ153" s="72"/>
      <c r="TXA153" s="71"/>
      <c r="TXB153" s="71"/>
      <c r="TXC153" s="71"/>
      <c r="TXD153" s="71"/>
      <c r="TXE153" s="71"/>
      <c r="TXF153" s="71"/>
      <c r="TXG153" s="71"/>
      <c r="TXH153" s="72"/>
      <c r="TXI153" s="72"/>
      <c r="TXJ153" s="72"/>
      <c r="TXK153" s="72"/>
      <c r="TXL153" s="72"/>
      <c r="TXM153" s="72"/>
      <c r="TXN153" s="72"/>
      <c r="TXO153" s="72"/>
      <c r="TXP153" s="72"/>
      <c r="TXQ153" s="71"/>
      <c r="TXR153" s="71"/>
      <c r="TXS153" s="71"/>
      <c r="TXT153" s="71"/>
      <c r="TXU153" s="71"/>
      <c r="TXV153" s="71"/>
      <c r="TXW153" s="71"/>
      <c r="TXX153" s="72"/>
      <c r="TXY153" s="72"/>
      <c r="TXZ153" s="72"/>
      <c r="TYA153" s="72"/>
      <c r="TYB153" s="72"/>
      <c r="TYC153" s="72"/>
      <c r="TYD153" s="72"/>
      <c r="TYE153" s="72"/>
      <c r="TYF153" s="72"/>
      <c r="TYG153" s="71"/>
      <c r="TYH153" s="71"/>
      <c r="TYI153" s="71"/>
      <c r="TYJ153" s="71"/>
      <c r="TYK153" s="71"/>
      <c r="TYL153" s="71"/>
      <c r="TYM153" s="71"/>
      <c r="TYN153" s="72"/>
      <c r="TYO153" s="72"/>
      <c r="TYP153" s="72"/>
      <c r="TYQ153" s="72"/>
      <c r="TYR153" s="72"/>
      <c r="TYS153" s="72"/>
      <c r="TYT153" s="72"/>
      <c r="TYU153" s="72"/>
      <c r="TYV153" s="72"/>
      <c r="TYW153" s="71"/>
      <c r="TYX153" s="71"/>
      <c r="TYY153" s="71"/>
      <c r="TYZ153" s="71"/>
      <c r="TZA153" s="71"/>
      <c r="TZB153" s="71"/>
      <c r="TZC153" s="71"/>
      <c r="TZD153" s="72"/>
      <c r="TZE153" s="72"/>
      <c r="TZF153" s="72"/>
      <c r="TZG153" s="72"/>
      <c r="TZH153" s="72"/>
      <c r="TZI153" s="72"/>
      <c r="TZJ153" s="72"/>
      <c r="TZK153" s="72"/>
      <c r="TZL153" s="72"/>
      <c r="TZM153" s="71"/>
      <c r="TZN153" s="71"/>
      <c r="TZO153" s="71"/>
      <c r="TZP153" s="71"/>
      <c r="TZQ153" s="71"/>
      <c r="TZR153" s="71"/>
      <c r="TZS153" s="71"/>
      <c r="TZT153" s="72"/>
      <c r="TZU153" s="72"/>
      <c r="TZV153" s="72"/>
      <c r="TZW153" s="72"/>
      <c r="TZX153" s="72"/>
      <c r="TZY153" s="72"/>
      <c r="TZZ153" s="72"/>
      <c r="UAA153" s="72"/>
      <c r="UAB153" s="72"/>
      <c r="UAC153" s="71"/>
      <c r="UAD153" s="71"/>
      <c r="UAE153" s="71"/>
      <c r="UAF153" s="71"/>
      <c r="UAG153" s="71"/>
      <c r="UAH153" s="71"/>
      <c r="UAI153" s="71"/>
      <c r="UAJ153" s="72"/>
      <c r="UAK153" s="72"/>
      <c r="UAL153" s="72"/>
      <c r="UAM153" s="72"/>
      <c r="UAN153" s="72"/>
      <c r="UAO153" s="72"/>
      <c r="UAP153" s="72"/>
      <c r="UAQ153" s="72"/>
      <c r="UAR153" s="72"/>
      <c r="UAS153" s="71"/>
      <c r="UAT153" s="71"/>
      <c r="UAU153" s="71"/>
      <c r="UAV153" s="71"/>
      <c r="UAW153" s="71"/>
      <c r="UAX153" s="71"/>
      <c r="UAY153" s="71"/>
      <c r="UAZ153" s="72"/>
      <c r="UBA153" s="72"/>
      <c r="UBB153" s="72"/>
      <c r="UBC153" s="72"/>
      <c r="UBD153" s="72"/>
      <c r="UBE153" s="72"/>
      <c r="UBF153" s="72"/>
      <c r="UBG153" s="72"/>
      <c r="UBH153" s="72"/>
      <c r="UBI153" s="71"/>
      <c r="UBJ153" s="71"/>
      <c r="UBK153" s="71"/>
      <c r="UBL153" s="71"/>
      <c r="UBM153" s="71"/>
      <c r="UBN153" s="71"/>
      <c r="UBO153" s="71"/>
      <c r="UBP153" s="72"/>
      <c r="UBQ153" s="72"/>
      <c r="UBR153" s="72"/>
      <c r="UBS153" s="72"/>
      <c r="UBT153" s="72"/>
      <c r="UBU153" s="72"/>
      <c r="UBV153" s="72"/>
      <c r="UBW153" s="72"/>
      <c r="UBX153" s="72"/>
      <c r="UBY153" s="71"/>
      <c r="UBZ153" s="71"/>
      <c r="UCA153" s="71"/>
      <c r="UCB153" s="71"/>
      <c r="UCC153" s="71"/>
      <c r="UCD153" s="71"/>
      <c r="UCE153" s="71"/>
      <c r="UCF153" s="72"/>
      <c r="UCG153" s="72"/>
      <c r="UCH153" s="72"/>
      <c r="UCI153" s="72"/>
      <c r="UCJ153" s="72"/>
      <c r="UCK153" s="72"/>
      <c r="UCL153" s="72"/>
      <c r="UCM153" s="72"/>
      <c r="UCN153" s="72"/>
      <c r="UCO153" s="71"/>
      <c r="UCP153" s="71"/>
      <c r="UCQ153" s="71"/>
      <c r="UCR153" s="71"/>
      <c r="UCS153" s="71"/>
      <c r="UCT153" s="71"/>
      <c r="UCU153" s="71"/>
      <c r="UCV153" s="72"/>
      <c r="UCW153" s="72"/>
      <c r="UCX153" s="72"/>
      <c r="UCY153" s="72"/>
      <c r="UCZ153" s="72"/>
      <c r="UDA153" s="72"/>
      <c r="UDB153" s="72"/>
      <c r="UDC153" s="72"/>
      <c r="UDD153" s="72"/>
      <c r="UDE153" s="71"/>
      <c r="UDF153" s="71"/>
      <c r="UDG153" s="71"/>
      <c r="UDH153" s="71"/>
      <c r="UDI153" s="71"/>
      <c r="UDJ153" s="71"/>
      <c r="UDK153" s="71"/>
      <c r="UDL153" s="72"/>
      <c r="UDM153" s="72"/>
      <c r="UDN153" s="72"/>
      <c r="UDO153" s="72"/>
      <c r="UDP153" s="72"/>
      <c r="UDQ153" s="72"/>
      <c r="UDR153" s="72"/>
      <c r="UDS153" s="72"/>
      <c r="UDT153" s="72"/>
      <c r="UDU153" s="71"/>
      <c r="UDV153" s="71"/>
      <c r="UDW153" s="71"/>
      <c r="UDX153" s="71"/>
      <c r="UDY153" s="71"/>
      <c r="UDZ153" s="71"/>
      <c r="UEA153" s="71"/>
      <c r="UEB153" s="72"/>
      <c r="UEC153" s="72"/>
      <c r="UED153" s="72"/>
      <c r="UEE153" s="72"/>
      <c r="UEF153" s="72"/>
      <c r="UEG153" s="72"/>
      <c r="UEH153" s="72"/>
      <c r="UEI153" s="72"/>
      <c r="UEJ153" s="72"/>
      <c r="UEK153" s="71"/>
      <c r="UEL153" s="71"/>
      <c r="UEM153" s="71"/>
      <c r="UEN153" s="71"/>
      <c r="UEO153" s="71"/>
      <c r="UEP153" s="71"/>
      <c r="UEQ153" s="71"/>
      <c r="UER153" s="72"/>
      <c r="UES153" s="72"/>
      <c r="UET153" s="72"/>
      <c r="UEU153" s="72"/>
      <c r="UEV153" s="72"/>
      <c r="UEW153" s="72"/>
      <c r="UEX153" s="72"/>
      <c r="UEY153" s="72"/>
      <c r="UEZ153" s="72"/>
      <c r="UFA153" s="71"/>
      <c r="UFB153" s="71"/>
      <c r="UFC153" s="71"/>
      <c r="UFD153" s="71"/>
      <c r="UFE153" s="71"/>
      <c r="UFF153" s="71"/>
      <c r="UFG153" s="71"/>
      <c r="UFH153" s="72"/>
      <c r="UFI153" s="72"/>
      <c r="UFJ153" s="72"/>
      <c r="UFK153" s="72"/>
      <c r="UFL153" s="72"/>
      <c r="UFM153" s="72"/>
      <c r="UFN153" s="72"/>
      <c r="UFO153" s="72"/>
      <c r="UFP153" s="72"/>
      <c r="UFQ153" s="71"/>
      <c r="UFR153" s="71"/>
      <c r="UFS153" s="71"/>
      <c r="UFT153" s="71"/>
      <c r="UFU153" s="71"/>
      <c r="UFV153" s="71"/>
      <c r="UFW153" s="71"/>
      <c r="UFX153" s="72"/>
      <c r="UFY153" s="72"/>
      <c r="UFZ153" s="72"/>
      <c r="UGA153" s="72"/>
      <c r="UGB153" s="72"/>
      <c r="UGC153" s="72"/>
      <c r="UGD153" s="72"/>
      <c r="UGE153" s="72"/>
      <c r="UGF153" s="72"/>
      <c r="UGG153" s="71"/>
      <c r="UGH153" s="71"/>
      <c r="UGI153" s="71"/>
      <c r="UGJ153" s="71"/>
      <c r="UGK153" s="71"/>
      <c r="UGL153" s="71"/>
      <c r="UGM153" s="71"/>
      <c r="UGN153" s="72"/>
      <c r="UGO153" s="72"/>
      <c r="UGP153" s="72"/>
      <c r="UGQ153" s="72"/>
      <c r="UGR153" s="72"/>
      <c r="UGS153" s="72"/>
      <c r="UGT153" s="72"/>
      <c r="UGU153" s="72"/>
      <c r="UGV153" s="72"/>
      <c r="UGW153" s="71"/>
      <c r="UGX153" s="71"/>
      <c r="UGY153" s="71"/>
      <c r="UGZ153" s="71"/>
      <c r="UHA153" s="71"/>
      <c r="UHB153" s="71"/>
      <c r="UHC153" s="71"/>
      <c r="UHD153" s="72"/>
      <c r="UHE153" s="72"/>
      <c r="UHF153" s="72"/>
      <c r="UHG153" s="72"/>
      <c r="UHH153" s="72"/>
      <c r="UHI153" s="72"/>
      <c r="UHJ153" s="72"/>
      <c r="UHK153" s="72"/>
      <c r="UHL153" s="72"/>
      <c r="UHM153" s="71"/>
      <c r="UHN153" s="71"/>
      <c r="UHO153" s="71"/>
      <c r="UHP153" s="71"/>
      <c r="UHQ153" s="71"/>
      <c r="UHR153" s="71"/>
      <c r="UHS153" s="71"/>
      <c r="UHT153" s="72"/>
      <c r="UHU153" s="72"/>
      <c r="UHV153" s="72"/>
      <c r="UHW153" s="72"/>
      <c r="UHX153" s="72"/>
      <c r="UHY153" s="72"/>
      <c r="UHZ153" s="72"/>
      <c r="UIA153" s="72"/>
      <c r="UIB153" s="72"/>
      <c r="UIC153" s="71"/>
      <c r="UID153" s="71"/>
      <c r="UIE153" s="71"/>
      <c r="UIF153" s="71"/>
      <c r="UIG153" s="71"/>
      <c r="UIH153" s="71"/>
      <c r="UII153" s="71"/>
      <c r="UIJ153" s="72"/>
      <c r="UIK153" s="72"/>
      <c r="UIL153" s="72"/>
      <c r="UIM153" s="72"/>
      <c r="UIN153" s="72"/>
      <c r="UIO153" s="72"/>
      <c r="UIP153" s="72"/>
      <c r="UIQ153" s="72"/>
      <c r="UIR153" s="72"/>
      <c r="UIS153" s="71"/>
      <c r="UIT153" s="71"/>
      <c r="UIU153" s="71"/>
      <c r="UIV153" s="71"/>
      <c r="UIW153" s="71"/>
      <c r="UIX153" s="71"/>
      <c r="UIY153" s="71"/>
      <c r="UIZ153" s="72"/>
      <c r="UJA153" s="72"/>
      <c r="UJB153" s="72"/>
      <c r="UJC153" s="72"/>
      <c r="UJD153" s="72"/>
      <c r="UJE153" s="72"/>
      <c r="UJF153" s="72"/>
      <c r="UJG153" s="72"/>
      <c r="UJH153" s="72"/>
      <c r="UJI153" s="71"/>
      <c r="UJJ153" s="71"/>
      <c r="UJK153" s="71"/>
      <c r="UJL153" s="71"/>
      <c r="UJM153" s="71"/>
      <c r="UJN153" s="71"/>
      <c r="UJO153" s="71"/>
      <c r="UJP153" s="72"/>
      <c r="UJQ153" s="72"/>
      <c r="UJR153" s="72"/>
      <c r="UJS153" s="72"/>
      <c r="UJT153" s="72"/>
      <c r="UJU153" s="72"/>
      <c r="UJV153" s="72"/>
      <c r="UJW153" s="72"/>
      <c r="UJX153" s="72"/>
      <c r="UJY153" s="71"/>
      <c r="UJZ153" s="71"/>
      <c r="UKA153" s="71"/>
      <c r="UKB153" s="71"/>
      <c r="UKC153" s="71"/>
      <c r="UKD153" s="71"/>
      <c r="UKE153" s="71"/>
      <c r="UKF153" s="72"/>
      <c r="UKG153" s="72"/>
      <c r="UKH153" s="72"/>
      <c r="UKI153" s="72"/>
      <c r="UKJ153" s="72"/>
      <c r="UKK153" s="72"/>
      <c r="UKL153" s="72"/>
      <c r="UKM153" s="72"/>
      <c r="UKN153" s="72"/>
      <c r="UKO153" s="71"/>
      <c r="UKP153" s="71"/>
      <c r="UKQ153" s="71"/>
      <c r="UKR153" s="71"/>
      <c r="UKS153" s="71"/>
      <c r="UKT153" s="71"/>
      <c r="UKU153" s="71"/>
      <c r="UKV153" s="72"/>
      <c r="UKW153" s="72"/>
      <c r="UKX153" s="72"/>
      <c r="UKY153" s="72"/>
      <c r="UKZ153" s="72"/>
      <c r="ULA153" s="72"/>
      <c r="ULB153" s="72"/>
      <c r="ULC153" s="72"/>
      <c r="ULD153" s="72"/>
      <c r="ULE153" s="71"/>
      <c r="ULF153" s="71"/>
      <c r="ULG153" s="71"/>
      <c r="ULH153" s="71"/>
      <c r="ULI153" s="71"/>
      <c r="ULJ153" s="71"/>
      <c r="ULK153" s="71"/>
      <c r="ULL153" s="72"/>
      <c r="ULM153" s="72"/>
      <c r="ULN153" s="72"/>
      <c r="ULO153" s="72"/>
      <c r="ULP153" s="72"/>
      <c r="ULQ153" s="72"/>
      <c r="ULR153" s="72"/>
      <c r="ULS153" s="72"/>
      <c r="ULT153" s="72"/>
      <c r="ULU153" s="71"/>
      <c r="ULV153" s="71"/>
      <c r="ULW153" s="71"/>
      <c r="ULX153" s="71"/>
      <c r="ULY153" s="71"/>
      <c r="ULZ153" s="71"/>
      <c r="UMA153" s="71"/>
      <c r="UMB153" s="72"/>
      <c r="UMC153" s="72"/>
      <c r="UMD153" s="72"/>
      <c r="UME153" s="72"/>
      <c r="UMF153" s="72"/>
      <c r="UMG153" s="72"/>
      <c r="UMH153" s="72"/>
      <c r="UMI153" s="72"/>
      <c r="UMJ153" s="72"/>
      <c r="UMK153" s="71"/>
      <c r="UML153" s="71"/>
      <c r="UMM153" s="71"/>
      <c r="UMN153" s="71"/>
      <c r="UMO153" s="71"/>
      <c r="UMP153" s="71"/>
      <c r="UMQ153" s="71"/>
      <c r="UMR153" s="72"/>
      <c r="UMS153" s="72"/>
      <c r="UMT153" s="72"/>
      <c r="UMU153" s="72"/>
      <c r="UMV153" s="72"/>
      <c r="UMW153" s="72"/>
      <c r="UMX153" s="72"/>
      <c r="UMY153" s="72"/>
      <c r="UMZ153" s="72"/>
      <c r="UNA153" s="71"/>
      <c r="UNB153" s="71"/>
      <c r="UNC153" s="71"/>
      <c r="UND153" s="71"/>
      <c r="UNE153" s="71"/>
      <c r="UNF153" s="71"/>
      <c r="UNG153" s="71"/>
      <c r="UNH153" s="72"/>
      <c r="UNI153" s="72"/>
      <c r="UNJ153" s="72"/>
      <c r="UNK153" s="72"/>
      <c r="UNL153" s="72"/>
      <c r="UNM153" s="72"/>
      <c r="UNN153" s="72"/>
      <c r="UNO153" s="72"/>
      <c r="UNP153" s="72"/>
      <c r="UNQ153" s="71"/>
      <c r="UNR153" s="71"/>
      <c r="UNS153" s="71"/>
      <c r="UNT153" s="71"/>
      <c r="UNU153" s="71"/>
      <c r="UNV153" s="71"/>
      <c r="UNW153" s="71"/>
      <c r="UNX153" s="72"/>
      <c r="UNY153" s="72"/>
      <c r="UNZ153" s="72"/>
      <c r="UOA153" s="72"/>
      <c r="UOB153" s="72"/>
      <c r="UOC153" s="72"/>
      <c r="UOD153" s="72"/>
      <c r="UOE153" s="72"/>
      <c r="UOF153" s="72"/>
      <c r="UOG153" s="71"/>
      <c r="UOH153" s="71"/>
      <c r="UOI153" s="71"/>
      <c r="UOJ153" s="71"/>
      <c r="UOK153" s="71"/>
      <c r="UOL153" s="71"/>
      <c r="UOM153" s="71"/>
      <c r="UON153" s="72"/>
      <c r="UOO153" s="72"/>
      <c r="UOP153" s="72"/>
      <c r="UOQ153" s="72"/>
      <c r="UOR153" s="72"/>
      <c r="UOS153" s="72"/>
      <c r="UOT153" s="72"/>
      <c r="UOU153" s="72"/>
      <c r="UOV153" s="72"/>
      <c r="UOW153" s="71"/>
      <c r="UOX153" s="71"/>
      <c r="UOY153" s="71"/>
      <c r="UOZ153" s="71"/>
      <c r="UPA153" s="71"/>
      <c r="UPB153" s="71"/>
      <c r="UPC153" s="71"/>
      <c r="UPD153" s="72"/>
      <c r="UPE153" s="72"/>
      <c r="UPF153" s="72"/>
      <c r="UPG153" s="72"/>
      <c r="UPH153" s="72"/>
      <c r="UPI153" s="72"/>
      <c r="UPJ153" s="72"/>
      <c r="UPK153" s="72"/>
      <c r="UPL153" s="72"/>
      <c r="UPM153" s="71"/>
      <c r="UPN153" s="71"/>
      <c r="UPO153" s="71"/>
      <c r="UPP153" s="71"/>
      <c r="UPQ153" s="71"/>
      <c r="UPR153" s="71"/>
      <c r="UPS153" s="71"/>
      <c r="UPT153" s="72"/>
      <c r="UPU153" s="72"/>
      <c r="UPV153" s="72"/>
      <c r="UPW153" s="72"/>
      <c r="UPX153" s="72"/>
      <c r="UPY153" s="72"/>
      <c r="UPZ153" s="72"/>
      <c r="UQA153" s="72"/>
      <c r="UQB153" s="72"/>
      <c r="UQC153" s="71"/>
      <c r="UQD153" s="71"/>
      <c r="UQE153" s="71"/>
      <c r="UQF153" s="71"/>
      <c r="UQG153" s="71"/>
      <c r="UQH153" s="71"/>
      <c r="UQI153" s="71"/>
      <c r="UQJ153" s="72"/>
      <c r="UQK153" s="72"/>
      <c r="UQL153" s="72"/>
      <c r="UQM153" s="72"/>
      <c r="UQN153" s="72"/>
      <c r="UQO153" s="72"/>
      <c r="UQP153" s="72"/>
      <c r="UQQ153" s="72"/>
      <c r="UQR153" s="72"/>
      <c r="UQS153" s="71"/>
      <c r="UQT153" s="71"/>
      <c r="UQU153" s="71"/>
      <c r="UQV153" s="71"/>
      <c r="UQW153" s="71"/>
      <c r="UQX153" s="71"/>
      <c r="UQY153" s="71"/>
      <c r="UQZ153" s="72"/>
      <c r="URA153" s="72"/>
      <c r="URB153" s="72"/>
      <c r="URC153" s="72"/>
      <c r="URD153" s="72"/>
      <c r="URE153" s="72"/>
      <c r="URF153" s="72"/>
      <c r="URG153" s="72"/>
      <c r="URH153" s="72"/>
      <c r="URI153" s="71"/>
      <c r="URJ153" s="71"/>
      <c r="URK153" s="71"/>
      <c r="URL153" s="71"/>
      <c r="URM153" s="71"/>
      <c r="URN153" s="71"/>
      <c r="URO153" s="71"/>
      <c r="URP153" s="72"/>
      <c r="URQ153" s="72"/>
      <c r="URR153" s="72"/>
      <c r="URS153" s="72"/>
      <c r="URT153" s="72"/>
      <c r="URU153" s="72"/>
      <c r="URV153" s="72"/>
      <c r="URW153" s="72"/>
      <c r="URX153" s="72"/>
      <c r="URY153" s="71"/>
      <c r="URZ153" s="71"/>
      <c r="USA153" s="71"/>
      <c r="USB153" s="71"/>
      <c r="USC153" s="71"/>
      <c r="USD153" s="71"/>
      <c r="USE153" s="71"/>
      <c r="USF153" s="72"/>
      <c r="USG153" s="72"/>
      <c r="USH153" s="72"/>
      <c r="USI153" s="72"/>
      <c r="USJ153" s="72"/>
      <c r="USK153" s="72"/>
      <c r="USL153" s="72"/>
      <c r="USM153" s="72"/>
      <c r="USN153" s="72"/>
      <c r="USO153" s="71"/>
      <c r="USP153" s="71"/>
      <c r="USQ153" s="71"/>
      <c r="USR153" s="71"/>
      <c r="USS153" s="71"/>
      <c r="UST153" s="71"/>
      <c r="USU153" s="71"/>
      <c r="USV153" s="72"/>
      <c r="USW153" s="72"/>
      <c r="USX153" s="72"/>
      <c r="USY153" s="72"/>
      <c r="USZ153" s="72"/>
      <c r="UTA153" s="72"/>
      <c r="UTB153" s="72"/>
      <c r="UTC153" s="72"/>
      <c r="UTD153" s="72"/>
      <c r="UTE153" s="71"/>
      <c r="UTF153" s="71"/>
      <c r="UTG153" s="71"/>
      <c r="UTH153" s="71"/>
      <c r="UTI153" s="71"/>
      <c r="UTJ153" s="71"/>
      <c r="UTK153" s="71"/>
      <c r="UTL153" s="72"/>
      <c r="UTM153" s="72"/>
      <c r="UTN153" s="72"/>
      <c r="UTO153" s="72"/>
      <c r="UTP153" s="72"/>
      <c r="UTQ153" s="72"/>
      <c r="UTR153" s="72"/>
      <c r="UTS153" s="72"/>
      <c r="UTT153" s="72"/>
      <c r="UTU153" s="71"/>
      <c r="UTV153" s="71"/>
      <c r="UTW153" s="71"/>
      <c r="UTX153" s="71"/>
      <c r="UTY153" s="71"/>
      <c r="UTZ153" s="71"/>
      <c r="UUA153" s="71"/>
      <c r="UUB153" s="72"/>
      <c r="UUC153" s="72"/>
      <c r="UUD153" s="72"/>
      <c r="UUE153" s="72"/>
      <c r="UUF153" s="72"/>
      <c r="UUG153" s="72"/>
      <c r="UUH153" s="72"/>
      <c r="UUI153" s="72"/>
      <c r="UUJ153" s="72"/>
      <c r="UUK153" s="71"/>
      <c r="UUL153" s="71"/>
      <c r="UUM153" s="71"/>
      <c r="UUN153" s="71"/>
      <c r="UUO153" s="71"/>
      <c r="UUP153" s="71"/>
      <c r="UUQ153" s="71"/>
      <c r="UUR153" s="72"/>
      <c r="UUS153" s="72"/>
      <c r="UUT153" s="72"/>
      <c r="UUU153" s="72"/>
      <c r="UUV153" s="72"/>
      <c r="UUW153" s="72"/>
      <c r="UUX153" s="72"/>
      <c r="UUY153" s="72"/>
      <c r="UUZ153" s="72"/>
      <c r="UVA153" s="71"/>
      <c r="UVB153" s="71"/>
      <c r="UVC153" s="71"/>
      <c r="UVD153" s="71"/>
      <c r="UVE153" s="71"/>
      <c r="UVF153" s="71"/>
      <c r="UVG153" s="71"/>
      <c r="UVH153" s="72"/>
      <c r="UVI153" s="72"/>
      <c r="UVJ153" s="72"/>
      <c r="UVK153" s="72"/>
      <c r="UVL153" s="72"/>
      <c r="UVM153" s="72"/>
      <c r="UVN153" s="72"/>
      <c r="UVO153" s="72"/>
      <c r="UVP153" s="72"/>
      <c r="UVQ153" s="71"/>
      <c r="UVR153" s="71"/>
      <c r="UVS153" s="71"/>
      <c r="UVT153" s="71"/>
      <c r="UVU153" s="71"/>
      <c r="UVV153" s="71"/>
      <c r="UVW153" s="71"/>
      <c r="UVX153" s="72"/>
      <c r="UVY153" s="72"/>
      <c r="UVZ153" s="72"/>
      <c r="UWA153" s="72"/>
      <c r="UWB153" s="72"/>
      <c r="UWC153" s="72"/>
      <c r="UWD153" s="72"/>
      <c r="UWE153" s="72"/>
      <c r="UWF153" s="72"/>
      <c r="UWG153" s="71"/>
      <c r="UWH153" s="71"/>
      <c r="UWI153" s="71"/>
      <c r="UWJ153" s="71"/>
      <c r="UWK153" s="71"/>
      <c r="UWL153" s="71"/>
      <c r="UWM153" s="71"/>
      <c r="UWN153" s="72"/>
      <c r="UWO153" s="72"/>
      <c r="UWP153" s="72"/>
      <c r="UWQ153" s="72"/>
      <c r="UWR153" s="72"/>
      <c r="UWS153" s="72"/>
      <c r="UWT153" s="72"/>
      <c r="UWU153" s="72"/>
      <c r="UWV153" s="72"/>
      <c r="UWW153" s="71"/>
      <c r="UWX153" s="71"/>
      <c r="UWY153" s="71"/>
      <c r="UWZ153" s="71"/>
      <c r="UXA153" s="71"/>
      <c r="UXB153" s="71"/>
      <c r="UXC153" s="71"/>
      <c r="UXD153" s="72"/>
      <c r="UXE153" s="72"/>
      <c r="UXF153" s="72"/>
      <c r="UXG153" s="72"/>
      <c r="UXH153" s="72"/>
      <c r="UXI153" s="72"/>
      <c r="UXJ153" s="72"/>
      <c r="UXK153" s="72"/>
      <c r="UXL153" s="72"/>
      <c r="UXM153" s="71"/>
      <c r="UXN153" s="71"/>
      <c r="UXO153" s="71"/>
      <c r="UXP153" s="71"/>
      <c r="UXQ153" s="71"/>
      <c r="UXR153" s="71"/>
      <c r="UXS153" s="71"/>
      <c r="UXT153" s="72"/>
      <c r="UXU153" s="72"/>
      <c r="UXV153" s="72"/>
      <c r="UXW153" s="72"/>
      <c r="UXX153" s="72"/>
      <c r="UXY153" s="72"/>
      <c r="UXZ153" s="72"/>
      <c r="UYA153" s="72"/>
      <c r="UYB153" s="72"/>
      <c r="UYC153" s="71"/>
      <c r="UYD153" s="71"/>
      <c r="UYE153" s="71"/>
      <c r="UYF153" s="71"/>
      <c r="UYG153" s="71"/>
      <c r="UYH153" s="71"/>
      <c r="UYI153" s="71"/>
      <c r="UYJ153" s="72"/>
      <c r="UYK153" s="72"/>
      <c r="UYL153" s="72"/>
      <c r="UYM153" s="72"/>
      <c r="UYN153" s="72"/>
      <c r="UYO153" s="72"/>
      <c r="UYP153" s="72"/>
      <c r="UYQ153" s="72"/>
      <c r="UYR153" s="72"/>
      <c r="UYS153" s="71"/>
      <c r="UYT153" s="71"/>
      <c r="UYU153" s="71"/>
      <c r="UYV153" s="71"/>
      <c r="UYW153" s="71"/>
      <c r="UYX153" s="71"/>
      <c r="UYY153" s="71"/>
      <c r="UYZ153" s="72"/>
      <c r="UZA153" s="72"/>
      <c r="UZB153" s="72"/>
      <c r="UZC153" s="72"/>
      <c r="UZD153" s="72"/>
      <c r="UZE153" s="72"/>
      <c r="UZF153" s="72"/>
      <c r="UZG153" s="72"/>
      <c r="UZH153" s="72"/>
      <c r="UZI153" s="71"/>
      <c r="UZJ153" s="71"/>
      <c r="UZK153" s="71"/>
      <c r="UZL153" s="71"/>
      <c r="UZM153" s="71"/>
      <c r="UZN153" s="71"/>
      <c r="UZO153" s="71"/>
      <c r="UZP153" s="72"/>
      <c r="UZQ153" s="72"/>
      <c r="UZR153" s="72"/>
      <c r="UZS153" s="72"/>
      <c r="UZT153" s="72"/>
      <c r="UZU153" s="72"/>
      <c r="UZV153" s="72"/>
      <c r="UZW153" s="72"/>
      <c r="UZX153" s="72"/>
      <c r="UZY153" s="71"/>
      <c r="UZZ153" s="71"/>
      <c r="VAA153" s="71"/>
      <c r="VAB153" s="71"/>
      <c r="VAC153" s="71"/>
      <c r="VAD153" s="71"/>
      <c r="VAE153" s="71"/>
      <c r="VAF153" s="72"/>
      <c r="VAG153" s="72"/>
      <c r="VAH153" s="72"/>
      <c r="VAI153" s="72"/>
      <c r="VAJ153" s="72"/>
      <c r="VAK153" s="72"/>
      <c r="VAL153" s="72"/>
      <c r="VAM153" s="72"/>
      <c r="VAN153" s="72"/>
      <c r="VAO153" s="71"/>
      <c r="VAP153" s="71"/>
      <c r="VAQ153" s="71"/>
      <c r="VAR153" s="71"/>
      <c r="VAS153" s="71"/>
      <c r="VAT153" s="71"/>
      <c r="VAU153" s="71"/>
      <c r="VAV153" s="72"/>
      <c r="VAW153" s="72"/>
      <c r="VAX153" s="72"/>
      <c r="VAY153" s="72"/>
      <c r="VAZ153" s="72"/>
      <c r="VBA153" s="72"/>
      <c r="VBB153" s="72"/>
      <c r="VBC153" s="72"/>
      <c r="VBD153" s="72"/>
      <c r="VBE153" s="71"/>
      <c r="VBF153" s="71"/>
      <c r="VBG153" s="71"/>
      <c r="VBH153" s="71"/>
      <c r="VBI153" s="71"/>
      <c r="VBJ153" s="71"/>
      <c r="VBK153" s="71"/>
      <c r="VBL153" s="72"/>
      <c r="VBM153" s="72"/>
      <c r="VBN153" s="72"/>
      <c r="VBO153" s="72"/>
      <c r="VBP153" s="72"/>
      <c r="VBQ153" s="72"/>
      <c r="VBR153" s="72"/>
      <c r="VBS153" s="72"/>
      <c r="VBT153" s="72"/>
      <c r="VBU153" s="71"/>
      <c r="VBV153" s="71"/>
      <c r="VBW153" s="71"/>
      <c r="VBX153" s="71"/>
      <c r="VBY153" s="71"/>
      <c r="VBZ153" s="71"/>
      <c r="VCA153" s="71"/>
      <c r="VCB153" s="72"/>
      <c r="VCC153" s="72"/>
      <c r="VCD153" s="72"/>
      <c r="VCE153" s="72"/>
      <c r="VCF153" s="72"/>
      <c r="VCG153" s="72"/>
      <c r="VCH153" s="72"/>
      <c r="VCI153" s="72"/>
      <c r="VCJ153" s="72"/>
      <c r="VCK153" s="71"/>
      <c r="VCL153" s="71"/>
      <c r="VCM153" s="71"/>
      <c r="VCN153" s="71"/>
      <c r="VCO153" s="71"/>
      <c r="VCP153" s="71"/>
      <c r="VCQ153" s="71"/>
      <c r="VCR153" s="72"/>
      <c r="VCS153" s="72"/>
      <c r="VCT153" s="72"/>
      <c r="VCU153" s="72"/>
      <c r="VCV153" s="72"/>
      <c r="VCW153" s="72"/>
      <c r="VCX153" s="72"/>
      <c r="VCY153" s="72"/>
      <c r="VCZ153" s="72"/>
      <c r="VDA153" s="71"/>
      <c r="VDB153" s="71"/>
      <c r="VDC153" s="71"/>
      <c r="VDD153" s="71"/>
      <c r="VDE153" s="71"/>
      <c r="VDF153" s="71"/>
      <c r="VDG153" s="71"/>
      <c r="VDH153" s="72"/>
      <c r="VDI153" s="72"/>
      <c r="VDJ153" s="72"/>
      <c r="VDK153" s="72"/>
      <c r="VDL153" s="72"/>
      <c r="VDM153" s="72"/>
      <c r="VDN153" s="72"/>
      <c r="VDO153" s="72"/>
      <c r="VDP153" s="72"/>
      <c r="VDQ153" s="71"/>
      <c r="VDR153" s="71"/>
      <c r="VDS153" s="71"/>
      <c r="VDT153" s="71"/>
      <c r="VDU153" s="71"/>
      <c r="VDV153" s="71"/>
      <c r="VDW153" s="71"/>
      <c r="VDX153" s="72"/>
      <c r="VDY153" s="72"/>
      <c r="VDZ153" s="72"/>
      <c r="VEA153" s="72"/>
      <c r="VEB153" s="72"/>
      <c r="VEC153" s="72"/>
      <c r="VED153" s="72"/>
      <c r="VEE153" s="72"/>
      <c r="VEF153" s="72"/>
      <c r="VEG153" s="71"/>
      <c r="VEH153" s="71"/>
      <c r="VEI153" s="71"/>
      <c r="VEJ153" s="71"/>
      <c r="VEK153" s="71"/>
      <c r="VEL153" s="71"/>
      <c r="VEM153" s="71"/>
      <c r="VEN153" s="72"/>
      <c r="VEO153" s="72"/>
      <c r="VEP153" s="72"/>
      <c r="VEQ153" s="72"/>
      <c r="VER153" s="72"/>
      <c r="VES153" s="72"/>
      <c r="VET153" s="72"/>
      <c r="VEU153" s="72"/>
      <c r="VEV153" s="72"/>
      <c r="VEW153" s="71"/>
      <c r="VEX153" s="71"/>
      <c r="VEY153" s="71"/>
      <c r="VEZ153" s="71"/>
      <c r="VFA153" s="71"/>
      <c r="VFB153" s="71"/>
      <c r="VFC153" s="71"/>
      <c r="VFD153" s="72"/>
      <c r="VFE153" s="72"/>
      <c r="VFF153" s="72"/>
      <c r="VFG153" s="72"/>
      <c r="VFH153" s="72"/>
      <c r="VFI153" s="72"/>
      <c r="VFJ153" s="72"/>
      <c r="VFK153" s="72"/>
      <c r="VFL153" s="72"/>
      <c r="VFM153" s="71"/>
      <c r="VFN153" s="71"/>
      <c r="VFO153" s="71"/>
      <c r="VFP153" s="71"/>
      <c r="VFQ153" s="71"/>
      <c r="VFR153" s="71"/>
      <c r="VFS153" s="71"/>
      <c r="VFT153" s="72"/>
      <c r="VFU153" s="72"/>
      <c r="VFV153" s="72"/>
      <c r="VFW153" s="72"/>
      <c r="VFX153" s="72"/>
      <c r="VFY153" s="72"/>
      <c r="VFZ153" s="72"/>
      <c r="VGA153" s="72"/>
      <c r="VGB153" s="72"/>
      <c r="VGC153" s="71"/>
      <c r="VGD153" s="71"/>
      <c r="VGE153" s="71"/>
      <c r="VGF153" s="71"/>
      <c r="VGG153" s="71"/>
      <c r="VGH153" s="71"/>
      <c r="VGI153" s="71"/>
      <c r="VGJ153" s="72"/>
      <c r="VGK153" s="72"/>
      <c r="VGL153" s="72"/>
      <c r="VGM153" s="72"/>
      <c r="VGN153" s="72"/>
      <c r="VGO153" s="72"/>
      <c r="VGP153" s="72"/>
      <c r="VGQ153" s="72"/>
      <c r="VGR153" s="72"/>
      <c r="VGS153" s="71"/>
      <c r="VGT153" s="71"/>
      <c r="VGU153" s="71"/>
      <c r="VGV153" s="71"/>
      <c r="VGW153" s="71"/>
      <c r="VGX153" s="71"/>
      <c r="VGY153" s="71"/>
      <c r="VGZ153" s="72"/>
      <c r="VHA153" s="72"/>
      <c r="VHB153" s="72"/>
      <c r="VHC153" s="72"/>
      <c r="VHD153" s="72"/>
      <c r="VHE153" s="72"/>
      <c r="VHF153" s="72"/>
      <c r="VHG153" s="72"/>
      <c r="VHH153" s="72"/>
      <c r="VHI153" s="71"/>
      <c r="VHJ153" s="71"/>
      <c r="VHK153" s="71"/>
      <c r="VHL153" s="71"/>
      <c r="VHM153" s="71"/>
      <c r="VHN153" s="71"/>
      <c r="VHO153" s="71"/>
      <c r="VHP153" s="72"/>
      <c r="VHQ153" s="72"/>
      <c r="VHR153" s="72"/>
      <c r="VHS153" s="72"/>
      <c r="VHT153" s="72"/>
      <c r="VHU153" s="72"/>
      <c r="VHV153" s="72"/>
      <c r="VHW153" s="72"/>
      <c r="VHX153" s="72"/>
      <c r="VHY153" s="71"/>
      <c r="VHZ153" s="71"/>
      <c r="VIA153" s="71"/>
      <c r="VIB153" s="71"/>
      <c r="VIC153" s="71"/>
      <c r="VID153" s="71"/>
      <c r="VIE153" s="71"/>
      <c r="VIF153" s="72"/>
      <c r="VIG153" s="72"/>
      <c r="VIH153" s="72"/>
      <c r="VII153" s="72"/>
      <c r="VIJ153" s="72"/>
      <c r="VIK153" s="72"/>
      <c r="VIL153" s="72"/>
      <c r="VIM153" s="72"/>
      <c r="VIN153" s="72"/>
      <c r="VIO153" s="71"/>
      <c r="VIP153" s="71"/>
      <c r="VIQ153" s="71"/>
      <c r="VIR153" s="71"/>
      <c r="VIS153" s="71"/>
      <c r="VIT153" s="71"/>
      <c r="VIU153" s="71"/>
      <c r="VIV153" s="72"/>
      <c r="VIW153" s="72"/>
      <c r="VIX153" s="72"/>
      <c r="VIY153" s="72"/>
      <c r="VIZ153" s="72"/>
      <c r="VJA153" s="72"/>
      <c r="VJB153" s="72"/>
      <c r="VJC153" s="72"/>
      <c r="VJD153" s="72"/>
      <c r="VJE153" s="71"/>
      <c r="VJF153" s="71"/>
      <c r="VJG153" s="71"/>
      <c r="VJH153" s="71"/>
      <c r="VJI153" s="71"/>
      <c r="VJJ153" s="71"/>
      <c r="VJK153" s="71"/>
      <c r="VJL153" s="72"/>
      <c r="VJM153" s="72"/>
      <c r="VJN153" s="72"/>
      <c r="VJO153" s="72"/>
      <c r="VJP153" s="72"/>
      <c r="VJQ153" s="72"/>
      <c r="VJR153" s="72"/>
      <c r="VJS153" s="72"/>
      <c r="VJT153" s="72"/>
      <c r="VJU153" s="71"/>
      <c r="VJV153" s="71"/>
      <c r="VJW153" s="71"/>
      <c r="VJX153" s="71"/>
      <c r="VJY153" s="71"/>
      <c r="VJZ153" s="71"/>
      <c r="VKA153" s="71"/>
      <c r="VKB153" s="72"/>
      <c r="VKC153" s="72"/>
      <c r="VKD153" s="72"/>
      <c r="VKE153" s="72"/>
      <c r="VKF153" s="72"/>
      <c r="VKG153" s="72"/>
      <c r="VKH153" s="72"/>
      <c r="VKI153" s="72"/>
      <c r="VKJ153" s="72"/>
      <c r="VKK153" s="71"/>
      <c r="VKL153" s="71"/>
      <c r="VKM153" s="71"/>
      <c r="VKN153" s="71"/>
      <c r="VKO153" s="71"/>
      <c r="VKP153" s="71"/>
      <c r="VKQ153" s="71"/>
      <c r="VKR153" s="72"/>
      <c r="VKS153" s="72"/>
      <c r="VKT153" s="72"/>
      <c r="VKU153" s="72"/>
      <c r="VKV153" s="72"/>
      <c r="VKW153" s="72"/>
      <c r="VKX153" s="72"/>
      <c r="VKY153" s="72"/>
      <c r="VKZ153" s="72"/>
      <c r="VLA153" s="71"/>
      <c r="VLB153" s="71"/>
      <c r="VLC153" s="71"/>
      <c r="VLD153" s="71"/>
      <c r="VLE153" s="71"/>
      <c r="VLF153" s="71"/>
      <c r="VLG153" s="71"/>
      <c r="VLH153" s="72"/>
      <c r="VLI153" s="72"/>
      <c r="VLJ153" s="72"/>
      <c r="VLK153" s="72"/>
      <c r="VLL153" s="72"/>
      <c r="VLM153" s="72"/>
      <c r="VLN153" s="72"/>
      <c r="VLO153" s="72"/>
      <c r="VLP153" s="72"/>
      <c r="VLQ153" s="71"/>
      <c r="VLR153" s="71"/>
      <c r="VLS153" s="71"/>
      <c r="VLT153" s="71"/>
      <c r="VLU153" s="71"/>
      <c r="VLV153" s="71"/>
      <c r="VLW153" s="71"/>
      <c r="VLX153" s="72"/>
      <c r="VLY153" s="72"/>
      <c r="VLZ153" s="72"/>
      <c r="VMA153" s="72"/>
      <c r="VMB153" s="72"/>
      <c r="VMC153" s="72"/>
      <c r="VMD153" s="72"/>
      <c r="VME153" s="72"/>
      <c r="VMF153" s="72"/>
      <c r="VMG153" s="71"/>
      <c r="VMH153" s="71"/>
      <c r="VMI153" s="71"/>
      <c r="VMJ153" s="71"/>
      <c r="VMK153" s="71"/>
      <c r="VML153" s="71"/>
      <c r="VMM153" s="71"/>
      <c r="VMN153" s="72"/>
      <c r="VMO153" s="72"/>
      <c r="VMP153" s="72"/>
      <c r="VMQ153" s="72"/>
      <c r="VMR153" s="72"/>
      <c r="VMS153" s="72"/>
      <c r="VMT153" s="72"/>
      <c r="VMU153" s="72"/>
      <c r="VMV153" s="72"/>
      <c r="VMW153" s="71"/>
      <c r="VMX153" s="71"/>
      <c r="VMY153" s="71"/>
      <c r="VMZ153" s="71"/>
      <c r="VNA153" s="71"/>
      <c r="VNB153" s="71"/>
      <c r="VNC153" s="71"/>
      <c r="VND153" s="72"/>
      <c r="VNE153" s="72"/>
      <c r="VNF153" s="72"/>
      <c r="VNG153" s="72"/>
      <c r="VNH153" s="72"/>
      <c r="VNI153" s="72"/>
      <c r="VNJ153" s="72"/>
      <c r="VNK153" s="72"/>
      <c r="VNL153" s="72"/>
      <c r="VNM153" s="71"/>
      <c r="VNN153" s="71"/>
      <c r="VNO153" s="71"/>
      <c r="VNP153" s="71"/>
      <c r="VNQ153" s="71"/>
      <c r="VNR153" s="71"/>
      <c r="VNS153" s="71"/>
      <c r="VNT153" s="72"/>
      <c r="VNU153" s="72"/>
      <c r="VNV153" s="72"/>
      <c r="VNW153" s="72"/>
      <c r="VNX153" s="72"/>
      <c r="VNY153" s="72"/>
      <c r="VNZ153" s="72"/>
      <c r="VOA153" s="72"/>
      <c r="VOB153" s="72"/>
      <c r="VOC153" s="71"/>
      <c r="VOD153" s="71"/>
      <c r="VOE153" s="71"/>
      <c r="VOF153" s="71"/>
      <c r="VOG153" s="71"/>
      <c r="VOH153" s="71"/>
      <c r="VOI153" s="71"/>
      <c r="VOJ153" s="72"/>
      <c r="VOK153" s="72"/>
      <c r="VOL153" s="72"/>
      <c r="VOM153" s="72"/>
      <c r="VON153" s="72"/>
      <c r="VOO153" s="72"/>
      <c r="VOP153" s="72"/>
      <c r="VOQ153" s="72"/>
      <c r="VOR153" s="72"/>
      <c r="VOS153" s="71"/>
      <c r="VOT153" s="71"/>
      <c r="VOU153" s="71"/>
      <c r="VOV153" s="71"/>
      <c r="VOW153" s="71"/>
      <c r="VOX153" s="71"/>
      <c r="VOY153" s="71"/>
      <c r="VOZ153" s="72"/>
      <c r="VPA153" s="72"/>
      <c r="VPB153" s="72"/>
      <c r="VPC153" s="72"/>
      <c r="VPD153" s="72"/>
      <c r="VPE153" s="72"/>
      <c r="VPF153" s="72"/>
      <c r="VPG153" s="72"/>
      <c r="VPH153" s="72"/>
      <c r="VPI153" s="71"/>
      <c r="VPJ153" s="71"/>
      <c r="VPK153" s="71"/>
      <c r="VPL153" s="71"/>
      <c r="VPM153" s="71"/>
      <c r="VPN153" s="71"/>
      <c r="VPO153" s="71"/>
      <c r="VPP153" s="72"/>
      <c r="VPQ153" s="72"/>
      <c r="VPR153" s="72"/>
      <c r="VPS153" s="72"/>
      <c r="VPT153" s="72"/>
      <c r="VPU153" s="72"/>
      <c r="VPV153" s="72"/>
      <c r="VPW153" s="72"/>
      <c r="VPX153" s="72"/>
      <c r="VPY153" s="71"/>
      <c r="VPZ153" s="71"/>
      <c r="VQA153" s="71"/>
      <c r="VQB153" s="71"/>
      <c r="VQC153" s="71"/>
      <c r="VQD153" s="71"/>
      <c r="VQE153" s="71"/>
      <c r="VQF153" s="72"/>
      <c r="VQG153" s="72"/>
      <c r="VQH153" s="72"/>
      <c r="VQI153" s="72"/>
      <c r="VQJ153" s="72"/>
      <c r="VQK153" s="72"/>
      <c r="VQL153" s="72"/>
      <c r="VQM153" s="72"/>
      <c r="VQN153" s="72"/>
      <c r="VQO153" s="71"/>
      <c r="VQP153" s="71"/>
      <c r="VQQ153" s="71"/>
      <c r="VQR153" s="71"/>
      <c r="VQS153" s="71"/>
      <c r="VQT153" s="71"/>
      <c r="VQU153" s="71"/>
      <c r="VQV153" s="72"/>
      <c r="VQW153" s="72"/>
      <c r="VQX153" s="72"/>
      <c r="VQY153" s="72"/>
      <c r="VQZ153" s="72"/>
      <c r="VRA153" s="72"/>
      <c r="VRB153" s="72"/>
      <c r="VRC153" s="72"/>
      <c r="VRD153" s="72"/>
      <c r="VRE153" s="71"/>
      <c r="VRF153" s="71"/>
      <c r="VRG153" s="71"/>
      <c r="VRH153" s="71"/>
      <c r="VRI153" s="71"/>
      <c r="VRJ153" s="71"/>
      <c r="VRK153" s="71"/>
      <c r="VRL153" s="72"/>
      <c r="VRM153" s="72"/>
      <c r="VRN153" s="72"/>
      <c r="VRO153" s="72"/>
      <c r="VRP153" s="72"/>
      <c r="VRQ153" s="72"/>
      <c r="VRR153" s="72"/>
      <c r="VRS153" s="72"/>
      <c r="VRT153" s="72"/>
      <c r="VRU153" s="71"/>
      <c r="VRV153" s="71"/>
      <c r="VRW153" s="71"/>
      <c r="VRX153" s="71"/>
      <c r="VRY153" s="71"/>
      <c r="VRZ153" s="71"/>
      <c r="VSA153" s="71"/>
      <c r="VSB153" s="72"/>
      <c r="VSC153" s="72"/>
      <c r="VSD153" s="72"/>
      <c r="VSE153" s="72"/>
      <c r="VSF153" s="72"/>
      <c r="VSG153" s="72"/>
      <c r="VSH153" s="72"/>
      <c r="VSI153" s="72"/>
      <c r="VSJ153" s="72"/>
      <c r="VSK153" s="71"/>
      <c r="VSL153" s="71"/>
      <c r="VSM153" s="71"/>
      <c r="VSN153" s="71"/>
      <c r="VSO153" s="71"/>
      <c r="VSP153" s="71"/>
      <c r="VSQ153" s="71"/>
      <c r="VSR153" s="72"/>
      <c r="VSS153" s="72"/>
      <c r="VST153" s="72"/>
      <c r="VSU153" s="72"/>
      <c r="VSV153" s="72"/>
      <c r="VSW153" s="72"/>
      <c r="VSX153" s="72"/>
      <c r="VSY153" s="72"/>
      <c r="VSZ153" s="72"/>
      <c r="VTA153" s="71"/>
      <c r="VTB153" s="71"/>
      <c r="VTC153" s="71"/>
      <c r="VTD153" s="71"/>
      <c r="VTE153" s="71"/>
      <c r="VTF153" s="71"/>
      <c r="VTG153" s="71"/>
      <c r="VTH153" s="72"/>
      <c r="VTI153" s="72"/>
      <c r="VTJ153" s="72"/>
      <c r="VTK153" s="72"/>
      <c r="VTL153" s="72"/>
      <c r="VTM153" s="72"/>
      <c r="VTN153" s="72"/>
      <c r="VTO153" s="72"/>
      <c r="VTP153" s="72"/>
      <c r="VTQ153" s="71"/>
      <c r="VTR153" s="71"/>
      <c r="VTS153" s="71"/>
      <c r="VTT153" s="71"/>
      <c r="VTU153" s="71"/>
      <c r="VTV153" s="71"/>
      <c r="VTW153" s="71"/>
      <c r="VTX153" s="72"/>
      <c r="VTY153" s="72"/>
      <c r="VTZ153" s="72"/>
      <c r="VUA153" s="72"/>
      <c r="VUB153" s="72"/>
      <c r="VUC153" s="72"/>
      <c r="VUD153" s="72"/>
      <c r="VUE153" s="72"/>
      <c r="VUF153" s="72"/>
      <c r="VUG153" s="71"/>
      <c r="VUH153" s="71"/>
      <c r="VUI153" s="71"/>
      <c r="VUJ153" s="71"/>
      <c r="VUK153" s="71"/>
      <c r="VUL153" s="71"/>
      <c r="VUM153" s="71"/>
      <c r="VUN153" s="72"/>
      <c r="VUO153" s="72"/>
      <c r="VUP153" s="72"/>
      <c r="VUQ153" s="72"/>
      <c r="VUR153" s="72"/>
      <c r="VUS153" s="72"/>
      <c r="VUT153" s="72"/>
      <c r="VUU153" s="72"/>
      <c r="VUV153" s="72"/>
      <c r="VUW153" s="71"/>
      <c r="VUX153" s="71"/>
      <c r="VUY153" s="71"/>
      <c r="VUZ153" s="71"/>
      <c r="VVA153" s="71"/>
      <c r="VVB153" s="71"/>
      <c r="VVC153" s="71"/>
      <c r="VVD153" s="72"/>
      <c r="VVE153" s="72"/>
      <c r="VVF153" s="72"/>
      <c r="VVG153" s="72"/>
      <c r="VVH153" s="72"/>
      <c r="VVI153" s="72"/>
      <c r="VVJ153" s="72"/>
      <c r="VVK153" s="72"/>
      <c r="VVL153" s="72"/>
      <c r="VVM153" s="71"/>
      <c r="VVN153" s="71"/>
      <c r="VVO153" s="71"/>
      <c r="VVP153" s="71"/>
      <c r="VVQ153" s="71"/>
      <c r="VVR153" s="71"/>
      <c r="VVS153" s="71"/>
      <c r="VVT153" s="72"/>
      <c r="VVU153" s="72"/>
      <c r="VVV153" s="72"/>
      <c r="VVW153" s="72"/>
      <c r="VVX153" s="72"/>
      <c r="VVY153" s="72"/>
      <c r="VVZ153" s="72"/>
      <c r="VWA153" s="72"/>
      <c r="VWB153" s="72"/>
      <c r="VWC153" s="71"/>
      <c r="VWD153" s="71"/>
      <c r="VWE153" s="71"/>
      <c r="VWF153" s="71"/>
      <c r="VWG153" s="71"/>
      <c r="VWH153" s="71"/>
      <c r="VWI153" s="71"/>
      <c r="VWJ153" s="72"/>
      <c r="VWK153" s="72"/>
      <c r="VWL153" s="72"/>
      <c r="VWM153" s="72"/>
      <c r="VWN153" s="72"/>
      <c r="VWO153" s="72"/>
      <c r="VWP153" s="72"/>
      <c r="VWQ153" s="72"/>
      <c r="VWR153" s="72"/>
      <c r="VWS153" s="71"/>
      <c r="VWT153" s="71"/>
      <c r="VWU153" s="71"/>
      <c r="VWV153" s="71"/>
      <c r="VWW153" s="71"/>
      <c r="VWX153" s="71"/>
      <c r="VWY153" s="71"/>
      <c r="VWZ153" s="72"/>
      <c r="VXA153" s="72"/>
      <c r="VXB153" s="72"/>
      <c r="VXC153" s="72"/>
      <c r="VXD153" s="72"/>
      <c r="VXE153" s="72"/>
      <c r="VXF153" s="72"/>
      <c r="VXG153" s="72"/>
      <c r="VXH153" s="72"/>
      <c r="VXI153" s="71"/>
      <c r="VXJ153" s="71"/>
      <c r="VXK153" s="71"/>
      <c r="VXL153" s="71"/>
      <c r="VXM153" s="71"/>
      <c r="VXN153" s="71"/>
      <c r="VXO153" s="71"/>
      <c r="VXP153" s="72"/>
      <c r="VXQ153" s="72"/>
      <c r="VXR153" s="72"/>
      <c r="VXS153" s="72"/>
      <c r="VXT153" s="72"/>
      <c r="VXU153" s="72"/>
      <c r="VXV153" s="72"/>
      <c r="VXW153" s="72"/>
      <c r="VXX153" s="72"/>
      <c r="VXY153" s="71"/>
      <c r="VXZ153" s="71"/>
      <c r="VYA153" s="71"/>
      <c r="VYB153" s="71"/>
      <c r="VYC153" s="71"/>
      <c r="VYD153" s="71"/>
      <c r="VYE153" s="71"/>
      <c r="VYF153" s="72"/>
      <c r="VYG153" s="72"/>
      <c r="VYH153" s="72"/>
      <c r="VYI153" s="72"/>
      <c r="VYJ153" s="72"/>
      <c r="VYK153" s="72"/>
      <c r="VYL153" s="72"/>
      <c r="VYM153" s="72"/>
      <c r="VYN153" s="72"/>
      <c r="VYO153" s="71"/>
      <c r="VYP153" s="71"/>
      <c r="VYQ153" s="71"/>
      <c r="VYR153" s="71"/>
      <c r="VYS153" s="71"/>
      <c r="VYT153" s="71"/>
      <c r="VYU153" s="71"/>
      <c r="VYV153" s="72"/>
      <c r="VYW153" s="72"/>
      <c r="VYX153" s="72"/>
      <c r="VYY153" s="72"/>
      <c r="VYZ153" s="72"/>
      <c r="VZA153" s="72"/>
      <c r="VZB153" s="72"/>
      <c r="VZC153" s="72"/>
      <c r="VZD153" s="72"/>
      <c r="VZE153" s="71"/>
      <c r="VZF153" s="71"/>
      <c r="VZG153" s="71"/>
      <c r="VZH153" s="71"/>
      <c r="VZI153" s="71"/>
      <c r="VZJ153" s="71"/>
      <c r="VZK153" s="71"/>
      <c r="VZL153" s="72"/>
      <c r="VZM153" s="72"/>
      <c r="VZN153" s="72"/>
      <c r="VZO153" s="72"/>
      <c r="VZP153" s="72"/>
      <c r="VZQ153" s="72"/>
      <c r="VZR153" s="72"/>
      <c r="VZS153" s="72"/>
      <c r="VZT153" s="72"/>
      <c r="VZU153" s="71"/>
      <c r="VZV153" s="71"/>
      <c r="VZW153" s="71"/>
      <c r="VZX153" s="71"/>
      <c r="VZY153" s="71"/>
      <c r="VZZ153" s="71"/>
      <c r="WAA153" s="71"/>
      <c r="WAB153" s="72"/>
      <c r="WAC153" s="72"/>
      <c r="WAD153" s="72"/>
      <c r="WAE153" s="72"/>
      <c r="WAF153" s="72"/>
      <c r="WAG153" s="72"/>
      <c r="WAH153" s="72"/>
      <c r="WAI153" s="72"/>
      <c r="WAJ153" s="72"/>
      <c r="WAK153" s="71"/>
      <c r="WAL153" s="71"/>
      <c r="WAM153" s="71"/>
      <c r="WAN153" s="71"/>
      <c r="WAO153" s="71"/>
      <c r="WAP153" s="71"/>
      <c r="WAQ153" s="71"/>
      <c r="WAR153" s="72"/>
      <c r="WAS153" s="72"/>
      <c r="WAT153" s="72"/>
      <c r="WAU153" s="72"/>
      <c r="WAV153" s="72"/>
      <c r="WAW153" s="72"/>
      <c r="WAX153" s="72"/>
      <c r="WAY153" s="72"/>
      <c r="WAZ153" s="72"/>
      <c r="WBA153" s="71"/>
      <c r="WBB153" s="71"/>
      <c r="WBC153" s="71"/>
      <c r="WBD153" s="71"/>
      <c r="WBE153" s="71"/>
      <c r="WBF153" s="71"/>
      <c r="WBG153" s="71"/>
      <c r="WBH153" s="72"/>
      <c r="WBI153" s="72"/>
      <c r="WBJ153" s="72"/>
      <c r="WBK153" s="72"/>
      <c r="WBL153" s="72"/>
      <c r="WBM153" s="72"/>
      <c r="WBN153" s="72"/>
      <c r="WBO153" s="72"/>
      <c r="WBP153" s="72"/>
      <c r="WBQ153" s="71"/>
      <c r="WBR153" s="71"/>
      <c r="WBS153" s="71"/>
      <c r="WBT153" s="71"/>
      <c r="WBU153" s="71"/>
      <c r="WBV153" s="71"/>
      <c r="WBW153" s="71"/>
      <c r="WBX153" s="72"/>
      <c r="WBY153" s="72"/>
      <c r="WBZ153" s="72"/>
      <c r="WCA153" s="72"/>
      <c r="WCB153" s="72"/>
      <c r="WCC153" s="72"/>
      <c r="WCD153" s="72"/>
      <c r="WCE153" s="72"/>
      <c r="WCF153" s="72"/>
      <c r="WCG153" s="71"/>
      <c r="WCH153" s="71"/>
      <c r="WCI153" s="71"/>
      <c r="WCJ153" s="71"/>
      <c r="WCK153" s="71"/>
      <c r="WCL153" s="71"/>
      <c r="WCM153" s="71"/>
      <c r="WCN153" s="72"/>
      <c r="WCO153" s="72"/>
      <c r="WCP153" s="72"/>
      <c r="WCQ153" s="72"/>
      <c r="WCR153" s="72"/>
      <c r="WCS153" s="72"/>
      <c r="WCT153" s="72"/>
      <c r="WCU153" s="72"/>
      <c r="WCV153" s="72"/>
      <c r="WCW153" s="71"/>
      <c r="WCX153" s="71"/>
      <c r="WCY153" s="71"/>
      <c r="WCZ153" s="71"/>
      <c r="WDA153" s="71"/>
      <c r="WDB153" s="71"/>
      <c r="WDC153" s="71"/>
      <c r="WDD153" s="72"/>
      <c r="WDE153" s="72"/>
      <c r="WDF153" s="72"/>
      <c r="WDG153" s="72"/>
      <c r="WDH153" s="72"/>
      <c r="WDI153" s="72"/>
      <c r="WDJ153" s="72"/>
      <c r="WDK153" s="72"/>
      <c r="WDL153" s="72"/>
      <c r="WDM153" s="71"/>
      <c r="WDN153" s="71"/>
      <c r="WDO153" s="71"/>
      <c r="WDP153" s="71"/>
      <c r="WDQ153" s="71"/>
      <c r="WDR153" s="71"/>
      <c r="WDS153" s="71"/>
      <c r="WDT153" s="72"/>
      <c r="WDU153" s="72"/>
      <c r="WDV153" s="72"/>
      <c r="WDW153" s="72"/>
      <c r="WDX153" s="72"/>
      <c r="WDY153" s="72"/>
      <c r="WDZ153" s="72"/>
      <c r="WEA153" s="72"/>
      <c r="WEB153" s="72"/>
      <c r="WEC153" s="71"/>
      <c r="WED153" s="71"/>
      <c r="WEE153" s="71"/>
      <c r="WEF153" s="71"/>
      <c r="WEG153" s="71"/>
      <c r="WEH153" s="71"/>
      <c r="WEI153" s="71"/>
      <c r="WEJ153" s="72"/>
      <c r="WEK153" s="72"/>
      <c r="WEL153" s="72"/>
      <c r="WEM153" s="72"/>
      <c r="WEN153" s="72"/>
      <c r="WEO153" s="72"/>
      <c r="WEP153" s="72"/>
      <c r="WEQ153" s="72"/>
      <c r="WER153" s="72"/>
      <c r="WES153" s="71"/>
      <c r="WET153" s="71"/>
      <c r="WEU153" s="71"/>
      <c r="WEV153" s="71"/>
      <c r="WEW153" s="71"/>
      <c r="WEX153" s="71"/>
      <c r="WEY153" s="71"/>
      <c r="WEZ153" s="72"/>
      <c r="WFA153" s="72"/>
      <c r="WFB153" s="72"/>
      <c r="WFC153" s="72"/>
      <c r="WFD153" s="72"/>
      <c r="WFE153" s="72"/>
      <c r="WFF153" s="72"/>
      <c r="WFG153" s="72"/>
      <c r="WFH153" s="72"/>
      <c r="WFI153" s="71"/>
      <c r="WFJ153" s="71"/>
      <c r="WFK153" s="71"/>
      <c r="WFL153" s="71"/>
      <c r="WFM153" s="71"/>
      <c r="WFN153" s="71"/>
      <c r="WFO153" s="71"/>
      <c r="WFP153" s="72"/>
      <c r="WFQ153" s="72"/>
      <c r="WFR153" s="72"/>
      <c r="WFS153" s="72"/>
      <c r="WFT153" s="72"/>
      <c r="WFU153" s="72"/>
      <c r="WFV153" s="72"/>
      <c r="WFW153" s="72"/>
      <c r="WFX153" s="72"/>
      <c r="WFY153" s="71"/>
      <c r="WFZ153" s="71"/>
      <c r="WGA153" s="71"/>
      <c r="WGB153" s="71"/>
      <c r="WGC153" s="71"/>
      <c r="WGD153" s="71"/>
      <c r="WGE153" s="71"/>
      <c r="WGF153" s="72"/>
      <c r="WGG153" s="72"/>
      <c r="WGH153" s="72"/>
      <c r="WGI153" s="72"/>
      <c r="WGJ153" s="72"/>
      <c r="WGK153" s="72"/>
      <c r="WGL153" s="72"/>
      <c r="WGM153" s="72"/>
      <c r="WGN153" s="72"/>
      <c r="WGO153" s="71"/>
      <c r="WGP153" s="71"/>
      <c r="WGQ153" s="71"/>
      <c r="WGR153" s="71"/>
      <c r="WGS153" s="71"/>
      <c r="WGT153" s="71"/>
      <c r="WGU153" s="71"/>
      <c r="WGV153" s="72"/>
      <c r="WGW153" s="72"/>
      <c r="WGX153" s="72"/>
      <c r="WGY153" s="72"/>
      <c r="WGZ153" s="72"/>
      <c r="WHA153" s="72"/>
      <c r="WHB153" s="72"/>
      <c r="WHC153" s="72"/>
      <c r="WHD153" s="72"/>
      <c r="WHE153" s="71"/>
      <c r="WHF153" s="71"/>
      <c r="WHG153" s="71"/>
      <c r="WHH153" s="71"/>
      <c r="WHI153" s="71"/>
      <c r="WHJ153" s="71"/>
      <c r="WHK153" s="71"/>
      <c r="WHL153" s="72"/>
      <c r="WHM153" s="72"/>
      <c r="WHN153" s="72"/>
      <c r="WHO153" s="72"/>
      <c r="WHP153" s="72"/>
      <c r="WHQ153" s="72"/>
      <c r="WHR153" s="72"/>
      <c r="WHS153" s="72"/>
      <c r="WHT153" s="72"/>
      <c r="WHU153" s="71"/>
      <c r="WHV153" s="71"/>
      <c r="WHW153" s="71"/>
      <c r="WHX153" s="71"/>
      <c r="WHY153" s="71"/>
      <c r="WHZ153" s="71"/>
      <c r="WIA153" s="71"/>
      <c r="WIB153" s="72"/>
      <c r="WIC153" s="72"/>
      <c r="WID153" s="72"/>
      <c r="WIE153" s="72"/>
      <c r="WIF153" s="72"/>
      <c r="WIG153" s="72"/>
      <c r="WIH153" s="72"/>
      <c r="WII153" s="72"/>
      <c r="WIJ153" s="72"/>
      <c r="WIK153" s="71"/>
      <c r="WIL153" s="71"/>
      <c r="WIM153" s="71"/>
      <c r="WIN153" s="71"/>
      <c r="WIO153" s="71"/>
      <c r="WIP153" s="71"/>
      <c r="WIQ153" s="71"/>
      <c r="WIR153" s="72"/>
      <c r="WIS153" s="72"/>
      <c r="WIT153" s="72"/>
      <c r="WIU153" s="72"/>
      <c r="WIV153" s="72"/>
      <c r="WIW153" s="72"/>
      <c r="WIX153" s="72"/>
      <c r="WIY153" s="72"/>
      <c r="WIZ153" s="72"/>
      <c r="WJA153" s="71"/>
      <c r="WJB153" s="71"/>
      <c r="WJC153" s="71"/>
      <c r="WJD153" s="71"/>
      <c r="WJE153" s="71"/>
      <c r="WJF153" s="71"/>
      <c r="WJG153" s="71"/>
      <c r="WJH153" s="72"/>
      <c r="WJI153" s="72"/>
      <c r="WJJ153" s="72"/>
      <c r="WJK153" s="72"/>
      <c r="WJL153" s="72"/>
      <c r="WJM153" s="72"/>
      <c r="WJN153" s="72"/>
      <c r="WJO153" s="72"/>
      <c r="WJP153" s="72"/>
      <c r="WJQ153" s="71"/>
      <c r="WJR153" s="71"/>
      <c r="WJS153" s="71"/>
      <c r="WJT153" s="71"/>
      <c r="WJU153" s="71"/>
      <c r="WJV153" s="71"/>
      <c r="WJW153" s="71"/>
      <c r="WJX153" s="72"/>
      <c r="WJY153" s="72"/>
      <c r="WJZ153" s="72"/>
      <c r="WKA153" s="72"/>
      <c r="WKB153" s="72"/>
      <c r="WKC153" s="72"/>
      <c r="WKD153" s="72"/>
      <c r="WKE153" s="72"/>
      <c r="WKF153" s="72"/>
      <c r="WKG153" s="71"/>
      <c r="WKH153" s="71"/>
      <c r="WKI153" s="71"/>
      <c r="WKJ153" s="71"/>
      <c r="WKK153" s="71"/>
      <c r="WKL153" s="71"/>
      <c r="WKM153" s="71"/>
      <c r="WKN153" s="72"/>
      <c r="WKO153" s="72"/>
      <c r="WKP153" s="72"/>
      <c r="WKQ153" s="72"/>
      <c r="WKR153" s="72"/>
      <c r="WKS153" s="72"/>
      <c r="WKT153" s="72"/>
      <c r="WKU153" s="72"/>
      <c r="WKV153" s="72"/>
      <c r="WKW153" s="71"/>
      <c r="WKX153" s="71"/>
      <c r="WKY153" s="71"/>
      <c r="WKZ153" s="71"/>
      <c r="WLA153" s="71"/>
      <c r="WLB153" s="71"/>
      <c r="WLC153" s="71"/>
      <c r="WLD153" s="72"/>
      <c r="WLE153" s="72"/>
      <c r="WLF153" s="72"/>
      <c r="WLG153" s="72"/>
      <c r="WLH153" s="72"/>
      <c r="WLI153" s="72"/>
      <c r="WLJ153" s="72"/>
      <c r="WLK153" s="72"/>
      <c r="WLL153" s="72"/>
      <c r="WLM153" s="71"/>
      <c r="WLN153" s="71"/>
      <c r="WLO153" s="71"/>
      <c r="WLP153" s="71"/>
      <c r="WLQ153" s="71"/>
      <c r="WLR153" s="71"/>
      <c r="WLS153" s="71"/>
      <c r="WLT153" s="72"/>
      <c r="WLU153" s="72"/>
      <c r="WLV153" s="72"/>
      <c r="WLW153" s="72"/>
      <c r="WLX153" s="72"/>
      <c r="WLY153" s="72"/>
      <c r="WLZ153" s="72"/>
      <c r="WMA153" s="72"/>
      <c r="WMB153" s="72"/>
      <c r="WMC153" s="71"/>
      <c r="WMD153" s="71"/>
      <c r="WME153" s="71"/>
      <c r="WMF153" s="71"/>
      <c r="WMG153" s="71"/>
      <c r="WMH153" s="71"/>
      <c r="WMI153" s="71"/>
      <c r="WMJ153" s="72"/>
      <c r="WMK153" s="72"/>
      <c r="WML153" s="72"/>
      <c r="WMM153" s="72"/>
      <c r="WMN153" s="72"/>
      <c r="WMO153" s="72"/>
      <c r="WMP153" s="72"/>
      <c r="WMQ153" s="72"/>
      <c r="WMR153" s="72"/>
      <c r="WMS153" s="71"/>
      <c r="WMT153" s="71"/>
      <c r="WMU153" s="71"/>
      <c r="WMV153" s="71"/>
      <c r="WMW153" s="71"/>
      <c r="WMX153" s="71"/>
      <c r="WMY153" s="71"/>
      <c r="WMZ153" s="72"/>
      <c r="WNA153" s="72"/>
      <c r="WNB153" s="72"/>
      <c r="WNC153" s="72"/>
      <c r="WND153" s="72"/>
      <c r="WNE153" s="72"/>
      <c r="WNF153" s="72"/>
      <c r="WNG153" s="72"/>
      <c r="WNH153" s="72"/>
      <c r="WNI153" s="71"/>
      <c r="WNJ153" s="71"/>
      <c r="WNK153" s="71"/>
      <c r="WNL153" s="71"/>
      <c r="WNM153" s="71"/>
      <c r="WNN153" s="71"/>
      <c r="WNO153" s="71"/>
      <c r="WNP153" s="72"/>
      <c r="WNQ153" s="72"/>
      <c r="WNR153" s="72"/>
      <c r="WNS153" s="72"/>
      <c r="WNT153" s="72"/>
      <c r="WNU153" s="72"/>
      <c r="WNV153" s="72"/>
      <c r="WNW153" s="72"/>
      <c r="WNX153" s="72"/>
      <c r="WNY153" s="71"/>
      <c r="WNZ153" s="71"/>
      <c r="WOA153" s="71"/>
      <c r="WOB153" s="71"/>
      <c r="WOC153" s="71"/>
      <c r="WOD153" s="71"/>
      <c r="WOE153" s="71"/>
      <c r="WOF153" s="72"/>
      <c r="WOG153" s="72"/>
      <c r="WOH153" s="72"/>
      <c r="WOI153" s="72"/>
      <c r="WOJ153" s="72"/>
      <c r="WOK153" s="72"/>
      <c r="WOL153" s="72"/>
      <c r="WOM153" s="72"/>
      <c r="WON153" s="72"/>
      <c r="WOO153" s="71"/>
      <c r="WOP153" s="71"/>
      <c r="WOQ153" s="71"/>
      <c r="WOR153" s="71"/>
      <c r="WOS153" s="71"/>
      <c r="WOT153" s="71"/>
      <c r="WOU153" s="71"/>
      <c r="WOV153" s="72"/>
      <c r="WOW153" s="72"/>
      <c r="WOX153" s="72"/>
      <c r="WOY153" s="72"/>
      <c r="WOZ153" s="72"/>
      <c r="WPA153" s="72"/>
      <c r="WPB153" s="72"/>
      <c r="WPC153" s="72"/>
      <c r="WPD153" s="72"/>
      <c r="WPE153" s="71"/>
      <c r="WPF153" s="71"/>
      <c r="WPG153" s="71"/>
      <c r="WPH153" s="71"/>
      <c r="WPI153" s="71"/>
      <c r="WPJ153" s="71"/>
      <c r="WPK153" s="71"/>
      <c r="WPL153" s="72"/>
      <c r="WPM153" s="72"/>
      <c r="WPN153" s="72"/>
      <c r="WPO153" s="72"/>
      <c r="WPP153" s="72"/>
      <c r="WPQ153" s="72"/>
      <c r="WPR153" s="72"/>
      <c r="WPS153" s="72"/>
      <c r="WPT153" s="72"/>
      <c r="WPU153" s="71"/>
      <c r="WPV153" s="71"/>
      <c r="WPW153" s="71"/>
      <c r="WPX153" s="71"/>
      <c r="WPY153" s="71"/>
      <c r="WPZ153" s="71"/>
      <c r="WQA153" s="71"/>
      <c r="WQB153" s="72"/>
      <c r="WQC153" s="72"/>
      <c r="WQD153" s="72"/>
      <c r="WQE153" s="72"/>
      <c r="WQF153" s="72"/>
      <c r="WQG153" s="72"/>
      <c r="WQH153" s="72"/>
      <c r="WQI153" s="72"/>
      <c r="WQJ153" s="72"/>
      <c r="WQK153" s="71"/>
      <c r="WQL153" s="71"/>
      <c r="WQM153" s="71"/>
      <c r="WQN153" s="71"/>
      <c r="WQO153" s="71"/>
      <c r="WQP153" s="71"/>
      <c r="WQQ153" s="71"/>
      <c r="WQR153" s="72"/>
      <c r="WQS153" s="72"/>
      <c r="WQT153" s="72"/>
      <c r="WQU153" s="72"/>
      <c r="WQV153" s="72"/>
      <c r="WQW153" s="72"/>
      <c r="WQX153" s="72"/>
      <c r="WQY153" s="72"/>
      <c r="WQZ153" s="72"/>
      <c r="WRA153" s="71"/>
      <c r="WRB153" s="71"/>
      <c r="WRC153" s="71"/>
      <c r="WRD153" s="71"/>
      <c r="WRE153" s="71"/>
      <c r="WRF153" s="71"/>
      <c r="WRG153" s="71"/>
      <c r="WRH153" s="72"/>
      <c r="WRI153" s="72"/>
      <c r="WRJ153" s="72"/>
      <c r="WRK153" s="72"/>
      <c r="WRL153" s="72"/>
      <c r="WRM153" s="72"/>
      <c r="WRN153" s="72"/>
      <c r="WRO153" s="72"/>
      <c r="WRP153" s="72"/>
      <c r="WRQ153" s="71"/>
      <c r="WRR153" s="71"/>
      <c r="WRS153" s="71"/>
      <c r="WRT153" s="71"/>
      <c r="WRU153" s="71"/>
      <c r="WRV153" s="71"/>
      <c r="WRW153" s="71"/>
      <c r="WRX153" s="72"/>
      <c r="WRY153" s="72"/>
      <c r="WRZ153" s="72"/>
      <c r="WSA153" s="72"/>
      <c r="WSB153" s="72"/>
      <c r="WSC153" s="72"/>
      <c r="WSD153" s="72"/>
      <c r="WSE153" s="72"/>
      <c r="WSF153" s="72"/>
      <c r="WSG153" s="71"/>
      <c r="WSH153" s="71"/>
      <c r="WSI153" s="71"/>
      <c r="WSJ153" s="71"/>
      <c r="WSK153" s="71"/>
      <c r="WSL153" s="71"/>
      <c r="WSM153" s="71"/>
      <c r="WSN153" s="72"/>
      <c r="WSO153" s="72"/>
      <c r="WSP153" s="72"/>
      <c r="WSQ153" s="72"/>
      <c r="WSR153" s="72"/>
      <c r="WSS153" s="72"/>
      <c r="WST153" s="72"/>
      <c r="WSU153" s="72"/>
      <c r="WSV153" s="72"/>
      <c r="WSW153" s="71"/>
      <c r="WSX153" s="71"/>
      <c r="WSY153" s="71"/>
      <c r="WSZ153" s="71"/>
      <c r="WTA153" s="71"/>
      <c r="WTB153" s="71"/>
      <c r="WTC153" s="71"/>
      <c r="WTD153" s="72"/>
      <c r="WTE153" s="72"/>
      <c r="WTF153" s="72"/>
      <c r="WTG153" s="72"/>
      <c r="WTH153" s="72"/>
      <c r="WTI153" s="72"/>
      <c r="WTJ153" s="72"/>
      <c r="WTK153" s="72"/>
      <c r="WTL153" s="72"/>
      <c r="WTM153" s="71"/>
      <c r="WTN153" s="71"/>
      <c r="WTO153" s="71"/>
      <c r="WTP153" s="71"/>
      <c r="WTQ153" s="71"/>
      <c r="WTR153" s="71"/>
      <c r="WTS153" s="71"/>
      <c r="WTT153" s="72"/>
      <c r="WTU153" s="72"/>
      <c r="WTV153" s="72"/>
      <c r="WTW153" s="72"/>
      <c r="WTX153" s="72"/>
      <c r="WTY153" s="72"/>
      <c r="WTZ153" s="72"/>
      <c r="WUA153" s="72"/>
      <c r="WUB153" s="72"/>
      <c r="WUC153" s="71"/>
      <c r="WUD153" s="71"/>
      <c r="WUE153" s="71"/>
      <c r="WUF153" s="71"/>
      <c r="WUG153" s="71"/>
      <c r="WUH153" s="71"/>
      <c r="WUI153" s="71"/>
      <c r="WUJ153" s="72"/>
      <c r="WUK153" s="72"/>
      <c r="WUL153" s="72"/>
      <c r="WUM153" s="72"/>
      <c r="WUN153" s="72"/>
      <c r="WUO153" s="72"/>
      <c r="WUP153" s="72"/>
      <c r="WUQ153" s="72"/>
      <c r="WUR153" s="72"/>
      <c r="WUS153" s="71"/>
      <c r="WUT153" s="71"/>
      <c r="WUU153" s="71"/>
      <c r="WUV153" s="71"/>
      <c r="WUW153" s="71"/>
      <c r="WUX153" s="71"/>
      <c r="WUY153" s="71"/>
      <c r="WUZ153" s="72"/>
      <c r="WVA153" s="72"/>
      <c r="WVB153" s="72"/>
      <c r="WVC153" s="72"/>
      <c r="WVD153" s="72"/>
      <c r="WVE153" s="72"/>
      <c r="WVF153" s="72"/>
      <c r="WVG153" s="72"/>
      <c r="WVH153" s="72"/>
      <c r="WVI153" s="71"/>
      <c r="WVJ153" s="71"/>
      <c r="WVK153" s="71"/>
      <c r="WVL153" s="71"/>
      <c r="WVM153" s="71"/>
      <c r="WVN153" s="71"/>
      <c r="WVO153" s="71"/>
      <c r="WVP153" s="72"/>
      <c r="WVQ153" s="72"/>
      <c r="WVR153" s="72"/>
      <c r="WVS153" s="72"/>
      <c r="WVT153" s="72"/>
      <c r="WVU153" s="72"/>
      <c r="WVV153" s="72"/>
      <c r="WVW153" s="72"/>
      <c r="WVX153" s="72"/>
      <c r="WVY153" s="71"/>
      <c r="WVZ153" s="71"/>
      <c r="WWA153" s="71"/>
      <c r="WWB153" s="71"/>
      <c r="WWC153" s="71"/>
      <c r="WWD153" s="71"/>
      <c r="WWE153" s="71"/>
      <c r="WWF153" s="72"/>
      <c r="WWG153" s="72"/>
      <c r="WWH153" s="72"/>
      <c r="WWI153" s="72"/>
      <c r="WWJ153" s="72"/>
      <c r="WWK153" s="72"/>
      <c r="WWL153" s="72"/>
      <c r="WWM153" s="72"/>
      <c r="WWN153" s="72"/>
      <c r="WWO153" s="71"/>
      <c r="WWP153" s="71"/>
      <c r="WWQ153" s="71"/>
      <c r="WWR153" s="71"/>
      <c r="WWS153" s="71"/>
      <c r="WWT153" s="71"/>
      <c r="WWU153" s="71"/>
      <c r="WWV153" s="72"/>
      <c r="WWW153" s="72"/>
      <c r="WWX153" s="72"/>
      <c r="WWY153" s="72"/>
      <c r="WWZ153" s="72"/>
      <c r="WXA153" s="72"/>
      <c r="WXB153" s="72"/>
      <c r="WXC153" s="72"/>
      <c r="WXD153" s="72"/>
      <c r="WXE153" s="71"/>
      <c r="WXF153" s="71"/>
      <c r="WXG153" s="71"/>
      <c r="WXH153" s="71"/>
      <c r="WXI153" s="71"/>
      <c r="WXJ153" s="71"/>
      <c r="WXK153" s="71"/>
      <c r="WXL153" s="72"/>
      <c r="WXM153" s="72"/>
      <c r="WXN153" s="72"/>
      <c r="WXO153" s="72"/>
      <c r="WXP153" s="72"/>
      <c r="WXQ153" s="72"/>
      <c r="WXR153" s="72"/>
      <c r="WXS153" s="72"/>
      <c r="WXT153" s="72"/>
      <c r="WXU153" s="71"/>
      <c r="WXV153" s="71"/>
      <c r="WXW153" s="71"/>
      <c r="WXX153" s="71"/>
      <c r="WXY153" s="71"/>
      <c r="WXZ153" s="71"/>
      <c r="WYA153" s="71"/>
      <c r="WYB153" s="72"/>
      <c r="WYC153" s="72"/>
      <c r="WYD153" s="72"/>
      <c r="WYE153" s="72"/>
      <c r="WYF153" s="72"/>
      <c r="WYG153" s="72"/>
      <c r="WYH153" s="72"/>
      <c r="WYI153" s="72"/>
      <c r="WYJ153" s="72"/>
      <c r="WYK153" s="71"/>
      <c r="WYL153" s="71"/>
      <c r="WYM153" s="71"/>
      <c r="WYN153" s="71"/>
      <c r="WYO153" s="71"/>
      <c r="WYP153" s="71"/>
      <c r="WYQ153" s="71"/>
      <c r="WYR153" s="72"/>
      <c r="WYS153" s="72"/>
      <c r="WYT153" s="72"/>
      <c r="WYU153" s="72"/>
      <c r="WYV153" s="72"/>
      <c r="WYW153" s="72"/>
      <c r="WYX153" s="72"/>
      <c r="WYY153" s="72"/>
      <c r="WYZ153" s="72"/>
      <c r="WZA153" s="71"/>
      <c r="WZB153" s="71"/>
      <c r="WZC153" s="71"/>
      <c r="WZD153" s="71"/>
      <c r="WZE153" s="71"/>
      <c r="WZF153" s="71"/>
      <c r="WZG153" s="71"/>
      <c r="WZH153" s="72"/>
      <c r="WZI153" s="72"/>
      <c r="WZJ153" s="72"/>
      <c r="WZK153" s="72"/>
      <c r="WZL153" s="72"/>
      <c r="WZM153" s="72"/>
      <c r="WZN153" s="72"/>
      <c r="WZO153" s="72"/>
      <c r="WZP153" s="72"/>
      <c r="WZQ153" s="71"/>
      <c r="WZR153" s="71"/>
      <c r="WZS153" s="71"/>
      <c r="WZT153" s="71"/>
      <c r="WZU153" s="71"/>
      <c r="WZV153" s="71"/>
      <c r="WZW153" s="71"/>
      <c r="WZX153" s="72"/>
      <c r="WZY153" s="72"/>
      <c r="WZZ153" s="72"/>
      <c r="XAA153" s="72"/>
      <c r="XAB153" s="72"/>
      <c r="XAC153" s="72"/>
      <c r="XAD153" s="72"/>
      <c r="XAE153" s="72"/>
      <c r="XAF153" s="72"/>
      <c r="XAG153" s="71"/>
      <c r="XAH153" s="71"/>
      <c r="XAI153" s="71"/>
      <c r="XAJ153" s="71"/>
      <c r="XAK153" s="71"/>
      <c r="XAL153" s="71"/>
      <c r="XAM153" s="71"/>
      <c r="XAN153" s="72"/>
      <c r="XAO153" s="72"/>
      <c r="XAP153" s="72"/>
      <c r="XAQ153" s="72"/>
      <c r="XAR153" s="72"/>
      <c r="XAS153" s="72"/>
      <c r="XAT153" s="72"/>
      <c r="XAU153" s="72"/>
      <c r="XAV153" s="72"/>
      <c r="XAW153" s="71"/>
      <c r="XAX153" s="71"/>
      <c r="XAY153" s="71"/>
      <c r="XAZ153" s="71"/>
      <c r="XBA153" s="71"/>
      <c r="XBB153" s="71"/>
      <c r="XBC153" s="71"/>
      <c r="XBD153" s="72"/>
      <c r="XBE153" s="72"/>
      <c r="XBF153" s="72"/>
      <c r="XBG153" s="72"/>
      <c r="XBH153" s="72"/>
      <c r="XBI153" s="72"/>
      <c r="XBJ153" s="72"/>
      <c r="XBK153" s="72"/>
      <c r="XBL153" s="72"/>
      <c r="XBM153" s="71"/>
      <c r="XBN153" s="71"/>
      <c r="XBO153" s="71"/>
      <c r="XBP153" s="71"/>
      <c r="XBQ153" s="71"/>
      <c r="XBR153" s="71"/>
      <c r="XBS153" s="71"/>
      <c r="XBT153" s="72"/>
      <c r="XBU153" s="72"/>
      <c r="XBV153" s="72"/>
      <c r="XBW153" s="72"/>
      <c r="XBX153" s="72"/>
      <c r="XBY153" s="72"/>
      <c r="XBZ153" s="72"/>
      <c r="XCA153" s="72"/>
      <c r="XCB153" s="72"/>
      <c r="XCC153" s="71"/>
      <c r="XCD153" s="71"/>
      <c r="XCE153" s="71"/>
      <c r="XCF153" s="71"/>
      <c r="XCG153" s="71"/>
      <c r="XCH153" s="71"/>
      <c r="XCI153" s="71"/>
      <c r="XCJ153" s="72"/>
      <c r="XCK153" s="72"/>
      <c r="XCL153" s="72"/>
      <c r="XCM153" s="72"/>
      <c r="XCN153" s="72"/>
      <c r="XCO153" s="72"/>
      <c r="XCP153" s="72"/>
      <c r="XCQ153" s="72"/>
      <c r="XCR153" s="72"/>
      <c r="XCS153" s="71"/>
      <c r="XCT153" s="71"/>
      <c r="XCU153" s="71"/>
      <c r="XCV153" s="71"/>
      <c r="XCW153" s="71"/>
      <c r="XCX153" s="71"/>
      <c r="XCY153" s="71"/>
      <c r="XCZ153" s="72"/>
      <c r="XDA153" s="72"/>
      <c r="XDB153" s="72"/>
      <c r="XDC153" s="72"/>
      <c r="XDD153" s="72"/>
      <c r="XDE153" s="72"/>
      <c r="XDF153" s="72"/>
      <c r="XDG153" s="72"/>
      <c r="XDH153" s="72"/>
      <c r="XDI153" s="71"/>
      <c r="XDJ153" s="71"/>
      <c r="XDK153" s="71"/>
      <c r="XDL153" s="71"/>
      <c r="XDM153" s="71"/>
      <c r="XDN153" s="71"/>
      <c r="XDO153" s="71"/>
      <c r="XDP153" s="72"/>
      <c r="XDQ153" s="72"/>
      <c r="XDR153" s="72"/>
      <c r="XDS153" s="72"/>
      <c r="XDT153" s="72"/>
      <c r="XDU153" s="72"/>
      <c r="XDV153" s="72"/>
      <c r="XDW153" s="72"/>
      <c r="XDX153" s="72"/>
      <c r="XDY153" s="71"/>
      <c r="XDZ153" s="71"/>
      <c r="XEA153" s="71"/>
      <c r="XEB153" s="71"/>
      <c r="XEC153" s="71"/>
      <c r="XED153" s="71"/>
      <c r="XEE153" s="71"/>
      <c r="XEF153" s="72"/>
      <c r="XEG153" s="72"/>
      <c r="XEH153" s="72"/>
      <c r="XEI153" s="72"/>
      <c r="XEJ153" s="72"/>
      <c r="XEK153" s="72"/>
      <c r="XEL153" s="72"/>
      <c r="XEM153" s="72"/>
      <c r="XEN153" s="72"/>
      <c r="XEO153" s="71"/>
      <c r="XEP153" s="71"/>
      <c r="XEQ153" s="71"/>
      <c r="XER153" s="71"/>
      <c r="XES153" s="71"/>
      <c r="XET153" s="71"/>
      <c r="XEU153" s="71"/>
      <c r="XEV153" s="72"/>
      <c r="XEW153" s="72"/>
      <c r="XEX153" s="72"/>
      <c r="XEY153" s="72"/>
      <c r="XEZ153" s="72"/>
      <c r="XFA153" s="72"/>
      <c r="XFB153" s="72"/>
      <c r="XFC153" s="72"/>
      <c r="XFD153" s="72"/>
    </row>
    <row r="154" spans="1:16384" s="70" customFormat="1" ht="15" hidden="1" customHeight="1" outlineLevel="1" x14ac:dyDescent="0.25">
      <c r="A154" s="67" t="s">
        <v>11</v>
      </c>
      <c r="B154" s="67" t="s">
        <v>547</v>
      </c>
      <c r="C154" s="67" t="s">
        <v>13</v>
      </c>
      <c r="D154" s="67" t="s">
        <v>53</v>
      </c>
      <c r="E154" s="67" t="s">
        <v>18</v>
      </c>
      <c r="F154" s="67" t="s">
        <v>19</v>
      </c>
      <c r="G154" s="67" t="s">
        <v>54</v>
      </c>
      <c r="H154" s="108">
        <v>0</v>
      </c>
      <c r="I154" s="108">
        <v>0</v>
      </c>
      <c r="J154" s="108">
        <v>77</v>
      </c>
      <c r="K154" s="108">
        <v>77</v>
      </c>
      <c r="L154" s="108">
        <v>0</v>
      </c>
      <c r="M154" s="108">
        <v>0</v>
      </c>
      <c r="N154" s="108">
        <v>0</v>
      </c>
      <c r="O154" s="108">
        <f t="shared" si="21"/>
        <v>0</v>
      </c>
      <c r="P154" s="108">
        <f t="shared" si="22"/>
        <v>0</v>
      </c>
    </row>
    <row r="155" spans="1:16384" s="70" customFormat="1" ht="15" hidden="1" customHeight="1" outlineLevel="1" x14ac:dyDescent="0.25">
      <c r="A155" s="67" t="s">
        <v>11</v>
      </c>
      <c r="B155" s="67" t="s">
        <v>547</v>
      </c>
      <c r="C155" s="67" t="s">
        <v>13</v>
      </c>
      <c r="D155" s="67" t="s">
        <v>30</v>
      </c>
      <c r="E155" s="67" t="s">
        <v>18</v>
      </c>
      <c r="F155" s="67" t="s">
        <v>19</v>
      </c>
      <c r="G155" s="67" t="s">
        <v>31</v>
      </c>
      <c r="H155" s="108">
        <v>0</v>
      </c>
      <c r="I155" s="108">
        <v>0</v>
      </c>
      <c r="J155" s="108">
        <v>260</v>
      </c>
      <c r="K155" s="108">
        <v>260</v>
      </c>
      <c r="L155" s="108">
        <v>0</v>
      </c>
      <c r="M155" s="108">
        <v>0</v>
      </c>
      <c r="N155" s="108">
        <v>0</v>
      </c>
      <c r="O155" s="108">
        <f t="shared" si="21"/>
        <v>0</v>
      </c>
      <c r="P155" s="108">
        <f t="shared" ref="P155:P205" si="43">N155</f>
        <v>0</v>
      </c>
    </row>
    <row r="156" spans="1:16384" s="70" customFormat="1" ht="15" hidden="1" customHeight="1" outlineLevel="1" x14ac:dyDescent="0.25">
      <c r="A156" s="67" t="s">
        <v>11</v>
      </c>
      <c r="B156" s="67" t="s">
        <v>547</v>
      </c>
      <c r="C156" s="67" t="s">
        <v>13</v>
      </c>
      <c r="D156" s="67" t="s">
        <v>33</v>
      </c>
      <c r="E156" s="67" t="s">
        <v>18</v>
      </c>
      <c r="F156" s="67" t="s">
        <v>19</v>
      </c>
      <c r="G156" s="67" t="s">
        <v>35</v>
      </c>
      <c r="H156" s="108">
        <v>0</v>
      </c>
      <c r="I156" s="108">
        <v>0</v>
      </c>
      <c r="J156" s="108">
        <v>2730</v>
      </c>
      <c r="K156" s="108">
        <v>2730</v>
      </c>
      <c r="L156" s="108">
        <v>0</v>
      </c>
      <c r="M156" s="108">
        <v>0</v>
      </c>
      <c r="N156" s="108">
        <v>0</v>
      </c>
      <c r="O156" s="108">
        <f t="shared" ref="O156:O205" si="44">N156</f>
        <v>0</v>
      </c>
      <c r="P156" s="108">
        <f t="shared" si="43"/>
        <v>0</v>
      </c>
    </row>
    <row r="157" spans="1:16384" s="70" customFormat="1" ht="15" hidden="1" customHeight="1" outlineLevel="1" x14ac:dyDescent="0.25">
      <c r="A157" s="67" t="s">
        <v>11</v>
      </c>
      <c r="B157" s="67" t="s">
        <v>547</v>
      </c>
      <c r="C157" s="67" t="s">
        <v>13</v>
      </c>
      <c r="D157" s="67" t="s">
        <v>37</v>
      </c>
      <c r="E157" s="67" t="s">
        <v>18</v>
      </c>
      <c r="F157" s="67" t="s">
        <v>19</v>
      </c>
      <c r="G157" s="67" t="s">
        <v>39</v>
      </c>
      <c r="H157" s="108">
        <v>0</v>
      </c>
      <c r="I157" s="108">
        <v>0</v>
      </c>
      <c r="J157" s="108">
        <v>156</v>
      </c>
      <c r="K157" s="108">
        <v>156</v>
      </c>
      <c r="L157" s="108">
        <v>0</v>
      </c>
      <c r="M157" s="108">
        <v>0</v>
      </c>
      <c r="N157" s="108">
        <v>0</v>
      </c>
      <c r="O157" s="108">
        <f t="shared" si="44"/>
        <v>0</v>
      </c>
      <c r="P157" s="108">
        <f t="shared" si="43"/>
        <v>0</v>
      </c>
    </row>
    <row r="158" spans="1:16384" s="70" customFormat="1" ht="15" hidden="1" customHeight="1" outlineLevel="1" x14ac:dyDescent="0.25">
      <c r="A158" s="67" t="s">
        <v>11</v>
      </c>
      <c r="B158" s="67" t="s">
        <v>547</v>
      </c>
      <c r="C158" s="67" t="s">
        <v>13</v>
      </c>
      <c r="D158" s="67" t="s">
        <v>41</v>
      </c>
      <c r="E158" s="67" t="s">
        <v>18</v>
      </c>
      <c r="F158" s="67" t="s">
        <v>19</v>
      </c>
      <c r="G158" s="67" t="s">
        <v>43</v>
      </c>
      <c r="H158" s="108">
        <v>0</v>
      </c>
      <c r="I158" s="108">
        <v>0</v>
      </c>
      <c r="J158" s="108">
        <v>584</v>
      </c>
      <c r="K158" s="108">
        <v>584</v>
      </c>
      <c r="L158" s="108">
        <v>0</v>
      </c>
      <c r="M158" s="108">
        <v>0</v>
      </c>
      <c r="N158" s="108">
        <v>0</v>
      </c>
      <c r="O158" s="108">
        <f t="shared" si="44"/>
        <v>0</v>
      </c>
      <c r="P158" s="108">
        <f t="shared" si="43"/>
        <v>0</v>
      </c>
    </row>
    <row r="159" spans="1:16384" s="70" customFormat="1" ht="15" hidden="1" customHeight="1" outlineLevel="1" x14ac:dyDescent="0.25">
      <c r="A159" s="67" t="s">
        <v>11</v>
      </c>
      <c r="B159" s="67" t="s">
        <v>547</v>
      </c>
      <c r="C159" s="67" t="s">
        <v>13</v>
      </c>
      <c r="D159" s="67" t="s">
        <v>45</v>
      </c>
      <c r="E159" s="67" t="s">
        <v>18</v>
      </c>
      <c r="F159" s="67" t="s">
        <v>19</v>
      </c>
      <c r="G159" s="67" t="s">
        <v>47</v>
      </c>
      <c r="H159" s="108">
        <v>0</v>
      </c>
      <c r="I159" s="108">
        <v>0</v>
      </c>
      <c r="J159" s="108">
        <v>195</v>
      </c>
      <c r="K159" s="108">
        <v>195</v>
      </c>
      <c r="L159" s="108">
        <v>0</v>
      </c>
      <c r="M159" s="108">
        <v>0</v>
      </c>
      <c r="N159" s="108">
        <v>0</v>
      </c>
      <c r="O159" s="108">
        <f t="shared" si="44"/>
        <v>0</v>
      </c>
      <c r="P159" s="108">
        <f t="shared" si="43"/>
        <v>0</v>
      </c>
    </row>
    <row r="160" spans="1:16384" s="70" customFormat="1" ht="15" hidden="1" customHeight="1" outlineLevel="1" x14ac:dyDescent="0.25">
      <c r="A160" s="67" t="s">
        <v>11</v>
      </c>
      <c r="B160" s="67" t="s">
        <v>547</v>
      </c>
      <c r="C160" s="67" t="s">
        <v>13</v>
      </c>
      <c r="D160" s="67" t="s">
        <v>49</v>
      </c>
      <c r="E160" s="67" t="s">
        <v>18</v>
      </c>
      <c r="F160" s="67" t="s">
        <v>19</v>
      </c>
      <c r="G160" s="67" t="s">
        <v>51</v>
      </c>
      <c r="H160" s="108">
        <v>0</v>
      </c>
      <c r="I160" s="108">
        <v>0</v>
      </c>
      <c r="J160" s="108">
        <v>876</v>
      </c>
      <c r="K160" s="108">
        <v>876</v>
      </c>
      <c r="L160" s="108">
        <v>0</v>
      </c>
      <c r="M160" s="108">
        <v>0</v>
      </c>
      <c r="N160" s="108">
        <v>0</v>
      </c>
      <c r="O160" s="108">
        <f t="shared" si="44"/>
        <v>0</v>
      </c>
      <c r="P160" s="108">
        <f t="shared" si="43"/>
        <v>0</v>
      </c>
    </row>
    <row r="161" spans="1:16384" s="70" customFormat="1" ht="15" customHeight="1" collapsed="1" x14ac:dyDescent="0.25">
      <c r="A161" s="66"/>
      <c r="B161" s="66" t="s">
        <v>547</v>
      </c>
      <c r="C161" s="66" t="s">
        <v>662</v>
      </c>
      <c r="D161" s="66" t="s">
        <v>525</v>
      </c>
      <c r="E161" s="66"/>
      <c r="F161" s="66"/>
      <c r="G161" s="66" t="s">
        <v>529</v>
      </c>
      <c r="H161" s="107">
        <f>SUM(H154:H160)</f>
        <v>0</v>
      </c>
      <c r="I161" s="107">
        <f t="shared" ref="I161:P161" si="45">SUM(I154:I160)</f>
        <v>0</v>
      </c>
      <c r="J161" s="107">
        <v>6825</v>
      </c>
      <c r="K161" s="107">
        <f t="shared" si="45"/>
        <v>4878</v>
      </c>
      <c r="L161" s="107">
        <f t="shared" si="45"/>
        <v>0</v>
      </c>
      <c r="M161" s="107">
        <f t="shared" si="45"/>
        <v>0</v>
      </c>
      <c r="N161" s="107">
        <f t="shared" si="45"/>
        <v>0</v>
      </c>
      <c r="O161" s="107">
        <f t="shared" si="45"/>
        <v>0</v>
      </c>
      <c r="P161" s="107">
        <f t="shared" si="45"/>
        <v>0</v>
      </c>
      <c r="Q161" s="71"/>
      <c r="R161" s="71"/>
      <c r="S161" s="71"/>
      <c r="T161" s="71"/>
      <c r="U161" s="71"/>
      <c r="V161" s="71"/>
      <c r="W161" s="71"/>
      <c r="X161" s="72"/>
      <c r="Y161" s="72"/>
      <c r="Z161" s="72"/>
      <c r="AA161" s="72"/>
      <c r="AB161" s="72"/>
      <c r="AC161" s="72"/>
      <c r="AD161" s="72"/>
      <c r="AE161" s="72"/>
      <c r="AF161" s="72"/>
      <c r="AG161" s="71"/>
      <c r="AH161" s="71"/>
      <c r="AI161" s="71"/>
      <c r="AJ161" s="71"/>
      <c r="AK161" s="71"/>
      <c r="AL161" s="71"/>
      <c r="AM161" s="71"/>
      <c r="AN161" s="72"/>
      <c r="AO161" s="72"/>
      <c r="AP161" s="72"/>
      <c r="AQ161" s="72"/>
      <c r="AR161" s="72"/>
      <c r="AS161" s="72"/>
      <c r="AT161" s="72"/>
      <c r="AU161" s="72"/>
      <c r="AV161" s="72"/>
      <c r="AW161" s="71"/>
      <c r="AX161" s="71"/>
      <c r="AY161" s="71"/>
      <c r="AZ161" s="71"/>
      <c r="BA161" s="71"/>
      <c r="BB161" s="71"/>
      <c r="BC161" s="71"/>
      <c r="BD161" s="72"/>
      <c r="BE161" s="72"/>
      <c r="BF161" s="72"/>
      <c r="BG161" s="72"/>
      <c r="BH161" s="72"/>
      <c r="BI161" s="72"/>
      <c r="BJ161" s="72"/>
      <c r="BK161" s="72"/>
      <c r="BL161" s="72"/>
      <c r="BM161" s="71"/>
      <c r="BN161" s="71"/>
      <c r="BO161" s="71"/>
      <c r="BP161" s="71"/>
      <c r="BQ161" s="71"/>
      <c r="BR161" s="71"/>
      <c r="BS161" s="71"/>
      <c r="BT161" s="72"/>
      <c r="BU161" s="72"/>
      <c r="BV161" s="72"/>
      <c r="BW161" s="72"/>
      <c r="BX161" s="72"/>
      <c r="BY161" s="72"/>
      <c r="BZ161" s="72"/>
      <c r="CA161" s="72"/>
      <c r="CB161" s="72"/>
      <c r="CC161" s="71"/>
      <c r="CD161" s="71"/>
      <c r="CE161" s="71"/>
      <c r="CF161" s="71"/>
      <c r="CG161" s="71"/>
      <c r="CH161" s="71"/>
      <c r="CI161" s="71"/>
      <c r="CJ161" s="72"/>
      <c r="CK161" s="72"/>
      <c r="CL161" s="72"/>
      <c r="CM161" s="72"/>
      <c r="CN161" s="72"/>
      <c r="CO161" s="72"/>
      <c r="CP161" s="72"/>
      <c r="CQ161" s="72"/>
      <c r="CR161" s="72"/>
      <c r="CS161" s="71"/>
      <c r="CT161" s="71"/>
      <c r="CU161" s="71"/>
      <c r="CV161" s="71"/>
      <c r="CW161" s="71"/>
      <c r="CX161" s="71"/>
      <c r="CY161" s="71"/>
      <c r="CZ161" s="72"/>
      <c r="DA161" s="72"/>
      <c r="DB161" s="72"/>
      <c r="DC161" s="72"/>
      <c r="DD161" s="72"/>
      <c r="DE161" s="72"/>
      <c r="DF161" s="72"/>
      <c r="DG161" s="72"/>
      <c r="DH161" s="72"/>
      <c r="DI161" s="71"/>
      <c r="DJ161" s="71"/>
      <c r="DK161" s="71"/>
      <c r="DL161" s="71"/>
      <c r="DM161" s="71"/>
      <c r="DN161" s="71"/>
      <c r="DO161" s="71"/>
      <c r="DP161" s="72"/>
      <c r="DQ161" s="72"/>
      <c r="DR161" s="72"/>
      <c r="DS161" s="72"/>
      <c r="DT161" s="72"/>
      <c r="DU161" s="72"/>
      <c r="DV161" s="72"/>
      <c r="DW161" s="72"/>
      <c r="DX161" s="72"/>
      <c r="DY161" s="71"/>
      <c r="DZ161" s="71"/>
      <c r="EA161" s="71"/>
      <c r="EB161" s="71"/>
      <c r="EC161" s="71"/>
      <c r="ED161" s="71"/>
      <c r="EE161" s="71"/>
      <c r="EF161" s="72"/>
      <c r="EG161" s="72"/>
      <c r="EH161" s="72"/>
      <c r="EI161" s="72"/>
      <c r="EJ161" s="72"/>
      <c r="EK161" s="72"/>
      <c r="EL161" s="72"/>
      <c r="EM161" s="72"/>
      <c r="EN161" s="72"/>
      <c r="EO161" s="71"/>
      <c r="EP161" s="71"/>
      <c r="EQ161" s="71"/>
      <c r="ER161" s="71"/>
      <c r="ES161" s="71"/>
      <c r="ET161" s="71"/>
      <c r="EU161" s="71"/>
      <c r="EV161" s="72"/>
      <c r="EW161" s="72"/>
      <c r="EX161" s="72"/>
      <c r="EY161" s="72"/>
      <c r="EZ161" s="72"/>
      <c r="FA161" s="72"/>
      <c r="FB161" s="72"/>
      <c r="FC161" s="72"/>
      <c r="FD161" s="72"/>
      <c r="FE161" s="71"/>
      <c r="FF161" s="71"/>
      <c r="FG161" s="71"/>
      <c r="FH161" s="71"/>
      <c r="FI161" s="71"/>
      <c r="FJ161" s="71"/>
      <c r="FK161" s="71"/>
      <c r="FL161" s="72"/>
      <c r="FM161" s="72"/>
      <c r="FN161" s="72"/>
      <c r="FO161" s="72"/>
      <c r="FP161" s="72"/>
      <c r="FQ161" s="72"/>
      <c r="FR161" s="72"/>
      <c r="FS161" s="72"/>
      <c r="FT161" s="72"/>
      <c r="FU161" s="71"/>
      <c r="FV161" s="71"/>
      <c r="FW161" s="71"/>
      <c r="FX161" s="71"/>
      <c r="FY161" s="71"/>
      <c r="FZ161" s="71"/>
      <c r="GA161" s="71"/>
      <c r="GB161" s="72"/>
      <c r="GC161" s="72"/>
      <c r="GD161" s="72"/>
      <c r="GE161" s="72"/>
      <c r="GF161" s="72"/>
      <c r="GG161" s="72"/>
      <c r="GH161" s="72"/>
      <c r="GI161" s="72"/>
      <c r="GJ161" s="72"/>
      <c r="GK161" s="71"/>
      <c r="GL161" s="71"/>
      <c r="GM161" s="71"/>
      <c r="GN161" s="71"/>
      <c r="GO161" s="71"/>
      <c r="GP161" s="71"/>
      <c r="GQ161" s="71"/>
      <c r="GR161" s="72"/>
      <c r="GS161" s="72"/>
      <c r="GT161" s="72"/>
      <c r="GU161" s="72"/>
      <c r="GV161" s="72"/>
      <c r="GW161" s="72"/>
      <c r="GX161" s="72"/>
      <c r="GY161" s="72"/>
      <c r="GZ161" s="72"/>
      <c r="HA161" s="71"/>
      <c r="HB161" s="71"/>
      <c r="HC161" s="71"/>
      <c r="HD161" s="71"/>
      <c r="HE161" s="71"/>
      <c r="HF161" s="71"/>
      <c r="HG161" s="71"/>
      <c r="HH161" s="72"/>
      <c r="HI161" s="72"/>
      <c r="HJ161" s="72"/>
      <c r="HK161" s="72"/>
      <c r="HL161" s="72"/>
      <c r="HM161" s="72"/>
      <c r="HN161" s="72"/>
      <c r="HO161" s="72"/>
      <c r="HP161" s="72"/>
      <c r="HQ161" s="71"/>
      <c r="HR161" s="71"/>
      <c r="HS161" s="71"/>
      <c r="HT161" s="71"/>
      <c r="HU161" s="71"/>
      <c r="HV161" s="71"/>
      <c r="HW161" s="71"/>
      <c r="HX161" s="72"/>
      <c r="HY161" s="72"/>
      <c r="HZ161" s="72"/>
      <c r="IA161" s="72"/>
      <c r="IB161" s="72"/>
      <c r="IC161" s="72"/>
      <c r="ID161" s="72"/>
      <c r="IE161" s="72"/>
      <c r="IF161" s="72"/>
      <c r="IG161" s="71"/>
      <c r="IH161" s="71"/>
      <c r="II161" s="71"/>
      <c r="IJ161" s="71"/>
      <c r="IK161" s="71"/>
      <c r="IL161" s="71"/>
      <c r="IM161" s="71"/>
      <c r="IN161" s="72"/>
      <c r="IO161" s="72"/>
      <c r="IP161" s="72"/>
      <c r="IQ161" s="72"/>
      <c r="IR161" s="72"/>
      <c r="IS161" s="72"/>
      <c r="IT161" s="72"/>
      <c r="IU161" s="72"/>
      <c r="IV161" s="72"/>
      <c r="IW161" s="71"/>
      <c r="IX161" s="71"/>
      <c r="IY161" s="71"/>
      <c r="IZ161" s="71"/>
      <c r="JA161" s="71"/>
      <c r="JB161" s="71"/>
      <c r="JC161" s="71"/>
      <c r="JD161" s="72"/>
      <c r="JE161" s="72"/>
      <c r="JF161" s="72"/>
      <c r="JG161" s="72"/>
      <c r="JH161" s="72"/>
      <c r="JI161" s="72"/>
      <c r="JJ161" s="72"/>
      <c r="JK161" s="72"/>
      <c r="JL161" s="72"/>
      <c r="JM161" s="71"/>
      <c r="JN161" s="71"/>
      <c r="JO161" s="71"/>
      <c r="JP161" s="71"/>
      <c r="JQ161" s="71"/>
      <c r="JR161" s="71"/>
      <c r="JS161" s="71"/>
      <c r="JT161" s="72"/>
      <c r="JU161" s="72"/>
      <c r="JV161" s="72"/>
      <c r="JW161" s="72"/>
      <c r="JX161" s="72"/>
      <c r="JY161" s="72"/>
      <c r="JZ161" s="72"/>
      <c r="KA161" s="72"/>
      <c r="KB161" s="72"/>
      <c r="KC161" s="71"/>
      <c r="KD161" s="71"/>
      <c r="KE161" s="71"/>
      <c r="KF161" s="71"/>
      <c r="KG161" s="71"/>
      <c r="KH161" s="71"/>
      <c r="KI161" s="71"/>
      <c r="KJ161" s="72"/>
      <c r="KK161" s="72"/>
      <c r="KL161" s="72"/>
      <c r="KM161" s="72"/>
      <c r="KN161" s="72"/>
      <c r="KO161" s="72"/>
      <c r="KP161" s="72"/>
      <c r="KQ161" s="72"/>
      <c r="KR161" s="72"/>
      <c r="KS161" s="71"/>
      <c r="KT161" s="71"/>
      <c r="KU161" s="71"/>
      <c r="KV161" s="71"/>
      <c r="KW161" s="71"/>
      <c r="KX161" s="71"/>
      <c r="KY161" s="71"/>
      <c r="KZ161" s="72"/>
      <c r="LA161" s="72"/>
      <c r="LB161" s="72"/>
      <c r="LC161" s="72"/>
      <c r="LD161" s="72"/>
      <c r="LE161" s="72"/>
      <c r="LF161" s="72"/>
      <c r="LG161" s="72"/>
      <c r="LH161" s="72"/>
      <c r="LI161" s="71"/>
      <c r="LJ161" s="71"/>
      <c r="LK161" s="71"/>
      <c r="LL161" s="71"/>
      <c r="LM161" s="71"/>
      <c r="LN161" s="71"/>
      <c r="LO161" s="71"/>
      <c r="LP161" s="72"/>
      <c r="LQ161" s="72"/>
      <c r="LR161" s="72"/>
      <c r="LS161" s="72"/>
      <c r="LT161" s="72"/>
      <c r="LU161" s="72"/>
      <c r="LV161" s="72"/>
      <c r="LW161" s="72"/>
      <c r="LX161" s="72"/>
      <c r="LY161" s="71"/>
      <c r="LZ161" s="71"/>
      <c r="MA161" s="71"/>
      <c r="MB161" s="71"/>
      <c r="MC161" s="71"/>
      <c r="MD161" s="71"/>
      <c r="ME161" s="71"/>
      <c r="MF161" s="72"/>
      <c r="MG161" s="72"/>
      <c r="MH161" s="72"/>
      <c r="MI161" s="72"/>
      <c r="MJ161" s="72"/>
      <c r="MK161" s="72"/>
      <c r="ML161" s="72"/>
      <c r="MM161" s="72"/>
      <c r="MN161" s="72"/>
      <c r="MO161" s="71"/>
      <c r="MP161" s="71"/>
      <c r="MQ161" s="71"/>
      <c r="MR161" s="71"/>
      <c r="MS161" s="71"/>
      <c r="MT161" s="71"/>
      <c r="MU161" s="71"/>
      <c r="MV161" s="72"/>
      <c r="MW161" s="72"/>
      <c r="MX161" s="72"/>
      <c r="MY161" s="72"/>
      <c r="MZ161" s="72"/>
      <c r="NA161" s="72"/>
      <c r="NB161" s="72"/>
      <c r="NC161" s="72"/>
      <c r="ND161" s="72"/>
      <c r="NE161" s="71"/>
      <c r="NF161" s="71"/>
      <c r="NG161" s="71"/>
      <c r="NH161" s="71"/>
      <c r="NI161" s="71"/>
      <c r="NJ161" s="71"/>
      <c r="NK161" s="71"/>
      <c r="NL161" s="72"/>
      <c r="NM161" s="72"/>
      <c r="NN161" s="72"/>
      <c r="NO161" s="72"/>
      <c r="NP161" s="72"/>
      <c r="NQ161" s="72"/>
      <c r="NR161" s="72"/>
      <c r="NS161" s="72"/>
      <c r="NT161" s="72"/>
      <c r="NU161" s="71"/>
      <c r="NV161" s="71"/>
      <c r="NW161" s="71"/>
      <c r="NX161" s="71"/>
      <c r="NY161" s="71"/>
      <c r="NZ161" s="71"/>
      <c r="OA161" s="71"/>
      <c r="OB161" s="72"/>
      <c r="OC161" s="72"/>
      <c r="OD161" s="72"/>
      <c r="OE161" s="72"/>
      <c r="OF161" s="72"/>
      <c r="OG161" s="72"/>
      <c r="OH161" s="72"/>
      <c r="OI161" s="72"/>
      <c r="OJ161" s="72"/>
      <c r="OK161" s="71"/>
      <c r="OL161" s="71"/>
      <c r="OM161" s="71"/>
      <c r="ON161" s="71"/>
      <c r="OO161" s="71"/>
      <c r="OP161" s="71"/>
      <c r="OQ161" s="71"/>
      <c r="OR161" s="72"/>
      <c r="OS161" s="72"/>
      <c r="OT161" s="72"/>
      <c r="OU161" s="72"/>
      <c r="OV161" s="72"/>
      <c r="OW161" s="72"/>
      <c r="OX161" s="72"/>
      <c r="OY161" s="72"/>
      <c r="OZ161" s="72"/>
      <c r="PA161" s="71"/>
      <c r="PB161" s="71"/>
      <c r="PC161" s="71"/>
      <c r="PD161" s="71"/>
      <c r="PE161" s="71"/>
      <c r="PF161" s="71"/>
      <c r="PG161" s="71"/>
      <c r="PH161" s="72"/>
      <c r="PI161" s="72"/>
      <c r="PJ161" s="72"/>
      <c r="PK161" s="72"/>
      <c r="PL161" s="72"/>
      <c r="PM161" s="72"/>
      <c r="PN161" s="72"/>
      <c r="PO161" s="72"/>
      <c r="PP161" s="72"/>
      <c r="PQ161" s="71"/>
      <c r="PR161" s="71"/>
      <c r="PS161" s="71"/>
      <c r="PT161" s="71"/>
      <c r="PU161" s="71"/>
      <c r="PV161" s="71"/>
      <c r="PW161" s="71"/>
      <c r="PX161" s="72"/>
      <c r="PY161" s="72"/>
      <c r="PZ161" s="72"/>
      <c r="QA161" s="72"/>
      <c r="QB161" s="72"/>
      <c r="QC161" s="72"/>
      <c r="QD161" s="72"/>
      <c r="QE161" s="72"/>
      <c r="QF161" s="72"/>
      <c r="QG161" s="71"/>
      <c r="QH161" s="71"/>
      <c r="QI161" s="71"/>
      <c r="QJ161" s="71"/>
      <c r="QK161" s="71"/>
      <c r="QL161" s="71"/>
      <c r="QM161" s="71"/>
      <c r="QN161" s="72"/>
      <c r="QO161" s="72"/>
      <c r="QP161" s="72"/>
      <c r="QQ161" s="72"/>
      <c r="QR161" s="72"/>
      <c r="QS161" s="72"/>
      <c r="QT161" s="72"/>
      <c r="QU161" s="72"/>
      <c r="QV161" s="72"/>
      <c r="QW161" s="71"/>
      <c r="QX161" s="71"/>
      <c r="QY161" s="71"/>
      <c r="QZ161" s="71"/>
      <c r="RA161" s="71"/>
      <c r="RB161" s="71"/>
      <c r="RC161" s="71"/>
      <c r="RD161" s="72"/>
      <c r="RE161" s="72"/>
      <c r="RF161" s="72"/>
      <c r="RG161" s="72"/>
      <c r="RH161" s="72"/>
      <c r="RI161" s="72"/>
      <c r="RJ161" s="72"/>
      <c r="RK161" s="72"/>
      <c r="RL161" s="72"/>
      <c r="RM161" s="71"/>
      <c r="RN161" s="71"/>
      <c r="RO161" s="71"/>
      <c r="RP161" s="71"/>
      <c r="RQ161" s="71"/>
      <c r="RR161" s="71"/>
      <c r="RS161" s="71"/>
      <c r="RT161" s="72"/>
      <c r="RU161" s="72"/>
      <c r="RV161" s="72"/>
      <c r="RW161" s="72"/>
      <c r="RX161" s="72"/>
      <c r="RY161" s="72"/>
      <c r="RZ161" s="72"/>
      <c r="SA161" s="72"/>
      <c r="SB161" s="72"/>
      <c r="SC161" s="71"/>
      <c r="SD161" s="71"/>
      <c r="SE161" s="71"/>
      <c r="SF161" s="71"/>
      <c r="SG161" s="71"/>
      <c r="SH161" s="71"/>
      <c r="SI161" s="71"/>
      <c r="SJ161" s="72"/>
      <c r="SK161" s="72"/>
      <c r="SL161" s="72"/>
      <c r="SM161" s="72"/>
      <c r="SN161" s="72"/>
      <c r="SO161" s="72"/>
      <c r="SP161" s="72"/>
      <c r="SQ161" s="72"/>
      <c r="SR161" s="72"/>
      <c r="SS161" s="71"/>
      <c r="ST161" s="71"/>
      <c r="SU161" s="71"/>
      <c r="SV161" s="71"/>
      <c r="SW161" s="71"/>
      <c r="SX161" s="71"/>
      <c r="SY161" s="71"/>
      <c r="SZ161" s="72"/>
      <c r="TA161" s="72"/>
      <c r="TB161" s="72"/>
      <c r="TC161" s="72"/>
      <c r="TD161" s="72"/>
      <c r="TE161" s="72"/>
      <c r="TF161" s="72"/>
      <c r="TG161" s="72"/>
      <c r="TH161" s="72"/>
      <c r="TI161" s="71"/>
      <c r="TJ161" s="71"/>
      <c r="TK161" s="71"/>
      <c r="TL161" s="71"/>
      <c r="TM161" s="71"/>
      <c r="TN161" s="71"/>
      <c r="TO161" s="71"/>
      <c r="TP161" s="72"/>
      <c r="TQ161" s="72"/>
      <c r="TR161" s="72"/>
      <c r="TS161" s="72"/>
      <c r="TT161" s="72"/>
      <c r="TU161" s="72"/>
      <c r="TV161" s="72"/>
      <c r="TW161" s="72"/>
      <c r="TX161" s="72"/>
      <c r="TY161" s="71"/>
      <c r="TZ161" s="71"/>
      <c r="UA161" s="71"/>
      <c r="UB161" s="71"/>
      <c r="UC161" s="71"/>
      <c r="UD161" s="71"/>
      <c r="UE161" s="71"/>
      <c r="UF161" s="72"/>
      <c r="UG161" s="72"/>
      <c r="UH161" s="72"/>
      <c r="UI161" s="72"/>
      <c r="UJ161" s="72"/>
      <c r="UK161" s="72"/>
      <c r="UL161" s="72"/>
      <c r="UM161" s="72"/>
      <c r="UN161" s="72"/>
      <c r="UO161" s="71"/>
      <c r="UP161" s="71"/>
      <c r="UQ161" s="71"/>
      <c r="UR161" s="71"/>
      <c r="US161" s="71"/>
      <c r="UT161" s="71"/>
      <c r="UU161" s="71"/>
      <c r="UV161" s="72"/>
      <c r="UW161" s="72"/>
      <c r="UX161" s="72"/>
      <c r="UY161" s="72"/>
      <c r="UZ161" s="72"/>
      <c r="VA161" s="72"/>
      <c r="VB161" s="72"/>
      <c r="VC161" s="72"/>
      <c r="VD161" s="72"/>
      <c r="VE161" s="71"/>
      <c r="VF161" s="71"/>
      <c r="VG161" s="71"/>
      <c r="VH161" s="71"/>
      <c r="VI161" s="71"/>
      <c r="VJ161" s="71"/>
      <c r="VK161" s="71"/>
      <c r="VL161" s="72"/>
      <c r="VM161" s="72"/>
      <c r="VN161" s="72"/>
      <c r="VO161" s="72"/>
      <c r="VP161" s="72"/>
      <c r="VQ161" s="72"/>
      <c r="VR161" s="72"/>
      <c r="VS161" s="72"/>
      <c r="VT161" s="72"/>
      <c r="VU161" s="71"/>
      <c r="VV161" s="71"/>
      <c r="VW161" s="71"/>
      <c r="VX161" s="71"/>
      <c r="VY161" s="71"/>
      <c r="VZ161" s="71"/>
      <c r="WA161" s="71"/>
      <c r="WB161" s="72"/>
      <c r="WC161" s="72"/>
      <c r="WD161" s="72"/>
      <c r="WE161" s="72"/>
      <c r="WF161" s="72"/>
      <c r="WG161" s="72"/>
      <c r="WH161" s="72"/>
      <c r="WI161" s="72"/>
      <c r="WJ161" s="72"/>
      <c r="WK161" s="71"/>
      <c r="WL161" s="71"/>
      <c r="WM161" s="71"/>
      <c r="WN161" s="71"/>
      <c r="WO161" s="71"/>
      <c r="WP161" s="71"/>
      <c r="WQ161" s="71"/>
      <c r="WR161" s="72"/>
      <c r="WS161" s="72"/>
      <c r="WT161" s="72"/>
      <c r="WU161" s="72"/>
      <c r="WV161" s="72"/>
      <c r="WW161" s="72"/>
      <c r="WX161" s="72"/>
      <c r="WY161" s="72"/>
      <c r="WZ161" s="72"/>
      <c r="XA161" s="71"/>
      <c r="XB161" s="71"/>
      <c r="XC161" s="71"/>
      <c r="XD161" s="71"/>
      <c r="XE161" s="71"/>
      <c r="XF161" s="71"/>
      <c r="XG161" s="71"/>
      <c r="XH161" s="72"/>
      <c r="XI161" s="72"/>
      <c r="XJ161" s="72"/>
      <c r="XK161" s="72"/>
      <c r="XL161" s="72"/>
      <c r="XM161" s="72"/>
      <c r="XN161" s="72"/>
      <c r="XO161" s="72"/>
      <c r="XP161" s="72"/>
      <c r="XQ161" s="71"/>
      <c r="XR161" s="71"/>
      <c r="XS161" s="71"/>
      <c r="XT161" s="71"/>
      <c r="XU161" s="71"/>
      <c r="XV161" s="71"/>
      <c r="XW161" s="71"/>
      <c r="XX161" s="72"/>
      <c r="XY161" s="72"/>
      <c r="XZ161" s="72"/>
      <c r="YA161" s="72"/>
      <c r="YB161" s="72"/>
      <c r="YC161" s="72"/>
      <c r="YD161" s="72"/>
      <c r="YE161" s="72"/>
      <c r="YF161" s="72"/>
      <c r="YG161" s="71"/>
      <c r="YH161" s="71"/>
      <c r="YI161" s="71"/>
      <c r="YJ161" s="71"/>
      <c r="YK161" s="71"/>
      <c r="YL161" s="71"/>
      <c r="YM161" s="71"/>
      <c r="YN161" s="72"/>
      <c r="YO161" s="72"/>
      <c r="YP161" s="72"/>
      <c r="YQ161" s="72"/>
      <c r="YR161" s="72"/>
      <c r="YS161" s="72"/>
      <c r="YT161" s="72"/>
      <c r="YU161" s="72"/>
      <c r="YV161" s="72"/>
      <c r="YW161" s="71"/>
      <c r="YX161" s="71"/>
      <c r="YY161" s="71"/>
      <c r="YZ161" s="71"/>
      <c r="ZA161" s="71"/>
      <c r="ZB161" s="71"/>
      <c r="ZC161" s="71"/>
      <c r="ZD161" s="72"/>
      <c r="ZE161" s="72"/>
      <c r="ZF161" s="72"/>
      <c r="ZG161" s="72"/>
      <c r="ZH161" s="72"/>
      <c r="ZI161" s="72"/>
      <c r="ZJ161" s="72"/>
      <c r="ZK161" s="72"/>
      <c r="ZL161" s="72"/>
      <c r="ZM161" s="71"/>
      <c r="ZN161" s="71"/>
      <c r="ZO161" s="71"/>
      <c r="ZP161" s="71"/>
      <c r="ZQ161" s="71"/>
      <c r="ZR161" s="71"/>
      <c r="ZS161" s="71"/>
      <c r="ZT161" s="72"/>
      <c r="ZU161" s="72"/>
      <c r="ZV161" s="72"/>
      <c r="ZW161" s="72"/>
      <c r="ZX161" s="72"/>
      <c r="ZY161" s="72"/>
      <c r="ZZ161" s="72"/>
      <c r="AAA161" s="72"/>
      <c r="AAB161" s="72"/>
      <c r="AAC161" s="71"/>
      <c r="AAD161" s="71"/>
      <c r="AAE161" s="71"/>
      <c r="AAF161" s="71"/>
      <c r="AAG161" s="71"/>
      <c r="AAH161" s="71"/>
      <c r="AAI161" s="71"/>
      <c r="AAJ161" s="72"/>
      <c r="AAK161" s="72"/>
      <c r="AAL161" s="72"/>
      <c r="AAM161" s="72"/>
      <c r="AAN161" s="72"/>
      <c r="AAO161" s="72"/>
      <c r="AAP161" s="72"/>
      <c r="AAQ161" s="72"/>
      <c r="AAR161" s="72"/>
      <c r="AAS161" s="71"/>
      <c r="AAT161" s="71"/>
      <c r="AAU161" s="71"/>
      <c r="AAV161" s="71"/>
      <c r="AAW161" s="71"/>
      <c r="AAX161" s="71"/>
      <c r="AAY161" s="71"/>
      <c r="AAZ161" s="72"/>
      <c r="ABA161" s="72"/>
      <c r="ABB161" s="72"/>
      <c r="ABC161" s="72"/>
      <c r="ABD161" s="72"/>
      <c r="ABE161" s="72"/>
      <c r="ABF161" s="72"/>
      <c r="ABG161" s="72"/>
      <c r="ABH161" s="72"/>
      <c r="ABI161" s="71"/>
      <c r="ABJ161" s="71"/>
      <c r="ABK161" s="71"/>
      <c r="ABL161" s="71"/>
      <c r="ABM161" s="71"/>
      <c r="ABN161" s="71"/>
      <c r="ABO161" s="71"/>
      <c r="ABP161" s="72"/>
      <c r="ABQ161" s="72"/>
      <c r="ABR161" s="72"/>
      <c r="ABS161" s="72"/>
      <c r="ABT161" s="72"/>
      <c r="ABU161" s="72"/>
      <c r="ABV161" s="72"/>
      <c r="ABW161" s="72"/>
      <c r="ABX161" s="72"/>
      <c r="ABY161" s="71"/>
      <c r="ABZ161" s="71"/>
      <c r="ACA161" s="71"/>
      <c r="ACB161" s="71"/>
      <c r="ACC161" s="71"/>
      <c r="ACD161" s="71"/>
      <c r="ACE161" s="71"/>
      <c r="ACF161" s="72"/>
      <c r="ACG161" s="72"/>
      <c r="ACH161" s="72"/>
      <c r="ACI161" s="72"/>
      <c r="ACJ161" s="72"/>
      <c r="ACK161" s="72"/>
      <c r="ACL161" s="72"/>
      <c r="ACM161" s="72"/>
      <c r="ACN161" s="72"/>
      <c r="ACO161" s="71"/>
      <c r="ACP161" s="71"/>
      <c r="ACQ161" s="71"/>
      <c r="ACR161" s="71"/>
      <c r="ACS161" s="71"/>
      <c r="ACT161" s="71"/>
      <c r="ACU161" s="71"/>
      <c r="ACV161" s="72"/>
      <c r="ACW161" s="72"/>
      <c r="ACX161" s="72"/>
      <c r="ACY161" s="72"/>
      <c r="ACZ161" s="72"/>
      <c r="ADA161" s="72"/>
      <c r="ADB161" s="72"/>
      <c r="ADC161" s="72"/>
      <c r="ADD161" s="72"/>
      <c r="ADE161" s="71"/>
      <c r="ADF161" s="71"/>
      <c r="ADG161" s="71"/>
      <c r="ADH161" s="71"/>
      <c r="ADI161" s="71"/>
      <c r="ADJ161" s="71"/>
      <c r="ADK161" s="71"/>
      <c r="ADL161" s="72"/>
      <c r="ADM161" s="72"/>
      <c r="ADN161" s="72"/>
      <c r="ADO161" s="72"/>
      <c r="ADP161" s="72"/>
      <c r="ADQ161" s="72"/>
      <c r="ADR161" s="72"/>
      <c r="ADS161" s="72"/>
      <c r="ADT161" s="72"/>
      <c r="ADU161" s="71"/>
      <c r="ADV161" s="71"/>
      <c r="ADW161" s="71"/>
      <c r="ADX161" s="71"/>
      <c r="ADY161" s="71"/>
      <c r="ADZ161" s="71"/>
      <c r="AEA161" s="71"/>
      <c r="AEB161" s="72"/>
      <c r="AEC161" s="72"/>
      <c r="AED161" s="72"/>
      <c r="AEE161" s="72"/>
      <c r="AEF161" s="72"/>
      <c r="AEG161" s="72"/>
      <c r="AEH161" s="72"/>
      <c r="AEI161" s="72"/>
      <c r="AEJ161" s="72"/>
      <c r="AEK161" s="71"/>
      <c r="AEL161" s="71"/>
      <c r="AEM161" s="71"/>
      <c r="AEN161" s="71"/>
      <c r="AEO161" s="71"/>
      <c r="AEP161" s="71"/>
      <c r="AEQ161" s="71"/>
      <c r="AER161" s="72"/>
      <c r="AES161" s="72"/>
      <c r="AET161" s="72"/>
      <c r="AEU161" s="72"/>
      <c r="AEV161" s="72"/>
      <c r="AEW161" s="72"/>
      <c r="AEX161" s="72"/>
      <c r="AEY161" s="72"/>
      <c r="AEZ161" s="72"/>
      <c r="AFA161" s="71"/>
      <c r="AFB161" s="71"/>
      <c r="AFC161" s="71"/>
      <c r="AFD161" s="71"/>
      <c r="AFE161" s="71"/>
      <c r="AFF161" s="71"/>
      <c r="AFG161" s="71"/>
      <c r="AFH161" s="72"/>
      <c r="AFI161" s="72"/>
      <c r="AFJ161" s="72"/>
      <c r="AFK161" s="72"/>
      <c r="AFL161" s="72"/>
      <c r="AFM161" s="72"/>
      <c r="AFN161" s="72"/>
      <c r="AFO161" s="72"/>
      <c r="AFP161" s="72"/>
      <c r="AFQ161" s="71"/>
      <c r="AFR161" s="71"/>
      <c r="AFS161" s="71"/>
      <c r="AFT161" s="71"/>
      <c r="AFU161" s="71"/>
      <c r="AFV161" s="71"/>
      <c r="AFW161" s="71"/>
      <c r="AFX161" s="72"/>
      <c r="AFY161" s="72"/>
      <c r="AFZ161" s="72"/>
      <c r="AGA161" s="72"/>
      <c r="AGB161" s="72"/>
      <c r="AGC161" s="72"/>
      <c r="AGD161" s="72"/>
      <c r="AGE161" s="72"/>
      <c r="AGF161" s="72"/>
      <c r="AGG161" s="71"/>
      <c r="AGH161" s="71"/>
      <c r="AGI161" s="71"/>
      <c r="AGJ161" s="71"/>
      <c r="AGK161" s="71"/>
      <c r="AGL161" s="71"/>
      <c r="AGM161" s="71"/>
      <c r="AGN161" s="72"/>
      <c r="AGO161" s="72"/>
      <c r="AGP161" s="72"/>
      <c r="AGQ161" s="72"/>
      <c r="AGR161" s="72"/>
      <c r="AGS161" s="72"/>
      <c r="AGT161" s="72"/>
      <c r="AGU161" s="72"/>
      <c r="AGV161" s="72"/>
      <c r="AGW161" s="71"/>
      <c r="AGX161" s="71"/>
      <c r="AGY161" s="71"/>
      <c r="AGZ161" s="71"/>
      <c r="AHA161" s="71"/>
      <c r="AHB161" s="71"/>
      <c r="AHC161" s="71"/>
      <c r="AHD161" s="72"/>
      <c r="AHE161" s="72"/>
      <c r="AHF161" s="72"/>
      <c r="AHG161" s="72"/>
      <c r="AHH161" s="72"/>
      <c r="AHI161" s="72"/>
      <c r="AHJ161" s="72"/>
      <c r="AHK161" s="72"/>
      <c r="AHL161" s="72"/>
      <c r="AHM161" s="71"/>
      <c r="AHN161" s="71"/>
      <c r="AHO161" s="71"/>
      <c r="AHP161" s="71"/>
      <c r="AHQ161" s="71"/>
      <c r="AHR161" s="71"/>
      <c r="AHS161" s="71"/>
      <c r="AHT161" s="72"/>
      <c r="AHU161" s="72"/>
      <c r="AHV161" s="72"/>
      <c r="AHW161" s="72"/>
      <c r="AHX161" s="72"/>
      <c r="AHY161" s="72"/>
      <c r="AHZ161" s="72"/>
      <c r="AIA161" s="72"/>
      <c r="AIB161" s="72"/>
      <c r="AIC161" s="71"/>
      <c r="AID161" s="71"/>
      <c r="AIE161" s="71"/>
      <c r="AIF161" s="71"/>
      <c r="AIG161" s="71"/>
      <c r="AIH161" s="71"/>
      <c r="AII161" s="71"/>
      <c r="AIJ161" s="72"/>
      <c r="AIK161" s="72"/>
      <c r="AIL161" s="72"/>
      <c r="AIM161" s="72"/>
      <c r="AIN161" s="72"/>
      <c r="AIO161" s="72"/>
      <c r="AIP161" s="72"/>
      <c r="AIQ161" s="72"/>
      <c r="AIR161" s="72"/>
      <c r="AIS161" s="71"/>
      <c r="AIT161" s="71"/>
      <c r="AIU161" s="71"/>
      <c r="AIV161" s="71"/>
      <c r="AIW161" s="71"/>
      <c r="AIX161" s="71"/>
      <c r="AIY161" s="71"/>
      <c r="AIZ161" s="72"/>
      <c r="AJA161" s="72"/>
      <c r="AJB161" s="72"/>
      <c r="AJC161" s="72"/>
      <c r="AJD161" s="72"/>
      <c r="AJE161" s="72"/>
      <c r="AJF161" s="72"/>
      <c r="AJG161" s="72"/>
      <c r="AJH161" s="72"/>
      <c r="AJI161" s="71"/>
      <c r="AJJ161" s="71"/>
      <c r="AJK161" s="71"/>
      <c r="AJL161" s="71"/>
      <c r="AJM161" s="71"/>
      <c r="AJN161" s="71"/>
      <c r="AJO161" s="71"/>
      <c r="AJP161" s="72"/>
      <c r="AJQ161" s="72"/>
      <c r="AJR161" s="72"/>
      <c r="AJS161" s="72"/>
      <c r="AJT161" s="72"/>
      <c r="AJU161" s="72"/>
      <c r="AJV161" s="72"/>
      <c r="AJW161" s="72"/>
      <c r="AJX161" s="72"/>
      <c r="AJY161" s="71"/>
      <c r="AJZ161" s="71"/>
      <c r="AKA161" s="71"/>
      <c r="AKB161" s="71"/>
      <c r="AKC161" s="71"/>
      <c r="AKD161" s="71"/>
      <c r="AKE161" s="71"/>
      <c r="AKF161" s="72"/>
      <c r="AKG161" s="72"/>
      <c r="AKH161" s="72"/>
      <c r="AKI161" s="72"/>
      <c r="AKJ161" s="72"/>
      <c r="AKK161" s="72"/>
      <c r="AKL161" s="72"/>
      <c r="AKM161" s="72"/>
      <c r="AKN161" s="72"/>
      <c r="AKO161" s="71"/>
      <c r="AKP161" s="71"/>
      <c r="AKQ161" s="71"/>
      <c r="AKR161" s="71"/>
      <c r="AKS161" s="71"/>
      <c r="AKT161" s="71"/>
      <c r="AKU161" s="71"/>
      <c r="AKV161" s="72"/>
      <c r="AKW161" s="72"/>
      <c r="AKX161" s="72"/>
      <c r="AKY161" s="72"/>
      <c r="AKZ161" s="72"/>
      <c r="ALA161" s="72"/>
      <c r="ALB161" s="72"/>
      <c r="ALC161" s="72"/>
      <c r="ALD161" s="72"/>
      <c r="ALE161" s="71"/>
      <c r="ALF161" s="71"/>
      <c r="ALG161" s="71"/>
      <c r="ALH161" s="71"/>
      <c r="ALI161" s="71"/>
      <c r="ALJ161" s="71"/>
      <c r="ALK161" s="71"/>
      <c r="ALL161" s="72"/>
      <c r="ALM161" s="72"/>
      <c r="ALN161" s="72"/>
      <c r="ALO161" s="72"/>
      <c r="ALP161" s="72"/>
      <c r="ALQ161" s="72"/>
      <c r="ALR161" s="72"/>
      <c r="ALS161" s="72"/>
      <c r="ALT161" s="72"/>
      <c r="ALU161" s="71"/>
      <c r="ALV161" s="71"/>
      <c r="ALW161" s="71"/>
      <c r="ALX161" s="71"/>
      <c r="ALY161" s="71"/>
      <c r="ALZ161" s="71"/>
      <c r="AMA161" s="71"/>
      <c r="AMB161" s="72"/>
      <c r="AMC161" s="72"/>
      <c r="AMD161" s="72"/>
      <c r="AME161" s="72"/>
      <c r="AMF161" s="72"/>
      <c r="AMG161" s="72"/>
      <c r="AMH161" s="72"/>
      <c r="AMI161" s="72"/>
      <c r="AMJ161" s="72"/>
      <c r="AMK161" s="71"/>
      <c r="AML161" s="71"/>
      <c r="AMM161" s="71"/>
      <c r="AMN161" s="71"/>
      <c r="AMO161" s="71"/>
      <c r="AMP161" s="71"/>
      <c r="AMQ161" s="71"/>
      <c r="AMR161" s="72"/>
      <c r="AMS161" s="72"/>
      <c r="AMT161" s="72"/>
      <c r="AMU161" s="72"/>
      <c r="AMV161" s="72"/>
      <c r="AMW161" s="72"/>
      <c r="AMX161" s="72"/>
      <c r="AMY161" s="72"/>
      <c r="AMZ161" s="72"/>
      <c r="ANA161" s="71"/>
      <c r="ANB161" s="71"/>
      <c r="ANC161" s="71"/>
      <c r="AND161" s="71"/>
      <c r="ANE161" s="71"/>
      <c r="ANF161" s="71"/>
      <c r="ANG161" s="71"/>
      <c r="ANH161" s="72"/>
      <c r="ANI161" s="72"/>
      <c r="ANJ161" s="72"/>
      <c r="ANK161" s="72"/>
      <c r="ANL161" s="72"/>
      <c r="ANM161" s="72"/>
      <c r="ANN161" s="72"/>
      <c r="ANO161" s="72"/>
      <c r="ANP161" s="72"/>
      <c r="ANQ161" s="71"/>
      <c r="ANR161" s="71"/>
      <c r="ANS161" s="71"/>
      <c r="ANT161" s="71"/>
      <c r="ANU161" s="71"/>
      <c r="ANV161" s="71"/>
      <c r="ANW161" s="71"/>
      <c r="ANX161" s="72"/>
      <c r="ANY161" s="72"/>
      <c r="ANZ161" s="72"/>
      <c r="AOA161" s="72"/>
      <c r="AOB161" s="72"/>
      <c r="AOC161" s="72"/>
      <c r="AOD161" s="72"/>
      <c r="AOE161" s="72"/>
      <c r="AOF161" s="72"/>
      <c r="AOG161" s="71"/>
      <c r="AOH161" s="71"/>
      <c r="AOI161" s="71"/>
      <c r="AOJ161" s="71"/>
      <c r="AOK161" s="71"/>
      <c r="AOL161" s="71"/>
      <c r="AOM161" s="71"/>
      <c r="AON161" s="72"/>
      <c r="AOO161" s="72"/>
      <c r="AOP161" s="72"/>
      <c r="AOQ161" s="72"/>
      <c r="AOR161" s="72"/>
      <c r="AOS161" s="72"/>
      <c r="AOT161" s="72"/>
      <c r="AOU161" s="72"/>
      <c r="AOV161" s="72"/>
      <c r="AOW161" s="71"/>
      <c r="AOX161" s="71"/>
      <c r="AOY161" s="71"/>
      <c r="AOZ161" s="71"/>
      <c r="APA161" s="71"/>
      <c r="APB161" s="71"/>
      <c r="APC161" s="71"/>
      <c r="APD161" s="72"/>
      <c r="APE161" s="72"/>
      <c r="APF161" s="72"/>
      <c r="APG161" s="72"/>
      <c r="APH161" s="72"/>
      <c r="API161" s="72"/>
      <c r="APJ161" s="72"/>
      <c r="APK161" s="72"/>
      <c r="APL161" s="72"/>
      <c r="APM161" s="71"/>
      <c r="APN161" s="71"/>
      <c r="APO161" s="71"/>
      <c r="APP161" s="71"/>
      <c r="APQ161" s="71"/>
      <c r="APR161" s="71"/>
      <c r="APS161" s="71"/>
      <c r="APT161" s="72"/>
      <c r="APU161" s="72"/>
      <c r="APV161" s="72"/>
      <c r="APW161" s="72"/>
      <c r="APX161" s="72"/>
      <c r="APY161" s="72"/>
      <c r="APZ161" s="72"/>
      <c r="AQA161" s="72"/>
      <c r="AQB161" s="72"/>
      <c r="AQC161" s="71"/>
      <c r="AQD161" s="71"/>
      <c r="AQE161" s="71"/>
      <c r="AQF161" s="71"/>
      <c r="AQG161" s="71"/>
      <c r="AQH161" s="71"/>
      <c r="AQI161" s="71"/>
      <c r="AQJ161" s="72"/>
      <c r="AQK161" s="72"/>
      <c r="AQL161" s="72"/>
      <c r="AQM161" s="72"/>
      <c r="AQN161" s="72"/>
      <c r="AQO161" s="72"/>
      <c r="AQP161" s="72"/>
      <c r="AQQ161" s="72"/>
      <c r="AQR161" s="72"/>
      <c r="AQS161" s="71"/>
      <c r="AQT161" s="71"/>
      <c r="AQU161" s="71"/>
      <c r="AQV161" s="71"/>
      <c r="AQW161" s="71"/>
      <c r="AQX161" s="71"/>
      <c r="AQY161" s="71"/>
      <c r="AQZ161" s="72"/>
      <c r="ARA161" s="72"/>
      <c r="ARB161" s="72"/>
      <c r="ARC161" s="72"/>
      <c r="ARD161" s="72"/>
      <c r="ARE161" s="72"/>
      <c r="ARF161" s="72"/>
      <c r="ARG161" s="72"/>
      <c r="ARH161" s="72"/>
      <c r="ARI161" s="71"/>
      <c r="ARJ161" s="71"/>
      <c r="ARK161" s="71"/>
      <c r="ARL161" s="71"/>
      <c r="ARM161" s="71"/>
      <c r="ARN161" s="71"/>
      <c r="ARO161" s="71"/>
      <c r="ARP161" s="72"/>
      <c r="ARQ161" s="72"/>
      <c r="ARR161" s="72"/>
      <c r="ARS161" s="72"/>
      <c r="ART161" s="72"/>
      <c r="ARU161" s="72"/>
      <c r="ARV161" s="72"/>
      <c r="ARW161" s="72"/>
      <c r="ARX161" s="72"/>
      <c r="ARY161" s="71"/>
      <c r="ARZ161" s="71"/>
      <c r="ASA161" s="71"/>
      <c r="ASB161" s="71"/>
      <c r="ASC161" s="71"/>
      <c r="ASD161" s="71"/>
      <c r="ASE161" s="71"/>
      <c r="ASF161" s="72"/>
      <c r="ASG161" s="72"/>
      <c r="ASH161" s="72"/>
      <c r="ASI161" s="72"/>
      <c r="ASJ161" s="72"/>
      <c r="ASK161" s="72"/>
      <c r="ASL161" s="72"/>
      <c r="ASM161" s="72"/>
      <c r="ASN161" s="72"/>
      <c r="ASO161" s="71"/>
      <c r="ASP161" s="71"/>
      <c r="ASQ161" s="71"/>
      <c r="ASR161" s="71"/>
      <c r="ASS161" s="71"/>
      <c r="AST161" s="71"/>
      <c r="ASU161" s="71"/>
      <c r="ASV161" s="72"/>
      <c r="ASW161" s="72"/>
      <c r="ASX161" s="72"/>
      <c r="ASY161" s="72"/>
      <c r="ASZ161" s="72"/>
      <c r="ATA161" s="72"/>
      <c r="ATB161" s="72"/>
      <c r="ATC161" s="72"/>
      <c r="ATD161" s="72"/>
      <c r="ATE161" s="71"/>
      <c r="ATF161" s="71"/>
      <c r="ATG161" s="71"/>
      <c r="ATH161" s="71"/>
      <c r="ATI161" s="71"/>
      <c r="ATJ161" s="71"/>
      <c r="ATK161" s="71"/>
      <c r="ATL161" s="72"/>
      <c r="ATM161" s="72"/>
      <c r="ATN161" s="72"/>
      <c r="ATO161" s="72"/>
      <c r="ATP161" s="72"/>
      <c r="ATQ161" s="72"/>
      <c r="ATR161" s="72"/>
      <c r="ATS161" s="72"/>
      <c r="ATT161" s="72"/>
      <c r="ATU161" s="71"/>
      <c r="ATV161" s="71"/>
      <c r="ATW161" s="71"/>
      <c r="ATX161" s="71"/>
      <c r="ATY161" s="71"/>
      <c r="ATZ161" s="71"/>
      <c r="AUA161" s="71"/>
      <c r="AUB161" s="72"/>
      <c r="AUC161" s="72"/>
      <c r="AUD161" s="72"/>
      <c r="AUE161" s="72"/>
      <c r="AUF161" s="72"/>
      <c r="AUG161" s="72"/>
      <c r="AUH161" s="72"/>
      <c r="AUI161" s="72"/>
      <c r="AUJ161" s="72"/>
      <c r="AUK161" s="71"/>
      <c r="AUL161" s="71"/>
      <c r="AUM161" s="71"/>
      <c r="AUN161" s="71"/>
      <c r="AUO161" s="71"/>
      <c r="AUP161" s="71"/>
      <c r="AUQ161" s="71"/>
      <c r="AUR161" s="72"/>
      <c r="AUS161" s="72"/>
      <c r="AUT161" s="72"/>
      <c r="AUU161" s="72"/>
      <c r="AUV161" s="72"/>
      <c r="AUW161" s="72"/>
      <c r="AUX161" s="72"/>
      <c r="AUY161" s="72"/>
      <c r="AUZ161" s="72"/>
      <c r="AVA161" s="71"/>
      <c r="AVB161" s="71"/>
      <c r="AVC161" s="71"/>
      <c r="AVD161" s="71"/>
      <c r="AVE161" s="71"/>
      <c r="AVF161" s="71"/>
      <c r="AVG161" s="71"/>
      <c r="AVH161" s="72"/>
      <c r="AVI161" s="72"/>
      <c r="AVJ161" s="72"/>
      <c r="AVK161" s="72"/>
      <c r="AVL161" s="72"/>
      <c r="AVM161" s="72"/>
      <c r="AVN161" s="72"/>
      <c r="AVO161" s="72"/>
      <c r="AVP161" s="72"/>
      <c r="AVQ161" s="71"/>
      <c r="AVR161" s="71"/>
      <c r="AVS161" s="71"/>
      <c r="AVT161" s="71"/>
      <c r="AVU161" s="71"/>
      <c r="AVV161" s="71"/>
      <c r="AVW161" s="71"/>
      <c r="AVX161" s="72"/>
      <c r="AVY161" s="72"/>
      <c r="AVZ161" s="72"/>
      <c r="AWA161" s="72"/>
      <c r="AWB161" s="72"/>
      <c r="AWC161" s="72"/>
      <c r="AWD161" s="72"/>
      <c r="AWE161" s="72"/>
      <c r="AWF161" s="72"/>
      <c r="AWG161" s="71"/>
      <c r="AWH161" s="71"/>
      <c r="AWI161" s="71"/>
      <c r="AWJ161" s="71"/>
      <c r="AWK161" s="71"/>
      <c r="AWL161" s="71"/>
      <c r="AWM161" s="71"/>
      <c r="AWN161" s="72"/>
      <c r="AWO161" s="72"/>
      <c r="AWP161" s="72"/>
      <c r="AWQ161" s="72"/>
      <c r="AWR161" s="72"/>
      <c r="AWS161" s="72"/>
      <c r="AWT161" s="72"/>
      <c r="AWU161" s="72"/>
      <c r="AWV161" s="72"/>
      <c r="AWW161" s="71"/>
      <c r="AWX161" s="71"/>
      <c r="AWY161" s="71"/>
      <c r="AWZ161" s="71"/>
      <c r="AXA161" s="71"/>
      <c r="AXB161" s="71"/>
      <c r="AXC161" s="71"/>
      <c r="AXD161" s="72"/>
      <c r="AXE161" s="72"/>
      <c r="AXF161" s="72"/>
      <c r="AXG161" s="72"/>
      <c r="AXH161" s="72"/>
      <c r="AXI161" s="72"/>
      <c r="AXJ161" s="72"/>
      <c r="AXK161" s="72"/>
      <c r="AXL161" s="72"/>
      <c r="AXM161" s="71"/>
      <c r="AXN161" s="71"/>
      <c r="AXO161" s="71"/>
      <c r="AXP161" s="71"/>
      <c r="AXQ161" s="71"/>
      <c r="AXR161" s="71"/>
      <c r="AXS161" s="71"/>
      <c r="AXT161" s="72"/>
      <c r="AXU161" s="72"/>
      <c r="AXV161" s="72"/>
      <c r="AXW161" s="72"/>
      <c r="AXX161" s="72"/>
      <c r="AXY161" s="72"/>
      <c r="AXZ161" s="72"/>
      <c r="AYA161" s="72"/>
      <c r="AYB161" s="72"/>
      <c r="AYC161" s="71"/>
      <c r="AYD161" s="71"/>
      <c r="AYE161" s="71"/>
      <c r="AYF161" s="71"/>
      <c r="AYG161" s="71"/>
      <c r="AYH161" s="71"/>
      <c r="AYI161" s="71"/>
      <c r="AYJ161" s="72"/>
      <c r="AYK161" s="72"/>
      <c r="AYL161" s="72"/>
      <c r="AYM161" s="72"/>
      <c r="AYN161" s="72"/>
      <c r="AYO161" s="72"/>
      <c r="AYP161" s="72"/>
      <c r="AYQ161" s="72"/>
      <c r="AYR161" s="72"/>
      <c r="AYS161" s="71"/>
      <c r="AYT161" s="71"/>
      <c r="AYU161" s="71"/>
      <c r="AYV161" s="71"/>
      <c r="AYW161" s="71"/>
      <c r="AYX161" s="71"/>
      <c r="AYY161" s="71"/>
      <c r="AYZ161" s="72"/>
      <c r="AZA161" s="72"/>
      <c r="AZB161" s="72"/>
      <c r="AZC161" s="72"/>
      <c r="AZD161" s="72"/>
      <c r="AZE161" s="72"/>
      <c r="AZF161" s="72"/>
      <c r="AZG161" s="72"/>
      <c r="AZH161" s="72"/>
      <c r="AZI161" s="71"/>
      <c r="AZJ161" s="71"/>
      <c r="AZK161" s="71"/>
      <c r="AZL161" s="71"/>
      <c r="AZM161" s="71"/>
      <c r="AZN161" s="71"/>
      <c r="AZO161" s="71"/>
      <c r="AZP161" s="72"/>
      <c r="AZQ161" s="72"/>
      <c r="AZR161" s="72"/>
      <c r="AZS161" s="72"/>
      <c r="AZT161" s="72"/>
      <c r="AZU161" s="72"/>
      <c r="AZV161" s="72"/>
      <c r="AZW161" s="72"/>
      <c r="AZX161" s="72"/>
      <c r="AZY161" s="71"/>
      <c r="AZZ161" s="71"/>
      <c r="BAA161" s="71"/>
      <c r="BAB161" s="71"/>
      <c r="BAC161" s="71"/>
      <c r="BAD161" s="71"/>
      <c r="BAE161" s="71"/>
      <c r="BAF161" s="72"/>
      <c r="BAG161" s="72"/>
      <c r="BAH161" s="72"/>
      <c r="BAI161" s="72"/>
      <c r="BAJ161" s="72"/>
      <c r="BAK161" s="72"/>
      <c r="BAL161" s="72"/>
      <c r="BAM161" s="72"/>
      <c r="BAN161" s="72"/>
      <c r="BAO161" s="71"/>
      <c r="BAP161" s="71"/>
      <c r="BAQ161" s="71"/>
      <c r="BAR161" s="71"/>
      <c r="BAS161" s="71"/>
      <c r="BAT161" s="71"/>
      <c r="BAU161" s="71"/>
      <c r="BAV161" s="72"/>
      <c r="BAW161" s="72"/>
      <c r="BAX161" s="72"/>
      <c r="BAY161" s="72"/>
      <c r="BAZ161" s="72"/>
      <c r="BBA161" s="72"/>
      <c r="BBB161" s="72"/>
      <c r="BBC161" s="72"/>
      <c r="BBD161" s="72"/>
      <c r="BBE161" s="71"/>
      <c r="BBF161" s="71"/>
      <c r="BBG161" s="71"/>
      <c r="BBH161" s="71"/>
      <c r="BBI161" s="71"/>
      <c r="BBJ161" s="71"/>
      <c r="BBK161" s="71"/>
      <c r="BBL161" s="72"/>
      <c r="BBM161" s="72"/>
      <c r="BBN161" s="72"/>
      <c r="BBO161" s="72"/>
      <c r="BBP161" s="72"/>
      <c r="BBQ161" s="72"/>
      <c r="BBR161" s="72"/>
      <c r="BBS161" s="72"/>
      <c r="BBT161" s="72"/>
      <c r="BBU161" s="71"/>
      <c r="BBV161" s="71"/>
      <c r="BBW161" s="71"/>
      <c r="BBX161" s="71"/>
      <c r="BBY161" s="71"/>
      <c r="BBZ161" s="71"/>
      <c r="BCA161" s="71"/>
      <c r="BCB161" s="72"/>
      <c r="BCC161" s="72"/>
      <c r="BCD161" s="72"/>
      <c r="BCE161" s="72"/>
      <c r="BCF161" s="72"/>
      <c r="BCG161" s="72"/>
      <c r="BCH161" s="72"/>
      <c r="BCI161" s="72"/>
      <c r="BCJ161" s="72"/>
      <c r="BCK161" s="71"/>
      <c r="BCL161" s="71"/>
      <c r="BCM161" s="71"/>
      <c r="BCN161" s="71"/>
      <c r="BCO161" s="71"/>
      <c r="BCP161" s="71"/>
      <c r="BCQ161" s="71"/>
      <c r="BCR161" s="72"/>
      <c r="BCS161" s="72"/>
      <c r="BCT161" s="72"/>
      <c r="BCU161" s="72"/>
      <c r="BCV161" s="72"/>
      <c r="BCW161" s="72"/>
      <c r="BCX161" s="72"/>
      <c r="BCY161" s="72"/>
      <c r="BCZ161" s="72"/>
      <c r="BDA161" s="71"/>
      <c r="BDB161" s="71"/>
      <c r="BDC161" s="71"/>
      <c r="BDD161" s="71"/>
      <c r="BDE161" s="71"/>
      <c r="BDF161" s="71"/>
      <c r="BDG161" s="71"/>
      <c r="BDH161" s="72"/>
      <c r="BDI161" s="72"/>
      <c r="BDJ161" s="72"/>
      <c r="BDK161" s="72"/>
      <c r="BDL161" s="72"/>
      <c r="BDM161" s="72"/>
      <c r="BDN161" s="72"/>
      <c r="BDO161" s="72"/>
      <c r="BDP161" s="72"/>
      <c r="BDQ161" s="71"/>
      <c r="BDR161" s="71"/>
      <c r="BDS161" s="71"/>
      <c r="BDT161" s="71"/>
      <c r="BDU161" s="71"/>
      <c r="BDV161" s="71"/>
      <c r="BDW161" s="71"/>
      <c r="BDX161" s="72"/>
      <c r="BDY161" s="72"/>
      <c r="BDZ161" s="72"/>
      <c r="BEA161" s="72"/>
      <c r="BEB161" s="72"/>
      <c r="BEC161" s="72"/>
      <c r="BED161" s="72"/>
      <c r="BEE161" s="72"/>
      <c r="BEF161" s="72"/>
      <c r="BEG161" s="71"/>
      <c r="BEH161" s="71"/>
      <c r="BEI161" s="71"/>
      <c r="BEJ161" s="71"/>
      <c r="BEK161" s="71"/>
      <c r="BEL161" s="71"/>
      <c r="BEM161" s="71"/>
      <c r="BEN161" s="72"/>
      <c r="BEO161" s="72"/>
      <c r="BEP161" s="72"/>
      <c r="BEQ161" s="72"/>
      <c r="BER161" s="72"/>
      <c r="BES161" s="72"/>
      <c r="BET161" s="72"/>
      <c r="BEU161" s="72"/>
      <c r="BEV161" s="72"/>
      <c r="BEW161" s="71"/>
      <c r="BEX161" s="71"/>
      <c r="BEY161" s="71"/>
      <c r="BEZ161" s="71"/>
      <c r="BFA161" s="71"/>
      <c r="BFB161" s="71"/>
      <c r="BFC161" s="71"/>
      <c r="BFD161" s="72"/>
      <c r="BFE161" s="72"/>
      <c r="BFF161" s="72"/>
      <c r="BFG161" s="72"/>
      <c r="BFH161" s="72"/>
      <c r="BFI161" s="72"/>
      <c r="BFJ161" s="72"/>
      <c r="BFK161" s="72"/>
      <c r="BFL161" s="72"/>
      <c r="BFM161" s="71"/>
      <c r="BFN161" s="71"/>
      <c r="BFO161" s="71"/>
      <c r="BFP161" s="71"/>
      <c r="BFQ161" s="71"/>
      <c r="BFR161" s="71"/>
      <c r="BFS161" s="71"/>
      <c r="BFT161" s="72"/>
      <c r="BFU161" s="72"/>
      <c r="BFV161" s="72"/>
      <c r="BFW161" s="72"/>
      <c r="BFX161" s="72"/>
      <c r="BFY161" s="72"/>
      <c r="BFZ161" s="72"/>
      <c r="BGA161" s="72"/>
      <c r="BGB161" s="72"/>
      <c r="BGC161" s="71"/>
      <c r="BGD161" s="71"/>
      <c r="BGE161" s="71"/>
      <c r="BGF161" s="71"/>
      <c r="BGG161" s="71"/>
      <c r="BGH161" s="71"/>
      <c r="BGI161" s="71"/>
      <c r="BGJ161" s="72"/>
      <c r="BGK161" s="72"/>
      <c r="BGL161" s="72"/>
      <c r="BGM161" s="72"/>
      <c r="BGN161" s="72"/>
      <c r="BGO161" s="72"/>
      <c r="BGP161" s="72"/>
      <c r="BGQ161" s="72"/>
      <c r="BGR161" s="72"/>
      <c r="BGS161" s="71"/>
      <c r="BGT161" s="71"/>
      <c r="BGU161" s="71"/>
      <c r="BGV161" s="71"/>
      <c r="BGW161" s="71"/>
      <c r="BGX161" s="71"/>
      <c r="BGY161" s="71"/>
      <c r="BGZ161" s="72"/>
      <c r="BHA161" s="72"/>
      <c r="BHB161" s="72"/>
      <c r="BHC161" s="72"/>
      <c r="BHD161" s="72"/>
      <c r="BHE161" s="72"/>
      <c r="BHF161" s="72"/>
      <c r="BHG161" s="72"/>
      <c r="BHH161" s="72"/>
      <c r="BHI161" s="71"/>
      <c r="BHJ161" s="71"/>
      <c r="BHK161" s="71"/>
      <c r="BHL161" s="71"/>
      <c r="BHM161" s="71"/>
      <c r="BHN161" s="71"/>
      <c r="BHO161" s="71"/>
      <c r="BHP161" s="72"/>
      <c r="BHQ161" s="72"/>
      <c r="BHR161" s="72"/>
      <c r="BHS161" s="72"/>
      <c r="BHT161" s="72"/>
      <c r="BHU161" s="72"/>
      <c r="BHV161" s="72"/>
      <c r="BHW161" s="72"/>
      <c r="BHX161" s="72"/>
      <c r="BHY161" s="71"/>
      <c r="BHZ161" s="71"/>
      <c r="BIA161" s="71"/>
      <c r="BIB161" s="71"/>
      <c r="BIC161" s="71"/>
      <c r="BID161" s="71"/>
      <c r="BIE161" s="71"/>
      <c r="BIF161" s="72"/>
      <c r="BIG161" s="72"/>
      <c r="BIH161" s="72"/>
      <c r="BII161" s="72"/>
      <c r="BIJ161" s="72"/>
      <c r="BIK161" s="72"/>
      <c r="BIL161" s="72"/>
      <c r="BIM161" s="72"/>
      <c r="BIN161" s="72"/>
      <c r="BIO161" s="71"/>
      <c r="BIP161" s="71"/>
      <c r="BIQ161" s="71"/>
      <c r="BIR161" s="71"/>
      <c r="BIS161" s="71"/>
      <c r="BIT161" s="71"/>
      <c r="BIU161" s="71"/>
      <c r="BIV161" s="72"/>
      <c r="BIW161" s="72"/>
      <c r="BIX161" s="72"/>
      <c r="BIY161" s="72"/>
      <c r="BIZ161" s="72"/>
      <c r="BJA161" s="72"/>
      <c r="BJB161" s="72"/>
      <c r="BJC161" s="72"/>
      <c r="BJD161" s="72"/>
      <c r="BJE161" s="71"/>
      <c r="BJF161" s="71"/>
      <c r="BJG161" s="71"/>
      <c r="BJH161" s="71"/>
      <c r="BJI161" s="71"/>
      <c r="BJJ161" s="71"/>
      <c r="BJK161" s="71"/>
      <c r="BJL161" s="72"/>
      <c r="BJM161" s="72"/>
      <c r="BJN161" s="72"/>
      <c r="BJO161" s="72"/>
      <c r="BJP161" s="72"/>
      <c r="BJQ161" s="72"/>
      <c r="BJR161" s="72"/>
      <c r="BJS161" s="72"/>
      <c r="BJT161" s="72"/>
      <c r="BJU161" s="71"/>
      <c r="BJV161" s="71"/>
      <c r="BJW161" s="71"/>
      <c r="BJX161" s="71"/>
      <c r="BJY161" s="71"/>
      <c r="BJZ161" s="71"/>
      <c r="BKA161" s="71"/>
      <c r="BKB161" s="72"/>
      <c r="BKC161" s="72"/>
      <c r="BKD161" s="72"/>
      <c r="BKE161" s="72"/>
      <c r="BKF161" s="72"/>
      <c r="BKG161" s="72"/>
      <c r="BKH161" s="72"/>
      <c r="BKI161" s="72"/>
      <c r="BKJ161" s="72"/>
      <c r="BKK161" s="71"/>
      <c r="BKL161" s="71"/>
      <c r="BKM161" s="71"/>
      <c r="BKN161" s="71"/>
      <c r="BKO161" s="71"/>
      <c r="BKP161" s="71"/>
      <c r="BKQ161" s="71"/>
      <c r="BKR161" s="72"/>
      <c r="BKS161" s="72"/>
      <c r="BKT161" s="72"/>
      <c r="BKU161" s="72"/>
      <c r="BKV161" s="72"/>
      <c r="BKW161" s="72"/>
      <c r="BKX161" s="72"/>
      <c r="BKY161" s="72"/>
      <c r="BKZ161" s="72"/>
      <c r="BLA161" s="71"/>
      <c r="BLB161" s="71"/>
      <c r="BLC161" s="71"/>
      <c r="BLD161" s="71"/>
      <c r="BLE161" s="71"/>
      <c r="BLF161" s="71"/>
      <c r="BLG161" s="71"/>
      <c r="BLH161" s="72"/>
      <c r="BLI161" s="72"/>
      <c r="BLJ161" s="72"/>
      <c r="BLK161" s="72"/>
      <c r="BLL161" s="72"/>
      <c r="BLM161" s="72"/>
      <c r="BLN161" s="72"/>
      <c r="BLO161" s="72"/>
      <c r="BLP161" s="72"/>
      <c r="BLQ161" s="71"/>
      <c r="BLR161" s="71"/>
      <c r="BLS161" s="71"/>
      <c r="BLT161" s="71"/>
      <c r="BLU161" s="71"/>
      <c r="BLV161" s="71"/>
      <c r="BLW161" s="71"/>
      <c r="BLX161" s="72"/>
      <c r="BLY161" s="72"/>
      <c r="BLZ161" s="72"/>
      <c r="BMA161" s="72"/>
      <c r="BMB161" s="72"/>
      <c r="BMC161" s="72"/>
      <c r="BMD161" s="72"/>
      <c r="BME161" s="72"/>
      <c r="BMF161" s="72"/>
      <c r="BMG161" s="71"/>
      <c r="BMH161" s="71"/>
      <c r="BMI161" s="71"/>
      <c r="BMJ161" s="71"/>
      <c r="BMK161" s="71"/>
      <c r="BML161" s="71"/>
      <c r="BMM161" s="71"/>
      <c r="BMN161" s="72"/>
      <c r="BMO161" s="72"/>
      <c r="BMP161" s="72"/>
      <c r="BMQ161" s="72"/>
      <c r="BMR161" s="72"/>
      <c r="BMS161" s="72"/>
      <c r="BMT161" s="72"/>
      <c r="BMU161" s="72"/>
      <c r="BMV161" s="72"/>
      <c r="BMW161" s="71"/>
      <c r="BMX161" s="71"/>
      <c r="BMY161" s="71"/>
      <c r="BMZ161" s="71"/>
      <c r="BNA161" s="71"/>
      <c r="BNB161" s="71"/>
      <c r="BNC161" s="71"/>
      <c r="BND161" s="72"/>
      <c r="BNE161" s="72"/>
      <c r="BNF161" s="72"/>
      <c r="BNG161" s="72"/>
      <c r="BNH161" s="72"/>
      <c r="BNI161" s="72"/>
      <c r="BNJ161" s="72"/>
      <c r="BNK161" s="72"/>
      <c r="BNL161" s="72"/>
      <c r="BNM161" s="71"/>
      <c r="BNN161" s="71"/>
      <c r="BNO161" s="71"/>
      <c r="BNP161" s="71"/>
      <c r="BNQ161" s="71"/>
      <c r="BNR161" s="71"/>
      <c r="BNS161" s="71"/>
      <c r="BNT161" s="72"/>
      <c r="BNU161" s="72"/>
      <c r="BNV161" s="72"/>
      <c r="BNW161" s="72"/>
      <c r="BNX161" s="72"/>
      <c r="BNY161" s="72"/>
      <c r="BNZ161" s="72"/>
      <c r="BOA161" s="72"/>
      <c r="BOB161" s="72"/>
      <c r="BOC161" s="71"/>
      <c r="BOD161" s="71"/>
      <c r="BOE161" s="71"/>
      <c r="BOF161" s="71"/>
      <c r="BOG161" s="71"/>
      <c r="BOH161" s="71"/>
      <c r="BOI161" s="71"/>
      <c r="BOJ161" s="72"/>
      <c r="BOK161" s="72"/>
      <c r="BOL161" s="72"/>
      <c r="BOM161" s="72"/>
      <c r="BON161" s="72"/>
      <c r="BOO161" s="72"/>
      <c r="BOP161" s="72"/>
      <c r="BOQ161" s="72"/>
      <c r="BOR161" s="72"/>
      <c r="BOS161" s="71"/>
      <c r="BOT161" s="71"/>
      <c r="BOU161" s="71"/>
      <c r="BOV161" s="71"/>
      <c r="BOW161" s="71"/>
      <c r="BOX161" s="71"/>
      <c r="BOY161" s="71"/>
      <c r="BOZ161" s="72"/>
      <c r="BPA161" s="72"/>
      <c r="BPB161" s="72"/>
      <c r="BPC161" s="72"/>
      <c r="BPD161" s="72"/>
      <c r="BPE161" s="72"/>
      <c r="BPF161" s="72"/>
      <c r="BPG161" s="72"/>
      <c r="BPH161" s="72"/>
      <c r="BPI161" s="71"/>
      <c r="BPJ161" s="71"/>
      <c r="BPK161" s="71"/>
      <c r="BPL161" s="71"/>
      <c r="BPM161" s="71"/>
      <c r="BPN161" s="71"/>
      <c r="BPO161" s="71"/>
      <c r="BPP161" s="72"/>
      <c r="BPQ161" s="72"/>
      <c r="BPR161" s="72"/>
      <c r="BPS161" s="72"/>
      <c r="BPT161" s="72"/>
      <c r="BPU161" s="72"/>
      <c r="BPV161" s="72"/>
      <c r="BPW161" s="72"/>
      <c r="BPX161" s="72"/>
      <c r="BPY161" s="71"/>
      <c r="BPZ161" s="71"/>
      <c r="BQA161" s="71"/>
      <c r="BQB161" s="71"/>
      <c r="BQC161" s="71"/>
      <c r="BQD161" s="71"/>
      <c r="BQE161" s="71"/>
      <c r="BQF161" s="72"/>
      <c r="BQG161" s="72"/>
      <c r="BQH161" s="72"/>
      <c r="BQI161" s="72"/>
      <c r="BQJ161" s="72"/>
      <c r="BQK161" s="72"/>
      <c r="BQL161" s="72"/>
      <c r="BQM161" s="72"/>
      <c r="BQN161" s="72"/>
      <c r="BQO161" s="71"/>
      <c r="BQP161" s="71"/>
      <c r="BQQ161" s="71"/>
      <c r="BQR161" s="71"/>
      <c r="BQS161" s="71"/>
      <c r="BQT161" s="71"/>
      <c r="BQU161" s="71"/>
      <c r="BQV161" s="72"/>
      <c r="BQW161" s="72"/>
      <c r="BQX161" s="72"/>
      <c r="BQY161" s="72"/>
      <c r="BQZ161" s="72"/>
      <c r="BRA161" s="72"/>
      <c r="BRB161" s="72"/>
      <c r="BRC161" s="72"/>
      <c r="BRD161" s="72"/>
      <c r="BRE161" s="71"/>
      <c r="BRF161" s="71"/>
      <c r="BRG161" s="71"/>
      <c r="BRH161" s="71"/>
      <c r="BRI161" s="71"/>
      <c r="BRJ161" s="71"/>
      <c r="BRK161" s="71"/>
      <c r="BRL161" s="72"/>
      <c r="BRM161" s="72"/>
      <c r="BRN161" s="72"/>
      <c r="BRO161" s="72"/>
      <c r="BRP161" s="72"/>
      <c r="BRQ161" s="72"/>
      <c r="BRR161" s="72"/>
      <c r="BRS161" s="72"/>
      <c r="BRT161" s="72"/>
      <c r="BRU161" s="71"/>
      <c r="BRV161" s="71"/>
      <c r="BRW161" s="71"/>
      <c r="BRX161" s="71"/>
      <c r="BRY161" s="71"/>
      <c r="BRZ161" s="71"/>
      <c r="BSA161" s="71"/>
      <c r="BSB161" s="72"/>
      <c r="BSC161" s="72"/>
      <c r="BSD161" s="72"/>
      <c r="BSE161" s="72"/>
      <c r="BSF161" s="72"/>
      <c r="BSG161" s="72"/>
      <c r="BSH161" s="72"/>
      <c r="BSI161" s="72"/>
      <c r="BSJ161" s="72"/>
      <c r="BSK161" s="71"/>
      <c r="BSL161" s="71"/>
      <c r="BSM161" s="71"/>
      <c r="BSN161" s="71"/>
      <c r="BSO161" s="71"/>
      <c r="BSP161" s="71"/>
      <c r="BSQ161" s="71"/>
      <c r="BSR161" s="72"/>
      <c r="BSS161" s="72"/>
      <c r="BST161" s="72"/>
      <c r="BSU161" s="72"/>
      <c r="BSV161" s="72"/>
      <c r="BSW161" s="72"/>
      <c r="BSX161" s="72"/>
      <c r="BSY161" s="72"/>
      <c r="BSZ161" s="72"/>
      <c r="BTA161" s="71"/>
      <c r="BTB161" s="71"/>
      <c r="BTC161" s="71"/>
      <c r="BTD161" s="71"/>
      <c r="BTE161" s="71"/>
      <c r="BTF161" s="71"/>
      <c r="BTG161" s="71"/>
      <c r="BTH161" s="72"/>
      <c r="BTI161" s="72"/>
      <c r="BTJ161" s="72"/>
      <c r="BTK161" s="72"/>
      <c r="BTL161" s="72"/>
      <c r="BTM161" s="72"/>
      <c r="BTN161" s="72"/>
      <c r="BTO161" s="72"/>
      <c r="BTP161" s="72"/>
      <c r="BTQ161" s="71"/>
      <c r="BTR161" s="71"/>
      <c r="BTS161" s="71"/>
      <c r="BTT161" s="71"/>
      <c r="BTU161" s="71"/>
      <c r="BTV161" s="71"/>
      <c r="BTW161" s="71"/>
      <c r="BTX161" s="72"/>
      <c r="BTY161" s="72"/>
      <c r="BTZ161" s="72"/>
      <c r="BUA161" s="72"/>
      <c r="BUB161" s="72"/>
      <c r="BUC161" s="72"/>
      <c r="BUD161" s="72"/>
      <c r="BUE161" s="72"/>
      <c r="BUF161" s="72"/>
      <c r="BUG161" s="71"/>
      <c r="BUH161" s="71"/>
      <c r="BUI161" s="71"/>
      <c r="BUJ161" s="71"/>
      <c r="BUK161" s="71"/>
      <c r="BUL161" s="71"/>
      <c r="BUM161" s="71"/>
      <c r="BUN161" s="72"/>
      <c r="BUO161" s="72"/>
      <c r="BUP161" s="72"/>
      <c r="BUQ161" s="72"/>
      <c r="BUR161" s="72"/>
      <c r="BUS161" s="72"/>
      <c r="BUT161" s="72"/>
      <c r="BUU161" s="72"/>
      <c r="BUV161" s="72"/>
      <c r="BUW161" s="71"/>
      <c r="BUX161" s="71"/>
      <c r="BUY161" s="71"/>
      <c r="BUZ161" s="71"/>
      <c r="BVA161" s="71"/>
      <c r="BVB161" s="71"/>
      <c r="BVC161" s="71"/>
      <c r="BVD161" s="72"/>
      <c r="BVE161" s="72"/>
      <c r="BVF161" s="72"/>
      <c r="BVG161" s="72"/>
      <c r="BVH161" s="72"/>
      <c r="BVI161" s="72"/>
      <c r="BVJ161" s="72"/>
      <c r="BVK161" s="72"/>
      <c r="BVL161" s="72"/>
      <c r="BVM161" s="71"/>
      <c r="BVN161" s="71"/>
      <c r="BVO161" s="71"/>
      <c r="BVP161" s="71"/>
      <c r="BVQ161" s="71"/>
      <c r="BVR161" s="71"/>
      <c r="BVS161" s="71"/>
      <c r="BVT161" s="72"/>
      <c r="BVU161" s="72"/>
      <c r="BVV161" s="72"/>
      <c r="BVW161" s="72"/>
      <c r="BVX161" s="72"/>
      <c r="BVY161" s="72"/>
      <c r="BVZ161" s="72"/>
      <c r="BWA161" s="72"/>
      <c r="BWB161" s="72"/>
      <c r="BWC161" s="71"/>
      <c r="BWD161" s="71"/>
      <c r="BWE161" s="71"/>
      <c r="BWF161" s="71"/>
      <c r="BWG161" s="71"/>
      <c r="BWH161" s="71"/>
      <c r="BWI161" s="71"/>
      <c r="BWJ161" s="72"/>
      <c r="BWK161" s="72"/>
      <c r="BWL161" s="72"/>
      <c r="BWM161" s="72"/>
      <c r="BWN161" s="72"/>
      <c r="BWO161" s="72"/>
      <c r="BWP161" s="72"/>
      <c r="BWQ161" s="72"/>
      <c r="BWR161" s="72"/>
      <c r="BWS161" s="71"/>
      <c r="BWT161" s="71"/>
      <c r="BWU161" s="71"/>
      <c r="BWV161" s="71"/>
      <c r="BWW161" s="71"/>
      <c r="BWX161" s="71"/>
      <c r="BWY161" s="71"/>
      <c r="BWZ161" s="72"/>
      <c r="BXA161" s="72"/>
      <c r="BXB161" s="72"/>
      <c r="BXC161" s="72"/>
      <c r="BXD161" s="72"/>
      <c r="BXE161" s="72"/>
      <c r="BXF161" s="72"/>
      <c r="BXG161" s="72"/>
      <c r="BXH161" s="72"/>
      <c r="BXI161" s="71"/>
      <c r="BXJ161" s="71"/>
      <c r="BXK161" s="71"/>
      <c r="BXL161" s="71"/>
      <c r="BXM161" s="71"/>
      <c r="BXN161" s="71"/>
      <c r="BXO161" s="71"/>
      <c r="BXP161" s="72"/>
      <c r="BXQ161" s="72"/>
      <c r="BXR161" s="72"/>
      <c r="BXS161" s="72"/>
      <c r="BXT161" s="72"/>
      <c r="BXU161" s="72"/>
      <c r="BXV161" s="72"/>
      <c r="BXW161" s="72"/>
      <c r="BXX161" s="72"/>
      <c r="BXY161" s="71"/>
      <c r="BXZ161" s="71"/>
      <c r="BYA161" s="71"/>
      <c r="BYB161" s="71"/>
      <c r="BYC161" s="71"/>
      <c r="BYD161" s="71"/>
      <c r="BYE161" s="71"/>
      <c r="BYF161" s="72"/>
      <c r="BYG161" s="72"/>
      <c r="BYH161" s="72"/>
      <c r="BYI161" s="72"/>
      <c r="BYJ161" s="72"/>
      <c r="BYK161" s="72"/>
      <c r="BYL161" s="72"/>
      <c r="BYM161" s="72"/>
      <c r="BYN161" s="72"/>
      <c r="BYO161" s="71"/>
      <c r="BYP161" s="71"/>
      <c r="BYQ161" s="71"/>
      <c r="BYR161" s="71"/>
      <c r="BYS161" s="71"/>
      <c r="BYT161" s="71"/>
      <c r="BYU161" s="71"/>
      <c r="BYV161" s="72"/>
      <c r="BYW161" s="72"/>
      <c r="BYX161" s="72"/>
      <c r="BYY161" s="72"/>
      <c r="BYZ161" s="72"/>
      <c r="BZA161" s="72"/>
      <c r="BZB161" s="72"/>
      <c r="BZC161" s="72"/>
      <c r="BZD161" s="72"/>
      <c r="BZE161" s="71"/>
      <c r="BZF161" s="71"/>
      <c r="BZG161" s="71"/>
      <c r="BZH161" s="71"/>
      <c r="BZI161" s="71"/>
      <c r="BZJ161" s="71"/>
      <c r="BZK161" s="71"/>
      <c r="BZL161" s="72"/>
      <c r="BZM161" s="72"/>
      <c r="BZN161" s="72"/>
      <c r="BZO161" s="72"/>
      <c r="BZP161" s="72"/>
      <c r="BZQ161" s="72"/>
      <c r="BZR161" s="72"/>
      <c r="BZS161" s="72"/>
      <c r="BZT161" s="72"/>
      <c r="BZU161" s="71"/>
      <c r="BZV161" s="71"/>
      <c r="BZW161" s="71"/>
      <c r="BZX161" s="71"/>
      <c r="BZY161" s="71"/>
      <c r="BZZ161" s="71"/>
      <c r="CAA161" s="71"/>
      <c r="CAB161" s="72"/>
      <c r="CAC161" s="72"/>
      <c r="CAD161" s="72"/>
      <c r="CAE161" s="72"/>
      <c r="CAF161" s="72"/>
      <c r="CAG161" s="72"/>
      <c r="CAH161" s="72"/>
      <c r="CAI161" s="72"/>
      <c r="CAJ161" s="72"/>
      <c r="CAK161" s="71"/>
      <c r="CAL161" s="71"/>
      <c r="CAM161" s="71"/>
      <c r="CAN161" s="71"/>
      <c r="CAO161" s="71"/>
      <c r="CAP161" s="71"/>
      <c r="CAQ161" s="71"/>
      <c r="CAR161" s="72"/>
      <c r="CAS161" s="72"/>
      <c r="CAT161" s="72"/>
      <c r="CAU161" s="72"/>
      <c r="CAV161" s="72"/>
      <c r="CAW161" s="72"/>
      <c r="CAX161" s="72"/>
      <c r="CAY161" s="72"/>
      <c r="CAZ161" s="72"/>
      <c r="CBA161" s="71"/>
      <c r="CBB161" s="71"/>
      <c r="CBC161" s="71"/>
      <c r="CBD161" s="71"/>
      <c r="CBE161" s="71"/>
      <c r="CBF161" s="71"/>
      <c r="CBG161" s="71"/>
      <c r="CBH161" s="72"/>
      <c r="CBI161" s="72"/>
      <c r="CBJ161" s="72"/>
      <c r="CBK161" s="72"/>
      <c r="CBL161" s="72"/>
      <c r="CBM161" s="72"/>
      <c r="CBN161" s="72"/>
      <c r="CBO161" s="72"/>
      <c r="CBP161" s="72"/>
      <c r="CBQ161" s="71"/>
      <c r="CBR161" s="71"/>
      <c r="CBS161" s="71"/>
      <c r="CBT161" s="71"/>
      <c r="CBU161" s="71"/>
      <c r="CBV161" s="71"/>
      <c r="CBW161" s="71"/>
      <c r="CBX161" s="72"/>
      <c r="CBY161" s="72"/>
      <c r="CBZ161" s="72"/>
      <c r="CCA161" s="72"/>
      <c r="CCB161" s="72"/>
      <c r="CCC161" s="72"/>
      <c r="CCD161" s="72"/>
      <c r="CCE161" s="72"/>
      <c r="CCF161" s="72"/>
      <c r="CCG161" s="71"/>
      <c r="CCH161" s="71"/>
      <c r="CCI161" s="71"/>
      <c r="CCJ161" s="71"/>
      <c r="CCK161" s="71"/>
      <c r="CCL161" s="71"/>
      <c r="CCM161" s="71"/>
      <c r="CCN161" s="72"/>
      <c r="CCO161" s="72"/>
      <c r="CCP161" s="72"/>
      <c r="CCQ161" s="72"/>
      <c r="CCR161" s="72"/>
      <c r="CCS161" s="72"/>
      <c r="CCT161" s="72"/>
      <c r="CCU161" s="72"/>
      <c r="CCV161" s="72"/>
      <c r="CCW161" s="71"/>
      <c r="CCX161" s="71"/>
      <c r="CCY161" s="71"/>
      <c r="CCZ161" s="71"/>
      <c r="CDA161" s="71"/>
      <c r="CDB161" s="71"/>
      <c r="CDC161" s="71"/>
      <c r="CDD161" s="72"/>
      <c r="CDE161" s="72"/>
      <c r="CDF161" s="72"/>
      <c r="CDG161" s="72"/>
      <c r="CDH161" s="72"/>
      <c r="CDI161" s="72"/>
      <c r="CDJ161" s="72"/>
      <c r="CDK161" s="72"/>
      <c r="CDL161" s="72"/>
      <c r="CDM161" s="71"/>
      <c r="CDN161" s="71"/>
      <c r="CDO161" s="71"/>
      <c r="CDP161" s="71"/>
      <c r="CDQ161" s="71"/>
      <c r="CDR161" s="71"/>
      <c r="CDS161" s="71"/>
      <c r="CDT161" s="72"/>
      <c r="CDU161" s="72"/>
      <c r="CDV161" s="72"/>
      <c r="CDW161" s="72"/>
      <c r="CDX161" s="72"/>
      <c r="CDY161" s="72"/>
      <c r="CDZ161" s="72"/>
      <c r="CEA161" s="72"/>
      <c r="CEB161" s="72"/>
      <c r="CEC161" s="71"/>
      <c r="CED161" s="71"/>
      <c r="CEE161" s="71"/>
      <c r="CEF161" s="71"/>
      <c r="CEG161" s="71"/>
      <c r="CEH161" s="71"/>
      <c r="CEI161" s="71"/>
      <c r="CEJ161" s="72"/>
      <c r="CEK161" s="72"/>
      <c r="CEL161" s="72"/>
      <c r="CEM161" s="72"/>
      <c r="CEN161" s="72"/>
      <c r="CEO161" s="72"/>
      <c r="CEP161" s="72"/>
      <c r="CEQ161" s="72"/>
      <c r="CER161" s="72"/>
      <c r="CES161" s="71"/>
      <c r="CET161" s="71"/>
      <c r="CEU161" s="71"/>
      <c r="CEV161" s="71"/>
      <c r="CEW161" s="71"/>
      <c r="CEX161" s="71"/>
      <c r="CEY161" s="71"/>
      <c r="CEZ161" s="72"/>
      <c r="CFA161" s="72"/>
      <c r="CFB161" s="72"/>
      <c r="CFC161" s="72"/>
      <c r="CFD161" s="72"/>
      <c r="CFE161" s="72"/>
      <c r="CFF161" s="72"/>
      <c r="CFG161" s="72"/>
      <c r="CFH161" s="72"/>
      <c r="CFI161" s="71"/>
      <c r="CFJ161" s="71"/>
      <c r="CFK161" s="71"/>
      <c r="CFL161" s="71"/>
      <c r="CFM161" s="71"/>
      <c r="CFN161" s="71"/>
      <c r="CFO161" s="71"/>
      <c r="CFP161" s="72"/>
      <c r="CFQ161" s="72"/>
      <c r="CFR161" s="72"/>
      <c r="CFS161" s="72"/>
      <c r="CFT161" s="72"/>
      <c r="CFU161" s="72"/>
      <c r="CFV161" s="72"/>
      <c r="CFW161" s="72"/>
      <c r="CFX161" s="72"/>
      <c r="CFY161" s="71"/>
      <c r="CFZ161" s="71"/>
      <c r="CGA161" s="71"/>
      <c r="CGB161" s="71"/>
      <c r="CGC161" s="71"/>
      <c r="CGD161" s="71"/>
      <c r="CGE161" s="71"/>
      <c r="CGF161" s="72"/>
      <c r="CGG161" s="72"/>
      <c r="CGH161" s="72"/>
      <c r="CGI161" s="72"/>
      <c r="CGJ161" s="72"/>
      <c r="CGK161" s="72"/>
      <c r="CGL161" s="72"/>
      <c r="CGM161" s="72"/>
      <c r="CGN161" s="72"/>
      <c r="CGO161" s="71"/>
      <c r="CGP161" s="71"/>
      <c r="CGQ161" s="71"/>
      <c r="CGR161" s="71"/>
      <c r="CGS161" s="71"/>
      <c r="CGT161" s="71"/>
      <c r="CGU161" s="71"/>
      <c r="CGV161" s="72"/>
      <c r="CGW161" s="72"/>
      <c r="CGX161" s="72"/>
      <c r="CGY161" s="72"/>
      <c r="CGZ161" s="72"/>
      <c r="CHA161" s="72"/>
      <c r="CHB161" s="72"/>
      <c r="CHC161" s="72"/>
      <c r="CHD161" s="72"/>
      <c r="CHE161" s="71"/>
      <c r="CHF161" s="71"/>
      <c r="CHG161" s="71"/>
      <c r="CHH161" s="71"/>
      <c r="CHI161" s="71"/>
      <c r="CHJ161" s="71"/>
      <c r="CHK161" s="71"/>
      <c r="CHL161" s="72"/>
      <c r="CHM161" s="72"/>
      <c r="CHN161" s="72"/>
      <c r="CHO161" s="72"/>
      <c r="CHP161" s="72"/>
      <c r="CHQ161" s="72"/>
      <c r="CHR161" s="72"/>
      <c r="CHS161" s="72"/>
      <c r="CHT161" s="72"/>
      <c r="CHU161" s="71"/>
      <c r="CHV161" s="71"/>
      <c r="CHW161" s="71"/>
      <c r="CHX161" s="71"/>
      <c r="CHY161" s="71"/>
      <c r="CHZ161" s="71"/>
      <c r="CIA161" s="71"/>
      <c r="CIB161" s="72"/>
      <c r="CIC161" s="72"/>
      <c r="CID161" s="72"/>
      <c r="CIE161" s="72"/>
      <c r="CIF161" s="72"/>
      <c r="CIG161" s="72"/>
      <c r="CIH161" s="72"/>
      <c r="CII161" s="72"/>
      <c r="CIJ161" s="72"/>
      <c r="CIK161" s="71"/>
      <c r="CIL161" s="71"/>
      <c r="CIM161" s="71"/>
      <c r="CIN161" s="71"/>
      <c r="CIO161" s="71"/>
      <c r="CIP161" s="71"/>
      <c r="CIQ161" s="71"/>
      <c r="CIR161" s="72"/>
      <c r="CIS161" s="72"/>
      <c r="CIT161" s="72"/>
      <c r="CIU161" s="72"/>
      <c r="CIV161" s="72"/>
      <c r="CIW161" s="72"/>
      <c r="CIX161" s="72"/>
      <c r="CIY161" s="72"/>
      <c r="CIZ161" s="72"/>
      <c r="CJA161" s="71"/>
      <c r="CJB161" s="71"/>
      <c r="CJC161" s="71"/>
      <c r="CJD161" s="71"/>
      <c r="CJE161" s="71"/>
      <c r="CJF161" s="71"/>
      <c r="CJG161" s="71"/>
      <c r="CJH161" s="72"/>
      <c r="CJI161" s="72"/>
      <c r="CJJ161" s="72"/>
      <c r="CJK161" s="72"/>
      <c r="CJL161" s="72"/>
      <c r="CJM161" s="72"/>
      <c r="CJN161" s="72"/>
      <c r="CJO161" s="72"/>
      <c r="CJP161" s="72"/>
      <c r="CJQ161" s="71"/>
      <c r="CJR161" s="71"/>
      <c r="CJS161" s="71"/>
      <c r="CJT161" s="71"/>
      <c r="CJU161" s="71"/>
      <c r="CJV161" s="71"/>
      <c r="CJW161" s="71"/>
      <c r="CJX161" s="72"/>
      <c r="CJY161" s="72"/>
      <c r="CJZ161" s="72"/>
      <c r="CKA161" s="72"/>
      <c r="CKB161" s="72"/>
      <c r="CKC161" s="72"/>
      <c r="CKD161" s="72"/>
      <c r="CKE161" s="72"/>
      <c r="CKF161" s="72"/>
      <c r="CKG161" s="71"/>
      <c r="CKH161" s="71"/>
      <c r="CKI161" s="71"/>
      <c r="CKJ161" s="71"/>
      <c r="CKK161" s="71"/>
      <c r="CKL161" s="71"/>
      <c r="CKM161" s="71"/>
      <c r="CKN161" s="72"/>
      <c r="CKO161" s="72"/>
      <c r="CKP161" s="72"/>
      <c r="CKQ161" s="72"/>
      <c r="CKR161" s="72"/>
      <c r="CKS161" s="72"/>
      <c r="CKT161" s="72"/>
      <c r="CKU161" s="72"/>
      <c r="CKV161" s="72"/>
      <c r="CKW161" s="71"/>
      <c r="CKX161" s="71"/>
      <c r="CKY161" s="71"/>
      <c r="CKZ161" s="71"/>
      <c r="CLA161" s="71"/>
      <c r="CLB161" s="71"/>
      <c r="CLC161" s="71"/>
      <c r="CLD161" s="72"/>
      <c r="CLE161" s="72"/>
      <c r="CLF161" s="72"/>
      <c r="CLG161" s="72"/>
      <c r="CLH161" s="72"/>
      <c r="CLI161" s="72"/>
      <c r="CLJ161" s="72"/>
      <c r="CLK161" s="72"/>
      <c r="CLL161" s="72"/>
      <c r="CLM161" s="71"/>
      <c r="CLN161" s="71"/>
      <c r="CLO161" s="71"/>
      <c r="CLP161" s="71"/>
      <c r="CLQ161" s="71"/>
      <c r="CLR161" s="71"/>
      <c r="CLS161" s="71"/>
      <c r="CLT161" s="72"/>
      <c r="CLU161" s="72"/>
      <c r="CLV161" s="72"/>
      <c r="CLW161" s="72"/>
      <c r="CLX161" s="72"/>
      <c r="CLY161" s="72"/>
      <c r="CLZ161" s="72"/>
      <c r="CMA161" s="72"/>
      <c r="CMB161" s="72"/>
      <c r="CMC161" s="71"/>
      <c r="CMD161" s="71"/>
      <c r="CME161" s="71"/>
      <c r="CMF161" s="71"/>
      <c r="CMG161" s="71"/>
      <c r="CMH161" s="71"/>
      <c r="CMI161" s="71"/>
      <c r="CMJ161" s="72"/>
      <c r="CMK161" s="72"/>
      <c r="CML161" s="72"/>
      <c r="CMM161" s="72"/>
      <c r="CMN161" s="72"/>
      <c r="CMO161" s="72"/>
      <c r="CMP161" s="72"/>
      <c r="CMQ161" s="72"/>
      <c r="CMR161" s="72"/>
      <c r="CMS161" s="71"/>
      <c r="CMT161" s="71"/>
      <c r="CMU161" s="71"/>
      <c r="CMV161" s="71"/>
      <c r="CMW161" s="71"/>
      <c r="CMX161" s="71"/>
      <c r="CMY161" s="71"/>
      <c r="CMZ161" s="72"/>
      <c r="CNA161" s="72"/>
      <c r="CNB161" s="72"/>
      <c r="CNC161" s="72"/>
      <c r="CND161" s="72"/>
      <c r="CNE161" s="72"/>
      <c r="CNF161" s="72"/>
      <c r="CNG161" s="72"/>
      <c r="CNH161" s="72"/>
      <c r="CNI161" s="71"/>
      <c r="CNJ161" s="71"/>
      <c r="CNK161" s="71"/>
      <c r="CNL161" s="71"/>
      <c r="CNM161" s="71"/>
      <c r="CNN161" s="71"/>
      <c r="CNO161" s="71"/>
      <c r="CNP161" s="72"/>
      <c r="CNQ161" s="72"/>
      <c r="CNR161" s="72"/>
      <c r="CNS161" s="72"/>
      <c r="CNT161" s="72"/>
      <c r="CNU161" s="72"/>
      <c r="CNV161" s="72"/>
      <c r="CNW161" s="72"/>
      <c r="CNX161" s="72"/>
      <c r="CNY161" s="71"/>
      <c r="CNZ161" s="71"/>
      <c r="COA161" s="71"/>
      <c r="COB161" s="71"/>
      <c r="COC161" s="71"/>
      <c r="COD161" s="71"/>
      <c r="COE161" s="71"/>
      <c r="COF161" s="72"/>
      <c r="COG161" s="72"/>
      <c r="COH161" s="72"/>
      <c r="COI161" s="72"/>
      <c r="COJ161" s="72"/>
      <c r="COK161" s="72"/>
      <c r="COL161" s="72"/>
      <c r="COM161" s="72"/>
      <c r="CON161" s="72"/>
      <c r="COO161" s="71"/>
      <c r="COP161" s="71"/>
      <c r="COQ161" s="71"/>
      <c r="COR161" s="71"/>
      <c r="COS161" s="71"/>
      <c r="COT161" s="71"/>
      <c r="COU161" s="71"/>
      <c r="COV161" s="72"/>
      <c r="COW161" s="72"/>
      <c r="COX161" s="72"/>
      <c r="COY161" s="72"/>
      <c r="COZ161" s="72"/>
      <c r="CPA161" s="72"/>
      <c r="CPB161" s="72"/>
      <c r="CPC161" s="72"/>
      <c r="CPD161" s="72"/>
      <c r="CPE161" s="71"/>
      <c r="CPF161" s="71"/>
      <c r="CPG161" s="71"/>
      <c r="CPH161" s="71"/>
      <c r="CPI161" s="71"/>
      <c r="CPJ161" s="71"/>
      <c r="CPK161" s="71"/>
      <c r="CPL161" s="72"/>
      <c r="CPM161" s="72"/>
      <c r="CPN161" s="72"/>
      <c r="CPO161" s="72"/>
      <c r="CPP161" s="72"/>
      <c r="CPQ161" s="72"/>
      <c r="CPR161" s="72"/>
      <c r="CPS161" s="72"/>
      <c r="CPT161" s="72"/>
      <c r="CPU161" s="71"/>
      <c r="CPV161" s="71"/>
      <c r="CPW161" s="71"/>
      <c r="CPX161" s="71"/>
      <c r="CPY161" s="71"/>
      <c r="CPZ161" s="71"/>
      <c r="CQA161" s="71"/>
      <c r="CQB161" s="72"/>
      <c r="CQC161" s="72"/>
      <c r="CQD161" s="72"/>
      <c r="CQE161" s="72"/>
      <c r="CQF161" s="72"/>
      <c r="CQG161" s="72"/>
      <c r="CQH161" s="72"/>
      <c r="CQI161" s="72"/>
      <c r="CQJ161" s="72"/>
      <c r="CQK161" s="71"/>
      <c r="CQL161" s="71"/>
      <c r="CQM161" s="71"/>
      <c r="CQN161" s="71"/>
      <c r="CQO161" s="71"/>
      <c r="CQP161" s="71"/>
      <c r="CQQ161" s="71"/>
      <c r="CQR161" s="72"/>
      <c r="CQS161" s="72"/>
      <c r="CQT161" s="72"/>
      <c r="CQU161" s="72"/>
      <c r="CQV161" s="72"/>
      <c r="CQW161" s="72"/>
      <c r="CQX161" s="72"/>
      <c r="CQY161" s="72"/>
      <c r="CQZ161" s="72"/>
      <c r="CRA161" s="71"/>
      <c r="CRB161" s="71"/>
      <c r="CRC161" s="71"/>
      <c r="CRD161" s="71"/>
      <c r="CRE161" s="71"/>
      <c r="CRF161" s="71"/>
      <c r="CRG161" s="71"/>
      <c r="CRH161" s="72"/>
      <c r="CRI161" s="72"/>
      <c r="CRJ161" s="72"/>
      <c r="CRK161" s="72"/>
      <c r="CRL161" s="72"/>
      <c r="CRM161" s="72"/>
      <c r="CRN161" s="72"/>
      <c r="CRO161" s="72"/>
      <c r="CRP161" s="72"/>
      <c r="CRQ161" s="71"/>
      <c r="CRR161" s="71"/>
      <c r="CRS161" s="71"/>
      <c r="CRT161" s="71"/>
      <c r="CRU161" s="71"/>
      <c r="CRV161" s="71"/>
      <c r="CRW161" s="71"/>
      <c r="CRX161" s="72"/>
      <c r="CRY161" s="72"/>
      <c r="CRZ161" s="72"/>
      <c r="CSA161" s="72"/>
      <c r="CSB161" s="72"/>
      <c r="CSC161" s="72"/>
      <c r="CSD161" s="72"/>
      <c r="CSE161" s="72"/>
      <c r="CSF161" s="72"/>
      <c r="CSG161" s="71"/>
      <c r="CSH161" s="71"/>
      <c r="CSI161" s="71"/>
      <c r="CSJ161" s="71"/>
      <c r="CSK161" s="71"/>
      <c r="CSL161" s="71"/>
      <c r="CSM161" s="71"/>
      <c r="CSN161" s="72"/>
      <c r="CSO161" s="72"/>
      <c r="CSP161" s="72"/>
      <c r="CSQ161" s="72"/>
      <c r="CSR161" s="72"/>
      <c r="CSS161" s="72"/>
      <c r="CST161" s="72"/>
      <c r="CSU161" s="72"/>
      <c r="CSV161" s="72"/>
      <c r="CSW161" s="71"/>
      <c r="CSX161" s="71"/>
      <c r="CSY161" s="71"/>
      <c r="CSZ161" s="71"/>
      <c r="CTA161" s="71"/>
      <c r="CTB161" s="71"/>
      <c r="CTC161" s="71"/>
      <c r="CTD161" s="72"/>
      <c r="CTE161" s="72"/>
      <c r="CTF161" s="72"/>
      <c r="CTG161" s="72"/>
      <c r="CTH161" s="72"/>
      <c r="CTI161" s="72"/>
      <c r="CTJ161" s="72"/>
      <c r="CTK161" s="72"/>
      <c r="CTL161" s="72"/>
      <c r="CTM161" s="71"/>
      <c r="CTN161" s="71"/>
      <c r="CTO161" s="71"/>
      <c r="CTP161" s="71"/>
      <c r="CTQ161" s="71"/>
      <c r="CTR161" s="71"/>
      <c r="CTS161" s="71"/>
      <c r="CTT161" s="72"/>
      <c r="CTU161" s="72"/>
      <c r="CTV161" s="72"/>
      <c r="CTW161" s="72"/>
      <c r="CTX161" s="72"/>
      <c r="CTY161" s="72"/>
      <c r="CTZ161" s="72"/>
      <c r="CUA161" s="72"/>
      <c r="CUB161" s="72"/>
      <c r="CUC161" s="71"/>
      <c r="CUD161" s="71"/>
      <c r="CUE161" s="71"/>
      <c r="CUF161" s="71"/>
      <c r="CUG161" s="71"/>
      <c r="CUH161" s="71"/>
      <c r="CUI161" s="71"/>
      <c r="CUJ161" s="72"/>
      <c r="CUK161" s="72"/>
      <c r="CUL161" s="72"/>
      <c r="CUM161" s="72"/>
      <c r="CUN161" s="72"/>
      <c r="CUO161" s="72"/>
      <c r="CUP161" s="72"/>
      <c r="CUQ161" s="72"/>
      <c r="CUR161" s="72"/>
      <c r="CUS161" s="71"/>
      <c r="CUT161" s="71"/>
      <c r="CUU161" s="71"/>
      <c r="CUV161" s="71"/>
      <c r="CUW161" s="71"/>
      <c r="CUX161" s="71"/>
      <c r="CUY161" s="71"/>
      <c r="CUZ161" s="72"/>
      <c r="CVA161" s="72"/>
      <c r="CVB161" s="72"/>
      <c r="CVC161" s="72"/>
      <c r="CVD161" s="72"/>
      <c r="CVE161" s="72"/>
      <c r="CVF161" s="72"/>
      <c r="CVG161" s="72"/>
      <c r="CVH161" s="72"/>
      <c r="CVI161" s="71"/>
      <c r="CVJ161" s="71"/>
      <c r="CVK161" s="71"/>
      <c r="CVL161" s="71"/>
      <c r="CVM161" s="71"/>
      <c r="CVN161" s="71"/>
      <c r="CVO161" s="71"/>
      <c r="CVP161" s="72"/>
      <c r="CVQ161" s="72"/>
      <c r="CVR161" s="72"/>
      <c r="CVS161" s="72"/>
      <c r="CVT161" s="72"/>
      <c r="CVU161" s="72"/>
      <c r="CVV161" s="72"/>
      <c r="CVW161" s="72"/>
      <c r="CVX161" s="72"/>
      <c r="CVY161" s="71"/>
      <c r="CVZ161" s="71"/>
      <c r="CWA161" s="71"/>
      <c r="CWB161" s="71"/>
      <c r="CWC161" s="71"/>
      <c r="CWD161" s="71"/>
      <c r="CWE161" s="71"/>
      <c r="CWF161" s="72"/>
      <c r="CWG161" s="72"/>
      <c r="CWH161" s="72"/>
      <c r="CWI161" s="72"/>
      <c r="CWJ161" s="72"/>
      <c r="CWK161" s="72"/>
      <c r="CWL161" s="72"/>
      <c r="CWM161" s="72"/>
      <c r="CWN161" s="72"/>
      <c r="CWO161" s="71"/>
      <c r="CWP161" s="71"/>
      <c r="CWQ161" s="71"/>
      <c r="CWR161" s="71"/>
      <c r="CWS161" s="71"/>
      <c r="CWT161" s="71"/>
      <c r="CWU161" s="71"/>
      <c r="CWV161" s="72"/>
      <c r="CWW161" s="72"/>
      <c r="CWX161" s="72"/>
      <c r="CWY161" s="72"/>
      <c r="CWZ161" s="72"/>
      <c r="CXA161" s="72"/>
      <c r="CXB161" s="72"/>
      <c r="CXC161" s="72"/>
      <c r="CXD161" s="72"/>
      <c r="CXE161" s="71"/>
      <c r="CXF161" s="71"/>
      <c r="CXG161" s="71"/>
      <c r="CXH161" s="71"/>
      <c r="CXI161" s="71"/>
      <c r="CXJ161" s="71"/>
      <c r="CXK161" s="71"/>
      <c r="CXL161" s="72"/>
      <c r="CXM161" s="72"/>
      <c r="CXN161" s="72"/>
      <c r="CXO161" s="72"/>
      <c r="CXP161" s="72"/>
      <c r="CXQ161" s="72"/>
      <c r="CXR161" s="72"/>
      <c r="CXS161" s="72"/>
      <c r="CXT161" s="72"/>
      <c r="CXU161" s="71"/>
      <c r="CXV161" s="71"/>
      <c r="CXW161" s="71"/>
      <c r="CXX161" s="71"/>
      <c r="CXY161" s="71"/>
      <c r="CXZ161" s="71"/>
      <c r="CYA161" s="71"/>
      <c r="CYB161" s="72"/>
      <c r="CYC161" s="72"/>
      <c r="CYD161" s="72"/>
      <c r="CYE161" s="72"/>
      <c r="CYF161" s="72"/>
      <c r="CYG161" s="72"/>
      <c r="CYH161" s="72"/>
      <c r="CYI161" s="72"/>
      <c r="CYJ161" s="72"/>
      <c r="CYK161" s="71"/>
      <c r="CYL161" s="71"/>
      <c r="CYM161" s="71"/>
      <c r="CYN161" s="71"/>
      <c r="CYO161" s="71"/>
      <c r="CYP161" s="71"/>
      <c r="CYQ161" s="71"/>
      <c r="CYR161" s="72"/>
      <c r="CYS161" s="72"/>
      <c r="CYT161" s="72"/>
      <c r="CYU161" s="72"/>
      <c r="CYV161" s="72"/>
      <c r="CYW161" s="72"/>
      <c r="CYX161" s="72"/>
      <c r="CYY161" s="72"/>
      <c r="CYZ161" s="72"/>
      <c r="CZA161" s="71"/>
      <c r="CZB161" s="71"/>
      <c r="CZC161" s="71"/>
      <c r="CZD161" s="71"/>
      <c r="CZE161" s="71"/>
      <c r="CZF161" s="71"/>
      <c r="CZG161" s="71"/>
      <c r="CZH161" s="72"/>
      <c r="CZI161" s="72"/>
      <c r="CZJ161" s="72"/>
      <c r="CZK161" s="72"/>
      <c r="CZL161" s="72"/>
      <c r="CZM161" s="72"/>
      <c r="CZN161" s="72"/>
      <c r="CZO161" s="72"/>
      <c r="CZP161" s="72"/>
      <c r="CZQ161" s="71"/>
      <c r="CZR161" s="71"/>
      <c r="CZS161" s="71"/>
      <c r="CZT161" s="71"/>
      <c r="CZU161" s="71"/>
      <c r="CZV161" s="71"/>
      <c r="CZW161" s="71"/>
      <c r="CZX161" s="72"/>
      <c r="CZY161" s="72"/>
      <c r="CZZ161" s="72"/>
      <c r="DAA161" s="72"/>
      <c r="DAB161" s="72"/>
      <c r="DAC161" s="72"/>
      <c r="DAD161" s="72"/>
      <c r="DAE161" s="72"/>
      <c r="DAF161" s="72"/>
      <c r="DAG161" s="71"/>
      <c r="DAH161" s="71"/>
      <c r="DAI161" s="71"/>
      <c r="DAJ161" s="71"/>
      <c r="DAK161" s="71"/>
      <c r="DAL161" s="71"/>
      <c r="DAM161" s="71"/>
      <c r="DAN161" s="72"/>
      <c r="DAO161" s="72"/>
      <c r="DAP161" s="72"/>
      <c r="DAQ161" s="72"/>
      <c r="DAR161" s="72"/>
      <c r="DAS161" s="72"/>
      <c r="DAT161" s="72"/>
      <c r="DAU161" s="72"/>
      <c r="DAV161" s="72"/>
      <c r="DAW161" s="71"/>
      <c r="DAX161" s="71"/>
      <c r="DAY161" s="71"/>
      <c r="DAZ161" s="71"/>
      <c r="DBA161" s="71"/>
      <c r="DBB161" s="71"/>
      <c r="DBC161" s="71"/>
      <c r="DBD161" s="72"/>
      <c r="DBE161" s="72"/>
      <c r="DBF161" s="72"/>
      <c r="DBG161" s="72"/>
      <c r="DBH161" s="72"/>
      <c r="DBI161" s="72"/>
      <c r="DBJ161" s="72"/>
      <c r="DBK161" s="72"/>
      <c r="DBL161" s="72"/>
      <c r="DBM161" s="71"/>
      <c r="DBN161" s="71"/>
      <c r="DBO161" s="71"/>
      <c r="DBP161" s="71"/>
      <c r="DBQ161" s="71"/>
      <c r="DBR161" s="71"/>
      <c r="DBS161" s="71"/>
      <c r="DBT161" s="72"/>
      <c r="DBU161" s="72"/>
      <c r="DBV161" s="72"/>
      <c r="DBW161" s="72"/>
      <c r="DBX161" s="72"/>
      <c r="DBY161" s="72"/>
      <c r="DBZ161" s="72"/>
      <c r="DCA161" s="72"/>
      <c r="DCB161" s="72"/>
      <c r="DCC161" s="71"/>
      <c r="DCD161" s="71"/>
      <c r="DCE161" s="71"/>
      <c r="DCF161" s="71"/>
      <c r="DCG161" s="71"/>
      <c r="DCH161" s="71"/>
      <c r="DCI161" s="71"/>
      <c r="DCJ161" s="72"/>
      <c r="DCK161" s="72"/>
      <c r="DCL161" s="72"/>
      <c r="DCM161" s="72"/>
      <c r="DCN161" s="72"/>
      <c r="DCO161" s="72"/>
      <c r="DCP161" s="72"/>
      <c r="DCQ161" s="72"/>
      <c r="DCR161" s="72"/>
      <c r="DCS161" s="71"/>
      <c r="DCT161" s="71"/>
      <c r="DCU161" s="71"/>
      <c r="DCV161" s="71"/>
      <c r="DCW161" s="71"/>
      <c r="DCX161" s="71"/>
      <c r="DCY161" s="71"/>
      <c r="DCZ161" s="72"/>
      <c r="DDA161" s="72"/>
      <c r="DDB161" s="72"/>
      <c r="DDC161" s="72"/>
      <c r="DDD161" s="72"/>
      <c r="DDE161" s="72"/>
      <c r="DDF161" s="72"/>
      <c r="DDG161" s="72"/>
      <c r="DDH161" s="72"/>
      <c r="DDI161" s="71"/>
      <c r="DDJ161" s="71"/>
      <c r="DDK161" s="71"/>
      <c r="DDL161" s="71"/>
      <c r="DDM161" s="71"/>
      <c r="DDN161" s="71"/>
      <c r="DDO161" s="71"/>
      <c r="DDP161" s="72"/>
      <c r="DDQ161" s="72"/>
      <c r="DDR161" s="72"/>
      <c r="DDS161" s="72"/>
      <c r="DDT161" s="72"/>
      <c r="DDU161" s="72"/>
      <c r="DDV161" s="72"/>
      <c r="DDW161" s="72"/>
      <c r="DDX161" s="72"/>
      <c r="DDY161" s="71"/>
      <c r="DDZ161" s="71"/>
      <c r="DEA161" s="71"/>
      <c r="DEB161" s="71"/>
      <c r="DEC161" s="71"/>
      <c r="DED161" s="71"/>
      <c r="DEE161" s="71"/>
      <c r="DEF161" s="72"/>
      <c r="DEG161" s="72"/>
      <c r="DEH161" s="72"/>
      <c r="DEI161" s="72"/>
      <c r="DEJ161" s="72"/>
      <c r="DEK161" s="72"/>
      <c r="DEL161" s="72"/>
      <c r="DEM161" s="72"/>
      <c r="DEN161" s="72"/>
      <c r="DEO161" s="71"/>
      <c r="DEP161" s="71"/>
      <c r="DEQ161" s="71"/>
      <c r="DER161" s="71"/>
      <c r="DES161" s="71"/>
      <c r="DET161" s="71"/>
      <c r="DEU161" s="71"/>
      <c r="DEV161" s="72"/>
      <c r="DEW161" s="72"/>
      <c r="DEX161" s="72"/>
      <c r="DEY161" s="72"/>
      <c r="DEZ161" s="72"/>
      <c r="DFA161" s="72"/>
      <c r="DFB161" s="72"/>
      <c r="DFC161" s="72"/>
      <c r="DFD161" s="72"/>
      <c r="DFE161" s="71"/>
      <c r="DFF161" s="71"/>
      <c r="DFG161" s="71"/>
      <c r="DFH161" s="71"/>
      <c r="DFI161" s="71"/>
      <c r="DFJ161" s="71"/>
      <c r="DFK161" s="71"/>
      <c r="DFL161" s="72"/>
      <c r="DFM161" s="72"/>
      <c r="DFN161" s="72"/>
      <c r="DFO161" s="72"/>
      <c r="DFP161" s="72"/>
      <c r="DFQ161" s="72"/>
      <c r="DFR161" s="72"/>
      <c r="DFS161" s="72"/>
      <c r="DFT161" s="72"/>
      <c r="DFU161" s="71"/>
      <c r="DFV161" s="71"/>
      <c r="DFW161" s="71"/>
      <c r="DFX161" s="71"/>
      <c r="DFY161" s="71"/>
      <c r="DFZ161" s="71"/>
      <c r="DGA161" s="71"/>
      <c r="DGB161" s="72"/>
      <c r="DGC161" s="72"/>
      <c r="DGD161" s="72"/>
      <c r="DGE161" s="72"/>
      <c r="DGF161" s="72"/>
      <c r="DGG161" s="72"/>
      <c r="DGH161" s="72"/>
      <c r="DGI161" s="72"/>
      <c r="DGJ161" s="72"/>
      <c r="DGK161" s="71"/>
      <c r="DGL161" s="71"/>
      <c r="DGM161" s="71"/>
      <c r="DGN161" s="71"/>
      <c r="DGO161" s="71"/>
      <c r="DGP161" s="71"/>
      <c r="DGQ161" s="71"/>
      <c r="DGR161" s="72"/>
      <c r="DGS161" s="72"/>
      <c r="DGT161" s="72"/>
      <c r="DGU161" s="72"/>
      <c r="DGV161" s="72"/>
      <c r="DGW161" s="72"/>
      <c r="DGX161" s="72"/>
      <c r="DGY161" s="72"/>
      <c r="DGZ161" s="72"/>
      <c r="DHA161" s="71"/>
      <c r="DHB161" s="71"/>
      <c r="DHC161" s="71"/>
      <c r="DHD161" s="71"/>
      <c r="DHE161" s="71"/>
      <c r="DHF161" s="71"/>
      <c r="DHG161" s="71"/>
      <c r="DHH161" s="72"/>
      <c r="DHI161" s="72"/>
      <c r="DHJ161" s="72"/>
      <c r="DHK161" s="72"/>
      <c r="DHL161" s="72"/>
      <c r="DHM161" s="72"/>
      <c r="DHN161" s="72"/>
      <c r="DHO161" s="72"/>
      <c r="DHP161" s="72"/>
      <c r="DHQ161" s="71"/>
      <c r="DHR161" s="71"/>
      <c r="DHS161" s="71"/>
      <c r="DHT161" s="71"/>
      <c r="DHU161" s="71"/>
      <c r="DHV161" s="71"/>
      <c r="DHW161" s="71"/>
      <c r="DHX161" s="72"/>
      <c r="DHY161" s="72"/>
      <c r="DHZ161" s="72"/>
      <c r="DIA161" s="72"/>
      <c r="DIB161" s="72"/>
      <c r="DIC161" s="72"/>
      <c r="DID161" s="72"/>
      <c r="DIE161" s="72"/>
      <c r="DIF161" s="72"/>
      <c r="DIG161" s="71"/>
      <c r="DIH161" s="71"/>
      <c r="DII161" s="71"/>
      <c r="DIJ161" s="71"/>
      <c r="DIK161" s="71"/>
      <c r="DIL161" s="71"/>
      <c r="DIM161" s="71"/>
      <c r="DIN161" s="72"/>
      <c r="DIO161" s="72"/>
      <c r="DIP161" s="72"/>
      <c r="DIQ161" s="72"/>
      <c r="DIR161" s="72"/>
      <c r="DIS161" s="72"/>
      <c r="DIT161" s="72"/>
      <c r="DIU161" s="72"/>
      <c r="DIV161" s="72"/>
      <c r="DIW161" s="71"/>
      <c r="DIX161" s="71"/>
      <c r="DIY161" s="71"/>
      <c r="DIZ161" s="71"/>
      <c r="DJA161" s="71"/>
      <c r="DJB161" s="71"/>
      <c r="DJC161" s="71"/>
      <c r="DJD161" s="72"/>
      <c r="DJE161" s="72"/>
      <c r="DJF161" s="72"/>
      <c r="DJG161" s="72"/>
      <c r="DJH161" s="72"/>
      <c r="DJI161" s="72"/>
      <c r="DJJ161" s="72"/>
      <c r="DJK161" s="72"/>
      <c r="DJL161" s="72"/>
      <c r="DJM161" s="71"/>
      <c r="DJN161" s="71"/>
      <c r="DJO161" s="71"/>
      <c r="DJP161" s="71"/>
      <c r="DJQ161" s="71"/>
      <c r="DJR161" s="71"/>
      <c r="DJS161" s="71"/>
      <c r="DJT161" s="72"/>
      <c r="DJU161" s="72"/>
      <c r="DJV161" s="72"/>
      <c r="DJW161" s="72"/>
      <c r="DJX161" s="72"/>
      <c r="DJY161" s="72"/>
      <c r="DJZ161" s="72"/>
      <c r="DKA161" s="72"/>
      <c r="DKB161" s="72"/>
      <c r="DKC161" s="71"/>
      <c r="DKD161" s="71"/>
      <c r="DKE161" s="71"/>
      <c r="DKF161" s="71"/>
      <c r="DKG161" s="71"/>
      <c r="DKH161" s="71"/>
      <c r="DKI161" s="71"/>
      <c r="DKJ161" s="72"/>
      <c r="DKK161" s="72"/>
      <c r="DKL161" s="72"/>
      <c r="DKM161" s="72"/>
      <c r="DKN161" s="72"/>
      <c r="DKO161" s="72"/>
      <c r="DKP161" s="72"/>
      <c r="DKQ161" s="72"/>
      <c r="DKR161" s="72"/>
      <c r="DKS161" s="71"/>
      <c r="DKT161" s="71"/>
      <c r="DKU161" s="71"/>
      <c r="DKV161" s="71"/>
      <c r="DKW161" s="71"/>
      <c r="DKX161" s="71"/>
      <c r="DKY161" s="71"/>
      <c r="DKZ161" s="72"/>
      <c r="DLA161" s="72"/>
      <c r="DLB161" s="72"/>
      <c r="DLC161" s="72"/>
      <c r="DLD161" s="72"/>
      <c r="DLE161" s="72"/>
      <c r="DLF161" s="72"/>
      <c r="DLG161" s="72"/>
      <c r="DLH161" s="72"/>
      <c r="DLI161" s="71"/>
      <c r="DLJ161" s="71"/>
      <c r="DLK161" s="71"/>
      <c r="DLL161" s="71"/>
      <c r="DLM161" s="71"/>
      <c r="DLN161" s="71"/>
      <c r="DLO161" s="71"/>
      <c r="DLP161" s="72"/>
      <c r="DLQ161" s="72"/>
      <c r="DLR161" s="72"/>
      <c r="DLS161" s="72"/>
      <c r="DLT161" s="72"/>
      <c r="DLU161" s="72"/>
      <c r="DLV161" s="72"/>
      <c r="DLW161" s="72"/>
      <c r="DLX161" s="72"/>
      <c r="DLY161" s="71"/>
      <c r="DLZ161" s="71"/>
      <c r="DMA161" s="71"/>
      <c r="DMB161" s="71"/>
      <c r="DMC161" s="71"/>
      <c r="DMD161" s="71"/>
      <c r="DME161" s="71"/>
      <c r="DMF161" s="72"/>
      <c r="DMG161" s="72"/>
      <c r="DMH161" s="72"/>
      <c r="DMI161" s="72"/>
      <c r="DMJ161" s="72"/>
      <c r="DMK161" s="72"/>
      <c r="DML161" s="72"/>
      <c r="DMM161" s="72"/>
      <c r="DMN161" s="72"/>
      <c r="DMO161" s="71"/>
      <c r="DMP161" s="71"/>
      <c r="DMQ161" s="71"/>
      <c r="DMR161" s="71"/>
      <c r="DMS161" s="71"/>
      <c r="DMT161" s="71"/>
      <c r="DMU161" s="71"/>
      <c r="DMV161" s="72"/>
      <c r="DMW161" s="72"/>
      <c r="DMX161" s="72"/>
      <c r="DMY161" s="72"/>
      <c r="DMZ161" s="72"/>
      <c r="DNA161" s="72"/>
      <c r="DNB161" s="72"/>
      <c r="DNC161" s="72"/>
      <c r="DND161" s="72"/>
      <c r="DNE161" s="71"/>
      <c r="DNF161" s="71"/>
      <c r="DNG161" s="71"/>
      <c r="DNH161" s="71"/>
      <c r="DNI161" s="71"/>
      <c r="DNJ161" s="71"/>
      <c r="DNK161" s="71"/>
      <c r="DNL161" s="72"/>
      <c r="DNM161" s="72"/>
      <c r="DNN161" s="72"/>
      <c r="DNO161" s="72"/>
      <c r="DNP161" s="72"/>
      <c r="DNQ161" s="72"/>
      <c r="DNR161" s="72"/>
      <c r="DNS161" s="72"/>
      <c r="DNT161" s="72"/>
      <c r="DNU161" s="71"/>
      <c r="DNV161" s="71"/>
      <c r="DNW161" s="71"/>
      <c r="DNX161" s="71"/>
      <c r="DNY161" s="71"/>
      <c r="DNZ161" s="71"/>
      <c r="DOA161" s="71"/>
      <c r="DOB161" s="72"/>
      <c r="DOC161" s="72"/>
      <c r="DOD161" s="72"/>
      <c r="DOE161" s="72"/>
      <c r="DOF161" s="72"/>
      <c r="DOG161" s="72"/>
      <c r="DOH161" s="72"/>
      <c r="DOI161" s="72"/>
      <c r="DOJ161" s="72"/>
      <c r="DOK161" s="71"/>
      <c r="DOL161" s="71"/>
      <c r="DOM161" s="71"/>
      <c r="DON161" s="71"/>
      <c r="DOO161" s="71"/>
      <c r="DOP161" s="71"/>
      <c r="DOQ161" s="71"/>
      <c r="DOR161" s="72"/>
      <c r="DOS161" s="72"/>
      <c r="DOT161" s="72"/>
      <c r="DOU161" s="72"/>
      <c r="DOV161" s="72"/>
      <c r="DOW161" s="72"/>
      <c r="DOX161" s="72"/>
      <c r="DOY161" s="72"/>
      <c r="DOZ161" s="72"/>
      <c r="DPA161" s="71"/>
      <c r="DPB161" s="71"/>
      <c r="DPC161" s="71"/>
      <c r="DPD161" s="71"/>
      <c r="DPE161" s="71"/>
      <c r="DPF161" s="71"/>
      <c r="DPG161" s="71"/>
      <c r="DPH161" s="72"/>
      <c r="DPI161" s="72"/>
      <c r="DPJ161" s="72"/>
      <c r="DPK161" s="72"/>
      <c r="DPL161" s="72"/>
      <c r="DPM161" s="72"/>
      <c r="DPN161" s="72"/>
      <c r="DPO161" s="72"/>
      <c r="DPP161" s="72"/>
      <c r="DPQ161" s="71"/>
      <c r="DPR161" s="71"/>
      <c r="DPS161" s="71"/>
      <c r="DPT161" s="71"/>
      <c r="DPU161" s="71"/>
      <c r="DPV161" s="71"/>
      <c r="DPW161" s="71"/>
      <c r="DPX161" s="72"/>
      <c r="DPY161" s="72"/>
      <c r="DPZ161" s="72"/>
      <c r="DQA161" s="72"/>
      <c r="DQB161" s="72"/>
      <c r="DQC161" s="72"/>
      <c r="DQD161" s="72"/>
      <c r="DQE161" s="72"/>
      <c r="DQF161" s="72"/>
      <c r="DQG161" s="71"/>
      <c r="DQH161" s="71"/>
      <c r="DQI161" s="71"/>
      <c r="DQJ161" s="71"/>
      <c r="DQK161" s="71"/>
      <c r="DQL161" s="71"/>
      <c r="DQM161" s="71"/>
      <c r="DQN161" s="72"/>
      <c r="DQO161" s="72"/>
      <c r="DQP161" s="72"/>
      <c r="DQQ161" s="72"/>
      <c r="DQR161" s="72"/>
      <c r="DQS161" s="72"/>
      <c r="DQT161" s="72"/>
      <c r="DQU161" s="72"/>
      <c r="DQV161" s="72"/>
      <c r="DQW161" s="71"/>
      <c r="DQX161" s="71"/>
      <c r="DQY161" s="71"/>
      <c r="DQZ161" s="71"/>
      <c r="DRA161" s="71"/>
      <c r="DRB161" s="71"/>
      <c r="DRC161" s="71"/>
      <c r="DRD161" s="72"/>
      <c r="DRE161" s="72"/>
      <c r="DRF161" s="72"/>
      <c r="DRG161" s="72"/>
      <c r="DRH161" s="72"/>
      <c r="DRI161" s="72"/>
      <c r="DRJ161" s="72"/>
      <c r="DRK161" s="72"/>
      <c r="DRL161" s="72"/>
      <c r="DRM161" s="71"/>
      <c r="DRN161" s="71"/>
      <c r="DRO161" s="71"/>
      <c r="DRP161" s="71"/>
      <c r="DRQ161" s="71"/>
      <c r="DRR161" s="71"/>
      <c r="DRS161" s="71"/>
      <c r="DRT161" s="72"/>
      <c r="DRU161" s="72"/>
      <c r="DRV161" s="72"/>
      <c r="DRW161" s="72"/>
      <c r="DRX161" s="72"/>
      <c r="DRY161" s="72"/>
      <c r="DRZ161" s="72"/>
      <c r="DSA161" s="72"/>
      <c r="DSB161" s="72"/>
      <c r="DSC161" s="71"/>
      <c r="DSD161" s="71"/>
      <c r="DSE161" s="71"/>
      <c r="DSF161" s="71"/>
      <c r="DSG161" s="71"/>
      <c r="DSH161" s="71"/>
      <c r="DSI161" s="71"/>
      <c r="DSJ161" s="72"/>
      <c r="DSK161" s="72"/>
      <c r="DSL161" s="72"/>
      <c r="DSM161" s="72"/>
      <c r="DSN161" s="72"/>
      <c r="DSO161" s="72"/>
      <c r="DSP161" s="72"/>
      <c r="DSQ161" s="72"/>
      <c r="DSR161" s="72"/>
      <c r="DSS161" s="71"/>
      <c r="DST161" s="71"/>
      <c r="DSU161" s="71"/>
      <c r="DSV161" s="71"/>
      <c r="DSW161" s="71"/>
      <c r="DSX161" s="71"/>
      <c r="DSY161" s="71"/>
      <c r="DSZ161" s="72"/>
      <c r="DTA161" s="72"/>
      <c r="DTB161" s="72"/>
      <c r="DTC161" s="72"/>
      <c r="DTD161" s="72"/>
      <c r="DTE161" s="72"/>
      <c r="DTF161" s="72"/>
      <c r="DTG161" s="72"/>
      <c r="DTH161" s="72"/>
      <c r="DTI161" s="71"/>
      <c r="DTJ161" s="71"/>
      <c r="DTK161" s="71"/>
      <c r="DTL161" s="71"/>
      <c r="DTM161" s="71"/>
      <c r="DTN161" s="71"/>
      <c r="DTO161" s="71"/>
      <c r="DTP161" s="72"/>
      <c r="DTQ161" s="72"/>
      <c r="DTR161" s="72"/>
      <c r="DTS161" s="72"/>
      <c r="DTT161" s="72"/>
      <c r="DTU161" s="72"/>
      <c r="DTV161" s="72"/>
      <c r="DTW161" s="72"/>
      <c r="DTX161" s="72"/>
      <c r="DTY161" s="71"/>
      <c r="DTZ161" s="71"/>
      <c r="DUA161" s="71"/>
      <c r="DUB161" s="71"/>
      <c r="DUC161" s="71"/>
      <c r="DUD161" s="71"/>
      <c r="DUE161" s="71"/>
      <c r="DUF161" s="72"/>
      <c r="DUG161" s="72"/>
      <c r="DUH161" s="72"/>
      <c r="DUI161" s="72"/>
      <c r="DUJ161" s="72"/>
      <c r="DUK161" s="72"/>
      <c r="DUL161" s="72"/>
      <c r="DUM161" s="72"/>
      <c r="DUN161" s="72"/>
      <c r="DUO161" s="71"/>
      <c r="DUP161" s="71"/>
      <c r="DUQ161" s="71"/>
      <c r="DUR161" s="71"/>
      <c r="DUS161" s="71"/>
      <c r="DUT161" s="71"/>
      <c r="DUU161" s="71"/>
      <c r="DUV161" s="72"/>
      <c r="DUW161" s="72"/>
      <c r="DUX161" s="72"/>
      <c r="DUY161" s="72"/>
      <c r="DUZ161" s="72"/>
      <c r="DVA161" s="72"/>
      <c r="DVB161" s="72"/>
      <c r="DVC161" s="72"/>
      <c r="DVD161" s="72"/>
      <c r="DVE161" s="71"/>
      <c r="DVF161" s="71"/>
      <c r="DVG161" s="71"/>
      <c r="DVH161" s="71"/>
      <c r="DVI161" s="71"/>
      <c r="DVJ161" s="71"/>
      <c r="DVK161" s="71"/>
      <c r="DVL161" s="72"/>
      <c r="DVM161" s="72"/>
      <c r="DVN161" s="72"/>
      <c r="DVO161" s="72"/>
      <c r="DVP161" s="72"/>
      <c r="DVQ161" s="72"/>
      <c r="DVR161" s="72"/>
      <c r="DVS161" s="72"/>
      <c r="DVT161" s="72"/>
      <c r="DVU161" s="71"/>
      <c r="DVV161" s="71"/>
      <c r="DVW161" s="71"/>
      <c r="DVX161" s="71"/>
      <c r="DVY161" s="71"/>
      <c r="DVZ161" s="71"/>
      <c r="DWA161" s="71"/>
      <c r="DWB161" s="72"/>
      <c r="DWC161" s="72"/>
      <c r="DWD161" s="72"/>
      <c r="DWE161" s="72"/>
      <c r="DWF161" s="72"/>
      <c r="DWG161" s="72"/>
      <c r="DWH161" s="72"/>
      <c r="DWI161" s="72"/>
      <c r="DWJ161" s="72"/>
      <c r="DWK161" s="71"/>
      <c r="DWL161" s="71"/>
      <c r="DWM161" s="71"/>
      <c r="DWN161" s="71"/>
      <c r="DWO161" s="71"/>
      <c r="DWP161" s="71"/>
      <c r="DWQ161" s="71"/>
      <c r="DWR161" s="72"/>
      <c r="DWS161" s="72"/>
      <c r="DWT161" s="72"/>
      <c r="DWU161" s="72"/>
      <c r="DWV161" s="72"/>
      <c r="DWW161" s="72"/>
      <c r="DWX161" s="72"/>
      <c r="DWY161" s="72"/>
      <c r="DWZ161" s="72"/>
      <c r="DXA161" s="71"/>
      <c r="DXB161" s="71"/>
      <c r="DXC161" s="71"/>
      <c r="DXD161" s="71"/>
      <c r="DXE161" s="71"/>
      <c r="DXF161" s="71"/>
      <c r="DXG161" s="71"/>
      <c r="DXH161" s="72"/>
      <c r="DXI161" s="72"/>
      <c r="DXJ161" s="72"/>
      <c r="DXK161" s="72"/>
      <c r="DXL161" s="72"/>
      <c r="DXM161" s="72"/>
      <c r="DXN161" s="72"/>
      <c r="DXO161" s="72"/>
      <c r="DXP161" s="72"/>
      <c r="DXQ161" s="71"/>
      <c r="DXR161" s="71"/>
      <c r="DXS161" s="71"/>
      <c r="DXT161" s="71"/>
      <c r="DXU161" s="71"/>
      <c r="DXV161" s="71"/>
      <c r="DXW161" s="71"/>
      <c r="DXX161" s="72"/>
      <c r="DXY161" s="72"/>
      <c r="DXZ161" s="72"/>
      <c r="DYA161" s="72"/>
      <c r="DYB161" s="72"/>
      <c r="DYC161" s="72"/>
      <c r="DYD161" s="72"/>
      <c r="DYE161" s="72"/>
      <c r="DYF161" s="72"/>
      <c r="DYG161" s="71"/>
      <c r="DYH161" s="71"/>
      <c r="DYI161" s="71"/>
      <c r="DYJ161" s="71"/>
      <c r="DYK161" s="71"/>
      <c r="DYL161" s="71"/>
      <c r="DYM161" s="71"/>
      <c r="DYN161" s="72"/>
      <c r="DYO161" s="72"/>
      <c r="DYP161" s="72"/>
      <c r="DYQ161" s="72"/>
      <c r="DYR161" s="72"/>
      <c r="DYS161" s="72"/>
      <c r="DYT161" s="72"/>
      <c r="DYU161" s="72"/>
      <c r="DYV161" s="72"/>
      <c r="DYW161" s="71"/>
      <c r="DYX161" s="71"/>
      <c r="DYY161" s="71"/>
      <c r="DYZ161" s="71"/>
      <c r="DZA161" s="71"/>
      <c r="DZB161" s="71"/>
      <c r="DZC161" s="71"/>
      <c r="DZD161" s="72"/>
      <c r="DZE161" s="72"/>
      <c r="DZF161" s="72"/>
      <c r="DZG161" s="72"/>
      <c r="DZH161" s="72"/>
      <c r="DZI161" s="72"/>
      <c r="DZJ161" s="72"/>
      <c r="DZK161" s="72"/>
      <c r="DZL161" s="72"/>
      <c r="DZM161" s="71"/>
      <c r="DZN161" s="71"/>
      <c r="DZO161" s="71"/>
      <c r="DZP161" s="71"/>
      <c r="DZQ161" s="71"/>
      <c r="DZR161" s="71"/>
      <c r="DZS161" s="71"/>
      <c r="DZT161" s="72"/>
      <c r="DZU161" s="72"/>
      <c r="DZV161" s="72"/>
      <c r="DZW161" s="72"/>
      <c r="DZX161" s="72"/>
      <c r="DZY161" s="72"/>
      <c r="DZZ161" s="72"/>
      <c r="EAA161" s="72"/>
      <c r="EAB161" s="72"/>
      <c r="EAC161" s="71"/>
      <c r="EAD161" s="71"/>
      <c r="EAE161" s="71"/>
      <c r="EAF161" s="71"/>
      <c r="EAG161" s="71"/>
      <c r="EAH161" s="71"/>
      <c r="EAI161" s="71"/>
      <c r="EAJ161" s="72"/>
      <c r="EAK161" s="72"/>
      <c r="EAL161" s="72"/>
      <c r="EAM161" s="72"/>
      <c r="EAN161" s="72"/>
      <c r="EAO161" s="72"/>
      <c r="EAP161" s="72"/>
      <c r="EAQ161" s="72"/>
      <c r="EAR161" s="72"/>
      <c r="EAS161" s="71"/>
      <c r="EAT161" s="71"/>
      <c r="EAU161" s="71"/>
      <c r="EAV161" s="71"/>
      <c r="EAW161" s="71"/>
      <c r="EAX161" s="71"/>
      <c r="EAY161" s="71"/>
      <c r="EAZ161" s="72"/>
      <c r="EBA161" s="72"/>
      <c r="EBB161" s="72"/>
      <c r="EBC161" s="72"/>
      <c r="EBD161" s="72"/>
      <c r="EBE161" s="72"/>
      <c r="EBF161" s="72"/>
      <c r="EBG161" s="72"/>
      <c r="EBH161" s="72"/>
      <c r="EBI161" s="71"/>
      <c r="EBJ161" s="71"/>
      <c r="EBK161" s="71"/>
      <c r="EBL161" s="71"/>
      <c r="EBM161" s="71"/>
      <c r="EBN161" s="71"/>
      <c r="EBO161" s="71"/>
      <c r="EBP161" s="72"/>
      <c r="EBQ161" s="72"/>
      <c r="EBR161" s="72"/>
      <c r="EBS161" s="72"/>
      <c r="EBT161" s="72"/>
      <c r="EBU161" s="72"/>
      <c r="EBV161" s="72"/>
      <c r="EBW161" s="72"/>
      <c r="EBX161" s="72"/>
      <c r="EBY161" s="71"/>
      <c r="EBZ161" s="71"/>
      <c r="ECA161" s="71"/>
      <c r="ECB161" s="71"/>
      <c r="ECC161" s="71"/>
      <c r="ECD161" s="71"/>
      <c r="ECE161" s="71"/>
      <c r="ECF161" s="72"/>
      <c r="ECG161" s="72"/>
      <c r="ECH161" s="72"/>
      <c r="ECI161" s="72"/>
      <c r="ECJ161" s="72"/>
      <c r="ECK161" s="72"/>
      <c r="ECL161" s="72"/>
      <c r="ECM161" s="72"/>
      <c r="ECN161" s="72"/>
      <c r="ECO161" s="71"/>
      <c r="ECP161" s="71"/>
      <c r="ECQ161" s="71"/>
      <c r="ECR161" s="71"/>
      <c r="ECS161" s="71"/>
      <c r="ECT161" s="71"/>
      <c r="ECU161" s="71"/>
      <c r="ECV161" s="72"/>
      <c r="ECW161" s="72"/>
      <c r="ECX161" s="72"/>
      <c r="ECY161" s="72"/>
      <c r="ECZ161" s="72"/>
      <c r="EDA161" s="72"/>
      <c r="EDB161" s="72"/>
      <c r="EDC161" s="72"/>
      <c r="EDD161" s="72"/>
      <c r="EDE161" s="71"/>
      <c r="EDF161" s="71"/>
      <c r="EDG161" s="71"/>
      <c r="EDH161" s="71"/>
      <c r="EDI161" s="71"/>
      <c r="EDJ161" s="71"/>
      <c r="EDK161" s="71"/>
      <c r="EDL161" s="72"/>
      <c r="EDM161" s="72"/>
      <c r="EDN161" s="72"/>
      <c r="EDO161" s="72"/>
      <c r="EDP161" s="72"/>
      <c r="EDQ161" s="72"/>
      <c r="EDR161" s="72"/>
      <c r="EDS161" s="72"/>
      <c r="EDT161" s="72"/>
      <c r="EDU161" s="71"/>
      <c r="EDV161" s="71"/>
      <c r="EDW161" s="71"/>
      <c r="EDX161" s="71"/>
      <c r="EDY161" s="71"/>
      <c r="EDZ161" s="71"/>
      <c r="EEA161" s="71"/>
      <c r="EEB161" s="72"/>
      <c r="EEC161" s="72"/>
      <c r="EED161" s="72"/>
      <c r="EEE161" s="72"/>
      <c r="EEF161" s="72"/>
      <c r="EEG161" s="72"/>
      <c r="EEH161" s="72"/>
      <c r="EEI161" s="72"/>
      <c r="EEJ161" s="72"/>
      <c r="EEK161" s="71"/>
      <c r="EEL161" s="71"/>
      <c r="EEM161" s="71"/>
      <c r="EEN161" s="71"/>
      <c r="EEO161" s="71"/>
      <c r="EEP161" s="71"/>
      <c r="EEQ161" s="71"/>
      <c r="EER161" s="72"/>
      <c r="EES161" s="72"/>
      <c r="EET161" s="72"/>
      <c r="EEU161" s="72"/>
      <c r="EEV161" s="72"/>
      <c r="EEW161" s="72"/>
      <c r="EEX161" s="72"/>
      <c r="EEY161" s="72"/>
      <c r="EEZ161" s="72"/>
      <c r="EFA161" s="71"/>
      <c r="EFB161" s="71"/>
      <c r="EFC161" s="71"/>
      <c r="EFD161" s="71"/>
      <c r="EFE161" s="71"/>
      <c r="EFF161" s="71"/>
      <c r="EFG161" s="71"/>
      <c r="EFH161" s="72"/>
      <c r="EFI161" s="72"/>
      <c r="EFJ161" s="72"/>
      <c r="EFK161" s="72"/>
      <c r="EFL161" s="72"/>
      <c r="EFM161" s="72"/>
      <c r="EFN161" s="72"/>
      <c r="EFO161" s="72"/>
      <c r="EFP161" s="72"/>
      <c r="EFQ161" s="71"/>
      <c r="EFR161" s="71"/>
      <c r="EFS161" s="71"/>
      <c r="EFT161" s="71"/>
      <c r="EFU161" s="71"/>
      <c r="EFV161" s="71"/>
      <c r="EFW161" s="71"/>
      <c r="EFX161" s="72"/>
      <c r="EFY161" s="72"/>
      <c r="EFZ161" s="72"/>
      <c r="EGA161" s="72"/>
      <c r="EGB161" s="72"/>
      <c r="EGC161" s="72"/>
      <c r="EGD161" s="72"/>
      <c r="EGE161" s="72"/>
      <c r="EGF161" s="72"/>
      <c r="EGG161" s="71"/>
      <c r="EGH161" s="71"/>
      <c r="EGI161" s="71"/>
      <c r="EGJ161" s="71"/>
      <c r="EGK161" s="71"/>
      <c r="EGL161" s="71"/>
      <c r="EGM161" s="71"/>
      <c r="EGN161" s="72"/>
      <c r="EGO161" s="72"/>
      <c r="EGP161" s="72"/>
      <c r="EGQ161" s="72"/>
      <c r="EGR161" s="72"/>
      <c r="EGS161" s="72"/>
      <c r="EGT161" s="72"/>
      <c r="EGU161" s="72"/>
      <c r="EGV161" s="72"/>
      <c r="EGW161" s="71"/>
      <c r="EGX161" s="71"/>
      <c r="EGY161" s="71"/>
      <c r="EGZ161" s="71"/>
      <c r="EHA161" s="71"/>
      <c r="EHB161" s="71"/>
      <c r="EHC161" s="71"/>
      <c r="EHD161" s="72"/>
      <c r="EHE161" s="72"/>
      <c r="EHF161" s="72"/>
      <c r="EHG161" s="72"/>
      <c r="EHH161" s="72"/>
      <c r="EHI161" s="72"/>
      <c r="EHJ161" s="72"/>
      <c r="EHK161" s="72"/>
      <c r="EHL161" s="72"/>
      <c r="EHM161" s="71"/>
      <c r="EHN161" s="71"/>
      <c r="EHO161" s="71"/>
      <c r="EHP161" s="71"/>
      <c r="EHQ161" s="71"/>
      <c r="EHR161" s="71"/>
      <c r="EHS161" s="71"/>
      <c r="EHT161" s="72"/>
      <c r="EHU161" s="72"/>
      <c r="EHV161" s="72"/>
      <c r="EHW161" s="72"/>
      <c r="EHX161" s="72"/>
      <c r="EHY161" s="72"/>
      <c r="EHZ161" s="72"/>
      <c r="EIA161" s="72"/>
      <c r="EIB161" s="72"/>
      <c r="EIC161" s="71"/>
      <c r="EID161" s="71"/>
      <c r="EIE161" s="71"/>
      <c r="EIF161" s="71"/>
      <c r="EIG161" s="71"/>
      <c r="EIH161" s="71"/>
      <c r="EII161" s="71"/>
      <c r="EIJ161" s="72"/>
      <c r="EIK161" s="72"/>
      <c r="EIL161" s="72"/>
      <c r="EIM161" s="72"/>
      <c r="EIN161" s="72"/>
      <c r="EIO161" s="72"/>
      <c r="EIP161" s="72"/>
      <c r="EIQ161" s="72"/>
      <c r="EIR161" s="72"/>
      <c r="EIS161" s="71"/>
      <c r="EIT161" s="71"/>
      <c r="EIU161" s="71"/>
      <c r="EIV161" s="71"/>
      <c r="EIW161" s="71"/>
      <c r="EIX161" s="71"/>
      <c r="EIY161" s="71"/>
      <c r="EIZ161" s="72"/>
      <c r="EJA161" s="72"/>
      <c r="EJB161" s="72"/>
      <c r="EJC161" s="72"/>
      <c r="EJD161" s="72"/>
      <c r="EJE161" s="72"/>
      <c r="EJF161" s="72"/>
      <c r="EJG161" s="72"/>
      <c r="EJH161" s="72"/>
      <c r="EJI161" s="71"/>
      <c r="EJJ161" s="71"/>
      <c r="EJK161" s="71"/>
      <c r="EJL161" s="71"/>
      <c r="EJM161" s="71"/>
      <c r="EJN161" s="71"/>
      <c r="EJO161" s="71"/>
      <c r="EJP161" s="72"/>
      <c r="EJQ161" s="72"/>
      <c r="EJR161" s="72"/>
      <c r="EJS161" s="72"/>
      <c r="EJT161" s="72"/>
      <c r="EJU161" s="72"/>
      <c r="EJV161" s="72"/>
      <c r="EJW161" s="72"/>
      <c r="EJX161" s="72"/>
      <c r="EJY161" s="71"/>
      <c r="EJZ161" s="71"/>
      <c r="EKA161" s="71"/>
      <c r="EKB161" s="71"/>
      <c r="EKC161" s="71"/>
      <c r="EKD161" s="71"/>
      <c r="EKE161" s="71"/>
      <c r="EKF161" s="72"/>
      <c r="EKG161" s="72"/>
      <c r="EKH161" s="72"/>
      <c r="EKI161" s="72"/>
      <c r="EKJ161" s="72"/>
      <c r="EKK161" s="72"/>
      <c r="EKL161" s="72"/>
      <c r="EKM161" s="72"/>
      <c r="EKN161" s="72"/>
      <c r="EKO161" s="71"/>
      <c r="EKP161" s="71"/>
      <c r="EKQ161" s="71"/>
      <c r="EKR161" s="71"/>
      <c r="EKS161" s="71"/>
      <c r="EKT161" s="71"/>
      <c r="EKU161" s="71"/>
      <c r="EKV161" s="72"/>
      <c r="EKW161" s="72"/>
      <c r="EKX161" s="72"/>
      <c r="EKY161" s="72"/>
      <c r="EKZ161" s="72"/>
      <c r="ELA161" s="72"/>
      <c r="ELB161" s="72"/>
      <c r="ELC161" s="72"/>
      <c r="ELD161" s="72"/>
      <c r="ELE161" s="71"/>
      <c r="ELF161" s="71"/>
      <c r="ELG161" s="71"/>
      <c r="ELH161" s="71"/>
      <c r="ELI161" s="71"/>
      <c r="ELJ161" s="71"/>
      <c r="ELK161" s="71"/>
      <c r="ELL161" s="72"/>
      <c r="ELM161" s="72"/>
      <c r="ELN161" s="72"/>
      <c r="ELO161" s="72"/>
      <c r="ELP161" s="72"/>
      <c r="ELQ161" s="72"/>
      <c r="ELR161" s="72"/>
      <c r="ELS161" s="72"/>
      <c r="ELT161" s="72"/>
      <c r="ELU161" s="71"/>
      <c r="ELV161" s="71"/>
      <c r="ELW161" s="71"/>
      <c r="ELX161" s="71"/>
      <c r="ELY161" s="71"/>
      <c r="ELZ161" s="71"/>
      <c r="EMA161" s="71"/>
      <c r="EMB161" s="72"/>
      <c r="EMC161" s="72"/>
      <c r="EMD161" s="72"/>
      <c r="EME161" s="72"/>
      <c r="EMF161" s="72"/>
      <c r="EMG161" s="72"/>
      <c r="EMH161" s="72"/>
      <c r="EMI161" s="72"/>
      <c r="EMJ161" s="72"/>
      <c r="EMK161" s="71"/>
      <c r="EML161" s="71"/>
      <c r="EMM161" s="71"/>
      <c r="EMN161" s="71"/>
      <c r="EMO161" s="71"/>
      <c r="EMP161" s="71"/>
      <c r="EMQ161" s="71"/>
      <c r="EMR161" s="72"/>
      <c r="EMS161" s="72"/>
      <c r="EMT161" s="72"/>
      <c r="EMU161" s="72"/>
      <c r="EMV161" s="72"/>
      <c r="EMW161" s="72"/>
      <c r="EMX161" s="72"/>
      <c r="EMY161" s="72"/>
      <c r="EMZ161" s="72"/>
      <c r="ENA161" s="71"/>
      <c r="ENB161" s="71"/>
      <c r="ENC161" s="71"/>
      <c r="END161" s="71"/>
      <c r="ENE161" s="71"/>
      <c r="ENF161" s="71"/>
      <c r="ENG161" s="71"/>
      <c r="ENH161" s="72"/>
      <c r="ENI161" s="72"/>
      <c r="ENJ161" s="72"/>
      <c r="ENK161" s="72"/>
      <c r="ENL161" s="72"/>
      <c r="ENM161" s="72"/>
      <c r="ENN161" s="72"/>
      <c r="ENO161" s="72"/>
      <c r="ENP161" s="72"/>
      <c r="ENQ161" s="71"/>
      <c r="ENR161" s="71"/>
      <c r="ENS161" s="71"/>
      <c r="ENT161" s="71"/>
      <c r="ENU161" s="71"/>
      <c r="ENV161" s="71"/>
      <c r="ENW161" s="71"/>
      <c r="ENX161" s="72"/>
      <c r="ENY161" s="72"/>
      <c r="ENZ161" s="72"/>
      <c r="EOA161" s="72"/>
      <c r="EOB161" s="72"/>
      <c r="EOC161" s="72"/>
      <c r="EOD161" s="72"/>
      <c r="EOE161" s="72"/>
      <c r="EOF161" s="72"/>
      <c r="EOG161" s="71"/>
      <c r="EOH161" s="71"/>
      <c r="EOI161" s="71"/>
      <c r="EOJ161" s="71"/>
      <c r="EOK161" s="71"/>
      <c r="EOL161" s="71"/>
      <c r="EOM161" s="71"/>
      <c r="EON161" s="72"/>
      <c r="EOO161" s="72"/>
      <c r="EOP161" s="72"/>
      <c r="EOQ161" s="72"/>
      <c r="EOR161" s="72"/>
      <c r="EOS161" s="72"/>
      <c r="EOT161" s="72"/>
      <c r="EOU161" s="72"/>
      <c r="EOV161" s="72"/>
      <c r="EOW161" s="71"/>
      <c r="EOX161" s="71"/>
      <c r="EOY161" s="71"/>
      <c r="EOZ161" s="71"/>
      <c r="EPA161" s="71"/>
      <c r="EPB161" s="71"/>
      <c r="EPC161" s="71"/>
      <c r="EPD161" s="72"/>
      <c r="EPE161" s="72"/>
      <c r="EPF161" s="72"/>
      <c r="EPG161" s="72"/>
      <c r="EPH161" s="72"/>
      <c r="EPI161" s="72"/>
      <c r="EPJ161" s="72"/>
      <c r="EPK161" s="72"/>
      <c r="EPL161" s="72"/>
      <c r="EPM161" s="71"/>
      <c r="EPN161" s="71"/>
      <c r="EPO161" s="71"/>
      <c r="EPP161" s="71"/>
      <c r="EPQ161" s="71"/>
      <c r="EPR161" s="71"/>
      <c r="EPS161" s="71"/>
      <c r="EPT161" s="72"/>
      <c r="EPU161" s="72"/>
      <c r="EPV161" s="72"/>
      <c r="EPW161" s="72"/>
      <c r="EPX161" s="72"/>
      <c r="EPY161" s="72"/>
      <c r="EPZ161" s="72"/>
      <c r="EQA161" s="72"/>
      <c r="EQB161" s="72"/>
      <c r="EQC161" s="71"/>
      <c r="EQD161" s="71"/>
      <c r="EQE161" s="71"/>
      <c r="EQF161" s="71"/>
      <c r="EQG161" s="71"/>
      <c r="EQH161" s="71"/>
      <c r="EQI161" s="71"/>
      <c r="EQJ161" s="72"/>
      <c r="EQK161" s="72"/>
      <c r="EQL161" s="72"/>
      <c r="EQM161" s="72"/>
      <c r="EQN161" s="72"/>
      <c r="EQO161" s="72"/>
      <c r="EQP161" s="72"/>
      <c r="EQQ161" s="72"/>
      <c r="EQR161" s="72"/>
      <c r="EQS161" s="71"/>
      <c r="EQT161" s="71"/>
      <c r="EQU161" s="71"/>
      <c r="EQV161" s="71"/>
      <c r="EQW161" s="71"/>
      <c r="EQX161" s="71"/>
      <c r="EQY161" s="71"/>
      <c r="EQZ161" s="72"/>
      <c r="ERA161" s="72"/>
      <c r="ERB161" s="72"/>
      <c r="ERC161" s="72"/>
      <c r="ERD161" s="72"/>
      <c r="ERE161" s="72"/>
      <c r="ERF161" s="72"/>
      <c r="ERG161" s="72"/>
      <c r="ERH161" s="72"/>
      <c r="ERI161" s="71"/>
      <c r="ERJ161" s="71"/>
      <c r="ERK161" s="71"/>
      <c r="ERL161" s="71"/>
      <c r="ERM161" s="71"/>
      <c r="ERN161" s="71"/>
      <c r="ERO161" s="71"/>
      <c r="ERP161" s="72"/>
      <c r="ERQ161" s="72"/>
      <c r="ERR161" s="72"/>
      <c r="ERS161" s="72"/>
      <c r="ERT161" s="72"/>
      <c r="ERU161" s="72"/>
      <c r="ERV161" s="72"/>
      <c r="ERW161" s="72"/>
      <c r="ERX161" s="72"/>
      <c r="ERY161" s="71"/>
      <c r="ERZ161" s="71"/>
      <c r="ESA161" s="71"/>
      <c r="ESB161" s="71"/>
      <c r="ESC161" s="71"/>
      <c r="ESD161" s="71"/>
      <c r="ESE161" s="71"/>
      <c r="ESF161" s="72"/>
      <c r="ESG161" s="72"/>
      <c r="ESH161" s="72"/>
      <c r="ESI161" s="72"/>
      <c r="ESJ161" s="72"/>
      <c r="ESK161" s="72"/>
      <c r="ESL161" s="72"/>
      <c r="ESM161" s="72"/>
      <c r="ESN161" s="72"/>
      <c r="ESO161" s="71"/>
      <c r="ESP161" s="71"/>
      <c r="ESQ161" s="71"/>
      <c r="ESR161" s="71"/>
      <c r="ESS161" s="71"/>
      <c r="EST161" s="71"/>
      <c r="ESU161" s="71"/>
      <c r="ESV161" s="72"/>
      <c r="ESW161" s="72"/>
      <c r="ESX161" s="72"/>
      <c r="ESY161" s="72"/>
      <c r="ESZ161" s="72"/>
      <c r="ETA161" s="72"/>
      <c r="ETB161" s="72"/>
      <c r="ETC161" s="72"/>
      <c r="ETD161" s="72"/>
      <c r="ETE161" s="71"/>
      <c r="ETF161" s="71"/>
      <c r="ETG161" s="71"/>
      <c r="ETH161" s="71"/>
      <c r="ETI161" s="71"/>
      <c r="ETJ161" s="71"/>
      <c r="ETK161" s="71"/>
      <c r="ETL161" s="72"/>
      <c r="ETM161" s="72"/>
      <c r="ETN161" s="72"/>
      <c r="ETO161" s="72"/>
      <c r="ETP161" s="72"/>
      <c r="ETQ161" s="72"/>
      <c r="ETR161" s="72"/>
      <c r="ETS161" s="72"/>
      <c r="ETT161" s="72"/>
      <c r="ETU161" s="71"/>
      <c r="ETV161" s="71"/>
      <c r="ETW161" s="71"/>
      <c r="ETX161" s="71"/>
      <c r="ETY161" s="71"/>
      <c r="ETZ161" s="71"/>
      <c r="EUA161" s="71"/>
      <c r="EUB161" s="72"/>
      <c r="EUC161" s="72"/>
      <c r="EUD161" s="72"/>
      <c r="EUE161" s="72"/>
      <c r="EUF161" s="72"/>
      <c r="EUG161" s="72"/>
      <c r="EUH161" s="72"/>
      <c r="EUI161" s="72"/>
      <c r="EUJ161" s="72"/>
      <c r="EUK161" s="71"/>
      <c r="EUL161" s="71"/>
      <c r="EUM161" s="71"/>
      <c r="EUN161" s="71"/>
      <c r="EUO161" s="71"/>
      <c r="EUP161" s="71"/>
      <c r="EUQ161" s="71"/>
      <c r="EUR161" s="72"/>
      <c r="EUS161" s="72"/>
      <c r="EUT161" s="72"/>
      <c r="EUU161" s="72"/>
      <c r="EUV161" s="72"/>
      <c r="EUW161" s="72"/>
      <c r="EUX161" s="72"/>
      <c r="EUY161" s="72"/>
      <c r="EUZ161" s="72"/>
      <c r="EVA161" s="71"/>
      <c r="EVB161" s="71"/>
      <c r="EVC161" s="71"/>
      <c r="EVD161" s="71"/>
      <c r="EVE161" s="71"/>
      <c r="EVF161" s="71"/>
      <c r="EVG161" s="71"/>
      <c r="EVH161" s="72"/>
      <c r="EVI161" s="72"/>
      <c r="EVJ161" s="72"/>
      <c r="EVK161" s="72"/>
      <c r="EVL161" s="72"/>
      <c r="EVM161" s="72"/>
      <c r="EVN161" s="72"/>
      <c r="EVO161" s="72"/>
      <c r="EVP161" s="72"/>
      <c r="EVQ161" s="71"/>
      <c r="EVR161" s="71"/>
      <c r="EVS161" s="71"/>
      <c r="EVT161" s="71"/>
      <c r="EVU161" s="71"/>
      <c r="EVV161" s="71"/>
      <c r="EVW161" s="71"/>
      <c r="EVX161" s="72"/>
      <c r="EVY161" s="72"/>
      <c r="EVZ161" s="72"/>
      <c r="EWA161" s="72"/>
      <c r="EWB161" s="72"/>
      <c r="EWC161" s="72"/>
      <c r="EWD161" s="72"/>
      <c r="EWE161" s="72"/>
      <c r="EWF161" s="72"/>
      <c r="EWG161" s="71"/>
      <c r="EWH161" s="71"/>
      <c r="EWI161" s="71"/>
      <c r="EWJ161" s="71"/>
      <c r="EWK161" s="71"/>
      <c r="EWL161" s="71"/>
      <c r="EWM161" s="71"/>
      <c r="EWN161" s="72"/>
      <c r="EWO161" s="72"/>
      <c r="EWP161" s="72"/>
      <c r="EWQ161" s="72"/>
      <c r="EWR161" s="72"/>
      <c r="EWS161" s="72"/>
      <c r="EWT161" s="72"/>
      <c r="EWU161" s="72"/>
      <c r="EWV161" s="72"/>
      <c r="EWW161" s="71"/>
      <c r="EWX161" s="71"/>
      <c r="EWY161" s="71"/>
      <c r="EWZ161" s="71"/>
      <c r="EXA161" s="71"/>
      <c r="EXB161" s="71"/>
      <c r="EXC161" s="71"/>
      <c r="EXD161" s="72"/>
      <c r="EXE161" s="72"/>
      <c r="EXF161" s="72"/>
      <c r="EXG161" s="72"/>
      <c r="EXH161" s="72"/>
      <c r="EXI161" s="72"/>
      <c r="EXJ161" s="72"/>
      <c r="EXK161" s="72"/>
      <c r="EXL161" s="72"/>
      <c r="EXM161" s="71"/>
      <c r="EXN161" s="71"/>
      <c r="EXO161" s="71"/>
      <c r="EXP161" s="71"/>
      <c r="EXQ161" s="71"/>
      <c r="EXR161" s="71"/>
      <c r="EXS161" s="71"/>
      <c r="EXT161" s="72"/>
      <c r="EXU161" s="72"/>
      <c r="EXV161" s="72"/>
      <c r="EXW161" s="72"/>
      <c r="EXX161" s="72"/>
      <c r="EXY161" s="72"/>
      <c r="EXZ161" s="72"/>
      <c r="EYA161" s="72"/>
      <c r="EYB161" s="72"/>
      <c r="EYC161" s="71"/>
      <c r="EYD161" s="71"/>
      <c r="EYE161" s="71"/>
      <c r="EYF161" s="71"/>
      <c r="EYG161" s="71"/>
      <c r="EYH161" s="71"/>
      <c r="EYI161" s="71"/>
      <c r="EYJ161" s="72"/>
      <c r="EYK161" s="72"/>
      <c r="EYL161" s="72"/>
      <c r="EYM161" s="72"/>
      <c r="EYN161" s="72"/>
      <c r="EYO161" s="72"/>
      <c r="EYP161" s="72"/>
      <c r="EYQ161" s="72"/>
      <c r="EYR161" s="72"/>
      <c r="EYS161" s="71"/>
      <c r="EYT161" s="71"/>
      <c r="EYU161" s="71"/>
      <c r="EYV161" s="71"/>
      <c r="EYW161" s="71"/>
      <c r="EYX161" s="71"/>
      <c r="EYY161" s="71"/>
      <c r="EYZ161" s="72"/>
      <c r="EZA161" s="72"/>
      <c r="EZB161" s="72"/>
      <c r="EZC161" s="72"/>
      <c r="EZD161" s="72"/>
      <c r="EZE161" s="72"/>
      <c r="EZF161" s="72"/>
      <c r="EZG161" s="72"/>
      <c r="EZH161" s="72"/>
      <c r="EZI161" s="71"/>
      <c r="EZJ161" s="71"/>
      <c r="EZK161" s="71"/>
      <c r="EZL161" s="71"/>
      <c r="EZM161" s="71"/>
      <c r="EZN161" s="71"/>
      <c r="EZO161" s="71"/>
      <c r="EZP161" s="72"/>
      <c r="EZQ161" s="72"/>
      <c r="EZR161" s="72"/>
      <c r="EZS161" s="72"/>
      <c r="EZT161" s="72"/>
      <c r="EZU161" s="72"/>
      <c r="EZV161" s="72"/>
      <c r="EZW161" s="72"/>
      <c r="EZX161" s="72"/>
      <c r="EZY161" s="71"/>
      <c r="EZZ161" s="71"/>
      <c r="FAA161" s="71"/>
      <c r="FAB161" s="71"/>
      <c r="FAC161" s="71"/>
      <c r="FAD161" s="71"/>
      <c r="FAE161" s="71"/>
      <c r="FAF161" s="72"/>
      <c r="FAG161" s="72"/>
      <c r="FAH161" s="72"/>
      <c r="FAI161" s="72"/>
      <c r="FAJ161" s="72"/>
      <c r="FAK161" s="72"/>
      <c r="FAL161" s="72"/>
      <c r="FAM161" s="72"/>
      <c r="FAN161" s="72"/>
      <c r="FAO161" s="71"/>
      <c r="FAP161" s="71"/>
      <c r="FAQ161" s="71"/>
      <c r="FAR161" s="71"/>
      <c r="FAS161" s="71"/>
      <c r="FAT161" s="71"/>
      <c r="FAU161" s="71"/>
      <c r="FAV161" s="72"/>
      <c r="FAW161" s="72"/>
      <c r="FAX161" s="72"/>
      <c r="FAY161" s="72"/>
      <c r="FAZ161" s="72"/>
      <c r="FBA161" s="72"/>
      <c r="FBB161" s="72"/>
      <c r="FBC161" s="72"/>
      <c r="FBD161" s="72"/>
      <c r="FBE161" s="71"/>
      <c r="FBF161" s="71"/>
      <c r="FBG161" s="71"/>
      <c r="FBH161" s="71"/>
      <c r="FBI161" s="71"/>
      <c r="FBJ161" s="71"/>
      <c r="FBK161" s="71"/>
      <c r="FBL161" s="72"/>
      <c r="FBM161" s="72"/>
      <c r="FBN161" s="72"/>
      <c r="FBO161" s="72"/>
      <c r="FBP161" s="72"/>
      <c r="FBQ161" s="72"/>
      <c r="FBR161" s="72"/>
      <c r="FBS161" s="72"/>
      <c r="FBT161" s="72"/>
      <c r="FBU161" s="71"/>
      <c r="FBV161" s="71"/>
      <c r="FBW161" s="71"/>
      <c r="FBX161" s="71"/>
      <c r="FBY161" s="71"/>
      <c r="FBZ161" s="71"/>
      <c r="FCA161" s="71"/>
      <c r="FCB161" s="72"/>
      <c r="FCC161" s="72"/>
      <c r="FCD161" s="72"/>
      <c r="FCE161" s="72"/>
      <c r="FCF161" s="72"/>
      <c r="FCG161" s="72"/>
      <c r="FCH161" s="72"/>
      <c r="FCI161" s="72"/>
      <c r="FCJ161" s="72"/>
      <c r="FCK161" s="71"/>
      <c r="FCL161" s="71"/>
      <c r="FCM161" s="71"/>
      <c r="FCN161" s="71"/>
      <c r="FCO161" s="71"/>
      <c r="FCP161" s="71"/>
      <c r="FCQ161" s="71"/>
      <c r="FCR161" s="72"/>
      <c r="FCS161" s="72"/>
      <c r="FCT161" s="72"/>
      <c r="FCU161" s="72"/>
      <c r="FCV161" s="72"/>
      <c r="FCW161" s="72"/>
      <c r="FCX161" s="72"/>
      <c r="FCY161" s="72"/>
      <c r="FCZ161" s="72"/>
      <c r="FDA161" s="71"/>
      <c r="FDB161" s="71"/>
      <c r="FDC161" s="71"/>
      <c r="FDD161" s="71"/>
      <c r="FDE161" s="71"/>
      <c r="FDF161" s="71"/>
      <c r="FDG161" s="71"/>
      <c r="FDH161" s="72"/>
      <c r="FDI161" s="72"/>
      <c r="FDJ161" s="72"/>
      <c r="FDK161" s="72"/>
      <c r="FDL161" s="72"/>
      <c r="FDM161" s="72"/>
      <c r="FDN161" s="72"/>
      <c r="FDO161" s="72"/>
      <c r="FDP161" s="72"/>
      <c r="FDQ161" s="71"/>
      <c r="FDR161" s="71"/>
      <c r="FDS161" s="71"/>
      <c r="FDT161" s="71"/>
      <c r="FDU161" s="71"/>
      <c r="FDV161" s="71"/>
      <c r="FDW161" s="71"/>
      <c r="FDX161" s="72"/>
      <c r="FDY161" s="72"/>
      <c r="FDZ161" s="72"/>
      <c r="FEA161" s="72"/>
      <c r="FEB161" s="72"/>
      <c r="FEC161" s="72"/>
      <c r="FED161" s="72"/>
      <c r="FEE161" s="72"/>
      <c r="FEF161" s="72"/>
      <c r="FEG161" s="71"/>
      <c r="FEH161" s="71"/>
      <c r="FEI161" s="71"/>
      <c r="FEJ161" s="71"/>
      <c r="FEK161" s="71"/>
      <c r="FEL161" s="71"/>
      <c r="FEM161" s="71"/>
      <c r="FEN161" s="72"/>
      <c r="FEO161" s="72"/>
      <c r="FEP161" s="72"/>
      <c r="FEQ161" s="72"/>
      <c r="FER161" s="72"/>
      <c r="FES161" s="72"/>
      <c r="FET161" s="72"/>
      <c r="FEU161" s="72"/>
      <c r="FEV161" s="72"/>
      <c r="FEW161" s="71"/>
      <c r="FEX161" s="71"/>
      <c r="FEY161" s="71"/>
      <c r="FEZ161" s="71"/>
      <c r="FFA161" s="71"/>
      <c r="FFB161" s="71"/>
      <c r="FFC161" s="71"/>
      <c r="FFD161" s="72"/>
      <c r="FFE161" s="72"/>
      <c r="FFF161" s="72"/>
      <c r="FFG161" s="72"/>
      <c r="FFH161" s="72"/>
      <c r="FFI161" s="72"/>
      <c r="FFJ161" s="72"/>
      <c r="FFK161" s="72"/>
      <c r="FFL161" s="72"/>
      <c r="FFM161" s="71"/>
      <c r="FFN161" s="71"/>
      <c r="FFO161" s="71"/>
      <c r="FFP161" s="71"/>
      <c r="FFQ161" s="71"/>
      <c r="FFR161" s="71"/>
      <c r="FFS161" s="71"/>
      <c r="FFT161" s="72"/>
      <c r="FFU161" s="72"/>
      <c r="FFV161" s="72"/>
      <c r="FFW161" s="72"/>
      <c r="FFX161" s="72"/>
      <c r="FFY161" s="72"/>
      <c r="FFZ161" s="72"/>
      <c r="FGA161" s="72"/>
      <c r="FGB161" s="72"/>
      <c r="FGC161" s="71"/>
      <c r="FGD161" s="71"/>
      <c r="FGE161" s="71"/>
      <c r="FGF161" s="71"/>
      <c r="FGG161" s="71"/>
      <c r="FGH161" s="71"/>
      <c r="FGI161" s="71"/>
      <c r="FGJ161" s="72"/>
      <c r="FGK161" s="72"/>
      <c r="FGL161" s="72"/>
      <c r="FGM161" s="72"/>
      <c r="FGN161" s="72"/>
      <c r="FGO161" s="72"/>
      <c r="FGP161" s="72"/>
      <c r="FGQ161" s="72"/>
      <c r="FGR161" s="72"/>
      <c r="FGS161" s="71"/>
      <c r="FGT161" s="71"/>
      <c r="FGU161" s="71"/>
      <c r="FGV161" s="71"/>
      <c r="FGW161" s="71"/>
      <c r="FGX161" s="71"/>
      <c r="FGY161" s="71"/>
      <c r="FGZ161" s="72"/>
      <c r="FHA161" s="72"/>
      <c r="FHB161" s="72"/>
      <c r="FHC161" s="72"/>
      <c r="FHD161" s="72"/>
      <c r="FHE161" s="72"/>
      <c r="FHF161" s="72"/>
      <c r="FHG161" s="72"/>
      <c r="FHH161" s="72"/>
      <c r="FHI161" s="71"/>
      <c r="FHJ161" s="71"/>
      <c r="FHK161" s="71"/>
      <c r="FHL161" s="71"/>
      <c r="FHM161" s="71"/>
      <c r="FHN161" s="71"/>
      <c r="FHO161" s="71"/>
      <c r="FHP161" s="72"/>
      <c r="FHQ161" s="72"/>
      <c r="FHR161" s="72"/>
      <c r="FHS161" s="72"/>
      <c r="FHT161" s="72"/>
      <c r="FHU161" s="72"/>
      <c r="FHV161" s="72"/>
      <c r="FHW161" s="72"/>
      <c r="FHX161" s="72"/>
      <c r="FHY161" s="71"/>
      <c r="FHZ161" s="71"/>
      <c r="FIA161" s="71"/>
      <c r="FIB161" s="71"/>
      <c r="FIC161" s="71"/>
      <c r="FID161" s="71"/>
      <c r="FIE161" s="71"/>
      <c r="FIF161" s="72"/>
      <c r="FIG161" s="72"/>
      <c r="FIH161" s="72"/>
      <c r="FII161" s="72"/>
      <c r="FIJ161" s="72"/>
      <c r="FIK161" s="72"/>
      <c r="FIL161" s="72"/>
      <c r="FIM161" s="72"/>
      <c r="FIN161" s="72"/>
      <c r="FIO161" s="71"/>
      <c r="FIP161" s="71"/>
      <c r="FIQ161" s="71"/>
      <c r="FIR161" s="71"/>
      <c r="FIS161" s="71"/>
      <c r="FIT161" s="71"/>
      <c r="FIU161" s="71"/>
      <c r="FIV161" s="72"/>
      <c r="FIW161" s="72"/>
      <c r="FIX161" s="72"/>
      <c r="FIY161" s="72"/>
      <c r="FIZ161" s="72"/>
      <c r="FJA161" s="72"/>
      <c r="FJB161" s="72"/>
      <c r="FJC161" s="72"/>
      <c r="FJD161" s="72"/>
      <c r="FJE161" s="71"/>
      <c r="FJF161" s="71"/>
      <c r="FJG161" s="71"/>
      <c r="FJH161" s="71"/>
      <c r="FJI161" s="71"/>
      <c r="FJJ161" s="71"/>
      <c r="FJK161" s="71"/>
      <c r="FJL161" s="72"/>
      <c r="FJM161" s="72"/>
      <c r="FJN161" s="72"/>
      <c r="FJO161" s="72"/>
      <c r="FJP161" s="72"/>
      <c r="FJQ161" s="72"/>
      <c r="FJR161" s="72"/>
      <c r="FJS161" s="72"/>
      <c r="FJT161" s="72"/>
      <c r="FJU161" s="71"/>
      <c r="FJV161" s="71"/>
      <c r="FJW161" s="71"/>
      <c r="FJX161" s="71"/>
      <c r="FJY161" s="71"/>
      <c r="FJZ161" s="71"/>
      <c r="FKA161" s="71"/>
      <c r="FKB161" s="72"/>
      <c r="FKC161" s="72"/>
      <c r="FKD161" s="72"/>
      <c r="FKE161" s="72"/>
      <c r="FKF161" s="72"/>
      <c r="FKG161" s="72"/>
      <c r="FKH161" s="72"/>
      <c r="FKI161" s="72"/>
      <c r="FKJ161" s="72"/>
      <c r="FKK161" s="71"/>
      <c r="FKL161" s="71"/>
      <c r="FKM161" s="71"/>
      <c r="FKN161" s="71"/>
      <c r="FKO161" s="71"/>
      <c r="FKP161" s="71"/>
      <c r="FKQ161" s="71"/>
      <c r="FKR161" s="72"/>
      <c r="FKS161" s="72"/>
      <c r="FKT161" s="72"/>
      <c r="FKU161" s="72"/>
      <c r="FKV161" s="72"/>
      <c r="FKW161" s="72"/>
      <c r="FKX161" s="72"/>
      <c r="FKY161" s="72"/>
      <c r="FKZ161" s="72"/>
      <c r="FLA161" s="71"/>
      <c r="FLB161" s="71"/>
      <c r="FLC161" s="71"/>
      <c r="FLD161" s="71"/>
      <c r="FLE161" s="71"/>
      <c r="FLF161" s="71"/>
      <c r="FLG161" s="71"/>
      <c r="FLH161" s="72"/>
      <c r="FLI161" s="72"/>
      <c r="FLJ161" s="72"/>
      <c r="FLK161" s="72"/>
      <c r="FLL161" s="72"/>
      <c r="FLM161" s="72"/>
      <c r="FLN161" s="72"/>
      <c r="FLO161" s="72"/>
      <c r="FLP161" s="72"/>
      <c r="FLQ161" s="71"/>
      <c r="FLR161" s="71"/>
      <c r="FLS161" s="71"/>
      <c r="FLT161" s="71"/>
      <c r="FLU161" s="71"/>
      <c r="FLV161" s="71"/>
      <c r="FLW161" s="71"/>
      <c r="FLX161" s="72"/>
      <c r="FLY161" s="72"/>
      <c r="FLZ161" s="72"/>
      <c r="FMA161" s="72"/>
      <c r="FMB161" s="72"/>
      <c r="FMC161" s="72"/>
      <c r="FMD161" s="72"/>
      <c r="FME161" s="72"/>
      <c r="FMF161" s="72"/>
      <c r="FMG161" s="71"/>
      <c r="FMH161" s="71"/>
      <c r="FMI161" s="71"/>
      <c r="FMJ161" s="71"/>
      <c r="FMK161" s="71"/>
      <c r="FML161" s="71"/>
      <c r="FMM161" s="71"/>
      <c r="FMN161" s="72"/>
      <c r="FMO161" s="72"/>
      <c r="FMP161" s="72"/>
      <c r="FMQ161" s="72"/>
      <c r="FMR161" s="72"/>
      <c r="FMS161" s="72"/>
      <c r="FMT161" s="72"/>
      <c r="FMU161" s="72"/>
      <c r="FMV161" s="72"/>
      <c r="FMW161" s="71"/>
      <c r="FMX161" s="71"/>
      <c r="FMY161" s="71"/>
      <c r="FMZ161" s="71"/>
      <c r="FNA161" s="71"/>
      <c r="FNB161" s="71"/>
      <c r="FNC161" s="71"/>
      <c r="FND161" s="72"/>
      <c r="FNE161" s="72"/>
      <c r="FNF161" s="72"/>
      <c r="FNG161" s="72"/>
      <c r="FNH161" s="72"/>
      <c r="FNI161" s="72"/>
      <c r="FNJ161" s="72"/>
      <c r="FNK161" s="72"/>
      <c r="FNL161" s="72"/>
      <c r="FNM161" s="71"/>
      <c r="FNN161" s="71"/>
      <c r="FNO161" s="71"/>
      <c r="FNP161" s="71"/>
      <c r="FNQ161" s="71"/>
      <c r="FNR161" s="71"/>
      <c r="FNS161" s="71"/>
      <c r="FNT161" s="72"/>
      <c r="FNU161" s="72"/>
      <c r="FNV161" s="72"/>
      <c r="FNW161" s="72"/>
      <c r="FNX161" s="72"/>
      <c r="FNY161" s="72"/>
      <c r="FNZ161" s="72"/>
      <c r="FOA161" s="72"/>
      <c r="FOB161" s="72"/>
      <c r="FOC161" s="71"/>
      <c r="FOD161" s="71"/>
      <c r="FOE161" s="71"/>
      <c r="FOF161" s="71"/>
      <c r="FOG161" s="71"/>
      <c r="FOH161" s="71"/>
      <c r="FOI161" s="71"/>
      <c r="FOJ161" s="72"/>
      <c r="FOK161" s="72"/>
      <c r="FOL161" s="72"/>
      <c r="FOM161" s="72"/>
      <c r="FON161" s="72"/>
      <c r="FOO161" s="72"/>
      <c r="FOP161" s="72"/>
      <c r="FOQ161" s="72"/>
      <c r="FOR161" s="72"/>
      <c r="FOS161" s="71"/>
      <c r="FOT161" s="71"/>
      <c r="FOU161" s="71"/>
      <c r="FOV161" s="71"/>
      <c r="FOW161" s="71"/>
      <c r="FOX161" s="71"/>
      <c r="FOY161" s="71"/>
      <c r="FOZ161" s="72"/>
      <c r="FPA161" s="72"/>
      <c r="FPB161" s="72"/>
      <c r="FPC161" s="72"/>
      <c r="FPD161" s="72"/>
      <c r="FPE161" s="72"/>
      <c r="FPF161" s="72"/>
      <c r="FPG161" s="72"/>
      <c r="FPH161" s="72"/>
      <c r="FPI161" s="71"/>
      <c r="FPJ161" s="71"/>
      <c r="FPK161" s="71"/>
      <c r="FPL161" s="71"/>
      <c r="FPM161" s="71"/>
      <c r="FPN161" s="71"/>
      <c r="FPO161" s="71"/>
      <c r="FPP161" s="72"/>
      <c r="FPQ161" s="72"/>
      <c r="FPR161" s="72"/>
      <c r="FPS161" s="72"/>
      <c r="FPT161" s="72"/>
      <c r="FPU161" s="72"/>
      <c r="FPV161" s="72"/>
      <c r="FPW161" s="72"/>
      <c r="FPX161" s="72"/>
      <c r="FPY161" s="71"/>
      <c r="FPZ161" s="71"/>
      <c r="FQA161" s="71"/>
      <c r="FQB161" s="71"/>
      <c r="FQC161" s="71"/>
      <c r="FQD161" s="71"/>
      <c r="FQE161" s="71"/>
      <c r="FQF161" s="72"/>
      <c r="FQG161" s="72"/>
      <c r="FQH161" s="72"/>
      <c r="FQI161" s="72"/>
      <c r="FQJ161" s="72"/>
      <c r="FQK161" s="72"/>
      <c r="FQL161" s="72"/>
      <c r="FQM161" s="72"/>
      <c r="FQN161" s="72"/>
      <c r="FQO161" s="71"/>
      <c r="FQP161" s="71"/>
      <c r="FQQ161" s="71"/>
      <c r="FQR161" s="71"/>
      <c r="FQS161" s="71"/>
      <c r="FQT161" s="71"/>
      <c r="FQU161" s="71"/>
      <c r="FQV161" s="72"/>
      <c r="FQW161" s="72"/>
      <c r="FQX161" s="72"/>
      <c r="FQY161" s="72"/>
      <c r="FQZ161" s="72"/>
      <c r="FRA161" s="72"/>
      <c r="FRB161" s="72"/>
      <c r="FRC161" s="72"/>
      <c r="FRD161" s="72"/>
      <c r="FRE161" s="71"/>
      <c r="FRF161" s="71"/>
      <c r="FRG161" s="71"/>
      <c r="FRH161" s="71"/>
      <c r="FRI161" s="71"/>
      <c r="FRJ161" s="71"/>
      <c r="FRK161" s="71"/>
      <c r="FRL161" s="72"/>
      <c r="FRM161" s="72"/>
      <c r="FRN161" s="72"/>
      <c r="FRO161" s="72"/>
      <c r="FRP161" s="72"/>
      <c r="FRQ161" s="72"/>
      <c r="FRR161" s="72"/>
      <c r="FRS161" s="72"/>
      <c r="FRT161" s="72"/>
      <c r="FRU161" s="71"/>
      <c r="FRV161" s="71"/>
      <c r="FRW161" s="71"/>
      <c r="FRX161" s="71"/>
      <c r="FRY161" s="71"/>
      <c r="FRZ161" s="71"/>
      <c r="FSA161" s="71"/>
      <c r="FSB161" s="72"/>
      <c r="FSC161" s="72"/>
      <c r="FSD161" s="72"/>
      <c r="FSE161" s="72"/>
      <c r="FSF161" s="72"/>
      <c r="FSG161" s="72"/>
      <c r="FSH161" s="72"/>
      <c r="FSI161" s="72"/>
      <c r="FSJ161" s="72"/>
      <c r="FSK161" s="71"/>
      <c r="FSL161" s="71"/>
      <c r="FSM161" s="71"/>
      <c r="FSN161" s="71"/>
      <c r="FSO161" s="71"/>
      <c r="FSP161" s="71"/>
      <c r="FSQ161" s="71"/>
      <c r="FSR161" s="72"/>
      <c r="FSS161" s="72"/>
      <c r="FST161" s="72"/>
      <c r="FSU161" s="72"/>
      <c r="FSV161" s="72"/>
      <c r="FSW161" s="72"/>
      <c r="FSX161" s="72"/>
      <c r="FSY161" s="72"/>
      <c r="FSZ161" s="72"/>
      <c r="FTA161" s="71"/>
      <c r="FTB161" s="71"/>
      <c r="FTC161" s="71"/>
      <c r="FTD161" s="71"/>
      <c r="FTE161" s="71"/>
      <c r="FTF161" s="71"/>
      <c r="FTG161" s="71"/>
      <c r="FTH161" s="72"/>
      <c r="FTI161" s="72"/>
      <c r="FTJ161" s="72"/>
      <c r="FTK161" s="72"/>
      <c r="FTL161" s="72"/>
      <c r="FTM161" s="72"/>
      <c r="FTN161" s="72"/>
      <c r="FTO161" s="72"/>
      <c r="FTP161" s="72"/>
      <c r="FTQ161" s="71"/>
      <c r="FTR161" s="71"/>
      <c r="FTS161" s="71"/>
      <c r="FTT161" s="71"/>
      <c r="FTU161" s="71"/>
      <c r="FTV161" s="71"/>
      <c r="FTW161" s="71"/>
      <c r="FTX161" s="72"/>
      <c r="FTY161" s="72"/>
      <c r="FTZ161" s="72"/>
      <c r="FUA161" s="72"/>
      <c r="FUB161" s="72"/>
      <c r="FUC161" s="72"/>
      <c r="FUD161" s="72"/>
      <c r="FUE161" s="72"/>
      <c r="FUF161" s="72"/>
      <c r="FUG161" s="71"/>
      <c r="FUH161" s="71"/>
      <c r="FUI161" s="71"/>
      <c r="FUJ161" s="71"/>
      <c r="FUK161" s="71"/>
      <c r="FUL161" s="71"/>
      <c r="FUM161" s="71"/>
      <c r="FUN161" s="72"/>
      <c r="FUO161" s="72"/>
      <c r="FUP161" s="72"/>
      <c r="FUQ161" s="72"/>
      <c r="FUR161" s="72"/>
      <c r="FUS161" s="72"/>
      <c r="FUT161" s="72"/>
      <c r="FUU161" s="72"/>
      <c r="FUV161" s="72"/>
      <c r="FUW161" s="71"/>
      <c r="FUX161" s="71"/>
      <c r="FUY161" s="71"/>
      <c r="FUZ161" s="71"/>
      <c r="FVA161" s="71"/>
      <c r="FVB161" s="71"/>
      <c r="FVC161" s="71"/>
      <c r="FVD161" s="72"/>
      <c r="FVE161" s="72"/>
      <c r="FVF161" s="72"/>
      <c r="FVG161" s="72"/>
      <c r="FVH161" s="72"/>
      <c r="FVI161" s="72"/>
      <c r="FVJ161" s="72"/>
      <c r="FVK161" s="72"/>
      <c r="FVL161" s="72"/>
      <c r="FVM161" s="71"/>
      <c r="FVN161" s="71"/>
      <c r="FVO161" s="71"/>
      <c r="FVP161" s="71"/>
      <c r="FVQ161" s="71"/>
      <c r="FVR161" s="71"/>
      <c r="FVS161" s="71"/>
      <c r="FVT161" s="72"/>
      <c r="FVU161" s="72"/>
      <c r="FVV161" s="72"/>
      <c r="FVW161" s="72"/>
      <c r="FVX161" s="72"/>
      <c r="FVY161" s="72"/>
      <c r="FVZ161" s="72"/>
      <c r="FWA161" s="72"/>
      <c r="FWB161" s="72"/>
      <c r="FWC161" s="71"/>
      <c r="FWD161" s="71"/>
      <c r="FWE161" s="71"/>
      <c r="FWF161" s="71"/>
      <c r="FWG161" s="71"/>
      <c r="FWH161" s="71"/>
      <c r="FWI161" s="71"/>
      <c r="FWJ161" s="72"/>
      <c r="FWK161" s="72"/>
      <c r="FWL161" s="72"/>
      <c r="FWM161" s="72"/>
      <c r="FWN161" s="72"/>
      <c r="FWO161" s="72"/>
      <c r="FWP161" s="72"/>
      <c r="FWQ161" s="72"/>
      <c r="FWR161" s="72"/>
      <c r="FWS161" s="71"/>
      <c r="FWT161" s="71"/>
      <c r="FWU161" s="71"/>
      <c r="FWV161" s="71"/>
      <c r="FWW161" s="71"/>
      <c r="FWX161" s="71"/>
      <c r="FWY161" s="71"/>
      <c r="FWZ161" s="72"/>
      <c r="FXA161" s="72"/>
      <c r="FXB161" s="72"/>
      <c r="FXC161" s="72"/>
      <c r="FXD161" s="72"/>
      <c r="FXE161" s="72"/>
      <c r="FXF161" s="72"/>
      <c r="FXG161" s="72"/>
      <c r="FXH161" s="72"/>
      <c r="FXI161" s="71"/>
      <c r="FXJ161" s="71"/>
      <c r="FXK161" s="71"/>
      <c r="FXL161" s="71"/>
      <c r="FXM161" s="71"/>
      <c r="FXN161" s="71"/>
      <c r="FXO161" s="71"/>
      <c r="FXP161" s="72"/>
      <c r="FXQ161" s="72"/>
      <c r="FXR161" s="72"/>
      <c r="FXS161" s="72"/>
      <c r="FXT161" s="72"/>
      <c r="FXU161" s="72"/>
      <c r="FXV161" s="72"/>
      <c r="FXW161" s="72"/>
      <c r="FXX161" s="72"/>
      <c r="FXY161" s="71"/>
      <c r="FXZ161" s="71"/>
      <c r="FYA161" s="71"/>
      <c r="FYB161" s="71"/>
      <c r="FYC161" s="71"/>
      <c r="FYD161" s="71"/>
      <c r="FYE161" s="71"/>
      <c r="FYF161" s="72"/>
      <c r="FYG161" s="72"/>
      <c r="FYH161" s="72"/>
      <c r="FYI161" s="72"/>
      <c r="FYJ161" s="72"/>
      <c r="FYK161" s="72"/>
      <c r="FYL161" s="72"/>
      <c r="FYM161" s="72"/>
      <c r="FYN161" s="72"/>
      <c r="FYO161" s="71"/>
      <c r="FYP161" s="71"/>
      <c r="FYQ161" s="71"/>
      <c r="FYR161" s="71"/>
      <c r="FYS161" s="71"/>
      <c r="FYT161" s="71"/>
      <c r="FYU161" s="71"/>
      <c r="FYV161" s="72"/>
      <c r="FYW161" s="72"/>
      <c r="FYX161" s="72"/>
      <c r="FYY161" s="72"/>
      <c r="FYZ161" s="72"/>
      <c r="FZA161" s="72"/>
      <c r="FZB161" s="72"/>
      <c r="FZC161" s="72"/>
      <c r="FZD161" s="72"/>
      <c r="FZE161" s="71"/>
      <c r="FZF161" s="71"/>
      <c r="FZG161" s="71"/>
      <c r="FZH161" s="71"/>
      <c r="FZI161" s="71"/>
      <c r="FZJ161" s="71"/>
      <c r="FZK161" s="71"/>
      <c r="FZL161" s="72"/>
      <c r="FZM161" s="72"/>
      <c r="FZN161" s="72"/>
      <c r="FZO161" s="72"/>
      <c r="FZP161" s="72"/>
      <c r="FZQ161" s="72"/>
      <c r="FZR161" s="72"/>
      <c r="FZS161" s="72"/>
      <c r="FZT161" s="72"/>
      <c r="FZU161" s="71"/>
      <c r="FZV161" s="71"/>
      <c r="FZW161" s="71"/>
      <c r="FZX161" s="71"/>
      <c r="FZY161" s="71"/>
      <c r="FZZ161" s="71"/>
      <c r="GAA161" s="71"/>
      <c r="GAB161" s="72"/>
      <c r="GAC161" s="72"/>
      <c r="GAD161" s="72"/>
      <c r="GAE161" s="72"/>
      <c r="GAF161" s="72"/>
      <c r="GAG161" s="72"/>
      <c r="GAH161" s="72"/>
      <c r="GAI161" s="72"/>
      <c r="GAJ161" s="72"/>
      <c r="GAK161" s="71"/>
      <c r="GAL161" s="71"/>
      <c r="GAM161" s="71"/>
      <c r="GAN161" s="71"/>
      <c r="GAO161" s="71"/>
      <c r="GAP161" s="71"/>
      <c r="GAQ161" s="71"/>
      <c r="GAR161" s="72"/>
      <c r="GAS161" s="72"/>
      <c r="GAT161" s="72"/>
      <c r="GAU161" s="72"/>
      <c r="GAV161" s="72"/>
      <c r="GAW161" s="72"/>
      <c r="GAX161" s="72"/>
      <c r="GAY161" s="72"/>
      <c r="GAZ161" s="72"/>
      <c r="GBA161" s="71"/>
      <c r="GBB161" s="71"/>
      <c r="GBC161" s="71"/>
      <c r="GBD161" s="71"/>
      <c r="GBE161" s="71"/>
      <c r="GBF161" s="71"/>
      <c r="GBG161" s="71"/>
      <c r="GBH161" s="72"/>
      <c r="GBI161" s="72"/>
      <c r="GBJ161" s="72"/>
      <c r="GBK161" s="72"/>
      <c r="GBL161" s="72"/>
      <c r="GBM161" s="72"/>
      <c r="GBN161" s="72"/>
      <c r="GBO161" s="72"/>
      <c r="GBP161" s="72"/>
      <c r="GBQ161" s="71"/>
      <c r="GBR161" s="71"/>
      <c r="GBS161" s="71"/>
      <c r="GBT161" s="71"/>
      <c r="GBU161" s="71"/>
      <c r="GBV161" s="71"/>
      <c r="GBW161" s="71"/>
      <c r="GBX161" s="72"/>
      <c r="GBY161" s="72"/>
      <c r="GBZ161" s="72"/>
      <c r="GCA161" s="72"/>
      <c r="GCB161" s="72"/>
      <c r="GCC161" s="72"/>
      <c r="GCD161" s="72"/>
      <c r="GCE161" s="72"/>
      <c r="GCF161" s="72"/>
      <c r="GCG161" s="71"/>
      <c r="GCH161" s="71"/>
      <c r="GCI161" s="71"/>
      <c r="GCJ161" s="71"/>
      <c r="GCK161" s="71"/>
      <c r="GCL161" s="71"/>
      <c r="GCM161" s="71"/>
      <c r="GCN161" s="72"/>
      <c r="GCO161" s="72"/>
      <c r="GCP161" s="72"/>
      <c r="GCQ161" s="72"/>
      <c r="GCR161" s="72"/>
      <c r="GCS161" s="72"/>
      <c r="GCT161" s="72"/>
      <c r="GCU161" s="72"/>
      <c r="GCV161" s="72"/>
      <c r="GCW161" s="71"/>
      <c r="GCX161" s="71"/>
      <c r="GCY161" s="71"/>
      <c r="GCZ161" s="71"/>
      <c r="GDA161" s="71"/>
      <c r="GDB161" s="71"/>
      <c r="GDC161" s="71"/>
      <c r="GDD161" s="72"/>
      <c r="GDE161" s="72"/>
      <c r="GDF161" s="72"/>
      <c r="GDG161" s="72"/>
      <c r="GDH161" s="72"/>
      <c r="GDI161" s="72"/>
      <c r="GDJ161" s="72"/>
      <c r="GDK161" s="72"/>
      <c r="GDL161" s="72"/>
      <c r="GDM161" s="71"/>
      <c r="GDN161" s="71"/>
      <c r="GDO161" s="71"/>
      <c r="GDP161" s="71"/>
      <c r="GDQ161" s="71"/>
      <c r="GDR161" s="71"/>
      <c r="GDS161" s="71"/>
      <c r="GDT161" s="72"/>
      <c r="GDU161" s="72"/>
      <c r="GDV161" s="72"/>
      <c r="GDW161" s="72"/>
      <c r="GDX161" s="72"/>
      <c r="GDY161" s="72"/>
      <c r="GDZ161" s="72"/>
      <c r="GEA161" s="72"/>
      <c r="GEB161" s="72"/>
      <c r="GEC161" s="71"/>
      <c r="GED161" s="71"/>
      <c r="GEE161" s="71"/>
      <c r="GEF161" s="71"/>
      <c r="GEG161" s="71"/>
      <c r="GEH161" s="71"/>
      <c r="GEI161" s="71"/>
      <c r="GEJ161" s="72"/>
      <c r="GEK161" s="72"/>
      <c r="GEL161" s="72"/>
      <c r="GEM161" s="72"/>
      <c r="GEN161" s="72"/>
      <c r="GEO161" s="72"/>
      <c r="GEP161" s="72"/>
      <c r="GEQ161" s="72"/>
      <c r="GER161" s="72"/>
      <c r="GES161" s="71"/>
      <c r="GET161" s="71"/>
      <c r="GEU161" s="71"/>
      <c r="GEV161" s="71"/>
      <c r="GEW161" s="71"/>
      <c r="GEX161" s="71"/>
      <c r="GEY161" s="71"/>
      <c r="GEZ161" s="72"/>
      <c r="GFA161" s="72"/>
      <c r="GFB161" s="72"/>
      <c r="GFC161" s="72"/>
      <c r="GFD161" s="72"/>
      <c r="GFE161" s="72"/>
      <c r="GFF161" s="72"/>
      <c r="GFG161" s="72"/>
      <c r="GFH161" s="72"/>
      <c r="GFI161" s="71"/>
      <c r="GFJ161" s="71"/>
      <c r="GFK161" s="71"/>
      <c r="GFL161" s="71"/>
      <c r="GFM161" s="71"/>
      <c r="GFN161" s="71"/>
      <c r="GFO161" s="71"/>
      <c r="GFP161" s="72"/>
      <c r="GFQ161" s="72"/>
      <c r="GFR161" s="72"/>
      <c r="GFS161" s="72"/>
      <c r="GFT161" s="72"/>
      <c r="GFU161" s="72"/>
      <c r="GFV161" s="72"/>
      <c r="GFW161" s="72"/>
      <c r="GFX161" s="72"/>
      <c r="GFY161" s="71"/>
      <c r="GFZ161" s="71"/>
      <c r="GGA161" s="71"/>
      <c r="GGB161" s="71"/>
      <c r="GGC161" s="71"/>
      <c r="GGD161" s="71"/>
      <c r="GGE161" s="71"/>
      <c r="GGF161" s="72"/>
      <c r="GGG161" s="72"/>
      <c r="GGH161" s="72"/>
      <c r="GGI161" s="72"/>
      <c r="GGJ161" s="72"/>
      <c r="GGK161" s="72"/>
      <c r="GGL161" s="72"/>
      <c r="GGM161" s="72"/>
      <c r="GGN161" s="72"/>
      <c r="GGO161" s="71"/>
      <c r="GGP161" s="71"/>
      <c r="GGQ161" s="71"/>
      <c r="GGR161" s="71"/>
      <c r="GGS161" s="71"/>
      <c r="GGT161" s="71"/>
      <c r="GGU161" s="71"/>
      <c r="GGV161" s="72"/>
      <c r="GGW161" s="72"/>
      <c r="GGX161" s="72"/>
      <c r="GGY161" s="72"/>
      <c r="GGZ161" s="72"/>
      <c r="GHA161" s="72"/>
      <c r="GHB161" s="72"/>
      <c r="GHC161" s="72"/>
      <c r="GHD161" s="72"/>
      <c r="GHE161" s="71"/>
      <c r="GHF161" s="71"/>
      <c r="GHG161" s="71"/>
      <c r="GHH161" s="71"/>
      <c r="GHI161" s="71"/>
      <c r="GHJ161" s="71"/>
      <c r="GHK161" s="71"/>
      <c r="GHL161" s="72"/>
      <c r="GHM161" s="72"/>
      <c r="GHN161" s="72"/>
      <c r="GHO161" s="72"/>
      <c r="GHP161" s="72"/>
      <c r="GHQ161" s="72"/>
      <c r="GHR161" s="72"/>
      <c r="GHS161" s="72"/>
      <c r="GHT161" s="72"/>
      <c r="GHU161" s="71"/>
      <c r="GHV161" s="71"/>
      <c r="GHW161" s="71"/>
      <c r="GHX161" s="71"/>
      <c r="GHY161" s="71"/>
      <c r="GHZ161" s="71"/>
      <c r="GIA161" s="71"/>
      <c r="GIB161" s="72"/>
      <c r="GIC161" s="72"/>
      <c r="GID161" s="72"/>
      <c r="GIE161" s="72"/>
      <c r="GIF161" s="72"/>
      <c r="GIG161" s="72"/>
      <c r="GIH161" s="72"/>
      <c r="GII161" s="72"/>
      <c r="GIJ161" s="72"/>
      <c r="GIK161" s="71"/>
      <c r="GIL161" s="71"/>
      <c r="GIM161" s="71"/>
      <c r="GIN161" s="71"/>
      <c r="GIO161" s="71"/>
      <c r="GIP161" s="71"/>
      <c r="GIQ161" s="71"/>
      <c r="GIR161" s="72"/>
      <c r="GIS161" s="72"/>
      <c r="GIT161" s="72"/>
      <c r="GIU161" s="72"/>
      <c r="GIV161" s="72"/>
      <c r="GIW161" s="72"/>
      <c r="GIX161" s="72"/>
      <c r="GIY161" s="72"/>
      <c r="GIZ161" s="72"/>
      <c r="GJA161" s="71"/>
      <c r="GJB161" s="71"/>
      <c r="GJC161" s="71"/>
      <c r="GJD161" s="71"/>
      <c r="GJE161" s="71"/>
      <c r="GJF161" s="71"/>
      <c r="GJG161" s="71"/>
      <c r="GJH161" s="72"/>
      <c r="GJI161" s="72"/>
      <c r="GJJ161" s="72"/>
      <c r="GJK161" s="72"/>
      <c r="GJL161" s="72"/>
      <c r="GJM161" s="72"/>
      <c r="GJN161" s="72"/>
      <c r="GJO161" s="72"/>
      <c r="GJP161" s="72"/>
      <c r="GJQ161" s="71"/>
      <c r="GJR161" s="71"/>
      <c r="GJS161" s="71"/>
      <c r="GJT161" s="71"/>
      <c r="GJU161" s="71"/>
      <c r="GJV161" s="71"/>
      <c r="GJW161" s="71"/>
      <c r="GJX161" s="72"/>
      <c r="GJY161" s="72"/>
      <c r="GJZ161" s="72"/>
      <c r="GKA161" s="72"/>
      <c r="GKB161" s="72"/>
      <c r="GKC161" s="72"/>
      <c r="GKD161" s="72"/>
      <c r="GKE161" s="72"/>
      <c r="GKF161" s="72"/>
      <c r="GKG161" s="71"/>
      <c r="GKH161" s="71"/>
      <c r="GKI161" s="71"/>
      <c r="GKJ161" s="71"/>
      <c r="GKK161" s="71"/>
      <c r="GKL161" s="71"/>
      <c r="GKM161" s="71"/>
      <c r="GKN161" s="72"/>
      <c r="GKO161" s="72"/>
      <c r="GKP161" s="72"/>
      <c r="GKQ161" s="72"/>
      <c r="GKR161" s="72"/>
      <c r="GKS161" s="72"/>
      <c r="GKT161" s="72"/>
      <c r="GKU161" s="72"/>
      <c r="GKV161" s="72"/>
      <c r="GKW161" s="71"/>
      <c r="GKX161" s="71"/>
      <c r="GKY161" s="71"/>
      <c r="GKZ161" s="71"/>
      <c r="GLA161" s="71"/>
      <c r="GLB161" s="71"/>
      <c r="GLC161" s="71"/>
      <c r="GLD161" s="72"/>
      <c r="GLE161" s="72"/>
      <c r="GLF161" s="72"/>
      <c r="GLG161" s="72"/>
      <c r="GLH161" s="72"/>
      <c r="GLI161" s="72"/>
      <c r="GLJ161" s="72"/>
      <c r="GLK161" s="72"/>
      <c r="GLL161" s="72"/>
      <c r="GLM161" s="71"/>
      <c r="GLN161" s="71"/>
      <c r="GLO161" s="71"/>
      <c r="GLP161" s="71"/>
      <c r="GLQ161" s="71"/>
      <c r="GLR161" s="71"/>
      <c r="GLS161" s="71"/>
      <c r="GLT161" s="72"/>
      <c r="GLU161" s="72"/>
      <c r="GLV161" s="72"/>
      <c r="GLW161" s="72"/>
      <c r="GLX161" s="72"/>
      <c r="GLY161" s="72"/>
      <c r="GLZ161" s="72"/>
      <c r="GMA161" s="72"/>
      <c r="GMB161" s="72"/>
      <c r="GMC161" s="71"/>
      <c r="GMD161" s="71"/>
      <c r="GME161" s="71"/>
      <c r="GMF161" s="71"/>
      <c r="GMG161" s="71"/>
      <c r="GMH161" s="71"/>
      <c r="GMI161" s="71"/>
      <c r="GMJ161" s="72"/>
      <c r="GMK161" s="72"/>
      <c r="GML161" s="72"/>
      <c r="GMM161" s="72"/>
      <c r="GMN161" s="72"/>
      <c r="GMO161" s="72"/>
      <c r="GMP161" s="72"/>
      <c r="GMQ161" s="72"/>
      <c r="GMR161" s="72"/>
      <c r="GMS161" s="71"/>
      <c r="GMT161" s="71"/>
      <c r="GMU161" s="71"/>
      <c r="GMV161" s="71"/>
      <c r="GMW161" s="71"/>
      <c r="GMX161" s="71"/>
      <c r="GMY161" s="71"/>
      <c r="GMZ161" s="72"/>
      <c r="GNA161" s="72"/>
      <c r="GNB161" s="72"/>
      <c r="GNC161" s="72"/>
      <c r="GND161" s="72"/>
      <c r="GNE161" s="72"/>
      <c r="GNF161" s="72"/>
      <c r="GNG161" s="72"/>
      <c r="GNH161" s="72"/>
      <c r="GNI161" s="71"/>
      <c r="GNJ161" s="71"/>
      <c r="GNK161" s="71"/>
      <c r="GNL161" s="71"/>
      <c r="GNM161" s="71"/>
      <c r="GNN161" s="71"/>
      <c r="GNO161" s="71"/>
      <c r="GNP161" s="72"/>
      <c r="GNQ161" s="72"/>
      <c r="GNR161" s="72"/>
      <c r="GNS161" s="72"/>
      <c r="GNT161" s="72"/>
      <c r="GNU161" s="72"/>
      <c r="GNV161" s="72"/>
      <c r="GNW161" s="72"/>
      <c r="GNX161" s="72"/>
      <c r="GNY161" s="71"/>
      <c r="GNZ161" s="71"/>
      <c r="GOA161" s="71"/>
      <c r="GOB161" s="71"/>
      <c r="GOC161" s="71"/>
      <c r="GOD161" s="71"/>
      <c r="GOE161" s="71"/>
      <c r="GOF161" s="72"/>
      <c r="GOG161" s="72"/>
      <c r="GOH161" s="72"/>
      <c r="GOI161" s="72"/>
      <c r="GOJ161" s="72"/>
      <c r="GOK161" s="72"/>
      <c r="GOL161" s="72"/>
      <c r="GOM161" s="72"/>
      <c r="GON161" s="72"/>
      <c r="GOO161" s="71"/>
      <c r="GOP161" s="71"/>
      <c r="GOQ161" s="71"/>
      <c r="GOR161" s="71"/>
      <c r="GOS161" s="71"/>
      <c r="GOT161" s="71"/>
      <c r="GOU161" s="71"/>
      <c r="GOV161" s="72"/>
      <c r="GOW161" s="72"/>
      <c r="GOX161" s="72"/>
      <c r="GOY161" s="72"/>
      <c r="GOZ161" s="72"/>
      <c r="GPA161" s="72"/>
      <c r="GPB161" s="72"/>
      <c r="GPC161" s="72"/>
      <c r="GPD161" s="72"/>
      <c r="GPE161" s="71"/>
      <c r="GPF161" s="71"/>
      <c r="GPG161" s="71"/>
      <c r="GPH161" s="71"/>
      <c r="GPI161" s="71"/>
      <c r="GPJ161" s="71"/>
      <c r="GPK161" s="71"/>
      <c r="GPL161" s="72"/>
      <c r="GPM161" s="72"/>
      <c r="GPN161" s="72"/>
      <c r="GPO161" s="72"/>
      <c r="GPP161" s="72"/>
      <c r="GPQ161" s="72"/>
      <c r="GPR161" s="72"/>
      <c r="GPS161" s="72"/>
      <c r="GPT161" s="72"/>
      <c r="GPU161" s="71"/>
      <c r="GPV161" s="71"/>
      <c r="GPW161" s="71"/>
      <c r="GPX161" s="71"/>
      <c r="GPY161" s="71"/>
      <c r="GPZ161" s="71"/>
      <c r="GQA161" s="71"/>
      <c r="GQB161" s="72"/>
      <c r="GQC161" s="72"/>
      <c r="GQD161" s="72"/>
      <c r="GQE161" s="72"/>
      <c r="GQF161" s="72"/>
      <c r="GQG161" s="72"/>
      <c r="GQH161" s="72"/>
      <c r="GQI161" s="72"/>
      <c r="GQJ161" s="72"/>
      <c r="GQK161" s="71"/>
      <c r="GQL161" s="71"/>
      <c r="GQM161" s="71"/>
      <c r="GQN161" s="71"/>
      <c r="GQO161" s="71"/>
      <c r="GQP161" s="71"/>
      <c r="GQQ161" s="71"/>
      <c r="GQR161" s="72"/>
      <c r="GQS161" s="72"/>
      <c r="GQT161" s="72"/>
      <c r="GQU161" s="72"/>
      <c r="GQV161" s="72"/>
      <c r="GQW161" s="72"/>
      <c r="GQX161" s="72"/>
      <c r="GQY161" s="72"/>
      <c r="GQZ161" s="72"/>
      <c r="GRA161" s="71"/>
      <c r="GRB161" s="71"/>
      <c r="GRC161" s="71"/>
      <c r="GRD161" s="71"/>
      <c r="GRE161" s="71"/>
      <c r="GRF161" s="71"/>
      <c r="GRG161" s="71"/>
      <c r="GRH161" s="72"/>
      <c r="GRI161" s="72"/>
      <c r="GRJ161" s="72"/>
      <c r="GRK161" s="72"/>
      <c r="GRL161" s="72"/>
      <c r="GRM161" s="72"/>
      <c r="GRN161" s="72"/>
      <c r="GRO161" s="72"/>
      <c r="GRP161" s="72"/>
      <c r="GRQ161" s="71"/>
      <c r="GRR161" s="71"/>
      <c r="GRS161" s="71"/>
      <c r="GRT161" s="71"/>
      <c r="GRU161" s="71"/>
      <c r="GRV161" s="71"/>
      <c r="GRW161" s="71"/>
      <c r="GRX161" s="72"/>
      <c r="GRY161" s="72"/>
      <c r="GRZ161" s="72"/>
      <c r="GSA161" s="72"/>
      <c r="GSB161" s="72"/>
      <c r="GSC161" s="72"/>
      <c r="GSD161" s="72"/>
      <c r="GSE161" s="72"/>
      <c r="GSF161" s="72"/>
      <c r="GSG161" s="71"/>
      <c r="GSH161" s="71"/>
      <c r="GSI161" s="71"/>
      <c r="GSJ161" s="71"/>
      <c r="GSK161" s="71"/>
      <c r="GSL161" s="71"/>
      <c r="GSM161" s="71"/>
      <c r="GSN161" s="72"/>
      <c r="GSO161" s="72"/>
      <c r="GSP161" s="72"/>
      <c r="GSQ161" s="72"/>
      <c r="GSR161" s="72"/>
      <c r="GSS161" s="72"/>
      <c r="GST161" s="72"/>
      <c r="GSU161" s="72"/>
      <c r="GSV161" s="72"/>
      <c r="GSW161" s="71"/>
      <c r="GSX161" s="71"/>
      <c r="GSY161" s="71"/>
      <c r="GSZ161" s="71"/>
      <c r="GTA161" s="71"/>
      <c r="GTB161" s="71"/>
      <c r="GTC161" s="71"/>
      <c r="GTD161" s="72"/>
      <c r="GTE161" s="72"/>
      <c r="GTF161" s="72"/>
      <c r="GTG161" s="72"/>
      <c r="GTH161" s="72"/>
      <c r="GTI161" s="72"/>
      <c r="GTJ161" s="72"/>
      <c r="GTK161" s="72"/>
      <c r="GTL161" s="72"/>
      <c r="GTM161" s="71"/>
      <c r="GTN161" s="71"/>
      <c r="GTO161" s="71"/>
      <c r="GTP161" s="71"/>
      <c r="GTQ161" s="71"/>
      <c r="GTR161" s="71"/>
      <c r="GTS161" s="71"/>
      <c r="GTT161" s="72"/>
      <c r="GTU161" s="72"/>
      <c r="GTV161" s="72"/>
      <c r="GTW161" s="72"/>
      <c r="GTX161" s="72"/>
      <c r="GTY161" s="72"/>
      <c r="GTZ161" s="72"/>
      <c r="GUA161" s="72"/>
      <c r="GUB161" s="72"/>
      <c r="GUC161" s="71"/>
      <c r="GUD161" s="71"/>
      <c r="GUE161" s="71"/>
      <c r="GUF161" s="71"/>
      <c r="GUG161" s="71"/>
      <c r="GUH161" s="71"/>
      <c r="GUI161" s="71"/>
      <c r="GUJ161" s="72"/>
      <c r="GUK161" s="72"/>
      <c r="GUL161" s="72"/>
      <c r="GUM161" s="72"/>
      <c r="GUN161" s="72"/>
      <c r="GUO161" s="72"/>
      <c r="GUP161" s="72"/>
      <c r="GUQ161" s="72"/>
      <c r="GUR161" s="72"/>
      <c r="GUS161" s="71"/>
      <c r="GUT161" s="71"/>
      <c r="GUU161" s="71"/>
      <c r="GUV161" s="71"/>
      <c r="GUW161" s="71"/>
      <c r="GUX161" s="71"/>
      <c r="GUY161" s="71"/>
      <c r="GUZ161" s="72"/>
      <c r="GVA161" s="72"/>
      <c r="GVB161" s="72"/>
      <c r="GVC161" s="72"/>
      <c r="GVD161" s="72"/>
      <c r="GVE161" s="72"/>
      <c r="GVF161" s="72"/>
      <c r="GVG161" s="72"/>
      <c r="GVH161" s="72"/>
      <c r="GVI161" s="71"/>
      <c r="GVJ161" s="71"/>
      <c r="GVK161" s="71"/>
      <c r="GVL161" s="71"/>
      <c r="GVM161" s="71"/>
      <c r="GVN161" s="71"/>
      <c r="GVO161" s="71"/>
      <c r="GVP161" s="72"/>
      <c r="GVQ161" s="72"/>
      <c r="GVR161" s="72"/>
      <c r="GVS161" s="72"/>
      <c r="GVT161" s="72"/>
      <c r="GVU161" s="72"/>
      <c r="GVV161" s="72"/>
      <c r="GVW161" s="72"/>
      <c r="GVX161" s="72"/>
      <c r="GVY161" s="71"/>
      <c r="GVZ161" s="71"/>
      <c r="GWA161" s="71"/>
      <c r="GWB161" s="71"/>
      <c r="GWC161" s="71"/>
      <c r="GWD161" s="71"/>
      <c r="GWE161" s="71"/>
      <c r="GWF161" s="72"/>
      <c r="GWG161" s="72"/>
      <c r="GWH161" s="72"/>
      <c r="GWI161" s="72"/>
      <c r="GWJ161" s="72"/>
      <c r="GWK161" s="72"/>
      <c r="GWL161" s="72"/>
      <c r="GWM161" s="72"/>
      <c r="GWN161" s="72"/>
      <c r="GWO161" s="71"/>
      <c r="GWP161" s="71"/>
      <c r="GWQ161" s="71"/>
      <c r="GWR161" s="71"/>
      <c r="GWS161" s="71"/>
      <c r="GWT161" s="71"/>
      <c r="GWU161" s="71"/>
      <c r="GWV161" s="72"/>
      <c r="GWW161" s="72"/>
      <c r="GWX161" s="72"/>
      <c r="GWY161" s="72"/>
      <c r="GWZ161" s="72"/>
      <c r="GXA161" s="72"/>
      <c r="GXB161" s="72"/>
      <c r="GXC161" s="72"/>
      <c r="GXD161" s="72"/>
      <c r="GXE161" s="71"/>
      <c r="GXF161" s="71"/>
      <c r="GXG161" s="71"/>
      <c r="GXH161" s="71"/>
      <c r="GXI161" s="71"/>
      <c r="GXJ161" s="71"/>
      <c r="GXK161" s="71"/>
      <c r="GXL161" s="72"/>
      <c r="GXM161" s="72"/>
      <c r="GXN161" s="72"/>
      <c r="GXO161" s="72"/>
      <c r="GXP161" s="72"/>
      <c r="GXQ161" s="72"/>
      <c r="GXR161" s="72"/>
      <c r="GXS161" s="72"/>
      <c r="GXT161" s="72"/>
      <c r="GXU161" s="71"/>
      <c r="GXV161" s="71"/>
      <c r="GXW161" s="71"/>
      <c r="GXX161" s="71"/>
      <c r="GXY161" s="71"/>
      <c r="GXZ161" s="71"/>
      <c r="GYA161" s="71"/>
      <c r="GYB161" s="72"/>
      <c r="GYC161" s="72"/>
      <c r="GYD161" s="72"/>
      <c r="GYE161" s="72"/>
      <c r="GYF161" s="72"/>
      <c r="GYG161" s="72"/>
      <c r="GYH161" s="72"/>
      <c r="GYI161" s="72"/>
      <c r="GYJ161" s="72"/>
      <c r="GYK161" s="71"/>
      <c r="GYL161" s="71"/>
      <c r="GYM161" s="71"/>
      <c r="GYN161" s="71"/>
      <c r="GYO161" s="71"/>
      <c r="GYP161" s="71"/>
      <c r="GYQ161" s="71"/>
      <c r="GYR161" s="72"/>
      <c r="GYS161" s="72"/>
      <c r="GYT161" s="72"/>
      <c r="GYU161" s="72"/>
      <c r="GYV161" s="72"/>
      <c r="GYW161" s="72"/>
      <c r="GYX161" s="72"/>
      <c r="GYY161" s="72"/>
      <c r="GYZ161" s="72"/>
      <c r="GZA161" s="71"/>
      <c r="GZB161" s="71"/>
      <c r="GZC161" s="71"/>
      <c r="GZD161" s="71"/>
      <c r="GZE161" s="71"/>
      <c r="GZF161" s="71"/>
      <c r="GZG161" s="71"/>
      <c r="GZH161" s="72"/>
      <c r="GZI161" s="72"/>
      <c r="GZJ161" s="72"/>
      <c r="GZK161" s="72"/>
      <c r="GZL161" s="72"/>
      <c r="GZM161" s="72"/>
      <c r="GZN161" s="72"/>
      <c r="GZO161" s="72"/>
      <c r="GZP161" s="72"/>
      <c r="GZQ161" s="71"/>
      <c r="GZR161" s="71"/>
      <c r="GZS161" s="71"/>
      <c r="GZT161" s="71"/>
      <c r="GZU161" s="71"/>
      <c r="GZV161" s="71"/>
      <c r="GZW161" s="71"/>
      <c r="GZX161" s="72"/>
      <c r="GZY161" s="72"/>
      <c r="GZZ161" s="72"/>
      <c r="HAA161" s="72"/>
      <c r="HAB161" s="72"/>
      <c r="HAC161" s="72"/>
      <c r="HAD161" s="72"/>
      <c r="HAE161" s="72"/>
      <c r="HAF161" s="72"/>
      <c r="HAG161" s="71"/>
      <c r="HAH161" s="71"/>
      <c r="HAI161" s="71"/>
      <c r="HAJ161" s="71"/>
      <c r="HAK161" s="71"/>
      <c r="HAL161" s="71"/>
      <c r="HAM161" s="71"/>
      <c r="HAN161" s="72"/>
      <c r="HAO161" s="72"/>
      <c r="HAP161" s="72"/>
      <c r="HAQ161" s="72"/>
      <c r="HAR161" s="72"/>
      <c r="HAS161" s="72"/>
      <c r="HAT161" s="72"/>
      <c r="HAU161" s="72"/>
      <c r="HAV161" s="72"/>
      <c r="HAW161" s="71"/>
      <c r="HAX161" s="71"/>
      <c r="HAY161" s="71"/>
      <c r="HAZ161" s="71"/>
      <c r="HBA161" s="71"/>
      <c r="HBB161" s="71"/>
      <c r="HBC161" s="71"/>
      <c r="HBD161" s="72"/>
      <c r="HBE161" s="72"/>
      <c r="HBF161" s="72"/>
      <c r="HBG161" s="72"/>
      <c r="HBH161" s="72"/>
      <c r="HBI161" s="72"/>
      <c r="HBJ161" s="72"/>
      <c r="HBK161" s="72"/>
      <c r="HBL161" s="72"/>
      <c r="HBM161" s="71"/>
      <c r="HBN161" s="71"/>
      <c r="HBO161" s="71"/>
      <c r="HBP161" s="71"/>
      <c r="HBQ161" s="71"/>
      <c r="HBR161" s="71"/>
      <c r="HBS161" s="71"/>
      <c r="HBT161" s="72"/>
      <c r="HBU161" s="72"/>
      <c r="HBV161" s="72"/>
      <c r="HBW161" s="72"/>
      <c r="HBX161" s="72"/>
      <c r="HBY161" s="72"/>
      <c r="HBZ161" s="72"/>
      <c r="HCA161" s="72"/>
      <c r="HCB161" s="72"/>
      <c r="HCC161" s="71"/>
      <c r="HCD161" s="71"/>
      <c r="HCE161" s="71"/>
      <c r="HCF161" s="71"/>
      <c r="HCG161" s="71"/>
      <c r="HCH161" s="71"/>
      <c r="HCI161" s="71"/>
      <c r="HCJ161" s="72"/>
      <c r="HCK161" s="72"/>
      <c r="HCL161" s="72"/>
      <c r="HCM161" s="72"/>
      <c r="HCN161" s="72"/>
      <c r="HCO161" s="72"/>
      <c r="HCP161" s="72"/>
      <c r="HCQ161" s="72"/>
      <c r="HCR161" s="72"/>
      <c r="HCS161" s="71"/>
      <c r="HCT161" s="71"/>
      <c r="HCU161" s="71"/>
      <c r="HCV161" s="71"/>
      <c r="HCW161" s="71"/>
      <c r="HCX161" s="71"/>
      <c r="HCY161" s="71"/>
      <c r="HCZ161" s="72"/>
      <c r="HDA161" s="72"/>
      <c r="HDB161" s="72"/>
      <c r="HDC161" s="72"/>
      <c r="HDD161" s="72"/>
      <c r="HDE161" s="72"/>
      <c r="HDF161" s="72"/>
      <c r="HDG161" s="72"/>
      <c r="HDH161" s="72"/>
      <c r="HDI161" s="71"/>
      <c r="HDJ161" s="71"/>
      <c r="HDK161" s="71"/>
      <c r="HDL161" s="71"/>
      <c r="HDM161" s="71"/>
      <c r="HDN161" s="71"/>
      <c r="HDO161" s="71"/>
      <c r="HDP161" s="72"/>
      <c r="HDQ161" s="72"/>
      <c r="HDR161" s="72"/>
      <c r="HDS161" s="72"/>
      <c r="HDT161" s="72"/>
      <c r="HDU161" s="72"/>
      <c r="HDV161" s="72"/>
      <c r="HDW161" s="72"/>
      <c r="HDX161" s="72"/>
      <c r="HDY161" s="71"/>
      <c r="HDZ161" s="71"/>
      <c r="HEA161" s="71"/>
      <c r="HEB161" s="71"/>
      <c r="HEC161" s="71"/>
      <c r="HED161" s="71"/>
      <c r="HEE161" s="71"/>
      <c r="HEF161" s="72"/>
      <c r="HEG161" s="72"/>
      <c r="HEH161" s="72"/>
      <c r="HEI161" s="72"/>
      <c r="HEJ161" s="72"/>
      <c r="HEK161" s="72"/>
      <c r="HEL161" s="72"/>
      <c r="HEM161" s="72"/>
      <c r="HEN161" s="72"/>
      <c r="HEO161" s="71"/>
      <c r="HEP161" s="71"/>
      <c r="HEQ161" s="71"/>
      <c r="HER161" s="71"/>
      <c r="HES161" s="71"/>
      <c r="HET161" s="71"/>
      <c r="HEU161" s="71"/>
      <c r="HEV161" s="72"/>
      <c r="HEW161" s="72"/>
      <c r="HEX161" s="72"/>
      <c r="HEY161" s="72"/>
      <c r="HEZ161" s="72"/>
      <c r="HFA161" s="72"/>
      <c r="HFB161" s="72"/>
      <c r="HFC161" s="72"/>
      <c r="HFD161" s="72"/>
      <c r="HFE161" s="71"/>
      <c r="HFF161" s="71"/>
      <c r="HFG161" s="71"/>
      <c r="HFH161" s="71"/>
      <c r="HFI161" s="71"/>
      <c r="HFJ161" s="71"/>
      <c r="HFK161" s="71"/>
      <c r="HFL161" s="72"/>
      <c r="HFM161" s="72"/>
      <c r="HFN161" s="72"/>
      <c r="HFO161" s="72"/>
      <c r="HFP161" s="72"/>
      <c r="HFQ161" s="72"/>
      <c r="HFR161" s="72"/>
      <c r="HFS161" s="72"/>
      <c r="HFT161" s="72"/>
      <c r="HFU161" s="71"/>
      <c r="HFV161" s="71"/>
      <c r="HFW161" s="71"/>
      <c r="HFX161" s="71"/>
      <c r="HFY161" s="71"/>
      <c r="HFZ161" s="71"/>
      <c r="HGA161" s="71"/>
      <c r="HGB161" s="72"/>
      <c r="HGC161" s="72"/>
      <c r="HGD161" s="72"/>
      <c r="HGE161" s="72"/>
      <c r="HGF161" s="72"/>
      <c r="HGG161" s="72"/>
      <c r="HGH161" s="72"/>
      <c r="HGI161" s="72"/>
      <c r="HGJ161" s="72"/>
      <c r="HGK161" s="71"/>
      <c r="HGL161" s="71"/>
      <c r="HGM161" s="71"/>
      <c r="HGN161" s="71"/>
      <c r="HGO161" s="71"/>
      <c r="HGP161" s="71"/>
      <c r="HGQ161" s="71"/>
      <c r="HGR161" s="72"/>
      <c r="HGS161" s="72"/>
      <c r="HGT161" s="72"/>
      <c r="HGU161" s="72"/>
      <c r="HGV161" s="72"/>
      <c r="HGW161" s="72"/>
      <c r="HGX161" s="72"/>
      <c r="HGY161" s="72"/>
      <c r="HGZ161" s="72"/>
      <c r="HHA161" s="71"/>
      <c r="HHB161" s="71"/>
      <c r="HHC161" s="71"/>
      <c r="HHD161" s="71"/>
      <c r="HHE161" s="71"/>
      <c r="HHF161" s="71"/>
      <c r="HHG161" s="71"/>
      <c r="HHH161" s="72"/>
      <c r="HHI161" s="72"/>
      <c r="HHJ161" s="72"/>
      <c r="HHK161" s="72"/>
      <c r="HHL161" s="72"/>
      <c r="HHM161" s="72"/>
      <c r="HHN161" s="72"/>
      <c r="HHO161" s="72"/>
      <c r="HHP161" s="72"/>
      <c r="HHQ161" s="71"/>
      <c r="HHR161" s="71"/>
      <c r="HHS161" s="71"/>
      <c r="HHT161" s="71"/>
      <c r="HHU161" s="71"/>
      <c r="HHV161" s="71"/>
      <c r="HHW161" s="71"/>
      <c r="HHX161" s="72"/>
      <c r="HHY161" s="72"/>
      <c r="HHZ161" s="72"/>
      <c r="HIA161" s="72"/>
      <c r="HIB161" s="72"/>
      <c r="HIC161" s="72"/>
      <c r="HID161" s="72"/>
      <c r="HIE161" s="72"/>
      <c r="HIF161" s="72"/>
      <c r="HIG161" s="71"/>
      <c r="HIH161" s="71"/>
      <c r="HII161" s="71"/>
      <c r="HIJ161" s="71"/>
      <c r="HIK161" s="71"/>
      <c r="HIL161" s="71"/>
      <c r="HIM161" s="71"/>
      <c r="HIN161" s="72"/>
      <c r="HIO161" s="72"/>
      <c r="HIP161" s="72"/>
      <c r="HIQ161" s="72"/>
      <c r="HIR161" s="72"/>
      <c r="HIS161" s="72"/>
      <c r="HIT161" s="72"/>
      <c r="HIU161" s="72"/>
      <c r="HIV161" s="72"/>
      <c r="HIW161" s="71"/>
      <c r="HIX161" s="71"/>
      <c r="HIY161" s="71"/>
      <c r="HIZ161" s="71"/>
      <c r="HJA161" s="71"/>
      <c r="HJB161" s="71"/>
      <c r="HJC161" s="71"/>
      <c r="HJD161" s="72"/>
      <c r="HJE161" s="72"/>
      <c r="HJF161" s="72"/>
      <c r="HJG161" s="72"/>
      <c r="HJH161" s="72"/>
      <c r="HJI161" s="72"/>
      <c r="HJJ161" s="72"/>
      <c r="HJK161" s="72"/>
      <c r="HJL161" s="72"/>
      <c r="HJM161" s="71"/>
      <c r="HJN161" s="71"/>
      <c r="HJO161" s="71"/>
      <c r="HJP161" s="71"/>
      <c r="HJQ161" s="71"/>
      <c r="HJR161" s="71"/>
      <c r="HJS161" s="71"/>
      <c r="HJT161" s="72"/>
      <c r="HJU161" s="72"/>
      <c r="HJV161" s="72"/>
      <c r="HJW161" s="72"/>
      <c r="HJX161" s="72"/>
      <c r="HJY161" s="72"/>
      <c r="HJZ161" s="72"/>
      <c r="HKA161" s="72"/>
      <c r="HKB161" s="72"/>
      <c r="HKC161" s="71"/>
      <c r="HKD161" s="71"/>
      <c r="HKE161" s="71"/>
      <c r="HKF161" s="71"/>
      <c r="HKG161" s="71"/>
      <c r="HKH161" s="71"/>
      <c r="HKI161" s="71"/>
      <c r="HKJ161" s="72"/>
      <c r="HKK161" s="72"/>
      <c r="HKL161" s="72"/>
      <c r="HKM161" s="72"/>
      <c r="HKN161" s="72"/>
      <c r="HKO161" s="72"/>
      <c r="HKP161" s="72"/>
      <c r="HKQ161" s="72"/>
      <c r="HKR161" s="72"/>
      <c r="HKS161" s="71"/>
      <c r="HKT161" s="71"/>
      <c r="HKU161" s="71"/>
      <c r="HKV161" s="71"/>
      <c r="HKW161" s="71"/>
      <c r="HKX161" s="71"/>
      <c r="HKY161" s="71"/>
      <c r="HKZ161" s="72"/>
      <c r="HLA161" s="72"/>
      <c r="HLB161" s="72"/>
      <c r="HLC161" s="72"/>
      <c r="HLD161" s="72"/>
      <c r="HLE161" s="72"/>
      <c r="HLF161" s="72"/>
      <c r="HLG161" s="72"/>
      <c r="HLH161" s="72"/>
      <c r="HLI161" s="71"/>
      <c r="HLJ161" s="71"/>
      <c r="HLK161" s="71"/>
      <c r="HLL161" s="71"/>
      <c r="HLM161" s="71"/>
      <c r="HLN161" s="71"/>
      <c r="HLO161" s="71"/>
      <c r="HLP161" s="72"/>
      <c r="HLQ161" s="72"/>
      <c r="HLR161" s="72"/>
      <c r="HLS161" s="72"/>
      <c r="HLT161" s="72"/>
      <c r="HLU161" s="72"/>
      <c r="HLV161" s="72"/>
      <c r="HLW161" s="72"/>
      <c r="HLX161" s="72"/>
      <c r="HLY161" s="71"/>
      <c r="HLZ161" s="71"/>
      <c r="HMA161" s="71"/>
      <c r="HMB161" s="71"/>
      <c r="HMC161" s="71"/>
      <c r="HMD161" s="71"/>
      <c r="HME161" s="71"/>
      <c r="HMF161" s="72"/>
      <c r="HMG161" s="72"/>
      <c r="HMH161" s="72"/>
      <c r="HMI161" s="72"/>
      <c r="HMJ161" s="72"/>
      <c r="HMK161" s="72"/>
      <c r="HML161" s="72"/>
      <c r="HMM161" s="72"/>
      <c r="HMN161" s="72"/>
      <c r="HMO161" s="71"/>
      <c r="HMP161" s="71"/>
      <c r="HMQ161" s="71"/>
      <c r="HMR161" s="71"/>
      <c r="HMS161" s="71"/>
      <c r="HMT161" s="71"/>
      <c r="HMU161" s="71"/>
      <c r="HMV161" s="72"/>
      <c r="HMW161" s="72"/>
      <c r="HMX161" s="72"/>
      <c r="HMY161" s="72"/>
      <c r="HMZ161" s="72"/>
      <c r="HNA161" s="72"/>
      <c r="HNB161" s="72"/>
      <c r="HNC161" s="72"/>
      <c r="HND161" s="72"/>
      <c r="HNE161" s="71"/>
      <c r="HNF161" s="71"/>
      <c r="HNG161" s="71"/>
      <c r="HNH161" s="71"/>
      <c r="HNI161" s="71"/>
      <c r="HNJ161" s="71"/>
      <c r="HNK161" s="71"/>
      <c r="HNL161" s="72"/>
      <c r="HNM161" s="72"/>
      <c r="HNN161" s="72"/>
      <c r="HNO161" s="72"/>
      <c r="HNP161" s="72"/>
      <c r="HNQ161" s="72"/>
      <c r="HNR161" s="72"/>
      <c r="HNS161" s="72"/>
      <c r="HNT161" s="72"/>
      <c r="HNU161" s="71"/>
      <c r="HNV161" s="71"/>
      <c r="HNW161" s="71"/>
      <c r="HNX161" s="71"/>
      <c r="HNY161" s="71"/>
      <c r="HNZ161" s="71"/>
      <c r="HOA161" s="71"/>
      <c r="HOB161" s="72"/>
      <c r="HOC161" s="72"/>
      <c r="HOD161" s="72"/>
      <c r="HOE161" s="72"/>
      <c r="HOF161" s="72"/>
      <c r="HOG161" s="72"/>
      <c r="HOH161" s="72"/>
      <c r="HOI161" s="72"/>
      <c r="HOJ161" s="72"/>
      <c r="HOK161" s="71"/>
      <c r="HOL161" s="71"/>
      <c r="HOM161" s="71"/>
      <c r="HON161" s="71"/>
      <c r="HOO161" s="71"/>
      <c r="HOP161" s="71"/>
      <c r="HOQ161" s="71"/>
      <c r="HOR161" s="72"/>
      <c r="HOS161" s="72"/>
      <c r="HOT161" s="72"/>
      <c r="HOU161" s="72"/>
      <c r="HOV161" s="72"/>
      <c r="HOW161" s="72"/>
      <c r="HOX161" s="72"/>
      <c r="HOY161" s="72"/>
      <c r="HOZ161" s="72"/>
      <c r="HPA161" s="71"/>
      <c r="HPB161" s="71"/>
      <c r="HPC161" s="71"/>
      <c r="HPD161" s="71"/>
      <c r="HPE161" s="71"/>
      <c r="HPF161" s="71"/>
      <c r="HPG161" s="71"/>
      <c r="HPH161" s="72"/>
      <c r="HPI161" s="72"/>
      <c r="HPJ161" s="72"/>
      <c r="HPK161" s="72"/>
      <c r="HPL161" s="72"/>
      <c r="HPM161" s="72"/>
      <c r="HPN161" s="72"/>
      <c r="HPO161" s="72"/>
      <c r="HPP161" s="72"/>
      <c r="HPQ161" s="71"/>
      <c r="HPR161" s="71"/>
      <c r="HPS161" s="71"/>
      <c r="HPT161" s="71"/>
      <c r="HPU161" s="71"/>
      <c r="HPV161" s="71"/>
      <c r="HPW161" s="71"/>
      <c r="HPX161" s="72"/>
      <c r="HPY161" s="72"/>
      <c r="HPZ161" s="72"/>
      <c r="HQA161" s="72"/>
      <c r="HQB161" s="72"/>
      <c r="HQC161" s="72"/>
      <c r="HQD161" s="72"/>
      <c r="HQE161" s="72"/>
      <c r="HQF161" s="72"/>
      <c r="HQG161" s="71"/>
      <c r="HQH161" s="71"/>
      <c r="HQI161" s="71"/>
      <c r="HQJ161" s="71"/>
      <c r="HQK161" s="71"/>
      <c r="HQL161" s="71"/>
      <c r="HQM161" s="71"/>
      <c r="HQN161" s="72"/>
      <c r="HQO161" s="72"/>
      <c r="HQP161" s="72"/>
      <c r="HQQ161" s="72"/>
      <c r="HQR161" s="72"/>
      <c r="HQS161" s="72"/>
      <c r="HQT161" s="72"/>
      <c r="HQU161" s="72"/>
      <c r="HQV161" s="72"/>
      <c r="HQW161" s="71"/>
      <c r="HQX161" s="71"/>
      <c r="HQY161" s="71"/>
      <c r="HQZ161" s="71"/>
      <c r="HRA161" s="71"/>
      <c r="HRB161" s="71"/>
      <c r="HRC161" s="71"/>
      <c r="HRD161" s="72"/>
      <c r="HRE161" s="72"/>
      <c r="HRF161" s="72"/>
      <c r="HRG161" s="72"/>
      <c r="HRH161" s="72"/>
      <c r="HRI161" s="72"/>
      <c r="HRJ161" s="72"/>
      <c r="HRK161" s="72"/>
      <c r="HRL161" s="72"/>
      <c r="HRM161" s="71"/>
      <c r="HRN161" s="71"/>
      <c r="HRO161" s="71"/>
      <c r="HRP161" s="71"/>
      <c r="HRQ161" s="71"/>
      <c r="HRR161" s="71"/>
      <c r="HRS161" s="71"/>
      <c r="HRT161" s="72"/>
      <c r="HRU161" s="72"/>
      <c r="HRV161" s="72"/>
      <c r="HRW161" s="72"/>
      <c r="HRX161" s="72"/>
      <c r="HRY161" s="72"/>
      <c r="HRZ161" s="72"/>
      <c r="HSA161" s="72"/>
      <c r="HSB161" s="72"/>
      <c r="HSC161" s="71"/>
      <c r="HSD161" s="71"/>
      <c r="HSE161" s="71"/>
      <c r="HSF161" s="71"/>
      <c r="HSG161" s="71"/>
      <c r="HSH161" s="71"/>
      <c r="HSI161" s="71"/>
      <c r="HSJ161" s="72"/>
      <c r="HSK161" s="72"/>
      <c r="HSL161" s="72"/>
      <c r="HSM161" s="72"/>
      <c r="HSN161" s="72"/>
      <c r="HSO161" s="72"/>
      <c r="HSP161" s="72"/>
      <c r="HSQ161" s="72"/>
      <c r="HSR161" s="72"/>
      <c r="HSS161" s="71"/>
      <c r="HST161" s="71"/>
      <c r="HSU161" s="71"/>
      <c r="HSV161" s="71"/>
      <c r="HSW161" s="71"/>
      <c r="HSX161" s="71"/>
      <c r="HSY161" s="71"/>
      <c r="HSZ161" s="72"/>
      <c r="HTA161" s="72"/>
      <c r="HTB161" s="72"/>
      <c r="HTC161" s="72"/>
      <c r="HTD161" s="72"/>
      <c r="HTE161" s="72"/>
      <c r="HTF161" s="72"/>
      <c r="HTG161" s="72"/>
      <c r="HTH161" s="72"/>
      <c r="HTI161" s="71"/>
      <c r="HTJ161" s="71"/>
      <c r="HTK161" s="71"/>
      <c r="HTL161" s="71"/>
      <c r="HTM161" s="71"/>
      <c r="HTN161" s="71"/>
      <c r="HTO161" s="71"/>
      <c r="HTP161" s="72"/>
      <c r="HTQ161" s="72"/>
      <c r="HTR161" s="72"/>
      <c r="HTS161" s="72"/>
      <c r="HTT161" s="72"/>
      <c r="HTU161" s="72"/>
      <c r="HTV161" s="72"/>
      <c r="HTW161" s="72"/>
      <c r="HTX161" s="72"/>
      <c r="HTY161" s="71"/>
      <c r="HTZ161" s="71"/>
      <c r="HUA161" s="71"/>
      <c r="HUB161" s="71"/>
      <c r="HUC161" s="71"/>
      <c r="HUD161" s="71"/>
      <c r="HUE161" s="71"/>
      <c r="HUF161" s="72"/>
      <c r="HUG161" s="72"/>
      <c r="HUH161" s="72"/>
      <c r="HUI161" s="72"/>
      <c r="HUJ161" s="72"/>
      <c r="HUK161" s="72"/>
      <c r="HUL161" s="72"/>
      <c r="HUM161" s="72"/>
      <c r="HUN161" s="72"/>
      <c r="HUO161" s="71"/>
      <c r="HUP161" s="71"/>
      <c r="HUQ161" s="71"/>
      <c r="HUR161" s="71"/>
      <c r="HUS161" s="71"/>
      <c r="HUT161" s="71"/>
      <c r="HUU161" s="71"/>
      <c r="HUV161" s="72"/>
      <c r="HUW161" s="72"/>
      <c r="HUX161" s="72"/>
      <c r="HUY161" s="72"/>
      <c r="HUZ161" s="72"/>
      <c r="HVA161" s="72"/>
      <c r="HVB161" s="72"/>
      <c r="HVC161" s="72"/>
      <c r="HVD161" s="72"/>
      <c r="HVE161" s="71"/>
      <c r="HVF161" s="71"/>
      <c r="HVG161" s="71"/>
      <c r="HVH161" s="71"/>
      <c r="HVI161" s="71"/>
      <c r="HVJ161" s="71"/>
      <c r="HVK161" s="71"/>
      <c r="HVL161" s="72"/>
      <c r="HVM161" s="72"/>
      <c r="HVN161" s="72"/>
      <c r="HVO161" s="72"/>
      <c r="HVP161" s="72"/>
      <c r="HVQ161" s="72"/>
      <c r="HVR161" s="72"/>
      <c r="HVS161" s="72"/>
      <c r="HVT161" s="72"/>
      <c r="HVU161" s="71"/>
      <c r="HVV161" s="71"/>
      <c r="HVW161" s="71"/>
      <c r="HVX161" s="71"/>
      <c r="HVY161" s="71"/>
      <c r="HVZ161" s="71"/>
      <c r="HWA161" s="71"/>
      <c r="HWB161" s="72"/>
      <c r="HWC161" s="72"/>
      <c r="HWD161" s="72"/>
      <c r="HWE161" s="72"/>
      <c r="HWF161" s="72"/>
      <c r="HWG161" s="72"/>
      <c r="HWH161" s="72"/>
      <c r="HWI161" s="72"/>
      <c r="HWJ161" s="72"/>
      <c r="HWK161" s="71"/>
      <c r="HWL161" s="71"/>
      <c r="HWM161" s="71"/>
      <c r="HWN161" s="71"/>
      <c r="HWO161" s="71"/>
      <c r="HWP161" s="71"/>
      <c r="HWQ161" s="71"/>
      <c r="HWR161" s="72"/>
      <c r="HWS161" s="72"/>
      <c r="HWT161" s="72"/>
      <c r="HWU161" s="72"/>
      <c r="HWV161" s="72"/>
      <c r="HWW161" s="72"/>
      <c r="HWX161" s="72"/>
      <c r="HWY161" s="72"/>
      <c r="HWZ161" s="72"/>
      <c r="HXA161" s="71"/>
      <c r="HXB161" s="71"/>
      <c r="HXC161" s="71"/>
      <c r="HXD161" s="71"/>
      <c r="HXE161" s="71"/>
      <c r="HXF161" s="71"/>
      <c r="HXG161" s="71"/>
      <c r="HXH161" s="72"/>
      <c r="HXI161" s="72"/>
      <c r="HXJ161" s="72"/>
      <c r="HXK161" s="72"/>
      <c r="HXL161" s="72"/>
      <c r="HXM161" s="72"/>
      <c r="HXN161" s="72"/>
      <c r="HXO161" s="72"/>
      <c r="HXP161" s="72"/>
      <c r="HXQ161" s="71"/>
      <c r="HXR161" s="71"/>
      <c r="HXS161" s="71"/>
      <c r="HXT161" s="71"/>
      <c r="HXU161" s="71"/>
      <c r="HXV161" s="71"/>
      <c r="HXW161" s="71"/>
      <c r="HXX161" s="72"/>
      <c r="HXY161" s="72"/>
      <c r="HXZ161" s="72"/>
      <c r="HYA161" s="72"/>
      <c r="HYB161" s="72"/>
      <c r="HYC161" s="72"/>
      <c r="HYD161" s="72"/>
      <c r="HYE161" s="72"/>
      <c r="HYF161" s="72"/>
      <c r="HYG161" s="71"/>
      <c r="HYH161" s="71"/>
      <c r="HYI161" s="71"/>
      <c r="HYJ161" s="71"/>
      <c r="HYK161" s="71"/>
      <c r="HYL161" s="71"/>
      <c r="HYM161" s="71"/>
      <c r="HYN161" s="72"/>
      <c r="HYO161" s="72"/>
      <c r="HYP161" s="72"/>
      <c r="HYQ161" s="72"/>
      <c r="HYR161" s="72"/>
      <c r="HYS161" s="72"/>
      <c r="HYT161" s="72"/>
      <c r="HYU161" s="72"/>
      <c r="HYV161" s="72"/>
      <c r="HYW161" s="71"/>
      <c r="HYX161" s="71"/>
      <c r="HYY161" s="71"/>
      <c r="HYZ161" s="71"/>
      <c r="HZA161" s="71"/>
      <c r="HZB161" s="71"/>
      <c r="HZC161" s="71"/>
      <c r="HZD161" s="72"/>
      <c r="HZE161" s="72"/>
      <c r="HZF161" s="72"/>
      <c r="HZG161" s="72"/>
      <c r="HZH161" s="72"/>
      <c r="HZI161" s="72"/>
      <c r="HZJ161" s="72"/>
      <c r="HZK161" s="72"/>
      <c r="HZL161" s="72"/>
      <c r="HZM161" s="71"/>
      <c r="HZN161" s="71"/>
      <c r="HZO161" s="71"/>
      <c r="HZP161" s="71"/>
      <c r="HZQ161" s="71"/>
      <c r="HZR161" s="71"/>
      <c r="HZS161" s="71"/>
      <c r="HZT161" s="72"/>
      <c r="HZU161" s="72"/>
      <c r="HZV161" s="72"/>
      <c r="HZW161" s="72"/>
      <c r="HZX161" s="72"/>
      <c r="HZY161" s="72"/>
      <c r="HZZ161" s="72"/>
      <c r="IAA161" s="72"/>
      <c r="IAB161" s="72"/>
      <c r="IAC161" s="71"/>
      <c r="IAD161" s="71"/>
      <c r="IAE161" s="71"/>
      <c r="IAF161" s="71"/>
      <c r="IAG161" s="71"/>
      <c r="IAH161" s="71"/>
      <c r="IAI161" s="71"/>
      <c r="IAJ161" s="72"/>
      <c r="IAK161" s="72"/>
      <c r="IAL161" s="72"/>
      <c r="IAM161" s="72"/>
      <c r="IAN161" s="72"/>
      <c r="IAO161" s="72"/>
      <c r="IAP161" s="72"/>
      <c r="IAQ161" s="72"/>
      <c r="IAR161" s="72"/>
      <c r="IAS161" s="71"/>
      <c r="IAT161" s="71"/>
      <c r="IAU161" s="71"/>
      <c r="IAV161" s="71"/>
      <c r="IAW161" s="71"/>
      <c r="IAX161" s="71"/>
      <c r="IAY161" s="71"/>
      <c r="IAZ161" s="72"/>
      <c r="IBA161" s="72"/>
      <c r="IBB161" s="72"/>
      <c r="IBC161" s="72"/>
      <c r="IBD161" s="72"/>
      <c r="IBE161" s="72"/>
      <c r="IBF161" s="72"/>
      <c r="IBG161" s="72"/>
      <c r="IBH161" s="72"/>
      <c r="IBI161" s="71"/>
      <c r="IBJ161" s="71"/>
      <c r="IBK161" s="71"/>
      <c r="IBL161" s="71"/>
      <c r="IBM161" s="71"/>
      <c r="IBN161" s="71"/>
      <c r="IBO161" s="71"/>
      <c r="IBP161" s="72"/>
      <c r="IBQ161" s="72"/>
      <c r="IBR161" s="72"/>
      <c r="IBS161" s="72"/>
      <c r="IBT161" s="72"/>
      <c r="IBU161" s="72"/>
      <c r="IBV161" s="72"/>
      <c r="IBW161" s="72"/>
      <c r="IBX161" s="72"/>
      <c r="IBY161" s="71"/>
      <c r="IBZ161" s="71"/>
      <c r="ICA161" s="71"/>
      <c r="ICB161" s="71"/>
      <c r="ICC161" s="71"/>
      <c r="ICD161" s="71"/>
      <c r="ICE161" s="71"/>
      <c r="ICF161" s="72"/>
      <c r="ICG161" s="72"/>
      <c r="ICH161" s="72"/>
      <c r="ICI161" s="72"/>
      <c r="ICJ161" s="72"/>
      <c r="ICK161" s="72"/>
      <c r="ICL161" s="72"/>
      <c r="ICM161" s="72"/>
      <c r="ICN161" s="72"/>
      <c r="ICO161" s="71"/>
      <c r="ICP161" s="71"/>
      <c r="ICQ161" s="71"/>
      <c r="ICR161" s="71"/>
      <c r="ICS161" s="71"/>
      <c r="ICT161" s="71"/>
      <c r="ICU161" s="71"/>
      <c r="ICV161" s="72"/>
      <c r="ICW161" s="72"/>
      <c r="ICX161" s="72"/>
      <c r="ICY161" s="72"/>
      <c r="ICZ161" s="72"/>
      <c r="IDA161" s="72"/>
      <c r="IDB161" s="72"/>
      <c r="IDC161" s="72"/>
      <c r="IDD161" s="72"/>
      <c r="IDE161" s="71"/>
      <c r="IDF161" s="71"/>
      <c r="IDG161" s="71"/>
      <c r="IDH161" s="71"/>
      <c r="IDI161" s="71"/>
      <c r="IDJ161" s="71"/>
      <c r="IDK161" s="71"/>
      <c r="IDL161" s="72"/>
      <c r="IDM161" s="72"/>
      <c r="IDN161" s="72"/>
      <c r="IDO161" s="72"/>
      <c r="IDP161" s="72"/>
      <c r="IDQ161" s="72"/>
      <c r="IDR161" s="72"/>
      <c r="IDS161" s="72"/>
      <c r="IDT161" s="72"/>
      <c r="IDU161" s="71"/>
      <c r="IDV161" s="71"/>
      <c r="IDW161" s="71"/>
      <c r="IDX161" s="71"/>
      <c r="IDY161" s="71"/>
      <c r="IDZ161" s="71"/>
      <c r="IEA161" s="71"/>
      <c r="IEB161" s="72"/>
      <c r="IEC161" s="72"/>
      <c r="IED161" s="72"/>
      <c r="IEE161" s="72"/>
      <c r="IEF161" s="72"/>
      <c r="IEG161" s="72"/>
      <c r="IEH161" s="72"/>
      <c r="IEI161" s="72"/>
      <c r="IEJ161" s="72"/>
      <c r="IEK161" s="71"/>
      <c r="IEL161" s="71"/>
      <c r="IEM161" s="71"/>
      <c r="IEN161" s="71"/>
      <c r="IEO161" s="71"/>
      <c r="IEP161" s="71"/>
      <c r="IEQ161" s="71"/>
      <c r="IER161" s="72"/>
      <c r="IES161" s="72"/>
      <c r="IET161" s="72"/>
      <c r="IEU161" s="72"/>
      <c r="IEV161" s="72"/>
      <c r="IEW161" s="72"/>
      <c r="IEX161" s="72"/>
      <c r="IEY161" s="72"/>
      <c r="IEZ161" s="72"/>
      <c r="IFA161" s="71"/>
      <c r="IFB161" s="71"/>
      <c r="IFC161" s="71"/>
      <c r="IFD161" s="71"/>
      <c r="IFE161" s="71"/>
      <c r="IFF161" s="71"/>
      <c r="IFG161" s="71"/>
      <c r="IFH161" s="72"/>
      <c r="IFI161" s="72"/>
      <c r="IFJ161" s="72"/>
      <c r="IFK161" s="72"/>
      <c r="IFL161" s="72"/>
      <c r="IFM161" s="72"/>
      <c r="IFN161" s="72"/>
      <c r="IFO161" s="72"/>
      <c r="IFP161" s="72"/>
      <c r="IFQ161" s="71"/>
      <c r="IFR161" s="71"/>
      <c r="IFS161" s="71"/>
      <c r="IFT161" s="71"/>
      <c r="IFU161" s="71"/>
      <c r="IFV161" s="71"/>
      <c r="IFW161" s="71"/>
      <c r="IFX161" s="72"/>
      <c r="IFY161" s="72"/>
      <c r="IFZ161" s="72"/>
      <c r="IGA161" s="72"/>
      <c r="IGB161" s="72"/>
      <c r="IGC161" s="72"/>
      <c r="IGD161" s="72"/>
      <c r="IGE161" s="72"/>
      <c r="IGF161" s="72"/>
      <c r="IGG161" s="71"/>
      <c r="IGH161" s="71"/>
      <c r="IGI161" s="71"/>
      <c r="IGJ161" s="71"/>
      <c r="IGK161" s="71"/>
      <c r="IGL161" s="71"/>
      <c r="IGM161" s="71"/>
      <c r="IGN161" s="72"/>
      <c r="IGO161" s="72"/>
      <c r="IGP161" s="72"/>
      <c r="IGQ161" s="72"/>
      <c r="IGR161" s="72"/>
      <c r="IGS161" s="72"/>
      <c r="IGT161" s="72"/>
      <c r="IGU161" s="72"/>
      <c r="IGV161" s="72"/>
      <c r="IGW161" s="71"/>
      <c r="IGX161" s="71"/>
      <c r="IGY161" s="71"/>
      <c r="IGZ161" s="71"/>
      <c r="IHA161" s="71"/>
      <c r="IHB161" s="71"/>
      <c r="IHC161" s="71"/>
      <c r="IHD161" s="72"/>
      <c r="IHE161" s="72"/>
      <c r="IHF161" s="72"/>
      <c r="IHG161" s="72"/>
      <c r="IHH161" s="72"/>
      <c r="IHI161" s="72"/>
      <c r="IHJ161" s="72"/>
      <c r="IHK161" s="72"/>
      <c r="IHL161" s="72"/>
      <c r="IHM161" s="71"/>
      <c r="IHN161" s="71"/>
      <c r="IHO161" s="71"/>
      <c r="IHP161" s="71"/>
      <c r="IHQ161" s="71"/>
      <c r="IHR161" s="71"/>
      <c r="IHS161" s="71"/>
      <c r="IHT161" s="72"/>
      <c r="IHU161" s="72"/>
      <c r="IHV161" s="72"/>
      <c r="IHW161" s="72"/>
      <c r="IHX161" s="72"/>
      <c r="IHY161" s="72"/>
      <c r="IHZ161" s="72"/>
      <c r="IIA161" s="72"/>
      <c r="IIB161" s="72"/>
      <c r="IIC161" s="71"/>
      <c r="IID161" s="71"/>
      <c r="IIE161" s="71"/>
      <c r="IIF161" s="71"/>
      <c r="IIG161" s="71"/>
      <c r="IIH161" s="71"/>
      <c r="III161" s="71"/>
      <c r="IIJ161" s="72"/>
      <c r="IIK161" s="72"/>
      <c r="IIL161" s="72"/>
      <c r="IIM161" s="72"/>
      <c r="IIN161" s="72"/>
      <c r="IIO161" s="72"/>
      <c r="IIP161" s="72"/>
      <c r="IIQ161" s="72"/>
      <c r="IIR161" s="72"/>
      <c r="IIS161" s="71"/>
      <c r="IIT161" s="71"/>
      <c r="IIU161" s="71"/>
      <c r="IIV161" s="71"/>
      <c r="IIW161" s="71"/>
      <c r="IIX161" s="71"/>
      <c r="IIY161" s="71"/>
      <c r="IIZ161" s="72"/>
      <c r="IJA161" s="72"/>
      <c r="IJB161" s="72"/>
      <c r="IJC161" s="72"/>
      <c r="IJD161" s="72"/>
      <c r="IJE161" s="72"/>
      <c r="IJF161" s="72"/>
      <c r="IJG161" s="72"/>
      <c r="IJH161" s="72"/>
      <c r="IJI161" s="71"/>
      <c r="IJJ161" s="71"/>
      <c r="IJK161" s="71"/>
      <c r="IJL161" s="71"/>
      <c r="IJM161" s="71"/>
      <c r="IJN161" s="71"/>
      <c r="IJO161" s="71"/>
      <c r="IJP161" s="72"/>
      <c r="IJQ161" s="72"/>
      <c r="IJR161" s="72"/>
      <c r="IJS161" s="72"/>
      <c r="IJT161" s="72"/>
      <c r="IJU161" s="72"/>
      <c r="IJV161" s="72"/>
      <c r="IJW161" s="72"/>
      <c r="IJX161" s="72"/>
      <c r="IJY161" s="71"/>
      <c r="IJZ161" s="71"/>
      <c r="IKA161" s="71"/>
      <c r="IKB161" s="71"/>
      <c r="IKC161" s="71"/>
      <c r="IKD161" s="71"/>
      <c r="IKE161" s="71"/>
      <c r="IKF161" s="72"/>
      <c r="IKG161" s="72"/>
      <c r="IKH161" s="72"/>
      <c r="IKI161" s="72"/>
      <c r="IKJ161" s="72"/>
      <c r="IKK161" s="72"/>
      <c r="IKL161" s="72"/>
      <c r="IKM161" s="72"/>
      <c r="IKN161" s="72"/>
      <c r="IKO161" s="71"/>
      <c r="IKP161" s="71"/>
      <c r="IKQ161" s="71"/>
      <c r="IKR161" s="71"/>
      <c r="IKS161" s="71"/>
      <c r="IKT161" s="71"/>
      <c r="IKU161" s="71"/>
      <c r="IKV161" s="72"/>
      <c r="IKW161" s="72"/>
      <c r="IKX161" s="72"/>
      <c r="IKY161" s="72"/>
      <c r="IKZ161" s="72"/>
      <c r="ILA161" s="72"/>
      <c r="ILB161" s="72"/>
      <c r="ILC161" s="72"/>
      <c r="ILD161" s="72"/>
      <c r="ILE161" s="71"/>
      <c r="ILF161" s="71"/>
      <c r="ILG161" s="71"/>
      <c r="ILH161" s="71"/>
      <c r="ILI161" s="71"/>
      <c r="ILJ161" s="71"/>
      <c r="ILK161" s="71"/>
      <c r="ILL161" s="72"/>
      <c r="ILM161" s="72"/>
      <c r="ILN161" s="72"/>
      <c r="ILO161" s="72"/>
      <c r="ILP161" s="72"/>
      <c r="ILQ161" s="72"/>
      <c r="ILR161" s="72"/>
      <c r="ILS161" s="72"/>
      <c r="ILT161" s="72"/>
      <c r="ILU161" s="71"/>
      <c r="ILV161" s="71"/>
      <c r="ILW161" s="71"/>
      <c r="ILX161" s="71"/>
      <c r="ILY161" s="71"/>
      <c r="ILZ161" s="71"/>
      <c r="IMA161" s="71"/>
      <c r="IMB161" s="72"/>
      <c r="IMC161" s="72"/>
      <c r="IMD161" s="72"/>
      <c r="IME161" s="72"/>
      <c r="IMF161" s="72"/>
      <c r="IMG161" s="72"/>
      <c r="IMH161" s="72"/>
      <c r="IMI161" s="72"/>
      <c r="IMJ161" s="72"/>
      <c r="IMK161" s="71"/>
      <c r="IML161" s="71"/>
      <c r="IMM161" s="71"/>
      <c r="IMN161" s="71"/>
      <c r="IMO161" s="71"/>
      <c r="IMP161" s="71"/>
      <c r="IMQ161" s="71"/>
      <c r="IMR161" s="72"/>
      <c r="IMS161" s="72"/>
      <c r="IMT161" s="72"/>
      <c r="IMU161" s="72"/>
      <c r="IMV161" s="72"/>
      <c r="IMW161" s="72"/>
      <c r="IMX161" s="72"/>
      <c r="IMY161" s="72"/>
      <c r="IMZ161" s="72"/>
      <c r="INA161" s="71"/>
      <c r="INB161" s="71"/>
      <c r="INC161" s="71"/>
      <c r="IND161" s="71"/>
      <c r="INE161" s="71"/>
      <c r="INF161" s="71"/>
      <c r="ING161" s="71"/>
      <c r="INH161" s="72"/>
      <c r="INI161" s="72"/>
      <c r="INJ161" s="72"/>
      <c r="INK161" s="72"/>
      <c r="INL161" s="72"/>
      <c r="INM161" s="72"/>
      <c r="INN161" s="72"/>
      <c r="INO161" s="72"/>
      <c r="INP161" s="72"/>
      <c r="INQ161" s="71"/>
      <c r="INR161" s="71"/>
      <c r="INS161" s="71"/>
      <c r="INT161" s="71"/>
      <c r="INU161" s="71"/>
      <c r="INV161" s="71"/>
      <c r="INW161" s="71"/>
      <c r="INX161" s="72"/>
      <c r="INY161" s="72"/>
      <c r="INZ161" s="72"/>
      <c r="IOA161" s="72"/>
      <c r="IOB161" s="72"/>
      <c r="IOC161" s="72"/>
      <c r="IOD161" s="72"/>
      <c r="IOE161" s="72"/>
      <c r="IOF161" s="72"/>
      <c r="IOG161" s="71"/>
      <c r="IOH161" s="71"/>
      <c r="IOI161" s="71"/>
      <c r="IOJ161" s="71"/>
      <c r="IOK161" s="71"/>
      <c r="IOL161" s="71"/>
      <c r="IOM161" s="71"/>
      <c r="ION161" s="72"/>
      <c r="IOO161" s="72"/>
      <c r="IOP161" s="72"/>
      <c r="IOQ161" s="72"/>
      <c r="IOR161" s="72"/>
      <c r="IOS161" s="72"/>
      <c r="IOT161" s="72"/>
      <c r="IOU161" s="72"/>
      <c r="IOV161" s="72"/>
      <c r="IOW161" s="71"/>
      <c r="IOX161" s="71"/>
      <c r="IOY161" s="71"/>
      <c r="IOZ161" s="71"/>
      <c r="IPA161" s="71"/>
      <c r="IPB161" s="71"/>
      <c r="IPC161" s="71"/>
      <c r="IPD161" s="72"/>
      <c r="IPE161" s="72"/>
      <c r="IPF161" s="72"/>
      <c r="IPG161" s="72"/>
      <c r="IPH161" s="72"/>
      <c r="IPI161" s="72"/>
      <c r="IPJ161" s="72"/>
      <c r="IPK161" s="72"/>
      <c r="IPL161" s="72"/>
      <c r="IPM161" s="71"/>
      <c r="IPN161" s="71"/>
      <c r="IPO161" s="71"/>
      <c r="IPP161" s="71"/>
      <c r="IPQ161" s="71"/>
      <c r="IPR161" s="71"/>
      <c r="IPS161" s="71"/>
      <c r="IPT161" s="72"/>
      <c r="IPU161" s="72"/>
      <c r="IPV161" s="72"/>
      <c r="IPW161" s="72"/>
      <c r="IPX161" s="72"/>
      <c r="IPY161" s="72"/>
      <c r="IPZ161" s="72"/>
      <c r="IQA161" s="72"/>
      <c r="IQB161" s="72"/>
      <c r="IQC161" s="71"/>
      <c r="IQD161" s="71"/>
      <c r="IQE161" s="71"/>
      <c r="IQF161" s="71"/>
      <c r="IQG161" s="71"/>
      <c r="IQH161" s="71"/>
      <c r="IQI161" s="71"/>
      <c r="IQJ161" s="72"/>
      <c r="IQK161" s="72"/>
      <c r="IQL161" s="72"/>
      <c r="IQM161" s="72"/>
      <c r="IQN161" s="72"/>
      <c r="IQO161" s="72"/>
      <c r="IQP161" s="72"/>
      <c r="IQQ161" s="72"/>
      <c r="IQR161" s="72"/>
      <c r="IQS161" s="71"/>
      <c r="IQT161" s="71"/>
      <c r="IQU161" s="71"/>
      <c r="IQV161" s="71"/>
      <c r="IQW161" s="71"/>
      <c r="IQX161" s="71"/>
      <c r="IQY161" s="71"/>
      <c r="IQZ161" s="72"/>
      <c r="IRA161" s="72"/>
      <c r="IRB161" s="72"/>
      <c r="IRC161" s="72"/>
      <c r="IRD161" s="72"/>
      <c r="IRE161" s="72"/>
      <c r="IRF161" s="72"/>
      <c r="IRG161" s="72"/>
      <c r="IRH161" s="72"/>
      <c r="IRI161" s="71"/>
      <c r="IRJ161" s="71"/>
      <c r="IRK161" s="71"/>
      <c r="IRL161" s="71"/>
      <c r="IRM161" s="71"/>
      <c r="IRN161" s="71"/>
      <c r="IRO161" s="71"/>
      <c r="IRP161" s="72"/>
      <c r="IRQ161" s="72"/>
      <c r="IRR161" s="72"/>
      <c r="IRS161" s="72"/>
      <c r="IRT161" s="72"/>
      <c r="IRU161" s="72"/>
      <c r="IRV161" s="72"/>
      <c r="IRW161" s="72"/>
      <c r="IRX161" s="72"/>
      <c r="IRY161" s="71"/>
      <c r="IRZ161" s="71"/>
      <c r="ISA161" s="71"/>
      <c r="ISB161" s="71"/>
      <c r="ISC161" s="71"/>
      <c r="ISD161" s="71"/>
      <c r="ISE161" s="71"/>
      <c r="ISF161" s="72"/>
      <c r="ISG161" s="72"/>
      <c r="ISH161" s="72"/>
      <c r="ISI161" s="72"/>
      <c r="ISJ161" s="72"/>
      <c r="ISK161" s="72"/>
      <c r="ISL161" s="72"/>
      <c r="ISM161" s="72"/>
      <c r="ISN161" s="72"/>
      <c r="ISO161" s="71"/>
      <c r="ISP161" s="71"/>
      <c r="ISQ161" s="71"/>
      <c r="ISR161" s="71"/>
      <c r="ISS161" s="71"/>
      <c r="IST161" s="71"/>
      <c r="ISU161" s="71"/>
      <c r="ISV161" s="72"/>
      <c r="ISW161" s="72"/>
      <c r="ISX161" s="72"/>
      <c r="ISY161" s="72"/>
      <c r="ISZ161" s="72"/>
      <c r="ITA161" s="72"/>
      <c r="ITB161" s="72"/>
      <c r="ITC161" s="72"/>
      <c r="ITD161" s="72"/>
      <c r="ITE161" s="71"/>
      <c r="ITF161" s="71"/>
      <c r="ITG161" s="71"/>
      <c r="ITH161" s="71"/>
      <c r="ITI161" s="71"/>
      <c r="ITJ161" s="71"/>
      <c r="ITK161" s="71"/>
      <c r="ITL161" s="72"/>
      <c r="ITM161" s="72"/>
      <c r="ITN161" s="72"/>
      <c r="ITO161" s="72"/>
      <c r="ITP161" s="72"/>
      <c r="ITQ161" s="72"/>
      <c r="ITR161" s="72"/>
      <c r="ITS161" s="72"/>
      <c r="ITT161" s="72"/>
      <c r="ITU161" s="71"/>
      <c r="ITV161" s="71"/>
      <c r="ITW161" s="71"/>
      <c r="ITX161" s="71"/>
      <c r="ITY161" s="71"/>
      <c r="ITZ161" s="71"/>
      <c r="IUA161" s="71"/>
      <c r="IUB161" s="72"/>
      <c r="IUC161" s="72"/>
      <c r="IUD161" s="72"/>
      <c r="IUE161" s="72"/>
      <c r="IUF161" s="72"/>
      <c r="IUG161" s="72"/>
      <c r="IUH161" s="72"/>
      <c r="IUI161" s="72"/>
      <c r="IUJ161" s="72"/>
      <c r="IUK161" s="71"/>
      <c r="IUL161" s="71"/>
      <c r="IUM161" s="71"/>
      <c r="IUN161" s="71"/>
      <c r="IUO161" s="71"/>
      <c r="IUP161" s="71"/>
      <c r="IUQ161" s="71"/>
      <c r="IUR161" s="72"/>
      <c r="IUS161" s="72"/>
      <c r="IUT161" s="72"/>
      <c r="IUU161" s="72"/>
      <c r="IUV161" s="72"/>
      <c r="IUW161" s="72"/>
      <c r="IUX161" s="72"/>
      <c r="IUY161" s="72"/>
      <c r="IUZ161" s="72"/>
      <c r="IVA161" s="71"/>
      <c r="IVB161" s="71"/>
      <c r="IVC161" s="71"/>
      <c r="IVD161" s="71"/>
      <c r="IVE161" s="71"/>
      <c r="IVF161" s="71"/>
      <c r="IVG161" s="71"/>
      <c r="IVH161" s="72"/>
      <c r="IVI161" s="72"/>
      <c r="IVJ161" s="72"/>
      <c r="IVK161" s="72"/>
      <c r="IVL161" s="72"/>
      <c r="IVM161" s="72"/>
      <c r="IVN161" s="72"/>
      <c r="IVO161" s="72"/>
      <c r="IVP161" s="72"/>
      <c r="IVQ161" s="71"/>
      <c r="IVR161" s="71"/>
      <c r="IVS161" s="71"/>
      <c r="IVT161" s="71"/>
      <c r="IVU161" s="71"/>
      <c r="IVV161" s="71"/>
      <c r="IVW161" s="71"/>
      <c r="IVX161" s="72"/>
      <c r="IVY161" s="72"/>
      <c r="IVZ161" s="72"/>
      <c r="IWA161" s="72"/>
      <c r="IWB161" s="72"/>
      <c r="IWC161" s="72"/>
      <c r="IWD161" s="72"/>
      <c r="IWE161" s="72"/>
      <c r="IWF161" s="72"/>
      <c r="IWG161" s="71"/>
      <c r="IWH161" s="71"/>
      <c r="IWI161" s="71"/>
      <c r="IWJ161" s="71"/>
      <c r="IWK161" s="71"/>
      <c r="IWL161" s="71"/>
      <c r="IWM161" s="71"/>
      <c r="IWN161" s="72"/>
      <c r="IWO161" s="72"/>
      <c r="IWP161" s="72"/>
      <c r="IWQ161" s="72"/>
      <c r="IWR161" s="72"/>
      <c r="IWS161" s="72"/>
      <c r="IWT161" s="72"/>
      <c r="IWU161" s="72"/>
      <c r="IWV161" s="72"/>
      <c r="IWW161" s="71"/>
      <c r="IWX161" s="71"/>
      <c r="IWY161" s="71"/>
      <c r="IWZ161" s="71"/>
      <c r="IXA161" s="71"/>
      <c r="IXB161" s="71"/>
      <c r="IXC161" s="71"/>
      <c r="IXD161" s="72"/>
      <c r="IXE161" s="72"/>
      <c r="IXF161" s="72"/>
      <c r="IXG161" s="72"/>
      <c r="IXH161" s="72"/>
      <c r="IXI161" s="72"/>
      <c r="IXJ161" s="72"/>
      <c r="IXK161" s="72"/>
      <c r="IXL161" s="72"/>
      <c r="IXM161" s="71"/>
      <c r="IXN161" s="71"/>
      <c r="IXO161" s="71"/>
      <c r="IXP161" s="71"/>
      <c r="IXQ161" s="71"/>
      <c r="IXR161" s="71"/>
      <c r="IXS161" s="71"/>
      <c r="IXT161" s="72"/>
      <c r="IXU161" s="72"/>
      <c r="IXV161" s="72"/>
      <c r="IXW161" s="72"/>
      <c r="IXX161" s="72"/>
      <c r="IXY161" s="72"/>
      <c r="IXZ161" s="72"/>
      <c r="IYA161" s="72"/>
      <c r="IYB161" s="72"/>
      <c r="IYC161" s="71"/>
      <c r="IYD161" s="71"/>
      <c r="IYE161" s="71"/>
      <c r="IYF161" s="71"/>
      <c r="IYG161" s="71"/>
      <c r="IYH161" s="71"/>
      <c r="IYI161" s="71"/>
      <c r="IYJ161" s="72"/>
      <c r="IYK161" s="72"/>
      <c r="IYL161" s="72"/>
      <c r="IYM161" s="72"/>
      <c r="IYN161" s="72"/>
      <c r="IYO161" s="72"/>
      <c r="IYP161" s="72"/>
      <c r="IYQ161" s="72"/>
      <c r="IYR161" s="72"/>
      <c r="IYS161" s="71"/>
      <c r="IYT161" s="71"/>
      <c r="IYU161" s="71"/>
      <c r="IYV161" s="71"/>
      <c r="IYW161" s="71"/>
      <c r="IYX161" s="71"/>
      <c r="IYY161" s="71"/>
      <c r="IYZ161" s="72"/>
      <c r="IZA161" s="72"/>
      <c r="IZB161" s="72"/>
      <c r="IZC161" s="72"/>
      <c r="IZD161" s="72"/>
      <c r="IZE161" s="72"/>
      <c r="IZF161" s="72"/>
      <c r="IZG161" s="72"/>
      <c r="IZH161" s="72"/>
      <c r="IZI161" s="71"/>
      <c r="IZJ161" s="71"/>
      <c r="IZK161" s="71"/>
      <c r="IZL161" s="71"/>
      <c r="IZM161" s="71"/>
      <c r="IZN161" s="71"/>
      <c r="IZO161" s="71"/>
      <c r="IZP161" s="72"/>
      <c r="IZQ161" s="72"/>
      <c r="IZR161" s="72"/>
      <c r="IZS161" s="72"/>
      <c r="IZT161" s="72"/>
      <c r="IZU161" s="72"/>
      <c r="IZV161" s="72"/>
      <c r="IZW161" s="72"/>
      <c r="IZX161" s="72"/>
      <c r="IZY161" s="71"/>
      <c r="IZZ161" s="71"/>
      <c r="JAA161" s="71"/>
      <c r="JAB161" s="71"/>
      <c r="JAC161" s="71"/>
      <c r="JAD161" s="71"/>
      <c r="JAE161" s="71"/>
      <c r="JAF161" s="72"/>
      <c r="JAG161" s="72"/>
      <c r="JAH161" s="72"/>
      <c r="JAI161" s="72"/>
      <c r="JAJ161" s="72"/>
      <c r="JAK161" s="72"/>
      <c r="JAL161" s="72"/>
      <c r="JAM161" s="72"/>
      <c r="JAN161" s="72"/>
      <c r="JAO161" s="71"/>
      <c r="JAP161" s="71"/>
      <c r="JAQ161" s="71"/>
      <c r="JAR161" s="71"/>
      <c r="JAS161" s="71"/>
      <c r="JAT161" s="71"/>
      <c r="JAU161" s="71"/>
      <c r="JAV161" s="72"/>
      <c r="JAW161" s="72"/>
      <c r="JAX161" s="72"/>
      <c r="JAY161" s="72"/>
      <c r="JAZ161" s="72"/>
      <c r="JBA161" s="72"/>
      <c r="JBB161" s="72"/>
      <c r="JBC161" s="72"/>
      <c r="JBD161" s="72"/>
      <c r="JBE161" s="71"/>
      <c r="JBF161" s="71"/>
      <c r="JBG161" s="71"/>
      <c r="JBH161" s="71"/>
      <c r="JBI161" s="71"/>
      <c r="JBJ161" s="71"/>
      <c r="JBK161" s="71"/>
      <c r="JBL161" s="72"/>
      <c r="JBM161" s="72"/>
      <c r="JBN161" s="72"/>
      <c r="JBO161" s="72"/>
      <c r="JBP161" s="72"/>
      <c r="JBQ161" s="72"/>
      <c r="JBR161" s="72"/>
      <c r="JBS161" s="72"/>
      <c r="JBT161" s="72"/>
      <c r="JBU161" s="71"/>
      <c r="JBV161" s="71"/>
      <c r="JBW161" s="71"/>
      <c r="JBX161" s="71"/>
      <c r="JBY161" s="71"/>
      <c r="JBZ161" s="71"/>
      <c r="JCA161" s="71"/>
      <c r="JCB161" s="72"/>
      <c r="JCC161" s="72"/>
      <c r="JCD161" s="72"/>
      <c r="JCE161" s="72"/>
      <c r="JCF161" s="72"/>
      <c r="JCG161" s="72"/>
      <c r="JCH161" s="72"/>
      <c r="JCI161" s="72"/>
      <c r="JCJ161" s="72"/>
      <c r="JCK161" s="71"/>
      <c r="JCL161" s="71"/>
      <c r="JCM161" s="71"/>
      <c r="JCN161" s="71"/>
      <c r="JCO161" s="71"/>
      <c r="JCP161" s="71"/>
      <c r="JCQ161" s="71"/>
      <c r="JCR161" s="72"/>
      <c r="JCS161" s="72"/>
      <c r="JCT161" s="72"/>
      <c r="JCU161" s="72"/>
      <c r="JCV161" s="72"/>
      <c r="JCW161" s="72"/>
      <c r="JCX161" s="72"/>
      <c r="JCY161" s="72"/>
      <c r="JCZ161" s="72"/>
      <c r="JDA161" s="71"/>
      <c r="JDB161" s="71"/>
      <c r="JDC161" s="71"/>
      <c r="JDD161" s="71"/>
      <c r="JDE161" s="71"/>
      <c r="JDF161" s="71"/>
      <c r="JDG161" s="71"/>
      <c r="JDH161" s="72"/>
      <c r="JDI161" s="72"/>
      <c r="JDJ161" s="72"/>
      <c r="JDK161" s="72"/>
      <c r="JDL161" s="72"/>
      <c r="JDM161" s="72"/>
      <c r="JDN161" s="72"/>
      <c r="JDO161" s="72"/>
      <c r="JDP161" s="72"/>
      <c r="JDQ161" s="71"/>
      <c r="JDR161" s="71"/>
      <c r="JDS161" s="71"/>
      <c r="JDT161" s="71"/>
      <c r="JDU161" s="71"/>
      <c r="JDV161" s="71"/>
      <c r="JDW161" s="71"/>
      <c r="JDX161" s="72"/>
      <c r="JDY161" s="72"/>
      <c r="JDZ161" s="72"/>
      <c r="JEA161" s="72"/>
      <c r="JEB161" s="72"/>
      <c r="JEC161" s="72"/>
      <c r="JED161" s="72"/>
      <c r="JEE161" s="72"/>
      <c r="JEF161" s="72"/>
      <c r="JEG161" s="71"/>
      <c r="JEH161" s="71"/>
      <c r="JEI161" s="71"/>
      <c r="JEJ161" s="71"/>
      <c r="JEK161" s="71"/>
      <c r="JEL161" s="71"/>
      <c r="JEM161" s="71"/>
      <c r="JEN161" s="72"/>
      <c r="JEO161" s="72"/>
      <c r="JEP161" s="72"/>
      <c r="JEQ161" s="72"/>
      <c r="JER161" s="72"/>
      <c r="JES161" s="72"/>
      <c r="JET161" s="72"/>
      <c r="JEU161" s="72"/>
      <c r="JEV161" s="72"/>
      <c r="JEW161" s="71"/>
      <c r="JEX161" s="71"/>
      <c r="JEY161" s="71"/>
      <c r="JEZ161" s="71"/>
      <c r="JFA161" s="71"/>
      <c r="JFB161" s="71"/>
      <c r="JFC161" s="71"/>
      <c r="JFD161" s="72"/>
      <c r="JFE161" s="72"/>
      <c r="JFF161" s="72"/>
      <c r="JFG161" s="72"/>
      <c r="JFH161" s="72"/>
      <c r="JFI161" s="72"/>
      <c r="JFJ161" s="72"/>
      <c r="JFK161" s="72"/>
      <c r="JFL161" s="72"/>
      <c r="JFM161" s="71"/>
      <c r="JFN161" s="71"/>
      <c r="JFO161" s="71"/>
      <c r="JFP161" s="71"/>
      <c r="JFQ161" s="71"/>
      <c r="JFR161" s="71"/>
      <c r="JFS161" s="71"/>
      <c r="JFT161" s="72"/>
      <c r="JFU161" s="72"/>
      <c r="JFV161" s="72"/>
      <c r="JFW161" s="72"/>
      <c r="JFX161" s="72"/>
      <c r="JFY161" s="72"/>
      <c r="JFZ161" s="72"/>
      <c r="JGA161" s="72"/>
      <c r="JGB161" s="72"/>
      <c r="JGC161" s="71"/>
      <c r="JGD161" s="71"/>
      <c r="JGE161" s="71"/>
      <c r="JGF161" s="71"/>
      <c r="JGG161" s="71"/>
      <c r="JGH161" s="71"/>
      <c r="JGI161" s="71"/>
      <c r="JGJ161" s="72"/>
      <c r="JGK161" s="72"/>
      <c r="JGL161" s="72"/>
      <c r="JGM161" s="72"/>
      <c r="JGN161" s="72"/>
      <c r="JGO161" s="72"/>
      <c r="JGP161" s="72"/>
      <c r="JGQ161" s="72"/>
      <c r="JGR161" s="72"/>
      <c r="JGS161" s="71"/>
      <c r="JGT161" s="71"/>
      <c r="JGU161" s="71"/>
      <c r="JGV161" s="71"/>
      <c r="JGW161" s="71"/>
      <c r="JGX161" s="71"/>
      <c r="JGY161" s="71"/>
      <c r="JGZ161" s="72"/>
      <c r="JHA161" s="72"/>
      <c r="JHB161" s="72"/>
      <c r="JHC161" s="72"/>
      <c r="JHD161" s="72"/>
      <c r="JHE161" s="72"/>
      <c r="JHF161" s="72"/>
      <c r="JHG161" s="72"/>
      <c r="JHH161" s="72"/>
      <c r="JHI161" s="71"/>
      <c r="JHJ161" s="71"/>
      <c r="JHK161" s="71"/>
      <c r="JHL161" s="71"/>
      <c r="JHM161" s="71"/>
      <c r="JHN161" s="71"/>
      <c r="JHO161" s="71"/>
      <c r="JHP161" s="72"/>
      <c r="JHQ161" s="72"/>
      <c r="JHR161" s="72"/>
      <c r="JHS161" s="72"/>
      <c r="JHT161" s="72"/>
      <c r="JHU161" s="72"/>
      <c r="JHV161" s="72"/>
      <c r="JHW161" s="72"/>
      <c r="JHX161" s="72"/>
      <c r="JHY161" s="71"/>
      <c r="JHZ161" s="71"/>
      <c r="JIA161" s="71"/>
      <c r="JIB161" s="71"/>
      <c r="JIC161" s="71"/>
      <c r="JID161" s="71"/>
      <c r="JIE161" s="71"/>
      <c r="JIF161" s="72"/>
      <c r="JIG161" s="72"/>
      <c r="JIH161" s="72"/>
      <c r="JII161" s="72"/>
      <c r="JIJ161" s="72"/>
      <c r="JIK161" s="72"/>
      <c r="JIL161" s="72"/>
      <c r="JIM161" s="72"/>
      <c r="JIN161" s="72"/>
      <c r="JIO161" s="71"/>
      <c r="JIP161" s="71"/>
      <c r="JIQ161" s="71"/>
      <c r="JIR161" s="71"/>
      <c r="JIS161" s="71"/>
      <c r="JIT161" s="71"/>
      <c r="JIU161" s="71"/>
      <c r="JIV161" s="72"/>
      <c r="JIW161" s="72"/>
      <c r="JIX161" s="72"/>
      <c r="JIY161" s="72"/>
      <c r="JIZ161" s="72"/>
      <c r="JJA161" s="72"/>
      <c r="JJB161" s="72"/>
      <c r="JJC161" s="72"/>
      <c r="JJD161" s="72"/>
      <c r="JJE161" s="71"/>
      <c r="JJF161" s="71"/>
      <c r="JJG161" s="71"/>
      <c r="JJH161" s="71"/>
      <c r="JJI161" s="71"/>
      <c r="JJJ161" s="71"/>
      <c r="JJK161" s="71"/>
      <c r="JJL161" s="72"/>
      <c r="JJM161" s="72"/>
      <c r="JJN161" s="72"/>
      <c r="JJO161" s="72"/>
      <c r="JJP161" s="72"/>
      <c r="JJQ161" s="72"/>
      <c r="JJR161" s="72"/>
      <c r="JJS161" s="72"/>
      <c r="JJT161" s="72"/>
      <c r="JJU161" s="71"/>
      <c r="JJV161" s="71"/>
      <c r="JJW161" s="71"/>
      <c r="JJX161" s="71"/>
      <c r="JJY161" s="71"/>
      <c r="JJZ161" s="71"/>
      <c r="JKA161" s="71"/>
      <c r="JKB161" s="72"/>
      <c r="JKC161" s="72"/>
      <c r="JKD161" s="72"/>
      <c r="JKE161" s="72"/>
      <c r="JKF161" s="72"/>
      <c r="JKG161" s="72"/>
      <c r="JKH161" s="72"/>
      <c r="JKI161" s="72"/>
      <c r="JKJ161" s="72"/>
      <c r="JKK161" s="71"/>
      <c r="JKL161" s="71"/>
      <c r="JKM161" s="71"/>
      <c r="JKN161" s="71"/>
      <c r="JKO161" s="71"/>
      <c r="JKP161" s="71"/>
      <c r="JKQ161" s="71"/>
      <c r="JKR161" s="72"/>
      <c r="JKS161" s="72"/>
      <c r="JKT161" s="72"/>
      <c r="JKU161" s="72"/>
      <c r="JKV161" s="72"/>
      <c r="JKW161" s="72"/>
      <c r="JKX161" s="72"/>
      <c r="JKY161" s="72"/>
      <c r="JKZ161" s="72"/>
      <c r="JLA161" s="71"/>
      <c r="JLB161" s="71"/>
      <c r="JLC161" s="71"/>
      <c r="JLD161" s="71"/>
      <c r="JLE161" s="71"/>
      <c r="JLF161" s="71"/>
      <c r="JLG161" s="71"/>
      <c r="JLH161" s="72"/>
      <c r="JLI161" s="72"/>
      <c r="JLJ161" s="72"/>
      <c r="JLK161" s="72"/>
      <c r="JLL161" s="72"/>
      <c r="JLM161" s="72"/>
      <c r="JLN161" s="72"/>
      <c r="JLO161" s="72"/>
      <c r="JLP161" s="72"/>
      <c r="JLQ161" s="71"/>
      <c r="JLR161" s="71"/>
      <c r="JLS161" s="71"/>
      <c r="JLT161" s="71"/>
      <c r="JLU161" s="71"/>
      <c r="JLV161" s="71"/>
      <c r="JLW161" s="71"/>
      <c r="JLX161" s="72"/>
      <c r="JLY161" s="72"/>
      <c r="JLZ161" s="72"/>
      <c r="JMA161" s="72"/>
      <c r="JMB161" s="72"/>
      <c r="JMC161" s="72"/>
      <c r="JMD161" s="72"/>
      <c r="JME161" s="72"/>
      <c r="JMF161" s="72"/>
      <c r="JMG161" s="71"/>
      <c r="JMH161" s="71"/>
      <c r="JMI161" s="71"/>
      <c r="JMJ161" s="71"/>
      <c r="JMK161" s="71"/>
      <c r="JML161" s="71"/>
      <c r="JMM161" s="71"/>
      <c r="JMN161" s="72"/>
      <c r="JMO161" s="72"/>
      <c r="JMP161" s="72"/>
      <c r="JMQ161" s="72"/>
      <c r="JMR161" s="72"/>
      <c r="JMS161" s="72"/>
      <c r="JMT161" s="72"/>
      <c r="JMU161" s="72"/>
      <c r="JMV161" s="72"/>
      <c r="JMW161" s="71"/>
      <c r="JMX161" s="71"/>
      <c r="JMY161" s="71"/>
      <c r="JMZ161" s="71"/>
      <c r="JNA161" s="71"/>
      <c r="JNB161" s="71"/>
      <c r="JNC161" s="71"/>
      <c r="JND161" s="72"/>
      <c r="JNE161" s="72"/>
      <c r="JNF161" s="72"/>
      <c r="JNG161" s="72"/>
      <c r="JNH161" s="72"/>
      <c r="JNI161" s="72"/>
      <c r="JNJ161" s="72"/>
      <c r="JNK161" s="72"/>
      <c r="JNL161" s="72"/>
      <c r="JNM161" s="71"/>
      <c r="JNN161" s="71"/>
      <c r="JNO161" s="71"/>
      <c r="JNP161" s="71"/>
      <c r="JNQ161" s="71"/>
      <c r="JNR161" s="71"/>
      <c r="JNS161" s="71"/>
      <c r="JNT161" s="72"/>
      <c r="JNU161" s="72"/>
      <c r="JNV161" s="72"/>
      <c r="JNW161" s="72"/>
      <c r="JNX161" s="72"/>
      <c r="JNY161" s="72"/>
      <c r="JNZ161" s="72"/>
      <c r="JOA161" s="72"/>
      <c r="JOB161" s="72"/>
      <c r="JOC161" s="71"/>
      <c r="JOD161" s="71"/>
      <c r="JOE161" s="71"/>
      <c r="JOF161" s="71"/>
      <c r="JOG161" s="71"/>
      <c r="JOH161" s="71"/>
      <c r="JOI161" s="71"/>
      <c r="JOJ161" s="72"/>
      <c r="JOK161" s="72"/>
      <c r="JOL161" s="72"/>
      <c r="JOM161" s="72"/>
      <c r="JON161" s="72"/>
      <c r="JOO161" s="72"/>
      <c r="JOP161" s="72"/>
      <c r="JOQ161" s="72"/>
      <c r="JOR161" s="72"/>
      <c r="JOS161" s="71"/>
      <c r="JOT161" s="71"/>
      <c r="JOU161" s="71"/>
      <c r="JOV161" s="71"/>
      <c r="JOW161" s="71"/>
      <c r="JOX161" s="71"/>
      <c r="JOY161" s="71"/>
      <c r="JOZ161" s="72"/>
      <c r="JPA161" s="72"/>
      <c r="JPB161" s="72"/>
      <c r="JPC161" s="72"/>
      <c r="JPD161" s="72"/>
      <c r="JPE161" s="72"/>
      <c r="JPF161" s="72"/>
      <c r="JPG161" s="72"/>
      <c r="JPH161" s="72"/>
      <c r="JPI161" s="71"/>
      <c r="JPJ161" s="71"/>
      <c r="JPK161" s="71"/>
      <c r="JPL161" s="71"/>
      <c r="JPM161" s="71"/>
      <c r="JPN161" s="71"/>
      <c r="JPO161" s="71"/>
      <c r="JPP161" s="72"/>
      <c r="JPQ161" s="72"/>
      <c r="JPR161" s="72"/>
      <c r="JPS161" s="72"/>
      <c r="JPT161" s="72"/>
      <c r="JPU161" s="72"/>
      <c r="JPV161" s="72"/>
      <c r="JPW161" s="72"/>
      <c r="JPX161" s="72"/>
      <c r="JPY161" s="71"/>
      <c r="JPZ161" s="71"/>
      <c r="JQA161" s="71"/>
      <c r="JQB161" s="71"/>
      <c r="JQC161" s="71"/>
      <c r="JQD161" s="71"/>
      <c r="JQE161" s="71"/>
      <c r="JQF161" s="72"/>
      <c r="JQG161" s="72"/>
      <c r="JQH161" s="72"/>
      <c r="JQI161" s="72"/>
      <c r="JQJ161" s="72"/>
      <c r="JQK161" s="72"/>
      <c r="JQL161" s="72"/>
      <c r="JQM161" s="72"/>
      <c r="JQN161" s="72"/>
      <c r="JQO161" s="71"/>
      <c r="JQP161" s="71"/>
      <c r="JQQ161" s="71"/>
      <c r="JQR161" s="71"/>
      <c r="JQS161" s="71"/>
      <c r="JQT161" s="71"/>
      <c r="JQU161" s="71"/>
      <c r="JQV161" s="72"/>
      <c r="JQW161" s="72"/>
      <c r="JQX161" s="72"/>
      <c r="JQY161" s="72"/>
      <c r="JQZ161" s="72"/>
      <c r="JRA161" s="72"/>
      <c r="JRB161" s="72"/>
      <c r="JRC161" s="72"/>
      <c r="JRD161" s="72"/>
      <c r="JRE161" s="71"/>
      <c r="JRF161" s="71"/>
      <c r="JRG161" s="71"/>
      <c r="JRH161" s="71"/>
      <c r="JRI161" s="71"/>
      <c r="JRJ161" s="71"/>
      <c r="JRK161" s="71"/>
      <c r="JRL161" s="72"/>
      <c r="JRM161" s="72"/>
      <c r="JRN161" s="72"/>
      <c r="JRO161" s="72"/>
      <c r="JRP161" s="72"/>
      <c r="JRQ161" s="72"/>
      <c r="JRR161" s="72"/>
      <c r="JRS161" s="72"/>
      <c r="JRT161" s="72"/>
      <c r="JRU161" s="71"/>
      <c r="JRV161" s="71"/>
      <c r="JRW161" s="71"/>
      <c r="JRX161" s="71"/>
      <c r="JRY161" s="71"/>
      <c r="JRZ161" s="71"/>
      <c r="JSA161" s="71"/>
      <c r="JSB161" s="72"/>
      <c r="JSC161" s="72"/>
      <c r="JSD161" s="72"/>
      <c r="JSE161" s="72"/>
      <c r="JSF161" s="72"/>
      <c r="JSG161" s="72"/>
      <c r="JSH161" s="72"/>
      <c r="JSI161" s="72"/>
      <c r="JSJ161" s="72"/>
      <c r="JSK161" s="71"/>
      <c r="JSL161" s="71"/>
      <c r="JSM161" s="71"/>
      <c r="JSN161" s="71"/>
      <c r="JSO161" s="71"/>
      <c r="JSP161" s="71"/>
      <c r="JSQ161" s="71"/>
      <c r="JSR161" s="72"/>
      <c r="JSS161" s="72"/>
      <c r="JST161" s="72"/>
      <c r="JSU161" s="72"/>
      <c r="JSV161" s="72"/>
      <c r="JSW161" s="72"/>
      <c r="JSX161" s="72"/>
      <c r="JSY161" s="72"/>
      <c r="JSZ161" s="72"/>
      <c r="JTA161" s="71"/>
      <c r="JTB161" s="71"/>
      <c r="JTC161" s="71"/>
      <c r="JTD161" s="71"/>
      <c r="JTE161" s="71"/>
      <c r="JTF161" s="71"/>
      <c r="JTG161" s="71"/>
      <c r="JTH161" s="72"/>
      <c r="JTI161" s="72"/>
      <c r="JTJ161" s="72"/>
      <c r="JTK161" s="72"/>
      <c r="JTL161" s="72"/>
      <c r="JTM161" s="72"/>
      <c r="JTN161" s="72"/>
      <c r="JTO161" s="72"/>
      <c r="JTP161" s="72"/>
      <c r="JTQ161" s="71"/>
      <c r="JTR161" s="71"/>
      <c r="JTS161" s="71"/>
      <c r="JTT161" s="71"/>
      <c r="JTU161" s="71"/>
      <c r="JTV161" s="71"/>
      <c r="JTW161" s="71"/>
      <c r="JTX161" s="72"/>
      <c r="JTY161" s="72"/>
      <c r="JTZ161" s="72"/>
      <c r="JUA161" s="72"/>
      <c r="JUB161" s="72"/>
      <c r="JUC161" s="72"/>
      <c r="JUD161" s="72"/>
      <c r="JUE161" s="72"/>
      <c r="JUF161" s="72"/>
      <c r="JUG161" s="71"/>
      <c r="JUH161" s="71"/>
      <c r="JUI161" s="71"/>
      <c r="JUJ161" s="71"/>
      <c r="JUK161" s="71"/>
      <c r="JUL161" s="71"/>
      <c r="JUM161" s="71"/>
      <c r="JUN161" s="72"/>
      <c r="JUO161" s="72"/>
      <c r="JUP161" s="72"/>
      <c r="JUQ161" s="72"/>
      <c r="JUR161" s="72"/>
      <c r="JUS161" s="72"/>
      <c r="JUT161" s="72"/>
      <c r="JUU161" s="72"/>
      <c r="JUV161" s="72"/>
      <c r="JUW161" s="71"/>
      <c r="JUX161" s="71"/>
      <c r="JUY161" s="71"/>
      <c r="JUZ161" s="71"/>
      <c r="JVA161" s="71"/>
      <c r="JVB161" s="71"/>
      <c r="JVC161" s="71"/>
      <c r="JVD161" s="72"/>
      <c r="JVE161" s="72"/>
      <c r="JVF161" s="72"/>
      <c r="JVG161" s="72"/>
      <c r="JVH161" s="72"/>
      <c r="JVI161" s="72"/>
      <c r="JVJ161" s="72"/>
      <c r="JVK161" s="72"/>
      <c r="JVL161" s="72"/>
      <c r="JVM161" s="71"/>
      <c r="JVN161" s="71"/>
      <c r="JVO161" s="71"/>
      <c r="JVP161" s="71"/>
      <c r="JVQ161" s="71"/>
      <c r="JVR161" s="71"/>
      <c r="JVS161" s="71"/>
      <c r="JVT161" s="72"/>
      <c r="JVU161" s="72"/>
      <c r="JVV161" s="72"/>
      <c r="JVW161" s="72"/>
      <c r="JVX161" s="72"/>
      <c r="JVY161" s="72"/>
      <c r="JVZ161" s="72"/>
      <c r="JWA161" s="72"/>
      <c r="JWB161" s="72"/>
      <c r="JWC161" s="71"/>
      <c r="JWD161" s="71"/>
      <c r="JWE161" s="71"/>
      <c r="JWF161" s="71"/>
      <c r="JWG161" s="71"/>
      <c r="JWH161" s="71"/>
      <c r="JWI161" s="71"/>
      <c r="JWJ161" s="72"/>
      <c r="JWK161" s="72"/>
      <c r="JWL161" s="72"/>
      <c r="JWM161" s="72"/>
      <c r="JWN161" s="72"/>
      <c r="JWO161" s="72"/>
      <c r="JWP161" s="72"/>
      <c r="JWQ161" s="72"/>
      <c r="JWR161" s="72"/>
      <c r="JWS161" s="71"/>
      <c r="JWT161" s="71"/>
      <c r="JWU161" s="71"/>
      <c r="JWV161" s="71"/>
      <c r="JWW161" s="71"/>
      <c r="JWX161" s="71"/>
      <c r="JWY161" s="71"/>
      <c r="JWZ161" s="72"/>
      <c r="JXA161" s="72"/>
      <c r="JXB161" s="72"/>
      <c r="JXC161" s="72"/>
      <c r="JXD161" s="72"/>
      <c r="JXE161" s="72"/>
      <c r="JXF161" s="72"/>
      <c r="JXG161" s="72"/>
      <c r="JXH161" s="72"/>
      <c r="JXI161" s="71"/>
      <c r="JXJ161" s="71"/>
      <c r="JXK161" s="71"/>
      <c r="JXL161" s="71"/>
      <c r="JXM161" s="71"/>
      <c r="JXN161" s="71"/>
      <c r="JXO161" s="71"/>
      <c r="JXP161" s="72"/>
      <c r="JXQ161" s="72"/>
      <c r="JXR161" s="72"/>
      <c r="JXS161" s="72"/>
      <c r="JXT161" s="72"/>
      <c r="JXU161" s="72"/>
      <c r="JXV161" s="72"/>
      <c r="JXW161" s="72"/>
      <c r="JXX161" s="72"/>
      <c r="JXY161" s="71"/>
      <c r="JXZ161" s="71"/>
      <c r="JYA161" s="71"/>
      <c r="JYB161" s="71"/>
      <c r="JYC161" s="71"/>
      <c r="JYD161" s="71"/>
      <c r="JYE161" s="71"/>
      <c r="JYF161" s="72"/>
      <c r="JYG161" s="72"/>
      <c r="JYH161" s="72"/>
      <c r="JYI161" s="72"/>
      <c r="JYJ161" s="72"/>
      <c r="JYK161" s="72"/>
      <c r="JYL161" s="72"/>
      <c r="JYM161" s="72"/>
      <c r="JYN161" s="72"/>
      <c r="JYO161" s="71"/>
      <c r="JYP161" s="71"/>
      <c r="JYQ161" s="71"/>
      <c r="JYR161" s="71"/>
      <c r="JYS161" s="71"/>
      <c r="JYT161" s="71"/>
      <c r="JYU161" s="71"/>
      <c r="JYV161" s="72"/>
      <c r="JYW161" s="72"/>
      <c r="JYX161" s="72"/>
      <c r="JYY161" s="72"/>
      <c r="JYZ161" s="72"/>
      <c r="JZA161" s="72"/>
      <c r="JZB161" s="72"/>
      <c r="JZC161" s="72"/>
      <c r="JZD161" s="72"/>
      <c r="JZE161" s="71"/>
      <c r="JZF161" s="71"/>
      <c r="JZG161" s="71"/>
      <c r="JZH161" s="71"/>
      <c r="JZI161" s="71"/>
      <c r="JZJ161" s="71"/>
      <c r="JZK161" s="71"/>
      <c r="JZL161" s="72"/>
      <c r="JZM161" s="72"/>
      <c r="JZN161" s="72"/>
      <c r="JZO161" s="72"/>
      <c r="JZP161" s="72"/>
      <c r="JZQ161" s="72"/>
      <c r="JZR161" s="72"/>
      <c r="JZS161" s="72"/>
      <c r="JZT161" s="72"/>
      <c r="JZU161" s="71"/>
      <c r="JZV161" s="71"/>
      <c r="JZW161" s="71"/>
      <c r="JZX161" s="71"/>
      <c r="JZY161" s="71"/>
      <c r="JZZ161" s="71"/>
      <c r="KAA161" s="71"/>
      <c r="KAB161" s="72"/>
      <c r="KAC161" s="72"/>
      <c r="KAD161" s="72"/>
      <c r="KAE161" s="72"/>
      <c r="KAF161" s="72"/>
      <c r="KAG161" s="72"/>
      <c r="KAH161" s="72"/>
      <c r="KAI161" s="72"/>
      <c r="KAJ161" s="72"/>
      <c r="KAK161" s="71"/>
      <c r="KAL161" s="71"/>
      <c r="KAM161" s="71"/>
      <c r="KAN161" s="71"/>
      <c r="KAO161" s="71"/>
      <c r="KAP161" s="71"/>
      <c r="KAQ161" s="71"/>
      <c r="KAR161" s="72"/>
      <c r="KAS161" s="72"/>
      <c r="KAT161" s="72"/>
      <c r="KAU161" s="72"/>
      <c r="KAV161" s="72"/>
      <c r="KAW161" s="72"/>
      <c r="KAX161" s="72"/>
      <c r="KAY161" s="72"/>
      <c r="KAZ161" s="72"/>
      <c r="KBA161" s="71"/>
      <c r="KBB161" s="71"/>
      <c r="KBC161" s="71"/>
      <c r="KBD161" s="71"/>
      <c r="KBE161" s="71"/>
      <c r="KBF161" s="71"/>
      <c r="KBG161" s="71"/>
      <c r="KBH161" s="72"/>
      <c r="KBI161" s="72"/>
      <c r="KBJ161" s="72"/>
      <c r="KBK161" s="72"/>
      <c r="KBL161" s="72"/>
      <c r="KBM161" s="72"/>
      <c r="KBN161" s="72"/>
      <c r="KBO161" s="72"/>
      <c r="KBP161" s="72"/>
      <c r="KBQ161" s="71"/>
      <c r="KBR161" s="71"/>
      <c r="KBS161" s="71"/>
      <c r="KBT161" s="71"/>
      <c r="KBU161" s="71"/>
      <c r="KBV161" s="71"/>
      <c r="KBW161" s="71"/>
      <c r="KBX161" s="72"/>
      <c r="KBY161" s="72"/>
      <c r="KBZ161" s="72"/>
      <c r="KCA161" s="72"/>
      <c r="KCB161" s="72"/>
      <c r="KCC161" s="72"/>
      <c r="KCD161" s="72"/>
      <c r="KCE161" s="72"/>
      <c r="KCF161" s="72"/>
      <c r="KCG161" s="71"/>
      <c r="KCH161" s="71"/>
      <c r="KCI161" s="71"/>
      <c r="KCJ161" s="71"/>
      <c r="KCK161" s="71"/>
      <c r="KCL161" s="71"/>
      <c r="KCM161" s="71"/>
      <c r="KCN161" s="72"/>
      <c r="KCO161" s="72"/>
      <c r="KCP161" s="72"/>
      <c r="KCQ161" s="72"/>
      <c r="KCR161" s="72"/>
      <c r="KCS161" s="72"/>
      <c r="KCT161" s="72"/>
      <c r="KCU161" s="72"/>
      <c r="KCV161" s="72"/>
      <c r="KCW161" s="71"/>
      <c r="KCX161" s="71"/>
      <c r="KCY161" s="71"/>
      <c r="KCZ161" s="71"/>
      <c r="KDA161" s="71"/>
      <c r="KDB161" s="71"/>
      <c r="KDC161" s="71"/>
      <c r="KDD161" s="72"/>
      <c r="KDE161" s="72"/>
      <c r="KDF161" s="72"/>
      <c r="KDG161" s="72"/>
      <c r="KDH161" s="72"/>
      <c r="KDI161" s="72"/>
      <c r="KDJ161" s="72"/>
      <c r="KDK161" s="72"/>
      <c r="KDL161" s="72"/>
      <c r="KDM161" s="71"/>
      <c r="KDN161" s="71"/>
      <c r="KDO161" s="71"/>
      <c r="KDP161" s="71"/>
      <c r="KDQ161" s="71"/>
      <c r="KDR161" s="71"/>
      <c r="KDS161" s="71"/>
      <c r="KDT161" s="72"/>
      <c r="KDU161" s="72"/>
      <c r="KDV161" s="72"/>
      <c r="KDW161" s="72"/>
      <c r="KDX161" s="72"/>
      <c r="KDY161" s="72"/>
      <c r="KDZ161" s="72"/>
      <c r="KEA161" s="72"/>
      <c r="KEB161" s="72"/>
      <c r="KEC161" s="71"/>
      <c r="KED161" s="71"/>
      <c r="KEE161" s="71"/>
      <c r="KEF161" s="71"/>
      <c r="KEG161" s="71"/>
      <c r="KEH161" s="71"/>
      <c r="KEI161" s="71"/>
      <c r="KEJ161" s="72"/>
      <c r="KEK161" s="72"/>
      <c r="KEL161" s="72"/>
      <c r="KEM161" s="72"/>
      <c r="KEN161" s="72"/>
      <c r="KEO161" s="72"/>
      <c r="KEP161" s="72"/>
      <c r="KEQ161" s="72"/>
      <c r="KER161" s="72"/>
      <c r="KES161" s="71"/>
      <c r="KET161" s="71"/>
      <c r="KEU161" s="71"/>
      <c r="KEV161" s="71"/>
      <c r="KEW161" s="71"/>
      <c r="KEX161" s="71"/>
      <c r="KEY161" s="71"/>
      <c r="KEZ161" s="72"/>
      <c r="KFA161" s="72"/>
      <c r="KFB161" s="72"/>
      <c r="KFC161" s="72"/>
      <c r="KFD161" s="72"/>
      <c r="KFE161" s="72"/>
      <c r="KFF161" s="72"/>
      <c r="KFG161" s="72"/>
      <c r="KFH161" s="72"/>
      <c r="KFI161" s="71"/>
      <c r="KFJ161" s="71"/>
      <c r="KFK161" s="71"/>
      <c r="KFL161" s="71"/>
      <c r="KFM161" s="71"/>
      <c r="KFN161" s="71"/>
      <c r="KFO161" s="71"/>
      <c r="KFP161" s="72"/>
      <c r="KFQ161" s="72"/>
      <c r="KFR161" s="72"/>
      <c r="KFS161" s="72"/>
      <c r="KFT161" s="72"/>
      <c r="KFU161" s="72"/>
      <c r="KFV161" s="72"/>
      <c r="KFW161" s="72"/>
      <c r="KFX161" s="72"/>
      <c r="KFY161" s="71"/>
      <c r="KFZ161" s="71"/>
      <c r="KGA161" s="71"/>
      <c r="KGB161" s="71"/>
      <c r="KGC161" s="71"/>
      <c r="KGD161" s="71"/>
      <c r="KGE161" s="71"/>
      <c r="KGF161" s="72"/>
      <c r="KGG161" s="72"/>
      <c r="KGH161" s="72"/>
      <c r="KGI161" s="72"/>
      <c r="KGJ161" s="72"/>
      <c r="KGK161" s="72"/>
      <c r="KGL161" s="72"/>
      <c r="KGM161" s="72"/>
      <c r="KGN161" s="72"/>
      <c r="KGO161" s="71"/>
      <c r="KGP161" s="71"/>
      <c r="KGQ161" s="71"/>
      <c r="KGR161" s="71"/>
      <c r="KGS161" s="71"/>
      <c r="KGT161" s="71"/>
      <c r="KGU161" s="71"/>
      <c r="KGV161" s="72"/>
      <c r="KGW161" s="72"/>
      <c r="KGX161" s="72"/>
      <c r="KGY161" s="72"/>
      <c r="KGZ161" s="72"/>
      <c r="KHA161" s="72"/>
      <c r="KHB161" s="72"/>
      <c r="KHC161" s="72"/>
      <c r="KHD161" s="72"/>
      <c r="KHE161" s="71"/>
      <c r="KHF161" s="71"/>
      <c r="KHG161" s="71"/>
      <c r="KHH161" s="71"/>
      <c r="KHI161" s="71"/>
      <c r="KHJ161" s="71"/>
      <c r="KHK161" s="71"/>
      <c r="KHL161" s="72"/>
      <c r="KHM161" s="72"/>
      <c r="KHN161" s="72"/>
      <c r="KHO161" s="72"/>
      <c r="KHP161" s="72"/>
      <c r="KHQ161" s="72"/>
      <c r="KHR161" s="72"/>
      <c r="KHS161" s="72"/>
      <c r="KHT161" s="72"/>
      <c r="KHU161" s="71"/>
      <c r="KHV161" s="71"/>
      <c r="KHW161" s="71"/>
      <c r="KHX161" s="71"/>
      <c r="KHY161" s="71"/>
      <c r="KHZ161" s="71"/>
      <c r="KIA161" s="71"/>
      <c r="KIB161" s="72"/>
      <c r="KIC161" s="72"/>
      <c r="KID161" s="72"/>
      <c r="KIE161" s="72"/>
      <c r="KIF161" s="72"/>
      <c r="KIG161" s="72"/>
      <c r="KIH161" s="72"/>
      <c r="KII161" s="72"/>
      <c r="KIJ161" s="72"/>
      <c r="KIK161" s="71"/>
      <c r="KIL161" s="71"/>
      <c r="KIM161" s="71"/>
      <c r="KIN161" s="71"/>
      <c r="KIO161" s="71"/>
      <c r="KIP161" s="71"/>
      <c r="KIQ161" s="71"/>
      <c r="KIR161" s="72"/>
      <c r="KIS161" s="72"/>
      <c r="KIT161" s="72"/>
      <c r="KIU161" s="72"/>
      <c r="KIV161" s="72"/>
      <c r="KIW161" s="72"/>
      <c r="KIX161" s="72"/>
      <c r="KIY161" s="72"/>
      <c r="KIZ161" s="72"/>
      <c r="KJA161" s="71"/>
      <c r="KJB161" s="71"/>
      <c r="KJC161" s="71"/>
      <c r="KJD161" s="71"/>
      <c r="KJE161" s="71"/>
      <c r="KJF161" s="71"/>
      <c r="KJG161" s="71"/>
      <c r="KJH161" s="72"/>
      <c r="KJI161" s="72"/>
      <c r="KJJ161" s="72"/>
      <c r="KJK161" s="72"/>
      <c r="KJL161" s="72"/>
      <c r="KJM161" s="72"/>
      <c r="KJN161" s="72"/>
      <c r="KJO161" s="72"/>
      <c r="KJP161" s="72"/>
      <c r="KJQ161" s="71"/>
      <c r="KJR161" s="71"/>
      <c r="KJS161" s="71"/>
      <c r="KJT161" s="71"/>
      <c r="KJU161" s="71"/>
      <c r="KJV161" s="71"/>
      <c r="KJW161" s="71"/>
      <c r="KJX161" s="72"/>
      <c r="KJY161" s="72"/>
      <c r="KJZ161" s="72"/>
      <c r="KKA161" s="72"/>
      <c r="KKB161" s="72"/>
      <c r="KKC161" s="72"/>
      <c r="KKD161" s="72"/>
      <c r="KKE161" s="72"/>
      <c r="KKF161" s="72"/>
      <c r="KKG161" s="71"/>
      <c r="KKH161" s="71"/>
      <c r="KKI161" s="71"/>
      <c r="KKJ161" s="71"/>
      <c r="KKK161" s="71"/>
      <c r="KKL161" s="71"/>
      <c r="KKM161" s="71"/>
      <c r="KKN161" s="72"/>
      <c r="KKO161" s="72"/>
      <c r="KKP161" s="72"/>
      <c r="KKQ161" s="72"/>
      <c r="KKR161" s="72"/>
      <c r="KKS161" s="72"/>
      <c r="KKT161" s="72"/>
      <c r="KKU161" s="72"/>
      <c r="KKV161" s="72"/>
      <c r="KKW161" s="71"/>
      <c r="KKX161" s="71"/>
      <c r="KKY161" s="71"/>
      <c r="KKZ161" s="71"/>
      <c r="KLA161" s="71"/>
      <c r="KLB161" s="71"/>
      <c r="KLC161" s="71"/>
      <c r="KLD161" s="72"/>
      <c r="KLE161" s="72"/>
      <c r="KLF161" s="72"/>
      <c r="KLG161" s="72"/>
      <c r="KLH161" s="72"/>
      <c r="KLI161" s="72"/>
      <c r="KLJ161" s="72"/>
      <c r="KLK161" s="72"/>
      <c r="KLL161" s="72"/>
      <c r="KLM161" s="71"/>
      <c r="KLN161" s="71"/>
      <c r="KLO161" s="71"/>
      <c r="KLP161" s="71"/>
      <c r="KLQ161" s="71"/>
      <c r="KLR161" s="71"/>
      <c r="KLS161" s="71"/>
      <c r="KLT161" s="72"/>
      <c r="KLU161" s="72"/>
      <c r="KLV161" s="72"/>
      <c r="KLW161" s="72"/>
      <c r="KLX161" s="72"/>
      <c r="KLY161" s="72"/>
      <c r="KLZ161" s="72"/>
      <c r="KMA161" s="72"/>
      <c r="KMB161" s="72"/>
      <c r="KMC161" s="71"/>
      <c r="KMD161" s="71"/>
      <c r="KME161" s="71"/>
      <c r="KMF161" s="71"/>
      <c r="KMG161" s="71"/>
      <c r="KMH161" s="71"/>
      <c r="KMI161" s="71"/>
      <c r="KMJ161" s="72"/>
      <c r="KMK161" s="72"/>
      <c r="KML161" s="72"/>
      <c r="KMM161" s="72"/>
      <c r="KMN161" s="72"/>
      <c r="KMO161" s="72"/>
      <c r="KMP161" s="72"/>
      <c r="KMQ161" s="72"/>
      <c r="KMR161" s="72"/>
      <c r="KMS161" s="71"/>
      <c r="KMT161" s="71"/>
      <c r="KMU161" s="71"/>
      <c r="KMV161" s="71"/>
      <c r="KMW161" s="71"/>
      <c r="KMX161" s="71"/>
      <c r="KMY161" s="71"/>
      <c r="KMZ161" s="72"/>
      <c r="KNA161" s="72"/>
      <c r="KNB161" s="72"/>
      <c r="KNC161" s="72"/>
      <c r="KND161" s="72"/>
      <c r="KNE161" s="72"/>
      <c r="KNF161" s="72"/>
      <c r="KNG161" s="72"/>
      <c r="KNH161" s="72"/>
      <c r="KNI161" s="71"/>
      <c r="KNJ161" s="71"/>
      <c r="KNK161" s="71"/>
      <c r="KNL161" s="71"/>
      <c r="KNM161" s="71"/>
      <c r="KNN161" s="71"/>
      <c r="KNO161" s="71"/>
      <c r="KNP161" s="72"/>
      <c r="KNQ161" s="72"/>
      <c r="KNR161" s="72"/>
      <c r="KNS161" s="72"/>
      <c r="KNT161" s="72"/>
      <c r="KNU161" s="72"/>
      <c r="KNV161" s="72"/>
      <c r="KNW161" s="72"/>
      <c r="KNX161" s="72"/>
      <c r="KNY161" s="71"/>
      <c r="KNZ161" s="71"/>
      <c r="KOA161" s="71"/>
      <c r="KOB161" s="71"/>
      <c r="KOC161" s="71"/>
      <c r="KOD161" s="71"/>
      <c r="KOE161" s="71"/>
      <c r="KOF161" s="72"/>
      <c r="KOG161" s="72"/>
      <c r="KOH161" s="72"/>
      <c r="KOI161" s="72"/>
      <c r="KOJ161" s="72"/>
      <c r="KOK161" s="72"/>
      <c r="KOL161" s="72"/>
      <c r="KOM161" s="72"/>
      <c r="KON161" s="72"/>
      <c r="KOO161" s="71"/>
      <c r="KOP161" s="71"/>
      <c r="KOQ161" s="71"/>
      <c r="KOR161" s="71"/>
      <c r="KOS161" s="71"/>
      <c r="KOT161" s="71"/>
      <c r="KOU161" s="71"/>
      <c r="KOV161" s="72"/>
      <c r="KOW161" s="72"/>
      <c r="KOX161" s="72"/>
      <c r="KOY161" s="72"/>
      <c r="KOZ161" s="72"/>
      <c r="KPA161" s="72"/>
      <c r="KPB161" s="72"/>
      <c r="KPC161" s="72"/>
      <c r="KPD161" s="72"/>
      <c r="KPE161" s="71"/>
      <c r="KPF161" s="71"/>
      <c r="KPG161" s="71"/>
      <c r="KPH161" s="71"/>
      <c r="KPI161" s="71"/>
      <c r="KPJ161" s="71"/>
      <c r="KPK161" s="71"/>
      <c r="KPL161" s="72"/>
      <c r="KPM161" s="72"/>
      <c r="KPN161" s="72"/>
      <c r="KPO161" s="72"/>
      <c r="KPP161" s="72"/>
      <c r="KPQ161" s="72"/>
      <c r="KPR161" s="72"/>
      <c r="KPS161" s="72"/>
      <c r="KPT161" s="72"/>
      <c r="KPU161" s="71"/>
      <c r="KPV161" s="71"/>
      <c r="KPW161" s="71"/>
      <c r="KPX161" s="71"/>
      <c r="KPY161" s="71"/>
      <c r="KPZ161" s="71"/>
      <c r="KQA161" s="71"/>
      <c r="KQB161" s="72"/>
      <c r="KQC161" s="72"/>
      <c r="KQD161" s="72"/>
      <c r="KQE161" s="72"/>
      <c r="KQF161" s="72"/>
      <c r="KQG161" s="72"/>
      <c r="KQH161" s="72"/>
      <c r="KQI161" s="72"/>
      <c r="KQJ161" s="72"/>
      <c r="KQK161" s="71"/>
      <c r="KQL161" s="71"/>
      <c r="KQM161" s="71"/>
      <c r="KQN161" s="71"/>
      <c r="KQO161" s="71"/>
      <c r="KQP161" s="71"/>
      <c r="KQQ161" s="71"/>
      <c r="KQR161" s="72"/>
      <c r="KQS161" s="72"/>
      <c r="KQT161" s="72"/>
      <c r="KQU161" s="72"/>
      <c r="KQV161" s="72"/>
      <c r="KQW161" s="72"/>
      <c r="KQX161" s="72"/>
      <c r="KQY161" s="72"/>
      <c r="KQZ161" s="72"/>
      <c r="KRA161" s="71"/>
      <c r="KRB161" s="71"/>
      <c r="KRC161" s="71"/>
      <c r="KRD161" s="71"/>
      <c r="KRE161" s="71"/>
      <c r="KRF161" s="71"/>
      <c r="KRG161" s="71"/>
      <c r="KRH161" s="72"/>
      <c r="KRI161" s="72"/>
      <c r="KRJ161" s="72"/>
      <c r="KRK161" s="72"/>
      <c r="KRL161" s="72"/>
      <c r="KRM161" s="72"/>
      <c r="KRN161" s="72"/>
      <c r="KRO161" s="72"/>
      <c r="KRP161" s="72"/>
      <c r="KRQ161" s="71"/>
      <c r="KRR161" s="71"/>
      <c r="KRS161" s="71"/>
      <c r="KRT161" s="71"/>
      <c r="KRU161" s="71"/>
      <c r="KRV161" s="71"/>
      <c r="KRW161" s="71"/>
      <c r="KRX161" s="72"/>
      <c r="KRY161" s="72"/>
      <c r="KRZ161" s="72"/>
      <c r="KSA161" s="72"/>
      <c r="KSB161" s="72"/>
      <c r="KSC161" s="72"/>
      <c r="KSD161" s="72"/>
      <c r="KSE161" s="72"/>
      <c r="KSF161" s="72"/>
      <c r="KSG161" s="71"/>
      <c r="KSH161" s="71"/>
      <c r="KSI161" s="71"/>
      <c r="KSJ161" s="71"/>
      <c r="KSK161" s="71"/>
      <c r="KSL161" s="71"/>
      <c r="KSM161" s="71"/>
      <c r="KSN161" s="72"/>
      <c r="KSO161" s="72"/>
      <c r="KSP161" s="72"/>
      <c r="KSQ161" s="72"/>
      <c r="KSR161" s="72"/>
      <c r="KSS161" s="72"/>
      <c r="KST161" s="72"/>
      <c r="KSU161" s="72"/>
      <c r="KSV161" s="72"/>
      <c r="KSW161" s="71"/>
      <c r="KSX161" s="71"/>
      <c r="KSY161" s="71"/>
      <c r="KSZ161" s="71"/>
      <c r="KTA161" s="71"/>
      <c r="KTB161" s="71"/>
      <c r="KTC161" s="71"/>
      <c r="KTD161" s="72"/>
      <c r="KTE161" s="72"/>
      <c r="KTF161" s="72"/>
      <c r="KTG161" s="72"/>
      <c r="KTH161" s="72"/>
      <c r="KTI161" s="72"/>
      <c r="KTJ161" s="72"/>
      <c r="KTK161" s="72"/>
      <c r="KTL161" s="72"/>
      <c r="KTM161" s="71"/>
      <c r="KTN161" s="71"/>
      <c r="KTO161" s="71"/>
      <c r="KTP161" s="71"/>
      <c r="KTQ161" s="71"/>
      <c r="KTR161" s="71"/>
      <c r="KTS161" s="71"/>
      <c r="KTT161" s="72"/>
      <c r="KTU161" s="72"/>
      <c r="KTV161" s="72"/>
      <c r="KTW161" s="72"/>
      <c r="KTX161" s="72"/>
      <c r="KTY161" s="72"/>
      <c r="KTZ161" s="72"/>
      <c r="KUA161" s="72"/>
      <c r="KUB161" s="72"/>
      <c r="KUC161" s="71"/>
      <c r="KUD161" s="71"/>
      <c r="KUE161" s="71"/>
      <c r="KUF161" s="71"/>
      <c r="KUG161" s="71"/>
      <c r="KUH161" s="71"/>
      <c r="KUI161" s="71"/>
      <c r="KUJ161" s="72"/>
      <c r="KUK161" s="72"/>
      <c r="KUL161" s="72"/>
      <c r="KUM161" s="72"/>
      <c r="KUN161" s="72"/>
      <c r="KUO161" s="72"/>
      <c r="KUP161" s="72"/>
      <c r="KUQ161" s="72"/>
      <c r="KUR161" s="72"/>
      <c r="KUS161" s="71"/>
      <c r="KUT161" s="71"/>
      <c r="KUU161" s="71"/>
      <c r="KUV161" s="71"/>
      <c r="KUW161" s="71"/>
      <c r="KUX161" s="71"/>
      <c r="KUY161" s="71"/>
      <c r="KUZ161" s="72"/>
      <c r="KVA161" s="72"/>
      <c r="KVB161" s="72"/>
      <c r="KVC161" s="72"/>
      <c r="KVD161" s="72"/>
      <c r="KVE161" s="72"/>
      <c r="KVF161" s="72"/>
      <c r="KVG161" s="72"/>
      <c r="KVH161" s="72"/>
      <c r="KVI161" s="71"/>
      <c r="KVJ161" s="71"/>
      <c r="KVK161" s="71"/>
      <c r="KVL161" s="71"/>
      <c r="KVM161" s="71"/>
      <c r="KVN161" s="71"/>
      <c r="KVO161" s="71"/>
      <c r="KVP161" s="72"/>
      <c r="KVQ161" s="72"/>
      <c r="KVR161" s="72"/>
      <c r="KVS161" s="72"/>
      <c r="KVT161" s="72"/>
      <c r="KVU161" s="72"/>
      <c r="KVV161" s="72"/>
      <c r="KVW161" s="72"/>
      <c r="KVX161" s="72"/>
      <c r="KVY161" s="71"/>
      <c r="KVZ161" s="71"/>
      <c r="KWA161" s="71"/>
      <c r="KWB161" s="71"/>
      <c r="KWC161" s="71"/>
      <c r="KWD161" s="71"/>
      <c r="KWE161" s="71"/>
      <c r="KWF161" s="72"/>
      <c r="KWG161" s="72"/>
      <c r="KWH161" s="72"/>
      <c r="KWI161" s="72"/>
      <c r="KWJ161" s="72"/>
      <c r="KWK161" s="72"/>
      <c r="KWL161" s="72"/>
      <c r="KWM161" s="72"/>
      <c r="KWN161" s="72"/>
      <c r="KWO161" s="71"/>
      <c r="KWP161" s="71"/>
      <c r="KWQ161" s="71"/>
      <c r="KWR161" s="71"/>
      <c r="KWS161" s="71"/>
      <c r="KWT161" s="71"/>
      <c r="KWU161" s="71"/>
      <c r="KWV161" s="72"/>
      <c r="KWW161" s="72"/>
      <c r="KWX161" s="72"/>
      <c r="KWY161" s="72"/>
      <c r="KWZ161" s="72"/>
      <c r="KXA161" s="72"/>
      <c r="KXB161" s="72"/>
      <c r="KXC161" s="72"/>
      <c r="KXD161" s="72"/>
      <c r="KXE161" s="71"/>
      <c r="KXF161" s="71"/>
      <c r="KXG161" s="71"/>
      <c r="KXH161" s="71"/>
      <c r="KXI161" s="71"/>
      <c r="KXJ161" s="71"/>
      <c r="KXK161" s="71"/>
      <c r="KXL161" s="72"/>
      <c r="KXM161" s="72"/>
      <c r="KXN161" s="72"/>
      <c r="KXO161" s="72"/>
      <c r="KXP161" s="72"/>
      <c r="KXQ161" s="72"/>
      <c r="KXR161" s="72"/>
      <c r="KXS161" s="72"/>
      <c r="KXT161" s="72"/>
      <c r="KXU161" s="71"/>
      <c r="KXV161" s="71"/>
      <c r="KXW161" s="71"/>
      <c r="KXX161" s="71"/>
      <c r="KXY161" s="71"/>
      <c r="KXZ161" s="71"/>
      <c r="KYA161" s="71"/>
      <c r="KYB161" s="72"/>
      <c r="KYC161" s="72"/>
      <c r="KYD161" s="72"/>
      <c r="KYE161" s="72"/>
      <c r="KYF161" s="72"/>
      <c r="KYG161" s="72"/>
      <c r="KYH161" s="72"/>
      <c r="KYI161" s="72"/>
      <c r="KYJ161" s="72"/>
      <c r="KYK161" s="71"/>
      <c r="KYL161" s="71"/>
      <c r="KYM161" s="71"/>
      <c r="KYN161" s="71"/>
      <c r="KYO161" s="71"/>
      <c r="KYP161" s="71"/>
      <c r="KYQ161" s="71"/>
      <c r="KYR161" s="72"/>
      <c r="KYS161" s="72"/>
      <c r="KYT161" s="72"/>
      <c r="KYU161" s="72"/>
      <c r="KYV161" s="72"/>
      <c r="KYW161" s="72"/>
      <c r="KYX161" s="72"/>
      <c r="KYY161" s="72"/>
      <c r="KYZ161" s="72"/>
      <c r="KZA161" s="71"/>
      <c r="KZB161" s="71"/>
      <c r="KZC161" s="71"/>
      <c r="KZD161" s="71"/>
      <c r="KZE161" s="71"/>
      <c r="KZF161" s="71"/>
      <c r="KZG161" s="71"/>
      <c r="KZH161" s="72"/>
      <c r="KZI161" s="72"/>
      <c r="KZJ161" s="72"/>
      <c r="KZK161" s="72"/>
      <c r="KZL161" s="72"/>
      <c r="KZM161" s="72"/>
      <c r="KZN161" s="72"/>
      <c r="KZO161" s="72"/>
      <c r="KZP161" s="72"/>
      <c r="KZQ161" s="71"/>
      <c r="KZR161" s="71"/>
      <c r="KZS161" s="71"/>
      <c r="KZT161" s="71"/>
      <c r="KZU161" s="71"/>
      <c r="KZV161" s="71"/>
      <c r="KZW161" s="71"/>
      <c r="KZX161" s="72"/>
      <c r="KZY161" s="72"/>
      <c r="KZZ161" s="72"/>
      <c r="LAA161" s="72"/>
      <c r="LAB161" s="72"/>
      <c r="LAC161" s="72"/>
      <c r="LAD161" s="72"/>
      <c r="LAE161" s="72"/>
      <c r="LAF161" s="72"/>
      <c r="LAG161" s="71"/>
      <c r="LAH161" s="71"/>
      <c r="LAI161" s="71"/>
      <c r="LAJ161" s="71"/>
      <c r="LAK161" s="71"/>
      <c r="LAL161" s="71"/>
      <c r="LAM161" s="71"/>
      <c r="LAN161" s="72"/>
      <c r="LAO161" s="72"/>
      <c r="LAP161" s="72"/>
      <c r="LAQ161" s="72"/>
      <c r="LAR161" s="72"/>
      <c r="LAS161" s="72"/>
      <c r="LAT161" s="72"/>
      <c r="LAU161" s="72"/>
      <c r="LAV161" s="72"/>
      <c r="LAW161" s="71"/>
      <c r="LAX161" s="71"/>
      <c r="LAY161" s="71"/>
      <c r="LAZ161" s="71"/>
      <c r="LBA161" s="71"/>
      <c r="LBB161" s="71"/>
      <c r="LBC161" s="71"/>
      <c r="LBD161" s="72"/>
      <c r="LBE161" s="72"/>
      <c r="LBF161" s="72"/>
      <c r="LBG161" s="72"/>
      <c r="LBH161" s="72"/>
      <c r="LBI161" s="72"/>
      <c r="LBJ161" s="72"/>
      <c r="LBK161" s="72"/>
      <c r="LBL161" s="72"/>
      <c r="LBM161" s="71"/>
      <c r="LBN161" s="71"/>
      <c r="LBO161" s="71"/>
      <c r="LBP161" s="71"/>
      <c r="LBQ161" s="71"/>
      <c r="LBR161" s="71"/>
      <c r="LBS161" s="71"/>
      <c r="LBT161" s="72"/>
      <c r="LBU161" s="72"/>
      <c r="LBV161" s="72"/>
      <c r="LBW161" s="72"/>
      <c r="LBX161" s="72"/>
      <c r="LBY161" s="72"/>
      <c r="LBZ161" s="72"/>
      <c r="LCA161" s="72"/>
      <c r="LCB161" s="72"/>
      <c r="LCC161" s="71"/>
      <c r="LCD161" s="71"/>
      <c r="LCE161" s="71"/>
      <c r="LCF161" s="71"/>
      <c r="LCG161" s="71"/>
      <c r="LCH161" s="71"/>
      <c r="LCI161" s="71"/>
      <c r="LCJ161" s="72"/>
      <c r="LCK161" s="72"/>
      <c r="LCL161" s="72"/>
      <c r="LCM161" s="72"/>
      <c r="LCN161" s="72"/>
      <c r="LCO161" s="72"/>
      <c r="LCP161" s="72"/>
      <c r="LCQ161" s="72"/>
      <c r="LCR161" s="72"/>
      <c r="LCS161" s="71"/>
      <c r="LCT161" s="71"/>
      <c r="LCU161" s="71"/>
      <c r="LCV161" s="71"/>
      <c r="LCW161" s="71"/>
      <c r="LCX161" s="71"/>
      <c r="LCY161" s="71"/>
      <c r="LCZ161" s="72"/>
      <c r="LDA161" s="72"/>
      <c r="LDB161" s="72"/>
      <c r="LDC161" s="72"/>
      <c r="LDD161" s="72"/>
      <c r="LDE161" s="72"/>
      <c r="LDF161" s="72"/>
      <c r="LDG161" s="72"/>
      <c r="LDH161" s="72"/>
      <c r="LDI161" s="71"/>
      <c r="LDJ161" s="71"/>
      <c r="LDK161" s="71"/>
      <c r="LDL161" s="71"/>
      <c r="LDM161" s="71"/>
      <c r="LDN161" s="71"/>
      <c r="LDO161" s="71"/>
      <c r="LDP161" s="72"/>
      <c r="LDQ161" s="72"/>
      <c r="LDR161" s="72"/>
      <c r="LDS161" s="72"/>
      <c r="LDT161" s="72"/>
      <c r="LDU161" s="72"/>
      <c r="LDV161" s="72"/>
      <c r="LDW161" s="72"/>
      <c r="LDX161" s="72"/>
      <c r="LDY161" s="71"/>
      <c r="LDZ161" s="71"/>
      <c r="LEA161" s="71"/>
      <c r="LEB161" s="71"/>
      <c r="LEC161" s="71"/>
      <c r="LED161" s="71"/>
      <c r="LEE161" s="71"/>
      <c r="LEF161" s="72"/>
      <c r="LEG161" s="72"/>
      <c r="LEH161" s="72"/>
      <c r="LEI161" s="72"/>
      <c r="LEJ161" s="72"/>
      <c r="LEK161" s="72"/>
      <c r="LEL161" s="72"/>
      <c r="LEM161" s="72"/>
      <c r="LEN161" s="72"/>
      <c r="LEO161" s="71"/>
      <c r="LEP161" s="71"/>
      <c r="LEQ161" s="71"/>
      <c r="LER161" s="71"/>
      <c r="LES161" s="71"/>
      <c r="LET161" s="71"/>
      <c r="LEU161" s="71"/>
      <c r="LEV161" s="72"/>
      <c r="LEW161" s="72"/>
      <c r="LEX161" s="72"/>
      <c r="LEY161" s="72"/>
      <c r="LEZ161" s="72"/>
      <c r="LFA161" s="72"/>
      <c r="LFB161" s="72"/>
      <c r="LFC161" s="72"/>
      <c r="LFD161" s="72"/>
      <c r="LFE161" s="71"/>
      <c r="LFF161" s="71"/>
      <c r="LFG161" s="71"/>
      <c r="LFH161" s="71"/>
      <c r="LFI161" s="71"/>
      <c r="LFJ161" s="71"/>
      <c r="LFK161" s="71"/>
      <c r="LFL161" s="72"/>
      <c r="LFM161" s="72"/>
      <c r="LFN161" s="72"/>
      <c r="LFO161" s="72"/>
      <c r="LFP161" s="72"/>
      <c r="LFQ161" s="72"/>
      <c r="LFR161" s="72"/>
      <c r="LFS161" s="72"/>
      <c r="LFT161" s="72"/>
      <c r="LFU161" s="71"/>
      <c r="LFV161" s="71"/>
      <c r="LFW161" s="71"/>
      <c r="LFX161" s="71"/>
      <c r="LFY161" s="71"/>
      <c r="LFZ161" s="71"/>
      <c r="LGA161" s="71"/>
      <c r="LGB161" s="72"/>
      <c r="LGC161" s="72"/>
      <c r="LGD161" s="72"/>
      <c r="LGE161" s="72"/>
      <c r="LGF161" s="72"/>
      <c r="LGG161" s="72"/>
      <c r="LGH161" s="72"/>
      <c r="LGI161" s="72"/>
      <c r="LGJ161" s="72"/>
      <c r="LGK161" s="71"/>
      <c r="LGL161" s="71"/>
      <c r="LGM161" s="71"/>
      <c r="LGN161" s="71"/>
      <c r="LGO161" s="71"/>
      <c r="LGP161" s="71"/>
      <c r="LGQ161" s="71"/>
      <c r="LGR161" s="72"/>
      <c r="LGS161" s="72"/>
      <c r="LGT161" s="72"/>
      <c r="LGU161" s="72"/>
      <c r="LGV161" s="72"/>
      <c r="LGW161" s="72"/>
      <c r="LGX161" s="72"/>
      <c r="LGY161" s="72"/>
      <c r="LGZ161" s="72"/>
      <c r="LHA161" s="71"/>
      <c r="LHB161" s="71"/>
      <c r="LHC161" s="71"/>
      <c r="LHD161" s="71"/>
      <c r="LHE161" s="71"/>
      <c r="LHF161" s="71"/>
      <c r="LHG161" s="71"/>
      <c r="LHH161" s="72"/>
      <c r="LHI161" s="72"/>
      <c r="LHJ161" s="72"/>
      <c r="LHK161" s="72"/>
      <c r="LHL161" s="72"/>
      <c r="LHM161" s="72"/>
      <c r="LHN161" s="72"/>
      <c r="LHO161" s="72"/>
      <c r="LHP161" s="72"/>
      <c r="LHQ161" s="71"/>
      <c r="LHR161" s="71"/>
      <c r="LHS161" s="71"/>
      <c r="LHT161" s="71"/>
      <c r="LHU161" s="71"/>
      <c r="LHV161" s="71"/>
      <c r="LHW161" s="71"/>
      <c r="LHX161" s="72"/>
      <c r="LHY161" s="72"/>
      <c r="LHZ161" s="72"/>
      <c r="LIA161" s="72"/>
      <c r="LIB161" s="72"/>
      <c r="LIC161" s="72"/>
      <c r="LID161" s="72"/>
      <c r="LIE161" s="72"/>
      <c r="LIF161" s="72"/>
      <c r="LIG161" s="71"/>
      <c r="LIH161" s="71"/>
      <c r="LII161" s="71"/>
      <c r="LIJ161" s="71"/>
      <c r="LIK161" s="71"/>
      <c r="LIL161" s="71"/>
      <c r="LIM161" s="71"/>
      <c r="LIN161" s="72"/>
      <c r="LIO161" s="72"/>
      <c r="LIP161" s="72"/>
      <c r="LIQ161" s="72"/>
      <c r="LIR161" s="72"/>
      <c r="LIS161" s="72"/>
      <c r="LIT161" s="72"/>
      <c r="LIU161" s="72"/>
      <c r="LIV161" s="72"/>
      <c r="LIW161" s="71"/>
      <c r="LIX161" s="71"/>
      <c r="LIY161" s="71"/>
      <c r="LIZ161" s="71"/>
      <c r="LJA161" s="71"/>
      <c r="LJB161" s="71"/>
      <c r="LJC161" s="71"/>
      <c r="LJD161" s="72"/>
      <c r="LJE161" s="72"/>
      <c r="LJF161" s="72"/>
      <c r="LJG161" s="72"/>
      <c r="LJH161" s="72"/>
      <c r="LJI161" s="72"/>
      <c r="LJJ161" s="72"/>
      <c r="LJK161" s="72"/>
      <c r="LJL161" s="72"/>
      <c r="LJM161" s="71"/>
      <c r="LJN161" s="71"/>
      <c r="LJO161" s="71"/>
      <c r="LJP161" s="71"/>
      <c r="LJQ161" s="71"/>
      <c r="LJR161" s="71"/>
      <c r="LJS161" s="71"/>
      <c r="LJT161" s="72"/>
      <c r="LJU161" s="72"/>
      <c r="LJV161" s="72"/>
      <c r="LJW161" s="72"/>
      <c r="LJX161" s="72"/>
      <c r="LJY161" s="72"/>
      <c r="LJZ161" s="72"/>
      <c r="LKA161" s="72"/>
      <c r="LKB161" s="72"/>
      <c r="LKC161" s="71"/>
      <c r="LKD161" s="71"/>
      <c r="LKE161" s="71"/>
      <c r="LKF161" s="71"/>
      <c r="LKG161" s="71"/>
      <c r="LKH161" s="71"/>
      <c r="LKI161" s="71"/>
      <c r="LKJ161" s="72"/>
      <c r="LKK161" s="72"/>
      <c r="LKL161" s="72"/>
      <c r="LKM161" s="72"/>
      <c r="LKN161" s="72"/>
      <c r="LKO161" s="72"/>
      <c r="LKP161" s="72"/>
      <c r="LKQ161" s="72"/>
      <c r="LKR161" s="72"/>
      <c r="LKS161" s="71"/>
      <c r="LKT161" s="71"/>
      <c r="LKU161" s="71"/>
      <c r="LKV161" s="71"/>
      <c r="LKW161" s="71"/>
      <c r="LKX161" s="71"/>
      <c r="LKY161" s="71"/>
      <c r="LKZ161" s="72"/>
      <c r="LLA161" s="72"/>
      <c r="LLB161" s="72"/>
      <c r="LLC161" s="72"/>
      <c r="LLD161" s="72"/>
      <c r="LLE161" s="72"/>
      <c r="LLF161" s="72"/>
      <c r="LLG161" s="72"/>
      <c r="LLH161" s="72"/>
      <c r="LLI161" s="71"/>
      <c r="LLJ161" s="71"/>
      <c r="LLK161" s="71"/>
      <c r="LLL161" s="71"/>
      <c r="LLM161" s="71"/>
      <c r="LLN161" s="71"/>
      <c r="LLO161" s="71"/>
      <c r="LLP161" s="72"/>
      <c r="LLQ161" s="72"/>
      <c r="LLR161" s="72"/>
      <c r="LLS161" s="72"/>
      <c r="LLT161" s="72"/>
      <c r="LLU161" s="72"/>
      <c r="LLV161" s="72"/>
      <c r="LLW161" s="72"/>
      <c r="LLX161" s="72"/>
      <c r="LLY161" s="71"/>
      <c r="LLZ161" s="71"/>
      <c r="LMA161" s="71"/>
      <c r="LMB161" s="71"/>
      <c r="LMC161" s="71"/>
      <c r="LMD161" s="71"/>
      <c r="LME161" s="71"/>
      <c r="LMF161" s="72"/>
      <c r="LMG161" s="72"/>
      <c r="LMH161" s="72"/>
      <c r="LMI161" s="72"/>
      <c r="LMJ161" s="72"/>
      <c r="LMK161" s="72"/>
      <c r="LML161" s="72"/>
      <c r="LMM161" s="72"/>
      <c r="LMN161" s="72"/>
      <c r="LMO161" s="71"/>
      <c r="LMP161" s="71"/>
      <c r="LMQ161" s="71"/>
      <c r="LMR161" s="71"/>
      <c r="LMS161" s="71"/>
      <c r="LMT161" s="71"/>
      <c r="LMU161" s="71"/>
      <c r="LMV161" s="72"/>
      <c r="LMW161" s="72"/>
      <c r="LMX161" s="72"/>
      <c r="LMY161" s="72"/>
      <c r="LMZ161" s="72"/>
      <c r="LNA161" s="72"/>
      <c r="LNB161" s="72"/>
      <c r="LNC161" s="72"/>
      <c r="LND161" s="72"/>
      <c r="LNE161" s="71"/>
      <c r="LNF161" s="71"/>
      <c r="LNG161" s="71"/>
      <c r="LNH161" s="71"/>
      <c r="LNI161" s="71"/>
      <c r="LNJ161" s="71"/>
      <c r="LNK161" s="71"/>
      <c r="LNL161" s="72"/>
      <c r="LNM161" s="72"/>
      <c r="LNN161" s="72"/>
      <c r="LNO161" s="72"/>
      <c r="LNP161" s="72"/>
      <c r="LNQ161" s="72"/>
      <c r="LNR161" s="72"/>
      <c r="LNS161" s="72"/>
      <c r="LNT161" s="72"/>
      <c r="LNU161" s="71"/>
      <c r="LNV161" s="71"/>
      <c r="LNW161" s="71"/>
      <c r="LNX161" s="71"/>
      <c r="LNY161" s="71"/>
      <c r="LNZ161" s="71"/>
      <c r="LOA161" s="71"/>
      <c r="LOB161" s="72"/>
      <c r="LOC161" s="72"/>
      <c r="LOD161" s="72"/>
      <c r="LOE161" s="72"/>
      <c r="LOF161" s="72"/>
      <c r="LOG161" s="72"/>
      <c r="LOH161" s="72"/>
      <c r="LOI161" s="72"/>
      <c r="LOJ161" s="72"/>
      <c r="LOK161" s="71"/>
      <c r="LOL161" s="71"/>
      <c r="LOM161" s="71"/>
      <c r="LON161" s="71"/>
      <c r="LOO161" s="71"/>
      <c r="LOP161" s="71"/>
      <c r="LOQ161" s="71"/>
      <c r="LOR161" s="72"/>
      <c r="LOS161" s="72"/>
      <c r="LOT161" s="72"/>
      <c r="LOU161" s="72"/>
      <c r="LOV161" s="72"/>
      <c r="LOW161" s="72"/>
      <c r="LOX161" s="72"/>
      <c r="LOY161" s="72"/>
      <c r="LOZ161" s="72"/>
      <c r="LPA161" s="71"/>
      <c r="LPB161" s="71"/>
      <c r="LPC161" s="71"/>
      <c r="LPD161" s="71"/>
      <c r="LPE161" s="71"/>
      <c r="LPF161" s="71"/>
      <c r="LPG161" s="71"/>
      <c r="LPH161" s="72"/>
      <c r="LPI161" s="72"/>
      <c r="LPJ161" s="72"/>
      <c r="LPK161" s="72"/>
      <c r="LPL161" s="72"/>
      <c r="LPM161" s="72"/>
      <c r="LPN161" s="72"/>
      <c r="LPO161" s="72"/>
      <c r="LPP161" s="72"/>
      <c r="LPQ161" s="71"/>
      <c r="LPR161" s="71"/>
      <c r="LPS161" s="71"/>
      <c r="LPT161" s="71"/>
      <c r="LPU161" s="71"/>
      <c r="LPV161" s="71"/>
      <c r="LPW161" s="71"/>
      <c r="LPX161" s="72"/>
      <c r="LPY161" s="72"/>
      <c r="LPZ161" s="72"/>
      <c r="LQA161" s="72"/>
      <c r="LQB161" s="72"/>
      <c r="LQC161" s="72"/>
      <c r="LQD161" s="72"/>
      <c r="LQE161" s="72"/>
      <c r="LQF161" s="72"/>
      <c r="LQG161" s="71"/>
      <c r="LQH161" s="71"/>
      <c r="LQI161" s="71"/>
      <c r="LQJ161" s="71"/>
      <c r="LQK161" s="71"/>
      <c r="LQL161" s="71"/>
      <c r="LQM161" s="71"/>
      <c r="LQN161" s="72"/>
      <c r="LQO161" s="72"/>
      <c r="LQP161" s="72"/>
      <c r="LQQ161" s="72"/>
      <c r="LQR161" s="72"/>
      <c r="LQS161" s="72"/>
      <c r="LQT161" s="72"/>
      <c r="LQU161" s="72"/>
      <c r="LQV161" s="72"/>
      <c r="LQW161" s="71"/>
      <c r="LQX161" s="71"/>
      <c r="LQY161" s="71"/>
      <c r="LQZ161" s="71"/>
      <c r="LRA161" s="71"/>
      <c r="LRB161" s="71"/>
      <c r="LRC161" s="71"/>
      <c r="LRD161" s="72"/>
      <c r="LRE161" s="72"/>
      <c r="LRF161" s="72"/>
      <c r="LRG161" s="72"/>
      <c r="LRH161" s="72"/>
      <c r="LRI161" s="72"/>
      <c r="LRJ161" s="72"/>
      <c r="LRK161" s="72"/>
      <c r="LRL161" s="72"/>
      <c r="LRM161" s="71"/>
      <c r="LRN161" s="71"/>
      <c r="LRO161" s="71"/>
      <c r="LRP161" s="71"/>
      <c r="LRQ161" s="71"/>
      <c r="LRR161" s="71"/>
      <c r="LRS161" s="71"/>
      <c r="LRT161" s="72"/>
      <c r="LRU161" s="72"/>
      <c r="LRV161" s="72"/>
      <c r="LRW161" s="72"/>
      <c r="LRX161" s="72"/>
      <c r="LRY161" s="72"/>
      <c r="LRZ161" s="72"/>
      <c r="LSA161" s="72"/>
      <c r="LSB161" s="72"/>
      <c r="LSC161" s="71"/>
      <c r="LSD161" s="71"/>
      <c r="LSE161" s="71"/>
      <c r="LSF161" s="71"/>
      <c r="LSG161" s="71"/>
      <c r="LSH161" s="71"/>
      <c r="LSI161" s="71"/>
      <c r="LSJ161" s="72"/>
      <c r="LSK161" s="72"/>
      <c r="LSL161" s="72"/>
      <c r="LSM161" s="72"/>
      <c r="LSN161" s="72"/>
      <c r="LSO161" s="72"/>
      <c r="LSP161" s="72"/>
      <c r="LSQ161" s="72"/>
      <c r="LSR161" s="72"/>
      <c r="LSS161" s="71"/>
      <c r="LST161" s="71"/>
      <c r="LSU161" s="71"/>
      <c r="LSV161" s="71"/>
      <c r="LSW161" s="71"/>
      <c r="LSX161" s="71"/>
      <c r="LSY161" s="71"/>
      <c r="LSZ161" s="72"/>
      <c r="LTA161" s="72"/>
      <c r="LTB161" s="72"/>
      <c r="LTC161" s="72"/>
      <c r="LTD161" s="72"/>
      <c r="LTE161" s="72"/>
      <c r="LTF161" s="72"/>
      <c r="LTG161" s="72"/>
      <c r="LTH161" s="72"/>
      <c r="LTI161" s="71"/>
      <c r="LTJ161" s="71"/>
      <c r="LTK161" s="71"/>
      <c r="LTL161" s="71"/>
      <c r="LTM161" s="71"/>
      <c r="LTN161" s="71"/>
      <c r="LTO161" s="71"/>
      <c r="LTP161" s="72"/>
      <c r="LTQ161" s="72"/>
      <c r="LTR161" s="72"/>
      <c r="LTS161" s="72"/>
      <c r="LTT161" s="72"/>
      <c r="LTU161" s="72"/>
      <c r="LTV161" s="72"/>
      <c r="LTW161" s="72"/>
      <c r="LTX161" s="72"/>
      <c r="LTY161" s="71"/>
      <c r="LTZ161" s="71"/>
      <c r="LUA161" s="71"/>
      <c r="LUB161" s="71"/>
      <c r="LUC161" s="71"/>
      <c r="LUD161" s="71"/>
      <c r="LUE161" s="71"/>
      <c r="LUF161" s="72"/>
      <c r="LUG161" s="72"/>
      <c r="LUH161" s="72"/>
      <c r="LUI161" s="72"/>
      <c r="LUJ161" s="72"/>
      <c r="LUK161" s="72"/>
      <c r="LUL161" s="72"/>
      <c r="LUM161" s="72"/>
      <c r="LUN161" s="72"/>
      <c r="LUO161" s="71"/>
      <c r="LUP161" s="71"/>
      <c r="LUQ161" s="71"/>
      <c r="LUR161" s="71"/>
      <c r="LUS161" s="71"/>
      <c r="LUT161" s="71"/>
      <c r="LUU161" s="71"/>
      <c r="LUV161" s="72"/>
      <c r="LUW161" s="72"/>
      <c r="LUX161" s="72"/>
      <c r="LUY161" s="72"/>
      <c r="LUZ161" s="72"/>
      <c r="LVA161" s="72"/>
      <c r="LVB161" s="72"/>
      <c r="LVC161" s="72"/>
      <c r="LVD161" s="72"/>
      <c r="LVE161" s="71"/>
      <c r="LVF161" s="71"/>
      <c r="LVG161" s="71"/>
      <c r="LVH161" s="71"/>
      <c r="LVI161" s="71"/>
      <c r="LVJ161" s="71"/>
      <c r="LVK161" s="71"/>
      <c r="LVL161" s="72"/>
      <c r="LVM161" s="72"/>
      <c r="LVN161" s="72"/>
      <c r="LVO161" s="72"/>
      <c r="LVP161" s="72"/>
      <c r="LVQ161" s="72"/>
      <c r="LVR161" s="72"/>
      <c r="LVS161" s="72"/>
      <c r="LVT161" s="72"/>
      <c r="LVU161" s="71"/>
      <c r="LVV161" s="71"/>
      <c r="LVW161" s="71"/>
      <c r="LVX161" s="71"/>
      <c r="LVY161" s="71"/>
      <c r="LVZ161" s="71"/>
      <c r="LWA161" s="71"/>
      <c r="LWB161" s="72"/>
      <c r="LWC161" s="72"/>
      <c r="LWD161" s="72"/>
      <c r="LWE161" s="72"/>
      <c r="LWF161" s="72"/>
      <c r="LWG161" s="72"/>
      <c r="LWH161" s="72"/>
      <c r="LWI161" s="72"/>
      <c r="LWJ161" s="72"/>
      <c r="LWK161" s="71"/>
      <c r="LWL161" s="71"/>
      <c r="LWM161" s="71"/>
      <c r="LWN161" s="71"/>
      <c r="LWO161" s="71"/>
      <c r="LWP161" s="71"/>
      <c r="LWQ161" s="71"/>
      <c r="LWR161" s="72"/>
      <c r="LWS161" s="72"/>
      <c r="LWT161" s="72"/>
      <c r="LWU161" s="72"/>
      <c r="LWV161" s="72"/>
      <c r="LWW161" s="72"/>
      <c r="LWX161" s="72"/>
      <c r="LWY161" s="72"/>
      <c r="LWZ161" s="72"/>
      <c r="LXA161" s="71"/>
      <c r="LXB161" s="71"/>
      <c r="LXC161" s="71"/>
      <c r="LXD161" s="71"/>
      <c r="LXE161" s="71"/>
      <c r="LXF161" s="71"/>
      <c r="LXG161" s="71"/>
      <c r="LXH161" s="72"/>
      <c r="LXI161" s="72"/>
      <c r="LXJ161" s="72"/>
      <c r="LXK161" s="72"/>
      <c r="LXL161" s="72"/>
      <c r="LXM161" s="72"/>
      <c r="LXN161" s="72"/>
      <c r="LXO161" s="72"/>
      <c r="LXP161" s="72"/>
      <c r="LXQ161" s="71"/>
      <c r="LXR161" s="71"/>
      <c r="LXS161" s="71"/>
      <c r="LXT161" s="71"/>
      <c r="LXU161" s="71"/>
      <c r="LXV161" s="71"/>
      <c r="LXW161" s="71"/>
      <c r="LXX161" s="72"/>
      <c r="LXY161" s="72"/>
      <c r="LXZ161" s="72"/>
      <c r="LYA161" s="72"/>
      <c r="LYB161" s="72"/>
      <c r="LYC161" s="72"/>
      <c r="LYD161" s="72"/>
      <c r="LYE161" s="72"/>
      <c r="LYF161" s="72"/>
      <c r="LYG161" s="71"/>
      <c r="LYH161" s="71"/>
      <c r="LYI161" s="71"/>
      <c r="LYJ161" s="71"/>
      <c r="LYK161" s="71"/>
      <c r="LYL161" s="71"/>
      <c r="LYM161" s="71"/>
      <c r="LYN161" s="72"/>
      <c r="LYO161" s="72"/>
      <c r="LYP161" s="72"/>
      <c r="LYQ161" s="72"/>
      <c r="LYR161" s="72"/>
      <c r="LYS161" s="72"/>
      <c r="LYT161" s="72"/>
      <c r="LYU161" s="72"/>
      <c r="LYV161" s="72"/>
      <c r="LYW161" s="71"/>
      <c r="LYX161" s="71"/>
      <c r="LYY161" s="71"/>
      <c r="LYZ161" s="71"/>
      <c r="LZA161" s="71"/>
      <c r="LZB161" s="71"/>
      <c r="LZC161" s="71"/>
      <c r="LZD161" s="72"/>
      <c r="LZE161" s="72"/>
      <c r="LZF161" s="72"/>
      <c r="LZG161" s="72"/>
      <c r="LZH161" s="72"/>
      <c r="LZI161" s="72"/>
      <c r="LZJ161" s="72"/>
      <c r="LZK161" s="72"/>
      <c r="LZL161" s="72"/>
      <c r="LZM161" s="71"/>
      <c r="LZN161" s="71"/>
      <c r="LZO161" s="71"/>
      <c r="LZP161" s="71"/>
      <c r="LZQ161" s="71"/>
      <c r="LZR161" s="71"/>
      <c r="LZS161" s="71"/>
      <c r="LZT161" s="72"/>
      <c r="LZU161" s="72"/>
      <c r="LZV161" s="72"/>
      <c r="LZW161" s="72"/>
      <c r="LZX161" s="72"/>
      <c r="LZY161" s="72"/>
      <c r="LZZ161" s="72"/>
      <c r="MAA161" s="72"/>
      <c r="MAB161" s="72"/>
      <c r="MAC161" s="71"/>
      <c r="MAD161" s="71"/>
      <c r="MAE161" s="71"/>
      <c r="MAF161" s="71"/>
      <c r="MAG161" s="71"/>
      <c r="MAH161" s="71"/>
      <c r="MAI161" s="71"/>
      <c r="MAJ161" s="72"/>
      <c r="MAK161" s="72"/>
      <c r="MAL161" s="72"/>
      <c r="MAM161" s="72"/>
      <c r="MAN161" s="72"/>
      <c r="MAO161" s="72"/>
      <c r="MAP161" s="72"/>
      <c r="MAQ161" s="72"/>
      <c r="MAR161" s="72"/>
      <c r="MAS161" s="71"/>
      <c r="MAT161" s="71"/>
      <c r="MAU161" s="71"/>
      <c r="MAV161" s="71"/>
      <c r="MAW161" s="71"/>
      <c r="MAX161" s="71"/>
      <c r="MAY161" s="71"/>
      <c r="MAZ161" s="72"/>
      <c r="MBA161" s="72"/>
      <c r="MBB161" s="72"/>
      <c r="MBC161" s="72"/>
      <c r="MBD161" s="72"/>
      <c r="MBE161" s="72"/>
      <c r="MBF161" s="72"/>
      <c r="MBG161" s="72"/>
      <c r="MBH161" s="72"/>
      <c r="MBI161" s="71"/>
      <c r="MBJ161" s="71"/>
      <c r="MBK161" s="71"/>
      <c r="MBL161" s="71"/>
      <c r="MBM161" s="71"/>
      <c r="MBN161" s="71"/>
      <c r="MBO161" s="71"/>
      <c r="MBP161" s="72"/>
      <c r="MBQ161" s="72"/>
      <c r="MBR161" s="72"/>
      <c r="MBS161" s="72"/>
      <c r="MBT161" s="72"/>
      <c r="MBU161" s="72"/>
      <c r="MBV161" s="72"/>
      <c r="MBW161" s="72"/>
      <c r="MBX161" s="72"/>
      <c r="MBY161" s="71"/>
      <c r="MBZ161" s="71"/>
      <c r="MCA161" s="71"/>
      <c r="MCB161" s="71"/>
      <c r="MCC161" s="71"/>
      <c r="MCD161" s="71"/>
      <c r="MCE161" s="71"/>
      <c r="MCF161" s="72"/>
      <c r="MCG161" s="72"/>
      <c r="MCH161" s="72"/>
      <c r="MCI161" s="72"/>
      <c r="MCJ161" s="72"/>
      <c r="MCK161" s="72"/>
      <c r="MCL161" s="72"/>
      <c r="MCM161" s="72"/>
      <c r="MCN161" s="72"/>
      <c r="MCO161" s="71"/>
      <c r="MCP161" s="71"/>
      <c r="MCQ161" s="71"/>
      <c r="MCR161" s="71"/>
      <c r="MCS161" s="71"/>
      <c r="MCT161" s="71"/>
      <c r="MCU161" s="71"/>
      <c r="MCV161" s="72"/>
      <c r="MCW161" s="72"/>
      <c r="MCX161" s="72"/>
      <c r="MCY161" s="72"/>
      <c r="MCZ161" s="72"/>
      <c r="MDA161" s="72"/>
      <c r="MDB161" s="72"/>
      <c r="MDC161" s="72"/>
      <c r="MDD161" s="72"/>
      <c r="MDE161" s="71"/>
      <c r="MDF161" s="71"/>
      <c r="MDG161" s="71"/>
      <c r="MDH161" s="71"/>
      <c r="MDI161" s="71"/>
      <c r="MDJ161" s="71"/>
      <c r="MDK161" s="71"/>
      <c r="MDL161" s="72"/>
      <c r="MDM161" s="72"/>
      <c r="MDN161" s="72"/>
      <c r="MDO161" s="72"/>
      <c r="MDP161" s="72"/>
      <c r="MDQ161" s="72"/>
      <c r="MDR161" s="72"/>
      <c r="MDS161" s="72"/>
      <c r="MDT161" s="72"/>
      <c r="MDU161" s="71"/>
      <c r="MDV161" s="71"/>
      <c r="MDW161" s="71"/>
      <c r="MDX161" s="71"/>
      <c r="MDY161" s="71"/>
      <c r="MDZ161" s="71"/>
      <c r="MEA161" s="71"/>
      <c r="MEB161" s="72"/>
      <c r="MEC161" s="72"/>
      <c r="MED161" s="72"/>
      <c r="MEE161" s="72"/>
      <c r="MEF161" s="72"/>
      <c r="MEG161" s="72"/>
      <c r="MEH161" s="72"/>
      <c r="MEI161" s="72"/>
      <c r="MEJ161" s="72"/>
      <c r="MEK161" s="71"/>
      <c r="MEL161" s="71"/>
      <c r="MEM161" s="71"/>
      <c r="MEN161" s="71"/>
      <c r="MEO161" s="71"/>
      <c r="MEP161" s="71"/>
      <c r="MEQ161" s="71"/>
      <c r="MER161" s="72"/>
      <c r="MES161" s="72"/>
      <c r="MET161" s="72"/>
      <c r="MEU161" s="72"/>
      <c r="MEV161" s="72"/>
      <c r="MEW161" s="72"/>
      <c r="MEX161" s="72"/>
      <c r="MEY161" s="72"/>
      <c r="MEZ161" s="72"/>
      <c r="MFA161" s="71"/>
      <c r="MFB161" s="71"/>
      <c r="MFC161" s="71"/>
      <c r="MFD161" s="71"/>
      <c r="MFE161" s="71"/>
      <c r="MFF161" s="71"/>
      <c r="MFG161" s="71"/>
      <c r="MFH161" s="72"/>
      <c r="MFI161" s="72"/>
      <c r="MFJ161" s="72"/>
      <c r="MFK161" s="72"/>
      <c r="MFL161" s="72"/>
      <c r="MFM161" s="72"/>
      <c r="MFN161" s="72"/>
      <c r="MFO161" s="72"/>
      <c r="MFP161" s="72"/>
      <c r="MFQ161" s="71"/>
      <c r="MFR161" s="71"/>
      <c r="MFS161" s="71"/>
      <c r="MFT161" s="71"/>
      <c r="MFU161" s="71"/>
      <c r="MFV161" s="71"/>
      <c r="MFW161" s="71"/>
      <c r="MFX161" s="72"/>
      <c r="MFY161" s="72"/>
      <c r="MFZ161" s="72"/>
      <c r="MGA161" s="72"/>
      <c r="MGB161" s="72"/>
      <c r="MGC161" s="72"/>
      <c r="MGD161" s="72"/>
      <c r="MGE161" s="72"/>
      <c r="MGF161" s="72"/>
      <c r="MGG161" s="71"/>
      <c r="MGH161" s="71"/>
      <c r="MGI161" s="71"/>
      <c r="MGJ161" s="71"/>
      <c r="MGK161" s="71"/>
      <c r="MGL161" s="71"/>
      <c r="MGM161" s="71"/>
      <c r="MGN161" s="72"/>
      <c r="MGO161" s="72"/>
      <c r="MGP161" s="72"/>
      <c r="MGQ161" s="72"/>
      <c r="MGR161" s="72"/>
      <c r="MGS161" s="72"/>
      <c r="MGT161" s="72"/>
      <c r="MGU161" s="72"/>
      <c r="MGV161" s="72"/>
      <c r="MGW161" s="71"/>
      <c r="MGX161" s="71"/>
      <c r="MGY161" s="71"/>
      <c r="MGZ161" s="71"/>
      <c r="MHA161" s="71"/>
      <c r="MHB161" s="71"/>
      <c r="MHC161" s="71"/>
      <c r="MHD161" s="72"/>
      <c r="MHE161" s="72"/>
      <c r="MHF161" s="72"/>
      <c r="MHG161" s="72"/>
      <c r="MHH161" s="72"/>
      <c r="MHI161" s="72"/>
      <c r="MHJ161" s="72"/>
      <c r="MHK161" s="72"/>
      <c r="MHL161" s="72"/>
      <c r="MHM161" s="71"/>
      <c r="MHN161" s="71"/>
      <c r="MHO161" s="71"/>
      <c r="MHP161" s="71"/>
      <c r="MHQ161" s="71"/>
      <c r="MHR161" s="71"/>
      <c r="MHS161" s="71"/>
      <c r="MHT161" s="72"/>
      <c r="MHU161" s="72"/>
      <c r="MHV161" s="72"/>
      <c r="MHW161" s="72"/>
      <c r="MHX161" s="72"/>
      <c r="MHY161" s="72"/>
      <c r="MHZ161" s="72"/>
      <c r="MIA161" s="72"/>
      <c r="MIB161" s="72"/>
      <c r="MIC161" s="71"/>
      <c r="MID161" s="71"/>
      <c r="MIE161" s="71"/>
      <c r="MIF161" s="71"/>
      <c r="MIG161" s="71"/>
      <c r="MIH161" s="71"/>
      <c r="MII161" s="71"/>
      <c r="MIJ161" s="72"/>
      <c r="MIK161" s="72"/>
      <c r="MIL161" s="72"/>
      <c r="MIM161" s="72"/>
      <c r="MIN161" s="72"/>
      <c r="MIO161" s="72"/>
      <c r="MIP161" s="72"/>
      <c r="MIQ161" s="72"/>
      <c r="MIR161" s="72"/>
      <c r="MIS161" s="71"/>
      <c r="MIT161" s="71"/>
      <c r="MIU161" s="71"/>
      <c r="MIV161" s="71"/>
      <c r="MIW161" s="71"/>
      <c r="MIX161" s="71"/>
      <c r="MIY161" s="71"/>
      <c r="MIZ161" s="72"/>
      <c r="MJA161" s="72"/>
      <c r="MJB161" s="72"/>
      <c r="MJC161" s="72"/>
      <c r="MJD161" s="72"/>
      <c r="MJE161" s="72"/>
      <c r="MJF161" s="72"/>
      <c r="MJG161" s="72"/>
      <c r="MJH161" s="72"/>
      <c r="MJI161" s="71"/>
      <c r="MJJ161" s="71"/>
      <c r="MJK161" s="71"/>
      <c r="MJL161" s="71"/>
      <c r="MJM161" s="71"/>
      <c r="MJN161" s="71"/>
      <c r="MJO161" s="71"/>
      <c r="MJP161" s="72"/>
      <c r="MJQ161" s="72"/>
      <c r="MJR161" s="72"/>
      <c r="MJS161" s="72"/>
      <c r="MJT161" s="72"/>
      <c r="MJU161" s="72"/>
      <c r="MJV161" s="72"/>
      <c r="MJW161" s="72"/>
      <c r="MJX161" s="72"/>
      <c r="MJY161" s="71"/>
      <c r="MJZ161" s="71"/>
      <c r="MKA161" s="71"/>
      <c r="MKB161" s="71"/>
      <c r="MKC161" s="71"/>
      <c r="MKD161" s="71"/>
      <c r="MKE161" s="71"/>
      <c r="MKF161" s="72"/>
      <c r="MKG161" s="72"/>
      <c r="MKH161" s="72"/>
      <c r="MKI161" s="72"/>
      <c r="MKJ161" s="72"/>
      <c r="MKK161" s="72"/>
      <c r="MKL161" s="72"/>
      <c r="MKM161" s="72"/>
      <c r="MKN161" s="72"/>
      <c r="MKO161" s="71"/>
      <c r="MKP161" s="71"/>
      <c r="MKQ161" s="71"/>
      <c r="MKR161" s="71"/>
      <c r="MKS161" s="71"/>
      <c r="MKT161" s="71"/>
      <c r="MKU161" s="71"/>
      <c r="MKV161" s="72"/>
      <c r="MKW161" s="72"/>
      <c r="MKX161" s="72"/>
      <c r="MKY161" s="72"/>
      <c r="MKZ161" s="72"/>
      <c r="MLA161" s="72"/>
      <c r="MLB161" s="72"/>
      <c r="MLC161" s="72"/>
      <c r="MLD161" s="72"/>
      <c r="MLE161" s="71"/>
      <c r="MLF161" s="71"/>
      <c r="MLG161" s="71"/>
      <c r="MLH161" s="71"/>
      <c r="MLI161" s="71"/>
      <c r="MLJ161" s="71"/>
      <c r="MLK161" s="71"/>
      <c r="MLL161" s="72"/>
      <c r="MLM161" s="72"/>
      <c r="MLN161" s="72"/>
      <c r="MLO161" s="72"/>
      <c r="MLP161" s="72"/>
      <c r="MLQ161" s="72"/>
      <c r="MLR161" s="72"/>
      <c r="MLS161" s="72"/>
      <c r="MLT161" s="72"/>
      <c r="MLU161" s="71"/>
      <c r="MLV161" s="71"/>
      <c r="MLW161" s="71"/>
      <c r="MLX161" s="71"/>
      <c r="MLY161" s="71"/>
      <c r="MLZ161" s="71"/>
      <c r="MMA161" s="71"/>
      <c r="MMB161" s="72"/>
      <c r="MMC161" s="72"/>
      <c r="MMD161" s="72"/>
      <c r="MME161" s="72"/>
      <c r="MMF161" s="72"/>
      <c r="MMG161" s="72"/>
      <c r="MMH161" s="72"/>
      <c r="MMI161" s="72"/>
      <c r="MMJ161" s="72"/>
      <c r="MMK161" s="71"/>
      <c r="MML161" s="71"/>
      <c r="MMM161" s="71"/>
      <c r="MMN161" s="71"/>
      <c r="MMO161" s="71"/>
      <c r="MMP161" s="71"/>
      <c r="MMQ161" s="71"/>
      <c r="MMR161" s="72"/>
      <c r="MMS161" s="72"/>
      <c r="MMT161" s="72"/>
      <c r="MMU161" s="72"/>
      <c r="MMV161" s="72"/>
      <c r="MMW161" s="72"/>
      <c r="MMX161" s="72"/>
      <c r="MMY161" s="72"/>
      <c r="MMZ161" s="72"/>
      <c r="MNA161" s="71"/>
      <c r="MNB161" s="71"/>
      <c r="MNC161" s="71"/>
      <c r="MND161" s="71"/>
      <c r="MNE161" s="71"/>
      <c r="MNF161" s="71"/>
      <c r="MNG161" s="71"/>
      <c r="MNH161" s="72"/>
      <c r="MNI161" s="72"/>
      <c r="MNJ161" s="72"/>
      <c r="MNK161" s="72"/>
      <c r="MNL161" s="72"/>
      <c r="MNM161" s="72"/>
      <c r="MNN161" s="72"/>
      <c r="MNO161" s="72"/>
      <c r="MNP161" s="72"/>
      <c r="MNQ161" s="71"/>
      <c r="MNR161" s="71"/>
      <c r="MNS161" s="71"/>
      <c r="MNT161" s="71"/>
      <c r="MNU161" s="71"/>
      <c r="MNV161" s="71"/>
      <c r="MNW161" s="71"/>
      <c r="MNX161" s="72"/>
      <c r="MNY161" s="72"/>
      <c r="MNZ161" s="72"/>
      <c r="MOA161" s="72"/>
      <c r="MOB161" s="72"/>
      <c r="MOC161" s="72"/>
      <c r="MOD161" s="72"/>
      <c r="MOE161" s="72"/>
      <c r="MOF161" s="72"/>
      <c r="MOG161" s="71"/>
      <c r="MOH161" s="71"/>
      <c r="MOI161" s="71"/>
      <c r="MOJ161" s="71"/>
      <c r="MOK161" s="71"/>
      <c r="MOL161" s="71"/>
      <c r="MOM161" s="71"/>
      <c r="MON161" s="72"/>
      <c r="MOO161" s="72"/>
      <c r="MOP161" s="72"/>
      <c r="MOQ161" s="72"/>
      <c r="MOR161" s="72"/>
      <c r="MOS161" s="72"/>
      <c r="MOT161" s="72"/>
      <c r="MOU161" s="72"/>
      <c r="MOV161" s="72"/>
      <c r="MOW161" s="71"/>
      <c r="MOX161" s="71"/>
      <c r="MOY161" s="71"/>
      <c r="MOZ161" s="71"/>
      <c r="MPA161" s="71"/>
      <c r="MPB161" s="71"/>
      <c r="MPC161" s="71"/>
      <c r="MPD161" s="72"/>
      <c r="MPE161" s="72"/>
      <c r="MPF161" s="72"/>
      <c r="MPG161" s="72"/>
      <c r="MPH161" s="72"/>
      <c r="MPI161" s="72"/>
      <c r="MPJ161" s="72"/>
      <c r="MPK161" s="72"/>
      <c r="MPL161" s="72"/>
      <c r="MPM161" s="71"/>
      <c r="MPN161" s="71"/>
      <c r="MPO161" s="71"/>
      <c r="MPP161" s="71"/>
      <c r="MPQ161" s="71"/>
      <c r="MPR161" s="71"/>
      <c r="MPS161" s="71"/>
      <c r="MPT161" s="72"/>
      <c r="MPU161" s="72"/>
      <c r="MPV161" s="72"/>
      <c r="MPW161" s="72"/>
      <c r="MPX161" s="72"/>
      <c r="MPY161" s="72"/>
      <c r="MPZ161" s="72"/>
      <c r="MQA161" s="72"/>
      <c r="MQB161" s="72"/>
      <c r="MQC161" s="71"/>
      <c r="MQD161" s="71"/>
      <c r="MQE161" s="71"/>
      <c r="MQF161" s="71"/>
      <c r="MQG161" s="71"/>
      <c r="MQH161" s="71"/>
      <c r="MQI161" s="71"/>
      <c r="MQJ161" s="72"/>
      <c r="MQK161" s="72"/>
      <c r="MQL161" s="72"/>
      <c r="MQM161" s="72"/>
      <c r="MQN161" s="72"/>
      <c r="MQO161" s="72"/>
      <c r="MQP161" s="72"/>
      <c r="MQQ161" s="72"/>
      <c r="MQR161" s="72"/>
      <c r="MQS161" s="71"/>
      <c r="MQT161" s="71"/>
      <c r="MQU161" s="71"/>
      <c r="MQV161" s="71"/>
      <c r="MQW161" s="71"/>
      <c r="MQX161" s="71"/>
      <c r="MQY161" s="71"/>
      <c r="MQZ161" s="72"/>
      <c r="MRA161" s="72"/>
      <c r="MRB161" s="72"/>
      <c r="MRC161" s="72"/>
      <c r="MRD161" s="72"/>
      <c r="MRE161" s="72"/>
      <c r="MRF161" s="72"/>
      <c r="MRG161" s="72"/>
      <c r="MRH161" s="72"/>
      <c r="MRI161" s="71"/>
      <c r="MRJ161" s="71"/>
      <c r="MRK161" s="71"/>
      <c r="MRL161" s="71"/>
      <c r="MRM161" s="71"/>
      <c r="MRN161" s="71"/>
      <c r="MRO161" s="71"/>
      <c r="MRP161" s="72"/>
      <c r="MRQ161" s="72"/>
      <c r="MRR161" s="72"/>
      <c r="MRS161" s="72"/>
      <c r="MRT161" s="72"/>
      <c r="MRU161" s="72"/>
      <c r="MRV161" s="72"/>
      <c r="MRW161" s="72"/>
      <c r="MRX161" s="72"/>
      <c r="MRY161" s="71"/>
      <c r="MRZ161" s="71"/>
      <c r="MSA161" s="71"/>
      <c r="MSB161" s="71"/>
      <c r="MSC161" s="71"/>
      <c r="MSD161" s="71"/>
      <c r="MSE161" s="71"/>
      <c r="MSF161" s="72"/>
      <c r="MSG161" s="72"/>
      <c r="MSH161" s="72"/>
      <c r="MSI161" s="72"/>
      <c r="MSJ161" s="72"/>
      <c r="MSK161" s="72"/>
      <c r="MSL161" s="72"/>
      <c r="MSM161" s="72"/>
      <c r="MSN161" s="72"/>
      <c r="MSO161" s="71"/>
      <c r="MSP161" s="71"/>
      <c r="MSQ161" s="71"/>
      <c r="MSR161" s="71"/>
      <c r="MSS161" s="71"/>
      <c r="MST161" s="71"/>
      <c r="MSU161" s="71"/>
      <c r="MSV161" s="72"/>
      <c r="MSW161" s="72"/>
      <c r="MSX161" s="72"/>
      <c r="MSY161" s="72"/>
      <c r="MSZ161" s="72"/>
      <c r="MTA161" s="72"/>
      <c r="MTB161" s="72"/>
      <c r="MTC161" s="72"/>
      <c r="MTD161" s="72"/>
      <c r="MTE161" s="71"/>
      <c r="MTF161" s="71"/>
      <c r="MTG161" s="71"/>
      <c r="MTH161" s="71"/>
      <c r="MTI161" s="71"/>
      <c r="MTJ161" s="71"/>
      <c r="MTK161" s="71"/>
      <c r="MTL161" s="72"/>
      <c r="MTM161" s="72"/>
      <c r="MTN161" s="72"/>
      <c r="MTO161" s="72"/>
      <c r="MTP161" s="72"/>
      <c r="MTQ161" s="72"/>
      <c r="MTR161" s="72"/>
      <c r="MTS161" s="72"/>
      <c r="MTT161" s="72"/>
      <c r="MTU161" s="71"/>
      <c r="MTV161" s="71"/>
      <c r="MTW161" s="71"/>
      <c r="MTX161" s="71"/>
      <c r="MTY161" s="71"/>
      <c r="MTZ161" s="71"/>
      <c r="MUA161" s="71"/>
      <c r="MUB161" s="72"/>
      <c r="MUC161" s="72"/>
      <c r="MUD161" s="72"/>
      <c r="MUE161" s="72"/>
      <c r="MUF161" s="72"/>
      <c r="MUG161" s="72"/>
      <c r="MUH161" s="72"/>
      <c r="MUI161" s="72"/>
      <c r="MUJ161" s="72"/>
      <c r="MUK161" s="71"/>
      <c r="MUL161" s="71"/>
      <c r="MUM161" s="71"/>
      <c r="MUN161" s="71"/>
      <c r="MUO161" s="71"/>
      <c r="MUP161" s="71"/>
      <c r="MUQ161" s="71"/>
      <c r="MUR161" s="72"/>
      <c r="MUS161" s="72"/>
      <c r="MUT161" s="72"/>
      <c r="MUU161" s="72"/>
      <c r="MUV161" s="72"/>
      <c r="MUW161" s="72"/>
      <c r="MUX161" s="72"/>
      <c r="MUY161" s="72"/>
      <c r="MUZ161" s="72"/>
      <c r="MVA161" s="71"/>
      <c r="MVB161" s="71"/>
      <c r="MVC161" s="71"/>
      <c r="MVD161" s="71"/>
      <c r="MVE161" s="71"/>
      <c r="MVF161" s="71"/>
      <c r="MVG161" s="71"/>
      <c r="MVH161" s="72"/>
      <c r="MVI161" s="72"/>
      <c r="MVJ161" s="72"/>
      <c r="MVK161" s="72"/>
      <c r="MVL161" s="72"/>
      <c r="MVM161" s="72"/>
      <c r="MVN161" s="72"/>
      <c r="MVO161" s="72"/>
      <c r="MVP161" s="72"/>
      <c r="MVQ161" s="71"/>
      <c r="MVR161" s="71"/>
      <c r="MVS161" s="71"/>
      <c r="MVT161" s="71"/>
      <c r="MVU161" s="71"/>
      <c r="MVV161" s="71"/>
      <c r="MVW161" s="71"/>
      <c r="MVX161" s="72"/>
      <c r="MVY161" s="72"/>
      <c r="MVZ161" s="72"/>
      <c r="MWA161" s="72"/>
      <c r="MWB161" s="72"/>
      <c r="MWC161" s="72"/>
      <c r="MWD161" s="72"/>
      <c r="MWE161" s="72"/>
      <c r="MWF161" s="72"/>
      <c r="MWG161" s="71"/>
      <c r="MWH161" s="71"/>
      <c r="MWI161" s="71"/>
      <c r="MWJ161" s="71"/>
      <c r="MWK161" s="71"/>
      <c r="MWL161" s="71"/>
      <c r="MWM161" s="71"/>
      <c r="MWN161" s="72"/>
      <c r="MWO161" s="72"/>
      <c r="MWP161" s="72"/>
      <c r="MWQ161" s="72"/>
      <c r="MWR161" s="72"/>
      <c r="MWS161" s="72"/>
      <c r="MWT161" s="72"/>
      <c r="MWU161" s="72"/>
      <c r="MWV161" s="72"/>
      <c r="MWW161" s="71"/>
      <c r="MWX161" s="71"/>
      <c r="MWY161" s="71"/>
      <c r="MWZ161" s="71"/>
      <c r="MXA161" s="71"/>
      <c r="MXB161" s="71"/>
      <c r="MXC161" s="71"/>
      <c r="MXD161" s="72"/>
      <c r="MXE161" s="72"/>
      <c r="MXF161" s="72"/>
      <c r="MXG161" s="72"/>
      <c r="MXH161" s="72"/>
      <c r="MXI161" s="72"/>
      <c r="MXJ161" s="72"/>
      <c r="MXK161" s="72"/>
      <c r="MXL161" s="72"/>
      <c r="MXM161" s="71"/>
      <c r="MXN161" s="71"/>
      <c r="MXO161" s="71"/>
      <c r="MXP161" s="71"/>
      <c r="MXQ161" s="71"/>
      <c r="MXR161" s="71"/>
      <c r="MXS161" s="71"/>
      <c r="MXT161" s="72"/>
      <c r="MXU161" s="72"/>
      <c r="MXV161" s="72"/>
      <c r="MXW161" s="72"/>
      <c r="MXX161" s="72"/>
      <c r="MXY161" s="72"/>
      <c r="MXZ161" s="72"/>
      <c r="MYA161" s="72"/>
      <c r="MYB161" s="72"/>
      <c r="MYC161" s="71"/>
      <c r="MYD161" s="71"/>
      <c r="MYE161" s="71"/>
      <c r="MYF161" s="71"/>
      <c r="MYG161" s="71"/>
      <c r="MYH161" s="71"/>
      <c r="MYI161" s="71"/>
      <c r="MYJ161" s="72"/>
      <c r="MYK161" s="72"/>
      <c r="MYL161" s="72"/>
      <c r="MYM161" s="72"/>
      <c r="MYN161" s="72"/>
      <c r="MYO161" s="72"/>
      <c r="MYP161" s="72"/>
      <c r="MYQ161" s="72"/>
      <c r="MYR161" s="72"/>
      <c r="MYS161" s="71"/>
      <c r="MYT161" s="71"/>
      <c r="MYU161" s="71"/>
      <c r="MYV161" s="71"/>
      <c r="MYW161" s="71"/>
      <c r="MYX161" s="71"/>
      <c r="MYY161" s="71"/>
      <c r="MYZ161" s="72"/>
      <c r="MZA161" s="72"/>
      <c r="MZB161" s="72"/>
      <c r="MZC161" s="72"/>
      <c r="MZD161" s="72"/>
      <c r="MZE161" s="72"/>
      <c r="MZF161" s="72"/>
      <c r="MZG161" s="72"/>
      <c r="MZH161" s="72"/>
      <c r="MZI161" s="71"/>
      <c r="MZJ161" s="71"/>
      <c r="MZK161" s="71"/>
      <c r="MZL161" s="71"/>
      <c r="MZM161" s="71"/>
      <c r="MZN161" s="71"/>
      <c r="MZO161" s="71"/>
      <c r="MZP161" s="72"/>
      <c r="MZQ161" s="72"/>
      <c r="MZR161" s="72"/>
      <c r="MZS161" s="72"/>
      <c r="MZT161" s="72"/>
      <c r="MZU161" s="72"/>
      <c r="MZV161" s="72"/>
      <c r="MZW161" s="72"/>
      <c r="MZX161" s="72"/>
      <c r="MZY161" s="71"/>
      <c r="MZZ161" s="71"/>
      <c r="NAA161" s="71"/>
      <c r="NAB161" s="71"/>
      <c r="NAC161" s="71"/>
      <c r="NAD161" s="71"/>
      <c r="NAE161" s="71"/>
      <c r="NAF161" s="72"/>
      <c r="NAG161" s="72"/>
      <c r="NAH161" s="72"/>
      <c r="NAI161" s="72"/>
      <c r="NAJ161" s="72"/>
      <c r="NAK161" s="72"/>
      <c r="NAL161" s="72"/>
      <c r="NAM161" s="72"/>
      <c r="NAN161" s="72"/>
      <c r="NAO161" s="71"/>
      <c r="NAP161" s="71"/>
      <c r="NAQ161" s="71"/>
      <c r="NAR161" s="71"/>
      <c r="NAS161" s="71"/>
      <c r="NAT161" s="71"/>
      <c r="NAU161" s="71"/>
      <c r="NAV161" s="72"/>
      <c r="NAW161" s="72"/>
      <c r="NAX161" s="72"/>
      <c r="NAY161" s="72"/>
      <c r="NAZ161" s="72"/>
      <c r="NBA161" s="72"/>
      <c r="NBB161" s="72"/>
      <c r="NBC161" s="72"/>
      <c r="NBD161" s="72"/>
      <c r="NBE161" s="71"/>
      <c r="NBF161" s="71"/>
      <c r="NBG161" s="71"/>
      <c r="NBH161" s="71"/>
      <c r="NBI161" s="71"/>
      <c r="NBJ161" s="71"/>
      <c r="NBK161" s="71"/>
      <c r="NBL161" s="72"/>
      <c r="NBM161" s="72"/>
      <c r="NBN161" s="72"/>
      <c r="NBO161" s="72"/>
      <c r="NBP161" s="72"/>
      <c r="NBQ161" s="72"/>
      <c r="NBR161" s="72"/>
      <c r="NBS161" s="72"/>
      <c r="NBT161" s="72"/>
      <c r="NBU161" s="71"/>
      <c r="NBV161" s="71"/>
      <c r="NBW161" s="71"/>
      <c r="NBX161" s="71"/>
      <c r="NBY161" s="71"/>
      <c r="NBZ161" s="71"/>
      <c r="NCA161" s="71"/>
      <c r="NCB161" s="72"/>
      <c r="NCC161" s="72"/>
      <c r="NCD161" s="72"/>
      <c r="NCE161" s="72"/>
      <c r="NCF161" s="72"/>
      <c r="NCG161" s="72"/>
      <c r="NCH161" s="72"/>
      <c r="NCI161" s="72"/>
      <c r="NCJ161" s="72"/>
      <c r="NCK161" s="71"/>
      <c r="NCL161" s="71"/>
      <c r="NCM161" s="71"/>
      <c r="NCN161" s="71"/>
      <c r="NCO161" s="71"/>
      <c r="NCP161" s="71"/>
      <c r="NCQ161" s="71"/>
      <c r="NCR161" s="72"/>
      <c r="NCS161" s="72"/>
      <c r="NCT161" s="72"/>
      <c r="NCU161" s="72"/>
      <c r="NCV161" s="72"/>
      <c r="NCW161" s="72"/>
      <c r="NCX161" s="72"/>
      <c r="NCY161" s="72"/>
      <c r="NCZ161" s="72"/>
      <c r="NDA161" s="71"/>
      <c r="NDB161" s="71"/>
      <c r="NDC161" s="71"/>
      <c r="NDD161" s="71"/>
      <c r="NDE161" s="71"/>
      <c r="NDF161" s="71"/>
      <c r="NDG161" s="71"/>
      <c r="NDH161" s="72"/>
      <c r="NDI161" s="72"/>
      <c r="NDJ161" s="72"/>
      <c r="NDK161" s="72"/>
      <c r="NDL161" s="72"/>
      <c r="NDM161" s="72"/>
      <c r="NDN161" s="72"/>
      <c r="NDO161" s="72"/>
      <c r="NDP161" s="72"/>
      <c r="NDQ161" s="71"/>
      <c r="NDR161" s="71"/>
      <c r="NDS161" s="71"/>
      <c r="NDT161" s="71"/>
      <c r="NDU161" s="71"/>
      <c r="NDV161" s="71"/>
      <c r="NDW161" s="71"/>
      <c r="NDX161" s="72"/>
      <c r="NDY161" s="72"/>
      <c r="NDZ161" s="72"/>
      <c r="NEA161" s="72"/>
      <c r="NEB161" s="72"/>
      <c r="NEC161" s="72"/>
      <c r="NED161" s="72"/>
      <c r="NEE161" s="72"/>
      <c r="NEF161" s="72"/>
      <c r="NEG161" s="71"/>
      <c r="NEH161" s="71"/>
      <c r="NEI161" s="71"/>
      <c r="NEJ161" s="71"/>
      <c r="NEK161" s="71"/>
      <c r="NEL161" s="71"/>
      <c r="NEM161" s="71"/>
      <c r="NEN161" s="72"/>
      <c r="NEO161" s="72"/>
      <c r="NEP161" s="72"/>
      <c r="NEQ161" s="72"/>
      <c r="NER161" s="72"/>
      <c r="NES161" s="72"/>
      <c r="NET161" s="72"/>
      <c r="NEU161" s="72"/>
      <c r="NEV161" s="72"/>
      <c r="NEW161" s="71"/>
      <c r="NEX161" s="71"/>
      <c r="NEY161" s="71"/>
      <c r="NEZ161" s="71"/>
      <c r="NFA161" s="71"/>
      <c r="NFB161" s="71"/>
      <c r="NFC161" s="71"/>
      <c r="NFD161" s="72"/>
      <c r="NFE161" s="72"/>
      <c r="NFF161" s="72"/>
      <c r="NFG161" s="72"/>
      <c r="NFH161" s="72"/>
      <c r="NFI161" s="72"/>
      <c r="NFJ161" s="72"/>
      <c r="NFK161" s="72"/>
      <c r="NFL161" s="72"/>
      <c r="NFM161" s="71"/>
      <c r="NFN161" s="71"/>
      <c r="NFO161" s="71"/>
      <c r="NFP161" s="71"/>
      <c r="NFQ161" s="71"/>
      <c r="NFR161" s="71"/>
      <c r="NFS161" s="71"/>
      <c r="NFT161" s="72"/>
      <c r="NFU161" s="72"/>
      <c r="NFV161" s="72"/>
      <c r="NFW161" s="72"/>
      <c r="NFX161" s="72"/>
      <c r="NFY161" s="72"/>
      <c r="NFZ161" s="72"/>
      <c r="NGA161" s="72"/>
      <c r="NGB161" s="72"/>
      <c r="NGC161" s="71"/>
      <c r="NGD161" s="71"/>
      <c r="NGE161" s="71"/>
      <c r="NGF161" s="71"/>
      <c r="NGG161" s="71"/>
      <c r="NGH161" s="71"/>
      <c r="NGI161" s="71"/>
      <c r="NGJ161" s="72"/>
      <c r="NGK161" s="72"/>
      <c r="NGL161" s="72"/>
      <c r="NGM161" s="72"/>
      <c r="NGN161" s="72"/>
      <c r="NGO161" s="72"/>
      <c r="NGP161" s="72"/>
      <c r="NGQ161" s="72"/>
      <c r="NGR161" s="72"/>
      <c r="NGS161" s="71"/>
      <c r="NGT161" s="71"/>
      <c r="NGU161" s="71"/>
      <c r="NGV161" s="71"/>
      <c r="NGW161" s="71"/>
      <c r="NGX161" s="71"/>
      <c r="NGY161" s="71"/>
      <c r="NGZ161" s="72"/>
      <c r="NHA161" s="72"/>
      <c r="NHB161" s="72"/>
      <c r="NHC161" s="72"/>
      <c r="NHD161" s="72"/>
      <c r="NHE161" s="72"/>
      <c r="NHF161" s="72"/>
      <c r="NHG161" s="72"/>
      <c r="NHH161" s="72"/>
      <c r="NHI161" s="71"/>
      <c r="NHJ161" s="71"/>
      <c r="NHK161" s="71"/>
      <c r="NHL161" s="71"/>
      <c r="NHM161" s="71"/>
      <c r="NHN161" s="71"/>
      <c r="NHO161" s="71"/>
      <c r="NHP161" s="72"/>
      <c r="NHQ161" s="72"/>
      <c r="NHR161" s="72"/>
      <c r="NHS161" s="72"/>
      <c r="NHT161" s="72"/>
      <c r="NHU161" s="72"/>
      <c r="NHV161" s="72"/>
      <c r="NHW161" s="72"/>
      <c r="NHX161" s="72"/>
      <c r="NHY161" s="71"/>
      <c r="NHZ161" s="71"/>
      <c r="NIA161" s="71"/>
      <c r="NIB161" s="71"/>
      <c r="NIC161" s="71"/>
      <c r="NID161" s="71"/>
      <c r="NIE161" s="71"/>
      <c r="NIF161" s="72"/>
      <c r="NIG161" s="72"/>
      <c r="NIH161" s="72"/>
      <c r="NII161" s="72"/>
      <c r="NIJ161" s="72"/>
      <c r="NIK161" s="72"/>
      <c r="NIL161" s="72"/>
      <c r="NIM161" s="72"/>
      <c r="NIN161" s="72"/>
      <c r="NIO161" s="71"/>
      <c r="NIP161" s="71"/>
      <c r="NIQ161" s="71"/>
      <c r="NIR161" s="71"/>
      <c r="NIS161" s="71"/>
      <c r="NIT161" s="71"/>
      <c r="NIU161" s="71"/>
      <c r="NIV161" s="72"/>
      <c r="NIW161" s="72"/>
      <c r="NIX161" s="72"/>
      <c r="NIY161" s="72"/>
      <c r="NIZ161" s="72"/>
      <c r="NJA161" s="72"/>
      <c r="NJB161" s="72"/>
      <c r="NJC161" s="72"/>
      <c r="NJD161" s="72"/>
      <c r="NJE161" s="71"/>
      <c r="NJF161" s="71"/>
      <c r="NJG161" s="71"/>
      <c r="NJH161" s="71"/>
      <c r="NJI161" s="71"/>
      <c r="NJJ161" s="71"/>
      <c r="NJK161" s="71"/>
      <c r="NJL161" s="72"/>
      <c r="NJM161" s="72"/>
      <c r="NJN161" s="72"/>
      <c r="NJO161" s="72"/>
      <c r="NJP161" s="72"/>
      <c r="NJQ161" s="72"/>
      <c r="NJR161" s="72"/>
      <c r="NJS161" s="72"/>
      <c r="NJT161" s="72"/>
      <c r="NJU161" s="71"/>
      <c r="NJV161" s="71"/>
      <c r="NJW161" s="71"/>
      <c r="NJX161" s="71"/>
      <c r="NJY161" s="71"/>
      <c r="NJZ161" s="71"/>
      <c r="NKA161" s="71"/>
      <c r="NKB161" s="72"/>
      <c r="NKC161" s="72"/>
      <c r="NKD161" s="72"/>
      <c r="NKE161" s="72"/>
      <c r="NKF161" s="72"/>
      <c r="NKG161" s="72"/>
      <c r="NKH161" s="72"/>
      <c r="NKI161" s="72"/>
      <c r="NKJ161" s="72"/>
      <c r="NKK161" s="71"/>
      <c r="NKL161" s="71"/>
      <c r="NKM161" s="71"/>
      <c r="NKN161" s="71"/>
      <c r="NKO161" s="71"/>
      <c r="NKP161" s="71"/>
      <c r="NKQ161" s="71"/>
      <c r="NKR161" s="72"/>
      <c r="NKS161" s="72"/>
      <c r="NKT161" s="72"/>
      <c r="NKU161" s="72"/>
      <c r="NKV161" s="72"/>
      <c r="NKW161" s="72"/>
      <c r="NKX161" s="72"/>
      <c r="NKY161" s="72"/>
      <c r="NKZ161" s="72"/>
      <c r="NLA161" s="71"/>
      <c r="NLB161" s="71"/>
      <c r="NLC161" s="71"/>
      <c r="NLD161" s="71"/>
      <c r="NLE161" s="71"/>
      <c r="NLF161" s="71"/>
      <c r="NLG161" s="71"/>
      <c r="NLH161" s="72"/>
      <c r="NLI161" s="72"/>
      <c r="NLJ161" s="72"/>
      <c r="NLK161" s="72"/>
      <c r="NLL161" s="72"/>
      <c r="NLM161" s="72"/>
      <c r="NLN161" s="72"/>
      <c r="NLO161" s="72"/>
      <c r="NLP161" s="72"/>
      <c r="NLQ161" s="71"/>
      <c r="NLR161" s="71"/>
      <c r="NLS161" s="71"/>
      <c r="NLT161" s="71"/>
      <c r="NLU161" s="71"/>
      <c r="NLV161" s="71"/>
      <c r="NLW161" s="71"/>
      <c r="NLX161" s="72"/>
      <c r="NLY161" s="72"/>
      <c r="NLZ161" s="72"/>
      <c r="NMA161" s="72"/>
      <c r="NMB161" s="72"/>
      <c r="NMC161" s="72"/>
      <c r="NMD161" s="72"/>
      <c r="NME161" s="72"/>
      <c r="NMF161" s="72"/>
      <c r="NMG161" s="71"/>
      <c r="NMH161" s="71"/>
      <c r="NMI161" s="71"/>
      <c r="NMJ161" s="71"/>
      <c r="NMK161" s="71"/>
      <c r="NML161" s="71"/>
      <c r="NMM161" s="71"/>
      <c r="NMN161" s="72"/>
      <c r="NMO161" s="72"/>
      <c r="NMP161" s="72"/>
      <c r="NMQ161" s="72"/>
      <c r="NMR161" s="72"/>
      <c r="NMS161" s="72"/>
      <c r="NMT161" s="72"/>
      <c r="NMU161" s="72"/>
      <c r="NMV161" s="72"/>
      <c r="NMW161" s="71"/>
      <c r="NMX161" s="71"/>
      <c r="NMY161" s="71"/>
      <c r="NMZ161" s="71"/>
      <c r="NNA161" s="71"/>
      <c r="NNB161" s="71"/>
      <c r="NNC161" s="71"/>
      <c r="NND161" s="72"/>
      <c r="NNE161" s="72"/>
      <c r="NNF161" s="72"/>
      <c r="NNG161" s="72"/>
      <c r="NNH161" s="72"/>
      <c r="NNI161" s="72"/>
      <c r="NNJ161" s="72"/>
      <c r="NNK161" s="72"/>
      <c r="NNL161" s="72"/>
      <c r="NNM161" s="71"/>
      <c r="NNN161" s="71"/>
      <c r="NNO161" s="71"/>
      <c r="NNP161" s="71"/>
      <c r="NNQ161" s="71"/>
      <c r="NNR161" s="71"/>
      <c r="NNS161" s="71"/>
      <c r="NNT161" s="72"/>
      <c r="NNU161" s="72"/>
      <c r="NNV161" s="72"/>
      <c r="NNW161" s="72"/>
      <c r="NNX161" s="72"/>
      <c r="NNY161" s="72"/>
      <c r="NNZ161" s="72"/>
      <c r="NOA161" s="72"/>
      <c r="NOB161" s="72"/>
      <c r="NOC161" s="71"/>
      <c r="NOD161" s="71"/>
      <c r="NOE161" s="71"/>
      <c r="NOF161" s="71"/>
      <c r="NOG161" s="71"/>
      <c r="NOH161" s="71"/>
      <c r="NOI161" s="71"/>
      <c r="NOJ161" s="72"/>
      <c r="NOK161" s="72"/>
      <c r="NOL161" s="72"/>
      <c r="NOM161" s="72"/>
      <c r="NON161" s="72"/>
      <c r="NOO161" s="72"/>
      <c r="NOP161" s="72"/>
      <c r="NOQ161" s="72"/>
      <c r="NOR161" s="72"/>
      <c r="NOS161" s="71"/>
      <c r="NOT161" s="71"/>
      <c r="NOU161" s="71"/>
      <c r="NOV161" s="71"/>
      <c r="NOW161" s="71"/>
      <c r="NOX161" s="71"/>
      <c r="NOY161" s="71"/>
      <c r="NOZ161" s="72"/>
      <c r="NPA161" s="72"/>
      <c r="NPB161" s="72"/>
      <c r="NPC161" s="72"/>
      <c r="NPD161" s="72"/>
      <c r="NPE161" s="72"/>
      <c r="NPF161" s="72"/>
      <c r="NPG161" s="72"/>
      <c r="NPH161" s="72"/>
      <c r="NPI161" s="71"/>
      <c r="NPJ161" s="71"/>
      <c r="NPK161" s="71"/>
      <c r="NPL161" s="71"/>
      <c r="NPM161" s="71"/>
      <c r="NPN161" s="71"/>
      <c r="NPO161" s="71"/>
      <c r="NPP161" s="72"/>
      <c r="NPQ161" s="72"/>
      <c r="NPR161" s="72"/>
      <c r="NPS161" s="72"/>
      <c r="NPT161" s="72"/>
      <c r="NPU161" s="72"/>
      <c r="NPV161" s="72"/>
      <c r="NPW161" s="72"/>
      <c r="NPX161" s="72"/>
      <c r="NPY161" s="71"/>
      <c r="NPZ161" s="71"/>
      <c r="NQA161" s="71"/>
      <c r="NQB161" s="71"/>
      <c r="NQC161" s="71"/>
      <c r="NQD161" s="71"/>
      <c r="NQE161" s="71"/>
      <c r="NQF161" s="72"/>
      <c r="NQG161" s="72"/>
      <c r="NQH161" s="72"/>
      <c r="NQI161" s="72"/>
      <c r="NQJ161" s="72"/>
      <c r="NQK161" s="72"/>
      <c r="NQL161" s="72"/>
      <c r="NQM161" s="72"/>
      <c r="NQN161" s="72"/>
      <c r="NQO161" s="71"/>
      <c r="NQP161" s="71"/>
      <c r="NQQ161" s="71"/>
      <c r="NQR161" s="71"/>
      <c r="NQS161" s="71"/>
      <c r="NQT161" s="71"/>
      <c r="NQU161" s="71"/>
      <c r="NQV161" s="72"/>
      <c r="NQW161" s="72"/>
      <c r="NQX161" s="72"/>
      <c r="NQY161" s="72"/>
      <c r="NQZ161" s="72"/>
      <c r="NRA161" s="72"/>
      <c r="NRB161" s="72"/>
      <c r="NRC161" s="72"/>
      <c r="NRD161" s="72"/>
      <c r="NRE161" s="71"/>
      <c r="NRF161" s="71"/>
      <c r="NRG161" s="71"/>
      <c r="NRH161" s="71"/>
      <c r="NRI161" s="71"/>
      <c r="NRJ161" s="71"/>
      <c r="NRK161" s="71"/>
      <c r="NRL161" s="72"/>
      <c r="NRM161" s="72"/>
      <c r="NRN161" s="72"/>
      <c r="NRO161" s="72"/>
      <c r="NRP161" s="72"/>
      <c r="NRQ161" s="72"/>
      <c r="NRR161" s="72"/>
      <c r="NRS161" s="72"/>
      <c r="NRT161" s="72"/>
      <c r="NRU161" s="71"/>
      <c r="NRV161" s="71"/>
      <c r="NRW161" s="71"/>
      <c r="NRX161" s="71"/>
      <c r="NRY161" s="71"/>
      <c r="NRZ161" s="71"/>
      <c r="NSA161" s="71"/>
      <c r="NSB161" s="72"/>
      <c r="NSC161" s="72"/>
      <c r="NSD161" s="72"/>
      <c r="NSE161" s="72"/>
      <c r="NSF161" s="72"/>
      <c r="NSG161" s="72"/>
      <c r="NSH161" s="72"/>
      <c r="NSI161" s="72"/>
      <c r="NSJ161" s="72"/>
      <c r="NSK161" s="71"/>
      <c r="NSL161" s="71"/>
      <c r="NSM161" s="71"/>
      <c r="NSN161" s="71"/>
      <c r="NSO161" s="71"/>
      <c r="NSP161" s="71"/>
      <c r="NSQ161" s="71"/>
      <c r="NSR161" s="72"/>
      <c r="NSS161" s="72"/>
      <c r="NST161" s="72"/>
      <c r="NSU161" s="72"/>
      <c r="NSV161" s="72"/>
      <c r="NSW161" s="72"/>
      <c r="NSX161" s="72"/>
      <c r="NSY161" s="72"/>
      <c r="NSZ161" s="72"/>
      <c r="NTA161" s="71"/>
      <c r="NTB161" s="71"/>
      <c r="NTC161" s="71"/>
      <c r="NTD161" s="71"/>
      <c r="NTE161" s="71"/>
      <c r="NTF161" s="71"/>
      <c r="NTG161" s="71"/>
      <c r="NTH161" s="72"/>
      <c r="NTI161" s="72"/>
      <c r="NTJ161" s="72"/>
      <c r="NTK161" s="72"/>
      <c r="NTL161" s="72"/>
      <c r="NTM161" s="72"/>
      <c r="NTN161" s="72"/>
      <c r="NTO161" s="72"/>
      <c r="NTP161" s="72"/>
      <c r="NTQ161" s="71"/>
      <c r="NTR161" s="71"/>
      <c r="NTS161" s="71"/>
      <c r="NTT161" s="71"/>
      <c r="NTU161" s="71"/>
      <c r="NTV161" s="71"/>
      <c r="NTW161" s="71"/>
      <c r="NTX161" s="72"/>
      <c r="NTY161" s="72"/>
      <c r="NTZ161" s="72"/>
      <c r="NUA161" s="72"/>
      <c r="NUB161" s="72"/>
      <c r="NUC161" s="72"/>
      <c r="NUD161" s="72"/>
      <c r="NUE161" s="72"/>
      <c r="NUF161" s="72"/>
      <c r="NUG161" s="71"/>
      <c r="NUH161" s="71"/>
      <c r="NUI161" s="71"/>
      <c r="NUJ161" s="71"/>
      <c r="NUK161" s="71"/>
      <c r="NUL161" s="71"/>
      <c r="NUM161" s="71"/>
      <c r="NUN161" s="72"/>
      <c r="NUO161" s="72"/>
      <c r="NUP161" s="72"/>
      <c r="NUQ161" s="72"/>
      <c r="NUR161" s="72"/>
      <c r="NUS161" s="72"/>
      <c r="NUT161" s="72"/>
      <c r="NUU161" s="72"/>
      <c r="NUV161" s="72"/>
      <c r="NUW161" s="71"/>
      <c r="NUX161" s="71"/>
      <c r="NUY161" s="71"/>
      <c r="NUZ161" s="71"/>
      <c r="NVA161" s="71"/>
      <c r="NVB161" s="71"/>
      <c r="NVC161" s="71"/>
      <c r="NVD161" s="72"/>
      <c r="NVE161" s="72"/>
      <c r="NVF161" s="72"/>
      <c r="NVG161" s="72"/>
      <c r="NVH161" s="72"/>
      <c r="NVI161" s="72"/>
      <c r="NVJ161" s="72"/>
      <c r="NVK161" s="72"/>
      <c r="NVL161" s="72"/>
      <c r="NVM161" s="71"/>
      <c r="NVN161" s="71"/>
      <c r="NVO161" s="71"/>
      <c r="NVP161" s="71"/>
      <c r="NVQ161" s="71"/>
      <c r="NVR161" s="71"/>
      <c r="NVS161" s="71"/>
      <c r="NVT161" s="72"/>
      <c r="NVU161" s="72"/>
      <c r="NVV161" s="72"/>
      <c r="NVW161" s="72"/>
      <c r="NVX161" s="72"/>
      <c r="NVY161" s="72"/>
      <c r="NVZ161" s="72"/>
      <c r="NWA161" s="72"/>
      <c r="NWB161" s="72"/>
      <c r="NWC161" s="71"/>
      <c r="NWD161" s="71"/>
      <c r="NWE161" s="71"/>
      <c r="NWF161" s="71"/>
      <c r="NWG161" s="71"/>
      <c r="NWH161" s="71"/>
      <c r="NWI161" s="71"/>
      <c r="NWJ161" s="72"/>
      <c r="NWK161" s="72"/>
      <c r="NWL161" s="72"/>
      <c r="NWM161" s="72"/>
      <c r="NWN161" s="72"/>
      <c r="NWO161" s="72"/>
      <c r="NWP161" s="72"/>
      <c r="NWQ161" s="72"/>
      <c r="NWR161" s="72"/>
      <c r="NWS161" s="71"/>
      <c r="NWT161" s="71"/>
      <c r="NWU161" s="71"/>
      <c r="NWV161" s="71"/>
      <c r="NWW161" s="71"/>
      <c r="NWX161" s="71"/>
      <c r="NWY161" s="71"/>
      <c r="NWZ161" s="72"/>
      <c r="NXA161" s="72"/>
      <c r="NXB161" s="72"/>
      <c r="NXC161" s="72"/>
      <c r="NXD161" s="72"/>
      <c r="NXE161" s="72"/>
      <c r="NXF161" s="72"/>
      <c r="NXG161" s="72"/>
      <c r="NXH161" s="72"/>
      <c r="NXI161" s="71"/>
      <c r="NXJ161" s="71"/>
      <c r="NXK161" s="71"/>
      <c r="NXL161" s="71"/>
      <c r="NXM161" s="71"/>
      <c r="NXN161" s="71"/>
      <c r="NXO161" s="71"/>
      <c r="NXP161" s="72"/>
      <c r="NXQ161" s="72"/>
      <c r="NXR161" s="72"/>
      <c r="NXS161" s="72"/>
      <c r="NXT161" s="72"/>
      <c r="NXU161" s="72"/>
      <c r="NXV161" s="72"/>
      <c r="NXW161" s="72"/>
      <c r="NXX161" s="72"/>
      <c r="NXY161" s="71"/>
      <c r="NXZ161" s="71"/>
      <c r="NYA161" s="71"/>
      <c r="NYB161" s="71"/>
      <c r="NYC161" s="71"/>
      <c r="NYD161" s="71"/>
      <c r="NYE161" s="71"/>
      <c r="NYF161" s="72"/>
      <c r="NYG161" s="72"/>
      <c r="NYH161" s="72"/>
      <c r="NYI161" s="72"/>
      <c r="NYJ161" s="72"/>
      <c r="NYK161" s="72"/>
      <c r="NYL161" s="72"/>
      <c r="NYM161" s="72"/>
      <c r="NYN161" s="72"/>
      <c r="NYO161" s="71"/>
      <c r="NYP161" s="71"/>
      <c r="NYQ161" s="71"/>
      <c r="NYR161" s="71"/>
      <c r="NYS161" s="71"/>
      <c r="NYT161" s="71"/>
      <c r="NYU161" s="71"/>
      <c r="NYV161" s="72"/>
      <c r="NYW161" s="72"/>
      <c r="NYX161" s="72"/>
      <c r="NYY161" s="72"/>
      <c r="NYZ161" s="72"/>
      <c r="NZA161" s="72"/>
      <c r="NZB161" s="72"/>
      <c r="NZC161" s="72"/>
      <c r="NZD161" s="72"/>
      <c r="NZE161" s="71"/>
      <c r="NZF161" s="71"/>
      <c r="NZG161" s="71"/>
      <c r="NZH161" s="71"/>
      <c r="NZI161" s="71"/>
      <c r="NZJ161" s="71"/>
      <c r="NZK161" s="71"/>
      <c r="NZL161" s="72"/>
      <c r="NZM161" s="72"/>
      <c r="NZN161" s="72"/>
      <c r="NZO161" s="72"/>
      <c r="NZP161" s="72"/>
      <c r="NZQ161" s="72"/>
      <c r="NZR161" s="72"/>
      <c r="NZS161" s="72"/>
      <c r="NZT161" s="72"/>
      <c r="NZU161" s="71"/>
      <c r="NZV161" s="71"/>
      <c r="NZW161" s="71"/>
      <c r="NZX161" s="71"/>
      <c r="NZY161" s="71"/>
      <c r="NZZ161" s="71"/>
      <c r="OAA161" s="71"/>
      <c r="OAB161" s="72"/>
      <c r="OAC161" s="72"/>
      <c r="OAD161" s="72"/>
      <c r="OAE161" s="72"/>
      <c r="OAF161" s="72"/>
      <c r="OAG161" s="72"/>
      <c r="OAH161" s="72"/>
      <c r="OAI161" s="72"/>
      <c r="OAJ161" s="72"/>
      <c r="OAK161" s="71"/>
      <c r="OAL161" s="71"/>
      <c r="OAM161" s="71"/>
      <c r="OAN161" s="71"/>
      <c r="OAO161" s="71"/>
      <c r="OAP161" s="71"/>
      <c r="OAQ161" s="71"/>
      <c r="OAR161" s="72"/>
      <c r="OAS161" s="72"/>
      <c r="OAT161" s="72"/>
      <c r="OAU161" s="72"/>
      <c r="OAV161" s="72"/>
      <c r="OAW161" s="72"/>
      <c r="OAX161" s="72"/>
      <c r="OAY161" s="72"/>
      <c r="OAZ161" s="72"/>
      <c r="OBA161" s="71"/>
      <c r="OBB161" s="71"/>
      <c r="OBC161" s="71"/>
      <c r="OBD161" s="71"/>
      <c r="OBE161" s="71"/>
      <c r="OBF161" s="71"/>
      <c r="OBG161" s="71"/>
      <c r="OBH161" s="72"/>
      <c r="OBI161" s="72"/>
      <c r="OBJ161" s="72"/>
      <c r="OBK161" s="72"/>
      <c r="OBL161" s="72"/>
      <c r="OBM161" s="72"/>
      <c r="OBN161" s="72"/>
      <c r="OBO161" s="72"/>
      <c r="OBP161" s="72"/>
      <c r="OBQ161" s="71"/>
      <c r="OBR161" s="71"/>
      <c r="OBS161" s="71"/>
      <c r="OBT161" s="71"/>
      <c r="OBU161" s="71"/>
      <c r="OBV161" s="71"/>
      <c r="OBW161" s="71"/>
      <c r="OBX161" s="72"/>
      <c r="OBY161" s="72"/>
      <c r="OBZ161" s="72"/>
      <c r="OCA161" s="72"/>
      <c r="OCB161" s="72"/>
      <c r="OCC161" s="72"/>
      <c r="OCD161" s="72"/>
      <c r="OCE161" s="72"/>
      <c r="OCF161" s="72"/>
      <c r="OCG161" s="71"/>
      <c r="OCH161" s="71"/>
      <c r="OCI161" s="71"/>
      <c r="OCJ161" s="71"/>
      <c r="OCK161" s="71"/>
      <c r="OCL161" s="71"/>
      <c r="OCM161" s="71"/>
      <c r="OCN161" s="72"/>
      <c r="OCO161" s="72"/>
      <c r="OCP161" s="72"/>
      <c r="OCQ161" s="72"/>
      <c r="OCR161" s="72"/>
      <c r="OCS161" s="72"/>
      <c r="OCT161" s="72"/>
      <c r="OCU161" s="72"/>
      <c r="OCV161" s="72"/>
      <c r="OCW161" s="71"/>
      <c r="OCX161" s="71"/>
      <c r="OCY161" s="71"/>
      <c r="OCZ161" s="71"/>
      <c r="ODA161" s="71"/>
      <c r="ODB161" s="71"/>
      <c r="ODC161" s="71"/>
      <c r="ODD161" s="72"/>
      <c r="ODE161" s="72"/>
      <c r="ODF161" s="72"/>
      <c r="ODG161" s="72"/>
      <c r="ODH161" s="72"/>
      <c r="ODI161" s="72"/>
      <c r="ODJ161" s="72"/>
      <c r="ODK161" s="72"/>
      <c r="ODL161" s="72"/>
      <c r="ODM161" s="71"/>
      <c r="ODN161" s="71"/>
      <c r="ODO161" s="71"/>
      <c r="ODP161" s="71"/>
      <c r="ODQ161" s="71"/>
      <c r="ODR161" s="71"/>
      <c r="ODS161" s="71"/>
      <c r="ODT161" s="72"/>
      <c r="ODU161" s="72"/>
      <c r="ODV161" s="72"/>
      <c r="ODW161" s="72"/>
      <c r="ODX161" s="72"/>
      <c r="ODY161" s="72"/>
      <c r="ODZ161" s="72"/>
      <c r="OEA161" s="72"/>
      <c r="OEB161" s="72"/>
      <c r="OEC161" s="71"/>
      <c r="OED161" s="71"/>
      <c r="OEE161" s="71"/>
      <c r="OEF161" s="71"/>
      <c r="OEG161" s="71"/>
      <c r="OEH161" s="71"/>
      <c r="OEI161" s="71"/>
      <c r="OEJ161" s="72"/>
      <c r="OEK161" s="72"/>
      <c r="OEL161" s="72"/>
      <c r="OEM161" s="72"/>
      <c r="OEN161" s="72"/>
      <c r="OEO161" s="72"/>
      <c r="OEP161" s="72"/>
      <c r="OEQ161" s="72"/>
      <c r="OER161" s="72"/>
      <c r="OES161" s="71"/>
      <c r="OET161" s="71"/>
      <c r="OEU161" s="71"/>
      <c r="OEV161" s="71"/>
      <c r="OEW161" s="71"/>
      <c r="OEX161" s="71"/>
      <c r="OEY161" s="71"/>
      <c r="OEZ161" s="72"/>
      <c r="OFA161" s="72"/>
      <c r="OFB161" s="72"/>
      <c r="OFC161" s="72"/>
      <c r="OFD161" s="72"/>
      <c r="OFE161" s="72"/>
      <c r="OFF161" s="72"/>
      <c r="OFG161" s="72"/>
      <c r="OFH161" s="72"/>
      <c r="OFI161" s="71"/>
      <c r="OFJ161" s="71"/>
      <c r="OFK161" s="71"/>
      <c r="OFL161" s="71"/>
      <c r="OFM161" s="71"/>
      <c r="OFN161" s="71"/>
      <c r="OFO161" s="71"/>
      <c r="OFP161" s="72"/>
      <c r="OFQ161" s="72"/>
      <c r="OFR161" s="72"/>
      <c r="OFS161" s="72"/>
      <c r="OFT161" s="72"/>
      <c r="OFU161" s="72"/>
      <c r="OFV161" s="72"/>
      <c r="OFW161" s="72"/>
      <c r="OFX161" s="72"/>
      <c r="OFY161" s="71"/>
      <c r="OFZ161" s="71"/>
      <c r="OGA161" s="71"/>
      <c r="OGB161" s="71"/>
      <c r="OGC161" s="71"/>
      <c r="OGD161" s="71"/>
      <c r="OGE161" s="71"/>
      <c r="OGF161" s="72"/>
      <c r="OGG161" s="72"/>
      <c r="OGH161" s="72"/>
      <c r="OGI161" s="72"/>
      <c r="OGJ161" s="72"/>
      <c r="OGK161" s="72"/>
      <c r="OGL161" s="72"/>
      <c r="OGM161" s="72"/>
      <c r="OGN161" s="72"/>
      <c r="OGO161" s="71"/>
      <c r="OGP161" s="71"/>
      <c r="OGQ161" s="71"/>
      <c r="OGR161" s="71"/>
      <c r="OGS161" s="71"/>
      <c r="OGT161" s="71"/>
      <c r="OGU161" s="71"/>
      <c r="OGV161" s="72"/>
      <c r="OGW161" s="72"/>
      <c r="OGX161" s="72"/>
      <c r="OGY161" s="72"/>
      <c r="OGZ161" s="72"/>
      <c r="OHA161" s="72"/>
      <c r="OHB161" s="72"/>
      <c r="OHC161" s="72"/>
      <c r="OHD161" s="72"/>
      <c r="OHE161" s="71"/>
      <c r="OHF161" s="71"/>
      <c r="OHG161" s="71"/>
      <c r="OHH161" s="71"/>
      <c r="OHI161" s="71"/>
      <c r="OHJ161" s="71"/>
      <c r="OHK161" s="71"/>
      <c r="OHL161" s="72"/>
      <c r="OHM161" s="72"/>
      <c r="OHN161" s="72"/>
      <c r="OHO161" s="72"/>
      <c r="OHP161" s="72"/>
      <c r="OHQ161" s="72"/>
      <c r="OHR161" s="72"/>
      <c r="OHS161" s="72"/>
      <c r="OHT161" s="72"/>
      <c r="OHU161" s="71"/>
      <c r="OHV161" s="71"/>
      <c r="OHW161" s="71"/>
      <c r="OHX161" s="71"/>
      <c r="OHY161" s="71"/>
      <c r="OHZ161" s="71"/>
      <c r="OIA161" s="71"/>
      <c r="OIB161" s="72"/>
      <c r="OIC161" s="72"/>
      <c r="OID161" s="72"/>
      <c r="OIE161" s="72"/>
      <c r="OIF161" s="72"/>
      <c r="OIG161" s="72"/>
      <c r="OIH161" s="72"/>
      <c r="OII161" s="72"/>
      <c r="OIJ161" s="72"/>
      <c r="OIK161" s="71"/>
      <c r="OIL161" s="71"/>
      <c r="OIM161" s="71"/>
      <c r="OIN161" s="71"/>
      <c r="OIO161" s="71"/>
      <c r="OIP161" s="71"/>
      <c r="OIQ161" s="71"/>
      <c r="OIR161" s="72"/>
      <c r="OIS161" s="72"/>
      <c r="OIT161" s="72"/>
      <c r="OIU161" s="72"/>
      <c r="OIV161" s="72"/>
      <c r="OIW161" s="72"/>
      <c r="OIX161" s="72"/>
      <c r="OIY161" s="72"/>
      <c r="OIZ161" s="72"/>
      <c r="OJA161" s="71"/>
      <c r="OJB161" s="71"/>
      <c r="OJC161" s="71"/>
      <c r="OJD161" s="71"/>
      <c r="OJE161" s="71"/>
      <c r="OJF161" s="71"/>
      <c r="OJG161" s="71"/>
      <c r="OJH161" s="72"/>
      <c r="OJI161" s="72"/>
      <c r="OJJ161" s="72"/>
      <c r="OJK161" s="72"/>
      <c r="OJL161" s="72"/>
      <c r="OJM161" s="72"/>
      <c r="OJN161" s="72"/>
      <c r="OJO161" s="72"/>
      <c r="OJP161" s="72"/>
      <c r="OJQ161" s="71"/>
      <c r="OJR161" s="71"/>
      <c r="OJS161" s="71"/>
      <c r="OJT161" s="71"/>
      <c r="OJU161" s="71"/>
      <c r="OJV161" s="71"/>
      <c r="OJW161" s="71"/>
      <c r="OJX161" s="72"/>
      <c r="OJY161" s="72"/>
      <c r="OJZ161" s="72"/>
      <c r="OKA161" s="72"/>
      <c r="OKB161" s="72"/>
      <c r="OKC161" s="72"/>
      <c r="OKD161" s="72"/>
      <c r="OKE161" s="72"/>
      <c r="OKF161" s="72"/>
      <c r="OKG161" s="71"/>
      <c r="OKH161" s="71"/>
      <c r="OKI161" s="71"/>
      <c r="OKJ161" s="71"/>
      <c r="OKK161" s="71"/>
      <c r="OKL161" s="71"/>
      <c r="OKM161" s="71"/>
      <c r="OKN161" s="72"/>
      <c r="OKO161" s="72"/>
      <c r="OKP161" s="72"/>
      <c r="OKQ161" s="72"/>
      <c r="OKR161" s="72"/>
      <c r="OKS161" s="72"/>
      <c r="OKT161" s="72"/>
      <c r="OKU161" s="72"/>
      <c r="OKV161" s="72"/>
      <c r="OKW161" s="71"/>
      <c r="OKX161" s="71"/>
      <c r="OKY161" s="71"/>
      <c r="OKZ161" s="71"/>
      <c r="OLA161" s="71"/>
      <c r="OLB161" s="71"/>
      <c r="OLC161" s="71"/>
      <c r="OLD161" s="72"/>
      <c r="OLE161" s="72"/>
      <c r="OLF161" s="72"/>
      <c r="OLG161" s="72"/>
      <c r="OLH161" s="72"/>
      <c r="OLI161" s="72"/>
      <c r="OLJ161" s="72"/>
      <c r="OLK161" s="72"/>
      <c r="OLL161" s="72"/>
      <c r="OLM161" s="71"/>
      <c r="OLN161" s="71"/>
      <c r="OLO161" s="71"/>
      <c r="OLP161" s="71"/>
      <c r="OLQ161" s="71"/>
      <c r="OLR161" s="71"/>
      <c r="OLS161" s="71"/>
      <c r="OLT161" s="72"/>
      <c r="OLU161" s="72"/>
      <c r="OLV161" s="72"/>
      <c r="OLW161" s="72"/>
      <c r="OLX161" s="72"/>
      <c r="OLY161" s="72"/>
      <c r="OLZ161" s="72"/>
      <c r="OMA161" s="72"/>
      <c r="OMB161" s="72"/>
      <c r="OMC161" s="71"/>
      <c r="OMD161" s="71"/>
      <c r="OME161" s="71"/>
      <c r="OMF161" s="71"/>
      <c r="OMG161" s="71"/>
      <c r="OMH161" s="71"/>
      <c r="OMI161" s="71"/>
      <c r="OMJ161" s="72"/>
      <c r="OMK161" s="72"/>
      <c r="OML161" s="72"/>
      <c r="OMM161" s="72"/>
      <c r="OMN161" s="72"/>
      <c r="OMO161" s="72"/>
      <c r="OMP161" s="72"/>
      <c r="OMQ161" s="72"/>
      <c r="OMR161" s="72"/>
      <c r="OMS161" s="71"/>
      <c r="OMT161" s="71"/>
      <c r="OMU161" s="71"/>
      <c r="OMV161" s="71"/>
      <c r="OMW161" s="71"/>
      <c r="OMX161" s="71"/>
      <c r="OMY161" s="71"/>
      <c r="OMZ161" s="72"/>
      <c r="ONA161" s="72"/>
      <c r="ONB161" s="72"/>
      <c r="ONC161" s="72"/>
      <c r="OND161" s="72"/>
      <c r="ONE161" s="72"/>
      <c r="ONF161" s="72"/>
      <c r="ONG161" s="72"/>
      <c r="ONH161" s="72"/>
      <c r="ONI161" s="71"/>
      <c r="ONJ161" s="71"/>
      <c r="ONK161" s="71"/>
      <c r="ONL161" s="71"/>
      <c r="ONM161" s="71"/>
      <c r="ONN161" s="71"/>
      <c r="ONO161" s="71"/>
      <c r="ONP161" s="72"/>
      <c r="ONQ161" s="72"/>
      <c r="ONR161" s="72"/>
      <c r="ONS161" s="72"/>
      <c r="ONT161" s="72"/>
      <c r="ONU161" s="72"/>
      <c r="ONV161" s="72"/>
      <c r="ONW161" s="72"/>
      <c r="ONX161" s="72"/>
      <c r="ONY161" s="71"/>
      <c r="ONZ161" s="71"/>
      <c r="OOA161" s="71"/>
      <c r="OOB161" s="71"/>
      <c r="OOC161" s="71"/>
      <c r="OOD161" s="71"/>
      <c r="OOE161" s="71"/>
      <c r="OOF161" s="72"/>
      <c r="OOG161" s="72"/>
      <c r="OOH161" s="72"/>
      <c r="OOI161" s="72"/>
      <c r="OOJ161" s="72"/>
      <c r="OOK161" s="72"/>
      <c r="OOL161" s="72"/>
      <c r="OOM161" s="72"/>
      <c r="OON161" s="72"/>
      <c r="OOO161" s="71"/>
      <c r="OOP161" s="71"/>
      <c r="OOQ161" s="71"/>
      <c r="OOR161" s="71"/>
      <c r="OOS161" s="71"/>
      <c r="OOT161" s="71"/>
      <c r="OOU161" s="71"/>
      <c r="OOV161" s="72"/>
      <c r="OOW161" s="72"/>
      <c r="OOX161" s="72"/>
      <c r="OOY161" s="72"/>
      <c r="OOZ161" s="72"/>
      <c r="OPA161" s="72"/>
      <c r="OPB161" s="72"/>
      <c r="OPC161" s="72"/>
      <c r="OPD161" s="72"/>
      <c r="OPE161" s="71"/>
      <c r="OPF161" s="71"/>
      <c r="OPG161" s="71"/>
      <c r="OPH161" s="71"/>
      <c r="OPI161" s="71"/>
      <c r="OPJ161" s="71"/>
      <c r="OPK161" s="71"/>
      <c r="OPL161" s="72"/>
      <c r="OPM161" s="72"/>
      <c r="OPN161" s="72"/>
      <c r="OPO161" s="72"/>
      <c r="OPP161" s="72"/>
      <c r="OPQ161" s="72"/>
      <c r="OPR161" s="72"/>
      <c r="OPS161" s="72"/>
      <c r="OPT161" s="72"/>
      <c r="OPU161" s="71"/>
      <c r="OPV161" s="71"/>
      <c r="OPW161" s="71"/>
      <c r="OPX161" s="71"/>
      <c r="OPY161" s="71"/>
      <c r="OPZ161" s="71"/>
      <c r="OQA161" s="71"/>
      <c r="OQB161" s="72"/>
      <c r="OQC161" s="72"/>
      <c r="OQD161" s="72"/>
      <c r="OQE161" s="72"/>
      <c r="OQF161" s="72"/>
      <c r="OQG161" s="72"/>
      <c r="OQH161" s="72"/>
      <c r="OQI161" s="72"/>
      <c r="OQJ161" s="72"/>
      <c r="OQK161" s="71"/>
      <c r="OQL161" s="71"/>
      <c r="OQM161" s="71"/>
      <c r="OQN161" s="71"/>
      <c r="OQO161" s="71"/>
      <c r="OQP161" s="71"/>
      <c r="OQQ161" s="71"/>
      <c r="OQR161" s="72"/>
      <c r="OQS161" s="72"/>
      <c r="OQT161" s="72"/>
      <c r="OQU161" s="72"/>
      <c r="OQV161" s="72"/>
      <c r="OQW161" s="72"/>
      <c r="OQX161" s="72"/>
      <c r="OQY161" s="72"/>
      <c r="OQZ161" s="72"/>
      <c r="ORA161" s="71"/>
      <c r="ORB161" s="71"/>
      <c r="ORC161" s="71"/>
      <c r="ORD161" s="71"/>
      <c r="ORE161" s="71"/>
      <c r="ORF161" s="71"/>
      <c r="ORG161" s="71"/>
      <c r="ORH161" s="72"/>
      <c r="ORI161" s="72"/>
      <c r="ORJ161" s="72"/>
      <c r="ORK161" s="72"/>
      <c r="ORL161" s="72"/>
      <c r="ORM161" s="72"/>
      <c r="ORN161" s="72"/>
      <c r="ORO161" s="72"/>
      <c r="ORP161" s="72"/>
      <c r="ORQ161" s="71"/>
      <c r="ORR161" s="71"/>
      <c r="ORS161" s="71"/>
      <c r="ORT161" s="71"/>
      <c r="ORU161" s="71"/>
      <c r="ORV161" s="71"/>
      <c r="ORW161" s="71"/>
      <c r="ORX161" s="72"/>
      <c r="ORY161" s="72"/>
      <c r="ORZ161" s="72"/>
      <c r="OSA161" s="72"/>
      <c r="OSB161" s="72"/>
      <c r="OSC161" s="72"/>
      <c r="OSD161" s="72"/>
      <c r="OSE161" s="72"/>
      <c r="OSF161" s="72"/>
      <c r="OSG161" s="71"/>
      <c r="OSH161" s="71"/>
      <c r="OSI161" s="71"/>
      <c r="OSJ161" s="71"/>
      <c r="OSK161" s="71"/>
      <c r="OSL161" s="71"/>
      <c r="OSM161" s="71"/>
      <c r="OSN161" s="72"/>
      <c r="OSO161" s="72"/>
      <c r="OSP161" s="72"/>
      <c r="OSQ161" s="72"/>
      <c r="OSR161" s="72"/>
      <c r="OSS161" s="72"/>
      <c r="OST161" s="72"/>
      <c r="OSU161" s="72"/>
      <c r="OSV161" s="72"/>
      <c r="OSW161" s="71"/>
      <c r="OSX161" s="71"/>
      <c r="OSY161" s="71"/>
      <c r="OSZ161" s="71"/>
      <c r="OTA161" s="71"/>
      <c r="OTB161" s="71"/>
      <c r="OTC161" s="71"/>
      <c r="OTD161" s="72"/>
      <c r="OTE161" s="72"/>
      <c r="OTF161" s="72"/>
      <c r="OTG161" s="72"/>
      <c r="OTH161" s="72"/>
      <c r="OTI161" s="72"/>
      <c r="OTJ161" s="72"/>
      <c r="OTK161" s="72"/>
      <c r="OTL161" s="72"/>
      <c r="OTM161" s="71"/>
      <c r="OTN161" s="71"/>
      <c r="OTO161" s="71"/>
      <c r="OTP161" s="71"/>
      <c r="OTQ161" s="71"/>
      <c r="OTR161" s="71"/>
      <c r="OTS161" s="71"/>
      <c r="OTT161" s="72"/>
      <c r="OTU161" s="72"/>
      <c r="OTV161" s="72"/>
      <c r="OTW161" s="72"/>
      <c r="OTX161" s="72"/>
      <c r="OTY161" s="72"/>
      <c r="OTZ161" s="72"/>
      <c r="OUA161" s="72"/>
      <c r="OUB161" s="72"/>
      <c r="OUC161" s="71"/>
      <c r="OUD161" s="71"/>
      <c r="OUE161" s="71"/>
      <c r="OUF161" s="71"/>
      <c r="OUG161" s="71"/>
      <c r="OUH161" s="71"/>
      <c r="OUI161" s="71"/>
      <c r="OUJ161" s="72"/>
      <c r="OUK161" s="72"/>
      <c r="OUL161" s="72"/>
      <c r="OUM161" s="72"/>
      <c r="OUN161" s="72"/>
      <c r="OUO161" s="72"/>
      <c r="OUP161" s="72"/>
      <c r="OUQ161" s="72"/>
      <c r="OUR161" s="72"/>
      <c r="OUS161" s="71"/>
      <c r="OUT161" s="71"/>
      <c r="OUU161" s="71"/>
      <c r="OUV161" s="71"/>
      <c r="OUW161" s="71"/>
      <c r="OUX161" s="71"/>
      <c r="OUY161" s="71"/>
      <c r="OUZ161" s="72"/>
      <c r="OVA161" s="72"/>
      <c r="OVB161" s="72"/>
      <c r="OVC161" s="72"/>
      <c r="OVD161" s="72"/>
      <c r="OVE161" s="72"/>
      <c r="OVF161" s="72"/>
      <c r="OVG161" s="72"/>
      <c r="OVH161" s="72"/>
      <c r="OVI161" s="71"/>
      <c r="OVJ161" s="71"/>
      <c r="OVK161" s="71"/>
      <c r="OVL161" s="71"/>
      <c r="OVM161" s="71"/>
      <c r="OVN161" s="71"/>
      <c r="OVO161" s="71"/>
      <c r="OVP161" s="72"/>
      <c r="OVQ161" s="72"/>
      <c r="OVR161" s="72"/>
      <c r="OVS161" s="72"/>
      <c r="OVT161" s="72"/>
      <c r="OVU161" s="72"/>
      <c r="OVV161" s="72"/>
      <c r="OVW161" s="72"/>
      <c r="OVX161" s="72"/>
      <c r="OVY161" s="71"/>
      <c r="OVZ161" s="71"/>
      <c r="OWA161" s="71"/>
      <c r="OWB161" s="71"/>
      <c r="OWC161" s="71"/>
      <c r="OWD161" s="71"/>
      <c r="OWE161" s="71"/>
      <c r="OWF161" s="72"/>
      <c r="OWG161" s="72"/>
      <c r="OWH161" s="72"/>
      <c r="OWI161" s="72"/>
      <c r="OWJ161" s="72"/>
      <c r="OWK161" s="72"/>
      <c r="OWL161" s="72"/>
      <c r="OWM161" s="72"/>
      <c r="OWN161" s="72"/>
      <c r="OWO161" s="71"/>
      <c r="OWP161" s="71"/>
      <c r="OWQ161" s="71"/>
      <c r="OWR161" s="71"/>
      <c r="OWS161" s="71"/>
      <c r="OWT161" s="71"/>
      <c r="OWU161" s="71"/>
      <c r="OWV161" s="72"/>
      <c r="OWW161" s="72"/>
      <c r="OWX161" s="72"/>
      <c r="OWY161" s="72"/>
      <c r="OWZ161" s="72"/>
      <c r="OXA161" s="72"/>
      <c r="OXB161" s="72"/>
      <c r="OXC161" s="72"/>
      <c r="OXD161" s="72"/>
      <c r="OXE161" s="71"/>
      <c r="OXF161" s="71"/>
      <c r="OXG161" s="71"/>
      <c r="OXH161" s="71"/>
      <c r="OXI161" s="71"/>
      <c r="OXJ161" s="71"/>
      <c r="OXK161" s="71"/>
      <c r="OXL161" s="72"/>
      <c r="OXM161" s="72"/>
      <c r="OXN161" s="72"/>
      <c r="OXO161" s="72"/>
      <c r="OXP161" s="72"/>
      <c r="OXQ161" s="72"/>
      <c r="OXR161" s="72"/>
      <c r="OXS161" s="72"/>
      <c r="OXT161" s="72"/>
      <c r="OXU161" s="71"/>
      <c r="OXV161" s="71"/>
      <c r="OXW161" s="71"/>
      <c r="OXX161" s="71"/>
      <c r="OXY161" s="71"/>
      <c r="OXZ161" s="71"/>
      <c r="OYA161" s="71"/>
      <c r="OYB161" s="72"/>
      <c r="OYC161" s="72"/>
      <c r="OYD161" s="72"/>
      <c r="OYE161" s="72"/>
      <c r="OYF161" s="72"/>
      <c r="OYG161" s="72"/>
      <c r="OYH161" s="72"/>
      <c r="OYI161" s="72"/>
      <c r="OYJ161" s="72"/>
      <c r="OYK161" s="71"/>
      <c r="OYL161" s="71"/>
      <c r="OYM161" s="71"/>
      <c r="OYN161" s="71"/>
      <c r="OYO161" s="71"/>
      <c r="OYP161" s="71"/>
      <c r="OYQ161" s="71"/>
      <c r="OYR161" s="72"/>
      <c r="OYS161" s="72"/>
      <c r="OYT161" s="72"/>
      <c r="OYU161" s="72"/>
      <c r="OYV161" s="72"/>
      <c r="OYW161" s="72"/>
      <c r="OYX161" s="72"/>
      <c r="OYY161" s="72"/>
      <c r="OYZ161" s="72"/>
      <c r="OZA161" s="71"/>
      <c r="OZB161" s="71"/>
      <c r="OZC161" s="71"/>
      <c r="OZD161" s="71"/>
      <c r="OZE161" s="71"/>
      <c r="OZF161" s="71"/>
      <c r="OZG161" s="71"/>
      <c r="OZH161" s="72"/>
      <c r="OZI161" s="72"/>
      <c r="OZJ161" s="72"/>
      <c r="OZK161" s="72"/>
      <c r="OZL161" s="72"/>
      <c r="OZM161" s="72"/>
      <c r="OZN161" s="72"/>
      <c r="OZO161" s="72"/>
      <c r="OZP161" s="72"/>
      <c r="OZQ161" s="71"/>
      <c r="OZR161" s="71"/>
      <c r="OZS161" s="71"/>
      <c r="OZT161" s="71"/>
      <c r="OZU161" s="71"/>
      <c r="OZV161" s="71"/>
      <c r="OZW161" s="71"/>
      <c r="OZX161" s="72"/>
      <c r="OZY161" s="72"/>
      <c r="OZZ161" s="72"/>
      <c r="PAA161" s="72"/>
      <c r="PAB161" s="72"/>
      <c r="PAC161" s="72"/>
      <c r="PAD161" s="72"/>
      <c r="PAE161" s="72"/>
      <c r="PAF161" s="72"/>
      <c r="PAG161" s="71"/>
      <c r="PAH161" s="71"/>
      <c r="PAI161" s="71"/>
      <c r="PAJ161" s="71"/>
      <c r="PAK161" s="71"/>
      <c r="PAL161" s="71"/>
      <c r="PAM161" s="71"/>
      <c r="PAN161" s="72"/>
      <c r="PAO161" s="72"/>
      <c r="PAP161" s="72"/>
      <c r="PAQ161" s="72"/>
      <c r="PAR161" s="72"/>
      <c r="PAS161" s="72"/>
      <c r="PAT161" s="72"/>
      <c r="PAU161" s="72"/>
      <c r="PAV161" s="72"/>
      <c r="PAW161" s="71"/>
      <c r="PAX161" s="71"/>
      <c r="PAY161" s="71"/>
      <c r="PAZ161" s="71"/>
      <c r="PBA161" s="71"/>
      <c r="PBB161" s="71"/>
      <c r="PBC161" s="71"/>
      <c r="PBD161" s="72"/>
      <c r="PBE161" s="72"/>
      <c r="PBF161" s="72"/>
      <c r="PBG161" s="72"/>
      <c r="PBH161" s="72"/>
      <c r="PBI161" s="72"/>
      <c r="PBJ161" s="72"/>
      <c r="PBK161" s="72"/>
      <c r="PBL161" s="72"/>
      <c r="PBM161" s="71"/>
      <c r="PBN161" s="71"/>
      <c r="PBO161" s="71"/>
      <c r="PBP161" s="71"/>
      <c r="PBQ161" s="71"/>
      <c r="PBR161" s="71"/>
      <c r="PBS161" s="71"/>
      <c r="PBT161" s="72"/>
      <c r="PBU161" s="72"/>
      <c r="PBV161" s="72"/>
      <c r="PBW161" s="72"/>
      <c r="PBX161" s="72"/>
      <c r="PBY161" s="72"/>
      <c r="PBZ161" s="72"/>
      <c r="PCA161" s="72"/>
      <c r="PCB161" s="72"/>
      <c r="PCC161" s="71"/>
      <c r="PCD161" s="71"/>
      <c r="PCE161" s="71"/>
      <c r="PCF161" s="71"/>
      <c r="PCG161" s="71"/>
      <c r="PCH161" s="71"/>
      <c r="PCI161" s="71"/>
      <c r="PCJ161" s="72"/>
      <c r="PCK161" s="72"/>
      <c r="PCL161" s="72"/>
      <c r="PCM161" s="72"/>
      <c r="PCN161" s="72"/>
      <c r="PCO161" s="72"/>
      <c r="PCP161" s="72"/>
      <c r="PCQ161" s="72"/>
      <c r="PCR161" s="72"/>
      <c r="PCS161" s="71"/>
      <c r="PCT161" s="71"/>
      <c r="PCU161" s="71"/>
      <c r="PCV161" s="71"/>
      <c r="PCW161" s="71"/>
      <c r="PCX161" s="71"/>
      <c r="PCY161" s="71"/>
      <c r="PCZ161" s="72"/>
      <c r="PDA161" s="72"/>
      <c r="PDB161" s="72"/>
      <c r="PDC161" s="72"/>
      <c r="PDD161" s="72"/>
      <c r="PDE161" s="72"/>
      <c r="PDF161" s="72"/>
      <c r="PDG161" s="72"/>
      <c r="PDH161" s="72"/>
      <c r="PDI161" s="71"/>
      <c r="PDJ161" s="71"/>
      <c r="PDK161" s="71"/>
      <c r="PDL161" s="71"/>
      <c r="PDM161" s="71"/>
      <c r="PDN161" s="71"/>
      <c r="PDO161" s="71"/>
      <c r="PDP161" s="72"/>
      <c r="PDQ161" s="72"/>
      <c r="PDR161" s="72"/>
      <c r="PDS161" s="72"/>
      <c r="PDT161" s="72"/>
      <c r="PDU161" s="72"/>
      <c r="PDV161" s="72"/>
      <c r="PDW161" s="72"/>
      <c r="PDX161" s="72"/>
      <c r="PDY161" s="71"/>
      <c r="PDZ161" s="71"/>
      <c r="PEA161" s="71"/>
      <c r="PEB161" s="71"/>
      <c r="PEC161" s="71"/>
      <c r="PED161" s="71"/>
      <c r="PEE161" s="71"/>
      <c r="PEF161" s="72"/>
      <c r="PEG161" s="72"/>
      <c r="PEH161" s="72"/>
      <c r="PEI161" s="72"/>
      <c r="PEJ161" s="72"/>
      <c r="PEK161" s="72"/>
      <c r="PEL161" s="72"/>
      <c r="PEM161" s="72"/>
      <c r="PEN161" s="72"/>
      <c r="PEO161" s="71"/>
      <c r="PEP161" s="71"/>
      <c r="PEQ161" s="71"/>
      <c r="PER161" s="71"/>
      <c r="PES161" s="71"/>
      <c r="PET161" s="71"/>
      <c r="PEU161" s="71"/>
      <c r="PEV161" s="72"/>
      <c r="PEW161" s="72"/>
      <c r="PEX161" s="72"/>
      <c r="PEY161" s="72"/>
      <c r="PEZ161" s="72"/>
      <c r="PFA161" s="72"/>
      <c r="PFB161" s="72"/>
      <c r="PFC161" s="72"/>
      <c r="PFD161" s="72"/>
      <c r="PFE161" s="71"/>
      <c r="PFF161" s="71"/>
      <c r="PFG161" s="71"/>
      <c r="PFH161" s="71"/>
      <c r="PFI161" s="71"/>
      <c r="PFJ161" s="71"/>
      <c r="PFK161" s="71"/>
      <c r="PFL161" s="72"/>
      <c r="PFM161" s="72"/>
      <c r="PFN161" s="72"/>
      <c r="PFO161" s="72"/>
      <c r="PFP161" s="72"/>
      <c r="PFQ161" s="72"/>
      <c r="PFR161" s="72"/>
      <c r="PFS161" s="72"/>
      <c r="PFT161" s="72"/>
      <c r="PFU161" s="71"/>
      <c r="PFV161" s="71"/>
      <c r="PFW161" s="71"/>
      <c r="PFX161" s="71"/>
      <c r="PFY161" s="71"/>
      <c r="PFZ161" s="71"/>
      <c r="PGA161" s="71"/>
      <c r="PGB161" s="72"/>
      <c r="PGC161" s="72"/>
      <c r="PGD161" s="72"/>
      <c r="PGE161" s="72"/>
      <c r="PGF161" s="72"/>
      <c r="PGG161" s="72"/>
      <c r="PGH161" s="72"/>
      <c r="PGI161" s="72"/>
      <c r="PGJ161" s="72"/>
      <c r="PGK161" s="71"/>
      <c r="PGL161" s="71"/>
      <c r="PGM161" s="71"/>
      <c r="PGN161" s="71"/>
      <c r="PGO161" s="71"/>
      <c r="PGP161" s="71"/>
      <c r="PGQ161" s="71"/>
      <c r="PGR161" s="72"/>
      <c r="PGS161" s="72"/>
      <c r="PGT161" s="72"/>
      <c r="PGU161" s="72"/>
      <c r="PGV161" s="72"/>
      <c r="PGW161" s="72"/>
      <c r="PGX161" s="72"/>
      <c r="PGY161" s="72"/>
      <c r="PGZ161" s="72"/>
      <c r="PHA161" s="71"/>
      <c r="PHB161" s="71"/>
      <c r="PHC161" s="71"/>
      <c r="PHD161" s="71"/>
      <c r="PHE161" s="71"/>
      <c r="PHF161" s="71"/>
      <c r="PHG161" s="71"/>
      <c r="PHH161" s="72"/>
      <c r="PHI161" s="72"/>
      <c r="PHJ161" s="72"/>
      <c r="PHK161" s="72"/>
      <c r="PHL161" s="72"/>
      <c r="PHM161" s="72"/>
      <c r="PHN161" s="72"/>
      <c r="PHO161" s="72"/>
      <c r="PHP161" s="72"/>
      <c r="PHQ161" s="71"/>
      <c r="PHR161" s="71"/>
      <c r="PHS161" s="71"/>
      <c r="PHT161" s="71"/>
      <c r="PHU161" s="71"/>
      <c r="PHV161" s="71"/>
      <c r="PHW161" s="71"/>
      <c r="PHX161" s="72"/>
      <c r="PHY161" s="72"/>
      <c r="PHZ161" s="72"/>
      <c r="PIA161" s="72"/>
      <c r="PIB161" s="72"/>
      <c r="PIC161" s="72"/>
      <c r="PID161" s="72"/>
      <c r="PIE161" s="72"/>
      <c r="PIF161" s="72"/>
      <c r="PIG161" s="71"/>
      <c r="PIH161" s="71"/>
      <c r="PII161" s="71"/>
      <c r="PIJ161" s="71"/>
      <c r="PIK161" s="71"/>
      <c r="PIL161" s="71"/>
      <c r="PIM161" s="71"/>
      <c r="PIN161" s="72"/>
      <c r="PIO161" s="72"/>
      <c r="PIP161" s="72"/>
      <c r="PIQ161" s="72"/>
      <c r="PIR161" s="72"/>
      <c r="PIS161" s="72"/>
      <c r="PIT161" s="72"/>
      <c r="PIU161" s="72"/>
      <c r="PIV161" s="72"/>
      <c r="PIW161" s="71"/>
      <c r="PIX161" s="71"/>
      <c r="PIY161" s="71"/>
      <c r="PIZ161" s="71"/>
      <c r="PJA161" s="71"/>
      <c r="PJB161" s="71"/>
      <c r="PJC161" s="71"/>
      <c r="PJD161" s="72"/>
      <c r="PJE161" s="72"/>
      <c r="PJF161" s="72"/>
      <c r="PJG161" s="72"/>
      <c r="PJH161" s="72"/>
      <c r="PJI161" s="72"/>
      <c r="PJJ161" s="72"/>
      <c r="PJK161" s="72"/>
      <c r="PJL161" s="72"/>
      <c r="PJM161" s="71"/>
      <c r="PJN161" s="71"/>
      <c r="PJO161" s="71"/>
      <c r="PJP161" s="71"/>
      <c r="PJQ161" s="71"/>
      <c r="PJR161" s="71"/>
      <c r="PJS161" s="71"/>
      <c r="PJT161" s="72"/>
      <c r="PJU161" s="72"/>
      <c r="PJV161" s="72"/>
      <c r="PJW161" s="72"/>
      <c r="PJX161" s="72"/>
      <c r="PJY161" s="72"/>
      <c r="PJZ161" s="72"/>
      <c r="PKA161" s="72"/>
      <c r="PKB161" s="72"/>
      <c r="PKC161" s="71"/>
      <c r="PKD161" s="71"/>
      <c r="PKE161" s="71"/>
      <c r="PKF161" s="71"/>
      <c r="PKG161" s="71"/>
      <c r="PKH161" s="71"/>
      <c r="PKI161" s="71"/>
      <c r="PKJ161" s="72"/>
      <c r="PKK161" s="72"/>
      <c r="PKL161" s="72"/>
      <c r="PKM161" s="72"/>
      <c r="PKN161" s="72"/>
      <c r="PKO161" s="72"/>
      <c r="PKP161" s="72"/>
      <c r="PKQ161" s="72"/>
      <c r="PKR161" s="72"/>
      <c r="PKS161" s="71"/>
      <c r="PKT161" s="71"/>
      <c r="PKU161" s="71"/>
      <c r="PKV161" s="71"/>
      <c r="PKW161" s="71"/>
      <c r="PKX161" s="71"/>
      <c r="PKY161" s="71"/>
      <c r="PKZ161" s="72"/>
      <c r="PLA161" s="72"/>
      <c r="PLB161" s="72"/>
      <c r="PLC161" s="72"/>
      <c r="PLD161" s="72"/>
      <c r="PLE161" s="72"/>
      <c r="PLF161" s="72"/>
      <c r="PLG161" s="72"/>
      <c r="PLH161" s="72"/>
      <c r="PLI161" s="71"/>
      <c r="PLJ161" s="71"/>
      <c r="PLK161" s="71"/>
      <c r="PLL161" s="71"/>
      <c r="PLM161" s="71"/>
      <c r="PLN161" s="71"/>
      <c r="PLO161" s="71"/>
      <c r="PLP161" s="72"/>
      <c r="PLQ161" s="72"/>
      <c r="PLR161" s="72"/>
      <c r="PLS161" s="72"/>
      <c r="PLT161" s="72"/>
      <c r="PLU161" s="72"/>
      <c r="PLV161" s="72"/>
      <c r="PLW161" s="72"/>
      <c r="PLX161" s="72"/>
      <c r="PLY161" s="71"/>
      <c r="PLZ161" s="71"/>
      <c r="PMA161" s="71"/>
      <c r="PMB161" s="71"/>
      <c r="PMC161" s="71"/>
      <c r="PMD161" s="71"/>
      <c r="PME161" s="71"/>
      <c r="PMF161" s="72"/>
      <c r="PMG161" s="72"/>
      <c r="PMH161" s="72"/>
      <c r="PMI161" s="72"/>
      <c r="PMJ161" s="72"/>
      <c r="PMK161" s="72"/>
      <c r="PML161" s="72"/>
      <c r="PMM161" s="72"/>
      <c r="PMN161" s="72"/>
      <c r="PMO161" s="71"/>
      <c r="PMP161" s="71"/>
      <c r="PMQ161" s="71"/>
      <c r="PMR161" s="71"/>
      <c r="PMS161" s="71"/>
      <c r="PMT161" s="71"/>
      <c r="PMU161" s="71"/>
      <c r="PMV161" s="72"/>
      <c r="PMW161" s="72"/>
      <c r="PMX161" s="72"/>
      <c r="PMY161" s="72"/>
      <c r="PMZ161" s="72"/>
      <c r="PNA161" s="72"/>
      <c r="PNB161" s="72"/>
      <c r="PNC161" s="72"/>
      <c r="PND161" s="72"/>
      <c r="PNE161" s="71"/>
      <c r="PNF161" s="71"/>
      <c r="PNG161" s="71"/>
      <c r="PNH161" s="71"/>
      <c r="PNI161" s="71"/>
      <c r="PNJ161" s="71"/>
      <c r="PNK161" s="71"/>
      <c r="PNL161" s="72"/>
      <c r="PNM161" s="72"/>
      <c r="PNN161" s="72"/>
      <c r="PNO161" s="72"/>
      <c r="PNP161" s="72"/>
      <c r="PNQ161" s="72"/>
      <c r="PNR161" s="72"/>
      <c r="PNS161" s="72"/>
      <c r="PNT161" s="72"/>
      <c r="PNU161" s="71"/>
      <c r="PNV161" s="71"/>
      <c r="PNW161" s="71"/>
      <c r="PNX161" s="71"/>
      <c r="PNY161" s="71"/>
      <c r="PNZ161" s="71"/>
      <c r="POA161" s="71"/>
      <c r="POB161" s="72"/>
      <c r="POC161" s="72"/>
      <c r="POD161" s="72"/>
      <c r="POE161" s="72"/>
      <c r="POF161" s="72"/>
      <c r="POG161" s="72"/>
      <c r="POH161" s="72"/>
      <c r="POI161" s="72"/>
      <c r="POJ161" s="72"/>
      <c r="POK161" s="71"/>
      <c r="POL161" s="71"/>
      <c r="POM161" s="71"/>
      <c r="PON161" s="71"/>
      <c r="POO161" s="71"/>
      <c r="POP161" s="71"/>
      <c r="POQ161" s="71"/>
      <c r="POR161" s="72"/>
      <c r="POS161" s="72"/>
      <c r="POT161" s="72"/>
      <c r="POU161" s="72"/>
      <c r="POV161" s="72"/>
      <c r="POW161" s="72"/>
      <c r="POX161" s="72"/>
      <c r="POY161" s="72"/>
      <c r="POZ161" s="72"/>
      <c r="PPA161" s="71"/>
      <c r="PPB161" s="71"/>
      <c r="PPC161" s="71"/>
      <c r="PPD161" s="71"/>
      <c r="PPE161" s="71"/>
      <c r="PPF161" s="71"/>
      <c r="PPG161" s="71"/>
      <c r="PPH161" s="72"/>
      <c r="PPI161" s="72"/>
      <c r="PPJ161" s="72"/>
      <c r="PPK161" s="72"/>
      <c r="PPL161" s="72"/>
      <c r="PPM161" s="72"/>
      <c r="PPN161" s="72"/>
      <c r="PPO161" s="72"/>
      <c r="PPP161" s="72"/>
      <c r="PPQ161" s="71"/>
      <c r="PPR161" s="71"/>
      <c r="PPS161" s="71"/>
      <c r="PPT161" s="71"/>
      <c r="PPU161" s="71"/>
      <c r="PPV161" s="71"/>
      <c r="PPW161" s="71"/>
      <c r="PPX161" s="72"/>
      <c r="PPY161" s="72"/>
      <c r="PPZ161" s="72"/>
      <c r="PQA161" s="72"/>
      <c r="PQB161" s="72"/>
      <c r="PQC161" s="72"/>
      <c r="PQD161" s="72"/>
      <c r="PQE161" s="72"/>
      <c r="PQF161" s="72"/>
      <c r="PQG161" s="71"/>
      <c r="PQH161" s="71"/>
      <c r="PQI161" s="71"/>
      <c r="PQJ161" s="71"/>
      <c r="PQK161" s="71"/>
      <c r="PQL161" s="71"/>
      <c r="PQM161" s="71"/>
      <c r="PQN161" s="72"/>
      <c r="PQO161" s="72"/>
      <c r="PQP161" s="72"/>
      <c r="PQQ161" s="72"/>
      <c r="PQR161" s="72"/>
      <c r="PQS161" s="72"/>
      <c r="PQT161" s="72"/>
      <c r="PQU161" s="72"/>
      <c r="PQV161" s="72"/>
      <c r="PQW161" s="71"/>
      <c r="PQX161" s="71"/>
      <c r="PQY161" s="71"/>
      <c r="PQZ161" s="71"/>
      <c r="PRA161" s="71"/>
      <c r="PRB161" s="71"/>
      <c r="PRC161" s="71"/>
      <c r="PRD161" s="72"/>
      <c r="PRE161" s="72"/>
      <c r="PRF161" s="72"/>
      <c r="PRG161" s="72"/>
      <c r="PRH161" s="72"/>
      <c r="PRI161" s="72"/>
      <c r="PRJ161" s="72"/>
      <c r="PRK161" s="72"/>
      <c r="PRL161" s="72"/>
      <c r="PRM161" s="71"/>
      <c r="PRN161" s="71"/>
      <c r="PRO161" s="71"/>
      <c r="PRP161" s="71"/>
      <c r="PRQ161" s="71"/>
      <c r="PRR161" s="71"/>
      <c r="PRS161" s="71"/>
      <c r="PRT161" s="72"/>
      <c r="PRU161" s="72"/>
      <c r="PRV161" s="72"/>
      <c r="PRW161" s="72"/>
      <c r="PRX161" s="72"/>
      <c r="PRY161" s="72"/>
      <c r="PRZ161" s="72"/>
      <c r="PSA161" s="72"/>
      <c r="PSB161" s="72"/>
      <c r="PSC161" s="71"/>
      <c r="PSD161" s="71"/>
      <c r="PSE161" s="71"/>
      <c r="PSF161" s="71"/>
      <c r="PSG161" s="71"/>
      <c r="PSH161" s="71"/>
      <c r="PSI161" s="71"/>
      <c r="PSJ161" s="72"/>
      <c r="PSK161" s="72"/>
      <c r="PSL161" s="72"/>
      <c r="PSM161" s="72"/>
      <c r="PSN161" s="72"/>
      <c r="PSO161" s="72"/>
      <c r="PSP161" s="72"/>
      <c r="PSQ161" s="72"/>
      <c r="PSR161" s="72"/>
      <c r="PSS161" s="71"/>
      <c r="PST161" s="71"/>
      <c r="PSU161" s="71"/>
      <c r="PSV161" s="71"/>
      <c r="PSW161" s="71"/>
      <c r="PSX161" s="71"/>
      <c r="PSY161" s="71"/>
      <c r="PSZ161" s="72"/>
      <c r="PTA161" s="72"/>
      <c r="PTB161" s="72"/>
      <c r="PTC161" s="72"/>
      <c r="PTD161" s="72"/>
      <c r="PTE161" s="72"/>
      <c r="PTF161" s="72"/>
      <c r="PTG161" s="72"/>
      <c r="PTH161" s="72"/>
      <c r="PTI161" s="71"/>
      <c r="PTJ161" s="71"/>
      <c r="PTK161" s="71"/>
      <c r="PTL161" s="71"/>
      <c r="PTM161" s="71"/>
      <c r="PTN161" s="71"/>
      <c r="PTO161" s="71"/>
      <c r="PTP161" s="72"/>
      <c r="PTQ161" s="72"/>
      <c r="PTR161" s="72"/>
      <c r="PTS161" s="72"/>
      <c r="PTT161" s="72"/>
      <c r="PTU161" s="72"/>
      <c r="PTV161" s="72"/>
      <c r="PTW161" s="72"/>
      <c r="PTX161" s="72"/>
      <c r="PTY161" s="71"/>
      <c r="PTZ161" s="71"/>
      <c r="PUA161" s="71"/>
      <c r="PUB161" s="71"/>
      <c r="PUC161" s="71"/>
      <c r="PUD161" s="71"/>
      <c r="PUE161" s="71"/>
      <c r="PUF161" s="72"/>
      <c r="PUG161" s="72"/>
      <c r="PUH161" s="72"/>
      <c r="PUI161" s="72"/>
      <c r="PUJ161" s="72"/>
      <c r="PUK161" s="72"/>
      <c r="PUL161" s="72"/>
      <c r="PUM161" s="72"/>
      <c r="PUN161" s="72"/>
      <c r="PUO161" s="71"/>
      <c r="PUP161" s="71"/>
      <c r="PUQ161" s="71"/>
      <c r="PUR161" s="71"/>
      <c r="PUS161" s="71"/>
      <c r="PUT161" s="71"/>
      <c r="PUU161" s="71"/>
      <c r="PUV161" s="72"/>
      <c r="PUW161" s="72"/>
      <c r="PUX161" s="72"/>
      <c r="PUY161" s="72"/>
      <c r="PUZ161" s="72"/>
      <c r="PVA161" s="72"/>
      <c r="PVB161" s="72"/>
      <c r="PVC161" s="72"/>
      <c r="PVD161" s="72"/>
      <c r="PVE161" s="71"/>
      <c r="PVF161" s="71"/>
      <c r="PVG161" s="71"/>
      <c r="PVH161" s="71"/>
      <c r="PVI161" s="71"/>
      <c r="PVJ161" s="71"/>
      <c r="PVK161" s="71"/>
      <c r="PVL161" s="72"/>
      <c r="PVM161" s="72"/>
      <c r="PVN161" s="72"/>
      <c r="PVO161" s="72"/>
      <c r="PVP161" s="72"/>
      <c r="PVQ161" s="72"/>
      <c r="PVR161" s="72"/>
      <c r="PVS161" s="72"/>
      <c r="PVT161" s="72"/>
      <c r="PVU161" s="71"/>
      <c r="PVV161" s="71"/>
      <c r="PVW161" s="71"/>
      <c r="PVX161" s="71"/>
      <c r="PVY161" s="71"/>
      <c r="PVZ161" s="71"/>
      <c r="PWA161" s="71"/>
      <c r="PWB161" s="72"/>
      <c r="PWC161" s="72"/>
      <c r="PWD161" s="72"/>
      <c r="PWE161" s="72"/>
      <c r="PWF161" s="72"/>
      <c r="PWG161" s="72"/>
      <c r="PWH161" s="72"/>
      <c r="PWI161" s="72"/>
      <c r="PWJ161" s="72"/>
      <c r="PWK161" s="71"/>
      <c r="PWL161" s="71"/>
      <c r="PWM161" s="71"/>
      <c r="PWN161" s="71"/>
      <c r="PWO161" s="71"/>
      <c r="PWP161" s="71"/>
      <c r="PWQ161" s="71"/>
      <c r="PWR161" s="72"/>
      <c r="PWS161" s="72"/>
      <c r="PWT161" s="72"/>
      <c r="PWU161" s="72"/>
      <c r="PWV161" s="72"/>
      <c r="PWW161" s="72"/>
      <c r="PWX161" s="72"/>
      <c r="PWY161" s="72"/>
      <c r="PWZ161" s="72"/>
      <c r="PXA161" s="71"/>
      <c r="PXB161" s="71"/>
      <c r="PXC161" s="71"/>
      <c r="PXD161" s="71"/>
      <c r="PXE161" s="71"/>
      <c r="PXF161" s="71"/>
      <c r="PXG161" s="71"/>
      <c r="PXH161" s="72"/>
      <c r="PXI161" s="72"/>
      <c r="PXJ161" s="72"/>
      <c r="PXK161" s="72"/>
      <c r="PXL161" s="72"/>
      <c r="PXM161" s="72"/>
      <c r="PXN161" s="72"/>
      <c r="PXO161" s="72"/>
      <c r="PXP161" s="72"/>
      <c r="PXQ161" s="71"/>
      <c r="PXR161" s="71"/>
      <c r="PXS161" s="71"/>
      <c r="PXT161" s="71"/>
      <c r="PXU161" s="71"/>
      <c r="PXV161" s="71"/>
      <c r="PXW161" s="71"/>
      <c r="PXX161" s="72"/>
      <c r="PXY161" s="72"/>
      <c r="PXZ161" s="72"/>
      <c r="PYA161" s="72"/>
      <c r="PYB161" s="72"/>
      <c r="PYC161" s="72"/>
      <c r="PYD161" s="72"/>
      <c r="PYE161" s="72"/>
      <c r="PYF161" s="72"/>
      <c r="PYG161" s="71"/>
      <c r="PYH161" s="71"/>
      <c r="PYI161" s="71"/>
      <c r="PYJ161" s="71"/>
      <c r="PYK161" s="71"/>
      <c r="PYL161" s="71"/>
      <c r="PYM161" s="71"/>
      <c r="PYN161" s="72"/>
      <c r="PYO161" s="72"/>
      <c r="PYP161" s="72"/>
      <c r="PYQ161" s="72"/>
      <c r="PYR161" s="72"/>
      <c r="PYS161" s="72"/>
      <c r="PYT161" s="72"/>
      <c r="PYU161" s="72"/>
      <c r="PYV161" s="72"/>
      <c r="PYW161" s="71"/>
      <c r="PYX161" s="71"/>
      <c r="PYY161" s="71"/>
      <c r="PYZ161" s="71"/>
      <c r="PZA161" s="71"/>
      <c r="PZB161" s="71"/>
      <c r="PZC161" s="71"/>
      <c r="PZD161" s="72"/>
      <c r="PZE161" s="72"/>
      <c r="PZF161" s="72"/>
      <c r="PZG161" s="72"/>
      <c r="PZH161" s="72"/>
      <c r="PZI161" s="72"/>
      <c r="PZJ161" s="72"/>
      <c r="PZK161" s="72"/>
      <c r="PZL161" s="72"/>
      <c r="PZM161" s="71"/>
      <c r="PZN161" s="71"/>
      <c r="PZO161" s="71"/>
      <c r="PZP161" s="71"/>
      <c r="PZQ161" s="71"/>
      <c r="PZR161" s="71"/>
      <c r="PZS161" s="71"/>
      <c r="PZT161" s="72"/>
      <c r="PZU161" s="72"/>
      <c r="PZV161" s="72"/>
      <c r="PZW161" s="72"/>
      <c r="PZX161" s="72"/>
      <c r="PZY161" s="72"/>
      <c r="PZZ161" s="72"/>
      <c r="QAA161" s="72"/>
      <c r="QAB161" s="72"/>
      <c r="QAC161" s="71"/>
      <c r="QAD161" s="71"/>
      <c r="QAE161" s="71"/>
      <c r="QAF161" s="71"/>
      <c r="QAG161" s="71"/>
      <c r="QAH161" s="71"/>
      <c r="QAI161" s="71"/>
      <c r="QAJ161" s="72"/>
      <c r="QAK161" s="72"/>
      <c r="QAL161" s="72"/>
      <c r="QAM161" s="72"/>
      <c r="QAN161" s="72"/>
      <c r="QAO161" s="72"/>
      <c r="QAP161" s="72"/>
      <c r="QAQ161" s="72"/>
      <c r="QAR161" s="72"/>
      <c r="QAS161" s="71"/>
      <c r="QAT161" s="71"/>
      <c r="QAU161" s="71"/>
      <c r="QAV161" s="71"/>
      <c r="QAW161" s="71"/>
      <c r="QAX161" s="71"/>
      <c r="QAY161" s="71"/>
      <c r="QAZ161" s="72"/>
      <c r="QBA161" s="72"/>
      <c r="QBB161" s="72"/>
      <c r="QBC161" s="72"/>
      <c r="QBD161" s="72"/>
      <c r="QBE161" s="72"/>
      <c r="QBF161" s="72"/>
      <c r="QBG161" s="72"/>
      <c r="QBH161" s="72"/>
      <c r="QBI161" s="71"/>
      <c r="QBJ161" s="71"/>
      <c r="QBK161" s="71"/>
      <c r="QBL161" s="71"/>
      <c r="QBM161" s="71"/>
      <c r="QBN161" s="71"/>
      <c r="QBO161" s="71"/>
      <c r="QBP161" s="72"/>
      <c r="QBQ161" s="72"/>
      <c r="QBR161" s="72"/>
      <c r="QBS161" s="72"/>
      <c r="QBT161" s="72"/>
      <c r="QBU161" s="72"/>
      <c r="QBV161" s="72"/>
      <c r="QBW161" s="72"/>
      <c r="QBX161" s="72"/>
      <c r="QBY161" s="71"/>
      <c r="QBZ161" s="71"/>
      <c r="QCA161" s="71"/>
      <c r="QCB161" s="71"/>
      <c r="QCC161" s="71"/>
      <c r="QCD161" s="71"/>
      <c r="QCE161" s="71"/>
      <c r="QCF161" s="72"/>
      <c r="QCG161" s="72"/>
      <c r="QCH161" s="72"/>
      <c r="QCI161" s="72"/>
      <c r="QCJ161" s="72"/>
      <c r="QCK161" s="72"/>
      <c r="QCL161" s="72"/>
      <c r="QCM161" s="72"/>
      <c r="QCN161" s="72"/>
      <c r="QCO161" s="71"/>
      <c r="QCP161" s="71"/>
      <c r="QCQ161" s="71"/>
      <c r="QCR161" s="71"/>
      <c r="QCS161" s="71"/>
      <c r="QCT161" s="71"/>
      <c r="QCU161" s="71"/>
      <c r="QCV161" s="72"/>
      <c r="QCW161" s="72"/>
      <c r="QCX161" s="72"/>
      <c r="QCY161" s="72"/>
      <c r="QCZ161" s="72"/>
      <c r="QDA161" s="72"/>
      <c r="QDB161" s="72"/>
      <c r="QDC161" s="72"/>
      <c r="QDD161" s="72"/>
      <c r="QDE161" s="71"/>
      <c r="QDF161" s="71"/>
      <c r="QDG161" s="71"/>
      <c r="QDH161" s="71"/>
      <c r="QDI161" s="71"/>
      <c r="QDJ161" s="71"/>
      <c r="QDK161" s="71"/>
      <c r="QDL161" s="72"/>
      <c r="QDM161" s="72"/>
      <c r="QDN161" s="72"/>
      <c r="QDO161" s="72"/>
      <c r="QDP161" s="72"/>
      <c r="QDQ161" s="72"/>
      <c r="QDR161" s="72"/>
      <c r="QDS161" s="72"/>
      <c r="QDT161" s="72"/>
      <c r="QDU161" s="71"/>
      <c r="QDV161" s="71"/>
      <c r="QDW161" s="71"/>
      <c r="QDX161" s="71"/>
      <c r="QDY161" s="71"/>
      <c r="QDZ161" s="71"/>
      <c r="QEA161" s="71"/>
      <c r="QEB161" s="72"/>
      <c r="QEC161" s="72"/>
      <c r="QED161" s="72"/>
      <c r="QEE161" s="72"/>
      <c r="QEF161" s="72"/>
      <c r="QEG161" s="72"/>
      <c r="QEH161" s="72"/>
      <c r="QEI161" s="72"/>
      <c r="QEJ161" s="72"/>
      <c r="QEK161" s="71"/>
      <c r="QEL161" s="71"/>
      <c r="QEM161" s="71"/>
      <c r="QEN161" s="71"/>
      <c r="QEO161" s="71"/>
      <c r="QEP161" s="71"/>
      <c r="QEQ161" s="71"/>
      <c r="QER161" s="72"/>
      <c r="QES161" s="72"/>
      <c r="QET161" s="72"/>
      <c r="QEU161" s="72"/>
      <c r="QEV161" s="72"/>
      <c r="QEW161" s="72"/>
      <c r="QEX161" s="72"/>
      <c r="QEY161" s="72"/>
      <c r="QEZ161" s="72"/>
      <c r="QFA161" s="71"/>
      <c r="QFB161" s="71"/>
      <c r="QFC161" s="71"/>
      <c r="QFD161" s="71"/>
      <c r="QFE161" s="71"/>
      <c r="QFF161" s="71"/>
      <c r="QFG161" s="71"/>
      <c r="QFH161" s="72"/>
      <c r="QFI161" s="72"/>
      <c r="QFJ161" s="72"/>
      <c r="QFK161" s="72"/>
      <c r="QFL161" s="72"/>
      <c r="QFM161" s="72"/>
      <c r="QFN161" s="72"/>
      <c r="QFO161" s="72"/>
      <c r="QFP161" s="72"/>
      <c r="QFQ161" s="71"/>
      <c r="QFR161" s="71"/>
      <c r="QFS161" s="71"/>
      <c r="QFT161" s="71"/>
      <c r="QFU161" s="71"/>
      <c r="QFV161" s="71"/>
      <c r="QFW161" s="71"/>
      <c r="QFX161" s="72"/>
      <c r="QFY161" s="72"/>
      <c r="QFZ161" s="72"/>
      <c r="QGA161" s="72"/>
      <c r="QGB161" s="72"/>
      <c r="QGC161" s="72"/>
      <c r="QGD161" s="72"/>
      <c r="QGE161" s="72"/>
      <c r="QGF161" s="72"/>
      <c r="QGG161" s="71"/>
      <c r="QGH161" s="71"/>
      <c r="QGI161" s="71"/>
      <c r="QGJ161" s="71"/>
      <c r="QGK161" s="71"/>
      <c r="QGL161" s="71"/>
      <c r="QGM161" s="71"/>
      <c r="QGN161" s="72"/>
      <c r="QGO161" s="72"/>
      <c r="QGP161" s="72"/>
      <c r="QGQ161" s="72"/>
      <c r="QGR161" s="72"/>
      <c r="QGS161" s="72"/>
      <c r="QGT161" s="72"/>
      <c r="QGU161" s="72"/>
      <c r="QGV161" s="72"/>
      <c r="QGW161" s="71"/>
      <c r="QGX161" s="71"/>
      <c r="QGY161" s="71"/>
      <c r="QGZ161" s="71"/>
      <c r="QHA161" s="71"/>
      <c r="QHB161" s="71"/>
      <c r="QHC161" s="71"/>
      <c r="QHD161" s="72"/>
      <c r="QHE161" s="72"/>
      <c r="QHF161" s="72"/>
      <c r="QHG161" s="72"/>
      <c r="QHH161" s="72"/>
      <c r="QHI161" s="72"/>
      <c r="QHJ161" s="72"/>
      <c r="QHK161" s="72"/>
      <c r="QHL161" s="72"/>
      <c r="QHM161" s="71"/>
      <c r="QHN161" s="71"/>
      <c r="QHO161" s="71"/>
      <c r="QHP161" s="71"/>
      <c r="QHQ161" s="71"/>
      <c r="QHR161" s="71"/>
      <c r="QHS161" s="71"/>
      <c r="QHT161" s="72"/>
      <c r="QHU161" s="72"/>
      <c r="QHV161" s="72"/>
      <c r="QHW161" s="72"/>
      <c r="QHX161" s="72"/>
      <c r="QHY161" s="72"/>
      <c r="QHZ161" s="72"/>
      <c r="QIA161" s="72"/>
      <c r="QIB161" s="72"/>
      <c r="QIC161" s="71"/>
      <c r="QID161" s="71"/>
      <c r="QIE161" s="71"/>
      <c r="QIF161" s="71"/>
      <c r="QIG161" s="71"/>
      <c r="QIH161" s="71"/>
      <c r="QII161" s="71"/>
      <c r="QIJ161" s="72"/>
      <c r="QIK161" s="72"/>
      <c r="QIL161" s="72"/>
      <c r="QIM161" s="72"/>
      <c r="QIN161" s="72"/>
      <c r="QIO161" s="72"/>
      <c r="QIP161" s="72"/>
      <c r="QIQ161" s="72"/>
      <c r="QIR161" s="72"/>
      <c r="QIS161" s="71"/>
      <c r="QIT161" s="71"/>
      <c r="QIU161" s="71"/>
      <c r="QIV161" s="71"/>
      <c r="QIW161" s="71"/>
      <c r="QIX161" s="71"/>
      <c r="QIY161" s="71"/>
      <c r="QIZ161" s="72"/>
      <c r="QJA161" s="72"/>
      <c r="QJB161" s="72"/>
      <c r="QJC161" s="72"/>
      <c r="QJD161" s="72"/>
      <c r="QJE161" s="72"/>
      <c r="QJF161" s="72"/>
      <c r="QJG161" s="72"/>
      <c r="QJH161" s="72"/>
      <c r="QJI161" s="71"/>
      <c r="QJJ161" s="71"/>
      <c r="QJK161" s="71"/>
      <c r="QJL161" s="71"/>
      <c r="QJM161" s="71"/>
      <c r="QJN161" s="71"/>
      <c r="QJO161" s="71"/>
      <c r="QJP161" s="72"/>
      <c r="QJQ161" s="72"/>
      <c r="QJR161" s="72"/>
      <c r="QJS161" s="72"/>
      <c r="QJT161" s="72"/>
      <c r="QJU161" s="72"/>
      <c r="QJV161" s="72"/>
      <c r="QJW161" s="72"/>
      <c r="QJX161" s="72"/>
      <c r="QJY161" s="71"/>
      <c r="QJZ161" s="71"/>
      <c r="QKA161" s="71"/>
      <c r="QKB161" s="71"/>
      <c r="QKC161" s="71"/>
      <c r="QKD161" s="71"/>
      <c r="QKE161" s="71"/>
      <c r="QKF161" s="72"/>
      <c r="QKG161" s="72"/>
      <c r="QKH161" s="72"/>
      <c r="QKI161" s="72"/>
      <c r="QKJ161" s="72"/>
      <c r="QKK161" s="72"/>
      <c r="QKL161" s="72"/>
      <c r="QKM161" s="72"/>
      <c r="QKN161" s="72"/>
      <c r="QKO161" s="71"/>
      <c r="QKP161" s="71"/>
      <c r="QKQ161" s="71"/>
      <c r="QKR161" s="71"/>
      <c r="QKS161" s="71"/>
      <c r="QKT161" s="71"/>
      <c r="QKU161" s="71"/>
      <c r="QKV161" s="72"/>
      <c r="QKW161" s="72"/>
      <c r="QKX161" s="72"/>
      <c r="QKY161" s="72"/>
      <c r="QKZ161" s="72"/>
      <c r="QLA161" s="72"/>
      <c r="QLB161" s="72"/>
      <c r="QLC161" s="72"/>
      <c r="QLD161" s="72"/>
      <c r="QLE161" s="71"/>
      <c r="QLF161" s="71"/>
      <c r="QLG161" s="71"/>
      <c r="QLH161" s="71"/>
      <c r="QLI161" s="71"/>
      <c r="QLJ161" s="71"/>
      <c r="QLK161" s="71"/>
      <c r="QLL161" s="72"/>
      <c r="QLM161" s="72"/>
      <c r="QLN161" s="72"/>
      <c r="QLO161" s="72"/>
      <c r="QLP161" s="72"/>
      <c r="QLQ161" s="72"/>
      <c r="QLR161" s="72"/>
      <c r="QLS161" s="72"/>
      <c r="QLT161" s="72"/>
      <c r="QLU161" s="71"/>
      <c r="QLV161" s="71"/>
      <c r="QLW161" s="71"/>
      <c r="QLX161" s="71"/>
      <c r="QLY161" s="71"/>
      <c r="QLZ161" s="71"/>
      <c r="QMA161" s="71"/>
      <c r="QMB161" s="72"/>
      <c r="QMC161" s="72"/>
      <c r="QMD161" s="72"/>
      <c r="QME161" s="72"/>
      <c r="QMF161" s="72"/>
      <c r="QMG161" s="72"/>
      <c r="QMH161" s="72"/>
      <c r="QMI161" s="72"/>
      <c r="QMJ161" s="72"/>
      <c r="QMK161" s="71"/>
      <c r="QML161" s="71"/>
      <c r="QMM161" s="71"/>
      <c r="QMN161" s="71"/>
      <c r="QMO161" s="71"/>
      <c r="QMP161" s="71"/>
      <c r="QMQ161" s="71"/>
      <c r="QMR161" s="72"/>
      <c r="QMS161" s="72"/>
      <c r="QMT161" s="72"/>
      <c r="QMU161" s="72"/>
      <c r="QMV161" s="72"/>
      <c r="QMW161" s="72"/>
      <c r="QMX161" s="72"/>
      <c r="QMY161" s="72"/>
      <c r="QMZ161" s="72"/>
      <c r="QNA161" s="71"/>
      <c r="QNB161" s="71"/>
      <c r="QNC161" s="71"/>
      <c r="QND161" s="71"/>
      <c r="QNE161" s="71"/>
      <c r="QNF161" s="71"/>
      <c r="QNG161" s="71"/>
      <c r="QNH161" s="72"/>
      <c r="QNI161" s="72"/>
      <c r="QNJ161" s="72"/>
      <c r="QNK161" s="72"/>
      <c r="QNL161" s="72"/>
      <c r="QNM161" s="72"/>
      <c r="QNN161" s="72"/>
      <c r="QNO161" s="72"/>
      <c r="QNP161" s="72"/>
      <c r="QNQ161" s="71"/>
      <c r="QNR161" s="71"/>
      <c r="QNS161" s="71"/>
      <c r="QNT161" s="71"/>
      <c r="QNU161" s="71"/>
      <c r="QNV161" s="71"/>
      <c r="QNW161" s="71"/>
      <c r="QNX161" s="72"/>
      <c r="QNY161" s="72"/>
      <c r="QNZ161" s="72"/>
      <c r="QOA161" s="72"/>
      <c r="QOB161" s="72"/>
      <c r="QOC161" s="72"/>
      <c r="QOD161" s="72"/>
      <c r="QOE161" s="72"/>
      <c r="QOF161" s="72"/>
      <c r="QOG161" s="71"/>
      <c r="QOH161" s="71"/>
      <c r="QOI161" s="71"/>
      <c r="QOJ161" s="71"/>
      <c r="QOK161" s="71"/>
      <c r="QOL161" s="71"/>
      <c r="QOM161" s="71"/>
      <c r="QON161" s="72"/>
      <c r="QOO161" s="72"/>
      <c r="QOP161" s="72"/>
      <c r="QOQ161" s="72"/>
      <c r="QOR161" s="72"/>
      <c r="QOS161" s="72"/>
      <c r="QOT161" s="72"/>
      <c r="QOU161" s="72"/>
      <c r="QOV161" s="72"/>
      <c r="QOW161" s="71"/>
      <c r="QOX161" s="71"/>
      <c r="QOY161" s="71"/>
      <c r="QOZ161" s="71"/>
      <c r="QPA161" s="71"/>
      <c r="QPB161" s="71"/>
      <c r="QPC161" s="71"/>
      <c r="QPD161" s="72"/>
      <c r="QPE161" s="72"/>
      <c r="QPF161" s="72"/>
      <c r="QPG161" s="72"/>
      <c r="QPH161" s="72"/>
      <c r="QPI161" s="72"/>
      <c r="QPJ161" s="72"/>
      <c r="QPK161" s="72"/>
      <c r="QPL161" s="72"/>
      <c r="QPM161" s="71"/>
      <c r="QPN161" s="71"/>
      <c r="QPO161" s="71"/>
      <c r="QPP161" s="71"/>
      <c r="QPQ161" s="71"/>
      <c r="QPR161" s="71"/>
      <c r="QPS161" s="71"/>
      <c r="QPT161" s="72"/>
      <c r="QPU161" s="72"/>
      <c r="QPV161" s="72"/>
      <c r="QPW161" s="72"/>
      <c r="QPX161" s="72"/>
      <c r="QPY161" s="72"/>
      <c r="QPZ161" s="72"/>
      <c r="QQA161" s="72"/>
      <c r="QQB161" s="72"/>
      <c r="QQC161" s="71"/>
      <c r="QQD161" s="71"/>
      <c r="QQE161" s="71"/>
      <c r="QQF161" s="71"/>
      <c r="QQG161" s="71"/>
      <c r="QQH161" s="71"/>
      <c r="QQI161" s="71"/>
      <c r="QQJ161" s="72"/>
      <c r="QQK161" s="72"/>
      <c r="QQL161" s="72"/>
      <c r="QQM161" s="72"/>
      <c r="QQN161" s="72"/>
      <c r="QQO161" s="72"/>
      <c r="QQP161" s="72"/>
      <c r="QQQ161" s="72"/>
      <c r="QQR161" s="72"/>
      <c r="QQS161" s="71"/>
      <c r="QQT161" s="71"/>
      <c r="QQU161" s="71"/>
      <c r="QQV161" s="71"/>
      <c r="QQW161" s="71"/>
      <c r="QQX161" s="71"/>
      <c r="QQY161" s="71"/>
      <c r="QQZ161" s="72"/>
      <c r="QRA161" s="72"/>
      <c r="QRB161" s="72"/>
      <c r="QRC161" s="72"/>
      <c r="QRD161" s="72"/>
      <c r="QRE161" s="72"/>
      <c r="QRF161" s="72"/>
      <c r="QRG161" s="72"/>
      <c r="QRH161" s="72"/>
      <c r="QRI161" s="71"/>
      <c r="QRJ161" s="71"/>
      <c r="QRK161" s="71"/>
      <c r="QRL161" s="71"/>
      <c r="QRM161" s="71"/>
      <c r="QRN161" s="71"/>
      <c r="QRO161" s="71"/>
      <c r="QRP161" s="72"/>
      <c r="QRQ161" s="72"/>
      <c r="QRR161" s="72"/>
      <c r="QRS161" s="72"/>
      <c r="QRT161" s="72"/>
      <c r="QRU161" s="72"/>
      <c r="QRV161" s="72"/>
      <c r="QRW161" s="72"/>
      <c r="QRX161" s="72"/>
      <c r="QRY161" s="71"/>
      <c r="QRZ161" s="71"/>
      <c r="QSA161" s="71"/>
      <c r="QSB161" s="71"/>
      <c r="QSC161" s="71"/>
      <c r="QSD161" s="71"/>
      <c r="QSE161" s="71"/>
      <c r="QSF161" s="72"/>
      <c r="QSG161" s="72"/>
      <c r="QSH161" s="72"/>
      <c r="QSI161" s="72"/>
      <c r="QSJ161" s="72"/>
      <c r="QSK161" s="72"/>
      <c r="QSL161" s="72"/>
      <c r="QSM161" s="72"/>
      <c r="QSN161" s="72"/>
      <c r="QSO161" s="71"/>
      <c r="QSP161" s="71"/>
      <c r="QSQ161" s="71"/>
      <c r="QSR161" s="71"/>
      <c r="QSS161" s="71"/>
      <c r="QST161" s="71"/>
      <c r="QSU161" s="71"/>
      <c r="QSV161" s="72"/>
      <c r="QSW161" s="72"/>
      <c r="QSX161" s="72"/>
      <c r="QSY161" s="72"/>
      <c r="QSZ161" s="72"/>
      <c r="QTA161" s="72"/>
      <c r="QTB161" s="72"/>
      <c r="QTC161" s="72"/>
      <c r="QTD161" s="72"/>
      <c r="QTE161" s="71"/>
      <c r="QTF161" s="71"/>
      <c r="QTG161" s="71"/>
      <c r="QTH161" s="71"/>
      <c r="QTI161" s="71"/>
      <c r="QTJ161" s="71"/>
      <c r="QTK161" s="71"/>
      <c r="QTL161" s="72"/>
      <c r="QTM161" s="72"/>
      <c r="QTN161" s="72"/>
      <c r="QTO161" s="72"/>
      <c r="QTP161" s="72"/>
      <c r="QTQ161" s="72"/>
      <c r="QTR161" s="72"/>
      <c r="QTS161" s="72"/>
      <c r="QTT161" s="72"/>
      <c r="QTU161" s="71"/>
      <c r="QTV161" s="71"/>
      <c r="QTW161" s="71"/>
      <c r="QTX161" s="71"/>
      <c r="QTY161" s="71"/>
      <c r="QTZ161" s="71"/>
      <c r="QUA161" s="71"/>
      <c r="QUB161" s="72"/>
      <c r="QUC161" s="72"/>
      <c r="QUD161" s="72"/>
      <c r="QUE161" s="72"/>
      <c r="QUF161" s="72"/>
      <c r="QUG161" s="72"/>
      <c r="QUH161" s="72"/>
      <c r="QUI161" s="72"/>
      <c r="QUJ161" s="72"/>
      <c r="QUK161" s="71"/>
      <c r="QUL161" s="71"/>
      <c r="QUM161" s="71"/>
      <c r="QUN161" s="71"/>
      <c r="QUO161" s="71"/>
      <c r="QUP161" s="71"/>
      <c r="QUQ161" s="71"/>
      <c r="QUR161" s="72"/>
      <c r="QUS161" s="72"/>
      <c r="QUT161" s="72"/>
      <c r="QUU161" s="72"/>
      <c r="QUV161" s="72"/>
      <c r="QUW161" s="72"/>
      <c r="QUX161" s="72"/>
      <c r="QUY161" s="72"/>
      <c r="QUZ161" s="72"/>
      <c r="QVA161" s="71"/>
      <c r="QVB161" s="71"/>
      <c r="QVC161" s="71"/>
      <c r="QVD161" s="71"/>
      <c r="QVE161" s="71"/>
      <c r="QVF161" s="71"/>
      <c r="QVG161" s="71"/>
      <c r="QVH161" s="72"/>
      <c r="QVI161" s="72"/>
      <c r="QVJ161" s="72"/>
      <c r="QVK161" s="72"/>
      <c r="QVL161" s="72"/>
      <c r="QVM161" s="72"/>
      <c r="QVN161" s="72"/>
      <c r="QVO161" s="72"/>
      <c r="QVP161" s="72"/>
      <c r="QVQ161" s="71"/>
      <c r="QVR161" s="71"/>
      <c r="QVS161" s="71"/>
      <c r="QVT161" s="71"/>
      <c r="QVU161" s="71"/>
      <c r="QVV161" s="71"/>
      <c r="QVW161" s="71"/>
      <c r="QVX161" s="72"/>
      <c r="QVY161" s="72"/>
      <c r="QVZ161" s="72"/>
      <c r="QWA161" s="72"/>
      <c r="QWB161" s="72"/>
      <c r="QWC161" s="72"/>
      <c r="QWD161" s="72"/>
      <c r="QWE161" s="72"/>
      <c r="QWF161" s="72"/>
      <c r="QWG161" s="71"/>
      <c r="QWH161" s="71"/>
      <c r="QWI161" s="71"/>
      <c r="QWJ161" s="71"/>
      <c r="QWK161" s="71"/>
      <c r="QWL161" s="71"/>
      <c r="QWM161" s="71"/>
      <c r="QWN161" s="72"/>
      <c r="QWO161" s="72"/>
      <c r="QWP161" s="72"/>
      <c r="QWQ161" s="72"/>
      <c r="QWR161" s="72"/>
      <c r="QWS161" s="72"/>
      <c r="QWT161" s="72"/>
      <c r="QWU161" s="72"/>
      <c r="QWV161" s="72"/>
      <c r="QWW161" s="71"/>
      <c r="QWX161" s="71"/>
      <c r="QWY161" s="71"/>
      <c r="QWZ161" s="71"/>
      <c r="QXA161" s="71"/>
      <c r="QXB161" s="71"/>
      <c r="QXC161" s="71"/>
      <c r="QXD161" s="72"/>
      <c r="QXE161" s="72"/>
      <c r="QXF161" s="72"/>
      <c r="QXG161" s="72"/>
      <c r="QXH161" s="72"/>
      <c r="QXI161" s="72"/>
      <c r="QXJ161" s="72"/>
      <c r="QXK161" s="72"/>
      <c r="QXL161" s="72"/>
      <c r="QXM161" s="71"/>
      <c r="QXN161" s="71"/>
      <c r="QXO161" s="71"/>
      <c r="QXP161" s="71"/>
      <c r="QXQ161" s="71"/>
      <c r="QXR161" s="71"/>
      <c r="QXS161" s="71"/>
      <c r="QXT161" s="72"/>
      <c r="QXU161" s="72"/>
      <c r="QXV161" s="72"/>
      <c r="QXW161" s="72"/>
      <c r="QXX161" s="72"/>
      <c r="QXY161" s="72"/>
      <c r="QXZ161" s="72"/>
      <c r="QYA161" s="72"/>
      <c r="QYB161" s="72"/>
      <c r="QYC161" s="71"/>
      <c r="QYD161" s="71"/>
      <c r="QYE161" s="71"/>
      <c r="QYF161" s="71"/>
      <c r="QYG161" s="71"/>
      <c r="QYH161" s="71"/>
      <c r="QYI161" s="71"/>
      <c r="QYJ161" s="72"/>
      <c r="QYK161" s="72"/>
      <c r="QYL161" s="72"/>
      <c r="QYM161" s="72"/>
      <c r="QYN161" s="72"/>
      <c r="QYO161" s="72"/>
      <c r="QYP161" s="72"/>
      <c r="QYQ161" s="72"/>
      <c r="QYR161" s="72"/>
      <c r="QYS161" s="71"/>
      <c r="QYT161" s="71"/>
      <c r="QYU161" s="71"/>
      <c r="QYV161" s="71"/>
      <c r="QYW161" s="71"/>
      <c r="QYX161" s="71"/>
      <c r="QYY161" s="71"/>
      <c r="QYZ161" s="72"/>
      <c r="QZA161" s="72"/>
      <c r="QZB161" s="72"/>
      <c r="QZC161" s="72"/>
      <c r="QZD161" s="72"/>
      <c r="QZE161" s="72"/>
      <c r="QZF161" s="72"/>
      <c r="QZG161" s="72"/>
      <c r="QZH161" s="72"/>
      <c r="QZI161" s="71"/>
      <c r="QZJ161" s="71"/>
      <c r="QZK161" s="71"/>
      <c r="QZL161" s="71"/>
      <c r="QZM161" s="71"/>
      <c r="QZN161" s="71"/>
      <c r="QZO161" s="71"/>
      <c r="QZP161" s="72"/>
      <c r="QZQ161" s="72"/>
      <c r="QZR161" s="72"/>
      <c r="QZS161" s="72"/>
      <c r="QZT161" s="72"/>
      <c r="QZU161" s="72"/>
      <c r="QZV161" s="72"/>
      <c r="QZW161" s="72"/>
      <c r="QZX161" s="72"/>
      <c r="QZY161" s="71"/>
      <c r="QZZ161" s="71"/>
      <c r="RAA161" s="71"/>
      <c r="RAB161" s="71"/>
      <c r="RAC161" s="71"/>
      <c r="RAD161" s="71"/>
      <c r="RAE161" s="71"/>
      <c r="RAF161" s="72"/>
      <c r="RAG161" s="72"/>
      <c r="RAH161" s="72"/>
      <c r="RAI161" s="72"/>
      <c r="RAJ161" s="72"/>
      <c r="RAK161" s="72"/>
      <c r="RAL161" s="72"/>
      <c r="RAM161" s="72"/>
      <c r="RAN161" s="72"/>
      <c r="RAO161" s="71"/>
      <c r="RAP161" s="71"/>
      <c r="RAQ161" s="71"/>
      <c r="RAR161" s="71"/>
      <c r="RAS161" s="71"/>
      <c r="RAT161" s="71"/>
      <c r="RAU161" s="71"/>
      <c r="RAV161" s="72"/>
      <c r="RAW161" s="72"/>
      <c r="RAX161" s="72"/>
      <c r="RAY161" s="72"/>
      <c r="RAZ161" s="72"/>
      <c r="RBA161" s="72"/>
      <c r="RBB161" s="72"/>
      <c r="RBC161" s="72"/>
      <c r="RBD161" s="72"/>
      <c r="RBE161" s="71"/>
      <c r="RBF161" s="71"/>
      <c r="RBG161" s="71"/>
      <c r="RBH161" s="71"/>
      <c r="RBI161" s="71"/>
      <c r="RBJ161" s="71"/>
      <c r="RBK161" s="71"/>
      <c r="RBL161" s="72"/>
      <c r="RBM161" s="72"/>
      <c r="RBN161" s="72"/>
      <c r="RBO161" s="72"/>
      <c r="RBP161" s="72"/>
      <c r="RBQ161" s="72"/>
      <c r="RBR161" s="72"/>
      <c r="RBS161" s="72"/>
      <c r="RBT161" s="72"/>
      <c r="RBU161" s="71"/>
      <c r="RBV161" s="71"/>
      <c r="RBW161" s="71"/>
      <c r="RBX161" s="71"/>
      <c r="RBY161" s="71"/>
      <c r="RBZ161" s="71"/>
      <c r="RCA161" s="71"/>
      <c r="RCB161" s="72"/>
      <c r="RCC161" s="72"/>
      <c r="RCD161" s="72"/>
      <c r="RCE161" s="72"/>
      <c r="RCF161" s="72"/>
      <c r="RCG161" s="72"/>
      <c r="RCH161" s="72"/>
      <c r="RCI161" s="72"/>
      <c r="RCJ161" s="72"/>
      <c r="RCK161" s="71"/>
      <c r="RCL161" s="71"/>
      <c r="RCM161" s="71"/>
      <c r="RCN161" s="71"/>
      <c r="RCO161" s="71"/>
      <c r="RCP161" s="71"/>
      <c r="RCQ161" s="71"/>
      <c r="RCR161" s="72"/>
      <c r="RCS161" s="72"/>
      <c r="RCT161" s="72"/>
      <c r="RCU161" s="72"/>
      <c r="RCV161" s="72"/>
      <c r="RCW161" s="72"/>
      <c r="RCX161" s="72"/>
      <c r="RCY161" s="72"/>
      <c r="RCZ161" s="72"/>
      <c r="RDA161" s="71"/>
      <c r="RDB161" s="71"/>
      <c r="RDC161" s="71"/>
      <c r="RDD161" s="71"/>
      <c r="RDE161" s="71"/>
      <c r="RDF161" s="71"/>
      <c r="RDG161" s="71"/>
      <c r="RDH161" s="72"/>
      <c r="RDI161" s="72"/>
      <c r="RDJ161" s="72"/>
      <c r="RDK161" s="72"/>
      <c r="RDL161" s="72"/>
      <c r="RDM161" s="72"/>
      <c r="RDN161" s="72"/>
      <c r="RDO161" s="72"/>
      <c r="RDP161" s="72"/>
      <c r="RDQ161" s="71"/>
      <c r="RDR161" s="71"/>
      <c r="RDS161" s="71"/>
      <c r="RDT161" s="71"/>
      <c r="RDU161" s="71"/>
      <c r="RDV161" s="71"/>
      <c r="RDW161" s="71"/>
      <c r="RDX161" s="72"/>
      <c r="RDY161" s="72"/>
      <c r="RDZ161" s="72"/>
      <c r="REA161" s="72"/>
      <c r="REB161" s="72"/>
      <c r="REC161" s="72"/>
      <c r="RED161" s="72"/>
      <c r="REE161" s="72"/>
      <c r="REF161" s="72"/>
      <c r="REG161" s="71"/>
      <c r="REH161" s="71"/>
      <c r="REI161" s="71"/>
      <c r="REJ161" s="71"/>
      <c r="REK161" s="71"/>
      <c r="REL161" s="71"/>
      <c r="REM161" s="71"/>
      <c r="REN161" s="72"/>
      <c r="REO161" s="72"/>
      <c r="REP161" s="72"/>
      <c r="REQ161" s="72"/>
      <c r="RER161" s="72"/>
      <c r="RES161" s="72"/>
      <c r="RET161" s="72"/>
      <c r="REU161" s="72"/>
      <c r="REV161" s="72"/>
      <c r="REW161" s="71"/>
      <c r="REX161" s="71"/>
      <c r="REY161" s="71"/>
      <c r="REZ161" s="71"/>
      <c r="RFA161" s="71"/>
      <c r="RFB161" s="71"/>
      <c r="RFC161" s="71"/>
      <c r="RFD161" s="72"/>
      <c r="RFE161" s="72"/>
      <c r="RFF161" s="72"/>
      <c r="RFG161" s="72"/>
      <c r="RFH161" s="72"/>
      <c r="RFI161" s="72"/>
      <c r="RFJ161" s="72"/>
      <c r="RFK161" s="72"/>
      <c r="RFL161" s="72"/>
      <c r="RFM161" s="71"/>
      <c r="RFN161" s="71"/>
      <c r="RFO161" s="71"/>
      <c r="RFP161" s="71"/>
      <c r="RFQ161" s="71"/>
      <c r="RFR161" s="71"/>
      <c r="RFS161" s="71"/>
      <c r="RFT161" s="72"/>
      <c r="RFU161" s="72"/>
      <c r="RFV161" s="72"/>
      <c r="RFW161" s="72"/>
      <c r="RFX161" s="72"/>
      <c r="RFY161" s="72"/>
      <c r="RFZ161" s="72"/>
      <c r="RGA161" s="72"/>
      <c r="RGB161" s="72"/>
      <c r="RGC161" s="71"/>
      <c r="RGD161" s="71"/>
      <c r="RGE161" s="71"/>
      <c r="RGF161" s="71"/>
      <c r="RGG161" s="71"/>
      <c r="RGH161" s="71"/>
      <c r="RGI161" s="71"/>
      <c r="RGJ161" s="72"/>
      <c r="RGK161" s="72"/>
      <c r="RGL161" s="72"/>
      <c r="RGM161" s="72"/>
      <c r="RGN161" s="72"/>
      <c r="RGO161" s="72"/>
      <c r="RGP161" s="72"/>
      <c r="RGQ161" s="72"/>
      <c r="RGR161" s="72"/>
      <c r="RGS161" s="71"/>
      <c r="RGT161" s="71"/>
      <c r="RGU161" s="71"/>
      <c r="RGV161" s="71"/>
      <c r="RGW161" s="71"/>
      <c r="RGX161" s="71"/>
      <c r="RGY161" s="71"/>
      <c r="RGZ161" s="72"/>
      <c r="RHA161" s="72"/>
      <c r="RHB161" s="72"/>
      <c r="RHC161" s="72"/>
      <c r="RHD161" s="72"/>
      <c r="RHE161" s="72"/>
      <c r="RHF161" s="72"/>
      <c r="RHG161" s="72"/>
      <c r="RHH161" s="72"/>
      <c r="RHI161" s="71"/>
      <c r="RHJ161" s="71"/>
      <c r="RHK161" s="71"/>
      <c r="RHL161" s="71"/>
      <c r="RHM161" s="71"/>
      <c r="RHN161" s="71"/>
      <c r="RHO161" s="71"/>
      <c r="RHP161" s="72"/>
      <c r="RHQ161" s="72"/>
      <c r="RHR161" s="72"/>
      <c r="RHS161" s="72"/>
      <c r="RHT161" s="72"/>
      <c r="RHU161" s="72"/>
      <c r="RHV161" s="72"/>
      <c r="RHW161" s="72"/>
      <c r="RHX161" s="72"/>
      <c r="RHY161" s="71"/>
      <c r="RHZ161" s="71"/>
      <c r="RIA161" s="71"/>
      <c r="RIB161" s="71"/>
      <c r="RIC161" s="71"/>
      <c r="RID161" s="71"/>
      <c r="RIE161" s="71"/>
      <c r="RIF161" s="72"/>
      <c r="RIG161" s="72"/>
      <c r="RIH161" s="72"/>
      <c r="RII161" s="72"/>
      <c r="RIJ161" s="72"/>
      <c r="RIK161" s="72"/>
      <c r="RIL161" s="72"/>
      <c r="RIM161" s="72"/>
      <c r="RIN161" s="72"/>
      <c r="RIO161" s="71"/>
      <c r="RIP161" s="71"/>
      <c r="RIQ161" s="71"/>
      <c r="RIR161" s="71"/>
      <c r="RIS161" s="71"/>
      <c r="RIT161" s="71"/>
      <c r="RIU161" s="71"/>
      <c r="RIV161" s="72"/>
      <c r="RIW161" s="72"/>
      <c r="RIX161" s="72"/>
      <c r="RIY161" s="72"/>
      <c r="RIZ161" s="72"/>
      <c r="RJA161" s="72"/>
      <c r="RJB161" s="72"/>
      <c r="RJC161" s="72"/>
      <c r="RJD161" s="72"/>
      <c r="RJE161" s="71"/>
      <c r="RJF161" s="71"/>
      <c r="RJG161" s="71"/>
      <c r="RJH161" s="71"/>
      <c r="RJI161" s="71"/>
      <c r="RJJ161" s="71"/>
      <c r="RJK161" s="71"/>
      <c r="RJL161" s="72"/>
      <c r="RJM161" s="72"/>
      <c r="RJN161" s="72"/>
      <c r="RJO161" s="72"/>
      <c r="RJP161" s="72"/>
      <c r="RJQ161" s="72"/>
      <c r="RJR161" s="72"/>
      <c r="RJS161" s="72"/>
      <c r="RJT161" s="72"/>
      <c r="RJU161" s="71"/>
      <c r="RJV161" s="71"/>
      <c r="RJW161" s="71"/>
      <c r="RJX161" s="71"/>
      <c r="RJY161" s="71"/>
      <c r="RJZ161" s="71"/>
      <c r="RKA161" s="71"/>
      <c r="RKB161" s="72"/>
      <c r="RKC161" s="72"/>
      <c r="RKD161" s="72"/>
      <c r="RKE161" s="72"/>
      <c r="RKF161" s="72"/>
      <c r="RKG161" s="72"/>
      <c r="RKH161" s="72"/>
      <c r="RKI161" s="72"/>
      <c r="RKJ161" s="72"/>
      <c r="RKK161" s="71"/>
      <c r="RKL161" s="71"/>
      <c r="RKM161" s="71"/>
      <c r="RKN161" s="71"/>
      <c r="RKO161" s="71"/>
      <c r="RKP161" s="71"/>
      <c r="RKQ161" s="71"/>
      <c r="RKR161" s="72"/>
      <c r="RKS161" s="72"/>
      <c r="RKT161" s="72"/>
      <c r="RKU161" s="72"/>
      <c r="RKV161" s="72"/>
      <c r="RKW161" s="72"/>
      <c r="RKX161" s="72"/>
      <c r="RKY161" s="72"/>
      <c r="RKZ161" s="72"/>
      <c r="RLA161" s="71"/>
      <c r="RLB161" s="71"/>
      <c r="RLC161" s="71"/>
      <c r="RLD161" s="71"/>
      <c r="RLE161" s="71"/>
      <c r="RLF161" s="71"/>
      <c r="RLG161" s="71"/>
      <c r="RLH161" s="72"/>
      <c r="RLI161" s="72"/>
      <c r="RLJ161" s="72"/>
      <c r="RLK161" s="72"/>
      <c r="RLL161" s="72"/>
      <c r="RLM161" s="72"/>
      <c r="RLN161" s="72"/>
      <c r="RLO161" s="72"/>
      <c r="RLP161" s="72"/>
      <c r="RLQ161" s="71"/>
      <c r="RLR161" s="71"/>
      <c r="RLS161" s="71"/>
      <c r="RLT161" s="71"/>
      <c r="RLU161" s="71"/>
      <c r="RLV161" s="71"/>
      <c r="RLW161" s="71"/>
      <c r="RLX161" s="72"/>
      <c r="RLY161" s="72"/>
      <c r="RLZ161" s="72"/>
      <c r="RMA161" s="72"/>
      <c r="RMB161" s="72"/>
      <c r="RMC161" s="72"/>
      <c r="RMD161" s="72"/>
      <c r="RME161" s="72"/>
      <c r="RMF161" s="72"/>
      <c r="RMG161" s="71"/>
      <c r="RMH161" s="71"/>
      <c r="RMI161" s="71"/>
      <c r="RMJ161" s="71"/>
      <c r="RMK161" s="71"/>
      <c r="RML161" s="71"/>
      <c r="RMM161" s="71"/>
      <c r="RMN161" s="72"/>
      <c r="RMO161" s="72"/>
      <c r="RMP161" s="72"/>
      <c r="RMQ161" s="72"/>
      <c r="RMR161" s="72"/>
      <c r="RMS161" s="72"/>
      <c r="RMT161" s="72"/>
      <c r="RMU161" s="72"/>
      <c r="RMV161" s="72"/>
      <c r="RMW161" s="71"/>
      <c r="RMX161" s="71"/>
      <c r="RMY161" s="71"/>
      <c r="RMZ161" s="71"/>
      <c r="RNA161" s="71"/>
      <c r="RNB161" s="71"/>
      <c r="RNC161" s="71"/>
      <c r="RND161" s="72"/>
      <c r="RNE161" s="72"/>
      <c r="RNF161" s="72"/>
      <c r="RNG161" s="72"/>
      <c r="RNH161" s="72"/>
      <c r="RNI161" s="72"/>
      <c r="RNJ161" s="72"/>
      <c r="RNK161" s="72"/>
      <c r="RNL161" s="72"/>
      <c r="RNM161" s="71"/>
      <c r="RNN161" s="71"/>
      <c r="RNO161" s="71"/>
      <c r="RNP161" s="71"/>
      <c r="RNQ161" s="71"/>
      <c r="RNR161" s="71"/>
      <c r="RNS161" s="71"/>
      <c r="RNT161" s="72"/>
      <c r="RNU161" s="72"/>
      <c r="RNV161" s="72"/>
      <c r="RNW161" s="72"/>
      <c r="RNX161" s="72"/>
      <c r="RNY161" s="72"/>
      <c r="RNZ161" s="72"/>
      <c r="ROA161" s="72"/>
      <c r="ROB161" s="72"/>
      <c r="ROC161" s="71"/>
      <c r="ROD161" s="71"/>
      <c r="ROE161" s="71"/>
      <c r="ROF161" s="71"/>
      <c r="ROG161" s="71"/>
      <c r="ROH161" s="71"/>
      <c r="ROI161" s="71"/>
      <c r="ROJ161" s="72"/>
      <c r="ROK161" s="72"/>
      <c r="ROL161" s="72"/>
      <c r="ROM161" s="72"/>
      <c r="RON161" s="72"/>
      <c r="ROO161" s="72"/>
      <c r="ROP161" s="72"/>
      <c r="ROQ161" s="72"/>
      <c r="ROR161" s="72"/>
      <c r="ROS161" s="71"/>
      <c r="ROT161" s="71"/>
      <c r="ROU161" s="71"/>
      <c r="ROV161" s="71"/>
      <c r="ROW161" s="71"/>
      <c r="ROX161" s="71"/>
      <c r="ROY161" s="71"/>
      <c r="ROZ161" s="72"/>
      <c r="RPA161" s="72"/>
      <c r="RPB161" s="72"/>
      <c r="RPC161" s="72"/>
      <c r="RPD161" s="72"/>
      <c r="RPE161" s="72"/>
      <c r="RPF161" s="72"/>
      <c r="RPG161" s="72"/>
      <c r="RPH161" s="72"/>
      <c r="RPI161" s="71"/>
      <c r="RPJ161" s="71"/>
      <c r="RPK161" s="71"/>
      <c r="RPL161" s="71"/>
      <c r="RPM161" s="71"/>
      <c r="RPN161" s="71"/>
      <c r="RPO161" s="71"/>
      <c r="RPP161" s="72"/>
      <c r="RPQ161" s="72"/>
      <c r="RPR161" s="72"/>
      <c r="RPS161" s="72"/>
      <c r="RPT161" s="72"/>
      <c r="RPU161" s="72"/>
      <c r="RPV161" s="72"/>
      <c r="RPW161" s="72"/>
      <c r="RPX161" s="72"/>
      <c r="RPY161" s="71"/>
      <c r="RPZ161" s="71"/>
      <c r="RQA161" s="71"/>
      <c r="RQB161" s="71"/>
      <c r="RQC161" s="71"/>
      <c r="RQD161" s="71"/>
      <c r="RQE161" s="71"/>
      <c r="RQF161" s="72"/>
      <c r="RQG161" s="72"/>
      <c r="RQH161" s="72"/>
      <c r="RQI161" s="72"/>
      <c r="RQJ161" s="72"/>
      <c r="RQK161" s="72"/>
      <c r="RQL161" s="72"/>
      <c r="RQM161" s="72"/>
      <c r="RQN161" s="72"/>
      <c r="RQO161" s="71"/>
      <c r="RQP161" s="71"/>
      <c r="RQQ161" s="71"/>
      <c r="RQR161" s="71"/>
      <c r="RQS161" s="71"/>
      <c r="RQT161" s="71"/>
      <c r="RQU161" s="71"/>
      <c r="RQV161" s="72"/>
      <c r="RQW161" s="72"/>
      <c r="RQX161" s="72"/>
      <c r="RQY161" s="72"/>
      <c r="RQZ161" s="72"/>
      <c r="RRA161" s="72"/>
      <c r="RRB161" s="72"/>
      <c r="RRC161" s="72"/>
      <c r="RRD161" s="72"/>
      <c r="RRE161" s="71"/>
      <c r="RRF161" s="71"/>
      <c r="RRG161" s="71"/>
      <c r="RRH161" s="71"/>
      <c r="RRI161" s="71"/>
      <c r="RRJ161" s="71"/>
      <c r="RRK161" s="71"/>
      <c r="RRL161" s="72"/>
      <c r="RRM161" s="72"/>
      <c r="RRN161" s="72"/>
      <c r="RRO161" s="72"/>
      <c r="RRP161" s="72"/>
      <c r="RRQ161" s="72"/>
      <c r="RRR161" s="72"/>
      <c r="RRS161" s="72"/>
      <c r="RRT161" s="72"/>
      <c r="RRU161" s="71"/>
      <c r="RRV161" s="71"/>
      <c r="RRW161" s="71"/>
      <c r="RRX161" s="71"/>
      <c r="RRY161" s="71"/>
      <c r="RRZ161" s="71"/>
      <c r="RSA161" s="71"/>
      <c r="RSB161" s="72"/>
      <c r="RSC161" s="72"/>
      <c r="RSD161" s="72"/>
      <c r="RSE161" s="72"/>
      <c r="RSF161" s="72"/>
      <c r="RSG161" s="72"/>
      <c r="RSH161" s="72"/>
      <c r="RSI161" s="72"/>
      <c r="RSJ161" s="72"/>
      <c r="RSK161" s="71"/>
      <c r="RSL161" s="71"/>
      <c r="RSM161" s="71"/>
      <c r="RSN161" s="71"/>
      <c r="RSO161" s="71"/>
      <c r="RSP161" s="71"/>
      <c r="RSQ161" s="71"/>
      <c r="RSR161" s="72"/>
      <c r="RSS161" s="72"/>
      <c r="RST161" s="72"/>
      <c r="RSU161" s="72"/>
      <c r="RSV161" s="72"/>
      <c r="RSW161" s="72"/>
      <c r="RSX161" s="72"/>
      <c r="RSY161" s="72"/>
      <c r="RSZ161" s="72"/>
      <c r="RTA161" s="71"/>
      <c r="RTB161" s="71"/>
      <c r="RTC161" s="71"/>
      <c r="RTD161" s="71"/>
      <c r="RTE161" s="71"/>
      <c r="RTF161" s="71"/>
      <c r="RTG161" s="71"/>
      <c r="RTH161" s="72"/>
      <c r="RTI161" s="72"/>
      <c r="RTJ161" s="72"/>
      <c r="RTK161" s="72"/>
      <c r="RTL161" s="72"/>
      <c r="RTM161" s="72"/>
      <c r="RTN161" s="72"/>
      <c r="RTO161" s="72"/>
      <c r="RTP161" s="72"/>
      <c r="RTQ161" s="71"/>
      <c r="RTR161" s="71"/>
      <c r="RTS161" s="71"/>
      <c r="RTT161" s="71"/>
      <c r="RTU161" s="71"/>
      <c r="RTV161" s="71"/>
      <c r="RTW161" s="71"/>
      <c r="RTX161" s="72"/>
      <c r="RTY161" s="72"/>
      <c r="RTZ161" s="72"/>
      <c r="RUA161" s="72"/>
      <c r="RUB161" s="72"/>
      <c r="RUC161" s="72"/>
      <c r="RUD161" s="72"/>
      <c r="RUE161" s="72"/>
      <c r="RUF161" s="72"/>
      <c r="RUG161" s="71"/>
      <c r="RUH161" s="71"/>
      <c r="RUI161" s="71"/>
      <c r="RUJ161" s="71"/>
      <c r="RUK161" s="71"/>
      <c r="RUL161" s="71"/>
      <c r="RUM161" s="71"/>
      <c r="RUN161" s="72"/>
      <c r="RUO161" s="72"/>
      <c r="RUP161" s="72"/>
      <c r="RUQ161" s="72"/>
      <c r="RUR161" s="72"/>
      <c r="RUS161" s="72"/>
      <c r="RUT161" s="72"/>
      <c r="RUU161" s="72"/>
      <c r="RUV161" s="72"/>
      <c r="RUW161" s="71"/>
      <c r="RUX161" s="71"/>
      <c r="RUY161" s="71"/>
      <c r="RUZ161" s="71"/>
      <c r="RVA161" s="71"/>
      <c r="RVB161" s="71"/>
      <c r="RVC161" s="71"/>
      <c r="RVD161" s="72"/>
      <c r="RVE161" s="72"/>
      <c r="RVF161" s="72"/>
      <c r="RVG161" s="72"/>
      <c r="RVH161" s="72"/>
      <c r="RVI161" s="72"/>
      <c r="RVJ161" s="72"/>
      <c r="RVK161" s="72"/>
      <c r="RVL161" s="72"/>
      <c r="RVM161" s="71"/>
      <c r="RVN161" s="71"/>
      <c r="RVO161" s="71"/>
      <c r="RVP161" s="71"/>
      <c r="RVQ161" s="71"/>
      <c r="RVR161" s="71"/>
      <c r="RVS161" s="71"/>
      <c r="RVT161" s="72"/>
      <c r="RVU161" s="72"/>
      <c r="RVV161" s="72"/>
      <c r="RVW161" s="72"/>
      <c r="RVX161" s="72"/>
      <c r="RVY161" s="72"/>
      <c r="RVZ161" s="72"/>
      <c r="RWA161" s="72"/>
      <c r="RWB161" s="72"/>
      <c r="RWC161" s="71"/>
      <c r="RWD161" s="71"/>
      <c r="RWE161" s="71"/>
      <c r="RWF161" s="71"/>
      <c r="RWG161" s="71"/>
      <c r="RWH161" s="71"/>
      <c r="RWI161" s="71"/>
      <c r="RWJ161" s="72"/>
      <c r="RWK161" s="72"/>
      <c r="RWL161" s="72"/>
      <c r="RWM161" s="72"/>
      <c r="RWN161" s="72"/>
      <c r="RWO161" s="72"/>
      <c r="RWP161" s="72"/>
      <c r="RWQ161" s="72"/>
      <c r="RWR161" s="72"/>
      <c r="RWS161" s="71"/>
      <c r="RWT161" s="71"/>
      <c r="RWU161" s="71"/>
      <c r="RWV161" s="71"/>
      <c r="RWW161" s="71"/>
      <c r="RWX161" s="71"/>
      <c r="RWY161" s="71"/>
      <c r="RWZ161" s="72"/>
      <c r="RXA161" s="72"/>
      <c r="RXB161" s="72"/>
      <c r="RXC161" s="72"/>
      <c r="RXD161" s="72"/>
      <c r="RXE161" s="72"/>
      <c r="RXF161" s="72"/>
      <c r="RXG161" s="72"/>
      <c r="RXH161" s="72"/>
      <c r="RXI161" s="71"/>
      <c r="RXJ161" s="71"/>
      <c r="RXK161" s="71"/>
      <c r="RXL161" s="71"/>
      <c r="RXM161" s="71"/>
      <c r="RXN161" s="71"/>
      <c r="RXO161" s="71"/>
      <c r="RXP161" s="72"/>
      <c r="RXQ161" s="72"/>
      <c r="RXR161" s="72"/>
      <c r="RXS161" s="72"/>
      <c r="RXT161" s="72"/>
      <c r="RXU161" s="72"/>
      <c r="RXV161" s="72"/>
      <c r="RXW161" s="72"/>
      <c r="RXX161" s="72"/>
      <c r="RXY161" s="71"/>
      <c r="RXZ161" s="71"/>
      <c r="RYA161" s="71"/>
      <c r="RYB161" s="71"/>
      <c r="RYC161" s="71"/>
      <c r="RYD161" s="71"/>
      <c r="RYE161" s="71"/>
      <c r="RYF161" s="72"/>
      <c r="RYG161" s="72"/>
      <c r="RYH161" s="72"/>
      <c r="RYI161" s="72"/>
      <c r="RYJ161" s="72"/>
      <c r="RYK161" s="72"/>
      <c r="RYL161" s="72"/>
      <c r="RYM161" s="72"/>
      <c r="RYN161" s="72"/>
      <c r="RYO161" s="71"/>
      <c r="RYP161" s="71"/>
      <c r="RYQ161" s="71"/>
      <c r="RYR161" s="71"/>
      <c r="RYS161" s="71"/>
      <c r="RYT161" s="71"/>
      <c r="RYU161" s="71"/>
      <c r="RYV161" s="72"/>
      <c r="RYW161" s="72"/>
      <c r="RYX161" s="72"/>
      <c r="RYY161" s="72"/>
      <c r="RYZ161" s="72"/>
      <c r="RZA161" s="72"/>
      <c r="RZB161" s="72"/>
      <c r="RZC161" s="72"/>
      <c r="RZD161" s="72"/>
      <c r="RZE161" s="71"/>
      <c r="RZF161" s="71"/>
      <c r="RZG161" s="71"/>
      <c r="RZH161" s="71"/>
      <c r="RZI161" s="71"/>
      <c r="RZJ161" s="71"/>
      <c r="RZK161" s="71"/>
      <c r="RZL161" s="72"/>
      <c r="RZM161" s="72"/>
      <c r="RZN161" s="72"/>
      <c r="RZO161" s="72"/>
      <c r="RZP161" s="72"/>
      <c r="RZQ161" s="72"/>
      <c r="RZR161" s="72"/>
      <c r="RZS161" s="72"/>
      <c r="RZT161" s="72"/>
      <c r="RZU161" s="71"/>
      <c r="RZV161" s="71"/>
      <c r="RZW161" s="71"/>
      <c r="RZX161" s="71"/>
      <c r="RZY161" s="71"/>
      <c r="RZZ161" s="71"/>
      <c r="SAA161" s="71"/>
      <c r="SAB161" s="72"/>
      <c r="SAC161" s="72"/>
      <c r="SAD161" s="72"/>
      <c r="SAE161" s="72"/>
      <c r="SAF161" s="72"/>
      <c r="SAG161" s="72"/>
      <c r="SAH161" s="72"/>
      <c r="SAI161" s="72"/>
      <c r="SAJ161" s="72"/>
      <c r="SAK161" s="71"/>
      <c r="SAL161" s="71"/>
      <c r="SAM161" s="71"/>
      <c r="SAN161" s="71"/>
      <c r="SAO161" s="71"/>
      <c r="SAP161" s="71"/>
      <c r="SAQ161" s="71"/>
      <c r="SAR161" s="72"/>
      <c r="SAS161" s="72"/>
      <c r="SAT161" s="72"/>
      <c r="SAU161" s="72"/>
      <c r="SAV161" s="72"/>
      <c r="SAW161" s="72"/>
      <c r="SAX161" s="72"/>
      <c r="SAY161" s="72"/>
      <c r="SAZ161" s="72"/>
      <c r="SBA161" s="71"/>
      <c r="SBB161" s="71"/>
      <c r="SBC161" s="71"/>
      <c r="SBD161" s="71"/>
      <c r="SBE161" s="71"/>
      <c r="SBF161" s="71"/>
      <c r="SBG161" s="71"/>
      <c r="SBH161" s="72"/>
      <c r="SBI161" s="72"/>
      <c r="SBJ161" s="72"/>
      <c r="SBK161" s="72"/>
      <c r="SBL161" s="72"/>
      <c r="SBM161" s="72"/>
      <c r="SBN161" s="72"/>
      <c r="SBO161" s="72"/>
      <c r="SBP161" s="72"/>
      <c r="SBQ161" s="71"/>
      <c r="SBR161" s="71"/>
      <c r="SBS161" s="71"/>
      <c r="SBT161" s="71"/>
      <c r="SBU161" s="71"/>
      <c r="SBV161" s="71"/>
      <c r="SBW161" s="71"/>
      <c r="SBX161" s="72"/>
      <c r="SBY161" s="72"/>
      <c r="SBZ161" s="72"/>
      <c r="SCA161" s="72"/>
      <c r="SCB161" s="72"/>
      <c r="SCC161" s="72"/>
      <c r="SCD161" s="72"/>
      <c r="SCE161" s="72"/>
      <c r="SCF161" s="72"/>
      <c r="SCG161" s="71"/>
      <c r="SCH161" s="71"/>
      <c r="SCI161" s="71"/>
      <c r="SCJ161" s="71"/>
      <c r="SCK161" s="71"/>
      <c r="SCL161" s="71"/>
      <c r="SCM161" s="71"/>
      <c r="SCN161" s="72"/>
      <c r="SCO161" s="72"/>
      <c r="SCP161" s="72"/>
      <c r="SCQ161" s="72"/>
      <c r="SCR161" s="72"/>
      <c r="SCS161" s="72"/>
      <c r="SCT161" s="72"/>
      <c r="SCU161" s="72"/>
      <c r="SCV161" s="72"/>
      <c r="SCW161" s="71"/>
      <c r="SCX161" s="71"/>
      <c r="SCY161" s="71"/>
      <c r="SCZ161" s="71"/>
      <c r="SDA161" s="71"/>
      <c r="SDB161" s="71"/>
      <c r="SDC161" s="71"/>
      <c r="SDD161" s="72"/>
      <c r="SDE161" s="72"/>
      <c r="SDF161" s="72"/>
      <c r="SDG161" s="72"/>
      <c r="SDH161" s="72"/>
      <c r="SDI161" s="72"/>
      <c r="SDJ161" s="72"/>
      <c r="SDK161" s="72"/>
      <c r="SDL161" s="72"/>
      <c r="SDM161" s="71"/>
      <c r="SDN161" s="71"/>
      <c r="SDO161" s="71"/>
      <c r="SDP161" s="71"/>
      <c r="SDQ161" s="71"/>
      <c r="SDR161" s="71"/>
      <c r="SDS161" s="71"/>
      <c r="SDT161" s="72"/>
      <c r="SDU161" s="72"/>
      <c r="SDV161" s="72"/>
      <c r="SDW161" s="72"/>
      <c r="SDX161" s="72"/>
      <c r="SDY161" s="72"/>
      <c r="SDZ161" s="72"/>
      <c r="SEA161" s="72"/>
      <c r="SEB161" s="72"/>
      <c r="SEC161" s="71"/>
      <c r="SED161" s="71"/>
      <c r="SEE161" s="71"/>
      <c r="SEF161" s="71"/>
      <c r="SEG161" s="71"/>
      <c r="SEH161" s="71"/>
      <c r="SEI161" s="71"/>
      <c r="SEJ161" s="72"/>
      <c r="SEK161" s="72"/>
      <c r="SEL161" s="72"/>
      <c r="SEM161" s="72"/>
      <c r="SEN161" s="72"/>
      <c r="SEO161" s="72"/>
      <c r="SEP161" s="72"/>
      <c r="SEQ161" s="72"/>
      <c r="SER161" s="72"/>
      <c r="SES161" s="71"/>
      <c r="SET161" s="71"/>
      <c r="SEU161" s="71"/>
      <c r="SEV161" s="71"/>
      <c r="SEW161" s="71"/>
      <c r="SEX161" s="71"/>
      <c r="SEY161" s="71"/>
      <c r="SEZ161" s="72"/>
      <c r="SFA161" s="72"/>
      <c r="SFB161" s="72"/>
      <c r="SFC161" s="72"/>
      <c r="SFD161" s="72"/>
      <c r="SFE161" s="72"/>
      <c r="SFF161" s="72"/>
      <c r="SFG161" s="72"/>
      <c r="SFH161" s="72"/>
      <c r="SFI161" s="71"/>
      <c r="SFJ161" s="71"/>
      <c r="SFK161" s="71"/>
      <c r="SFL161" s="71"/>
      <c r="SFM161" s="71"/>
      <c r="SFN161" s="71"/>
      <c r="SFO161" s="71"/>
      <c r="SFP161" s="72"/>
      <c r="SFQ161" s="72"/>
      <c r="SFR161" s="72"/>
      <c r="SFS161" s="72"/>
      <c r="SFT161" s="72"/>
      <c r="SFU161" s="72"/>
      <c r="SFV161" s="72"/>
      <c r="SFW161" s="72"/>
      <c r="SFX161" s="72"/>
      <c r="SFY161" s="71"/>
      <c r="SFZ161" s="71"/>
      <c r="SGA161" s="71"/>
      <c r="SGB161" s="71"/>
      <c r="SGC161" s="71"/>
      <c r="SGD161" s="71"/>
      <c r="SGE161" s="71"/>
      <c r="SGF161" s="72"/>
      <c r="SGG161" s="72"/>
      <c r="SGH161" s="72"/>
      <c r="SGI161" s="72"/>
      <c r="SGJ161" s="72"/>
      <c r="SGK161" s="72"/>
      <c r="SGL161" s="72"/>
      <c r="SGM161" s="72"/>
      <c r="SGN161" s="72"/>
      <c r="SGO161" s="71"/>
      <c r="SGP161" s="71"/>
      <c r="SGQ161" s="71"/>
      <c r="SGR161" s="71"/>
      <c r="SGS161" s="71"/>
      <c r="SGT161" s="71"/>
      <c r="SGU161" s="71"/>
      <c r="SGV161" s="72"/>
      <c r="SGW161" s="72"/>
      <c r="SGX161" s="72"/>
      <c r="SGY161" s="72"/>
      <c r="SGZ161" s="72"/>
      <c r="SHA161" s="72"/>
      <c r="SHB161" s="72"/>
      <c r="SHC161" s="72"/>
      <c r="SHD161" s="72"/>
      <c r="SHE161" s="71"/>
      <c r="SHF161" s="71"/>
      <c r="SHG161" s="71"/>
      <c r="SHH161" s="71"/>
      <c r="SHI161" s="71"/>
      <c r="SHJ161" s="71"/>
      <c r="SHK161" s="71"/>
      <c r="SHL161" s="72"/>
      <c r="SHM161" s="72"/>
      <c r="SHN161" s="72"/>
      <c r="SHO161" s="72"/>
      <c r="SHP161" s="72"/>
      <c r="SHQ161" s="72"/>
      <c r="SHR161" s="72"/>
      <c r="SHS161" s="72"/>
      <c r="SHT161" s="72"/>
      <c r="SHU161" s="71"/>
      <c r="SHV161" s="71"/>
      <c r="SHW161" s="71"/>
      <c r="SHX161" s="71"/>
      <c r="SHY161" s="71"/>
      <c r="SHZ161" s="71"/>
      <c r="SIA161" s="71"/>
      <c r="SIB161" s="72"/>
      <c r="SIC161" s="72"/>
      <c r="SID161" s="72"/>
      <c r="SIE161" s="72"/>
      <c r="SIF161" s="72"/>
      <c r="SIG161" s="72"/>
      <c r="SIH161" s="72"/>
      <c r="SII161" s="72"/>
      <c r="SIJ161" s="72"/>
      <c r="SIK161" s="71"/>
      <c r="SIL161" s="71"/>
      <c r="SIM161" s="71"/>
      <c r="SIN161" s="71"/>
      <c r="SIO161" s="71"/>
      <c r="SIP161" s="71"/>
      <c r="SIQ161" s="71"/>
      <c r="SIR161" s="72"/>
      <c r="SIS161" s="72"/>
      <c r="SIT161" s="72"/>
      <c r="SIU161" s="72"/>
      <c r="SIV161" s="72"/>
      <c r="SIW161" s="72"/>
      <c r="SIX161" s="72"/>
      <c r="SIY161" s="72"/>
      <c r="SIZ161" s="72"/>
      <c r="SJA161" s="71"/>
      <c r="SJB161" s="71"/>
      <c r="SJC161" s="71"/>
      <c r="SJD161" s="71"/>
      <c r="SJE161" s="71"/>
      <c r="SJF161" s="71"/>
      <c r="SJG161" s="71"/>
      <c r="SJH161" s="72"/>
      <c r="SJI161" s="72"/>
      <c r="SJJ161" s="72"/>
      <c r="SJK161" s="72"/>
      <c r="SJL161" s="72"/>
      <c r="SJM161" s="72"/>
      <c r="SJN161" s="72"/>
      <c r="SJO161" s="72"/>
      <c r="SJP161" s="72"/>
      <c r="SJQ161" s="71"/>
      <c r="SJR161" s="71"/>
      <c r="SJS161" s="71"/>
      <c r="SJT161" s="71"/>
      <c r="SJU161" s="71"/>
      <c r="SJV161" s="71"/>
      <c r="SJW161" s="71"/>
      <c r="SJX161" s="72"/>
      <c r="SJY161" s="72"/>
      <c r="SJZ161" s="72"/>
      <c r="SKA161" s="72"/>
      <c r="SKB161" s="72"/>
      <c r="SKC161" s="72"/>
      <c r="SKD161" s="72"/>
      <c r="SKE161" s="72"/>
      <c r="SKF161" s="72"/>
      <c r="SKG161" s="71"/>
      <c r="SKH161" s="71"/>
      <c r="SKI161" s="71"/>
      <c r="SKJ161" s="71"/>
      <c r="SKK161" s="71"/>
      <c r="SKL161" s="71"/>
      <c r="SKM161" s="71"/>
      <c r="SKN161" s="72"/>
      <c r="SKO161" s="72"/>
      <c r="SKP161" s="72"/>
      <c r="SKQ161" s="72"/>
      <c r="SKR161" s="72"/>
      <c r="SKS161" s="72"/>
      <c r="SKT161" s="72"/>
      <c r="SKU161" s="72"/>
      <c r="SKV161" s="72"/>
      <c r="SKW161" s="71"/>
      <c r="SKX161" s="71"/>
      <c r="SKY161" s="71"/>
      <c r="SKZ161" s="71"/>
      <c r="SLA161" s="71"/>
      <c r="SLB161" s="71"/>
      <c r="SLC161" s="71"/>
      <c r="SLD161" s="72"/>
      <c r="SLE161" s="72"/>
      <c r="SLF161" s="72"/>
      <c r="SLG161" s="72"/>
      <c r="SLH161" s="72"/>
      <c r="SLI161" s="72"/>
      <c r="SLJ161" s="72"/>
      <c r="SLK161" s="72"/>
      <c r="SLL161" s="72"/>
      <c r="SLM161" s="71"/>
      <c r="SLN161" s="71"/>
      <c r="SLO161" s="71"/>
      <c r="SLP161" s="71"/>
      <c r="SLQ161" s="71"/>
      <c r="SLR161" s="71"/>
      <c r="SLS161" s="71"/>
      <c r="SLT161" s="72"/>
      <c r="SLU161" s="72"/>
      <c r="SLV161" s="72"/>
      <c r="SLW161" s="72"/>
      <c r="SLX161" s="72"/>
      <c r="SLY161" s="72"/>
      <c r="SLZ161" s="72"/>
      <c r="SMA161" s="72"/>
      <c r="SMB161" s="72"/>
      <c r="SMC161" s="71"/>
      <c r="SMD161" s="71"/>
      <c r="SME161" s="71"/>
      <c r="SMF161" s="71"/>
      <c r="SMG161" s="71"/>
      <c r="SMH161" s="71"/>
      <c r="SMI161" s="71"/>
      <c r="SMJ161" s="72"/>
      <c r="SMK161" s="72"/>
      <c r="SML161" s="72"/>
      <c r="SMM161" s="72"/>
      <c r="SMN161" s="72"/>
      <c r="SMO161" s="72"/>
      <c r="SMP161" s="72"/>
      <c r="SMQ161" s="72"/>
      <c r="SMR161" s="72"/>
      <c r="SMS161" s="71"/>
      <c r="SMT161" s="71"/>
      <c r="SMU161" s="71"/>
      <c r="SMV161" s="71"/>
      <c r="SMW161" s="71"/>
      <c r="SMX161" s="71"/>
      <c r="SMY161" s="71"/>
      <c r="SMZ161" s="72"/>
      <c r="SNA161" s="72"/>
      <c r="SNB161" s="72"/>
      <c r="SNC161" s="72"/>
      <c r="SND161" s="72"/>
      <c r="SNE161" s="72"/>
      <c r="SNF161" s="72"/>
      <c r="SNG161" s="72"/>
      <c r="SNH161" s="72"/>
      <c r="SNI161" s="71"/>
      <c r="SNJ161" s="71"/>
      <c r="SNK161" s="71"/>
      <c r="SNL161" s="71"/>
      <c r="SNM161" s="71"/>
      <c r="SNN161" s="71"/>
      <c r="SNO161" s="71"/>
      <c r="SNP161" s="72"/>
      <c r="SNQ161" s="72"/>
      <c r="SNR161" s="72"/>
      <c r="SNS161" s="72"/>
      <c r="SNT161" s="72"/>
      <c r="SNU161" s="72"/>
      <c r="SNV161" s="72"/>
      <c r="SNW161" s="72"/>
      <c r="SNX161" s="72"/>
      <c r="SNY161" s="71"/>
      <c r="SNZ161" s="71"/>
      <c r="SOA161" s="71"/>
      <c r="SOB161" s="71"/>
      <c r="SOC161" s="71"/>
      <c r="SOD161" s="71"/>
      <c r="SOE161" s="71"/>
      <c r="SOF161" s="72"/>
      <c r="SOG161" s="72"/>
      <c r="SOH161" s="72"/>
      <c r="SOI161" s="72"/>
      <c r="SOJ161" s="72"/>
      <c r="SOK161" s="72"/>
      <c r="SOL161" s="72"/>
      <c r="SOM161" s="72"/>
      <c r="SON161" s="72"/>
      <c r="SOO161" s="71"/>
      <c r="SOP161" s="71"/>
      <c r="SOQ161" s="71"/>
      <c r="SOR161" s="71"/>
      <c r="SOS161" s="71"/>
      <c r="SOT161" s="71"/>
      <c r="SOU161" s="71"/>
      <c r="SOV161" s="72"/>
      <c r="SOW161" s="72"/>
      <c r="SOX161" s="72"/>
      <c r="SOY161" s="72"/>
      <c r="SOZ161" s="72"/>
      <c r="SPA161" s="72"/>
      <c r="SPB161" s="72"/>
      <c r="SPC161" s="72"/>
      <c r="SPD161" s="72"/>
      <c r="SPE161" s="71"/>
      <c r="SPF161" s="71"/>
      <c r="SPG161" s="71"/>
      <c r="SPH161" s="71"/>
      <c r="SPI161" s="71"/>
      <c r="SPJ161" s="71"/>
      <c r="SPK161" s="71"/>
      <c r="SPL161" s="72"/>
      <c r="SPM161" s="72"/>
      <c r="SPN161" s="72"/>
      <c r="SPO161" s="72"/>
      <c r="SPP161" s="72"/>
      <c r="SPQ161" s="72"/>
      <c r="SPR161" s="72"/>
      <c r="SPS161" s="72"/>
      <c r="SPT161" s="72"/>
      <c r="SPU161" s="71"/>
      <c r="SPV161" s="71"/>
      <c r="SPW161" s="71"/>
      <c r="SPX161" s="71"/>
      <c r="SPY161" s="71"/>
      <c r="SPZ161" s="71"/>
      <c r="SQA161" s="71"/>
      <c r="SQB161" s="72"/>
      <c r="SQC161" s="72"/>
      <c r="SQD161" s="72"/>
      <c r="SQE161" s="72"/>
      <c r="SQF161" s="72"/>
      <c r="SQG161" s="72"/>
      <c r="SQH161" s="72"/>
      <c r="SQI161" s="72"/>
      <c r="SQJ161" s="72"/>
      <c r="SQK161" s="71"/>
      <c r="SQL161" s="71"/>
      <c r="SQM161" s="71"/>
      <c r="SQN161" s="71"/>
      <c r="SQO161" s="71"/>
      <c r="SQP161" s="71"/>
      <c r="SQQ161" s="71"/>
      <c r="SQR161" s="72"/>
      <c r="SQS161" s="72"/>
      <c r="SQT161" s="72"/>
      <c r="SQU161" s="72"/>
      <c r="SQV161" s="72"/>
      <c r="SQW161" s="72"/>
      <c r="SQX161" s="72"/>
      <c r="SQY161" s="72"/>
      <c r="SQZ161" s="72"/>
      <c r="SRA161" s="71"/>
      <c r="SRB161" s="71"/>
      <c r="SRC161" s="71"/>
      <c r="SRD161" s="71"/>
      <c r="SRE161" s="71"/>
      <c r="SRF161" s="71"/>
      <c r="SRG161" s="71"/>
      <c r="SRH161" s="72"/>
      <c r="SRI161" s="72"/>
      <c r="SRJ161" s="72"/>
      <c r="SRK161" s="72"/>
      <c r="SRL161" s="72"/>
      <c r="SRM161" s="72"/>
      <c r="SRN161" s="72"/>
      <c r="SRO161" s="72"/>
      <c r="SRP161" s="72"/>
      <c r="SRQ161" s="71"/>
      <c r="SRR161" s="71"/>
      <c r="SRS161" s="71"/>
      <c r="SRT161" s="71"/>
      <c r="SRU161" s="71"/>
      <c r="SRV161" s="71"/>
      <c r="SRW161" s="71"/>
      <c r="SRX161" s="72"/>
      <c r="SRY161" s="72"/>
      <c r="SRZ161" s="72"/>
      <c r="SSA161" s="72"/>
      <c r="SSB161" s="72"/>
      <c r="SSC161" s="72"/>
      <c r="SSD161" s="72"/>
      <c r="SSE161" s="72"/>
      <c r="SSF161" s="72"/>
      <c r="SSG161" s="71"/>
      <c r="SSH161" s="71"/>
      <c r="SSI161" s="71"/>
      <c r="SSJ161" s="71"/>
      <c r="SSK161" s="71"/>
      <c r="SSL161" s="71"/>
      <c r="SSM161" s="71"/>
      <c r="SSN161" s="72"/>
      <c r="SSO161" s="72"/>
      <c r="SSP161" s="72"/>
      <c r="SSQ161" s="72"/>
      <c r="SSR161" s="72"/>
      <c r="SSS161" s="72"/>
      <c r="SST161" s="72"/>
      <c r="SSU161" s="72"/>
      <c r="SSV161" s="72"/>
      <c r="SSW161" s="71"/>
      <c r="SSX161" s="71"/>
      <c r="SSY161" s="71"/>
      <c r="SSZ161" s="71"/>
      <c r="STA161" s="71"/>
      <c r="STB161" s="71"/>
      <c r="STC161" s="71"/>
      <c r="STD161" s="72"/>
      <c r="STE161" s="72"/>
      <c r="STF161" s="72"/>
      <c r="STG161" s="72"/>
      <c r="STH161" s="72"/>
      <c r="STI161" s="72"/>
      <c r="STJ161" s="72"/>
      <c r="STK161" s="72"/>
      <c r="STL161" s="72"/>
      <c r="STM161" s="71"/>
      <c r="STN161" s="71"/>
      <c r="STO161" s="71"/>
      <c r="STP161" s="71"/>
      <c r="STQ161" s="71"/>
      <c r="STR161" s="71"/>
      <c r="STS161" s="71"/>
      <c r="STT161" s="72"/>
      <c r="STU161" s="72"/>
      <c r="STV161" s="72"/>
      <c r="STW161" s="72"/>
      <c r="STX161" s="72"/>
      <c r="STY161" s="72"/>
      <c r="STZ161" s="72"/>
      <c r="SUA161" s="72"/>
      <c r="SUB161" s="72"/>
      <c r="SUC161" s="71"/>
      <c r="SUD161" s="71"/>
      <c r="SUE161" s="71"/>
      <c r="SUF161" s="71"/>
      <c r="SUG161" s="71"/>
      <c r="SUH161" s="71"/>
      <c r="SUI161" s="71"/>
      <c r="SUJ161" s="72"/>
      <c r="SUK161" s="72"/>
      <c r="SUL161" s="72"/>
      <c r="SUM161" s="72"/>
      <c r="SUN161" s="72"/>
      <c r="SUO161" s="72"/>
      <c r="SUP161" s="72"/>
      <c r="SUQ161" s="72"/>
      <c r="SUR161" s="72"/>
      <c r="SUS161" s="71"/>
      <c r="SUT161" s="71"/>
      <c r="SUU161" s="71"/>
      <c r="SUV161" s="71"/>
      <c r="SUW161" s="71"/>
      <c r="SUX161" s="71"/>
      <c r="SUY161" s="71"/>
      <c r="SUZ161" s="72"/>
      <c r="SVA161" s="72"/>
      <c r="SVB161" s="72"/>
      <c r="SVC161" s="72"/>
      <c r="SVD161" s="72"/>
      <c r="SVE161" s="72"/>
      <c r="SVF161" s="72"/>
      <c r="SVG161" s="72"/>
      <c r="SVH161" s="72"/>
      <c r="SVI161" s="71"/>
      <c r="SVJ161" s="71"/>
      <c r="SVK161" s="71"/>
      <c r="SVL161" s="71"/>
      <c r="SVM161" s="71"/>
      <c r="SVN161" s="71"/>
      <c r="SVO161" s="71"/>
      <c r="SVP161" s="72"/>
      <c r="SVQ161" s="72"/>
      <c r="SVR161" s="72"/>
      <c r="SVS161" s="72"/>
      <c r="SVT161" s="72"/>
      <c r="SVU161" s="72"/>
      <c r="SVV161" s="72"/>
      <c r="SVW161" s="72"/>
      <c r="SVX161" s="72"/>
      <c r="SVY161" s="71"/>
      <c r="SVZ161" s="71"/>
      <c r="SWA161" s="71"/>
      <c r="SWB161" s="71"/>
      <c r="SWC161" s="71"/>
      <c r="SWD161" s="71"/>
      <c r="SWE161" s="71"/>
      <c r="SWF161" s="72"/>
      <c r="SWG161" s="72"/>
      <c r="SWH161" s="72"/>
      <c r="SWI161" s="72"/>
      <c r="SWJ161" s="72"/>
      <c r="SWK161" s="72"/>
      <c r="SWL161" s="72"/>
      <c r="SWM161" s="72"/>
      <c r="SWN161" s="72"/>
      <c r="SWO161" s="71"/>
      <c r="SWP161" s="71"/>
      <c r="SWQ161" s="71"/>
      <c r="SWR161" s="71"/>
      <c r="SWS161" s="71"/>
      <c r="SWT161" s="71"/>
      <c r="SWU161" s="71"/>
      <c r="SWV161" s="72"/>
      <c r="SWW161" s="72"/>
      <c r="SWX161" s="72"/>
      <c r="SWY161" s="72"/>
      <c r="SWZ161" s="72"/>
      <c r="SXA161" s="72"/>
      <c r="SXB161" s="72"/>
      <c r="SXC161" s="72"/>
      <c r="SXD161" s="72"/>
      <c r="SXE161" s="71"/>
      <c r="SXF161" s="71"/>
      <c r="SXG161" s="71"/>
      <c r="SXH161" s="71"/>
      <c r="SXI161" s="71"/>
      <c r="SXJ161" s="71"/>
      <c r="SXK161" s="71"/>
      <c r="SXL161" s="72"/>
      <c r="SXM161" s="72"/>
      <c r="SXN161" s="72"/>
      <c r="SXO161" s="72"/>
      <c r="SXP161" s="72"/>
      <c r="SXQ161" s="72"/>
      <c r="SXR161" s="72"/>
      <c r="SXS161" s="72"/>
      <c r="SXT161" s="72"/>
      <c r="SXU161" s="71"/>
      <c r="SXV161" s="71"/>
      <c r="SXW161" s="71"/>
      <c r="SXX161" s="71"/>
      <c r="SXY161" s="71"/>
      <c r="SXZ161" s="71"/>
      <c r="SYA161" s="71"/>
      <c r="SYB161" s="72"/>
      <c r="SYC161" s="72"/>
      <c r="SYD161" s="72"/>
      <c r="SYE161" s="72"/>
      <c r="SYF161" s="72"/>
      <c r="SYG161" s="72"/>
      <c r="SYH161" s="72"/>
      <c r="SYI161" s="72"/>
      <c r="SYJ161" s="72"/>
      <c r="SYK161" s="71"/>
      <c r="SYL161" s="71"/>
      <c r="SYM161" s="71"/>
      <c r="SYN161" s="71"/>
      <c r="SYO161" s="71"/>
      <c r="SYP161" s="71"/>
      <c r="SYQ161" s="71"/>
      <c r="SYR161" s="72"/>
      <c r="SYS161" s="72"/>
      <c r="SYT161" s="72"/>
      <c r="SYU161" s="72"/>
      <c r="SYV161" s="72"/>
      <c r="SYW161" s="72"/>
      <c r="SYX161" s="72"/>
      <c r="SYY161" s="72"/>
      <c r="SYZ161" s="72"/>
      <c r="SZA161" s="71"/>
      <c r="SZB161" s="71"/>
      <c r="SZC161" s="71"/>
      <c r="SZD161" s="71"/>
      <c r="SZE161" s="71"/>
      <c r="SZF161" s="71"/>
      <c r="SZG161" s="71"/>
      <c r="SZH161" s="72"/>
      <c r="SZI161" s="72"/>
      <c r="SZJ161" s="72"/>
      <c r="SZK161" s="72"/>
      <c r="SZL161" s="72"/>
      <c r="SZM161" s="72"/>
      <c r="SZN161" s="72"/>
      <c r="SZO161" s="72"/>
      <c r="SZP161" s="72"/>
      <c r="SZQ161" s="71"/>
      <c r="SZR161" s="71"/>
      <c r="SZS161" s="71"/>
      <c r="SZT161" s="71"/>
      <c r="SZU161" s="71"/>
      <c r="SZV161" s="71"/>
      <c r="SZW161" s="71"/>
      <c r="SZX161" s="72"/>
      <c r="SZY161" s="72"/>
      <c r="SZZ161" s="72"/>
      <c r="TAA161" s="72"/>
      <c r="TAB161" s="72"/>
      <c r="TAC161" s="72"/>
      <c r="TAD161" s="72"/>
      <c r="TAE161" s="72"/>
      <c r="TAF161" s="72"/>
      <c r="TAG161" s="71"/>
      <c r="TAH161" s="71"/>
      <c r="TAI161" s="71"/>
      <c r="TAJ161" s="71"/>
      <c r="TAK161" s="71"/>
      <c r="TAL161" s="71"/>
      <c r="TAM161" s="71"/>
      <c r="TAN161" s="72"/>
      <c r="TAO161" s="72"/>
      <c r="TAP161" s="72"/>
      <c r="TAQ161" s="72"/>
      <c r="TAR161" s="72"/>
      <c r="TAS161" s="72"/>
      <c r="TAT161" s="72"/>
      <c r="TAU161" s="72"/>
      <c r="TAV161" s="72"/>
      <c r="TAW161" s="71"/>
      <c r="TAX161" s="71"/>
      <c r="TAY161" s="71"/>
      <c r="TAZ161" s="71"/>
      <c r="TBA161" s="71"/>
      <c r="TBB161" s="71"/>
      <c r="TBC161" s="71"/>
      <c r="TBD161" s="72"/>
      <c r="TBE161" s="72"/>
      <c r="TBF161" s="72"/>
      <c r="TBG161" s="72"/>
      <c r="TBH161" s="72"/>
      <c r="TBI161" s="72"/>
      <c r="TBJ161" s="72"/>
      <c r="TBK161" s="72"/>
      <c r="TBL161" s="72"/>
      <c r="TBM161" s="71"/>
      <c r="TBN161" s="71"/>
      <c r="TBO161" s="71"/>
      <c r="TBP161" s="71"/>
      <c r="TBQ161" s="71"/>
      <c r="TBR161" s="71"/>
      <c r="TBS161" s="71"/>
      <c r="TBT161" s="72"/>
      <c r="TBU161" s="72"/>
      <c r="TBV161" s="72"/>
      <c r="TBW161" s="72"/>
      <c r="TBX161" s="72"/>
      <c r="TBY161" s="72"/>
      <c r="TBZ161" s="72"/>
      <c r="TCA161" s="72"/>
      <c r="TCB161" s="72"/>
      <c r="TCC161" s="71"/>
      <c r="TCD161" s="71"/>
      <c r="TCE161" s="71"/>
      <c r="TCF161" s="71"/>
      <c r="TCG161" s="71"/>
      <c r="TCH161" s="71"/>
      <c r="TCI161" s="71"/>
      <c r="TCJ161" s="72"/>
      <c r="TCK161" s="72"/>
      <c r="TCL161" s="72"/>
      <c r="TCM161" s="72"/>
      <c r="TCN161" s="72"/>
      <c r="TCO161" s="72"/>
      <c r="TCP161" s="72"/>
      <c r="TCQ161" s="72"/>
      <c r="TCR161" s="72"/>
      <c r="TCS161" s="71"/>
      <c r="TCT161" s="71"/>
      <c r="TCU161" s="71"/>
      <c r="TCV161" s="71"/>
      <c r="TCW161" s="71"/>
      <c r="TCX161" s="71"/>
      <c r="TCY161" s="71"/>
      <c r="TCZ161" s="72"/>
      <c r="TDA161" s="72"/>
      <c r="TDB161" s="72"/>
      <c r="TDC161" s="72"/>
      <c r="TDD161" s="72"/>
      <c r="TDE161" s="72"/>
      <c r="TDF161" s="72"/>
      <c r="TDG161" s="72"/>
      <c r="TDH161" s="72"/>
      <c r="TDI161" s="71"/>
      <c r="TDJ161" s="71"/>
      <c r="TDK161" s="71"/>
      <c r="TDL161" s="71"/>
      <c r="TDM161" s="71"/>
      <c r="TDN161" s="71"/>
      <c r="TDO161" s="71"/>
      <c r="TDP161" s="72"/>
      <c r="TDQ161" s="72"/>
      <c r="TDR161" s="72"/>
      <c r="TDS161" s="72"/>
      <c r="TDT161" s="72"/>
      <c r="TDU161" s="72"/>
      <c r="TDV161" s="72"/>
      <c r="TDW161" s="72"/>
      <c r="TDX161" s="72"/>
      <c r="TDY161" s="71"/>
      <c r="TDZ161" s="71"/>
      <c r="TEA161" s="71"/>
      <c r="TEB161" s="71"/>
      <c r="TEC161" s="71"/>
      <c r="TED161" s="71"/>
      <c r="TEE161" s="71"/>
      <c r="TEF161" s="72"/>
      <c r="TEG161" s="72"/>
      <c r="TEH161" s="72"/>
      <c r="TEI161" s="72"/>
      <c r="TEJ161" s="72"/>
      <c r="TEK161" s="72"/>
      <c r="TEL161" s="72"/>
      <c r="TEM161" s="72"/>
      <c r="TEN161" s="72"/>
      <c r="TEO161" s="71"/>
      <c r="TEP161" s="71"/>
      <c r="TEQ161" s="71"/>
      <c r="TER161" s="71"/>
      <c r="TES161" s="71"/>
      <c r="TET161" s="71"/>
      <c r="TEU161" s="71"/>
      <c r="TEV161" s="72"/>
      <c r="TEW161" s="72"/>
      <c r="TEX161" s="72"/>
      <c r="TEY161" s="72"/>
      <c r="TEZ161" s="72"/>
      <c r="TFA161" s="72"/>
      <c r="TFB161" s="72"/>
      <c r="TFC161" s="72"/>
      <c r="TFD161" s="72"/>
      <c r="TFE161" s="71"/>
      <c r="TFF161" s="71"/>
      <c r="TFG161" s="71"/>
      <c r="TFH161" s="71"/>
      <c r="TFI161" s="71"/>
      <c r="TFJ161" s="71"/>
      <c r="TFK161" s="71"/>
      <c r="TFL161" s="72"/>
      <c r="TFM161" s="72"/>
      <c r="TFN161" s="72"/>
      <c r="TFO161" s="72"/>
      <c r="TFP161" s="72"/>
      <c r="TFQ161" s="72"/>
      <c r="TFR161" s="72"/>
      <c r="TFS161" s="72"/>
      <c r="TFT161" s="72"/>
      <c r="TFU161" s="71"/>
      <c r="TFV161" s="71"/>
      <c r="TFW161" s="71"/>
      <c r="TFX161" s="71"/>
      <c r="TFY161" s="71"/>
      <c r="TFZ161" s="71"/>
      <c r="TGA161" s="71"/>
      <c r="TGB161" s="72"/>
      <c r="TGC161" s="72"/>
      <c r="TGD161" s="72"/>
      <c r="TGE161" s="72"/>
      <c r="TGF161" s="72"/>
      <c r="TGG161" s="72"/>
      <c r="TGH161" s="72"/>
      <c r="TGI161" s="72"/>
      <c r="TGJ161" s="72"/>
      <c r="TGK161" s="71"/>
      <c r="TGL161" s="71"/>
      <c r="TGM161" s="71"/>
      <c r="TGN161" s="71"/>
      <c r="TGO161" s="71"/>
      <c r="TGP161" s="71"/>
      <c r="TGQ161" s="71"/>
      <c r="TGR161" s="72"/>
      <c r="TGS161" s="72"/>
      <c r="TGT161" s="72"/>
      <c r="TGU161" s="72"/>
      <c r="TGV161" s="72"/>
      <c r="TGW161" s="72"/>
      <c r="TGX161" s="72"/>
      <c r="TGY161" s="72"/>
      <c r="TGZ161" s="72"/>
      <c r="THA161" s="71"/>
      <c r="THB161" s="71"/>
      <c r="THC161" s="71"/>
      <c r="THD161" s="71"/>
      <c r="THE161" s="71"/>
      <c r="THF161" s="71"/>
      <c r="THG161" s="71"/>
      <c r="THH161" s="72"/>
      <c r="THI161" s="72"/>
      <c r="THJ161" s="72"/>
      <c r="THK161" s="72"/>
      <c r="THL161" s="72"/>
      <c r="THM161" s="72"/>
      <c r="THN161" s="72"/>
      <c r="THO161" s="72"/>
      <c r="THP161" s="72"/>
      <c r="THQ161" s="71"/>
      <c r="THR161" s="71"/>
      <c r="THS161" s="71"/>
      <c r="THT161" s="71"/>
      <c r="THU161" s="71"/>
      <c r="THV161" s="71"/>
      <c r="THW161" s="71"/>
      <c r="THX161" s="72"/>
      <c r="THY161" s="72"/>
      <c r="THZ161" s="72"/>
      <c r="TIA161" s="72"/>
      <c r="TIB161" s="72"/>
      <c r="TIC161" s="72"/>
      <c r="TID161" s="72"/>
      <c r="TIE161" s="72"/>
      <c r="TIF161" s="72"/>
      <c r="TIG161" s="71"/>
      <c r="TIH161" s="71"/>
      <c r="TII161" s="71"/>
      <c r="TIJ161" s="71"/>
      <c r="TIK161" s="71"/>
      <c r="TIL161" s="71"/>
      <c r="TIM161" s="71"/>
      <c r="TIN161" s="72"/>
      <c r="TIO161" s="72"/>
      <c r="TIP161" s="72"/>
      <c r="TIQ161" s="72"/>
      <c r="TIR161" s="72"/>
      <c r="TIS161" s="72"/>
      <c r="TIT161" s="72"/>
      <c r="TIU161" s="72"/>
      <c r="TIV161" s="72"/>
      <c r="TIW161" s="71"/>
      <c r="TIX161" s="71"/>
      <c r="TIY161" s="71"/>
      <c r="TIZ161" s="71"/>
      <c r="TJA161" s="71"/>
      <c r="TJB161" s="71"/>
      <c r="TJC161" s="71"/>
      <c r="TJD161" s="72"/>
      <c r="TJE161" s="72"/>
      <c r="TJF161" s="72"/>
      <c r="TJG161" s="72"/>
      <c r="TJH161" s="72"/>
      <c r="TJI161" s="72"/>
      <c r="TJJ161" s="72"/>
      <c r="TJK161" s="72"/>
      <c r="TJL161" s="72"/>
      <c r="TJM161" s="71"/>
      <c r="TJN161" s="71"/>
      <c r="TJO161" s="71"/>
      <c r="TJP161" s="71"/>
      <c r="TJQ161" s="71"/>
      <c r="TJR161" s="71"/>
      <c r="TJS161" s="71"/>
      <c r="TJT161" s="72"/>
      <c r="TJU161" s="72"/>
      <c r="TJV161" s="72"/>
      <c r="TJW161" s="72"/>
      <c r="TJX161" s="72"/>
      <c r="TJY161" s="72"/>
      <c r="TJZ161" s="72"/>
      <c r="TKA161" s="72"/>
      <c r="TKB161" s="72"/>
      <c r="TKC161" s="71"/>
      <c r="TKD161" s="71"/>
      <c r="TKE161" s="71"/>
      <c r="TKF161" s="71"/>
      <c r="TKG161" s="71"/>
      <c r="TKH161" s="71"/>
      <c r="TKI161" s="71"/>
      <c r="TKJ161" s="72"/>
      <c r="TKK161" s="72"/>
      <c r="TKL161" s="72"/>
      <c r="TKM161" s="72"/>
      <c r="TKN161" s="72"/>
      <c r="TKO161" s="72"/>
      <c r="TKP161" s="72"/>
      <c r="TKQ161" s="72"/>
      <c r="TKR161" s="72"/>
      <c r="TKS161" s="71"/>
      <c r="TKT161" s="71"/>
      <c r="TKU161" s="71"/>
      <c r="TKV161" s="71"/>
      <c r="TKW161" s="71"/>
      <c r="TKX161" s="71"/>
      <c r="TKY161" s="71"/>
      <c r="TKZ161" s="72"/>
      <c r="TLA161" s="72"/>
      <c r="TLB161" s="72"/>
      <c r="TLC161" s="72"/>
      <c r="TLD161" s="72"/>
      <c r="TLE161" s="72"/>
      <c r="TLF161" s="72"/>
      <c r="TLG161" s="72"/>
      <c r="TLH161" s="72"/>
      <c r="TLI161" s="71"/>
      <c r="TLJ161" s="71"/>
      <c r="TLK161" s="71"/>
      <c r="TLL161" s="71"/>
      <c r="TLM161" s="71"/>
      <c r="TLN161" s="71"/>
      <c r="TLO161" s="71"/>
      <c r="TLP161" s="72"/>
      <c r="TLQ161" s="72"/>
      <c r="TLR161" s="72"/>
      <c r="TLS161" s="72"/>
      <c r="TLT161" s="72"/>
      <c r="TLU161" s="72"/>
      <c r="TLV161" s="72"/>
      <c r="TLW161" s="72"/>
      <c r="TLX161" s="72"/>
      <c r="TLY161" s="71"/>
      <c r="TLZ161" s="71"/>
      <c r="TMA161" s="71"/>
      <c r="TMB161" s="71"/>
      <c r="TMC161" s="71"/>
      <c r="TMD161" s="71"/>
      <c r="TME161" s="71"/>
      <c r="TMF161" s="72"/>
      <c r="TMG161" s="72"/>
      <c r="TMH161" s="72"/>
      <c r="TMI161" s="72"/>
      <c r="TMJ161" s="72"/>
      <c r="TMK161" s="72"/>
      <c r="TML161" s="72"/>
      <c r="TMM161" s="72"/>
      <c r="TMN161" s="72"/>
      <c r="TMO161" s="71"/>
      <c r="TMP161" s="71"/>
      <c r="TMQ161" s="71"/>
      <c r="TMR161" s="71"/>
      <c r="TMS161" s="71"/>
      <c r="TMT161" s="71"/>
      <c r="TMU161" s="71"/>
      <c r="TMV161" s="72"/>
      <c r="TMW161" s="72"/>
      <c r="TMX161" s="72"/>
      <c r="TMY161" s="72"/>
      <c r="TMZ161" s="72"/>
      <c r="TNA161" s="72"/>
      <c r="TNB161" s="72"/>
      <c r="TNC161" s="72"/>
      <c r="TND161" s="72"/>
      <c r="TNE161" s="71"/>
      <c r="TNF161" s="71"/>
      <c r="TNG161" s="71"/>
      <c r="TNH161" s="71"/>
      <c r="TNI161" s="71"/>
      <c r="TNJ161" s="71"/>
      <c r="TNK161" s="71"/>
      <c r="TNL161" s="72"/>
      <c r="TNM161" s="72"/>
      <c r="TNN161" s="72"/>
      <c r="TNO161" s="72"/>
      <c r="TNP161" s="72"/>
      <c r="TNQ161" s="72"/>
      <c r="TNR161" s="72"/>
      <c r="TNS161" s="72"/>
      <c r="TNT161" s="72"/>
      <c r="TNU161" s="71"/>
      <c r="TNV161" s="71"/>
      <c r="TNW161" s="71"/>
      <c r="TNX161" s="71"/>
      <c r="TNY161" s="71"/>
      <c r="TNZ161" s="71"/>
      <c r="TOA161" s="71"/>
      <c r="TOB161" s="72"/>
      <c r="TOC161" s="72"/>
      <c r="TOD161" s="72"/>
      <c r="TOE161" s="72"/>
      <c r="TOF161" s="72"/>
      <c r="TOG161" s="72"/>
      <c r="TOH161" s="72"/>
      <c r="TOI161" s="72"/>
      <c r="TOJ161" s="72"/>
      <c r="TOK161" s="71"/>
      <c r="TOL161" s="71"/>
      <c r="TOM161" s="71"/>
      <c r="TON161" s="71"/>
      <c r="TOO161" s="71"/>
      <c r="TOP161" s="71"/>
      <c r="TOQ161" s="71"/>
      <c r="TOR161" s="72"/>
      <c r="TOS161" s="72"/>
      <c r="TOT161" s="72"/>
      <c r="TOU161" s="72"/>
      <c r="TOV161" s="72"/>
      <c r="TOW161" s="72"/>
      <c r="TOX161" s="72"/>
      <c r="TOY161" s="72"/>
      <c r="TOZ161" s="72"/>
      <c r="TPA161" s="71"/>
      <c r="TPB161" s="71"/>
      <c r="TPC161" s="71"/>
      <c r="TPD161" s="71"/>
      <c r="TPE161" s="71"/>
      <c r="TPF161" s="71"/>
      <c r="TPG161" s="71"/>
      <c r="TPH161" s="72"/>
      <c r="TPI161" s="72"/>
      <c r="TPJ161" s="72"/>
      <c r="TPK161" s="72"/>
      <c r="TPL161" s="72"/>
      <c r="TPM161" s="72"/>
      <c r="TPN161" s="72"/>
      <c r="TPO161" s="72"/>
      <c r="TPP161" s="72"/>
      <c r="TPQ161" s="71"/>
      <c r="TPR161" s="71"/>
      <c r="TPS161" s="71"/>
      <c r="TPT161" s="71"/>
      <c r="TPU161" s="71"/>
      <c r="TPV161" s="71"/>
      <c r="TPW161" s="71"/>
      <c r="TPX161" s="72"/>
      <c r="TPY161" s="72"/>
      <c r="TPZ161" s="72"/>
      <c r="TQA161" s="72"/>
      <c r="TQB161" s="72"/>
      <c r="TQC161" s="72"/>
      <c r="TQD161" s="72"/>
      <c r="TQE161" s="72"/>
      <c r="TQF161" s="72"/>
      <c r="TQG161" s="71"/>
      <c r="TQH161" s="71"/>
      <c r="TQI161" s="71"/>
      <c r="TQJ161" s="71"/>
      <c r="TQK161" s="71"/>
      <c r="TQL161" s="71"/>
      <c r="TQM161" s="71"/>
      <c r="TQN161" s="72"/>
      <c r="TQO161" s="72"/>
      <c r="TQP161" s="72"/>
      <c r="TQQ161" s="72"/>
      <c r="TQR161" s="72"/>
      <c r="TQS161" s="72"/>
      <c r="TQT161" s="72"/>
      <c r="TQU161" s="72"/>
      <c r="TQV161" s="72"/>
      <c r="TQW161" s="71"/>
      <c r="TQX161" s="71"/>
      <c r="TQY161" s="71"/>
      <c r="TQZ161" s="71"/>
      <c r="TRA161" s="71"/>
      <c r="TRB161" s="71"/>
      <c r="TRC161" s="71"/>
      <c r="TRD161" s="72"/>
      <c r="TRE161" s="72"/>
      <c r="TRF161" s="72"/>
      <c r="TRG161" s="72"/>
      <c r="TRH161" s="72"/>
      <c r="TRI161" s="72"/>
      <c r="TRJ161" s="72"/>
      <c r="TRK161" s="72"/>
      <c r="TRL161" s="72"/>
      <c r="TRM161" s="71"/>
      <c r="TRN161" s="71"/>
      <c r="TRO161" s="71"/>
      <c r="TRP161" s="71"/>
      <c r="TRQ161" s="71"/>
      <c r="TRR161" s="71"/>
      <c r="TRS161" s="71"/>
      <c r="TRT161" s="72"/>
      <c r="TRU161" s="72"/>
      <c r="TRV161" s="72"/>
      <c r="TRW161" s="72"/>
      <c r="TRX161" s="72"/>
      <c r="TRY161" s="72"/>
      <c r="TRZ161" s="72"/>
      <c r="TSA161" s="72"/>
      <c r="TSB161" s="72"/>
      <c r="TSC161" s="71"/>
      <c r="TSD161" s="71"/>
      <c r="TSE161" s="71"/>
      <c r="TSF161" s="71"/>
      <c r="TSG161" s="71"/>
      <c r="TSH161" s="71"/>
      <c r="TSI161" s="71"/>
      <c r="TSJ161" s="72"/>
      <c r="TSK161" s="72"/>
      <c r="TSL161" s="72"/>
      <c r="TSM161" s="72"/>
      <c r="TSN161" s="72"/>
      <c r="TSO161" s="72"/>
      <c r="TSP161" s="72"/>
      <c r="TSQ161" s="72"/>
      <c r="TSR161" s="72"/>
      <c r="TSS161" s="71"/>
      <c r="TST161" s="71"/>
      <c r="TSU161" s="71"/>
      <c r="TSV161" s="71"/>
      <c r="TSW161" s="71"/>
      <c r="TSX161" s="71"/>
      <c r="TSY161" s="71"/>
      <c r="TSZ161" s="72"/>
      <c r="TTA161" s="72"/>
      <c r="TTB161" s="72"/>
      <c r="TTC161" s="72"/>
      <c r="TTD161" s="72"/>
      <c r="TTE161" s="72"/>
      <c r="TTF161" s="72"/>
      <c r="TTG161" s="72"/>
      <c r="TTH161" s="72"/>
      <c r="TTI161" s="71"/>
      <c r="TTJ161" s="71"/>
      <c r="TTK161" s="71"/>
      <c r="TTL161" s="71"/>
      <c r="TTM161" s="71"/>
      <c r="TTN161" s="71"/>
      <c r="TTO161" s="71"/>
      <c r="TTP161" s="72"/>
      <c r="TTQ161" s="72"/>
      <c r="TTR161" s="72"/>
      <c r="TTS161" s="72"/>
      <c r="TTT161" s="72"/>
      <c r="TTU161" s="72"/>
      <c r="TTV161" s="72"/>
      <c r="TTW161" s="72"/>
      <c r="TTX161" s="72"/>
      <c r="TTY161" s="71"/>
      <c r="TTZ161" s="71"/>
      <c r="TUA161" s="71"/>
      <c r="TUB161" s="71"/>
      <c r="TUC161" s="71"/>
      <c r="TUD161" s="71"/>
      <c r="TUE161" s="71"/>
      <c r="TUF161" s="72"/>
      <c r="TUG161" s="72"/>
      <c r="TUH161" s="72"/>
      <c r="TUI161" s="72"/>
      <c r="TUJ161" s="72"/>
      <c r="TUK161" s="72"/>
      <c r="TUL161" s="72"/>
      <c r="TUM161" s="72"/>
      <c r="TUN161" s="72"/>
      <c r="TUO161" s="71"/>
      <c r="TUP161" s="71"/>
      <c r="TUQ161" s="71"/>
      <c r="TUR161" s="71"/>
      <c r="TUS161" s="71"/>
      <c r="TUT161" s="71"/>
      <c r="TUU161" s="71"/>
      <c r="TUV161" s="72"/>
      <c r="TUW161" s="72"/>
      <c r="TUX161" s="72"/>
      <c r="TUY161" s="72"/>
      <c r="TUZ161" s="72"/>
      <c r="TVA161" s="72"/>
      <c r="TVB161" s="72"/>
      <c r="TVC161" s="72"/>
      <c r="TVD161" s="72"/>
      <c r="TVE161" s="71"/>
      <c r="TVF161" s="71"/>
      <c r="TVG161" s="71"/>
      <c r="TVH161" s="71"/>
      <c r="TVI161" s="71"/>
      <c r="TVJ161" s="71"/>
      <c r="TVK161" s="71"/>
      <c r="TVL161" s="72"/>
      <c r="TVM161" s="72"/>
      <c r="TVN161" s="72"/>
      <c r="TVO161" s="72"/>
      <c r="TVP161" s="72"/>
      <c r="TVQ161" s="72"/>
      <c r="TVR161" s="72"/>
      <c r="TVS161" s="72"/>
      <c r="TVT161" s="72"/>
      <c r="TVU161" s="71"/>
      <c r="TVV161" s="71"/>
      <c r="TVW161" s="71"/>
      <c r="TVX161" s="71"/>
      <c r="TVY161" s="71"/>
      <c r="TVZ161" s="71"/>
      <c r="TWA161" s="71"/>
      <c r="TWB161" s="72"/>
      <c r="TWC161" s="72"/>
      <c r="TWD161" s="72"/>
      <c r="TWE161" s="72"/>
      <c r="TWF161" s="72"/>
      <c r="TWG161" s="72"/>
      <c r="TWH161" s="72"/>
      <c r="TWI161" s="72"/>
      <c r="TWJ161" s="72"/>
      <c r="TWK161" s="71"/>
      <c r="TWL161" s="71"/>
      <c r="TWM161" s="71"/>
      <c r="TWN161" s="71"/>
      <c r="TWO161" s="71"/>
      <c r="TWP161" s="71"/>
      <c r="TWQ161" s="71"/>
      <c r="TWR161" s="72"/>
      <c r="TWS161" s="72"/>
      <c r="TWT161" s="72"/>
      <c r="TWU161" s="72"/>
      <c r="TWV161" s="72"/>
      <c r="TWW161" s="72"/>
      <c r="TWX161" s="72"/>
      <c r="TWY161" s="72"/>
      <c r="TWZ161" s="72"/>
      <c r="TXA161" s="71"/>
      <c r="TXB161" s="71"/>
      <c r="TXC161" s="71"/>
      <c r="TXD161" s="71"/>
      <c r="TXE161" s="71"/>
      <c r="TXF161" s="71"/>
      <c r="TXG161" s="71"/>
      <c r="TXH161" s="72"/>
      <c r="TXI161" s="72"/>
      <c r="TXJ161" s="72"/>
      <c r="TXK161" s="72"/>
      <c r="TXL161" s="72"/>
      <c r="TXM161" s="72"/>
      <c r="TXN161" s="72"/>
      <c r="TXO161" s="72"/>
      <c r="TXP161" s="72"/>
      <c r="TXQ161" s="71"/>
      <c r="TXR161" s="71"/>
      <c r="TXS161" s="71"/>
      <c r="TXT161" s="71"/>
      <c r="TXU161" s="71"/>
      <c r="TXV161" s="71"/>
      <c r="TXW161" s="71"/>
      <c r="TXX161" s="72"/>
      <c r="TXY161" s="72"/>
      <c r="TXZ161" s="72"/>
      <c r="TYA161" s="72"/>
      <c r="TYB161" s="72"/>
      <c r="TYC161" s="72"/>
      <c r="TYD161" s="72"/>
      <c r="TYE161" s="72"/>
      <c r="TYF161" s="72"/>
      <c r="TYG161" s="71"/>
      <c r="TYH161" s="71"/>
      <c r="TYI161" s="71"/>
      <c r="TYJ161" s="71"/>
      <c r="TYK161" s="71"/>
      <c r="TYL161" s="71"/>
      <c r="TYM161" s="71"/>
      <c r="TYN161" s="72"/>
      <c r="TYO161" s="72"/>
      <c r="TYP161" s="72"/>
      <c r="TYQ161" s="72"/>
      <c r="TYR161" s="72"/>
      <c r="TYS161" s="72"/>
      <c r="TYT161" s="72"/>
      <c r="TYU161" s="72"/>
      <c r="TYV161" s="72"/>
      <c r="TYW161" s="71"/>
      <c r="TYX161" s="71"/>
      <c r="TYY161" s="71"/>
      <c r="TYZ161" s="71"/>
      <c r="TZA161" s="71"/>
      <c r="TZB161" s="71"/>
      <c r="TZC161" s="71"/>
      <c r="TZD161" s="72"/>
      <c r="TZE161" s="72"/>
      <c r="TZF161" s="72"/>
      <c r="TZG161" s="72"/>
      <c r="TZH161" s="72"/>
      <c r="TZI161" s="72"/>
      <c r="TZJ161" s="72"/>
      <c r="TZK161" s="72"/>
      <c r="TZL161" s="72"/>
      <c r="TZM161" s="71"/>
      <c r="TZN161" s="71"/>
      <c r="TZO161" s="71"/>
      <c r="TZP161" s="71"/>
      <c r="TZQ161" s="71"/>
      <c r="TZR161" s="71"/>
      <c r="TZS161" s="71"/>
      <c r="TZT161" s="72"/>
      <c r="TZU161" s="72"/>
      <c r="TZV161" s="72"/>
      <c r="TZW161" s="72"/>
      <c r="TZX161" s="72"/>
      <c r="TZY161" s="72"/>
      <c r="TZZ161" s="72"/>
      <c r="UAA161" s="72"/>
      <c r="UAB161" s="72"/>
      <c r="UAC161" s="71"/>
      <c r="UAD161" s="71"/>
      <c r="UAE161" s="71"/>
      <c r="UAF161" s="71"/>
      <c r="UAG161" s="71"/>
      <c r="UAH161" s="71"/>
      <c r="UAI161" s="71"/>
      <c r="UAJ161" s="72"/>
      <c r="UAK161" s="72"/>
      <c r="UAL161" s="72"/>
      <c r="UAM161" s="72"/>
      <c r="UAN161" s="72"/>
      <c r="UAO161" s="72"/>
      <c r="UAP161" s="72"/>
      <c r="UAQ161" s="72"/>
      <c r="UAR161" s="72"/>
      <c r="UAS161" s="71"/>
      <c r="UAT161" s="71"/>
      <c r="UAU161" s="71"/>
      <c r="UAV161" s="71"/>
      <c r="UAW161" s="71"/>
      <c r="UAX161" s="71"/>
      <c r="UAY161" s="71"/>
      <c r="UAZ161" s="72"/>
      <c r="UBA161" s="72"/>
      <c r="UBB161" s="72"/>
      <c r="UBC161" s="72"/>
      <c r="UBD161" s="72"/>
      <c r="UBE161" s="72"/>
      <c r="UBF161" s="72"/>
      <c r="UBG161" s="72"/>
      <c r="UBH161" s="72"/>
      <c r="UBI161" s="71"/>
      <c r="UBJ161" s="71"/>
      <c r="UBK161" s="71"/>
      <c r="UBL161" s="71"/>
      <c r="UBM161" s="71"/>
      <c r="UBN161" s="71"/>
      <c r="UBO161" s="71"/>
      <c r="UBP161" s="72"/>
      <c r="UBQ161" s="72"/>
      <c r="UBR161" s="72"/>
      <c r="UBS161" s="72"/>
      <c r="UBT161" s="72"/>
      <c r="UBU161" s="72"/>
      <c r="UBV161" s="72"/>
      <c r="UBW161" s="72"/>
      <c r="UBX161" s="72"/>
      <c r="UBY161" s="71"/>
      <c r="UBZ161" s="71"/>
      <c r="UCA161" s="71"/>
      <c r="UCB161" s="71"/>
      <c r="UCC161" s="71"/>
      <c r="UCD161" s="71"/>
      <c r="UCE161" s="71"/>
      <c r="UCF161" s="72"/>
      <c r="UCG161" s="72"/>
      <c r="UCH161" s="72"/>
      <c r="UCI161" s="72"/>
      <c r="UCJ161" s="72"/>
      <c r="UCK161" s="72"/>
      <c r="UCL161" s="72"/>
      <c r="UCM161" s="72"/>
      <c r="UCN161" s="72"/>
      <c r="UCO161" s="71"/>
      <c r="UCP161" s="71"/>
      <c r="UCQ161" s="71"/>
      <c r="UCR161" s="71"/>
      <c r="UCS161" s="71"/>
      <c r="UCT161" s="71"/>
      <c r="UCU161" s="71"/>
      <c r="UCV161" s="72"/>
      <c r="UCW161" s="72"/>
      <c r="UCX161" s="72"/>
      <c r="UCY161" s="72"/>
      <c r="UCZ161" s="72"/>
      <c r="UDA161" s="72"/>
      <c r="UDB161" s="72"/>
      <c r="UDC161" s="72"/>
      <c r="UDD161" s="72"/>
      <c r="UDE161" s="71"/>
      <c r="UDF161" s="71"/>
      <c r="UDG161" s="71"/>
      <c r="UDH161" s="71"/>
      <c r="UDI161" s="71"/>
      <c r="UDJ161" s="71"/>
      <c r="UDK161" s="71"/>
      <c r="UDL161" s="72"/>
      <c r="UDM161" s="72"/>
      <c r="UDN161" s="72"/>
      <c r="UDO161" s="72"/>
      <c r="UDP161" s="72"/>
      <c r="UDQ161" s="72"/>
      <c r="UDR161" s="72"/>
      <c r="UDS161" s="72"/>
      <c r="UDT161" s="72"/>
      <c r="UDU161" s="71"/>
      <c r="UDV161" s="71"/>
      <c r="UDW161" s="71"/>
      <c r="UDX161" s="71"/>
      <c r="UDY161" s="71"/>
      <c r="UDZ161" s="71"/>
      <c r="UEA161" s="71"/>
      <c r="UEB161" s="72"/>
      <c r="UEC161" s="72"/>
      <c r="UED161" s="72"/>
      <c r="UEE161" s="72"/>
      <c r="UEF161" s="72"/>
      <c r="UEG161" s="72"/>
      <c r="UEH161" s="72"/>
      <c r="UEI161" s="72"/>
      <c r="UEJ161" s="72"/>
      <c r="UEK161" s="71"/>
      <c r="UEL161" s="71"/>
      <c r="UEM161" s="71"/>
      <c r="UEN161" s="71"/>
      <c r="UEO161" s="71"/>
      <c r="UEP161" s="71"/>
      <c r="UEQ161" s="71"/>
      <c r="UER161" s="72"/>
      <c r="UES161" s="72"/>
      <c r="UET161" s="72"/>
      <c r="UEU161" s="72"/>
      <c r="UEV161" s="72"/>
      <c r="UEW161" s="72"/>
      <c r="UEX161" s="72"/>
      <c r="UEY161" s="72"/>
      <c r="UEZ161" s="72"/>
      <c r="UFA161" s="71"/>
      <c r="UFB161" s="71"/>
      <c r="UFC161" s="71"/>
      <c r="UFD161" s="71"/>
      <c r="UFE161" s="71"/>
      <c r="UFF161" s="71"/>
      <c r="UFG161" s="71"/>
      <c r="UFH161" s="72"/>
      <c r="UFI161" s="72"/>
      <c r="UFJ161" s="72"/>
      <c r="UFK161" s="72"/>
      <c r="UFL161" s="72"/>
      <c r="UFM161" s="72"/>
      <c r="UFN161" s="72"/>
      <c r="UFO161" s="72"/>
      <c r="UFP161" s="72"/>
      <c r="UFQ161" s="71"/>
      <c r="UFR161" s="71"/>
      <c r="UFS161" s="71"/>
      <c r="UFT161" s="71"/>
      <c r="UFU161" s="71"/>
      <c r="UFV161" s="71"/>
      <c r="UFW161" s="71"/>
      <c r="UFX161" s="72"/>
      <c r="UFY161" s="72"/>
      <c r="UFZ161" s="72"/>
      <c r="UGA161" s="72"/>
      <c r="UGB161" s="72"/>
      <c r="UGC161" s="72"/>
      <c r="UGD161" s="72"/>
      <c r="UGE161" s="72"/>
      <c r="UGF161" s="72"/>
      <c r="UGG161" s="71"/>
      <c r="UGH161" s="71"/>
      <c r="UGI161" s="71"/>
      <c r="UGJ161" s="71"/>
      <c r="UGK161" s="71"/>
      <c r="UGL161" s="71"/>
      <c r="UGM161" s="71"/>
      <c r="UGN161" s="72"/>
      <c r="UGO161" s="72"/>
      <c r="UGP161" s="72"/>
      <c r="UGQ161" s="72"/>
      <c r="UGR161" s="72"/>
      <c r="UGS161" s="72"/>
      <c r="UGT161" s="72"/>
      <c r="UGU161" s="72"/>
      <c r="UGV161" s="72"/>
      <c r="UGW161" s="71"/>
      <c r="UGX161" s="71"/>
      <c r="UGY161" s="71"/>
      <c r="UGZ161" s="71"/>
      <c r="UHA161" s="71"/>
      <c r="UHB161" s="71"/>
      <c r="UHC161" s="71"/>
      <c r="UHD161" s="72"/>
      <c r="UHE161" s="72"/>
      <c r="UHF161" s="72"/>
      <c r="UHG161" s="72"/>
      <c r="UHH161" s="72"/>
      <c r="UHI161" s="72"/>
      <c r="UHJ161" s="72"/>
      <c r="UHK161" s="72"/>
      <c r="UHL161" s="72"/>
      <c r="UHM161" s="71"/>
      <c r="UHN161" s="71"/>
      <c r="UHO161" s="71"/>
      <c r="UHP161" s="71"/>
      <c r="UHQ161" s="71"/>
      <c r="UHR161" s="71"/>
      <c r="UHS161" s="71"/>
      <c r="UHT161" s="72"/>
      <c r="UHU161" s="72"/>
      <c r="UHV161" s="72"/>
      <c r="UHW161" s="72"/>
      <c r="UHX161" s="72"/>
      <c r="UHY161" s="72"/>
      <c r="UHZ161" s="72"/>
      <c r="UIA161" s="72"/>
      <c r="UIB161" s="72"/>
      <c r="UIC161" s="71"/>
      <c r="UID161" s="71"/>
      <c r="UIE161" s="71"/>
      <c r="UIF161" s="71"/>
      <c r="UIG161" s="71"/>
      <c r="UIH161" s="71"/>
      <c r="UII161" s="71"/>
      <c r="UIJ161" s="72"/>
      <c r="UIK161" s="72"/>
      <c r="UIL161" s="72"/>
      <c r="UIM161" s="72"/>
      <c r="UIN161" s="72"/>
      <c r="UIO161" s="72"/>
      <c r="UIP161" s="72"/>
      <c r="UIQ161" s="72"/>
      <c r="UIR161" s="72"/>
      <c r="UIS161" s="71"/>
      <c r="UIT161" s="71"/>
      <c r="UIU161" s="71"/>
      <c r="UIV161" s="71"/>
      <c r="UIW161" s="71"/>
      <c r="UIX161" s="71"/>
      <c r="UIY161" s="71"/>
      <c r="UIZ161" s="72"/>
      <c r="UJA161" s="72"/>
      <c r="UJB161" s="72"/>
      <c r="UJC161" s="72"/>
      <c r="UJD161" s="72"/>
      <c r="UJE161" s="72"/>
      <c r="UJF161" s="72"/>
      <c r="UJG161" s="72"/>
      <c r="UJH161" s="72"/>
      <c r="UJI161" s="71"/>
      <c r="UJJ161" s="71"/>
      <c r="UJK161" s="71"/>
      <c r="UJL161" s="71"/>
      <c r="UJM161" s="71"/>
      <c r="UJN161" s="71"/>
      <c r="UJO161" s="71"/>
      <c r="UJP161" s="72"/>
      <c r="UJQ161" s="72"/>
      <c r="UJR161" s="72"/>
      <c r="UJS161" s="72"/>
      <c r="UJT161" s="72"/>
      <c r="UJU161" s="72"/>
      <c r="UJV161" s="72"/>
      <c r="UJW161" s="72"/>
      <c r="UJX161" s="72"/>
      <c r="UJY161" s="71"/>
      <c r="UJZ161" s="71"/>
      <c r="UKA161" s="71"/>
      <c r="UKB161" s="71"/>
      <c r="UKC161" s="71"/>
      <c r="UKD161" s="71"/>
      <c r="UKE161" s="71"/>
      <c r="UKF161" s="72"/>
      <c r="UKG161" s="72"/>
      <c r="UKH161" s="72"/>
      <c r="UKI161" s="72"/>
      <c r="UKJ161" s="72"/>
      <c r="UKK161" s="72"/>
      <c r="UKL161" s="72"/>
      <c r="UKM161" s="72"/>
      <c r="UKN161" s="72"/>
      <c r="UKO161" s="71"/>
      <c r="UKP161" s="71"/>
      <c r="UKQ161" s="71"/>
      <c r="UKR161" s="71"/>
      <c r="UKS161" s="71"/>
      <c r="UKT161" s="71"/>
      <c r="UKU161" s="71"/>
      <c r="UKV161" s="72"/>
      <c r="UKW161" s="72"/>
      <c r="UKX161" s="72"/>
      <c r="UKY161" s="72"/>
      <c r="UKZ161" s="72"/>
      <c r="ULA161" s="72"/>
      <c r="ULB161" s="72"/>
      <c r="ULC161" s="72"/>
      <c r="ULD161" s="72"/>
      <c r="ULE161" s="71"/>
      <c r="ULF161" s="71"/>
      <c r="ULG161" s="71"/>
      <c r="ULH161" s="71"/>
      <c r="ULI161" s="71"/>
      <c r="ULJ161" s="71"/>
      <c r="ULK161" s="71"/>
      <c r="ULL161" s="72"/>
      <c r="ULM161" s="72"/>
      <c r="ULN161" s="72"/>
      <c r="ULO161" s="72"/>
      <c r="ULP161" s="72"/>
      <c r="ULQ161" s="72"/>
      <c r="ULR161" s="72"/>
      <c r="ULS161" s="72"/>
      <c r="ULT161" s="72"/>
      <c r="ULU161" s="71"/>
      <c r="ULV161" s="71"/>
      <c r="ULW161" s="71"/>
      <c r="ULX161" s="71"/>
      <c r="ULY161" s="71"/>
      <c r="ULZ161" s="71"/>
      <c r="UMA161" s="71"/>
      <c r="UMB161" s="72"/>
      <c r="UMC161" s="72"/>
      <c r="UMD161" s="72"/>
      <c r="UME161" s="72"/>
      <c r="UMF161" s="72"/>
      <c r="UMG161" s="72"/>
      <c r="UMH161" s="72"/>
      <c r="UMI161" s="72"/>
      <c r="UMJ161" s="72"/>
      <c r="UMK161" s="71"/>
      <c r="UML161" s="71"/>
      <c r="UMM161" s="71"/>
      <c r="UMN161" s="71"/>
      <c r="UMO161" s="71"/>
      <c r="UMP161" s="71"/>
      <c r="UMQ161" s="71"/>
      <c r="UMR161" s="72"/>
      <c r="UMS161" s="72"/>
      <c r="UMT161" s="72"/>
      <c r="UMU161" s="72"/>
      <c r="UMV161" s="72"/>
      <c r="UMW161" s="72"/>
      <c r="UMX161" s="72"/>
      <c r="UMY161" s="72"/>
      <c r="UMZ161" s="72"/>
      <c r="UNA161" s="71"/>
      <c r="UNB161" s="71"/>
      <c r="UNC161" s="71"/>
      <c r="UND161" s="71"/>
      <c r="UNE161" s="71"/>
      <c r="UNF161" s="71"/>
      <c r="UNG161" s="71"/>
      <c r="UNH161" s="72"/>
      <c r="UNI161" s="72"/>
      <c r="UNJ161" s="72"/>
      <c r="UNK161" s="72"/>
      <c r="UNL161" s="72"/>
      <c r="UNM161" s="72"/>
      <c r="UNN161" s="72"/>
      <c r="UNO161" s="72"/>
      <c r="UNP161" s="72"/>
      <c r="UNQ161" s="71"/>
      <c r="UNR161" s="71"/>
      <c r="UNS161" s="71"/>
      <c r="UNT161" s="71"/>
      <c r="UNU161" s="71"/>
      <c r="UNV161" s="71"/>
      <c r="UNW161" s="71"/>
      <c r="UNX161" s="72"/>
      <c r="UNY161" s="72"/>
      <c r="UNZ161" s="72"/>
      <c r="UOA161" s="72"/>
      <c r="UOB161" s="72"/>
      <c r="UOC161" s="72"/>
      <c r="UOD161" s="72"/>
      <c r="UOE161" s="72"/>
      <c r="UOF161" s="72"/>
      <c r="UOG161" s="71"/>
      <c r="UOH161" s="71"/>
      <c r="UOI161" s="71"/>
      <c r="UOJ161" s="71"/>
      <c r="UOK161" s="71"/>
      <c r="UOL161" s="71"/>
      <c r="UOM161" s="71"/>
      <c r="UON161" s="72"/>
      <c r="UOO161" s="72"/>
      <c r="UOP161" s="72"/>
      <c r="UOQ161" s="72"/>
      <c r="UOR161" s="72"/>
      <c r="UOS161" s="72"/>
      <c r="UOT161" s="72"/>
      <c r="UOU161" s="72"/>
      <c r="UOV161" s="72"/>
      <c r="UOW161" s="71"/>
      <c r="UOX161" s="71"/>
      <c r="UOY161" s="71"/>
      <c r="UOZ161" s="71"/>
      <c r="UPA161" s="71"/>
      <c r="UPB161" s="71"/>
      <c r="UPC161" s="71"/>
      <c r="UPD161" s="72"/>
      <c r="UPE161" s="72"/>
      <c r="UPF161" s="72"/>
      <c r="UPG161" s="72"/>
      <c r="UPH161" s="72"/>
      <c r="UPI161" s="72"/>
      <c r="UPJ161" s="72"/>
      <c r="UPK161" s="72"/>
      <c r="UPL161" s="72"/>
      <c r="UPM161" s="71"/>
      <c r="UPN161" s="71"/>
      <c r="UPO161" s="71"/>
      <c r="UPP161" s="71"/>
      <c r="UPQ161" s="71"/>
      <c r="UPR161" s="71"/>
      <c r="UPS161" s="71"/>
      <c r="UPT161" s="72"/>
      <c r="UPU161" s="72"/>
      <c r="UPV161" s="72"/>
      <c r="UPW161" s="72"/>
      <c r="UPX161" s="72"/>
      <c r="UPY161" s="72"/>
      <c r="UPZ161" s="72"/>
      <c r="UQA161" s="72"/>
      <c r="UQB161" s="72"/>
      <c r="UQC161" s="71"/>
      <c r="UQD161" s="71"/>
      <c r="UQE161" s="71"/>
      <c r="UQF161" s="71"/>
      <c r="UQG161" s="71"/>
      <c r="UQH161" s="71"/>
      <c r="UQI161" s="71"/>
      <c r="UQJ161" s="72"/>
      <c r="UQK161" s="72"/>
      <c r="UQL161" s="72"/>
      <c r="UQM161" s="72"/>
      <c r="UQN161" s="72"/>
      <c r="UQO161" s="72"/>
      <c r="UQP161" s="72"/>
      <c r="UQQ161" s="72"/>
      <c r="UQR161" s="72"/>
      <c r="UQS161" s="71"/>
      <c r="UQT161" s="71"/>
      <c r="UQU161" s="71"/>
      <c r="UQV161" s="71"/>
      <c r="UQW161" s="71"/>
      <c r="UQX161" s="71"/>
      <c r="UQY161" s="71"/>
      <c r="UQZ161" s="72"/>
      <c r="URA161" s="72"/>
      <c r="URB161" s="72"/>
      <c r="URC161" s="72"/>
      <c r="URD161" s="72"/>
      <c r="URE161" s="72"/>
      <c r="URF161" s="72"/>
      <c r="URG161" s="72"/>
      <c r="URH161" s="72"/>
      <c r="URI161" s="71"/>
      <c r="URJ161" s="71"/>
      <c r="URK161" s="71"/>
      <c r="URL161" s="71"/>
      <c r="URM161" s="71"/>
      <c r="URN161" s="71"/>
      <c r="URO161" s="71"/>
      <c r="URP161" s="72"/>
      <c r="URQ161" s="72"/>
      <c r="URR161" s="72"/>
      <c r="URS161" s="72"/>
      <c r="URT161" s="72"/>
      <c r="URU161" s="72"/>
      <c r="URV161" s="72"/>
      <c r="URW161" s="72"/>
      <c r="URX161" s="72"/>
      <c r="URY161" s="71"/>
      <c r="URZ161" s="71"/>
      <c r="USA161" s="71"/>
      <c r="USB161" s="71"/>
      <c r="USC161" s="71"/>
      <c r="USD161" s="71"/>
      <c r="USE161" s="71"/>
      <c r="USF161" s="72"/>
      <c r="USG161" s="72"/>
      <c r="USH161" s="72"/>
      <c r="USI161" s="72"/>
      <c r="USJ161" s="72"/>
      <c r="USK161" s="72"/>
      <c r="USL161" s="72"/>
      <c r="USM161" s="72"/>
      <c r="USN161" s="72"/>
      <c r="USO161" s="71"/>
      <c r="USP161" s="71"/>
      <c r="USQ161" s="71"/>
      <c r="USR161" s="71"/>
      <c r="USS161" s="71"/>
      <c r="UST161" s="71"/>
      <c r="USU161" s="71"/>
      <c r="USV161" s="72"/>
      <c r="USW161" s="72"/>
      <c r="USX161" s="72"/>
      <c r="USY161" s="72"/>
      <c r="USZ161" s="72"/>
      <c r="UTA161" s="72"/>
      <c r="UTB161" s="72"/>
      <c r="UTC161" s="72"/>
      <c r="UTD161" s="72"/>
      <c r="UTE161" s="71"/>
      <c r="UTF161" s="71"/>
      <c r="UTG161" s="71"/>
      <c r="UTH161" s="71"/>
      <c r="UTI161" s="71"/>
      <c r="UTJ161" s="71"/>
      <c r="UTK161" s="71"/>
      <c r="UTL161" s="72"/>
      <c r="UTM161" s="72"/>
      <c r="UTN161" s="72"/>
      <c r="UTO161" s="72"/>
      <c r="UTP161" s="72"/>
      <c r="UTQ161" s="72"/>
      <c r="UTR161" s="72"/>
      <c r="UTS161" s="72"/>
      <c r="UTT161" s="72"/>
      <c r="UTU161" s="71"/>
      <c r="UTV161" s="71"/>
      <c r="UTW161" s="71"/>
      <c r="UTX161" s="71"/>
      <c r="UTY161" s="71"/>
      <c r="UTZ161" s="71"/>
      <c r="UUA161" s="71"/>
      <c r="UUB161" s="72"/>
      <c r="UUC161" s="72"/>
      <c r="UUD161" s="72"/>
      <c r="UUE161" s="72"/>
      <c r="UUF161" s="72"/>
      <c r="UUG161" s="72"/>
      <c r="UUH161" s="72"/>
      <c r="UUI161" s="72"/>
      <c r="UUJ161" s="72"/>
      <c r="UUK161" s="71"/>
      <c r="UUL161" s="71"/>
      <c r="UUM161" s="71"/>
      <c r="UUN161" s="71"/>
      <c r="UUO161" s="71"/>
      <c r="UUP161" s="71"/>
      <c r="UUQ161" s="71"/>
      <c r="UUR161" s="72"/>
      <c r="UUS161" s="72"/>
      <c r="UUT161" s="72"/>
      <c r="UUU161" s="72"/>
      <c r="UUV161" s="72"/>
      <c r="UUW161" s="72"/>
      <c r="UUX161" s="72"/>
      <c r="UUY161" s="72"/>
      <c r="UUZ161" s="72"/>
      <c r="UVA161" s="71"/>
      <c r="UVB161" s="71"/>
      <c r="UVC161" s="71"/>
      <c r="UVD161" s="71"/>
      <c r="UVE161" s="71"/>
      <c r="UVF161" s="71"/>
      <c r="UVG161" s="71"/>
      <c r="UVH161" s="72"/>
      <c r="UVI161" s="72"/>
      <c r="UVJ161" s="72"/>
      <c r="UVK161" s="72"/>
      <c r="UVL161" s="72"/>
      <c r="UVM161" s="72"/>
      <c r="UVN161" s="72"/>
      <c r="UVO161" s="72"/>
      <c r="UVP161" s="72"/>
      <c r="UVQ161" s="71"/>
      <c r="UVR161" s="71"/>
      <c r="UVS161" s="71"/>
      <c r="UVT161" s="71"/>
      <c r="UVU161" s="71"/>
      <c r="UVV161" s="71"/>
      <c r="UVW161" s="71"/>
      <c r="UVX161" s="72"/>
      <c r="UVY161" s="72"/>
      <c r="UVZ161" s="72"/>
      <c r="UWA161" s="72"/>
      <c r="UWB161" s="72"/>
      <c r="UWC161" s="72"/>
      <c r="UWD161" s="72"/>
      <c r="UWE161" s="72"/>
      <c r="UWF161" s="72"/>
      <c r="UWG161" s="71"/>
      <c r="UWH161" s="71"/>
      <c r="UWI161" s="71"/>
      <c r="UWJ161" s="71"/>
      <c r="UWK161" s="71"/>
      <c r="UWL161" s="71"/>
      <c r="UWM161" s="71"/>
      <c r="UWN161" s="72"/>
      <c r="UWO161" s="72"/>
      <c r="UWP161" s="72"/>
      <c r="UWQ161" s="72"/>
      <c r="UWR161" s="72"/>
      <c r="UWS161" s="72"/>
      <c r="UWT161" s="72"/>
      <c r="UWU161" s="72"/>
      <c r="UWV161" s="72"/>
      <c r="UWW161" s="71"/>
      <c r="UWX161" s="71"/>
      <c r="UWY161" s="71"/>
      <c r="UWZ161" s="71"/>
      <c r="UXA161" s="71"/>
      <c r="UXB161" s="71"/>
      <c r="UXC161" s="71"/>
      <c r="UXD161" s="72"/>
      <c r="UXE161" s="72"/>
      <c r="UXF161" s="72"/>
      <c r="UXG161" s="72"/>
      <c r="UXH161" s="72"/>
      <c r="UXI161" s="72"/>
      <c r="UXJ161" s="72"/>
      <c r="UXK161" s="72"/>
      <c r="UXL161" s="72"/>
      <c r="UXM161" s="71"/>
      <c r="UXN161" s="71"/>
      <c r="UXO161" s="71"/>
      <c r="UXP161" s="71"/>
      <c r="UXQ161" s="71"/>
      <c r="UXR161" s="71"/>
      <c r="UXS161" s="71"/>
      <c r="UXT161" s="72"/>
      <c r="UXU161" s="72"/>
      <c r="UXV161" s="72"/>
      <c r="UXW161" s="72"/>
      <c r="UXX161" s="72"/>
      <c r="UXY161" s="72"/>
      <c r="UXZ161" s="72"/>
      <c r="UYA161" s="72"/>
      <c r="UYB161" s="72"/>
      <c r="UYC161" s="71"/>
      <c r="UYD161" s="71"/>
      <c r="UYE161" s="71"/>
      <c r="UYF161" s="71"/>
      <c r="UYG161" s="71"/>
      <c r="UYH161" s="71"/>
      <c r="UYI161" s="71"/>
      <c r="UYJ161" s="72"/>
      <c r="UYK161" s="72"/>
      <c r="UYL161" s="72"/>
      <c r="UYM161" s="72"/>
      <c r="UYN161" s="72"/>
      <c r="UYO161" s="72"/>
      <c r="UYP161" s="72"/>
      <c r="UYQ161" s="72"/>
      <c r="UYR161" s="72"/>
      <c r="UYS161" s="71"/>
      <c r="UYT161" s="71"/>
      <c r="UYU161" s="71"/>
      <c r="UYV161" s="71"/>
      <c r="UYW161" s="71"/>
      <c r="UYX161" s="71"/>
      <c r="UYY161" s="71"/>
      <c r="UYZ161" s="72"/>
      <c r="UZA161" s="72"/>
      <c r="UZB161" s="72"/>
      <c r="UZC161" s="72"/>
      <c r="UZD161" s="72"/>
      <c r="UZE161" s="72"/>
      <c r="UZF161" s="72"/>
      <c r="UZG161" s="72"/>
      <c r="UZH161" s="72"/>
      <c r="UZI161" s="71"/>
      <c r="UZJ161" s="71"/>
      <c r="UZK161" s="71"/>
      <c r="UZL161" s="71"/>
      <c r="UZM161" s="71"/>
      <c r="UZN161" s="71"/>
      <c r="UZO161" s="71"/>
      <c r="UZP161" s="72"/>
      <c r="UZQ161" s="72"/>
      <c r="UZR161" s="72"/>
      <c r="UZS161" s="72"/>
      <c r="UZT161" s="72"/>
      <c r="UZU161" s="72"/>
      <c r="UZV161" s="72"/>
      <c r="UZW161" s="72"/>
      <c r="UZX161" s="72"/>
      <c r="UZY161" s="71"/>
      <c r="UZZ161" s="71"/>
      <c r="VAA161" s="71"/>
      <c r="VAB161" s="71"/>
      <c r="VAC161" s="71"/>
      <c r="VAD161" s="71"/>
      <c r="VAE161" s="71"/>
      <c r="VAF161" s="72"/>
      <c r="VAG161" s="72"/>
      <c r="VAH161" s="72"/>
      <c r="VAI161" s="72"/>
      <c r="VAJ161" s="72"/>
      <c r="VAK161" s="72"/>
      <c r="VAL161" s="72"/>
      <c r="VAM161" s="72"/>
      <c r="VAN161" s="72"/>
      <c r="VAO161" s="71"/>
      <c r="VAP161" s="71"/>
      <c r="VAQ161" s="71"/>
      <c r="VAR161" s="71"/>
      <c r="VAS161" s="71"/>
      <c r="VAT161" s="71"/>
      <c r="VAU161" s="71"/>
      <c r="VAV161" s="72"/>
      <c r="VAW161" s="72"/>
      <c r="VAX161" s="72"/>
      <c r="VAY161" s="72"/>
      <c r="VAZ161" s="72"/>
      <c r="VBA161" s="72"/>
      <c r="VBB161" s="72"/>
      <c r="VBC161" s="72"/>
      <c r="VBD161" s="72"/>
      <c r="VBE161" s="71"/>
      <c r="VBF161" s="71"/>
      <c r="VBG161" s="71"/>
      <c r="VBH161" s="71"/>
      <c r="VBI161" s="71"/>
      <c r="VBJ161" s="71"/>
      <c r="VBK161" s="71"/>
      <c r="VBL161" s="72"/>
      <c r="VBM161" s="72"/>
      <c r="VBN161" s="72"/>
      <c r="VBO161" s="72"/>
      <c r="VBP161" s="72"/>
      <c r="VBQ161" s="72"/>
      <c r="VBR161" s="72"/>
      <c r="VBS161" s="72"/>
      <c r="VBT161" s="72"/>
      <c r="VBU161" s="71"/>
      <c r="VBV161" s="71"/>
      <c r="VBW161" s="71"/>
      <c r="VBX161" s="71"/>
      <c r="VBY161" s="71"/>
      <c r="VBZ161" s="71"/>
      <c r="VCA161" s="71"/>
      <c r="VCB161" s="72"/>
      <c r="VCC161" s="72"/>
      <c r="VCD161" s="72"/>
      <c r="VCE161" s="72"/>
      <c r="VCF161" s="72"/>
      <c r="VCG161" s="72"/>
      <c r="VCH161" s="72"/>
      <c r="VCI161" s="72"/>
      <c r="VCJ161" s="72"/>
      <c r="VCK161" s="71"/>
      <c r="VCL161" s="71"/>
      <c r="VCM161" s="71"/>
      <c r="VCN161" s="71"/>
      <c r="VCO161" s="71"/>
      <c r="VCP161" s="71"/>
      <c r="VCQ161" s="71"/>
      <c r="VCR161" s="72"/>
      <c r="VCS161" s="72"/>
      <c r="VCT161" s="72"/>
      <c r="VCU161" s="72"/>
      <c r="VCV161" s="72"/>
      <c r="VCW161" s="72"/>
      <c r="VCX161" s="72"/>
      <c r="VCY161" s="72"/>
      <c r="VCZ161" s="72"/>
      <c r="VDA161" s="71"/>
      <c r="VDB161" s="71"/>
      <c r="VDC161" s="71"/>
      <c r="VDD161" s="71"/>
      <c r="VDE161" s="71"/>
      <c r="VDF161" s="71"/>
      <c r="VDG161" s="71"/>
      <c r="VDH161" s="72"/>
      <c r="VDI161" s="72"/>
      <c r="VDJ161" s="72"/>
      <c r="VDK161" s="72"/>
      <c r="VDL161" s="72"/>
      <c r="VDM161" s="72"/>
      <c r="VDN161" s="72"/>
      <c r="VDO161" s="72"/>
      <c r="VDP161" s="72"/>
      <c r="VDQ161" s="71"/>
      <c r="VDR161" s="71"/>
      <c r="VDS161" s="71"/>
      <c r="VDT161" s="71"/>
      <c r="VDU161" s="71"/>
      <c r="VDV161" s="71"/>
      <c r="VDW161" s="71"/>
      <c r="VDX161" s="72"/>
      <c r="VDY161" s="72"/>
      <c r="VDZ161" s="72"/>
      <c r="VEA161" s="72"/>
      <c r="VEB161" s="72"/>
      <c r="VEC161" s="72"/>
      <c r="VED161" s="72"/>
      <c r="VEE161" s="72"/>
      <c r="VEF161" s="72"/>
      <c r="VEG161" s="71"/>
      <c r="VEH161" s="71"/>
      <c r="VEI161" s="71"/>
      <c r="VEJ161" s="71"/>
      <c r="VEK161" s="71"/>
      <c r="VEL161" s="71"/>
      <c r="VEM161" s="71"/>
      <c r="VEN161" s="72"/>
      <c r="VEO161" s="72"/>
      <c r="VEP161" s="72"/>
      <c r="VEQ161" s="72"/>
      <c r="VER161" s="72"/>
      <c r="VES161" s="72"/>
      <c r="VET161" s="72"/>
      <c r="VEU161" s="72"/>
      <c r="VEV161" s="72"/>
      <c r="VEW161" s="71"/>
      <c r="VEX161" s="71"/>
      <c r="VEY161" s="71"/>
      <c r="VEZ161" s="71"/>
      <c r="VFA161" s="71"/>
      <c r="VFB161" s="71"/>
      <c r="VFC161" s="71"/>
      <c r="VFD161" s="72"/>
      <c r="VFE161" s="72"/>
      <c r="VFF161" s="72"/>
      <c r="VFG161" s="72"/>
      <c r="VFH161" s="72"/>
      <c r="VFI161" s="72"/>
      <c r="VFJ161" s="72"/>
      <c r="VFK161" s="72"/>
      <c r="VFL161" s="72"/>
      <c r="VFM161" s="71"/>
      <c r="VFN161" s="71"/>
      <c r="VFO161" s="71"/>
      <c r="VFP161" s="71"/>
      <c r="VFQ161" s="71"/>
      <c r="VFR161" s="71"/>
      <c r="VFS161" s="71"/>
      <c r="VFT161" s="72"/>
      <c r="VFU161" s="72"/>
      <c r="VFV161" s="72"/>
      <c r="VFW161" s="72"/>
      <c r="VFX161" s="72"/>
      <c r="VFY161" s="72"/>
      <c r="VFZ161" s="72"/>
      <c r="VGA161" s="72"/>
      <c r="VGB161" s="72"/>
      <c r="VGC161" s="71"/>
      <c r="VGD161" s="71"/>
      <c r="VGE161" s="71"/>
      <c r="VGF161" s="71"/>
      <c r="VGG161" s="71"/>
      <c r="VGH161" s="71"/>
      <c r="VGI161" s="71"/>
      <c r="VGJ161" s="72"/>
      <c r="VGK161" s="72"/>
      <c r="VGL161" s="72"/>
      <c r="VGM161" s="72"/>
      <c r="VGN161" s="72"/>
      <c r="VGO161" s="72"/>
      <c r="VGP161" s="72"/>
      <c r="VGQ161" s="72"/>
      <c r="VGR161" s="72"/>
      <c r="VGS161" s="71"/>
      <c r="VGT161" s="71"/>
      <c r="VGU161" s="71"/>
      <c r="VGV161" s="71"/>
      <c r="VGW161" s="71"/>
      <c r="VGX161" s="71"/>
      <c r="VGY161" s="71"/>
      <c r="VGZ161" s="72"/>
      <c r="VHA161" s="72"/>
      <c r="VHB161" s="72"/>
      <c r="VHC161" s="72"/>
      <c r="VHD161" s="72"/>
      <c r="VHE161" s="72"/>
      <c r="VHF161" s="72"/>
      <c r="VHG161" s="72"/>
      <c r="VHH161" s="72"/>
      <c r="VHI161" s="71"/>
      <c r="VHJ161" s="71"/>
      <c r="VHK161" s="71"/>
      <c r="VHL161" s="71"/>
      <c r="VHM161" s="71"/>
      <c r="VHN161" s="71"/>
      <c r="VHO161" s="71"/>
      <c r="VHP161" s="72"/>
      <c r="VHQ161" s="72"/>
      <c r="VHR161" s="72"/>
      <c r="VHS161" s="72"/>
      <c r="VHT161" s="72"/>
      <c r="VHU161" s="72"/>
      <c r="VHV161" s="72"/>
      <c r="VHW161" s="72"/>
      <c r="VHX161" s="72"/>
      <c r="VHY161" s="71"/>
      <c r="VHZ161" s="71"/>
      <c r="VIA161" s="71"/>
      <c r="VIB161" s="71"/>
      <c r="VIC161" s="71"/>
      <c r="VID161" s="71"/>
      <c r="VIE161" s="71"/>
      <c r="VIF161" s="72"/>
      <c r="VIG161" s="72"/>
      <c r="VIH161" s="72"/>
      <c r="VII161" s="72"/>
      <c r="VIJ161" s="72"/>
      <c r="VIK161" s="72"/>
      <c r="VIL161" s="72"/>
      <c r="VIM161" s="72"/>
      <c r="VIN161" s="72"/>
      <c r="VIO161" s="71"/>
      <c r="VIP161" s="71"/>
      <c r="VIQ161" s="71"/>
      <c r="VIR161" s="71"/>
      <c r="VIS161" s="71"/>
      <c r="VIT161" s="71"/>
      <c r="VIU161" s="71"/>
      <c r="VIV161" s="72"/>
      <c r="VIW161" s="72"/>
      <c r="VIX161" s="72"/>
      <c r="VIY161" s="72"/>
      <c r="VIZ161" s="72"/>
      <c r="VJA161" s="72"/>
      <c r="VJB161" s="72"/>
      <c r="VJC161" s="72"/>
      <c r="VJD161" s="72"/>
      <c r="VJE161" s="71"/>
      <c r="VJF161" s="71"/>
      <c r="VJG161" s="71"/>
      <c r="VJH161" s="71"/>
      <c r="VJI161" s="71"/>
      <c r="VJJ161" s="71"/>
      <c r="VJK161" s="71"/>
      <c r="VJL161" s="72"/>
      <c r="VJM161" s="72"/>
      <c r="VJN161" s="72"/>
      <c r="VJO161" s="72"/>
      <c r="VJP161" s="72"/>
      <c r="VJQ161" s="72"/>
      <c r="VJR161" s="72"/>
      <c r="VJS161" s="72"/>
      <c r="VJT161" s="72"/>
      <c r="VJU161" s="71"/>
      <c r="VJV161" s="71"/>
      <c r="VJW161" s="71"/>
      <c r="VJX161" s="71"/>
      <c r="VJY161" s="71"/>
      <c r="VJZ161" s="71"/>
      <c r="VKA161" s="71"/>
      <c r="VKB161" s="72"/>
      <c r="VKC161" s="72"/>
      <c r="VKD161" s="72"/>
      <c r="VKE161" s="72"/>
      <c r="VKF161" s="72"/>
      <c r="VKG161" s="72"/>
      <c r="VKH161" s="72"/>
      <c r="VKI161" s="72"/>
      <c r="VKJ161" s="72"/>
      <c r="VKK161" s="71"/>
      <c r="VKL161" s="71"/>
      <c r="VKM161" s="71"/>
      <c r="VKN161" s="71"/>
      <c r="VKO161" s="71"/>
      <c r="VKP161" s="71"/>
      <c r="VKQ161" s="71"/>
      <c r="VKR161" s="72"/>
      <c r="VKS161" s="72"/>
      <c r="VKT161" s="72"/>
      <c r="VKU161" s="72"/>
      <c r="VKV161" s="72"/>
      <c r="VKW161" s="72"/>
      <c r="VKX161" s="72"/>
      <c r="VKY161" s="72"/>
      <c r="VKZ161" s="72"/>
      <c r="VLA161" s="71"/>
      <c r="VLB161" s="71"/>
      <c r="VLC161" s="71"/>
      <c r="VLD161" s="71"/>
      <c r="VLE161" s="71"/>
      <c r="VLF161" s="71"/>
      <c r="VLG161" s="71"/>
      <c r="VLH161" s="72"/>
      <c r="VLI161" s="72"/>
      <c r="VLJ161" s="72"/>
      <c r="VLK161" s="72"/>
      <c r="VLL161" s="72"/>
      <c r="VLM161" s="72"/>
      <c r="VLN161" s="72"/>
      <c r="VLO161" s="72"/>
      <c r="VLP161" s="72"/>
      <c r="VLQ161" s="71"/>
      <c r="VLR161" s="71"/>
      <c r="VLS161" s="71"/>
      <c r="VLT161" s="71"/>
      <c r="VLU161" s="71"/>
      <c r="VLV161" s="71"/>
      <c r="VLW161" s="71"/>
      <c r="VLX161" s="72"/>
      <c r="VLY161" s="72"/>
      <c r="VLZ161" s="72"/>
      <c r="VMA161" s="72"/>
      <c r="VMB161" s="72"/>
      <c r="VMC161" s="72"/>
      <c r="VMD161" s="72"/>
      <c r="VME161" s="72"/>
      <c r="VMF161" s="72"/>
      <c r="VMG161" s="71"/>
      <c r="VMH161" s="71"/>
      <c r="VMI161" s="71"/>
      <c r="VMJ161" s="71"/>
      <c r="VMK161" s="71"/>
      <c r="VML161" s="71"/>
      <c r="VMM161" s="71"/>
      <c r="VMN161" s="72"/>
      <c r="VMO161" s="72"/>
      <c r="VMP161" s="72"/>
      <c r="VMQ161" s="72"/>
      <c r="VMR161" s="72"/>
      <c r="VMS161" s="72"/>
      <c r="VMT161" s="72"/>
      <c r="VMU161" s="72"/>
      <c r="VMV161" s="72"/>
      <c r="VMW161" s="71"/>
      <c r="VMX161" s="71"/>
      <c r="VMY161" s="71"/>
      <c r="VMZ161" s="71"/>
      <c r="VNA161" s="71"/>
      <c r="VNB161" s="71"/>
      <c r="VNC161" s="71"/>
      <c r="VND161" s="72"/>
      <c r="VNE161" s="72"/>
      <c r="VNF161" s="72"/>
      <c r="VNG161" s="72"/>
      <c r="VNH161" s="72"/>
      <c r="VNI161" s="72"/>
      <c r="VNJ161" s="72"/>
      <c r="VNK161" s="72"/>
      <c r="VNL161" s="72"/>
      <c r="VNM161" s="71"/>
      <c r="VNN161" s="71"/>
      <c r="VNO161" s="71"/>
      <c r="VNP161" s="71"/>
      <c r="VNQ161" s="71"/>
      <c r="VNR161" s="71"/>
      <c r="VNS161" s="71"/>
      <c r="VNT161" s="72"/>
      <c r="VNU161" s="72"/>
      <c r="VNV161" s="72"/>
      <c r="VNW161" s="72"/>
      <c r="VNX161" s="72"/>
      <c r="VNY161" s="72"/>
      <c r="VNZ161" s="72"/>
      <c r="VOA161" s="72"/>
      <c r="VOB161" s="72"/>
      <c r="VOC161" s="71"/>
      <c r="VOD161" s="71"/>
      <c r="VOE161" s="71"/>
      <c r="VOF161" s="71"/>
      <c r="VOG161" s="71"/>
      <c r="VOH161" s="71"/>
      <c r="VOI161" s="71"/>
      <c r="VOJ161" s="72"/>
      <c r="VOK161" s="72"/>
      <c r="VOL161" s="72"/>
      <c r="VOM161" s="72"/>
      <c r="VON161" s="72"/>
      <c r="VOO161" s="72"/>
      <c r="VOP161" s="72"/>
      <c r="VOQ161" s="72"/>
      <c r="VOR161" s="72"/>
      <c r="VOS161" s="71"/>
      <c r="VOT161" s="71"/>
      <c r="VOU161" s="71"/>
      <c r="VOV161" s="71"/>
      <c r="VOW161" s="71"/>
      <c r="VOX161" s="71"/>
      <c r="VOY161" s="71"/>
      <c r="VOZ161" s="72"/>
      <c r="VPA161" s="72"/>
      <c r="VPB161" s="72"/>
      <c r="VPC161" s="72"/>
      <c r="VPD161" s="72"/>
      <c r="VPE161" s="72"/>
      <c r="VPF161" s="72"/>
      <c r="VPG161" s="72"/>
      <c r="VPH161" s="72"/>
      <c r="VPI161" s="71"/>
      <c r="VPJ161" s="71"/>
      <c r="VPK161" s="71"/>
      <c r="VPL161" s="71"/>
      <c r="VPM161" s="71"/>
      <c r="VPN161" s="71"/>
      <c r="VPO161" s="71"/>
      <c r="VPP161" s="72"/>
      <c r="VPQ161" s="72"/>
      <c r="VPR161" s="72"/>
      <c r="VPS161" s="72"/>
      <c r="VPT161" s="72"/>
      <c r="VPU161" s="72"/>
      <c r="VPV161" s="72"/>
      <c r="VPW161" s="72"/>
      <c r="VPX161" s="72"/>
      <c r="VPY161" s="71"/>
      <c r="VPZ161" s="71"/>
      <c r="VQA161" s="71"/>
      <c r="VQB161" s="71"/>
      <c r="VQC161" s="71"/>
      <c r="VQD161" s="71"/>
      <c r="VQE161" s="71"/>
      <c r="VQF161" s="72"/>
      <c r="VQG161" s="72"/>
      <c r="VQH161" s="72"/>
      <c r="VQI161" s="72"/>
      <c r="VQJ161" s="72"/>
      <c r="VQK161" s="72"/>
      <c r="VQL161" s="72"/>
      <c r="VQM161" s="72"/>
      <c r="VQN161" s="72"/>
      <c r="VQO161" s="71"/>
      <c r="VQP161" s="71"/>
      <c r="VQQ161" s="71"/>
      <c r="VQR161" s="71"/>
      <c r="VQS161" s="71"/>
      <c r="VQT161" s="71"/>
      <c r="VQU161" s="71"/>
      <c r="VQV161" s="72"/>
      <c r="VQW161" s="72"/>
      <c r="VQX161" s="72"/>
      <c r="VQY161" s="72"/>
      <c r="VQZ161" s="72"/>
      <c r="VRA161" s="72"/>
      <c r="VRB161" s="72"/>
      <c r="VRC161" s="72"/>
      <c r="VRD161" s="72"/>
      <c r="VRE161" s="71"/>
      <c r="VRF161" s="71"/>
      <c r="VRG161" s="71"/>
      <c r="VRH161" s="71"/>
      <c r="VRI161" s="71"/>
      <c r="VRJ161" s="71"/>
      <c r="VRK161" s="71"/>
      <c r="VRL161" s="72"/>
      <c r="VRM161" s="72"/>
      <c r="VRN161" s="72"/>
      <c r="VRO161" s="72"/>
      <c r="VRP161" s="72"/>
      <c r="VRQ161" s="72"/>
      <c r="VRR161" s="72"/>
      <c r="VRS161" s="72"/>
      <c r="VRT161" s="72"/>
      <c r="VRU161" s="71"/>
      <c r="VRV161" s="71"/>
      <c r="VRW161" s="71"/>
      <c r="VRX161" s="71"/>
      <c r="VRY161" s="71"/>
      <c r="VRZ161" s="71"/>
      <c r="VSA161" s="71"/>
      <c r="VSB161" s="72"/>
      <c r="VSC161" s="72"/>
      <c r="VSD161" s="72"/>
      <c r="VSE161" s="72"/>
      <c r="VSF161" s="72"/>
      <c r="VSG161" s="72"/>
      <c r="VSH161" s="72"/>
      <c r="VSI161" s="72"/>
      <c r="VSJ161" s="72"/>
      <c r="VSK161" s="71"/>
      <c r="VSL161" s="71"/>
      <c r="VSM161" s="71"/>
      <c r="VSN161" s="71"/>
      <c r="VSO161" s="71"/>
      <c r="VSP161" s="71"/>
      <c r="VSQ161" s="71"/>
      <c r="VSR161" s="72"/>
      <c r="VSS161" s="72"/>
      <c r="VST161" s="72"/>
      <c r="VSU161" s="72"/>
      <c r="VSV161" s="72"/>
      <c r="VSW161" s="72"/>
      <c r="VSX161" s="72"/>
      <c r="VSY161" s="72"/>
      <c r="VSZ161" s="72"/>
      <c r="VTA161" s="71"/>
      <c r="VTB161" s="71"/>
      <c r="VTC161" s="71"/>
      <c r="VTD161" s="71"/>
      <c r="VTE161" s="71"/>
      <c r="VTF161" s="71"/>
      <c r="VTG161" s="71"/>
      <c r="VTH161" s="72"/>
      <c r="VTI161" s="72"/>
      <c r="VTJ161" s="72"/>
      <c r="VTK161" s="72"/>
      <c r="VTL161" s="72"/>
      <c r="VTM161" s="72"/>
      <c r="VTN161" s="72"/>
      <c r="VTO161" s="72"/>
      <c r="VTP161" s="72"/>
      <c r="VTQ161" s="71"/>
      <c r="VTR161" s="71"/>
      <c r="VTS161" s="71"/>
      <c r="VTT161" s="71"/>
      <c r="VTU161" s="71"/>
      <c r="VTV161" s="71"/>
      <c r="VTW161" s="71"/>
      <c r="VTX161" s="72"/>
      <c r="VTY161" s="72"/>
      <c r="VTZ161" s="72"/>
      <c r="VUA161" s="72"/>
      <c r="VUB161" s="72"/>
      <c r="VUC161" s="72"/>
      <c r="VUD161" s="72"/>
      <c r="VUE161" s="72"/>
      <c r="VUF161" s="72"/>
      <c r="VUG161" s="71"/>
      <c r="VUH161" s="71"/>
      <c r="VUI161" s="71"/>
      <c r="VUJ161" s="71"/>
      <c r="VUK161" s="71"/>
      <c r="VUL161" s="71"/>
      <c r="VUM161" s="71"/>
      <c r="VUN161" s="72"/>
      <c r="VUO161" s="72"/>
      <c r="VUP161" s="72"/>
      <c r="VUQ161" s="72"/>
      <c r="VUR161" s="72"/>
      <c r="VUS161" s="72"/>
      <c r="VUT161" s="72"/>
      <c r="VUU161" s="72"/>
      <c r="VUV161" s="72"/>
      <c r="VUW161" s="71"/>
      <c r="VUX161" s="71"/>
      <c r="VUY161" s="71"/>
      <c r="VUZ161" s="71"/>
      <c r="VVA161" s="71"/>
      <c r="VVB161" s="71"/>
      <c r="VVC161" s="71"/>
      <c r="VVD161" s="72"/>
      <c r="VVE161" s="72"/>
      <c r="VVF161" s="72"/>
      <c r="VVG161" s="72"/>
      <c r="VVH161" s="72"/>
      <c r="VVI161" s="72"/>
      <c r="VVJ161" s="72"/>
      <c r="VVK161" s="72"/>
      <c r="VVL161" s="72"/>
      <c r="VVM161" s="71"/>
      <c r="VVN161" s="71"/>
      <c r="VVO161" s="71"/>
      <c r="VVP161" s="71"/>
      <c r="VVQ161" s="71"/>
      <c r="VVR161" s="71"/>
      <c r="VVS161" s="71"/>
      <c r="VVT161" s="72"/>
      <c r="VVU161" s="72"/>
      <c r="VVV161" s="72"/>
      <c r="VVW161" s="72"/>
      <c r="VVX161" s="72"/>
      <c r="VVY161" s="72"/>
      <c r="VVZ161" s="72"/>
      <c r="VWA161" s="72"/>
      <c r="VWB161" s="72"/>
      <c r="VWC161" s="71"/>
      <c r="VWD161" s="71"/>
      <c r="VWE161" s="71"/>
      <c r="VWF161" s="71"/>
      <c r="VWG161" s="71"/>
      <c r="VWH161" s="71"/>
      <c r="VWI161" s="71"/>
      <c r="VWJ161" s="72"/>
      <c r="VWK161" s="72"/>
      <c r="VWL161" s="72"/>
      <c r="VWM161" s="72"/>
      <c r="VWN161" s="72"/>
      <c r="VWO161" s="72"/>
      <c r="VWP161" s="72"/>
      <c r="VWQ161" s="72"/>
      <c r="VWR161" s="72"/>
      <c r="VWS161" s="71"/>
      <c r="VWT161" s="71"/>
      <c r="VWU161" s="71"/>
      <c r="VWV161" s="71"/>
      <c r="VWW161" s="71"/>
      <c r="VWX161" s="71"/>
      <c r="VWY161" s="71"/>
      <c r="VWZ161" s="72"/>
      <c r="VXA161" s="72"/>
      <c r="VXB161" s="72"/>
      <c r="VXC161" s="72"/>
      <c r="VXD161" s="72"/>
      <c r="VXE161" s="72"/>
      <c r="VXF161" s="72"/>
      <c r="VXG161" s="72"/>
      <c r="VXH161" s="72"/>
      <c r="VXI161" s="71"/>
      <c r="VXJ161" s="71"/>
      <c r="VXK161" s="71"/>
      <c r="VXL161" s="71"/>
      <c r="VXM161" s="71"/>
      <c r="VXN161" s="71"/>
      <c r="VXO161" s="71"/>
      <c r="VXP161" s="72"/>
      <c r="VXQ161" s="72"/>
      <c r="VXR161" s="72"/>
      <c r="VXS161" s="72"/>
      <c r="VXT161" s="72"/>
      <c r="VXU161" s="72"/>
      <c r="VXV161" s="72"/>
      <c r="VXW161" s="72"/>
      <c r="VXX161" s="72"/>
      <c r="VXY161" s="71"/>
      <c r="VXZ161" s="71"/>
      <c r="VYA161" s="71"/>
      <c r="VYB161" s="71"/>
      <c r="VYC161" s="71"/>
      <c r="VYD161" s="71"/>
      <c r="VYE161" s="71"/>
      <c r="VYF161" s="72"/>
      <c r="VYG161" s="72"/>
      <c r="VYH161" s="72"/>
      <c r="VYI161" s="72"/>
      <c r="VYJ161" s="72"/>
      <c r="VYK161" s="72"/>
      <c r="VYL161" s="72"/>
      <c r="VYM161" s="72"/>
      <c r="VYN161" s="72"/>
      <c r="VYO161" s="71"/>
      <c r="VYP161" s="71"/>
      <c r="VYQ161" s="71"/>
      <c r="VYR161" s="71"/>
      <c r="VYS161" s="71"/>
      <c r="VYT161" s="71"/>
      <c r="VYU161" s="71"/>
      <c r="VYV161" s="72"/>
      <c r="VYW161" s="72"/>
      <c r="VYX161" s="72"/>
      <c r="VYY161" s="72"/>
      <c r="VYZ161" s="72"/>
      <c r="VZA161" s="72"/>
      <c r="VZB161" s="72"/>
      <c r="VZC161" s="72"/>
      <c r="VZD161" s="72"/>
      <c r="VZE161" s="71"/>
      <c r="VZF161" s="71"/>
      <c r="VZG161" s="71"/>
      <c r="VZH161" s="71"/>
      <c r="VZI161" s="71"/>
      <c r="VZJ161" s="71"/>
      <c r="VZK161" s="71"/>
      <c r="VZL161" s="72"/>
      <c r="VZM161" s="72"/>
      <c r="VZN161" s="72"/>
      <c r="VZO161" s="72"/>
      <c r="VZP161" s="72"/>
      <c r="VZQ161" s="72"/>
      <c r="VZR161" s="72"/>
      <c r="VZS161" s="72"/>
      <c r="VZT161" s="72"/>
      <c r="VZU161" s="71"/>
      <c r="VZV161" s="71"/>
      <c r="VZW161" s="71"/>
      <c r="VZX161" s="71"/>
      <c r="VZY161" s="71"/>
      <c r="VZZ161" s="71"/>
      <c r="WAA161" s="71"/>
      <c r="WAB161" s="72"/>
      <c r="WAC161" s="72"/>
      <c r="WAD161" s="72"/>
      <c r="WAE161" s="72"/>
      <c r="WAF161" s="72"/>
      <c r="WAG161" s="72"/>
      <c r="WAH161" s="72"/>
      <c r="WAI161" s="72"/>
      <c r="WAJ161" s="72"/>
      <c r="WAK161" s="71"/>
      <c r="WAL161" s="71"/>
      <c r="WAM161" s="71"/>
      <c r="WAN161" s="71"/>
      <c r="WAO161" s="71"/>
      <c r="WAP161" s="71"/>
      <c r="WAQ161" s="71"/>
      <c r="WAR161" s="72"/>
      <c r="WAS161" s="72"/>
      <c r="WAT161" s="72"/>
      <c r="WAU161" s="72"/>
      <c r="WAV161" s="72"/>
      <c r="WAW161" s="72"/>
      <c r="WAX161" s="72"/>
      <c r="WAY161" s="72"/>
      <c r="WAZ161" s="72"/>
      <c r="WBA161" s="71"/>
      <c r="WBB161" s="71"/>
      <c r="WBC161" s="71"/>
      <c r="WBD161" s="71"/>
      <c r="WBE161" s="71"/>
      <c r="WBF161" s="71"/>
      <c r="WBG161" s="71"/>
      <c r="WBH161" s="72"/>
      <c r="WBI161" s="72"/>
      <c r="WBJ161" s="72"/>
      <c r="WBK161" s="72"/>
      <c r="WBL161" s="72"/>
      <c r="WBM161" s="72"/>
      <c r="WBN161" s="72"/>
      <c r="WBO161" s="72"/>
      <c r="WBP161" s="72"/>
      <c r="WBQ161" s="71"/>
      <c r="WBR161" s="71"/>
      <c r="WBS161" s="71"/>
      <c r="WBT161" s="71"/>
      <c r="WBU161" s="71"/>
      <c r="WBV161" s="71"/>
      <c r="WBW161" s="71"/>
      <c r="WBX161" s="72"/>
      <c r="WBY161" s="72"/>
      <c r="WBZ161" s="72"/>
      <c r="WCA161" s="72"/>
      <c r="WCB161" s="72"/>
      <c r="WCC161" s="72"/>
      <c r="WCD161" s="72"/>
      <c r="WCE161" s="72"/>
      <c r="WCF161" s="72"/>
      <c r="WCG161" s="71"/>
      <c r="WCH161" s="71"/>
      <c r="WCI161" s="71"/>
      <c r="WCJ161" s="71"/>
      <c r="WCK161" s="71"/>
      <c r="WCL161" s="71"/>
      <c r="WCM161" s="71"/>
      <c r="WCN161" s="72"/>
      <c r="WCO161" s="72"/>
      <c r="WCP161" s="72"/>
      <c r="WCQ161" s="72"/>
      <c r="WCR161" s="72"/>
      <c r="WCS161" s="72"/>
      <c r="WCT161" s="72"/>
      <c r="WCU161" s="72"/>
      <c r="WCV161" s="72"/>
      <c r="WCW161" s="71"/>
      <c r="WCX161" s="71"/>
      <c r="WCY161" s="71"/>
      <c r="WCZ161" s="71"/>
      <c r="WDA161" s="71"/>
      <c r="WDB161" s="71"/>
      <c r="WDC161" s="71"/>
      <c r="WDD161" s="72"/>
      <c r="WDE161" s="72"/>
      <c r="WDF161" s="72"/>
      <c r="WDG161" s="72"/>
      <c r="WDH161" s="72"/>
      <c r="WDI161" s="72"/>
      <c r="WDJ161" s="72"/>
      <c r="WDK161" s="72"/>
      <c r="WDL161" s="72"/>
      <c r="WDM161" s="71"/>
      <c r="WDN161" s="71"/>
      <c r="WDO161" s="71"/>
      <c r="WDP161" s="71"/>
      <c r="WDQ161" s="71"/>
      <c r="WDR161" s="71"/>
      <c r="WDS161" s="71"/>
      <c r="WDT161" s="72"/>
      <c r="WDU161" s="72"/>
      <c r="WDV161" s="72"/>
      <c r="WDW161" s="72"/>
      <c r="WDX161" s="72"/>
      <c r="WDY161" s="72"/>
      <c r="WDZ161" s="72"/>
      <c r="WEA161" s="72"/>
      <c r="WEB161" s="72"/>
      <c r="WEC161" s="71"/>
      <c r="WED161" s="71"/>
      <c r="WEE161" s="71"/>
      <c r="WEF161" s="71"/>
      <c r="WEG161" s="71"/>
      <c r="WEH161" s="71"/>
      <c r="WEI161" s="71"/>
      <c r="WEJ161" s="72"/>
      <c r="WEK161" s="72"/>
      <c r="WEL161" s="72"/>
      <c r="WEM161" s="72"/>
      <c r="WEN161" s="72"/>
      <c r="WEO161" s="72"/>
      <c r="WEP161" s="72"/>
      <c r="WEQ161" s="72"/>
      <c r="WER161" s="72"/>
      <c r="WES161" s="71"/>
      <c r="WET161" s="71"/>
      <c r="WEU161" s="71"/>
      <c r="WEV161" s="71"/>
      <c r="WEW161" s="71"/>
      <c r="WEX161" s="71"/>
      <c r="WEY161" s="71"/>
      <c r="WEZ161" s="72"/>
      <c r="WFA161" s="72"/>
      <c r="WFB161" s="72"/>
      <c r="WFC161" s="72"/>
      <c r="WFD161" s="72"/>
      <c r="WFE161" s="72"/>
      <c r="WFF161" s="72"/>
      <c r="WFG161" s="72"/>
      <c r="WFH161" s="72"/>
      <c r="WFI161" s="71"/>
      <c r="WFJ161" s="71"/>
      <c r="WFK161" s="71"/>
      <c r="WFL161" s="71"/>
      <c r="WFM161" s="71"/>
      <c r="WFN161" s="71"/>
      <c r="WFO161" s="71"/>
      <c r="WFP161" s="72"/>
      <c r="WFQ161" s="72"/>
      <c r="WFR161" s="72"/>
      <c r="WFS161" s="72"/>
      <c r="WFT161" s="72"/>
      <c r="WFU161" s="72"/>
      <c r="WFV161" s="72"/>
      <c r="WFW161" s="72"/>
      <c r="WFX161" s="72"/>
      <c r="WFY161" s="71"/>
      <c r="WFZ161" s="71"/>
      <c r="WGA161" s="71"/>
      <c r="WGB161" s="71"/>
      <c r="WGC161" s="71"/>
      <c r="WGD161" s="71"/>
      <c r="WGE161" s="71"/>
      <c r="WGF161" s="72"/>
      <c r="WGG161" s="72"/>
      <c r="WGH161" s="72"/>
      <c r="WGI161" s="72"/>
      <c r="WGJ161" s="72"/>
      <c r="WGK161" s="72"/>
      <c r="WGL161" s="72"/>
      <c r="WGM161" s="72"/>
      <c r="WGN161" s="72"/>
      <c r="WGO161" s="71"/>
      <c r="WGP161" s="71"/>
      <c r="WGQ161" s="71"/>
      <c r="WGR161" s="71"/>
      <c r="WGS161" s="71"/>
      <c r="WGT161" s="71"/>
      <c r="WGU161" s="71"/>
      <c r="WGV161" s="72"/>
      <c r="WGW161" s="72"/>
      <c r="WGX161" s="72"/>
      <c r="WGY161" s="72"/>
      <c r="WGZ161" s="72"/>
      <c r="WHA161" s="72"/>
      <c r="WHB161" s="72"/>
      <c r="WHC161" s="72"/>
      <c r="WHD161" s="72"/>
      <c r="WHE161" s="71"/>
      <c r="WHF161" s="71"/>
      <c r="WHG161" s="71"/>
      <c r="WHH161" s="71"/>
      <c r="WHI161" s="71"/>
      <c r="WHJ161" s="71"/>
      <c r="WHK161" s="71"/>
      <c r="WHL161" s="72"/>
      <c r="WHM161" s="72"/>
      <c r="WHN161" s="72"/>
      <c r="WHO161" s="72"/>
      <c r="WHP161" s="72"/>
      <c r="WHQ161" s="72"/>
      <c r="WHR161" s="72"/>
      <c r="WHS161" s="72"/>
      <c r="WHT161" s="72"/>
      <c r="WHU161" s="71"/>
      <c r="WHV161" s="71"/>
      <c r="WHW161" s="71"/>
      <c r="WHX161" s="71"/>
      <c r="WHY161" s="71"/>
      <c r="WHZ161" s="71"/>
      <c r="WIA161" s="71"/>
      <c r="WIB161" s="72"/>
      <c r="WIC161" s="72"/>
      <c r="WID161" s="72"/>
      <c r="WIE161" s="72"/>
      <c r="WIF161" s="72"/>
      <c r="WIG161" s="72"/>
      <c r="WIH161" s="72"/>
      <c r="WII161" s="72"/>
      <c r="WIJ161" s="72"/>
      <c r="WIK161" s="71"/>
      <c r="WIL161" s="71"/>
      <c r="WIM161" s="71"/>
      <c r="WIN161" s="71"/>
      <c r="WIO161" s="71"/>
      <c r="WIP161" s="71"/>
      <c r="WIQ161" s="71"/>
      <c r="WIR161" s="72"/>
      <c r="WIS161" s="72"/>
      <c r="WIT161" s="72"/>
      <c r="WIU161" s="72"/>
      <c r="WIV161" s="72"/>
      <c r="WIW161" s="72"/>
      <c r="WIX161" s="72"/>
      <c r="WIY161" s="72"/>
      <c r="WIZ161" s="72"/>
      <c r="WJA161" s="71"/>
      <c r="WJB161" s="71"/>
      <c r="WJC161" s="71"/>
      <c r="WJD161" s="71"/>
      <c r="WJE161" s="71"/>
      <c r="WJF161" s="71"/>
      <c r="WJG161" s="71"/>
      <c r="WJH161" s="72"/>
      <c r="WJI161" s="72"/>
      <c r="WJJ161" s="72"/>
      <c r="WJK161" s="72"/>
      <c r="WJL161" s="72"/>
      <c r="WJM161" s="72"/>
      <c r="WJN161" s="72"/>
      <c r="WJO161" s="72"/>
      <c r="WJP161" s="72"/>
      <c r="WJQ161" s="71"/>
      <c r="WJR161" s="71"/>
      <c r="WJS161" s="71"/>
      <c r="WJT161" s="71"/>
      <c r="WJU161" s="71"/>
      <c r="WJV161" s="71"/>
      <c r="WJW161" s="71"/>
      <c r="WJX161" s="72"/>
      <c r="WJY161" s="72"/>
      <c r="WJZ161" s="72"/>
      <c r="WKA161" s="72"/>
      <c r="WKB161" s="72"/>
      <c r="WKC161" s="72"/>
      <c r="WKD161" s="72"/>
      <c r="WKE161" s="72"/>
      <c r="WKF161" s="72"/>
      <c r="WKG161" s="71"/>
      <c r="WKH161" s="71"/>
      <c r="WKI161" s="71"/>
      <c r="WKJ161" s="71"/>
      <c r="WKK161" s="71"/>
      <c r="WKL161" s="71"/>
      <c r="WKM161" s="71"/>
      <c r="WKN161" s="72"/>
      <c r="WKO161" s="72"/>
      <c r="WKP161" s="72"/>
      <c r="WKQ161" s="72"/>
      <c r="WKR161" s="72"/>
      <c r="WKS161" s="72"/>
      <c r="WKT161" s="72"/>
      <c r="WKU161" s="72"/>
      <c r="WKV161" s="72"/>
      <c r="WKW161" s="71"/>
      <c r="WKX161" s="71"/>
      <c r="WKY161" s="71"/>
      <c r="WKZ161" s="71"/>
      <c r="WLA161" s="71"/>
      <c r="WLB161" s="71"/>
      <c r="WLC161" s="71"/>
      <c r="WLD161" s="72"/>
      <c r="WLE161" s="72"/>
      <c r="WLF161" s="72"/>
      <c r="WLG161" s="72"/>
      <c r="WLH161" s="72"/>
      <c r="WLI161" s="72"/>
      <c r="WLJ161" s="72"/>
      <c r="WLK161" s="72"/>
      <c r="WLL161" s="72"/>
      <c r="WLM161" s="71"/>
      <c r="WLN161" s="71"/>
      <c r="WLO161" s="71"/>
      <c r="WLP161" s="71"/>
      <c r="WLQ161" s="71"/>
      <c r="WLR161" s="71"/>
      <c r="WLS161" s="71"/>
      <c r="WLT161" s="72"/>
      <c r="WLU161" s="72"/>
      <c r="WLV161" s="72"/>
      <c r="WLW161" s="72"/>
      <c r="WLX161" s="72"/>
      <c r="WLY161" s="72"/>
      <c r="WLZ161" s="72"/>
      <c r="WMA161" s="72"/>
      <c r="WMB161" s="72"/>
      <c r="WMC161" s="71"/>
      <c r="WMD161" s="71"/>
      <c r="WME161" s="71"/>
      <c r="WMF161" s="71"/>
      <c r="WMG161" s="71"/>
      <c r="WMH161" s="71"/>
      <c r="WMI161" s="71"/>
      <c r="WMJ161" s="72"/>
      <c r="WMK161" s="72"/>
      <c r="WML161" s="72"/>
      <c r="WMM161" s="72"/>
      <c r="WMN161" s="72"/>
      <c r="WMO161" s="72"/>
      <c r="WMP161" s="72"/>
      <c r="WMQ161" s="72"/>
      <c r="WMR161" s="72"/>
      <c r="WMS161" s="71"/>
      <c r="WMT161" s="71"/>
      <c r="WMU161" s="71"/>
      <c r="WMV161" s="71"/>
      <c r="WMW161" s="71"/>
      <c r="WMX161" s="71"/>
      <c r="WMY161" s="71"/>
      <c r="WMZ161" s="72"/>
      <c r="WNA161" s="72"/>
      <c r="WNB161" s="72"/>
      <c r="WNC161" s="72"/>
      <c r="WND161" s="72"/>
      <c r="WNE161" s="72"/>
      <c r="WNF161" s="72"/>
      <c r="WNG161" s="72"/>
      <c r="WNH161" s="72"/>
      <c r="WNI161" s="71"/>
      <c r="WNJ161" s="71"/>
      <c r="WNK161" s="71"/>
      <c r="WNL161" s="71"/>
      <c r="WNM161" s="71"/>
      <c r="WNN161" s="71"/>
      <c r="WNO161" s="71"/>
      <c r="WNP161" s="72"/>
      <c r="WNQ161" s="72"/>
      <c r="WNR161" s="72"/>
      <c r="WNS161" s="72"/>
      <c r="WNT161" s="72"/>
      <c r="WNU161" s="72"/>
      <c r="WNV161" s="72"/>
      <c r="WNW161" s="72"/>
      <c r="WNX161" s="72"/>
      <c r="WNY161" s="71"/>
      <c r="WNZ161" s="71"/>
      <c r="WOA161" s="71"/>
      <c r="WOB161" s="71"/>
      <c r="WOC161" s="71"/>
      <c r="WOD161" s="71"/>
      <c r="WOE161" s="71"/>
      <c r="WOF161" s="72"/>
      <c r="WOG161" s="72"/>
      <c r="WOH161" s="72"/>
      <c r="WOI161" s="72"/>
      <c r="WOJ161" s="72"/>
      <c r="WOK161" s="72"/>
      <c r="WOL161" s="72"/>
      <c r="WOM161" s="72"/>
      <c r="WON161" s="72"/>
      <c r="WOO161" s="71"/>
      <c r="WOP161" s="71"/>
      <c r="WOQ161" s="71"/>
      <c r="WOR161" s="71"/>
      <c r="WOS161" s="71"/>
      <c r="WOT161" s="71"/>
      <c r="WOU161" s="71"/>
      <c r="WOV161" s="72"/>
      <c r="WOW161" s="72"/>
      <c r="WOX161" s="72"/>
      <c r="WOY161" s="72"/>
      <c r="WOZ161" s="72"/>
      <c r="WPA161" s="72"/>
      <c r="WPB161" s="72"/>
      <c r="WPC161" s="72"/>
      <c r="WPD161" s="72"/>
      <c r="WPE161" s="71"/>
      <c r="WPF161" s="71"/>
      <c r="WPG161" s="71"/>
      <c r="WPH161" s="71"/>
      <c r="WPI161" s="71"/>
      <c r="WPJ161" s="71"/>
      <c r="WPK161" s="71"/>
      <c r="WPL161" s="72"/>
      <c r="WPM161" s="72"/>
      <c r="WPN161" s="72"/>
      <c r="WPO161" s="72"/>
      <c r="WPP161" s="72"/>
      <c r="WPQ161" s="72"/>
      <c r="WPR161" s="72"/>
      <c r="WPS161" s="72"/>
      <c r="WPT161" s="72"/>
      <c r="WPU161" s="71"/>
      <c r="WPV161" s="71"/>
      <c r="WPW161" s="71"/>
      <c r="WPX161" s="71"/>
      <c r="WPY161" s="71"/>
      <c r="WPZ161" s="71"/>
      <c r="WQA161" s="71"/>
      <c r="WQB161" s="72"/>
      <c r="WQC161" s="72"/>
      <c r="WQD161" s="72"/>
      <c r="WQE161" s="72"/>
      <c r="WQF161" s="72"/>
      <c r="WQG161" s="72"/>
      <c r="WQH161" s="72"/>
      <c r="WQI161" s="72"/>
      <c r="WQJ161" s="72"/>
      <c r="WQK161" s="71"/>
      <c r="WQL161" s="71"/>
      <c r="WQM161" s="71"/>
      <c r="WQN161" s="71"/>
      <c r="WQO161" s="71"/>
      <c r="WQP161" s="71"/>
      <c r="WQQ161" s="71"/>
      <c r="WQR161" s="72"/>
      <c r="WQS161" s="72"/>
      <c r="WQT161" s="72"/>
      <c r="WQU161" s="72"/>
      <c r="WQV161" s="72"/>
      <c r="WQW161" s="72"/>
      <c r="WQX161" s="72"/>
      <c r="WQY161" s="72"/>
      <c r="WQZ161" s="72"/>
      <c r="WRA161" s="71"/>
      <c r="WRB161" s="71"/>
      <c r="WRC161" s="71"/>
      <c r="WRD161" s="71"/>
      <c r="WRE161" s="71"/>
      <c r="WRF161" s="71"/>
      <c r="WRG161" s="71"/>
      <c r="WRH161" s="72"/>
      <c r="WRI161" s="72"/>
      <c r="WRJ161" s="72"/>
      <c r="WRK161" s="72"/>
      <c r="WRL161" s="72"/>
      <c r="WRM161" s="72"/>
      <c r="WRN161" s="72"/>
      <c r="WRO161" s="72"/>
      <c r="WRP161" s="72"/>
      <c r="WRQ161" s="71"/>
      <c r="WRR161" s="71"/>
      <c r="WRS161" s="71"/>
      <c r="WRT161" s="71"/>
      <c r="WRU161" s="71"/>
      <c r="WRV161" s="71"/>
      <c r="WRW161" s="71"/>
      <c r="WRX161" s="72"/>
      <c r="WRY161" s="72"/>
      <c r="WRZ161" s="72"/>
      <c r="WSA161" s="72"/>
      <c r="WSB161" s="72"/>
      <c r="WSC161" s="72"/>
      <c r="WSD161" s="72"/>
      <c r="WSE161" s="72"/>
      <c r="WSF161" s="72"/>
      <c r="WSG161" s="71"/>
      <c r="WSH161" s="71"/>
      <c r="WSI161" s="71"/>
      <c r="WSJ161" s="71"/>
      <c r="WSK161" s="71"/>
      <c r="WSL161" s="71"/>
      <c r="WSM161" s="71"/>
      <c r="WSN161" s="72"/>
      <c r="WSO161" s="72"/>
      <c r="WSP161" s="72"/>
      <c r="WSQ161" s="72"/>
      <c r="WSR161" s="72"/>
      <c r="WSS161" s="72"/>
      <c r="WST161" s="72"/>
      <c r="WSU161" s="72"/>
      <c r="WSV161" s="72"/>
      <c r="WSW161" s="71"/>
      <c r="WSX161" s="71"/>
      <c r="WSY161" s="71"/>
      <c r="WSZ161" s="71"/>
      <c r="WTA161" s="71"/>
      <c r="WTB161" s="71"/>
      <c r="WTC161" s="71"/>
      <c r="WTD161" s="72"/>
      <c r="WTE161" s="72"/>
      <c r="WTF161" s="72"/>
      <c r="WTG161" s="72"/>
      <c r="WTH161" s="72"/>
      <c r="WTI161" s="72"/>
      <c r="WTJ161" s="72"/>
      <c r="WTK161" s="72"/>
      <c r="WTL161" s="72"/>
      <c r="WTM161" s="71"/>
      <c r="WTN161" s="71"/>
      <c r="WTO161" s="71"/>
      <c r="WTP161" s="71"/>
      <c r="WTQ161" s="71"/>
      <c r="WTR161" s="71"/>
      <c r="WTS161" s="71"/>
      <c r="WTT161" s="72"/>
      <c r="WTU161" s="72"/>
      <c r="WTV161" s="72"/>
      <c r="WTW161" s="72"/>
      <c r="WTX161" s="72"/>
      <c r="WTY161" s="72"/>
      <c r="WTZ161" s="72"/>
      <c r="WUA161" s="72"/>
      <c r="WUB161" s="72"/>
      <c r="WUC161" s="71"/>
      <c r="WUD161" s="71"/>
      <c r="WUE161" s="71"/>
      <c r="WUF161" s="71"/>
      <c r="WUG161" s="71"/>
      <c r="WUH161" s="71"/>
      <c r="WUI161" s="71"/>
      <c r="WUJ161" s="72"/>
      <c r="WUK161" s="72"/>
      <c r="WUL161" s="72"/>
      <c r="WUM161" s="72"/>
      <c r="WUN161" s="72"/>
      <c r="WUO161" s="72"/>
      <c r="WUP161" s="72"/>
      <c r="WUQ161" s="72"/>
      <c r="WUR161" s="72"/>
      <c r="WUS161" s="71"/>
      <c r="WUT161" s="71"/>
      <c r="WUU161" s="71"/>
      <c r="WUV161" s="71"/>
      <c r="WUW161" s="71"/>
      <c r="WUX161" s="71"/>
      <c r="WUY161" s="71"/>
      <c r="WUZ161" s="72"/>
      <c r="WVA161" s="72"/>
      <c r="WVB161" s="72"/>
      <c r="WVC161" s="72"/>
      <c r="WVD161" s="72"/>
      <c r="WVE161" s="72"/>
      <c r="WVF161" s="72"/>
      <c r="WVG161" s="72"/>
      <c r="WVH161" s="72"/>
      <c r="WVI161" s="71"/>
      <c r="WVJ161" s="71"/>
      <c r="WVK161" s="71"/>
      <c r="WVL161" s="71"/>
      <c r="WVM161" s="71"/>
      <c r="WVN161" s="71"/>
      <c r="WVO161" s="71"/>
      <c r="WVP161" s="72"/>
      <c r="WVQ161" s="72"/>
      <c r="WVR161" s="72"/>
      <c r="WVS161" s="72"/>
      <c r="WVT161" s="72"/>
      <c r="WVU161" s="72"/>
      <c r="WVV161" s="72"/>
      <c r="WVW161" s="72"/>
      <c r="WVX161" s="72"/>
      <c r="WVY161" s="71"/>
      <c r="WVZ161" s="71"/>
      <c r="WWA161" s="71"/>
      <c r="WWB161" s="71"/>
      <c r="WWC161" s="71"/>
      <c r="WWD161" s="71"/>
      <c r="WWE161" s="71"/>
      <c r="WWF161" s="72"/>
      <c r="WWG161" s="72"/>
      <c r="WWH161" s="72"/>
      <c r="WWI161" s="72"/>
      <c r="WWJ161" s="72"/>
      <c r="WWK161" s="72"/>
      <c r="WWL161" s="72"/>
      <c r="WWM161" s="72"/>
      <c r="WWN161" s="72"/>
      <c r="WWO161" s="71"/>
      <c r="WWP161" s="71"/>
      <c r="WWQ161" s="71"/>
      <c r="WWR161" s="71"/>
      <c r="WWS161" s="71"/>
      <c r="WWT161" s="71"/>
      <c r="WWU161" s="71"/>
      <c r="WWV161" s="72"/>
      <c r="WWW161" s="72"/>
      <c r="WWX161" s="72"/>
      <c r="WWY161" s="72"/>
      <c r="WWZ161" s="72"/>
      <c r="WXA161" s="72"/>
      <c r="WXB161" s="72"/>
      <c r="WXC161" s="72"/>
      <c r="WXD161" s="72"/>
      <c r="WXE161" s="71"/>
      <c r="WXF161" s="71"/>
      <c r="WXG161" s="71"/>
      <c r="WXH161" s="71"/>
      <c r="WXI161" s="71"/>
      <c r="WXJ161" s="71"/>
      <c r="WXK161" s="71"/>
      <c r="WXL161" s="72"/>
      <c r="WXM161" s="72"/>
      <c r="WXN161" s="72"/>
      <c r="WXO161" s="72"/>
      <c r="WXP161" s="72"/>
      <c r="WXQ161" s="72"/>
      <c r="WXR161" s="72"/>
      <c r="WXS161" s="72"/>
      <c r="WXT161" s="72"/>
      <c r="WXU161" s="71"/>
      <c r="WXV161" s="71"/>
      <c r="WXW161" s="71"/>
      <c r="WXX161" s="71"/>
      <c r="WXY161" s="71"/>
      <c r="WXZ161" s="71"/>
      <c r="WYA161" s="71"/>
      <c r="WYB161" s="72"/>
      <c r="WYC161" s="72"/>
      <c r="WYD161" s="72"/>
      <c r="WYE161" s="72"/>
      <c r="WYF161" s="72"/>
      <c r="WYG161" s="72"/>
      <c r="WYH161" s="72"/>
      <c r="WYI161" s="72"/>
      <c r="WYJ161" s="72"/>
      <c r="WYK161" s="71"/>
      <c r="WYL161" s="71"/>
      <c r="WYM161" s="71"/>
      <c r="WYN161" s="71"/>
      <c r="WYO161" s="71"/>
      <c r="WYP161" s="71"/>
      <c r="WYQ161" s="71"/>
      <c r="WYR161" s="72"/>
      <c r="WYS161" s="72"/>
      <c r="WYT161" s="72"/>
      <c r="WYU161" s="72"/>
      <c r="WYV161" s="72"/>
      <c r="WYW161" s="72"/>
      <c r="WYX161" s="72"/>
      <c r="WYY161" s="72"/>
      <c r="WYZ161" s="72"/>
      <c r="WZA161" s="71"/>
      <c r="WZB161" s="71"/>
      <c r="WZC161" s="71"/>
      <c r="WZD161" s="71"/>
      <c r="WZE161" s="71"/>
      <c r="WZF161" s="71"/>
      <c r="WZG161" s="71"/>
      <c r="WZH161" s="72"/>
      <c r="WZI161" s="72"/>
      <c r="WZJ161" s="72"/>
      <c r="WZK161" s="72"/>
      <c r="WZL161" s="72"/>
      <c r="WZM161" s="72"/>
      <c r="WZN161" s="72"/>
      <c r="WZO161" s="72"/>
      <c r="WZP161" s="72"/>
      <c r="WZQ161" s="71"/>
      <c r="WZR161" s="71"/>
      <c r="WZS161" s="71"/>
      <c r="WZT161" s="71"/>
      <c r="WZU161" s="71"/>
      <c r="WZV161" s="71"/>
      <c r="WZW161" s="71"/>
      <c r="WZX161" s="72"/>
      <c r="WZY161" s="72"/>
      <c r="WZZ161" s="72"/>
      <c r="XAA161" s="72"/>
      <c r="XAB161" s="72"/>
      <c r="XAC161" s="72"/>
      <c r="XAD161" s="72"/>
      <c r="XAE161" s="72"/>
      <c r="XAF161" s="72"/>
      <c r="XAG161" s="71"/>
      <c r="XAH161" s="71"/>
      <c r="XAI161" s="71"/>
      <c r="XAJ161" s="71"/>
      <c r="XAK161" s="71"/>
      <c r="XAL161" s="71"/>
      <c r="XAM161" s="71"/>
      <c r="XAN161" s="72"/>
      <c r="XAO161" s="72"/>
      <c r="XAP161" s="72"/>
      <c r="XAQ161" s="72"/>
      <c r="XAR161" s="72"/>
      <c r="XAS161" s="72"/>
      <c r="XAT161" s="72"/>
      <c r="XAU161" s="72"/>
      <c r="XAV161" s="72"/>
      <c r="XAW161" s="71"/>
      <c r="XAX161" s="71"/>
      <c r="XAY161" s="71"/>
      <c r="XAZ161" s="71"/>
      <c r="XBA161" s="71"/>
      <c r="XBB161" s="71"/>
      <c r="XBC161" s="71"/>
      <c r="XBD161" s="72"/>
      <c r="XBE161" s="72"/>
      <c r="XBF161" s="72"/>
      <c r="XBG161" s="72"/>
      <c r="XBH161" s="72"/>
      <c r="XBI161" s="72"/>
      <c r="XBJ161" s="72"/>
      <c r="XBK161" s="72"/>
      <c r="XBL161" s="72"/>
      <c r="XBM161" s="71"/>
      <c r="XBN161" s="71"/>
      <c r="XBO161" s="71"/>
      <c r="XBP161" s="71"/>
      <c r="XBQ161" s="71"/>
      <c r="XBR161" s="71"/>
      <c r="XBS161" s="71"/>
      <c r="XBT161" s="72"/>
      <c r="XBU161" s="72"/>
      <c r="XBV161" s="72"/>
      <c r="XBW161" s="72"/>
      <c r="XBX161" s="72"/>
      <c r="XBY161" s="72"/>
      <c r="XBZ161" s="72"/>
      <c r="XCA161" s="72"/>
      <c r="XCB161" s="72"/>
      <c r="XCC161" s="71"/>
      <c r="XCD161" s="71"/>
      <c r="XCE161" s="71"/>
      <c r="XCF161" s="71"/>
      <c r="XCG161" s="71"/>
      <c r="XCH161" s="71"/>
      <c r="XCI161" s="71"/>
      <c r="XCJ161" s="72"/>
      <c r="XCK161" s="72"/>
      <c r="XCL161" s="72"/>
      <c r="XCM161" s="72"/>
      <c r="XCN161" s="72"/>
      <c r="XCO161" s="72"/>
      <c r="XCP161" s="72"/>
      <c r="XCQ161" s="72"/>
      <c r="XCR161" s="72"/>
      <c r="XCS161" s="71"/>
      <c r="XCT161" s="71"/>
      <c r="XCU161" s="71"/>
      <c r="XCV161" s="71"/>
      <c r="XCW161" s="71"/>
      <c r="XCX161" s="71"/>
      <c r="XCY161" s="71"/>
      <c r="XCZ161" s="72"/>
      <c r="XDA161" s="72"/>
      <c r="XDB161" s="72"/>
      <c r="XDC161" s="72"/>
      <c r="XDD161" s="72"/>
      <c r="XDE161" s="72"/>
      <c r="XDF161" s="72"/>
      <c r="XDG161" s="72"/>
      <c r="XDH161" s="72"/>
      <c r="XDI161" s="71"/>
      <c r="XDJ161" s="71"/>
      <c r="XDK161" s="71"/>
      <c r="XDL161" s="71"/>
      <c r="XDM161" s="71"/>
      <c r="XDN161" s="71"/>
      <c r="XDO161" s="71"/>
      <c r="XDP161" s="72"/>
      <c r="XDQ161" s="72"/>
      <c r="XDR161" s="72"/>
      <c r="XDS161" s="72"/>
      <c r="XDT161" s="72"/>
      <c r="XDU161" s="72"/>
      <c r="XDV161" s="72"/>
      <c r="XDW161" s="72"/>
      <c r="XDX161" s="72"/>
      <c r="XDY161" s="71"/>
      <c r="XDZ161" s="71"/>
      <c r="XEA161" s="71"/>
      <c r="XEB161" s="71"/>
      <c r="XEC161" s="71"/>
      <c r="XED161" s="71"/>
      <c r="XEE161" s="71"/>
      <c r="XEF161" s="72"/>
      <c r="XEG161" s="72"/>
      <c r="XEH161" s="72"/>
      <c r="XEI161" s="72"/>
      <c r="XEJ161" s="72"/>
      <c r="XEK161" s="72"/>
      <c r="XEL161" s="72"/>
      <c r="XEM161" s="72"/>
      <c r="XEN161" s="72"/>
      <c r="XEO161" s="71"/>
      <c r="XEP161" s="71"/>
      <c r="XEQ161" s="71"/>
      <c r="XER161" s="71"/>
      <c r="XES161" s="71"/>
      <c r="XET161" s="71"/>
      <c r="XEU161" s="71"/>
      <c r="XEV161" s="72"/>
      <c r="XEW161" s="72"/>
      <c r="XEX161" s="72"/>
      <c r="XEY161" s="72"/>
      <c r="XEZ161" s="72"/>
      <c r="XFA161" s="72"/>
      <c r="XFB161" s="72"/>
      <c r="XFC161" s="72"/>
      <c r="XFD161" s="72"/>
    </row>
    <row r="162" spans="1:16384" s="70" customFormat="1" ht="15" hidden="1" customHeight="1" outlineLevel="1" x14ac:dyDescent="0.25">
      <c r="A162" s="67" t="s">
        <v>11</v>
      </c>
      <c r="B162" s="67" t="s">
        <v>547</v>
      </c>
      <c r="C162" s="67" t="s">
        <v>13</v>
      </c>
      <c r="D162" s="67" t="s">
        <v>152</v>
      </c>
      <c r="E162" s="67" t="s">
        <v>18</v>
      </c>
      <c r="F162" s="67" t="s">
        <v>19</v>
      </c>
      <c r="G162" s="67" t="s">
        <v>153</v>
      </c>
      <c r="H162" s="108">
        <v>0</v>
      </c>
      <c r="I162" s="108">
        <v>0</v>
      </c>
      <c r="J162" s="108">
        <v>650</v>
      </c>
      <c r="K162" s="108">
        <v>450</v>
      </c>
      <c r="L162" s="108">
        <v>0</v>
      </c>
      <c r="M162" s="108">
        <v>0</v>
      </c>
      <c r="N162" s="108">
        <v>0</v>
      </c>
      <c r="O162" s="108">
        <f t="shared" si="44"/>
        <v>0</v>
      </c>
      <c r="P162" s="108">
        <f t="shared" si="43"/>
        <v>0</v>
      </c>
    </row>
    <row r="163" spans="1:16384" s="70" customFormat="1" ht="15" hidden="1" customHeight="1" outlineLevel="1" x14ac:dyDescent="0.25">
      <c r="A163" s="67" t="s">
        <v>11</v>
      </c>
      <c r="B163" s="67" t="s">
        <v>547</v>
      </c>
      <c r="C163" s="67" t="s">
        <v>13</v>
      </c>
      <c r="D163" s="67" t="s">
        <v>156</v>
      </c>
      <c r="E163" s="67" t="s">
        <v>18</v>
      </c>
      <c r="F163" s="67" t="s">
        <v>19</v>
      </c>
      <c r="G163" s="67" t="s">
        <v>157</v>
      </c>
      <c r="H163" s="108">
        <v>0</v>
      </c>
      <c r="I163" s="108">
        <v>0</v>
      </c>
      <c r="J163" s="108">
        <v>143</v>
      </c>
      <c r="K163" s="108">
        <v>143</v>
      </c>
      <c r="L163" s="108">
        <v>0</v>
      </c>
      <c r="M163" s="108">
        <v>0</v>
      </c>
      <c r="N163" s="108">
        <v>0</v>
      </c>
      <c r="O163" s="108">
        <f t="shared" si="44"/>
        <v>0</v>
      </c>
      <c r="P163" s="108">
        <f t="shared" si="43"/>
        <v>0</v>
      </c>
    </row>
    <row r="164" spans="1:16384" s="70" customFormat="1" ht="15" customHeight="1" collapsed="1" x14ac:dyDescent="0.25">
      <c r="A164" s="66"/>
      <c r="B164" s="66" t="s">
        <v>547</v>
      </c>
      <c r="C164" s="66" t="s">
        <v>662</v>
      </c>
      <c r="D164" s="66" t="s">
        <v>535</v>
      </c>
      <c r="E164" s="66"/>
      <c r="F164" s="66"/>
      <c r="G164" s="66" t="s">
        <v>536</v>
      </c>
      <c r="H164" s="107">
        <f>SUM(H162:H163)</f>
        <v>0</v>
      </c>
      <c r="I164" s="107">
        <f t="shared" ref="I164:P164" si="46">SUM(I162:I163)</f>
        <v>0</v>
      </c>
      <c r="J164" s="107">
        <f t="shared" si="46"/>
        <v>793</v>
      </c>
      <c r="K164" s="107">
        <f t="shared" si="46"/>
        <v>593</v>
      </c>
      <c r="L164" s="107">
        <f t="shared" si="46"/>
        <v>0</v>
      </c>
      <c r="M164" s="107">
        <f t="shared" si="46"/>
        <v>0</v>
      </c>
      <c r="N164" s="107">
        <f t="shared" si="46"/>
        <v>0</v>
      </c>
      <c r="O164" s="107">
        <f t="shared" si="46"/>
        <v>0</v>
      </c>
      <c r="P164" s="107">
        <f t="shared" si="46"/>
        <v>0</v>
      </c>
      <c r="Q164" s="71"/>
      <c r="R164" s="71"/>
      <c r="S164" s="71"/>
      <c r="T164" s="71"/>
      <c r="U164" s="71"/>
      <c r="V164" s="71"/>
      <c r="W164" s="71"/>
      <c r="X164" s="72"/>
      <c r="Y164" s="72"/>
      <c r="Z164" s="72"/>
      <c r="AA164" s="72"/>
      <c r="AB164" s="72"/>
      <c r="AC164" s="72"/>
      <c r="AD164" s="72"/>
      <c r="AE164" s="72"/>
      <c r="AF164" s="72"/>
      <c r="AG164" s="71"/>
      <c r="AH164" s="71"/>
      <c r="AI164" s="71"/>
      <c r="AJ164" s="71"/>
      <c r="AK164" s="71"/>
      <c r="AL164" s="71"/>
      <c r="AM164" s="71"/>
      <c r="AN164" s="72"/>
      <c r="AO164" s="72"/>
      <c r="AP164" s="72"/>
      <c r="AQ164" s="72"/>
      <c r="AR164" s="72"/>
      <c r="AS164" s="72"/>
      <c r="AT164" s="72"/>
      <c r="AU164" s="72"/>
      <c r="AV164" s="72"/>
      <c r="AW164" s="71"/>
      <c r="AX164" s="71"/>
      <c r="AY164" s="71"/>
      <c r="AZ164" s="71"/>
      <c r="BA164" s="71"/>
      <c r="BB164" s="71"/>
      <c r="BC164" s="71"/>
      <c r="BD164" s="72"/>
      <c r="BE164" s="72"/>
      <c r="BF164" s="72"/>
      <c r="BG164" s="72"/>
      <c r="BH164" s="72"/>
      <c r="BI164" s="72"/>
      <c r="BJ164" s="72"/>
      <c r="BK164" s="72"/>
      <c r="BL164" s="72"/>
      <c r="BM164" s="71"/>
      <c r="BN164" s="71"/>
      <c r="BO164" s="71"/>
      <c r="BP164" s="71"/>
      <c r="BQ164" s="71"/>
      <c r="BR164" s="71"/>
      <c r="BS164" s="71"/>
      <c r="BT164" s="72"/>
      <c r="BU164" s="72"/>
      <c r="BV164" s="72"/>
      <c r="BW164" s="72"/>
      <c r="BX164" s="72"/>
      <c r="BY164" s="72"/>
      <c r="BZ164" s="72"/>
      <c r="CA164" s="72"/>
      <c r="CB164" s="72"/>
      <c r="CC164" s="71"/>
      <c r="CD164" s="71"/>
      <c r="CE164" s="71"/>
      <c r="CF164" s="71"/>
      <c r="CG164" s="71"/>
      <c r="CH164" s="71"/>
      <c r="CI164" s="71"/>
      <c r="CJ164" s="72"/>
      <c r="CK164" s="72"/>
      <c r="CL164" s="72"/>
      <c r="CM164" s="72"/>
      <c r="CN164" s="72"/>
      <c r="CO164" s="72"/>
      <c r="CP164" s="72"/>
      <c r="CQ164" s="72"/>
      <c r="CR164" s="72"/>
      <c r="CS164" s="71"/>
      <c r="CT164" s="71"/>
      <c r="CU164" s="71"/>
      <c r="CV164" s="71"/>
      <c r="CW164" s="71"/>
      <c r="CX164" s="71"/>
      <c r="CY164" s="71"/>
      <c r="CZ164" s="72"/>
      <c r="DA164" s="72"/>
      <c r="DB164" s="72"/>
      <c r="DC164" s="72"/>
      <c r="DD164" s="72"/>
      <c r="DE164" s="72"/>
      <c r="DF164" s="72"/>
      <c r="DG164" s="72"/>
      <c r="DH164" s="72"/>
      <c r="DI164" s="71"/>
      <c r="DJ164" s="71"/>
      <c r="DK164" s="71"/>
      <c r="DL164" s="71"/>
      <c r="DM164" s="71"/>
      <c r="DN164" s="71"/>
      <c r="DO164" s="71"/>
      <c r="DP164" s="72"/>
      <c r="DQ164" s="72"/>
      <c r="DR164" s="72"/>
      <c r="DS164" s="72"/>
      <c r="DT164" s="72"/>
      <c r="DU164" s="72"/>
      <c r="DV164" s="72"/>
      <c r="DW164" s="72"/>
      <c r="DX164" s="72"/>
      <c r="DY164" s="71"/>
      <c r="DZ164" s="71"/>
      <c r="EA164" s="71"/>
      <c r="EB164" s="71"/>
      <c r="EC164" s="71"/>
      <c r="ED164" s="71"/>
      <c r="EE164" s="71"/>
      <c r="EF164" s="72"/>
      <c r="EG164" s="72"/>
      <c r="EH164" s="72"/>
      <c r="EI164" s="72"/>
      <c r="EJ164" s="72"/>
      <c r="EK164" s="72"/>
      <c r="EL164" s="72"/>
      <c r="EM164" s="72"/>
      <c r="EN164" s="72"/>
      <c r="EO164" s="71"/>
      <c r="EP164" s="71"/>
      <c r="EQ164" s="71"/>
      <c r="ER164" s="71"/>
      <c r="ES164" s="71"/>
      <c r="ET164" s="71"/>
      <c r="EU164" s="71"/>
      <c r="EV164" s="72"/>
      <c r="EW164" s="72"/>
      <c r="EX164" s="72"/>
      <c r="EY164" s="72"/>
      <c r="EZ164" s="72"/>
      <c r="FA164" s="72"/>
      <c r="FB164" s="72"/>
      <c r="FC164" s="72"/>
      <c r="FD164" s="72"/>
      <c r="FE164" s="71"/>
      <c r="FF164" s="71"/>
      <c r="FG164" s="71"/>
      <c r="FH164" s="71"/>
      <c r="FI164" s="71"/>
      <c r="FJ164" s="71"/>
      <c r="FK164" s="71"/>
      <c r="FL164" s="72"/>
      <c r="FM164" s="72"/>
      <c r="FN164" s="72"/>
      <c r="FO164" s="72"/>
      <c r="FP164" s="72"/>
      <c r="FQ164" s="72"/>
      <c r="FR164" s="72"/>
      <c r="FS164" s="72"/>
      <c r="FT164" s="72"/>
      <c r="FU164" s="71"/>
      <c r="FV164" s="71"/>
      <c r="FW164" s="71"/>
      <c r="FX164" s="71"/>
      <c r="FY164" s="71"/>
      <c r="FZ164" s="71"/>
      <c r="GA164" s="71"/>
      <c r="GB164" s="72"/>
      <c r="GC164" s="72"/>
      <c r="GD164" s="72"/>
      <c r="GE164" s="72"/>
      <c r="GF164" s="72"/>
      <c r="GG164" s="72"/>
      <c r="GH164" s="72"/>
      <c r="GI164" s="72"/>
      <c r="GJ164" s="72"/>
      <c r="GK164" s="71"/>
      <c r="GL164" s="71"/>
      <c r="GM164" s="71"/>
      <c r="GN164" s="71"/>
      <c r="GO164" s="71"/>
      <c r="GP164" s="71"/>
      <c r="GQ164" s="71"/>
      <c r="GR164" s="72"/>
      <c r="GS164" s="72"/>
      <c r="GT164" s="72"/>
      <c r="GU164" s="72"/>
      <c r="GV164" s="72"/>
      <c r="GW164" s="72"/>
      <c r="GX164" s="72"/>
      <c r="GY164" s="72"/>
      <c r="GZ164" s="72"/>
      <c r="HA164" s="71"/>
      <c r="HB164" s="71"/>
      <c r="HC164" s="71"/>
      <c r="HD164" s="71"/>
      <c r="HE164" s="71"/>
      <c r="HF164" s="71"/>
      <c r="HG164" s="71"/>
      <c r="HH164" s="72"/>
      <c r="HI164" s="72"/>
      <c r="HJ164" s="72"/>
      <c r="HK164" s="72"/>
      <c r="HL164" s="72"/>
      <c r="HM164" s="72"/>
      <c r="HN164" s="72"/>
      <c r="HO164" s="72"/>
      <c r="HP164" s="72"/>
      <c r="HQ164" s="71"/>
      <c r="HR164" s="71"/>
      <c r="HS164" s="71"/>
      <c r="HT164" s="71"/>
      <c r="HU164" s="71"/>
      <c r="HV164" s="71"/>
      <c r="HW164" s="71"/>
      <c r="HX164" s="72"/>
      <c r="HY164" s="72"/>
      <c r="HZ164" s="72"/>
      <c r="IA164" s="72"/>
      <c r="IB164" s="72"/>
      <c r="IC164" s="72"/>
      <c r="ID164" s="72"/>
      <c r="IE164" s="72"/>
      <c r="IF164" s="72"/>
      <c r="IG164" s="71"/>
      <c r="IH164" s="71"/>
      <c r="II164" s="71"/>
      <c r="IJ164" s="71"/>
      <c r="IK164" s="71"/>
      <c r="IL164" s="71"/>
      <c r="IM164" s="71"/>
      <c r="IN164" s="72"/>
      <c r="IO164" s="72"/>
      <c r="IP164" s="72"/>
      <c r="IQ164" s="72"/>
      <c r="IR164" s="72"/>
      <c r="IS164" s="72"/>
      <c r="IT164" s="72"/>
      <c r="IU164" s="72"/>
      <c r="IV164" s="72"/>
      <c r="IW164" s="71"/>
      <c r="IX164" s="71"/>
      <c r="IY164" s="71"/>
      <c r="IZ164" s="71"/>
      <c r="JA164" s="71"/>
      <c r="JB164" s="71"/>
      <c r="JC164" s="71"/>
      <c r="JD164" s="72"/>
      <c r="JE164" s="72"/>
      <c r="JF164" s="72"/>
      <c r="JG164" s="72"/>
      <c r="JH164" s="72"/>
      <c r="JI164" s="72"/>
      <c r="JJ164" s="72"/>
      <c r="JK164" s="72"/>
      <c r="JL164" s="72"/>
      <c r="JM164" s="71"/>
      <c r="JN164" s="71"/>
      <c r="JO164" s="71"/>
      <c r="JP164" s="71"/>
      <c r="JQ164" s="71"/>
      <c r="JR164" s="71"/>
      <c r="JS164" s="71"/>
      <c r="JT164" s="72"/>
      <c r="JU164" s="72"/>
      <c r="JV164" s="72"/>
      <c r="JW164" s="72"/>
      <c r="JX164" s="72"/>
      <c r="JY164" s="72"/>
      <c r="JZ164" s="72"/>
      <c r="KA164" s="72"/>
      <c r="KB164" s="72"/>
      <c r="KC164" s="71"/>
      <c r="KD164" s="71"/>
      <c r="KE164" s="71"/>
      <c r="KF164" s="71"/>
      <c r="KG164" s="71"/>
      <c r="KH164" s="71"/>
      <c r="KI164" s="71"/>
      <c r="KJ164" s="72"/>
      <c r="KK164" s="72"/>
      <c r="KL164" s="72"/>
      <c r="KM164" s="72"/>
      <c r="KN164" s="72"/>
      <c r="KO164" s="72"/>
      <c r="KP164" s="72"/>
      <c r="KQ164" s="72"/>
      <c r="KR164" s="72"/>
      <c r="KS164" s="71"/>
      <c r="KT164" s="71"/>
      <c r="KU164" s="71"/>
      <c r="KV164" s="71"/>
      <c r="KW164" s="71"/>
      <c r="KX164" s="71"/>
      <c r="KY164" s="71"/>
      <c r="KZ164" s="72"/>
      <c r="LA164" s="72"/>
      <c r="LB164" s="72"/>
      <c r="LC164" s="72"/>
      <c r="LD164" s="72"/>
      <c r="LE164" s="72"/>
      <c r="LF164" s="72"/>
      <c r="LG164" s="72"/>
      <c r="LH164" s="72"/>
      <c r="LI164" s="71"/>
      <c r="LJ164" s="71"/>
      <c r="LK164" s="71"/>
      <c r="LL164" s="71"/>
      <c r="LM164" s="71"/>
      <c r="LN164" s="71"/>
      <c r="LO164" s="71"/>
      <c r="LP164" s="72"/>
      <c r="LQ164" s="72"/>
      <c r="LR164" s="72"/>
      <c r="LS164" s="72"/>
      <c r="LT164" s="72"/>
      <c r="LU164" s="72"/>
      <c r="LV164" s="72"/>
      <c r="LW164" s="72"/>
      <c r="LX164" s="72"/>
      <c r="LY164" s="71"/>
      <c r="LZ164" s="71"/>
      <c r="MA164" s="71"/>
      <c r="MB164" s="71"/>
      <c r="MC164" s="71"/>
      <c r="MD164" s="71"/>
      <c r="ME164" s="71"/>
      <c r="MF164" s="72"/>
      <c r="MG164" s="72"/>
      <c r="MH164" s="72"/>
      <c r="MI164" s="72"/>
      <c r="MJ164" s="72"/>
      <c r="MK164" s="72"/>
      <c r="ML164" s="72"/>
      <c r="MM164" s="72"/>
      <c r="MN164" s="72"/>
      <c r="MO164" s="71"/>
      <c r="MP164" s="71"/>
      <c r="MQ164" s="71"/>
      <c r="MR164" s="71"/>
      <c r="MS164" s="71"/>
      <c r="MT164" s="71"/>
      <c r="MU164" s="71"/>
      <c r="MV164" s="72"/>
      <c r="MW164" s="72"/>
      <c r="MX164" s="72"/>
      <c r="MY164" s="72"/>
      <c r="MZ164" s="72"/>
      <c r="NA164" s="72"/>
      <c r="NB164" s="72"/>
      <c r="NC164" s="72"/>
      <c r="ND164" s="72"/>
      <c r="NE164" s="71"/>
      <c r="NF164" s="71"/>
      <c r="NG164" s="71"/>
      <c r="NH164" s="71"/>
      <c r="NI164" s="71"/>
      <c r="NJ164" s="71"/>
      <c r="NK164" s="71"/>
      <c r="NL164" s="72"/>
      <c r="NM164" s="72"/>
      <c r="NN164" s="72"/>
      <c r="NO164" s="72"/>
      <c r="NP164" s="72"/>
      <c r="NQ164" s="72"/>
      <c r="NR164" s="72"/>
      <c r="NS164" s="72"/>
      <c r="NT164" s="72"/>
      <c r="NU164" s="71"/>
      <c r="NV164" s="71"/>
      <c r="NW164" s="71"/>
      <c r="NX164" s="71"/>
      <c r="NY164" s="71"/>
      <c r="NZ164" s="71"/>
      <c r="OA164" s="71"/>
      <c r="OB164" s="72"/>
      <c r="OC164" s="72"/>
      <c r="OD164" s="72"/>
      <c r="OE164" s="72"/>
      <c r="OF164" s="72"/>
      <c r="OG164" s="72"/>
      <c r="OH164" s="72"/>
      <c r="OI164" s="72"/>
      <c r="OJ164" s="72"/>
      <c r="OK164" s="71"/>
      <c r="OL164" s="71"/>
      <c r="OM164" s="71"/>
      <c r="ON164" s="71"/>
      <c r="OO164" s="71"/>
      <c r="OP164" s="71"/>
      <c r="OQ164" s="71"/>
      <c r="OR164" s="72"/>
      <c r="OS164" s="72"/>
      <c r="OT164" s="72"/>
      <c r="OU164" s="72"/>
      <c r="OV164" s="72"/>
      <c r="OW164" s="72"/>
      <c r="OX164" s="72"/>
      <c r="OY164" s="72"/>
      <c r="OZ164" s="72"/>
      <c r="PA164" s="71"/>
      <c r="PB164" s="71"/>
      <c r="PC164" s="71"/>
      <c r="PD164" s="71"/>
      <c r="PE164" s="71"/>
      <c r="PF164" s="71"/>
      <c r="PG164" s="71"/>
      <c r="PH164" s="72"/>
      <c r="PI164" s="72"/>
      <c r="PJ164" s="72"/>
      <c r="PK164" s="72"/>
      <c r="PL164" s="72"/>
      <c r="PM164" s="72"/>
      <c r="PN164" s="72"/>
      <c r="PO164" s="72"/>
      <c r="PP164" s="72"/>
      <c r="PQ164" s="71"/>
      <c r="PR164" s="71"/>
      <c r="PS164" s="71"/>
      <c r="PT164" s="71"/>
      <c r="PU164" s="71"/>
      <c r="PV164" s="71"/>
      <c r="PW164" s="71"/>
      <c r="PX164" s="72"/>
      <c r="PY164" s="72"/>
      <c r="PZ164" s="72"/>
      <c r="QA164" s="72"/>
      <c r="QB164" s="72"/>
      <c r="QC164" s="72"/>
      <c r="QD164" s="72"/>
      <c r="QE164" s="72"/>
      <c r="QF164" s="72"/>
      <c r="QG164" s="71"/>
      <c r="QH164" s="71"/>
      <c r="QI164" s="71"/>
      <c r="QJ164" s="71"/>
      <c r="QK164" s="71"/>
      <c r="QL164" s="71"/>
      <c r="QM164" s="71"/>
      <c r="QN164" s="72"/>
      <c r="QO164" s="72"/>
      <c r="QP164" s="72"/>
      <c r="QQ164" s="72"/>
      <c r="QR164" s="72"/>
      <c r="QS164" s="72"/>
      <c r="QT164" s="72"/>
      <c r="QU164" s="72"/>
      <c r="QV164" s="72"/>
      <c r="QW164" s="71"/>
      <c r="QX164" s="71"/>
      <c r="QY164" s="71"/>
      <c r="QZ164" s="71"/>
      <c r="RA164" s="71"/>
      <c r="RB164" s="71"/>
      <c r="RC164" s="71"/>
      <c r="RD164" s="72"/>
      <c r="RE164" s="72"/>
      <c r="RF164" s="72"/>
      <c r="RG164" s="72"/>
      <c r="RH164" s="72"/>
      <c r="RI164" s="72"/>
      <c r="RJ164" s="72"/>
      <c r="RK164" s="72"/>
      <c r="RL164" s="72"/>
      <c r="RM164" s="71"/>
      <c r="RN164" s="71"/>
      <c r="RO164" s="71"/>
      <c r="RP164" s="71"/>
      <c r="RQ164" s="71"/>
      <c r="RR164" s="71"/>
      <c r="RS164" s="71"/>
      <c r="RT164" s="72"/>
      <c r="RU164" s="72"/>
      <c r="RV164" s="72"/>
      <c r="RW164" s="72"/>
      <c r="RX164" s="72"/>
      <c r="RY164" s="72"/>
      <c r="RZ164" s="72"/>
      <c r="SA164" s="72"/>
      <c r="SB164" s="72"/>
      <c r="SC164" s="71"/>
      <c r="SD164" s="71"/>
      <c r="SE164" s="71"/>
      <c r="SF164" s="71"/>
      <c r="SG164" s="71"/>
      <c r="SH164" s="71"/>
      <c r="SI164" s="71"/>
      <c r="SJ164" s="72"/>
      <c r="SK164" s="72"/>
      <c r="SL164" s="72"/>
      <c r="SM164" s="72"/>
      <c r="SN164" s="72"/>
      <c r="SO164" s="72"/>
      <c r="SP164" s="72"/>
      <c r="SQ164" s="72"/>
      <c r="SR164" s="72"/>
      <c r="SS164" s="71"/>
      <c r="ST164" s="71"/>
      <c r="SU164" s="71"/>
      <c r="SV164" s="71"/>
      <c r="SW164" s="71"/>
      <c r="SX164" s="71"/>
      <c r="SY164" s="71"/>
      <c r="SZ164" s="72"/>
      <c r="TA164" s="72"/>
      <c r="TB164" s="72"/>
      <c r="TC164" s="72"/>
      <c r="TD164" s="72"/>
      <c r="TE164" s="72"/>
      <c r="TF164" s="72"/>
      <c r="TG164" s="72"/>
      <c r="TH164" s="72"/>
      <c r="TI164" s="71"/>
      <c r="TJ164" s="71"/>
      <c r="TK164" s="71"/>
      <c r="TL164" s="71"/>
      <c r="TM164" s="71"/>
      <c r="TN164" s="71"/>
      <c r="TO164" s="71"/>
      <c r="TP164" s="72"/>
      <c r="TQ164" s="72"/>
      <c r="TR164" s="72"/>
      <c r="TS164" s="72"/>
      <c r="TT164" s="72"/>
      <c r="TU164" s="72"/>
      <c r="TV164" s="72"/>
      <c r="TW164" s="72"/>
      <c r="TX164" s="72"/>
      <c r="TY164" s="71"/>
      <c r="TZ164" s="71"/>
      <c r="UA164" s="71"/>
      <c r="UB164" s="71"/>
      <c r="UC164" s="71"/>
      <c r="UD164" s="71"/>
      <c r="UE164" s="71"/>
      <c r="UF164" s="72"/>
      <c r="UG164" s="72"/>
      <c r="UH164" s="72"/>
      <c r="UI164" s="72"/>
      <c r="UJ164" s="72"/>
      <c r="UK164" s="72"/>
      <c r="UL164" s="72"/>
      <c r="UM164" s="72"/>
      <c r="UN164" s="72"/>
      <c r="UO164" s="71"/>
      <c r="UP164" s="71"/>
      <c r="UQ164" s="71"/>
      <c r="UR164" s="71"/>
      <c r="US164" s="71"/>
      <c r="UT164" s="71"/>
      <c r="UU164" s="71"/>
      <c r="UV164" s="72"/>
      <c r="UW164" s="72"/>
      <c r="UX164" s="72"/>
      <c r="UY164" s="72"/>
      <c r="UZ164" s="72"/>
      <c r="VA164" s="72"/>
      <c r="VB164" s="72"/>
      <c r="VC164" s="72"/>
      <c r="VD164" s="72"/>
      <c r="VE164" s="71"/>
      <c r="VF164" s="71"/>
      <c r="VG164" s="71"/>
      <c r="VH164" s="71"/>
      <c r="VI164" s="71"/>
      <c r="VJ164" s="71"/>
      <c r="VK164" s="71"/>
      <c r="VL164" s="72"/>
      <c r="VM164" s="72"/>
      <c r="VN164" s="72"/>
      <c r="VO164" s="72"/>
      <c r="VP164" s="72"/>
      <c r="VQ164" s="72"/>
      <c r="VR164" s="72"/>
      <c r="VS164" s="72"/>
      <c r="VT164" s="72"/>
      <c r="VU164" s="71"/>
      <c r="VV164" s="71"/>
      <c r="VW164" s="71"/>
      <c r="VX164" s="71"/>
      <c r="VY164" s="71"/>
      <c r="VZ164" s="71"/>
      <c r="WA164" s="71"/>
      <c r="WB164" s="72"/>
      <c r="WC164" s="72"/>
      <c r="WD164" s="72"/>
      <c r="WE164" s="72"/>
      <c r="WF164" s="72"/>
      <c r="WG164" s="72"/>
      <c r="WH164" s="72"/>
      <c r="WI164" s="72"/>
      <c r="WJ164" s="72"/>
      <c r="WK164" s="71"/>
      <c r="WL164" s="71"/>
      <c r="WM164" s="71"/>
      <c r="WN164" s="71"/>
      <c r="WO164" s="71"/>
      <c r="WP164" s="71"/>
      <c r="WQ164" s="71"/>
      <c r="WR164" s="72"/>
      <c r="WS164" s="72"/>
      <c r="WT164" s="72"/>
      <c r="WU164" s="72"/>
      <c r="WV164" s="72"/>
      <c r="WW164" s="72"/>
      <c r="WX164" s="72"/>
      <c r="WY164" s="72"/>
      <c r="WZ164" s="72"/>
      <c r="XA164" s="71"/>
      <c r="XB164" s="71"/>
      <c r="XC164" s="71"/>
      <c r="XD164" s="71"/>
      <c r="XE164" s="71"/>
      <c r="XF164" s="71"/>
      <c r="XG164" s="71"/>
      <c r="XH164" s="72"/>
      <c r="XI164" s="72"/>
      <c r="XJ164" s="72"/>
      <c r="XK164" s="72"/>
      <c r="XL164" s="72"/>
      <c r="XM164" s="72"/>
      <c r="XN164" s="72"/>
      <c r="XO164" s="72"/>
      <c r="XP164" s="72"/>
      <c r="XQ164" s="71"/>
      <c r="XR164" s="71"/>
      <c r="XS164" s="71"/>
      <c r="XT164" s="71"/>
      <c r="XU164" s="71"/>
      <c r="XV164" s="71"/>
      <c r="XW164" s="71"/>
      <c r="XX164" s="72"/>
      <c r="XY164" s="72"/>
      <c r="XZ164" s="72"/>
      <c r="YA164" s="72"/>
      <c r="YB164" s="72"/>
      <c r="YC164" s="72"/>
      <c r="YD164" s="72"/>
      <c r="YE164" s="72"/>
      <c r="YF164" s="72"/>
      <c r="YG164" s="71"/>
      <c r="YH164" s="71"/>
      <c r="YI164" s="71"/>
      <c r="YJ164" s="71"/>
      <c r="YK164" s="71"/>
      <c r="YL164" s="71"/>
      <c r="YM164" s="71"/>
      <c r="YN164" s="72"/>
      <c r="YO164" s="72"/>
      <c r="YP164" s="72"/>
      <c r="YQ164" s="72"/>
      <c r="YR164" s="72"/>
      <c r="YS164" s="72"/>
      <c r="YT164" s="72"/>
      <c r="YU164" s="72"/>
      <c r="YV164" s="72"/>
      <c r="YW164" s="71"/>
      <c r="YX164" s="71"/>
      <c r="YY164" s="71"/>
      <c r="YZ164" s="71"/>
      <c r="ZA164" s="71"/>
      <c r="ZB164" s="71"/>
      <c r="ZC164" s="71"/>
      <c r="ZD164" s="72"/>
      <c r="ZE164" s="72"/>
      <c r="ZF164" s="72"/>
      <c r="ZG164" s="72"/>
      <c r="ZH164" s="72"/>
      <c r="ZI164" s="72"/>
      <c r="ZJ164" s="72"/>
      <c r="ZK164" s="72"/>
      <c r="ZL164" s="72"/>
      <c r="ZM164" s="71"/>
      <c r="ZN164" s="71"/>
      <c r="ZO164" s="71"/>
      <c r="ZP164" s="71"/>
      <c r="ZQ164" s="71"/>
      <c r="ZR164" s="71"/>
      <c r="ZS164" s="71"/>
      <c r="ZT164" s="72"/>
      <c r="ZU164" s="72"/>
      <c r="ZV164" s="72"/>
      <c r="ZW164" s="72"/>
      <c r="ZX164" s="72"/>
      <c r="ZY164" s="72"/>
      <c r="ZZ164" s="72"/>
      <c r="AAA164" s="72"/>
      <c r="AAB164" s="72"/>
      <c r="AAC164" s="71"/>
      <c r="AAD164" s="71"/>
      <c r="AAE164" s="71"/>
      <c r="AAF164" s="71"/>
      <c r="AAG164" s="71"/>
      <c r="AAH164" s="71"/>
      <c r="AAI164" s="71"/>
      <c r="AAJ164" s="72"/>
      <c r="AAK164" s="72"/>
      <c r="AAL164" s="72"/>
      <c r="AAM164" s="72"/>
      <c r="AAN164" s="72"/>
      <c r="AAO164" s="72"/>
      <c r="AAP164" s="72"/>
      <c r="AAQ164" s="72"/>
      <c r="AAR164" s="72"/>
      <c r="AAS164" s="71"/>
      <c r="AAT164" s="71"/>
      <c r="AAU164" s="71"/>
      <c r="AAV164" s="71"/>
      <c r="AAW164" s="71"/>
      <c r="AAX164" s="71"/>
      <c r="AAY164" s="71"/>
      <c r="AAZ164" s="72"/>
      <c r="ABA164" s="72"/>
      <c r="ABB164" s="72"/>
      <c r="ABC164" s="72"/>
      <c r="ABD164" s="72"/>
      <c r="ABE164" s="72"/>
      <c r="ABF164" s="72"/>
      <c r="ABG164" s="72"/>
      <c r="ABH164" s="72"/>
      <c r="ABI164" s="71"/>
      <c r="ABJ164" s="71"/>
      <c r="ABK164" s="71"/>
      <c r="ABL164" s="71"/>
      <c r="ABM164" s="71"/>
      <c r="ABN164" s="71"/>
      <c r="ABO164" s="71"/>
      <c r="ABP164" s="72"/>
      <c r="ABQ164" s="72"/>
      <c r="ABR164" s="72"/>
      <c r="ABS164" s="72"/>
      <c r="ABT164" s="72"/>
      <c r="ABU164" s="72"/>
      <c r="ABV164" s="72"/>
      <c r="ABW164" s="72"/>
      <c r="ABX164" s="72"/>
      <c r="ABY164" s="71"/>
      <c r="ABZ164" s="71"/>
      <c r="ACA164" s="71"/>
      <c r="ACB164" s="71"/>
      <c r="ACC164" s="71"/>
      <c r="ACD164" s="71"/>
      <c r="ACE164" s="71"/>
      <c r="ACF164" s="72"/>
      <c r="ACG164" s="72"/>
      <c r="ACH164" s="72"/>
      <c r="ACI164" s="72"/>
      <c r="ACJ164" s="72"/>
      <c r="ACK164" s="72"/>
      <c r="ACL164" s="72"/>
      <c r="ACM164" s="72"/>
      <c r="ACN164" s="72"/>
      <c r="ACO164" s="71"/>
      <c r="ACP164" s="71"/>
      <c r="ACQ164" s="71"/>
      <c r="ACR164" s="71"/>
      <c r="ACS164" s="71"/>
      <c r="ACT164" s="71"/>
      <c r="ACU164" s="71"/>
      <c r="ACV164" s="72"/>
      <c r="ACW164" s="72"/>
      <c r="ACX164" s="72"/>
      <c r="ACY164" s="72"/>
      <c r="ACZ164" s="72"/>
      <c r="ADA164" s="72"/>
      <c r="ADB164" s="72"/>
      <c r="ADC164" s="72"/>
      <c r="ADD164" s="72"/>
      <c r="ADE164" s="71"/>
      <c r="ADF164" s="71"/>
      <c r="ADG164" s="71"/>
      <c r="ADH164" s="71"/>
      <c r="ADI164" s="71"/>
      <c r="ADJ164" s="71"/>
      <c r="ADK164" s="71"/>
      <c r="ADL164" s="72"/>
      <c r="ADM164" s="72"/>
      <c r="ADN164" s="72"/>
      <c r="ADO164" s="72"/>
      <c r="ADP164" s="72"/>
      <c r="ADQ164" s="72"/>
      <c r="ADR164" s="72"/>
      <c r="ADS164" s="72"/>
      <c r="ADT164" s="72"/>
      <c r="ADU164" s="71"/>
      <c r="ADV164" s="71"/>
      <c r="ADW164" s="71"/>
      <c r="ADX164" s="71"/>
      <c r="ADY164" s="71"/>
      <c r="ADZ164" s="71"/>
      <c r="AEA164" s="71"/>
      <c r="AEB164" s="72"/>
      <c r="AEC164" s="72"/>
      <c r="AED164" s="72"/>
      <c r="AEE164" s="72"/>
      <c r="AEF164" s="72"/>
      <c r="AEG164" s="72"/>
      <c r="AEH164" s="72"/>
      <c r="AEI164" s="72"/>
      <c r="AEJ164" s="72"/>
      <c r="AEK164" s="71"/>
      <c r="AEL164" s="71"/>
      <c r="AEM164" s="71"/>
      <c r="AEN164" s="71"/>
      <c r="AEO164" s="71"/>
      <c r="AEP164" s="71"/>
      <c r="AEQ164" s="71"/>
      <c r="AER164" s="72"/>
      <c r="AES164" s="72"/>
      <c r="AET164" s="72"/>
      <c r="AEU164" s="72"/>
      <c r="AEV164" s="72"/>
      <c r="AEW164" s="72"/>
      <c r="AEX164" s="72"/>
      <c r="AEY164" s="72"/>
      <c r="AEZ164" s="72"/>
      <c r="AFA164" s="71"/>
      <c r="AFB164" s="71"/>
      <c r="AFC164" s="71"/>
      <c r="AFD164" s="71"/>
      <c r="AFE164" s="71"/>
      <c r="AFF164" s="71"/>
      <c r="AFG164" s="71"/>
      <c r="AFH164" s="72"/>
      <c r="AFI164" s="72"/>
      <c r="AFJ164" s="72"/>
      <c r="AFK164" s="72"/>
      <c r="AFL164" s="72"/>
      <c r="AFM164" s="72"/>
      <c r="AFN164" s="72"/>
      <c r="AFO164" s="72"/>
      <c r="AFP164" s="72"/>
      <c r="AFQ164" s="71"/>
      <c r="AFR164" s="71"/>
      <c r="AFS164" s="71"/>
      <c r="AFT164" s="71"/>
      <c r="AFU164" s="71"/>
      <c r="AFV164" s="71"/>
      <c r="AFW164" s="71"/>
      <c r="AFX164" s="72"/>
      <c r="AFY164" s="72"/>
      <c r="AFZ164" s="72"/>
      <c r="AGA164" s="72"/>
      <c r="AGB164" s="72"/>
      <c r="AGC164" s="72"/>
      <c r="AGD164" s="72"/>
      <c r="AGE164" s="72"/>
      <c r="AGF164" s="72"/>
      <c r="AGG164" s="71"/>
      <c r="AGH164" s="71"/>
      <c r="AGI164" s="71"/>
      <c r="AGJ164" s="71"/>
      <c r="AGK164" s="71"/>
      <c r="AGL164" s="71"/>
      <c r="AGM164" s="71"/>
      <c r="AGN164" s="72"/>
      <c r="AGO164" s="72"/>
      <c r="AGP164" s="72"/>
      <c r="AGQ164" s="72"/>
      <c r="AGR164" s="72"/>
      <c r="AGS164" s="72"/>
      <c r="AGT164" s="72"/>
      <c r="AGU164" s="72"/>
      <c r="AGV164" s="72"/>
      <c r="AGW164" s="71"/>
      <c r="AGX164" s="71"/>
      <c r="AGY164" s="71"/>
      <c r="AGZ164" s="71"/>
      <c r="AHA164" s="71"/>
      <c r="AHB164" s="71"/>
      <c r="AHC164" s="71"/>
      <c r="AHD164" s="72"/>
      <c r="AHE164" s="72"/>
      <c r="AHF164" s="72"/>
      <c r="AHG164" s="72"/>
      <c r="AHH164" s="72"/>
      <c r="AHI164" s="72"/>
      <c r="AHJ164" s="72"/>
      <c r="AHK164" s="72"/>
      <c r="AHL164" s="72"/>
      <c r="AHM164" s="71"/>
      <c r="AHN164" s="71"/>
      <c r="AHO164" s="71"/>
      <c r="AHP164" s="71"/>
      <c r="AHQ164" s="71"/>
      <c r="AHR164" s="71"/>
      <c r="AHS164" s="71"/>
      <c r="AHT164" s="72"/>
      <c r="AHU164" s="72"/>
      <c r="AHV164" s="72"/>
      <c r="AHW164" s="72"/>
      <c r="AHX164" s="72"/>
      <c r="AHY164" s="72"/>
      <c r="AHZ164" s="72"/>
      <c r="AIA164" s="72"/>
      <c r="AIB164" s="72"/>
      <c r="AIC164" s="71"/>
      <c r="AID164" s="71"/>
      <c r="AIE164" s="71"/>
      <c r="AIF164" s="71"/>
      <c r="AIG164" s="71"/>
      <c r="AIH164" s="71"/>
      <c r="AII164" s="71"/>
      <c r="AIJ164" s="72"/>
      <c r="AIK164" s="72"/>
      <c r="AIL164" s="72"/>
      <c r="AIM164" s="72"/>
      <c r="AIN164" s="72"/>
      <c r="AIO164" s="72"/>
      <c r="AIP164" s="72"/>
      <c r="AIQ164" s="72"/>
      <c r="AIR164" s="72"/>
      <c r="AIS164" s="71"/>
      <c r="AIT164" s="71"/>
      <c r="AIU164" s="71"/>
      <c r="AIV164" s="71"/>
      <c r="AIW164" s="71"/>
      <c r="AIX164" s="71"/>
      <c r="AIY164" s="71"/>
      <c r="AIZ164" s="72"/>
      <c r="AJA164" s="72"/>
      <c r="AJB164" s="72"/>
      <c r="AJC164" s="72"/>
      <c r="AJD164" s="72"/>
      <c r="AJE164" s="72"/>
      <c r="AJF164" s="72"/>
      <c r="AJG164" s="72"/>
      <c r="AJH164" s="72"/>
      <c r="AJI164" s="71"/>
      <c r="AJJ164" s="71"/>
      <c r="AJK164" s="71"/>
      <c r="AJL164" s="71"/>
      <c r="AJM164" s="71"/>
      <c r="AJN164" s="71"/>
      <c r="AJO164" s="71"/>
      <c r="AJP164" s="72"/>
      <c r="AJQ164" s="72"/>
      <c r="AJR164" s="72"/>
      <c r="AJS164" s="72"/>
      <c r="AJT164" s="72"/>
      <c r="AJU164" s="72"/>
      <c r="AJV164" s="72"/>
      <c r="AJW164" s="72"/>
      <c r="AJX164" s="72"/>
      <c r="AJY164" s="71"/>
      <c r="AJZ164" s="71"/>
      <c r="AKA164" s="71"/>
      <c r="AKB164" s="71"/>
      <c r="AKC164" s="71"/>
      <c r="AKD164" s="71"/>
      <c r="AKE164" s="71"/>
      <c r="AKF164" s="72"/>
      <c r="AKG164" s="72"/>
      <c r="AKH164" s="72"/>
      <c r="AKI164" s="72"/>
      <c r="AKJ164" s="72"/>
      <c r="AKK164" s="72"/>
      <c r="AKL164" s="72"/>
      <c r="AKM164" s="72"/>
      <c r="AKN164" s="72"/>
      <c r="AKO164" s="71"/>
      <c r="AKP164" s="71"/>
      <c r="AKQ164" s="71"/>
      <c r="AKR164" s="71"/>
      <c r="AKS164" s="71"/>
      <c r="AKT164" s="71"/>
      <c r="AKU164" s="71"/>
      <c r="AKV164" s="72"/>
      <c r="AKW164" s="72"/>
      <c r="AKX164" s="72"/>
      <c r="AKY164" s="72"/>
      <c r="AKZ164" s="72"/>
      <c r="ALA164" s="72"/>
      <c r="ALB164" s="72"/>
      <c r="ALC164" s="72"/>
      <c r="ALD164" s="72"/>
      <c r="ALE164" s="71"/>
      <c r="ALF164" s="71"/>
      <c r="ALG164" s="71"/>
      <c r="ALH164" s="71"/>
      <c r="ALI164" s="71"/>
      <c r="ALJ164" s="71"/>
      <c r="ALK164" s="71"/>
      <c r="ALL164" s="72"/>
      <c r="ALM164" s="72"/>
      <c r="ALN164" s="72"/>
      <c r="ALO164" s="72"/>
      <c r="ALP164" s="72"/>
      <c r="ALQ164" s="72"/>
      <c r="ALR164" s="72"/>
      <c r="ALS164" s="72"/>
      <c r="ALT164" s="72"/>
      <c r="ALU164" s="71"/>
      <c r="ALV164" s="71"/>
      <c r="ALW164" s="71"/>
      <c r="ALX164" s="71"/>
      <c r="ALY164" s="71"/>
      <c r="ALZ164" s="71"/>
      <c r="AMA164" s="71"/>
      <c r="AMB164" s="72"/>
      <c r="AMC164" s="72"/>
      <c r="AMD164" s="72"/>
      <c r="AME164" s="72"/>
      <c r="AMF164" s="72"/>
      <c r="AMG164" s="72"/>
      <c r="AMH164" s="72"/>
      <c r="AMI164" s="72"/>
      <c r="AMJ164" s="72"/>
      <c r="AMK164" s="71"/>
      <c r="AML164" s="71"/>
      <c r="AMM164" s="71"/>
      <c r="AMN164" s="71"/>
      <c r="AMO164" s="71"/>
      <c r="AMP164" s="71"/>
      <c r="AMQ164" s="71"/>
      <c r="AMR164" s="72"/>
      <c r="AMS164" s="72"/>
      <c r="AMT164" s="72"/>
      <c r="AMU164" s="72"/>
      <c r="AMV164" s="72"/>
      <c r="AMW164" s="72"/>
      <c r="AMX164" s="72"/>
      <c r="AMY164" s="72"/>
      <c r="AMZ164" s="72"/>
      <c r="ANA164" s="71"/>
      <c r="ANB164" s="71"/>
      <c r="ANC164" s="71"/>
      <c r="AND164" s="71"/>
      <c r="ANE164" s="71"/>
      <c r="ANF164" s="71"/>
      <c r="ANG164" s="71"/>
      <c r="ANH164" s="72"/>
      <c r="ANI164" s="72"/>
      <c r="ANJ164" s="72"/>
      <c r="ANK164" s="72"/>
      <c r="ANL164" s="72"/>
      <c r="ANM164" s="72"/>
      <c r="ANN164" s="72"/>
      <c r="ANO164" s="72"/>
      <c r="ANP164" s="72"/>
      <c r="ANQ164" s="71"/>
      <c r="ANR164" s="71"/>
      <c r="ANS164" s="71"/>
      <c r="ANT164" s="71"/>
      <c r="ANU164" s="71"/>
      <c r="ANV164" s="71"/>
      <c r="ANW164" s="71"/>
      <c r="ANX164" s="72"/>
      <c r="ANY164" s="72"/>
      <c r="ANZ164" s="72"/>
      <c r="AOA164" s="72"/>
      <c r="AOB164" s="72"/>
      <c r="AOC164" s="72"/>
      <c r="AOD164" s="72"/>
      <c r="AOE164" s="72"/>
      <c r="AOF164" s="72"/>
      <c r="AOG164" s="71"/>
      <c r="AOH164" s="71"/>
      <c r="AOI164" s="71"/>
      <c r="AOJ164" s="71"/>
      <c r="AOK164" s="71"/>
      <c r="AOL164" s="71"/>
      <c r="AOM164" s="71"/>
      <c r="AON164" s="72"/>
      <c r="AOO164" s="72"/>
      <c r="AOP164" s="72"/>
      <c r="AOQ164" s="72"/>
      <c r="AOR164" s="72"/>
      <c r="AOS164" s="72"/>
      <c r="AOT164" s="72"/>
      <c r="AOU164" s="72"/>
      <c r="AOV164" s="72"/>
      <c r="AOW164" s="71"/>
      <c r="AOX164" s="71"/>
      <c r="AOY164" s="71"/>
      <c r="AOZ164" s="71"/>
      <c r="APA164" s="71"/>
      <c r="APB164" s="71"/>
      <c r="APC164" s="71"/>
      <c r="APD164" s="72"/>
      <c r="APE164" s="72"/>
      <c r="APF164" s="72"/>
      <c r="APG164" s="72"/>
      <c r="APH164" s="72"/>
      <c r="API164" s="72"/>
      <c r="APJ164" s="72"/>
      <c r="APK164" s="72"/>
      <c r="APL164" s="72"/>
      <c r="APM164" s="71"/>
      <c r="APN164" s="71"/>
      <c r="APO164" s="71"/>
      <c r="APP164" s="71"/>
      <c r="APQ164" s="71"/>
      <c r="APR164" s="71"/>
      <c r="APS164" s="71"/>
      <c r="APT164" s="72"/>
      <c r="APU164" s="72"/>
      <c r="APV164" s="72"/>
      <c r="APW164" s="72"/>
      <c r="APX164" s="72"/>
      <c r="APY164" s="72"/>
      <c r="APZ164" s="72"/>
      <c r="AQA164" s="72"/>
      <c r="AQB164" s="72"/>
      <c r="AQC164" s="71"/>
      <c r="AQD164" s="71"/>
      <c r="AQE164" s="71"/>
      <c r="AQF164" s="71"/>
      <c r="AQG164" s="71"/>
      <c r="AQH164" s="71"/>
      <c r="AQI164" s="71"/>
      <c r="AQJ164" s="72"/>
      <c r="AQK164" s="72"/>
      <c r="AQL164" s="72"/>
      <c r="AQM164" s="72"/>
      <c r="AQN164" s="72"/>
      <c r="AQO164" s="72"/>
      <c r="AQP164" s="72"/>
      <c r="AQQ164" s="72"/>
      <c r="AQR164" s="72"/>
      <c r="AQS164" s="71"/>
      <c r="AQT164" s="71"/>
      <c r="AQU164" s="71"/>
      <c r="AQV164" s="71"/>
      <c r="AQW164" s="71"/>
      <c r="AQX164" s="71"/>
      <c r="AQY164" s="71"/>
      <c r="AQZ164" s="72"/>
      <c r="ARA164" s="72"/>
      <c r="ARB164" s="72"/>
      <c r="ARC164" s="72"/>
      <c r="ARD164" s="72"/>
      <c r="ARE164" s="72"/>
      <c r="ARF164" s="72"/>
      <c r="ARG164" s="72"/>
      <c r="ARH164" s="72"/>
      <c r="ARI164" s="71"/>
      <c r="ARJ164" s="71"/>
      <c r="ARK164" s="71"/>
      <c r="ARL164" s="71"/>
      <c r="ARM164" s="71"/>
      <c r="ARN164" s="71"/>
      <c r="ARO164" s="71"/>
      <c r="ARP164" s="72"/>
      <c r="ARQ164" s="72"/>
      <c r="ARR164" s="72"/>
      <c r="ARS164" s="72"/>
      <c r="ART164" s="72"/>
      <c r="ARU164" s="72"/>
      <c r="ARV164" s="72"/>
      <c r="ARW164" s="72"/>
      <c r="ARX164" s="72"/>
      <c r="ARY164" s="71"/>
      <c r="ARZ164" s="71"/>
      <c r="ASA164" s="71"/>
      <c r="ASB164" s="71"/>
      <c r="ASC164" s="71"/>
      <c r="ASD164" s="71"/>
      <c r="ASE164" s="71"/>
      <c r="ASF164" s="72"/>
      <c r="ASG164" s="72"/>
      <c r="ASH164" s="72"/>
      <c r="ASI164" s="72"/>
      <c r="ASJ164" s="72"/>
      <c r="ASK164" s="72"/>
      <c r="ASL164" s="72"/>
      <c r="ASM164" s="72"/>
      <c r="ASN164" s="72"/>
      <c r="ASO164" s="71"/>
      <c r="ASP164" s="71"/>
      <c r="ASQ164" s="71"/>
      <c r="ASR164" s="71"/>
      <c r="ASS164" s="71"/>
      <c r="AST164" s="71"/>
      <c r="ASU164" s="71"/>
      <c r="ASV164" s="72"/>
      <c r="ASW164" s="72"/>
      <c r="ASX164" s="72"/>
      <c r="ASY164" s="72"/>
      <c r="ASZ164" s="72"/>
      <c r="ATA164" s="72"/>
      <c r="ATB164" s="72"/>
      <c r="ATC164" s="72"/>
      <c r="ATD164" s="72"/>
      <c r="ATE164" s="71"/>
      <c r="ATF164" s="71"/>
      <c r="ATG164" s="71"/>
      <c r="ATH164" s="71"/>
      <c r="ATI164" s="71"/>
      <c r="ATJ164" s="71"/>
      <c r="ATK164" s="71"/>
      <c r="ATL164" s="72"/>
      <c r="ATM164" s="72"/>
      <c r="ATN164" s="72"/>
      <c r="ATO164" s="72"/>
      <c r="ATP164" s="72"/>
      <c r="ATQ164" s="72"/>
      <c r="ATR164" s="72"/>
      <c r="ATS164" s="72"/>
      <c r="ATT164" s="72"/>
      <c r="ATU164" s="71"/>
      <c r="ATV164" s="71"/>
      <c r="ATW164" s="71"/>
      <c r="ATX164" s="71"/>
      <c r="ATY164" s="71"/>
      <c r="ATZ164" s="71"/>
      <c r="AUA164" s="71"/>
      <c r="AUB164" s="72"/>
      <c r="AUC164" s="72"/>
      <c r="AUD164" s="72"/>
      <c r="AUE164" s="72"/>
      <c r="AUF164" s="72"/>
      <c r="AUG164" s="72"/>
      <c r="AUH164" s="72"/>
      <c r="AUI164" s="72"/>
      <c r="AUJ164" s="72"/>
      <c r="AUK164" s="71"/>
      <c r="AUL164" s="71"/>
      <c r="AUM164" s="71"/>
      <c r="AUN164" s="71"/>
      <c r="AUO164" s="71"/>
      <c r="AUP164" s="71"/>
      <c r="AUQ164" s="71"/>
      <c r="AUR164" s="72"/>
      <c r="AUS164" s="72"/>
      <c r="AUT164" s="72"/>
      <c r="AUU164" s="72"/>
      <c r="AUV164" s="72"/>
      <c r="AUW164" s="72"/>
      <c r="AUX164" s="72"/>
      <c r="AUY164" s="72"/>
      <c r="AUZ164" s="72"/>
      <c r="AVA164" s="71"/>
      <c r="AVB164" s="71"/>
      <c r="AVC164" s="71"/>
      <c r="AVD164" s="71"/>
      <c r="AVE164" s="71"/>
      <c r="AVF164" s="71"/>
      <c r="AVG164" s="71"/>
      <c r="AVH164" s="72"/>
      <c r="AVI164" s="72"/>
      <c r="AVJ164" s="72"/>
      <c r="AVK164" s="72"/>
      <c r="AVL164" s="72"/>
      <c r="AVM164" s="72"/>
      <c r="AVN164" s="72"/>
      <c r="AVO164" s="72"/>
      <c r="AVP164" s="72"/>
      <c r="AVQ164" s="71"/>
      <c r="AVR164" s="71"/>
      <c r="AVS164" s="71"/>
      <c r="AVT164" s="71"/>
      <c r="AVU164" s="71"/>
      <c r="AVV164" s="71"/>
      <c r="AVW164" s="71"/>
      <c r="AVX164" s="72"/>
      <c r="AVY164" s="72"/>
      <c r="AVZ164" s="72"/>
      <c r="AWA164" s="72"/>
      <c r="AWB164" s="72"/>
      <c r="AWC164" s="72"/>
      <c r="AWD164" s="72"/>
      <c r="AWE164" s="72"/>
      <c r="AWF164" s="72"/>
      <c r="AWG164" s="71"/>
      <c r="AWH164" s="71"/>
      <c r="AWI164" s="71"/>
      <c r="AWJ164" s="71"/>
      <c r="AWK164" s="71"/>
      <c r="AWL164" s="71"/>
      <c r="AWM164" s="71"/>
      <c r="AWN164" s="72"/>
      <c r="AWO164" s="72"/>
      <c r="AWP164" s="72"/>
      <c r="AWQ164" s="72"/>
      <c r="AWR164" s="72"/>
      <c r="AWS164" s="72"/>
      <c r="AWT164" s="72"/>
      <c r="AWU164" s="72"/>
      <c r="AWV164" s="72"/>
      <c r="AWW164" s="71"/>
      <c r="AWX164" s="71"/>
      <c r="AWY164" s="71"/>
      <c r="AWZ164" s="71"/>
      <c r="AXA164" s="71"/>
      <c r="AXB164" s="71"/>
      <c r="AXC164" s="71"/>
      <c r="AXD164" s="72"/>
      <c r="AXE164" s="72"/>
      <c r="AXF164" s="72"/>
      <c r="AXG164" s="72"/>
      <c r="AXH164" s="72"/>
      <c r="AXI164" s="72"/>
      <c r="AXJ164" s="72"/>
      <c r="AXK164" s="72"/>
      <c r="AXL164" s="72"/>
      <c r="AXM164" s="71"/>
      <c r="AXN164" s="71"/>
      <c r="AXO164" s="71"/>
      <c r="AXP164" s="71"/>
      <c r="AXQ164" s="71"/>
      <c r="AXR164" s="71"/>
      <c r="AXS164" s="71"/>
      <c r="AXT164" s="72"/>
      <c r="AXU164" s="72"/>
      <c r="AXV164" s="72"/>
      <c r="AXW164" s="72"/>
      <c r="AXX164" s="72"/>
      <c r="AXY164" s="72"/>
      <c r="AXZ164" s="72"/>
      <c r="AYA164" s="72"/>
      <c r="AYB164" s="72"/>
      <c r="AYC164" s="71"/>
      <c r="AYD164" s="71"/>
      <c r="AYE164" s="71"/>
      <c r="AYF164" s="71"/>
      <c r="AYG164" s="71"/>
      <c r="AYH164" s="71"/>
      <c r="AYI164" s="71"/>
      <c r="AYJ164" s="72"/>
      <c r="AYK164" s="72"/>
      <c r="AYL164" s="72"/>
      <c r="AYM164" s="72"/>
      <c r="AYN164" s="72"/>
      <c r="AYO164" s="72"/>
      <c r="AYP164" s="72"/>
      <c r="AYQ164" s="72"/>
      <c r="AYR164" s="72"/>
      <c r="AYS164" s="71"/>
      <c r="AYT164" s="71"/>
      <c r="AYU164" s="71"/>
      <c r="AYV164" s="71"/>
      <c r="AYW164" s="71"/>
      <c r="AYX164" s="71"/>
      <c r="AYY164" s="71"/>
      <c r="AYZ164" s="72"/>
      <c r="AZA164" s="72"/>
      <c r="AZB164" s="72"/>
      <c r="AZC164" s="72"/>
      <c r="AZD164" s="72"/>
      <c r="AZE164" s="72"/>
      <c r="AZF164" s="72"/>
      <c r="AZG164" s="72"/>
      <c r="AZH164" s="72"/>
      <c r="AZI164" s="71"/>
      <c r="AZJ164" s="71"/>
      <c r="AZK164" s="71"/>
      <c r="AZL164" s="71"/>
      <c r="AZM164" s="71"/>
      <c r="AZN164" s="71"/>
      <c r="AZO164" s="71"/>
      <c r="AZP164" s="72"/>
      <c r="AZQ164" s="72"/>
      <c r="AZR164" s="72"/>
      <c r="AZS164" s="72"/>
      <c r="AZT164" s="72"/>
      <c r="AZU164" s="72"/>
      <c r="AZV164" s="72"/>
      <c r="AZW164" s="72"/>
      <c r="AZX164" s="72"/>
      <c r="AZY164" s="71"/>
      <c r="AZZ164" s="71"/>
      <c r="BAA164" s="71"/>
      <c r="BAB164" s="71"/>
      <c r="BAC164" s="71"/>
      <c r="BAD164" s="71"/>
      <c r="BAE164" s="71"/>
      <c r="BAF164" s="72"/>
      <c r="BAG164" s="72"/>
      <c r="BAH164" s="72"/>
      <c r="BAI164" s="72"/>
      <c r="BAJ164" s="72"/>
      <c r="BAK164" s="72"/>
      <c r="BAL164" s="72"/>
      <c r="BAM164" s="72"/>
      <c r="BAN164" s="72"/>
      <c r="BAO164" s="71"/>
      <c r="BAP164" s="71"/>
      <c r="BAQ164" s="71"/>
      <c r="BAR164" s="71"/>
      <c r="BAS164" s="71"/>
      <c r="BAT164" s="71"/>
      <c r="BAU164" s="71"/>
      <c r="BAV164" s="72"/>
      <c r="BAW164" s="72"/>
      <c r="BAX164" s="72"/>
      <c r="BAY164" s="72"/>
      <c r="BAZ164" s="72"/>
      <c r="BBA164" s="72"/>
      <c r="BBB164" s="72"/>
      <c r="BBC164" s="72"/>
      <c r="BBD164" s="72"/>
      <c r="BBE164" s="71"/>
      <c r="BBF164" s="71"/>
      <c r="BBG164" s="71"/>
      <c r="BBH164" s="71"/>
      <c r="BBI164" s="71"/>
      <c r="BBJ164" s="71"/>
      <c r="BBK164" s="71"/>
      <c r="BBL164" s="72"/>
      <c r="BBM164" s="72"/>
      <c r="BBN164" s="72"/>
      <c r="BBO164" s="72"/>
      <c r="BBP164" s="72"/>
      <c r="BBQ164" s="72"/>
      <c r="BBR164" s="72"/>
      <c r="BBS164" s="72"/>
      <c r="BBT164" s="72"/>
      <c r="BBU164" s="71"/>
      <c r="BBV164" s="71"/>
      <c r="BBW164" s="71"/>
      <c r="BBX164" s="71"/>
      <c r="BBY164" s="71"/>
      <c r="BBZ164" s="71"/>
      <c r="BCA164" s="71"/>
      <c r="BCB164" s="72"/>
      <c r="BCC164" s="72"/>
      <c r="BCD164" s="72"/>
      <c r="BCE164" s="72"/>
      <c r="BCF164" s="72"/>
      <c r="BCG164" s="72"/>
      <c r="BCH164" s="72"/>
      <c r="BCI164" s="72"/>
      <c r="BCJ164" s="72"/>
      <c r="BCK164" s="71"/>
      <c r="BCL164" s="71"/>
      <c r="BCM164" s="71"/>
      <c r="BCN164" s="71"/>
      <c r="BCO164" s="71"/>
      <c r="BCP164" s="71"/>
      <c r="BCQ164" s="71"/>
      <c r="BCR164" s="72"/>
      <c r="BCS164" s="72"/>
      <c r="BCT164" s="72"/>
      <c r="BCU164" s="72"/>
      <c r="BCV164" s="72"/>
      <c r="BCW164" s="72"/>
      <c r="BCX164" s="72"/>
      <c r="BCY164" s="72"/>
      <c r="BCZ164" s="72"/>
      <c r="BDA164" s="71"/>
      <c r="BDB164" s="71"/>
      <c r="BDC164" s="71"/>
      <c r="BDD164" s="71"/>
      <c r="BDE164" s="71"/>
      <c r="BDF164" s="71"/>
      <c r="BDG164" s="71"/>
      <c r="BDH164" s="72"/>
      <c r="BDI164" s="72"/>
      <c r="BDJ164" s="72"/>
      <c r="BDK164" s="72"/>
      <c r="BDL164" s="72"/>
      <c r="BDM164" s="72"/>
      <c r="BDN164" s="72"/>
      <c r="BDO164" s="72"/>
      <c r="BDP164" s="72"/>
      <c r="BDQ164" s="71"/>
      <c r="BDR164" s="71"/>
      <c r="BDS164" s="71"/>
      <c r="BDT164" s="71"/>
      <c r="BDU164" s="71"/>
      <c r="BDV164" s="71"/>
      <c r="BDW164" s="71"/>
      <c r="BDX164" s="72"/>
      <c r="BDY164" s="72"/>
      <c r="BDZ164" s="72"/>
      <c r="BEA164" s="72"/>
      <c r="BEB164" s="72"/>
      <c r="BEC164" s="72"/>
      <c r="BED164" s="72"/>
      <c r="BEE164" s="72"/>
      <c r="BEF164" s="72"/>
      <c r="BEG164" s="71"/>
      <c r="BEH164" s="71"/>
      <c r="BEI164" s="71"/>
      <c r="BEJ164" s="71"/>
      <c r="BEK164" s="71"/>
      <c r="BEL164" s="71"/>
      <c r="BEM164" s="71"/>
      <c r="BEN164" s="72"/>
      <c r="BEO164" s="72"/>
      <c r="BEP164" s="72"/>
      <c r="BEQ164" s="72"/>
      <c r="BER164" s="72"/>
      <c r="BES164" s="72"/>
      <c r="BET164" s="72"/>
      <c r="BEU164" s="72"/>
      <c r="BEV164" s="72"/>
      <c r="BEW164" s="71"/>
      <c r="BEX164" s="71"/>
      <c r="BEY164" s="71"/>
      <c r="BEZ164" s="71"/>
      <c r="BFA164" s="71"/>
      <c r="BFB164" s="71"/>
      <c r="BFC164" s="71"/>
      <c r="BFD164" s="72"/>
      <c r="BFE164" s="72"/>
      <c r="BFF164" s="72"/>
      <c r="BFG164" s="72"/>
      <c r="BFH164" s="72"/>
      <c r="BFI164" s="72"/>
      <c r="BFJ164" s="72"/>
      <c r="BFK164" s="72"/>
      <c r="BFL164" s="72"/>
      <c r="BFM164" s="71"/>
      <c r="BFN164" s="71"/>
      <c r="BFO164" s="71"/>
      <c r="BFP164" s="71"/>
      <c r="BFQ164" s="71"/>
      <c r="BFR164" s="71"/>
      <c r="BFS164" s="71"/>
      <c r="BFT164" s="72"/>
      <c r="BFU164" s="72"/>
      <c r="BFV164" s="72"/>
      <c r="BFW164" s="72"/>
      <c r="BFX164" s="72"/>
      <c r="BFY164" s="72"/>
      <c r="BFZ164" s="72"/>
      <c r="BGA164" s="72"/>
      <c r="BGB164" s="72"/>
      <c r="BGC164" s="71"/>
      <c r="BGD164" s="71"/>
      <c r="BGE164" s="71"/>
      <c r="BGF164" s="71"/>
      <c r="BGG164" s="71"/>
      <c r="BGH164" s="71"/>
      <c r="BGI164" s="71"/>
      <c r="BGJ164" s="72"/>
      <c r="BGK164" s="72"/>
      <c r="BGL164" s="72"/>
      <c r="BGM164" s="72"/>
      <c r="BGN164" s="72"/>
      <c r="BGO164" s="72"/>
      <c r="BGP164" s="72"/>
      <c r="BGQ164" s="72"/>
      <c r="BGR164" s="72"/>
      <c r="BGS164" s="71"/>
      <c r="BGT164" s="71"/>
      <c r="BGU164" s="71"/>
      <c r="BGV164" s="71"/>
      <c r="BGW164" s="71"/>
      <c r="BGX164" s="71"/>
      <c r="BGY164" s="71"/>
      <c r="BGZ164" s="72"/>
      <c r="BHA164" s="72"/>
      <c r="BHB164" s="72"/>
      <c r="BHC164" s="72"/>
      <c r="BHD164" s="72"/>
      <c r="BHE164" s="72"/>
      <c r="BHF164" s="72"/>
      <c r="BHG164" s="72"/>
      <c r="BHH164" s="72"/>
      <c r="BHI164" s="71"/>
      <c r="BHJ164" s="71"/>
      <c r="BHK164" s="71"/>
      <c r="BHL164" s="71"/>
      <c r="BHM164" s="71"/>
      <c r="BHN164" s="71"/>
      <c r="BHO164" s="71"/>
      <c r="BHP164" s="72"/>
      <c r="BHQ164" s="72"/>
      <c r="BHR164" s="72"/>
      <c r="BHS164" s="72"/>
      <c r="BHT164" s="72"/>
      <c r="BHU164" s="72"/>
      <c r="BHV164" s="72"/>
      <c r="BHW164" s="72"/>
      <c r="BHX164" s="72"/>
      <c r="BHY164" s="71"/>
      <c r="BHZ164" s="71"/>
      <c r="BIA164" s="71"/>
      <c r="BIB164" s="71"/>
      <c r="BIC164" s="71"/>
      <c r="BID164" s="71"/>
      <c r="BIE164" s="71"/>
      <c r="BIF164" s="72"/>
      <c r="BIG164" s="72"/>
      <c r="BIH164" s="72"/>
      <c r="BII164" s="72"/>
      <c r="BIJ164" s="72"/>
      <c r="BIK164" s="72"/>
      <c r="BIL164" s="72"/>
      <c r="BIM164" s="72"/>
      <c r="BIN164" s="72"/>
      <c r="BIO164" s="71"/>
      <c r="BIP164" s="71"/>
      <c r="BIQ164" s="71"/>
      <c r="BIR164" s="71"/>
      <c r="BIS164" s="71"/>
      <c r="BIT164" s="71"/>
      <c r="BIU164" s="71"/>
      <c r="BIV164" s="72"/>
      <c r="BIW164" s="72"/>
      <c r="BIX164" s="72"/>
      <c r="BIY164" s="72"/>
      <c r="BIZ164" s="72"/>
      <c r="BJA164" s="72"/>
      <c r="BJB164" s="72"/>
      <c r="BJC164" s="72"/>
      <c r="BJD164" s="72"/>
      <c r="BJE164" s="71"/>
      <c r="BJF164" s="71"/>
      <c r="BJG164" s="71"/>
      <c r="BJH164" s="71"/>
      <c r="BJI164" s="71"/>
      <c r="BJJ164" s="71"/>
      <c r="BJK164" s="71"/>
      <c r="BJL164" s="72"/>
      <c r="BJM164" s="72"/>
      <c r="BJN164" s="72"/>
      <c r="BJO164" s="72"/>
      <c r="BJP164" s="72"/>
      <c r="BJQ164" s="72"/>
      <c r="BJR164" s="72"/>
      <c r="BJS164" s="72"/>
      <c r="BJT164" s="72"/>
      <c r="BJU164" s="71"/>
      <c r="BJV164" s="71"/>
      <c r="BJW164" s="71"/>
      <c r="BJX164" s="71"/>
      <c r="BJY164" s="71"/>
      <c r="BJZ164" s="71"/>
      <c r="BKA164" s="71"/>
      <c r="BKB164" s="72"/>
      <c r="BKC164" s="72"/>
      <c r="BKD164" s="72"/>
      <c r="BKE164" s="72"/>
      <c r="BKF164" s="72"/>
      <c r="BKG164" s="72"/>
      <c r="BKH164" s="72"/>
      <c r="BKI164" s="72"/>
      <c r="BKJ164" s="72"/>
      <c r="BKK164" s="71"/>
      <c r="BKL164" s="71"/>
      <c r="BKM164" s="71"/>
      <c r="BKN164" s="71"/>
      <c r="BKO164" s="71"/>
      <c r="BKP164" s="71"/>
      <c r="BKQ164" s="71"/>
      <c r="BKR164" s="72"/>
      <c r="BKS164" s="72"/>
      <c r="BKT164" s="72"/>
      <c r="BKU164" s="72"/>
      <c r="BKV164" s="72"/>
      <c r="BKW164" s="72"/>
      <c r="BKX164" s="72"/>
      <c r="BKY164" s="72"/>
      <c r="BKZ164" s="72"/>
      <c r="BLA164" s="71"/>
      <c r="BLB164" s="71"/>
      <c r="BLC164" s="71"/>
      <c r="BLD164" s="71"/>
      <c r="BLE164" s="71"/>
      <c r="BLF164" s="71"/>
      <c r="BLG164" s="71"/>
      <c r="BLH164" s="72"/>
      <c r="BLI164" s="72"/>
      <c r="BLJ164" s="72"/>
      <c r="BLK164" s="72"/>
      <c r="BLL164" s="72"/>
      <c r="BLM164" s="72"/>
      <c r="BLN164" s="72"/>
      <c r="BLO164" s="72"/>
      <c r="BLP164" s="72"/>
      <c r="BLQ164" s="71"/>
      <c r="BLR164" s="71"/>
      <c r="BLS164" s="71"/>
      <c r="BLT164" s="71"/>
      <c r="BLU164" s="71"/>
      <c r="BLV164" s="71"/>
      <c r="BLW164" s="71"/>
      <c r="BLX164" s="72"/>
      <c r="BLY164" s="72"/>
      <c r="BLZ164" s="72"/>
      <c r="BMA164" s="72"/>
      <c r="BMB164" s="72"/>
      <c r="BMC164" s="72"/>
      <c r="BMD164" s="72"/>
      <c r="BME164" s="72"/>
      <c r="BMF164" s="72"/>
      <c r="BMG164" s="71"/>
      <c r="BMH164" s="71"/>
      <c r="BMI164" s="71"/>
      <c r="BMJ164" s="71"/>
      <c r="BMK164" s="71"/>
      <c r="BML164" s="71"/>
      <c r="BMM164" s="71"/>
      <c r="BMN164" s="72"/>
      <c r="BMO164" s="72"/>
      <c r="BMP164" s="72"/>
      <c r="BMQ164" s="72"/>
      <c r="BMR164" s="72"/>
      <c r="BMS164" s="72"/>
      <c r="BMT164" s="72"/>
      <c r="BMU164" s="72"/>
      <c r="BMV164" s="72"/>
      <c r="BMW164" s="71"/>
      <c r="BMX164" s="71"/>
      <c r="BMY164" s="71"/>
      <c r="BMZ164" s="71"/>
      <c r="BNA164" s="71"/>
      <c r="BNB164" s="71"/>
      <c r="BNC164" s="71"/>
      <c r="BND164" s="72"/>
      <c r="BNE164" s="72"/>
      <c r="BNF164" s="72"/>
      <c r="BNG164" s="72"/>
      <c r="BNH164" s="72"/>
      <c r="BNI164" s="72"/>
      <c r="BNJ164" s="72"/>
      <c r="BNK164" s="72"/>
      <c r="BNL164" s="72"/>
      <c r="BNM164" s="71"/>
      <c r="BNN164" s="71"/>
      <c r="BNO164" s="71"/>
      <c r="BNP164" s="71"/>
      <c r="BNQ164" s="71"/>
      <c r="BNR164" s="71"/>
      <c r="BNS164" s="71"/>
      <c r="BNT164" s="72"/>
      <c r="BNU164" s="72"/>
      <c r="BNV164" s="72"/>
      <c r="BNW164" s="72"/>
      <c r="BNX164" s="72"/>
      <c r="BNY164" s="72"/>
      <c r="BNZ164" s="72"/>
      <c r="BOA164" s="72"/>
      <c r="BOB164" s="72"/>
      <c r="BOC164" s="71"/>
      <c r="BOD164" s="71"/>
      <c r="BOE164" s="71"/>
      <c r="BOF164" s="71"/>
      <c r="BOG164" s="71"/>
      <c r="BOH164" s="71"/>
      <c r="BOI164" s="71"/>
      <c r="BOJ164" s="72"/>
      <c r="BOK164" s="72"/>
      <c r="BOL164" s="72"/>
      <c r="BOM164" s="72"/>
      <c r="BON164" s="72"/>
      <c r="BOO164" s="72"/>
      <c r="BOP164" s="72"/>
      <c r="BOQ164" s="72"/>
      <c r="BOR164" s="72"/>
      <c r="BOS164" s="71"/>
      <c r="BOT164" s="71"/>
      <c r="BOU164" s="71"/>
      <c r="BOV164" s="71"/>
      <c r="BOW164" s="71"/>
      <c r="BOX164" s="71"/>
      <c r="BOY164" s="71"/>
      <c r="BOZ164" s="72"/>
      <c r="BPA164" s="72"/>
      <c r="BPB164" s="72"/>
      <c r="BPC164" s="72"/>
      <c r="BPD164" s="72"/>
      <c r="BPE164" s="72"/>
      <c r="BPF164" s="72"/>
      <c r="BPG164" s="72"/>
      <c r="BPH164" s="72"/>
      <c r="BPI164" s="71"/>
      <c r="BPJ164" s="71"/>
      <c r="BPK164" s="71"/>
      <c r="BPL164" s="71"/>
      <c r="BPM164" s="71"/>
      <c r="BPN164" s="71"/>
      <c r="BPO164" s="71"/>
      <c r="BPP164" s="72"/>
      <c r="BPQ164" s="72"/>
      <c r="BPR164" s="72"/>
      <c r="BPS164" s="72"/>
      <c r="BPT164" s="72"/>
      <c r="BPU164" s="72"/>
      <c r="BPV164" s="72"/>
      <c r="BPW164" s="72"/>
      <c r="BPX164" s="72"/>
      <c r="BPY164" s="71"/>
      <c r="BPZ164" s="71"/>
      <c r="BQA164" s="71"/>
      <c r="BQB164" s="71"/>
      <c r="BQC164" s="71"/>
      <c r="BQD164" s="71"/>
      <c r="BQE164" s="71"/>
      <c r="BQF164" s="72"/>
      <c r="BQG164" s="72"/>
      <c r="BQH164" s="72"/>
      <c r="BQI164" s="72"/>
      <c r="BQJ164" s="72"/>
      <c r="BQK164" s="72"/>
      <c r="BQL164" s="72"/>
      <c r="BQM164" s="72"/>
      <c r="BQN164" s="72"/>
      <c r="BQO164" s="71"/>
      <c r="BQP164" s="71"/>
      <c r="BQQ164" s="71"/>
      <c r="BQR164" s="71"/>
      <c r="BQS164" s="71"/>
      <c r="BQT164" s="71"/>
      <c r="BQU164" s="71"/>
      <c r="BQV164" s="72"/>
      <c r="BQW164" s="72"/>
      <c r="BQX164" s="72"/>
      <c r="BQY164" s="72"/>
      <c r="BQZ164" s="72"/>
      <c r="BRA164" s="72"/>
      <c r="BRB164" s="72"/>
      <c r="BRC164" s="72"/>
      <c r="BRD164" s="72"/>
      <c r="BRE164" s="71"/>
      <c r="BRF164" s="71"/>
      <c r="BRG164" s="71"/>
      <c r="BRH164" s="71"/>
      <c r="BRI164" s="71"/>
      <c r="BRJ164" s="71"/>
      <c r="BRK164" s="71"/>
      <c r="BRL164" s="72"/>
      <c r="BRM164" s="72"/>
      <c r="BRN164" s="72"/>
      <c r="BRO164" s="72"/>
      <c r="BRP164" s="72"/>
      <c r="BRQ164" s="72"/>
      <c r="BRR164" s="72"/>
      <c r="BRS164" s="72"/>
      <c r="BRT164" s="72"/>
      <c r="BRU164" s="71"/>
      <c r="BRV164" s="71"/>
      <c r="BRW164" s="71"/>
      <c r="BRX164" s="71"/>
      <c r="BRY164" s="71"/>
      <c r="BRZ164" s="71"/>
      <c r="BSA164" s="71"/>
      <c r="BSB164" s="72"/>
      <c r="BSC164" s="72"/>
      <c r="BSD164" s="72"/>
      <c r="BSE164" s="72"/>
      <c r="BSF164" s="72"/>
      <c r="BSG164" s="72"/>
      <c r="BSH164" s="72"/>
      <c r="BSI164" s="72"/>
      <c r="BSJ164" s="72"/>
      <c r="BSK164" s="71"/>
      <c r="BSL164" s="71"/>
      <c r="BSM164" s="71"/>
      <c r="BSN164" s="71"/>
      <c r="BSO164" s="71"/>
      <c r="BSP164" s="71"/>
      <c r="BSQ164" s="71"/>
      <c r="BSR164" s="72"/>
      <c r="BSS164" s="72"/>
      <c r="BST164" s="72"/>
      <c r="BSU164" s="72"/>
      <c r="BSV164" s="72"/>
      <c r="BSW164" s="72"/>
      <c r="BSX164" s="72"/>
      <c r="BSY164" s="72"/>
      <c r="BSZ164" s="72"/>
      <c r="BTA164" s="71"/>
      <c r="BTB164" s="71"/>
      <c r="BTC164" s="71"/>
      <c r="BTD164" s="71"/>
      <c r="BTE164" s="71"/>
      <c r="BTF164" s="71"/>
      <c r="BTG164" s="71"/>
      <c r="BTH164" s="72"/>
      <c r="BTI164" s="72"/>
      <c r="BTJ164" s="72"/>
      <c r="BTK164" s="72"/>
      <c r="BTL164" s="72"/>
      <c r="BTM164" s="72"/>
      <c r="BTN164" s="72"/>
      <c r="BTO164" s="72"/>
      <c r="BTP164" s="72"/>
      <c r="BTQ164" s="71"/>
      <c r="BTR164" s="71"/>
      <c r="BTS164" s="71"/>
      <c r="BTT164" s="71"/>
      <c r="BTU164" s="71"/>
      <c r="BTV164" s="71"/>
      <c r="BTW164" s="71"/>
      <c r="BTX164" s="72"/>
      <c r="BTY164" s="72"/>
      <c r="BTZ164" s="72"/>
      <c r="BUA164" s="72"/>
      <c r="BUB164" s="72"/>
      <c r="BUC164" s="72"/>
      <c r="BUD164" s="72"/>
      <c r="BUE164" s="72"/>
      <c r="BUF164" s="72"/>
      <c r="BUG164" s="71"/>
      <c r="BUH164" s="71"/>
      <c r="BUI164" s="71"/>
      <c r="BUJ164" s="71"/>
      <c r="BUK164" s="71"/>
      <c r="BUL164" s="71"/>
      <c r="BUM164" s="71"/>
      <c r="BUN164" s="72"/>
      <c r="BUO164" s="72"/>
      <c r="BUP164" s="72"/>
      <c r="BUQ164" s="72"/>
      <c r="BUR164" s="72"/>
      <c r="BUS164" s="72"/>
      <c r="BUT164" s="72"/>
      <c r="BUU164" s="72"/>
      <c r="BUV164" s="72"/>
      <c r="BUW164" s="71"/>
      <c r="BUX164" s="71"/>
      <c r="BUY164" s="71"/>
      <c r="BUZ164" s="71"/>
      <c r="BVA164" s="71"/>
      <c r="BVB164" s="71"/>
      <c r="BVC164" s="71"/>
      <c r="BVD164" s="72"/>
      <c r="BVE164" s="72"/>
      <c r="BVF164" s="72"/>
      <c r="BVG164" s="72"/>
      <c r="BVH164" s="72"/>
      <c r="BVI164" s="72"/>
      <c r="BVJ164" s="72"/>
      <c r="BVK164" s="72"/>
      <c r="BVL164" s="72"/>
      <c r="BVM164" s="71"/>
      <c r="BVN164" s="71"/>
      <c r="BVO164" s="71"/>
      <c r="BVP164" s="71"/>
      <c r="BVQ164" s="71"/>
      <c r="BVR164" s="71"/>
      <c r="BVS164" s="71"/>
      <c r="BVT164" s="72"/>
      <c r="BVU164" s="72"/>
      <c r="BVV164" s="72"/>
      <c r="BVW164" s="72"/>
      <c r="BVX164" s="72"/>
      <c r="BVY164" s="72"/>
      <c r="BVZ164" s="72"/>
      <c r="BWA164" s="72"/>
      <c r="BWB164" s="72"/>
      <c r="BWC164" s="71"/>
      <c r="BWD164" s="71"/>
      <c r="BWE164" s="71"/>
      <c r="BWF164" s="71"/>
      <c r="BWG164" s="71"/>
      <c r="BWH164" s="71"/>
      <c r="BWI164" s="71"/>
      <c r="BWJ164" s="72"/>
      <c r="BWK164" s="72"/>
      <c r="BWL164" s="72"/>
      <c r="BWM164" s="72"/>
      <c r="BWN164" s="72"/>
      <c r="BWO164" s="72"/>
      <c r="BWP164" s="72"/>
      <c r="BWQ164" s="72"/>
      <c r="BWR164" s="72"/>
      <c r="BWS164" s="71"/>
      <c r="BWT164" s="71"/>
      <c r="BWU164" s="71"/>
      <c r="BWV164" s="71"/>
      <c r="BWW164" s="71"/>
      <c r="BWX164" s="71"/>
      <c r="BWY164" s="71"/>
      <c r="BWZ164" s="72"/>
      <c r="BXA164" s="72"/>
      <c r="BXB164" s="72"/>
      <c r="BXC164" s="72"/>
      <c r="BXD164" s="72"/>
      <c r="BXE164" s="72"/>
      <c r="BXF164" s="72"/>
      <c r="BXG164" s="72"/>
      <c r="BXH164" s="72"/>
      <c r="BXI164" s="71"/>
      <c r="BXJ164" s="71"/>
      <c r="BXK164" s="71"/>
      <c r="BXL164" s="71"/>
      <c r="BXM164" s="71"/>
      <c r="BXN164" s="71"/>
      <c r="BXO164" s="71"/>
      <c r="BXP164" s="72"/>
      <c r="BXQ164" s="72"/>
      <c r="BXR164" s="72"/>
      <c r="BXS164" s="72"/>
      <c r="BXT164" s="72"/>
      <c r="BXU164" s="72"/>
      <c r="BXV164" s="72"/>
      <c r="BXW164" s="72"/>
      <c r="BXX164" s="72"/>
      <c r="BXY164" s="71"/>
      <c r="BXZ164" s="71"/>
      <c r="BYA164" s="71"/>
      <c r="BYB164" s="71"/>
      <c r="BYC164" s="71"/>
      <c r="BYD164" s="71"/>
      <c r="BYE164" s="71"/>
      <c r="BYF164" s="72"/>
      <c r="BYG164" s="72"/>
      <c r="BYH164" s="72"/>
      <c r="BYI164" s="72"/>
      <c r="BYJ164" s="72"/>
      <c r="BYK164" s="72"/>
      <c r="BYL164" s="72"/>
      <c r="BYM164" s="72"/>
      <c r="BYN164" s="72"/>
      <c r="BYO164" s="71"/>
      <c r="BYP164" s="71"/>
      <c r="BYQ164" s="71"/>
      <c r="BYR164" s="71"/>
      <c r="BYS164" s="71"/>
      <c r="BYT164" s="71"/>
      <c r="BYU164" s="71"/>
      <c r="BYV164" s="72"/>
      <c r="BYW164" s="72"/>
      <c r="BYX164" s="72"/>
      <c r="BYY164" s="72"/>
      <c r="BYZ164" s="72"/>
      <c r="BZA164" s="72"/>
      <c r="BZB164" s="72"/>
      <c r="BZC164" s="72"/>
      <c r="BZD164" s="72"/>
      <c r="BZE164" s="71"/>
      <c r="BZF164" s="71"/>
      <c r="BZG164" s="71"/>
      <c r="BZH164" s="71"/>
      <c r="BZI164" s="71"/>
      <c r="BZJ164" s="71"/>
      <c r="BZK164" s="71"/>
      <c r="BZL164" s="72"/>
      <c r="BZM164" s="72"/>
      <c r="BZN164" s="72"/>
      <c r="BZO164" s="72"/>
      <c r="BZP164" s="72"/>
      <c r="BZQ164" s="72"/>
      <c r="BZR164" s="72"/>
      <c r="BZS164" s="72"/>
      <c r="BZT164" s="72"/>
      <c r="BZU164" s="71"/>
      <c r="BZV164" s="71"/>
      <c r="BZW164" s="71"/>
      <c r="BZX164" s="71"/>
      <c r="BZY164" s="71"/>
      <c r="BZZ164" s="71"/>
      <c r="CAA164" s="71"/>
      <c r="CAB164" s="72"/>
      <c r="CAC164" s="72"/>
      <c r="CAD164" s="72"/>
      <c r="CAE164" s="72"/>
      <c r="CAF164" s="72"/>
      <c r="CAG164" s="72"/>
      <c r="CAH164" s="72"/>
      <c r="CAI164" s="72"/>
      <c r="CAJ164" s="72"/>
      <c r="CAK164" s="71"/>
      <c r="CAL164" s="71"/>
      <c r="CAM164" s="71"/>
      <c r="CAN164" s="71"/>
      <c r="CAO164" s="71"/>
      <c r="CAP164" s="71"/>
      <c r="CAQ164" s="71"/>
      <c r="CAR164" s="72"/>
      <c r="CAS164" s="72"/>
      <c r="CAT164" s="72"/>
      <c r="CAU164" s="72"/>
      <c r="CAV164" s="72"/>
      <c r="CAW164" s="72"/>
      <c r="CAX164" s="72"/>
      <c r="CAY164" s="72"/>
      <c r="CAZ164" s="72"/>
      <c r="CBA164" s="71"/>
      <c r="CBB164" s="71"/>
      <c r="CBC164" s="71"/>
      <c r="CBD164" s="71"/>
      <c r="CBE164" s="71"/>
      <c r="CBF164" s="71"/>
      <c r="CBG164" s="71"/>
      <c r="CBH164" s="72"/>
      <c r="CBI164" s="72"/>
      <c r="CBJ164" s="72"/>
      <c r="CBK164" s="72"/>
      <c r="CBL164" s="72"/>
      <c r="CBM164" s="72"/>
      <c r="CBN164" s="72"/>
      <c r="CBO164" s="72"/>
      <c r="CBP164" s="72"/>
      <c r="CBQ164" s="71"/>
      <c r="CBR164" s="71"/>
      <c r="CBS164" s="71"/>
      <c r="CBT164" s="71"/>
      <c r="CBU164" s="71"/>
      <c r="CBV164" s="71"/>
      <c r="CBW164" s="71"/>
      <c r="CBX164" s="72"/>
      <c r="CBY164" s="72"/>
      <c r="CBZ164" s="72"/>
      <c r="CCA164" s="72"/>
      <c r="CCB164" s="72"/>
      <c r="CCC164" s="72"/>
      <c r="CCD164" s="72"/>
      <c r="CCE164" s="72"/>
      <c r="CCF164" s="72"/>
      <c r="CCG164" s="71"/>
      <c r="CCH164" s="71"/>
      <c r="CCI164" s="71"/>
      <c r="CCJ164" s="71"/>
      <c r="CCK164" s="71"/>
      <c r="CCL164" s="71"/>
      <c r="CCM164" s="71"/>
      <c r="CCN164" s="72"/>
      <c r="CCO164" s="72"/>
      <c r="CCP164" s="72"/>
      <c r="CCQ164" s="72"/>
      <c r="CCR164" s="72"/>
      <c r="CCS164" s="72"/>
      <c r="CCT164" s="72"/>
      <c r="CCU164" s="72"/>
      <c r="CCV164" s="72"/>
      <c r="CCW164" s="71"/>
      <c r="CCX164" s="71"/>
      <c r="CCY164" s="71"/>
      <c r="CCZ164" s="71"/>
      <c r="CDA164" s="71"/>
      <c r="CDB164" s="71"/>
      <c r="CDC164" s="71"/>
      <c r="CDD164" s="72"/>
      <c r="CDE164" s="72"/>
      <c r="CDF164" s="72"/>
      <c r="CDG164" s="72"/>
      <c r="CDH164" s="72"/>
      <c r="CDI164" s="72"/>
      <c r="CDJ164" s="72"/>
      <c r="CDK164" s="72"/>
      <c r="CDL164" s="72"/>
      <c r="CDM164" s="71"/>
      <c r="CDN164" s="71"/>
      <c r="CDO164" s="71"/>
      <c r="CDP164" s="71"/>
      <c r="CDQ164" s="71"/>
      <c r="CDR164" s="71"/>
      <c r="CDS164" s="71"/>
      <c r="CDT164" s="72"/>
      <c r="CDU164" s="72"/>
      <c r="CDV164" s="72"/>
      <c r="CDW164" s="72"/>
      <c r="CDX164" s="72"/>
      <c r="CDY164" s="72"/>
      <c r="CDZ164" s="72"/>
      <c r="CEA164" s="72"/>
      <c r="CEB164" s="72"/>
      <c r="CEC164" s="71"/>
      <c r="CED164" s="71"/>
      <c r="CEE164" s="71"/>
      <c r="CEF164" s="71"/>
      <c r="CEG164" s="71"/>
      <c r="CEH164" s="71"/>
      <c r="CEI164" s="71"/>
      <c r="CEJ164" s="72"/>
      <c r="CEK164" s="72"/>
      <c r="CEL164" s="72"/>
      <c r="CEM164" s="72"/>
      <c r="CEN164" s="72"/>
      <c r="CEO164" s="72"/>
      <c r="CEP164" s="72"/>
      <c r="CEQ164" s="72"/>
      <c r="CER164" s="72"/>
      <c r="CES164" s="71"/>
      <c r="CET164" s="71"/>
      <c r="CEU164" s="71"/>
      <c r="CEV164" s="71"/>
      <c r="CEW164" s="71"/>
      <c r="CEX164" s="71"/>
      <c r="CEY164" s="71"/>
      <c r="CEZ164" s="72"/>
      <c r="CFA164" s="72"/>
      <c r="CFB164" s="72"/>
      <c r="CFC164" s="72"/>
      <c r="CFD164" s="72"/>
      <c r="CFE164" s="72"/>
      <c r="CFF164" s="72"/>
      <c r="CFG164" s="72"/>
      <c r="CFH164" s="72"/>
      <c r="CFI164" s="71"/>
      <c r="CFJ164" s="71"/>
      <c r="CFK164" s="71"/>
      <c r="CFL164" s="71"/>
      <c r="CFM164" s="71"/>
      <c r="CFN164" s="71"/>
      <c r="CFO164" s="71"/>
      <c r="CFP164" s="72"/>
      <c r="CFQ164" s="72"/>
      <c r="CFR164" s="72"/>
      <c r="CFS164" s="72"/>
      <c r="CFT164" s="72"/>
      <c r="CFU164" s="72"/>
      <c r="CFV164" s="72"/>
      <c r="CFW164" s="72"/>
      <c r="CFX164" s="72"/>
      <c r="CFY164" s="71"/>
      <c r="CFZ164" s="71"/>
      <c r="CGA164" s="71"/>
      <c r="CGB164" s="71"/>
      <c r="CGC164" s="71"/>
      <c r="CGD164" s="71"/>
      <c r="CGE164" s="71"/>
      <c r="CGF164" s="72"/>
      <c r="CGG164" s="72"/>
      <c r="CGH164" s="72"/>
      <c r="CGI164" s="72"/>
      <c r="CGJ164" s="72"/>
      <c r="CGK164" s="72"/>
      <c r="CGL164" s="72"/>
      <c r="CGM164" s="72"/>
      <c r="CGN164" s="72"/>
      <c r="CGO164" s="71"/>
      <c r="CGP164" s="71"/>
      <c r="CGQ164" s="71"/>
      <c r="CGR164" s="71"/>
      <c r="CGS164" s="71"/>
      <c r="CGT164" s="71"/>
      <c r="CGU164" s="71"/>
      <c r="CGV164" s="72"/>
      <c r="CGW164" s="72"/>
      <c r="CGX164" s="72"/>
      <c r="CGY164" s="72"/>
      <c r="CGZ164" s="72"/>
      <c r="CHA164" s="72"/>
      <c r="CHB164" s="72"/>
      <c r="CHC164" s="72"/>
      <c r="CHD164" s="72"/>
      <c r="CHE164" s="71"/>
      <c r="CHF164" s="71"/>
      <c r="CHG164" s="71"/>
      <c r="CHH164" s="71"/>
      <c r="CHI164" s="71"/>
      <c r="CHJ164" s="71"/>
      <c r="CHK164" s="71"/>
      <c r="CHL164" s="72"/>
      <c r="CHM164" s="72"/>
      <c r="CHN164" s="72"/>
      <c r="CHO164" s="72"/>
      <c r="CHP164" s="72"/>
      <c r="CHQ164" s="72"/>
      <c r="CHR164" s="72"/>
      <c r="CHS164" s="72"/>
      <c r="CHT164" s="72"/>
      <c r="CHU164" s="71"/>
      <c r="CHV164" s="71"/>
      <c r="CHW164" s="71"/>
      <c r="CHX164" s="71"/>
      <c r="CHY164" s="71"/>
      <c r="CHZ164" s="71"/>
      <c r="CIA164" s="71"/>
      <c r="CIB164" s="72"/>
      <c r="CIC164" s="72"/>
      <c r="CID164" s="72"/>
      <c r="CIE164" s="72"/>
      <c r="CIF164" s="72"/>
      <c r="CIG164" s="72"/>
      <c r="CIH164" s="72"/>
      <c r="CII164" s="72"/>
      <c r="CIJ164" s="72"/>
      <c r="CIK164" s="71"/>
      <c r="CIL164" s="71"/>
      <c r="CIM164" s="71"/>
      <c r="CIN164" s="71"/>
      <c r="CIO164" s="71"/>
      <c r="CIP164" s="71"/>
      <c r="CIQ164" s="71"/>
      <c r="CIR164" s="72"/>
      <c r="CIS164" s="72"/>
      <c r="CIT164" s="72"/>
      <c r="CIU164" s="72"/>
      <c r="CIV164" s="72"/>
      <c r="CIW164" s="72"/>
      <c r="CIX164" s="72"/>
      <c r="CIY164" s="72"/>
      <c r="CIZ164" s="72"/>
      <c r="CJA164" s="71"/>
      <c r="CJB164" s="71"/>
      <c r="CJC164" s="71"/>
      <c r="CJD164" s="71"/>
      <c r="CJE164" s="71"/>
      <c r="CJF164" s="71"/>
      <c r="CJG164" s="71"/>
      <c r="CJH164" s="72"/>
      <c r="CJI164" s="72"/>
      <c r="CJJ164" s="72"/>
      <c r="CJK164" s="72"/>
      <c r="CJL164" s="72"/>
      <c r="CJM164" s="72"/>
      <c r="CJN164" s="72"/>
      <c r="CJO164" s="72"/>
      <c r="CJP164" s="72"/>
      <c r="CJQ164" s="71"/>
      <c r="CJR164" s="71"/>
      <c r="CJS164" s="71"/>
      <c r="CJT164" s="71"/>
      <c r="CJU164" s="71"/>
      <c r="CJV164" s="71"/>
      <c r="CJW164" s="71"/>
      <c r="CJX164" s="72"/>
      <c r="CJY164" s="72"/>
      <c r="CJZ164" s="72"/>
      <c r="CKA164" s="72"/>
      <c r="CKB164" s="72"/>
      <c r="CKC164" s="72"/>
      <c r="CKD164" s="72"/>
      <c r="CKE164" s="72"/>
      <c r="CKF164" s="72"/>
      <c r="CKG164" s="71"/>
      <c r="CKH164" s="71"/>
      <c r="CKI164" s="71"/>
      <c r="CKJ164" s="71"/>
      <c r="CKK164" s="71"/>
      <c r="CKL164" s="71"/>
      <c r="CKM164" s="71"/>
      <c r="CKN164" s="72"/>
      <c r="CKO164" s="72"/>
      <c r="CKP164" s="72"/>
      <c r="CKQ164" s="72"/>
      <c r="CKR164" s="72"/>
      <c r="CKS164" s="72"/>
      <c r="CKT164" s="72"/>
      <c r="CKU164" s="72"/>
      <c r="CKV164" s="72"/>
      <c r="CKW164" s="71"/>
      <c r="CKX164" s="71"/>
      <c r="CKY164" s="71"/>
      <c r="CKZ164" s="71"/>
      <c r="CLA164" s="71"/>
      <c r="CLB164" s="71"/>
      <c r="CLC164" s="71"/>
      <c r="CLD164" s="72"/>
      <c r="CLE164" s="72"/>
      <c r="CLF164" s="72"/>
      <c r="CLG164" s="72"/>
      <c r="CLH164" s="72"/>
      <c r="CLI164" s="72"/>
      <c r="CLJ164" s="72"/>
      <c r="CLK164" s="72"/>
      <c r="CLL164" s="72"/>
      <c r="CLM164" s="71"/>
      <c r="CLN164" s="71"/>
      <c r="CLO164" s="71"/>
      <c r="CLP164" s="71"/>
      <c r="CLQ164" s="71"/>
      <c r="CLR164" s="71"/>
      <c r="CLS164" s="71"/>
      <c r="CLT164" s="72"/>
      <c r="CLU164" s="72"/>
      <c r="CLV164" s="72"/>
      <c r="CLW164" s="72"/>
      <c r="CLX164" s="72"/>
      <c r="CLY164" s="72"/>
      <c r="CLZ164" s="72"/>
      <c r="CMA164" s="72"/>
      <c r="CMB164" s="72"/>
      <c r="CMC164" s="71"/>
      <c r="CMD164" s="71"/>
      <c r="CME164" s="71"/>
      <c r="CMF164" s="71"/>
      <c r="CMG164" s="71"/>
      <c r="CMH164" s="71"/>
      <c r="CMI164" s="71"/>
      <c r="CMJ164" s="72"/>
      <c r="CMK164" s="72"/>
      <c r="CML164" s="72"/>
      <c r="CMM164" s="72"/>
      <c r="CMN164" s="72"/>
      <c r="CMO164" s="72"/>
      <c r="CMP164" s="72"/>
      <c r="CMQ164" s="72"/>
      <c r="CMR164" s="72"/>
      <c r="CMS164" s="71"/>
      <c r="CMT164" s="71"/>
      <c r="CMU164" s="71"/>
      <c r="CMV164" s="71"/>
      <c r="CMW164" s="71"/>
      <c r="CMX164" s="71"/>
      <c r="CMY164" s="71"/>
      <c r="CMZ164" s="72"/>
      <c r="CNA164" s="72"/>
      <c r="CNB164" s="72"/>
      <c r="CNC164" s="72"/>
      <c r="CND164" s="72"/>
      <c r="CNE164" s="72"/>
      <c r="CNF164" s="72"/>
      <c r="CNG164" s="72"/>
      <c r="CNH164" s="72"/>
      <c r="CNI164" s="71"/>
      <c r="CNJ164" s="71"/>
      <c r="CNK164" s="71"/>
      <c r="CNL164" s="71"/>
      <c r="CNM164" s="71"/>
      <c r="CNN164" s="71"/>
      <c r="CNO164" s="71"/>
      <c r="CNP164" s="72"/>
      <c r="CNQ164" s="72"/>
      <c r="CNR164" s="72"/>
      <c r="CNS164" s="72"/>
      <c r="CNT164" s="72"/>
      <c r="CNU164" s="72"/>
      <c r="CNV164" s="72"/>
      <c r="CNW164" s="72"/>
      <c r="CNX164" s="72"/>
      <c r="CNY164" s="71"/>
      <c r="CNZ164" s="71"/>
      <c r="COA164" s="71"/>
      <c r="COB164" s="71"/>
      <c r="COC164" s="71"/>
      <c r="COD164" s="71"/>
      <c r="COE164" s="71"/>
      <c r="COF164" s="72"/>
      <c r="COG164" s="72"/>
      <c r="COH164" s="72"/>
      <c r="COI164" s="72"/>
      <c r="COJ164" s="72"/>
      <c r="COK164" s="72"/>
      <c r="COL164" s="72"/>
      <c r="COM164" s="72"/>
      <c r="CON164" s="72"/>
      <c r="COO164" s="71"/>
      <c r="COP164" s="71"/>
      <c r="COQ164" s="71"/>
      <c r="COR164" s="71"/>
      <c r="COS164" s="71"/>
      <c r="COT164" s="71"/>
      <c r="COU164" s="71"/>
      <c r="COV164" s="72"/>
      <c r="COW164" s="72"/>
      <c r="COX164" s="72"/>
      <c r="COY164" s="72"/>
      <c r="COZ164" s="72"/>
      <c r="CPA164" s="72"/>
      <c r="CPB164" s="72"/>
      <c r="CPC164" s="72"/>
      <c r="CPD164" s="72"/>
      <c r="CPE164" s="71"/>
      <c r="CPF164" s="71"/>
      <c r="CPG164" s="71"/>
      <c r="CPH164" s="71"/>
      <c r="CPI164" s="71"/>
      <c r="CPJ164" s="71"/>
      <c r="CPK164" s="71"/>
      <c r="CPL164" s="72"/>
      <c r="CPM164" s="72"/>
      <c r="CPN164" s="72"/>
      <c r="CPO164" s="72"/>
      <c r="CPP164" s="72"/>
      <c r="CPQ164" s="72"/>
      <c r="CPR164" s="72"/>
      <c r="CPS164" s="72"/>
      <c r="CPT164" s="72"/>
      <c r="CPU164" s="71"/>
      <c r="CPV164" s="71"/>
      <c r="CPW164" s="71"/>
      <c r="CPX164" s="71"/>
      <c r="CPY164" s="71"/>
      <c r="CPZ164" s="71"/>
      <c r="CQA164" s="71"/>
      <c r="CQB164" s="72"/>
      <c r="CQC164" s="72"/>
      <c r="CQD164" s="72"/>
      <c r="CQE164" s="72"/>
      <c r="CQF164" s="72"/>
      <c r="CQG164" s="72"/>
      <c r="CQH164" s="72"/>
      <c r="CQI164" s="72"/>
      <c r="CQJ164" s="72"/>
      <c r="CQK164" s="71"/>
      <c r="CQL164" s="71"/>
      <c r="CQM164" s="71"/>
      <c r="CQN164" s="71"/>
      <c r="CQO164" s="71"/>
      <c r="CQP164" s="71"/>
      <c r="CQQ164" s="71"/>
      <c r="CQR164" s="72"/>
      <c r="CQS164" s="72"/>
      <c r="CQT164" s="72"/>
      <c r="CQU164" s="72"/>
      <c r="CQV164" s="72"/>
      <c r="CQW164" s="72"/>
      <c r="CQX164" s="72"/>
      <c r="CQY164" s="72"/>
      <c r="CQZ164" s="72"/>
      <c r="CRA164" s="71"/>
      <c r="CRB164" s="71"/>
      <c r="CRC164" s="71"/>
      <c r="CRD164" s="71"/>
      <c r="CRE164" s="71"/>
      <c r="CRF164" s="71"/>
      <c r="CRG164" s="71"/>
      <c r="CRH164" s="72"/>
      <c r="CRI164" s="72"/>
      <c r="CRJ164" s="72"/>
      <c r="CRK164" s="72"/>
      <c r="CRL164" s="72"/>
      <c r="CRM164" s="72"/>
      <c r="CRN164" s="72"/>
      <c r="CRO164" s="72"/>
      <c r="CRP164" s="72"/>
      <c r="CRQ164" s="71"/>
      <c r="CRR164" s="71"/>
      <c r="CRS164" s="71"/>
      <c r="CRT164" s="71"/>
      <c r="CRU164" s="71"/>
      <c r="CRV164" s="71"/>
      <c r="CRW164" s="71"/>
      <c r="CRX164" s="72"/>
      <c r="CRY164" s="72"/>
      <c r="CRZ164" s="72"/>
      <c r="CSA164" s="72"/>
      <c r="CSB164" s="72"/>
      <c r="CSC164" s="72"/>
      <c r="CSD164" s="72"/>
      <c r="CSE164" s="72"/>
      <c r="CSF164" s="72"/>
      <c r="CSG164" s="71"/>
      <c r="CSH164" s="71"/>
      <c r="CSI164" s="71"/>
      <c r="CSJ164" s="71"/>
      <c r="CSK164" s="71"/>
      <c r="CSL164" s="71"/>
      <c r="CSM164" s="71"/>
      <c r="CSN164" s="72"/>
      <c r="CSO164" s="72"/>
      <c r="CSP164" s="72"/>
      <c r="CSQ164" s="72"/>
      <c r="CSR164" s="72"/>
      <c r="CSS164" s="72"/>
      <c r="CST164" s="72"/>
      <c r="CSU164" s="72"/>
      <c r="CSV164" s="72"/>
      <c r="CSW164" s="71"/>
      <c r="CSX164" s="71"/>
      <c r="CSY164" s="71"/>
      <c r="CSZ164" s="71"/>
      <c r="CTA164" s="71"/>
      <c r="CTB164" s="71"/>
      <c r="CTC164" s="71"/>
      <c r="CTD164" s="72"/>
      <c r="CTE164" s="72"/>
      <c r="CTF164" s="72"/>
      <c r="CTG164" s="72"/>
      <c r="CTH164" s="72"/>
      <c r="CTI164" s="72"/>
      <c r="CTJ164" s="72"/>
      <c r="CTK164" s="72"/>
      <c r="CTL164" s="72"/>
      <c r="CTM164" s="71"/>
      <c r="CTN164" s="71"/>
      <c r="CTO164" s="71"/>
      <c r="CTP164" s="71"/>
      <c r="CTQ164" s="71"/>
      <c r="CTR164" s="71"/>
      <c r="CTS164" s="71"/>
      <c r="CTT164" s="72"/>
      <c r="CTU164" s="72"/>
      <c r="CTV164" s="72"/>
      <c r="CTW164" s="72"/>
      <c r="CTX164" s="72"/>
      <c r="CTY164" s="72"/>
      <c r="CTZ164" s="72"/>
      <c r="CUA164" s="72"/>
      <c r="CUB164" s="72"/>
      <c r="CUC164" s="71"/>
      <c r="CUD164" s="71"/>
      <c r="CUE164" s="71"/>
      <c r="CUF164" s="71"/>
      <c r="CUG164" s="71"/>
      <c r="CUH164" s="71"/>
      <c r="CUI164" s="71"/>
      <c r="CUJ164" s="72"/>
      <c r="CUK164" s="72"/>
      <c r="CUL164" s="72"/>
      <c r="CUM164" s="72"/>
      <c r="CUN164" s="72"/>
      <c r="CUO164" s="72"/>
      <c r="CUP164" s="72"/>
      <c r="CUQ164" s="72"/>
      <c r="CUR164" s="72"/>
      <c r="CUS164" s="71"/>
      <c r="CUT164" s="71"/>
      <c r="CUU164" s="71"/>
      <c r="CUV164" s="71"/>
      <c r="CUW164" s="71"/>
      <c r="CUX164" s="71"/>
      <c r="CUY164" s="71"/>
      <c r="CUZ164" s="72"/>
      <c r="CVA164" s="72"/>
      <c r="CVB164" s="72"/>
      <c r="CVC164" s="72"/>
      <c r="CVD164" s="72"/>
      <c r="CVE164" s="72"/>
      <c r="CVF164" s="72"/>
      <c r="CVG164" s="72"/>
      <c r="CVH164" s="72"/>
      <c r="CVI164" s="71"/>
      <c r="CVJ164" s="71"/>
      <c r="CVK164" s="71"/>
      <c r="CVL164" s="71"/>
      <c r="CVM164" s="71"/>
      <c r="CVN164" s="71"/>
      <c r="CVO164" s="71"/>
      <c r="CVP164" s="72"/>
      <c r="CVQ164" s="72"/>
      <c r="CVR164" s="72"/>
      <c r="CVS164" s="72"/>
      <c r="CVT164" s="72"/>
      <c r="CVU164" s="72"/>
      <c r="CVV164" s="72"/>
      <c r="CVW164" s="72"/>
      <c r="CVX164" s="72"/>
      <c r="CVY164" s="71"/>
      <c r="CVZ164" s="71"/>
      <c r="CWA164" s="71"/>
      <c r="CWB164" s="71"/>
      <c r="CWC164" s="71"/>
      <c r="CWD164" s="71"/>
      <c r="CWE164" s="71"/>
      <c r="CWF164" s="72"/>
      <c r="CWG164" s="72"/>
      <c r="CWH164" s="72"/>
      <c r="CWI164" s="72"/>
      <c r="CWJ164" s="72"/>
      <c r="CWK164" s="72"/>
      <c r="CWL164" s="72"/>
      <c r="CWM164" s="72"/>
      <c r="CWN164" s="72"/>
      <c r="CWO164" s="71"/>
      <c r="CWP164" s="71"/>
      <c r="CWQ164" s="71"/>
      <c r="CWR164" s="71"/>
      <c r="CWS164" s="71"/>
      <c r="CWT164" s="71"/>
      <c r="CWU164" s="71"/>
      <c r="CWV164" s="72"/>
      <c r="CWW164" s="72"/>
      <c r="CWX164" s="72"/>
      <c r="CWY164" s="72"/>
      <c r="CWZ164" s="72"/>
      <c r="CXA164" s="72"/>
      <c r="CXB164" s="72"/>
      <c r="CXC164" s="72"/>
      <c r="CXD164" s="72"/>
      <c r="CXE164" s="71"/>
      <c r="CXF164" s="71"/>
      <c r="CXG164" s="71"/>
      <c r="CXH164" s="71"/>
      <c r="CXI164" s="71"/>
      <c r="CXJ164" s="71"/>
      <c r="CXK164" s="71"/>
      <c r="CXL164" s="72"/>
      <c r="CXM164" s="72"/>
      <c r="CXN164" s="72"/>
      <c r="CXO164" s="72"/>
      <c r="CXP164" s="72"/>
      <c r="CXQ164" s="72"/>
      <c r="CXR164" s="72"/>
      <c r="CXS164" s="72"/>
      <c r="CXT164" s="72"/>
      <c r="CXU164" s="71"/>
      <c r="CXV164" s="71"/>
      <c r="CXW164" s="71"/>
      <c r="CXX164" s="71"/>
      <c r="CXY164" s="71"/>
      <c r="CXZ164" s="71"/>
      <c r="CYA164" s="71"/>
      <c r="CYB164" s="72"/>
      <c r="CYC164" s="72"/>
      <c r="CYD164" s="72"/>
      <c r="CYE164" s="72"/>
      <c r="CYF164" s="72"/>
      <c r="CYG164" s="72"/>
      <c r="CYH164" s="72"/>
      <c r="CYI164" s="72"/>
      <c r="CYJ164" s="72"/>
      <c r="CYK164" s="71"/>
      <c r="CYL164" s="71"/>
      <c r="CYM164" s="71"/>
      <c r="CYN164" s="71"/>
      <c r="CYO164" s="71"/>
      <c r="CYP164" s="71"/>
      <c r="CYQ164" s="71"/>
      <c r="CYR164" s="72"/>
      <c r="CYS164" s="72"/>
      <c r="CYT164" s="72"/>
      <c r="CYU164" s="72"/>
      <c r="CYV164" s="72"/>
      <c r="CYW164" s="72"/>
      <c r="CYX164" s="72"/>
      <c r="CYY164" s="72"/>
      <c r="CYZ164" s="72"/>
      <c r="CZA164" s="71"/>
      <c r="CZB164" s="71"/>
      <c r="CZC164" s="71"/>
      <c r="CZD164" s="71"/>
      <c r="CZE164" s="71"/>
      <c r="CZF164" s="71"/>
      <c r="CZG164" s="71"/>
      <c r="CZH164" s="72"/>
      <c r="CZI164" s="72"/>
      <c r="CZJ164" s="72"/>
      <c r="CZK164" s="72"/>
      <c r="CZL164" s="72"/>
      <c r="CZM164" s="72"/>
      <c r="CZN164" s="72"/>
      <c r="CZO164" s="72"/>
      <c r="CZP164" s="72"/>
      <c r="CZQ164" s="71"/>
      <c r="CZR164" s="71"/>
      <c r="CZS164" s="71"/>
      <c r="CZT164" s="71"/>
      <c r="CZU164" s="71"/>
      <c r="CZV164" s="71"/>
      <c r="CZW164" s="71"/>
      <c r="CZX164" s="72"/>
      <c r="CZY164" s="72"/>
      <c r="CZZ164" s="72"/>
      <c r="DAA164" s="72"/>
      <c r="DAB164" s="72"/>
      <c r="DAC164" s="72"/>
      <c r="DAD164" s="72"/>
      <c r="DAE164" s="72"/>
      <c r="DAF164" s="72"/>
      <c r="DAG164" s="71"/>
      <c r="DAH164" s="71"/>
      <c r="DAI164" s="71"/>
      <c r="DAJ164" s="71"/>
      <c r="DAK164" s="71"/>
      <c r="DAL164" s="71"/>
      <c r="DAM164" s="71"/>
      <c r="DAN164" s="72"/>
      <c r="DAO164" s="72"/>
      <c r="DAP164" s="72"/>
      <c r="DAQ164" s="72"/>
      <c r="DAR164" s="72"/>
      <c r="DAS164" s="72"/>
      <c r="DAT164" s="72"/>
      <c r="DAU164" s="72"/>
      <c r="DAV164" s="72"/>
      <c r="DAW164" s="71"/>
      <c r="DAX164" s="71"/>
      <c r="DAY164" s="71"/>
      <c r="DAZ164" s="71"/>
      <c r="DBA164" s="71"/>
      <c r="DBB164" s="71"/>
      <c r="DBC164" s="71"/>
      <c r="DBD164" s="72"/>
      <c r="DBE164" s="72"/>
      <c r="DBF164" s="72"/>
      <c r="DBG164" s="72"/>
      <c r="DBH164" s="72"/>
      <c r="DBI164" s="72"/>
      <c r="DBJ164" s="72"/>
      <c r="DBK164" s="72"/>
      <c r="DBL164" s="72"/>
      <c r="DBM164" s="71"/>
      <c r="DBN164" s="71"/>
      <c r="DBO164" s="71"/>
      <c r="DBP164" s="71"/>
      <c r="DBQ164" s="71"/>
      <c r="DBR164" s="71"/>
      <c r="DBS164" s="71"/>
      <c r="DBT164" s="72"/>
      <c r="DBU164" s="72"/>
      <c r="DBV164" s="72"/>
      <c r="DBW164" s="72"/>
      <c r="DBX164" s="72"/>
      <c r="DBY164" s="72"/>
      <c r="DBZ164" s="72"/>
      <c r="DCA164" s="72"/>
      <c r="DCB164" s="72"/>
      <c r="DCC164" s="71"/>
      <c r="DCD164" s="71"/>
      <c r="DCE164" s="71"/>
      <c r="DCF164" s="71"/>
      <c r="DCG164" s="71"/>
      <c r="DCH164" s="71"/>
      <c r="DCI164" s="71"/>
      <c r="DCJ164" s="72"/>
      <c r="DCK164" s="72"/>
      <c r="DCL164" s="72"/>
      <c r="DCM164" s="72"/>
      <c r="DCN164" s="72"/>
      <c r="DCO164" s="72"/>
      <c r="DCP164" s="72"/>
      <c r="DCQ164" s="72"/>
      <c r="DCR164" s="72"/>
      <c r="DCS164" s="71"/>
      <c r="DCT164" s="71"/>
      <c r="DCU164" s="71"/>
      <c r="DCV164" s="71"/>
      <c r="DCW164" s="71"/>
      <c r="DCX164" s="71"/>
      <c r="DCY164" s="71"/>
      <c r="DCZ164" s="72"/>
      <c r="DDA164" s="72"/>
      <c r="DDB164" s="72"/>
      <c r="DDC164" s="72"/>
      <c r="DDD164" s="72"/>
      <c r="DDE164" s="72"/>
      <c r="DDF164" s="72"/>
      <c r="DDG164" s="72"/>
      <c r="DDH164" s="72"/>
      <c r="DDI164" s="71"/>
      <c r="DDJ164" s="71"/>
      <c r="DDK164" s="71"/>
      <c r="DDL164" s="71"/>
      <c r="DDM164" s="71"/>
      <c r="DDN164" s="71"/>
      <c r="DDO164" s="71"/>
      <c r="DDP164" s="72"/>
      <c r="DDQ164" s="72"/>
      <c r="DDR164" s="72"/>
      <c r="DDS164" s="72"/>
      <c r="DDT164" s="72"/>
      <c r="DDU164" s="72"/>
      <c r="DDV164" s="72"/>
      <c r="DDW164" s="72"/>
      <c r="DDX164" s="72"/>
      <c r="DDY164" s="71"/>
      <c r="DDZ164" s="71"/>
      <c r="DEA164" s="71"/>
      <c r="DEB164" s="71"/>
      <c r="DEC164" s="71"/>
      <c r="DED164" s="71"/>
      <c r="DEE164" s="71"/>
      <c r="DEF164" s="72"/>
      <c r="DEG164" s="72"/>
      <c r="DEH164" s="72"/>
      <c r="DEI164" s="72"/>
      <c r="DEJ164" s="72"/>
      <c r="DEK164" s="72"/>
      <c r="DEL164" s="72"/>
      <c r="DEM164" s="72"/>
      <c r="DEN164" s="72"/>
      <c r="DEO164" s="71"/>
      <c r="DEP164" s="71"/>
      <c r="DEQ164" s="71"/>
      <c r="DER164" s="71"/>
      <c r="DES164" s="71"/>
      <c r="DET164" s="71"/>
      <c r="DEU164" s="71"/>
      <c r="DEV164" s="72"/>
      <c r="DEW164" s="72"/>
      <c r="DEX164" s="72"/>
      <c r="DEY164" s="72"/>
      <c r="DEZ164" s="72"/>
      <c r="DFA164" s="72"/>
      <c r="DFB164" s="72"/>
      <c r="DFC164" s="72"/>
      <c r="DFD164" s="72"/>
      <c r="DFE164" s="71"/>
      <c r="DFF164" s="71"/>
      <c r="DFG164" s="71"/>
      <c r="DFH164" s="71"/>
      <c r="DFI164" s="71"/>
      <c r="DFJ164" s="71"/>
      <c r="DFK164" s="71"/>
      <c r="DFL164" s="72"/>
      <c r="DFM164" s="72"/>
      <c r="DFN164" s="72"/>
      <c r="DFO164" s="72"/>
      <c r="DFP164" s="72"/>
      <c r="DFQ164" s="72"/>
      <c r="DFR164" s="72"/>
      <c r="DFS164" s="72"/>
      <c r="DFT164" s="72"/>
      <c r="DFU164" s="71"/>
      <c r="DFV164" s="71"/>
      <c r="DFW164" s="71"/>
      <c r="DFX164" s="71"/>
      <c r="DFY164" s="71"/>
      <c r="DFZ164" s="71"/>
      <c r="DGA164" s="71"/>
      <c r="DGB164" s="72"/>
      <c r="DGC164" s="72"/>
      <c r="DGD164" s="72"/>
      <c r="DGE164" s="72"/>
      <c r="DGF164" s="72"/>
      <c r="DGG164" s="72"/>
      <c r="DGH164" s="72"/>
      <c r="DGI164" s="72"/>
      <c r="DGJ164" s="72"/>
      <c r="DGK164" s="71"/>
      <c r="DGL164" s="71"/>
      <c r="DGM164" s="71"/>
      <c r="DGN164" s="71"/>
      <c r="DGO164" s="71"/>
      <c r="DGP164" s="71"/>
      <c r="DGQ164" s="71"/>
      <c r="DGR164" s="72"/>
      <c r="DGS164" s="72"/>
      <c r="DGT164" s="72"/>
      <c r="DGU164" s="72"/>
      <c r="DGV164" s="72"/>
      <c r="DGW164" s="72"/>
      <c r="DGX164" s="72"/>
      <c r="DGY164" s="72"/>
      <c r="DGZ164" s="72"/>
      <c r="DHA164" s="71"/>
      <c r="DHB164" s="71"/>
      <c r="DHC164" s="71"/>
      <c r="DHD164" s="71"/>
      <c r="DHE164" s="71"/>
      <c r="DHF164" s="71"/>
      <c r="DHG164" s="71"/>
      <c r="DHH164" s="72"/>
      <c r="DHI164" s="72"/>
      <c r="DHJ164" s="72"/>
      <c r="DHK164" s="72"/>
      <c r="DHL164" s="72"/>
      <c r="DHM164" s="72"/>
      <c r="DHN164" s="72"/>
      <c r="DHO164" s="72"/>
      <c r="DHP164" s="72"/>
      <c r="DHQ164" s="71"/>
      <c r="DHR164" s="71"/>
      <c r="DHS164" s="71"/>
      <c r="DHT164" s="71"/>
      <c r="DHU164" s="71"/>
      <c r="DHV164" s="71"/>
      <c r="DHW164" s="71"/>
      <c r="DHX164" s="72"/>
      <c r="DHY164" s="72"/>
      <c r="DHZ164" s="72"/>
      <c r="DIA164" s="72"/>
      <c r="DIB164" s="72"/>
      <c r="DIC164" s="72"/>
      <c r="DID164" s="72"/>
      <c r="DIE164" s="72"/>
      <c r="DIF164" s="72"/>
      <c r="DIG164" s="71"/>
      <c r="DIH164" s="71"/>
      <c r="DII164" s="71"/>
      <c r="DIJ164" s="71"/>
      <c r="DIK164" s="71"/>
      <c r="DIL164" s="71"/>
      <c r="DIM164" s="71"/>
      <c r="DIN164" s="72"/>
      <c r="DIO164" s="72"/>
      <c r="DIP164" s="72"/>
      <c r="DIQ164" s="72"/>
      <c r="DIR164" s="72"/>
      <c r="DIS164" s="72"/>
      <c r="DIT164" s="72"/>
      <c r="DIU164" s="72"/>
      <c r="DIV164" s="72"/>
      <c r="DIW164" s="71"/>
      <c r="DIX164" s="71"/>
      <c r="DIY164" s="71"/>
      <c r="DIZ164" s="71"/>
      <c r="DJA164" s="71"/>
      <c r="DJB164" s="71"/>
      <c r="DJC164" s="71"/>
      <c r="DJD164" s="72"/>
      <c r="DJE164" s="72"/>
      <c r="DJF164" s="72"/>
      <c r="DJG164" s="72"/>
      <c r="DJH164" s="72"/>
      <c r="DJI164" s="72"/>
      <c r="DJJ164" s="72"/>
      <c r="DJK164" s="72"/>
      <c r="DJL164" s="72"/>
      <c r="DJM164" s="71"/>
      <c r="DJN164" s="71"/>
      <c r="DJO164" s="71"/>
      <c r="DJP164" s="71"/>
      <c r="DJQ164" s="71"/>
      <c r="DJR164" s="71"/>
      <c r="DJS164" s="71"/>
      <c r="DJT164" s="72"/>
      <c r="DJU164" s="72"/>
      <c r="DJV164" s="72"/>
      <c r="DJW164" s="72"/>
      <c r="DJX164" s="72"/>
      <c r="DJY164" s="72"/>
      <c r="DJZ164" s="72"/>
      <c r="DKA164" s="72"/>
      <c r="DKB164" s="72"/>
      <c r="DKC164" s="71"/>
      <c r="DKD164" s="71"/>
      <c r="DKE164" s="71"/>
      <c r="DKF164" s="71"/>
      <c r="DKG164" s="71"/>
      <c r="DKH164" s="71"/>
      <c r="DKI164" s="71"/>
      <c r="DKJ164" s="72"/>
      <c r="DKK164" s="72"/>
      <c r="DKL164" s="72"/>
      <c r="DKM164" s="72"/>
      <c r="DKN164" s="72"/>
      <c r="DKO164" s="72"/>
      <c r="DKP164" s="72"/>
      <c r="DKQ164" s="72"/>
      <c r="DKR164" s="72"/>
      <c r="DKS164" s="71"/>
      <c r="DKT164" s="71"/>
      <c r="DKU164" s="71"/>
      <c r="DKV164" s="71"/>
      <c r="DKW164" s="71"/>
      <c r="DKX164" s="71"/>
      <c r="DKY164" s="71"/>
      <c r="DKZ164" s="72"/>
      <c r="DLA164" s="72"/>
      <c r="DLB164" s="72"/>
      <c r="DLC164" s="72"/>
      <c r="DLD164" s="72"/>
      <c r="DLE164" s="72"/>
      <c r="DLF164" s="72"/>
      <c r="DLG164" s="72"/>
      <c r="DLH164" s="72"/>
      <c r="DLI164" s="71"/>
      <c r="DLJ164" s="71"/>
      <c r="DLK164" s="71"/>
      <c r="DLL164" s="71"/>
      <c r="DLM164" s="71"/>
      <c r="DLN164" s="71"/>
      <c r="DLO164" s="71"/>
      <c r="DLP164" s="72"/>
      <c r="DLQ164" s="72"/>
      <c r="DLR164" s="72"/>
      <c r="DLS164" s="72"/>
      <c r="DLT164" s="72"/>
      <c r="DLU164" s="72"/>
      <c r="DLV164" s="72"/>
      <c r="DLW164" s="72"/>
      <c r="DLX164" s="72"/>
      <c r="DLY164" s="71"/>
      <c r="DLZ164" s="71"/>
      <c r="DMA164" s="71"/>
      <c r="DMB164" s="71"/>
      <c r="DMC164" s="71"/>
      <c r="DMD164" s="71"/>
      <c r="DME164" s="71"/>
      <c r="DMF164" s="72"/>
      <c r="DMG164" s="72"/>
      <c r="DMH164" s="72"/>
      <c r="DMI164" s="72"/>
      <c r="DMJ164" s="72"/>
      <c r="DMK164" s="72"/>
      <c r="DML164" s="72"/>
      <c r="DMM164" s="72"/>
      <c r="DMN164" s="72"/>
      <c r="DMO164" s="71"/>
      <c r="DMP164" s="71"/>
      <c r="DMQ164" s="71"/>
      <c r="DMR164" s="71"/>
      <c r="DMS164" s="71"/>
      <c r="DMT164" s="71"/>
      <c r="DMU164" s="71"/>
      <c r="DMV164" s="72"/>
      <c r="DMW164" s="72"/>
      <c r="DMX164" s="72"/>
      <c r="DMY164" s="72"/>
      <c r="DMZ164" s="72"/>
      <c r="DNA164" s="72"/>
      <c r="DNB164" s="72"/>
      <c r="DNC164" s="72"/>
      <c r="DND164" s="72"/>
      <c r="DNE164" s="71"/>
      <c r="DNF164" s="71"/>
      <c r="DNG164" s="71"/>
      <c r="DNH164" s="71"/>
      <c r="DNI164" s="71"/>
      <c r="DNJ164" s="71"/>
      <c r="DNK164" s="71"/>
      <c r="DNL164" s="72"/>
      <c r="DNM164" s="72"/>
      <c r="DNN164" s="72"/>
      <c r="DNO164" s="72"/>
      <c r="DNP164" s="72"/>
      <c r="DNQ164" s="72"/>
      <c r="DNR164" s="72"/>
      <c r="DNS164" s="72"/>
      <c r="DNT164" s="72"/>
      <c r="DNU164" s="71"/>
      <c r="DNV164" s="71"/>
      <c r="DNW164" s="71"/>
      <c r="DNX164" s="71"/>
      <c r="DNY164" s="71"/>
      <c r="DNZ164" s="71"/>
      <c r="DOA164" s="71"/>
      <c r="DOB164" s="72"/>
      <c r="DOC164" s="72"/>
      <c r="DOD164" s="72"/>
      <c r="DOE164" s="72"/>
      <c r="DOF164" s="72"/>
      <c r="DOG164" s="72"/>
      <c r="DOH164" s="72"/>
      <c r="DOI164" s="72"/>
      <c r="DOJ164" s="72"/>
      <c r="DOK164" s="71"/>
      <c r="DOL164" s="71"/>
      <c r="DOM164" s="71"/>
      <c r="DON164" s="71"/>
      <c r="DOO164" s="71"/>
      <c r="DOP164" s="71"/>
      <c r="DOQ164" s="71"/>
      <c r="DOR164" s="72"/>
      <c r="DOS164" s="72"/>
      <c r="DOT164" s="72"/>
      <c r="DOU164" s="72"/>
      <c r="DOV164" s="72"/>
      <c r="DOW164" s="72"/>
      <c r="DOX164" s="72"/>
      <c r="DOY164" s="72"/>
      <c r="DOZ164" s="72"/>
      <c r="DPA164" s="71"/>
      <c r="DPB164" s="71"/>
      <c r="DPC164" s="71"/>
      <c r="DPD164" s="71"/>
      <c r="DPE164" s="71"/>
      <c r="DPF164" s="71"/>
      <c r="DPG164" s="71"/>
      <c r="DPH164" s="72"/>
      <c r="DPI164" s="72"/>
      <c r="DPJ164" s="72"/>
      <c r="DPK164" s="72"/>
      <c r="DPL164" s="72"/>
      <c r="DPM164" s="72"/>
      <c r="DPN164" s="72"/>
      <c r="DPO164" s="72"/>
      <c r="DPP164" s="72"/>
      <c r="DPQ164" s="71"/>
      <c r="DPR164" s="71"/>
      <c r="DPS164" s="71"/>
      <c r="DPT164" s="71"/>
      <c r="DPU164" s="71"/>
      <c r="DPV164" s="71"/>
      <c r="DPW164" s="71"/>
      <c r="DPX164" s="72"/>
      <c r="DPY164" s="72"/>
      <c r="DPZ164" s="72"/>
      <c r="DQA164" s="72"/>
      <c r="DQB164" s="72"/>
      <c r="DQC164" s="72"/>
      <c r="DQD164" s="72"/>
      <c r="DQE164" s="72"/>
      <c r="DQF164" s="72"/>
      <c r="DQG164" s="71"/>
      <c r="DQH164" s="71"/>
      <c r="DQI164" s="71"/>
      <c r="DQJ164" s="71"/>
      <c r="DQK164" s="71"/>
      <c r="DQL164" s="71"/>
      <c r="DQM164" s="71"/>
      <c r="DQN164" s="72"/>
      <c r="DQO164" s="72"/>
      <c r="DQP164" s="72"/>
      <c r="DQQ164" s="72"/>
      <c r="DQR164" s="72"/>
      <c r="DQS164" s="72"/>
      <c r="DQT164" s="72"/>
      <c r="DQU164" s="72"/>
      <c r="DQV164" s="72"/>
      <c r="DQW164" s="71"/>
      <c r="DQX164" s="71"/>
      <c r="DQY164" s="71"/>
      <c r="DQZ164" s="71"/>
      <c r="DRA164" s="71"/>
      <c r="DRB164" s="71"/>
      <c r="DRC164" s="71"/>
      <c r="DRD164" s="72"/>
      <c r="DRE164" s="72"/>
      <c r="DRF164" s="72"/>
      <c r="DRG164" s="72"/>
      <c r="DRH164" s="72"/>
      <c r="DRI164" s="72"/>
      <c r="DRJ164" s="72"/>
      <c r="DRK164" s="72"/>
      <c r="DRL164" s="72"/>
      <c r="DRM164" s="71"/>
      <c r="DRN164" s="71"/>
      <c r="DRO164" s="71"/>
      <c r="DRP164" s="71"/>
      <c r="DRQ164" s="71"/>
      <c r="DRR164" s="71"/>
      <c r="DRS164" s="71"/>
      <c r="DRT164" s="72"/>
      <c r="DRU164" s="72"/>
      <c r="DRV164" s="72"/>
      <c r="DRW164" s="72"/>
      <c r="DRX164" s="72"/>
      <c r="DRY164" s="72"/>
      <c r="DRZ164" s="72"/>
      <c r="DSA164" s="72"/>
      <c r="DSB164" s="72"/>
      <c r="DSC164" s="71"/>
      <c r="DSD164" s="71"/>
      <c r="DSE164" s="71"/>
      <c r="DSF164" s="71"/>
      <c r="DSG164" s="71"/>
      <c r="DSH164" s="71"/>
      <c r="DSI164" s="71"/>
      <c r="DSJ164" s="72"/>
      <c r="DSK164" s="72"/>
      <c r="DSL164" s="72"/>
      <c r="DSM164" s="72"/>
      <c r="DSN164" s="72"/>
      <c r="DSO164" s="72"/>
      <c r="DSP164" s="72"/>
      <c r="DSQ164" s="72"/>
      <c r="DSR164" s="72"/>
      <c r="DSS164" s="71"/>
      <c r="DST164" s="71"/>
      <c r="DSU164" s="71"/>
      <c r="DSV164" s="71"/>
      <c r="DSW164" s="71"/>
      <c r="DSX164" s="71"/>
      <c r="DSY164" s="71"/>
      <c r="DSZ164" s="72"/>
      <c r="DTA164" s="72"/>
      <c r="DTB164" s="72"/>
      <c r="DTC164" s="72"/>
      <c r="DTD164" s="72"/>
      <c r="DTE164" s="72"/>
      <c r="DTF164" s="72"/>
      <c r="DTG164" s="72"/>
      <c r="DTH164" s="72"/>
      <c r="DTI164" s="71"/>
      <c r="DTJ164" s="71"/>
      <c r="DTK164" s="71"/>
      <c r="DTL164" s="71"/>
      <c r="DTM164" s="71"/>
      <c r="DTN164" s="71"/>
      <c r="DTO164" s="71"/>
      <c r="DTP164" s="72"/>
      <c r="DTQ164" s="72"/>
      <c r="DTR164" s="72"/>
      <c r="DTS164" s="72"/>
      <c r="DTT164" s="72"/>
      <c r="DTU164" s="72"/>
      <c r="DTV164" s="72"/>
      <c r="DTW164" s="72"/>
      <c r="DTX164" s="72"/>
      <c r="DTY164" s="71"/>
      <c r="DTZ164" s="71"/>
      <c r="DUA164" s="71"/>
      <c r="DUB164" s="71"/>
      <c r="DUC164" s="71"/>
      <c r="DUD164" s="71"/>
      <c r="DUE164" s="71"/>
      <c r="DUF164" s="72"/>
      <c r="DUG164" s="72"/>
      <c r="DUH164" s="72"/>
      <c r="DUI164" s="72"/>
      <c r="DUJ164" s="72"/>
      <c r="DUK164" s="72"/>
      <c r="DUL164" s="72"/>
      <c r="DUM164" s="72"/>
      <c r="DUN164" s="72"/>
      <c r="DUO164" s="71"/>
      <c r="DUP164" s="71"/>
      <c r="DUQ164" s="71"/>
      <c r="DUR164" s="71"/>
      <c r="DUS164" s="71"/>
      <c r="DUT164" s="71"/>
      <c r="DUU164" s="71"/>
      <c r="DUV164" s="72"/>
      <c r="DUW164" s="72"/>
      <c r="DUX164" s="72"/>
      <c r="DUY164" s="72"/>
      <c r="DUZ164" s="72"/>
      <c r="DVA164" s="72"/>
      <c r="DVB164" s="72"/>
      <c r="DVC164" s="72"/>
      <c r="DVD164" s="72"/>
      <c r="DVE164" s="71"/>
      <c r="DVF164" s="71"/>
      <c r="DVG164" s="71"/>
      <c r="DVH164" s="71"/>
      <c r="DVI164" s="71"/>
      <c r="DVJ164" s="71"/>
      <c r="DVK164" s="71"/>
      <c r="DVL164" s="72"/>
      <c r="DVM164" s="72"/>
      <c r="DVN164" s="72"/>
      <c r="DVO164" s="72"/>
      <c r="DVP164" s="72"/>
      <c r="DVQ164" s="72"/>
      <c r="DVR164" s="72"/>
      <c r="DVS164" s="72"/>
      <c r="DVT164" s="72"/>
      <c r="DVU164" s="71"/>
      <c r="DVV164" s="71"/>
      <c r="DVW164" s="71"/>
      <c r="DVX164" s="71"/>
      <c r="DVY164" s="71"/>
      <c r="DVZ164" s="71"/>
      <c r="DWA164" s="71"/>
      <c r="DWB164" s="72"/>
      <c r="DWC164" s="72"/>
      <c r="DWD164" s="72"/>
      <c r="DWE164" s="72"/>
      <c r="DWF164" s="72"/>
      <c r="DWG164" s="72"/>
      <c r="DWH164" s="72"/>
      <c r="DWI164" s="72"/>
      <c r="DWJ164" s="72"/>
      <c r="DWK164" s="71"/>
      <c r="DWL164" s="71"/>
      <c r="DWM164" s="71"/>
      <c r="DWN164" s="71"/>
      <c r="DWO164" s="71"/>
      <c r="DWP164" s="71"/>
      <c r="DWQ164" s="71"/>
      <c r="DWR164" s="72"/>
      <c r="DWS164" s="72"/>
      <c r="DWT164" s="72"/>
      <c r="DWU164" s="72"/>
      <c r="DWV164" s="72"/>
      <c r="DWW164" s="72"/>
      <c r="DWX164" s="72"/>
      <c r="DWY164" s="72"/>
      <c r="DWZ164" s="72"/>
      <c r="DXA164" s="71"/>
      <c r="DXB164" s="71"/>
      <c r="DXC164" s="71"/>
      <c r="DXD164" s="71"/>
      <c r="DXE164" s="71"/>
      <c r="DXF164" s="71"/>
      <c r="DXG164" s="71"/>
      <c r="DXH164" s="72"/>
      <c r="DXI164" s="72"/>
      <c r="DXJ164" s="72"/>
      <c r="DXK164" s="72"/>
      <c r="DXL164" s="72"/>
      <c r="DXM164" s="72"/>
      <c r="DXN164" s="72"/>
      <c r="DXO164" s="72"/>
      <c r="DXP164" s="72"/>
      <c r="DXQ164" s="71"/>
      <c r="DXR164" s="71"/>
      <c r="DXS164" s="71"/>
      <c r="DXT164" s="71"/>
      <c r="DXU164" s="71"/>
      <c r="DXV164" s="71"/>
      <c r="DXW164" s="71"/>
      <c r="DXX164" s="72"/>
      <c r="DXY164" s="72"/>
      <c r="DXZ164" s="72"/>
      <c r="DYA164" s="72"/>
      <c r="DYB164" s="72"/>
      <c r="DYC164" s="72"/>
      <c r="DYD164" s="72"/>
      <c r="DYE164" s="72"/>
      <c r="DYF164" s="72"/>
      <c r="DYG164" s="71"/>
      <c r="DYH164" s="71"/>
      <c r="DYI164" s="71"/>
      <c r="DYJ164" s="71"/>
      <c r="DYK164" s="71"/>
      <c r="DYL164" s="71"/>
      <c r="DYM164" s="71"/>
      <c r="DYN164" s="72"/>
      <c r="DYO164" s="72"/>
      <c r="DYP164" s="72"/>
      <c r="DYQ164" s="72"/>
      <c r="DYR164" s="72"/>
      <c r="DYS164" s="72"/>
      <c r="DYT164" s="72"/>
      <c r="DYU164" s="72"/>
      <c r="DYV164" s="72"/>
      <c r="DYW164" s="71"/>
      <c r="DYX164" s="71"/>
      <c r="DYY164" s="71"/>
      <c r="DYZ164" s="71"/>
      <c r="DZA164" s="71"/>
      <c r="DZB164" s="71"/>
      <c r="DZC164" s="71"/>
      <c r="DZD164" s="72"/>
      <c r="DZE164" s="72"/>
      <c r="DZF164" s="72"/>
      <c r="DZG164" s="72"/>
      <c r="DZH164" s="72"/>
      <c r="DZI164" s="72"/>
      <c r="DZJ164" s="72"/>
      <c r="DZK164" s="72"/>
      <c r="DZL164" s="72"/>
      <c r="DZM164" s="71"/>
      <c r="DZN164" s="71"/>
      <c r="DZO164" s="71"/>
      <c r="DZP164" s="71"/>
      <c r="DZQ164" s="71"/>
      <c r="DZR164" s="71"/>
      <c r="DZS164" s="71"/>
      <c r="DZT164" s="72"/>
      <c r="DZU164" s="72"/>
      <c r="DZV164" s="72"/>
      <c r="DZW164" s="72"/>
      <c r="DZX164" s="72"/>
      <c r="DZY164" s="72"/>
      <c r="DZZ164" s="72"/>
      <c r="EAA164" s="72"/>
      <c r="EAB164" s="72"/>
      <c r="EAC164" s="71"/>
      <c r="EAD164" s="71"/>
      <c r="EAE164" s="71"/>
      <c r="EAF164" s="71"/>
      <c r="EAG164" s="71"/>
      <c r="EAH164" s="71"/>
      <c r="EAI164" s="71"/>
      <c r="EAJ164" s="72"/>
      <c r="EAK164" s="72"/>
      <c r="EAL164" s="72"/>
      <c r="EAM164" s="72"/>
      <c r="EAN164" s="72"/>
      <c r="EAO164" s="72"/>
      <c r="EAP164" s="72"/>
      <c r="EAQ164" s="72"/>
      <c r="EAR164" s="72"/>
      <c r="EAS164" s="71"/>
      <c r="EAT164" s="71"/>
      <c r="EAU164" s="71"/>
      <c r="EAV164" s="71"/>
      <c r="EAW164" s="71"/>
      <c r="EAX164" s="71"/>
      <c r="EAY164" s="71"/>
      <c r="EAZ164" s="72"/>
      <c r="EBA164" s="72"/>
      <c r="EBB164" s="72"/>
      <c r="EBC164" s="72"/>
      <c r="EBD164" s="72"/>
      <c r="EBE164" s="72"/>
      <c r="EBF164" s="72"/>
      <c r="EBG164" s="72"/>
      <c r="EBH164" s="72"/>
      <c r="EBI164" s="71"/>
      <c r="EBJ164" s="71"/>
      <c r="EBK164" s="71"/>
      <c r="EBL164" s="71"/>
      <c r="EBM164" s="71"/>
      <c r="EBN164" s="71"/>
      <c r="EBO164" s="71"/>
      <c r="EBP164" s="72"/>
      <c r="EBQ164" s="72"/>
      <c r="EBR164" s="72"/>
      <c r="EBS164" s="72"/>
      <c r="EBT164" s="72"/>
      <c r="EBU164" s="72"/>
      <c r="EBV164" s="72"/>
      <c r="EBW164" s="72"/>
      <c r="EBX164" s="72"/>
      <c r="EBY164" s="71"/>
      <c r="EBZ164" s="71"/>
      <c r="ECA164" s="71"/>
      <c r="ECB164" s="71"/>
      <c r="ECC164" s="71"/>
      <c r="ECD164" s="71"/>
      <c r="ECE164" s="71"/>
      <c r="ECF164" s="72"/>
      <c r="ECG164" s="72"/>
      <c r="ECH164" s="72"/>
      <c r="ECI164" s="72"/>
      <c r="ECJ164" s="72"/>
      <c r="ECK164" s="72"/>
      <c r="ECL164" s="72"/>
      <c r="ECM164" s="72"/>
      <c r="ECN164" s="72"/>
      <c r="ECO164" s="71"/>
      <c r="ECP164" s="71"/>
      <c r="ECQ164" s="71"/>
      <c r="ECR164" s="71"/>
      <c r="ECS164" s="71"/>
      <c r="ECT164" s="71"/>
      <c r="ECU164" s="71"/>
      <c r="ECV164" s="72"/>
      <c r="ECW164" s="72"/>
      <c r="ECX164" s="72"/>
      <c r="ECY164" s="72"/>
      <c r="ECZ164" s="72"/>
      <c r="EDA164" s="72"/>
      <c r="EDB164" s="72"/>
      <c r="EDC164" s="72"/>
      <c r="EDD164" s="72"/>
      <c r="EDE164" s="71"/>
      <c r="EDF164" s="71"/>
      <c r="EDG164" s="71"/>
      <c r="EDH164" s="71"/>
      <c r="EDI164" s="71"/>
      <c r="EDJ164" s="71"/>
      <c r="EDK164" s="71"/>
      <c r="EDL164" s="72"/>
      <c r="EDM164" s="72"/>
      <c r="EDN164" s="72"/>
      <c r="EDO164" s="72"/>
      <c r="EDP164" s="72"/>
      <c r="EDQ164" s="72"/>
      <c r="EDR164" s="72"/>
      <c r="EDS164" s="72"/>
      <c r="EDT164" s="72"/>
      <c r="EDU164" s="71"/>
      <c r="EDV164" s="71"/>
      <c r="EDW164" s="71"/>
      <c r="EDX164" s="71"/>
      <c r="EDY164" s="71"/>
      <c r="EDZ164" s="71"/>
      <c r="EEA164" s="71"/>
      <c r="EEB164" s="72"/>
      <c r="EEC164" s="72"/>
      <c r="EED164" s="72"/>
      <c r="EEE164" s="72"/>
      <c r="EEF164" s="72"/>
      <c r="EEG164" s="72"/>
      <c r="EEH164" s="72"/>
      <c r="EEI164" s="72"/>
      <c r="EEJ164" s="72"/>
      <c r="EEK164" s="71"/>
      <c r="EEL164" s="71"/>
      <c r="EEM164" s="71"/>
      <c r="EEN164" s="71"/>
      <c r="EEO164" s="71"/>
      <c r="EEP164" s="71"/>
      <c r="EEQ164" s="71"/>
      <c r="EER164" s="72"/>
      <c r="EES164" s="72"/>
      <c r="EET164" s="72"/>
      <c r="EEU164" s="72"/>
      <c r="EEV164" s="72"/>
      <c r="EEW164" s="72"/>
      <c r="EEX164" s="72"/>
      <c r="EEY164" s="72"/>
      <c r="EEZ164" s="72"/>
      <c r="EFA164" s="71"/>
      <c r="EFB164" s="71"/>
      <c r="EFC164" s="71"/>
      <c r="EFD164" s="71"/>
      <c r="EFE164" s="71"/>
      <c r="EFF164" s="71"/>
      <c r="EFG164" s="71"/>
      <c r="EFH164" s="72"/>
      <c r="EFI164" s="72"/>
      <c r="EFJ164" s="72"/>
      <c r="EFK164" s="72"/>
      <c r="EFL164" s="72"/>
      <c r="EFM164" s="72"/>
      <c r="EFN164" s="72"/>
      <c r="EFO164" s="72"/>
      <c r="EFP164" s="72"/>
      <c r="EFQ164" s="71"/>
      <c r="EFR164" s="71"/>
      <c r="EFS164" s="71"/>
      <c r="EFT164" s="71"/>
      <c r="EFU164" s="71"/>
      <c r="EFV164" s="71"/>
      <c r="EFW164" s="71"/>
      <c r="EFX164" s="72"/>
      <c r="EFY164" s="72"/>
      <c r="EFZ164" s="72"/>
      <c r="EGA164" s="72"/>
      <c r="EGB164" s="72"/>
      <c r="EGC164" s="72"/>
      <c r="EGD164" s="72"/>
      <c r="EGE164" s="72"/>
      <c r="EGF164" s="72"/>
      <c r="EGG164" s="71"/>
      <c r="EGH164" s="71"/>
      <c r="EGI164" s="71"/>
      <c r="EGJ164" s="71"/>
      <c r="EGK164" s="71"/>
      <c r="EGL164" s="71"/>
      <c r="EGM164" s="71"/>
      <c r="EGN164" s="72"/>
      <c r="EGO164" s="72"/>
      <c r="EGP164" s="72"/>
      <c r="EGQ164" s="72"/>
      <c r="EGR164" s="72"/>
      <c r="EGS164" s="72"/>
      <c r="EGT164" s="72"/>
      <c r="EGU164" s="72"/>
      <c r="EGV164" s="72"/>
      <c r="EGW164" s="71"/>
      <c r="EGX164" s="71"/>
      <c r="EGY164" s="71"/>
      <c r="EGZ164" s="71"/>
      <c r="EHA164" s="71"/>
      <c r="EHB164" s="71"/>
      <c r="EHC164" s="71"/>
      <c r="EHD164" s="72"/>
      <c r="EHE164" s="72"/>
      <c r="EHF164" s="72"/>
      <c r="EHG164" s="72"/>
      <c r="EHH164" s="72"/>
      <c r="EHI164" s="72"/>
      <c r="EHJ164" s="72"/>
      <c r="EHK164" s="72"/>
      <c r="EHL164" s="72"/>
      <c r="EHM164" s="71"/>
      <c r="EHN164" s="71"/>
      <c r="EHO164" s="71"/>
      <c r="EHP164" s="71"/>
      <c r="EHQ164" s="71"/>
      <c r="EHR164" s="71"/>
      <c r="EHS164" s="71"/>
      <c r="EHT164" s="72"/>
      <c r="EHU164" s="72"/>
      <c r="EHV164" s="72"/>
      <c r="EHW164" s="72"/>
      <c r="EHX164" s="72"/>
      <c r="EHY164" s="72"/>
      <c r="EHZ164" s="72"/>
      <c r="EIA164" s="72"/>
      <c r="EIB164" s="72"/>
      <c r="EIC164" s="71"/>
      <c r="EID164" s="71"/>
      <c r="EIE164" s="71"/>
      <c r="EIF164" s="71"/>
      <c r="EIG164" s="71"/>
      <c r="EIH164" s="71"/>
      <c r="EII164" s="71"/>
      <c r="EIJ164" s="72"/>
      <c r="EIK164" s="72"/>
      <c r="EIL164" s="72"/>
      <c r="EIM164" s="72"/>
      <c r="EIN164" s="72"/>
      <c r="EIO164" s="72"/>
      <c r="EIP164" s="72"/>
      <c r="EIQ164" s="72"/>
      <c r="EIR164" s="72"/>
      <c r="EIS164" s="71"/>
      <c r="EIT164" s="71"/>
      <c r="EIU164" s="71"/>
      <c r="EIV164" s="71"/>
      <c r="EIW164" s="71"/>
      <c r="EIX164" s="71"/>
      <c r="EIY164" s="71"/>
      <c r="EIZ164" s="72"/>
      <c r="EJA164" s="72"/>
      <c r="EJB164" s="72"/>
      <c r="EJC164" s="72"/>
      <c r="EJD164" s="72"/>
      <c r="EJE164" s="72"/>
      <c r="EJF164" s="72"/>
      <c r="EJG164" s="72"/>
      <c r="EJH164" s="72"/>
      <c r="EJI164" s="71"/>
      <c r="EJJ164" s="71"/>
      <c r="EJK164" s="71"/>
      <c r="EJL164" s="71"/>
      <c r="EJM164" s="71"/>
      <c r="EJN164" s="71"/>
      <c r="EJO164" s="71"/>
      <c r="EJP164" s="72"/>
      <c r="EJQ164" s="72"/>
      <c r="EJR164" s="72"/>
      <c r="EJS164" s="72"/>
      <c r="EJT164" s="72"/>
      <c r="EJU164" s="72"/>
      <c r="EJV164" s="72"/>
      <c r="EJW164" s="72"/>
      <c r="EJX164" s="72"/>
      <c r="EJY164" s="71"/>
      <c r="EJZ164" s="71"/>
      <c r="EKA164" s="71"/>
      <c r="EKB164" s="71"/>
      <c r="EKC164" s="71"/>
      <c r="EKD164" s="71"/>
      <c r="EKE164" s="71"/>
      <c r="EKF164" s="72"/>
      <c r="EKG164" s="72"/>
      <c r="EKH164" s="72"/>
      <c r="EKI164" s="72"/>
      <c r="EKJ164" s="72"/>
      <c r="EKK164" s="72"/>
      <c r="EKL164" s="72"/>
      <c r="EKM164" s="72"/>
      <c r="EKN164" s="72"/>
      <c r="EKO164" s="71"/>
      <c r="EKP164" s="71"/>
      <c r="EKQ164" s="71"/>
      <c r="EKR164" s="71"/>
      <c r="EKS164" s="71"/>
      <c r="EKT164" s="71"/>
      <c r="EKU164" s="71"/>
      <c r="EKV164" s="72"/>
      <c r="EKW164" s="72"/>
      <c r="EKX164" s="72"/>
      <c r="EKY164" s="72"/>
      <c r="EKZ164" s="72"/>
      <c r="ELA164" s="72"/>
      <c r="ELB164" s="72"/>
      <c r="ELC164" s="72"/>
      <c r="ELD164" s="72"/>
      <c r="ELE164" s="71"/>
      <c r="ELF164" s="71"/>
      <c r="ELG164" s="71"/>
      <c r="ELH164" s="71"/>
      <c r="ELI164" s="71"/>
      <c r="ELJ164" s="71"/>
      <c r="ELK164" s="71"/>
      <c r="ELL164" s="72"/>
      <c r="ELM164" s="72"/>
      <c r="ELN164" s="72"/>
      <c r="ELO164" s="72"/>
      <c r="ELP164" s="72"/>
      <c r="ELQ164" s="72"/>
      <c r="ELR164" s="72"/>
      <c r="ELS164" s="72"/>
      <c r="ELT164" s="72"/>
      <c r="ELU164" s="71"/>
      <c r="ELV164" s="71"/>
      <c r="ELW164" s="71"/>
      <c r="ELX164" s="71"/>
      <c r="ELY164" s="71"/>
      <c r="ELZ164" s="71"/>
      <c r="EMA164" s="71"/>
      <c r="EMB164" s="72"/>
      <c r="EMC164" s="72"/>
      <c r="EMD164" s="72"/>
      <c r="EME164" s="72"/>
      <c r="EMF164" s="72"/>
      <c r="EMG164" s="72"/>
      <c r="EMH164" s="72"/>
      <c r="EMI164" s="72"/>
      <c r="EMJ164" s="72"/>
      <c r="EMK164" s="71"/>
      <c r="EML164" s="71"/>
      <c r="EMM164" s="71"/>
      <c r="EMN164" s="71"/>
      <c r="EMO164" s="71"/>
      <c r="EMP164" s="71"/>
      <c r="EMQ164" s="71"/>
      <c r="EMR164" s="72"/>
      <c r="EMS164" s="72"/>
      <c r="EMT164" s="72"/>
      <c r="EMU164" s="72"/>
      <c r="EMV164" s="72"/>
      <c r="EMW164" s="72"/>
      <c r="EMX164" s="72"/>
      <c r="EMY164" s="72"/>
      <c r="EMZ164" s="72"/>
      <c r="ENA164" s="71"/>
      <c r="ENB164" s="71"/>
      <c r="ENC164" s="71"/>
      <c r="END164" s="71"/>
      <c r="ENE164" s="71"/>
      <c r="ENF164" s="71"/>
      <c r="ENG164" s="71"/>
      <c r="ENH164" s="72"/>
      <c r="ENI164" s="72"/>
      <c r="ENJ164" s="72"/>
      <c r="ENK164" s="72"/>
      <c r="ENL164" s="72"/>
      <c r="ENM164" s="72"/>
      <c r="ENN164" s="72"/>
      <c r="ENO164" s="72"/>
      <c r="ENP164" s="72"/>
      <c r="ENQ164" s="71"/>
      <c r="ENR164" s="71"/>
      <c r="ENS164" s="71"/>
      <c r="ENT164" s="71"/>
      <c r="ENU164" s="71"/>
      <c r="ENV164" s="71"/>
      <c r="ENW164" s="71"/>
      <c r="ENX164" s="72"/>
      <c r="ENY164" s="72"/>
      <c r="ENZ164" s="72"/>
      <c r="EOA164" s="72"/>
      <c r="EOB164" s="72"/>
      <c r="EOC164" s="72"/>
      <c r="EOD164" s="72"/>
      <c r="EOE164" s="72"/>
      <c r="EOF164" s="72"/>
      <c r="EOG164" s="71"/>
      <c r="EOH164" s="71"/>
      <c r="EOI164" s="71"/>
      <c r="EOJ164" s="71"/>
      <c r="EOK164" s="71"/>
      <c r="EOL164" s="71"/>
      <c r="EOM164" s="71"/>
      <c r="EON164" s="72"/>
      <c r="EOO164" s="72"/>
      <c r="EOP164" s="72"/>
      <c r="EOQ164" s="72"/>
      <c r="EOR164" s="72"/>
      <c r="EOS164" s="72"/>
      <c r="EOT164" s="72"/>
      <c r="EOU164" s="72"/>
      <c r="EOV164" s="72"/>
      <c r="EOW164" s="71"/>
      <c r="EOX164" s="71"/>
      <c r="EOY164" s="71"/>
      <c r="EOZ164" s="71"/>
      <c r="EPA164" s="71"/>
      <c r="EPB164" s="71"/>
      <c r="EPC164" s="71"/>
      <c r="EPD164" s="72"/>
      <c r="EPE164" s="72"/>
      <c r="EPF164" s="72"/>
      <c r="EPG164" s="72"/>
      <c r="EPH164" s="72"/>
      <c r="EPI164" s="72"/>
      <c r="EPJ164" s="72"/>
      <c r="EPK164" s="72"/>
      <c r="EPL164" s="72"/>
      <c r="EPM164" s="71"/>
      <c r="EPN164" s="71"/>
      <c r="EPO164" s="71"/>
      <c r="EPP164" s="71"/>
      <c r="EPQ164" s="71"/>
      <c r="EPR164" s="71"/>
      <c r="EPS164" s="71"/>
      <c r="EPT164" s="72"/>
      <c r="EPU164" s="72"/>
      <c r="EPV164" s="72"/>
      <c r="EPW164" s="72"/>
      <c r="EPX164" s="72"/>
      <c r="EPY164" s="72"/>
      <c r="EPZ164" s="72"/>
      <c r="EQA164" s="72"/>
      <c r="EQB164" s="72"/>
      <c r="EQC164" s="71"/>
      <c r="EQD164" s="71"/>
      <c r="EQE164" s="71"/>
      <c r="EQF164" s="71"/>
      <c r="EQG164" s="71"/>
      <c r="EQH164" s="71"/>
      <c r="EQI164" s="71"/>
      <c r="EQJ164" s="72"/>
      <c r="EQK164" s="72"/>
      <c r="EQL164" s="72"/>
      <c r="EQM164" s="72"/>
      <c r="EQN164" s="72"/>
      <c r="EQO164" s="72"/>
      <c r="EQP164" s="72"/>
      <c r="EQQ164" s="72"/>
      <c r="EQR164" s="72"/>
      <c r="EQS164" s="71"/>
      <c r="EQT164" s="71"/>
      <c r="EQU164" s="71"/>
      <c r="EQV164" s="71"/>
      <c r="EQW164" s="71"/>
      <c r="EQX164" s="71"/>
      <c r="EQY164" s="71"/>
      <c r="EQZ164" s="72"/>
      <c r="ERA164" s="72"/>
      <c r="ERB164" s="72"/>
      <c r="ERC164" s="72"/>
      <c r="ERD164" s="72"/>
      <c r="ERE164" s="72"/>
      <c r="ERF164" s="72"/>
      <c r="ERG164" s="72"/>
      <c r="ERH164" s="72"/>
      <c r="ERI164" s="71"/>
      <c r="ERJ164" s="71"/>
      <c r="ERK164" s="71"/>
      <c r="ERL164" s="71"/>
      <c r="ERM164" s="71"/>
      <c r="ERN164" s="71"/>
      <c r="ERO164" s="71"/>
      <c r="ERP164" s="72"/>
      <c r="ERQ164" s="72"/>
      <c r="ERR164" s="72"/>
      <c r="ERS164" s="72"/>
      <c r="ERT164" s="72"/>
      <c r="ERU164" s="72"/>
      <c r="ERV164" s="72"/>
      <c r="ERW164" s="72"/>
      <c r="ERX164" s="72"/>
      <c r="ERY164" s="71"/>
      <c r="ERZ164" s="71"/>
      <c r="ESA164" s="71"/>
      <c r="ESB164" s="71"/>
      <c r="ESC164" s="71"/>
      <c r="ESD164" s="71"/>
      <c r="ESE164" s="71"/>
      <c r="ESF164" s="72"/>
      <c r="ESG164" s="72"/>
      <c r="ESH164" s="72"/>
      <c r="ESI164" s="72"/>
      <c r="ESJ164" s="72"/>
      <c r="ESK164" s="72"/>
      <c r="ESL164" s="72"/>
      <c r="ESM164" s="72"/>
      <c r="ESN164" s="72"/>
      <c r="ESO164" s="71"/>
      <c r="ESP164" s="71"/>
      <c r="ESQ164" s="71"/>
      <c r="ESR164" s="71"/>
      <c r="ESS164" s="71"/>
      <c r="EST164" s="71"/>
      <c r="ESU164" s="71"/>
      <c r="ESV164" s="72"/>
      <c r="ESW164" s="72"/>
      <c r="ESX164" s="72"/>
      <c r="ESY164" s="72"/>
      <c r="ESZ164" s="72"/>
      <c r="ETA164" s="72"/>
      <c r="ETB164" s="72"/>
      <c r="ETC164" s="72"/>
      <c r="ETD164" s="72"/>
      <c r="ETE164" s="71"/>
      <c r="ETF164" s="71"/>
      <c r="ETG164" s="71"/>
      <c r="ETH164" s="71"/>
      <c r="ETI164" s="71"/>
      <c r="ETJ164" s="71"/>
      <c r="ETK164" s="71"/>
      <c r="ETL164" s="72"/>
      <c r="ETM164" s="72"/>
      <c r="ETN164" s="72"/>
      <c r="ETO164" s="72"/>
      <c r="ETP164" s="72"/>
      <c r="ETQ164" s="72"/>
      <c r="ETR164" s="72"/>
      <c r="ETS164" s="72"/>
      <c r="ETT164" s="72"/>
      <c r="ETU164" s="71"/>
      <c r="ETV164" s="71"/>
      <c r="ETW164" s="71"/>
      <c r="ETX164" s="71"/>
      <c r="ETY164" s="71"/>
      <c r="ETZ164" s="71"/>
      <c r="EUA164" s="71"/>
      <c r="EUB164" s="72"/>
      <c r="EUC164" s="72"/>
      <c r="EUD164" s="72"/>
      <c r="EUE164" s="72"/>
      <c r="EUF164" s="72"/>
      <c r="EUG164" s="72"/>
      <c r="EUH164" s="72"/>
      <c r="EUI164" s="72"/>
      <c r="EUJ164" s="72"/>
      <c r="EUK164" s="71"/>
      <c r="EUL164" s="71"/>
      <c r="EUM164" s="71"/>
      <c r="EUN164" s="71"/>
      <c r="EUO164" s="71"/>
      <c r="EUP164" s="71"/>
      <c r="EUQ164" s="71"/>
      <c r="EUR164" s="72"/>
      <c r="EUS164" s="72"/>
      <c r="EUT164" s="72"/>
      <c r="EUU164" s="72"/>
      <c r="EUV164" s="72"/>
      <c r="EUW164" s="72"/>
      <c r="EUX164" s="72"/>
      <c r="EUY164" s="72"/>
      <c r="EUZ164" s="72"/>
      <c r="EVA164" s="71"/>
      <c r="EVB164" s="71"/>
      <c r="EVC164" s="71"/>
      <c r="EVD164" s="71"/>
      <c r="EVE164" s="71"/>
      <c r="EVF164" s="71"/>
      <c r="EVG164" s="71"/>
      <c r="EVH164" s="72"/>
      <c r="EVI164" s="72"/>
      <c r="EVJ164" s="72"/>
      <c r="EVK164" s="72"/>
      <c r="EVL164" s="72"/>
      <c r="EVM164" s="72"/>
      <c r="EVN164" s="72"/>
      <c r="EVO164" s="72"/>
      <c r="EVP164" s="72"/>
      <c r="EVQ164" s="71"/>
      <c r="EVR164" s="71"/>
      <c r="EVS164" s="71"/>
      <c r="EVT164" s="71"/>
      <c r="EVU164" s="71"/>
      <c r="EVV164" s="71"/>
      <c r="EVW164" s="71"/>
      <c r="EVX164" s="72"/>
      <c r="EVY164" s="72"/>
      <c r="EVZ164" s="72"/>
      <c r="EWA164" s="72"/>
      <c r="EWB164" s="72"/>
      <c r="EWC164" s="72"/>
      <c r="EWD164" s="72"/>
      <c r="EWE164" s="72"/>
      <c r="EWF164" s="72"/>
      <c r="EWG164" s="71"/>
      <c r="EWH164" s="71"/>
      <c r="EWI164" s="71"/>
      <c r="EWJ164" s="71"/>
      <c r="EWK164" s="71"/>
      <c r="EWL164" s="71"/>
      <c r="EWM164" s="71"/>
      <c r="EWN164" s="72"/>
      <c r="EWO164" s="72"/>
      <c r="EWP164" s="72"/>
      <c r="EWQ164" s="72"/>
      <c r="EWR164" s="72"/>
      <c r="EWS164" s="72"/>
      <c r="EWT164" s="72"/>
      <c r="EWU164" s="72"/>
      <c r="EWV164" s="72"/>
      <c r="EWW164" s="71"/>
      <c r="EWX164" s="71"/>
      <c r="EWY164" s="71"/>
      <c r="EWZ164" s="71"/>
      <c r="EXA164" s="71"/>
      <c r="EXB164" s="71"/>
      <c r="EXC164" s="71"/>
      <c r="EXD164" s="72"/>
      <c r="EXE164" s="72"/>
      <c r="EXF164" s="72"/>
      <c r="EXG164" s="72"/>
      <c r="EXH164" s="72"/>
      <c r="EXI164" s="72"/>
      <c r="EXJ164" s="72"/>
      <c r="EXK164" s="72"/>
      <c r="EXL164" s="72"/>
      <c r="EXM164" s="71"/>
      <c r="EXN164" s="71"/>
      <c r="EXO164" s="71"/>
      <c r="EXP164" s="71"/>
      <c r="EXQ164" s="71"/>
      <c r="EXR164" s="71"/>
      <c r="EXS164" s="71"/>
      <c r="EXT164" s="72"/>
      <c r="EXU164" s="72"/>
      <c r="EXV164" s="72"/>
      <c r="EXW164" s="72"/>
      <c r="EXX164" s="72"/>
      <c r="EXY164" s="72"/>
      <c r="EXZ164" s="72"/>
      <c r="EYA164" s="72"/>
      <c r="EYB164" s="72"/>
      <c r="EYC164" s="71"/>
      <c r="EYD164" s="71"/>
      <c r="EYE164" s="71"/>
      <c r="EYF164" s="71"/>
      <c r="EYG164" s="71"/>
      <c r="EYH164" s="71"/>
      <c r="EYI164" s="71"/>
      <c r="EYJ164" s="72"/>
      <c r="EYK164" s="72"/>
      <c r="EYL164" s="72"/>
      <c r="EYM164" s="72"/>
      <c r="EYN164" s="72"/>
      <c r="EYO164" s="72"/>
      <c r="EYP164" s="72"/>
      <c r="EYQ164" s="72"/>
      <c r="EYR164" s="72"/>
      <c r="EYS164" s="71"/>
      <c r="EYT164" s="71"/>
      <c r="EYU164" s="71"/>
      <c r="EYV164" s="71"/>
      <c r="EYW164" s="71"/>
      <c r="EYX164" s="71"/>
      <c r="EYY164" s="71"/>
      <c r="EYZ164" s="72"/>
      <c r="EZA164" s="72"/>
      <c r="EZB164" s="72"/>
      <c r="EZC164" s="72"/>
      <c r="EZD164" s="72"/>
      <c r="EZE164" s="72"/>
      <c r="EZF164" s="72"/>
      <c r="EZG164" s="72"/>
      <c r="EZH164" s="72"/>
      <c r="EZI164" s="71"/>
      <c r="EZJ164" s="71"/>
      <c r="EZK164" s="71"/>
      <c r="EZL164" s="71"/>
      <c r="EZM164" s="71"/>
      <c r="EZN164" s="71"/>
      <c r="EZO164" s="71"/>
      <c r="EZP164" s="72"/>
      <c r="EZQ164" s="72"/>
      <c r="EZR164" s="72"/>
      <c r="EZS164" s="72"/>
      <c r="EZT164" s="72"/>
      <c r="EZU164" s="72"/>
      <c r="EZV164" s="72"/>
      <c r="EZW164" s="72"/>
      <c r="EZX164" s="72"/>
      <c r="EZY164" s="71"/>
      <c r="EZZ164" s="71"/>
      <c r="FAA164" s="71"/>
      <c r="FAB164" s="71"/>
      <c r="FAC164" s="71"/>
      <c r="FAD164" s="71"/>
      <c r="FAE164" s="71"/>
      <c r="FAF164" s="72"/>
      <c r="FAG164" s="72"/>
      <c r="FAH164" s="72"/>
      <c r="FAI164" s="72"/>
      <c r="FAJ164" s="72"/>
      <c r="FAK164" s="72"/>
      <c r="FAL164" s="72"/>
      <c r="FAM164" s="72"/>
      <c r="FAN164" s="72"/>
      <c r="FAO164" s="71"/>
      <c r="FAP164" s="71"/>
      <c r="FAQ164" s="71"/>
      <c r="FAR164" s="71"/>
      <c r="FAS164" s="71"/>
      <c r="FAT164" s="71"/>
      <c r="FAU164" s="71"/>
      <c r="FAV164" s="72"/>
      <c r="FAW164" s="72"/>
      <c r="FAX164" s="72"/>
      <c r="FAY164" s="72"/>
      <c r="FAZ164" s="72"/>
      <c r="FBA164" s="72"/>
      <c r="FBB164" s="72"/>
      <c r="FBC164" s="72"/>
      <c r="FBD164" s="72"/>
      <c r="FBE164" s="71"/>
      <c r="FBF164" s="71"/>
      <c r="FBG164" s="71"/>
      <c r="FBH164" s="71"/>
      <c r="FBI164" s="71"/>
      <c r="FBJ164" s="71"/>
      <c r="FBK164" s="71"/>
      <c r="FBL164" s="72"/>
      <c r="FBM164" s="72"/>
      <c r="FBN164" s="72"/>
      <c r="FBO164" s="72"/>
      <c r="FBP164" s="72"/>
      <c r="FBQ164" s="72"/>
      <c r="FBR164" s="72"/>
      <c r="FBS164" s="72"/>
      <c r="FBT164" s="72"/>
      <c r="FBU164" s="71"/>
      <c r="FBV164" s="71"/>
      <c r="FBW164" s="71"/>
      <c r="FBX164" s="71"/>
      <c r="FBY164" s="71"/>
      <c r="FBZ164" s="71"/>
      <c r="FCA164" s="71"/>
      <c r="FCB164" s="72"/>
      <c r="FCC164" s="72"/>
      <c r="FCD164" s="72"/>
      <c r="FCE164" s="72"/>
      <c r="FCF164" s="72"/>
      <c r="FCG164" s="72"/>
      <c r="FCH164" s="72"/>
      <c r="FCI164" s="72"/>
      <c r="FCJ164" s="72"/>
      <c r="FCK164" s="71"/>
      <c r="FCL164" s="71"/>
      <c r="FCM164" s="71"/>
      <c r="FCN164" s="71"/>
      <c r="FCO164" s="71"/>
      <c r="FCP164" s="71"/>
      <c r="FCQ164" s="71"/>
      <c r="FCR164" s="72"/>
      <c r="FCS164" s="72"/>
      <c r="FCT164" s="72"/>
      <c r="FCU164" s="72"/>
      <c r="FCV164" s="72"/>
      <c r="FCW164" s="72"/>
      <c r="FCX164" s="72"/>
      <c r="FCY164" s="72"/>
      <c r="FCZ164" s="72"/>
      <c r="FDA164" s="71"/>
      <c r="FDB164" s="71"/>
      <c r="FDC164" s="71"/>
      <c r="FDD164" s="71"/>
      <c r="FDE164" s="71"/>
      <c r="FDF164" s="71"/>
      <c r="FDG164" s="71"/>
      <c r="FDH164" s="72"/>
      <c r="FDI164" s="72"/>
      <c r="FDJ164" s="72"/>
      <c r="FDK164" s="72"/>
      <c r="FDL164" s="72"/>
      <c r="FDM164" s="72"/>
      <c r="FDN164" s="72"/>
      <c r="FDO164" s="72"/>
      <c r="FDP164" s="72"/>
      <c r="FDQ164" s="71"/>
      <c r="FDR164" s="71"/>
      <c r="FDS164" s="71"/>
      <c r="FDT164" s="71"/>
      <c r="FDU164" s="71"/>
      <c r="FDV164" s="71"/>
      <c r="FDW164" s="71"/>
      <c r="FDX164" s="72"/>
      <c r="FDY164" s="72"/>
      <c r="FDZ164" s="72"/>
      <c r="FEA164" s="72"/>
      <c r="FEB164" s="72"/>
      <c r="FEC164" s="72"/>
      <c r="FED164" s="72"/>
      <c r="FEE164" s="72"/>
      <c r="FEF164" s="72"/>
      <c r="FEG164" s="71"/>
      <c r="FEH164" s="71"/>
      <c r="FEI164" s="71"/>
      <c r="FEJ164" s="71"/>
      <c r="FEK164" s="71"/>
      <c r="FEL164" s="71"/>
      <c r="FEM164" s="71"/>
      <c r="FEN164" s="72"/>
      <c r="FEO164" s="72"/>
      <c r="FEP164" s="72"/>
      <c r="FEQ164" s="72"/>
      <c r="FER164" s="72"/>
      <c r="FES164" s="72"/>
      <c r="FET164" s="72"/>
      <c r="FEU164" s="72"/>
      <c r="FEV164" s="72"/>
      <c r="FEW164" s="71"/>
      <c r="FEX164" s="71"/>
      <c r="FEY164" s="71"/>
      <c r="FEZ164" s="71"/>
      <c r="FFA164" s="71"/>
      <c r="FFB164" s="71"/>
      <c r="FFC164" s="71"/>
      <c r="FFD164" s="72"/>
      <c r="FFE164" s="72"/>
      <c r="FFF164" s="72"/>
      <c r="FFG164" s="72"/>
      <c r="FFH164" s="72"/>
      <c r="FFI164" s="72"/>
      <c r="FFJ164" s="72"/>
      <c r="FFK164" s="72"/>
      <c r="FFL164" s="72"/>
      <c r="FFM164" s="71"/>
      <c r="FFN164" s="71"/>
      <c r="FFO164" s="71"/>
      <c r="FFP164" s="71"/>
      <c r="FFQ164" s="71"/>
      <c r="FFR164" s="71"/>
      <c r="FFS164" s="71"/>
      <c r="FFT164" s="72"/>
      <c r="FFU164" s="72"/>
      <c r="FFV164" s="72"/>
      <c r="FFW164" s="72"/>
      <c r="FFX164" s="72"/>
      <c r="FFY164" s="72"/>
      <c r="FFZ164" s="72"/>
      <c r="FGA164" s="72"/>
      <c r="FGB164" s="72"/>
      <c r="FGC164" s="71"/>
      <c r="FGD164" s="71"/>
      <c r="FGE164" s="71"/>
      <c r="FGF164" s="71"/>
      <c r="FGG164" s="71"/>
      <c r="FGH164" s="71"/>
      <c r="FGI164" s="71"/>
      <c r="FGJ164" s="72"/>
      <c r="FGK164" s="72"/>
      <c r="FGL164" s="72"/>
      <c r="FGM164" s="72"/>
      <c r="FGN164" s="72"/>
      <c r="FGO164" s="72"/>
      <c r="FGP164" s="72"/>
      <c r="FGQ164" s="72"/>
      <c r="FGR164" s="72"/>
      <c r="FGS164" s="71"/>
      <c r="FGT164" s="71"/>
      <c r="FGU164" s="71"/>
      <c r="FGV164" s="71"/>
      <c r="FGW164" s="71"/>
      <c r="FGX164" s="71"/>
      <c r="FGY164" s="71"/>
      <c r="FGZ164" s="72"/>
      <c r="FHA164" s="72"/>
      <c r="FHB164" s="72"/>
      <c r="FHC164" s="72"/>
      <c r="FHD164" s="72"/>
      <c r="FHE164" s="72"/>
      <c r="FHF164" s="72"/>
      <c r="FHG164" s="72"/>
      <c r="FHH164" s="72"/>
      <c r="FHI164" s="71"/>
      <c r="FHJ164" s="71"/>
      <c r="FHK164" s="71"/>
      <c r="FHL164" s="71"/>
      <c r="FHM164" s="71"/>
      <c r="FHN164" s="71"/>
      <c r="FHO164" s="71"/>
      <c r="FHP164" s="72"/>
      <c r="FHQ164" s="72"/>
      <c r="FHR164" s="72"/>
      <c r="FHS164" s="72"/>
      <c r="FHT164" s="72"/>
      <c r="FHU164" s="72"/>
      <c r="FHV164" s="72"/>
      <c r="FHW164" s="72"/>
      <c r="FHX164" s="72"/>
      <c r="FHY164" s="71"/>
      <c r="FHZ164" s="71"/>
      <c r="FIA164" s="71"/>
      <c r="FIB164" s="71"/>
      <c r="FIC164" s="71"/>
      <c r="FID164" s="71"/>
      <c r="FIE164" s="71"/>
      <c r="FIF164" s="72"/>
      <c r="FIG164" s="72"/>
      <c r="FIH164" s="72"/>
      <c r="FII164" s="72"/>
      <c r="FIJ164" s="72"/>
      <c r="FIK164" s="72"/>
      <c r="FIL164" s="72"/>
      <c r="FIM164" s="72"/>
      <c r="FIN164" s="72"/>
      <c r="FIO164" s="71"/>
      <c r="FIP164" s="71"/>
      <c r="FIQ164" s="71"/>
      <c r="FIR164" s="71"/>
      <c r="FIS164" s="71"/>
      <c r="FIT164" s="71"/>
      <c r="FIU164" s="71"/>
      <c r="FIV164" s="72"/>
      <c r="FIW164" s="72"/>
      <c r="FIX164" s="72"/>
      <c r="FIY164" s="72"/>
      <c r="FIZ164" s="72"/>
      <c r="FJA164" s="72"/>
      <c r="FJB164" s="72"/>
      <c r="FJC164" s="72"/>
      <c r="FJD164" s="72"/>
      <c r="FJE164" s="71"/>
      <c r="FJF164" s="71"/>
      <c r="FJG164" s="71"/>
      <c r="FJH164" s="71"/>
      <c r="FJI164" s="71"/>
      <c r="FJJ164" s="71"/>
      <c r="FJK164" s="71"/>
      <c r="FJL164" s="72"/>
      <c r="FJM164" s="72"/>
      <c r="FJN164" s="72"/>
      <c r="FJO164" s="72"/>
      <c r="FJP164" s="72"/>
      <c r="FJQ164" s="72"/>
      <c r="FJR164" s="72"/>
      <c r="FJS164" s="72"/>
      <c r="FJT164" s="72"/>
      <c r="FJU164" s="71"/>
      <c r="FJV164" s="71"/>
      <c r="FJW164" s="71"/>
      <c r="FJX164" s="71"/>
      <c r="FJY164" s="71"/>
      <c r="FJZ164" s="71"/>
      <c r="FKA164" s="71"/>
      <c r="FKB164" s="72"/>
      <c r="FKC164" s="72"/>
      <c r="FKD164" s="72"/>
      <c r="FKE164" s="72"/>
      <c r="FKF164" s="72"/>
      <c r="FKG164" s="72"/>
      <c r="FKH164" s="72"/>
      <c r="FKI164" s="72"/>
      <c r="FKJ164" s="72"/>
      <c r="FKK164" s="71"/>
      <c r="FKL164" s="71"/>
      <c r="FKM164" s="71"/>
      <c r="FKN164" s="71"/>
      <c r="FKO164" s="71"/>
      <c r="FKP164" s="71"/>
      <c r="FKQ164" s="71"/>
      <c r="FKR164" s="72"/>
      <c r="FKS164" s="72"/>
      <c r="FKT164" s="72"/>
      <c r="FKU164" s="72"/>
      <c r="FKV164" s="72"/>
      <c r="FKW164" s="72"/>
      <c r="FKX164" s="72"/>
      <c r="FKY164" s="72"/>
      <c r="FKZ164" s="72"/>
      <c r="FLA164" s="71"/>
      <c r="FLB164" s="71"/>
      <c r="FLC164" s="71"/>
      <c r="FLD164" s="71"/>
      <c r="FLE164" s="71"/>
      <c r="FLF164" s="71"/>
      <c r="FLG164" s="71"/>
      <c r="FLH164" s="72"/>
      <c r="FLI164" s="72"/>
      <c r="FLJ164" s="72"/>
      <c r="FLK164" s="72"/>
      <c r="FLL164" s="72"/>
      <c r="FLM164" s="72"/>
      <c r="FLN164" s="72"/>
      <c r="FLO164" s="72"/>
      <c r="FLP164" s="72"/>
      <c r="FLQ164" s="71"/>
      <c r="FLR164" s="71"/>
      <c r="FLS164" s="71"/>
      <c r="FLT164" s="71"/>
      <c r="FLU164" s="71"/>
      <c r="FLV164" s="71"/>
      <c r="FLW164" s="71"/>
      <c r="FLX164" s="72"/>
      <c r="FLY164" s="72"/>
      <c r="FLZ164" s="72"/>
      <c r="FMA164" s="72"/>
      <c r="FMB164" s="72"/>
      <c r="FMC164" s="72"/>
      <c r="FMD164" s="72"/>
      <c r="FME164" s="72"/>
      <c r="FMF164" s="72"/>
      <c r="FMG164" s="71"/>
      <c r="FMH164" s="71"/>
      <c r="FMI164" s="71"/>
      <c r="FMJ164" s="71"/>
      <c r="FMK164" s="71"/>
      <c r="FML164" s="71"/>
      <c r="FMM164" s="71"/>
      <c r="FMN164" s="72"/>
      <c r="FMO164" s="72"/>
      <c r="FMP164" s="72"/>
      <c r="FMQ164" s="72"/>
      <c r="FMR164" s="72"/>
      <c r="FMS164" s="72"/>
      <c r="FMT164" s="72"/>
      <c r="FMU164" s="72"/>
      <c r="FMV164" s="72"/>
      <c r="FMW164" s="71"/>
      <c r="FMX164" s="71"/>
      <c r="FMY164" s="71"/>
      <c r="FMZ164" s="71"/>
      <c r="FNA164" s="71"/>
      <c r="FNB164" s="71"/>
      <c r="FNC164" s="71"/>
      <c r="FND164" s="72"/>
      <c r="FNE164" s="72"/>
      <c r="FNF164" s="72"/>
      <c r="FNG164" s="72"/>
      <c r="FNH164" s="72"/>
      <c r="FNI164" s="72"/>
      <c r="FNJ164" s="72"/>
      <c r="FNK164" s="72"/>
      <c r="FNL164" s="72"/>
      <c r="FNM164" s="71"/>
      <c r="FNN164" s="71"/>
      <c r="FNO164" s="71"/>
      <c r="FNP164" s="71"/>
      <c r="FNQ164" s="71"/>
      <c r="FNR164" s="71"/>
      <c r="FNS164" s="71"/>
      <c r="FNT164" s="72"/>
      <c r="FNU164" s="72"/>
      <c r="FNV164" s="72"/>
      <c r="FNW164" s="72"/>
      <c r="FNX164" s="72"/>
      <c r="FNY164" s="72"/>
      <c r="FNZ164" s="72"/>
      <c r="FOA164" s="72"/>
      <c r="FOB164" s="72"/>
      <c r="FOC164" s="71"/>
      <c r="FOD164" s="71"/>
      <c r="FOE164" s="71"/>
      <c r="FOF164" s="71"/>
      <c r="FOG164" s="71"/>
      <c r="FOH164" s="71"/>
      <c r="FOI164" s="71"/>
      <c r="FOJ164" s="72"/>
      <c r="FOK164" s="72"/>
      <c r="FOL164" s="72"/>
      <c r="FOM164" s="72"/>
      <c r="FON164" s="72"/>
      <c r="FOO164" s="72"/>
      <c r="FOP164" s="72"/>
      <c r="FOQ164" s="72"/>
      <c r="FOR164" s="72"/>
      <c r="FOS164" s="71"/>
      <c r="FOT164" s="71"/>
      <c r="FOU164" s="71"/>
      <c r="FOV164" s="71"/>
      <c r="FOW164" s="71"/>
      <c r="FOX164" s="71"/>
      <c r="FOY164" s="71"/>
      <c r="FOZ164" s="72"/>
      <c r="FPA164" s="72"/>
      <c r="FPB164" s="72"/>
      <c r="FPC164" s="72"/>
      <c r="FPD164" s="72"/>
      <c r="FPE164" s="72"/>
      <c r="FPF164" s="72"/>
      <c r="FPG164" s="72"/>
      <c r="FPH164" s="72"/>
      <c r="FPI164" s="71"/>
      <c r="FPJ164" s="71"/>
      <c r="FPK164" s="71"/>
      <c r="FPL164" s="71"/>
      <c r="FPM164" s="71"/>
      <c r="FPN164" s="71"/>
      <c r="FPO164" s="71"/>
      <c r="FPP164" s="72"/>
      <c r="FPQ164" s="72"/>
      <c r="FPR164" s="72"/>
      <c r="FPS164" s="72"/>
      <c r="FPT164" s="72"/>
      <c r="FPU164" s="72"/>
      <c r="FPV164" s="72"/>
      <c r="FPW164" s="72"/>
      <c r="FPX164" s="72"/>
      <c r="FPY164" s="71"/>
      <c r="FPZ164" s="71"/>
      <c r="FQA164" s="71"/>
      <c r="FQB164" s="71"/>
      <c r="FQC164" s="71"/>
      <c r="FQD164" s="71"/>
      <c r="FQE164" s="71"/>
      <c r="FQF164" s="72"/>
      <c r="FQG164" s="72"/>
      <c r="FQH164" s="72"/>
      <c r="FQI164" s="72"/>
      <c r="FQJ164" s="72"/>
      <c r="FQK164" s="72"/>
      <c r="FQL164" s="72"/>
      <c r="FQM164" s="72"/>
      <c r="FQN164" s="72"/>
      <c r="FQO164" s="71"/>
      <c r="FQP164" s="71"/>
      <c r="FQQ164" s="71"/>
      <c r="FQR164" s="71"/>
      <c r="FQS164" s="71"/>
      <c r="FQT164" s="71"/>
      <c r="FQU164" s="71"/>
      <c r="FQV164" s="72"/>
      <c r="FQW164" s="72"/>
      <c r="FQX164" s="72"/>
      <c r="FQY164" s="72"/>
      <c r="FQZ164" s="72"/>
      <c r="FRA164" s="72"/>
      <c r="FRB164" s="72"/>
      <c r="FRC164" s="72"/>
      <c r="FRD164" s="72"/>
      <c r="FRE164" s="71"/>
      <c r="FRF164" s="71"/>
      <c r="FRG164" s="71"/>
      <c r="FRH164" s="71"/>
      <c r="FRI164" s="71"/>
      <c r="FRJ164" s="71"/>
      <c r="FRK164" s="71"/>
      <c r="FRL164" s="72"/>
      <c r="FRM164" s="72"/>
      <c r="FRN164" s="72"/>
      <c r="FRO164" s="72"/>
      <c r="FRP164" s="72"/>
      <c r="FRQ164" s="72"/>
      <c r="FRR164" s="72"/>
      <c r="FRS164" s="72"/>
      <c r="FRT164" s="72"/>
      <c r="FRU164" s="71"/>
      <c r="FRV164" s="71"/>
      <c r="FRW164" s="71"/>
      <c r="FRX164" s="71"/>
      <c r="FRY164" s="71"/>
      <c r="FRZ164" s="71"/>
      <c r="FSA164" s="71"/>
      <c r="FSB164" s="72"/>
      <c r="FSC164" s="72"/>
      <c r="FSD164" s="72"/>
      <c r="FSE164" s="72"/>
      <c r="FSF164" s="72"/>
      <c r="FSG164" s="72"/>
      <c r="FSH164" s="72"/>
      <c r="FSI164" s="72"/>
      <c r="FSJ164" s="72"/>
      <c r="FSK164" s="71"/>
      <c r="FSL164" s="71"/>
      <c r="FSM164" s="71"/>
      <c r="FSN164" s="71"/>
      <c r="FSO164" s="71"/>
      <c r="FSP164" s="71"/>
      <c r="FSQ164" s="71"/>
      <c r="FSR164" s="72"/>
      <c r="FSS164" s="72"/>
      <c r="FST164" s="72"/>
      <c r="FSU164" s="72"/>
      <c r="FSV164" s="72"/>
      <c r="FSW164" s="72"/>
      <c r="FSX164" s="72"/>
      <c r="FSY164" s="72"/>
      <c r="FSZ164" s="72"/>
      <c r="FTA164" s="71"/>
      <c r="FTB164" s="71"/>
      <c r="FTC164" s="71"/>
      <c r="FTD164" s="71"/>
      <c r="FTE164" s="71"/>
      <c r="FTF164" s="71"/>
      <c r="FTG164" s="71"/>
      <c r="FTH164" s="72"/>
      <c r="FTI164" s="72"/>
      <c r="FTJ164" s="72"/>
      <c r="FTK164" s="72"/>
      <c r="FTL164" s="72"/>
      <c r="FTM164" s="72"/>
      <c r="FTN164" s="72"/>
      <c r="FTO164" s="72"/>
      <c r="FTP164" s="72"/>
      <c r="FTQ164" s="71"/>
      <c r="FTR164" s="71"/>
      <c r="FTS164" s="71"/>
      <c r="FTT164" s="71"/>
      <c r="FTU164" s="71"/>
      <c r="FTV164" s="71"/>
      <c r="FTW164" s="71"/>
      <c r="FTX164" s="72"/>
      <c r="FTY164" s="72"/>
      <c r="FTZ164" s="72"/>
      <c r="FUA164" s="72"/>
      <c r="FUB164" s="72"/>
      <c r="FUC164" s="72"/>
      <c r="FUD164" s="72"/>
      <c r="FUE164" s="72"/>
      <c r="FUF164" s="72"/>
      <c r="FUG164" s="71"/>
      <c r="FUH164" s="71"/>
      <c r="FUI164" s="71"/>
      <c r="FUJ164" s="71"/>
      <c r="FUK164" s="71"/>
      <c r="FUL164" s="71"/>
      <c r="FUM164" s="71"/>
      <c r="FUN164" s="72"/>
      <c r="FUO164" s="72"/>
      <c r="FUP164" s="72"/>
      <c r="FUQ164" s="72"/>
      <c r="FUR164" s="72"/>
      <c r="FUS164" s="72"/>
      <c r="FUT164" s="72"/>
      <c r="FUU164" s="72"/>
      <c r="FUV164" s="72"/>
      <c r="FUW164" s="71"/>
      <c r="FUX164" s="71"/>
      <c r="FUY164" s="71"/>
      <c r="FUZ164" s="71"/>
      <c r="FVA164" s="71"/>
      <c r="FVB164" s="71"/>
      <c r="FVC164" s="71"/>
      <c r="FVD164" s="72"/>
      <c r="FVE164" s="72"/>
      <c r="FVF164" s="72"/>
      <c r="FVG164" s="72"/>
      <c r="FVH164" s="72"/>
      <c r="FVI164" s="72"/>
      <c r="FVJ164" s="72"/>
      <c r="FVK164" s="72"/>
      <c r="FVL164" s="72"/>
      <c r="FVM164" s="71"/>
      <c r="FVN164" s="71"/>
      <c r="FVO164" s="71"/>
      <c r="FVP164" s="71"/>
      <c r="FVQ164" s="71"/>
      <c r="FVR164" s="71"/>
      <c r="FVS164" s="71"/>
      <c r="FVT164" s="72"/>
      <c r="FVU164" s="72"/>
      <c r="FVV164" s="72"/>
      <c r="FVW164" s="72"/>
      <c r="FVX164" s="72"/>
      <c r="FVY164" s="72"/>
      <c r="FVZ164" s="72"/>
      <c r="FWA164" s="72"/>
      <c r="FWB164" s="72"/>
      <c r="FWC164" s="71"/>
      <c r="FWD164" s="71"/>
      <c r="FWE164" s="71"/>
      <c r="FWF164" s="71"/>
      <c r="FWG164" s="71"/>
      <c r="FWH164" s="71"/>
      <c r="FWI164" s="71"/>
      <c r="FWJ164" s="72"/>
      <c r="FWK164" s="72"/>
      <c r="FWL164" s="72"/>
      <c r="FWM164" s="72"/>
      <c r="FWN164" s="72"/>
      <c r="FWO164" s="72"/>
      <c r="FWP164" s="72"/>
      <c r="FWQ164" s="72"/>
      <c r="FWR164" s="72"/>
      <c r="FWS164" s="71"/>
      <c r="FWT164" s="71"/>
      <c r="FWU164" s="71"/>
      <c r="FWV164" s="71"/>
      <c r="FWW164" s="71"/>
      <c r="FWX164" s="71"/>
      <c r="FWY164" s="71"/>
      <c r="FWZ164" s="72"/>
      <c r="FXA164" s="72"/>
      <c r="FXB164" s="72"/>
      <c r="FXC164" s="72"/>
      <c r="FXD164" s="72"/>
      <c r="FXE164" s="72"/>
      <c r="FXF164" s="72"/>
      <c r="FXG164" s="72"/>
      <c r="FXH164" s="72"/>
      <c r="FXI164" s="71"/>
      <c r="FXJ164" s="71"/>
      <c r="FXK164" s="71"/>
      <c r="FXL164" s="71"/>
      <c r="FXM164" s="71"/>
      <c r="FXN164" s="71"/>
      <c r="FXO164" s="71"/>
      <c r="FXP164" s="72"/>
      <c r="FXQ164" s="72"/>
      <c r="FXR164" s="72"/>
      <c r="FXS164" s="72"/>
      <c r="FXT164" s="72"/>
      <c r="FXU164" s="72"/>
      <c r="FXV164" s="72"/>
      <c r="FXW164" s="72"/>
      <c r="FXX164" s="72"/>
      <c r="FXY164" s="71"/>
      <c r="FXZ164" s="71"/>
      <c r="FYA164" s="71"/>
      <c r="FYB164" s="71"/>
      <c r="FYC164" s="71"/>
      <c r="FYD164" s="71"/>
      <c r="FYE164" s="71"/>
      <c r="FYF164" s="72"/>
      <c r="FYG164" s="72"/>
      <c r="FYH164" s="72"/>
      <c r="FYI164" s="72"/>
      <c r="FYJ164" s="72"/>
      <c r="FYK164" s="72"/>
      <c r="FYL164" s="72"/>
      <c r="FYM164" s="72"/>
      <c r="FYN164" s="72"/>
      <c r="FYO164" s="71"/>
      <c r="FYP164" s="71"/>
      <c r="FYQ164" s="71"/>
      <c r="FYR164" s="71"/>
      <c r="FYS164" s="71"/>
      <c r="FYT164" s="71"/>
      <c r="FYU164" s="71"/>
      <c r="FYV164" s="72"/>
      <c r="FYW164" s="72"/>
      <c r="FYX164" s="72"/>
      <c r="FYY164" s="72"/>
      <c r="FYZ164" s="72"/>
      <c r="FZA164" s="72"/>
      <c r="FZB164" s="72"/>
      <c r="FZC164" s="72"/>
      <c r="FZD164" s="72"/>
      <c r="FZE164" s="71"/>
      <c r="FZF164" s="71"/>
      <c r="FZG164" s="71"/>
      <c r="FZH164" s="71"/>
      <c r="FZI164" s="71"/>
      <c r="FZJ164" s="71"/>
      <c r="FZK164" s="71"/>
      <c r="FZL164" s="72"/>
      <c r="FZM164" s="72"/>
      <c r="FZN164" s="72"/>
      <c r="FZO164" s="72"/>
      <c r="FZP164" s="72"/>
      <c r="FZQ164" s="72"/>
      <c r="FZR164" s="72"/>
      <c r="FZS164" s="72"/>
      <c r="FZT164" s="72"/>
      <c r="FZU164" s="71"/>
      <c r="FZV164" s="71"/>
      <c r="FZW164" s="71"/>
      <c r="FZX164" s="71"/>
      <c r="FZY164" s="71"/>
      <c r="FZZ164" s="71"/>
      <c r="GAA164" s="71"/>
      <c r="GAB164" s="72"/>
      <c r="GAC164" s="72"/>
      <c r="GAD164" s="72"/>
      <c r="GAE164" s="72"/>
      <c r="GAF164" s="72"/>
      <c r="GAG164" s="72"/>
      <c r="GAH164" s="72"/>
      <c r="GAI164" s="72"/>
      <c r="GAJ164" s="72"/>
      <c r="GAK164" s="71"/>
      <c r="GAL164" s="71"/>
      <c r="GAM164" s="71"/>
      <c r="GAN164" s="71"/>
      <c r="GAO164" s="71"/>
      <c r="GAP164" s="71"/>
      <c r="GAQ164" s="71"/>
      <c r="GAR164" s="72"/>
      <c r="GAS164" s="72"/>
      <c r="GAT164" s="72"/>
      <c r="GAU164" s="72"/>
      <c r="GAV164" s="72"/>
      <c r="GAW164" s="72"/>
      <c r="GAX164" s="72"/>
      <c r="GAY164" s="72"/>
      <c r="GAZ164" s="72"/>
      <c r="GBA164" s="71"/>
      <c r="GBB164" s="71"/>
      <c r="GBC164" s="71"/>
      <c r="GBD164" s="71"/>
      <c r="GBE164" s="71"/>
      <c r="GBF164" s="71"/>
      <c r="GBG164" s="71"/>
      <c r="GBH164" s="72"/>
      <c r="GBI164" s="72"/>
      <c r="GBJ164" s="72"/>
      <c r="GBK164" s="72"/>
      <c r="GBL164" s="72"/>
      <c r="GBM164" s="72"/>
      <c r="GBN164" s="72"/>
      <c r="GBO164" s="72"/>
      <c r="GBP164" s="72"/>
      <c r="GBQ164" s="71"/>
      <c r="GBR164" s="71"/>
      <c r="GBS164" s="71"/>
      <c r="GBT164" s="71"/>
      <c r="GBU164" s="71"/>
      <c r="GBV164" s="71"/>
      <c r="GBW164" s="71"/>
      <c r="GBX164" s="72"/>
      <c r="GBY164" s="72"/>
      <c r="GBZ164" s="72"/>
      <c r="GCA164" s="72"/>
      <c r="GCB164" s="72"/>
      <c r="GCC164" s="72"/>
      <c r="GCD164" s="72"/>
      <c r="GCE164" s="72"/>
      <c r="GCF164" s="72"/>
      <c r="GCG164" s="71"/>
      <c r="GCH164" s="71"/>
      <c r="GCI164" s="71"/>
      <c r="GCJ164" s="71"/>
      <c r="GCK164" s="71"/>
      <c r="GCL164" s="71"/>
      <c r="GCM164" s="71"/>
      <c r="GCN164" s="72"/>
      <c r="GCO164" s="72"/>
      <c r="GCP164" s="72"/>
      <c r="GCQ164" s="72"/>
      <c r="GCR164" s="72"/>
      <c r="GCS164" s="72"/>
      <c r="GCT164" s="72"/>
      <c r="GCU164" s="72"/>
      <c r="GCV164" s="72"/>
      <c r="GCW164" s="71"/>
      <c r="GCX164" s="71"/>
      <c r="GCY164" s="71"/>
      <c r="GCZ164" s="71"/>
      <c r="GDA164" s="71"/>
      <c r="GDB164" s="71"/>
      <c r="GDC164" s="71"/>
      <c r="GDD164" s="72"/>
      <c r="GDE164" s="72"/>
      <c r="GDF164" s="72"/>
      <c r="GDG164" s="72"/>
      <c r="GDH164" s="72"/>
      <c r="GDI164" s="72"/>
      <c r="GDJ164" s="72"/>
      <c r="GDK164" s="72"/>
      <c r="GDL164" s="72"/>
      <c r="GDM164" s="71"/>
      <c r="GDN164" s="71"/>
      <c r="GDO164" s="71"/>
      <c r="GDP164" s="71"/>
      <c r="GDQ164" s="71"/>
      <c r="GDR164" s="71"/>
      <c r="GDS164" s="71"/>
      <c r="GDT164" s="72"/>
      <c r="GDU164" s="72"/>
      <c r="GDV164" s="72"/>
      <c r="GDW164" s="72"/>
      <c r="GDX164" s="72"/>
      <c r="GDY164" s="72"/>
      <c r="GDZ164" s="72"/>
      <c r="GEA164" s="72"/>
      <c r="GEB164" s="72"/>
      <c r="GEC164" s="71"/>
      <c r="GED164" s="71"/>
      <c r="GEE164" s="71"/>
      <c r="GEF164" s="71"/>
      <c r="GEG164" s="71"/>
      <c r="GEH164" s="71"/>
      <c r="GEI164" s="71"/>
      <c r="GEJ164" s="72"/>
      <c r="GEK164" s="72"/>
      <c r="GEL164" s="72"/>
      <c r="GEM164" s="72"/>
      <c r="GEN164" s="72"/>
      <c r="GEO164" s="72"/>
      <c r="GEP164" s="72"/>
      <c r="GEQ164" s="72"/>
      <c r="GER164" s="72"/>
      <c r="GES164" s="71"/>
      <c r="GET164" s="71"/>
      <c r="GEU164" s="71"/>
      <c r="GEV164" s="71"/>
      <c r="GEW164" s="71"/>
      <c r="GEX164" s="71"/>
      <c r="GEY164" s="71"/>
      <c r="GEZ164" s="72"/>
      <c r="GFA164" s="72"/>
      <c r="GFB164" s="72"/>
      <c r="GFC164" s="72"/>
      <c r="GFD164" s="72"/>
      <c r="GFE164" s="72"/>
      <c r="GFF164" s="72"/>
      <c r="GFG164" s="72"/>
      <c r="GFH164" s="72"/>
      <c r="GFI164" s="71"/>
      <c r="GFJ164" s="71"/>
      <c r="GFK164" s="71"/>
      <c r="GFL164" s="71"/>
      <c r="GFM164" s="71"/>
      <c r="GFN164" s="71"/>
      <c r="GFO164" s="71"/>
      <c r="GFP164" s="72"/>
      <c r="GFQ164" s="72"/>
      <c r="GFR164" s="72"/>
      <c r="GFS164" s="72"/>
      <c r="GFT164" s="72"/>
      <c r="GFU164" s="72"/>
      <c r="GFV164" s="72"/>
      <c r="GFW164" s="72"/>
      <c r="GFX164" s="72"/>
      <c r="GFY164" s="71"/>
      <c r="GFZ164" s="71"/>
      <c r="GGA164" s="71"/>
      <c r="GGB164" s="71"/>
      <c r="GGC164" s="71"/>
      <c r="GGD164" s="71"/>
      <c r="GGE164" s="71"/>
      <c r="GGF164" s="72"/>
      <c r="GGG164" s="72"/>
      <c r="GGH164" s="72"/>
      <c r="GGI164" s="72"/>
      <c r="GGJ164" s="72"/>
      <c r="GGK164" s="72"/>
      <c r="GGL164" s="72"/>
      <c r="GGM164" s="72"/>
      <c r="GGN164" s="72"/>
      <c r="GGO164" s="71"/>
      <c r="GGP164" s="71"/>
      <c r="GGQ164" s="71"/>
      <c r="GGR164" s="71"/>
      <c r="GGS164" s="71"/>
      <c r="GGT164" s="71"/>
      <c r="GGU164" s="71"/>
      <c r="GGV164" s="72"/>
      <c r="GGW164" s="72"/>
      <c r="GGX164" s="72"/>
      <c r="GGY164" s="72"/>
      <c r="GGZ164" s="72"/>
      <c r="GHA164" s="72"/>
      <c r="GHB164" s="72"/>
      <c r="GHC164" s="72"/>
      <c r="GHD164" s="72"/>
      <c r="GHE164" s="71"/>
      <c r="GHF164" s="71"/>
      <c r="GHG164" s="71"/>
      <c r="GHH164" s="71"/>
      <c r="GHI164" s="71"/>
      <c r="GHJ164" s="71"/>
      <c r="GHK164" s="71"/>
      <c r="GHL164" s="72"/>
      <c r="GHM164" s="72"/>
      <c r="GHN164" s="72"/>
      <c r="GHO164" s="72"/>
      <c r="GHP164" s="72"/>
      <c r="GHQ164" s="72"/>
      <c r="GHR164" s="72"/>
      <c r="GHS164" s="72"/>
      <c r="GHT164" s="72"/>
      <c r="GHU164" s="71"/>
      <c r="GHV164" s="71"/>
      <c r="GHW164" s="71"/>
      <c r="GHX164" s="71"/>
      <c r="GHY164" s="71"/>
      <c r="GHZ164" s="71"/>
      <c r="GIA164" s="71"/>
      <c r="GIB164" s="72"/>
      <c r="GIC164" s="72"/>
      <c r="GID164" s="72"/>
      <c r="GIE164" s="72"/>
      <c r="GIF164" s="72"/>
      <c r="GIG164" s="72"/>
      <c r="GIH164" s="72"/>
      <c r="GII164" s="72"/>
      <c r="GIJ164" s="72"/>
      <c r="GIK164" s="71"/>
      <c r="GIL164" s="71"/>
      <c r="GIM164" s="71"/>
      <c r="GIN164" s="71"/>
      <c r="GIO164" s="71"/>
      <c r="GIP164" s="71"/>
      <c r="GIQ164" s="71"/>
      <c r="GIR164" s="72"/>
      <c r="GIS164" s="72"/>
      <c r="GIT164" s="72"/>
      <c r="GIU164" s="72"/>
      <c r="GIV164" s="72"/>
      <c r="GIW164" s="72"/>
      <c r="GIX164" s="72"/>
      <c r="GIY164" s="72"/>
      <c r="GIZ164" s="72"/>
      <c r="GJA164" s="71"/>
      <c r="GJB164" s="71"/>
      <c r="GJC164" s="71"/>
      <c r="GJD164" s="71"/>
      <c r="GJE164" s="71"/>
      <c r="GJF164" s="71"/>
      <c r="GJG164" s="71"/>
      <c r="GJH164" s="72"/>
      <c r="GJI164" s="72"/>
      <c r="GJJ164" s="72"/>
      <c r="GJK164" s="72"/>
      <c r="GJL164" s="72"/>
      <c r="GJM164" s="72"/>
      <c r="GJN164" s="72"/>
      <c r="GJO164" s="72"/>
      <c r="GJP164" s="72"/>
      <c r="GJQ164" s="71"/>
      <c r="GJR164" s="71"/>
      <c r="GJS164" s="71"/>
      <c r="GJT164" s="71"/>
      <c r="GJU164" s="71"/>
      <c r="GJV164" s="71"/>
      <c r="GJW164" s="71"/>
      <c r="GJX164" s="72"/>
      <c r="GJY164" s="72"/>
      <c r="GJZ164" s="72"/>
      <c r="GKA164" s="72"/>
      <c r="GKB164" s="72"/>
      <c r="GKC164" s="72"/>
      <c r="GKD164" s="72"/>
      <c r="GKE164" s="72"/>
      <c r="GKF164" s="72"/>
      <c r="GKG164" s="71"/>
      <c r="GKH164" s="71"/>
      <c r="GKI164" s="71"/>
      <c r="GKJ164" s="71"/>
      <c r="GKK164" s="71"/>
      <c r="GKL164" s="71"/>
      <c r="GKM164" s="71"/>
      <c r="GKN164" s="72"/>
      <c r="GKO164" s="72"/>
      <c r="GKP164" s="72"/>
      <c r="GKQ164" s="72"/>
      <c r="GKR164" s="72"/>
      <c r="GKS164" s="72"/>
      <c r="GKT164" s="72"/>
      <c r="GKU164" s="72"/>
      <c r="GKV164" s="72"/>
      <c r="GKW164" s="71"/>
      <c r="GKX164" s="71"/>
      <c r="GKY164" s="71"/>
      <c r="GKZ164" s="71"/>
      <c r="GLA164" s="71"/>
      <c r="GLB164" s="71"/>
      <c r="GLC164" s="71"/>
      <c r="GLD164" s="72"/>
      <c r="GLE164" s="72"/>
      <c r="GLF164" s="72"/>
      <c r="GLG164" s="72"/>
      <c r="GLH164" s="72"/>
      <c r="GLI164" s="72"/>
      <c r="GLJ164" s="72"/>
      <c r="GLK164" s="72"/>
      <c r="GLL164" s="72"/>
      <c r="GLM164" s="71"/>
      <c r="GLN164" s="71"/>
      <c r="GLO164" s="71"/>
      <c r="GLP164" s="71"/>
      <c r="GLQ164" s="71"/>
      <c r="GLR164" s="71"/>
      <c r="GLS164" s="71"/>
      <c r="GLT164" s="72"/>
      <c r="GLU164" s="72"/>
      <c r="GLV164" s="72"/>
      <c r="GLW164" s="72"/>
      <c r="GLX164" s="72"/>
      <c r="GLY164" s="72"/>
      <c r="GLZ164" s="72"/>
      <c r="GMA164" s="72"/>
      <c r="GMB164" s="72"/>
      <c r="GMC164" s="71"/>
      <c r="GMD164" s="71"/>
      <c r="GME164" s="71"/>
      <c r="GMF164" s="71"/>
      <c r="GMG164" s="71"/>
      <c r="GMH164" s="71"/>
      <c r="GMI164" s="71"/>
      <c r="GMJ164" s="72"/>
      <c r="GMK164" s="72"/>
      <c r="GML164" s="72"/>
      <c r="GMM164" s="72"/>
      <c r="GMN164" s="72"/>
      <c r="GMO164" s="72"/>
      <c r="GMP164" s="72"/>
      <c r="GMQ164" s="72"/>
      <c r="GMR164" s="72"/>
      <c r="GMS164" s="71"/>
      <c r="GMT164" s="71"/>
      <c r="GMU164" s="71"/>
      <c r="GMV164" s="71"/>
      <c r="GMW164" s="71"/>
      <c r="GMX164" s="71"/>
      <c r="GMY164" s="71"/>
      <c r="GMZ164" s="72"/>
      <c r="GNA164" s="72"/>
      <c r="GNB164" s="72"/>
      <c r="GNC164" s="72"/>
      <c r="GND164" s="72"/>
      <c r="GNE164" s="72"/>
      <c r="GNF164" s="72"/>
      <c r="GNG164" s="72"/>
      <c r="GNH164" s="72"/>
      <c r="GNI164" s="71"/>
      <c r="GNJ164" s="71"/>
      <c r="GNK164" s="71"/>
      <c r="GNL164" s="71"/>
      <c r="GNM164" s="71"/>
      <c r="GNN164" s="71"/>
      <c r="GNO164" s="71"/>
      <c r="GNP164" s="72"/>
      <c r="GNQ164" s="72"/>
      <c r="GNR164" s="72"/>
      <c r="GNS164" s="72"/>
      <c r="GNT164" s="72"/>
      <c r="GNU164" s="72"/>
      <c r="GNV164" s="72"/>
      <c r="GNW164" s="72"/>
      <c r="GNX164" s="72"/>
      <c r="GNY164" s="71"/>
      <c r="GNZ164" s="71"/>
      <c r="GOA164" s="71"/>
      <c r="GOB164" s="71"/>
      <c r="GOC164" s="71"/>
      <c r="GOD164" s="71"/>
      <c r="GOE164" s="71"/>
      <c r="GOF164" s="72"/>
      <c r="GOG164" s="72"/>
      <c r="GOH164" s="72"/>
      <c r="GOI164" s="72"/>
      <c r="GOJ164" s="72"/>
      <c r="GOK164" s="72"/>
      <c r="GOL164" s="72"/>
      <c r="GOM164" s="72"/>
      <c r="GON164" s="72"/>
      <c r="GOO164" s="71"/>
      <c r="GOP164" s="71"/>
      <c r="GOQ164" s="71"/>
      <c r="GOR164" s="71"/>
      <c r="GOS164" s="71"/>
      <c r="GOT164" s="71"/>
      <c r="GOU164" s="71"/>
      <c r="GOV164" s="72"/>
      <c r="GOW164" s="72"/>
      <c r="GOX164" s="72"/>
      <c r="GOY164" s="72"/>
      <c r="GOZ164" s="72"/>
      <c r="GPA164" s="72"/>
      <c r="GPB164" s="72"/>
      <c r="GPC164" s="72"/>
      <c r="GPD164" s="72"/>
      <c r="GPE164" s="71"/>
      <c r="GPF164" s="71"/>
      <c r="GPG164" s="71"/>
      <c r="GPH164" s="71"/>
      <c r="GPI164" s="71"/>
      <c r="GPJ164" s="71"/>
      <c r="GPK164" s="71"/>
      <c r="GPL164" s="72"/>
      <c r="GPM164" s="72"/>
      <c r="GPN164" s="72"/>
      <c r="GPO164" s="72"/>
      <c r="GPP164" s="72"/>
      <c r="GPQ164" s="72"/>
      <c r="GPR164" s="72"/>
      <c r="GPS164" s="72"/>
      <c r="GPT164" s="72"/>
      <c r="GPU164" s="71"/>
      <c r="GPV164" s="71"/>
      <c r="GPW164" s="71"/>
      <c r="GPX164" s="71"/>
      <c r="GPY164" s="71"/>
      <c r="GPZ164" s="71"/>
      <c r="GQA164" s="71"/>
      <c r="GQB164" s="72"/>
      <c r="GQC164" s="72"/>
      <c r="GQD164" s="72"/>
      <c r="GQE164" s="72"/>
      <c r="GQF164" s="72"/>
      <c r="GQG164" s="72"/>
      <c r="GQH164" s="72"/>
      <c r="GQI164" s="72"/>
      <c r="GQJ164" s="72"/>
      <c r="GQK164" s="71"/>
      <c r="GQL164" s="71"/>
      <c r="GQM164" s="71"/>
      <c r="GQN164" s="71"/>
      <c r="GQO164" s="71"/>
      <c r="GQP164" s="71"/>
      <c r="GQQ164" s="71"/>
      <c r="GQR164" s="72"/>
      <c r="GQS164" s="72"/>
      <c r="GQT164" s="72"/>
      <c r="GQU164" s="72"/>
      <c r="GQV164" s="72"/>
      <c r="GQW164" s="72"/>
      <c r="GQX164" s="72"/>
      <c r="GQY164" s="72"/>
      <c r="GQZ164" s="72"/>
      <c r="GRA164" s="71"/>
      <c r="GRB164" s="71"/>
      <c r="GRC164" s="71"/>
      <c r="GRD164" s="71"/>
      <c r="GRE164" s="71"/>
      <c r="GRF164" s="71"/>
      <c r="GRG164" s="71"/>
      <c r="GRH164" s="72"/>
      <c r="GRI164" s="72"/>
      <c r="GRJ164" s="72"/>
      <c r="GRK164" s="72"/>
      <c r="GRL164" s="72"/>
      <c r="GRM164" s="72"/>
      <c r="GRN164" s="72"/>
      <c r="GRO164" s="72"/>
      <c r="GRP164" s="72"/>
      <c r="GRQ164" s="71"/>
      <c r="GRR164" s="71"/>
      <c r="GRS164" s="71"/>
      <c r="GRT164" s="71"/>
      <c r="GRU164" s="71"/>
      <c r="GRV164" s="71"/>
      <c r="GRW164" s="71"/>
      <c r="GRX164" s="72"/>
      <c r="GRY164" s="72"/>
      <c r="GRZ164" s="72"/>
      <c r="GSA164" s="72"/>
      <c r="GSB164" s="72"/>
      <c r="GSC164" s="72"/>
      <c r="GSD164" s="72"/>
      <c r="GSE164" s="72"/>
      <c r="GSF164" s="72"/>
      <c r="GSG164" s="71"/>
      <c r="GSH164" s="71"/>
      <c r="GSI164" s="71"/>
      <c r="GSJ164" s="71"/>
      <c r="GSK164" s="71"/>
      <c r="GSL164" s="71"/>
      <c r="GSM164" s="71"/>
      <c r="GSN164" s="72"/>
      <c r="GSO164" s="72"/>
      <c r="GSP164" s="72"/>
      <c r="GSQ164" s="72"/>
      <c r="GSR164" s="72"/>
      <c r="GSS164" s="72"/>
      <c r="GST164" s="72"/>
      <c r="GSU164" s="72"/>
      <c r="GSV164" s="72"/>
      <c r="GSW164" s="71"/>
      <c r="GSX164" s="71"/>
      <c r="GSY164" s="71"/>
      <c r="GSZ164" s="71"/>
      <c r="GTA164" s="71"/>
      <c r="GTB164" s="71"/>
      <c r="GTC164" s="71"/>
      <c r="GTD164" s="72"/>
      <c r="GTE164" s="72"/>
      <c r="GTF164" s="72"/>
      <c r="GTG164" s="72"/>
      <c r="GTH164" s="72"/>
      <c r="GTI164" s="72"/>
      <c r="GTJ164" s="72"/>
      <c r="GTK164" s="72"/>
      <c r="GTL164" s="72"/>
      <c r="GTM164" s="71"/>
      <c r="GTN164" s="71"/>
      <c r="GTO164" s="71"/>
      <c r="GTP164" s="71"/>
      <c r="GTQ164" s="71"/>
      <c r="GTR164" s="71"/>
      <c r="GTS164" s="71"/>
      <c r="GTT164" s="72"/>
      <c r="GTU164" s="72"/>
      <c r="GTV164" s="72"/>
      <c r="GTW164" s="72"/>
      <c r="GTX164" s="72"/>
      <c r="GTY164" s="72"/>
      <c r="GTZ164" s="72"/>
      <c r="GUA164" s="72"/>
      <c r="GUB164" s="72"/>
      <c r="GUC164" s="71"/>
      <c r="GUD164" s="71"/>
      <c r="GUE164" s="71"/>
      <c r="GUF164" s="71"/>
      <c r="GUG164" s="71"/>
      <c r="GUH164" s="71"/>
      <c r="GUI164" s="71"/>
      <c r="GUJ164" s="72"/>
      <c r="GUK164" s="72"/>
      <c r="GUL164" s="72"/>
      <c r="GUM164" s="72"/>
      <c r="GUN164" s="72"/>
      <c r="GUO164" s="72"/>
      <c r="GUP164" s="72"/>
      <c r="GUQ164" s="72"/>
      <c r="GUR164" s="72"/>
      <c r="GUS164" s="71"/>
      <c r="GUT164" s="71"/>
      <c r="GUU164" s="71"/>
      <c r="GUV164" s="71"/>
      <c r="GUW164" s="71"/>
      <c r="GUX164" s="71"/>
      <c r="GUY164" s="71"/>
      <c r="GUZ164" s="72"/>
      <c r="GVA164" s="72"/>
      <c r="GVB164" s="72"/>
      <c r="GVC164" s="72"/>
      <c r="GVD164" s="72"/>
      <c r="GVE164" s="72"/>
      <c r="GVF164" s="72"/>
      <c r="GVG164" s="72"/>
      <c r="GVH164" s="72"/>
      <c r="GVI164" s="71"/>
      <c r="GVJ164" s="71"/>
      <c r="GVK164" s="71"/>
      <c r="GVL164" s="71"/>
      <c r="GVM164" s="71"/>
      <c r="GVN164" s="71"/>
      <c r="GVO164" s="71"/>
      <c r="GVP164" s="72"/>
      <c r="GVQ164" s="72"/>
      <c r="GVR164" s="72"/>
      <c r="GVS164" s="72"/>
      <c r="GVT164" s="72"/>
      <c r="GVU164" s="72"/>
      <c r="GVV164" s="72"/>
      <c r="GVW164" s="72"/>
      <c r="GVX164" s="72"/>
      <c r="GVY164" s="71"/>
      <c r="GVZ164" s="71"/>
      <c r="GWA164" s="71"/>
      <c r="GWB164" s="71"/>
      <c r="GWC164" s="71"/>
      <c r="GWD164" s="71"/>
      <c r="GWE164" s="71"/>
      <c r="GWF164" s="72"/>
      <c r="GWG164" s="72"/>
      <c r="GWH164" s="72"/>
      <c r="GWI164" s="72"/>
      <c r="GWJ164" s="72"/>
      <c r="GWK164" s="72"/>
      <c r="GWL164" s="72"/>
      <c r="GWM164" s="72"/>
      <c r="GWN164" s="72"/>
      <c r="GWO164" s="71"/>
      <c r="GWP164" s="71"/>
      <c r="GWQ164" s="71"/>
      <c r="GWR164" s="71"/>
      <c r="GWS164" s="71"/>
      <c r="GWT164" s="71"/>
      <c r="GWU164" s="71"/>
      <c r="GWV164" s="72"/>
      <c r="GWW164" s="72"/>
      <c r="GWX164" s="72"/>
      <c r="GWY164" s="72"/>
      <c r="GWZ164" s="72"/>
      <c r="GXA164" s="72"/>
      <c r="GXB164" s="72"/>
      <c r="GXC164" s="72"/>
      <c r="GXD164" s="72"/>
      <c r="GXE164" s="71"/>
      <c r="GXF164" s="71"/>
      <c r="GXG164" s="71"/>
      <c r="GXH164" s="71"/>
      <c r="GXI164" s="71"/>
      <c r="GXJ164" s="71"/>
      <c r="GXK164" s="71"/>
      <c r="GXL164" s="72"/>
      <c r="GXM164" s="72"/>
      <c r="GXN164" s="72"/>
      <c r="GXO164" s="72"/>
      <c r="GXP164" s="72"/>
      <c r="GXQ164" s="72"/>
      <c r="GXR164" s="72"/>
      <c r="GXS164" s="72"/>
      <c r="GXT164" s="72"/>
      <c r="GXU164" s="71"/>
      <c r="GXV164" s="71"/>
      <c r="GXW164" s="71"/>
      <c r="GXX164" s="71"/>
      <c r="GXY164" s="71"/>
      <c r="GXZ164" s="71"/>
      <c r="GYA164" s="71"/>
      <c r="GYB164" s="72"/>
      <c r="GYC164" s="72"/>
      <c r="GYD164" s="72"/>
      <c r="GYE164" s="72"/>
      <c r="GYF164" s="72"/>
      <c r="GYG164" s="72"/>
      <c r="GYH164" s="72"/>
      <c r="GYI164" s="72"/>
      <c r="GYJ164" s="72"/>
      <c r="GYK164" s="71"/>
      <c r="GYL164" s="71"/>
      <c r="GYM164" s="71"/>
      <c r="GYN164" s="71"/>
      <c r="GYO164" s="71"/>
      <c r="GYP164" s="71"/>
      <c r="GYQ164" s="71"/>
      <c r="GYR164" s="72"/>
      <c r="GYS164" s="72"/>
      <c r="GYT164" s="72"/>
      <c r="GYU164" s="72"/>
      <c r="GYV164" s="72"/>
      <c r="GYW164" s="72"/>
      <c r="GYX164" s="72"/>
      <c r="GYY164" s="72"/>
      <c r="GYZ164" s="72"/>
      <c r="GZA164" s="71"/>
      <c r="GZB164" s="71"/>
      <c r="GZC164" s="71"/>
      <c r="GZD164" s="71"/>
      <c r="GZE164" s="71"/>
      <c r="GZF164" s="71"/>
      <c r="GZG164" s="71"/>
      <c r="GZH164" s="72"/>
      <c r="GZI164" s="72"/>
      <c r="GZJ164" s="72"/>
      <c r="GZK164" s="72"/>
      <c r="GZL164" s="72"/>
      <c r="GZM164" s="72"/>
      <c r="GZN164" s="72"/>
      <c r="GZO164" s="72"/>
      <c r="GZP164" s="72"/>
      <c r="GZQ164" s="71"/>
      <c r="GZR164" s="71"/>
      <c r="GZS164" s="71"/>
      <c r="GZT164" s="71"/>
      <c r="GZU164" s="71"/>
      <c r="GZV164" s="71"/>
      <c r="GZW164" s="71"/>
      <c r="GZX164" s="72"/>
      <c r="GZY164" s="72"/>
      <c r="GZZ164" s="72"/>
      <c r="HAA164" s="72"/>
      <c r="HAB164" s="72"/>
      <c r="HAC164" s="72"/>
      <c r="HAD164" s="72"/>
      <c r="HAE164" s="72"/>
      <c r="HAF164" s="72"/>
      <c r="HAG164" s="71"/>
      <c r="HAH164" s="71"/>
      <c r="HAI164" s="71"/>
      <c r="HAJ164" s="71"/>
      <c r="HAK164" s="71"/>
      <c r="HAL164" s="71"/>
      <c r="HAM164" s="71"/>
      <c r="HAN164" s="72"/>
      <c r="HAO164" s="72"/>
      <c r="HAP164" s="72"/>
      <c r="HAQ164" s="72"/>
      <c r="HAR164" s="72"/>
      <c r="HAS164" s="72"/>
      <c r="HAT164" s="72"/>
      <c r="HAU164" s="72"/>
      <c r="HAV164" s="72"/>
      <c r="HAW164" s="71"/>
      <c r="HAX164" s="71"/>
      <c r="HAY164" s="71"/>
      <c r="HAZ164" s="71"/>
      <c r="HBA164" s="71"/>
      <c r="HBB164" s="71"/>
      <c r="HBC164" s="71"/>
      <c r="HBD164" s="72"/>
      <c r="HBE164" s="72"/>
      <c r="HBF164" s="72"/>
      <c r="HBG164" s="72"/>
      <c r="HBH164" s="72"/>
      <c r="HBI164" s="72"/>
      <c r="HBJ164" s="72"/>
      <c r="HBK164" s="72"/>
      <c r="HBL164" s="72"/>
      <c r="HBM164" s="71"/>
      <c r="HBN164" s="71"/>
      <c r="HBO164" s="71"/>
      <c r="HBP164" s="71"/>
      <c r="HBQ164" s="71"/>
      <c r="HBR164" s="71"/>
      <c r="HBS164" s="71"/>
      <c r="HBT164" s="72"/>
      <c r="HBU164" s="72"/>
      <c r="HBV164" s="72"/>
      <c r="HBW164" s="72"/>
      <c r="HBX164" s="72"/>
      <c r="HBY164" s="72"/>
      <c r="HBZ164" s="72"/>
      <c r="HCA164" s="72"/>
      <c r="HCB164" s="72"/>
      <c r="HCC164" s="71"/>
      <c r="HCD164" s="71"/>
      <c r="HCE164" s="71"/>
      <c r="HCF164" s="71"/>
      <c r="HCG164" s="71"/>
      <c r="HCH164" s="71"/>
      <c r="HCI164" s="71"/>
      <c r="HCJ164" s="72"/>
      <c r="HCK164" s="72"/>
      <c r="HCL164" s="72"/>
      <c r="HCM164" s="72"/>
      <c r="HCN164" s="72"/>
      <c r="HCO164" s="72"/>
      <c r="HCP164" s="72"/>
      <c r="HCQ164" s="72"/>
      <c r="HCR164" s="72"/>
      <c r="HCS164" s="71"/>
      <c r="HCT164" s="71"/>
      <c r="HCU164" s="71"/>
      <c r="HCV164" s="71"/>
      <c r="HCW164" s="71"/>
      <c r="HCX164" s="71"/>
      <c r="HCY164" s="71"/>
      <c r="HCZ164" s="72"/>
      <c r="HDA164" s="72"/>
      <c r="HDB164" s="72"/>
      <c r="HDC164" s="72"/>
      <c r="HDD164" s="72"/>
      <c r="HDE164" s="72"/>
      <c r="HDF164" s="72"/>
      <c r="HDG164" s="72"/>
      <c r="HDH164" s="72"/>
      <c r="HDI164" s="71"/>
      <c r="HDJ164" s="71"/>
      <c r="HDK164" s="71"/>
      <c r="HDL164" s="71"/>
      <c r="HDM164" s="71"/>
      <c r="HDN164" s="71"/>
      <c r="HDO164" s="71"/>
      <c r="HDP164" s="72"/>
      <c r="HDQ164" s="72"/>
      <c r="HDR164" s="72"/>
      <c r="HDS164" s="72"/>
      <c r="HDT164" s="72"/>
      <c r="HDU164" s="72"/>
      <c r="HDV164" s="72"/>
      <c r="HDW164" s="72"/>
      <c r="HDX164" s="72"/>
      <c r="HDY164" s="71"/>
      <c r="HDZ164" s="71"/>
      <c r="HEA164" s="71"/>
      <c r="HEB164" s="71"/>
      <c r="HEC164" s="71"/>
      <c r="HED164" s="71"/>
      <c r="HEE164" s="71"/>
      <c r="HEF164" s="72"/>
      <c r="HEG164" s="72"/>
      <c r="HEH164" s="72"/>
      <c r="HEI164" s="72"/>
      <c r="HEJ164" s="72"/>
      <c r="HEK164" s="72"/>
      <c r="HEL164" s="72"/>
      <c r="HEM164" s="72"/>
      <c r="HEN164" s="72"/>
      <c r="HEO164" s="71"/>
      <c r="HEP164" s="71"/>
      <c r="HEQ164" s="71"/>
      <c r="HER164" s="71"/>
      <c r="HES164" s="71"/>
      <c r="HET164" s="71"/>
      <c r="HEU164" s="71"/>
      <c r="HEV164" s="72"/>
      <c r="HEW164" s="72"/>
      <c r="HEX164" s="72"/>
      <c r="HEY164" s="72"/>
      <c r="HEZ164" s="72"/>
      <c r="HFA164" s="72"/>
      <c r="HFB164" s="72"/>
      <c r="HFC164" s="72"/>
      <c r="HFD164" s="72"/>
      <c r="HFE164" s="71"/>
      <c r="HFF164" s="71"/>
      <c r="HFG164" s="71"/>
      <c r="HFH164" s="71"/>
      <c r="HFI164" s="71"/>
      <c r="HFJ164" s="71"/>
      <c r="HFK164" s="71"/>
      <c r="HFL164" s="72"/>
      <c r="HFM164" s="72"/>
      <c r="HFN164" s="72"/>
      <c r="HFO164" s="72"/>
      <c r="HFP164" s="72"/>
      <c r="HFQ164" s="72"/>
      <c r="HFR164" s="72"/>
      <c r="HFS164" s="72"/>
      <c r="HFT164" s="72"/>
      <c r="HFU164" s="71"/>
      <c r="HFV164" s="71"/>
      <c r="HFW164" s="71"/>
      <c r="HFX164" s="71"/>
      <c r="HFY164" s="71"/>
      <c r="HFZ164" s="71"/>
      <c r="HGA164" s="71"/>
      <c r="HGB164" s="72"/>
      <c r="HGC164" s="72"/>
      <c r="HGD164" s="72"/>
      <c r="HGE164" s="72"/>
      <c r="HGF164" s="72"/>
      <c r="HGG164" s="72"/>
      <c r="HGH164" s="72"/>
      <c r="HGI164" s="72"/>
      <c r="HGJ164" s="72"/>
      <c r="HGK164" s="71"/>
      <c r="HGL164" s="71"/>
      <c r="HGM164" s="71"/>
      <c r="HGN164" s="71"/>
      <c r="HGO164" s="71"/>
      <c r="HGP164" s="71"/>
      <c r="HGQ164" s="71"/>
      <c r="HGR164" s="72"/>
      <c r="HGS164" s="72"/>
      <c r="HGT164" s="72"/>
      <c r="HGU164" s="72"/>
      <c r="HGV164" s="72"/>
      <c r="HGW164" s="72"/>
      <c r="HGX164" s="72"/>
      <c r="HGY164" s="72"/>
      <c r="HGZ164" s="72"/>
      <c r="HHA164" s="71"/>
      <c r="HHB164" s="71"/>
      <c r="HHC164" s="71"/>
      <c r="HHD164" s="71"/>
      <c r="HHE164" s="71"/>
      <c r="HHF164" s="71"/>
      <c r="HHG164" s="71"/>
      <c r="HHH164" s="72"/>
      <c r="HHI164" s="72"/>
      <c r="HHJ164" s="72"/>
      <c r="HHK164" s="72"/>
      <c r="HHL164" s="72"/>
      <c r="HHM164" s="72"/>
      <c r="HHN164" s="72"/>
      <c r="HHO164" s="72"/>
      <c r="HHP164" s="72"/>
      <c r="HHQ164" s="71"/>
      <c r="HHR164" s="71"/>
      <c r="HHS164" s="71"/>
      <c r="HHT164" s="71"/>
      <c r="HHU164" s="71"/>
      <c r="HHV164" s="71"/>
      <c r="HHW164" s="71"/>
      <c r="HHX164" s="72"/>
      <c r="HHY164" s="72"/>
      <c r="HHZ164" s="72"/>
      <c r="HIA164" s="72"/>
      <c r="HIB164" s="72"/>
      <c r="HIC164" s="72"/>
      <c r="HID164" s="72"/>
      <c r="HIE164" s="72"/>
      <c r="HIF164" s="72"/>
      <c r="HIG164" s="71"/>
      <c r="HIH164" s="71"/>
      <c r="HII164" s="71"/>
      <c r="HIJ164" s="71"/>
      <c r="HIK164" s="71"/>
      <c r="HIL164" s="71"/>
      <c r="HIM164" s="71"/>
      <c r="HIN164" s="72"/>
      <c r="HIO164" s="72"/>
      <c r="HIP164" s="72"/>
      <c r="HIQ164" s="72"/>
      <c r="HIR164" s="72"/>
      <c r="HIS164" s="72"/>
      <c r="HIT164" s="72"/>
      <c r="HIU164" s="72"/>
      <c r="HIV164" s="72"/>
      <c r="HIW164" s="71"/>
      <c r="HIX164" s="71"/>
      <c r="HIY164" s="71"/>
      <c r="HIZ164" s="71"/>
      <c r="HJA164" s="71"/>
      <c r="HJB164" s="71"/>
      <c r="HJC164" s="71"/>
      <c r="HJD164" s="72"/>
      <c r="HJE164" s="72"/>
      <c r="HJF164" s="72"/>
      <c r="HJG164" s="72"/>
      <c r="HJH164" s="72"/>
      <c r="HJI164" s="72"/>
      <c r="HJJ164" s="72"/>
      <c r="HJK164" s="72"/>
      <c r="HJL164" s="72"/>
      <c r="HJM164" s="71"/>
      <c r="HJN164" s="71"/>
      <c r="HJO164" s="71"/>
      <c r="HJP164" s="71"/>
      <c r="HJQ164" s="71"/>
      <c r="HJR164" s="71"/>
      <c r="HJS164" s="71"/>
      <c r="HJT164" s="72"/>
      <c r="HJU164" s="72"/>
      <c r="HJV164" s="72"/>
      <c r="HJW164" s="72"/>
      <c r="HJX164" s="72"/>
      <c r="HJY164" s="72"/>
      <c r="HJZ164" s="72"/>
      <c r="HKA164" s="72"/>
      <c r="HKB164" s="72"/>
      <c r="HKC164" s="71"/>
      <c r="HKD164" s="71"/>
      <c r="HKE164" s="71"/>
      <c r="HKF164" s="71"/>
      <c r="HKG164" s="71"/>
      <c r="HKH164" s="71"/>
      <c r="HKI164" s="71"/>
      <c r="HKJ164" s="72"/>
      <c r="HKK164" s="72"/>
      <c r="HKL164" s="72"/>
      <c r="HKM164" s="72"/>
      <c r="HKN164" s="72"/>
      <c r="HKO164" s="72"/>
      <c r="HKP164" s="72"/>
      <c r="HKQ164" s="72"/>
      <c r="HKR164" s="72"/>
      <c r="HKS164" s="71"/>
      <c r="HKT164" s="71"/>
      <c r="HKU164" s="71"/>
      <c r="HKV164" s="71"/>
      <c r="HKW164" s="71"/>
      <c r="HKX164" s="71"/>
      <c r="HKY164" s="71"/>
      <c r="HKZ164" s="72"/>
      <c r="HLA164" s="72"/>
      <c r="HLB164" s="72"/>
      <c r="HLC164" s="72"/>
      <c r="HLD164" s="72"/>
      <c r="HLE164" s="72"/>
      <c r="HLF164" s="72"/>
      <c r="HLG164" s="72"/>
      <c r="HLH164" s="72"/>
      <c r="HLI164" s="71"/>
      <c r="HLJ164" s="71"/>
      <c r="HLK164" s="71"/>
      <c r="HLL164" s="71"/>
      <c r="HLM164" s="71"/>
      <c r="HLN164" s="71"/>
      <c r="HLO164" s="71"/>
      <c r="HLP164" s="72"/>
      <c r="HLQ164" s="72"/>
      <c r="HLR164" s="72"/>
      <c r="HLS164" s="72"/>
      <c r="HLT164" s="72"/>
      <c r="HLU164" s="72"/>
      <c r="HLV164" s="72"/>
      <c r="HLW164" s="72"/>
      <c r="HLX164" s="72"/>
      <c r="HLY164" s="71"/>
      <c r="HLZ164" s="71"/>
      <c r="HMA164" s="71"/>
      <c r="HMB164" s="71"/>
      <c r="HMC164" s="71"/>
      <c r="HMD164" s="71"/>
      <c r="HME164" s="71"/>
      <c r="HMF164" s="72"/>
      <c r="HMG164" s="72"/>
      <c r="HMH164" s="72"/>
      <c r="HMI164" s="72"/>
      <c r="HMJ164" s="72"/>
      <c r="HMK164" s="72"/>
      <c r="HML164" s="72"/>
      <c r="HMM164" s="72"/>
      <c r="HMN164" s="72"/>
      <c r="HMO164" s="71"/>
      <c r="HMP164" s="71"/>
      <c r="HMQ164" s="71"/>
      <c r="HMR164" s="71"/>
      <c r="HMS164" s="71"/>
      <c r="HMT164" s="71"/>
      <c r="HMU164" s="71"/>
      <c r="HMV164" s="72"/>
      <c r="HMW164" s="72"/>
      <c r="HMX164" s="72"/>
      <c r="HMY164" s="72"/>
      <c r="HMZ164" s="72"/>
      <c r="HNA164" s="72"/>
      <c r="HNB164" s="72"/>
      <c r="HNC164" s="72"/>
      <c r="HND164" s="72"/>
      <c r="HNE164" s="71"/>
      <c r="HNF164" s="71"/>
      <c r="HNG164" s="71"/>
      <c r="HNH164" s="71"/>
      <c r="HNI164" s="71"/>
      <c r="HNJ164" s="71"/>
      <c r="HNK164" s="71"/>
      <c r="HNL164" s="72"/>
      <c r="HNM164" s="72"/>
      <c r="HNN164" s="72"/>
      <c r="HNO164" s="72"/>
      <c r="HNP164" s="72"/>
      <c r="HNQ164" s="72"/>
      <c r="HNR164" s="72"/>
      <c r="HNS164" s="72"/>
      <c r="HNT164" s="72"/>
      <c r="HNU164" s="71"/>
      <c r="HNV164" s="71"/>
      <c r="HNW164" s="71"/>
      <c r="HNX164" s="71"/>
      <c r="HNY164" s="71"/>
      <c r="HNZ164" s="71"/>
      <c r="HOA164" s="71"/>
      <c r="HOB164" s="72"/>
      <c r="HOC164" s="72"/>
      <c r="HOD164" s="72"/>
      <c r="HOE164" s="72"/>
      <c r="HOF164" s="72"/>
      <c r="HOG164" s="72"/>
      <c r="HOH164" s="72"/>
      <c r="HOI164" s="72"/>
      <c r="HOJ164" s="72"/>
      <c r="HOK164" s="71"/>
      <c r="HOL164" s="71"/>
      <c r="HOM164" s="71"/>
      <c r="HON164" s="71"/>
      <c r="HOO164" s="71"/>
      <c r="HOP164" s="71"/>
      <c r="HOQ164" s="71"/>
      <c r="HOR164" s="72"/>
      <c r="HOS164" s="72"/>
      <c r="HOT164" s="72"/>
      <c r="HOU164" s="72"/>
      <c r="HOV164" s="72"/>
      <c r="HOW164" s="72"/>
      <c r="HOX164" s="72"/>
      <c r="HOY164" s="72"/>
      <c r="HOZ164" s="72"/>
      <c r="HPA164" s="71"/>
      <c r="HPB164" s="71"/>
      <c r="HPC164" s="71"/>
      <c r="HPD164" s="71"/>
      <c r="HPE164" s="71"/>
      <c r="HPF164" s="71"/>
      <c r="HPG164" s="71"/>
      <c r="HPH164" s="72"/>
      <c r="HPI164" s="72"/>
      <c r="HPJ164" s="72"/>
      <c r="HPK164" s="72"/>
      <c r="HPL164" s="72"/>
      <c r="HPM164" s="72"/>
      <c r="HPN164" s="72"/>
      <c r="HPO164" s="72"/>
      <c r="HPP164" s="72"/>
      <c r="HPQ164" s="71"/>
      <c r="HPR164" s="71"/>
      <c r="HPS164" s="71"/>
      <c r="HPT164" s="71"/>
      <c r="HPU164" s="71"/>
      <c r="HPV164" s="71"/>
      <c r="HPW164" s="71"/>
      <c r="HPX164" s="72"/>
      <c r="HPY164" s="72"/>
      <c r="HPZ164" s="72"/>
      <c r="HQA164" s="72"/>
      <c r="HQB164" s="72"/>
      <c r="HQC164" s="72"/>
      <c r="HQD164" s="72"/>
      <c r="HQE164" s="72"/>
      <c r="HQF164" s="72"/>
      <c r="HQG164" s="71"/>
      <c r="HQH164" s="71"/>
      <c r="HQI164" s="71"/>
      <c r="HQJ164" s="71"/>
      <c r="HQK164" s="71"/>
      <c r="HQL164" s="71"/>
      <c r="HQM164" s="71"/>
      <c r="HQN164" s="72"/>
      <c r="HQO164" s="72"/>
      <c r="HQP164" s="72"/>
      <c r="HQQ164" s="72"/>
      <c r="HQR164" s="72"/>
      <c r="HQS164" s="72"/>
      <c r="HQT164" s="72"/>
      <c r="HQU164" s="72"/>
      <c r="HQV164" s="72"/>
      <c r="HQW164" s="71"/>
      <c r="HQX164" s="71"/>
      <c r="HQY164" s="71"/>
      <c r="HQZ164" s="71"/>
      <c r="HRA164" s="71"/>
      <c r="HRB164" s="71"/>
      <c r="HRC164" s="71"/>
      <c r="HRD164" s="72"/>
      <c r="HRE164" s="72"/>
      <c r="HRF164" s="72"/>
      <c r="HRG164" s="72"/>
      <c r="HRH164" s="72"/>
      <c r="HRI164" s="72"/>
      <c r="HRJ164" s="72"/>
      <c r="HRK164" s="72"/>
      <c r="HRL164" s="72"/>
      <c r="HRM164" s="71"/>
      <c r="HRN164" s="71"/>
      <c r="HRO164" s="71"/>
      <c r="HRP164" s="71"/>
      <c r="HRQ164" s="71"/>
      <c r="HRR164" s="71"/>
      <c r="HRS164" s="71"/>
      <c r="HRT164" s="72"/>
      <c r="HRU164" s="72"/>
      <c r="HRV164" s="72"/>
      <c r="HRW164" s="72"/>
      <c r="HRX164" s="72"/>
      <c r="HRY164" s="72"/>
      <c r="HRZ164" s="72"/>
      <c r="HSA164" s="72"/>
      <c r="HSB164" s="72"/>
      <c r="HSC164" s="71"/>
      <c r="HSD164" s="71"/>
      <c r="HSE164" s="71"/>
      <c r="HSF164" s="71"/>
      <c r="HSG164" s="71"/>
      <c r="HSH164" s="71"/>
      <c r="HSI164" s="71"/>
      <c r="HSJ164" s="72"/>
      <c r="HSK164" s="72"/>
      <c r="HSL164" s="72"/>
      <c r="HSM164" s="72"/>
      <c r="HSN164" s="72"/>
      <c r="HSO164" s="72"/>
      <c r="HSP164" s="72"/>
      <c r="HSQ164" s="72"/>
      <c r="HSR164" s="72"/>
      <c r="HSS164" s="71"/>
      <c r="HST164" s="71"/>
      <c r="HSU164" s="71"/>
      <c r="HSV164" s="71"/>
      <c r="HSW164" s="71"/>
      <c r="HSX164" s="71"/>
      <c r="HSY164" s="71"/>
      <c r="HSZ164" s="72"/>
      <c r="HTA164" s="72"/>
      <c r="HTB164" s="72"/>
      <c r="HTC164" s="72"/>
      <c r="HTD164" s="72"/>
      <c r="HTE164" s="72"/>
      <c r="HTF164" s="72"/>
      <c r="HTG164" s="72"/>
      <c r="HTH164" s="72"/>
      <c r="HTI164" s="71"/>
      <c r="HTJ164" s="71"/>
      <c r="HTK164" s="71"/>
      <c r="HTL164" s="71"/>
      <c r="HTM164" s="71"/>
      <c r="HTN164" s="71"/>
      <c r="HTO164" s="71"/>
      <c r="HTP164" s="72"/>
      <c r="HTQ164" s="72"/>
      <c r="HTR164" s="72"/>
      <c r="HTS164" s="72"/>
      <c r="HTT164" s="72"/>
      <c r="HTU164" s="72"/>
      <c r="HTV164" s="72"/>
      <c r="HTW164" s="72"/>
      <c r="HTX164" s="72"/>
      <c r="HTY164" s="71"/>
      <c r="HTZ164" s="71"/>
      <c r="HUA164" s="71"/>
      <c r="HUB164" s="71"/>
      <c r="HUC164" s="71"/>
      <c r="HUD164" s="71"/>
      <c r="HUE164" s="71"/>
      <c r="HUF164" s="72"/>
      <c r="HUG164" s="72"/>
      <c r="HUH164" s="72"/>
      <c r="HUI164" s="72"/>
      <c r="HUJ164" s="72"/>
      <c r="HUK164" s="72"/>
      <c r="HUL164" s="72"/>
      <c r="HUM164" s="72"/>
      <c r="HUN164" s="72"/>
      <c r="HUO164" s="71"/>
      <c r="HUP164" s="71"/>
      <c r="HUQ164" s="71"/>
      <c r="HUR164" s="71"/>
      <c r="HUS164" s="71"/>
      <c r="HUT164" s="71"/>
      <c r="HUU164" s="71"/>
      <c r="HUV164" s="72"/>
      <c r="HUW164" s="72"/>
      <c r="HUX164" s="72"/>
      <c r="HUY164" s="72"/>
      <c r="HUZ164" s="72"/>
      <c r="HVA164" s="72"/>
      <c r="HVB164" s="72"/>
      <c r="HVC164" s="72"/>
      <c r="HVD164" s="72"/>
      <c r="HVE164" s="71"/>
      <c r="HVF164" s="71"/>
      <c r="HVG164" s="71"/>
      <c r="HVH164" s="71"/>
      <c r="HVI164" s="71"/>
      <c r="HVJ164" s="71"/>
      <c r="HVK164" s="71"/>
      <c r="HVL164" s="72"/>
      <c r="HVM164" s="72"/>
      <c r="HVN164" s="72"/>
      <c r="HVO164" s="72"/>
      <c r="HVP164" s="72"/>
      <c r="HVQ164" s="72"/>
      <c r="HVR164" s="72"/>
      <c r="HVS164" s="72"/>
      <c r="HVT164" s="72"/>
      <c r="HVU164" s="71"/>
      <c r="HVV164" s="71"/>
      <c r="HVW164" s="71"/>
      <c r="HVX164" s="71"/>
      <c r="HVY164" s="71"/>
      <c r="HVZ164" s="71"/>
      <c r="HWA164" s="71"/>
      <c r="HWB164" s="72"/>
      <c r="HWC164" s="72"/>
      <c r="HWD164" s="72"/>
      <c r="HWE164" s="72"/>
      <c r="HWF164" s="72"/>
      <c r="HWG164" s="72"/>
      <c r="HWH164" s="72"/>
      <c r="HWI164" s="72"/>
      <c r="HWJ164" s="72"/>
      <c r="HWK164" s="71"/>
      <c r="HWL164" s="71"/>
      <c r="HWM164" s="71"/>
      <c r="HWN164" s="71"/>
      <c r="HWO164" s="71"/>
      <c r="HWP164" s="71"/>
      <c r="HWQ164" s="71"/>
      <c r="HWR164" s="72"/>
      <c r="HWS164" s="72"/>
      <c r="HWT164" s="72"/>
      <c r="HWU164" s="72"/>
      <c r="HWV164" s="72"/>
      <c r="HWW164" s="72"/>
      <c r="HWX164" s="72"/>
      <c r="HWY164" s="72"/>
      <c r="HWZ164" s="72"/>
      <c r="HXA164" s="71"/>
      <c r="HXB164" s="71"/>
      <c r="HXC164" s="71"/>
      <c r="HXD164" s="71"/>
      <c r="HXE164" s="71"/>
      <c r="HXF164" s="71"/>
      <c r="HXG164" s="71"/>
      <c r="HXH164" s="72"/>
      <c r="HXI164" s="72"/>
      <c r="HXJ164" s="72"/>
      <c r="HXK164" s="72"/>
      <c r="HXL164" s="72"/>
      <c r="HXM164" s="72"/>
      <c r="HXN164" s="72"/>
      <c r="HXO164" s="72"/>
      <c r="HXP164" s="72"/>
      <c r="HXQ164" s="71"/>
      <c r="HXR164" s="71"/>
      <c r="HXS164" s="71"/>
      <c r="HXT164" s="71"/>
      <c r="HXU164" s="71"/>
      <c r="HXV164" s="71"/>
      <c r="HXW164" s="71"/>
      <c r="HXX164" s="72"/>
      <c r="HXY164" s="72"/>
      <c r="HXZ164" s="72"/>
      <c r="HYA164" s="72"/>
      <c r="HYB164" s="72"/>
      <c r="HYC164" s="72"/>
      <c r="HYD164" s="72"/>
      <c r="HYE164" s="72"/>
      <c r="HYF164" s="72"/>
      <c r="HYG164" s="71"/>
      <c r="HYH164" s="71"/>
      <c r="HYI164" s="71"/>
      <c r="HYJ164" s="71"/>
      <c r="HYK164" s="71"/>
      <c r="HYL164" s="71"/>
      <c r="HYM164" s="71"/>
      <c r="HYN164" s="72"/>
      <c r="HYO164" s="72"/>
      <c r="HYP164" s="72"/>
      <c r="HYQ164" s="72"/>
      <c r="HYR164" s="72"/>
      <c r="HYS164" s="72"/>
      <c r="HYT164" s="72"/>
      <c r="HYU164" s="72"/>
      <c r="HYV164" s="72"/>
      <c r="HYW164" s="71"/>
      <c r="HYX164" s="71"/>
      <c r="HYY164" s="71"/>
      <c r="HYZ164" s="71"/>
      <c r="HZA164" s="71"/>
      <c r="HZB164" s="71"/>
      <c r="HZC164" s="71"/>
      <c r="HZD164" s="72"/>
      <c r="HZE164" s="72"/>
      <c r="HZF164" s="72"/>
      <c r="HZG164" s="72"/>
      <c r="HZH164" s="72"/>
      <c r="HZI164" s="72"/>
      <c r="HZJ164" s="72"/>
      <c r="HZK164" s="72"/>
      <c r="HZL164" s="72"/>
      <c r="HZM164" s="71"/>
      <c r="HZN164" s="71"/>
      <c r="HZO164" s="71"/>
      <c r="HZP164" s="71"/>
      <c r="HZQ164" s="71"/>
      <c r="HZR164" s="71"/>
      <c r="HZS164" s="71"/>
      <c r="HZT164" s="72"/>
      <c r="HZU164" s="72"/>
      <c r="HZV164" s="72"/>
      <c r="HZW164" s="72"/>
      <c r="HZX164" s="72"/>
      <c r="HZY164" s="72"/>
      <c r="HZZ164" s="72"/>
      <c r="IAA164" s="72"/>
      <c r="IAB164" s="72"/>
      <c r="IAC164" s="71"/>
      <c r="IAD164" s="71"/>
      <c r="IAE164" s="71"/>
      <c r="IAF164" s="71"/>
      <c r="IAG164" s="71"/>
      <c r="IAH164" s="71"/>
      <c r="IAI164" s="71"/>
      <c r="IAJ164" s="72"/>
      <c r="IAK164" s="72"/>
      <c r="IAL164" s="72"/>
      <c r="IAM164" s="72"/>
      <c r="IAN164" s="72"/>
      <c r="IAO164" s="72"/>
      <c r="IAP164" s="72"/>
      <c r="IAQ164" s="72"/>
      <c r="IAR164" s="72"/>
      <c r="IAS164" s="71"/>
      <c r="IAT164" s="71"/>
      <c r="IAU164" s="71"/>
      <c r="IAV164" s="71"/>
      <c r="IAW164" s="71"/>
      <c r="IAX164" s="71"/>
      <c r="IAY164" s="71"/>
      <c r="IAZ164" s="72"/>
      <c r="IBA164" s="72"/>
      <c r="IBB164" s="72"/>
      <c r="IBC164" s="72"/>
      <c r="IBD164" s="72"/>
      <c r="IBE164" s="72"/>
      <c r="IBF164" s="72"/>
      <c r="IBG164" s="72"/>
      <c r="IBH164" s="72"/>
      <c r="IBI164" s="71"/>
      <c r="IBJ164" s="71"/>
      <c r="IBK164" s="71"/>
      <c r="IBL164" s="71"/>
      <c r="IBM164" s="71"/>
      <c r="IBN164" s="71"/>
      <c r="IBO164" s="71"/>
      <c r="IBP164" s="72"/>
      <c r="IBQ164" s="72"/>
      <c r="IBR164" s="72"/>
      <c r="IBS164" s="72"/>
      <c r="IBT164" s="72"/>
      <c r="IBU164" s="72"/>
      <c r="IBV164" s="72"/>
      <c r="IBW164" s="72"/>
      <c r="IBX164" s="72"/>
      <c r="IBY164" s="71"/>
      <c r="IBZ164" s="71"/>
      <c r="ICA164" s="71"/>
      <c r="ICB164" s="71"/>
      <c r="ICC164" s="71"/>
      <c r="ICD164" s="71"/>
      <c r="ICE164" s="71"/>
      <c r="ICF164" s="72"/>
      <c r="ICG164" s="72"/>
      <c r="ICH164" s="72"/>
      <c r="ICI164" s="72"/>
      <c r="ICJ164" s="72"/>
      <c r="ICK164" s="72"/>
      <c r="ICL164" s="72"/>
      <c r="ICM164" s="72"/>
      <c r="ICN164" s="72"/>
      <c r="ICO164" s="71"/>
      <c r="ICP164" s="71"/>
      <c r="ICQ164" s="71"/>
      <c r="ICR164" s="71"/>
      <c r="ICS164" s="71"/>
      <c r="ICT164" s="71"/>
      <c r="ICU164" s="71"/>
      <c r="ICV164" s="72"/>
      <c r="ICW164" s="72"/>
      <c r="ICX164" s="72"/>
      <c r="ICY164" s="72"/>
      <c r="ICZ164" s="72"/>
      <c r="IDA164" s="72"/>
      <c r="IDB164" s="72"/>
      <c r="IDC164" s="72"/>
      <c r="IDD164" s="72"/>
      <c r="IDE164" s="71"/>
      <c r="IDF164" s="71"/>
      <c r="IDG164" s="71"/>
      <c r="IDH164" s="71"/>
      <c r="IDI164" s="71"/>
      <c r="IDJ164" s="71"/>
      <c r="IDK164" s="71"/>
      <c r="IDL164" s="72"/>
      <c r="IDM164" s="72"/>
      <c r="IDN164" s="72"/>
      <c r="IDO164" s="72"/>
      <c r="IDP164" s="72"/>
      <c r="IDQ164" s="72"/>
      <c r="IDR164" s="72"/>
      <c r="IDS164" s="72"/>
      <c r="IDT164" s="72"/>
      <c r="IDU164" s="71"/>
      <c r="IDV164" s="71"/>
      <c r="IDW164" s="71"/>
      <c r="IDX164" s="71"/>
      <c r="IDY164" s="71"/>
      <c r="IDZ164" s="71"/>
      <c r="IEA164" s="71"/>
      <c r="IEB164" s="72"/>
      <c r="IEC164" s="72"/>
      <c r="IED164" s="72"/>
      <c r="IEE164" s="72"/>
      <c r="IEF164" s="72"/>
      <c r="IEG164" s="72"/>
      <c r="IEH164" s="72"/>
      <c r="IEI164" s="72"/>
      <c r="IEJ164" s="72"/>
      <c r="IEK164" s="71"/>
      <c r="IEL164" s="71"/>
      <c r="IEM164" s="71"/>
      <c r="IEN164" s="71"/>
      <c r="IEO164" s="71"/>
      <c r="IEP164" s="71"/>
      <c r="IEQ164" s="71"/>
      <c r="IER164" s="72"/>
      <c r="IES164" s="72"/>
      <c r="IET164" s="72"/>
      <c r="IEU164" s="72"/>
      <c r="IEV164" s="72"/>
      <c r="IEW164" s="72"/>
      <c r="IEX164" s="72"/>
      <c r="IEY164" s="72"/>
      <c r="IEZ164" s="72"/>
      <c r="IFA164" s="71"/>
      <c r="IFB164" s="71"/>
      <c r="IFC164" s="71"/>
      <c r="IFD164" s="71"/>
      <c r="IFE164" s="71"/>
      <c r="IFF164" s="71"/>
      <c r="IFG164" s="71"/>
      <c r="IFH164" s="72"/>
      <c r="IFI164" s="72"/>
      <c r="IFJ164" s="72"/>
      <c r="IFK164" s="72"/>
      <c r="IFL164" s="72"/>
      <c r="IFM164" s="72"/>
      <c r="IFN164" s="72"/>
      <c r="IFO164" s="72"/>
      <c r="IFP164" s="72"/>
      <c r="IFQ164" s="71"/>
      <c r="IFR164" s="71"/>
      <c r="IFS164" s="71"/>
      <c r="IFT164" s="71"/>
      <c r="IFU164" s="71"/>
      <c r="IFV164" s="71"/>
      <c r="IFW164" s="71"/>
      <c r="IFX164" s="72"/>
      <c r="IFY164" s="72"/>
      <c r="IFZ164" s="72"/>
      <c r="IGA164" s="72"/>
      <c r="IGB164" s="72"/>
      <c r="IGC164" s="72"/>
      <c r="IGD164" s="72"/>
      <c r="IGE164" s="72"/>
      <c r="IGF164" s="72"/>
      <c r="IGG164" s="71"/>
      <c r="IGH164" s="71"/>
      <c r="IGI164" s="71"/>
      <c r="IGJ164" s="71"/>
      <c r="IGK164" s="71"/>
      <c r="IGL164" s="71"/>
      <c r="IGM164" s="71"/>
      <c r="IGN164" s="72"/>
      <c r="IGO164" s="72"/>
      <c r="IGP164" s="72"/>
      <c r="IGQ164" s="72"/>
      <c r="IGR164" s="72"/>
      <c r="IGS164" s="72"/>
      <c r="IGT164" s="72"/>
      <c r="IGU164" s="72"/>
      <c r="IGV164" s="72"/>
      <c r="IGW164" s="71"/>
      <c r="IGX164" s="71"/>
      <c r="IGY164" s="71"/>
      <c r="IGZ164" s="71"/>
      <c r="IHA164" s="71"/>
      <c r="IHB164" s="71"/>
      <c r="IHC164" s="71"/>
      <c r="IHD164" s="72"/>
      <c r="IHE164" s="72"/>
      <c r="IHF164" s="72"/>
      <c r="IHG164" s="72"/>
      <c r="IHH164" s="72"/>
      <c r="IHI164" s="72"/>
      <c r="IHJ164" s="72"/>
      <c r="IHK164" s="72"/>
      <c r="IHL164" s="72"/>
      <c r="IHM164" s="71"/>
      <c r="IHN164" s="71"/>
      <c r="IHO164" s="71"/>
      <c r="IHP164" s="71"/>
      <c r="IHQ164" s="71"/>
      <c r="IHR164" s="71"/>
      <c r="IHS164" s="71"/>
      <c r="IHT164" s="72"/>
      <c r="IHU164" s="72"/>
      <c r="IHV164" s="72"/>
      <c r="IHW164" s="72"/>
      <c r="IHX164" s="72"/>
      <c r="IHY164" s="72"/>
      <c r="IHZ164" s="72"/>
      <c r="IIA164" s="72"/>
      <c r="IIB164" s="72"/>
      <c r="IIC164" s="71"/>
      <c r="IID164" s="71"/>
      <c r="IIE164" s="71"/>
      <c r="IIF164" s="71"/>
      <c r="IIG164" s="71"/>
      <c r="IIH164" s="71"/>
      <c r="III164" s="71"/>
      <c r="IIJ164" s="72"/>
      <c r="IIK164" s="72"/>
      <c r="IIL164" s="72"/>
      <c r="IIM164" s="72"/>
      <c r="IIN164" s="72"/>
      <c r="IIO164" s="72"/>
      <c r="IIP164" s="72"/>
      <c r="IIQ164" s="72"/>
      <c r="IIR164" s="72"/>
      <c r="IIS164" s="71"/>
      <c r="IIT164" s="71"/>
      <c r="IIU164" s="71"/>
      <c r="IIV164" s="71"/>
      <c r="IIW164" s="71"/>
      <c r="IIX164" s="71"/>
      <c r="IIY164" s="71"/>
      <c r="IIZ164" s="72"/>
      <c r="IJA164" s="72"/>
      <c r="IJB164" s="72"/>
      <c r="IJC164" s="72"/>
      <c r="IJD164" s="72"/>
      <c r="IJE164" s="72"/>
      <c r="IJF164" s="72"/>
      <c r="IJG164" s="72"/>
      <c r="IJH164" s="72"/>
      <c r="IJI164" s="71"/>
      <c r="IJJ164" s="71"/>
      <c r="IJK164" s="71"/>
      <c r="IJL164" s="71"/>
      <c r="IJM164" s="71"/>
      <c r="IJN164" s="71"/>
      <c r="IJO164" s="71"/>
      <c r="IJP164" s="72"/>
      <c r="IJQ164" s="72"/>
      <c r="IJR164" s="72"/>
      <c r="IJS164" s="72"/>
      <c r="IJT164" s="72"/>
      <c r="IJU164" s="72"/>
      <c r="IJV164" s="72"/>
      <c r="IJW164" s="72"/>
      <c r="IJX164" s="72"/>
      <c r="IJY164" s="71"/>
      <c r="IJZ164" s="71"/>
      <c r="IKA164" s="71"/>
      <c r="IKB164" s="71"/>
      <c r="IKC164" s="71"/>
      <c r="IKD164" s="71"/>
      <c r="IKE164" s="71"/>
      <c r="IKF164" s="72"/>
      <c r="IKG164" s="72"/>
      <c r="IKH164" s="72"/>
      <c r="IKI164" s="72"/>
      <c r="IKJ164" s="72"/>
      <c r="IKK164" s="72"/>
      <c r="IKL164" s="72"/>
      <c r="IKM164" s="72"/>
      <c r="IKN164" s="72"/>
      <c r="IKO164" s="71"/>
      <c r="IKP164" s="71"/>
      <c r="IKQ164" s="71"/>
      <c r="IKR164" s="71"/>
      <c r="IKS164" s="71"/>
      <c r="IKT164" s="71"/>
      <c r="IKU164" s="71"/>
      <c r="IKV164" s="72"/>
      <c r="IKW164" s="72"/>
      <c r="IKX164" s="72"/>
      <c r="IKY164" s="72"/>
      <c r="IKZ164" s="72"/>
      <c r="ILA164" s="72"/>
      <c r="ILB164" s="72"/>
      <c r="ILC164" s="72"/>
      <c r="ILD164" s="72"/>
      <c r="ILE164" s="71"/>
      <c r="ILF164" s="71"/>
      <c r="ILG164" s="71"/>
      <c r="ILH164" s="71"/>
      <c r="ILI164" s="71"/>
      <c r="ILJ164" s="71"/>
      <c r="ILK164" s="71"/>
      <c r="ILL164" s="72"/>
      <c r="ILM164" s="72"/>
      <c r="ILN164" s="72"/>
      <c r="ILO164" s="72"/>
      <c r="ILP164" s="72"/>
      <c r="ILQ164" s="72"/>
      <c r="ILR164" s="72"/>
      <c r="ILS164" s="72"/>
      <c r="ILT164" s="72"/>
      <c r="ILU164" s="71"/>
      <c r="ILV164" s="71"/>
      <c r="ILW164" s="71"/>
      <c r="ILX164" s="71"/>
      <c r="ILY164" s="71"/>
      <c r="ILZ164" s="71"/>
      <c r="IMA164" s="71"/>
      <c r="IMB164" s="72"/>
      <c r="IMC164" s="72"/>
      <c r="IMD164" s="72"/>
      <c r="IME164" s="72"/>
      <c r="IMF164" s="72"/>
      <c r="IMG164" s="72"/>
      <c r="IMH164" s="72"/>
      <c r="IMI164" s="72"/>
      <c r="IMJ164" s="72"/>
      <c r="IMK164" s="71"/>
      <c r="IML164" s="71"/>
      <c r="IMM164" s="71"/>
      <c r="IMN164" s="71"/>
      <c r="IMO164" s="71"/>
      <c r="IMP164" s="71"/>
      <c r="IMQ164" s="71"/>
      <c r="IMR164" s="72"/>
      <c r="IMS164" s="72"/>
      <c r="IMT164" s="72"/>
      <c r="IMU164" s="72"/>
      <c r="IMV164" s="72"/>
      <c r="IMW164" s="72"/>
      <c r="IMX164" s="72"/>
      <c r="IMY164" s="72"/>
      <c r="IMZ164" s="72"/>
      <c r="INA164" s="71"/>
      <c r="INB164" s="71"/>
      <c r="INC164" s="71"/>
      <c r="IND164" s="71"/>
      <c r="INE164" s="71"/>
      <c r="INF164" s="71"/>
      <c r="ING164" s="71"/>
      <c r="INH164" s="72"/>
      <c r="INI164" s="72"/>
      <c r="INJ164" s="72"/>
      <c r="INK164" s="72"/>
      <c r="INL164" s="72"/>
      <c r="INM164" s="72"/>
      <c r="INN164" s="72"/>
      <c r="INO164" s="72"/>
      <c r="INP164" s="72"/>
      <c r="INQ164" s="71"/>
      <c r="INR164" s="71"/>
      <c r="INS164" s="71"/>
      <c r="INT164" s="71"/>
      <c r="INU164" s="71"/>
      <c r="INV164" s="71"/>
      <c r="INW164" s="71"/>
      <c r="INX164" s="72"/>
      <c r="INY164" s="72"/>
      <c r="INZ164" s="72"/>
      <c r="IOA164" s="72"/>
      <c r="IOB164" s="72"/>
      <c r="IOC164" s="72"/>
      <c r="IOD164" s="72"/>
      <c r="IOE164" s="72"/>
      <c r="IOF164" s="72"/>
      <c r="IOG164" s="71"/>
      <c r="IOH164" s="71"/>
      <c r="IOI164" s="71"/>
      <c r="IOJ164" s="71"/>
      <c r="IOK164" s="71"/>
      <c r="IOL164" s="71"/>
      <c r="IOM164" s="71"/>
      <c r="ION164" s="72"/>
      <c r="IOO164" s="72"/>
      <c r="IOP164" s="72"/>
      <c r="IOQ164" s="72"/>
      <c r="IOR164" s="72"/>
      <c r="IOS164" s="72"/>
      <c r="IOT164" s="72"/>
      <c r="IOU164" s="72"/>
      <c r="IOV164" s="72"/>
      <c r="IOW164" s="71"/>
      <c r="IOX164" s="71"/>
      <c r="IOY164" s="71"/>
      <c r="IOZ164" s="71"/>
      <c r="IPA164" s="71"/>
      <c r="IPB164" s="71"/>
      <c r="IPC164" s="71"/>
      <c r="IPD164" s="72"/>
      <c r="IPE164" s="72"/>
      <c r="IPF164" s="72"/>
      <c r="IPG164" s="72"/>
      <c r="IPH164" s="72"/>
      <c r="IPI164" s="72"/>
      <c r="IPJ164" s="72"/>
      <c r="IPK164" s="72"/>
      <c r="IPL164" s="72"/>
      <c r="IPM164" s="71"/>
      <c r="IPN164" s="71"/>
      <c r="IPO164" s="71"/>
      <c r="IPP164" s="71"/>
      <c r="IPQ164" s="71"/>
      <c r="IPR164" s="71"/>
      <c r="IPS164" s="71"/>
      <c r="IPT164" s="72"/>
      <c r="IPU164" s="72"/>
      <c r="IPV164" s="72"/>
      <c r="IPW164" s="72"/>
      <c r="IPX164" s="72"/>
      <c r="IPY164" s="72"/>
      <c r="IPZ164" s="72"/>
      <c r="IQA164" s="72"/>
      <c r="IQB164" s="72"/>
      <c r="IQC164" s="71"/>
      <c r="IQD164" s="71"/>
      <c r="IQE164" s="71"/>
      <c r="IQF164" s="71"/>
      <c r="IQG164" s="71"/>
      <c r="IQH164" s="71"/>
      <c r="IQI164" s="71"/>
      <c r="IQJ164" s="72"/>
      <c r="IQK164" s="72"/>
      <c r="IQL164" s="72"/>
      <c r="IQM164" s="72"/>
      <c r="IQN164" s="72"/>
      <c r="IQO164" s="72"/>
      <c r="IQP164" s="72"/>
      <c r="IQQ164" s="72"/>
      <c r="IQR164" s="72"/>
      <c r="IQS164" s="71"/>
      <c r="IQT164" s="71"/>
      <c r="IQU164" s="71"/>
      <c r="IQV164" s="71"/>
      <c r="IQW164" s="71"/>
      <c r="IQX164" s="71"/>
      <c r="IQY164" s="71"/>
      <c r="IQZ164" s="72"/>
      <c r="IRA164" s="72"/>
      <c r="IRB164" s="72"/>
      <c r="IRC164" s="72"/>
      <c r="IRD164" s="72"/>
      <c r="IRE164" s="72"/>
      <c r="IRF164" s="72"/>
      <c r="IRG164" s="72"/>
      <c r="IRH164" s="72"/>
      <c r="IRI164" s="71"/>
      <c r="IRJ164" s="71"/>
      <c r="IRK164" s="71"/>
      <c r="IRL164" s="71"/>
      <c r="IRM164" s="71"/>
      <c r="IRN164" s="71"/>
      <c r="IRO164" s="71"/>
      <c r="IRP164" s="72"/>
      <c r="IRQ164" s="72"/>
      <c r="IRR164" s="72"/>
      <c r="IRS164" s="72"/>
      <c r="IRT164" s="72"/>
      <c r="IRU164" s="72"/>
      <c r="IRV164" s="72"/>
      <c r="IRW164" s="72"/>
      <c r="IRX164" s="72"/>
      <c r="IRY164" s="71"/>
      <c r="IRZ164" s="71"/>
      <c r="ISA164" s="71"/>
      <c r="ISB164" s="71"/>
      <c r="ISC164" s="71"/>
      <c r="ISD164" s="71"/>
      <c r="ISE164" s="71"/>
      <c r="ISF164" s="72"/>
      <c r="ISG164" s="72"/>
      <c r="ISH164" s="72"/>
      <c r="ISI164" s="72"/>
      <c r="ISJ164" s="72"/>
      <c r="ISK164" s="72"/>
      <c r="ISL164" s="72"/>
      <c r="ISM164" s="72"/>
      <c r="ISN164" s="72"/>
      <c r="ISO164" s="71"/>
      <c r="ISP164" s="71"/>
      <c r="ISQ164" s="71"/>
      <c r="ISR164" s="71"/>
      <c r="ISS164" s="71"/>
      <c r="IST164" s="71"/>
      <c r="ISU164" s="71"/>
      <c r="ISV164" s="72"/>
      <c r="ISW164" s="72"/>
      <c r="ISX164" s="72"/>
      <c r="ISY164" s="72"/>
      <c r="ISZ164" s="72"/>
      <c r="ITA164" s="72"/>
      <c r="ITB164" s="72"/>
      <c r="ITC164" s="72"/>
      <c r="ITD164" s="72"/>
      <c r="ITE164" s="71"/>
      <c r="ITF164" s="71"/>
      <c r="ITG164" s="71"/>
      <c r="ITH164" s="71"/>
      <c r="ITI164" s="71"/>
      <c r="ITJ164" s="71"/>
      <c r="ITK164" s="71"/>
      <c r="ITL164" s="72"/>
      <c r="ITM164" s="72"/>
      <c r="ITN164" s="72"/>
      <c r="ITO164" s="72"/>
      <c r="ITP164" s="72"/>
      <c r="ITQ164" s="72"/>
      <c r="ITR164" s="72"/>
      <c r="ITS164" s="72"/>
      <c r="ITT164" s="72"/>
      <c r="ITU164" s="71"/>
      <c r="ITV164" s="71"/>
      <c r="ITW164" s="71"/>
      <c r="ITX164" s="71"/>
      <c r="ITY164" s="71"/>
      <c r="ITZ164" s="71"/>
      <c r="IUA164" s="71"/>
      <c r="IUB164" s="72"/>
      <c r="IUC164" s="72"/>
      <c r="IUD164" s="72"/>
      <c r="IUE164" s="72"/>
      <c r="IUF164" s="72"/>
      <c r="IUG164" s="72"/>
      <c r="IUH164" s="72"/>
      <c r="IUI164" s="72"/>
      <c r="IUJ164" s="72"/>
      <c r="IUK164" s="71"/>
      <c r="IUL164" s="71"/>
      <c r="IUM164" s="71"/>
      <c r="IUN164" s="71"/>
      <c r="IUO164" s="71"/>
      <c r="IUP164" s="71"/>
      <c r="IUQ164" s="71"/>
      <c r="IUR164" s="72"/>
      <c r="IUS164" s="72"/>
      <c r="IUT164" s="72"/>
      <c r="IUU164" s="72"/>
      <c r="IUV164" s="72"/>
      <c r="IUW164" s="72"/>
      <c r="IUX164" s="72"/>
      <c r="IUY164" s="72"/>
      <c r="IUZ164" s="72"/>
      <c r="IVA164" s="71"/>
      <c r="IVB164" s="71"/>
      <c r="IVC164" s="71"/>
      <c r="IVD164" s="71"/>
      <c r="IVE164" s="71"/>
      <c r="IVF164" s="71"/>
      <c r="IVG164" s="71"/>
      <c r="IVH164" s="72"/>
      <c r="IVI164" s="72"/>
      <c r="IVJ164" s="72"/>
      <c r="IVK164" s="72"/>
      <c r="IVL164" s="72"/>
      <c r="IVM164" s="72"/>
      <c r="IVN164" s="72"/>
      <c r="IVO164" s="72"/>
      <c r="IVP164" s="72"/>
      <c r="IVQ164" s="71"/>
      <c r="IVR164" s="71"/>
      <c r="IVS164" s="71"/>
      <c r="IVT164" s="71"/>
      <c r="IVU164" s="71"/>
      <c r="IVV164" s="71"/>
      <c r="IVW164" s="71"/>
      <c r="IVX164" s="72"/>
      <c r="IVY164" s="72"/>
      <c r="IVZ164" s="72"/>
      <c r="IWA164" s="72"/>
      <c r="IWB164" s="72"/>
      <c r="IWC164" s="72"/>
      <c r="IWD164" s="72"/>
      <c r="IWE164" s="72"/>
      <c r="IWF164" s="72"/>
      <c r="IWG164" s="71"/>
      <c r="IWH164" s="71"/>
      <c r="IWI164" s="71"/>
      <c r="IWJ164" s="71"/>
      <c r="IWK164" s="71"/>
      <c r="IWL164" s="71"/>
      <c r="IWM164" s="71"/>
      <c r="IWN164" s="72"/>
      <c r="IWO164" s="72"/>
      <c r="IWP164" s="72"/>
      <c r="IWQ164" s="72"/>
      <c r="IWR164" s="72"/>
      <c r="IWS164" s="72"/>
      <c r="IWT164" s="72"/>
      <c r="IWU164" s="72"/>
      <c r="IWV164" s="72"/>
      <c r="IWW164" s="71"/>
      <c r="IWX164" s="71"/>
      <c r="IWY164" s="71"/>
      <c r="IWZ164" s="71"/>
      <c r="IXA164" s="71"/>
      <c r="IXB164" s="71"/>
      <c r="IXC164" s="71"/>
      <c r="IXD164" s="72"/>
      <c r="IXE164" s="72"/>
      <c r="IXF164" s="72"/>
      <c r="IXG164" s="72"/>
      <c r="IXH164" s="72"/>
      <c r="IXI164" s="72"/>
      <c r="IXJ164" s="72"/>
      <c r="IXK164" s="72"/>
      <c r="IXL164" s="72"/>
      <c r="IXM164" s="71"/>
      <c r="IXN164" s="71"/>
      <c r="IXO164" s="71"/>
      <c r="IXP164" s="71"/>
      <c r="IXQ164" s="71"/>
      <c r="IXR164" s="71"/>
      <c r="IXS164" s="71"/>
      <c r="IXT164" s="72"/>
      <c r="IXU164" s="72"/>
      <c r="IXV164" s="72"/>
      <c r="IXW164" s="72"/>
      <c r="IXX164" s="72"/>
      <c r="IXY164" s="72"/>
      <c r="IXZ164" s="72"/>
      <c r="IYA164" s="72"/>
      <c r="IYB164" s="72"/>
      <c r="IYC164" s="71"/>
      <c r="IYD164" s="71"/>
      <c r="IYE164" s="71"/>
      <c r="IYF164" s="71"/>
      <c r="IYG164" s="71"/>
      <c r="IYH164" s="71"/>
      <c r="IYI164" s="71"/>
      <c r="IYJ164" s="72"/>
      <c r="IYK164" s="72"/>
      <c r="IYL164" s="72"/>
      <c r="IYM164" s="72"/>
      <c r="IYN164" s="72"/>
      <c r="IYO164" s="72"/>
      <c r="IYP164" s="72"/>
      <c r="IYQ164" s="72"/>
      <c r="IYR164" s="72"/>
      <c r="IYS164" s="71"/>
      <c r="IYT164" s="71"/>
      <c r="IYU164" s="71"/>
      <c r="IYV164" s="71"/>
      <c r="IYW164" s="71"/>
      <c r="IYX164" s="71"/>
      <c r="IYY164" s="71"/>
      <c r="IYZ164" s="72"/>
      <c r="IZA164" s="72"/>
      <c r="IZB164" s="72"/>
      <c r="IZC164" s="72"/>
      <c r="IZD164" s="72"/>
      <c r="IZE164" s="72"/>
      <c r="IZF164" s="72"/>
      <c r="IZG164" s="72"/>
      <c r="IZH164" s="72"/>
      <c r="IZI164" s="71"/>
      <c r="IZJ164" s="71"/>
      <c r="IZK164" s="71"/>
      <c r="IZL164" s="71"/>
      <c r="IZM164" s="71"/>
      <c r="IZN164" s="71"/>
      <c r="IZO164" s="71"/>
      <c r="IZP164" s="72"/>
      <c r="IZQ164" s="72"/>
      <c r="IZR164" s="72"/>
      <c r="IZS164" s="72"/>
      <c r="IZT164" s="72"/>
      <c r="IZU164" s="72"/>
      <c r="IZV164" s="72"/>
      <c r="IZW164" s="72"/>
      <c r="IZX164" s="72"/>
      <c r="IZY164" s="71"/>
      <c r="IZZ164" s="71"/>
      <c r="JAA164" s="71"/>
      <c r="JAB164" s="71"/>
      <c r="JAC164" s="71"/>
      <c r="JAD164" s="71"/>
      <c r="JAE164" s="71"/>
      <c r="JAF164" s="72"/>
      <c r="JAG164" s="72"/>
      <c r="JAH164" s="72"/>
      <c r="JAI164" s="72"/>
      <c r="JAJ164" s="72"/>
      <c r="JAK164" s="72"/>
      <c r="JAL164" s="72"/>
      <c r="JAM164" s="72"/>
      <c r="JAN164" s="72"/>
      <c r="JAO164" s="71"/>
      <c r="JAP164" s="71"/>
      <c r="JAQ164" s="71"/>
      <c r="JAR164" s="71"/>
      <c r="JAS164" s="71"/>
      <c r="JAT164" s="71"/>
      <c r="JAU164" s="71"/>
      <c r="JAV164" s="72"/>
      <c r="JAW164" s="72"/>
      <c r="JAX164" s="72"/>
      <c r="JAY164" s="72"/>
      <c r="JAZ164" s="72"/>
      <c r="JBA164" s="72"/>
      <c r="JBB164" s="72"/>
      <c r="JBC164" s="72"/>
      <c r="JBD164" s="72"/>
      <c r="JBE164" s="71"/>
      <c r="JBF164" s="71"/>
      <c r="JBG164" s="71"/>
      <c r="JBH164" s="71"/>
      <c r="JBI164" s="71"/>
      <c r="JBJ164" s="71"/>
      <c r="JBK164" s="71"/>
      <c r="JBL164" s="72"/>
      <c r="JBM164" s="72"/>
      <c r="JBN164" s="72"/>
      <c r="JBO164" s="72"/>
      <c r="JBP164" s="72"/>
      <c r="JBQ164" s="72"/>
      <c r="JBR164" s="72"/>
      <c r="JBS164" s="72"/>
      <c r="JBT164" s="72"/>
      <c r="JBU164" s="71"/>
      <c r="JBV164" s="71"/>
      <c r="JBW164" s="71"/>
      <c r="JBX164" s="71"/>
      <c r="JBY164" s="71"/>
      <c r="JBZ164" s="71"/>
      <c r="JCA164" s="71"/>
      <c r="JCB164" s="72"/>
      <c r="JCC164" s="72"/>
      <c r="JCD164" s="72"/>
      <c r="JCE164" s="72"/>
      <c r="JCF164" s="72"/>
      <c r="JCG164" s="72"/>
      <c r="JCH164" s="72"/>
      <c r="JCI164" s="72"/>
      <c r="JCJ164" s="72"/>
      <c r="JCK164" s="71"/>
      <c r="JCL164" s="71"/>
      <c r="JCM164" s="71"/>
      <c r="JCN164" s="71"/>
      <c r="JCO164" s="71"/>
      <c r="JCP164" s="71"/>
      <c r="JCQ164" s="71"/>
      <c r="JCR164" s="72"/>
      <c r="JCS164" s="72"/>
      <c r="JCT164" s="72"/>
      <c r="JCU164" s="72"/>
      <c r="JCV164" s="72"/>
      <c r="JCW164" s="72"/>
      <c r="JCX164" s="72"/>
      <c r="JCY164" s="72"/>
      <c r="JCZ164" s="72"/>
      <c r="JDA164" s="71"/>
      <c r="JDB164" s="71"/>
      <c r="JDC164" s="71"/>
      <c r="JDD164" s="71"/>
      <c r="JDE164" s="71"/>
      <c r="JDF164" s="71"/>
      <c r="JDG164" s="71"/>
      <c r="JDH164" s="72"/>
      <c r="JDI164" s="72"/>
      <c r="JDJ164" s="72"/>
      <c r="JDK164" s="72"/>
      <c r="JDL164" s="72"/>
      <c r="JDM164" s="72"/>
      <c r="JDN164" s="72"/>
      <c r="JDO164" s="72"/>
      <c r="JDP164" s="72"/>
      <c r="JDQ164" s="71"/>
      <c r="JDR164" s="71"/>
      <c r="JDS164" s="71"/>
      <c r="JDT164" s="71"/>
      <c r="JDU164" s="71"/>
      <c r="JDV164" s="71"/>
      <c r="JDW164" s="71"/>
      <c r="JDX164" s="72"/>
      <c r="JDY164" s="72"/>
      <c r="JDZ164" s="72"/>
      <c r="JEA164" s="72"/>
      <c r="JEB164" s="72"/>
      <c r="JEC164" s="72"/>
      <c r="JED164" s="72"/>
      <c r="JEE164" s="72"/>
      <c r="JEF164" s="72"/>
      <c r="JEG164" s="71"/>
      <c r="JEH164" s="71"/>
      <c r="JEI164" s="71"/>
      <c r="JEJ164" s="71"/>
      <c r="JEK164" s="71"/>
      <c r="JEL164" s="71"/>
      <c r="JEM164" s="71"/>
      <c r="JEN164" s="72"/>
      <c r="JEO164" s="72"/>
      <c r="JEP164" s="72"/>
      <c r="JEQ164" s="72"/>
      <c r="JER164" s="72"/>
      <c r="JES164" s="72"/>
      <c r="JET164" s="72"/>
      <c r="JEU164" s="72"/>
      <c r="JEV164" s="72"/>
      <c r="JEW164" s="71"/>
      <c r="JEX164" s="71"/>
      <c r="JEY164" s="71"/>
      <c r="JEZ164" s="71"/>
      <c r="JFA164" s="71"/>
      <c r="JFB164" s="71"/>
      <c r="JFC164" s="71"/>
      <c r="JFD164" s="72"/>
      <c r="JFE164" s="72"/>
      <c r="JFF164" s="72"/>
      <c r="JFG164" s="72"/>
      <c r="JFH164" s="72"/>
      <c r="JFI164" s="72"/>
      <c r="JFJ164" s="72"/>
      <c r="JFK164" s="72"/>
      <c r="JFL164" s="72"/>
      <c r="JFM164" s="71"/>
      <c r="JFN164" s="71"/>
      <c r="JFO164" s="71"/>
      <c r="JFP164" s="71"/>
      <c r="JFQ164" s="71"/>
      <c r="JFR164" s="71"/>
      <c r="JFS164" s="71"/>
      <c r="JFT164" s="72"/>
      <c r="JFU164" s="72"/>
      <c r="JFV164" s="72"/>
      <c r="JFW164" s="72"/>
      <c r="JFX164" s="72"/>
      <c r="JFY164" s="72"/>
      <c r="JFZ164" s="72"/>
      <c r="JGA164" s="72"/>
      <c r="JGB164" s="72"/>
      <c r="JGC164" s="71"/>
      <c r="JGD164" s="71"/>
      <c r="JGE164" s="71"/>
      <c r="JGF164" s="71"/>
      <c r="JGG164" s="71"/>
      <c r="JGH164" s="71"/>
      <c r="JGI164" s="71"/>
      <c r="JGJ164" s="72"/>
      <c r="JGK164" s="72"/>
      <c r="JGL164" s="72"/>
      <c r="JGM164" s="72"/>
      <c r="JGN164" s="72"/>
      <c r="JGO164" s="72"/>
      <c r="JGP164" s="72"/>
      <c r="JGQ164" s="72"/>
      <c r="JGR164" s="72"/>
      <c r="JGS164" s="71"/>
      <c r="JGT164" s="71"/>
      <c r="JGU164" s="71"/>
      <c r="JGV164" s="71"/>
      <c r="JGW164" s="71"/>
      <c r="JGX164" s="71"/>
      <c r="JGY164" s="71"/>
      <c r="JGZ164" s="72"/>
      <c r="JHA164" s="72"/>
      <c r="JHB164" s="72"/>
      <c r="JHC164" s="72"/>
      <c r="JHD164" s="72"/>
      <c r="JHE164" s="72"/>
      <c r="JHF164" s="72"/>
      <c r="JHG164" s="72"/>
      <c r="JHH164" s="72"/>
      <c r="JHI164" s="71"/>
      <c r="JHJ164" s="71"/>
      <c r="JHK164" s="71"/>
      <c r="JHL164" s="71"/>
      <c r="JHM164" s="71"/>
      <c r="JHN164" s="71"/>
      <c r="JHO164" s="71"/>
      <c r="JHP164" s="72"/>
      <c r="JHQ164" s="72"/>
      <c r="JHR164" s="72"/>
      <c r="JHS164" s="72"/>
      <c r="JHT164" s="72"/>
      <c r="JHU164" s="72"/>
      <c r="JHV164" s="72"/>
      <c r="JHW164" s="72"/>
      <c r="JHX164" s="72"/>
      <c r="JHY164" s="71"/>
      <c r="JHZ164" s="71"/>
      <c r="JIA164" s="71"/>
      <c r="JIB164" s="71"/>
      <c r="JIC164" s="71"/>
      <c r="JID164" s="71"/>
      <c r="JIE164" s="71"/>
      <c r="JIF164" s="72"/>
      <c r="JIG164" s="72"/>
      <c r="JIH164" s="72"/>
      <c r="JII164" s="72"/>
      <c r="JIJ164" s="72"/>
      <c r="JIK164" s="72"/>
      <c r="JIL164" s="72"/>
      <c r="JIM164" s="72"/>
      <c r="JIN164" s="72"/>
      <c r="JIO164" s="71"/>
      <c r="JIP164" s="71"/>
      <c r="JIQ164" s="71"/>
      <c r="JIR164" s="71"/>
      <c r="JIS164" s="71"/>
      <c r="JIT164" s="71"/>
      <c r="JIU164" s="71"/>
      <c r="JIV164" s="72"/>
      <c r="JIW164" s="72"/>
      <c r="JIX164" s="72"/>
      <c r="JIY164" s="72"/>
      <c r="JIZ164" s="72"/>
      <c r="JJA164" s="72"/>
      <c r="JJB164" s="72"/>
      <c r="JJC164" s="72"/>
      <c r="JJD164" s="72"/>
      <c r="JJE164" s="71"/>
      <c r="JJF164" s="71"/>
      <c r="JJG164" s="71"/>
      <c r="JJH164" s="71"/>
      <c r="JJI164" s="71"/>
      <c r="JJJ164" s="71"/>
      <c r="JJK164" s="71"/>
      <c r="JJL164" s="72"/>
      <c r="JJM164" s="72"/>
      <c r="JJN164" s="72"/>
      <c r="JJO164" s="72"/>
      <c r="JJP164" s="72"/>
      <c r="JJQ164" s="72"/>
      <c r="JJR164" s="72"/>
      <c r="JJS164" s="72"/>
      <c r="JJT164" s="72"/>
      <c r="JJU164" s="71"/>
      <c r="JJV164" s="71"/>
      <c r="JJW164" s="71"/>
      <c r="JJX164" s="71"/>
      <c r="JJY164" s="71"/>
      <c r="JJZ164" s="71"/>
      <c r="JKA164" s="71"/>
      <c r="JKB164" s="72"/>
      <c r="JKC164" s="72"/>
      <c r="JKD164" s="72"/>
      <c r="JKE164" s="72"/>
      <c r="JKF164" s="72"/>
      <c r="JKG164" s="72"/>
      <c r="JKH164" s="72"/>
      <c r="JKI164" s="72"/>
      <c r="JKJ164" s="72"/>
      <c r="JKK164" s="71"/>
      <c r="JKL164" s="71"/>
      <c r="JKM164" s="71"/>
      <c r="JKN164" s="71"/>
      <c r="JKO164" s="71"/>
      <c r="JKP164" s="71"/>
      <c r="JKQ164" s="71"/>
      <c r="JKR164" s="72"/>
      <c r="JKS164" s="72"/>
      <c r="JKT164" s="72"/>
      <c r="JKU164" s="72"/>
      <c r="JKV164" s="72"/>
      <c r="JKW164" s="72"/>
      <c r="JKX164" s="72"/>
      <c r="JKY164" s="72"/>
      <c r="JKZ164" s="72"/>
      <c r="JLA164" s="71"/>
      <c r="JLB164" s="71"/>
      <c r="JLC164" s="71"/>
      <c r="JLD164" s="71"/>
      <c r="JLE164" s="71"/>
      <c r="JLF164" s="71"/>
      <c r="JLG164" s="71"/>
      <c r="JLH164" s="72"/>
      <c r="JLI164" s="72"/>
      <c r="JLJ164" s="72"/>
      <c r="JLK164" s="72"/>
      <c r="JLL164" s="72"/>
      <c r="JLM164" s="72"/>
      <c r="JLN164" s="72"/>
      <c r="JLO164" s="72"/>
      <c r="JLP164" s="72"/>
      <c r="JLQ164" s="71"/>
      <c r="JLR164" s="71"/>
      <c r="JLS164" s="71"/>
      <c r="JLT164" s="71"/>
      <c r="JLU164" s="71"/>
      <c r="JLV164" s="71"/>
      <c r="JLW164" s="71"/>
      <c r="JLX164" s="72"/>
      <c r="JLY164" s="72"/>
      <c r="JLZ164" s="72"/>
      <c r="JMA164" s="72"/>
      <c r="JMB164" s="72"/>
      <c r="JMC164" s="72"/>
      <c r="JMD164" s="72"/>
      <c r="JME164" s="72"/>
      <c r="JMF164" s="72"/>
      <c r="JMG164" s="71"/>
      <c r="JMH164" s="71"/>
      <c r="JMI164" s="71"/>
      <c r="JMJ164" s="71"/>
      <c r="JMK164" s="71"/>
      <c r="JML164" s="71"/>
      <c r="JMM164" s="71"/>
      <c r="JMN164" s="72"/>
      <c r="JMO164" s="72"/>
      <c r="JMP164" s="72"/>
      <c r="JMQ164" s="72"/>
      <c r="JMR164" s="72"/>
      <c r="JMS164" s="72"/>
      <c r="JMT164" s="72"/>
      <c r="JMU164" s="72"/>
      <c r="JMV164" s="72"/>
      <c r="JMW164" s="71"/>
      <c r="JMX164" s="71"/>
      <c r="JMY164" s="71"/>
      <c r="JMZ164" s="71"/>
      <c r="JNA164" s="71"/>
      <c r="JNB164" s="71"/>
      <c r="JNC164" s="71"/>
      <c r="JND164" s="72"/>
      <c r="JNE164" s="72"/>
      <c r="JNF164" s="72"/>
      <c r="JNG164" s="72"/>
      <c r="JNH164" s="72"/>
      <c r="JNI164" s="72"/>
      <c r="JNJ164" s="72"/>
      <c r="JNK164" s="72"/>
      <c r="JNL164" s="72"/>
      <c r="JNM164" s="71"/>
      <c r="JNN164" s="71"/>
      <c r="JNO164" s="71"/>
      <c r="JNP164" s="71"/>
      <c r="JNQ164" s="71"/>
      <c r="JNR164" s="71"/>
      <c r="JNS164" s="71"/>
      <c r="JNT164" s="72"/>
      <c r="JNU164" s="72"/>
      <c r="JNV164" s="72"/>
      <c r="JNW164" s="72"/>
      <c r="JNX164" s="72"/>
      <c r="JNY164" s="72"/>
      <c r="JNZ164" s="72"/>
      <c r="JOA164" s="72"/>
      <c r="JOB164" s="72"/>
      <c r="JOC164" s="71"/>
      <c r="JOD164" s="71"/>
      <c r="JOE164" s="71"/>
      <c r="JOF164" s="71"/>
      <c r="JOG164" s="71"/>
      <c r="JOH164" s="71"/>
      <c r="JOI164" s="71"/>
      <c r="JOJ164" s="72"/>
      <c r="JOK164" s="72"/>
      <c r="JOL164" s="72"/>
      <c r="JOM164" s="72"/>
      <c r="JON164" s="72"/>
      <c r="JOO164" s="72"/>
      <c r="JOP164" s="72"/>
      <c r="JOQ164" s="72"/>
      <c r="JOR164" s="72"/>
      <c r="JOS164" s="71"/>
      <c r="JOT164" s="71"/>
      <c r="JOU164" s="71"/>
      <c r="JOV164" s="71"/>
      <c r="JOW164" s="71"/>
      <c r="JOX164" s="71"/>
      <c r="JOY164" s="71"/>
      <c r="JOZ164" s="72"/>
      <c r="JPA164" s="72"/>
      <c r="JPB164" s="72"/>
      <c r="JPC164" s="72"/>
      <c r="JPD164" s="72"/>
      <c r="JPE164" s="72"/>
      <c r="JPF164" s="72"/>
      <c r="JPG164" s="72"/>
      <c r="JPH164" s="72"/>
      <c r="JPI164" s="71"/>
      <c r="JPJ164" s="71"/>
      <c r="JPK164" s="71"/>
      <c r="JPL164" s="71"/>
      <c r="JPM164" s="71"/>
      <c r="JPN164" s="71"/>
      <c r="JPO164" s="71"/>
      <c r="JPP164" s="72"/>
      <c r="JPQ164" s="72"/>
      <c r="JPR164" s="72"/>
      <c r="JPS164" s="72"/>
      <c r="JPT164" s="72"/>
      <c r="JPU164" s="72"/>
      <c r="JPV164" s="72"/>
      <c r="JPW164" s="72"/>
      <c r="JPX164" s="72"/>
      <c r="JPY164" s="71"/>
      <c r="JPZ164" s="71"/>
      <c r="JQA164" s="71"/>
      <c r="JQB164" s="71"/>
      <c r="JQC164" s="71"/>
      <c r="JQD164" s="71"/>
      <c r="JQE164" s="71"/>
      <c r="JQF164" s="72"/>
      <c r="JQG164" s="72"/>
      <c r="JQH164" s="72"/>
      <c r="JQI164" s="72"/>
      <c r="JQJ164" s="72"/>
      <c r="JQK164" s="72"/>
      <c r="JQL164" s="72"/>
      <c r="JQM164" s="72"/>
      <c r="JQN164" s="72"/>
      <c r="JQO164" s="71"/>
      <c r="JQP164" s="71"/>
      <c r="JQQ164" s="71"/>
      <c r="JQR164" s="71"/>
      <c r="JQS164" s="71"/>
      <c r="JQT164" s="71"/>
      <c r="JQU164" s="71"/>
      <c r="JQV164" s="72"/>
      <c r="JQW164" s="72"/>
      <c r="JQX164" s="72"/>
      <c r="JQY164" s="72"/>
      <c r="JQZ164" s="72"/>
      <c r="JRA164" s="72"/>
      <c r="JRB164" s="72"/>
      <c r="JRC164" s="72"/>
      <c r="JRD164" s="72"/>
      <c r="JRE164" s="71"/>
      <c r="JRF164" s="71"/>
      <c r="JRG164" s="71"/>
      <c r="JRH164" s="71"/>
      <c r="JRI164" s="71"/>
      <c r="JRJ164" s="71"/>
      <c r="JRK164" s="71"/>
      <c r="JRL164" s="72"/>
      <c r="JRM164" s="72"/>
      <c r="JRN164" s="72"/>
      <c r="JRO164" s="72"/>
      <c r="JRP164" s="72"/>
      <c r="JRQ164" s="72"/>
      <c r="JRR164" s="72"/>
      <c r="JRS164" s="72"/>
      <c r="JRT164" s="72"/>
      <c r="JRU164" s="71"/>
      <c r="JRV164" s="71"/>
      <c r="JRW164" s="71"/>
      <c r="JRX164" s="71"/>
      <c r="JRY164" s="71"/>
      <c r="JRZ164" s="71"/>
      <c r="JSA164" s="71"/>
      <c r="JSB164" s="72"/>
      <c r="JSC164" s="72"/>
      <c r="JSD164" s="72"/>
      <c r="JSE164" s="72"/>
      <c r="JSF164" s="72"/>
      <c r="JSG164" s="72"/>
      <c r="JSH164" s="72"/>
      <c r="JSI164" s="72"/>
      <c r="JSJ164" s="72"/>
      <c r="JSK164" s="71"/>
      <c r="JSL164" s="71"/>
      <c r="JSM164" s="71"/>
      <c r="JSN164" s="71"/>
      <c r="JSO164" s="71"/>
      <c r="JSP164" s="71"/>
      <c r="JSQ164" s="71"/>
      <c r="JSR164" s="72"/>
      <c r="JSS164" s="72"/>
      <c r="JST164" s="72"/>
      <c r="JSU164" s="72"/>
      <c r="JSV164" s="72"/>
      <c r="JSW164" s="72"/>
      <c r="JSX164" s="72"/>
      <c r="JSY164" s="72"/>
      <c r="JSZ164" s="72"/>
      <c r="JTA164" s="71"/>
      <c r="JTB164" s="71"/>
      <c r="JTC164" s="71"/>
      <c r="JTD164" s="71"/>
      <c r="JTE164" s="71"/>
      <c r="JTF164" s="71"/>
      <c r="JTG164" s="71"/>
      <c r="JTH164" s="72"/>
      <c r="JTI164" s="72"/>
      <c r="JTJ164" s="72"/>
      <c r="JTK164" s="72"/>
      <c r="JTL164" s="72"/>
      <c r="JTM164" s="72"/>
      <c r="JTN164" s="72"/>
      <c r="JTO164" s="72"/>
      <c r="JTP164" s="72"/>
      <c r="JTQ164" s="71"/>
      <c r="JTR164" s="71"/>
      <c r="JTS164" s="71"/>
      <c r="JTT164" s="71"/>
      <c r="JTU164" s="71"/>
      <c r="JTV164" s="71"/>
      <c r="JTW164" s="71"/>
      <c r="JTX164" s="72"/>
      <c r="JTY164" s="72"/>
      <c r="JTZ164" s="72"/>
      <c r="JUA164" s="72"/>
      <c r="JUB164" s="72"/>
      <c r="JUC164" s="72"/>
      <c r="JUD164" s="72"/>
      <c r="JUE164" s="72"/>
      <c r="JUF164" s="72"/>
      <c r="JUG164" s="71"/>
      <c r="JUH164" s="71"/>
      <c r="JUI164" s="71"/>
      <c r="JUJ164" s="71"/>
      <c r="JUK164" s="71"/>
      <c r="JUL164" s="71"/>
      <c r="JUM164" s="71"/>
      <c r="JUN164" s="72"/>
      <c r="JUO164" s="72"/>
      <c r="JUP164" s="72"/>
      <c r="JUQ164" s="72"/>
      <c r="JUR164" s="72"/>
      <c r="JUS164" s="72"/>
      <c r="JUT164" s="72"/>
      <c r="JUU164" s="72"/>
      <c r="JUV164" s="72"/>
      <c r="JUW164" s="71"/>
      <c r="JUX164" s="71"/>
      <c r="JUY164" s="71"/>
      <c r="JUZ164" s="71"/>
      <c r="JVA164" s="71"/>
      <c r="JVB164" s="71"/>
      <c r="JVC164" s="71"/>
      <c r="JVD164" s="72"/>
      <c r="JVE164" s="72"/>
      <c r="JVF164" s="72"/>
      <c r="JVG164" s="72"/>
      <c r="JVH164" s="72"/>
      <c r="JVI164" s="72"/>
      <c r="JVJ164" s="72"/>
      <c r="JVK164" s="72"/>
      <c r="JVL164" s="72"/>
      <c r="JVM164" s="71"/>
      <c r="JVN164" s="71"/>
      <c r="JVO164" s="71"/>
      <c r="JVP164" s="71"/>
      <c r="JVQ164" s="71"/>
      <c r="JVR164" s="71"/>
      <c r="JVS164" s="71"/>
      <c r="JVT164" s="72"/>
      <c r="JVU164" s="72"/>
      <c r="JVV164" s="72"/>
      <c r="JVW164" s="72"/>
      <c r="JVX164" s="72"/>
      <c r="JVY164" s="72"/>
      <c r="JVZ164" s="72"/>
      <c r="JWA164" s="72"/>
      <c r="JWB164" s="72"/>
      <c r="JWC164" s="71"/>
      <c r="JWD164" s="71"/>
      <c r="JWE164" s="71"/>
      <c r="JWF164" s="71"/>
      <c r="JWG164" s="71"/>
      <c r="JWH164" s="71"/>
      <c r="JWI164" s="71"/>
      <c r="JWJ164" s="72"/>
      <c r="JWK164" s="72"/>
      <c r="JWL164" s="72"/>
      <c r="JWM164" s="72"/>
      <c r="JWN164" s="72"/>
      <c r="JWO164" s="72"/>
      <c r="JWP164" s="72"/>
      <c r="JWQ164" s="72"/>
      <c r="JWR164" s="72"/>
      <c r="JWS164" s="71"/>
      <c r="JWT164" s="71"/>
      <c r="JWU164" s="71"/>
      <c r="JWV164" s="71"/>
      <c r="JWW164" s="71"/>
      <c r="JWX164" s="71"/>
      <c r="JWY164" s="71"/>
      <c r="JWZ164" s="72"/>
      <c r="JXA164" s="72"/>
      <c r="JXB164" s="72"/>
      <c r="JXC164" s="72"/>
      <c r="JXD164" s="72"/>
      <c r="JXE164" s="72"/>
      <c r="JXF164" s="72"/>
      <c r="JXG164" s="72"/>
      <c r="JXH164" s="72"/>
      <c r="JXI164" s="71"/>
      <c r="JXJ164" s="71"/>
      <c r="JXK164" s="71"/>
      <c r="JXL164" s="71"/>
      <c r="JXM164" s="71"/>
      <c r="JXN164" s="71"/>
      <c r="JXO164" s="71"/>
      <c r="JXP164" s="72"/>
      <c r="JXQ164" s="72"/>
      <c r="JXR164" s="72"/>
      <c r="JXS164" s="72"/>
      <c r="JXT164" s="72"/>
      <c r="JXU164" s="72"/>
      <c r="JXV164" s="72"/>
      <c r="JXW164" s="72"/>
      <c r="JXX164" s="72"/>
      <c r="JXY164" s="71"/>
      <c r="JXZ164" s="71"/>
      <c r="JYA164" s="71"/>
      <c r="JYB164" s="71"/>
      <c r="JYC164" s="71"/>
      <c r="JYD164" s="71"/>
      <c r="JYE164" s="71"/>
      <c r="JYF164" s="72"/>
      <c r="JYG164" s="72"/>
      <c r="JYH164" s="72"/>
      <c r="JYI164" s="72"/>
      <c r="JYJ164" s="72"/>
      <c r="JYK164" s="72"/>
      <c r="JYL164" s="72"/>
      <c r="JYM164" s="72"/>
      <c r="JYN164" s="72"/>
      <c r="JYO164" s="71"/>
      <c r="JYP164" s="71"/>
      <c r="JYQ164" s="71"/>
      <c r="JYR164" s="71"/>
      <c r="JYS164" s="71"/>
      <c r="JYT164" s="71"/>
      <c r="JYU164" s="71"/>
      <c r="JYV164" s="72"/>
      <c r="JYW164" s="72"/>
      <c r="JYX164" s="72"/>
      <c r="JYY164" s="72"/>
      <c r="JYZ164" s="72"/>
      <c r="JZA164" s="72"/>
      <c r="JZB164" s="72"/>
      <c r="JZC164" s="72"/>
      <c r="JZD164" s="72"/>
      <c r="JZE164" s="71"/>
      <c r="JZF164" s="71"/>
      <c r="JZG164" s="71"/>
      <c r="JZH164" s="71"/>
      <c r="JZI164" s="71"/>
      <c r="JZJ164" s="71"/>
      <c r="JZK164" s="71"/>
      <c r="JZL164" s="72"/>
      <c r="JZM164" s="72"/>
      <c r="JZN164" s="72"/>
      <c r="JZO164" s="72"/>
      <c r="JZP164" s="72"/>
      <c r="JZQ164" s="72"/>
      <c r="JZR164" s="72"/>
      <c r="JZS164" s="72"/>
      <c r="JZT164" s="72"/>
      <c r="JZU164" s="71"/>
      <c r="JZV164" s="71"/>
      <c r="JZW164" s="71"/>
      <c r="JZX164" s="71"/>
      <c r="JZY164" s="71"/>
      <c r="JZZ164" s="71"/>
      <c r="KAA164" s="71"/>
      <c r="KAB164" s="72"/>
      <c r="KAC164" s="72"/>
      <c r="KAD164" s="72"/>
      <c r="KAE164" s="72"/>
      <c r="KAF164" s="72"/>
      <c r="KAG164" s="72"/>
      <c r="KAH164" s="72"/>
      <c r="KAI164" s="72"/>
      <c r="KAJ164" s="72"/>
      <c r="KAK164" s="71"/>
      <c r="KAL164" s="71"/>
      <c r="KAM164" s="71"/>
      <c r="KAN164" s="71"/>
      <c r="KAO164" s="71"/>
      <c r="KAP164" s="71"/>
      <c r="KAQ164" s="71"/>
      <c r="KAR164" s="72"/>
      <c r="KAS164" s="72"/>
      <c r="KAT164" s="72"/>
      <c r="KAU164" s="72"/>
      <c r="KAV164" s="72"/>
      <c r="KAW164" s="72"/>
      <c r="KAX164" s="72"/>
      <c r="KAY164" s="72"/>
      <c r="KAZ164" s="72"/>
      <c r="KBA164" s="71"/>
      <c r="KBB164" s="71"/>
      <c r="KBC164" s="71"/>
      <c r="KBD164" s="71"/>
      <c r="KBE164" s="71"/>
      <c r="KBF164" s="71"/>
      <c r="KBG164" s="71"/>
      <c r="KBH164" s="72"/>
      <c r="KBI164" s="72"/>
      <c r="KBJ164" s="72"/>
      <c r="KBK164" s="72"/>
      <c r="KBL164" s="72"/>
      <c r="KBM164" s="72"/>
      <c r="KBN164" s="72"/>
      <c r="KBO164" s="72"/>
      <c r="KBP164" s="72"/>
      <c r="KBQ164" s="71"/>
      <c r="KBR164" s="71"/>
      <c r="KBS164" s="71"/>
      <c r="KBT164" s="71"/>
      <c r="KBU164" s="71"/>
      <c r="KBV164" s="71"/>
      <c r="KBW164" s="71"/>
      <c r="KBX164" s="72"/>
      <c r="KBY164" s="72"/>
      <c r="KBZ164" s="72"/>
      <c r="KCA164" s="72"/>
      <c r="KCB164" s="72"/>
      <c r="KCC164" s="72"/>
      <c r="KCD164" s="72"/>
      <c r="KCE164" s="72"/>
      <c r="KCF164" s="72"/>
      <c r="KCG164" s="71"/>
      <c r="KCH164" s="71"/>
      <c r="KCI164" s="71"/>
      <c r="KCJ164" s="71"/>
      <c r="KCK164" s="71"/>
      <c r="KCL164" s="71"/>
      <c r="KCM164" s="71"/>
      <c r="KCN164" s="72"/>
      <c r="KCO164" s="72"/>
      <c r="KCP164" s="72"/>
      <c r="KCQ164" s="72"/>
      <c r="KCR164" s="72"/>
      <c r="KCS164" s="72"/>
      <c r="KCT164" s="72"/>
      <c r="KCU164" s="72"/>
      <c r="KCV164" s="72"/>
      <c r="KCW164" s="71"/>
      <c r="KCX164" s="71"/>
      <c r="KCY164" s="71"/>
      <c r="KCZ164" s="71"/>
      <c r="KDA164" s="71"/>
      <c r="KDB164" s="71"/>
      <c r="KDC164" s="71"/>
      <c r="KDD164" s="72"/>
      <c r="KDE164" s="72"/>
      <c r="KDF164" s="72"/>
      <c r="KDG164" s="72"/>
      <c r="KDH164" s="72"/>
      <c r="KDI164" s="72"/>
      <c r="KDJ164" s="72"/>
      <c r="KDK164" s="72"/>
      <c r="KDL164" s="72"/>
      <c r="KDM164" s="71"/>
      <c r="KDN164" s="71"/>
      <c r="KDO164" s="71"/>
      <c r="KDP164" s="71"/>
      <c r="KDQ164" s="71"/>
      <c r="KDR164" s="71"/>
      <c r="KDS164" s="71"/>
      <c r="KDT164" s="72"/>
      <c r="KDU164" s="72"/>
      <c r="KDV164" s="72"/>
      <c r="KDW164" s="72"/>
      <c r="KDX164" s="72"/>
      <c r="KDY164" s="72"/>
      <c r="KDZ164" s="72"/>
      <c r="KEA164" s="72"/>
      <c r="KEB164" s="72"/>
      <c r="KEC164" s="71"/>
      <c r="KED164" s="71"/>
      <c r="KEE164" s="71"/>
      <c r="KEF164" s="71"/>
      <c r="KEG164" s="71"/>
      <c r="KEH164" s="71"/>
      <c r="KEI164" s="71"/>
      <c r="KEJ164" s="72"/>
      <c r="KEK164" s="72"/>
      <c r="KEL164" s="72"/>
      <c r="KEM164" s="72"/>
      <c r="KEN164" s="72"/>
      <c r="KEO164" s="72"/>
      <c r="KEP164" s="72"/>
      <c r="KEQ164" s="72"/>
      <c r="KER164" s="72"/>
      <c r="KES164" s="71"/>
      <c r="KET164" s="71"/>
      <c r="KEU164" s="71"/>
      <c r="KEV164" s="71"/>
      <c r="KEW164" s="71"/>
      <c r="KEX164" s="71"/>
      <c r="KEY164" s="71"/>
      <c r="KEZ164" s="72"/>
      <c r="KFA164" s="72"/>
      <c r="KFB164" s="72"/>
      <c r="KFC164" s="72"/>
      <c r="KFD164" s="72"/>
      <c r="KFE164" s="72"/>
      <c r="KFF164" s="72"/>
      <c r="KFG164" s="72"/>
      <c r="KFH164" s="72"/>
      <c r="KFI164" s="71"/>
      <c r="KFJ164" s="71"/>
      <c r="KFK164" s="71"/>
      <c r="KFL164" s="71"/>
      <c r="KFM164" s="71"/>
      <c r="KFN164" s="71"/>
      <c r="KFO164" s="71"/>
      <c r="KFP164" s="72"/>
      <c r="KFQ164" s="72"/>
      <c r="KFR164" s="72"/>
      <c r="KFS164" s="72"/>
      <c r="KFT164" s="72"/>
      <c r="KFU164" s="72"/>
      <c r="KFV164" s="72"/>
      <c r="KFW164" s="72"/>
      <c r="KFX164" s="72"/>
      <c r="KFY164" s="71"/>
      <c r="KFZ164" s="71"/>
      <c r="KGA164" s="71"/>
      <c r="KGB164" s="71"/>
      <c r="KGC164" s="71"/>
      <c r="KGD164" s="71"/>
      <c r="KGE164" s="71"/>
      <c r="KGF164" s="72"/>
      <c r="KGG164" s="72"/>
      <c r="KGH164" s="72"/>
      <c r="KGI164" s="72"/>
      <c r="KGJ164" s="72"/>
      <c r="KGK164" s="72"/>
      <c r="KGL164" s="72"/>
      <c r="KGM164" s="72"/>
      <c r="KGN164" s="72"/>
      <c r="KGO164" s="71"/>
      <c r="KGP164" s="71"/>
      <c r="KGQ164" s="71"/>
      <c r="KGR164" s="71"/>
      <c r="KGS164" s="71"/>
      <c r="KGT164" s="71"/>
      <c r="KGU164" s="71"/>
      <c r="KGV164" s="72"/>
      <c r="KGW164" s="72"/>
      <c r="KGX164" s="72"/>
      <c r="KGY164" s="72"/>
      <c r="KGZ164" s="72"/>
      <c r="KHA164" s="72"/>
      <c r="KHB164" s="72"/>
      <c r="KHC164" s="72"/>
      <c r="KHD164" s="72"/>
      <c r="KHE164" s="71"/>
      <c r="KHF164" s="71"/>
      <c r="KHG164" s="71"/>
      <c r="KHH164" s="71"/>
      <c r="KHI164" s="71"/>
      <c r="KHJ164" s="71"/>
      <c r="KHK164" s="71"/>
      <c r="KHL164" s="72"/>
      <c r="KHM164" s="72"/>
      <c r="KHN164" s="72"/>
      <c r="KHO164" s="72"/>
      <c r="KHP164" s="72"/>
      <c r="KHQ164" s="72"/>
      <c r="KHR164" s="72"/>
      <c r="KHS164" s="72"/>
      <c r="KHT164" s="72"/>
      <c r="KHU164" s="71"/>
      <c r="KHV164" s="71"/>
      <c r="KHW164" s="71"/>
      <c r="KHX164" s="71"/>
      <c r="KHY164" s="71"/>
      <c r="KHZ164" s="71"/>
      <c r="KIA164" s="71"/>
      <c r="KIB164" s="72"/>
      <c r="KIC164" s="72"/>
      <c r="KID164" s="72"/>
      <c r="KIE164" s="72"/>
      <c r="KIF164" s="72"/>
      <c r="KIG164" s="72"/>
      <c r="KIH164" s="72"/>
      <c r="KII164" s="72"/>
      <c r="KIJ164" s="72"/>
      <c r="KIK164" s="71"/>
      <c r="KIL164" s="71"/>
      <c r="KIM164" s="71"/>
      <c r="KIN164" s="71"/>
      <c r="KIO164" s="71"/>
      <c r="KIP164" s="71"/>
      <c r="KIQ164" s="71"/>
      <c r="KIR164" s="72"/>
      <c r="KIS164" s="72"/>
      <c r="KIT164" s="72"/>
      <c r="KIU164" s="72"/>
      <c r="KIV164" s="72"/>
      <c r="KIW164" s="72"/>
      <c r="KIX164" s="72"/>
      <c r="KIY164" s="72"/>
      <c r="KIZ164" s="72"/>
      <c r="KJA164" s="71"/>
      <c r="KJB164" s="71"/>
      <c r="KJC164" s="71"/>
      <c r="KJD164" s="71"/>
      <c r="KJE164" s="71"/>
      <c r="KJF164" s="71"/>
      <c r="KJG164" s="71"/>
      <c r="KJH164" s="72"/>
      <c r="KJI164" s="72"/>
      <c r="KJJ164" s="72"/>
      <c r="KJK164" s="72"/>
      <c r="KJL164" s="72"/>
      <c r="KJM164" s="72"/>
      <c r="KJN164" s="72"/>
      <c r="KJO164" s="72"/>
      <c r="KJP164" s="72"/>
      <c r="KJQ164" s="71"/>
      <c r="KJR164" s="71"/>
      <c r="KJS164" s="71"/>
      <c r="KJT164" s="71"/>
      <c r="KJU164" s="71"/>
      <c r="KJV164" s="71"/>
      <c r="KJW164" s="71"/>
      <c r="KJX164" s="72"/>
      <c r="KJY164" s="72"/>
      <c r="KJZ164" s="72"/>
      <c r="KKA164" s="72"/>
      <c r="KKB164" s="72"/>
      <c r="KKC164" s="72"/>
      <c r="KKD164" s="72"/>
      <c r="KKE164" s="72"/>
      <c r="KKF164" s="72"/>
      <c r="KKG164" s="71"/>
      <c r="KKH164" s="71"/>
      <c r="KKI164" s="71"/>
      <c r="KKJ164" s="71"/>
      <c r="KKK164" s="71"/>
      <c r="KKL164" s="71"/>
      <c r="KKM164" s="71"/>
      <c r="KKN164" s="72"/>
      <c r="KKO164" s="72"/>
      <c r="KKP164" s="72"/>
      <c r="KKQ164" s="72"/>
      <c r="KKR164" s="72"/>
      <c r="KKS164" s="72"/>
      <c r="KKT164" s="72"/>
      <c r="KKU164" s="72"/>
      <c r="KKV164" s="72"/>
      <c r="KKW164" s="71"/>
      <c r="KKX164" s="71"/>
      <c r="KKY164" s="71"/>
      <c r="KKZ164" s="71"/>
      <c r="KLA164" s="71"/>
      <c r="KLB164" s="71"/>
      <c r="KLC164" s="71"/>
      <c r="KLD164" s="72"/>
      <c r="KLE164" s="72"/>
      <c r="KLF164" s="72"/>
      <c r="KLG164" s="72"/>
      <c r="KLH164" s="72"/>
      <c r="KLI164" s="72"/>
      <c r="KLJ164" s="72"/>
      <c r="KLK164" s="72"/>
      <c r="KLL164" s="72"/>
      <c r="KLM164" s="71"/>
      <c r="KLN164" s="71"/>
      <c r="KLO164" s="71"/>
      <c r="KLP164" s="71"/>
      <c r="KLQ164" s="71"/>
      <c r="KLR164" s="71"/>
      <c r="KLS164" s="71"/>
      <c r="KLT164" s="72"/>
      <c r="KLU164" s="72"/>
      <c r="KLV164" s="72"/>
      <c r="KLW164" s="72"/>
      <c r="KLX164" s="72"/>
      <c r="KLY164" s="72"/>
      <c r="KLZ164" s="72"/>
      <c r="KMA164" s="72"/>
      <c r="KMB164" s="72"/>
      <c r="KMC164" s="71"/>
      <c r="KMD164" s="71"/>
      <c r="KME164" s="71"/>
      <c r="KMF164" s="71"/>
      <c r="KMG164" s="71"/>
      <c r="KMH164" s="71"/>
      <c r="KMI164" s="71"/>
      <c r="KMJ164" s="72"/>
      <c r="KMK164" s="72"/>
      <c r="KML164" s="72"/>
      <c r="KMM164" s="72"/>
      <c r="KMN164" s="72"/>
      <c r="KMO164" s="72"/>
      <c r="KMP164" s="72"/>
      <c r="KMQ164" s="72"/>
      <c r="KMR164" s="72"/>
      <c r="KMS164" s="71"/>
      <c r="KMT164" s="71"/>
      <c r="KMU164" s="71"/>
      <c r="KMV164" s="71"/>
      <c r="KMW164" s="71"/>
      <c r="KMX164" s="71"/>
      <c r="KMY164" s="71"/>
      <c r="KMZ164" s="72"/>
      <c r="KNA164" s="72"/>
      <c r="KNB164" s="72"/>
      <c r="KNC164" s="72"/>
      <c r="KND164" s="72"/>
      <c r="KNE164" s="72"/>
      <c r="KNF164" s="72"/>
      <c r="KNG164" s="72"/>
      <c r="KNH164" s="72"/>
      <c r="KNI164" s="71"/>
      <c r="KNJ164" s="71"/>
      <c r="KNK164" s="71"/>
      <c r="KNL164" s="71"/>
      <c r="KNM164" s="71"/>
      <c r="KNN164" s="71"/>
      <c r="KNO164" s="71"/>
      <c r="KNP164" s="72"/>
      <c r="KNQ164" s="72"/>
      <c r="KNR164" s="72"/>
      <c r="KNS164" s="72"/>
      <c r="KNT164" s="72"/>
      <c r="KNU164" s="72"/>
      <c r="KNV164" s="72"/>
      <c r="KNW164" s="72"/>
      <c r="KNX164" s="72"/>
      <c r="KNY164" s="71"/>
      <c r="KNZ164" s="71"/>
      <c r="KOA164" s="71"/>
      <c r="KOB164" s="71"/>
      <c r="KOC164" s="71"/>
      <c r="KOD164" s="71"/>
      <c r="KOE164" s="71"/>
      <c r="KOF164" s="72"/>
      <c r="KOG164" s="72"/>
      <c r="KOH164" s="72"/>
      <c r="KOI164" s="72"/>
      <c r="KOJ164" s="72"/>
      <c r="KOK164" s="72"/>
      <c r="KOL164" s="72"/>
      <c r="KOM164" s="72"/>
      <c r="KON164" s="72"/>
      <c r="KOO164" s="71"/>
      <c r="KOP164" s="71"/>
      <c r="KOQ164" s="71"/>
      <c r="KOR164" s="71"/>
      <c r="KOS164" s="71"/>
      <c r="KOT164" s="71"/>
      <c r="KOU164" s="71"/>
      <c r="KOV164" s="72"/>
      <c r="KOW164" s="72"/>
      <c r="KOX164" s="72"/>
      <c r="KOY164" s="72"/>
      <c r="KOZ164" s="72"/>
      <c r="KPA164" s="72"/>
      <c r="KPB164" s="72"/>
      <c r="KPC164" s="72"/>
      <c r="KPD164" s="72"/>
      <c r="KPE164" s="71"/>
      <c r="KPF164" s="71"/>
      <c r="KPG164" s="71"/>
      <c r="KPH164" s="71"/>
      <c r="KPI164" s="71"/>
      <c r="KPJ164" s="71"/>
      <c r="KPK164" s="71"/>
      <c r="KPL164" s="72"/>
      <c r="KPM164" s="72"/>
      <c r="KPN164" s="72"/>
      <c r="KPO164" s="72"/>
      <c r="KPP164" s="72"/>
      <c r="KPQ164" s="72"/>
      <c r="KPR164" s="72"/>
      <c r="KPS164" s="72"/>
      <c r="KPT164" s="72"/>
      <c r="KPU164" s="71"/>
      <c r="KPV164" s="71"/>
      <c r="KPW164" s="71"/>
      <c r="KPX164" s="71"/>
      <c r="KPY164" s="71"/>
      <c r="KPZ164" s="71"/>
      <c r="KQA164" s="71"/>
      <c r="KQB164" s="72"/>
      <c r="KQC164" s="72"/>
      <c r="KQD164" s="72"/>
      <c r="KQE164" s="72"/>
      <c r="KQF164" s="72"/>
      <c r="KQG164" s="72"/>
      <c r="KQH164" s="72"/>
      <c r="KQI164" s="72"/>
      <c r="KQJ164" s="72"/>
      <c r="KQK164" s="71"/>
      <c r="KQL164" s="71"/>
      <c r="KQM164" s="71"/>
      <c r="KQN164" s="71"/>
      <c r="KQO164" s="71"/>
      <c r="KQP164" s="71"/>
      <c r="KQQ164" s="71"/>
      <c r="KQR164" s="72"/>
      <c r="KQS164" s="72"/>
      <c r="KQT164" s="72"/>
      <c r="KQU164" s="72"/>
      <c r="KQV164" s="72"/>
      <c r="KQW164" s="72"/>
      <c r="KQX164" s="72"/>
      <c r="KQY164" s="72"/>
      <c r="KQZ164" s="72"/>
      <c r="KRA164" s="71"/>
      <c r="KRB164" s="71"/>
      <c r="KRC164" s="71"/>
      <c r="KRD164" s="71"/>
      <c r="KRE164" s="71"/>
      <c r="KRF164" s="71"/>
      <c r="KRG164" s="71"/>
      <c r="KRH164" s="72"/>
      <c r="KRI164" s="72"/>
      <c r="KRJ164" s="72"/>
      <c r="KRK164" s="72"/>
      <c r="KRL164" s="72"/>
      <c r="KRM164" s="72"/>
      <c r="KRN164" s="72"/>
      <c r="KRO164" s="72"/>
      <c r="KRP164" s="72"/>
      <c r="KRQ164" s="71"/>
      <c r="KRR164" s="71"/>
      <c r="KRS164" s="71"/>
      <c r="KRT164" s="71"/>
      <c r="KRU164" s="71"/>
      <c r="KRV164" s="71"/>
      <c r="KRW164" s="71"/>
      <c r="KRX164" s="72"/>
      <c r="KRY164" s="72"/>
      <c r="KRZ164" s="72"/>
      <c r="KSA164" s="72"/>
      <c r="KSB164" s="72"/>
      <c r="KSC164" s="72"/>
      <c r="KSD164" s="72"/>
      <c r="KSE164" s="72"/>
      <c r="KSF164" s="72"/>
      <c r="KSG164" s="71"/>
      <c r="KSH164" s="71"/>
      <c r="KSI164" s="71"/>
      <c r="KSJ164" s="71"/>
      <c r="KSK164" s="71"/>
      <c r="KSL164" s="71"/>
      <c r="KSM164" s="71"/>
      <c r="KSN164" s="72"/>
      <c r="KSO164" s="72"/>
      <c r="KSP164" s="72"/>
      <c r="KSQ164" s="72"/>
      <c r="KSR164" s="72"/>
      <c r="KSS164" s="72"/>
      <c r="KST164" s="72"/>
      <c r="KSU164" s="72"/>
      <c r="KSV164" s="72"/>
      <c r="KSW164" s="71"/>
      <c r="KSX164" s="71"/>
      <c r="KSY164" s="71"/>
      <c r="KSZ164" s="71"/>
      <c r="KTA164" s="71"/>
      <c r="KTB164" s="71"/>
      <c r="KTC164" s="71"/>
      <c r="KTD164" s="72"/>
      <c r="KTE164" s="72"/>
      <c r="KTF164" s="72"/>
      <c r="KTG164" s="72"/>
      <c r="KTH164" s="72"/>
      <c r="KTI164" s="72"/>
      <c r="KTJ164" s="72"/>
      <c r="KTK164" s="72"/>
      <c r="KTL164" s="72"/>
      <c r="KTM164" s="71"/>
      <c r="KTN164" s="71"/>
      <c r="KTO164" s="71"/>
      <c r="KTP164" s="71"/>
      <c r="KTQ164" s="71"/>
      <c r="KTR164" s="71"/>
      <c r="KTS164" s="71"/>
      <c r="KTT164" s="72"/>
      <c r="KTU164" s="72"/>
      <c r="KTV164" s="72"/>
      <c r="KTW164" s="72"/>
      <c r="KTX164" s="72"/>
      <c r="KTY164" s="72"/>
      <c r="KTZ164" s="72"/>
      <c r="KUA164" s="72"/>
      <c r="KUB164" s="72"/>
      <c r="KUC164" s="71"/>
      <c r="KUD164" s="71"/>
      <c r="KUE164" s="71"/>
      <c r="KUF164" s="71"/>
      <c r="KUG164" s="71"/>
      <c r="KUH164" s="71"/>
      <c r="KUI164" s="71"/>
      <c r="KUJ164" s="72"/>
      <c r="KUK164" s="72"/>
      <c r="KUL164" s="72"/>
      <c r="KUM164" s="72"/>
      <c r="KUN164" s="72"/>
      <c r="KUO164" s="72"/>
      <c r="KUP164" s="72"/>
      <c r="KUQ164" s="72"/>
      <c r="KUR164" s="72"/>
      <c r="KUS164" s="71"/>
      <c r="KUT164" s="71"/>
      <c r="KUU164" s="71"/>
      <c r="KUV164" s="71"/>
      <c r="KUW164" s="71"/>
      <c r="KUX164" s="71"/>
      <c r="KUY164" s="71"/>
      <c r="KUZ164" s="72"/>
      <c r="KVA164" s="72"/>
      <c r="KVB164" s="72"/>
      <c r="KVC164" s="72"/>
      <c r="KVD164" s="72"/>
      <c r="KVE164" s="72"/>
      <c r="KVF164" s="72"/>
      <c r="KVG164" s="72"/>
      <c r="KVH164" s="72"/>
      <c r="KVI164" s="71"/>
      <c r="KVJ164" s="71"/>
      <c r="KVK164" s="71"/>
      <c r="KVL164" s="71"/>
      <c r="KVM164" s="71"/>
      <c r="KVN164" s="71"/>
      <c r="KVO164" s="71"/>
      <c r="KVP164" s="72"/>
      <c r="KVQ164" s="72"/>
      <c r="KVR164" s="72"/>
      <c r="KVS164" s="72"/>
      <c r="KVT164" s="72"/>
      <c r="KVU164" s="72"/>
      <c r="KVV164" s="72"/>
      <c r="KVW164" s="72"/>
      <c r="KVX164" s="72"/>
      <c r="KVY164" s="71"/>
      <c r="KVZ164" s="71"/>
      <c r="KWA164" s="71"/>
      <c r="KWB164" s="71"/>
      <c r="KWC164" s="71"/>
      <c r="KWD164" s="71"/>
      <c r="KWE164" s="71"/>
      <c r="KWF164" s="72"/>
      <c r="KWG164" s="72"/>
      <c r="KWH164" s="72"/>
      <c r="KWI164" s="72"/>
      <c r="KWJ164" s="72"/>
      <c r="KWK164" s="72"/>
      <c r="KWL164" s="72"/>
      <c r="KWM164" s="72"/>
      <c r="KWN164" s="72"/>
      <c r="KWO164" s="71"/>
      <c r="KWP164" s="71"/>
      <c r="KWQ164" s="71"/>
      <c r="KWR164" s="71"/>
      <c r="KWS164" s="71"/>
      <c r="KWT164" s="71"/>
      <c r="KWU164" s="71"/>
      <c r="KWV164" s="72"/>
      <c r="KWW164" s="72"/>
      <c r="KWX164" s="72"/>
      <c r="KWY164" s="72"/>
      <c r="KWZ164" s="72"/>
      <c r="KXA164" s="72"/>
      <c r="KXB164" s="72"/>
      <c r="KXC164" s="72"/>
      <c r="KXD164" s="72"/>
      <c r="KXE164" s="71"/>
      <c r="KXF164" s="71"/>
      <c r="KXG164" s="71"/>
      <c r="KXH164" s="71"/>
      <c r="KXI164" s="71"/>
      <c r="KXJ164" s="71"/>
      <c r="KXK164" s="71"/>
      <c r="KXL164" s="72"/>
      <c r="KXM164" s="72"/>
      <c r="KXN164" s="72"/>
      <c r="KXO164" s="72"/>
      <c r="KXP164" s="72"/>
      <c r="KXQ164" s="72"/>
      <c r="KXR164" s="72"/>
      <c r="KXS164" s="72"/>
      <c r="KXT164" s="72"/>
      <c r="KXU164" s="71"/>
      <c r="KXV164" s="71"/>
      <c r="KXW164" s="71"/>
      <c r="KXX164" s="71"/>
      <c r="KXY164" s="71"/>
      <c r="KXZ164" s="71"/>
      <c r="KYA164" s="71"/>
      <c r="KYB164" s="72"/>
      <c r="KYC164" s="72"/>
      <c r="KYD164" s="72"/>
      <c r="KYE164" s="72"/>
      <c r="KYF164" s="72"/>
      <c r="KYG164" s="72"/>
      <c r="KYH164" s="72"/>
      <c r="KYI164" s="72"/>
      <c r="KYJ164" s="72"/>
      <c r="KYK164" s="71"/>
      <c r="KYL164" s="71"/>
      <c r="KYM164" s="71"/>
      <c r="KYN164" s="71"/>
      <c r="KYO164" s="71"/>
      <c r="KYP164" s="71"/>
      <c r="KYQ164" s="71"/>
      <c r="KYR164" s="72"/>
      <c r="KYS164" s="72"/>
      <c r="KYT164" s="72"/>
      <c r="KYU164" s="72"/>
      <c r="KYV164" s="72"/>
      <c r="KYW164" s="72"/>
      <c r="KYX164" s="72"/>
      <c r="KYY164" s="72"/>
      <c r="KYZ164" s="72"/>
      <c r="KZA164" s="71"/>
      <c r="KZB164" s="71"/>
      <c r="KZC164" s="71"/>
      <c r="KZD164" s="71"/>
      <c r="KZE164" s="71"/>
      <c r="KZF164" s="71"/>
      <c r="KZG164" s="71"/>
      <c r="KZH164" s="72"/>
      <c r="KZI164" s="72"/>
      <c r="KZJ164" s="72"/>
      <c r="KZK164" s="72"/>
      <c r="KZL164" s="72"/>
      <c r="KZM164" s="72"/>
      <c r="KZN164" s="72"/>
      <c r="KZO164" s="72"/>
      <c r="KZP164" s="72"/>
      <c r="KZQ164" s="71"/>
      <c r="KZR164" s="71"/>
      <c r="KZS164" s="71"/>
      <c r="KZT164" s="71"/>
      <c r="KZU164" s="71"/>
      <c r="KZV164" s="71"/>
      <c r="KZW164" s="71"/>
      <c r="KZX164" s="72"/>
      <c r="KZY164" s="72"/>
      <c r="KZZ164" s="72"/>
      <c r="LAA164" s="72"/>
      <c r="LAB164" s="72"/>
      <c r="LAC164" s="72"/>
      <c r="LAD164" s="72"/>
      <c r="LAE164" s="72"/>
      <c r="LAF164" s="72"/>
      <c r="LAG164" s="71"/>
      <c r="LAH164" s="71"/>
      <c r="LAI164" s="71"/>
      <c r="LAJ164" s="71"/>
      <c r="LAK164" s="71"/>
      <c r="LAL164" s="71"/>
      <c r="LAM164" s="71"/>
      <c r="LAN164" s="72"/>
      <c r="LAO164" s="72"/>
      <c r="LAP164" s="72"/>
      <c r="LAQ164" s="72"/>
      <c r="LAR164" s="72"/>
      <c r="LAS164" s="72"/>
      <c r="LAT164" s="72"/>
      <c r="LAU164" s="72"/>
      <c r="LAV164" s="72"/>
      <c r="LAW164" s="71"/>
      <c r="LAX164" s="71"/>
      <c r="LAY164" s="71"/>
      <c r="LAZ164" s="71"/>
      <c r="LBA164" s="71"/>
      <c r="LBB164" s="71"/>
      <c r="LBC164" s="71"/>
      <c r="LBD164" s="72"/>
      <c r="LBE164" s="72"/>
      <c r="LBF164" s="72"/>
      <c r="LBG164" s="72"/>
      <c r="LBH164" s="72"/>
      <c r="LBI164" s="72"/>
      <c r="LBJ164" s="72"/>
      <c r="LBK164" s="72"/>
      <c r="LBL164" s="72"/>
      <c r="LBM164" s="71"/>
      <c r="LBN164" s="71"/>
      <c r="LBO164" s="71"/>
      <c r="LBP164" s="71"/>
      <c r="LBQ164" s="71"/>
      <c r="LBR164" s="71"/>
      <c r="LBS164" s="71"/>
      <c r="LBT164" s="72"/>
      <c r="LBU164" s="72"/>
      <c r="LBV164" s="72"/>
      <c r="LBW164" s="72"/>
      <c r="LBX164" s="72"/>
      <c r="LBY164" s="72"/>
      <c r="LBZ164" s="72"/>
      <c r="LCA164" s="72"/>
      <c r="LCB164" s="72"/>
      <c r="LCC164" s="71"/>
      <c r="LCD164" s="71"/>
      <c r="LCE164" s="71"/>
      <c r="LCF164" s="71"/>
      <c r="LCG164" s="71"/>
      <c r="LCH164" s="71"/>
      <c r="LCI164" s="71"/>
      <c r="LCJ164" s="72"/>
      <c r="LCK164" s="72"/>
      <c r="LCL164" s="72"/>
      <c r="LCM164" s="72"/>
      <c r="LCN164" s="72"/>
      <c r="LCO164" s="72"/>
      <c r="LCP164" s="72"/>
      <c r="LCQ164" s="72"/>
      <c r="LCR164" s="72"/>
      <c r="LCS164" s="71"/>
      <c r="LCT164" s="71"/>
      <c r="LCU164" s="71"/>
      <c r="LCV164" s="71"/>
      <c r="LCW164" s="71"/>
      <c r="LCX164" s="71"/>
      <c r="LCY164" s="71"/>
      <c r="LCZ164" s="72"/>
      <c r="LDA164" s="72"/>
      <c r="LDB164" s="72"/>
      <c r="LDC164" s="72"/>
      <c r="LDD164" s="72"/>
      <c r="LDE164" s="72"/>
      <c r="LDF164" s="72"/>
      <c r="LDG164" s="72"/>
      <c r="LDH164" s="72"/>
      <c r="LDI164" s="71"/>
      <c r="LDJ164" s="71"/>
      <c r="LDK164" s="71"/>
      <c r="LDL164" s="71"/>
      <c r="LDM164" s="71"/>
      <c r="LDN164" s="71"/>
      <c r="LDO164" s="71"/>
      <c r="LDP164" s="72"/>
      <c r="LDQ164" s="72"/>
      <c r="LDR164" s="72"/>
      <c r="LDS164" s="72"/>
      <c r="LDT164" s="72"/>
      <c r="LDU164" s="72"/>
      <c r="LDV164" s="72"/>
      <c r="LDW164" s="72"/>
      <c r="LDX164" s="72"/>
      <c r="LDY164" s="71"/>
      <c r="LDZ164" s="71"/>
      <c r="LEA164" s="71"/>
      <c r="LEB164" s="71"/>
      <c r="LEC164" s="71"/>
      <c r="LED164" s="71"/>
      <c r="LEE164" s="71"/>
      <c r="LEF164" s="72"/>
      <c r="LEG164" s="72"/>
      <c r="LEH164" s="72"/>
      <c r="LEI164" s="72"/>
      <c r="LEJ164" s="72"/>
      <c r="LEK164" s="72"/>
      <c r="LEL164" s="72"/>
      <c r="LEM164" s="72"/>
      <c r="LEN164" s="72"/>
      <c r="LEO164" s="71"/>
      <c r="LEP164" s="71"/>
      <c r="LEQ164" s="71"/>
      <c r="LER164" s="71"/>
      <c r="LES164" s="71"/>
      <c r="LET164" s="71"/>
      <c r="LEU164" s="71"/>
      <c r="LEV164" s="72"/>
      <c r="LEW164" s="72"/>
      <c r="LEX164" s="72"/>
      <c r="LEY164" s="72"/>
      <c r="LEZ164" s="72"/>
      <c r="LFA164" s="72"/>
      <c r="LFB164" s="72"/>
      <c r="LFC164" s="72"/>
      <c r="LFD164" s="72"/>
      <c r="LFE164" s="71"/>
      <c r="LFF164" s="71"/>
      <c r="LFG164" s="71"/>
      <c r="LFH164" s="71"/>
      <c r="LFI164" s="71"/>
      <c r="LFJ164" s="71"/>
      <c r="LFK164" s="71"/>
      <c r="LFL164" s="72"/>
      <c r="LFM164" s="72"/>
      <c r="LFN164" s="72"/>
      <c r="LFO164" s="72"/>
      <c r="LFP164" s="72"/>
      <c r="LFQ164" s="72"/>
      <c r="LFR164" s="72"/>
      <c r="LFS164" s="72"/>
      <c r="LFT164" s="72"/>
      <c r="LFU164" s="71"/>
      <c r="LFV164" s="71"/>
      <c r="LFW164" s="71"/>
      <c r="LFX164" s="71"/>
      <c r="LFY164" s="71"/>
      <c r="LFZ164" s="71"/>
      <c r="LGA164" s="71"/>
      <c r="LGB164" s="72"/>
      <c r="LGC164" s="72"/>
      <c r="LGD164" s="72"/>
      <c r="LGE164" s="72"/>
      <c r="LGF164" s="72"/>
      <c r="LGG164" s="72"/>
      <c r="LGH164" s="72"/>
      <c r="LGI164" s="72"/>
      <c r="LGJ164" s="72"/>
      <c r="LGK164" s="71"/>
      <c r="LGL164" s="71"/>
      <c r="LGM164" s="71"/>
      <c r="LGN164" s="71"/>
      <c r="LGO164" s="71"/>
      <c r="LGP164" s="71"/>
      <c r="LGQ164" s="71"/>
      <c r="LGR164" s="72"/>
      <c r="LGS164" s="72"/>
      <c r="LGT164" s="72"/>
      <c r="LGU164" s="72"/>
      <c r="LGV164" s="72"/>
      <c r="LGW164" s="72"/>
      <c r="LGX164" s="72"/>
      <c r="LGY164" s="72"/>
      <c r="LGZ164" s="72"/>
      <c r="LHA164" s="71"/>
      <c r="LHB164" s="71"/>
      <c r="LHC164" s="71"/>
      <c r="LHD164" s="71"/>
      <c r="LHE164" s="71"/>
      <c r="LHF164" s="71"/>
      <c r="LHG164" s="71"/>
      <c r="LHH164" s="72"/>
      <c r="LHI164" s="72"/>
      <c r="LHJ164" s="72"/>
      <c r="LHK164" s="72"/>
      <c r="LHL164" s="72"/>
      <c r="LHM164" s="72"/>
      <c r="LHN164" s="72"/>
      <c r="LHO164" s="72"/>
      <c r="LHP164" s="72"/>
      <c r="LHQ164" s="71"/>
      <c r="LHR164" s="71"/>
      <c r="LHS164" s="71"/>
      <c r="LHT164" s="71"/>
      <c r="LHU164" s="71"/>
      <c r="LHV164" s="71"/>
      <c r="LHW164" s="71"/>
      <c r="LHX164" s="72"/>
      <c r="LHY164" s="72"/>
      <c r="LHZ164" s="72"/>
      <c r="LIA164" s="72"/>
      <c r="LIB164" s="72"/>
      <c r="LIC164" s="72"/>
      <c r="LID164" s="72"/>
      <c r="LIE164" s="72"/>
      <c r="LIF164" s="72"/>
      <c r="LIG164" s="71"/>
      <c r="LIH164" s="71"/>
      <c r="LII164" s="71"/>
      <c r="LIJ164" s="71"/>
      <c r="LIK164" s="71"/>
      <c r="LIL164" s="71"/>
      <c r="LIM164" s="71"/>
      <c r="LIN164" s="72"/>
      <c r="LIO164" s="72"/>
      <c r="LIP164" s="72"/>
      <c r="LIQ164" s="72"/>
      <c r="LIR164" s="72"/>
      <c r="LIS164" s="72"/>
      <c r="LIT164" s="72"/>
      <c r="LIU164" s="72"/>
      <c r="LIV164" s="72"/>
      <c r="LIW164" s="71"/>
      <c r="LIX164" s="71"/>
      <c r="LIY164" s="71"/>
      <c r="LIZ164" s="71"/>
      <c r="LJA164" s="71"/>
      <c r="LJB164" s="71"/>
      <c r="LJC164" s="71"/>
      <c r="LJD164" s="72"/>
      <c r="LJE164" s="72"/>
      <c r="LJF164" s="72"/>
      <c r="LJG164" s="72"/>
      <c r="LJH164" s="72"/>
      <c r="LJI164" s="72"/>
      <c r="LJJ164" s="72"/>
      <c r="LJK164" s="72"/>
      <c r="LJL164" s="72"/>
      <c r="LJM164" s="71"/>
      <c r="LJN164" s="71"/>
      <c r="LJO164" s="71"/>
      <c r="LJP164" s="71"/>
      <c r="LJQ164" s="71"/>
      <c r="LJR164" s="71"/>
      <c r="LJS164" s="71"/>
      <c r="LJT164" s="72"/>
      <c r="LJU164" s="72"/>
      <c r="LJV164" s="72"/>
      <c r="LJW164" s="72"/>
      <c r="LJX164" s="72"/>
      <c r="LJY164" s="72"/>
      <c r="LJZ164" s="72"/>
      <c r="LKA164" s="72"/>
      <c r="LKB164" s="72"/>
      <c r="LKC164" s="71"/>
      <c r="LKD164" s="71"/>
      <c r="LKE164" s="71"/>
      <c r="LKF164" s="71"/>
      <c r="LKG164" s="71"/>
      <c r="LKH164" s="71"/>
      <c r="LKI164" s="71"/>
      <c r="LKJ164" s="72"/>
      <c r="LKK164" s="72"/>
      <c r="LKL164" s="72"/>
      <c r="LKM164" s="72"/>
      <c r="LKN164" s="72"/>
      <c r="LKO164" s="72"/>
      <c r="LKP164" s="72"/>
      <c r="LKQ164" s="72"/>
      <c r="LKR164" s="72"/>
      <c r="LKS164" s="71"/>
      <c r="LKT164" s="71"/>
      <c r="LKU164" s="71"/>
      <c r="LKV164" s="71"/>
      <c r="LKW164" s="71"/>
      <c r="LKX164" s="71"/>
      <c r="LKY164" s="71"/>
      <c r="LKZ164" s="72"/>
      <c r="LLA164" s="72"/>
      <c r="LLB164" s="72"/>
      <c r="LLC164" s="72"/>
      <c r="LLD164" s="72"/>
      <c r="LLE164" s="72"/>
      <c r="LLF164" s="72"/>
      <c r="LLG164" s="72"/>
      <c r="LLH164" s="72"/>
      <c r="LLI164" s="71"/>
      <c r="LLJ164" s="71"/>
      <c r="LLK164" s="71"/>
      <c r="LLL164" s="71"/>
      <c r="LLM164" s="71"/>
      <c r="LLN164" s="71"/>
      <c r="LLO164" s="71"/>
      <c r="LLP164" s="72"/>
      <c r="LLQ164" s="72"/>
      <c r="LLR164" s="72"/>
      <c r="LLS164" s="72"/>
      <c r="LLT164" s="72"/>
      <c r="LLU164" s="72"/>
      <c r="LLV164" s="72"/>
      <c r="LLW164" s="72"/>
      <c r="LLX164" s="72"/>
      <c r="LLY164" s="71"/>
      <c r="LLZ164" s="71"/>
      <c r="LMA164" s="71"/>
      <c r="LMB164" s="71"/>
      <c r="LMC164" s="71"/>
      <c r="LMD164" s="71"/>
      <c r="LME164" s="71"/>
      <c r="LMF164" s="72"/>
      <c r="LMG164" s="72"/>
      <c r="LMH164" s="72"/>
      <c r="LMI164" s="72"/>
      <c r="LMJ164" s="72"/>
      <c r="LMK164" s="72"/>
      <c r="LML164" s="72"/>
      <c r="LMM164" s="72"/>
      <c r="LMN164" s="72"/>
      <c r="LMO164" s="71"/>
      <c r="LMP164" s="71"/>
      <c r="LMQ164" s="71"/>
      <c r="LMR164" s="71"/>
      <c r="LMS164" s="71"/>
      <c r="LMT164" s="71"/>
      <c r="LMU164" s="71"/>
      <c r="LMV164" s="72"/>
      <c r="LMW164" s="72"/>
      <c r="LMX164" s="72"/>
      <c r="LMY164" s="72"/>
      <c r="LMZ164" s="72"/>
      <c r="LNA164" s="72"/>
      <c r="LNB164" s="72"/>
      <c r="LNC164" s="72"/>
      <c r="LND164" s="72"/>
      <c r="LNE164" s="71"/>
      <c r="LNF164" s="71"/>
      <c r="LNG164" s="71"/>
      <c r="LNH164" s="71"/>
      <c r="LNI164" s="71"/>
      <c r="LNJ164" s="71"/>
      <c r="LNK164" s="71"/>
      <c r="LNL164" s="72"/>
      <c r="LNM164" s="72"/>
      <c r="LNN164" s="72"/>
      <c r="LNO164" s="72"/>
      <c r="LNP164" s="72"/>
      <c r="LNQ164" s="72"/>
      <c r="LNR164" s="72"/>
      <c r="LNS164" s="72"/>
      <c r="LNT164" s="72"/>
      <c r="LNU164" s="71"/>
      <c r="LNV164" s="71"/>
      <c r="LNW164" s="71"/>
      <c r="LNX164" s="71"/>
      <c r="LNY164" s="71"/>
      <c r="LNZ164" s="71"/>
      <c r="LOA164" s="71"/>
      <c r="LOB164" s="72"/>
      <c r="LOC164" s="72"/>
      <c r="LOD164" s="72"/>
      <c r="LOE164" s="72"/>
      <c r="LOF164" s="72"/>
      <c r="LOG164" s="72"/>
      <c r="LOH164" s="72"/>
      <c r="LOI164" s="72"/>
      <c r="LOJ164" s="72"/>
      <c r="LOK164" s="71"/>
      <c r="LOL164" s="71"/>
      <c r="LOM164" s="71"/>
      <c r="LON164" s="71"/>
      <c r="LOO164" s="71"/>
      <c r="LOP164" s="71"/>
      <c r="LOQ164" s="71"/>
      <c r="LOR164" s="72"/>
      <c r="LOS164" s="72"/>
      <c r="LOT164" s="72"/>
      <c r="LOU164" s="72"/>
      <c r="LOV164" s="72"/>
      <c r="LOW164" s="72"/>
      <c r="LOX164" s="72"/>
      <c r="LOY164" s="72"/>
      <c r="LOZ164" s="72"/>
      <c r="LPA164" s="71"/>
      <c r="LPB164" s="71"/>
      <c r="LPC164" s="71"/>
      <c r="LPD164" s="71"/>
      <c r="LPE164" s="71"/>
      <c r="LPF164" s="71"/>
      <c r="LPG164" s="71"/>
      <c r="LPH164" s="72"/>
      <c r="LPI164" s="72"/>
      <c r="LPJ164" s="72"/>
      <c r="LPK164" s="72"/>
      <c r="LPL164" s="72"/>
      <c r="LPM164" s="72"/>
      <c r="LPN164" s="72"/>
      <c r="LPO164" s="72"/>
      <c r="LPP164" s="72"/>
      <c r="LPQ164" s="71"/>
      <c r="LPR164" s="71"/>
      <c r="LPS164" s="71"/>
      <c r="LPT164" s="71"/>
      <c r="LPU164" s="71"/>
      <c r="LPV164" s="71"/>
      <c r="LPW164" s="71"/>
      <c r="LPX164" s="72"/>
      <c r="LPY164" s="72"/>
      <c r="LPZ164" s="72"/>
      <c r="LQA164" s="72"/>
      <c r="LQB164" s="72"/>
      <c r="LQC164" s="72"/>
      <c r="LQD164" s="72"/>
      <c r="LQE164" s="72"/>
      <c r="LQF164" s="72"/>
      <c r="LQG164" s="71"/>
      <c r="LQH164" s="71"/>
      <c r="LQI164" s="71"/>
      <c r="LQJ164" s="71"/>
      <c r="LQK164" s="71"/>
      <c r="LQL164" s="71"/>
      <c r="LQM164" s="71"/>
      <c r="LQN164" s="72"/>
      <c r="LQO164" s="72"/>
      <c r="LQP164" s="72"/>
      <c r="LQQ164" s="72"/>
      <c r="LQR164" s="72"/>
      <c r="LQS164" s="72"/>
      <c r="LQT164" s="72"/>
      <c r="LQU164" s="72"/>
      <c r="LQV164" s="72"/>
      <c r="LQW164" s="71"/>
      <c r="LQX164" s="71"/>
      <c r="LQY164" s="71"/>
      <c r="LQZ164" s="71"/>
      <c r="LRA164" s="71"/>
      <c r="LRB164" s="71"/>
      <c r="LRC164" s="71"/>
      <c r="LRD164" s="72"/>
      <c r="LRE164" s="72"/>
      <c r="LRF164" s="72"/>
      <c r="LRG164" s="72"/>
      <c r="LRH164" s="72"/>
      <c r="LRI164" s="72"/>
      <c r="LRJ164" s="72"/>
      <c r="LRK164" s="72"/>
      <c r="LRL164" s="72"/>
      <c r="LRM164" s="71"/>
      <c r="LRN164" s="71"/>
      <c r="LRO164" s="71"/>
      <c r="LRP164" s="71"/>
      <c r="LRQ164" s="71"/>
      <c r="LRR164" s="71"/>
      <c r="LRS164" s="71"/>
      <c r="LRT164" s="72"/>
      <c r="LRU164" s="72"/>
      <c r="LRV164" s="72"/>
      <c r="LRW164" s="72"/>
      <c r="LRX164" s="72"/>
      <c r="LRY164" s="72"/>
      <c r="LRZ164" s="72"/>
      <c r="LSA164" s="72"/>
      <c r="LSB164" s="72"/>
      <c r="LSC164" s="71"/>
      <c r="LSD164" s="71"/>
      <c r="LSE164" s="71"/>
      <c r="LSF164" s="71"/>
      <c r="LSG164" s="71"/>
      <c r="LSH164" s="71"/>
      <c r="LSI164" s="71"/>
      <c r="LSJ164" s="72"/>
      <c r="LSK164" s="72"/>
      <c r="LSL164" s="72"/>
      <c r="LSM164" s="72"/>
      <c r="LSN164" s="72"/>
      <c r="LSO164" s="72"/>
      <c r="LSP164" s="72"/>
      <c r="LSQ164" s="72"/>
      <c r="LSR164" s="72"/>
      <c r="LSS164" s="71"/>
      <c r="LST164" s="71"/>
      <c r="LSU164" s="71"/>
      <c r="LSV164" s="71"/>
      <c r="LSW164" s="71"/>
      <c r="LSX164" s="71"/>
      <c r="LSY164" s="71"/>
      <c r="LSZ164" s="72"/>
      <c r="LTA164" s="72"/>
      <c r="LTB164" s="72"/>
      <c r="LTC164" s="72"/>
      <c r="LTD164" s="72"/>
      <c r="LTE164" s="72"/>
      <c r="LTF164" s="72"/>
      <c r="LTG164" s="72"/>
      <c r="LTH164" s="72"/>
      <c r="LTI164" s="71"/>
      <c r="LTJ164" s="71"/>
      <c r="LTK164" s="71"/>
      <c r="LTL164" s="71"/>
      <c r="LTM164" s="71"/>
      <c r="LTN164" s="71"/>
      <c r="LTO164" s="71"/>
      <c r="LTP164" s="72"/>
      <c r="LTQ164" s="72"/>
      <c r="LTR164" s="72"/>
      <c r="LTS164" s="72"/>
      <c r="LTT164" s="72"/>
      <c r="LTU164" s="72"/>
      <c r="LTV164" s="72"/>
      <c r="LTW164" s="72"/>
      <c r="LTX164" s="72"/>
      <c r="LTY164" s="71"/>
      <c r="LTZ164" s="71"/>
      <c r="LUA164" s="71"/>
      <c r="LUB164" s="71"/>
      <c r="LUC164" s="71"/>
      <c r="LUD164" s="71"/>
      <c r="LUE164" s="71"/>
      <c r="LUF164" s="72"/>
      <c r="LUG164" s="72"/>
      <c r="LUH164" s="72"/>
      <c r="LUI164" s="72"/>
      <c r="LUJ164" s="72"/>
      <c r="LUK164" s="72"/>
      <c r="LUL164" s="72"/>
      <c r="LUM164" s="72"/>
      <c r="LUN164" s="72"/>
      <c r="LUO164" s="71"/>
      <c r="LUP164" s="71"/>
      <c r="LUQ164" s="71"/>
      <c r="LUR164" s="71"/>
      <c r="LUS164" s="71"/>
      <c r="LUT164" s="71"/>
      <c r="LUU164" s="71"/>
      <c r="LUV164" s="72"/>
      <c r="LUW164" s="72"/>
      <c r="LUX164" s="72"/>
      <c r="LUY164" s="72"/>
      <c r="LUZ164" s="72"/>
      <c r="LVA164" s="72"/>
      <c r="LVB164" s="72"/>
      <c r="LVC164" s="72"/>
      <c r="LVD164" s="72"/>
      <c r="LVE164" s="71"/>
      <c r="LVF164" s="71"/>
      <c r="LVG164" s="71"/>
      <c r="LVH164" s="71"/>
      <c r="LVI164" s="71"/>
      <c r="LVJ164" s="71"/>
      <c r="LVK164" s="71"/>
      <c r="LVL164" s="72"/>
      <c r="LVM164" s="72"/>
      <c r="LVN164" s="72"/>
      <c r="LVO164" s="72"/>
      <c r="LVP164" s="72"/>
      <c r="LVQ164" s="72"/>
      <c r="LVR164" s="72"/>
      <c r="LVS164" s="72"/>
      <c r="LVT164" s="72"/>
      <c r="LVU164" s="71"/>
      <c r="LVV164" s="71"/>
      <c r="LVW164" s="71"/>
      <c r="LVX164" s="71"/>
      <c r="LVY164" s="71"/>
      <c r="LVZ164" s="71"/>
      <c r="LWA164" s="71"/>
      <c r="LWB164" s="72"/>
      <c r="LWC164" s="72"/>
      <c r="LWD164" s="72"/>
      <c r="LWE164" s="72"/>
      <c r="LWF164" s="72"/>
      <c r="LWG164" s="72"/>
      <c r="LWH164" s="72"/>
      <c r="LWI164" s="72"/>
      <c r="LWJ164" s="72"/>
      <c r="LWK164" s="71"/>
      <c r="LWL164" s="71"/>
      <c r="LWM164" s="71"/>
      <c r="LWN164" s="71"/>
      <c r="LWO164" s="71"/>
      <c r="LWP164" s="71"/>
      <c r="LWQ164" s="71"/>
      <c r="LWR164" s="72"/>
      <c r="LWS164" s="72"/>
      <c r="LWT164" s="72"/>
      <c r="LWU164" s="72"/>
      <c r="LWV164" s="72"/>
      <c r="LWW164" s="72"/>
      <c r="LWX164" s="72"/>
      <c r="LWY164" s="72"/>
      <c r="LWZ164" s="72"/>
      <c r="LXA164" s="71"/>
      <c r="LXB164" s="71"/>
      <c r="LXC164" s="71"/>
      <c r="LXD164" s="71"/>
      <c r="LXE164" s="71"/>
      <c r="LXF164" s="71"/>
      <c r="LXG164" s="71"/>
      <c r="LXH164" s="72"/>
      <c r="LXI164" s="72"/>
      <c r="LXJ164" s="72"/>
      <c r="LXK164" s="72"/>
      <c r="LXL164" s="72"/>
      <c r="LXM164" s="72"/>
      <c r="LXN164" s="72"/>
      <c r="LXO164" s="72"/>
      <c r="LXP164" s="72"/>
      <c r="LXQ164" s="71"/>
      <c r="LXR164" s="71"/>
      <c r="LXS164" s="71"/>
      <c r="LXT164" s="71"/>
      <c r="LXU164" s="71"/>
      <c r="LXV164" s="71"/>
      <c r="LXW164" s="71"/>
      <c r="LXX164" s="72"/>
      <c r="LXY164" s="72"/>
      <c r="LXZ164" s="72"/>
      <c r="LYA164" s="72"/>
      <c r="LYB164" s="72"/>
      <c r="LYC164" s="72"/>
      <c r="LYD164" s="72"/>
      <c r="LYE164" s="72"/>
      <c r="LYF164" s="72"/>
      <c r="LYG164" s="71"/>
      <c r="LYH164" s="71"/>
      <c r="LYI164" s="71"/>
      <c r="LYJ164" s="71"/>
      <c r="LYK164" s="71"/>
      <c r="LYL164" s="71"/>
      <c r="LYM164" s="71"/>
      <c r="LYN164" s="72"/>
      <c r="LYO164" s="72"/>
      <c r="LYP164" s="72"/>
      <c r="LYQ164" s="72"/>
      <c r="LYR164" s="72"/>
      <c r="LYS164" s="72"/>
      <c r="LYT164" s="72"/>
      <c r="LYU164" s="72"/>
      <c r="LYV164" s="72"/>
      <c r="LYW164" s="71"/>
      <c r="LYX164" s="71"/>
      <c r="LYY164" s="71"/>
      <c r="LYZ164" s="71"/>
      <c r="LZA164" s="71"/>
      <c r="LZB164" s="71"/>
      <c r="LZC164" s="71"/>
      <c r="LZD164" s="72"/>
      <c r="LZE164" s="72"/>
      <c r="LZF164" s="72"/>
      <c r="LZG164" s="72"/>
      <c r="LZH164" s="72"/>
      <c r="LZI164" s="72"/>
      <c r="LZJ164" s="72"/>
      <c r="LZK164" s="72"/>
      <c r="LZL164" s="72"/>
      <c r="LZM164" s="71"/>
      <c r="LZN164" s="71"/>
      <c r="LZO164" s="71"/>
      <c r="LZP164" s="71"/>
      <c r="LZQ164" s="71"/>
      <c r="LZR164" s="71"/>
      <c r="LZS164" s="71"/>
      <c r="LZT164" s="72"/>
      <c r="LZU164" s="72"/>
      <c r="LZV164" s="72"/>
      <c r="LZW164" s="72"/>
      <c r="LZX164" s="72"/>
      <c r="LZY164" s="72"/>
      <c r="LZZ164" s="72"/>
      <c r="MAA164" s="72"/>
      <c r="MAB164" s="72"/>
      <c r="MAC164" s="71"/>
      <c r="MAD164" s="71"/>
      <c r="MAE164" s="71"/>
      <c r="MAF164" s="71"/>
      <c r="MAG164" s="71"/>
      <c r="MAH164" s="71"/>
      <c r="MAI164" s="71"/>
      <c r="MAJ164" s="72"/>
      <c r="MAK164" s="72"/>
      <c r="MAL164" s="72"/>
      <c r="MAM164" s="72"/>
      <c r="MAN164" s="72"/>
      <c r="MAO164" s="72"/>
      <c r="MAP164" s="72"/>
      <c r="MAQ164" s="72"/>
      <c r="MAR164" s="72"/>
      <c r="MAS164" s="71"/>
      <c r="MAT164" s="71"/>
      <c r="MAU164" s="71"/>
      <c r="MAV164" s="71"/>
      <c r="MAW164" s="71"/>
      <c r="MAX164" s="71"/>
      <c r="MAY164" s="71"/>
      <c r="MAZ164" s="72"/>
      <c r="MBA164" s="72"/>
      <c r="MBB164" s="72"/>
      <c r="MBC164" s="72"/>
      <c r="MBD164" s="72"/>
      <c r="MBE164" s="72"/>
      <c r="MBF164" s="72"/>
      <c r="MBG164" s="72"/>
      <c r="MBH164" s="72"/>
      <c r="MBI164" s="71"/>
      <c r="MBJ164" s="71"/>
      <c r="MBK164" s="71"/>
      <c r="MBL164" s="71"/>
      <c r="MBM164" s="71"/>
      <c r="MBN164" s="71"/>
      <c r="MBO164" s="71"/>
      <c r="MBP164" s="72"/>
      <c r="MBQ164" s="72"/>
      <c r="MBR164" s="72"/>
      <c r="MBS164" s="72"/>
      <c r="MBT164" s="72"/>
      <c r="MBU164" s="72"/>
      <c r="MBV164" s="72"/>
      <c r="MBW164" s="72"/>
      <c r="MBX164" s="72"/>
      <c r="MBY164" s="71"/>
      <c r="MBZ164" s="71"/>
      <c r="MCA164" s="71"/>
      <c r="MCB164" s="71"/>
      <c r="MCC164" s="71"/>
      <c r="MCD164" s="71"/>
      <c r="MCE164" s="71"/>
      <c r="MCF164" s="72"/>
      <c r="MCG164" s="72"/>
      <c r="MCH164" s="72"/>
      <c r="MCI164" s="72"/>
      <c r="MCJ164" s="72"/>
      <c r="MCK164" s="72"/>
      <c r="MCL164" s="72"/>
      <c r="MCM164" s="72"/>
      <c r="MCN164" s="72"/>
      <c r="MCO164" s="71"/>
      <c r="MCP164" s="71"/>
      <c r="MCQ164" s="71"/>
      <c r="MCR164" s="71"/>
      <c r="MCS164" s="71"/>
      <c r="MCT164" s="71"/>
      <c r="MCU164" s="71"/>
      <c r="MCV164" s="72"/>
      <c r="MCW164" s="72"/>
      <c r="MCX164" s="72"/>
      <c r="MCY164" s="72"/>
      <c r="MCZ164" s="72"/>
      <c r="MDA164" s="72"/>
      <c r="MDB164" s="72"/>
      <c r="MDC164" s="72"/>
      <c r="MDD164" s="72"/>
      <c r="MDE164" s="71"/>
      <c r="MDF164" s="71"/>
      <c r="MDG164" s="71"/>
      <c r="MDH164" s="71"/>
      <c r="MDI164" s="71"/>
      <c r="MDJ164" s="71"/>
      <c r="MDK164" s="71"/>
      <c r="MDL164" s="72"/>
      <c r="MDM164" s="72"/>
      <c r="MDN164" s="72"/>
      <c r="MDO164" s="72"/>
      <c r="MDP164" s="72"/>
      <c r="MDQ164" s="72"/>
      <c r="MDR164" s="72"/>
      <c r="MDS164" s="72"/>
      <c r="MDT164" s="72"/>
      <c r="MDU164" s="71"/>
      <c r="MDV164" s="71"/>
      <c r="MDW164" s="71"/>
      <c r="MDX164" s="71"/>
      <c r="MDY164" s="71"/>
      <c r="MDZ164" s="71"/>
      <c r="MEA164" s="71"/>
      <c r="MEB164" s="72"/>
      <c r="MEC164" s="72"/>
      <c r="MED164" s="72"/>
      <c r="MEE164" s="72"/>
      <c r="MEF164" s="72"/>
      <c r="MEG164" s="72"/>
      <c r="MEH164" s="72"/>
      <c r="MEI164" s="72"/>
      <c r="MEJ164" s="72"/>
      <c r="MEK164" s="71"/>
      <c r="MEL164" s="71"/>
      <c r="MEM164" s="71"/>
      <c r="MEN164" s="71"/>
      <c r="MEO164" s="71"/>
      <c r="MEP164" s="71"/>
      <c r="MEQ164" s="71"/>
      <c r="MER164" s="72"/>
      <c r="MES164" s="72"/>
      <c r="MET164" s="72"/>
      <c r="MEU164" s="72"/>
      <c r="MEV164" s="72"/>
      <c r="MEW164" s="72"/>
      <c r="MEX164" s="72"/>
      <c r="MEY164" s="72"/>
      <c r="MEZ164" s="72"/>
      <c r="MFA164" s="71"/>
      <c r="MFB164" s="71"/>
      <c r="MFC164" s="71"/>
      <c r="MFD164" s="71"/>
      <c r="MFE164" s="71"/>
      <c r="MFF164" s="71"/>
      <c r="MFG164" s="71"/>
      <c r="MFH164" s="72"/>
      <c r="MFI164" s="72"/>
      <c r="MFJ164" s="72"/>
      <c r="MFK164" s="72"/>
      <c r="MFL164" s="72"/>
      <c r="MFM164" s="72"/>
      <c r="MFN164" s="72"/>
      <c r="MFO164" s="72"/>
      <c r="MFP164" s="72"/>
      <c r="MFQ164" s="71"/>
      <c r="MFR164" s="71"/>
      <c r="MFS164" s="71"/>
      <c r="MFT164" s="71"/>
      <c r="MFU164" s="71"/>
      <c r="MFV164" s="71"/>
      <c r="MFW164" s="71"/>
      <c r="MFX164" s="72"/>
      <c r="MFY164" s="72"/>
      <c r="MFZ164" s="72"/>
      <c r="MGA164" s="72"/>
      <c r="MGB164" s="72"/>
      <c r="MGC164" s="72"/>
      <c r="MGD164" s="72"/>
      <c r="MGE164" s="72"/>
      <c r="MGF164" s="72"/>
      <c r="MGG164" s="71"/>
      <c r="MGH164" s="71"/>
      <c r="MGI164" s="71"/>
      <c r="MGJ164" s="71"/>
      <c r="MGK164" s="71"/>
      <c r="MGL164" s="71"/>
      <c r="MGM164" s="71"/>
      <c r="MGN164" s="72"/>
      <c r="MGO164" s="72"/>
      <c r="MGP164" s="72"/>
      <c r="MGQ164" s="72"/>
      <c r="MGR164" s="72"/>
      <c r="MGS164" s="72"/>
      <c r="MGT164" s="72"/>
      <c r="MGU164" s="72"/>
      <c r="MGV164" s="72"/>
      <c r="MGW164" s="71"/>
      <c r="MGX164" s="71"/>
      <c r="MGY164" s="71"/>
      <c r="MGZ164" s="71"/>
      <c r="MHA164" s="71"/>
      <c r="MHB164" s="71"/>
      <c r="MHC164" s="71"/>
      <c r="MHD164" s="72"/>
      <c r="MHE164" s="72"/>
      <c r="MHF164" s="72"/>
      <c r="MHG164" s="72"/>
      <c r="MHH164" s="72"/>
      <c r="MHI164" s="72"/>
      <c r="MHJ164" s="72"/>
      <c r="MHK164" s="72"/>
      <c r="MHL164" s="72"/>
      <c r="MHM164" s="71"/>
      <c r="MHN164" s="71"/>
      <c r="MHO164" s="71"/>
      <c r="MHP164" s="71"/>
      <c r="MHQ164" s="71"/>
      <c r="MHR164" s="71"/>
      <c r="MHS164" s="71"/>
      <c r="MHT164" s="72"/>
      <c r="MHU164" s="72"/>
      <c r="MHV164" s="72"/>
      <c r="MHW164" s="72"/>
      <c r="MHX164" s="72"/>
      <c r="MHY164" s="72"/>
      <c r="MHZ164" s="72"/>
      <c r="MIA164" s="72"/>
      <c r="MIB164" s="72"/>
      <c r="MIC164" s="71"/>
      <c r="MID164" s="71"/>
      <c r="MIE164" s="71"/>
      <c r="MIF164" s="71"/>
      <c r="MIG164" s="71"/>
      <c r="MIH164" s="71"/>
      <c r="MII164" s="71"/>
      <c r="MIJ164" s="72"/>
      <c r="MIK164" s="72"/>
      <c r="MIL164" s="72"/>
      <c r="MIM164" s="72"/>
      <c r="MIN164" s="72"/>
      <c r="MIO164" s="72"/>
      <c r="MIP164" s="72"/>
      <c r="MIQ164" s="72"/>
      <c r="MIR164" s="72"/>
      <c r="MIS164" s="71"/>
      <c r="MIT164" s="71"/>
      <c r="MIU164" s="71"/>
      <c r="MIV164" s="71"/>
      <c r="MIW164" s="71"/>
      <c r="MIX164" s="71"/>
      <c r="MIY164" s="71"/>
      <c r="MIZ164" s="72"/>
      <c r="MJA164" s="72"/>
      <c r="MJB164" s="72"/>
      <c r="MJC164" s="72"/>
      <c r="MJD164" s="72"/>
      <c r="MJE164" s="72"/>
      <c r="MJF164" s="72"/>
      <c r="MJG164" s="72"/>
      <c r="MJH164" s="72"/>
      <c r="MJI164" s="71"/>
      <c r="MJJ164" s="71"/>
      <c r="MJK164" s="71"/>
      <c r="MJL164" s="71"/>
      <c r="MJM164" s="71"/>
      <c r="MJN164" s="71"/>
      <c r="MJO164" s="71"/>
      <c r="MJP164" s="72"/>
      <c r="MJQ164" s="72"/>
      <c r="MJR164" s="72"/>
      <c r="MJS164" s="72"/>
      <c r="MJT164" s="72"/>
      <c r="MJU164" s="72"/>
      <c r="MJV164" s="72"/>
      <c r="MJW164" s="72"/>
      <c r="MJX164" s="72"/>
      <c r="MJY164" s="71"/>
      <c r="MJZ164" s="71"/>
      <c r="MKA164" s="71"/>
      <c r="MKB164" s="71"/>
      <c r="MKC164" s="71"/>
      <c r="MKD164" s="71"/>
      <c r="MKE164" s="71"/>
      <c r="MKF164" s="72"/>
      <c r="MKG164" s="72"/>
      <c r="MKH164" s="72"/>
      <c r="MKI164" s="72"/>
      <c r="MKJ164" s="72"/>
      <c r="MKK164" s="72"/>
      <c r="MKL164" s="72"/>
      <c r="MKM164" s="72"/>
      <c r="MKN164" s="72"/>
      <c r="MKO164" s="71"/>
      <c r="MKP164" s="71"/>
      <c r="MKQ164" s="71"/>
      <c r="MKR164" s="71"/>
      <c r="MKS164" s="71"/>
      <c r="MKT164" s="71"/>
      <c r="MKU164" s="71"/>
      <c r="MKV164" s="72"/>
      <c r="MKW164" s="72"/>
      <c r="MKX164" s="72"/>
      <c r="MKY164" s="72"/>
      <c r="MKZ164" s="72"/>
      <c r="MLA164" s="72"/>
      <c r="MLB164" s="72"/>
      <c r="MLC164" s="72"/>
      <c r="MLD164" s="72"/>
      <c r="MLE164" s="71"/>
      <c r="MLF164" s="71"/>
      <c r="MLG164" s="71"/>
      <c r="MLH164" s="71"/>
      <c r="MLI164" s="71"/>
      <c r="MLJ164" s="71"/>
      <c r="MLK164" s="71"/>
      <c r="MLL164" s="72"/>
      <c r="MLM164" s="72"/>
      <c r="MLN164" s="72"/>
      <c r="MLO164" s="72"/>
      <c r="MLP164" s="72"/>
      <c r="MLQ164" s="72"/>
      <c r="MLR164" s="72"/>
      <c r="MLS164" s="72"/>
      <c r="MLT164" s="72"/>
      <c r="MLU164" s="71"/>
      <c r="MLV164" s="71"/>
      <c r="MLW164" s="71"/>
      <c r="MLX164" s="71"/>
      <c r="MLY164" s="71"/>
      <c r="MLZ164" s="71"/>
      <c r="MMA164" s="71"/>
      <c r="MMB164" s="72"/>
      <c r="MMC164" s="72"/>
      <c r="MMD164" s="72"/>
      <c r="MME164" s="72"/>
      <c r="MMF164" s="72"/>
      <c r="MMG164" s="72"/>
      <c r="MMH164" s="72"/>
      <c r="MMI164" s="72"/>
      <c r="MMJ164" s="72"/>
      <c r="MMK164" s="71"/>
      <c r="MML164" s="71"/>
      <c r="MMM164" s="71"/>
      <c r="MMN164" s="71"/>
      <c r="MMO164" s="71"/>
      <c r="MMP164" s="71"/>
      <c r="MMQ164" s="71"/>
      <c r="MMR164" s="72"/>
      <c r="MMS164" s="72"/>
      <c r="MMT164" s="72"/>
      <c r="MMU164" s="72"/>
      <c r="MMV164" s="72"/>
      <c r="MMW164" s="72"/>
      <c r="MMX164" s="72"/>
      <c r="MMY164" s="72"/>
      <c r="MMZ164" s="72"/>
      <c r="MNA164" s="71"/>
      <c r="MNB164" s="71"/>
      <c r="MNC164" s="71"/>
      <c r="MND164" s="71"/>
      <c r="MNE164" s="71"/>
      <c r="MNF164" s="71"/>
      <c r="MNG164" s="71"/>
      <c r="MNH164" s="72"/>
      <c r="MNI164" s="72"/>
      <c r="MNJ164" s="72"/>
      <c r="MNK164" s="72"/>
      <c r="MNL164" s="72"/>
      <c r="MNM164" s="72"/>
      <c r="MNN164" s="72"/>
      <c r="MNO164" s="72"/>
      <c r="MNP164" s="72"/>
      <c r="MNQ164" s="71"/>
      <c r="MNR164" s="71"/>
      <c r="MNS164" s="71"/>
      <c r="MNT164" s="71"/>
      <c r="MNU164" s="71"/>
      <c r="MNV164" s="71"/>
      <c r="MNW164" s="71"/>
      <c r="MNX164" s="72"/>
      <c r="MNY164" s="72"/>
      <c r="MNZ164" s="72"/>
      <c r="MOA164" s="72"/>
      <c r="MOB164" s="72"/>
      <c r="MOC164" s="72"/>
      <c r="MOD164" s="72"/>
      <c r="MOE164" s="72"/>
      <c r="MOF164" s="72"/>
      <c r="MOG164" s="71"/>
      <c r="MOH164" s="71"/>
      <c r="MOI164" s="71"/>
      <c r="MOJ164" s="71"/>
      <c r="MOK164" s="71"/>
      <c r="MOL164" s="71"/>
      <c r="MOM164" s="71"/>
      <c r="MON164" s="72"/>
      <c r="MOO164" s="72"/>
      <c r="MOP164" s="72"/>
      <c r="MOQ164" s="72"/>
      <c r="MOR164" s="72"/>
      <c r="MOS164" s="72"/>
      <c r="MOT164" s="72"/>
      <c r="MOU164" s="72"/>
      <c r="MOV164" s="72"/>
      <c r="MOW164" s="71"/>
      <c r="MOX164" s="71"/>
      <c r="MOY164" s="71"/>
      <c r="MOZ164" s="71"/>
      <c r="MPA164" s="71"/>
      <c r="MPB164" s="71"/>
      <c r="MPC164" s="71"/>
      <c r="MPD164" s="72"/>
      <c r="MPE164" s="72"/>
      <c r="MPF164" s="72"/>
      <c r="MPG164" s="72"/>
      <c r="MPH164" s="72"/>
      <c r="MPI164" s="72"/>
      <c r="MPJ164" s="72"/>
      <c r="MPK164" s="72"/>
      <c r="MPL164" s="72"/>
      <c r="MPM164" s="71"/>
      <c r="MPN164" s="71"/>
      <c r="MPO164" s="71"/>
      <c r="MPP164" s="71"/>
      <c r="MPQ164" s="71"/>
      <c r="MPR164" s="71"/>
      <c r="MPS164" s="71"/>
      <c r="MPT164" s="72"/>
      <c r="MPU164" s="72"/>
      <c r="MPV164" s="72"/>
      <c r="MPW164" s="72"/>
      <c r="MPX164" s="72"/>
      <c r="MPY164" s="72"/>
      <c r="MPZ164" s="72"/>
      <c r="MQA164" s="72"/>
      <c r="MQB164" s="72"/>
      <c r="MQC164" s="71"/>
      <c r="MQD164" s="71"/>
      <c r="MQE164" s="71"/>
      <c r="MQF164" s="71"/>
      <c r="MQG164" s="71"/>
      <c r="MQH164" s="71"/>
      <c r="MQI164" s="71"/>
      <c r="MQJ164" s="72"/>
      <c r="MQK164" s="72"/>
      <c r="MQL164" s="72"/>
      <c r="MQM164" s="72"/>
      <c r="MQN164" s="72"/>
      <c r="MQO164" s="72"/>
      <c r="MQP164" s="72"/>
      <c r="MQQ164" s="72"/>
      <c r="MQR164" s="72"/>
      <c r="MQS164" s="71"/>
      <c r="MQT164" s="71"/>
      <c r="MQU164" s="71"/>
      <c r="MQV164" s="71"/>
      <c r="MQW164" s="71"/>
      <c r="MQX164" s="71"/>
      <c r="MQY164" s="71"/>
      <c r="MQZ164" s="72"/>
      <c r="MRA164" s="72"/>
      <c r="MRB164" s="72"/>
      <c r="MRC164" s="72"/>
      <c r="MRD164" s="72"/>
      <c r="MRE164" s="72"/>
      <c r="MRF164" s="72"/>
      <c r="MRG164" s="72"/>
      <c r="MRH164" s="72"/>
      <c r="MRI164" s="71"/>
      <c r="MRJ164" s="71"/>
      <c r="MRK164" s="71"/>
      <c r="MRL164" s="71"/>
      <c r="MRM164" s="71"/>
      <c r="MRN164" s="71"/>
      <c r="MRO164" s="71"/>
      <c r="MRP164" s="72"/>
      <c r="MRQ164" s="72"/>
      <c r="MRR164" s="72"/>
      <c r="MRS164" s="72"/>
      <c r="MRT164" s="72"/>
      <c r="MRU164" s="72"/>
      <c r="MRV164" s="72"/>
      <c r="MRW164" s="72"/>
      <c r="MRX164" s="72"/>
      <c r="MRY164" s="71"/>
      <c r="MRZ164" s="71"/>
      <c r="MSA164" s="71"/>
      <c r="MSB164" s="71"/>
      <c r="MSC164" s="71"/>
      <c r="MSD164" s="71"/>
      <c r="MSE164" s="71"/>
      <c r="MSF164" s="72"/>
      <c r="MSG164" s="72"/>
      <c r="MSH164" s="72"/>
      <c r="MSI164" s="72"/>
      <c r="MSJ164" s="72"/>
      <c r="MSK164" s="72"/>
      <c r="MSL164" s="72"/>
      <c r="MSM164" s="72"/>
      <c r="MSN164" s="72"/>
      <c r="MSO164" s="71"/>
      <c r="MSP164" s="71"/>
      <c r="MSQ164" s="71"/>
      <c r="MSR164" s="71"/>
      <c r="MSS164" s="71"/>
      <c r="MST164" s="71"/>
      <c r="MSU164" s="71"/>
      <c r="MSV164" s="72"/>
      <c r="MSW164" s="72"/>
      <c r="MSX164" s="72"/>
      <c r="MSY164" s="72"/>
      <c r="MSZ164" s="72"/>
      <c r="MTA164" s="72"/>
      <c r="MTB164" s="72"/>
      <c r="MTC164" s="72"/>
      <c r="MTD164" s="72"/>
      <c r="MTE164" s="71"/>
      <c r="MTF164" s="71"/>
      <c r="MTG164" s="71"/>
      <c r="MTH164" s="71"/>
      <c r="MTI164" s="71"/>
      <c r="MTJ164" s="71"/>
      <c r="MTK164" s="71"/>
      <c r="MTL164" s="72"/>
      <c r="MTM164" s="72"/>
      <c r="MTN164" s="72"/>
      <c r="MTO164" s="72"/>
      <c r="MTP164" s="72"/>
      <c r="MTQ164" s="72"/>
      <c r="MTR164" s="72"/>
      <c r="MTS164" s="72"/>
      <c r="MTT164" s="72"/>
      <c r="MTU164" s="71"/>
      <c r="MTV164" s="71"/>
      <c r="MTW164" s="71"/>
      <c r="MTX164" s="71"/>
      <c r="MTY164" s="71"/>
      <c r="MTZ164" s="71"/>
      <c r="MUA164" s="71"/>
      <c r="MUB164" s="72"/>
      <c r="MUC164" s="72"/>
      <c r="MUD164" s="72"/>
      <c r="MUE164" s="72"/>
      <c r="MUF164" s="72"/>
      <c r="MUG164" s="72"/>
      <c r="MUH164" s="72"/>
      <c r="MUI164" s="72"/>
      <c r="MUJ164" s="72"/>
      <c r="MUK164" s="71"/>
      <c r="MUL164" s="71"/>
      <c r="MUM164" s="71"/>
      <c r="MUN164" s="71"/>
      <c r="MUO164" s="71"/>
      <c r="MUP164" s="71"/>
      <c r="MUQ164" s="71"/>
      <c r="MUR164" s="72"/>
      <c r="MUS164" s="72"/>
      <c r="MUT164" s="72"/>
      <c r="MUU164" s="72"/>
      <c r="MUV164" s="72"/>
      <c r="MUW164" s="72"/>
      <c r="MUX164" s="72"/>
      <c r="MUY164" s="72"/>
      <c r="MUZ164" s="72"/>
      <c r="MVA164" s="71"/>
      <c r="MVB164" s="71"/>
      <c r="MVC164" s="71"/>
      <c r="MVD164" s="71"/>
      <c r="MVE164" s="71"/>
      <c r="MVF164" s="71"/>
      <c r="MVG164" s="71"/>
      <c r="MVH164" s="72"/>
      <c r="MVI164" s="72"/>
      <c r="MVJ164" s="72"/>
      <c r="MVK164" s="72"/>
      <c r="MVL164" s="72"/>
      <c r="MVM164" s="72"/>
      <c r="MVN164" s="72"/>
      <c r="MVO164" s="72"/>
      <c r="MVP164" s="72"/>
      <c r="MVQ164" s="71"/>
      <c r="MVR164" s="71"/>
      <c r="MVS164" s="71"/>
      <c r="MVT164" s="71"/>
      <c r="MVU164" s="71"/>
      <c r="MVV164" s="71"/>
      <c r="MVW164" s="71"/>
      <c r="MVX164" s="72"/>
      <c r="MVY164" s="72"/>
      <c r="MVZ164" s="72"/>
      <c r="MWA164" s="72"/>
      <c r="MWB164" s="72"/>
      <c r="MWC164" s="72"/>
      <c r="MWD164" s="72"/>
      <c r="MWE164" s="72"/>
      <c r="MWF164" s="72"/>
      <c r="MWG164" s="71"/>
      <c r="MWH164" s="71"/>
      <c r="MWI164" s="71"/>
      <c r="MWJ164" s="71"/>
      <c r="MWK164" s="71"/>
      <c r="MWL164" s="71"/>
      <c r="MWM164" s="71"/>
      <c r="MWN164" s="72"/>
      <c r="MWO164" s="72"/>
      <c r="MWP164" s="72"/>
      <c r="MWQ164" s="72"/>
      <c r="MWR164" s="72"/>
      <c r="MWS164" s="72"/>
      <c r="MWT164" s="72"/>
      <c r="MWU164" s="72"/>
      <c r="MWV164" s="72"/>
      <c r="MWW164" s="71"/>
      <c r="MWX164" s="71"/>
      <c r="MWY164" s="71"/>
      <c r="MWZ164" s="71"/>
      <c r="MXA164" s="71"/>
      <c r="MXB164" s="71"/>
      <c r="MXC164" s="71"/>
      <c r="MXD164" s="72"/>
      <c r="MXE164" s="72"/>
      <c r="MXF164" s="72"/>
      <c r="MXG164" s="72"/>
      <c r="MXH164" s="72"/>
      <c r="MXI164" s="72"/>
      <c r="MXJ164" s="72"/>
      <c r="MXK164" s="72"/>
      <c r="MXL164" s="72"/>
      <c r="MXM164" s="71"/>
      <c r="MXN164" s="71"/>
      <c r="MXO164" s="71"/>
      <c r="MXP164" s="71"/>
      <c r="MXQ164" s="71"/>
      <c r="MXR164" s="71"/>
      <c r="MXS164" s="71"/>
      <c r="MXT164" s="72"/>
      <c r="MXU164" s="72"/>
      <c r="MXV164" s="72"/>
      <c r="MXW164" s="72"/>
      <c r="MXX164" s="72"/>
      <c r="MXY164" s="72"/>
      <c r="MXZ164" s="72"/>
      <c r="MYA164" s="72"/>
      <c r="MYB164" s="72"/>
      <c r="MYC164" s="71"/>
      <c r="MYD164" s="71"/>
      <c r="MYE164" s="71"/>
      <c r="MYF164" s="71"/>
      <c r="MYG164" s="71"/>
      <c r="MYH164" s="71"/>
      <c r="MYI164" s="71"/>
      <c r="MYJ164" s="72"/>
      <c r="MYK164" s="72"/>
      <c r="MYL164" s="72"/>
      <c r="MYM164" s="72"/>
      <c r="MYN164" s="72"/>
      <c r="MYO164" s="72"/>
      <c r="MYP164" s="72"/>
      <c r="MYQ164" s="72"/>
      <c r="MYR164" s="72"/>
      <c r="MYS164" s="71"/>
      <c r="MYT164" s="71"/>
      <c r="MYU164" s="71"/>
      <c r="MYV164" s="71"/>
      <c r="MYW164" s="71"/>
      <c r="MYX164" s="71"/>
      <c r="MYY164" s="71"/>
      <c r="MYZ164" s="72"/>
      <c r="MZA164" s="72"/>
      <c r="MZB164" s="72"/>
      <c r="MZC164" s="72"/>
      <c r="MZD164" s="72"/>
      <c r="MZE164" s="72"/>
      <c r="MZF164" s="72"/>
      <c r="MZG164" s="72"/>
      <c r="MZH164" s="72"/>
      <c r="MZI164" s="71"/>
      <c r="MZJ164" s="71"/>
      <c r="MZK164" s="71"/>
      <c r="MZL164" s="71"/>
      <c r="MZM164" s="71"/>
      <c r="MZN164" s="71"/>
      <c r="MZO164" s="71"/>
      <c r="MZP164" s="72"/>
      <c r="MZQ164" s="72"/>
      <c r="MZR164" s="72"/>
      <c r="MZS164" s="72"/>
      <c r="MZT164" s="72"/>
      <c r="MZU164" s="72"/>
      <c r="MZV164" s="72"/>
      <c r="MZW164" s="72"/>
      <c r="MZX164" s="72"/>
      <c r="MZY164" s="71"/>
      <c r="MZZ164" s="71"/>
      <c r="NAA164" s="71"/>
      <c r="NAB164" s="71"/>
      <c r="NAC164" s="71"/>
      <c r="NAD164" s="71"/>
      <c r="NAE164" s="71"/>
      <c r="NAF164" s="72"/>
      <c r="NAG164" s="72"/>
      <c r="NAH164" s="72"/>
      <c r="NAI164" s="72"/>
      <c r="NAJ164" s="72"/>
      <c r="NAK164" s="72"/>
      <c r="NAL164" s="72"/>
      <c r="NAM164" s="72"/>
      <c r="NAN164" s="72"/>
      <c r="NAO164" s="71"/>
      <c r="NAP164" s="71"/>
      <c r="NAQ164" s="71"/>
      <c r="NAR164" s="71"/>
      <c r="NAS164" s="71"/>
      <c r="NAT164" s="71"/>
      <c r="NAU164" s="71"/>
      <c r="NAV164" s="72"/>
      <c r="NAW164" s="72"/>
      <c r="NAX164" s="72"/>
      <c r="NAY164" s="72"/>
      <c r="NAZ164" s="72"/>
      <c r="NBA164" s="72"/>
      <c r="NBB164" s="72"/>
      <c r="NBC164" s="72"/>
      <c r="NBD164" s="72"/>
      <c r="NBE164" s="71"/>
      <c r="NBF164" s="71"/>
      <c r="NBG164" s="71"/>
      <c r="NBH164" s="71"/>
      <c r="NBI164" s="71"/>
      <c r="NBJ164" s="71"/>
      <c r="NBK164" s="71"/>
      <c r="NBL164" s="72"/>
      <c r="NBM164" s="72"/>
      <c r="NBN164" s="72"/>
      <c r="NBO164" s="72"/>
      <c r="NBP164" s="72"/>
      <c r="NBQ164" s="72"/>
      <c r="NBR164" s="72"/>
      <c r="NBS164" s="72"/>
      <c r="NBT164" s="72"/>
      <c r="NBU164" s="71"/>
      <c r="NBV164" s="71"/>
      <c r="NBW164" s="71"/>
      <c r="NBX164" s="71"/>
      <c r="NBY164" s="71"/>
      <c r="NBZ164" s="71"/>
      <c r="NCA164" s="71"/>
      <c r="NCB164" s="72"/>
      <c r="NCC164" s="72"/>
      <c r="NCD164" s="72"/>
      <c r="NCE164" s="72"/>
      <c r="NCF164" s="72"/>
      <c r="NCG164" s="72"/>
      <c r="NCH164" s="72"/>
      <c r="NCI164" s="72"/>
      <c r="NCJ164" s="72"/>
      <c r="NCK164" s="71"/>
      <c r="NCL164" s="71"/>
      <c r="NCM164" s="71"/>
      <c r="NCN164" s="71"/>
      <c r="NCO164" s="71"/>
      <c r="NCP164" s="71"/>
      <c r="NCQ164" s="71"/>
      <c r="NCR164" s="72"/>
      <c r="NCS164" s="72"/>
      <c r="NCT164" s="72"/>
      <c r="NCU164" s="72"/>
      <c r="NCV164" s="72"/>
      <c r="NCW164" s="72"/>
      <c r="NCX164" s="72"/>
      <c r="NCY164" s="72"/>
      <c r="NCZ164" s="72"/>
      <c r="NDA164" s="71"/>
      <c r="NDB164" s="71"/>
      <c r="NDC164" s="71"/>
      <c r="NDD164" s="71"/>
      <c r="NDE164" s="71"/>
      <c r="NDF164" s="71"/>
      <c r="NDG164" s="71"/>
      <c r="NDH164" s="72"/>
      <c r="NDI164" s="72"/>
      <c r="NDJ164" s="72"/>
      <c r="NDK164" s="72"/>
      <c r="NDL164" s="72"/>
      <c r="NDM164" s="72"/>
      <c r="NDN164" s="72"/>
      <c r="NDO164" s="72"/>
      <c r="NDP164" s="72"/>
      <c r="NDQ164" s="71"/>
      <c r="NDR164" s="71"/>
      <c r="NDS164" s="71"/>
      <c r="NDT164" s="71"/>
      <c r="NDU164" s="71"/>
      <c r="NDV164" s="71"/>
      <c r="NDW164" s="71"/>
      <c r="NDX164" s="72"/>
      <c r="NDY164" s="72"/>
      <c r="NDZ164" s="72"/>
      <c r="NEA164" s="72"/>
      <c r="NEB164" s="72"/>
      <c r="NEC164" s="72"/>
      <c r="NED164" s="72"/>
      <c r="NEE164" s="72"/>
      <c r="NEF164" s="72"/>
      <c r="NEG164" s="71"/>
      <c r="NEH164" s="71"/>
      <c r="NEI164" s="71"/>
      <c r="NEJ164" s="71"/>
      <c r="NEK164" s="71"/>
      <c r="NEL164" s="71"/>
      <c r="NEM164" s="71"/>
      <c r="NEN164" s="72"/>
      <c r="NEO164" s="72"/>
      <c r="NEP164" s="72"/>
      <c r="NEQ164" s="72"/>
      <c r="NER164" s="72"/>
      <c r="NES164" s="72"/>
      <c r="NET164" s="72"/>
      <c r="NEU164" s="72"/>
      <c r="NEV164" s="72"/>
      <c r="NEW164" s="71"/>
      <c r="NEX164" s="71"/>
      <c r="NEY164" s="71"/>
      <c r="NEZ164" s="71"/>
      <c r="NFA164" s="71"/>
      <c r="NFB164" s="71"/>
      <c r="NFC164" s="71"/>
      <c r="NFD164" s="72"/>
      <c r="NFE164" s="72"/>
      <c r="NFF164" s="72"/>
      <c r="NFG164" s="72"/>
      <c r="NFH164" s="72"/>
      <c r="NFI164" s="72"/>
      <c r="NFJ164" s="72"/>
      <c r="NFK164" s="72"/>
      <c r="NFL164" s="72"/>
      <c r="NFM164" s="71"/>
      <c r="NFN164" s="71"/>
      <c r="NFO164" s="71"/>
      <c r="NFP164" s="71"/>
      <c r="NFQ164" s="71"/>
      <c r="NFR164" s="71"/>
      <c r="NFS164" s="71"/>
      <c r="NFT164" s="72"/>
      <c r="NFU164" s="72"/>
      <c r="NFV164" s="72"/>
      <c r="NFW164" s="72"/>
      <c r="NFX164" s="72"/>
      <c r="NFY164" s="72"/>
      <c r="NFZ164" s="72"/>
      <c r="NGA164" s="72"/>
      <c r="NGB164" s="72"/>
      <c r="NGC164" s="71"/>
      <c r="NGD164" s="71"/>
      <c r="NGE164" s="71"/>
      <c r="NGF164" s="71"/>
      <c r="NGG164" s="71"/>
      <c r="NGH164" s="71"/>
      <c r="NGI164" s="71"/>
      <c r="NGJ164" s="72"/>
      <c r="NGK164" s="72"/>
      <c r="NGL164" s="72"/>
      <c r="NGM164" s="72"/>
      <c r="NGN164" s="72"/>
      <c r="NGO164" s="72"/>
      <c r="NGP164" s="72"/>
      <c r="NGQ164" s="72"/>
      <c r="NGR164" s="72"/>
      <c r="NGS164" s="71"/>
      <c r="NGT164" s="71"/>
      <c r="NGU164" s="71"/>
      <c r="NGV164" s="71"/>
      <c r="NGW164" s="71"/>
      <c r="NGX164" s="71"/>
      <c r="NGY164" s="71"/>
      <c r="NGZ164" s="72"/>
      <c r="NHA164" s="72"/>
      <c r="NHB164" s="72"/>
      <c r="NHC164" s="72"/>
      <c r="NHD164" s="72"/>
      <c r="NHE164" s="72"/>
      <c r="NHF164" s="72"/>
      <c r="NHG164" s="72"/>
      <c r="NHH164" s="72"/>
      <c r="NHI164" s="71"/>
      <c r="NHJ164" s="71"/>
      <c r="NHK164" s="71"/>
      <c r="NHL164" s="71"/>
      <c r="NHM164" s="71"/>
      <c r="NHN164" s="71"/>
      <c r="NHO164" s="71"/>
      <c r="NHP164" s="72"/>
      <c r="NHQ164" s="72"/>
      <c r="NHR164" s="72"/>
      <c r="NHS164" s="72"/>
      <c r="NHT164" s="72"/>
      <c r="NHU164" s="72"/>
      <c r="NHV164" s="72"/>
      <c r="NHW164" s="72"/>
      <c r="NHX164" s="72"/>
      <c r="NHY164" s="71"/>
      <c r="NHZ164" s="71"/>
      <c r="NIA164" s="71"/>
      <c r="NIB164" s="71"/>
      <c r="NIC164" s="71"/>
      <c r="NID164" s="71"/>
      <c r="NIE164" s="71"/>
      <c r="NIF164" s="72"/>
      <c r="NIG164" s="72"/>
      <c r="NIH164" s="72"/>
      <c r="NII164" s="72"/>
      <c r="NIJ164" s="72"/>
      <c r="NIK164" s="72"/>
      <c r="NIL164" s="72"/>
      <c r="NIM164" s="72"/>
      <c r="NIN164" s="72"/>
      <c r="NIO164" s="71"/>
      <c r="NIP164" s="71"/>
      <c r="NIQ164" s="71"/>
      <c r="NIR164" s="71"/>
      <c r="NIS164" s="71"/>
      <c r="NIT164" s="71"/>
      <c r="NIU164" s="71"/>
      <c r="NIV164" s="72"/>
      <c r="NIW164" s="72"/>
      <c r="NIX164" s="72"/>
      <c r="NIY164" s="72"/>
      <c r="NIZ164" s="72"/>
      <c r="NJA164" s="72"/>
      <c r="NJB164" s="72"/>
      <c r="NJC164" s="72"/>
      <c r="NJD164" s="72"/>
      <c r="NJE164" s="71"/>
      <c r="NJF164" s="71"/>
      <c r="NJG164" s="71"/>
      <c r="NJH164" s="71"/>
      <c r="NJI164" s="71"/>
      <c r="NJJ164" s="71"/>
      <c r="NJK164" s="71"/>
      <c r="NJL164" s="72"/>
      <c r="NJM164" s="72"/>
      <c r="NJN164" s="72"/>
      <c r="NJO164" s="72"/>
      <c r="NJP164" s="72"/>
      <c r="NJQ164" s="72"/>
      <c r="NJR164" s="72"/>
      <c r="NJS164" s="72"/>
      <c r="NJT164" s="72"/>
      <c r="NJU164" s="71"/>
      <c r="NJV164" s="71"/>
      <c r="NJW164" s="71"/>
      <c r="NJX164" s="71"/>
      <c r="NJY164" s="71"/>
      <c r="NJZ164" s="71"/>
      <c r="NKA164" s="71"/>
      <c r="NKB164" s="72"/>
      <c r="NKC164" s="72"/>
      <c r="NKD164" s="72"/>
      <c r="NKE164" s="72"/>
      <c r="NKF164" s="72"/>
      <c r="NKG164" s="72"/>
      <c r="NKH164" s="72"/>
      <c r="NKI164" s="72"/>
      <c r="NKJ164" s="72"/>
      <c r="NKK164" s="71"/>
      <c r="NKL164" s="71"/>
      <c r="NKM164" s="71"/>
      <c r="NKN164" s="71"/>
      <c r="NKO164" s="71"/>
      <c r="NKP164" s="71"/>
      <c r="NKQ164" s="71"/>
      <c r="NKR164" s="72"/>
      <c r="NKS164" s="72"/>
      <c r="NKT164" s="72"/>
      <c r="NKU164" s="72"/>
      <c r="NKV164" s="72"/>
      <c r="NKW164" s="72"/>
      <c r="NKX164" s="72"/>
      <c r="NKY164" s="72"/>
      <c r="NKZ164" s="72"/>
      <c r="NLA164" s="71"/>
      <c r="NLB164" s="71"/>
      <c r="NLC164" s="71"/>
      <c r="NLD164" s="71"/>
      <c r="NLE164" s="71"/>
      <c r="NLF164" s="71"/>
      <c r="NLG164" s="71"/>
      <c r="NLH164" s="72"/>
      <c r="NLI164" s="72"/>
      <c r="NLJ164" s="72"/>
      <c r="NLK164" s="72"/>
      <c r="NLL164" s="72"/>
      <c r="NLM164" s="72"/>
      <c r="NLN164" s="72"/>
      <c r="NLO164" s="72"/>
      <c r="NLP164" s="72"/>
      <c r="NLQ164" s="71"/>
      <c r="NLR164" s="71"/>
      <c r="NLS164" s="71"/>
      <c r="NLT164" s="71"/>
      <c r="NLU164" s="71"/>
      <c r="NLV164" s="71"/>
      <c r="NLW164" s="71"/>
      <c r="NLX164" s="72"/>
      <c r="NLY164" s="72"/>
      <c r="NLZ164" s="72"/>
      <c r="NMA164" s="72"/>
      <c r="NMB164" s="72"/>
      <c r="NMC164" s="72"/>
      <c r="NMD164" s="72"/>
      <c r="NME164" s="72"/>
      <c r="NMF164" s="72"/>
      <c r="NMG164" s="71"/>
      <c r="NMH164" s="71"/>
      <c r="NMI164" s="71"/>
      <c r="NMJ164" s="71"/>
      <c r="NMK164" s="71"/>
      <c r="NML164" s="71"/>
      <c r="NMM164" s="71"/>
      <c r="NMN164" s="72"/>
      <c r="NMO164" s="72"/>
      <c r="NMP164" s="72"/>
      <c r="NMQ164" s="72"/>
      <c r="NMR164" s="72"/>
      <c r="NMS164" s="72"/>
      <c r="NMT164" s="72"/>
      <c r="NMU164" s="72"/>
      <c r="NMV164" s="72"/>
      <c r="NMW164" s="71"/>
      <c r="NMX164" s="71"/>
      <c r="NMY164" s="71"/>
      <c r="NMZ164" s="71"/>
      <c r="NNA164" s="71"/>
      <c r="NNB164" s="71"/>
      <c r="NNC164" s="71"/>
      <c r="NND164" s="72"/>
      <c r="NNE164" s="72"/>
      <c r="NNF164" s="72"/>
      <c r="NNG164" s="72"/>
      <c r="NNH164" s="72"/>
      <c r="NNI164" s="72"/>
      <c r="NNJ164" s="72"/>
      <c r="NNK164" s="72"/>
      <c r="NNL164" s="72"/>
      <c r="NNM164" s="71"/>
      <c r="NNN164" s="71"/>
      <c r="NNO164" s="71"/>
      <c r="NNP164" s="71"/>
      <c r="NNQ164" s="71"/>
      <c r="NNR164" s="71"/>
      <c r="NNS164" s="71"/>
      <c r="NNT164" s="72"/>
      <c r="NNU164" s="72"/>
      <c r="NNV164" s="72"/>
      <c r="NNW164" s="72"/>
      <c r="NNX164" s="72"/>
      <c r="NNY164" s="72"/>
      <c r="NNZ164" s="72"/>
      <c r="NOA164" s="72"/>
      <c r="NOB164" s="72"/>
      <c r="NOC164" s="71"/>
      <c r="NOD164" s="71"/>
      <c r="NOE164" s="71"/>
      <c r="NOF164" s="71"/>
      <c r="NOG164" s="71"/>
      <c r="NOH164" s="71"/>
      <c r="NOI164" s="71"/>
      <c r="NOJ164" s="72"/>
      <c r="NOK164" s="72"/>
      <c r="NOL164" s="72"/>
      <c r="NOM164" s="72"/>
      <c r="NON164" s="72"/>
      <c r="NOO164" s="72"/>
      <c r="NOP164" s="72"/>
      <c r="NOQ164" s="72"/>
      <c r="NOR164" s="72"/>
      <c r="NOS164" s="71"/>
      <c r="NOT164" s="71"/>
      <c r="NOU164" s="71"/>
      <c r="NOV164" s="71"/>
      <c r="NOW164" s="71"/>
      <c r="NOX164" s="71"/>
      <c r="NOY164" s="71"/>
      <c r="NOZ164" s="72"/>
      <c r="NPA164" s="72"/>
      <c r="NPB164" s="72"/>
      <c r="NPC164" s="72"/>
      <c r="NPD164" s="72"/>
      <c r="NPE164" s="72"/>
      <c r="NPF164" s="72"/>
      <c r="NPG164" s="72"/>
      <c r="NPH164" s="72"/>
      <c r="NPI164" s="71"/>
      <c r="NPJ164" s="71"/>
      <c r="NPK164" s="71"/>
      <c r="NPL164" s="71"/>
      <c r="NPM164" s="71"/>
      <c r="NPN164" s="71"/>
      <c r="NPO164" s="71"/>
      <c r="NPP164" s="72"/>
      <c r="NPQ164" s="72"/>
      <c r="NPR164" s="72"/>
      <c r="NPS164" s="72"/>
      <c r="NPT164" s="72"/>
      <c r="NPU164" s="72"/>
      <c r="NPV164" s="72"/>
      <c r="NPW164" s="72"/>
      <c r="NPX164" s="72"/>
      <c r="NPY164" s="71"/>
      <c r="NPZ164" s="71"/>
      <c r="NQA164" s="71"/>
      <c r="NQB164" s="71"/>
      <c r="NQC164" s="71"/>
      <c r="NQD164" s="71"/>
      <c r="NQE164" s="71"/>
      <c r="NQF164" s="72"/>
      <c r="NQG164" s="72"/>
      <c r="NQH164" s="72"/>
      <c r="NQI164" s="72"/>
      <c r="NQJ164" s="72"/>
      <c r="NQK164" s="72"/>
      <c r="NQL164" s="72"/>
      <c r="NQM164" s="72"/>
      <c r="NQN164" s="72"/>
      <c r="NQO164" s="71"/>
      <c r="NQP164" s="71"/>
      <c r="NQQ164" s="71"/>
      <c r="NQR164" s="71"/>
      <c r="NQS164" s="71"/>
      <c r="NQT164" s="71"/>
      <c r="NQU164" s="71"/>
      <c r="NQV164" s="72"/>
      <c r="NQW164" s="72"/>
      <c r="NQX164" s="72"/>
      <c r="NQY164" s="72"/>
      <c r="NQZ164" s="72"/>
      <c r="NRA164" s="72"/>
      <c r="NRB164" s="72"/>
      <c r="NRC164" s="72"/>
      <c r="NRD164" s="72"/>
      <c r="NRE164" s="71"/>
      <c r="NRF164" s="71"/>
      <c r="NRG164" s="71"/>
      <c r="NRH164" s="71"/>
      <c r="NRI164" s="71"/>
      <c r="NRJ164" s="71"/>
      <c r="NRK164" s="71"/>
      <c r="NRL164" s="72"/>
      <c r="NRM164" s="72"/>
      <c r="NRN164" s="72"/>
      <c r="NRO164" s="72"/>
      <c r="NRP164" s="72"/>
      <c r="NRQ164" s="72"/>
      <c r="NRR164" s="72"/>
      <c r="NRS164" s="72"/>
      <c r="NRT164" s="72"/>
      <c r="NRU164" s="71"/>
      <c r="NRV164" s="71"/>
      <c r="NRW164" s="71"/>
      <c r="NRX164" s="71"/>
      <c r="NRY164" s="71"/>
      <c r="NRZ164" s="71"/>
      <c r="NSA164" s="71"/>
      <c r="NSB164" s="72"/>
      <c r="NSC164" s="72"/>
      <c r="NSD164" s="72"/>
      <c r="NSE164" s="72"/>
      <c r="NSF164" s="72"/>
      <c r="NSG164" s="72"/>
      <c r="NSH164" s="72"/>
      <c r="NSI164" s="72"/>
      <c r="NSJ164" s="72"/>
      <c r="NSK164" s="71"/>
      <c r="NSL164" s="71"/>
      <c r="NSM164" s="71"/>
      <c r="NSN164" s="71"/>
      <c r="NSO164" s="71"/>
      <c r="NSP164" s="71"/>
      <c r="NSQ164" s="71"/>
      <c r="NSR164" s="72"/>
      <c r="NSS164" s="72"/>
      <c r="NST164" s="72"/>
      <c r="NSU164" s="72"/>
      <c r="NSV164" s="72"/>
      <c r="NSW164" s="72"/>
      <c r="NSX164" s="72"/>
      <c r="NSY164" s="72"/>
      <c r="NSZ164" s="72"/>
      <c r="NTA164" s="71"/>
      <c r="NTB164" s="71"/>
      <c r="NTC164" s="71"/>
      <c r="NTD164" s="71"/>
      <c r="NTE164" s="71"/>
      <c r="NTF164" s="71"/>
      <c r="NTG164" s="71"/>
      <c r="NTH164" s="72"/>
      <c r="NTI164" s="72"/>
      <c r="NTJ164" s="72"/>
      <c r="NTK164" s="72"/>
      <c r="NTL164" s="72"/>
      <c r="NTM164" s="72"/>
      <c r="NTN164" s="72"/>
      <c r="NTO164" s="72"/>
      <c r="NTP164" s="72"/>
      <c r="NTQ164" s="71"/>
      <c r="NTR164" s="71"/>
      <c r="NTS164" s="71"/>
      <c r="NTT164" s="71"/>
      <c r="NTU164" s="71"/>
      <c r="NTV164" s="71"/>
      <c r="NTW164" s="71"/>
      <c r="NTX164" s="72"/>
      <c r="NTY164" s="72"/>
      <c r="NTZ164" s="72"/>
      <c r="NUA164" s="72"/>
      <c r="NUB164" s="72"/>
      <c r="NUC164" s="72"/>
      <c r="NUD164" s="72"/>
      <c r="NUE164" s="72"/>
      <c r="NUF164" s="72"/>
      <c r="NUG164" s="71"/>
      <c r="NUH164" s="71"/>
      <c r="NUI164" s="71"/>
      <c r="NUJ164" s="71"/>
      <c r="NUK164" s="71"/>
      <c r="NUL164" s="71"/>
      <c r="NUM164" s="71"/>
      <c r="NUN164" s="72"/>
      <c r="NUO164" s="72"/>
      <c r="NUP164" s="72"/>
      <c r="NUQ164" s="72"/>
      <c r="NUR164" s="72"/>
      <c r="NUS164" s="72"/>
      <c r="NUT164" s="72"/>
      <c r="NUU164" s="72"/>
      <c r="NUV164" s="72"/>
      <c r="NUW164" s="71"/>
      <c r="NUX164" s="71"/>
      <c r="NUY164" s="71"/>
      <c r="NUZ164" s="71"/>
      <c r="NVA164" s="71"/>
      <c r="NVB164" s="71"/>
      <c r="NVC164" s="71"/>
      <c r="NVD164" s="72"/>
      <c r="NVE164" s="72"/>
      <c r="NVF164" s="72"/>
      <c r="NVG164" s="72"/>
      <c r="NVH164" s="72"/>
      <c r="NVI164" s="72"/>
      <c r="NVJ164" s="72"/>
      <c r="NVK164" s="72"/>
      <c r="NVL164" s="72"/>
      <c r="NVM164" s="71"/>
      <c r="NVN164" s="71"/>
      <c r="NVO164" s="71"/>
      <c r="NVP164" s="71"/>
      <c r="NVQ164" s="71"/>
      <c r="NVR164" s="71"/>
      <c r="NVS164" s="71"/>
      <c r="NVT164" s="72"/>
      <c r="NVU164" s="72"/>
      <c r="NVV164" s="72"/>
      <c r="NVW164" s="72"/>
      <c r="NVX164" s="72"/>
      <c r="NVY164" s="72"/>
      <c r="NVZ164" s="72"/>
      <c r="NWA164" s="72"/>
      <c r="NWB164" s="72"/>
      <c r="NWC164" s="71"/>
      <c r="NWD164" s="71"/>
      <c r="NWE164" s="71"/>
      <c r="NWF164" s="71"/>
      <c r="NWG164" s="71"/>
      <c r="NWH164" s="71"/>
      <c r="NWI164" s="71"/>
      <c r="NWJ164" s="72"/>
      <c r="NWK164" s="72"/>
      <c r="NWL164" s="72"/>
      <c r="NWM164" s="72"/>
      <c r="NWN164" s="72"/>
      <c r="NWO164" s="72"/>
      <c r="NWP164" s="72"/>
      <c r="NWQ164" s="72"/>
      <c r="NWR164" s="72"/>
      <c r="NWS164" s="71"/>
      <c r="NWT164" s="71"/>
      <c r="NWU164" s="71"/>
      <c r="NWV164" s="71"/>
      <c r="NWW164" s="71"/>
      <c r="NWX164" s="71"/>
      <c r="NWY164" s="71"/>
      <c r="NWZ164" s="72"/>
      <c r="NXA164" s="72"/>
      <c r="NXB164" s="72"/>
      <c r="NXC164" s="72"/>
      <c r="NXD164" s="72"/>
      <c r="NXE164" s="72"/>
      <c r="NXF164" s="72"/>
      <c r="NXG164" s="72"/>
      <c r="NXH164" s="72"/>
      <c r="NXI164" s="71"/>
      <c r="NXJ164" s="71"/>
      <c r="NXK164" s="71"/>
      <c r="NXL164" s="71"/>
      <c r="NXM164" s="71"/>
      <c r="NXN164" s="71"/>
      <c r="NXO164" s="71"/>
      <c r="NXP164" s="72"/>
      <c r="NXQ164" s="72"/>
      <c r="NXR164" s="72"/>
      <c r="NXS164" s="72"/>
      <c r="NXT164" s="72"/>
      <c r="NXU164" s="72"/>
      <c r="NXV164" s="72"/>
      <c r="NXW164" s="72"/>
      <c r="NXX164" s="72"/>
      <c r="NXY164" s="71"/>
      <c r="NXZ164" s="71"/>
      <c r="NYA164" s="71"/>
      <c r="NYB164" s="71"/>
      <c r="NYC164" s="71"/>
      <c r="NYD164" s="71"/>
      <c r="NYE164" s="71"/>
      <c r="NYF164" s="72"/>
      <c r="NYG164" s="72"/>
      <c r="NYH164" s="72"/>
      <c r="NYI164" s="72"/>
      <c r="NYJ164" s="72"/>
      <c r="NYK164" s="72"/>
      <c r="NYL164" s="72"/>
      <c r="NYM164" s="72"/>
      <c r="NYN164" s="72"/>
      <c r="NYO164" s="71"/>
      <c r="NYP164" s="71"/>
      <c r="NYQ164" s="71"/>
      <c r="NYR164" s="71"/>
      <c r="NYS164" s="71"/>
      <c r="NYT164" s="71"/>
      <c r="NYU164" s="71"/>
      <c r="NYV164" s="72"/>
      <c r="NYW164" s="72"/>
      <c r="NYX164" s="72"/>
      <c r="NYY164" s="72"/>
      <c r="NYZ164" s="72"/>
      <c r="NZA164" s="72"/>
      <c r="NZB164" s="72"/>
      <c r="NZC164" s="72"/>
      <c r="NZD164" s="72"/>
      <c r="NZE164" s="71"/>
      <c r="NZF164" s="71"/>
      <c r="NZG164" s="71"/>
      <c r="NZH164" s="71"/>
      <c r="NZI164" s="71"/>
      <c r="NZJ164" s="71"/>
      <c r="NZK164" s="71"/>
      <c r="NZL164" s="72"/>
      <c r="NZM164" s="72"/>
      <c r="NZN164" s="72"/>
      <c r="NZO164" s="72"/>
      <c r="NZP164" s="72"/>
      <c r="NZQ164" s="72"/>
      <c r="NZR164" s="72"/>
      <c r="NZS164" s="72"/>
      <c r="NZT164" s="72"/>
      <c r="NZU164" s="71"/>
      <c r="NZV164" s="71"/>
      <c r="NZW164" s="71"/>
      <c r="NZX164" s="71"/>
      <c r="NZY164" s="71"/>
      <c r="NZZ164" s="71"/>
      <c r="OAA164" s="71"/>
      <c r="OAB164" s="72"/>
      <c r="OAC164" s="72"/>
      <c r="OAD164" s="72"/>
      <c r="OAE164" s="72"/>
      <c r="OAF164" s="72"/>
      <c r="OAG164" s="72"/>
      <c r="OAH164" s="72"/>
      <c r="OAI164" s="72"/>
      <c r="OAJ164" s="72"/>
      <c r="OAK164" s="71"/>
      <c r="OAL164" s="71"/>
      <c r="OAM164" s="71"/>
      <c r="OAN164" s="71"/>
      <c r="OAO164" s="71"/>
      <c r="OAP164" s="71"/>
      <c r="OAQ164" s="71"/>
      <c r="OAR164" s="72"/>
      <c r="OAS164" s="72"/>
      <c r="OAT164" s="72"/>
      <c r="OAU164" s="72"/>
      <c r="OAV164" s="72"/>
      <c r="OAW164" s="72"/>
      <c r="OAX164" s="72"/>
      <c r="OAY164" s="72"/>
      <c r="OAZ164" s="72"/>
      <c r="OBA164" s="71"/>
      <c r="OBB164" s="71"/>
      <c r="OBC164" s="71"/>
      <c r="OBD164" s="71"/>
      <c r="OBE164" s="71"/>
      <c r="OBF164" s="71"/>
      <c r="OBG164" s="71"/>
      <c r="OBH164" s="72"/>
      <c r="OBI164" s="72"/>
      <c r="OBJ164" s="72"/>
      <c r="OBK164" s="72"/>
      <c r="OBL164" s="72"/>
      <c r="OBM164" s="72"/>
      <c r="OBN164" s="72"/>
      <c r="OBO164" s="72"/>
      <c r="OBP164" s="72"/>
      <c r="OBQ164" s="71"/>
      <c r="OBR164" s="71"/>
      <c r="OBS164" s="71"/>
      <c r="OBT164" s="71"/>
      <c r="OBU164" s="71"/>
      <c r="OBV164" s="71"/>
      <c r="OBW164" s="71"/>
      <c r="OBX164" s="72"/>
      <c r="OBY164" s="72"/>
      <c r="OBZ164" s="72"/>
      <c r="OCA164" s="72"/>
      <c r="OCB164" s="72"/>
      <c r="OCC164" s="72"/>
      <c r="OCD164" s="72"/>
      <c r="OCE164" s="72"/>
      <c r="OCF164" s="72"/>
      <c r="OCG164" s="71"/>
      <c r="OCH164" s="71"/>
      <c r="OCI164" s="71"/>
      <c r="OCJ164" s="71"/>
      <c r="OCK164" s="71"/>
      <c r="OCL164" s="71"/>
      <c r="OCM164" s="71"/>
      <c r="OCN164" s="72"/>
      <c r="OCO164" s="72"/>
      <c r="OCP164" s="72"/>
      <c r="OCQ164" s="72"/>
      <c r="OCR164" s="72"/>
      <c r="OCS164" s="72"/>
      <c r="OCT164" s="72"/>
      <c r="OCU164" s="72"/>
      <c r="OCV164" s="72"/>
      <c r="OCW164" s="71"/>
      <c r="OCX164" s="71"/>
      <c r="OCY164" s="71"/>
      <c r="OCZ164" s="71"/>
      <c r="ODA164" s="71"/>
      <c r="ODB164" s="71"/>
      <c r="ODC164" s="71"/>
      <c r="ODD164" s="72"/>
      <c r="ODE164" s="72"/>
      <c r="ODF164" s="72"/>
      <c r="ODG164" s="72"/>
      <c r="ODH164" s="72"/>
      <c r="ODI164" s="72"/>
      <c r="ODJ164" s="72"/>
      <c r="ODK164" s="72"/>
      <c r="ODL164" s="72"/>
      <c r="ODM164" s="71"/>
      <c r="ODN164" s="71"/>
      <c r="ODO164" s="71"/>
      <c r="ODP164" s="71"/>
      <c r="ODQ164" s="71"/>
      <c r="ODR164" s="71"/>
      <c r="ODS164" s="71"/>
      <c r="ODT164" s="72"/>
      <c r="ODU164" s="72"/>
      <c r="ODV164" s="72"/>
      <c r="ODW164" s="72"/>
      <c r="ODX164" s="72"/>
      <c r="ODY164" s="72"/>
      <c r="ODZ164" s="72"/>
      <c r="OEA164" s="72"/>
      <c r="OEB164" s="72"/>
      <c r="OEC164" s="71"/>
      <c r="OED164" s="71"/>
      <c r="OEE164" s="71"/>
      <c r="OEF164" s="71"/>
      <c r="OEG164" s="71"/>
      <c r="OEH164" s="71"/>
      <c r="OEI164" s="71"/>
      <c r="OEJ164" s="72"/>
      <c r="OEK164" s="72"/>
      <c r="OEL164" s="72"/>
      <c r="OEM164" s="72"/>
      <c r="OEN164" s="72"/>
      <c r="OEO164" s="72"/>
      <c r="OEP164" s="72"/>
      <c r="OEQ164" s="72"/>
      <c r="OER164" s="72"/>
      <c r="OES164" s="71"/>
      <c r="OET164" s="71"/>
      <c r="OEU164" s="71"/>
      <c r="OEV164" s="71"/>
      <c r="OEW164" s="71"/>
      <c r="OEX164" s="71"/>
      <c r="OEY164" s="71"/>
      <c r="OEZ164" s="72"/>
      <c r="OFA164" s="72"/>
      <c r="OFB164" s="72"/>
      <c r="OFC164" s="72"/>
      <c r="OFD164" s="72"/>
      <c r="OFE164" s="72"/>
      <c r="OFF164" s="72"/>
      <c r="OFG164" s="72"/>
      <c r="OFH164" s="72"/>
      <c r="OFI164" s="71"/>
      <c r="OFJ164" s="71"/>
      <c r="OFK164" s="71"/>
      <c r="OFL164" s="71"/>
      <c r="OFM164" s="71"/>
      <c r="OFN164" s="71"/>
      <c r="OFO164" s="71"/>
      <c r="OFP164" s="72"/>
      <c r="OFQ164" s="72"/>
      <c r="OFR164" s="72"/>
      <c r="OFS164" s="72"/>
      <c r="OFT164" s="72"/>
      <c r="OFU164" s="72"/>
      <c r="OFV164" s="72"/>
      <c r="OFW164" s="72"/>
      <c r="OFX164" s="72"/>
      <c r="OFY164" s="71"/>
      <c r="OFZ164" s="71"/>
      <c r="OGA164" s="71"/>
      <c r="OGB164" s="71"/>
      <c r="OGC164" s="71"/>
      <c r="OGD164" s="71"/>
      <c r="OGE164" s="71"/>
      <c r="OGF164" s="72"/>
      <c r="OGG164" s="72"/>
      <c r="OGH164" s="72"/>
      <c r="OGI164" s="72"/>
      <c r="OGJ164" s="72"/>
      <c r="OGK164" s="72"/>
      <c r="OGL164" s="72"/>
      <c r="OGM164" s="72"/>
      <c r="OGN164" s="72"/>
      <c r="OGO164" s="71"/>
      <c r="OGP164" s="71"/>
      <c r="OGQ164" s="71"/>
      <c r="OGR164" s="71"/>
      <c r="OGS164" s="71"/>
      <c r="OGT164" s="71"/>
      <c r="OGU164" s="71"/>
      <c r="OGV164" s="72"/>
      <c r="OGW164" s="72"/>
      <c r="OGX164" s="72"/>
      <c r="OGY164" s="72"/>
      <c r="OGZ164" s="72"/>
      <c r="OHA164" s="72"/>
      <c r="OHB164" s="72"/>
      <c r="OHC164" s="72"/>
      <c r="OHD164" s="72"/>
      <c r="OHE164" s="71"/>
      <c r="OHF164" s="71"/>
      <c r="OHG164" s="71"/>
      <c r="OHH164" s="71"/>
      <c r="OHI164" s="71"/>
      <c r="OHJ164" s="71"/>
      <c r="OHK164" s="71"/>
      <c r="OHL164" s="72"/>
      <c r="OHM164" s="72"/>
      <c r="OHN164" s="72"/>
      <c r="OHO164" s="72"/>
      <c r="OHP164" s="72"/>
      <c r="OHQ164" s="72"/>
      <c r="OHR164" s="72"/>
      <c r="OHS164" s="72"/>
      <c r="OHT164" s="72"/>
      <c r="OHU164" s="71"/>
      <c r="OHV164" s="71"/>
      <c r="OHW164" s="71"/>
      <c r="OHX164" s="71"/>
      <c r="OHY164" s="71"/>
      <c r="OHZ164" s="71"/>
      <c r="OIA164" s="71"/>
      <c r="OIB164" s="72"/>
      <c r="OIC164" s="72"/>
      <c r="OID164" s="72"/>
      <c r="OIE164" s="72"/>
      <c r="OIF164" s="72"/>
      <c r="OIG164" s="72"/>
      <c r="OIH164" s="72"/>
      <c r="OII164" s="72"/>
      <c r="OIJ164" s="72"/>
      <c r="OIK164" s="71"/>
      <c r="OIL164" s="71"/>
      <c r="OIM164" s="71"/>
      <c r="OIN164" s="71"/>
      <c r="OIO164" s="71"/>
      <c r="OIP164" s="71"/>
      <c r="OIQ164" s="71"/>
      <c r="OIR164" s="72"/>
      <c r="OIS164" s="72"/>
      <c r="OIT164" s="72"/>
      <c r="OIU164" s="72"/>
      <c r="OIV164" s="72"/>
      <c r="OIW164" s="72"/>
      <c r="OIX164" s="72"/>
      <c r="OIY164" s="72"/>
      <c r="OIZ164" s="72"/>
      <c r="OJA164" s="71"/>
      <c r="OJB164" s="71"/>
      <c r="OJC164" s="71"/>
      <c r="OJD164" s="71"/>
      <c r="OJE164" s="71"/>
      <c r="OJF164" s="71"/>
      <c r="OJG164" s="71"/>
      <c r="OJH164" s="72"/>
      <c r="OJI164" s="72"/>
      <c r="OJJ164" s="72"/>
      <c r="OJK164" s="72"/>
      <c r="OJL164" s="72"/>
      <c r="OJM164" s="72"/>
      <c r="OJN164" s="72"/>
      <c r="OJO164" s="72"/>
      <c r="OJP164" s="72"/>
      <c r="OJQ164" s="71"/>
      <c r="OJR164" s="71"/>
      <c r="OJS164" s="71"/>
      <c r="OJT164" s="71"/>
      <c r="OJU164" s="71"/>
      <c r="OJV164" s="71"/>
      <c r="OJW164" s="71"/>
      <c r="OJX164" s="72"/>
      <c r="OJY164" s="72"/>
      <c r="OJZ164" s="72"/>
      <c r="OKA164" s="72"/>
      <c r="OKB164" s="72"/>
      <c r="OKC164" s="72"/>
      <c r="OKD164" s="72"/>
      <c r="OKE164" s="72"/>
      <c r="OKF164" s="72"/>
      <c r="OKG164" s="71"/>
      <c r="OKH164" s="71"/>
      <c r="OKI164" s="71"/>
      <c r="OKJ164" s="71"/>
      <c r="OKK164" s="71"/>
      <c r="OKL164" s="71"/>
      <c r="OKM164" s="71"/>
      <c r="OKN164" s="72"/>
      <c r="OKO164" s="72"/>
      <c r="OKP164" s="72"/>
      <c r="OKQ164" s="72"/>
      <c r="OKR164" s="72"/>
      <c r="OKS164" s="72"/>
      <c r="OKT164" s="72"/>
      <c r="OKU164" s="72"/>
      <c r="OKV164" s="72"/>
      <c r="OKW164" s="71"/>
      <c r="OKX164" s="71"/>
      <c r="OKY164" s="71"/>
      <c r="OKZ164" s="71"/>
      <c r="OLA164" s="71"/>
      <c r="OLB164" s="71"/>
      <c r="OLC164" s="71"/>
      <c r="OLD164" s="72"/>
      <c r="OLE164" s="72"/>
      <c r="OLF164" s="72"/>
      <c r="OLG164" s="72"/>
      <c r="OLH164" s="72"/>
      <c r="OLI164" s="72"/>
      <c r="OLJ164" s="72"/>
      <c r="OLK164" s="72"/>
      <c r="OLL164" s="72"/>
      <c r="OLM164" s="71"/>
      <c r="OLN164" s="71"/>
      <c r="OLO164" s="71"/>
      <c r="OLP164" s="71"/>
      <c r="OLQ164" s="71"/>
      <c r="OLR164" s="71"/>
      <c r="OLS164" s="71"/>
      <c r="OLT164" s="72"/>
      <c r="OLU164" s="72"/>
      <c r="OLV164" s="72"/>
      <c r="OLW164" s="72"/>
      <c r="OLX164" s="72"/>
      <c r="OLY164" s="72"/>
      <c r="OLZ164" s="72"/>
      <c r="OMA164" s="72"/>
      <c r="OMB164" s="72"/>
      <c r="OMC164" s="71"/>
      <c r="OMD164" s="71"/>
      <c r="OME164" s="71"/>
      <c r="OMF164" s="71"/>
      <c r="OMG164" s="71"/>
      <c r="OMH164" s="71"/>
      <c r="OMI164" s="71"/>
      <c r="OMJ164" s="72"/>
      <c r="OMK164" s="72"/>
      <c r="OML164" s="72"/>
      <c r="OMM164" s="72"/>
      <c r="OMN164" s="72"/>
      <c r="OMO164" s="72"/>
      <c r="OMP164" s="72"/>
      <c r="OMQ164" s="72"/>
      <c r="OMR164" s="72"/>
      <c r="OMS164" s="71"/>
      <c r="OMT164" s="71"/>
      <c r="OMU164" s="71"/>
      <c r="OMV164" s="71"/>
      <c r="OMW164" s="71"/>
      <c r="OMX164" s="71"/>
      <c r="OMY164" s="71"/>
      <c r="OMZ164" s="72"/>
      <c r="ONA164" s="72"/>
      <c r="ONB164" s="72"/>
      <c r="ONC164" s="72"/>
      <c r="OND164" s="72"/>
      <c r="ONE164" s="72"/>
      <c r="ONF164" s="72"/>
      <c r="ONG164" s="72"/>
      <c r="ONH164" s="72"/>
      <c r="ONI164" s="71"/>
      <c r="ONJ164" s="71"/>
      <c r="ONK164" s="71"/>
      <c r="ONL164" s="71"/>
      <c r="ONM164" s="71"/>
      <c r="ONN164" s="71"/>
      <c r="ONO164" s="71"/>
      <c r="ONP164" s="72"/>
      <c r="ONQ164" s="72"/>
      <c r="ONR164" s="72"/>
      <c r="ONS164" s="72"/>
      <c r="ONT164" s="72"/>
      <c r="ONU164" s="72"/>
      <c r="ONV164" s="72"/>
      <c r="ONW164" s="72"/>
      <c r="ONX164" s="72"/>
      <c r="ONY164" s="71"/>
      <c r="ONZ164" s="71"/>
      <c r="OOA164" s="71"/>
      <c r="OOB164" s="71"/>
      <c r="OOC164" s="71"/>
      <c r="OOD164" s="71"/>
      <c r="OOE164" s="71"/>
      <c r="OOF164" s="72"/>
      <c r="OOG164" s="72"/>
      <c r="OOH164" s="72"/>
      <c r="OOI164" s="72"/>
      <c r="OOJ164" s="72"/>
      <c r="OOK164" s="72"/>
      <c r="OOL164" s="72"/>
      <c r="OOM164" s="72"/>
      <c r="OON164" s="72"/>
      <c r="OOO164" s="71"/>
      <c r="OOP164" s="71"/>
      <c r="OOQ164" s="71"/>
      <c r="OOR164" s="71"/>
      <c r="OOS164" s="71"/>
      <c r="OOT164" s="71"/>
      <c r="OOU164" s="71"/>
      <c r="OOV164" s="72"/>
      <c r="OOW164" s="72"/>
      <c r="OOX164" s="72"/>
      <c r="OOY164" s="72"/>
      <c r="OOZ164" s="72"/>
      <c r="OPA164" s="72"/>
      <c r="OPB164" s="72"/>
      <c r="OPC164" s="72"/>
      <c r="OPD164" s="72"/>
      <c r="OPE164" s="71"/>
      <c r="OPF164" s="71"/>
      <c r="OPG164" s="71"/>
      <c r="OPH164" s="71"/>
      <c r="OPI164" s="71"/>
      <c r="OPJ164" s="71"/>
      <c r="OPK164" s="71"/>
      <c r="OPL164" s="72"/>
      <c r="OPM164" s="72"/>
      <c r="OPN164" s="72"/>
      <c r="OPO164" s="72"/>
      <c r="OPP164" s="72"/>
      <c r="OPQ164" s="72"/>
      <c r="OPR164" s="72"/>
      <c r="OPS164" s="72"/>
      <c r="OPT164" s="72"/>
      <c r="OPU164" s="71"/>
      <c r="OPV164" s="71"/>
      <c r="OPW164" s="71"/>
      <c r="OPX164" s="71"/>
      <c r="OPY164" s="71"/>
      <c r="OPZ164" s="71"/>
      <c r="OQA164" s="71"/>
      <c r="OQB164" s="72"/>
      <c r="OQC164" s="72"/>
      <c r="OQD164" s="72"/>
      <c r="OQE164" s="72"/>
      <c r="OQF164" s="72"/>
      <c r="OQG164" s="72"/>
      <c r="OQH164" s="72"/>
      <c r="OQI164" s="72"/>
      <c r="OQJ164" s="72"/>
      <c r="OQK164" s="71"/>
      <c r="OQL164" s="71"/>
      <c r="OQM164" s="71"/>
      <c r="OQN164" s="71"/>
      <c r="OQO164" s="71"/>
      <c r="OQP164" s="71"/>
      <c r="OQQ164" s="71"/>
      <c r="OQR164" s="72"/>
      <c r="OQS164" s="72"/>
      <c r="OQT164" s="72"/>
      <c r="OQU164" s="72"/>
      <c r="OQV164" s="72"/>
      <c r="OQW164" s="72"/>
      <c r="OQX164" s="72"/>
      <c r="OQY164" s="72"/>
      <c r="OQZ164" s="72"/>
      <c r="ORA164" s="71"/>
      <c r="ORB164" s="71"/>
      <c r="ORC164" s="71"/>
      <c r="ORD164" s="71"/>
      <c r="ORE164" s="71"/>
      <c r="ORF164" s="71"/>
      <c r="ORG164" s="71"/>
      <c r="ORH164" s="72"/>
      <c r="ORI164" s="72"/>
      <c r="ORJ164" s="72"/>
      <c r="ORK164" s="72"/>
      <c r="ORL164" s="72"/>
      <c r="ORM164" s="72"/>
      <c r="ORN164" s="72"/>
      <c r="ORO164" s="72"/>
      <c r="ORP164" s="72"/>
      <c r="ORQ164" s="71"/>
      <c r="ORR164" s="71"/>
      <c r="ORS164" s="71"/>
      <c r="ORT164" s="71"/>
      <c r="ORU164" s="71"/>
      <c r="ORV164" s="71"/>
      <c r="ORW164" s="71"/>
      <c r="ORX164" s="72"/>
      <c r="ORY164" s="72"/>
      <c r="ORZ164" s="72"/>
      <c r="OSA164" s="72"/>
      <c r="OSB164" s="72"/>
      <c r="OSC164" s="72"/>
      <c r="OSD164" s="72"/>
      <c r="OSE164" s="72"/>
      <c r="OSF164" s="72"/>
      <c r="OSG164" s="71"/>
      <c r="OSH164" s="71"/>
      <c r="OSI164" s="71"/>
      <c r="OSJ164" s="71"/>
      <c r="OSK164" s="71"/>
      <c r="OSL164" s="71"/>
      <c r="OSM164" s="71"/>
      <c r="OSN164" s="72"/>
      <c r="OSO164" s="72"/>
      <c r="OSP164" s="72"/>
      <c r="OSQ164" s="72"/>
      <c r="OSR164" s="72"/>
      <c r="OSS164" s="72"/>
      <c r="OST164" s="72"/>
      <c r="OSU164" s="72"/>
      <c r="OSV164" s="72"/>
      <c r="OSW164" s="71"/>
      <c r="OSX164" s="71"/>
      <c r="OSY164" s="71"/>
      <c r="OSZ164" s="71"/>
      <c r="OTA164" s="71"/>
      <c r="OTB164" s="71"/>
      <c r="OTC164" s="71"/>
      <c r="OTD164" s="72"/>
      <c r="OTE164" s="72"/>
      <c r="OTF164" s="72"/>
      <c r="OTG164" s="72"/>
      <c r="OTH164" s="72"/>
      <c r="OTI164" s="72"/>
      <c r="OTJ164" s="72"/>
      <c r="OTK164" s="72"/>
      <c r="OTL164" s="72"/>
      <c r="OTM164" s="71"/>
      <c r="OTN164" s="71"/>
      <c r="OTO164" s="71"/>
      <c r="OTP164" s="71"/>
      <c r="OTQ164" s="71"/>
      <c r="OTR164" s="71"/>
      <c r="OTS164" s="71"/>
      <c r="OTT164" s="72"/>
      <c r="OTU164" s="72"/>
      <c r="OTV164" s="72"/>
      <c r="OTW164" s="72"/>
      <c r="OTX164" s="72"/>
      <c r="OTY164" s="72"/>
      <c r="OTZ164" s="72"/>
      <c r="OUA164" s="72"/>
      <c r="OUB164" s="72"/>
      <c r="OUC164" s="71"/>
      <c r="OUD164" s="71"/>
      <c r="OUE164" s="71"/>
      <c r="OUF164" s="71"/>
      <c r="OUG164" s="71"/>
      <c r="OUH164" s="71"/>
      <c r="OUI164" s="71"/>
      <c r="OUJ164" s="72"/>
      <c r="OUK164" s="72"/>
      <c r="OUL164" s="72"/>
      <c r="OUM164" s="72"/>
      <c r="OUN164" s="72"/>
      <c r="OUO164" s="72"/>
      <c r="OUP164" s="72"/>
      <c r="OUQ164" s="72"/>
      <c r="OUR164" s="72"/>
      <c r="OUS164" s="71"/>
      <c r="OUT164" s="71"/>
      <c r="OUU164" s="71"/>
      <c r="OUV164" s="71"/>
      <c r="OUW164" s="71"/>
      <c r="OUX164" s="71"/>
      <c r="OUY164" s="71"/>
      <c r="OUZ164" s="72"/>
      <c r="OVA164" s="72"/>
      <c r="OVB164" s="72"/>
      <c r="OVC164" s="72"/>
      <c r="OVD164" s="72"/>
      <c r="OVE164" s="72"/>
      <c r="OVF164" s="72"/>
      <c r="OVG164" s="72"/>
      <c r="OVH164" s="72"/>
      <c r="OVI164" s="71"/>
      <c r="OVJ164" s="71"/>
      <c r="OVK164" s="71"/>
      <c r="OVL164" s="71"/>
      <c r="OVM164" s="71"/>
      <c r="OVN164" s="71"/>
      <c r="OVO164" s="71"/>
      <c r="OVP164" s="72"/>
      <c r="OVQ164" s="72"/>
      <c r="OVR164" s="72"/>
      <c r="OVS164" s="72"/>
      <c r="OVT164" s="72"/>
      <c r="OVU164" s="72"/>
      <c r="OVV164" s="72"/>
      <c r="OVW164" s="72"/>
      <c r="OVX164" s="72"/>
      <c r="OVY164" s="71"/>
      <c r="OVZ164" s="71"/>
      <c r="OWA164" s="71"/>
      <c r="OWB164" s="71"/>
      <c r="OWC164" s="71"/>
      <c r="OWD164" s="71"/>
      <c r="OWE164" s="71"/>
      <c r="OWF164" s="72"/>
      <c r="OWG164" s="72"/>
      <c r="OWH164" s="72"/>
      <c r="OWI164" s="72"/>
      <c r="OWJ164" s="72"/>
      <c r="OWK164" s="72"/>
      <c r="OWL164" s="72"/>
      <c r="OWM164" s="72"/>
      <c r="OWN164" s="72"/>
      <c r="OWO164" s="71"/>
      <c r="OWP164" s="71"/>
      <c r="OWQ164" s="71"/>
      <c r="OWR164" s="71"/>
      <c r="OWS164" s="71"/>
      <c r="OWT164" s="71"/>
      <c r="OWU164" s="71"/>
      <c r="OWV164" s="72"/>
      <c r="OWW164" s="72"/>
      <c r="OWX164" s="72"/>
      <c r="OWY164" s="72"/>
      <c r="OWZ164" s="72"/>
      <c r="OXA164" s="72"/>
      <c r="OXB164" s="72"/>
      <c r="OXC164" s="72"/>
      <c r="OXD164" s="72"/>
      <c r="OXE164" s="71"/>
      <c r="OXF164" s="71"/>
      <c r="OXG164" s="71"/>
      <c r="OXH164" s="71"/>
      <c r="OXI164" s="71"/>
      <c r="OXJ164" s="71"/>
      <c r="OXK164" s="71"/>
      <c r="OXL164" s="72"/>
      <c r="OXM164" s="72"/>
      <c r="OXN164" s="72"/>
      <c r="OXO164" s="72"/>
      <c r="OXP164" s="72"/>
      <c r="OXQ164" s="72"/>
      <c r="OXR164" s="72"/>
      <c r="OXS164" s="72"/>
      <c r="OXT164" s="72"/>
      <c r="OXU164" s="71"/>
      <c r="OXV164" s="71"/>
      <c r="OXW164" s="71"/>
      <c r="OXX164" s="71"/>
      <c r="OXY164" s="71"/>
      <c r="OXZ164" s="71"/>
      <c r="OYA164" s="71"/>
      <c r="OYB164" s="72"/>
      <c r="OYC164" s="72"/>
      <c r="OYD164" s="72"/>
      <c r="OYE164" s="72"/>
      <c r="OYF164" s="72"/>
      <c r="OYG164" s="72"/>
      <c r="OYH164" s="72"/>
      <c r="OYI164" s="72"/>
      <c r="OYJ164" s="72"/>
      <c r="OYK164" s="71"/>
      <c r="OYL164" s="71"/>
      <c r="OYM164" s="71"/>
      <c r="OYN164" s="71"/>
      <c r="OYO164" s="71"/>
      <c r="OYP164" s="71"/>
      <c r="OYQ164" s="71"/>
      <c r="OYR164" s="72"/>
      <c r="OYS164" s="72"/>
      <c r="OYT164" s="72"/>
      <c r="OYU164" s="72"/>
      <c r="OYV164" s="72"/>
      <c r="OYW164" s="72"/>
      <c r="OYX164" s="72"/>
      <c r="OYY164" s="72"/>
      <c r="OYZ164" s="72"/>
      <c r="OZA164" s="71"/>
      <c r="OZB164" s="71"/>
      <c r="OZC164" s="71"/>
      <c r="OZD164" s="71"/>
      <c r="OZE164" s="71"/>
      <c r="OZF164" s="71"/>
      <c r="OZG164" s="71"/>
      <c r="OZH164" s="72"/>
      <c r="OZI164" s="72"/>
      <c r="OZJ164" s="72"/>
      <c r="OZK164" s="72"/>
      <c r="OZL164" s="72"/>
      <c r="OZM164" s="72"/>
      <c r="OZN164" s="72"/>
      <c r="OZO164" s="72"/>
      <c r="OZP164" s="72"/>
      <c r="OZQ164" s="71"/>
      <c r="OZR164" s="71"/>
      <c r="OZS164" s="71"/>
      <c r="OZT164" s="71"/>
      <c r="OZU164" s="71"/>
      <c r="OZV164" s="71"/>
      <c r="OZW164" s="71"/>
      <c r="OZX164" s="72"/>
      <c r="OZY164" s="72"/>
      <c r="OZZ164" s="72"/>
      <c r="PAA164" s="72"/>
      <c r="PAB164" s="72"/>
      <c r="PAC164" s="72"/>
      <c r="PAD164" s="72"/>
      <c r="PAE164" s="72"/>
      <c r="PAF164" s="72"/>
      <c r="PAG164" s="71"/>
      <c r="PAH164" s="71"/>
      <c r="PAI164" s="71"/>
      <c r="PAJ164" s="71"/>
      <c r="PAK164" s="71"/>
      <c r="PAL164" s="71"/>
      <c r="PAM164" s="71"/>
      <c r="PAN164" s="72"/>
      <c r="PAO164" s="72"/>
      <c r="PAP164" s="72"/>
      <c r="PAQ164" s="72"/>
      <c r="PAR164" s="72"/>
      <c r="PAS164" s="72"/>
      <c r="PAT164" s="72"/>
      <c r="PAU164" s="72"/>
      <c r="PAV164" s="72"/>
      <c r="PAW164" s="71"/>
      <c r="PAX164" s="71"/>
      <c r="PAY164" s="71"/>
      <c r="PAZ164" s="71"/>
      <c r="PBA164" s="71"/>
      <c r="PBB164" s="71"/>
      <c r="PBC164" s="71"/>
      <c r="PBD164" s="72"/>
      <c r="PBE164" s="72"/>
      <c r="PBF164" s="72"/>
      <c r="PBG164" s="72"/>
      <c r="PBH164" s="72"/>
      <c r="PBI164" s="72"/>
      <c r="PBJ164" s="72"/>
      <c r="PBK164" s="72"/>
      <c r="PBL164" s="72"/>
      <c r="PBM164" s="71"/>
      <c r="PBN164" s="71"/>
      <c r="PBO164" s="71"/>
      <c r="PBP164" s="71"/>
      <c r="PBQ164" s="71"/>
      <c r="PBR164" s="71"/>
      <c r="PBS164" s="71"/>
      <c r="PBT164" s="72"/>
      <c r="PBU164" s="72"/>
      <c r="PBV164" s="72"/>
      <c r="PBW164" s="72"/>
      <c r="PBX164" s="72"/>
      <c r="PBY164" s="72"/>
      <c r="PBZ164" s="72"/>
      <c r="PCA164" s="72"/>
      <c r="PCB164" s="72"/>
      <c r="PCC164" s="71"/>
      <c r="PCD164" s="71"/>
      <c r="PCE164" s="71"/>
      <c r="PCF164" s="71"/>
      <c r="PCG164" s="71"/>
      <c r="PCH164" s="71"/>
      <c r="PCI164" s="71"/>
      <c r="PCJ164" s="72"/>
      <c r="PCK164" s="72"/>
      <c r="PCL164" s="72"/>
      <c r="PCM164" s="72"/>
      <c r="PCN164" s="72"/>
      <c r="PCO164" s="72"/>
      <c r="PCP164" s="72"/>
      <c r="PCQ164" s="72"/>
      <c r="PCR164" s="72"/>
      <c r="PCS164" s="71"/>
      <c r="PCT164" s="71"/>
      <c r="PCU164" s="71"/>
      <c r="PCV164" s="71"/>
      <c r="PCW164" s="71"/>
      <c r="PCX164" s="71"/>
      <c r="PCY164" s="71"/>
      <c r="PCZ164" s="72"/>
      <c r="PDA164" s="72"/>
      <c r="PDB164" s="72"/>
      <c r="PDC164" s="72"/>
      <c r="PDD164" s="72"/>
      <c r="PDE164" s="72"/>
      <c r="PDF164" s="72"/>
      <c r="PDG164" s="72"/>
      <c r="PDH164" s="72"/>
      <c r="PDI164" s="71"/>
      <c r="PDJ164" s="71"/>
      <c r="PDK164" s="71"/>
      <c r="PDL164" s="71"/>
      <c r="PDM164" s="71"/>
      <c r="PDN164" s="71"/>
      <c r="PDO164" s="71"/>
      <c r="PDP164" s="72"/>
      <c r="PDQ164" s="72"/>
      <c r="PDR164" s="72"/>
      <c r="PDS164" s="72"/>
      <c r="PDT164" s="72"/>
      <c r="PDU164" s="72"/>
      <c r="PDV164" s="72"/>
      <c r="PDW164" s="72"/>
      <c r="PDX164" s="72"/>
      <c r="PDY164" s="71"/>
      <c r="PDZ164" s="71"/>
      <c r="PEA164" s="71"/>
      <c r="PEB164" s="71"/>
      <c r="PEC164" s="71"/>
      <c r="PED164" s="71"/>
      <c r="PEE164" s="71"/>
      <c r="PEF164" s="72"/>
      <c r="PEG164" s="72"/>
      <c r="PEH164" s="72"/>
      <c r="PEI164" s="72"/>
      <c r="PEJ164" s="72"/>
      <c r="PEK164" s="72"/>
      <c r="PEL164" s="72"/>
      <c r="PEM164" s="72"/>
      <c r="PEN164" s="72"/>
      <c r="PEO164" s="71"/>
      <c r="PEP164" s="71"/>
      <c r="PEQ164" s="71"/>
      <c r="PER164" s="71"/>
      <c r="PES164" s="71"/>
      <c r="PET164" s="71"/>
      <c r="PEU164" s="71"/>
      <c r="PEV164" s="72"/>
      <c r="PEW164" s="72"/>
      <c r="PEX164" s="72"/>
      <c r="PEY164" s="72"/>
      <c r="PEZ164" s="72"/>
      <c r="PFA164" s="72"/>
      <c r="PFB164" s="72"/>
      <c r="PFC164" s="72"/>
      <c r="PFD164" s="72"/>
      <c r="PFE164" s="71"/>
      <c r="PFF164" s="71"/>
      <c r="PFG164" s="71"/>
      <c r="PFH164" s="71"/>
      <c r="PFI164" s="71"/>
      <c r="PFJ164" s="71"/>
      <c r="PFK164" s="71"/>
      <c r="PFL164" s="72"/>
      <c r="PFM164" s="72"/>
      <c r="PFN164" s="72"/>
      <c r="PFO164" s="72"/>
      <c r="PFP164" s="72"/>
      <c r="PFQ164" s="72"/>
      <c r="PFR164" s="72"/>
      <c r="PFS164" s="72"/>
      <c r="PFT164" s="72"/>
      <c r="PFU164" s="71"/>
      <c r="PFV164" s="71"/>
      <c r="PFW164" s="71"/>
      <c r="PFX164" s="71"/>
      <c r="PFY164" s="71"/>
      <c r="PFZ164" s="71"/>
      <c r="PGA164" s="71"/>
      <c r="PGB164" s="72"/>
      <c r="PGC164" s="72"/>
      <c r="PGD164" s="72"/>
      <c r="PGE164" s="72"/>
      <c r="PGF164" s="72"/>
      <c r="PGG164" s="72"/>
      <c r="PGH164" s="72"/>
      <c r="PGI164" s="72"/>
      <c r="PGJ164" s="72"/>
      <c r="PGK164" s="71"/>
      <c r="PGL164" s="71"/>
      <c r="PGM164" s="71"/>
      <c r="PGN164" s="71"/>
      <c r="PGO164" s="71"/>
      <c r="PGP164" s="71"/>
      <c r="PGQ164" s="71"/>
      <c r="PGR164" s="72"/>
      <c r="PGS164" s="72"/>
      <c r="PGT164" s="72"/>
      <c r="PGU164" s="72"/>
      <c r="PGV164" s="72"/>
      <c r="PGW164" s="72"/>
      <c r="PGX164" s="72"/>
      <c r="PGY164" s="72"/>
      <c r="PGZ164" s="72"/>
      <c r="PHA164" s="71"/>
      <c r="PHB164" s="71"/>
      <c r="PHC164" s="71"/>
      <c r="PHD164" s="71"/>
      <c r="PHE164" s="71"/>
      <c r="PHF164" s="71"/>
      <c r="PHG164" s="71"/>
      <c r="PHH164" s="72"/>
      <c r="PHI164" s="72"/>
      <c r="PHJ164" s="72"/>
      <c r="PHK164" s="72"/>
      <c r="PHL164" s="72"/>
      <c r="PHM164" s="72"/>
      <c r="PHN164" s="72"/>
      <c r="PHO164" s="72"/>
      <c r="PHP164" s="72"/>
      <c r="PHQ164" s="71"/>
      <c r="PHR164" s="71"/>
      <c r="PHS164" s="71"/>
      <c r="PHT164" s="71"/>
      <c r="PHU164" s="71"/>
      <c r="PHV164" s="71"/>
      <c r="PHW164" s="71"/>
      <c r="PHX164" s="72"/>
      <c r="PHY164" s="72"/>
      <c r="PHZ164" s="72"/>
      <c r="PIA164" s="72"/>
      <c r="PIB164" s="72"/>
      <c r="PIC164" s="72"/>
      <c r="PID164" s="72"/>
      <c r="PIE164" s="72"/>
      <c r="PIF164" s="72"/>
      <c r="PIG164" s="71"/>
      <c r="PIH164" s="71"/>
      <c r="PII164" s="71"/>
      <c r="PIJ164" s="71"/>
      <c r="PIK164" s="71"/>
      <c r="PIL164" s="71"/>
      <c r="PIM164" s="71"/>
      <c r="PIN164" s="72"/>
      <c r="PIO164" s="72"/>
      <c r="PIP164" s="72"/>
      <c r="PIQ164" s="72"/>
      <c r="PIR164" s="72"/>
      <c r="PIS164" s="72"/>
      <c r="PIT164" s="72"/>
      <c r="PIU164" s="72"/>
      <c r="PIV164" s="72"/>
      <c r="PIW164" s="71"/>
      <c r="PIX164" s="71"/>
      <c r="PIY164" s="71"/>
      <c r="PIZ164" s="71"/>
      <c r="PJA164" s="71"/>
      <c r="PJB164" s="71"/>
      <c r="PJC164" s="71"/>
      <c r="PJD164" s="72"/>
      <c r="PJE164" s="72"/>
      <c r="PJF164" s="72"/>
      <c r="PJG164" s="72"/>
      <c r="PJH164" s="72"/>
      <c r="PJI164" s="72"/>
      <c r="PJJ164" s="72"/>
      <c r="PJK164" s="72"/>
      <c r="PJL164" s="72"/>
      <c r="PJM164" s="71"/>
      <c r="PJN164" s="71"/>
      <c r="PJO164" s="71"/>
      <c r="PJP164" s="71"/>
      <c r="PJQ164" s="71"/>
      <c r="PJR164" s="71"/>
      <c r="PJS164" s="71"/>
      <c r="PJT164" s="72"/>
      <c r="PJU164" s="72"/>
      <c r="PJV164" s="72"/>
      <c r="PJW164" s="72"/>
      <c r="PJX164" s="72"/>
      <c r="PJY164" s="72"/>
      <c r="PJZ164" s="72"/>
      <c r="PKA164" s="72"/>
      <c r="PKB164" s="72"/>
      <c r="PKC164" s="71"/>
      <c r="PKD164" s="71"/>
      <c r="PKE164" s="71"/>
      <c r="PKF164" s="71"/>
      <c r="PKG164" s="71"/>
      <c r="PKH164" s="71"/>
      <c r="PKI164" s="71"/>
      <c r="PKJ164" s="72"/>
      <c r="PKK164" s="72"/>
      <c r="PKL164" s="72"/>
      <c r="PKM164" s="72"/>
      <c r="PKN164" s="72"/>
      <c r="PKO164" s="72"/>
      <c r="PKP164" s="72"/>
      <c r="PKQ164" s="72"/>
      <c r="PKR164" s="72"/>
      <c r="PKS164" s="71"/>
      <c r="PKT164" s="71"/>
      <c r="PKU164" s="71"/>
      <c r="PKV164" s="71"/>
      <c r="PKW164" s="71"/>
      <c r="PKX164" s="71"/>
      <c r="PKY164" s="71"/>
      <c r="PKZ164" s="72"/>
      <c r="PLA164" s="72"/>
      <c r="PLB164" s="72"/>
      <c r="PLC164" s="72"/>
      <c r="PLD164" s="72"/>
      <c r="PLE164" s="72"/>
      <c r="PLF164" s="72"/>
      <c r="PLG164" s="72"/>
      <c r="PLH164" s="72"/>
      <c r="PLI164" s="71"/>
      <c r="PLJ164" s="71"/>
      <c r="PLK164" s="71"/>
      <c r="PLL164" s="71"/>
      <c r="PLM164" s="71"/>
      <c r="PLN164" s="71"/>
      <c r="PLO164" s="71"/>
      <c r="PLP164" s="72"/>
      <c r="PLQ164" s="72"/>
      <c r="PLR164" s="72"/>
      <c r="PLS164" s="72"/>
      <c r="PLT164" s="72"/>
      <c r="PLU164" s="72"/>
      <c r="PLV164" s="72"/>
      <c r="PLW164" s="72"/>
      <c r="PLX164" s="72"/>
      <c r="PLY164" s="71"/>
      <c r="PLZ164" s="71"/>
      <c r="PMA164" s="71"/>
      <c r="PMB164" s="71"/>
      <c r="PMC164" s="71"/>
      <c r="PMD164" s="71"/>
      <c r="PME164" s="71"/>
      <c r="PMF164" s="72"/>
      <c r="PMG164" s="72"/>
      <c r="PMH164" s="72"/>
      <c r="PMI164" s="72"/>
      <c r="PMJ164" s="72"/>
      <c r="PMK164" s="72"/>
      <c r="PML164" s="72"/>
      <c r="PMM164" s="72"/>
      <c r="PMN164" s="72"/>
      <c r="PMO164" s="71"/>
      <c r="PMP164" s="71"/>
      <c r="PMQ164" s="71"/>
      <c r="PMR164" s="71"/>
      <c r="PMS164" s="71"/>
      <c r="PMT164" s="71"/>
      <c r="PMU164" s="71"/>
      <c r="PMV164" s="72"/>
      <c r="PMW164" s="72"/>
      <c r="PMX164" s="72"/>
      <c r="PMY164" s="72"/>
      <c r="PMZ164" s="72"/>
      <c r="PNA164" s="72"/>
      <c r="PNB164" s="72"/>
      <c r="PNC164" s="72"/>
      <c r="PND164" s="72"/>
      <c r="PNE164" s="71"/>
      <c r="PNF164" s="71"/>
      <c r="PNG164" s="71"/>
      <c r="PNH164" s="71"/>
      <c r="PNI164" s="71"/>
      <c r="PNJ164" s="71"/>
      <c r="PNK164" s="71"/>
      <c r="PNL164" s="72"/>
      <c r="PNM164" s="72"/>
      <c r="PNN164" s="72"/>
      <c r="PNO164" s="72"/>
      <c r="PNP164" s="72"/>
      <c r="PNQ164" s="72"/>
      <c r="PNR164" s="72"/>
      <c r="PNS164" s="72"/>
      <c r="PNT164" s="72"/>
      <c r="PNU164" s="71"/>
      <c r="PNV164" s="71"/>
      <c r="PNW164" s="71"/>
      <c r="PNX164" s="71"/>
      <c r="PNY164" s="71"/>
      <c r="PNZ164" s="71"/>
      <c r="POA164" s="71"/>
      <c r="POB164" s="72"/>
      <c r="POC164" s="72"/>
      <c r="POD164" s="72"/>
      <c r="POE164" s="72"/>
      <c r="POF164" s="72"/>
      <c r="POG164" s="72"/>
      <c r="POH164" s="72"/>
      <c r="POI164" s="72"/>
      <c r="POJ164" s="72"/>
      <c r="POK164" s="71"/>
      <c r="POL164" s="71"/>
      <c r="POM164" s="71"/>
      <c r="PON164" s="71"/>
      <c r="POO164" s="71"/>
      <c r="POP164" s="71"/>
      <c r="POQ164" s="71"/>
      <c r="POR164" s="72"/>
      <c r="POS164" s="72"/>
      <c r="POT164" s="72"/>
      <c r="POU164" s="72"/>
      <c r="POV164" s="72"/>
      <c r="POW164" s="72"/>
      <c r="POX164" s="72"/>
      <c r="POY164" s="72"/>
      <c r="POZ164" s="72"/>
      <c r="PPA164" s="71"/>
      <c r="PPB164" s="71"/>
      <c r="PPC164" s="71"/>
      <c r="PPD164" s="71"/>
      <c r="PPE164" s="71"/>
      <c r="PPF164" s="71"/>
      <c r="PPG164" s="71"/>
      <c r="PPH164" s="72"/>
      <c r="PPI164" s="72"/>
      <c r="PPJ164" s="72"/>
      <c r="PPK164" s="72"/>
      <c r="PPL164" s="72"/>
      <c r="PPM164" s="72"/>
      <c r="PPN164" s="72"/>
      <c r="PPO164" s="72"/>
      <c r="PPP164" s="72"/>
      <c r="PPQ164" s="71"/>
      <c r="PPR164" s="71"/>
      <c r="PPS164" s="71"/>
      <c r="PPT164" s="71"/>
      <c r="PPU164" s="71"/>
      <c r="PPV164" s="71"/>
      <c r="PPW164" s="71"/>
      <c r="PPX164" s="72"/>
      <c r="PPY164" s="72"/>
      <c r="PPZ164" s="72"/>
      <c r="PQA164" s="72"/>
      <c r="PQB164" s="72"/>
      <c r="PQC164" s="72"/>
      <c r="PQD164" s="72"/>
      <c r="PQE164" s="72"/>
      <c r="PQF164" s="72"/>
      <c r="PQG164" s="71"/>
      <c r="PQH164" s="71"/>
      <c r="PQI164" s="71"/>
      <c r="PQJ164" s="71"/>
      <c r="PQK164" s="71"/>
      <c r="PQL164" s="71"/>
      <c r="PQM164" s="71"/>
      <c r="PQN164" s="72"/>
      <c r="PQO164" s="72"/>
      <c r="PQP164" s="72"/>
      <c r="PQQ164" s="72"/>
      <c r="PQR164" s="72"/>
      <c r="PQS164" s="72"/>
      <c r="PQT164" s="72"/>
      <c r="PQU164" s="72"/>
      <c r="PQV164" s="72"/>
      <c r="PQW164" s="71"/>
      <c r="PQX164" s="71"/>
      <c r="PQY164" s="71"/>
      <c r="PQZ164" s="71"/>
      <c r="PRA164" s="71"/>
      <c r="PRB164" s="71"/>
      <c r="PRC164" s="71"/>
      <c r="PRD164" s="72"/>
      <c r="PRE164" s="72"/>
      <c r="PRF164" s="72"/>
      <c r="PRG164" s="72"/>
      <c r="PRH164" s="72"/>
      <c r="PRI164" s="72"/>
      <c r="PRJ164" s="72"/>
      <c r="PRK164" s="72"/>
      <c r="PRL164" s="72"/>
      <c r="PRM164" s="71"/>
      <c r="PRN164" s="71"/>
      <c r="PRO164" s="71"/>
      <c r="PRP164" s="71"/>
      <c r="PRQ164" s="71"/>
      <c r="PRR164" s="71"/>
      <c r="PRS164" s="71"/>
      <c r="PRT164" s="72"/>
      <c r="PRU164" s="72"/>
      <c r="PRV164" s="72"/>
      <c r="PRW164" s="72"/>
      <c r="PRX164" s="72"/>
      <c r="PRY164" s="72"/>
      <c r="PRZ164" s="72"/>
      <c r="PSA164" s="72"/>
      <c r="PSB164" s="72"/>
      <c r="PSC164" s="71"/>
      <c r="PSD164" s="71"/>
      <c r="PSE164" s="71"/>
      <c r="PSF164" s="71"/>
      <c r="PSG164" s="71"/>
      <c r="PSH164" s="71"/>
      <c r="PSI164" s="71"/>
      <c r="PSJ164" s="72"/>
      <c r="PSK164" s="72"/>
      <c r="PSL164" s="72"/>
      <c r="PSM164" s="72"/>
      <c r="PSN164" s="72"/>
      <c r="PSO164" s="72"/>
      <c r="PSP164" s="72"/>
      <c r="PSQ164" s="72"/>
      <c r="PSR164" s="72"/>
      <c r="PSS164" s="71"/>
      <c r="PST164" s="71"/>
      <c r="PSU164" s="71"/>
      <c r="PSV164" s="71"/>
      <c r="PSW164" s="71"/>
      <c r="PSX164" s="71"/>
      <c r="PSY164" s="71"/>
      <c r="PSZ164" s="72"/>
      <c r="PTA164" s="72"/>
      <c r="PTB164" s="72"/>
      <c r="PTC164" s="72"/>
      <c r="PTD164" s="72"/>
      <c r="PTE164" s="72"/>
      <c r="PTF164" s="72"/>
      <c r="PTG164" s="72"/>
      <c r="PTH164" s="72"/>
      <c r="PTI164" s="71"/>
      <c r="PTJ164" s="71"/>
      <c r="PTK164" s="71"/>
      <c r="PTL164" s="71"/>
      <c r="PTM164" s="71"/>
      <c r="PTN164" s="71"/>
      <c r="PTO164" s="71"/>
      <c r="PTP164" s="72"/>
      <c r="PTQ164" s="72"/>
      <c r="PTR164" s="72"/>
      <c r="PTS164" s="72"/>
      <c r="PTT164" s="72"/>
      <c r="PTU164" s="72"/>
      <c r="PTV164" s="72"/>
      <c r="PTW164" s="72"/>
      <c r="PTX164" s="72"/>
      <c r="PTY164" s="71"/>
      <c r="PTZ164" s="71"/>
      <c r="PUA164" s="71"/>
      <c r="PUB164" s="71"/>
      <c r="PUC164" s="71"/>
      <c r="PUD164" s="71"/>
      <c r="PUE164" s="71"/>
      <c r="PUF164" s="72"/>
      <c r="PUG164" s="72"/>
      <c r="PUH164" s="72"/>
      <c r="PUI164" s="72"/>
      <c r="PUJ164" s="72"/>
      <c r="PUK164" s="72"/>
      <c r="PUL164" s="72"/>
      <c r="PUM164" s="72"/>
      <c r="PUN164" s="72"/>
      <c r="PUO164" s="71"/>
      <c r="PUP164" s="71"/>
      <c r="PUQ164" s="71"/>
      <c r="PUR164" s="71"/>
      <c r="PUS164" s="71"/>
      <c r="PUT164" s="71"/>
      <c r="PUU164" s="71"/>
      <c r="PUV164" s="72"/>
      <c r="PUW164" s="72"/>
      <c r="PUX164" s="72"/>
      <c r="PUY164" s="72"/>
      <c r="PUZ164" s="72"/>
      <c r="PVA164" s="72"/>
      <c r="PVB164" s="72"/>
      <c r="PVC164" s="72"/>
      <c r="PVD164" s="72"/>
      <c r="PVE164" s="71"/>
      <c r="PVF164" s="71"/>
      <c r="PVG164" s="71"/>
      <c r="PVH164" s="71"/>
      <c r="PVI164" s="71"/>
      <c r="PVJ164" s="71"/>
      <c r="PVK164" s="71"/>
      <c r="PVL164" s="72"/>
      <c r="PVM164" s="72"/>
      <c r="PVN164" s="72"/>
      <c r="PVO164" s="72"/>
      <c r="PVP164" s="72"/>
      <c r="PVQ164" s="72"/>
      <c r="PVR164" s="72"/>
      <c r="PVS164" s="72"/>
      <c r="PVT164" s="72"/>
      <c r="PVU164" s="71"/>
      <c r="PVV164" s="71"/>
      <c r="PVW164" s="71"/>
      <c r="PVX164" s="71"/>
      <c r="PVY164" s="71"/>
      <c r="PVZ164" s="71"/>
      <c r="PWA164" s="71"/>
      <c r="PWB164" s="72"/>
      <c r="PWC164" s="72"/>
      <c r="PWD164" s="72"/>
      <c r="PWE164" s="72"/>
      <c r="PWF164" s="72"/>
      <c r="PWG164" s="72"/>
      <c r="PWH164" s="72"/>
      <c r="PWI164" s="72"/>
      <c r="PWJ164" s="72"/>
      <c r="PWK164" s="71"/>
      <c r="PWL164" s="71"/>
      <c r="PWM164" s="71"/>
      <c r="PWN164" s="71"/>
      <c r="PWO164" s="71"/>
      <c r="PWP164" s="71"/>
      <c r="PWQ164" s="71"/>
      <c r="PWR164" s="72"/>
      <c r="PWS164" s="72"/>
      <c r="PWT164" s="72"/>
      <c r="PWU164" s="72"/>
      <c r="PWV164" s="72"/>
      <c r="PWW164" s="72"/>
      <c r="PWX164" s="72"/>
      <c r="PWY164" s="72"/>
      <c r="PWZ164" s="72"/>
      <c r="PXA164" s="71"/>
      <c r="PXB164" s="71"/>
      <c r="PXC164" s="71"/>
      <c r="PXD164" s="71"/>
      <c r="PXE164" s="71"/>
      <c r="PXF164" s="71"/>
      <c r="PXG164" s="71"/>
      <c r="PXH164" s="72"/>
      <c r="PXI164" s="72"/>
      <c r="PXJ164" s="72"/>
      <c r="PXK164" s="72"/>
      <c r="PXL164" s="72"/>
      <c r="PXM164" s="72"/>
      <c r="PXN164" s="72"/>
      <c r="PXO164" s="72"/>
      <c r="PXP164" s="72"/>
      <c r="PXQ164" s="71"/>
      <c r="PXR164" s="71"/>
      <c r="PXS164" s="71"/>
      <c r="PXT164" s="71"/>
      <c r="PXU164" s="71"/>
      <c r="PXV164" s="71"/>
      <c r="PXW164" s="71"/>
      <c r="PXX164" s="72"/>
      <c r="PXY164" s="72"/>
      <c r="PXZ164" s="72"/>
      <c r="PYA164" s="72"/>
      <c r="PYB164" s="72"/>
      <c r="PYC164" s="72"/>
      <c r="PYD164" s="72"/>
      <c r="PYE164" s="72"/>
      <c r="PYF164" s="72"/>
      <c r="PYG164" s="71"/>
      <c r="PYH164" s="71"/>
      <c r="PYI164" s="71"/>
      <c r="PYJ164" s="71"/>
      <c r="PYK164" s="71"/>
      <c r="PYL164" s="71"/>
      <c r="PYM164" s="71"/>
      <c r="PYN164" s="72"/>
      <c r="PYO164" s="72"/>
      <c r="PYP164" s="72"/>
      <c r="PYQ164" s="72"/>
      <c r="PYR164" s="72"/>
      <c r="PYS164" s="72"/>
      <c r="PYT164" s="72"/>
      <c r="PYU164" s="72"/>
      <c r="PYV164" s="72"/>
      <c r="PYW164" s="71"/>
      <c r="PYX164" s="71"/>
      <c r="PYY164" s="71"/>
      <c r="PYZ164" s="71"/>
      <c r="PZA164" s="71"/>
      <c r="PZB164" s="71"/>
      <c r="PZC164" s="71"/>
      <c r="PZD164" s="72"/>
      <c r="PZE164" s="72"/>
      <c r="PZF164" s="72"/>
      <c r="PZG164" s="72"/>
      <c r="PZH164" s="72"/>
      <c r="PZI164" s="72"/>
      <c r="PZJ164" s="72"/>
      <c r="PZK164" s="72"/>
      <c r="PZL164" s="72"/>
      <c r="PZM164" s="71"/>
      <c r="PZN164" s="71"/>
      <c r="PZO164" s="71"/>
      <c r="PZP164" s="71"/>
      <c r="PZQ164" s="71"/>
      <c r="PZR164" s="71"/>
      <c r="PZS164" s="71"/>
      <c r="PZT164" s="72"/>
      <c r="PZU164" s="72"/>
      <c r="PZV164" s="72"/>
      <c r="PZW164" s="72"/>
      <c r="PZX164" s="72"/>
      <c r="PZY164" s="72"/>
      <c r="PZZ164" s="72"/>
      <c r="QAA164" s="72"/>
      <c r="QAB164" s="72"/>
      <c r="QAC164" s="71"/>
      <c r="QAD164" s="71"/>
      <c r="QAE164" s="71"/>
      <c r="QAF164" s="71"/>
      <c r="QAG164" s="71"/>
      <c r="QAH164" s="71"/>
      <c r="QAI164" s="71"/>
      <c r="QAJ164" s="72"/>
      <c r="QAK164" s="72"/>
      <c r="QAL164" s="72"/>
      <c r="QAM164" s="72"/>
      <c r="QAN164" s="72"/>
      <c r="QAO164" s="72"/>
      <c r="QAP164" s="72"/>
      <c r="QAQ164" s="72"/>
      <c r="QAR164" s="72"/>
      <c r="QAS164" s="71"/>
      <c r="QAT164" s="71"/>
      <c r="QAU164" s="71"/>
      <c r="QAV164" s="71"/>
      <c r="QAW164" s="71"/>
      <c r="QAX164" s="71"/>
      <c r="QAY164" s="71"/>
      <c r="QAZ164" s="72"/>
      <c r="QBA164" s="72"/>
      <c r="QBB164" s="72"/>
      <c r="QBC164" s="72"/>
      <c r="QBD164" s="72"/>
      <c r="QBE164" s="72"/>
      <c r="QBF164" s="72"/>
      <c r="QBG164" s="72"/>
      <c r="QBH164" s="72"/>
      <c r="QBI164" s="71"/>
      <c r="QBJ164" s="71"/>
      <c r="QBK164" s="71"/>
      <c r="QBL164" s="71"/>
      <c r="QBM164" s="71"/>
      <c r="QBN164" s="71"/>
      <c r="QBO164" s="71"/>
      <c r="QBP164" s="72"/>
      <c r="QBQ164" s="72"/>
      <c r="QBR164" s="72"/>
      <c r="QBS164" s="72"/>
      <c r="QBT164" s="72"/>
      <c r="QBU164" s="72"/>
      <c r="QBV164" s="72"/>
      <c r="QBW164" s="72"/>
      <c r="QBX164" s="72"/>
      <c r="QBY164" s="71"/>
      <c r="QBZ164" s="71"/>
      <c r="QCA164" s="71"/>
      <c r="QCB164" s="71"/>
      <c r="QCC164" s="71"/>
      <c r="QCD164" s="71"/>
      <c r="QCE164" s="71"/>
      <c r="QCF164" s="72"/>
      <c r="QCG164" s="72"/>
      <c r="QCH164" s="72"/>
      <c r="QCI164" s="72"/>
      <c r="QCJ164" s="72"/>
      <c r="QCK164" s="72"/>
      <c r="QCL164" s="72"/>
      <c r="QCM164" s="72"/>
      <c r="QCN164" s="72"/>
      <c r="QCO164" s="71"/>
      <c r="QCP164" s="71"/>
      <c r="QCQ164" s="71"/>
      <c r="QCR164" s="71"/>
      <c r="QCS164" s="71"/>
      <c r="QCT164" s="71"/>
      <c r="QCU164" s="71"/>
      <c r="QCV164" s="72"/>
      <c r="QCW164" s="72"/>
      <c r="QCX164" s="72"/>
      <c r="QCY164" s="72"/>
      <c r="QCZ164" s="72"/>
      <c r="QDA164" s="72"/>
      <c r="QDB164" s="72"/>
      <c r="QDC164" s="72"/>
      <c r="QDD164" s="72"/>
      <c r="QDE164" s="71"/>
      <c r="QDF164" s="71"/>
      <c r="QDG164" s="71"/>
      <c r="QDH164" s="71"/>
      <c r="QDI164" s="71"/>
      <c r="QDJ164" s="71"/>
      <c r="QDK164" s="71"/>
      <c r="QDL164" s="72"/>
      <c r="QDM164" s="72"/>
      <c r="QDN164" s="72"/>
      <c r="QDO164" s="72"/>
      <c r="QDP164" s="72"/>
      <c r="QDQ164" s="72"/>
      <c r="QDR164" s="72"/>
      <c r="QDS164" s="72"/>
      <c r="QDT164" s="72"/>
      <c r="QDU164" s="71"/>
      <c r="QDV164" s="71"/>
      <c r="QDW164" s="71"/>
      <c r="QDX164" s="71"/>
      <c r="QDY164" s="71"/>
      <c r="QDZ164" s="71"/>
      <c r="QEA164" s="71"/>
      <c r="QEB164" s="72"/>
      <c r="QEC164" s="72"/>
      <c r="QED164" s="72"/>
      <c r="QEE164" s="72"/>
      <c r="QEF164" s="72"/>
      <c r="QEG164" s="72"/>
      <c r="QEH164" s="72"/>
      <c r="QEI164" s="72"/>
      <c r="QEJ164" s="72"/>
      <c r="QEK164" s="71"/>
      <c r="QEL164" s="71"/>
      <c r="QEM164" s="71"/>
      <c r="QEN164" s="71"/>
      <c r="QEO164" s="71"/>
      <c r="QEP164" s="71"/>
      <c r="QEQ164" s="71"/>
      <c r="QER164" s="72"/>
      <c r="QES164" s="72"/>
      <c r="QET164" s="72"/>
      <c r="QEU164" s="72"/>
      <c r="QEV164" s="72"/>
      <c r="QEW164" s="72"/>
      <c r="QEX164" s="72"/>
      <c r="QEY164" s="72"/>
      <c r="QEZ164" s="72"/>
      <c r="QFA164" s="71"/>
      <c r="QFB164" s="71"/>
      <c r="QFC164" s="71"/>
      <c r="QFD164" s="71"/>
      <c r="QFE164" s="71"/>
      <c r="QFF164" s="71"/>
      <c r="QFG164" s="71"/>
      <c r="QFH164" s="72"/>
      <c r="QFI164" s="72"/>
      <c r="QFJ164" s="72"/>
      <c r="QFK164" s="72"/>
      <c r="QFL164" s="72"/>
      <c r="QFM164" s="72"/>
      <c r="QFN164" s="72"/>
      <c r="QFO164" s="72"/>
      <c r="QFP164" s="72"/>
      <c r="QFQ164" s="71"/>
      <c r="QFR164" s="71"/>
      <c r="QFS164" s="71"/>
      <c r="QFT164" s="71"/>
      <c r="QFU164" s="71"/>
      <c r="QFV164" s="71"/>
      <c r="QFW164" s="71"/>
      <c r="QFX164" s="72"/>
      <c r="QFY164" s="72"/>
      <c r="QFZ164" s="72"/>
      <c r="QGA164" s="72"/>
      <c r="QGB164" s="72"/>
      <c r="QGC164" s="72"/>
      <c r="QGD164" s="72"/>
      <c r="QGE164" s="72"/>
      <c r="QGF164" s="72"/>
      <c r="QGG164" s="71"/>
      <c r="QGH164" s="71"/>
      <c r="QGI164" s="71"/>
      <c r="QGJ164" s="71"/>
      <c r="QGK164" s="71"/>
      <c r="QGL164" s="71"/>
      <c r="QGM164" s="71"/>
      <c r="QGN164" s="72"/>
      <c r="QGO164" s="72"/>
      <c r="QGP164" s="72"/>
      <c r="QGQ164" s="72"/>
      <c r="QGR164" s="72"/>
      <c r="QGS164" s="72"/>
      <c r="QGT164" s="72"/>
      <c r="QGU164" s="72"/>
      <c r="QGV164" s="72"/>
      <c r="QGW164" s="71"/>
      <c r="QGX164" s="71"/>
      <c r="QGY164" s="71"/>
      <c r="QGZ164" s="71"/>
      <c r="QHA164" s="71"/>
      <c r="QHB164" s="71"/>
      <c r="QHC164" s="71"/>
      <c r="QHD164" s="72"/>
      <c r="QHE164" s="72"/>
      <c r="QHF164" s="72"/>
      <c r="QHG164" s="72"/>
      <c r="QHH164" s="72"/>
      <c r="QHI164" s="72"/>
      <c r="QHJ164" s="72"/>
      <c r="QHK164" s="72"/>
      <c r="QHL164" s="72"/>
      <c r="QHM164" s="71"/>
      <c r="QHN164" s="71"/>
      <c r="QHO164" s="71"/>
      <c r="QHP164" s="71"/>
      <c r="QHQ164" s="71"/>
      <c r="QHR164" s="71"/>
      <c r="QHS164" s="71"/>
      <c r="QHT164" s="72"/>
      <c r="QHU164" s="72"/>
      <c r="QHV164" s="72"/>
      <c r="QHW164" s="72"/>
      <c r="QHX164" s="72"/>
      <c r="QHY164" s="72"/>
      <c r="QHZ164" s="72"/>
      <c r="QIA164" s="72"/>
      <c r="QIB164" s="72"/>
      <c r="QIC164" s="71"/>
      <c r="QID164" s="71"/>
      <c r="QIE164" s="71"/>
      <c r="QIF164" s="71"/>
      <c r="QIG164" s="71"/>
      <c r="QIH164" s="71"/>
      <c r="QII164" s="71"/>
      <c r="QIJ164" s="72"/>
      <c r="QIK164" s="72"/>
      <c r="QIL164" s="72"/>
      <c r="QIM164" s="72"/>
      <c r="QIN164" s="72"/>
      <c r="QIO164" s="72"/>
      <c r="QIP164" s="72"/>
      <c r="QIQ164" s="72"/>
      <c r="QIR164" s="72"/>
      <c r="QIS164" s="71"/>
      <c r="QIT164" s="71"/>
      <c r="QIU164" s="71"/>
      <c r="QIV164" s="71"/>
      <c r="QIW164" s="71"/>
      <c r="QIX164" s="71"/>
      <c r="QIY164" s="71"/>
      <c r="QIZ164" s="72"/>
      <c r="QJA164" s="72"/>
      <c r="QJB164" s="72"/>
      <c r="QJC164" s="72"/>
      <c r="QJD164" s="72"/>
      <c r="QJE164" s="72"/>
      <c r="QJF164" s="72"/>
      <c r="QJG164" s="72"/>
      <c r="QJH164" s="72"/>
      <c r="QJI164" s="71"/>
      <c r="QJJ164" s="71"/>
      <c r="QJK164" s="71"/>
      <c r="QJL164" s="71"/>
      <c r="QJM164" s="71"/>
      <c r="QJN164" s="71"/>
      <c r="QJO164" s="71"/>
      <c r="QJP164" s="72"/>
      <c r="QJQ164" s="72"/>
      <c r="QJR164" s="72"/>
      <c r="QJS164" s="72"/>
      <c r="QJT164" s="72"/>
      <c r="QJU164" s="72"/>
      <c r="QJV164" s="72"/>
      <c r="QJW164" s="72"/>
      <c r="QJX164" s="72"/>
      <c r="QJY164" s="71"/>
      <c r="QJZ164" s="71"/>
      <c r="QKA164" s="71"/>
      <c r="QKB164" s="71"/>
      <c r="QKC164" s="71"/>
      <c r="QKD164" s="71"/>
      <c r="QKE164" s="71"/>
      <c r="QKF164" s="72"/>
      <c r="QKG164" s="72"/>
      <c r="QKH164" s="72"/>
      <c r="QKI164" s="72"/>
      <c r="QKJ164" s="72"/>
      <c r="QKK164" s="72"/>
      <c r="QKL164" s="72"/>
      <c r="QKM164" s="72"/>
      <c r="QKN164" s="72"/>
      <c r="QKO164" s="71"/>
      <c r="QKP164" s="71"/>
      <c r="QKQ164" s="71"/>
      <c r="QKR164" s="71"/>
      <c r="QKS164" s="71"/>
      <c r="QKT164" s="71"/>
      <c r="QKU164" s="71"/>
      <c r="QKV164" s="72"/>
      <c r="QKW164" s="72"/>
      <c r="QKX164" s="72"/>
      <c r="QKY164" s="72"/>
      <c r="QKZ164" s="72"/>
      <c r="QLA164" s="72"/>
      <c r="QLB164" s="72"/>
      <c r="QLC164" s="72"/>
      <c r="QLD164" s="72"/>
      <c r="QLE164" s="71"/>
      <c r="QLF164" s="71"/>
      <c r="QLG164" s="71"/>
      <c r="QLH164" s="71"/>
      <c r="QLI164" s="71"/>
      <c r="QLJ164" s="71"/>
      <c r="QLK164" s="71"/>
      <c r="QLL164" s="72"/>
      <c r="QLM164" s="72"/>
      <c r="QLN164" s="72"/>
      <c r="QLO164" s="72"/>
      <c r="QLP164" s="72"/>
      <c r="QLQ164" s="72"/>
      <c r="QLR164" s="72"/>
      <c r="QLS164" s="72"/>
      <c r="QLT164" s="72"/>
      <c r="QLU164" s="71"/>
      <c r="QLV164" s="71"/>
      <c r="QLW164" s="71"/>
      <c r="QLX164" s="71"/>
      <c r="QLY164" s="71"/>
      <c r="QLZ164" s="71"/>
      <c r="QMA164" s="71"/>
      <c r="QMB164" s="72"/>
      <c r="QMC164" s="72"/>
      <c r="QMD164" s="72"/>
      <c r="QME164" s="72"/>
      <c r="QMF164" s="72"/>
      <c r="QMG164" s="72"/>
      <c r="QMH164" s="72"/>
      <c r="QMI164" s="72"/>
      <c r="QMJ164" s="72"/>
      <c r="QMK164" s="71"/>
      <c r="QML164" s="71"/>
      <c r="QMM164" s="71"/>
      <c r="QMN164" s="71"/>
      <c r="QMO164" s="71"/>
      <c r="QMP164" s="71"/>
      <c r="QMQ164" s="71"/>
      <c r="QMR164" s="72"/>
      <c r="QMS164" s="72"/>
      <c r="QMT164" s="72"/>
      <c r="QMU164" s="72"/>
      <c r="QMV164" s="72"/>
      <c r="QMW164" s="72"/>
      <c r="QMX164" s="72"/>
      <c r="QMY164" s="72"/>
      <c r="QMZ164" s="72"/>
      <c r="QNA164" s="71"/>
      <c r="QNB164" s="71"/>
      <c r="QNC164" s="71"/>
      <c r="QND164" s="71"/>
      <c r="QNE164" s="71"/>
      <c r="QNF164" s="71"/>
      <c r="QNG164" s="71"/>
      <c r="QNH164" s="72"/>
      <c r="QNI164" s="72"/>
      <c r="QNJ164" s="72"/>
      <c r="QNK164" s="72"/>
      <c r="QNL164" s="72"/>
      <c r="QNM164" s="72"/>
      <c r="QNN164" s="72"/>
      <c r="QNO164" s="72"/>
      <c r="QNP164" s="72"/>
      <c r="QNQ164" s="71"/>
      <c r="QNR164" s="71"/>
      <c r="QNS164" s="71"/>
      <c r="QNT164" s="71"/>
      <c r="QNU164" s="71"/>
      <c r="QNV164" s="71"/>
      <c r="QNW164" s="71"/>
      <c r="QNX164" s="72"/>
      <c r="QNY164" s="72"/>
      <c r="QNZ164" s="72"/>
      <c r="QOA164" s="72"/>
      <c r="QOB164" s="72"/>
      <c r="QOC164" s="72"/>
      <c r="QOD164" s="72"/>
      <c r="QOE164" s="72"/>
      <c r="QOF164" s="72"/>
      <c r="QOG164" s="71"/>
      <c r="QOH164" s="71"/>
      <c r="QOI164" s="71"/>
      <c r="QOJ164" s="71"/>
      <c r="QOK164" s="71"/>
      <c r="QOL164" s="71"/>
      <c r="QOM164" s="71"/>
      <c r="QON164" s="72"/>
      <c r="QOO164" s="72"/>
      <c r="QOP164" s="72"/>
      <c r="QOQ164" s="72"/>
      <c r="QOR164" s="72"/>
      <c r="QOS164" s="72"/>
      <c r="QOT164" s="72"/>
      <c r="QOU164" s="72"/>
      <c r="QOV164" s="72"/>
      <c r="QOW164" s="71"/>
      <c r="QOX164" s="71"/>
      <c r="QOY164" s="71"/>
      <c r="QOZ164" s="71"/>
      <c r="QPA164" s="71"/>
      <c r="QPB164" s="71"/>
      <c r="QPC164" s="71"/>
      <c r="QPD164" s="72"/>
      <c r="QPE164" s="72"/>
      <c r="QPF164" s="72"/>
      <c r="QPG164" s="72"/>
      <c r="QPH164" s="72"/>
      <c r="QPI164" s="72"/>
      <c r="QPJ164" s="72"/>
      <c r="QPK164" s="72"/>
      <c r="QPL164" s="72"/>
      <c r="QPM164" s="71"/>
      <c r="QPN164" s="71"/>
      <c r="QPO164" s="71"/>
      <c r="QPP164" s="71"/>
      <c r="QPQ164" s="71"/>
      <c r="QPR164" s="71"/>
      <c r="QPS164" s="71"/>
      <c r="QPT164" s="72"/>
      <c r="QPU164" s="72"/>
      <c r="QPV164" s="72"/>
      <c r="QPW164" s="72"/>
      <c r="QPX164" s="72"/>
      <c r="QPY164" s="72"/>
      <c r="QPZ164" s="72"/>
      <c r="QQA164" s="72"/>
      <c r="QQB164" s="72"/>
      <c r="QQC164" s="71"/>
      <c r="QQD164" s="71"/>
      <c r="QQE164" s="71"/>
      <c r="QQF164" s="71"/>
      <c r="QQG164" s="71"/>
      <c r="QQH164" s="71"/>
      <c r="QQI164" s="71"/>
      <c r="QQJ164" s="72"/>
      <c r="QQK164" s="72"/>
      <c r="QQL164" s="72"/>
      <c r="QQM164" s="72"/>
      <c r="QQN164" s="72"/>
      <c r="QQO164" s="72"/>
      <c r="QQP164" s="72"/>
      <c r="QQQ164" s="72"/>
      <c r="QQR164" s="72"/>
      <c r="QQS164" s="71"/>
      <c r="QQT164" s="71"/>
      <c r="QQU164" s="71"/>
      <c r="QQV164" s="71"/>
      <c r="QQW164" s="71"/>
      <c r="QQX164" s="71"/>
      <c r="QQY164" s="71"/>
      <c r="QQZ164" s="72"/>
      <c r="QRA164" s="72"/>
      <c r="QRB164" s="72"/>
      <c r="QRC164" s="72"/>
      <c r="QRD164" s="72"/>
      <c r="QRE164" s="72"/>
      <c r="QRF164" s="72"/>
      <c r="QRG164" s="72"/>
      <c r="QRH164" s="72"/>
      <c r="QRI164" s="71"/>
      <c r="QRJ164" s="71"/>
      <c r="QRK164" s="71"/>
      <c r="QRL164" s="71"/>
      <c r="QRM164" s="71"/>
      <c r="QRN164" s="71"/>
      <c r="QRO164" s="71"/>
      <c r="QRP164" s="72"/>
      <c r="QRQ164" s="72"/>
      <c r="QRR164" s="72"/>
      <c r="QRS164" s="72"/>
      <c r="QRT164" s="72"/>
      <c r="QRU164" s="72"/>
      <c r="QRV164" s="72"/>
      <c r="QRW164" s="72"/>
      <c r="QRX164" s="72"/>
      <c r="QRY164" s="71"/>
      <c r="QRZ164" s="71"/>
      <c r="QSA164" s="71"/>
      <c r="QSB164" s="71"/>
      <c r="QSC164" s="71"/>
      <c r="QSD164" s="71"/>
      <c r="QSE164" s="71"/>
      <c r="QSF164" s="72"/>
      <c r="QSG164" s="72"/>
      <c r="QSH164" s="72"/>
      <c r="QSI164" s="72"/>
      <c r="QSJ164" s="72"/>
      <c r="QSK164" s="72"/>
      <c r="QSL164" s="72"/>
      <c r="QSM164" s="72"/>
      <c r="QSN164" s="72"/>
      <c r="QSO164" s="71"/>
      <c r="QSP164" s="71"/>
      <c r="QSQ164" s="71"/>
      <c r="QSR164" s="71"/>
      <c r="QSS164" s="71"/>
      <c r="QST164" s="71"/>
      <c r="QSU164" s="71"/>
      <c r="QSV164" s="72"/>
      <c r="QSW164" s="72"/>
      <c r="QSX164" s="72"/>
      <c r="QSY164" s="72"/>
      <c r="QSZ164" s="72"/>
      <c r="QTA164" s="72"/>
      <c r="QTB164" s="72"/>
      <c r="QTC164" s="72"/>
      <c r="QTD164" s="72"/>
      <c r="QTE164" s="71"/>
      <c r="QTF164" s="71"/>
      <c r="QTG164" s="71"/>
      <c r="QTH164" s="71"/>
      <c r="QTI164" s="71"/>
      <c r="QTJ164" s="71"/>
      <c r="QTK164" s="71"/>
      <c r="QTL164" s="72"/>
      <c r="QTM164" s="72"/>
      <c r="QTN164" s="72"/>
      <c r="QTO164" s="72"/>
      <c r="QTP164" s="72"/>
      <c r="QTQ164" s="72"/>
      <c r="QTR164" s="72"/>
      <c r="QTS164" s="72"/>
      <c r="QTT164" s="72"/>
      <c r="QTU164" s="71"/>
      <c r="QTV164" s="71"/>
      <c r="QTW164" s="71"/>
      <c r="QTX164" s="71"/>
      <c r="QTY164" s="71"/>
      <c r="QTZ164" s="71"/>
      <c r="QUA164" s="71"/>
      <c r="QUB164" s="72"/>
      <c r="QUC164" s="72"/>
      <c r="QUD164" s="72"/>
      <c r="QUE164" s="72"/>
      <c r="QUF164" s="72"/>
      <c r="QUG164" s="72"/>
      <c r="QUH164" s="72"/>
      <c r="QUI164" s="72"/>
      <c r="QUJ164" s="72"/>
      <c r="QUK164" s="71"/>
      <c r="QUL164" s="71"/>
      <c r="QUM164" s="71"/>
      <c r="QUN164" s="71"/>
      <c r="QUO164" s="71"/>
      <c r="QUP164" s="71"/>
      <c r="QUQ164" s="71"/>
      <c r="QUR164" s="72"/>
      <c r="QUS164" s="72"/>
      <c r="QUT164" s="72"/>
      <c r="QUU164" s="72"/>
      <c r="QUV164" s="72"/>
      <c r="QUW164" s="72"/>
      <c r="QUX164" s="72"/>
      <c r="QUY164" s="72"/>
      <c r="QUZ164" s="72"/>
      <c r="QVA164" s="71"/>
      <c r="QVB164" s="71"/>
      <c r="QVC164" s="71"/>
      <c r="QVD164" s="71"/>
      <c r="QVE164" s="71"/>
      <c r="QVF164" s="71"/>
      <c r="QVG164" s="71"/>
      <c r="QVH164" s="72"/>
      <c r="QVI164" s="72"/>
      <c r="QVJ164" s="72"/>
      <c r="QVK164" s="72"/>
      <c r="QVL164" s="72"/>
      <c r="QVM164" s="72"/>
      <c r="QVN164" s="72"/>
      <c r="QVO164" s="72"/>
      <c r="QVP164" s="72"/>
      <c r="QVQ164" s="71"/>
      <c r="QVR164" s="71"/>
      <c r="QVS164" s="71"/>
      <c r="QVT164" s="71"/>
      <c r="QVU164" s="71"/>
      <c r="QVV164" s="71"/>
      <c r="QVW164" s="71"/>
      <c r="QVX164" s="72"/>
      <c r="QVY164" s="72"/>
      <c r="QVZ164" s="72"/>
      <c r="QWA164" s="72"/>
      <c r="QWB164" s="72"/>
      <c r="QWC164" s="72"/>
      <c r="QWD164" s="72"/>
      <c r="QWE164" s="72"/>
      <c r="QWF164" s="72"/>
      <c r="QWG164" s="71"/>
      <c r="QWH164" s="71"/>
      <c r="QWI164" s="71"/>
      <c r="QWJ164" s="71"/>
      <c r="QWK164" s="71"/>
      <c r="QWL164" s="71"/>
      <c r="QWM164" s="71"/>
      <c r="QWN164" s="72"/>
      <c r="QWO164" s="72"/>
      <c r="QWP164" s="72"/>
      <c r="QWQ164" s="72"/>
      <c r="QWR164" s="72"/>
      <c r="QWS164" s="72"/>
      <c r="QWT164" s="72"/>
      <c r="QWU164" s="72"/>
      <c r="QWV164" s="72"/>
      <c r="QWW164" s="71"/>
      <c r="QWX164" s="71"/>
      <c r="QWY164" s="71"/>
      <c r="QWZ164" s="71"/>
      <c r="QXA164" s="71"/>
      <c r="QXB164" s="71"/>
      <c r="QXC164" s="71"/>
      <c r="QXD164" s="72"/>
      <c r="QXE164" s="72"/>
      <c r="QXF164" s="72"/>
      <c r="QXG164" s="72"/>
      <c r="QXH164" s="72"/>
      <c r="QXI164" s="72"/>
      <c r="QXJ164" s="72"/>
      <c r="QXK164" s="72"/>
      <c r="QXL164" s="72"/>
      <c r="QXM164" s="71"/>
      <c r="QXN164" s="71"/>
      <c r="QXO164" s="71"/>
      <c r="QXP164" s="71"/>
      <c r="QXQ164" s="71"/>
      <c r="QXR164" s="71"/>
      <c r="QXS164" s="71"/>
      <c r="QXT164" s="72"/>
      <c r="QXU164" s="72"/>
      <c r="QXV164" s="72"/>
      <c r="QXW164" s="72"/>
      <c r="QXX164" s="72"/>
      <c r="QXY164" s="72"/>
      <c r="QXZ164" s="72"/>
      <c r="QYA164" s="72"/>
      <c r="QYB164" s="72"/>
      <c r="QYC164" s="71"/>
      <c r="QYD164" s="71"/>
      <c r="QYE164" s="71"/>
      <c r="QYF164" s="71"/>
      <c r="QYG164" s="71"/>
      <c r="QYH164" s="71"/>
      <c r="QYI164" s="71"/>
      <c r="QYJ164" s="72"/>
      <c r="QYK164" s="72"/>
      <c r="QYL164" s="72"/>
      <c r="QYM164" s="72"/>
      <c r="QYN164" s="72"/>
      <c r="QYO164" s="72"/>
      <c r="QYP164" s="72"/>
      <c r="QYQ164" s="72"/>
      <c r="QYR164" s="72"/>
      <c r="QYS164" s="71"/>
      <c r="QYT164" s="71"/>
      <c r="QYU164" s="71"/>
      <c r="QYV164" s="71"/>
      <c r="QYW164" s="71"/>
      <c r="QYX164" s="71"/>
      <c r="QYY164" s="71"/>
      <c r="QYZ164" s="72"/>
      <c r="QZA164" s="72"/>
      <c r="QZB164" s="72"/>
      <c r="QZC164" s="72"/>
      <c r="QZD164" s="72"/>
      <c r="QZE164" s="72"/>
      <c r="QZF164" s="72"/>
      <c r="QZG164" s="72"/>
      <c r="QZH164" s="72"/>
      <c r="QZI164" s="71"/>
      <c r="QZJ164" s="71"/>
      <c r="QZK164" s="71"/>
      <c r="QZL164" s="71"/>
      <c r="QZM164" s="71"/>
      <c r="QZN164" s="71"/>
      <c r="QZO164" s="71"/>
      <c r="QZP164" s="72"/>
      <c r="QZQ164" s="72"/>
      <c r="QZR164" s="72"/>
      <c r="QZS164" s="72"/>
      <c r="QZT164" s="72"/>
      <c r="QZU164" s="72"/>
      <c r="QZV164" s="72"/>
      <c r="QZW164" s="72"/>
      <c r="QZX164" s="72"/>
      <c r="QZY164" s="71"/>
      <c r="QZZ164" s="71"/>
      <c r="RAA164" s="71"/>
      <c r="RAB164" s="71"/>
      <c r="RAC164" s="71"/>
      <c r="RAD164" s="71"/>
      <c r="RAE164" s="71"/>
      <c r="RAF164" s="72"/>
      <c r="RAG164" s="72"/>
      <c r="RAH164" s="72"/>
      <c r="RAI164" s="72"/>
      <c r="RAJ164" s="72"/>
      <c r="RAK164" s="72"/>
      <c r="RAL164" s="72"/>
      <c r="RAM164" s="72"/>
      <c r="RAN164" s="72"/>
      <c r="RAO164" s="71"/>
      <c r="RAP164" s="71"/>
      <c r="RAQ164" s="71"/>
      <c r="RAR164" s="71"/>
      <c r="RAS164" s="71"/>
      <c r="RAT164" s="71"/>
      <c r="RAU164" s="71"/>
      <c r="RAV164" s="72"/>
      <c r="RAW164" s="72"/>
      <c r="RAX164" s="72"/>
      <c r="RAY164" s="72"/>
      <c r="RAZ164" s="72"/>
      <c r="RBA164" s="72"/>
      <c r="RBB164" s="72"/>
      <c r="RBC164" s="72"/>
      <c r="RBD164" s="72"/>
      <c r="RBE164" s="71"/>
      <c r="RBF164" s="71"/>
      <c r="RBG164" s="71"/>
      <c r="RBH164" s="71"/>
      <c r="RBI164" s="71"/>
      <c r="RBJ164" s="71"/>
      <c r="RBK164" s="71"/>
      <c r="RBL164" s="72"/>
      <c r="RBM164" s="72"/>
      <c r="RBN164" s="72"/>
      <c r="RBO164" s="72"/>
      <c r="RBP164" s="72"/>
      <c r="RBQ164" s="72"/>
      <c r="RBR164" s="72"/>
      <c r="RBS164" s="72"/>
      <c r="RBT164" s="72"/>
      <c r="RBU164" s="71"/>
      <c r="RBV164" s="71"/>
      <c r="RBW164" s="71"/>
      <c r="RBX164" s="71"/>
      <c r="RBY164" s="71"/>
      <c r="RBZ164" s="71"/>
      <c r="RCA164" s="71"/>
      <c r="RCB164" s="72"/>
      <c r="RCC164" s="72"/>
      <c r="RCD164" s="72"/>
      <c r="RCE164" s="72"/>
      <c r="RCF164" s="72"/>
      <c r="RCG164" s="72"/>
      <c r="RCH164" s="72"/>
      <c r="RCI164" s="72"/>
      <c r="RCJ164" s="72"/>
      <c r="RCK164" s="71"/>
      <c r="RCL164" s="71"/>
      <c r="RCM164" s="71"/>
      <c r="RCN164" s="71"/>
      <c r="RCO164" s="71"/>
      <c r="RCP164" s="71"/>
      <c r="RCQ164" s="71"/>
      <c r="RCR164" s="72"/>
      <c r="RCS164" s="72"/>
      <c r="RCT164" s="72"/>
      <c r="RCU164" s="72"/>
      <c r="RCV164" s="72"/>
      <c r="RCW164" s="72"/>
      <c r="RCX164" s="72"/>
      <c r="RCY164" s="72"/>
      <c r="RCZ164" s="72"/>
      <c r="RDA164" s="71"/>
      <c r="RDB164" s="71"/>
      <c r="RDC164" s="71"/>
      <c r="RDD164" s="71"/>
      <c r="RDE164" s="71"/>
      <c r="RDF164" s="71"/>
      <c r="RDG164" s="71"/>
      <c r="RDH164" s="72"/>
      <c r="RDI164" s="72"/>
      <c r="RDJ164" s="72"/>
      <c r="RDK164" s="72"/>
      <c r="RDL164" s="72"/>
      <c r="RDM164" s="72"/>
      <c r="RDN164" s="72"/>
      <c r="RDO164" s="72"/>
      <c r="RDP164" s="72"/>
      <c r="RDQ164" s="71"/>
      <c r="RDR164" s="71"/>
      <c r="RDS164" s="71"/>
      <c r="RDT164" s="71"/>
      <c r="RDU164" s="71"/>
      <c r="RDV164" s="71"/>
      <c r="RDW164" s="71"/>
      <c r="RDX164" s="72"/>
      <c r="RDY164" s="72"/>
      <c r="RDZ164" s="72"/>
      <c r="REA164" s="72"/>
      <c r="REB164" s="72"/>
      <c r="REC164" s="72"/>
      <c r="RED164" s="72"/>
      <c r="REE164" s="72"/>
      <c r="REF164" s="72"/>
      <c r="REG164" s="71"/>
      <c r="REH164" s="71"/>
      <c r="REI164" s="71"/>
      <c r="REJ164" s="71"/>
      <c r="REK164" s="71"/>
      <c r="REL164" s="71"/>
      <c r="REM164" s="71"/>
      <c r="REN164" s="72"/>
      <c r="REO164" s="72"/>
      <c r="REP164" s="72"/>
      <c r="REQ164" s="72"/>
      <c r="RER164" s="72"/>
      <c r="RES164" s="72"/>
      <c r="RET164" s="72"/>
      <c r="REU164" s="72"/>
      <c r="REV164" s="72"/>
      <c r="REW164" s="71"/>
      <c r="REX164" s="71"/>
      <c r="REY164" s="71"/>
      <c r="REZ164" s="71"/>
      <c r="RFA164" s="71"/>
      <c r="RFB164" s="71"/>
      <c r="RFC164" s="71"/>
      <c r="RFD164" s="72"/>
      <c r="RFE164" s="72"/>
      <c r="RFF164" s="72"/>
      <c r="RFG164" s="72"/>
      <c r="RFH164" s="72"/>
      <c r="RFI164" s="72"/>
      <c r="RFJ164" s="72"/>
      <c r="RFK164" s="72"/>
      <c r="RFL164" s="72"/>
      <c r="RFM164" s="71"/>
      <c r="RFN164" s="71"/>
      <c r="RFO164" s="71"/>
      <c r="RFP164" s="71"/>
      <c r="RFQ164" s="71"/>
      <c r="RFR164" s="71"/>
      <c r="RFS164" s="71"/>
      <c r="RFT164" s="72"/>
      <c r="RFU164" s="72"/>
      <c r="RFV164" s="72"/>
      <c r="RFW164" s="72"/>
      <c r="RFX164" s="72"/>
      <c r="RFY164" s="72"/>
      <c r="RFZ164" s="72"/>
      <c r="RGA164" s="72"/>
      <c r="RGB164" s="72"/>
      <c r="RGC164" s="71"/>
      <c r="RGD164" s="71"/>
      <c r="RGE164" s="71"/>
      <c r="RGF164" s="71"/>
      <c r="RGG164" s="71"/>
      <c r="RGH164" s="71"/>
      <c r="RGI164" s="71"/>
      <c r="RGJ164" s="72"/>
      <c r="RGK164" s="72"/>
      <c r="RGL164" s="72"/>
      <c r="RGM164" s="72"/>
      <c r="RGN164" s="72"/>
      <c r="RGO164" s="72"/>
      <c r="RGP164" s="72"/>
      <c r="RGQ164" s="72"/>
      <c r="RGR164" s="72"/>
      <c r="RGS164" s="71"/>
      <c r="RGT164" s="71"/>
      <c r="RGU164" s="71"/>
      <c r="RGV164" s="71"/>
      <c r="RGW164" s="71"/>
      <c r="RGX164" s="71"/>
      <c r="RGY164" s="71"/>
      <c r="RGZ164" s="72"/>
      <c r="RHA164" s="72"/>
      <c r="RHB164" s="72"/>
      <c r="RHC164" s="72"/>
      <c r="RHD164" s="72"/>
      <c r="RHE164" s="72"/>
      <c r="RHF164" s="72"/>
      <c r="RHG164" s="72"/>
      <c r="RHH164" s="72"/>
      <c r="RHI164" s="71"/>
      <c r="RHJ164" s="71"/>
      <c r="RHK164" s="71"/>
      <c r="RHL164" s="71"/>
      <c r="RHM164" s="71"/>
      <c r="RHN164" s="71"/>
      <c r="RHO164" s="71"/>
      <c r="RHP164" s="72"/>
      <c r="RHQ164" s="72"/>
      <c r="RHR164" s="72"/>
      <c r="RHS164" s="72"/>
      <c r="RHT164" s="72"/>
      <c r="RHU164" s="72"/>
      <c r="RHV164" s="72"/>
      <c r="RHW164" s="72"/>
      <c r="RHX164" s="72"/>
      <c r="RHY164" s="71"/>
      <c r="RHZ164" s="71"/>
      <c r="RIA164" s="71"/>
      <c r="RIB164" s="71"/>
      <c r="RIC164" s="71"/>
      <c r="RID164" s="71"/>
      <c r="RIE164" s="71"/>
      <c r="RIF164" s="72"/>
      <c r="RIG164" s="72"/>
      <c r="RIH164" s="72"/>
      <c r="RII164" s="72"/>
      <c r="RIJ164" s="72"/>
      <c r="RIK164" s="72"/>
      <c r="RIL164" s="72"/>
      <c r="RIM164" s="72"/>
      <c r="RIN164" s="72"/>
      <c r="RIO164" s="71"/>
      <c r="RIP164" s="71"/>
      <c r="RIQ164" s="71"/>
      <c r="RIR164" s="71"/>
      <c r="RIS164" s="71"/>
      <c r="RIT164" s="71"/>
      <c r="RIU164" s="71"/>
      <c r="RIV164" s="72"/>
      <c r="RIW164" s="72"/>
      <c r="RIX164" s="72"/>
      <c r="RIY164" s="72"/>
      <c r="RIZ164" s="72"/>
      <c r="RJA164" s="72"/>
      <c r="RJB164" s="72"/>
      <c r="RJC164" s="72"/>
      <c r="RJD164" s="72"/>
      <c r="RJE164" s="71"/>
      <c r="RJF164" s="71"/>
      <c r="RJG164" s="71"/>
      <c r="RJH164" s="71"/>
      <c r="RJI164" s="71"/>
      <c r="RJJ164" s="71"/>
      <c r="RJK164" s="71"/>
      <c r="RJL164" s="72"/>
      <c r="RJM164" s="72"/>
      <c r="RJN164" s="72"/>
      <c r="RJO164" s="72"/>
      <c r="RJP164" s="72"/>
      <c r="RJQ164" s="72"/>
      <c r="RJR164" s="72"/>
      <c r="RJS164" s="72"/>
      <c r="RJT164" s="72"/>
      <c r="RJU164" s="71"/>
      <c r="RJV164" s="71"/>
      <c r="RJW164" s="71"/>
      <c r="RJX164" s="71"/>
      <c r="RJY164" s="71"/>
      <c r="RJZ164" s="71"/>
      <c r="RKA164" s="71"/>
      <c r="RKB164" s="72"/>
      <c r="RKC164" s="72"/>
      <c r="RKD164" s="72"/>
      <c r="RKE164" s="72"/>
      <c r="RKF164" s="72"/>
      <c r="RKG164" s="72"/>
      <c r="RKH164" s="72"/>
      <c r="RKI164" s="72"/>
      <c r="RKJ164" s="72"/>
      <c r="RKK164" s="71"/>
      <c r="RKL164" s="71"/>
      <c r="RKM164" s="71"/>
      <c r="RKN164" s="71"/>
      <c r="RKO164" s="71"/>
      <c r="RKP164" s="71"/>
      <c r="RKQ164" s="71"/>
      <c r="RKR164" s="72"/>
      <c r="RKS164" s="72"/>
      <c r="RKT164" s="72"/>
      <c r="RKU164" s="72"/>
      <c r="RKV164" s="72"/>
      <c r="RKW164" s="72"/>
      <c r="RKX164" s="72"/>
      <c r="RKY164" s="72"/>
      <c r="RKZ164" s="72"/>
      <c r="RLA164" s="71"/>
      <c r="RLB164" s="71"/>
      <c r="RLC164" s="71"/>
      <c r="RLD164" s="71"/>
      <c r="RLE164" s="71"/>
      <c r="RLF164" s="71"/>
      <c r="RLG164" s="71"/>
      <c r="RLH164" s="72"/>
      <c r="RLI164" s="72"/>
      <c r="RLJ164" s="72"/>
      <c r="RLK164" s="72"/>
      <c r="RLL164" s="72"/>
      <c r="RLM164" s="72"/>
      <c r="RLN164" s="72"/>
      <c r="RLO164" s="72"/>
      <c r="RLP164" s="72"/>
      <c r="RLQ164" s="71"/>
      <c r="RLR164" s="71"/>
      <c r="RLS164" s="71"/>
      <c r="RLT164" s="71"/>
      <c r="RLU164" s="71"/>
      <c r="RLV164" s="71"/>
      <c r="RLW164" s="71"/>
      <c r="RLX164" s="72"/>
      <c r="RLY164" s="72"/>
      <c r="RLZ164" s="72"/>
      <c r="RMA164" s="72"/>
      <c r="RMB164" s="72"/>
      <c r="RMC164" s="72"/>
      <c r="RMD164" s="72"/>
      <c r="RME164" s="72"/>
      <c r="RMF164" s="72"/>
      <c r="RMG164" s="71"/>
      <c r="RMH164" s="71"/>
      <c r="RMI164" s="71"/>
      <c r="RMJ164" s="71"/>
      <c r="RMK164" s="71"/>
      <c r="RML164" s="71"/>
      <c r="RMM164" s="71"/>
      <c r="RMN164" s="72"/>
      <c r="RMO164" s="72"/>
      <c r="RMP164" s="72"/>
      <c r="RMQ164" s="72"/>
      <c r="RMR164" s="72"/>
      <c r="RMS164" s="72"/>
      <c r="RMT164" s="72"/>
      <c r="RMU164" s="72"/>
      <c r="RMV164" s="72"/>
      <c r="RMW164" s="71"/>
      <c r="RMX164" s="71"/>
      <c r="RMY164" s="71"/>
      <c r="RMZ164" s="71"/>
      <c r="RNA164" s="71"/>
      <c r="RNB164" s="71"/>
      <c r="RNC164" s="71"/>
      <c r="RND164" s="72"/>
      <c r="RNE164" s="72"/>
      <c r="RNF164" s="72"/>
      <c r="RNG164" s="72"/>
      <c r="RNH164" s="72"/>
      <c r="RNI164" s="72"/>
      <c r="RNJ164" s="72"/>
      <c r="RNK164" s="72"/>
      <c r="RNL164" s="72"/>
      <c r="RNM164" s="71"/>
      <c r="RNN164" s="71"/>
      <c r="RNO164" s="71"/>
      <c r="RNP164" s="71"/>
      <c r="RNQ164" s="71"/>
      <c r="RNR164" s="71"/>
      <c r="RNS164" s="71"/>
      <c r="RNT164" s="72"/>
      <c r="RNU164" s="72"/>
      <c r="RNV164" s="72"/>
      <c r="RNW164" s="72"/>
      <c r="RNX164" s="72"/>
      <c r="RNY164" s="72"/>
      <c r="RNZ164" s="72"/>
      <c r="ROA164" s="72"/>
      <c r="ROB164" s="72"/>
      <c r="ROC164" s="71"/>
      <c r="ROD164" s="71"/>
      <c r="ROE164" s="71"/>
      <c r="ROF164" s="71"/>
      <c r="ROG164" s="71"/>
      <c r="ROH164" s="71"/>
      <c r="ROI164" s="71"/>
      <c r="ROJ164" s="72"/>
      <c r="ROK164" s="72"/>
      <c r="ROL164" s="72"/>
      <c r="ROM164" s="72"/>
      <c r="RON164" s="72"/>
      <c r="ROO164" s="72"/>
      <c r="ROP164" s="72"/>
      <c r="ROQ164" s="72"/>
      <c r="ROR164" s="72"/>
      <c r="ROS164" s="71"/>
      <c r="ROT164" s="71"/>
      <c r="ROU164" s="71"/>
      <c r="ROV164" s="71"/>
      <c r="ROW164" s="71"/>
      <c r="ROX164" s="71"/>
      <c r="ROY164" s="71"/>
      <c r="ROZ164" s="72"/>
      <c r="RPA164" s="72"/>
      <c r="RPB164" s="72"/>
      <c r="RPC164" s="72"/>
      <c r="RPD164" s="72"/>
      <c r="RPE164" s="72"/>
      <c r="RPF164" s="72"/>
      <c r="RPG164" s="72"/>
      <c r="RPH164" s="72"/>
      <c r="RPI164" s="71"/>
      <c r="RPJ164" s="71"/>
      <c r="RPK164" s="71"/>
      <c r="RPL164" s="71"/>
      <c r="RPM164" s="71"/>
      <c r="RPN164" s="71"/>
      <c r="RPO164" s="71"/>
      <c r="RPP164" s="72"/>
      <c r="RPQ164" s="72"/>
      <c r="RPR164" s="72"/>
      <c r="RPS164" s="72"/>
      <c r="RPT164" s="72"/>
      <c r="RPU164" s="72"/>
      <c r="RPV164" s="72"/>
      <c r="RPW164" s="72"/>
      <c r="RPX164" s="72"/>
      <c r="RPY164" s="71"/>
      <c r="RPZ164" s="71"/>
      <c r="RQA164" s="71"/>
      <c r="RQB164" s="71"/>
      <c r="RQC164" s="71"/>
      <c r="RQD164" s="71"/>
      <c r="RQE164" s="71"/>
      <c r="RQF164" s="72"/>
      <c r="RQG164" s="72"/>
      <c r="RQH164" s="72"/>
      <c r="RQI164" s="72"/>
      <c r="RQJ164" s="72"/>
      <c r="RQK164" s="72"/>
      <c r="RQL164" s="72"/>
      <c r="RQM164" s="72"/>
      <c r="RQN164" s="72"/>
      <c r="RQO164" s="71"/>
      <c r="RQP164" s="71"/>
      <c r="RQQ164" s="71"/>
      <c r="RQR164" s="71"/>
      <c r="RQS164" s="71"/>
      <c r="RQT164" s="71"/>
      <c r="RQU164" s="71"/>
      <c r="RQV164" s="72"/>
      <c r="RQW164" s="72"/>
      <c r="RQX164" s="72"/>
      <c r="RQY164" s="72"/>
      <c r="RQZ164" s="72"/>
      <c r="RRA164" s="72"/>
      <c r="RRB164" s="72"/>
      <c r="RRC164" s="72"/>
      <c r="RRD164" s="72"/>
      <c r="RRE164" s="71"/>
      <c r="RRF164" s="71"/>
      <c r="RRG164" s="71"/>
      <c r="RRH164" s="71"/>
      <c r="RRI164" s="71"/>
      <c r="RRJ164" s="71"/>
      <c r="RRK164" s="71"/>
      <c r="RRL164" s="72"/>
      <c r="RRM164" s="72"/>
      <c r="RRN164" s="72"/>
      <c r="RRO164" s="72"/>
      <c r="RRP164" s="72"/>
      <c r="RRQ164" s="72"/>
      <c r="RRR164" s="72"/>
      <c r="RRS164" s="72"/>
      <c r="RRT164" s="72"/>
      <c r="RRU164" s="71"/>
      <c r="RRV164" s="71"/>
      <c r="RRW164" s="71"/>
      <c r="RRX164" s="71"/>
      <c r="RRY164" s="71"/>
      <c r="RRZ164" s="71"/>
      <c r="RSA164" s="71"/>
      <c r="RSB164" s="72"/>
      <c r="RSC164" s="72"/>
      <c r="RSD164" s="72"/>
      <c r="RSE164" s="72"/>
      <c r="RSF164" s="72"/>
      <c r="RSG164" s="72"/>
      <c r="RSH164" s="72"/>
      <c r="RSI164" s="72"/>
      <c r="RSJ164" s="72"/>
      <c r="RSK164" s="71"/>
      <c r="RSL164" s="71"/>
      <c r="RSM164" s="71"/>
      <c r="RSN164" s="71"/>
      <c r="RSO164" s="71"/>
      <c r="RSP164" s="71"/>
      <c r="RSQ164" s="71"/>
      <c r="RSR164" s="72"/>
      <c r="RSS164" s="72"/>
      <c r="RST164" s="72"/>
      <c r="RSU164" s="72"/>
      <c r="RSV164" s="72"/>
      <c r="RSW164" s="72"/>
      <c r="RSX164" s="72"/>
      <c r="RSY164" s="72"/>
      <c r="RSZ164" s="72"/>
      <c r="RTA164" s="71"/>
      <c r="RTB164" s="71"/>
      <c r="RTC164" s="71"/>
      <c r="RTD164" s="71"/>
      <c r="RTE164" s="71"/>
      <c r="RTF164" s="71"/>
      <c r="RTG164" s="71"/>
      <c r="RTH164" s="72"/>
      <c r="RTI164" s="72"/>
      <c r="RTJ164" s="72"/>
      <c r="RTK164" s="72"/>
      <c r="RTL164" s="72"/>
      <c r="RTM164" s="72"/>
      <c r="RTN164" s="72"/>
      <c r="RTO164" s="72"/>
      <c r="RTP164" s="72"/>
      <c r="RTQ164" s="71"/>
      <c r="RTR164" s="71"/>
      <c r="RTS164" s="71"/>
      <c r="RTT164" s="71"/>
      <c r="RTU164" s="71"/>
      <c r="RTV164" s="71"/>
      <c r="RTW164" s="71"/>
      <c r="RTX164" s="72"/>
      <c r="RTY164" s="72"/>
      <c r="RTZ164" s="72"/>
      <c r="RUA164" s="72"/>
      <c r="RUB164" s="72"/>
      <c r="RUC164" s="72"/>
      <c r="RUD164" s="72"/>
      <c r="RUE164" s="72"/>
      <c r="RUF164" s="72"/>
      <c r="RUG164" s="71"/>
      <c r="RUH164" s="71"/>
      <c r="RUI164" s="71"/>
      <c r="RUJ164" s="71"/>
      <c r="RUK164" s="71"/>
      <c r="RUL164" s="71"/>
      <c r="RUM164" s="71"/>
      <c r="RUN164" s="72"/>
      <c r="RUO164" s="72"/>
      <c r="RUP164" s="72"/>
      <c r="RUQ164" s="72"/>
      <c r="RUR164" s="72"/>
      <c r="RUS164" s="72"/>
      <c r="RUT164" s="72"/>
      <c r="RUU164" s="72"/>
      <c r="RUV164" s="72"/>
      <c r="RUW164" s="71"/>
      <c r="RUX164" s="71"/>
      <c r="RUY164" s="71"/>
      <c r="RUZ164" s="71"/>
      <c r="RVA164" s="71"/>
      <c r="RVB164" s="71"/>
      <c r="RVC164" s="71"/>
      <c r="RVD164" s="72"/>
      <c r="RVE164" s="72"/>
      <c r="RVF164" s="72"/>
      <c r="RVG164" s="72"/>
      <c r="RVH164" s="72"/>
      <c r="RVI164" s="72"/>
      <c r="RVJ164" s="72"/>
      <c r="RVK164" s="72"/>
      <c r="RVL164" s="72"/>
      <c r="RVM164" s="71"/>
      <c r="RVN164" s="71"/>
      <c r="RVO164" s="71"/>
      <c r="RVP164" s="71"/>
      <c r="RVQ164" s="71"/>
      <c r="RVR164" s="71"/>
      <c r="RVS164" s="71"/>
      <c r="RVT164" s="72"/>
      <c r="RVU164" s="72"/>
      <c r="RVV164" s="72"/>
      <c r="RVW164" s="72"/>
      <c r="RVX164" s="72"/>
      <c r="RVY164" s="72"/>
      <c r="RVZ164" s="72"/>
      <c r="RWA164" s="72"/>
      <c r="RWB164" s="72"/>
      <c r="RWC164" s="71"/>
      <c r="RWD164" s="71"/>
      <c r="RWE164" s="71"/>
      <c r="RWF164" s="71"/>
      <c r="RWG164" s="71"/>
      <c r="RWH164" s="71"/>
      <c r="RWI164" s="71"/>
      <c r="RWJ164" s="72"/>
      <c r="RWK164" s="72"/>
      <c r="RWL164" s="72"/>
      <c r="RWM164" s="72"/>
      <c r="RWN164" s="72"/>
      <c r="RWO164" s="72"/>
      <c r="RWP164" s="72"/>
      <c r="RWQ164" s="72"/>
      <c r="RWR164" s="72"/>
      <c r="RWS164" s="71"/>
      <c r="RWT164" s="71"/>
      <c r="RWU164" s="71"/>
      <c r="RWV164" s="71"/>
      <c r="RWW164" s="71"/>
      <c r="RWX164" s="71"/>
      <c r="RWY164" s="71"/>
      <c r="RWZ164" s="72"/>
      <c r="RXA164" s="72"/>
      <c r="RXB164" s="72"/>
      <c r="RXC164" s="72"/>
      <c r="RXD164" s="72"/>
      <c r="RXE164" s="72"/>
      <c r="RXF164" s="72"/>
      <c r="RXG164" s="72"/>
      <c r="RXH164" s="72"/>
      <c r="RXI164" s="71"/>
      <c r="RXJ164" s="71"/>
      <c r="RXK164" s="71"/>
      <c r="RXL164" s="71"/>
      <c r="RXM164" s="71"/>
      <c r="RXN164" s="71"/>
      <c r="RXO164" s="71"/>
      <c r="RXP164" s="72"/>
      <c r="RXQ164" s="72"/>
      <c r="RXR164" s="72"/>
      <c r="RXS164" s="72"/>
      <c r="RXT164" s="72"/>
      <c r="RXU164" s="72"/>
      <c r="RXV164" s="72"/>
      <c r="RXW164" s="72"/>
      <c r="RXX164" s="72"/>
      <c r="RXY164" s="71"/>
      <c r="RXZ164" s="71"/>
      <c r="RYA164" s="71"/>
      <c r="RYB164" s="71"/>
      <c r="RYC164" s="71"/>
      <c r="RYD164" s="71"/>
      <c r="RYE164" s="71"/>
      <c r="RYF164" s="72"/>
      <c r="RYG164" s="72"/>
      <c r="RYH164" s="72"/>
      <c r="RYI164" s="72"/>
      <c r="RYJ164" s="72"/>
      <c r="RYK164" s="72"/>
      <c r="RYL164" s="72"/>
      <c r="RYM164" s="72"/>
      <c r="RYN164" s="72"/>
      <c r="RYO164" s="71"/>
      <c r="RYP164" s="71"/>
      <c r="RYQ164" s="71"/>
      <c r="RYR164" s="71"/>
      <c r="RYS164" s="71"/>
      <c r="RYT164" s="71"/>
      <c r="RYU164" s="71"/>
      <c r="RYV164" s="72"/>
      <c r="RYW164" s="72"/>
      <c r="RYX164" s="72"/>
      <c r="RYY164" s="72"/>
      <c r="RYZ164" s="72"/>
      <c r="RZA164" s="72"/>
      <c r="RZB164" s="72"/>
      <c r="RZC164" s="72"/>
      <c r="RZD164" s="72"/>
      <c r="RZE164" s="71"/>
      <c r="RZF164" s="71"/>
      <c r="RZG164" s="71"/>
      <c r="RZH164" s="71"/>
      <c r="RZI164" s="71"/>
      <c r="RZJ164" s="71"/>
      <c r="RZK164" s="71"/>
      <c r="RZL164" s="72"/>
      <c r="RZM164" s="72"/>
      <c r="RZN164" s="72"/>
      <c r="RZO164" s="72"/>
      <c r="RZP164" s="72"/>
      <c r="RZQ164" s="72"/>
      <c r="RZR164" s="72"/>
      <c r="RZS164" s="72"/>
      <c r="RZT164" s="72"/>
      <c r="RZU164" s="71"/>
      <c r="RZV164" s="71"/>
      <c r="RZW164" s="71"/>
      <c r="RZX164" s="71"/>
      <c r="RZY164" s="71"/>
      <c r="RZZ164" s="71"/>
      <c r="SAA164" s="71"/>
      <c r="SAB164" s="72"/>
      <c r="SAC164" s="72"/>
      <c r="SAD164" s="72"/>
      <c r="SAE164" s="72"/>
      <c r="SAF164" s="72"/>
      <c r="SAG164" s="72"/>
      <c r="SAH164" s="72"/>
      <c r="SAI164" s="72"/>
      <c r="SAJ164" s="72"/>
      <c r="SAK164" s="71"/>
      <c r="SAL164" s="71"/>
      <c r="SAM164" s="71"/>
      <c r="SAN164" s="71"/>
      <c r="SAO164" s="71"/>
      <c r="SAP164" s="71"/>
      <c r="SAQ164" s="71"/>
      <c r="SAR164" s="72"/>
      <c r="SAS164" s="72"/>
      <c r="SAT164" s="72"/>
      <c r="SAU164" s="72"/>
      <c r="SAV164" s="72"/>
      <c r="SAW164" s="72"/>
      <c r="SAX164" s="72"/>
      <c r="SAY164" s="72"/>
      <c r="SAZ164" s="72"/>
      <c r="SBA164" s="71"/>
      <c r="SBB164" s="71"/>
      <c r="SBC164" s="71"/>
      <c r="SBD164" s="71"/>
      <c r="SBE164" s="71"/>
      <c r="SBF164" s="71"/>
      <c r="SBG164" s="71"/>
      <c r="SBH164" s="72"/>
      <c r="SBI164" s="72"/>
      <c r="SBJ164" s="72"/>
      <c r="SBK164" s="72"/>
      <c r="SBL164" s="72"/>
      <c r="SBM164" s="72"/>
      <c r="SBN164" s="72"/>
      <c r="SBO164" s="72"/>
      <c r="SBP164" s="72"/>
      <c r="SBQ164" s="71"/>
      <c r="SBR164" s="71"/>
      <c r="SBS164" s="71"/>
      <c r="SBT164" s="71"/>
      <c r="SBU164" s="71"/>
      <c r="SBV164" s="71"/>
      <c r="SBW164" s="71"/>
      <c r="SBX164" s="72"/>
      <c r="SBY164" s="72"/>
      <c r="SBZ164" s="72"/>
      <c r="SCA164" s="72"/>
      <c r="SCB164" s="72"/>
      <c r="SCC164" s="72"/>
      <c r="SCD164" s="72"/>
      <c r="SCE164" s="72"/>
      <c r="SCF164" s="72"/>
      <c r="SCG164" s="71"/>
      <c r="SCH164" s="71"/>
      <c r="SCI164" s="71"/>
      <c r="SCJ164" s="71"/>
      <c r="SCK164" s="71"/>
      <c r="SCL164" s="71"/>
      <c r="SCM164" s="71"/>
      <c r="SCN164" s="72"/>
      <c r="SCO164" s="72"/>
      <c r="SCP164" s="72"/>
      <c r="SCQ164" s="72"/>
      <c r="SCR164" s="72"/>
      <c r="SCS164" s="72"/>
      <c r="SCT164" s="72"/>
      <c r="SCU164" s="72"/>
      <c r="SCV164" s="72"/>
      <c r="SCW164" s="71"/>
      <c r="SCX164" s="71"/>
      <c r="SCY164" s="71"/>
      <c r="SCZ164" s="71"/>
      <c r="SDA164" s="71"/>
      <c r="SDB164" s="71"/>
      <c r="SDC164" s="71"/>
      <c r="SDD164" s="72"/>
      <c r="SDE164" s="72"/>
      <c r="SDF164" s="72"/>
      <c r="SDG164" s="72"/>
      <c r="SDH164" s="72"/>
      <c r="SDI164" s="72"/>
      <c r="SDJ164" s="72"/>
      <c r="SDK164" s="72"/>
      <c r="SDL164" s="72"/>
      <c r="SDM164" s="71"/>
      <c r="SDN164" s="71"/>
      <c r="SDO164" s="71"/>
      <c r="SDP164" s="71"/>
      <c r="SDQ164" s="71"/>
      <c r="SDR164" s="71"/>
      <c r="SDS164" s="71"/>
      <c r="SDT164" s="72"/>
      <c r="SDU164" s="72"/>
      <c r="SDV164" s="72"/>
      <c r="SDW164" s="72"/>
      <c r="SDX164" s="72"/>
      <c r="SDY164" s="72"/>
      <c r="SDZ164" s="72"/>
      <c r="SEA164" s="72"/>
      <c r="SEB164" s="72"/>
      <c r="SEC164" s="71"/>
      <c r="SED164" s="71"/>
      <c r="SEE164" s="71"/>
      <c r="SEF164" s="71"/>
      <c r="SEG164" s="71"/>
      <c r="SEH164" s="71"/>
      <c r="SEI164" s="71"/>
      <c r="SEJ164" s="72"/>
      <c r="SEK164" s="72"/>
      <c r="SEL164" s="72"/>
      <c r="SEM164" s="72"/>
      <c r="SEN164" s="72"/>
      <c r="SEO164" s="72"/>
      <c r="SEP164" s="72"/>
      <c r="SEQ164" s="72"/>
      <c r="SER164" s="72"/>
      <c r="SES164" s="71"/>
      <c r="SET164" s="71"/>
      <c r="SEU164" s="71"/>
      <c r="SEV164" s="71"/>
      <c r="SEW164" s="71"/>
      <c r="SEX164" s="71"/>
      <c r="SEY164" s="71"/>
      <c r="SEZ164" s="72"/>
      <c r="SFA164" s="72"/>
      <c r="SFB164" s="72"/>
      <c r="SFC164" s="72"/>
      <c r="SFD164" s="72"/>
      <c r="SFE164" s="72"/>
      <c r="SFF164" s="72"/>
      <c r="SFG164" s="72"/>
      <c r="SFH164" s="72"/>
      <c r="SFI164" s="71"/>
      <c r="SFJ164" s="71"/>
      <c r="SFK164" s="71"/>
      <c r="SFL164" s="71"/>
      <c r="SFM164" s="71"/>
      <c r="SFN164" s="71"/>
      <c r="SFO164" s="71"/>
      <c r="SFP164" s="72"/>
      <c r="SFQ164" s="72"/>
      <c r="SFR164" s="72"/>
      <c r="SFS164" s="72"/>
      <c r="SFT164" s="72"/>
      <c r="SFU164" s="72"/>
      <c r="SFV164" s="72"/>
      <c r="SFW164" s="72"/>
      <c r="SFX164" s="72"/>
      <c r="SFY164" s="71"/>
      <c r="SFZ164" s="71"/>
      <c r="SGA164" s="71"/>
      <c r="SGB164" s="71"/>
      <c r="SGC164" s="71"/>
      <c r="SGD164" s="71"/>
      <c r="SGE164" s="71"/>
      <c r="SGF164" s="72"/>
      <c r="SGG164" s="72"/>
      <c r="SGH164" s="72"/>
      <c r="SGI164" s="72"/>
      <c r="SGJ164" s="72"/>
      <c r="SGK164" s="72"/>
      <c r="SGL164" s="72"/>
      <c r="SGM164" s="72"/>
      <c r="SGN164" s="72"/>
      <c r="SGO164" s="71"/>
      <c r="SGP164" s="71"/>
      <c r="SGQ164" s="71"/>
      <c r="SGR164" s="71"/>
      <c r="SGS164" s="71"/>
      <c r="SGT164" s="71"/>
      <c r="SGU164" s="71"/>
      <c r="SGV164" s="72"/>
      <c r="SGW164" s="72"/>
      <c r="SGX164" s="72"/>
      <c r="SGY164" s="72"/>
      <c r="SGZ164" s="72"/>
      <c r="SHA164" s="72"/>
      <c r="SHB164" s="72"/>
      <c r="SHC164" s="72"/>
      <c r="SHD164" s="72"/>
      <c r="SHE164" s="71"/>
      <c r="SHF164" s="71"/>
      <c r="SHG164" s="71"/>
      <c r="SHH164" s="71"/>
      <c r="SHI164" s="71"/>
      <c r="SHJ164" s="71"/>
      <c r="SHK164" s="71"/>
      <c r="SHL164" s="72"/>
      <c r="SHM164" s="72"/>
      <c r="SHN164" s="72"/>
      <c r="SHO164" s="72"/>
      <c r="SHP164" s="72"/>
      <c r="SHQ164" s="72"/>
      <c r="SHR164" s="72"/>
      <c r="SHS164" s="72"/>
      <c r="SHT164" s="72"/>
      <c r="SHU164" s="71"/>
      <c r="SHV164" s="71"/>
      <c r="SHW164" s="71"/>
      <c r="SHX164" s="71"/>
      <c r="SHY164" s="71"/>
      <c r="SHZ164" s="71"/>
      <c r="SIA164" s="71"/>
      <c r="SIB164" s="72"/>
      <c r="SIC164" s="72"/>
      <c r="SID164" s="72"/>
      <c r="SIE164" s="72"/>
      <c r="SIF164" s="72"/>
      <c r="SIG164" s="72"/>
      <c r="SIH164" s="72"/>
      <c r="SII164" s="72"/>
      <c r="SIJ164" s="72"/>
      <c r="SIK164" s="71"/>
      <c r="SIL164" s="71"/>
      <c r="SIM164" s="71"/>
      <c r="SIN164" s="71"/>
      <c r="SIO164" s="71"/>
      <c r="SIP164" s="71"/>
      <c r="SIQ164" s="71"/>
      <c r="SIR164" s="72"/>
      <c r="SIS164" s="72"/>
      <c r="SIT164" s="72"/>
      <c r="SIU164" s="72"/>
      <c r="SIV164" s="72"/>
      <c r="SIW164" s="72"/>
      <c r="SIX164" s="72"/>
      <c r="SIY164" s="72"/>
      <c r="SIZ164" s="72"/>
      <c r="SJA164" s="71"/>
      <c r="SJB164" s="71"/>
      <c r="SJC164" s="71"/>
      <c r="SJD164" s="71"/>
      <c r="SJE164" s="71"/>
      <c r="SJF164" s="71"/>
      <c r="SJG164" s="71"/>
      <c r="SJH164" s="72"/>
      <c r="SJI164" s="72"/>
      <c r="SJJ164" s="72"/>
      <c r="SJK164" s="72"/>
      <c r="SJL164" s="72"/>
      <c r="SJM164" s="72"/>
      <c r="SJN164" s="72"/>
      <c r="SJO164" s="72"/>
      <c r="SJP164" s="72"/>
      <c r="SJQ164" s="71"/>
      <c r="SJR164" s="71"/>
      <c r="SJS164" s="71"/>
      <c r="SJT164" s="71"/>
      <c r="SJU164" s="71"/>
      <c r="SJV164" s="71"/>
      <c r="SJW164" s="71"/>
      <c r="SJX164" s="72"/>
      <c r="SJY164" s="72"/>
      <c r="SJZ164" s="72"/>
      <c r="SKA164" s="72"/>
      <c r="SKB164" s="72"/>
      <c r="SKC164" s="72"/>
      <c r="SKD164" s="72"/>
      <c r="SKE164" s="72"/>
      <c r="SKF164" s="72"/>
      <c r="SKG164" s="71"/>
      <c r="SKH164" s="71"/>
      <c r="SKI164" s="71"/>
      <c r="SKJ164" s="71"/>
      <c r="SKK164" s="71"/>
      <c r="SKL164" s="71"/>
      <c r="SKM164" s="71"/>
      <c r="SKN164" s="72"/>
      <c r="SKO164" s="72"/>
      <c r="SKP164" s="72"/>
      <c r="SKQ164" s="72"/>
      <c r="SKR164" s="72"/>
      <c r="SKS164" s="72"/>
      <c r="SKT164" s="72"/>
      <c r="SKU164" s="72"/>
      <c r="SKV164" s="72"/>
      <c r="SKW164" s="71"/>
      <c r="SKX164" s="71"/>
      <c r="SKY164" s="71"/>
      <c r="SKZ164" s="71"/>
      <c r="SLA164" s="71"/>
      <c r="SLB164" s="71"/>
      <c r="SLC164" s="71"/>
      <c r="SLD164" s="72"/>
      <c r="SLE164" s="72"/>
      <c r="SLF164" s="72"/>
      <c r="SLG164" s="72"/>
      <c r="SLH164" s="72"/>
      <c r="SLI164" s="72"/>
      <c r="SLJ164" s="72"/>
      <c r="SLK164" s="72"/>
      <c r="SLL164" s="72"/>
      <c r="SLM164" s="71"/>
      <c r="SLN164" s="71"/>
      <c r="SLO164" s="71"/>
      <c r="SLP164" s="71"/>
      <c r="SLQ164" s="71"/>
      <c r="SLR164" s="71"/>
      <c r="SLS164" s="71"/>
      <c r="SLT164" s="72"/>
      <c r="SLU164" s="72"/>
      <c r="SLV164" s="72"/>
      <c r="SLW164" s="72"/>
      <c r="SLX164" s="72"/>
      <c r="SLY164" s="72"/>
      <c r="SLZ164" s="72"/>
      <c r="SMA164" s="72"/>
      <c r="SMB164" s="72"/>
      <c r="SMC164" s="71"/>
      <c r="SMD164" s="71"/>
      <c r="SME164" s="71"/>
      <c r="SMF164" s="71"/>
      <c r="SMG164" s="71"/>
      <c r="SMH164" s="71"/>
      <c r="SMI164" s="71"/>
      <c r="SMJ164" s="72"/>
      <c r="SMK164" s="72"/>
      <c r="SML164" s="72"/>
      <c r="SMM164" s="72"/>
      <c r="SMN164" s="72"/>
      <c r="SMO164" s="72"/>
      <c r="SMP164" s="72"/>
      <c r="SMQ164" s="72"/>
      <c r="SMR164" s="72"/>
      <c r="SMS164" s="71"/>
      <c r="SMT164" s="71"/>
      <c r="SMU164" s="71"/>
      <c r="SMV164" s="71"/>
      <c r="SMW164" s="71"/>
      <c r="SMX164" s="71"/>
      <c r="SMY164" s="71"/>
      <c r="SMZ164" s="72"/>
      <c r="SNA164" s="72"/>
      <c r="SNB164" s="72"/>
      <c r="SNC164" s="72"/>
      <c r="SND164" s="72"/>
      <c r="SNE164" s="72"/>
      <c r="SNF164" s="72"/>
      <c r="SNG164" s="72"/>
      <c r="SNH164" s="72"/>
      <c r="SNI164" s="71"/>
      <c r="SNJ164" s="71"/>
      <c r="SNK164" s="71"/>
      <c r="SNL164" s="71"/>
      <c r="SNM164" s="71"/>
      <c r="SNN164" s="71"/>
      <c r="SNO164" s="71"/>
      <c r="SNP164" s="72"/>
      <c r="SNQ164" s="72"/>
      <c r="SNR164" s="72"/>
      <c r="SNS164" s="72"/>
      <c r="SNT164" s="72"/>
      <c r="SNU164" s="72"/>
      <c r="SNV164" s="72"/>
      <c r="SNW164" s="72"/>
      <c r="SNX164" s="72"/>
      <c r="SNY164" s="71"/>
      <c r="SNZ164" s="71"/>
      <c r="SOA164" s="71"/>
      <c r="SOB164" s="71"/>
      <c r="SOC164" s="71"/>
      <c r="SOD164" s="71"/>
      <c r="SOE164" s="71"/>
      <c r="SOF164" s="72"/>
      <c r="SOG164" s="72"/>
      <c r="SOH164" s="72"/>
      <c r="SOI164" s="72"/>
      <c r="SOJ164" s="72"/>
      <c r="SOK164" s="72"/>
      <c r="SOL164" s="72"/>
      <c r="SOM164" s="72"/>
      <c r="SON164" s="72"/>
      <c r="SOO164" s="71"/>
      <c r="SOP164" s="71"/>
      <c r="SOQ164" s="71"/>
      <c r="SOR164" s="71"/>
      <c r="SOS164" s="71"/>
      <c r="SOT164" s="71"/>
      <c r="SOU164" s="71"/>
      <c r="SOV164" s="72"/>
      <c r="SOW164" s="72"/>
      <c r="SOX164" s="72"/>
      <c r="SOY164" s="72"/>
      <c r="SOZ164" s="72"/>
      <c r="SPA164" s="72"/>
      <c r="SPB164" s="72"/>
      <c r="SPC164" s="72"/>
      <c r="SPD164" s="72"/>
      <c r="SPE164" s="71"/>
      <c r="SPF164" s="71"/>
      <c r="SPG164" s="71"/>
      <c r="SPH164" s="71"/>
      <c r="SPI164" s="71"/>
      <c r="SPJ164" s="71"/>
      <c r="SPK164" s="71"/>
      <c r="SPL164" s="72"/>
      <c r="SPM164" s="72"/>
      <c r="SPN164" s="72"/>
      <c r="SPO164" s="72"/>
      <c r="SPP164" s="72"/>
      <c r="SPQ164" s="72"/>
      <c r="SPR164" s="72"/>
      <c r="SPS164" s="72"/>
      <c r="SPT164" s="72"/>
      <c r="SPU164" s="71"/>
      <c r="SPV164" s="71"/>
      <c r="SPW164" s="71"/>
      <c r="SPX164" s="71"/>
      <c r="SPY164" s="71"/>
      <c r="SPZ164" s="71"/>
      <c r="SQA164" s="71"/>
      <c r="SQB164" s="72"/>
      <c r="SQC164" s="72"/>
      <c r="SQD164" s="72"/>
      <c r="SQE164" s="72"/>
      <c r="SQF164" s="72"/>
      <c r="SQG164" s="72"/>
      <c r="SQH164" s="72"/>
      <c r="SQI164" s="72"/>
      <c r="SQJ164" s="72"/>
      <c r="SQK164" s="71"/>
      <c r="SQL164" s="71"/>
      <c r="SQM164" s="71"/>
      <c r="SQN164" s="71"/>
      <c r="SQO164" s="71"/>
      <c r="SQP164" s="71"/>
      <c r="SQQ164" s="71"/>
      <c r="SQR164" s="72"/>
      <c r="SQS164" s="72"/>
      <c r="SQT164" s="72"/>
      <c r="SQU164" s="72"/>
      <c r="SQV164" s="72"/>
      <c r="SQW164" s="72"/>
      <c r="SQX164" s="72"/>
      <c r="SQY164" s="72"/>
      <c r="SQZ164" s="72"/>
      <c r="SRA164" s="71"/>
      <c r="SRB164" s="71"/>
      <c r="SRC164" s="71"/>
      <c r="SRD164" s="71"/>
      <c r="SRE164" s="71"/>
      <c r="SRF164" s="71"/>
      <c r="SRG164" s="71"/>
      <c r="SRH164" s="72"/>
      <c r="SRI164" s="72"/>
      <c r="SRJ164" s="72"/>
      <c r="SRK164" s="72"/>
      <c r="SRL164" s="72"/>
      <c r="SRM164" s="72"/>
      <c r="SRN164" s="72"/>
      <c r="SRO164" s="72"/>
      <c r="SRP164" s="72"/>
      <c r="SRQ164" s="71"/>
      <c r="SRR164" s="71"/>
      <c r="SRS164" s="71"/>
      <c r="SRT164" s="71"/>
      <c r="SRU164" s="71"/>
      <c r="SRV164" s="71"/>
      <c r="SRW164" s="71"/>
      <c r="SRX164" s="72"/>
      <c r="SRY164" s="72"/>
      <c r="SRZ164" s="72"/>
      <c r="SSA164" s="72"/>
      <c r="SSB164" s="72"/>
      <c r="SSC164" s="72"/>
      <c r="SSD164" s="72"/>
      <c r="SSE164" s="72"/>
      <c r="SSF164" s="72"/>
      <c r="SSG164" s="71"/>
      <c r="SSH164" s="71"/>
      <c r="SSI164" s="71"/>
      <c r="SSJ164" s="71"/>
      <c r="SSK164" s="71"/>
      <c r="SSL164" s="71"/>
      <c r="SSM164" s="71"/>
      <c r="SSN164" s="72"/>
      <c r="SSO164" s="72"/>
      <c r="SSP164" s="72"/>
      <c r="SSQ164" s="72"/>
      <c r="SSR164" s="72"/>
      <c r="SSS164" s="72"/>
      <c r="SST164" s="72"/>
      <c r="SSU164" s="72"/>
      <c r="SSV164" s="72"/>
      <c r="SSW164" s="71"/>
      <c r="SSX164" s="71"/>
      <c r="SSY164" s="71"/>
      <c r="SSZ164" s="71"/>
      <c r="STA164" s="71"/>
      <c r="STB164" s="71"/>
      <c r="STC164" s="71"/>
      <c r="STD164" s="72"/>
      <c r="STE164" s="72"/>
      <c r="STF164" s="72"/>
      <c r="STG164" s="72"/>
      <c r="STH164" s="72"/>
      <c r="STI164" s="72"/>
      <c r="STJ164" s="72"/>
      <c r="STK164" s="72"/>
      <c r="STL164" s="72"/>
      <c r="STM164" s="71"/>
      <c r="STN164" s="71"/>
      <c r="STO164" s="71"/>
      <c r="STP164" s="71"/>
      <c r="STQ164" s="71"/>
      <c r="STR164" s="71"/>
      <c r="STS164" s="71"/>
      <c r="STT164" s="72"/>
      <c r="STU164" s="72"/>
      <c r="STV164" s="72"/>
      <c r="STW164" s="72"/>
      <c r="STX164" s="72"/>
      <c r="STY164" s="72"/>
      <c r="STZ164" s="72"/>
      <c r="SUA164" s="72"/>
      <c r="SUB164" s="72"/>
      <c r="SUC164" s="71"/>
      <c r="SUD164" s="71"/>
      <c r="SUE164" s="71"/>
      <c r="SUF164" s="71"/>
      <c r="SUG164" s="71"/>
      <c r="SUH164" s="71"/>
      <c r="SUI164" s="71"/>
      <c r="SUJ164" s="72"/>
      <c r="SUK164" s="72"/>
      <c r="SUL164" s="72"/>
      <c r="SUM164" s="72"/>
      <c r="SUN164" s="72"/>
      <c r="SUO164" s="72"/>
      <c r="SUP164" s="72"/>
      <c r="SUQ164" s="72"/>
      <c r="SUR164" s="72"/>
      <c r="SUS164" s="71"/>
      <c r="SUT164" s="71"/>
      <c r="SUU164" s="71"/>
      <c r="SUV164" s="71"/>
      <c r="SUW164" s="71"/>
      <c r="SUX164" s="71"/>
      <c r="SUY164" s="71"/>
      <c r="SUZ164" s="72"/>
      <c r="SVA164" s="72"/>
      <c r="SVB164" s="72"/>
      <c r="SVC164" s="72"/>
      <c r="SVD164" s="72"/>
      <c r="SVE164" s="72"/>
      <c r="SVF164" s="72"/>
      <c r="SVG164" s="72"/>
      <c r="SVH164" s="72"/>
      <c r="SVI164" s="71"/>
      <c r="SVJ164" s="71"/>
      <c r="SVK164" s="71"/>
      <c r="SVL164" s="71"/>
      <c r="SVM164" s="71"/>
      <c r="SVN164" s="71"/>
      <c r="SVO164" s="71"/>
      <c r="SVP164" s="72"/>
      <c r="SVQ164" s="72"/>
      <c r="SVR164" s="72"/>
      <c r="SVS164" s="72"/>
      <c r="SVT164" s="72"/>
      <c r="SVU164" s="72"/>
      <c r="SVV164" s="72"/>
      <c r="SVW164" s="72"/>
      <c r="SVX164" s="72"/>
      <c r="SVY164" s="71"/>
      <c r="SVZ164" s="71"/>
      <c r="SWA164" s="71"/>
      <c r="SWB164" s="71"/>
      <c r="SWC164" s="71"/>
      <c r="SWD164" s="71"/>
      <c r="SWE164" s="71"/>
      <c r="SWF164" s="72"/>
      <c r="SWG164" s="72"/>
      <c r="SWH164" s="72"/>
      <c r="SWI164" s="72"/>
      <c r="SWJ164" s="72"/>
      <c r="SWK164" s="72"/>
      <c r="SWL164" s="72"/>
      <c r="SWM164" s="72"/>
      <c r="SWN164" s="72"/>
      <c r="SWO164" s="71"/>
      <c r="SWP164" s="71"/>
      <c r="SWQ164" s="71"/>
      <c r="SWR164" s="71"/>
      <c r="SWS164" s="71"/>
      <c r="SWT164" s="71"/>
      <c r="SWU164" s="71"/>
      <c r="SWV164" s="72"/>
      <c r="SWW164" s="72"/>
      <c r="SWX164" s="72"/>
      <c r="SWY164" s="72"/>
      <c r="SWZ164" s="72"/>
      <c r="SXA164" s="72"/>
      <c r="SXB164" s="72"/>
      <c r="SXC164" s="72"/>
      <c r="SXD164" s="72"/>
      <c r="SXE164" s="71"/>
      <c r="SXF164" s="71"/>
      <c r="SXG164" s="71"/>
      <c r="SXH164" s="71"/>
      <c r="SXI164" s="71"/>
      <c r="SXJ164" s="71"/>
      <c r="SXK164" s="71"/>
      <c r="SXL164" s="72"/>
      <c r="SXM164" s="72"/>
      <c r="SXN164" s="72"/>
      <c r="SXO164" s="72"/>
      <c r="SXP164" s="72"/>
      <c r="SXQ164" s="72"/>
      <c r="SXR164" s="72"/>
      <c r="SXS164" s="72"/>
      <c r="SXT164" s="72"/>
      <c r="SXU164" s="71"/>
      <c r="SXV164" s="71"/>
      <c r="SXW164" s="71"/>
      <c r="SXX164" s="71"/>
      <c r="SXY164" s="71"/>
      <c r="SXZ164" s="71"/>
      <c r="SYA164" s="71"/>
      <c r="SYB164" s="72"/>
      <c r="SYC164" s="72"/>
      <c r="SYD164" s="72"/>
      <c r="SYE164" s="72"/>
      <c r="SYF164" s="72"/>
      <c r="SYG164" s="72"/>
      <c r="SYH164" s="72"/>
      <c r="SYI164" s="72"/>
      <c r="SYJ164" s="72"/>
      <c r="SYK164" s="71"/>
      <c r="SYL164" s="71"/>
      <c r="SYM164" s="71"/>
      <c r="SYN164" s="71"/>
      <c r="SYO164" s="71"/>
      <c r="SYP164" s="71"/>
      <c r="SYQ164" s="71"/>
      <c r="SYR164" s="72"/>
      <c r="SYS164" s="72"/>
      <c r="SYT164" s="72"/>
      <c r="SYU164" s="72"/>
      <c r="SYV164" s="72"/>
      <c r="SYW164" s="72"/>
      <c r="SYX164" s="72"/>
      <c r="SYY164" s="72"/>
      <c r="SYZ164" s="72"/>
      <c r="SZA164" s="71"/>
      <c r="SZB164" s="71"/>
      <c r="SZC164" s="71"/>
      <c r="SZD164" s="71"/>
      <c r="SZE164" s="71"/>
      <c r="SZF164" s="71"/>
      <c r="SZG164" s="71"/>
      <c r="SZH164" s="72"/>
      <c r="SZI164" s="72"/>
      <c r="SZJ164" s="72"/>
      <c r="SZK164" s="72"/>
      <c r="SZL164" s="72"/>
      <c r="SZM164" s="72"/>
      <c r="SZN164" s="72"/>
      <c r="SZO164" s="72"/>
      <c r="SZP164" s="72"/>
      <c r="SZQ164" s="71"/>
      <c r="SZR164" s="71"/>
      <c r="SZS164" s="71"/>
      <c r="SZT164" s="71"/>
      <c r="SZU164" s="71"/>
      <c r="SZV164" s="71"/>
      <c r="SZW164" s="71"/>
      <c r="SZX164" s="72"/>
      <c r="SZY164" s="72"/>
      <c r="SZZ164" s="72"/>
      <c r="TAA164" s="72"/>
      <c r="TAB164" s="72"/>
      <c r="TAC164" s="72"/>
      <c r="TAD164" s="72"/>
      <c r="TAE164" s="72"/>
      <c r="TAF164" s="72"/>
      <c r="TAG164" s="71"/>
      <c r="TAH164" s="71"/>
      <c r="TAI164" s="71"/>
      <c r="TAJ164" s="71"/>
      <c r="TAK164" s="71"/>
      <c r="TAL164" s="71"/>
      <c r="TAM164" s="71"/>
      <c r="TAN164" s="72"/>
      <c r="TAO164" s="72"/>
      <c r="TAP164" s="72"/>
      <c r="TAQ164" s="72"/>
      <c r="TAR164" s="72"/>
      <c r="TAS164" s="72"/>
      <c r="TAT164" s="72"/>
      <c r="TAU164" s="72"/>
      <c r="TAV164" s="72"/>
      <c r="TAW164" s="71"/>
      <c r="TAX164" s="71"/>
      <c r="TAY164" s="71"/>
      <c r="TAZ164" s="71"/>
      <c r="TBA164" s="71"/>
      <c r="TBB164" s="71"/>
      <c r="TBC164" s="71"/>
      <c r="TBD164" s="72"/>
      <c r="TBE164" s="72"/>
      <c r="TBF164" s="72"/>
      <c r="TBG164" s="72"/>
      <c r="TBH164" s="72"/>
      <c r="TBI164" s="72"/>
      <c r="TBJ164" s="72"/>
      <c r="TBK164" s="72"/>
      <c r="TBL164" s="72"/>
      <c r="TBM164" s="71"/>
      <c r="TBN164" s="71"/>
      <c r="TBO164" s="71"/>
      <c r="TBP164" s="71"/>
      <c r="TBQ164" s="71"/>
      <c r="TBR164" s="71"/>
      <c r="TBS164" s="71"/>
      <c r="TBT164" s="72"/>
      <c r="TBU164" s="72"/>
      <c r="TBV164" s="72"/>
      <c r="TBW164" s="72"/>
      <c r="TBX164" s="72"/>
      <c r="TBY164" s="72"/>
      <c r="TBZ164" s="72"/>
      <c r="TCA164" s="72"/>
      <c r="TCB164" s="72"/>
      <c r="TCC164" s="71"/>
      <c r="TCD164" s="71"/>
      <c r="TCE164" s="71"/>
      <c r="TCF164" s="71"/>
      <c r="TCG164" s="71"/>
      <c r="TCH164" s="71"/>
      <c r="TCI164" s="71"/>
      <c r="TCJ164" s="72"/>
      <c r="TCK164" s="72"/>
      <c r="TCL164" s="72"/>
      <c r="TCM164" s="72"/>
      <c r="TCN164" s="72"/>
      <c r="TCO164" s="72"/>
      <c r="TCP164" s="72"/>
      <c r="TCQ164" s="72"/>
      <c r="TCR164" s="72"/>
      <c r="TCS164" s="71"/>
      <c r="TCT164" s="71"/>
      <c r="TCU164" s="71"/>
      <c r="TCV164" s="71"/>
      <c r="TCW164" s="71"/>
      <c r="TCX164" s="71"/>
      <c r="TCY164" s="71"/>
      <c r="TCZ164" s="72"/>
      <c r="TDA164" s="72"/>
      <c r="TDB164" s="72"/>
      <c r="TDC164" s="72"/>
      <c r="TDD164" s="72"/>
      <c r="TDE164" s="72"/>
      <c r="TDF164" s="72"/>
      <c r="TDG164" s="72"/>
      <c r="TDH164" s="72"/>
      <c r="TDI164" s="71"/>
      <c r="TDJ164" s="71"/>
      <c r="TDK164" s="71"/>
      <c r="TDL164" s="71"/>
      <c r="TDM164" s="71"/>
      <c r="TDN164" s="71"/>
      <c r="TDO164" s="71"/>
      <c r="TDP164" s="72"/>
      <c r="TDQ164" s="72"/>
      <c r="TDR164" s="72"/>
      <c r="TDS164" s="72"/>
      <c r="TDT164" s="72"/>
      <c r="TDU164" s="72"/>
      <c r="TDV164" s="72"/>
      <c r="TDW164" s="72"/>
      <c r="TDX164" s="72"/>
      <c r="TDY164" s="71"/>
      <c r="TDZ164" s="71"/>
      <c r="TEA164" s="71"/>
      <c r="TEB164" s="71"/>
      <c r="TEC164" s="71"/>
      <c r="TED164" s="71"/>
      <c r="TEE164" s="71"/>
      <c r="TEF164" s="72"/>
      <c r="TEG164" s="72"/>
      <c r="TEH164" s="72"/>
      <c r="TEI164" s="72"/>
      <c r="TEJ164" s="72"/>
      <c r="TEK164" s="72"/>
      <c r="TEL164" s="72"/>
      <c r="TEM164" s="72"/>
      <c r="TEN164" s="72"/>
      <c r="TEO164" s="71"/>
      <c r="TEP164" s="71"/>
      <c r="TEQ164" s="71"/>
      <c r="TER164" s="71"/>
      <c r="TES164" s="71"/>
      <c r="TET164" s="71"/>
      <c r="TEU164" s="71"/>
      <c r="TEV164" s="72"/>
      <c r="TEW164" s="72"/>
      <c r="TEX164" s="72"/>
      <c r="TEY164" s="72"/>
      <c r="TEZ164" s="72"/>
      <c r="TFA164" s="72"/>
      <c r="TFB164" s="72"/>
      <c r="TFC164" s="72"/>
      <c r="TFD164" s="72"/>
      <c r="TFE164" s="71"/>
      <c r="TFF164" s="71"/>
      <c r="TFG164" s="71"/>
      <c r="TFH164" s="71"/>
      <c r="TFI164" s="71"/>
      <c r="TFJ164" s="71"/>
      <c r="TFK164" s="71"/>
      <c r="TFL164" s="72"/>
      <c r="TFM164" s="72"/>
      <c r="TFN164" s="72"/>
      <c r="TFO164" s="72"/>
      <c r="TFP164" s="72"/>
      <c r="TFQ164" s="72"/>
      <c r="TFR164" s="72"/>
      <c r="TFS164" s="72"/>
      <c r="TFT164" s="72"/>
      <c r="TFU164" s="71"/>
      <c r="TFV164" s="71"/>
      <c r="TFW164" s="71"/>
      <c r="TFX164" s="71"/>
      <c r="TFY164" s="71"/>
      <c r="TFZ164" s="71"/>
      <c r="TGA164" s="71"/>
      <c r="TGB164" s="72"/>
      <c r="TGC164" s="72"/>
      <c r="TGD164" s="72"/>
      <c r="TGE164" s="72"/>
      <c r="TGF164" s="72"/>
      <c r="TGG164" s="72"/>
      <c r="TGH164" s="72"/>
      <c r="TGI164" s="72"/>
      <c r="TGJ164" s="72"/>
      <c r="TGK164" s="71"/>
      <c r="TGL164" s="71"/>
      <c r="TGM164" s="71"/>
      <c r="TGN164" s="71"/>
      <c r="TGO164" s="71"/>
      <c r="TGP164" s="71"/>
      <c r="TGQ164" s="71"/>
      <c r="TGR164" s="72"/>
      <c r="TGS164" s="72"/>
      <c r="TGT164" s="72"/>
      <c r="TGU164" s="72"/>
      <c r="TGV164" s="72"/>
      <c r="TGW164" s="72"/>
      <c r="TGX164" s="72"/>
      <c r="TGY164" s="72"/>
      <c r="TGZ164" s="72"/>
      <c r="THA164" s="71"/>
      <c r="THB164" s="71"/>
      <c r="THC164" s="71"/>
      <c r="THD164" s="71"/>
      <c r="THE164" s="71"/>
      <c r="THF164" s="71"/>
      <c r="THG164" s="71"/>
      <c r="THH164" s="72"/>
      <c r="THI164" s="72"/>
      <c r="THJ164" s="72"/>
      <c r="THK164" s="72"/>
      <c r="THL164" s="72"/>
      <c r="THM164" s="72"/>
      <c r="THN164" s="72"/>
      <c r="THO164" s="72"/>
      <c r="THP164" s="72"/>
      <c r="THQ164" s="71"/>
      <c r="THR164" s="71"/>
      <c r="THS164" s="71"/>
      <c r="THT164" s="71"/>
      <c r="THU164" s="71"/>
      <c r="THV164" s="71"/>
      <c r="THW164" s="71"/>
      <c r="THX164" s="72"/>
      <c r="THY164" s="72"/>
      <c r="THZ164" s="72"/>
      <c r="TIA164" s="72"/>
      <c r="TIB164" s="72"/>
      <c r="TIC164" s="72"/>
      <c r="TID164" s="72"/>
      <c r="TIE164" s="72"/>
      <c r="TIF164" s="72"/>
      <c r="TIG164" s="71"/>
      <c r="TIH164" s="71"/>
      <c r="TII164" s="71"/>
      <c r="TIJ164" s="71"/>
      <c r="TIK164" s="71"/>
      <c r="TIL164" s="71"/>
      <c r="TIM164" s="71"/>
      <c r="TIN164" s="72"/>
      <c r="TIO164" s="72"/>
      <c r="TIP164" s="72"/>
      <c r="TIQ164" s="72"/>
      <c r="TIR164" s="72"/>
      <c r="TIS164" s="72"/>
      <c r="TIT164" s="72"/>
      <c r="TIU164" s="72"/>
      <c r="TIV164" s="72"/>
      <c r="TIW164" s="71"/>
      <c r="TIX164" s="71"/>
      <c r="TIY164" s="71"/>
      <c r="TIZ164" s="71"/>
      <c r="TJA164" s="71"/>
      <c r="TJB164" s="71"/>
      <c r="TJC164" s="71"/>
      <c r="TJD164" s="72"/>
      <c r="TJE164" s="72"/>
      <c r="TJF164" s="72"/>
      <c r="TJG164" s="72"/>
      <c r="TJH164" s="72"/>
      <c r="TJI164" s="72"/>
      <c r="TJJ164" s="72"/>
      <c r="TJK164" s="72"/>
      <c r="TJL164" s="72"/>
      <c r="TJM164" s="71"/>
      <c r="TJN164" s="71"/>
      <c r="TJO164" s="71"/>
      <c r="TJP164" s="71"/>
      <c r="TJQ164" s="71"/>
      <c r="TJR164" s="71"/>
      <c r="TJS164" s="71"/>
      <c r="TJT164" s="72"/>
      <c r="TJU164" s="72"/>
      <c r="TJV164" s="72"/>
      <c r="TJW164" s="72"/>
      <c r="TJX164" s="72"/>
      <c r="TJY164" s="72"/>
      <c r="TJZ164" s="72"/>
      <c r="TKA164" s="72"/>
      <c r="TKB164" s="72"/>
      <c r="TKC164" s="71"/>
      <c r="TKD164" s="71"/>
      <c r="TKE164" s="71"/>
      <c r="TKF164" s="71"/>
      <c r="TKG164" s="71"/>
      <c r="TKH164" s="71"/>
      <c r="TKI164" s="71"/>
      <c r="TKJ164" s="72"/>
      <c r="TKK164" s="72"/>
      <c r="TKL164" s="72"/>
      <c r="TKM164" s="72"/>
      <c r="TKN164" s="72"/>
      <c r="TKO164" s="72"/>
      <c r="TKP164" s="72"/>
      <c r="TKQ164" s="72"/>
      <c r="TKR164" s="72"/>
      <c r="TKS164" s="71"/>
      <c r="TKT164" s="71"/>
      <c r="TKU164" s="71"/>
      <c r="TKV164" s="71"/>
      <c r="TKW164" s="71"/>
      <c r="TKX164" s="71"/>
      <c r="TKY164" s="71"/>
      <c r="TKZ164" s="72"/>
      <c r="TLA164" s="72"/>
      <c r="TLB164" s="72"/>
      <c r="TLC164" s="72"/>
      <c r="TLD164" s="72"/>
      <c r="TLE164" s="72"/>
      <c r="TLF164" s="72"/>
      <c r="TLG164" s="72"/>
      <c r="TLH164" s="72"/>
      <c r="TLI164" s="71"/>
      <c r="TLJ164" s="71"/>
      <c r="TLK164" s="71"/>
      <c r="TLL164" s="71"/>
      <c r="TLM164" s="71"/>
      <c r="TLN164" s="71"/>
      <c r="TLO164" s="71"/>
      <c r="TLP164" s="72"/>
      <c r="TLQ164" s="72"/>
      <c r="TLR164" s="72"/>
      <c r="TLS164" s="72"/>
      <c r="TLT164" s="72"/>
      <c r="TLU164" s="72"/>
      <c r="TLV164" s="72"/>
      <c r="TLW164" s="72"/>
      <c r="TLX164" s="72"/>
      <c r="TLY164" s="71"/>
      <c r="TLZ164" s="71"/>
      <c r="TMA164" s="71"/>
      <c r="TMB164" s="71"/>
      <c r="TMC164" s="71"/>
      <c r="TMD164" s="71"/>
      <c r="TME164" s="71"/>
      <c r="TMF164" s="72"/>
      <c r="TMG164" s="72"/>
      <c r="TMH164" s="72"/>
      <c r="TMI164" s="72"/>
      <c r="TMJ164" s="72"/>
      <c r="TMK164" s="72"/>
      <c r="TML164" s="72"/>
      <c r="TMM164" s="72"/>
      <c r="TMN164" s="72"/>
      <c r="TMO164" s="71"/>
      <c r="TMP164" s="71"/>
      <c r="TMQ164" s="71"/>
      <c r="TMR164" s="71"/>
      <c r="TMS164" s="71"/>
      <c r="TMT164" s="71"/>
      <c r="TMU164" s="71"/>
      <c r="TMV164" s="72"/>
      <c r="TMW164" s="72"/>
      <c r="TMX164" s="72"/>
      <c r="TMY164" s="72"/>
      <c r="TMZ164" s="72"/>
      <c r="TNA164" s="72"/>
      <c r="TNB164" s="72"/>
      <c r="TNC164" s="72"/>
      <c r="TND164" s="72"/>
      <c r="TNE164" s="71"/>
      <c r="TNF164" s="71"/>
      <c r="TNG164" s="71"/>
      <c r="TNH164" s="71"/>
      <c r="TNI164" s="71"/>
      <c r="TNJ164" s="71"/>
      <c r="TNK164" s="71"/>
      <c r="TNL164" s="72"/>
      <c r="TNM164" s="72"/>
      <c r="TNN164" s="72"/>
      <c r="TNO164" s="72"/>
      <c r="TNP164" s="72"/>
      <c r="TNQ164" s="72"/>
      <c r="TNR164" s="72"/>
      <c r="TNS164" s="72"/>
      <c r="TNT164" s="72"/>
      <c r="TNU164" s="71"/>
      <c r="TNV164" s="71"/>
      <c r="TNW164" s="71"/>
      <c r="TNX164" s="71"/>
      <c r="TNY164" s="71"/>
      <c r="TNZ164" s="71"/>
      <c r="TOA164" s="71"/>
      <c r="TOB164" s="72"/>
      <c r="TOC164" s="72"/>
      <c r="TOD164" s="72"/>
      <c r="TOE164" s="72"/>
      <c r="TOF164" s="72"/>
      <c r="TOG164" s="72"/>
      <c r="TOH164" s="72"/>
      <c r="TOI164" s="72"/>
      <c r="TOJ164" s="72"/>
      <c r="TOK164" s="71"/>
      <c r="TOL164" s="71"/>
      <c r="TOM164" s="71"/>
      <c r="TON164" s="71"/>
      <c r="TOO164" s="71"/>
      <c r="TOP164" s="71"/>
      <c r="TOQ164" s="71"/>
      <c r="TOR164" s="72"/>
      <c r="TOS164" s="72"/>
      <c r="TOT164" s="72"/>
      <c r="TOU164" s="72"/>
      <c r="TOV164" s="72"/>
      <c r="TOW164" s="72"/>
      <c r="TOX164" s="72"/>
      <c r="TOY164" s="72"/>
      <c r="TOZ164" s="72"/>
      <c r="TPA164" s="71"/>
      <c r="TPB164" s="71"/>
      <c r="TPC164" s="71"/>
      <c r="TPD164" s="71"/>
      <c r="TPE164" s="71"/>
      <c r="TPF164" s="71"/>
      <c r="TPG164" s="71"/>
      <c r="TPH164" s="72"/>
      <c r="TPI164" s="72"/>
      <c r="TPJ164" s="72"/>
      <c r="TPK164" s="72"/>
      <c r="TPL164" s="72"/>
      <c r="TPM164" s="72"/>
      <c r="TPN164" s="72"/>
      <c r="TPO164" s="72"/>
      <c r="TPP164" s="72"/>
      <c r="TPQ164" s="71"/>
      <c r="TPR164" s="71"/>
      <c r="TPS164" s="71"/>
      <c r="TPT164" s="71"/>
      <c r="TPU164" s="71"/>
      <c r="TPV164" s="71"/>
      <c r="TPW164" s="71"/>
      <c r="TPX164" s="72"/>
      <c r="TPY164" s="72"/>
      <c r="TPZ164" s="72"/>
      <c r="TQA164" s="72"/>
      <c r="TQB164" s="72"/>
      <c r="TQC164" s="72"/>
      <c r="TQD164" s="72"/>
      <c r="TQE164" s="72"/>
      <c r="TQF164" s="72"/>
      <c r="TQG164" s="71"/>
      <c r="TQH164" s="71"/>
      <c r="TQI164" s="71"/>
      <c r="TQJ164" s="71"/>
      <c r="TQK164" s="71"/>
      <c r="TQL164" s="71"/>
      <c r="TQM164" s="71"/>
      <c r="TQN164" s="72"/>
      <c r="TQO164" s="72"/>
      <c r="TQP164" s="72"/>
      <c r="TQQ164" s="72"/>
      <c r="TQR164" s="72"/>
      <c r="TQS164" s="72"/>
      <c r="TQT164" s="72"/>
      <c r="TQU164" s="72"/>
      <c r="TQV164" s="72"/>
      <c r="TQW164" s="71"/>
      <c r="TQX164" s="71"/>
      <c r="TQY164" s="71"/>
      <c r="TQZ164" s="71"/>
      <c r="TRA164" s="71"/>
      <c r="TRB164" s="71"/>
      <c r="TRC164" s="71"/>
      <c r="TRD164" s="72"/>
      <c r="TRE164" s="72"/>
      <c r="TRF164" s="72"/>
      <c r="TRG164" s="72"/>
      <c r="TRH164" s="72"/>
      <c r="TRI164" s="72"/>
      <c r="TRJ164" s="72"/>
      <c r="TRK164" s="72"/>
      <c r="TRL164" s="72"/>
      <c r="TRM164" s="71"/>
      <c r="TRN164" s="71"/>
      <c r="TRO164" s="71"/>
      <c r="TRP164" s="71"/>
      <c r="TRQ164" s="71"/>
      <c r="TRR164" s="71"/>
      <c r="TRS164" s="71"/>
      <c r="TRT164" s="72"/>
      <c r="TRU164" s="72"/>
      <c r="TRV164" s="72"/>
      <c r="TRW164" s="72"/>
      <c r="TRX164" s="72"/>
      <c r="TRY164" s="72"/>
      <c r="TRZ164" s="72"/>
      <c r="TSA164" s="72"/>
      <c r="TSB164" s="72"/>
      <c r="TSC164" s="71"/>
      <c r="TSD164" s="71"/>
      <c r="TSE164" s="71"/>
      <c r="TSF164" s="71"/>
      <c r="TSG164" s="71"/>
      <c r="TSH164" s="71"/>
      <c r="TSI164" s="71"/>
      <c r="TSJ164" s="72"/>
      <c r="TSK164" s="72"/>
      <c r="TSL164" s="72"/>
      <c r="TSM164" s="72"/>
      <c r="TSN164" s="72"/>
      <c r="TSO164" s="72"/>
      <c r="TSP164" s="72"/>
      <c r="TSQ164" s="72"/>
      <c r="TSR164" s="72"/>
      <c r="TSS164" s="71"/>
      <c r="TST164" s="71"/>
      <c r="TSU164" s="71"/>
      <c r="TSV164" s="71"/>
      <c r="TSW164" s="71"/>
      <c r="TSX164" s="71"/>
      <c r="TSY164" s="71"/>
      <c r="TSZ164" s="72"/>
      <c r="TTA164" s="72"/>
      <c r="TTB164" s="72"/>
      <c r="TTC164" s="72"/>
      <c r="TTD164" s="72"/>
      <c r="TTE164" s="72"/>
      <c r="TTF164" s="72"/>
      <c r="TTG164" s="72"/>
      <c r="TTH164" s="72"/>
      <c r="TTI164" s="71"/>
      <c r="TTJ164" s="71"/>
      <c r="TTK164" s="71"/>
      <c r="TTL164" s="71"/>
      <c r="TTM164" s="71"/>
      <c r="TTN164" s="71"/>
      <c r="TTO164" s="71"/>
      <c r="TTP164" s="72"/>
      <c r="TTQ164" s="72"/>
      <c r="TTR164" s="72"/>
      <c r="TTS164" s="72"/>
      <c r="TTT164" s="72"/>
      <c r="TTU164" s="72"/>
      <c r="TTV164" s="72"/>
      <c r="TTW164" s="72"/>
      <c r="TTX164" s="72"/>
      <c r="TTY164" s="71"/>
      <c r="TTZ164" s="71"/>
      <c r="TUA164" s="71"/>
      <c r="TUB164" s="71"/>
      <c r="TUC164" s="71"/>
      <c r="TUD164" s="71"/>
      <c r="TUE164" s="71"/>
      <c r="TUF164" s="72"/>
      <c r="TUG164" s="72"/>
      <c r="TUH164" s="72"/>
      <c r="TUI164" s="72"/>
      <c r="TUJ164" s="72"/>
      <c r="TUK164" s="72"/>
      <c r="TUL164" s="72"/>
      <c r="TUM164" s="72"/>
      <c r="TUN164" s="72"/>
      <c r="TUO164" s="71"/>
      <c r="TUP164" s="71"/>
      <c r="TUQ164" s="71"/>
      <c r="TUR164" s="71"/>
      <c r="TUS164" s="71"/>
      <c r="TUT164" s="71"/>
      <c r="TUU164" s="71"/>
      <c r="TUV164" s="72"/>
      <c r="TUW164" s="72"/>
      <c r="TUX164" s="72"/>
      <c r="TUY164" s="72"/>
      <c r="TUZ164" s="72"/>
      <c r="TVA164" s="72"/>
      <c r="TVB164" s="72"/>
      <c r="TVC164" s="72"/>
      <c r="TVD164" s="72"/>
      <c r="TVE164" s="71"/>
      <c r="TVF164" s="71"/>
      <c r="TVG164" s="71"/>
      <c r="TVH164" s="71"/>
      <c r="TVI164" s="71"/>
      <c r="TVJ164" s="71"/>
      <c r="TVK164" s="71"/>
      <c r="TVL164" s="72"/>
      <c r="TVM164" s="72"/>
      <c r="TVN164" s="72"/>
      <c r="TVO164" s="72"/>
      <c r="TVP164" s="72"/>
      <c r="TVQ164" s="72"/>
      <c r="TVR164" s="72"/>
      <c r="TVS164" s="72"/>
      <c r="TVT164" s="72"/>
      <c r="TVU164" s="71"/>
      <c r="TVV164" s="71"/>
      <c r="TVW164" s="71"/>
      <c r="TVX164" s="71"/>
      <c r="TVY164" s="71"/>
      <c r="TVZ164" s="71"/>
      <c r="TWA164" s="71"/>
      <c r="TWB164" s="72"/>
      <c r="TWC164" s="72"/>
      <c r="TWD164" s="72"/>
      <c r="TWE164" s="72"/>
      <c r="TWF164" s="72"/>
      <c r="TWG164" s="72"/>
      <c r="TWH164" s="72"/>
      <c r="TWI164" s="72"/>
      <c r="TWJ164" s="72"/>
      <c r="TWK164" s="71"/>
      <c r="TWL164" s="71"/>
      <c r="TWM164" s="71"/>
      <c r="TWN164" s="71"/>
      <c r="TWO164" s="71"/>
      <c r="TWP164" s="71"/>
      <c r="TWQ164" s="71"/>
      <c r="TWR164" s="72"/>
      <c r="TWS164" s="72"/>
      <c r="TWT164" s="72"/>
      <c r="TWU164" s="72"/>
      <c r="TWV164" s="72"/>
      <c r="TWW164" s="72"/>
      <c r="TWX164" s="72"/>
      <c r="TWY164" s="72"/>
      <c r="TWZ164" s="72"/>
      <c r="TXA164" s="71"/>
      <c r="TXB164" s="71"/>
      <c r="TXC164" s="71"/>
      <c r="TXD164" s="71"/>
      <c r="TXE164" s="71"/>
      <c r="TXF164" s="71"/>
      <c r="TXG164" s="71"/>
      <c r="TXH164" s="72"/>
      <c r="TXI164" s="72"/>
      <c r="TXJ164" s="72"/>
      <c r="TXK164" s="72"/>
      <c r="TXL164" s="72"/>
      <c r="TXM164" s="72"/>
      <c r="TXN164" s="72"/>
      <c r="TXO164" s="72"/>
      <c r="TXP164" s="72"/>
      <c r="TXQ164" s="71"/>
      <c r="TXR164" s="71"/>
      <c r="TXS164" s="71"/>
      <c r="TXT164" s="71"/>
      <c r="TXU164" s="71"/>
      <c r="TXV164" s="71"/>
      <c r="TXW164" s="71"/>
      <c r="TXX164" s="72"/>
      <c r="TXY164" s="72"/>
      <c r="TXZ164" s="72"/>
      <c r="TYA164" s="72"/>
      <c r="TYB164" s="72"/>
      <c r="TYC164" s="72"/>
      <c r="TYD164" s="72"/>
      <c r="TYE164" s="72"/>
      <c r="TYF164" s="72"/>
      <c r="TYG164" s="71"/>
      <c r="TYH164" s="71"/>
      <c r="TYI164" s="71"/>
      <c r="TYJ164" s="71"/>
      <c r="TYK164" s="71"/>
      <c r="TYL164" s="71"/>
      <c r="TYM164" s="71"/>
      <c r="TYN164" s="72"/>
      <c r="TYO164" s="72"/>
      <c r="TYP164" s="72"/>
      <c r="TYQ164" s="72"/>
      <c r="TYR164" s="72"/>
      <c r="TYS164" s="72"/>
      <c r="TYT164" s="72"/>
      <c r="TYU164" s="72"/>
      <c r="TYV164" s="72"/>
      <c r="TYW164" s="71"/>
      <c r="TYX164" s="71"/>
      <c r="TYY164" s="71"/>
      <c r="TYZ164" s="71"/>
      <c r="TZA164" s="71"/>
      <c r="TZB164" s="71"/>
      <c r="TZC164" s="71"/>
      <c r="TZD164" s="72"/>
      <c r="TZE164" s="72"/>
      <c r="TZF164" s="72"/>
      <c r="TZG164" s="72"/>
      <c r="TZH164" s="72"/>
      <c r="TZI164" s="72"/>
      <c r="TZJ164" s="72"/>
      <c r="TZK164" s="72"/>
      <c r="TZL164" s="72"/>
      <c r="TZM164" s="71"/>
      <c r="TZN164" s="71"/>
      <c r="TZO164" s="71"/>
      <c r="TZP164" s="71"/>
      <c r="TZQ164" s="71"/>
      <c r="TZR164" s="71"/>
      <c r="TZS164" s="71"/>
      <c r="TZT164" s="72"/>
      <c r="TZU164" s="72"/>
      <c r="TZV164" s="72"/>
      <c r="TZW164" s="72"/>
      <c r="TZX164" s="72"/>
      <c r="TZY164" s="72"/>
      <c r="TZZ164" s="72"/>
      <c r="UAA164" s="72"/>
      <c r="UAB164" s="72"/>
      <c r="UAC164" s="71"/>
      <c r="UAD164" s="71"/>
      <c r="UAE164" s="71"/>
      <c r="UAF164" s="71"/>
      <c r="UAG164" s="71"/>
      <c r="UAH164" s="71"/>
      <c r="UAI164" s="71"/>
      <c r="UAJ164" s="72"/>
      <c r="UAK164" s="72"/>
      <c r="UAL164" s="72"/>
      <c r="UAM164" s="72"/>
      <c r="UAN164" s="72"/>
      <c r="UAO164" s="72"/>
      <c r="UAP164" s="72"/>
      <c r="UAQ164" s="72"/>
      <c r="UAR164" s="72"/>
      <c r="UAS164" s="71"/>
      <c r="UAT164" s="71"/>
      <c r="UAU164" s="71"/>
      <c r="UAV164" s="71"/>
      <c r="UAW164" s="71"/>
      <c r="UAX164" s="71"/>
      <c r="UAY164" s="71"/>
      <c r="UAZ164" s="72"/>
      <c r="UBA164" s="72"/>
      <c r="UBB164" s="72"/>
      <c r="UBC164" s="72"/>
      <c r="UBD164" s="72"/>
      <c r="UBE164" s="72"/>
      <c r="UBF164" s="72"/>
      <c r="UBG164" s="72"/>
      <c r="UBH164" s="72"/>
      <c r="UBI164" s="71"/>
      <c r="UBJ164" s="71"/>
      <c r="UBK164" s="71"/>
      <c r="UBL164" s="71"/>
      <c r="UBM164" s="71"/>
      <c r="UBN164" s="71"/>
      <c r="UBO164" s="71"/>
      <c r="UBP164" s="72"/>
      <c r="UBQ164" s="72"/>
      <c r="UBR164" s="72"/>
      <c r="UBS164" s="72"/>
      <c r="UBT164" s="72"/>
      <c r="UBU164" s="72"/>
      <c r="UBV164" s="72"/>
      <c r="UBW164" s="72"/>
      <c r="UBX164" s="72"/>
      <c r="UBY164" s="71"/>
      <c r="UBZ164" s="71"/>
      <c r="UCA164" s="71"/>
      <c r="UCB164" s="71"/>
      <c r="UCC164" s="71"/>
      <c r="UCD164" s="71"/>
      <c r="UCE164" s="71"/>
      <c r="UCF164" s="72"/>
      <c r="UCG164" s="72"/>
      <c r="UCH164" s="72"/>
      <c r="UCI164" s="72"/>
      <c r="UCJ164" s="72"/>
      <c r="UCK164" s="72"/>
      <c r="UCL164" s="72"/>
      <c r="UCM164" s="72"/>
      <c r="UCN164" s="72"/>
      <c r="UCO164" s="71"/>
      <c r="UCP164" s="71"/>
      <c r="UCQ164" s="71"/>
      <c r="UCR164" s="71"/>
      <c r="UCS164" s="71"/>
      <c r="UCT164" s="71"/>
      <c r="UCU164" s="71"/>
      <c r="UCV164" s="72"/>
      <c r="UCW164" s="72"/>
      <c r="UCX164" s="72"/>
      <c r="UCY164" s="72"/>
      <c r="UCZ164" s="72"/>
      <c r="UDA164" s="72"/>
      <c r="UDB164" s="72"/>
      <c r="UDC164" s="72"/>
      <c r="UDD164" s="72"/>
      <c r="UDE164" s="71"/>
      <c r="UDF164" s="71"/>
      <c r="UDG164" s="71"/>
      <c r="UDH164" s="71"/>
      <c r="UDI164" s="71"/>
      <c r="UDJ164" s="71"/>
      <c r="UDK164" s="71"/>
      <c r="UDL164" s="72"/>
      <c r="UDM164" s="72"/>
      <c r="UDN164" s="72"/>
      <c r="UDO164" s="72"/>
      <c r="UDP164" s="72"/>
      <c r="UDQ164" s="72"/>
      <c r="UDR164" s="72"/>
      <c r="UDS164" s="72"/>
      <c r="UDT164" s="72"/>
      <c r="UDU164" s="71"/>
      <c r="UDV164" s="71"/>
      <c r="UDW164" s="71"/>
      <c r="UDX164" s="71"/>
      <c r="UDY164" s="71"/>
      <c r="UDZ164" s="71"/>
      <c r="UEA164" s="71"/>
      <c r="UEB164" s="72"/>
      <c r="UEC164" s="72"/>
      <c r="UED164" s="72"/>
      <c r="UEE164" s="72"/>
      <c r="UEF164" s="72"/>
      <c r="UEG164" s="72"/>
      <c r="UEH164" s="72"/>
      <c r="UEI164" s="72"/>
      <c r="UEJ164" s="72"/>
      <c r="UEK164" s="71"/>
      <c r="UEL164" s="71"/>
      <c r="UEM164" s="71"/>
      <c r="UEN164" s="71"/>
      <c r="UEO164" s="71"/>
      <c r="UEP164" s="71"/>
      <c r="UEQ164" s="71"/>
      <c r="UER164" s="72"/>
      <c r="UES164" s="72"/>
      <c r="UET164" s="72"/>
      <c r="UEU164" s="72"/>
      <c r="UEV164" s="72"/>
      <c r="UEW164" s="72"/>
      <c r="UEX164" s="72"/>
      <c r="UEY164" s="72"/>
      <c r="UEZ164" s="72"/>
      <c r="UFA164" s="71"/>
      <c r="UFB164" s="71"/>
      <c r="UFC164" s="71"/>
      <c r="UFD164" s="71"/>
      <c r="UFE164" s="71"/>
      <c r="UFF164" s="71"/>
      <c r="UFG164" s="71"/>
      <c r="UFH164" s="72"/>
      <c r="UFI164" s="72"/>
      <c r="UFJ164" s="72"/>
      <c r="UFK164" s="72"/>
      <c r="UFL164" s="72"/>
      <c r="UFM164" s="72"/>
      <c r="UFN164" s="72"/>
      <c r="UFO164" s="72"/>
      <c r="UFP164" s="72"/>
      <c r="UFQ164" s="71"/>
      <c r="UFR164" s="71"/>
      <c r="UFS164" s="71"/>
      <c r="UFT164" s="71"/>
      <c r="UFU164" s="71"/>
      <c r="UFV164" s="71"/>
      <c r="UFW164" s="71"/>
      <c r="UFX164" s="72"/>
      <c r="UFY164" s="72"/>
      <c r="UFZ164" s="72"/>
      <c r="UGA164" s="72"/>
      <c r="UGB164" s="72"/>
      <c r="UGC164" s="72"/>
      <c r="UGD164" s="72"/>
      <c r="UGE164" s="72"/>
      <c r="UGF164" s="72"/>
      <c r="UGG164" s="71"/>
      <c r="UGH164" s="71"/>
      <c r="UGI164" s="71"/>
      <c r="UGJ164" s="71"/>
      <c r="UGK164" s="71"/>
      <c r="UGL164" s="71"/>
      <c r="UGM164" s="71"/>
      <c r="UGN164" s="72"/>
      <c r="UGO164" s="72"/>
      <c r="UGP164" s="72"/>
      <c r="UGQ164" s="72"/>
      <c r="UGR164" s="72"/>
      <c r="UGS164" s="72"/>
      <c r="UGT164" s="72"/>
      <c r="UGU164" s="72"/>
      <c r="UGV164" s="72"/>
      <c r="UGW164" s="71"/>
      <c r="UGX164" s="71"/>
      <c r="UGY164" s="71"/>
      <c r="UGZ164" s="71"/>
      <c r="UHA164" s="71"/>
      <c r="UHB164" s="71"/>
      <c r="UHC164" s="71"/>
      <c r="UHD164" s="72"/>
      <c r="UHE164" s="72"/>
      <c r="UHF164" s="72"/>
      <c r="UHG164" s="72"/>
      <c r="UHH164" s="72"/>
      <c r="UHI164" s="72"/>
      <c r="UHJ164" s="72"/>
      <c r="UHK164" s="72"/>
      <c r="UHL164" s="72"/>
      <c r="UHM164" s="71"/>
      <c r="UHN164" s="71"/>
      <c r="UHO164" s="71"/>
      <c r="UHP164" s="71"/>
      <c r="UHQ164" s="71"/>
      <c r="UHR164" s="71"/>
      <c r="UHS164" s="71"/>
      <c r="UHT164" s="72"/>
      <c r="UHU164" s="72"/>
      <c r="UHV164" s="72"/>
      <c r="UHW164" s="72"/>
      <c r="UHX164" s="72"/>
      <c r="UHY164" s="72"/>
      <c r="UHZ164" s="72"/>
      <c r="UIA164" s="72"/>
      <c r="UIB164" s="72"/>
      <c r="UIC164" s="71"/>
      <c r="UID164" s="71"/>
      <c r="UIE164" s="71"/>
      <c r="UIF164" s="71"/>
      <c r="UIG164" s="71"/>
      <c r="UIH164" s="71"/>
      <c r="UII164" s="71"/>
      <c r="UIJ164" s="72"/>
      <c r="UIK164" s="72"/>
      <c r="UIL164" s="72"/>
      <c r="UIM164" s="72"/>
      <c r="UIN164" s="72"/>
      <c r="UIO164" s="72"/>
      <c r="UIP164" s="72"/>
      <c r="UIQ164" s="72"/>
      <c r="UIR164" s="72"/>
      <c r="UIS164" s="71"/>
      <c r="UIT164" s="71"/>
      <c r="UIU164" s="71"/>
      <c r="UIV164" s="71"/>
      <c r="UIW164" s="71"/>
      <c r="UIX164" s="71"/>
      <c r="UIY164" s="71"/>
      <c r="UIZ164" s="72"/>
      <c r="UJA164" s="72"/>
      <c r="UJB164" s="72"/>
      <c r="UJC164" s="72"/>
      <c r="UJD164" s="72"/>
      <c r="UJE164" s="72"/>
      <c r="UJF164" s="72"/>
      <c r="UJG164" s="72"/>
      <c r="UJH164" s="72"/>
      <c r="UJI164" s="71"/>
      <c r="UJJ164" s="71"/>
      <c r="UJK164" s="71"/>
      <c r="UJL164" s="71"/>
      <c r="UJM164" s="71"/>
      <c r="UJN164" s="71"/>
      <c r="UJO164" s="71"/>
      <c r="UJP164" s="72"/>
      <c r="UJQ164" s="72"/>
      <c r="UJR164" s="72"/>
      <c r="UJS164" s="72"/>
      <c r="UJT164" s="72"/>
      <c r="UJU164" s="72"/>
      <c r="UJV164" s="72"/>
      <c r="UJW164" s="72"/>
      <c r="UJX164" s="72"/>
      <c r="UJY164" s="71"/>
      <c r="UJZ164" s="71"/>
      <c r="UKA164" s="71"/>
      <c r="UKB164" s="71"/>
      <c r="UKC164" s="71"/>
      <c r="UKD164" s="71"/>
      <c r="UKE164" s="71"/>
      <c r="UKF164" s="72"/>
      <c r="UKG164" s="72"/>
      <c r="UKH164" s="72"/>
      <c r="UKI164" s="72"/>
      <c r="UKJ164" s="72"/>
      <c r="UKK164" s="72"/>
      <c r="UKL164" s="72"/>
      <c r="UKM164" s="72"/>
      <c r="UKN164" s="72"/>
      <c r="UKO164" s="71"/>
      <c r="UKP164" s="71"/>
      <c r="UKQ164" s="71"/>
      <c r="UKR164" s="71"/>
      <c r="UKS164" s="71"/>
      <c r="UKT164" s="71"/>
      <c r="UKU164" s="71"/>
      <c r="UKV164" s="72"/>
      <c r="UKW164" s="72"/>
      <c r="UKX164" s="72"/>
      <c r="UKY164" s="72"/>
      <c r="UKZ164" s="72"/>
      <c r="ULA164" s="72"/>
      <c r="ULB164" s="72"/>
      <c r="ULC164" s="72"/>
      <c r="ULD164" s="72"/>
      <c r="ULE164" s="71"/>
      <c r="ULF164" s="71"/>
      <c r="ULG164" s="71"/>
      <c r="ULH164" s="71"/>
      <c r="ULI164" s="71"/>
      <c r="ULJ164" s="71"/>
      <c r="ULK164" s="71"/>
      <c r="ULL164" s="72"/>
      <c r="ULM164" s="72"/>
      <c r="ULN164" s="72"/>
      <c r="ULO164" s="72"/>
      <c r="ULP164" s="72"/>
      <c r="ULQ164" s="72"/>
      <c r="ULR164" s="72"/>
      <c r="ULS164" s="72"/>
      <c r="ULT164" s="72"/>
      <c r="ULU164" s="71"/>
      <c r="ULV164" s="71"/>
      <c r="ULW164" s="71"/>
      <c r="ULX164" s="71"/>
      <c r="ULY164" s="71"/>
      <c r="ULZ164" s="71"/>
      <c r="UMA164" s="71"/>
      <c r="UMB164" s="72"/>
      <c r="UMC164" s="72"/>
      <c r="UMD164" s="72"/>
      <c r="UME164" s="72"/>
      <c r="UMF164" s="72"/>
      <c r="UMG164" s="72"/>
      <c r="UMH164" s="72"/>
      <c r="UMI164" s="72"/>
      <c r="UMJ164" s="72"/>
      <c r="UMK164" s="71"/>
      <c r="UML164" s="71"/>
      <c r="UMM164" s="71"/>
      <c r="UMN164" s="71"/>
      <c r="UMO164" s="71"/>
      <c r="UMP164" s="71"/>
      <c r="UMQ164" s="71"/>
      <c r="UMR164" s="72"/>
      <c r="UMS164" s="72"/>
      <c r="UMT164" s="72"/>
      <c r="UMU164" s="72"/>
      <c r="UMV164" s="72"/>
      <c r="UMW164" s="72"/>
      <c r="UMX164" s="72"/>
      <c r="UMY164" s="72"/>
      <c r="UMZ164" s="72"/>
      <c r="UNA164" s="71"/>
      <c r="UNB164" s="71"/>
      <c r="UNC164" s="71"/>
      <c r="UND164" s="71"/>
      <c r="UNE164" s="71"/>
      <c r="UNF164" s="71"/>
      <c r="UNG164" s="71"/>
      <c r="UNH164" s="72"/>
      <c r="UNI164" s="72"/>
      <c r="UNJ164" s="72"/>
      <c r="UNK164" s="72"/>
      <c r="UNL164" s="72"/>
      <c r="UNM164" s="72"/>
      <c r="UNN164" s="72"/>
      <c r="UNO164" s="72"/>
      <c r="UNP164" s="72"/>
      <c r="UNQ164" s="71"/>
      <c r="UNR164" s="71"/>
      <c r="UNS164" s="71"/>
      <c r="UNT164" s="71"/>
      <c r="UNU164" s="71"/>
      <c r="UNV164" s="71"/>
      <c r="UNW164" s="71"/>
      <c r="UNX164" s="72"/>
      <c r="UNY164" s="72"/>
      <c r="UNZ164" s="72"/>
      <c r="UOA164" s="72"/>
      <c r="UOB164" s="72"/>
      <c r="UOC164" s="72"/>
      <c r="UOD164" s="72"/>
      <c r="UOE164" s="72"/>
      <c r="UOF164" s="72"/>
      <c r="UOG164" s="71"/>
      <c r="UOH164" s="71"/>
      <c r="UOI164" s="71"/>
      <c r="UOJ164" s="71"/>
      <c r="UOK164" s="71"/>
      <c r="UOL164" s="71"/>
      <c r="UOM164" s="71"/>
      <c r="UON164" s="72"/>
      <c r="UOO164" s="72"/>
      <c r="UOP164" s="72"/>
      <c r="UOQ164" s="72"/>
      <c r="UOR164" s="72"/>
      <c r="UOS164" s="72"/>
      <c r="UOT164" s="72"/>
      <c r="UOU164" s="72"/>
      <c r="UOV164" s="72"/>
      <c r="UOW164" s="71"/>
      <c r="UOX164" s="71"/>
      <c r="UOY164" s="71"/>
      <c r="UOZ164" s="71"/>
      <c r="UPA164" s="71"/>
      <c r="UPB164" s="71"/>
      <c r="UPC164" s="71"/>
      <c r="UPD164" s="72"/>
      <c r="UPE164" s="72"/>
      <c r="UPF164" s="72"/>
      <c r="UPG164" s="72"/>
      <c r="UPH164" s="72"/>
      <c r="UPI164" s="72"/>
      <c r="UPJ164" s="72"/>
      <c r="UPK164" s="72"/>
      <c r="UPL164" s="72"/>
      <c r="UPM164" s="71"/>
      <c r="UPN164" s="71"/>
      <c r="UPO164" s="71"/>
      <c r="UPP164" s="71"/>
      <c r="UPQ164" s="71"/>
      <c r="UPR164" s="71"/>
      <c r="UPS164" s="71"/>
      <c r="UPT164" s="72"/>
      <c r="UPU164" s="72"/>
      <c r="UPV164" s="72"/>
      <c r="UPW164" s="72"/>
      <c r="UPX164" s="72"/>
      <c r="UPY164" s="72"/>
      <c r="UPZ164" s="72"/>
      <c r="UQA164" s="72"/>
      <c r="UQB164" s="72"/>
      <c r="UQC164" s="71"/>
      <c r="UQD164" s="71"/>
      <c r="UQE164" s="71"/>
      <c r="UQF164" s="71"/>
      <c r="UQG164" s="71"/>
      <c r="UQH164" s="71"/>
      <c r="UQI164" s="71"/>
      <c r="UQJ164" s="72"/>
      <c r="UQK164" s="72"/>
      <c r="UQL164" s="72"/>
      <c r="UQM164" s="72"/>
      <c r="UQN164" s="72"/>
      <c r="UQO164" s="72"/>
      <c r="UQP164" s="72"/>
      <c r="UQQ164" s="72"/>
      <c r="UQR164" s="72"/>
      <c r="UQS164" s="71"/>
      <c r="UQT164" s="71"/>
      <c r="UQU164" s="71"/>
      <c r="UQV164" s="71"/>
      <c r="UQW164" s="71"/>
      <c r="UQX164" s="71"/>
      <c r="UQY164" s="71"/>
      <c r="UQZ164" s="72"/>
      <c r="URA164" s="72"/>
      <c r="URB164" s="72"/>
      <c r="URC164" s="72"/>
      <c r="URD164" s="72"/>
      <c r="URE164" s="72"/>
      <c r="URF164" s="72"/>
      <c r="URG164" s="72"/>
      <c r="URH164" s="72"/>
      <c r="URI164" s="71"/>
      <c r="URJ164" s="71"/>
      <c r="URK164" s="71"/>
      <c r="URL164" s="71"/>
      <c r="URM164" s="71"/>
      <c r="URN164" s="71"/>
      <c r="URO164" s="71"/>
      <c r="URP164" s="72"/>
      <c r="URQ164" s="72"/>
      <c r="URR164" s="72"/>
      <c r="URS164" s="72"/>
      <c r="URT164" s="72"/>
      <c r="URU164" s="72"/>
      <c r="URV164" s="72"/>
      <c r="URW164" s="72"/>
      <c r="URX164" s="72"/>
      <c r="URY164" s="71"/>
      <c r="URZ164" s="71"/>
      <c r="USA164" s="71"/>
      <c r="USB164" s="71"/>
      <c r="USC164" s="71"/>
      <c r="USD164" s="71"/>
      <c r="USE164" s="71"/>
      <c r="USF164" s="72"/>
      <c r="USG164" s="72"/>
      <c r="USH164" s="72"/>
      <c r="USI164" s="72"/>
      <c r="USJ164" s="72"/>
      <c r="USK164" s="72"/>
      <c r="USL164" s="72"/>
      <c r="USM164" s="72"/>
      <c r="USN164" s="72"/>
      <c r="USO164" s="71"/>
      <c r="USP164" s="71"/>
      <c r="USQ164" s="71"/>
      <c r="USR164" s="71"/>
      <c r="USS164" s="71"/>
      <c r="UST164" s="71"/>
      <c r="USU164" s="71"/>
      <c r="USV164" s="72"/>
      <c r="USW164" s="72"/>
      <c r="USX164" s="72"/>
      <c r="USY164" s="72"/>
      <c r="USZ164" s="72"/>
      <c r="UTA164" s="72"/>
      <c r="UTB164" s="72"/>
      <c r="UTC164" s="72"/>
      <c r="UTD164" s="72"/>
      <c r="UTE164" s="71"/>
      <c r="UTF164" s="71"/>
      <c r="UTG164" s="71"/>
      <c r="UTH164" s="71"/>
      <c r="UTI164" s="71"/>
      <c r="UTJ164" s="71"/>
      <c r="UTK164" s="71"/>
      <c r="UTL164" s="72"/>
      <c r="UTM164" s="72"/>
      <c r="UTN164" s="72"/>
      <c r="UTO164" s="72"/>
      <c r="UTP164" s="72"/>
      <c r="UTQ164" s="72"/>
      <c r="UTR164" s="72"/>
      <c r="UTS164" s="72"/>
      <c r="UTT164" s="72"/>
      <c r="UTU164" s="71"/>
      <c r="UTV164" s="71"/>
      <c r="UTW164" s="71"/>
      <c r="UTX164" s="71"/>
      <c r="UTY164" s="71"/>
      <c r="UTZ164" s="71"/>
      <c r="UUA164" s="71"/>
      <c r="UUB164" s="72"/>
      <c r="UUC164" s="72"/>
      <c r="UUD164" s="72"/>
      <c r="UUE164" s="72"/>
      <c r="UUF164" s="72"/>
      <c r="UUG164" s="72"/>
      <c r="UUH164" s="72"/>
      <c r="UUI164" s="72"/>
      <c r="UUJ164" s="72"/>
      <c r="UUK164" s="71"/>
      <c r="UUL164" s="71"/>
      <c r="UUM164" s="71"/>
      <c r="UUN164" s="71"/>
      <c r="UUO164" s="71"/>
      <c r="UUP164" s="71"/>
      <c r="UUQ164" s="71"/>
      <c r="UUR164" s="72"/>
      <c r="UUS164" s="72"/>
      <c r="UUT164" s="72"/>
      <c r="UUU164" s="72"/>
      <c r="UUV164" s="72"/>
      <c r="UUW164" s="72"/>
      <c r="UUX164" s="72"/>
      <c r="UUY164" s="72"/>
      <c r="UUZ164" s="72"/>
      <c r="UVA164" s="71"/>
      <c r="UVB164" s="71"/>
      <c r="UVC164" s="71"/>
      <c r="UVD164" s="71"/>
      <c r="UVE164" s="71"/>
      <c r="UVF164" s="71"/>
      <c r="UVG164" s="71"/>
      <c r="UVH164" s="72"/>
      <c r="UVI164" s="72"/>
      <c r="UVJ164" s="72"/>
      <c r="UVK164" s="72"/>
      <c r="UVL164" s="72"/>
      <c r="UVM164" s="72"/>
      <c r="UVN164" s="72"/>
      <c r="UVO164" s="72"/>
      <c r="UVP164" s="72"/>
      <c r="UVQ164" s="71"/>
      <c r="UVR164" s="71"/>
      <c r="UVS164" s="71"/>
      <c r="UVT164" s="71"/>
      <c r="UVU164" s="71"/>
      <c r="UVV164" s="71"/>
      <c r="UVW164" s="71"/>
      <c r="UVX164" s="72"/>
      <c r="UVY164" s="72"/>
      <c r="UVZ164" s="72"/>
      <c r="UWA164" s="72"/>
      <c r="UWB164" s="72"/>
      <c r="UWC164" s="72"/>
      <c r="UWD164" s="72"/>
      <c r="UWE164" s="72"/>
      <c r="UWF164" s="72"/>
      <c r="UWG164" s="71"/>
      <c r="UWH164" s="71"/>
      <c r="UWI164" s="71"/>
      <c r="UWJ164" s="71"/>
      <c r="UWK164" s="71"/>
      <c r="UWL164" s="71"/>
      <c r="UWM164" s="71"/>
      <c r="UWN164" s="72"/>
      <c r="UWO164" s="72"/>
      <c r="UWP164" s="72"/>
      <c r="UWQ164" s="72"/>
      <c r="UWR164" s="72"/>
      <c r="UWS164" s="72"/>
      <c r="UWT164" s="72"/>
      <c r="UWU164" s="72"/>
      <c r="UWV164" s="72"/>
      <c r="UWW164" s="71"/>
      <c r="UWX164" s="71"/>
      <c r="UWY164" s="71"/>
      <c r="UWZ164" s="71"/>
      <c r="UXA164" s="71"/>
      <c r="UXB164" s="71"/>
      <c r="UXC164" s="71"/>
      <c r="UXD164" s="72"/>
      <c r="UXE164" s="72"/>
      <c r="UXF164" s="72"/>
      <c r="UXG164" s="72"/>
      <c r="UXH164" s="72"/>
      <c r="UXI164" s="72"/>
      <c r="UXJ164" s="72"/>
      <c r="UXK164" s="72"/>
      <c r="UXL164" s="72"/>
      <c r="UXM164" s="71"/>
      <c r="UXN164" s="71"/>
      <c r="UXO164" s="71"/>
      <c r="UXP164" s="71"/>
      <c r="UXQ164" s="71"/>
      <c r="UXR164" s="71"/>
      <c r="UXS164" s="71"/>
      <c r="UXT164" s="72"/>
      <c r="UXU164" s="72"/>
      <c r="UXV164" s="72"/>
      <c r="UXW164" s="72"/>
      <c r="UXX164" s="72"/>
      <c r="UXY164" s="72"/>
      <c r="UXZ164" s="72"/>
      <c r="UYA164" s="72"/>
      <c r="UYB164" s="72"/>
      <c r="UYC164" s="71"/>
      <c r="UYD164" s="71"/>
      <c r="UYE164" s="71"/>
      <c r="UYF164" s="71"/>
      <c r="UYG164" s="71"/>
      <c r="UYH164" s="71"/>
      <c r="UYI164" s="71"/>
      <c r="UYJ164" s="72"/>
      <c r="UYK164" s="72"/>
      <c r="UYL164" s="72"/>
      <c r="UYM164" s="72"/>
      <c r="UYN164" s="72"/>
      <c r="UYO164" s="72"/>
      <c r="UYP164" s="72"/>
      <c r="UYQ164" s="72"/>
      <c r="UYR164" s="72"/>
      <c r="UYS164" s="71"/>
      <c r="UYT164" s="71"/>
      <c r="UYU164" s="71"/>
      <c r="UYV164" s="71"/>
      <c r="UYW164" s="71"/>
      <c r="UYX164" s="71"/>
      <c r="UYY164" s="71"/>
      <c r="UYZ164" s="72"/>
      <c r="UZA164" s="72"/>
      <c r="UZB164" s="72"/>
      <c r="UZC164" s="72"/>
      <c r="UZD164" s="72"/>
      <c r="UZE164" s="72"/>
      <c r="UZF164" s="72"/>
      <c r="UZG164" s="72"/>
      <c r="UZH164" s="72"/>
      <c r="UZI164" s="71"/>
      <c r="UZJ164" s="71"/>
      <c r="UZK164" s="71"/>
      <c r="UZL164" s="71"/>
      <c r="UZM164" s="71"/>
      <c r="UZN164" s="71"/>
      <c r="UZO164" s="71"/>
      <c r="UZP164" s="72"/>
      <c r="UZQ164" s="72"/>
      <c r="UZR164" s="72"/>
      <c r="UZS164" s="72"/>
      <c r="UZT164" s="72"/>
      <c r="UZU164" s="72"/>
      <c r="UZV164" s="72"/>
      <c r="UZW164" s="72"/>
      <c r="UZX164" s="72"/>
      <c r="UZY164" s="71"/>
      <c r="UZZ164" s="71"/>
      <c r="VAA164" s="71"/>
      <c r="VAB164" s="71"/>
      <c r="VAC164" s="71"/>
      <c r="VAD164" s="71"/>
      <c r="VAE164" s="71"/>
      <c r="VAF164" s="72"/>
      <c r="VAG164" s="72"/>
      <c r="VAH164" s="72"/>
      <c r="VAI164" s="72"/>
      <c r="VAJ164" s="72"/>
      <c r="VAK164" s="72"/>
      <c r="VAL164" s="72"/>
      <c r="VAM164" s="72"/>
      <c r="VAN164" s="72"/>
      <c r="VAO164" s="71"/>
      <c r="VAP164" s="71"/>
      <c r="VAQ164" s="71"/>
      <c r="VAR164" s="71"/>
      <c r="VAS164" s="71"/>
      <c r="VAT164" s="71"/>
      <c r="VAU164" s="71"/>
      <c r="VAV164" s="72"/>
      <c r="VAW164" s="72"/>
      <c r="VAX164" s="72"/>
      <c r="VAY164" s="72"/>
      <c r="VAZ164" s="72"/>
      <c r="VBA164" s="72"/>
      <c r="VBB164" s="72"/>
      <c r="VBC164" s="72"/>
      <c r="VBD164" s="72"/>
      <c r="VBE164" s="71"/>
      <c r="VBF164" s="71"/>
      <c r="VBG164" s="71"/>
      <c r="VBH164" s="71"/>
      <c r="VBI164" s="71"/>
      <c r="VBJ164" s="71"/>
      <c r="VBK164" s="71"/>
      <c r="VBL164" s="72"/>
      <c r="VBM164" s="72"/>
      <c r="VBN164" s="72"/>
      <c r="VBO164" s="72"/>
      <c r="VBP164" s="72"/>
      <c r="VBQ164" s="72"/>
      <c r="VBR164" s="72"/>
      <c r="VBS164" s="72"/>
      <c r="VBT164" s="72"/>
      <c r="VBU164" s="71"/>
      <c r="VBV164" s="71"/>
      <c r="VBW164" s="71"/>
      <c r="VBX164" s="71"/>
      <c r="VBY164" s="71"/>
      <c r="VBZ164" s="71"/>
      <c r="VCA164" s="71"/>
      <c r="VCB164" s="72"/>
      <c r="VCC164" s="72"/>
      <c r="VCD164" s="72"/>
      <c r="VCE164" s="72"/>
      <c r="VCF164" s="72"/>
      <c r="VCG164" s="72"/>
      <c r="VCH164" s="72"/>
      <c r="VCI164" s="72"/>
      <c r="VCJ164" s="72"/>
      <c r="VCK164" s="71"/>
      <c r="VCL164" s="71"/>
      <c r="VCM164" s="71"/>
      <c r="VCN164" s="71"/>
      <c r="VCO164" s="71"/>
      <c r="VCP164" s="71"/>
      <c r="VCQ164" s="71"/>
      <c r="VCR164" s="72"/>
      <c r="VCS164" s="72"/>
      <c r="VCT164" s="72"/>
      <c r="VCU164" s="72"/>
      <c r="VCV164" s="72"/>
      <c r="VCW164" s="72"/>
      <c r="VCX164" s="72"/>
      <c r="VCY164" s="72"/>
      <c r="VCZ164" s="72"/>
      <c r="VDA164" s="71"/>
      <c r="VDB164" s="71"/>
      <c r="VDC164" s="71"/>
      <c r="VDD164" s="71"/>
      <c r="VDE164" s="71"/>
      <c r="VDF164" s="71"/>
      <c r="VDG164" s="71"/>
      <c r="VDH164" s="72"/>
      <c r="VDI164" s="72"/>
      <c r="VDJ164" s="72"/>
      <c r="VDK164" s="72"/>
      <c r="VDL164" s="72"/>
      <c r="VDM164" s="72"/>
      <c r="VDN164" s="72"/>
      <c r="VDO164" s="72"/>
      <c r="VDP164" s="72"/>
      <c r="VDQ164" s="71"/>
      <c r="VDR164" s="71"/>
      <c r="VDS164" s="71"/>
      <c r="VDT164" s="71"/>
      <c r="VDU164" s="71"/>
      <c r="VDV164" s="71"/>
      <c r="VDW164" s="71"/>
      <c r="VDX164" s="72"/>
      <c r="VDY164" s="72"/>
      <c r="VDZ164" s="72"/>
      <c r="VEA164" s="72"/>
      <c r="VEB164" s="72"/>
      <c r="VEC164" s="72"/>
      <c r="VED164" s="72"/>
      <c r="VEE164" s="72"/>
      <c r="VEF164" s="72"/>
      <c r="VEG164" s="71"/>
      <c r="VEH164" s="71"/>
      <c r="VEI164" s="71"/>
      <c r="VEJ164" s="71"/>
      <c r="VEK164" s="71"/>
      <c r="VEL164" s="71"/>
      <c r="VEM164" s="71"/>
      <c r="VEN164" s="72"/>
      <c r="VEO164" s="72"/>
      <c r="VEP164" s="72"/>
      <c r="VEQ164" s="72"/>
      <c r="VER164" s="72"/>
      <c r="VES164" s="72"/>
      <c r="VET164" s="72"/>
      <c r="VEU164" s="72"/>
      <c r="VEV164" s="72"/>
      <c r="VEW164" s="71"/>
      <c r="VEX164" s="71"/>
      <c r="VEY164" s="71"/>
      <c r="VEZ164" s="71"/>
      <c r="VFA164" s="71"/>
      <c r="VFB164" s="71"/>
      <c r="VFC164" s="71"/>
      <c r="VFD164" s="72"/>
      <c r="VFE164" s="72"/>
      <c r="VFF164" s="72"/>
      <c r="VFG164" s="72"/>
      <c r="VFH164" s="72"/>
      <c r="VFI164" s="72"/>
      <c r="VFJ164" s="72"/>
      <c r="VFK164" s="72"/>
      <c r="VFL164" s="72"/>
      <c r="VFM164" s="71"/>
      <c r="VFN164" s="71"/>
      <c r="VFO164" s="71"/>
      <c r="VFP164" s="71"/>
      <c r="VFQ164" s="71"/>
      <c r="VFR164" s="71"/>
      <c r="VFS164" s="71"/>
      <c r="VFT164" s="72"/>
      <c r="VFU164" s="72"/>
      <c r="VFV164" s="72"/>
      <c r="VFW164" s="72"/>
      <c r="VFX164" s="72"/>
      <c r="VFY164" s="72"/>
      <c r="VFZ164" s="72"/>
      <c r="VGA164" s="72"/>
      <c r="VGB164" s="72"/>
      <c r="VGC164" s="71"/>
      <c r="VGD164" s="71"/>
      <c r="VGE164" s="71"/>
      <c r="VGF164" s="71"/>
      <c r="VGG164" s="71"/>
      <c r="VGH164" s="71"/>
      <c r="VGI164" s="71"/>
      <c r="VGJ164" s="72"/>
      <c r="VGK164" s="72"/>
      <c r="VGL164" s="72"/>
      <c r="VGM164" s="72"/>
      <c r="VGN164" s="72"/>
      <c r="VGO164" s="72"/>
      <c r="VGP164" s="72"/>
      <c r="VGQ164" s="72"/>
      <c r="VGR164" s="72"/>
      <c r="VGS164" s="71"/>
      <c r="VGT164" s="71"/>
      <c r="VGU164" s="71"/>
      <c r="VGV164" s="71"/>
      <c r="VGW164" s="71"/>
      <c r="VGX164" s="71"/>
      <c r="VGY164" s="71"/>
      <c r="VGZ164" s="72"/>
      <c r="VHA164" s="72"/>
      <c r="VHB164" s="72"/>
      <c r="VHC164" s="72"/>
      <c r="VHD164" s="72"/>
      <c r="VHE164" s="72"/>
      <c r="VHF164" s="72"/>
      <c r="VHG164" s="72"/>
      <c r="VHH164" s="72"/>
      <c r="VHI164" s="71"/>
      <c r="VHJ164" s="71"/>
      <c r="VHK164" s="71"/>
      <c r="VHL164" s="71"/>
      <c r="VHM164" s="71"/>
      <c r="VHN164" s="71"/>
      <c r="VHO164" s="71"/>
      <c r="VHP164" s="72"/>
      <c r="VHQ164" s="72"/>
      <c r="VHR164" s="72"/>
      <c r="VHS164" s="72"/>
      <c r="VHT164" s="72"/>
      <c r="VHU164" s="72"/>
      <c r="VHV164" s="72"/>
      <c r="VHW164" s="72"/>
      <c r="VHX164" s="72"/>
      <c r="VHY164" s="71"/>
      <c r="VHZ164" s="71"/>
      <c r="VIA164" s="71"/>
      <c r="VIB164" s="71"/>
      <c r="VIC164" s="71"/>
      <c r="VID164" s="71"/>
      <c r="VIE164" s="71"/>
      <c r="VIF164" s="72"/>
      <c r="VIG164" s="72"/>
      <c r="VIH164" s="72"/>
      <c r="VII164" s="72"/>
      <c r="VIJ164" s="72"/>
      <c r="VIK164" s="72"/>
      <c r="VIL164" s="72"/>
      <c r="VIM164" s="72"/>
      <c r="VIN164" s="72"/>
      <c r="VIO164" s="71"/>
      <c r="VIP164" s="71"/>
      <c r="VIQ164" s="71"/>
      <c r="VIR164" s="71"/>
      <c r="VIS164" s="71"/>
      <c r="VIT164" s="71"/>
      <c r="VIU164" s="71"/>
      <c r="VIV164" s="72"/>
      <c r="VIW164" s="72"/>
      <c r="VIX164" s="72"/>
      <c r="VIY164" s="72"/>
      <c r="VIZ164" s="72"/>
      <c r="VJA164" s="72"/>
      <c r="VJB164" s="72"/>
      <c r="VJC164" s="72"/>
      <c r="VJD164" s="72"/>
      <c r="VJE164" s="71"/>
      <c r="VJF164" s="71"/>
      <c r="VJG164" s="71"/>
      <c r="VJH164" s="71"/>
      <c r="VJI164" s="71"/>
      <c r="VJJ164" s="71"/>
      <c r="VJK164" s="71"/>
      <c r="VJL164" s="72"/>
      <c r="VJM164" s="72"/>
      <c r="VJN164" s="72"/>
      <c r="VJO164" s="72"/>
      <c r="VJP164" s="72"/>
      <c r="VJQ164" s="72"/>
      <c r="VJR164" s="72"/>
      <c r="VJS164" s="72"/>
      <c r="VJT164" s="72"/>
      <c r="VJU164" s="71"/>
      <c r="VJV164" s="71"/>
      <c r="VJW164" s="71"/>
      <c r="VJX164" s="71"/>
      <c r="VJY164" s="71"/>
      <c r="VJZ164" s="71"/>
      <c r="VKA164" s="71"/>
      <c r="VKB164" s="72"/>
      <c r="VKC164" s="72"/>
      <c r="VKD164" s="72"/>
      <c r="VKE164" s="72"/>
      <c r="VKF164" s="72"/>
      <c r="VKG164" s="72"/>
      <c r="VKH164" s="72"/>
      <c r="VKI164" s="72"/>
      <c r="VKJ164" s="72"/>
      <c r="VKK164" s="71"/>
      <c r="VKL164" s="71"/>
      <c r="VKM164" s="71"/>
      <c r="VKN164" s="71"/>
      <c r="VKO164" s="71"/>
      <c r="VKP164" s="71"/>
      <c r="VKQ164" s="71"/>
      <c r="VKR164" s="72"/>
      <c r="VKS164" s="72"/>
      <c r="VKT164" s="72"/>
      <c r="VKU164" s="72"/>
      <c r="VKV164" s="72"/>
      <c r="VKW164" s="72"/>
      <c r="VKX164" s="72"/>
      <c r="VKY164" s="72"/>
      <c r="VKZ164" s="72"/>
      <c r="VLA164" s="71"/>
      <c r="VLB164" s="71"/>
      <c r="VLC164" s="71"/>
      <c r="VLD164" s="71"/>
      <c r="VLE164" s="71"/>
      <c r="VLF164" s="71"/>
      <c r="VLG164" s="71"/>
      <c r="VLH164" s="72"/>
      <c r="VLI164" s="72"/>
      <c r="VLJ164" s="72"/>
      <c r="VLK164" s="72"/>
      <c r="VLL164" s="72"/>
      <c r="VLM164" s="72"/>
      <c r="VLN164" s="72"/>
      <c r="VLO164" s="72"/>
      <c r="VLP164" s="72"/>
      <c r="VLQ164" s="71"/>
      <c r="VLR164" s="71"/>
      <c r="VLS164" s="71"/>
      <c r="VLT164" s="71"/>
      <c r="VLU164" s="71"/>
      <c r="VLV164" s="71"/>
      <c r="VLW164" s="71"/>
      <c r="VLX164" s="72"/>
      <c r="VLY164" s="72"/>
      <c r="VLZ164" s="72"/>
      <c r="VMA164" s="72"/>
      <c r="VMB164" s="72"/>
      <c r="VMC164" s="72"/>
      <c r="VMD164" s="72"/>
      <c r="VME164" s="72"/>
      <c r="VMF164" s="72"/>
      <c r="VMG164" s="71"/>
      <c r="VMH164" s="71"/>
      <c r="VMI164" s="71"/>
      <c r="VMJ164" s="71"/>
      <c r="VMK164" s="71"/>
      <c r="VML164" s="71"/>
      <c r="VMM164" s="71"/>
      <c r="VMN164" s="72"/>
      <c r="VMO164" s="72"/>
      <c r="VMP164" s="72"/>
      <c r="VMQ164" s="72"/>
      <c r="VMR164" s="72"/>
      <c r="VMS164" s="72"/>
      <c r="VMT164" s="72"/>
      <c r="VMU164" s="72"/>
      <c r="VMV164" s="72"/>
      <c r="VMW164" s="71"/>
      <c r="VMX164" s="71"/>
      <c r="VMY164" s="71"/>
      <c r="VMZ164" s="71"/>
      <c r="VNA164" s="71"/>
      <c r="VNB164" s="71"/>
      <c r="VNC164" s="71"/>
      <c r="VND164" s="72"/>
      <c r="VNE164" s="72"/>
      <c r="VNF164" s="72"/>
      <c r="VNG164" s="72"/>
      <c r="VNH164" s="72"/>
      <c r="VNI164" s="72"/>
      <c r="VNJ164" s="72"/>
      <c r="VNK164" s="72"/>
      <c r="VNL164" s="72"/>
      <c r="VNM164" s="71"/>
      <c r="VNN164" s="71"/>
      <c r="VNO164" s="71"/>
      <c r="VNP164" s="71"/>
      <c r="VNQ164" s="71"/>
      <c r="VNR164" s="71"/>
      <c r="VNS164" s="71"/>
      <c r="VNT164" s="72"/>
      <c r="VNU164" s="72"/>
      <c r="VNV164" s="72"/>
      <c r="VNW164" s="72"/>
      <c r="VNX164" s="72"/>
      <c r="VNY164" s="72"/>
      <c r="VNZ164" s="72"/>
      <c r="VOA164" s="72"/>
      <c r="VOB164" s="72"/>
      <c r="VOC164" s="71"/>
      <c r="VOD164" s="71"/>
      <c r="VOE164" s="71"/>
      <c r="VOF164" s="71"/>
      <c r="VOG164" s="71"/>
      <c r="VOH164" s="71"/>
      <c r="VOI164" s="71"/>
      <c r="VOJ164" s="72"/>
      <c r="VOK164" s="72"/>
      <c r="VOL164" s="72"/>
      <c r="VOM164" s="72"/>
      <c r="VON164" s="72"/>
      <c r="VOO164" s="72"/>
      <c r="VOP164" s="72"/>
      <c r="VOQ164" s="72"/>
      <c r="VOR164" s="72"/>
      <c r="VOS164" s="71"/>
      <c r="VOT164" s="71"/>
      <c r="VOU164" s="71"/>
      <c r="VOV164" s="71"/>
      <c r="VOW164" s="71"/>
      <c r="VOX164" s="71"/>
      <c r="VOY164" s="71"/>
      <c r="VOZ164" s="72"/>
      <c r="VPA164" s="72"/>
      <c r="VPB164" s="72"/>
      <c r="VPC164" s="72"/>
      <c r="VPD164" s="72"/>
      <c r="VPE164" s="72"/>
      <c r="VPF164" s="72"/>
      <c r="VPG164" s="72"/>
      <c r="VPH164" s="72"/>
      <c r="VPI164" s="71"/>
      <c r="VPJ164" s="71"/>
      <c r="VPK164" s="71"/>
      <c r="VPL164" s="71"/>
      <c r="VPM164" s="71"/>
      <c r="VPN164" s="71"/>
      <c r="VPO164" s="71"/>
      <c r="VPP164" s="72"/>
      <c r="VPQ164" s="72"/>
      <c r="VPR164" s="72"/>
      <c r="VPS164" s="72"/>
      <c r="VPT164" s="72"/>
      <c r="VPU164" s="72"/>
      <c r="VPV164" s="72"/>
      <c r="VPW164" s="72"/>
      <c r="VPX164" s="72"/>
      <c r="VPY164" s="71"/>
      <c r="VPZ164" s="71"/>
      <c r="VQA164" s="71"/>
      <c r="VQB164" s="71"/>
      <c r="VQC164" s="71"/>
      <c r="VQD164" s="71"/>
      <c r="VQE164" s="71"/>
      <c r="VQF164" s="72"/>
      <c r="VQG164" s="72"/>
      <c r="VQH164" s="72"/>
      <c r="VQI164" s="72"/>
      <c r="VQJ164" s="72"/>
      <c r="VQK164" s="72"/>
      <c r="VQL164" s="72"/>
      <c r="VQM164" s="72"/>
      <c r="VQN164" s="72"/>
      <c r="VQO164" s="71"/>
      <c r="VQP164" s="71"/>
      <c r="VQQ164" s="71"/>
      <c r="VQR164" s="71"/>
      <c r="VQS164" s="71"/>
      <c r="VQT164" s="71"/>
      <c r="VQU164" s="71"/>
      <c r="VQV164" s="72"/>
      <c r="VQW164" s="72"/>
      <c r="VQX164" s="72"/>
      <c r="VQY164" s="72"/>
      <c r="VQZ164" s="72"/>
      <c r="VRA164" s="72"/>
      <c r="VRB164" s="72"/>
      <c r="VRC164" s="72"/>
      <c r="VRD164" s="72"/>
      <c r="VRE164" s="71"/>
      <c r="VRF164" s="71"/>
      <c r="VRG164" s="71"/>
      <c r="VRH164" s="71"/>
      <c r="VRI164" s="71"/>
      <c r="VRJ164" s="71"/>
      <c r="VRK164" s="71"/>
      <c r="VRL164" s="72"/>
      <c r="VRM164" s="72"/>
      <c r="VRN164" s="72"/>
      <c r="VRO164" s="72"/>
      <c r="VRP164" s="72"/>
      <c r="VRQ164" s="72"/>
      <c r="VRR164" s="72"/>
      <c r="VRS164" s="72"/>
      <c r="VRT164" s="72"/>
      <c r="VRU164" s="71"/>
      <c r="VRV164" s="71"/>
      <c r="VRW164" s="71"/>
      <c r="VRX164" s="71"/>
      <c r="VRY164" s="71"/>
      <c r="VRZ164" s="71"/>
      <c r="VSA164" s="71"/>
      <c r="VSB164" s="72"/>
      <c r="VSC164" s="72"/>
      <c r="VSD164" s="72"/>
      <c r="VSE164" s="72"/>
      <c r="VSF164" s="72"/>
      <c r="VSG164" s="72"/>
      <c r="VSH164" s="72"/>
      <c r="VSI164" s="72"/>
      <c r="VSJ164" s="72"/>
      <c r="VSK164" s="71"/>
      <c r="VSL164" s="71"/>
      <c r="VSM164" s="71"/>
      <c r="VSN164" s="71"/>
      <c r="VSO164" s="71"/>
      <c r="VSP164" s="71"/>
      <c r="VSQ164" s="71"/>
      <c r="VSR164" s="72"/>
      <c r="VSS164" s="72"/>
      <c r="VST164" s="72"/>
      <c r="VSU164" s="72"/>
      <c r="VSV164" s="72"/>
      <c r="VSW164" s="72"/>
      <c r="VSX164" s="72"/>
      <c r="VSY164" s="72"/>
      <c r="VSZ164" s="72"/>
      <c r="VTA164" s="71"/>
      <c r="VTB164" s="71"/>
      <c r="VTC164" s="71"/>
      <c r="VTD164" s="71"/>
      <c r="VTE164" s="71"/>
      <c r="VTF164" s="71"/>
      <c r="VTG164" s="71"/>
      <c r="VTH164" s="72"/>
      <c r="VTI164" s="72"/>
      <c r="VTJ164" s="72"/>
      <c r="VTK164" s="72"/>
      <c r="VTL164" s="72"/>
      <c r="VTM164" s="72"/>
      <c r="VTN164" s="72"/>
      <c r="VTO164" s="72"/>
      <c r="VTP164" s="72"/>
      <c r="VTQ164" s="71"/>
      <c r="VTR164" s="71"/>
      <c r="VTS164" s="71"/>
      <c r="VTT164" s="71"/>
      <c r="VTU164" s="71"/>
      <c r="VTV164" s="71"/>
      <c r="VTW164" s="71"/>
      <c r="VTX164" s="72"/>
      <c r="VTY164" s="72"/>
      <c r="VTZ164" s="72"/>
      <c r="VUA164" s="72"/>
      <c r="VUB164" s="72"/>
      <c r="VUC164" s="72"/>
      <c r="VUD164" s="72"/>
      <c r="VUE164" s="72"/>
      <c r="VUF164" s="72"/>
      <c r="VUG164" s="71"/>
      <c r="VUH164" s="71"/>
      <c r="VUI164" s="71"/>
      <c r="VUJ164" s="71"/>
      <c r="VUK164" s="71"/>
      <c r="VUL164" s="71"/>
      <c r="VUM164" s="71"/>
      <c r="VUN164" s="72"/>
      <c r="VUO164" s="72"/>
      <c r="VUP164" s="72"/>
      <c r="VUQ164" s="72"/>
      <c r="VUR164" s="72"/>
      <c r="VUS164" s="72"/>
      <c r="VUT164" s="72"/>
      <c r="VUU164" s="72"/>
      <c r="VUV164" s="72"/>
      <c r="VUW164" s="71"/>
      <c r="VUX164" s="71"/>
      <c r="VUY164" s="71"/>
      <c r="VUZ164" s="71"/>
      <c r="VVA164" s="71"/>
      <c r="VVB164" s="71"/>
      <c r="VVC164" s="71"/>
      <c r="VVD164" s="72"/>
      <c r="VVE164" s="72"/>
      <c r="VVF164" s="72"/>
      <c r="VVG164" s="72"/>
      <c r="VVH164" s="72"/>
      <c r="VVI164" s="72"/>
      <c r="VVJ164" s="72"/>
      <c r="VVK164" s="72"/>
      <c r="VVL164" s="72"/>
      <c r="VVM164" s="71"/>
      <c r="VVN164" s="71"/>
      <c r="VVO164" s="71"/>
      <c r="VVP164" s="71"/>
      <c r="VVQ164" s="71"/>
      <c r="VVR164" s="71"/>
      <c r="VVS164" s="71"/>
      <c r="VVT164" s="72"/>
      <c r="VVU164" s="72"/>
      <c r="VVV164" s="72"/>
      <c r="VVW164" s="72"/>
      <c r="VVX164" s="72"/>
      <c r="VVY164" s="72"/>
      <c r="VVZ164" s="72"/>
      <c r="VWA164" s="72"/>
      <c r="VWB164" s="72"/>
      <c r="VWC164" s="71"/>
      <c r="VWD164" s="71"/>
      <c r="VWE164" s="71"/>
      <c r="VWF164" s="71"/>
      <c r="VWG164" s="71"/>
      <c r="VWH164" s="71"/>
      <c r="VWI164" s="71"/>
      <c r="VWJ164" s="72"/>
      <c r="VWK164" s="72"/>
      <c r="VWL164" s="72"/>
      <c r="VWM164" s="72"/>
      <c r="VWN164" s="72"/>
      <c r="VWO164" s="72"/>
      <c r="VWP164" s="72"/>
      <c r="VWQ164" s="72"/>
      <c r="VWR164" s="72"/>
      <c r="VWS164" s="71"/>
      <c r="VWT164" s="71"/>
      <c r="VWU164" s="71"/>
      <c r="VWV164" s="71"/>
      <c r="VWW164" s="71"/>
      <c r="VWX164" s="71"/>
      <c r="VWY164" s="71"/>
      <c r="VWZ164" s="72"/>
      <c r="VXA164" s="72"/>
      <c r="VXB164" s="72"/>
      <c r="VXC164" s="72"/>
      <c r="VXD164" s="72"/>
      <c r="VXE164" s="72"/>
      <c r="VXF164" s="72"/>
      <c r="VXG164" s="72"/>
      <c r="VXH164" s="72"/>
      <c r="VXI164" s="71"/>
      <c r="VXJ164" s="71"/>
      <c r="VXK164" s="71"/>
      <c r="VXL164" s="71"/>
      <c r="VXM164" s="71"/>
      <c r="VXN164" s="71"/>
      <c r="VXO164" s="71"/>
      <c r="VXP164" s="72"/>
      <c r="VXQ164" s="72"/>
      <c r="VXR164" s="72"/>
      <c r="VXS164" s="72"/>
      <c r="VXT164" s="72"/>
      <c r="VXU164" s="72"/>
      <c r="VXV164" s="72"/>
      <c r="VXW164" s="72"/>
      <c r="VXX164" s="72"/>
      <c r="VXY164" s="71"/>
      <c r="VXZ164" s="71"/>
      <c r="VYA164" s="71"/>
      <c r="VYB164" s="71"/>
      <c r="VYC164" s="71"/>
      <c r="VYD164" s="71"/>
      <c r="VYE164" s="71"/>
      <c r="VYF164" s="72"/>
      <c r="VYG164" s="72"/>
      <c r="VYH164" s="72"/>
      <c r="VYI164" s="72"/>
      <c r="VYJ164" s="72"/>
      <c r="VYK164" s="72"/>
      <c r="VYL164" s="72"/>
      <c r="VYM164" s="72"/>
      <c r="VYN164" s="72"/>
      <c r="VYO164" s="71"/>
      <c r="VYP164" s="71"/>
      <c r="VYQ164" s="71"/>
      <c r="VYR164" s="71"/>
      <c r="VYS164" s="71"/>
      <c r="VYT164" s="71"/>
      <c r="VYU164" s="71"/>
      <c r="VYV164" s="72"/>
      <c r="VYW164" s="72"/>
      <c r="VYX164" s="72"/>
      <c r="VYY164" s="72"/>
      <c r="VYZ164" s="72"/>
      <c r="VZA164" s="72"/>
      <c r="VZB164" s="72"/>
      <c r="VZC164" s="72"/>
      <c r="VZD164" s="72"/>
      <c r="VZE164" s="71"/>
      <c r="VZF164" s="71"/>
      <c r="VZG164" s="71"/>
      <c r="VZH164" s="71"/>
      <c r="VZI164" s="71"/>
      <c r="VZJ164" s="71"/>
      <c r="VZK164" s="71"/>
      <c r="VZL164" s="72"/>
      <c r="VZM164" s="72"/>
      <c r="VZN164" s="72"/>
      <c r="VZO164" s="72"/>
      <c r="VZP164" s="72"/>
      <c r="VZQ164" s="72"/>
      <c r="VZR164" s="72"/>
      <c r="VZS164" s="72"/>
      <c r="VZT164" s="72"/>
      <c r="VZU164" s="71"/>
      <c r="VZV164" s="71"/>
      <c r="VZW164" s="71"/>
      <c r="VZX164" s="71"/>
      <c r="VZY164" s="71"/>
      <c r="VZZ164" s="71"/>
      <c r="WAA164" s="71"/>
      <c r="WAB164" s="72"/>
      <c r="WAC164" s="72"/>
      <c r="WAD164" s="72"/>
      <c r="WAE164" s="72"/>
      <c r="WAF164" s="72"/>
      <c r="WAG164" s="72"/>
      <c r="WAH164" s="72"/>
      <c r="WAI164" s="72"/>
      <c r="WAJ164" s="72"/>
      <c r="WAK164" s="71"/>
      <c r="WAL164" s="71"/>
      <c r="WAM164" s="71"/>
      <c r="WAN164" s="71"/>
      <c r="WAO164" s="71"/>
      <c r="WAP164" s="71"/>
      <c r="WAQ164" s="71"/>
      <c r="WAR164" s="72"/>
      <c r="WAS164" s="72"/>
      <c r="WAT164" s="72"/>
      <c r="WAU164" s="72"/>
      <c r="WAV164" s="72"/>
      <c r="WAW164" s="72"/>
      <c r="WAX164" s="72"/>
      <c r="WAY164" s="72"/>
      <c r="WAZ164" s="72"/>
      <c r="WBA164" s="71"/>
      <c r="WBB164" s="71"/>
      <c r="WBC164" s="71"/>
      <c r="WBD164" s="71"/>
      <c r="WBE164" s="71"/>
      <c r="WBF164" s="71"/>
      <c r="WBG164" s="71"/>
      <c r="WBH164" s="72"/>
      <c r="WBI164" s="72"/>
      <c r="WBJ164" s="72"/>
      <c r="WBK164" s="72"/>
      <c r="WBL164" s="72"/>
      <c r="WBM164" s="72"/>
      <c r="WBN164" s="72"/>
      <c r="WBO164" s="72"/>
      <c r="WBP164" s="72"/>
      <c r="WBQ164" s="71"/>
      <c r="WBR164" s="71"/>
      <c r="WBS164" s="71"/>
      <c r="WBT164" s="71"/>
      <c r="WBU164" s="71"/>
      <c r="WBV164" s="71"/>
      <c r="WBW164" s="71"/>
      <c r="WBX164" s="72"/>
      <c r="WBY164" s="72"/>
      <c r="WBZ164" s="72"/>
      <c r="WCA164" s="72"/>
      <c r="WCB164" s="72"/>
      <c r="WCC164" s="72"/>
      <c r="WCD164" s="72"/>
      <c r="WCE164" s="72"/>
      <c r="WCF164" s="72"/>
      <c r="WCG164" s="71"/>
      <c r="WCH164" s="71"/>
      <c r="WCI164" s="71"/>
      <c r="WCJ164" s="71"/>
      <c r="WCK164" s="71"/>
      <c r="WCL164" s="71"/>
      <c r="WCM164" s="71"/>
      <c r="WCN164" s="72"/>
      <c r="WCO164" s="72"/>
      <c r="WCP164" s="72"/>
      <c r="WCQ164" s="72"/>
      <c r="WCR164" s="72"/>
      <c r="WCS164" s="72"/>
      <c r="WCT164" s="72"/>
      <c r="WCU164" s="72"/>
      <c r="WCV164" s="72"/>
      <c r="WCW164" s="71"/>
      <c r="WCX164" s="71"/>
      <c r="WCY164" s="71"/>
      <c r="WCZ164" s="71"/>
      <c r="WDA164" s="71"/>
      <c r="WDB164" s="71"/>
      <c r="WDC164" s="71"/>
      <c r="WDD164" s="72"/>
      <c r="WDE164" s="72"/>
      <c r="WDF164" s="72"/>
      <c r="WDG164" s="72"/>
      <c r="WDH164" s="72"/>
      <c r="WDI164" s="72"/>
      <c r="WDJ164" s="72"/>
      <c r="WDK164" s="72"/>
      <c r="WDL164" s="72"/>
      <c r="WDM164" s="71"/>
      <c r="WDN164" s="71"/>
      <c r="WDO164" s="71"/>
      <c r="WDP164" s="71"/>
      <c r="WDQ164" s="71"/>
      <c r="WDR164" s="71"/>
      <c r="WDS164" s="71"/>
      <c r="WDT164" s="72"/>
      <c r="WDU164" s="72"/>
      <c r="WDV164" s="72"/>
      <c r="WDW164" s="72"/>
      <c r="WDX164" s="72"/>
      <c r="WDY164" s="72"/>
      <c r="WDZ164" s="72"/>
      <c r="WEA164" s="72"/>
      <c r="WEB164" s="72"/>
      <c r="WEC164" s="71"/>
      <c r="WED164" s="71"/>
      <c r="WEE164" s="71"/>
      <c r="WEF164" s="71"/>
      <c r="WEG164" s="71"/>
      <c r="WEH164" s="71"/>
      <c r="WEI164" s="71"/>
      <c r="WEJ164" s="72"/>
      <c r="WEK164" s="72"/>
      <c r="WEL164" s="72"/>
      <c r="WEM164" s="72"/>
      <c r="WEN164" s="72"/>
      <c r="WEO164" s="72"/>
      <c r="WEP164" s="72"/>
      <c r="WEQ164" s="72"/>
      <c r="WER164" s="72"/>
      <c r="WES164" s="71"/>
      <c r="WET164" s="71"/>
      <c r="WEU164" s="71"/>
      <c r="WEV164" s="71"/>
      <c r="WEW164" s="71"/>
      <c r="WEX164" s="71"/>
      <c r="WEY164" s="71"/>
      <c r="WEZ164" s="72"/>
      <c r="WFA164" s="72"/>
      <c r="WFB164" s="72"/>
      <c r="WFC164" s="72"/>
      <c r="WFD164" s="72"/>
      <c r="WFE164" s="72"/>
      <c r="WFF164" s="72"/>
      <c r="WFG164" s="72"/>
      <c r="WFH164" s="72"/>
      <c r="WFI164" s="71"/>
      <c r="WFJ164" s="71"/>
      <c r="WFK164" s="71"/>
      <c r="WFL164" s="71"/>
      <c r="WFM164" s="71"/>
      <c r="WFN164" s="71"/>
      <c r="WFO164" s="71"/>
      <c r="WFP164" s="72"/>
      <c r="WFQ164" s="72"/>
      <c r="WFR164" s="72"/>
      <c r="WFS164" s="72"/>
      <c r="WFT164" s="72"/>
      <c r="WFU164" s="72"/>
      <c r="WFV164" s="72"/>
      <c r="WFW164" s="72"/>
      <c r="WFX164" s="72"/>
      <c r="WFY164" s="71"/>
      <c r="WFZ164" s="71"/>
      <c r="WGA164" s="71"/>
      <c r="WGB164" s="71"/>
      <c r="WGC164" s="71"/>
      <c r="WGD164" s="71"/>
      <c r="WGE164" s="71"/>
      <c r="WGF164" s="72"/>
      <c r="WGG164" s="72"/>
      <c r="WGH164" s="72"/>
      <c r="WGI164" s="72"/>
      <c r="WGJ164" s="72"/>
      <c r="WGK164" s="72"/>
      <c r="WGL164" s="72"/>
      <c r="WGM164" s="72"/>
      <c r="WGN164" s="72"/>
      <c r="WGO164" s="71"/>
      <c r="WGP164" s="71"/>
      <c r="WGQ164" s="71"/>
      <c r="WGR164" s="71"/>
      <c r="WGS164" s="71"/>
      <c r="WGT164" s="71"/>
      <c r="WGU164" s="71"/>
      <c r="WGV164" s="72"/>
      <c r="WGW164" s="72"/>
      <c r="WGX164" s="72"/>
      <c r="WGY164" s="72"/>
      <c r="WGZ164" s="72"/>
      <c r="WHA164" s="72"/>
      <c r="WHB164" s="72"/>
      <c r="WHC164" s="72"/>
      <c r="WHD164" s="72"/>
      <c r="WHE164" s="71"/>
      <c r="WHF164" s="71"/>
      <c r="WHG164" s="71"/>
      <c r="WHH164" s="71"/>
      <c r="WHI164" s="71"/>
      <c r="WHJ164" s="71"/>
      <c r="WHK164" s="71"/>
      <c r="WHL164" s="72"/>
      <c r="WHM164" s="72"/>
      <c r="WHN164" s="72"/>
      <c r="WHO164" s="72"/>
      <c r="WHP164" s="72"/>
      <c r="WHQ164" s="72"/>
      <c r="WHR164" s="72"/>
      <c r="WHS164" s="72"/>
      <c r="WHT164" s="72"/>
      <c r="WHU164" s="71"/>
      <c r="WHV164" s="71"/>
      <c r="WHW164" s="71"/>
      <c r="WHX164" s="71"/>
      <c r="WHY164" s="71"/>
      <c r="WHZ164" s="71"/>
      <c r="WIA164" s="71"/>
      <c r="WIB164" s="72"/>
      <c r="WIC164" s="72"/>
      <c r="WID164" s="72"/>
      <c r="WIE164" s="72"/>
      <c r="WIF164" s="72"/>
      <c r="WIG164" s="72"/>
      <c r="WIH164" s="72"/>
      <c r="WII164" s="72"/>
      <c r="WIJ164" s="72"/>
      <c r="WIK164" s="71"/>
      <c r="WIL164" s="71"/>
      <c r="WIM164" s="71"/>
      <c r="WIN164" s="71"/>
      <c r="WIO164" s="71"/>
      <c r="WIP164" s="71"/>
      <c r="WIQ164" s="71"/>
      <c r="WIR164" s="72"/>
      <c r="WIS164" s="72"/>
      <c r="WIT164" s="72"/>
      <c r="WIU164" s="72"/>
      <c r="WIV164" s="72"/>
      <c r="WIW164" s="72"/>
      <c r="WIX164" s="72"/>
      <c r="WIY164" s="72"/>
      <c r="WIZ164" s="72"/>
      <c r="WJA164" s="71"/>
      <c r="WJB164" s="71"/>
      <c r="WJC164" s="71"/>
      <c r="WJD164" s="71"/>
      <c r="WJE164" s="71"/>
      <c r="WJF164" s="71"/>
      <c r="WJG164" s="71"/>
      <c r="WJH164" s="72"/>
      <c r="WJI164" s="72"/>
      <c r="WJJ164" s="72"/>
      <c r="WJK164" s="72"/>
      <c r="WJL164" s="72"/>
      <c r="WJM164" s="72"/>
      <c r="WJN164" s="72"/>
      <c r="WJO164" s="72"/>
      <c r="WJP164" s="72"/>
      <c r="WJQ164" s="71"/>
      <c r="WJR164" s="71"/>
      <c r="WJS164" s="71"/>
      <c r="WJT164" s="71"/>
      <c r="WJU164" s="71"/>
      <c r="WJV164" s="71"/>
      <c r="WJW164" s="71"/>
      <c r="WJX164" s="72"/>
      <c r="WJY164" s="72"/>
      <c r="WJZ164" s="72"/>
      <c r="WKA164" s="72"/>
      <c r="WKB164" s="72"/>
      <c r="WKC164" s="72"/>
      <c r="WKD164" s="72"/>
      <c r="WKE164" s="72"/>
      <c r="WKF164" s="72"/>
      <c r="WKG164" s="71"/>
      <c r="WKH164" s="71"/>
      <c r="WKI164" s="71"/>
      <c r="WKJ164" s="71"/>
      <c r="WKK164" s="71"/>
      <c r="WKL164" s="71"/>
      <c r="WKM164" s="71"/>
      <c r="WKN164" s="72"/>
      <c r="WKO164" s="72"/>
      <c r="WKP164" s="72"/>
      <c r="WKQ164" s="72"/>
      <c r="WKR164" s="72"/>
      <c r="WKS164" s="72"/>
      <c r="WKT164" s="72"/>
      <c r="WKU164" s="72"/>
      <c r="WKV164" s="72"/>
      <c r="WKW164" s="71"/>
      <c r="WKX164" s="71"/>
      <c r="WKY164" s="71"/>
      <c r="WKZ164" s="71"/>
      <c r="WLA164" s="71"/>
      <c r="WLB164" s="71"/>
      <c r="WLC164" s="71"/>
      <c r="WLD164" s="72"/>
      <c r="WLE164" s="72"/>
      <c r="WLF164" s="72"/>
      <c r="WLG164" s="72"/>
      <c r="WLH164" s="72"/>
      <c r="WLI164" s="72"/>
      <c r="WLJ164" s="72"/>
      <c r="WLK164" s="72"/>
      <c r="WLL164" s="72"/>
      <c r="WLM164" s="71"/>
      <c r="WLN164" s="71"/>
      <c r="WLO164" s="71"/>
      <c r="WLP164" s="71"/>
      <c r="WLQ164" s="71"/>
      <c r="WLR164" s="71"/>
      <c r="WLS164" s="71"/>
      <c r="WLT164" s="72"/>
      <c r="WLU164" s="72"/>
      <c r="WLV164" s="72"/>
      <c r="WLW164" s="72"/>
      <c r="WLX164" s="72"/>
      <c r="WLY164" s="72"/>
      <c r="WLZ164" s="72"/>
      <c r="WMA164" s="72"/>
      <c r="WMB164" s="72"/>
      <c r="WMC164" s="71"/>
      <c r="WMD164" s="71"/>
      <c r="WME164" s="71"/>
      <c r="WMF164" s="71"/>
      <c r="WMG164" s="71"/>
      <c r="WMH164" s="71"/>
      <c r="WMI164" s="71"/>
      <c r="WMJ164" s="72"/>
      <c r="WMK164" s="72"/>
      <c r="WML164" s="72"/>
      <c r="WMM164" s="72"/>
      <c r="WMN164" s="72"/>
      <c r="WMO164" s="72"/>
      <c r="WMP164" s="72"/>
      <c r="WMQ164" s="72"/>
      <c r="WMR164" s="72"/>
      <c r="WMS164" s="71"/>
      <c r="WMT164" s="71"/>
      <c r="WMU164" s="71"/>
      <c r="WMV164" s="71"/>
      <c r="WMW164" s="71"/>
      <c r="WMX164" s="71"/>
      <c r="WMY164" s="71"/>
      <c r="WMZ164" s="72"/>
      <c r="WNA164" s="72"/>
      <c r="WNB164" s="72"/>
      <c r="WNC164" s="72"/>
      <c r="WND164" s="72"/>
      <c r="WNE164" s="72"/>
      <c r="WNF164" s="72"/>
      <c r="WNG164" s="72"/>
      <c r="WNH164" s="72"/>
      <c r="WNI164" s="71"/>
      <c r="WNJ164" s="71"/>
      <c r="WNK164" s="71"/>
      <c r="WNL164" s="71"/>
      <c r="WNM164" s="71"/>
      <c r="WNN164" s="71"/>
      <c r="WNO164" s="71"/>
      <c r="WNP164" s="72"/>
      <c r="WNQ164" s="72"/>
      <c r="WNR164" s="72"/>
      <c r="WNS164" s="72"/>
      <c r="WNT164" s="72"/>
      <c r="WNU164" s="72"/>
      <c r="WNV164" s="72"/>
      <c r="WNW164" s="72"/>
      <c r="WNX164" s="72"/>
      <c r="WNY164" s="71"/>
      <c r="WNZ164" s="71"/>
      <c r="WOA164" s="71"/>
      <c r="WOB164" s="71"/>
      <c r="WOC164" s="71"/>
      <c r="WOD164" s="71"/>
      <c r="WOE164" s="71"/>
      <c r="WOF164" s="72"/>
      <c r="WOG164" s="72"/>
      <c r="WOH164" s="72"/>
      <c r="WOI164" s="72"/>
      <c r="WOJ164" s="72"/>
      <c r="WOK164" s="72"/>
      <c r="WOL164" s="72"/>
      <c r="WOM164" s="72"/>
      <c r="WON164" s="72"/>
      <c r="WOO164" s="71"/>
      <c r="WOP164" s="71"/>
      <c r="WOQ164" s="71"/>
      <c r="WOR164" s="71"/>
      <c r="WOS164" s="71"/>
      <c r="WOT164" s="71"/>
      <c r="WOU164" s="71"/>
      <c r="WOV164" s="72"/>
      <c r="WOW164" s="72"/>
      <c r="WOX164" s="72"/>
      <c r="WOY164" s="72"/>
      <c r="WOZ164" s="72"/>
      <c r="WPA164" s="72"/>
      <c r="WPB164" s="72"/>
      <c r="WPC164" s="72"/>
      <c r="WPD164" s="72"/>
      <c r="WPE164" s="71"/>
      <c r="WPF164" s="71"/>
      <c r="WPG164" s="71"/>
      <c r="WPH164" s="71"/>
      <c r="WPI164" s="71"/>
      <c r="WPJ164" s="71"/>
      <c r="WPK164" s="71"/>
      <c r="WPL164" s="72"/>
      <c r="WPM164" s="72"/>
      <c r="WPN164" s="72"/>
      <c r="WPO164" s="72"/>
      <c r="WPP164" s="72"/>
      <c r="WPQ164" s="72"/>
      <c r="WPR164" s="72"/>
      <c r="WPS164" s="72"/>
      <c r="WPT164" s="72"/>
      <c r="WPU164" s="71"/>
      <c r="WPV164" s="71"/>
      <c r="WPW164" s="71"/>
      <c r="WPX164" s="71"/>
      <c r="WPY164" s="71"/>
      <c r="WPZ164" s="71"/>
      <c r="WQA164" s="71"/>
      <c r="WQB164" s="72"/>
      <c r="WQC164" s="72"/>
      <c r="WQD164" s="72"/>
      <c r="WQE164" s="72"/>
      <c r="WQF164" s="72"/>
      <c r="WQG164" s="72"/>
      <c r="WQH164" s="72"/>
      <c r="WQI164" s="72"/>
      <c r="WQJ164" s="72"/>
      <c r="WQK164" s="71"/>
      <c r="WQL164" s="71"/>
      <c r="WQM164" s="71"/>
      <c r="WQN164" s="71"/>
      <c r="WQO164" s="71"/>
      <c r="WQP164" s="71"/>
      <c r="WQQ164" s="71"/>
      <c r="WQR164" s="72"/>
      <c r="WQS164" s="72"/>
      <c r="WQT164" s="72"/>
      <c r="WQU164" s="72"/>
      <c r="WQV164" s="72"/>
      <c r="WQW164" s="72"/>
      <c r="WQX164" s="72"/>
      <c r="WQY164" s="72"/>
      <c r="WQZ164" s="72"/>
      <c r="WRA164" s="71"/>
      <c r="WRB164" s="71"/>
      <c r="WRC164" s="71"/>
      <c r="WRD164" s="71"/>
      <c r="WRE164" s="71"/>
      <c r="WRF164" s="71"/>
      <c r="WRG164" s="71"/>
      <c r="WRH164" s="72"/>
      <c r="WRI164" s="72"/>
      <c r="WRJ164" s="72"/>
      <c r="WRK164" s="72"/>
      <c r="WRL164" s="72"/>
      <c r="WRM164" s="72"/>
      <c r="WRN164" s="72"/>
      <c r="WRO164" s="72"/>
      <c r="WRP164" s="72"/>
      <c r="WRQ164" s="71"/>
      <c r="WRR164" s="71"/>
      <c r="WRS164" s="71"/>
      <c r="WRT164" s="71"/>
      <c r="WRU164" s="71"/>
      <c r="WRV164" s="71"/>
      <c r="WRW164" s="71"/>
      <c r="WRX164" s="72"/>
      <c r="WRY164" s="72"/>
      <c r="WRZ164" s="72"/>
      <c r="WSA164" s="72"/>
      <c r="WSB164" s="72"/>
      <c r="WSC164" s="72"/>
      <c r="WSD164" s="72"/>
      <c r="WSE164" s="72"/>
      <c r="WSF164" s="72"/>
      <c r="WSG164" s="71"/>
      <c r="WSH164" s="71"/>
      <c r="WSI164" s="71"/>
      <c r="WSJ164" s="71"/>
      <c r="WSK164" s="71"/>
      <c r="WSL164" s="71"/>
      <c r="WSM164" s="71"/>
      <c r="WSN164" s="72"/>
      <c r="WSO164" s="72"/>
      <c r="WSP164" s="72"/>
      <c r="WSQ164" s="72"/>
      <c r="WSR164" s="72"/>
      <c r="WSS164" s="72"/>
      <c r="WST164" s="72"/>
      <c r="WSU164" s="72"/>
      <c r="WSV164" s="72"/>
      <c r="WSW164" s="71"/>
      <c r="WSX164" s="71"/>
      <c r="WSY164" s="71"/>
      <c r="WSZ164" s="71"/>
      <c r="WTA164" s="71"/>
      <c r="WTB164" s="71"/>
      <c r="WTC164" s="71"/>
      <c r="WTD164" s="72"/>
      <c r="WTE164" s="72"/>
      <c r="WTF164" s="72"/>
      <c r="WTG164" s="72"/>
      <c r="WTH164" s="72"/>
      <c r="WTI164" s="72"/>
      <c r="WTJ164" s="72"/>
      <c r="WTK164" s="72"/>
      <c r="WTL164" s="72"/>
      <c r="WTM164" s="71"/>
      <c r="WTN164" s="71"/>
      <c r="WTO164" s="71"/>
      <c r="WTP164" s="71"/>
      <c r="WTQ164" s="71"/>
      <c r="WTR164" s="71"/>
      <c r="WTS164" s="71"/>
      <c r="WTT164" s="72"/>
      <c r="WTU164" s="72"/>
      <c r="WTV164" s="72"/>
      <c r="WTW164" s="72"/>
      <c r="WTX164" s="72"/>
      <c r="WTY164" s="72"/>
      <c r="WTZ164" s="72"/>
      <c r="WUA164" s="72"/>
      <c r="WUB164" s="72"/>
      <c r="WUC164" s="71"/>
      <c r="WUD164" s="71"/>
      <c r="WUE164" s="71"/>
      <c r="WUF164" s="71"/>
      <c r="WUG164" s="71"/>
      <c r="WUH164" s="71"/>
      <c r="WUI164" s="71"/>
      <c r="WUJ164" s="72"/>
      <c r="WUK164" s="72"/>
      <c r="WUL164" s="72"/>
      <c r="WUM164" s="72"/>
      <c r="WUN164" s="72"/>
      <c r="WUO164" s="72"/>
      <c r="WUP164" s="72"/>
      <c r="WUQ164" s="72"/>
      <c r="WUR164" s="72"/>
      <c r="WUS164" s="71"/>
      <c r="WUT164" s="71"/>
      <c r="WUU164" s="71"/>
      <c r="WUV164" s="71"/>
      <c r="WUW164" s="71"/>
      <c r="WUX164" s="71"/>
      <c r="WUY164" s="71"/>
      <c r="WUZ164" s="72"/>
      <c r="WVA164" s="72"/>
      <c r="WVB164" s="72"/>
      <c r="WVC164" s="72"/>
      <c r="WVD164" s="72"/>
      <c r="WVE164" s="72"/>
      <c r="WVF164" s="72"/>
      <c r="WVG164" s="72"/>
      <c r="WVH164" s="72"/>
      <c r="WVI164" s="71"/>
      <c r="WVJ164" s="71"/>
      <c r="WVK164" s="71"/>
      <c r="WVL164" s="71"/>
      <c r="WVM164" s="71"/>
      <c r="WVN164" s="71"/>
      <c r="WVO164" s="71"/>
      <c r="WVP164" s="72"/>
      <c r="WVQ164" s="72"/>
      <c r="WVR164" s="72"/>
      <c r="WVS164" s="72"/>
      <c r="WVT164" s="72"/>
      <c r="WVU164" s="72"/>
      <c r="WVV164" s="72"/>
      <c r="WVW164" s="72"/>
      <c r="WVX164" s="72"/>
      <c r="WVY164" s="71"/>
      <c r="WVZ164" s="71"/>
      <c r="WWA164" s="71"/>
      <c r="WWB164" s="71"/>
      <c r="WWC164" s="71"/>
      <c r="WWD164" s="71"/>
      <c r="WWE164" s="71"/>
      <c r="WWF164" s="72"/>
      <c r="WWG164" s="72"/>
      <c r="WWH164" s="72"/>
      <c r="WWI164" s="72"/>
      <c r="WWJ164" s="72"/>
      <c r="WWK164" s="72"/>
      <c r="WWL164" s="72"/>
      <c r="WWM164" s="72"/>
      <c r="WWN164" s="72"/>
      <c r="WWO164" s="71"/>
      <c r="WWP164" s="71"/>
      <c r="WWQ164" s="71"/>
      <c r="WWR164" s="71"/>
      <c r="WWS164" s="71"/>
      <c r="WWT164" s="71"/>
      <c r="WWU164" s="71"/>
      <c r="WWV164" s="72"/>
      <c r="WWW164" s="72"/>
      <c r="WWX164" s="72"/>
      <c r="WWY164" s="72"/>
      <c r="WWZ164" s="72"/>
      <c r="WXA164" s="72"/>
      <c r="WXB164" s="72"/>
      <c r="WXC164" s="72"/>
      <c r="WXD164" s="72"/>
      <c r="WXE164" s="71"/>
      <c r="WXF164" s="71"/>
      <c r="WXG164" s="71"/>
      <c r="WXH164" s="71"/>
      <c r="WXI164" s="71"/>
      <c r="WXJ164" s="71"/>
      <c r="WXK164" s="71"/>
      <c r="WXL164" s="72"/>
      <c r="WXM164" s="72"/>
      <c r="WXN164" s="72"/>
      <c r="WXO164" s="72"/>
      <c r="WXP164" s="72"/>
      <c r="WXQ164" s="72"/>
      <c r="WXR164" s="72"/>
      <c r="WXS164" s="72"/>
      <c r="WXT164" s="72"/>
      <c r="WXU164" s="71"/>
      <c r="WXV164" s="71"/>
      <c r="WXW164" s="71"/>
      <c r="WXX164" s="71"/>
      <c r="WXY164" s="71"/>
      <c r="WXZ164" s="71"/>
      <c r="WYA164" s="71"/>
      <c r="WYB164" s="72"/>
      <c r="WYC164" s="72"/>
      <c r="WYD164" s="72"/>
      <c r="WYE164" s="72"/>
      <c r="WYF164" s="72"/>
      <c r="WYG164" s="72"/>
      <c r="WYH164" s="72"/>
      <c r="WYI164" s="72"/>
      <c r="WYJ164" s="72"/>
      <c r="WYK164" s="71"/>
      <c r="WYL164" s="71"/>
      <c r="WYM164" s="71"/>
      <c r="WYN164" s="71"/>
      <c r="WYO164" s="71"/>
      <c r="WYP164" s="71"/>
      <c r="WYQ164" s="71"/>
      <c r="WYR164" s="72"/>
      <c r="WYS164" s="72"/>
      <c r="WYT164" s="72"/>
      <c r="WYU164" s="72"/>
      <c r="WYV164" s="72"/>
      <c r="WYW164" s="72"/>
      <c r="WYX164" s="72"/>
      <c r="WYY164" s="72"/>
      <c r="WYZ164" s="72"/>
      <c r="WZA164" s="71"/>
      <c r="WZB164" s="71"/>
      <c r="WZC164" s="71"/>
      <c r="WZD164" s="71"/>
      <c r="WZE164" s="71"/>
      <c r="WZF164" s="71"/>
      <c r="WZG164" s="71"/>
      <c r="WZH164" s="72"/>
      <c r="WZI164" s="72"/>
      <c r="WZJ164" s="72"/>
      <c r="WZK164" s="72"/>
      <c r="WZL164" s="72"/>
      <c r="WZM164" s="72"/>
      <c r="WZN164" s="72"/>
      <c r="WZO164" s="72"/>
      <c r="WZP164" s="72"/>
      <c r="WZQ164" s="71"/>
      <c r="WZR164" s="71"/>
      <c r="WZS164" s="71"/>
      <c r="WZT164" s="71"/>
      <c r="WZU164" s="71"/>
      <c r="WZV164" s="71"/>
      <c r="WZW164" s="71"/>
      <c r="WZX164" s="72"/>
      <c r="WZY164" s="72"/>
      <c r="WZZ164" s="72"/>
      <c r="XAA164" s="72"/>
      <c r="XAB164" s="72"/>
      <c r="XAC164" s="72"/>
      <c r="XAD164" s="72"/>
      <c r="XAE164" s="72"/>
      <c r="XAF164" s="72"/>
      <c r="XAG164" s="71"/>
      <c r="XAH164" s="71"/>
      <c r="XAI164" s="71"/>
      <c r="XAJ164" s="71"/>
      <c r="XAK164" s="71"/>
      <c r="XAL164" s="71"/>
      <c r="XAM164" s="71"/>
      <c r="XAN164" s="72"/>
      <c r="XAO164" s="72"/>
      <c r="XAP164" s="72"/>
      <c r="XAQ164" s="72"/>
      <c r="XAR164" s="72"/>
      <c r="XAS164" s="72"/>
      <c r="XAT164" s="72"/>
      <c r="XAU164" s="72"/>
      <c r="XAV164" s="72"/>
      <c r="XAW164" s="71"/>
      <c r="XAX164" s="71"/>
      <c r="XAY164" s="71"/>
      <c r="XAZ164" s="71"/>
      <c r="XBA164" s="71"/>
      <c r="XBB164" s="71"/>
      <c r="XBC164" s="71"/>
      <c r="XBD164" s="72"/>
      <c r="XBE164" s="72"/>
      <c r="XBF164" s="72"/>
      <c r="XBG164" s="72"/>
      <c r="XBH164" s="72"/>
      <c r="XBI164" s="72"/>
      <c r="XBJ164" s="72"/>
      <c r="XBK164" s="72"/>
      <c r="XBL164" s="72"/>
      <c r="XBM164" s="71"/>
      <c r="XBN164" s="71"/>
      <c r="XBO164" s="71"/>
      <c r="XBP164" s="71"/>
      <c r="XBQ164" s="71"/>
      <c r="XBR164" s="71"/>
      <c r="XBS164" s="71"/>
      <c r="XBT164" s="72"/>
      <c r="XBU164" s="72"/>
      <c r="XBV164" s="72"/>
      <c r="XBW164" s="72"/>
      <c r="XBX164" s="72"/>
      <c r="XBY164" s="72"/>
      <c r="XBZ164" s="72"/>
      <c r="XCA164" s="72"/>
      <c r="XCB164" s="72"/>
      <c r="XCC164" s="71"/>
      <c r="XCD164" s="71"/>
      <c r="XCE164" s="71"/>
      <c r="XCF164" s="71"/>
      <c r="XCG164" s="71"/>
      <c r="XCH164" s="71"/>
      <c r="XCI164" s="71"/>
      <c r="XCJ164" s="72"/>
      <c r="XCK164" s="72"/>
      <c r="XCL164" s="72"/>
      <c r="XCM164" s="72"/>
      <c r="XCN164" s="72"/>
      <c r="XCO164" s="72"/>
      <c r="XCP164" s="72"/>
      <c r="XCQ164" s="72"/>
      <c r="XCR164" s="72"/>
      <c r="XCS164" s="71"/>
      <c r="XCT164" s="71"/>
      <c r="XCU164" s="71"/>
      <c r="XCV164" s="71"/>
      <c r="XCW164" s="71"/>
      <c r="XCX164" s="71"/>
      <c r="XCY164" s="71"/>
      <c r="XCZ164" s="72"/>
      <c r="XDA164" s="72"/>
      <c r="XDB164" s="72"/>
      <c r="XDC164" s="72"/>
      <c r="XDD164" s="72"/>
      <c r="XDE164" s="72"/>
      <c r="XDF164" s="72"/>
      <c r="XDG164" s="72"/>
      <c r="XDH164" s="72"/>
      <c r="XDI164" s="71"/>
      <c r="XDJ164" s="71"/>
      <c r="XDK164" s="71"/>
      <c r="XDL164" s="71"/>
      <c r="XDM164" s="71"/>
      <c r="XDN164" s="71"/>
      <c r="XDO164" s="71"/>
      <c r="XDP164" s="72"/>
      <c r="XDQ164" s="72"/>
      <c r="XDR164" s="72"/>
      <c r="XDS164" s="72"/>
      <c r="XDT164" s="72"/>
      <c r="XDU164" s="72"/>
      <c r="XDV164" s="72"/>
      <c r="XDW164" s="72"/>
      <c r="XDX164" s="72"/>
      <c r="XDY164" s="71"/>
      <c r="XDZ164" s="71"/>
      <c r="XEA164" s="71"/>
      <c r="XEB164" s="71"/>
      <c r="XEC164" s="71"/>
      <c r="XED164" s="71"/>
      <c r="XEE164" s="71"/>
      <c r="XEF164" s="72"/>
      <c r="XEG164" s="72"/>
      <c r="XEH164" s="72"/>
      <c r="XEI164" s="72"/>
      <c r="XEJ164" s="72"/>
      <c r="XEK164" s="72"/>
      <c r="XEL164" s="72"/>
      <c r="XEM164" s="72"/>
      <c r="XEN164" s="72"/>
      <c r="XEO164" s="71"/>
      <c r="XEP164" s="71"/>
      <c r="XEQ164" s="71"/>
      <c r="XER164" s="71"/>
      <c r="XES164" s="71"/>
      <c r="XET164" s="71"/>
      <c r="XEU164" s="71"/>
      <c r="XEV164" s="72"/>
      <c r="XEW164" s="72"/>
      <c r="XEX164" s="72"/>
      <c r="XEY164" s="72"/>
      <c r="XEZ164" s="72"/>
      <c r="XFA164" s="72"/>
      <c r="XFB164" s="72"/>
      <c r="XFC164" s="72"/>
      <c r="XFD164" s="72"/>
    </row>
    <row r="165" spans="1:16384" s="70" customFormat="1" ht="15" hidden="1" customHeight="1" outlineLevel="1" x14ac:dyDescent="0.25">
      <c r="A165" s="67" t="s">
        <v>11</v>
      </c>
      <c r="B165" s="67" t="s">
        <v>547</v>
      </c>
      <c r="C165" s="67" t="s">
        <v>182</v>
      </c>
      <c r="D165" s="67" t="s">
        <v>14</v>
      </c>
      <c r="E165" s="67" t="s">
        <v>18</v>
      </c>
      <c r="F165" s="67" t="s">
        <v>183</v>
      </c>
      <c r="G165" s="67" t="s">
        <v>20</v>
      </c>
      <c r="H165" s="108">
        <v>0</v>
      </c>
      <c r="I165" s="108">
        <v>20807</v>
      </c>
      <c r="J165" s="108">
        <v>24024</v>
      </c>
      <c r="K165" s="108">
        <v>24024</v>
      </c>
      <c r="L165" s="108">
        <v>22021</v>
      </c>
      <c r="M165" s="108">
        <v>18333</v>
      </c>
      <c r="N165" s="108">
        <v>27662</v>
      </c>
      <c r="O165" s="108">
        <f t="shared" si="44"/>
        <v>27662</v>
      </c>
      <c r="P165" s="108">
        <f t="shared" si="43"/>
        <v>27662</v>
      </c>
    </row>
    <row r="166" spans="1:16384" s="70" customFormat="1" ht="15" customHeight="1" collapsed="1" x14ac:dyDescent="0.25">
      <c r="A166" s="66"/>
      <c r="B166" s="66" t="s">
        <v>547</v>
      </c>
      <c r="C166" s="66" t="s">
        <v>663</v>
      </c>
      <c r="D166" s="66" t="s">
        <v>524</v>
      </c>
      <c r="E166" s="66"/>
      <c r="F166" s="66"/>
      <c r="G166" s="66" t="s">
        <v>528</v>
      </c>
      <c r="H166" s="107">
        <f>SUM(H165)</f>
        <v>0</v>
      </c>
      <c r="I166" s="107">
        <f t="shared" ref="I166:P166" si="47">SUM(I165)</f>
        <v>20807</v>
      </c>
      <c r="J166" s="107">
        <f t="shared" si="47"/>
        <v>24024</v>
      </c>
      <c r="K166" s="107">
        <f t="shared" si="47"/>
        <v>24024</v>
      </c>
      <c r="L166" s="107">
        <f t="shared" si="47"/>
        <v>22021</v>
      </c>
      <c r="M166" s="107">
        <f t="shared" si="47"/>
        <v>18333</v>
      </c>
      <c r="N166" s="107">
        <f t="shared" si="47"/>
        <v>27662</v>
      </c>
      <c r="O166" s="107">
        <f t="shared" si="47"/>
        <v>27662</v>
      </c>
      <c r="P166" s="107">
        <f t="shared" si="47"/>
        <v>27662</v>
      </c>
      <c r="Q166" s="71"/>
      <c r="R166" s="71"/>
      <c r="S166" s="71"/>
      <c r="T166" s="71"/>
      <c r="U166" s="71"/>
      <c r="V166" s="71"/>
      <c r="W166" s="71"/>
      <c r="X166" s="72"/>
      <c r="Y166" s="72"/>
      <c r="Z166" s="72"/>
      <c r="AA166" s="72"/>
      <c r="AB166" s="72"/>
      <c r="AC166" s="72"/>
      <c r="AD166" s="72"/>
      <c r="AE166" s="72"/>
      <c r="AF166" s="72"/>
      <c r="AG166" s="71"/>
      <c r="AH166" s="71"/>
      <c r="AI166" s="71"/>
      <c r="AJ166" s="71"/>
      <c r="AK166" s="71"/>
      <c r="AL166" s="71"/>
      <c r="AM166" s="71"/>
      <c r="AN166" s="72"/>
      <c r="AO166" s="72"/>
      <c r="AP166" s="72"/>
      <c r="AQ166" s="72"/>
      <c r="AR166" s="72"/>
      <c r="AS166" s="72"/>
      <c r="AT166" s="72"/>
      <c r="AU166" s="72"/>
      <c r="AV166" s="72"/>
      <c r="AW166" s="71"/>
      <c r="AX166" s="71"/>
      <c r="AY166" s="71"/>
      <c r="AZ166" s="71"/>
      <c r="BA166" s="71"/>
      <c r="BB166" s="71"/>
      <c r="BC166" s="71"/>
      <c r="BD166" s="72"/>
      <c r="BE166" s="72"/>
      <c r="BF166" s="72"/>
      <c r="BG166" s="72"/>
      <c r="BH166" s="72"/>
      <c r="BI166" s="72"/>
      <c r="BJ166" s="72"/>
      <c r="BK166" s="72"/>
      <c r="BL166" s="72"/>
      <c r="BM166" s="71"/>
      <c r="BN166" s="71"/>
      <c r="BO166" s="71"/>
      <c r="BP166" s="71"/>
      <c r="BQ166" s="71"/>
      <c r="BR166" s="71"/>
      <c r="BS166" s="71"/>
      <c r="BT166" s="72"/>
      <c r="BU166" s="72"/>
      <c r="BV166" s="72"/>
      <c r="BW166" s="72"/>
      <c r="BX166" s="72"/>
      <c r="BY166" s="72"/>
      <c r="BZ166" s="72"/>
      <c r="CA166" s="72"/>
      <c r="CB166" s="72"/>
      <c r="CC166" s="71"/>
      <c r="CD166" s="71"/>
      <c r="CE166" s="71"/>
      <c r="CF166" s="71"/>
      <c r="CG166" s="71"/>
      <c r="CH166" s="71"/>
      <c r="CI166" s="71"/>
      <c r="CJ166" s="72"/>
      <c r="CK166" s="72"/>
      <c r="CL166" s="72"/>
      <c r="CM166" s="72"/>
      <c r="CN166" s="72"/>
      <c r="CO166" s="72"/>
      <c r="CP166" s="72"/>
      <c r="CQ166" s="72"/>
      <c r="CR166" s="72"/>
      <c r="CS166" s="71"/>
      <c r="CT166" s="71"/>
      <c r="CU166" s="71"/>
      <c r="CV166" s="71"/>
      <c r="CW166" s="71"/>
      <c r="CX166" s="71"/>
      <c r="CY166" s="71"/>
      <c r="CZ166" s="72"/>
      <c r="DA166" s="72"/>
      <c r="DB166" s="72"/>
      <c r="DC166" s="72"/>
      <c r="DD166" s="72"/>
      <c r="DE166" s="72"/>
      <c r="DF166" s="72"/>
      <c r="DG166" s="72"/>
      <c r="DH166" s="72"/>
      <c r="DI166" s="71"/>
      <c r="DJ166" s="71"/>
      <c r="DK166" s="71"/>
      <c r="DL166" s="71"/>
      <c r="DM166" s="71"/>
      <c r="DN166" s="71"/>
      <c r="DO166" s="71"/>
      <c r="DP166" s="72"/>
      <c r="DQ166" s="72"/>
      <c r="DR166" s="72"/>
      <c r="DS166" s="72"/>
      <c r="DT166" s="72"/>
      <c r="DU166" s="72"/>
      <c r="DV166" s="72"/>
      <c r="DW166" s="72"/>
      <c r="DX166" s="72"/>
      <c r="DY166" s="71"/>
      <c r="DZ166" s="71"/>
      <c r="EA166" s="71"/>
      <c r="EB166" s="71"/>
      <c r="EC166" s="71"/>
      <c r="ED166" s="71"/>
      <c r="EE166" s="71"/>
      <c r="EF166" s="72"/>
      <c r="EG166" s="72"/>
      <c r="EH166" s="72"/>
      <c r="EI166" s="72"/>
      <c r="EJ166" s="72"/>
      <c r="EK166" s="72"/>
      <c r="EL166" s="72"/>
      <c r="EM166" s="72"/>
      <c r="EN166" s="72"/>
      <c r="EO166" s="71"/>
      <c r="EP166" s="71"/>
      <c r="EQ166" s="71"/>
      <c r="ER166" s="71"/>
      <c r="ES166" s="71"/>
      <c r="ET166" s="71"/>
      <c r="EU166" s="71"/>
      <c r="EV166" s="72"/>
      <c r="EW166" s="72"/>
      <c r="EX166" s="72"/>
      <c r="EY166" s="72"/>
      <c r="EZ166" s="72"/>
      <c r="FA166" s="72"/>
      <c r="FB166" s="72"/>
      <c r="FC166" s="72"/>
      <c r="FD166" s="72"/>
      <c r="FE166" s="71"/>
      <c r="FF166" s="71"/>
      <c r="FG166" s="71"/>
      <c r="FH166" s="71"/>
      <c r="FI166" s="71"/>
      <c r="FJ166" s="71"/>
      <c r="FK166" s="71"/>
      <c r="FL166" s="72"/>
      <c r="FM166" s="72"/>
      <c r="FN166" s="72"/>
      <c r="FO166" s="72"/>
      <c r="FP166" s="72"/>
      <c r="FQ166" s="72"/>
      <c r="FR166" s="72"/>
      <c r="FS166" s="72"/>
      <c r="FT166" s="72"/>
      <c r="FU166" s="71"/>
      <c r="FV166" s="71"/>
      <c r="FW166" s="71"/>
      <c r="FX166" s="71"/>
      <c r="FY166" s="71"/>
      <c r="FZ166" s="71"/>
      <c r="GA166" s="71"/>
      <c r="GB166" s="72"/>
      <c r="GC166" s="72"/>
      <c r="GD166" s="72"/>
      <c r="GE166" s="72"/>
      <c r="GF166" s="72"/>
      <c r="GG166" s="72"/>
      <c r="GH166" s="72"/>
      <c r="GI166" s="72"/>
      <c r="GJ166" s="72"/>
      <c r="GK166" s="71"/>
      <c r="GL166" s="71"/>
      <c r="GM166" s="71"/>
      <c r="GN166" s="71"/>
      <c r="GO166" s="71"/>
      <c r="GP166" s="71"/>
      <c r="GQ166" s="71"/>
      <c r="GR166" s="72"/>
      <c r="GS166" s="72"/>
      <c r="GT166" s="72"/>
      <c r="GU166" s="72"/>
      <c r="GV166" s="72"/>
      <c r="GW166" s="72"/>
      <c r="GX166" s="72"/>
      <c r="GY166" s="72"/>
      <c r="GZ166" s="72"/>
      <c r="HA166" s="71"/>
      <c r="HB166" s="71"/>
      <c r="HC166" s="71"/>
      <c r="HD166" s="71"/>
      <c r="HE166" s="71"/>
      <c r="HF166" s="71"/>
      <c r="HG166" s="71"/>
      <c r="HH166" s="72"/>
      <c r="HI166" s="72"/>
      <c r="HJ166" s="72"/>
      <c r="HK166" s="72"/>
      <c r="HL166" s="72"/>
      <c r="HM166" s="72"/>
      <c r="HN166" s="72"/>
      <c r="HO166" s="72"/>
      <c r="HP166" s="72"/>
      <c r="HQ166" s="71"/>
      <c r="HR166" s="71"/>
      <c r="HS166" s="71"/>
      <c r="HT166" s="71"/>
      <c r="HU166" s="71"/>
      <c r="HV166" s="71"/>
      <c r="HW166" s="71"/>
      <c r="HX166" s="72"/>
      <c r="HY166" s="72"/>
      <c r="HZ166" s="72"/>
      <c r="IA166" s="72"/>
      <c r="IB166" s="72"/>
      <c r="IC166" s="72"/>
      <c r="ID166" s="72"/>
      <c r="IE166" s="72"/>
      <c r="IF166" s="72"/>
      <c r="IG166" s="71"/>
      <c r="IH166" s="71"/>
      <c r="II166" s="71"/>
      <c r="IJ166" s="71"/>
      <c r="IK166" s="71"/>
      <c r="IL166" s="71"/>
      <c r="IM166" s="71"/>
      <c r="IN166" s="72"/>
      <c r="IO166" s="72"/>
      <c r="IP166" s="72"/>
      <c r="IQ166" s="72"/>
      <c r="IR166" s="72"/>
      <c r="IS166" s="72"/>
      <c r="IT166" s="72"/>
      <c r="IU166" s="72"/>
      <c r="IV166" s="72"/>
      <c r="IW166" s="71"/>
      <c r="IX166" s="71"/>
      <c r="IY166" s="71"/>
      <c r="IZ166" s="71"/>
      <c r="JA166" s="71"/>
      <c r="JB166" s="71"/>
      <c r="JC166" s="71"/>
      <c r="JD166" s="72"/>
      <c r="JE166" s="72"/>
      <c r="JF166" s="72"/>
      <c r="JG166" s="72"/>
      <c r="JH166" s="72"/>
      <c r="JI166" s="72"/>
      <c r="JJ166" s="72"/>
      <c r="JK166" s="72"/>
      <c r="JL166" s="72"/>
      <c r="JM166" s="71"/>
      <c r="JN166" s="71"/>
      <c r="JO166" s="71"/>
      <c r="JP166" s="71"/>
      <c r="JQ166" s="71"/>
      <c r="JR166" s="71"/>
      <c r="JS166" s="71"/>
      <c r="JT166" s="72"/>
      <c r="JU166" s="72"/>
      <c r="JV166" s="72"/>
      <c r="JW166" s="72"/>
      <c r="JX166" s="72"/>
      <c r="JY166" s="72"/>
      <c r="JZ166" s="72"/>
      <c r="KA166" s="72"/>
      <c r="KB166" s="72"/>
      <c r="KC166" s="71"/>
      <c r="KD166" s="71"/>
      <c r="KE166" s="71"/>
      <c r="KF166" s="71"/>
      <c r="KG166" s="71"/>
      <c r="KH166" s="71"/>
      <c r="KI166" s="71"/>
      <c r="KJ166" s="72"/>
      <c r="KK166" s="72"/>
      <c r="KL166" s="72"/>
      <c r="KM166" s="72"/>
      <c r="KN166" s="72"/>
      <c r="KO166" s="72"/>
      <c r="KP166" s="72"/>
      <c r="KQ166" s="72"/>
      <c r="KR166" s="72"/>
      <c r="KS166" s="71"/>
      <c r="KT166" s="71"/>
      <c r="KU166" s="71"/>
      <c r="KV166" s="71"/>
      <c r="KW166" s="71"/>
      <c r="KX166" s="71"/>
      <c r="KY166" s="71"/>
      <c r="KZ166" s="72"/>
      <c r="LA166" s="72"/>
      <c r="LB166" s="72"/>
      <c r="LC166" s="72"/>
      <c r="LD166" s="72"/>
      <c r="LE166" s="72"/>
      <c r="LF166" s="72"/>
      <c r="LG166" s="72"/>
      <c r="LH166" s="72"/>
      <c r="LI166" s="71"/>
      <c r="LJ166" s="71"/>
      <c r="LK166" s="71"/>
      <c r="LL166" s="71"/>
      <c r="LM166" s="71"/>
      <c r="LN166" s="71"/>
      <c r="LO166" s="71"/>
      <c r="LP166" s="72"/>
      <c r="LQ166" s="72"/>
      <c r="LR166" s="72"/>
      <c r="LS166" s="72"/>
      <c r="LT166" s="72"/>
      <c r="LU166" s="72"/>
      <c r="LV166" s="72"/>
      <c r="LW166" s="72"/>
      <c r="LX166" s="72"/>
      <c r="LY166" s="71"/>
      <c r="LZ166" s="71"/>
      <c r="MA166" s="71"/>
      <c r="MB166" s="71"/>
      <c r="MC166" s="71"/>
      <c r="MD166" s="71"/>
      <c r="ME166" s="71"/>
      <c r="MF166" s="72"/>
      <c r="MG166" s="72"/>
      <c r="MH166" s="72"/>
      <c r="MI166" s="72"/>
      <c r="MJ166" s="72"/>
      <c r="MK166" s="72"/>
      <c r="ML166" s="72"/>
      <c r="MM166" s="72"/>
      <c r="MN166" s="72"/>
      <c r="MO166" s="71"/>
      <c r="MP166" s="71"/>
      <c r="MQ166" s="71"/>
      <c r="MR166" s="71"/>
      <c r="MS166" s="71"/>
      <c r="MT166" s="71"/>
      <c r="MU166" s="71"/>
      <c r="MV166" s="72"/>
      <c r="MW166" s="72"/>
      <c r="MX166" s="72"/>
      <c r="MY166" s="72"/>
      <c r="MZ166" s="72"/>
      <c r="NA166" s="72"/>
      <c r="NB166" s="72"/>
      <c r="NC166" s="72"/>
      <c r="ND166" s="72"/>
      <c r="NE166" s="71"/>
      <c r="NF166" s="71"/>
      <c r="NG166" s="71"/>
      <c r="NH166" s="71"/>
      <c r="NI166" s="71"/>
      <c r="NJ166" s="71"/>
      <c r="NK166" s="71"/>
      <c r="NL166" s="72"/>
      <c r="NM166" s="72"/>
      <c r="NN166" s="72"/>
      <c r="NO166" s="72"/>
      <c r="NP166" s="72"/>
      <c r="NQ166" s="72"/>
      <c r="NR166" s="72"/>
      <c r="NS166" s="72"/>
      <c r="NT166" s="72"/>
      <c r="NU166" s="71"/>
      <c r="NV166" s="71"/>
      <c r="NW166" s="71"/>
      <c r="NX166" s="71"/>
      <c r="NY166" s="71"/>
      <c r="NZ166" s="71"/>
      <c r="OA166" s="71"/>
      <c r="OB166" s="72"/>
      <c r="OC166" s="72"/>
      <c r="OD166" s="72"/>
      <c r="OE166" s="72"/>
      <c r="OF166" s="72"/>
      <c r="OG166" s="72"/>
      <c r="OH166" s="72"/>
      <c r="OI166" s="72"/>
      <c r="OJ166" s="72"/>
      <c r="OK166" s="71"/>
      <c r="OL166" s="71"/>
      <c r="OM166" s="71"/>
      <c r="ON166" s="71"/>
      <c r="OO166" s="71"/>
      <c r="OP166" s="71"/>
      <c r="OQ166" s="71"/>
      <c r="OR166" s="72"/>
      <c r="OS166" s="72"/>
      <c r="OT166" s="72"/>
      <c r="OU166" s="72"/>
      <c r="OV166" s="72"/>
      <c r="OW166" s="72"/>
      <c r="OX166" s="72"/>
      <c r="OY166" s="72"/>
      <c r="OZ166" s="72"/>
      <c r="PA166" s="71"/>
      <c r="PB166" s="71"/>
      <c r="PC166" s="71"/>
      <c r="PD166" s="71"/>
      <c r="PE166" s="71"/>
      <c r="PF166" s="71"/>
      <c r="PG166" s="71"/>
      <c r="PH166" s="72"/>
      <c r="PI166" s="72"/>
      <c r="PJ166" s="72"/>
      <c r="PK166" s="72"/>
      <c r="PL166" s="72"/>
      <c r="PM166" s="72"/>
      <c r="PN166" s="72"/>
      <c r="PO166" s="72"/>
      <c r="PP166" s="72"/>
      <c r="PQ166" s="71"/>
      <c r="PR166" s="71"/>
      <c r="PS166" s="71"/>
      <c r="PT166" s="71"/>
      <c r="PU166" s="71"/>
      <c r="PV166" s="71"/>
      <c r="PW166" s="71"/>
      <c r="PX166" s="72"/>
      <c r="PY166" s="72"/>
      <c r="PZ166" s="72"/>
      <c r="QA166" s="72"/>
      <c r="QB166" s="72"/>
      <c r="QC166" s="72"/>
      <c r="QD166" s="72"/>
      <c r="QE166" s="72"/>
      <c r="QF166" s="72"/>
      <c r="QG166" s="71"/>
      <c r="QH166" s="71"/>
      <c r="QI166" s="71"/>
      <c r="QJ166" s="71"/>
      <c r="QK166" s="71"/>
      <c r="QL166" s="71"/>
      <c r="QM166" s="71"/>
      <c r="QN166" s="72"/>
      <c r="QO166" s="72"/>
      <c r="QP166" s="72"/>
      <c r="QQ166" s="72"/>
      <c r="QR166" s="72"/>
      <c r="QS166" s="72"/>
      <c r="QT166" s="72"/>
      <c r="QU166" s="72"/>
      <c r="QV166" s="72"/>
      <c r="QW166" s="71"/>
      <c r="QX166" s="71"/>
      <c r="QY166" s="71"/>
      <c r="QZ166" s="71"/>
      <c r="RA166" s="71"/>
      <c r="RB166" s="71"/>
      <c r="RC166" s="71"/>
      <c r="RD166" s="72"/>
      <c r="RE166" s="72"/>
      <c r="RF166" s="72"/>
      <c r="RG166" s="72"/>
      <c r="RH166" s="72"/>
      <c r="RI166" s="72"/>
      <c r="RJ166" s="72"/>
      <c r="RK166" s="72"/>
      <c r="RL166" s="72"/>
      <c r="RM166" s="71"/>
      <c r="RN166" s="71"/>
      <c r="RO166" s="71"/>
      <c r="RP166" s="71"/>
      <c r="RQ166" s="71"/>
      <c r="RR166" s="71"/>
      <c r="RS166" s="71"/>
      <c r="RT166" s="72"/>
      <c r="RU166" s="72"/>
      <c r="RV166" s="72"/>
      <c r="RW166" s="72"/>
      <c r="RX166" s="72"/>
      <c r="RY166" s="72"/>
      <c r="RZ166" s="72"/>
      <c r="SA166" s="72"/>
      <c r="SB166" s="72"/>
      <c r="SC166" s="71"/>
      <c r="SD166" s="71"/>
      <c r="SE166" s="71"/>
      <c r="SF166" s="71"/>
      <c r="SG166" s="71"/>
      <c r="SH166" s="71"/>
      <c r="SI166" s="71"/>
      <c r="SJ166" s="72"/>
      <c r="SK166" s="72"/>
      <c r="SL166" s="72"/>
      <c r="SM166" s="72"/>
      <c r="SN166" s="72"/>
      <c r="SO166" s="72"/>
      <c r="SP166" s="72"/>
      <c r="SQ166" s="72"/>
      <c r="SR166" s="72"/>
      <c r="SS166" s="71"/>
      <c r="ST166" s="71"/>
      <c r="SU166" s="71"/>
      <c r="SV166" s="71"/>
      <c r="SW166" s="71"/>
      <c r="SX166" s="71"/>
      <c r="SY166" s="71"/>
      <c r="SZ166" s="72"/>
      <c r="TA166" s="72"/>
      <c r="TB166" s="72"/>
      <c r="TC166" s="72"/>
      <c r="TD166" s="72"/>
      <c r="TE166" s="72"/>
      <c r="TF166" s="72"/>
      <c r="TG166" s="72"/>
      <c r="TH166" s="72"/>
      <c r="TI166" s="71"/>
      <c r="TJ166" s="71"/>
      <c r="TK166" s="71"/>
      <c r="TL166" s="71"/>
      <c r="TM166" s="71"/>
      <c r="TN166" s="71"/>
      <c r="TO166" s="71"/>
      <c r="TP166" s="72"/>
      <c r="TQ166" s="72"/>
      <c r="TR166" s="72"/>
      <c r="TS166" s="72"/>
      <c r="TT166" s="72"/>
      <c r="TU166" s="72"/>
      <c r="TV166" s="72"/>
      <c r="TW166" s="72"/>
      <c r="TX166" s="72"/>
      <c r="TY166" s="71"/>
      <c r="TZ166" s="71"/>
      <c r="UA166" s="71"/>
      <c r="UB166" s="71"/>
      <c r="UC166" s="71"/>
      <c r="UD166" s="71"/>
      <c r="UE166" s="71"/>
      <c r="UF166" s="72"/>
      <c r="UG166" s="72"/>
      <c r="UH166" s="72"/>
      <c r="UI166" s="72"/>
      <c r="UJ166" s="72"/>
      <c r="UK166" s="72"/>
      <c r="UL166" s="72"/>
      <c r="UM166" s="72"/>
      <c r="UN166" s="72"/>
      <c r="UO166" s="71"/>
      <c r="UP166" s="71"/>
      <c r="UQ166" s="71"/>
      <c r="UR166" s="71"/>
      <c r="US166" s="71"/>
      <c r="UT166" s="71"/>
      <c r="UU166" s="71"/>
      <c r="UV166" s="72"/>
      <c r="UW166" s="72"/>
      <c r="UX166" s="72"/>
      <c r="UY166" s="72"/>
      <c r="UZ166" s="72"/>
      <c r="VA166" s="72"/>
      <c r="VB166" s="72"/>
      <c r="VC166" s="72"/>
      <c r="VD166" s="72"/>
      <c r="VE166" s="71"/>
      <c r="VF166" s="71"/>
      <c r="VG166" s="71"/>
      <c r="VH166" s="71"/>
      <c r="VI166" s="71"/>
      <c r="VJ166" s="71"/>
      <c r="VK166" s="71"/>
      <c r="VL166" s="72"/>
      <c r="VM166" s="72"/>
      <c r="VN166" s="72"/>
      <c r="VO166" s="72"/>
      <c r="VP166" s="72"/>
      <c r="VQ166" s="72"/>
      <c r="VR166" s="72"/>
      <c r="VS166" s="72"/>
      <c r="VT166" s="72"/>
      <c r="VU166" s="71"/>
      <c r="VV166" s="71"/>
      <c r="VW166" s="71"/>
      <c r="VX166" s="71"/>
      <c r="VY166" s="71"/>
      <c r="VZ166" s="71"/>
      <c r="WA166" s="71"/>
      <c r="WB166" s="72"/>
      <c r="WC166" s="72"/>
      <c r="WD166" s="72"/>
      <c r="WE166" s="72"/>
      <c r="WF166" s="72"/>
      <c r="WG166" s="72"/>
      <c r="WH166" s="72"/>
      <c r="WI166" s="72"/>
      <c r="WJ166" s="72"/>
      <c r="WK166" s="71"/>
      <c r="WL166" s="71"/>
      <c r="WM166" s="71"/>
      <c r="WN166" s="71"/>
      <c r="WO166" s="71"/>
      <c r="WP166" s="71"/>
      <c r="WQ166" s="71"/>
      <c r="WR166" s="72"/>
      <c r="WS166" s="72"/>
      <c r="WT166" s="72"/>
      <c r="WU166" s="72"/>
      <c r="WV166" s="72"/>
      <c r="WW166" s="72"/>
      <c r="WX166" s="72"/>
      <c r="WY166" s="72"/>
      <c r="WZ166" s="72"/>
      <c r="XA166" s="71"/>
      <c r="XB166" s="71"/>
      <c r="XC166" s="71"/>
      <c r="XD166" s="71"/>
      <c r="XE166" s="71"/>
      <c r="XF166" s="71"/>
      <c r="XG166" s="71"/>
      <c r="XH166" s="72"/>
      <c r="XI166" s="72"/>
      <c r="XJ166" s="72"/>
      <c r="XK166" s="72"/>
      <c r="XL166" s="72"/>
      <c r="XM166" s="72"/>
      <c r="XN166" s="72"/>
      <c r="XO166" s="72"/>
      <c r="XP166" s="72"/>
      <c r="XQ166" s="71"/>
      <c r="XR166" s="71"/>
      <c r="XS166" s="71"/>
      <c r="XT166" s="71"/>
      <c r="XU166" s="71"/>
      <c r="XV166" s="71"/>
      <c r="XW166" s="71"/>
      <c r="XX166" s="72"/>
      <c r="XY166" s="72"/>
      <c r="XZ166" s="72"/>
      <c r="YA166" s="72"/>
      <c r="YB166" s="72"/>
      <c r="YC166" s="72"/>
      <c r="YD166" s="72"/>
      <c r="YE166" s="72"/>
      <c r="YF166" s="72"/>
      <c r="YG166" s="71"/>
      <c r="YH166" s="71"/>
      <c r="YI166" s="71"/>
      <c r="YJ166" s="71"/>
      <c r="YK166" s="71"/>
      <c r="YL166" s="71"/>
      <c r="YM166" s="71"/>
      <c r="YN166" s="72"/>
      <c r="YO166" s="72"/>
      <c r="YP166" s="72"/>
      <c r="YQ166" s="72"/>
      <c r="YR166" s="72"/>
      <c r="YS166" s="72"/>
      <c r="YT166" s="72"/>
      <c r="YU166" s="72"/>
      <c r="YV166" s="72"/>
      <c r="YW166" s="71"/>
      <c r="YX166" s="71"/>
      <c r="YY166" s="71"/>
      <c r="YZ166" s="71"/>
      <c r="ZA166" s="71"/>
      <c r="ZB166" s="71"/>
      <c r="ZC166" s="71"/>
      <c r="ZD166" s="72"/>
      <c r="ZE166" s="72"/>
      <c r="ZF166" s="72"/>
      <c r="ZG166" s="72"/>
      <c r="ZH166" s="72"/>
      <c r="ZI166" s="72"/>
      <c r="ZJ166" s="72"/>
      <c r="ZK166" s="72"/>
      <c r="ZL166" s="72"/>
      <c r="ZM166" s="71"/>
      <c r="ZN166" s="71"/>
      <c r="ZO166" s="71"/>
      <c r="ZP166" s="71"/>
      <c r="ZQ166" s="71"/>
      <c r="ZR166" s="71"/>
      <c r="ZS166" s="71"/>
      <c r="ZT166" s="72"/>
      <c r="ZU166" s="72"/>
      <c r="ZV166" s="72"/>
      <c r="ZW166" s="72"/>
      <c r="ZX166" s="72"/>
      <c r="ZY166" s="72"/>
      <c r="ZZ166" s="72"/>
      <c r="AAA166" s="72"/>
      <c r="AAB166" s="72"/>
      <c r="AAC166" s="71"/>
      <c r="AAD166" s="71"/>
      <c r="AAE166" s="71"/>
      <c r="AAF166" s="71"/>
      <c r="AAG166" s="71"/>
      <c r="AAH166" s="71"/>
      <c r="AAI166" s="71"/>
      <c r="AAJ166" s="72"/>
      <c r="AAK166" s="72"/>
      <c r="AAL166" s="72"/>
      <c r="AAM166" s="72"/>
      <c r="AAN166" s="72"/>
      <c r="AAO166" s="72"/>
      <c r="AAP166" s="72"/>
      <c r="AAQ166" s="72"/>
      <c r="AAR166" s="72"/>
      <c r="AAS166" s="71"/>
      <c r="AAT166" s="71"/>
      <c r="AAU166" s="71"/>
      <c r="AAV166" s="71"/>
      <c r="AAW166" s="71"/>
      <c r="AAX166" s="71"/>
      <c r="AAY166" s="71"/>
      <c r="AAZ166" s="72"/>
      <c r="ABA166" s="72"/>
      <c r="ABB166" s="72"/>
      <c r="ABC166" s="72"/>
      <c r="ABD166" s="72"/>
      <c r="ABE166" s="72"/>
      <c r="ABF166" s="72"/>
      <c r="ABG166" s="72"/>
      <c r="ABH166" s="72"/>
      <c r="ABI166" s="71"/>
      <c r="ABJ166" s="71"/>
      <c r="ABK166" s="71"/>
      <c r="ABL166" s="71"/>
      <c r="ABM166" s="71"/>
      <c r="ABN166" s="71"/>
      <c r="ABO166" s="71"/>
      <c r="ABP166" s="72"/>
      <c r="ABQ166" s="72"/>
      <c r="ABR166" s="72"/>
      <c r="ABS166" s="72"/>
      <c r="ABT166" s="72"/>
      <c r="ABU166" s="72"/>
      <c r="ABV166" s="72"/>
      <c r="ABW166" s="72"/>
      <c r="ABX166" s="72"/>
      <c r="ABY166" s="71"/>
      <c r="ABZ166" s="71"/>
      <c r="ACA166" s="71"/>
      <c r="ACB166" s="71"/>
      <c r="ACC166" s="71"/>
      <c r="ACD166" s="71"/>
      <c r="ACE166" s="71"/>
      <c r="ACF166" s="72"/>
      <c r="ACG166" s="72"/>
      <c r="ACH166" s="72"/>
      <c r="ACI166" s="72"/>
      <c r="ACJ166" s="72"/>
      <c r="ACK166" s="72"/>
      <c r="ACL166" s="72"/>
      <c r="ACM166" s="72"/>
      <c r="ACN166" s="72"/>
      <c r="ACO166" s="71"/>
      <c r="ACP166" s="71"/>
      <c r="ACQ166" s="71"/>
      <c r="ACR166" s="71"/>
      <c r="ACS166" s="71"/>
      <c r="ACT166" s="71"/>
      <c r="ACU166" s="71"/>
      <c r="ACV166" s="72"/>
      <c r="ACW166" s="72"/>
      <c r="ACX166" s="72"/>
      <c r="ACY166" s="72"/>
      <c r="ACZ166" s="72"/>
      <c r="ADA166" s="72"/>
      <c r="ADB166" s="72"/>
      <c r="ADC166" s="72"/>
      <c r="ADD166" s="72"/>
      <c r="ADE166" s="71"/>
      <c r="ADF166" s="71"/>
      <c r="ADG166" s="71"/>
      <c r="ADH166" s="71"/>
      <c r="ADI166" s="71"/>
      <c r="ADJ166" s="71"/>
      <c r="ADK166" s="71"/>
      <c r="ADL166" s="72"/>
      <c r="ADM166" s="72"/>
      <c r="ADN166" s="72"/>
      <c r="ADO166" s="72"/>
      <c r="ADP166" s="72"/>
      <c r="ADQ166" s="72"/>
      <c r="ADR166" s="72"/>
      <c r="ADS166" s="72"/>
      <c r="ADT166" s="72"/>
      <c r="ADU166" s="71"/>
      <c r="ADV166" s="71"/>
      <c r="ADW166" s="71"/>
      <c r="ADX166" s="71"/>
      <c r="ADY166" s="71"/>
      <c r="ADZ166" s="71"/>
      <c r="AEA166" s="71"/>
      <c r="AEB166" s="72"/>
      <c r="AEC166" s="72"/>
      <c r="AED166" s="72"/>
      <c r="AEE166" s="72"/>
      <c r="AEF166" s="72"/>
      <c r="AEG166" s="72"/>
      <c r="AEH166" s="72"/>
      <c r="AEI166" s="72"/>
      <c r="AEJ166" s="72"/>
      <c r="AEK166" s="71"/>
      <c r="AEL166" s="71"/>
      <c r="AEM166" s="71"/>
      <c r="AEN166" s="71"/>
      <c r="AEO166" s="71"/>
      <c r="AEP166" s="71"/>
      <c r="AEQ166" s="71"/>
      <c r="AER166" s="72"/>
      <c r="AES166" s="72"/>
      <c r="AET166" s="72"/>
      <c r="AEU166" s="72"/>
      <c r="AEV166" s="72"/>
      <c r="AEW166" s="72"/>
      <c r="AEX166" s="72"/>
      <c r="AEY166" s="72"/>
      <c r="AEZ166" s="72"/>
      <c r="AFA166" s="71"/>
      <c r="AFB166" s="71"/>
      <c r="AFC166" s="71"/>
      <c r="AFD166" s="71"/>
      <c r="AFE166" s="71"/>
      <c r="AFF166" s="71"/>
      <c r="AFG166" s="71"/>
      <c r="AFH166" s="72"/>
      <c r="AFI166" s="72"/>
      <c r="AFJ166" s="72"/>
      <c r="AFK166" s="72"/>
      <c r="AFL166" s="72"/>
      <c r="AFM166" s="72"/>
      <c r="AFN166" s="72"/>
      <c r="AFO166" s="72"/>
      <c r="AFP166" s="72"/>
      <c r="AFQ166" s="71"/>
      <c r="AFR166" s="71"/>
      <c r="AFS166" s="71"/>
      <c r="AFT166" s="71"/>
      <c r="AFU166" s="71"/>
      <c r="AFV166" s="71"/>
      <c r="AFW166" s="71"/>
      <c r="AFX166" s="72"/>
      <c r="AFY166" s="72"/>
      <c r="AFZ166" s="72"/>
      <c r="AGA166" s="72"/>
      <c r="AGB166" s="72"/>
      <c r="AGC166" s="72"/>
      <c r="AGD166" s="72"/>
      <c r="AGE166" s="72"/>
      <c r="AGF166" s="72"/>
      <c r="AGG166" s="71"/>
      <c r="AGH166" s="71"/>
      <c r="AGI166" s="71"/>
      <c r="AGJ166" s="71"/>
      <c r="AGK166" s="71"/>
      <c r="AGL166" s="71"/>
      <c r="AGM166" s="71"/>
      <c r="AGN166" s="72"/>
      <c r="AGO166" s="72"/>
      <c r="AGP166" s="72"/>
      <c r="AGQ166" s="72"/>
      <c r="AGR166" s="72"/>
      <c r="AGS166" s="72"/>
      <c r="AGT166" s="72"/>
      <c r="AGU166" s="72"/>
      <c r="AGV166" s="72"/>
      <c r="AGW166" s="71"/>
      <c r="AGX166" s="71"/>
      <c r="AGY166" s="71"/>
      <c r="AGZ166" s="71"/>
      <c r="AHA166" s="71"/>
      <c r="AHB166" s="71"/>
      <c r="AHC166" s="71"/>
      <c r="AHD166" s="72"/>
      <c r="AHE166" s="72"/>
      <c r="AHF166" s="72"/>
      <c r="AHG166" s="72"/>
      <c r="AHH166" s="72"/>
      <c r="AHI166" s="72"/>
      <c r="AHJ166" s="72"/>
      <c r="AHK166" s="72"/>
      <c r="AHL166" s="72"/>
      <c r="AHM166" s="71"/>
      <c r="AHN166" s="71"/>
      <c r="AHO166" s="71"/>
      <c r="AHP166" s="71"/>
      <c r="AHQ166" s="71"/>
      <c r="AHR166" s="71"/>
      <c r="AHS166" s="71"/>
      <c r="AHT166" s="72"/>
      <c r="AHU166" s="72"/>
      <c r="AHV166" s="72"/>
      <c r="AHW166" s="72"/>
      <c r="AHX166" s="72"/>
      <c r="AHY166" s="72"/>
      <c r="AHZ166" s="72"/>
      <c r="AIA166" s="72"/>
      <c r="AIB166" s="72"/>
      <c r="AIC166" s="71"/>
      <c r="AID166" s="71"/>
      <c r="AIE166" s="71"/>
      <c r="AIF166" s="71"/>
      <c r="AIG166" s="71"/>
      <c r="AIH166" s="71"/>
      <c r="AII166" s="71"/>
      <c r="AIJ166" s="72"/>
      <c r="AIK166" s="72"/>
      <c r="AIL166" s="72"/>
      <c r="AIM166" s="72"/>
      <c r="AIN166" s="72"/>
      <c r="AIO166" s="72"/>
      <c r="AIP166" s="72"/>
      <c r="AIQ166" s="72"/>
      <c r="AIR166" s="72"/>
      <c r="AIS166" s="71"/>
      <c r="AIT166" s="71"/>
      <c r="AIU166" s="71"/>
      <c r="AIV166" s="71"/>
      <c r="AIW166" s="71"/>
      <c r="AIX166" s="71"/>
      <c r="AIY166" s="71"/>
      <c r="AIZ166" s="72"/>
      <c r="AJA166" s="72"/>
      <c r="AJB166" s="72"/>
      <c r="AJC166" s="72"/>
      <c r="AJD166" s="72"/>
      <c r="AJE166" s="72"/>
      <c r="AJF166" s="72"/>
      <c r="AJG166" s="72"/>
      <c r="AJH166" s="72"/>
      <c r="AJI166" s="71"/>
      <c r="AJJ166" s="71"/>
      <c r="AJK166" s="71"/>
      <c r="AJL166" s="71"/>
      <c r="AJM166" s="71"/>
      <c r="AJN166" s="71"/>
      <c r="AJO166" s="71"/>
      <c r="AJP166" s="72"/>
      <c r="AJQ166" s="72"/>
      <c r="AJR166" s="72"/>
      <c r="AJS166" s="72"/>
      <c r="AJT166" s="72"/>
      <c r="AJU166" s="72"/>
      <c r="AJV166" s="72"/>
      <c r="AJW166" s="72"/>
      <c r="AJX166" s="72"/>
      <c r="AJY166" s="71"/>
      <c r="AJZ166" s="71"/>
      <c r="AKA166" s="71"/>
      <c r="AKB166" s="71"/>
      <c r="AKC166" s="71"/>
      <c r="AKD166" s="71"/>
      <c r="AKE166" s="71"/>
      <c r="AKF166" s="72"/>
      <c r="AKG166" s="72"/>
      <c r="AKH166" s="72"/>
      <c r="AKI166" s="72"/>
      <c r="AKJ166" s="72"/>
      <c r="AKK166" s="72"/>
      <c r="AKL166" s="72"/>
      <c r="AKM166" s="72"/>
      <c r="AKN166" s="72"/>
      <c r="AKO166" s="71"/>
      <c r="AKP166" s="71"/>
      <c r="AKQ166" s="71"/>
      <c r="AKR166" s="71"/>
      <c r="AKS166" s="71"/>
      <c r="AKT166" s="71"/>
      <c r="AKU166" s="71"/>
      <c r="AKV166" s="72"/>
      <c r="AKW166" s="72"/>
      <c r="AKX166" s="72"/>
      <c r="AKY166" s="72"/>
      <c r="AKZ166" s="72"/>
      <c r="ALA166" s="72"/>
      <c r="ALB166" s="72"/>
      <c r="ALC166" s="72"/>
      <c r="ALD166" s="72"/>
      <c r="ALE166" s="71"/>
      <c r="ALF166" s="71"/>
      <c r="ALG166" s="71"/>
      <c r="ALH166" s="71"/>
      <c r="ALI166" s="71"/>
      <c r="ALJ166" s="71"/>
      <c r="ALK166" s="71"/>
      <c r="ALL166" s="72"/>
      <c r="ALM166" s="72"/>
      <c r="ALN166" s="72"/>
      <c r="ALO166" s="72"/>
      <c r="ALP166" s="72"/>
      <c r="ALQ166" s="72"/>
      <c r="ALR166" s="72"/>
      <c r="ALS166" s="72"/>
      <c r="ALT166" s="72"/>
      <c r="ALU166" s="71"/>
      <c r="ALV166" s="71"/>
      <c r="ALW166" s="71"/>
      <c r="ALX166" s="71"/>
      <c r="ALY166" s="71"/>
      <c r="ALZ166" s="71"/>
      <c r="AMA166" s="71"/>
      <c r="AMB166" s="72"/>
      <c r="AMC166" s="72"/>
      <c r="AMD166" s="72"/>
      <c r="AME166" s="72"/>
      <c r="AMF166" s="72"/>
      <c r="AMG166" s="72"/>
      <c r="AMH166" s="72"/>
      <c r="AMI166" s="72"/>
      <c r="AMJ166" s="72"/>
      <c r="AMK166" s="71"/>
      <c r="AML166" s="71"/>
      <c r="AMM166" s="71"/>
      <c r="AMN166" s="71"/>
      <c r="AMO166" s="71"/>
      <c r="AMP166" s="71"/>
      <c r="AMQ166" s="71"/>
      <c r="AMR166" s="72"/>
      <c r="AMS166" s="72"/>
      <c r="AMT166" s="72"/>
      <c r="AMU166" s="72"/>
      <c r="AMV166" s="72"/>
      <c r="AMW166" s="72"/>
      <c r="AMX166" s="72"/>
      <c r="AMY166" s="72"/>
      <c r="AMZ166" s="72"/>
      <c r="ANA166" s="71"/>
      <c r="ANB166" s="71"/>
      <c r="ANC166" s="71"/>
      <c r="AND166" s="71"/>
      <c r="ANE166" s="71"/>
      <c r="ANF166" s="71"/>
      <c r="ANG166" s="71"/>
      <c r="ANH166" s="72"/>
      <c r="ANI166" s="72"/>
      <c r="ANJ166" s="72"/>
      <c r="ANK166" s="72"/>
      <c r="ANL166" s="72"/>
      <c r="ANM166" s="72"/>
      <c r="ANN166" s="72"/>
      <c r="ANO166" s="72"/>
      <c r="ANP166" s="72"/>
      <c r="ANQ166" s="71"/>
      <c r="ANR166" s="71"/>
      <c r="ANS166" s="71"/>
      <c r="ANT166" s="71"/>
      <c r="ANU166" s="71"/>
      <c r="ANV166" s="71"/>
      <c r="ANW166" s="71"/>
      <c r="ANX166" s="72"/>
      <c r="ANY166" s="72"/>
      <c r="ANZ166" s="72"/>
      <c r="AOA166" s="72"/>
      <c r="AOB166" s="72"/>
      <c r="AOC166" s="72"/>
      <c r="AOD166" s="72"/>
      <c r="AOE166" s="72"/>
      <c r="AOF166" s="72"/>
      <c r="AOG166" s="71"/>
      <c r="AOH166" s="71"/>
      <c r="AOI166" s="71"/>
      <c r="AOJ166" s="71"/>
      <c r="AOK166" s="71"/>
      <c r="AOL166" s="71"/>
      <c r="AOM166" s="71"/>
      <c r="AON166" s="72"/>
      <c r="AOO166" s="72"/>
      <c r="AOP166" s="72"/>
      <c r="AOQ166" s="72"/>
      <c r="AOR166" s="72"/>
      <c r="AOS166" s="72"/>
      <c r="AOT166" s="72"/>
      <c r="AOU166" s="72"/>
      <c r="AOV166" s="72"/>
      <c r="AOW166" s="71"/>
      <c r="AOX166" s="71"/>
      <c r="AOY166" s="71"/>
      <c r="AOZ166" s="71"/>
      <c r="APA166" s="71"/>
      <c r="APB166" s="71"/>
      <c r="APC166" s="71"/>
      <c r="APD166" s="72"/>
      <c r="APE166" s="72"/>
      <c r="APF166" s="72"/>
      <c r="APG166" s="72"/>
      <c r="APH166" s="72"/>
      <c r="API166" s="72"/>
      <c r="APJ166" s="72"/>
      <c r="APK166" s="72"/>
      <c r="APL166" s="72"/>
      <c r="APM166" s="71"/>
      <c r="APN166" s="71"/>
      <c r="APO166" s="71"/>
      <c r="APP166" s="71"/>
      <c r="APQ166" s="71"/>
      <c r="APR166" s="71"/>
      <c r="APS166" s="71"/>
      <c r="APT166" s="72"/>
      <c r="APU166" s="72"/>
      <c r="APV166" s="72"/>
      <c r="APW166" s="72"/>
      <c r="APX166" s="72"/>
      <c r="APY166" s="72"/>
      <c r="APZ166" s="72"/>
      <c r="AQA166" s="72"/>
      <c r="AQB166" s="72"/>
      <c r="AQC166" s="71"/>
      <c r="AQD166" s="71"/>
      <c r="AQE166" s="71"/>
      <c r="AQF166" s="71"/>
      <c r="AQG166" s="71"/>
      <c r="AQH166" s="71"/>
      <c r="AQI166" s="71"/>
      <c r="AQJ166" s="72"/>
      <c r="AQK166" s="72"/>
      <c r="AQL166" s="72"/>
      <c r="AQM166" s="72"/>
      <c r="AQN166" s="72"/>
      <c r="AQO166" s="72"/>
      <c r="AQP166" s="72"/>
      <c r="AQQ166" s="72"/>
      <c r="AQR166" s="72"/>
      <c r="AQS166" s="71"/>
      <c r="AQT166" s="71"/>
      <c r="AQU166" s="71"/>
      <c r="AQV166" s="71"/>
      <c r="AQW166" s="71"/>
      <c r="AQX166" s="71"/>
      <c r="AQY166" s="71"/>
      <c r="AQZ166" s="72"/>
      <c r="ARA166" s="72"/>
      <c r="ARB166" s="72"/>
      <c r="ARC166" s="72"/>
      <c r="ARD166" s="72"/>
      <c r="ARE166" s="72"/>
      <c r="ARF166" s="72"/>
      <c r="ARG166" s="72"/>
      <c r="ARH166" s="72"/>
      <c r="ARI166" s="71"/>
      <c r="ARJ166" s="71"/>
      <c r="ARK166" s="71"/>
      <c r="ARL166" s="71"/>
      <c r="ARM166" s="71"/>
      <c r="ARN166" s="71"/>
      <c r="ARO166" s="71"/>
      <c r="ARP166" s="72"/>
      <c r="ARQ166" s="72"/>
      <c r="ARR166" s="72"/>
      <c r="ARS166" s="72"/>
      <c r="ART166" s="72"/>
      <c r="ARU166" s="72"/>
      <c r="ARV166" s="72"/>
      <c r="ARW166" s="72"/>
      <c r="ARX166" s="72"/>
      <c r="ARY166" s="71"/>
      <c r="ARZ166" s="71"/>
      <c r="ASA166" s="71"/>
      <c r="ASB166" s="71"/>
      <c r="ASC166" s="71"/>
      <c r="ASD166" s="71"/>
      <c r="ASE166" s="71"/>
      <c r="ASF166" s="72"/>
      <c r="ASG166" s="72"/>
      <c r="ASH166" s="72"/>
      <c r="ASI166" s="72"/>
      <c r="ASJ166" s="72"/>
      <c r="ASK166" s="72"/>
      <c r="ASL166" s="72"/>
      <c r="ASM166" s="72"/>
      <c r="ASN166" s="72"/>
      <c r="ASO166" s="71"/>
      <c r="ASP166" s="71"/>
      <c r="ASQ166" s="71"/>
      <c r="ASR166" s="71"/>
      <c r="ASS166" s="71"/>
      <c r="AST166" s="71"/>
      <c r="ASU166" s="71"/>
      <c r="ASV166" s="72"/>
      <c r="ASW166" s="72"/>
      <c r="ASX166" s="72"/>
      <c r="ASY166" s="72"/>
      <c r="ASZ166" s="72"/>
      <c r="ATA166" s="72"/>
      <c r="ATB166" s="72"/>
      <c r="ATC166" s="72"/>
      <c r="ATD166" s="72"/>
      <c r="ATE166" s="71"/>
      <c r="ATF166" s="71"/>
      <c r="ATG166" s="71"/>
      <c r="ATH166" s="71"/>
      <c r="ATI166" s="71"/>
      <c r="ATJ166" s="71"/>
      <c r="ATK166" s="71"/>
      <c r="ATL166" s="72"/>
      <c r="ATM166" s="72"/>
      <c r="ATN166" s="72"/>
      <c r="ATO166" s="72"/>
      <c r="ATP166" s="72"/>
      <c r="ATQ166" s="72"/>
      <c r="ATR166" s="72"/>
      <c r="ATS166" s="72"/>
      <c r="ATT166" s="72"/>
      <c r="ATU166" s="71"/>
      <c r="ATV166" s="71"/>
      <c r="ATW166" s="71"/>
      <c r="ATX166" s="71"/>
      <c r="ATY166" s="71"/>
      <c r="ATZ166" s="71"/>
      <c r="AUA166" s="71"/>
      <c r="AUB166" s="72"/>
      <c r="AUC166" s="72"/>
      <c r="AUD166" s="72"/>
      <c r="AUE166" s="72"/>
      <c r="AUF166" s="72"/>
      <c r="AUG166" s="72"/>
      <c r="AUH166" s="72"/>
      <c r="AUI166" s="72"/>
      <c r="AUJ166" s="72"/>
      <c r="AUK166" s="71"/>
      <c r="AUL166" s="71"/>
      <c r="AUM166" s="71"/>
      <c r="AUN166" s="71"/>
      <c r="AUO166" s="71"/>
      <c r="AUP166" s="71"/>
      <c r="AUQ166" s="71"/>
      <c r="AUR166" s="72"/>
      <c r="AUS166" s="72"/>
      <c r="AUT166" s="72"/>
      <c r="AUU166" s="72"/>
      <c r="AUV166" s="72"/>
      <c r="AUW166" s="72"/>
      <c r="AUX166" s="72"/>
      <c r="AUY166" s="72"/>
      <c r="AUZ166" s="72"/>
      <c r="AVA166" s="71"/>
      <c r="AVB166" s="71"/>
      <c r="AVC166" s="71"/>
      <c r="AVD166" s="71"/>
      <c r="AVE166" s="71"/>
      <c r="AVF166" s="71"/>
      <c r="AVG166" s="71"/>
      <c r="AVH166" s="72"/>
      <c r="AVI166" s="72"/>
      <c r="AVJ166" s="72"/>
      <c r="AVK166" s="72"/>
      <c r="AVL166" s="72"/>
      <c r="AVM166" s="72"/>
      <c r="AVN166" s="72"/>
      <c r="AVO166" s="72"/>
      <c r="AVP166" s="72"/>
      <c r="AVQ166" s="71"/>
      <c r="AVR166" s="71"/>
      <c r="AVS166" s="71"/>
      <c r="AVT166" s="71"/>
      <c r="AVU166" s="71"/>
      <c r="AVV166" s="71"/>
      <c r="AVW166" s="71"/>
      <c r="AVX166" s="72"/>
      <c r="AVY166" s="72"/>
      <c r="AVZ166" s="72"/>
      <c r="AWA166" s="72"/>
      <c r="AWB166" s="72"/>
      <c r="AWC166" s="72"/>
      <c r="AWD166" s="72"/>
      <c r="AWE166" s="72"/>
      <c r="AWF166" s="72"/>
      <c r="AWG166" s="71"/>
      <c r="AWH166" s="71"/>
      <c r="AWI166" s="71"/>
      <c r="AWJ166" s="71"/>
      <c r="AWK166" s="71"/>
      <c r="AWL166" s="71"/>
      <c r="AWM166" s="71"/>
      <c r="AWN166" s="72"/>
      <c r="AWO166" s="72"/>
      <c r="AWP166" s="72"/>
      <c r="AWQ166" s="72"/>
      <c r="AWR166" s="72"/>
      <c r="AWS166" s="72"/>
      <c r="AWT166" s="72"/>
      <c r="AWU166" s="72"/>
      <c r="AWV166" s="72"/>
      <c r="AWW166" s="71"/>
      <c r="AWX166" s="71"/>
      <c r="AWY166" s="71"/>
      <c r="AWZ166" s="71"/>
      <c r="AXA166" s="71"/>
      <c r="AXB166" s="71"/>
      <c r="AXC166" s="71"/>
      <c r="AXD166" s="72"/>
      <c r="AXE166" s="72"/>
      <c r="AXF166" s="72"/>
      <c r="AXG166" s="72"/>
      <c r="AXH166" s="72"/>
      <c r="AXI166" s="72"/>
      <c r="AXJ166" s="72"/>
      <c r="AXK166" s="72"/>
      <c r="AXL166" s="72"/>
      <c r="AXM166" s="71"/>
      <c r="AXN166" s="71"/>
      <c r="AXO166" s="71"/>
      <c r="AXP166" s="71"/>
      <c r="AXQ166" s="71"/>
      <c r="AXR166" s="71"/>
      <c r="AXS166" s="71"/>
      <c r="AXT166" s="72"/>
      <c r="AXU166" s="72"/>
      <c r="AXV166" s="72"/>
      <c r="AXW166" s="72"/>
      <c r="AXX166" s="72"/>
      <c r="AXY166" s="72"/>
      <c r="AXZ166" s="72"/>
      <c r="AYA166" s="72"/>
      <c r="AYB166" s="72"/>
      <c r="AYC166" s="71"/>
      <c r="AYD166" s="71"/>
      <c r="AYE166" s="71"/>
      <c r="AYF166" s="71"/>
      <c r="AYG166" s="71"/>
      <c r="AYH166" s="71"/>
      <c r="AYI166" s="71"/>
      <c r="AYJ166" s="72"/>
      <c r="AYK166" s="72"/>
      <c r="AYL166" s="72"/>
      <c r="AYM166" s="72"/>
      <c r="AYN166" s="72"/>
      <c r="AYO166" s="72"/>
      <c r="AYP166" s="72"/>
      <c r="AYQ166" s="72"/>
      <c r="AYR166" s="72"/>
      <c r="AYS166" s="71"/>
      <c r="AYT166" s="71"/>
      <c r="AYU166" s="71"/>
      <c r="AYV166" s="71"/>
      <c r="AYW166" s="71"/>
      <c r="AYX166" s="71"/>
      <c r="AYY166" s="71"/>
      <c r="AYZ166" s="72"/>
      <c r="AZA166" s="72"/>
      <c r="AZB166" s="72"/>
      <c r="AZC166" s="72"/>
      <c r="AZD166" s="72"/>
      <c r="AZE166" s="72"/>
      <c r="AZF166" s="72"/>
      <c r="AZG166" s="72"/>
      <c r="AZH166" s="72"/>
      <c r="AZI166" s="71"/>
      <c r="AZJ166" s="71"/>
      <c r="AZK166" s="71"/>
      <c r="AZL166" s="71"/>
      <c r="AZM166" s="71"/>
      <c r="AZN166" s="71"/>
      <c r="AZO166" s="71"/>
      <c r="AZP166" s="72"/>
      <c r="AZQ166" s="72"/>
      <c r="AZR166" s="72"/>
      <c r="AZS166" s="72"/>
      <c r="AZT166" s="72"/>
      <c r="AZU166" s="72"/>
      <c r="AZV166" s="72"/>
      <c r="AZW166" s="72"/>
      <c r="AZX166" s="72"/>
      <c r="AZY166" s="71"/>
      <c r="AZZ166" s="71"/>
      <c r="BAA166" s="71"/>
      <c r="BAB166" s="71"/>
      <c r="BAC166" s="71"/>
      <c r="BAD166" s="71"/>
      <c r="BAE166" s="71"/>
      <c r="BAF166" s="72"/>
      <c r="BAG166" s="72"/>
      <c r="BAH166" s="72"/>
      <c r="BAI166" s="72"/>
      <c r="BAJ166" s="72"/>
      <c r="BAK166" s="72"/>
      <c r="BAL166" s="72"/>
      <c r="BAM166" s="72"/>
      <c r="BAN166" s="72"/>
      <c r="BAO166" s="71"/>
      <c r="BAP166" s="71"/>
      <c r="BAQ166" s="71"/>
      <c r="BAR166" s="71"/>
      <c r="BAS166" s="71"/>
      <c r="BAT166" s="71"/>
      <c r="BAU166" s="71"/>
      <c r="BAV166" s="72"/>
      <c r="BAW166" s="72"/>
      <c r="BAX166" s="72"/>
      <c r="BAY166" s="72"/>
      <c r="BAZ166" s="72"/>
      <c r="BBA166" s="72"/>
      <c r="BBB166" s="72"/>
      <c r="BBC166" s="72"/>
      <c r="BBD166" s="72"/>
      <c r="BBE166" s="71"/>
      <c r="BBF166" s="71"/>
      <c r="BBG166" s="71"/>
      <c r="BBH166" s="71"/>
      <c r="BBI166" s="71"/>
      <c r="BBJ166" s="71"/>
      <c r="BBK166" s="71"/>
      <c r="BBL166" s="72"/>
      <c r="BBM166" s="72"/>
      <c r="BBN166" s="72"/>
      <c r="BBO166" s="72"/>
      <c r="BBP166" s="72"/>
      <c r="BBQ166" s="72"/>
      <c r="BBR166" s="72"/>
      <c r="BBS166" s="72"/>
      <c r="BBT166" s="72"/>
      <c r="BBU166" s="71"/>
      <c r="BBV166" s="71"/>
      <c r="BBW166" s="71"/>
      <c r="BBX166" s="71"/>
      <c r="BBY166" s="71"/>
      <c r="BBZ166" s="71"/>
      <c r="BCA166" s="71"/>
      <c r="BCB166" s="72"/>
      <c r="BCC166" s="72"/>
      <c r="BCD166" s="72"/>
      <c r="BCE166" s="72"/>
      <c r="BCF166" s="72"/>
      <c r="BCG166" s="72"/>
      <c r="BCH166" s="72"/>
      <c r="BCI166" s="72"/>
      <c r="BCJ166" s="72"/>
      <c r="BCK166" s="71"/>
      <c r="BCL166" s="71"/>
      <c r="BCM166" s="71"/>
      <c r="BCN166" s="71"/>
      <c r="BCO166" s="71"/>
      <c r="BCP166" s="71"/>
      <c r="BCQ166" s="71"/>
      <c r="BCR166" s="72"/>
      <c r="BCS166" s="72"/>
      <c r="BCT166" s="72"/>
      <c r="BCU166" s="72"/>
      <c r="BCV166" s="72"/>
      <c r="BCW166" s="72"/>
      <c r="BCX166" s="72"/>
      <c r="BCY166" s="72"/>
      <c r="BCZ166" s="72"/>
      <c r="BDA166" s="71"/>
      <c r="BDB166" s="71"/>
      <c r="BDC166" s="71"/>
      <c r="BDD166" s="71"/>
      <c r="BDE166" s="71"/>
      <c r="BDF166" s="71"/>
      <c r="BDG166" s="71"/>
      <c r="BDH166" s="72"/>
      <c r="BDI166" s="72"/>
      <c r="BDJ166" s="72"/>
      <c r="BDK166" s="72"/>
      <c r="BDL166" s="72"/>
      <c r="BDM166" s="72"/>
      <c r="BDN166" s="72"/>
      <c r="BDO166" s="72"/>
      <c r="BDP166" s="72"/>
      <c r="BDQ166" s="71"/>
      <c r="BDR166" s="71"/>
      <c r="BDS166" s="71"/>
      <c r="BDT166" s="71"/>
      <c r="BDU166" s="71"/>
      <c r="BDV166" s="71"/>
      <c r="BDW166" s="71"/>
      <c r="BDX166" s="72"/>
      <c r="BDY166" s="72"/>
      <c r="BDZ166" s="72"/>
      <c r="BEA166" s="72"/>
      <c r="BEB166" s="72"/>
      <c r="BEC166" s="72"/>
      <c r="BED166" s="72"/>
      <c r="BEE166" s="72"/>
      <c r="BEF166" s="72"/>
      <c r="BEG166" s="71"/>
      <c r="BEH166" s="71"/>
      <c r="BEI166" s="71"/>
      <c r="BEJ166" s="71"/>
      <c r="BEK166" s="71"/>
      <c r="BEL166" s="71"/>
      <c r="BEM166" s="71"/>
      <c r="BEN166" s="72"/>
      <c r="BEO166" s="72"/>
      <c r="BEP166" s="72"/>
      <c r="BEQ166" s="72"/>
      <c r="BER166" s="72"/>
      <c r="BES166" s="72"/>
      <c r="BET166" s="72"/>
      <c r="BEU166" s="72"/>
      <c r="BEV166" s="72"/>
      <c r="BEW166" s="71"/>
      <c r="BEX166" s="71"/>
      <c r="BEY166" s="71"/>
      <c r="BEZ166" s="71"/>
      <c r="BFA166" s="71"/>
      <c r="BFB166" s="71"/>
      <c r="BFC166" s="71"/>
      <c r="BFD166" s="72"/>
      <c r="BFE166" s="72"/>
      <c r="BFF166" s="72"/>
      <c r="BFG166" s="72"/>
      <c r="BFH166" s="72"/>
      <c r="BFI166" s="72"/>
      <c r="BFJ166" s="72"/>
      <c r="BFK166" s="72"/>
      <c r="BFL166" s="72"/>
      <c r="BFM166" s="71"/>
      <c r="BFN166" s="71"/>
      <c r="BFO166" s="71"/>
      <c r="BFP166" s="71"/>
      <c r="BFQ166" s="71"/>
      <c r="BFR166" s="71"/>
      <c r="BFS166" s="71"/>
      <c r="BFT166" s="72"/>
      <c r="BFU166" s="72"/>
      <c r="BFV166" s="72"/>
      <c r="BFW166" s="72"/>
      <c r="BFX166" s="72"/>
      <c r="BFY166" s="72"/>
      <c r="BFZ166" s="72"/>
      <c r="BGA166" s="72"/>
      <c r="BGB166" s="72"/>
      <c r="BGC166" s="71"/>
      <c r="BGD166" s="71"/>
      <c r="BGE166" s="71"/>
      <c r="BGF166" s="71"/>
      <c r="BGG166" s="71"/>
      <c r="BGH166" s="71"/>
      <c r="BGI166" s="71"/>
      <c r="BGJ166" s="72"/>
      <c r="BGK166" s="72"/>
      <c r="BGL166" s="72"/>
      <c r="BGM166" s="72"/>
      <c r="BGN166" s="72"/>
      <c r="BGO166" s="72"/>
      <c r="BGP166" s="72"/>
      <c r="BGQ166" s="72"/>
      <c r="BGR166" s="72"/>
      <c r="BGS166" s="71"/>
      <c r="BGT166" s="71"/>
      <c r="BGU166" s="71"/>
      <c r="BGV166" s="71"/>
      <c r="BGW166" s="71"/>
      <c r="BGX166" s="71"/>
      <c r="BGY166" s="71"/>
      <c r="BGZ166" s="72"/>
      <c r="BHA166" s="72"/>
      <c r="BHB166" s="72"/>
      <c r="BHC166" s="72"/>
      <c r="BHD166" s="72"/>
      <c r="BHE166" s="72"/>
      <c r="BHF166" s="72"/>
      <c r="BHG166" s="72"/>
      <c r="BHH166" s="72"/>
      <c r="BHI166" s="71"/>
      <c r="BHJ166" s="71"/>
      <c r="BHK166" s="71"/>
      <c r="BHL166" s="71"/>
      <c r="BHM166" s="71"/>
      <c r="BHN166" s="71"/>
      <c r="BHO166" s="71"/>
      <c r="BHP166" s="72"/>
      <c r="BHQ166" s="72"/>
      <c r="BHR166" s="72"/>
      <c r="BHS166" s="72"/>
      <c r="BHT166" s="72"/>
      <c r="BHU166" s="72"/>
      <c r="BHV166" s="72"/>
      <c r="BHW166" s="72"/>
      <c r="BHX166" s="72"/>
      <c r="BHY166" s="71"/>
      <c r="BHZ166" s="71"/>
      <c r="BIA166" s="71"/>
      <c r="BIB166" s="71"/>
      <c r="BIC166" s="71"/>
      <c r="BID166" s="71"/>
      <c r="BIE166" s="71"/>
      <c r="BIF166" s="72"/>
      <c r="BIG166" s="72"/>
      <c r="BIH166" s="72"/>
      <c r="BII166" s="72"/>
      <c r="BIJ166" s="72"/>
      <c r="BIK166" s="72"/>
      <c r="BIL166" s="72"/>
      <c r="BIM166" s="72"/>
      <c r="BIN166" s="72"/>
      <c r="BIO166" s="71"/>
      <c r="BIP166" s="71"/>
      <c r="BIQ166" s="71"/>
      <c r="BIR166" s="71"/>
      <c r="BIS166" s="71"/>
      <c r="BIT166" s="71"/>
      <c r="BIU166" s="71"/>
      <c r="BIV166" s="72"/>
      <c r="BIW166" s="72"/>
      <c r="BIX166" s="72"/>
      <c r="BIY166" s="72"/>
      <c r="BIZ166" s="72"/>
      <c r="BJA166" s="72"/>
      <c r="BJB166" s="72"/>
      <c r="BJC166" s="72"/>
      <c r="BJD166" s="72"/>
      <c r="BJE166" s="71"/>
      <c r="BJF166" s="71"/>
      <c r="BJG166" s="71"/>
      <c r="BJH166" s="71"/>
      <c r="BJI166" s="71"/>
      <c r="BJJ166" s="71"/>
      <c r="BJK166" s="71"/>
      <c r="BJL166" s="72"/>
      <c r="BJM166" s="72"/>
      <c r="BJN166" s="72"/>
      <c r="BJO166" s="72"/>
      <c r="BJP166" s="72"/>
      <c r="BJQ166" s="72"/>
      <c r="BJR166" s="72"/>
      <c r="BJS166" s="72"/>
      <c r="BJT166" s="72"/>
      <c r="BJU166" s="71"/>
      <c r="BJV166" s="71"/>
      <c r="BJW166" s="71"/>
      <c r="BJX166" s="71"/>
      <c r="BJY166" s="71"/>
      <c r="BJZ166" s="71"/>
      <c r="BKA166" s="71"/>
      <c r="BKB166" s="72"/>
      <c r="BKC166" s="72"/>
      <c r="BKD166" s="72"/>
      <c r="BKE166" s="72"/>
      <c r="BKF166" s="72"/>
      <c r="BKG166" s="72"/>
      <c r="BKH166" s="72"/>
      <c r="BKI166" s="72"/>
      <c r="BKJ166" s="72"/>
      <c r="BKK166" s="71"/>
      <c r="BKL166" s="71"/>
      <c r="BKM166" s="71"/>
      <c r="BKN166" s="71"/>
      <c r="BKO166" s="71"/>
      <c r="BKP166" s="71"/>
      <c r="BKQ166" s="71"/>
      <c r="BKR166" s="72"/>
      <c r="BKS166" s="72"/>
      <c r="BKT166" s="72"/>
      <c r="BKU166" s="72"/>
      <c r="BKV166" s="72"/>
      <c r="BKW166" s="72"/>
      <c r="BKX166" s="72"/>
      <c r="BKY166" s="72"/>
      <c r="BKZ166" s="72"/>
      <c r="BLA166" s="71"/>
      <c r="BLB166" s="71"/>
      <c r="BLC166" s="71"/>
      <c r="BLD166" s="71"/>
      <c r="BLE166" s="71"/>
      <c r="BLF166" s="71"/>
      <c r="BLG166" s="71"/>
      <c r="BLH166" s="72"/>
      <c r="BLI166" s="72"/>
      <c r="BLJ166" s="72"/>
      <c r="BLK166" s="72"/>
      <c r="BLL166" s="72"/>
      <c r="BLM166" s="72"/>
      <c r="BLN166" s="72"/>
      <c r="BLO166" s="72"/>
      <c r="BLP166" s="72"/>
      <c r="BLQ166" s="71"/>
      <c r="BLR166" s="71"/>
      <c r="BLS166" s="71"/>
      <c r="BLT166" s="71"/>
      <c r="BLU166" s="71"/>
      <c r="BLV166" s="71"/>
      <c r="BLW166" s="71"/>
      <c r="BLX166" s="72"/>
      <c r="BLY166" s="72"/>
      <c r="BLZ166" s="72"/>
      <c r="BMA166" s="72"/>
      <c r="BMB166" s="72"/>
      <c r="BMC166" s="72"/>
      <c r="BMD166" s="72"/>
      <c r="BME166" s="72"/>
      <c r="BMF166" s="72"/>
      <c r="BMG166" s="71"/>
      <c r="BMH166" s="71"/>
      <c r="BMI166" s="71"/>
      <c r="BMJ166" s="71"/>
      <c r="BMK166" s="71"/>
      <c r="BML166" s="71"/>
      <c r="BMM166" s="71"/>
      <c r="BMN166" s="72"/>
      <c r="BMO166" s="72"/>
      <c r="BMP166" s="72"/>
      <c r="BMQ166" s="72"/>
      <c r="BMR166" s="72"/>
      <c r="BMS166" s="72"/>
      <c r="BMT166" s="72"/>
      <c r="BMU166" s="72"/>
      <c r="BMV166" s="72"/>
      <c r="BMW166" s="71"/>
      <c r="BMX166" s="71"/>
      <c r="BMY166" s="71"/>
      <c r="BMZ166" s="71"/>
      <c r="BNA166" s="71"/>
      <c r="BNB166" s="71"/>
      <c r="BNC166" s="71"/>
      <c r="BND166" s="72"/>
      <c r="BNE166" s="72"/>
      <c r="BNF166" s="72"/>
      <c r="BNG166" s="72"/>
      <c r="BNH166" s="72"/>
      <c r="BNI166" s="72"/>
      <c r="BNJ166" s="72"/>
      <c r="BNK166" s="72"/>
      <c r="BNL166" s="72"/>
      <c r="BNM166" s="71"/>
      <c r="BNN166" s="71"/>
      <c r="BNO166" s="71"/>
      <c r="BNP166" s="71"/>
      <c r="BNQ166" s="71"/>
      <c r="BNR166" s="71"/>
      <c r="BNS166" s="71"/>
      <c r="BNT166" s="72"/>
      <c r="BNU166" s="72"/>
      <c r="BNV166" s="72"/>
      <c r="BNW166" s="72"/>
      <c r="BNX166" s="72"/>
      <c r="BNY166" s="72"/>
      <c r="BNZ166" s="72"/>
      <c r="BOA166" s="72"/>
      <c r="BOB166" s="72"/>
      <c r="BOC166" s="71"/>
      <c r="BOD166" s="71"/>
      <c r="BOE166" s="71"/>
      <c r="BOF166" s="71"/>
      <c r="BOG166" s="71"/>
      <c r="BOH166" s="71"/>
      <c r="BOI166" s="71"/>
      <c r="BOJ166" s="72"/>
      <c r="BOK166" s="72"/>
      <c r="BOL166" s="72"/>
      <c r="BOM166" s="72"/>
      <c r="BON166" s="72"/>
      <c r="BOO166" s="72"/>
      <c r="BOP166" s="72"/>
      <c r="BOQ166" s="72"/>
      <c r="BOR166" s="72"/>
      <c r="BOS166" s="71"/>
      <c r="BOT166" s="71"/>
      <c r="BOU166" s="71"/>
      <c r="BOV166" s="71"/>
      <c r="BOW166" s="71"/>
      <c r="BOX166" s="71"/>
      <c r="BOY166" s="71"/>
      <c r="BOZ166" s="72"/>
      <c r="BPA166" s="72"/>
      <c r="BPB166" s="72"/>
      <c r="BPC166" s="72"/>
      <c r="BPD166" s="72"/>
      <c r="BPE166" s="72"/>
      <c r="BPF166" s="72"/>
      <c r="BPG166" s="72"/>
      <c r="BPH166" s="72"/>
      <c r="BPI166" s="71"/>
      <c r="BPJ166" s="71"/>
      <c r="BPK166" s="71"/>
      <c r="BPL166" s="71"/>
      <c r="BPM166" s="71"/>
      <c r="BPN166" s="71"/>
      <c r="BPO166" s="71"/>
      <c r="BPP166" s="72"/>
      <c r="BPQ166" s="72"/>
      <c r="BPR166" s="72"/>
      <c r="BPS166" s="72"/>
      <c r="BPT166" s="72"/>
      <c r="BPU166" s="72"/>
      <c r="BPV166" s="72"/>
      <c r="BPW166" s="72"/>
      <c r="BPX166" s="72"/>
      <c r="BPY166" s="71"/>
      <c r="BPZ166" s="71"/>
      <c r="BQA166" s="71"/>
      <c r="BQB166" s="71"/>
      <c r="BQC166" s="71"/>
      <c r="BQD166" s="71"/>
      <c r="BQE166" s="71"/>
      <c r="BQF166" s="72"/>
      <c r="BQG166" s="72"/>
      <c r="BQH166" s="72"/>
      <c r="BQI166" s="72"/>
      <c r="BQJ166" s="72"/>
      <c r="BQK166" s="72"/>
      <c r="BQL166" s="72"/>
      <c r="BQM166" s="72"/>
      <c r="BQN166" s="72"/>
      <c r="BQO166" s="71"/>
      <c r="BQP166" s="71"/>
      <c r="BQQ166" s="71"/>
      <c r="BQR166" s="71"/>
      <c r="BQS166" s="71"/>
      <c r="BQT166" s="71"/>
      <c r="BQU166" s="71"/>
      <c r="BQV166" s="72"/>
      <c r="BQW166" s="72"/>
      <c r="BQX166" s="72"/>
      <c r="BQY166" s="72"/>
      <c r="BQZ166" s="72"/>
      <c r="BRA166" s="72"/>
      <c r="BRB166" s="72"/>
      <c r="BRC166" s="72"/>
      <c r="BRD166" s="72"/>
      <c r="BRE166" s="71"/>
      <c r="BRF166" s="71"/>
      <c r="BRG166" s="71"/>
      <c r="BRH166" s="71"/>
      <c r="BRI166" s="71"/>
      <c r="BRJ166" s="71"/>
      <c r="BRK166" s="71"/>
      <c r="BRL166" s="72"/>
      <c r="BRM166" s="72"/>
      <c r="BRN166" s="72"/>
      <c r="BRO166" s="72"/>
      <c r="BRP166" s="72"/>
      <c r="BRQ166" s="72"/>
      <c r="BRR166" s="72"/>
      <c r="BRS166" s="72"/>
      <c r="BRT166" s="72"/>
      <c r="BRU166" s="71"/>
      <c r="BRV166" s="71"/>
      <c r="BRW166" s="71"/>
      <c r="BRX166" s="71"/>
      <c r="BRY166" s="71"/>
      <c r="BRZ166" s="71"/>
      <c r="BSA166" s="71"/>
      <c r="BSB166" s="72"/>
      <c r="BSC166" s="72"/>
      <c r="BSD166" s="72"/>
      <c r="BSE166" s="72"/>
      <c r="BSF166" s="72"/>
      <c r="BSG166" s="72"/>
      <c r="BSH166" s="72"/>
      <c r="BSI166" s="72"/>
      <c r="BSJ166" s="72"/>
      <c r="BSK166" s="71"/>
      <c r="BSL166" s="71"/>
      <c r="BSM166" s="71"/>
      <c r="BSN166" s="71"/>
      <c r="BSO166" s="71"/>
      <c r="BSP166" s="71"/>
      <c r="BSQ166" s="71"/>
      <c r="BSR166" s="72"/>
      <c r="BSS166" s="72"/>
      <c r="BST166" s="72"/>
      <c r="BSU166" s="72"/>
      <c r="BSV166" s="72"/>
      <c r="BSW166" s="72"/>
      <c r="BSX166" s="72"/>
      <c r="BSY166" s="72"/>
      <c r="BSZ166" s="72"/>
      <c r="BTA166" s="71"/>
      <c r="BTB166" s="71"/>
      <c r="BTC166" s="71"/>
      <c r="BTD166" s="71"/>
      <c r="BTE166" s="71"/>
      <c r="BTF166" s="71"/>
      <c r="BTG166" s="71"/>
      <c r="BTH166" s="72"/>
      <c r="BTI166" s="72"/>
      <c r="BTJ166" s="72"/>
      <c r="BTK166" s="72"/>
      <c r="BTL166" s="72"/>
      <c r="BTM166" s="72"/>
      <c r="BTN166" s="72"/>
      <c r="BTO166" s="72"/>
      <c r="BTP166" s="72"/>
      <c r="BTQ166" s="71"/>
      <c r="BTR166" s="71"/>
      <c r="BTS166" s="71"/>
      <c r="BTT166" s="71"/>
      <c r="BTU166" s="71"/>
      <c r="BTV166" s="71"/>
      <c r="BTW166" s="71"/>
      <c r="BTX166" s="72"/>
      <c r="BTY166" s="72"/>
      <c r="BTZ166" s="72"/>
      <c r="BUA166" s="72"/>
      <c r="BUB166" s="72"/>
      <c r="BUC166" s="72"/>
      <c r="BUD166" s="72"/>
      <c r="BUE166" s="72"/>
      <c r="BUF166" s="72"/>
      <c r="BUG166" s="71"/>
      <c r="BUH166" s="71"/>
      <c r="BUI166" s="71"/>
      <c r="BUJ166" s="71"/>
      <c r="BUK166" s="71"/>
      <c r="BUL166" s="71"/>
      <c r="BUM166" s="71"/>
      <c r="BUN166" s="72"/>
      <c r="BUO166" s="72"/>
      <c r="BUP166" s="72"/>
      <c r="BUQ166" s="72"/>
      <c r="BUR166" s="72"/>
      <c r="BUS166" s="72"/>
      <c r="BUT166" s="72"/>
      <c r="BUU166" s="72"/>
      <c r="BUV166" s="72"/>
      <c r="BUW166" s="71"/>
      <c r="BUX166" s="71"/>
      <c r="BUY166" s="71"/>
      <c r="BUZ166" s="71"/>
      <c r="BVA166" s="71"/>
      <c r="BVB166" s="71"/>
      <c r="BVC166" s="71"/>
      <c r="BVD166" s="72"/>
      <c r="BVE166" s="72"/>
      <c r="BVF166" s="72"/>
      <c r="BVG166" s="72"/>
      <c r="BVH166" s="72"/>
      <c r="BVI166" s="72"/>
      <c r="BVJ166" s="72"/>
      <c r="BVK166" s="72"/>
      <c r="BVL166" s="72"/>
      <c r="BVM166" s="71"/>
      <c r="BVN166" s="71"/>
      <c r="BVO166" s="71"/>
      <c r="BVP166" s="71"/>
      <c r="BVQ166" s="71"/>
      <c r="BVR166" s="71"/>
      <c r="BVS166" s="71"/>
      <c r="BVT166" s="72"/>
      <c r="BVU166" s="72"/>
      <c r="BVV166" s="72"/>
      <c r="BVW166" s="72"/>
      <c r="BVX166" s="72"/>
      <c r="BVY166" s="72"/>
      <c r="BVZ166" s="72"/>
      <c r="BWA166" s="72"/>
      <c r="BWB166" s="72"/>
      <c r="BWC166" s="71"/>
      <c r="BWD166" s="71"/>
      <c r="BWE166" s="71"/>
      <c r="BWF166" s="71"/>
      <c r="BWG166" s="71"/>
      <c r="BWH166" s="71"/>
      <c r="BWI166" s="71"/>
      <c r="BWJ166" s="72"/>
      <c r="BWK166" s="72"/>
      <c r="BWL166" s="72"/>
      <c r="BWM166" s="72"/>
      <c r="BWN166" s="72"/>
      <c r="BWO166" s="72"/>
      <c r="BWP166" s="72"/>
      <c r="BWQ166" s="72"/>
      <c r="BWR166" s="72"/>
      <c r="BWS166" s="71"/>
      <c r="BWT166" s="71"/>
      <c r="BWU166" s="71"/>
      <c r="BWV166" s="71"/>
      <c r="BWW166" s="71"/>
      <c r="BWX166" s="71"/>
      <c r="BWY166" s="71"/>
      <c r="BWZ166" s="72"/>
      <c r="BXA166" s="72"/>
      <c r="BXB166" s="72"/>
      <c r="BXC166" s="72"/>
      <c r="BXD166" s="72"/>
      <c r="BXE166" s="72"/>
      <c r="BXF166" s="72"/>
      <c r="BXG166" s="72"/>
      <c r="BXH166" s="72"/>
      <c r="BXI166" s="71"/>
      <c r="BXJ166" s="71"/>
      <c r="BXK166" s="71"/>
      <c r="BXL166" s="71"/>
      <c r="BXM166" s="71"/>
      <c r="BXN166" s="71"/>
      <c r="BXO166" s="71"/>
      <c r="BXP166" s="72"/>
      <c r="BXQ166" s="72"/>
      <c r="BXR166" s="72"/>
      <c r="BXS166" s="72"/>
      <c r="BXT166" s="72"/>
      <c r="BXU166" s="72"/>
      <c r="BXV166" s="72"/>
      <c r="BXW166" s="72"/>
      <c r="BXX166" s="72"/>
      <c r="BXY166" s="71"/>
      <c r="BXZ166" s="71"/>
      <c r="BYA166" s="71"/>
      <c r="BYB166" s="71"/>
      <c r="BYC166" s="71"/>
      <c r="BYD166" s="71"/>
      <c r="BYE166" s="71"/>
      <c r="BYF166" s="72"/>
      <c r="BYG166" s="72"/>
      <c r="BYH166" s="72"/>
      <c r="BYI166" s="72"/>
      <c r="BYJ166" s="72"/>
      <c r="BYK166" s="72"/>
      <c r="BYL166" s="72"/>
      <c r="BYM166" s="72"/>
      <c r="BYN166" s="72"/>
      <c r="BYO166" s="71"/>
      <c r="BYP166" s="71"/>
      <c r="BYQ166" s="71"/>
      <c r="BYR166" s="71"/>
      <c r="BYS166" s="71"/>
      <c r="BYT166" s="71"/>
      <c r="BYU166" s="71"/>
      <c r="BYV166" s="72"/>
      <c r="BYW166" s="72"/>
      <c r="BYX166" s="72"/>
      <c r="BYY166" s="72"/>
      <c r="BYZ166" s="72"/>
      <c r="BZA166" s="72"/>
      <c r="BZB166" s="72"/>
      <c r="BZC166" s="72"/>
      <c r="BZD166" s="72"/>
      <c r="BZE166" s="71"/>
      <c r="BZF166" s="71"/>
      <c r="BZG166" s="71"/>
      <c r="BZH166" s="71"/>
      <c r="BZI166" s="71"/>
      <c r="BZJ166" s="71"/>
      <c r="BZK166" s="71"/>
      <c r="BZL166" s="72"/>
      <c r="BZM166" s="72"/>
      <c r="BZN166" s="72"/>
      <c r="BZO166" s="72"/>
      <c r="BZP166" s="72"/>
      <c r="BZQ166" s="72"/>
      <c r="BZR166" s="72"/>
      <c r="BZS166" s="72"/>
      <c r="BZT166" s="72"/>
      <c r="BZU166" s="71"/>
      <c r="BZV166" s="71"/>
      <c r="BZW166" s="71"/>
      <c r="BZX166" s="71"/>
      <c r="BZY166" s="71"/>
      <c r="BZZ166" s="71"/>
      <c r="CAA166" s="71"/>
      <c r="CAB166" s="72"/>
      <c r="CAC166" s="72"/>
      <c r="CAD166" s="72"/>
      <c r="CAE166" s="72"/>
      <c r="CAF166" s="72"/>
      <c r="CAG166" s="72"/>
      <c r="CAH166" s="72"/>
      <c r="CAI166" s="72"/>
      <c r="CAJ166" s="72"/>
      <c r="CAK166" s="71"/>
      <c r="CAL166" s="71"/>
      <c r="CAM166" s="71"/>
      <c r="CAN166" s="71"/>
      <c r="CAO166" s="71"/>
      <c r="CAP166" s="71"/>
      <c r="CAQ166" s="71"/>
      <c r="CAR166" s="72"/>
      <c r="CAS166" s="72"/>
      <c r="CAT166" s="72"/>
      <c r="CAU166" s="72"/>
      <c r="CAV166" s="72"/>
      <c r="CAW166" s="72"/>
      <c r="CAX166" s="72"/>
      <c r="CAY166" s="72"/>
      <c r="CAZ166" s="72"/>
      <c r="CBA166" s="71"/>
      <c r="CBB166" s="71"/>
      <c r="CBC166" s="71"/>
      <c r="CBD166" s="71"/>
      <c r="CBE166" s="71"/>
      <c r="CBF166" s="71"/>
      <c r="CBG166" s="71"/>
      <c r="CBH166" s="72"/>
      <c r="CBI166" s="72"/>
      <c r="CBJ166" s="72"/>
      <c r="CBK166" s="72"/>
      <c r="CBL166" s="72"/>
      <c r="CBM166" s="72"/>
      <c r="CBN166" s="72"/>
      <c r="CBO166" s="72"/>
      <c r="CBP166" s="72"/>
      <c r="CBQ166" s="71"/>
      <c r="CBR166" s="71"/>
      <c r="CBS166" s="71"/>
      <c r="CBT166" s="71"/>
      <c r="CBU166" s="71"/>
      <c r="CBV166" s="71"/>
      <c r="CBW166" s="71"/>
      <c r="CBX166" s="72"/>
      <c r="CBY166" s="72"/>
      <c r="CBZ166" s="72"/>
      <c r="CCA166" s="72"/>
      <c r="CCB166" s="72"/>
      <c r="CCC166" s="72"/>
      <c r="CCD166" s="72"/>
      <c r="CCE166" s="72"/>
      <c r="CCF166" s="72"/>
      <c r="CCG166" s="71"/>
      <c r="CCH166" s="71"/>
      <c r="CCI166" s="71"/>
      <c r="CCJ166" s="71"/>
      <c r="CCK166" s="71"/>
      <c r="CCL166" s="71"/>
      <c r="CCM166" s="71"/>
      <c r="CCN166" s="72"/>
      <c r="CCO166" s="72"/>
      <c r="CCP166" s="72"/>
      <c r="CCQ166" s="72"/>
      <c r="CCR166" s="72"/>
      <c r="CCS166" s="72"/>
      <c r="CCT166" s="72"/>
      <c r="CCU166" s="72"/>
      <c r="CCV166" s="72"/>
      <c r="CCW166" s="71"/>
      <c r="CCX166" s="71"/>
      <c r="CCY166" s="71"/>
      <c r="CCZ166" s="71"/>
      <c r="CDA166" s="71"/>
      <c r="CDB166" s="71"/>
      <c r="CDC166" s="71"/>
      <c r="CDD166" s="72"/>
      <c r="CDE166" s="72"/>
      <c r="CDF166" s="72"/>
      <c r="CDG166" s="72"/>
      <c r="CDH166" s="72"/>
      <c r="CDI166" s="72"/>
      <c r="CDJ166" s="72"/>
      <c r="CDK166" s="72"/>
      <c r="CDL166" s="72"/>
      <c r="CDM166" s="71"/>
      <c r="CDN166" s="71"/>
      <c r="CDO166" s="71"/>
      <c r="CDP166" s="71"/>
      <c r="CDQ166" s="71"/>
      <c r="CDR166" s="71"/>
      <c r="CDS166" s="71"/>
      <c r="CDT166" s="72"/>
      <c r="CDU166" s="72"/>
      <c r="CDV166" s="72"/>
      <c r="CDW166" s="72"/>
      <c r="CDX166" s="72"/>
      <c r="CDY166" s="72"/>
      <c r="CDZ166" s="72"/>
      <c r="CEA166" s="72"/>
      <c r="CEB166" s="72"/>
      <c r="CEC166" s="71"/>
      <c r="CED166" s="71"/>
      <c r="CEE166" s="71"/>
      <c r="CEF166" s="71"/>
      <c r="CEG166" s="71"/>
      <c r="CEH166" s="71"/>
      <c r="CEI166" s="71"/>
      <c r="CEJ166" s="72"/>
      <c r="CEK166" s="72"/>
      <c r="CEL166" s="72"/>
      <c r="CEM166" s="72"/>
      <c r="CEN166" s="72"/>
      <c r="CEO166" s="72"/>
      <c r="CEP166" s="72"/>
      <c r="CEQ166" s="72"/>
      <c r="CER166" s="72"/>
      <c r="CES166" s="71"/>
      <c r="CET166" s="71"/>
      <c r="CEU166" s="71"/>
      <c r="CEV166" s="71"/>
      <c r="CEW166" s="71"/>
      <c r="CEX166" s="71"/>
      <c r="CEY166" s="71"/>
      <c r="CEZ166" s="72"/>
      <c r="CFA166" s="72"/>
      <c r="CFB166" s="72"/>
      <c r="CFC166" s="72"/>
      <c r="CFD166" s="72"/>
      <c r="CFE166" s="72"/>
      <c r="CFF166" s="72"/>
      <c r="CFG166" s="72"/>
      <c r="CFH166" s="72"/>
      <c r="CFI166" s="71"/>
      <c r="CFJ166" s="71"/>
      <c r="CFK166" s="71"/>
      <c r="CFL166" s="71"/>
      <c r="CFM166" s="71"/>
      <c r="CFN166" s="71"/>
      <c r="CFO166" s="71"/>
      <c r="CFP166" s="72"/>
      <c r="CFQ166" s="72"/>
      <c r="CFR166" s="72"/>
      <c r="CFS166" s="72"/>
      <c r="CFT166" s="72"/>
      <c r="CFU166" s="72"/>
      <c r="CFV166" s="72"/>
      <c r="CFW166" s="72"/>
      <c r="CFX166" s="72"/>
      <c r="CFY166" s="71"/>
      <c r="CFZ166" s="71"/>
      <c r="CGA166" s="71"/>
      <c r="CGB166" s="71"/>
      <c r="CGC166" s="71"/>
      <c r="CGD166" s="71"/>
      <c r="CGE166" s="71"/>
      <c r="CGF166" s="72"/>
      <c r="CGG166" s="72"/>
      <c r="CGH166" s="72"/>
      <c r="CGI166" s="72"/>
      <c r="CGJ166" s="72"/>
      <c r="CGK166" s="72"/>
      <c r="CGL166" s="72"/>
      <c r="CGM166" s="72"/>
      <c r="CGN166" s="72"/>
      <c r="CGO166" s="71"/>
      <c r="CGP166" s="71"/>
      <c r="CGQ166" s="71"/>
      <c r="CGR166" s="71"/>
      <c r="CGS166" s="71"/>
      <c r="CGT166" s="71"/>
      <c r="CGU166" s="71"/>
      <c r="CGV166" s="72"/>
      <c r="CGW166" s="72"/>
      <c r="CGX166" s="72"/>
      <c r="CGY166" s="72"/>
      <c r="CGZ166" s="72"/>
      <c r="CHA166" s="72"/>
      <c r="CHB166" s="72"/>
      <c r="CHC166" s="72"/>
      <c r="CHD166" s="72"/>
      <c r="CHE166" s="71"/>
      <c r="CHF166" s="71"/>
      <c r="CHG166" s="71"/>
      <c r="CHH166" s="71"/>
      <c r="CHI166" s="71"/>
      <c r="CHJ166" s="71"/>
      <c r="CHK166" s="71"/>
      <c r="CHL166" s="72"/>
      <c r="CHM166" s="72"/>
      <c r="CHN166" s="72"/>
      <c r="CHO166" s="72"/>
      <c r="CHP166" s="72"/>
      <c r="CHQ166" s="72"/>
      <c r="CHR166" s="72"/>
      <c r="CHS166" s="72"/>
      <c r="CHT166" s="72"/>
      <c r="CHU166" s="71"/>
      <c r="CHV166" s="71"/>
      <c r="CHW166" s="71"/>
      <c r="CHX166" s="71"/>
      <c r="CHY166" s="71"/>
      <c r="CHZ166" s="71"/>
      <c r="CIA166" s="71"/>
      <c r="CIB166" s="72"/>
      <c r="CIC166" s="72"/>
      <c r="CID166" s="72"/>
      <c r="CIE166" s="72"/>
      <c r="CIF166" s="72"/>
      <c r="CIG166" s="72"/>
      <c r="CIH166" s="72"/>
      <c r="CII166" s="72"/>
      <c r="CIJ166" s="72"/>
      <c r="CIK166" s="71"/>
      <c r="CIL166" s="71"/>
      <c r="CIM166" s="71"/>
      <c r="CIN166" s="71"/>
      <c r="CIO166" s="71"/>
      <c r="CIP166" s="71"/>
      <c r="CIQ166" s="71"/>
      <c r="CIR166" s="72"/>
      <c r="CIS166" s="72"/>
      <c r="CIT166" s="72"/>
      <c r="CIU166" s="72"/>
      <c r="CIV166" s="72"/>
      <c r="CIW166" s="72"/>
      <c r="CIX166" s="72"/>
      <c r="CIY166" s="72"/>
      <c r="CIZ166" s="72"/>
      <c r="CJA166" s="71"/>
      <c r="CJB166" s="71"/>
      <c r="CJC166" s="71"/>
      <c r="CJD166" s="71"/>
      <c r="CJE166" s="71"/>
      <c r="CJF166" s="71"/>
      <c r="CJG166" s="71"/>
      <c r="CJH166" s="72"/>
      <c r="CJI166" s="72"/>
      <c r="CJJ166" s="72"/>
      <c r="CJK166" s="72"/>
      <c r="CJL166" s="72"/>
      <c r="CJM166" s="72"/>
      <c r="CJN166" s="72"/>
      <c r="CJO166" s="72"/>
      <c r="CJP166" s="72"/>
      <c r="CJQ166" s="71"/>
      <c r="CJR166" s="71"/>
      <c r="CJS166" s="71"/>
      <c r="CJT166" s="71"/>
      <c r="CJU166" s="71"/>
      <c r="CJV166" s="71"/>
      <c r="CJW166" s="71"/>
      <c r="CJX166" s="72"/>
      <c r="CJY166" s="72"/>
      <c r="CJZ166" s="72"/>
      <c r="CKA166" s="72"/>
      <c r="CKB166" s="72"/>
      <c r="CKC166" s="72"/>
      <c r="CKD166" s="72"/>
      <c r="CKE166" s="72"/>
      <c r="CKF166" s="72"/>
      <c r="CKG166" s="71"/>
      <c r="CKH166" s="71"/>
      <c r="CKI166" s="71"/>
      <c r="CKJ166" s="71"/>
      <c r="CKK166" s="71"/>
      <c r="CKL166" s="71"/>
      <c r="CKM166" s="71"/>
      <c r="CKN166" s="72"/>
      <c r="CKO166" s="72"/>
      <c r="CKP166" s="72"/>
      <c r="CKQ166" s="72"/>
      <c r="CKR166" s="72"/>
      <c r="CKS166" s="72"/>
      <c r="CKT166" s="72"/>
      <c r="CKU166" s="72"/>
      <c r="CKV166" s="72"/>
      <c r="CKW166" s="71"/>
      <c r="CKX166" s="71"/>
      <c r="CKY166" s="71"/>
      <c r="CKZ166" s="71"/>
      <c r="CLA166" s="71"/>
      <c r="CLB166" s="71"/>
      <c r="CLC166" s="71"/>
      <c r="CLD166" s="72"/>
      <c r="CLE166" s="72"/>
      <c r="CLF166" s="72"/>
      <c r="CLG166" s="72"/>
      <c r="CLH166" s="72"/>
      <c r="CLI166" s="72"/>
      <c r="CLJ166" s="72"/>
      <c r="CLK166" s="72"/>
      <c r="CLL166" s="72"/>
      <c r="CLM166" s="71"/>
      <c r="CLN166" s="71"/>
      <c r="CLO166" s="71"/>
      <c r="CLP166" s="71"/>
      <c r="CLQ166" s="71"/>
      <c r="CLR166" s="71"/>
      <c r="CLS166" s="71"/>
      <c r="CLT166" s="72"/>
      <c r="CLU166" s="72"/>
      <c r="CLV166" s="72"/>
      <c r="CLW166" s="72"/>
      <c r="CLX166" s="72"/>
      <c r="CLY166" s="72"/>
      <c r="CLZ166" s="72"/>
      <c r="CMA166" s="72"/>
      <c r="CMB166" s="72"/>
      <c r="CMC166" s="71"/>
      <c r="CMD166" s="71"/>
      <c r="CME166" s="71"/>
      <c r="CMF166" s="71"/>
      <c r="CMG166" s="71"/>
      <c r="CMH166" s="71"/>
      <c r="CMI166" s="71"/>
      <c r="CMJ166" s="72"/>
      <c r="CMK166" s="72"/>
      <c r="CML166" s="72"/>
      <c r="CMM166" s="72"/>
      <c r="CMN166" s="72"/>
      <c r="CMO166" s="72"/>
      <c r="CMP166" s="72"/>
      <c r="CMQ166" s="72"/>
      <c r="CMR166" s="72"/>
      <c r="CMS166" s="71"/>
      <c r="CMT166" s="71"/>
      <c r="CMU166" s="71"/>
      <c r="CMV166" s="71"/>
      <c r="CMW166" s="71"/>
      <c r="CMX166" s="71"/>
      <c r="CMY166" s="71"/>
      <c r="CMZ166" s="72"/>
      <c r="CNA166" s="72"/>
      <c r="CNB166" s="72"/>
      <c r="CNC166" s="72"/>
      <c r="CND166" s="72"/>
      <c r="CNE166" s="72"/>
      <c r="CNF166" s="72"/>
      <c r="CNG166" s="72"/>
      <c r="CNH166" s="72"/>
      <c r="CNI166" s="71"/>
      <c r="CNJ166" s="71"/>
      <c r="CNK166" s="71"/>
      <c r="CNL166" s="71"/>
      <c r="CNM166" s="71"/>
      <c r="CNN166" s="71"/>
      <c r="CNO166" s="71"/>
      <c r="CNP166" s="72"/>
      <c r="CNQ166" s="72"/>
      <c r="CNR166" s="72"/>
      <c r="CNS166" s="72"/>
      <c r="CNT166" s="72"/>
      <c r="CNU166" s="72"/>
      <c r="CNV166" s="72"/>
      <c r="CNW166" s="72"/>
      <c r="CNX166" s="72"/>
      <c r="CNY166" s="71"/>
      <c r="CNZ166" s="71"/>
      <c r="COA166" s="71"/>
      <c r="COB166" s="71"/>
      <c r="COC166" s="71"/>
      <c r="COD166" s="71"/>
      <c r="COE166" s="71"/>
      <c r="COF166" s="72"/>
      <c r="COG166" s="72"/>
      <c r="COH166" s="72"/>
      <c r="COI166" s="72"/>
      <c r="COJ166" s="72"/>
      <c r="COK166" s="72"/>
      <c r="COL166" s="72"/>
      <c r="COM166" s="72"/>
      <c r="CON166" s="72"/>
      <c r="COO166" s="71"/>
      <c r="COP166" s="71"/>
      <c r="COQ166" s="71"/>
      <c r="COR166" s="71"/>
      <c r="COS166" s="71"/>
      <c r="COT166" s="71"/>
      <c r="COU166" s="71"/>
      <c r="COV166" s="72"/>
      <c r="COW166" s="72"/>
      <c r="COX166" s="72"/>
      <c r="COY166" s="72"/>
      <c r="COZ166" s="72"/>
      <c r="CPA166" s="72"/>
      <c r="CPB166" s="72"/>
      <c r="CPC166" s="72"/>
      <c r="CPD166" s="72"/>
      <c r="CPE166" s="71"/>
      <c r="CPF166" s="71"/>
      <c r="CPG166" s="71"/>
      <c r="CPH166" s="71"/>
      <c r="CPI166" s="71"/>
      <c r="CPJ166" s="71"/>
      <c r="CPK166" s="71"/>
      <c r="CPL166" s="72"/>
      <c r="CPM166" s="72"/>
      <c r="CPN166" s="72"/>
      <c r="CPO166" s="72"/>
      <c r="CPP166" s="72"/>
      <c r="CPQ166" s="72"/>
      <c r="CPR166" s="72"/>
      <c r="CPS166" s="72"/>
      <c r="CPT166" s="72"/>
      <c r="CPU166" s="71"/>
      <c r="CPV166" s="71"/>
      <c r="CPW166" s="71"/>
      <c r="CPX166" s="71"/>
      <c r="CPY166" s="71"/>
      <c r="CPZ166" s="71"/>
      <c r="CQA166" s="71"/>
      <c r="CQB166" s="72"/>
      <c r="CQC166" s="72"/>
      <c r="CQD166" s="72"/>
      <c r="CQE166" s="72"/>
      <c r="CQF166" s="72"/>
      <c r="CQG166" s="72"/>
      <c r="CQH166" s="72"/>
      <c r="CQI166" s="72"/>
      <c r="CQJ166" s="72"/>
      <c r="CQK166" s="71"/>
      <c r="CQL166" s="71"/>
      <c r="CQM166" s="71"/>
      <c r="CQN166" s="71"/>
      <c r="CQO166" s="71"/>
      <c r="CQP166" s="71"/>
      <c r="CQQ166" s="71"/>
      <c r="CQR166" s="72"/>
      <c r="CQS166" s="72"/>
      <c r="CQT166" s="72"/>
      <c r="CQU166" s="72"/>
      <c r="CQV166" s="72"/>
      <c r="CQW166" s="72"/>
      <c r="CQX166" s="72"/>
      <c r="CQY166" s="72"/>
      <c r="CQZ166" s="72"/>
      <c r="CRA166" s="71"/>
      <c r="CRB166" s="71"/>
      <c r="CRC166" s="71"/>
      <c r="CRD166" s="71"/>
      <c r="CRE166" s="71"/>
      <c r="CRF166" s="71"/>
      <c r="CRG166" s="71"/>
      <c r="CRH166" s="72"/>
      <c r="CRI166" s="72"/>
      <c r="CRJ166" s="72"/>
      <c r="CRK166" s="72"/>
      <c r="CRL166" s="72"/>
      <c r="CRM166" s="72"/>
      <c r="CRN166" s="72"/>
      <c r="CRO166" s="72"/>
      <c r="CRP166" s="72"/>
      <c r="CRQ166" s="71"/>
      <c r="CRR166" s="71"/>
      <c r="CRS166" s="71"/>
      <c r="CRT166" s="71"/>
      <c r="CRU166" s="71"/>
      <c r="CRV166" s="71"/>
      <c r="CRW166" s="71"/>
      <c r="CRX166" s="72"/>
      <c r="CRY166" s="72"/>
      <c r="CRZ166" s="72"/>
      <c r="CSA166" s="72"/>
      <c r="CSB166" s="72"/>
      <c r="CSC166" s="72"/>
      <c r="CSD166" s="72"/>
      <c r="CSE166" s="72"/>
      <c r="CSF166" s="72"/>
      <c r="CSG166" s="71"/>
      <c r="CSH166" s="71"/>
      <c r="CSI166" s="71"/>
      <c r="CSJ166" s="71"/>
      <c r="CSK166" s="71"/>
      <c r="CSL166" s="71"/>
      <c r="CSM166" s="71"/>
      <c r="CSN166" s="72"/>
      <c r="CSO166" s="72"/>
      <c r="CSP166" s="72"/>
      <c r="CSQ166" s="72"/>
      <c r="CSR166" s="72"/>
      <c r="CSS166" s="72"/>
      <c r="CST166" s="72"/>
      <c r="CSU166" s="72"/>
      <c r="CSV166" s="72"/>
      <c r="CSW166" s="71"/>
      <c r="CSX166" s="71"/>
      <c r="CSY166" s="71"/>
      <c r="CSZ166" s="71"/>
      <c r="CTA166" s="71"/>
      <c r="CTB166" s="71"/>
      <c r="CTC166" s="71"/>
      <c r="CTD166" s="72"/>
      <c r="CTE166" s="72"/>
      <c r="CTF166" s="72"/>
      <c r="CTG166" s="72"/>
      <c r="CTH166" s="72"/>
      <c r="CTI166" s="72"/>
      <c r="CTJ166" s="72"/>
      <c r="CTK166" s="72"/>
      <c r="CTL166" s="72"/>
      <c r="CTM166" s="71"/>
      <c r="CTN166" s="71"/>
      <c r="CTO166" s="71"/>
      <c r="CTP166" s="71"/>
      <c r="CTQ166" s="71"/>
      <c r="CTR166" s="71"/>
      <c r="CTS166" s="71"/>
      <c r="CTT166" s="72"/>
      <c r="CTU166" s="72"/>
      <c r="CTV166" s="72"/>
      <c r="CTW166" s="72"/>
      <c r="CTX166" s="72"/>
      <c r="CTY166" s="72"/>
      <c r="CTZ166" s="72"/>
      <c r="CUA166" s="72"/>
      <c r="CUB166" s="72"/>
      <c r="CUC166" s="71"/>
      <c r="CUD166" s="71"/>
      <c r="CUE166" s="71"/>
      <c r="CUF166" s="71"/>
      <c r="CUG166" s="71"/>
      <c r="CUH166" s="71"/>
      <c r="CUI166" s="71"/>
      <c r="CUJ166" s="72"/>
      <c r="CUK166" s="72"/>
      <c r="CUL166" s="72"/>
      <c r="CUM166" s="72"/>
      <c r="CUN166" s="72"/>
      <c r="CUO166" s="72"/>
      <c r="CUP166" s="72"/>
      <c r="CUQ166" s="72"/>
      <c r="CUR166" s="72"/>
      <c r="CUS166" s="71"/>
      <c r="CUT166" s="71"/>
      <c r="CUU166" s="71"/>
      <c r="CUV166" s="71"/>
      <c r="CUW166" s="71"/>
      <c r="CUX166" s="71"/>
      <c r="CUY166" s="71"/>
      <c r="CUZ166" s="72"/>
      <c r="CVA166" s="72"/>
      <c r="CVB166" s="72"/>
      <c r="CVC166" s="72"/>
      <c r="CVD166" s="72"/>
      <c r="CVE166" s="72"/>
      <c r="CVF166" s="72"/>
      <c r="CVG166" s="72"/>
      <c r="CVH166" s="72"/>
      <c r="CVI166" s="71"/>
      <c r="CVJ166" s="71"/>
      <c r="CVK166" s="71"/>
      <c r="CVL166" s="71"/>
      <c r="CVM166" s="71"/>
      <c r="CVN166" s="71"/>
      <c r="CVO166" s="71"/>
      <c r="CVP166" s="72"/>
      <c r="CVQ166" s="72"/>
      <c r="CVR166" s="72"/>
      <c r="CVS166" s="72"/>
      <c r="CVT166" s="72"/>
      <c r="CVU166" s="72"/>
      <c r="CVV166" s="72"/>
      <c r="CVW166" s="72"/>
      <c r="CVX166" s="72"/>
      <c r="CVY166" s="71"/>
      <c r="CVZ166" s="71"/>
      <c r="CWA166" s="71"/>
      <c r="CWB166" s="71"/>
      <c r="CWC166" s="71"/>
      <c r="CWD166" s="71"/>
      <c r="CWE166" s="71"/>
      <c r="CWF166" s="72"/>
      <c r="CWG166" s="72"/>
      <c r="CWH166" s="72"/>
      <c r="CWI166" s="72"/>
      <c r="CWJ166" s="72"/>
      <c r="CWK166" s="72"/>
      <c r="CWL166" s="72"/>
      <c r="CWM166" s="72"/>
      <c r="CWN166" s="72"/>
      <c r="CWO166" s="71"/>
      <c r="CWP166" s="71"/>
      <c r="CWQ166" s="71"/>
      <c r="CWR166" s="71"/>
      <c r="CWS166" s="71"/>
      <c r="CWT166" s="71"/>
      <c r="CWU166" s="71"/>
      <c r="CWV166" s="72"/>
      <c r="CWW166" s="72"/>
      <c r="CWX166" s="72"/>
      <c r="CWY166" s="72"/>
      <c r="CWZ166" s="72"/>
      <c r="CXA166" s="72"/>
      <c r="CXB166" s="72"/>
      <c r="CXC166" s="72"/>
      <c r="CXD166" s="72"/>
      <c r="CXE166" s="71"/>
      <c r="CXF166" s="71"/>
      <c r="CXG166" s="71"/>
      <c r="CXH166" s="71"/>
      <c r="CXI166" s="71"/>
      <c r="CXJ166" s="71"/>
      <c r="CXK166" s="71"/>
      <c r="CXL166" s="72"/>
      <c r="CXM166" s="72"/>
      <c r="CXN166" s="72"/>
      <c r="CXO166" s="72"/>
      <c r="CXP166" s="72"/>
      <c r="CXQ166" s="72"/>
      <c r="CXR166" s="72"/>
      <c r="CXS166" s="72"/>
      <c r="CXT166" s="72"/>
      <c r="CXU166" s="71"/>
      <c r="CXV166" s="71"/>
      <c r="CXW166" s="71"/>
      <c r="CXX166" s="71"/>
      <c r="CXY166" s="71"/>
      <c r="CXZ166" s="71"/>
      <c r="CYA166" s="71"/>
      <c r="CYB166" s="72"/>
      <c r="CYC166" s="72"/>
      <c r="CYD166" s="72"/>
      <c r="CYE166" s="72"/>
      <c r="CYF166" s="72"/>
      <c r="CYG166" s="72"/>
      <c r="CYH166" s="72"/>
      <c r="CYI166" s="72"/>
      <c r="CYJ166" s="72"/>
      <c r="CYK166" s="71"/>
      <c r="CYL166" s="71"/>
      <c r="CYM166" s="71"/>
      <c r="CYN166" s="71"/>
      <c r="CYO166" s="71"/>
      <c r="CYP166" s="71"/>
      <c r="CYQ166" s="71"/>
      <c r="CYR166" s="72"/>
      <c r="CYS166" s="72"/>
      <c r="CYT166" s="72"/>
      <c r="CYU166" s="72"/>
      <c r="CYV166" s="72"/>
      <c r="CYW166" s="72"/>
      <c r="CYX166" s="72"/>
      <c r="CYY166" s="72"/>
      <c r="CYZ166" s="72"/>
      <c r="CZA166" s="71"/>
      <c r="CZB166" s="71"/>
      <c r="CZC166" s="71"/>
      <c r="CZD166" s="71"/>
      <c r="CZE166" s="71"/>
      <c r="CZF166" s="71"/>
      <c r="CZG166" s="71"/>
      <c r="CZH166" s="72"/>
      <c r="CZI166" s="72"/>
      <c r="CZJ166" s="72"/>
      <c r="CZK166" s="72"/>
      <c r="CZL166" s="72"/>
      <c r="CZM166" s="72"/>
      <c r="CZN166" s="72"/>
      <c r="CZO166" s="72"/>
      <c r="CZP166" s="72"/>
      <c r="CZQ166" s="71"/>
      <c r="CZR166" s="71"/>
      <c r="CZS166" s="71"/>
      <c r="CZT166" s="71"/>
      <c r="CZU166" s="71"/>
      <c r="CZV166" s="71"/>
      <c r="CZW166" s="71"/>
      <c r="CZX166" s="72"/>
      <c r="CZY166" s="72"/>
      <c r="CZZ166" s="72"/>
      <c r="DAA166" s="72"/>
      <c r="DAB166" s="72"/>
      <c r="DAC166" s="72"/>
      <c r="DAD166" s="72"/>
      <c r="DAE166" s="72"/>
      <c r="DAF166" s="72"/>
      <c r="DAG166" s="71"/>
      <c r="DAH166" s="71"/>
      <c r="DAI166" s="71"/>
      <c r="DAJ166" s="71"/>
      <c r="DAK166" s="71"/>
      <c r="DAL166" s="71"/>
      <c r="DAM166" s="71"/>
      <c r="DAN166" s="72"/>
      <c r="DAO166" s="72"/>
      <c r="DAP166" s="72"/>
      <c r="DAQ166" s="72"/>
      <c r="DAR166" s="72"/>
      <c r="DAS166" s="72"/>
      <c r="DAT166" s="72"/>
      <c r="DAU166" s="72"/>
      <c r="DAV166" s="72"/>
      <c r="DAW166" s="71"/>
      <c r="DAX166" s="71"/>
      <c r="DAY166" s="71"/>
      <c r="DAZ166" s="71"/>
      <c r="DBA166" s="71"/>
      <c r="DBB166" s="71"/>
      <c r="DBC166" s="71"/>
      <c r="DBD166" s="72"/>
      <c r="DBE166" s="72"/>
      <c r="DBF166" s="72"/>
      <c r="DBG166" s="72"/>
      <c r="DBH166" s="72"/>
      <c r="DBI166" s="72"/>
      <c r="DBJ166" s="72"/>
      <c r="DBK166" s="72"/>
      <c r="DBL166" s="72"/>
      <c r="DBM166" s="71"/>
      <c r="DBN166" s="71"/>
      <c r="DBO166" s="71"/>
      <c r="DBP166" s="71"/>
      <c r="DBQ166" s="71"/>
      <c r="DBR166" s="71"/>
      <c r="DBS166" s="71"/>
      <c r="DBT166" s="72"/>
      <c r="DBU166" s="72"/>
      <c r="DBV166" s="72"/>
      <c r="DBW166" s="72"/>
      <c r="DBX166" s="72"/>
      <c r="DBY166" s="72"/>
      <c r="DBZ166" s="72"/>
      <c r="DCA166" s="72"/>
      <c r="DCB166" s="72"/>
      <c r="DCC166" s="71"/>
      <c r="DCD166" s="71"/>
      <c r="DCE166" s="71"/>
      <c r="DCF166" s="71"/>
      <c r="DCG166" s="71"/>
      <c r="DCH166" s="71"/>
      <c r="DCI166" s="71"/>
      <c r="DCJ166" s="72"/>
      <c r="DCK166" s="72"/>
      <c r="DCL166" s="72"/>
      <c r="DCM166" s="72"/>
      <c r="DCN166" s="72"/>
      <c r="DCO166" s="72"/>
      <c r="DCP166" s="72"/>
      <c r="DCQ166" s="72"/>
      <c r="DCR166" s="72"/>
      <c r="DCS166" s="71"/>
      <c r="DCT166" s="71"/>
      <c r="DCU166" s="71"/>
      <c r="DCV166" s="71"/>
      <c r="DCW166" s="71"/>
      <c r="DCX166" s="71"/>
      <c r="DCY166" s="71"/>
      <c r="DCZ166" s="72"/>
      <c r="DDA166" s="72"/>
      <c r="DDB166" s="72"/>
      <c r="DDC166" s="72"/>
      <c r="DDD166" s="72"/>
      <c r="DDE166" s="72"/>
      <c r="DDF166" s="72"/>
      <c r="DDG166" s="72"/>
      <c r="DDH166" s="72"/>
      <c r="DDI166" s="71"/>
      <c r="DDJ166" s="71"/>
      <c r="DDK166" s="71"/>
      <c r="DDL166" s="71"/>
      <c r="DDM166" s="71"/>
      <c r="DDN166" s="71"/>
      <c r="DDO166" s="71"/>
      <c r="DDP166" s="72"/>
      <c r="DDQ166" s="72"/>
      <c r="DDR166" s="72"/>
      <c r="DDS166" s="72"/>
      <c r="DDT166" s="72"/>
      <c r="DDU166" s="72"/>
      <c r="DDV166" s="72"/>
      <c r="DDW166" s="72"/>
      <c r="DDX166" s="72"/>
      <c r="DDY166" s="71"/>
      <c r="DDZ166" s="71"/>
      <c r="DEA166" s="71"/>
      <c r="DEB166" s="71"/>
      <c r="DEC166" s="71"/>
      <c r="DED166" s="71"/>
      <c r="DEE166" s="71"/>
      <c r="DEF166" s="72"/>
      <c r="DEG166" s="72"/>
      <c r="DEH166" s="72"/>
      <c r="DEI166" s="72"/>
      <c r="DEJ166" s="72"/>
      <c r="DEK166" s="72"/>
      <c r="DEL166" s="72"/>
      <c r="DEM166" s="72"/>
      <c r="DEN166" s="72"/>
      <c r="DEO166" s="71"/>
      <c r="DEP166" s="71"/>
      <c r="DEQ166" s="71"/>
      <c r="DER166" s="71"/>
      <c r="DES166" s="71"/>
      <c r="DET166" s="71"/>
      <c r="DEU166" s="71"/>
      <c r="DEV166" s="72"/>
      <c r="DEW166" s="72"/>
      <c r="DEX166" s="72"/>
      <c r="DEY166" s="72"/>
      <c r="DEZ166" s="72"/>
      <c r="DFA166" s="72"/>
      <c r="DFB166" s="72"/>
      <c r="DFC166" s="72"/>
      <c r="DFD166" s="72"/>
      <c r="DFE166" s="71"/>
      <c r="DFF166" s="71"/>
      <c r="DFG166" s="71"/>
      <c r="DFH166" s="71"/>
      <c r="DFI166" s="71"/>
      <c r="DFJ166" s="71"/>
      <c r="DFK166" s="71"/>
      <c r="DFL166" s="72"/>
      <c r="DFM166" s="72"/>
      <c r="DFN166" s="72"/>
      <c r="DFO166" s="72"/>
      <c r="DFP166" s="72"/>
      <c r="DFQ166" s="72"/>
      <c r="DFR166" s="72"/>
      <c r="DFS166" s="72"/>
      <c r="DFT166" s="72"/>
      <c r="DFU166" s="71"/>
      <c r="DFV166" s="71"/>
      <c r="DFW166" s="71"/>
      <c r="DFX166" s="71"/>
      <c r="DFY166" s="71"/>
      <c r="DFZ166" s="71"/>
      <c r="DGA166" s="71"/>
      <c r="DGB166" s="72"/>
      <c r="DGC166" s="72"/>
      <c r="DGD166" s="72"/>
      <c r="DGE166" s="72"/>
      <c r="DGF166" s="72"/>
      <c r="DGG166" s="72"/>
      <c r="DGH166" s="72"/>
      <c r="DGI166" s="72"/>
      <c r="DGJ166" s="72"/>
      <c r="DGK166" s="71"/>
      <c r="DGL166" s="71"/>
      <c r="DGM166" s="71"/>
      <c r="DGN166" s="71"/>
      <c r="DGO166" s="71"/>
      <c r="DGP166" s="71"/>
      <c r="DGQ166" s="71"/>
      <c r="DGR166" s="72"/>
      <c r="DGS166" s="72"/>
      <c r="DGT166" s="72"/>
      <c r="DGU166" s="72"/>
      <c r="DGV166" s="72"/>
      <c r="DGW166" s="72"/>
      <c r="DGX166" s="72"/>
      <c r="DGY166" s="72"/>
      <c r="DGZ166" s="72"/>
      <c r="DHA166" s="71"/>
      <c r="DHB166" s="71"/>
      <c r="DHC166" s="71"/>
      <c r="DHD166" s="71"/>
      <c r="DHE166" s="71"/>
      <c r="DHF166" s="71"/>
      <c r="DHG166" s="71"/>
      <c r="DHH166" s="72"/>
      <c r="DHI166" s="72"/>
      <c r="DHJ166" s="72"/>
      <c r="DHK166" s="72"/>
      <c r="DHL166" s="72"/>
      <c r="DHM166" s="72"/>
      <c r="DHN166" s="72"/>
      <c r="DHO166" s="72"/>
      <c r="DHP166" s="72"/>
      <c r="DHQ166" s="71"/>
      <c r="DHR166" s="71"/>
      <c r="DHS166" s="71"/>
      <c r="DHT166" s="71"/>
      <c r="DHU166" s="71"/>
      <c r="DHV166" s="71"/>
      <c r="DHW166" s="71"/>
      <c r="DHX166" s="72"/>
      <c r="DHY166" s="72"/>
      <c r="DHZ166" s="72"/>
      <c r="DIA166" s="72"/>
      <c r="DIB166" s="72"/>
      <c r="DIC166" s="72"/>
      <c r="DID166" s="72"/>
      <c r="DIE166" s="72"/>
      <c r="DIF166" s="72"/>
      <c r="DIG166" s="71"/>
      <c r="DIH166" s="71"/>
      <c r="DII166" s="71"/>
      <c r="DIJ166" s="71"/>
      <c r="DIK166" s="71"/>
      <c r="DIL166" s="71"/>
      <c r="DIM166" s="71"/>
      <c r="DIN166" s="72"/>
      <c r="DIO166" s="72"/>
      <c r="DIP166" s="72"/>
      <c r="DIQ166" s="72"/>
      <c r="DIR166" s="72"/>
      <c r="DIS166" s="72"/>
      <c r="DIT166" s="72"/>
      <c r="DIU166" s="72"/>
      <c r="DIV166" s="72"/>
      <c r="DIW166" s="71"/>
      <c r="DIX166" s="71"/>
      <c r="DIY166" s="71"/>
      <c r="DIZ166" s="71"/>
      <c r="DJA166" s="71"/>
      <c r="DJB166" s="71"/>
      <c r="DJC166" s="71"/>
      <c r="DJD166" s="72"/>
      <c r="DJE166" s="72"/>
      <c r="DJF166" s="72"/>
      <c r="DJG166" s="72"/>
      <c r="DJH166" s="72"/>
      <c r="DJI166" s="72"/>
      <c r="DJJ166" s="72"/>
      <c r="DJK166" s="72"/>
      <c r="DJL166" s="72"/>
      <c r="DJM166" s="71"/>
      <c r="DJN166" s="71"/>
      <c r="DJO166" s="71"/>
      <c r="DJP166" s="71"/>
      <c r="DJQ166" s="71"/>
      <c r="DJR166" s="71"/>
      <c r="DJS166" s="71"/>
      <c r="DJT166" s="72"/>
      <c r="DJU166" s="72"/>
      <c r="DJV166" s="72"/>
      <c r="DJW166" s="72"/>
      <c r="DJX166" s="72"/>
      <c r="DJY166" s="72"/>
      <c r="DJZ166" s="72"/>
      <c r="DKA166" s="72"/>
      <c r="DKB166" s="72"/>
      <c r="DKC166" s="71"/>
      <c r="DKD166" s="71"/>
      <c r="DKE166" s="71"/>
      <c r="DKF166" s="71"/>
      <c r="DKG166" s="71"/>
      <c r="DKH166" s="71"/>
      <c r="DKI166" s="71"/>
      <c r="DKJ166" s="72"/>
      <c r="DKK166" s="72"/>
      <c r="DKL166" s="72"/>
      <c r="DKM166" s="72"/>
      <c r="DKN166" s="72"/>
      <c r="DKO166" s="72"/>
      <c r="DKP166" s="72"/>
      <c r="DKQ166" s="72"/>
      <c r="DKR166" s="72"/>
      <c r="DKS166" s="71"/>
      <c r="DKT166" s="71"/>
      <c r="DKU166" s="71"/>
      <c r="DKV166" s="71"/>
      <c r="DKW166" s="71"/>
      <c r="DKX166" s="71"/>
      <c r="DKY166" s="71"/>
      <c r="DKZ166" s="72"/>
      <c r="DLA166" s="72"/>
      <c r="DLB166" s="72"/>
      <c r="DLC166" s="72"/>
      <c r="DLD166" s="72"/>
      <c r="DLE166" s="72"/>
      <c r="DLF166" s="72"/>
      <c r="DLG166" s="72"/>
      <c r="DLH166" s="72"/>
      <c r="DLI166" s="71"/>
      <c r="DLJ166" s="71"/>
      <c r="DLK166" s="71"/>
      <c r="DLL166" s="71"/>
      <c r="DLM166" s="71"/>
      <c r="DLN166" s="71"/>
      <c r="DLO166" s="71"/>
      <c r="DLP166" s="72"/>
      <c r="DLQ166" s="72"/>
      <c r="DLR166" s="72"/>
      <c r="DLS166" s="72"/>
      <c r="DLT166" s="72"/>
      <c r="DLU166" s="72"/>
      <c r="DLV166" s="72"/>
      <c r="DLW166" s="72"/>
      <c r="DLX166" s="72"/>
      <c r="DLY166" s="71"/>
      <c r="DLZ166" s="71"/>
      <c r="DMA166" s="71"/>
      <c r="DMB166" s="71"/>
      <c r="DMC166" s="71"/>
      <c r="DMD166" s="71"/>
      <c r="DME166" s="71"/>
      <c r="DMF166" s="72"/>
      <c r="DMG166" s="72"/>
      <c r="DMH166" s="72"/>
      <c r="DMI166" s="72"/>
      <c r="DMJ166" s="72"/>
      <c r="DMK166" s="72"/>
      <c r="DML166" s="72"/>
      <c r="DMM166" s="72"/>
      <c r="DMN166" s="72"/>
      <c r="DMO166" s="71"/>
      <c r="DMP166" s="71"/>
      <c r="DMQ166" s="71"/>
      <c r="DMR166" s="71"/>
      <c r="DMS166" s="71"/>
      <c r="DMT166" s="71"/>
      <c r="DMU166" s="71"/>
      <c r="DMV166" s="72"/>
      <c r="DMW166" s="72"/>
      <c r="DMX166" s="72"/>
      <c r="DMY166" s="72"/>
      <c r="DMZ166" s="72"/>
      <c r="DNA166" s="72"/>
      <c r="DNB166" s="72"/>
      <c r="DNC166" s="72"/>
      <c r="DND166" s="72"/>
      <c r="DNE166" s="71"/>
      <c r="DNF166" s="71"/>
      <c r="DNG166" s="71"/>
      <c r="DNH166" s="71"/>
      <c r="DNI166" s="71"/>
      <c r="DNJ166" s="71"/>
      <c r="DNK166" s="71"/>
      <c r="DNL166" s="72"/>
      <c r="DNM166" s="72"/>
      <c r="DNN166" s="72"/>
      <c r="DNO166" s="72"/>
      <c r="DNP166" s="72"/>
      <c r="DNQ166" s="72"/>
      <c r="DNR166" s="72"/>
      <c r="DNS166" s="72"/>
      <c r="DNT166" s="72"/>
      <c r="DNU166" s="71"/>
      <c r="DNV166" s="71"/>
      <c r="DNW166" s="71"/>
      <c r="DNX166" s="71"/>
      <c r="DNY166" s="71"/>
      <c r="DNZ166" s="71"/>
      <c r="DOA166" s="71"/>
      <c r="DOB166" s="72"/>
      <c r="DOC166" s="72"/>
      <c r="DOD166" s="72"/>
      <c r="DOE166" s="72"/>
      <c r="DOF166" s="72"/>
      <c r="DOG166" s="72"/>
      <c r="DOH166" s="72"/>
      <c r="DOI166" s="72"/>
      <c r="DOJ166" s="72"/>
      <c r="DOK166" s="71"/>
      <c r="DOL166" s="71"/>
      <c r="DOM166" s="71"/>
      <c r="DON166" s="71"/>
      <c r="DOO166" s="71"/>
      <c r="DOP166" s="71"/>
      <c r="DOQ166" s="71"/>
      <c r="DOR166" s="72"/>
      <c r="DOS166" s="72"/>
      <c r="DOT166" s="72"/>
      <c r="DOU166" s="72"/>
      <c r="DOV166" s="72"/>
      <c r="DOW166" s="72"/>
      <c r="DOX166" s="72"/>
      <c r="DOY166" s="72"/>
      <c r="DOZ166" s="72"/>
      <c r="DPA166" s="71"/>
      <c r="DPB166" s="71"/>
      <c r="DPC166" s="71"/>
      <c r="DPD166" s="71"/>
      <c r="DPE166" s="71"/>
      <c r="DPF166" s="71"/>
      <c r="DPG166" s="71"/>
      <c r="DPH166" s="72"/>
      <c r="DPI166" s="72"/>
      <c r="DPJ166" s="72"/>
      <c r="DPK166" s="72"/>
      <c r="DPL166" s="72"/>
      <c r="DPM166" s="72"/>
      <c r="DPN166" s="72"/>
      <c r="DPO166" s="72"/>
      <c r="DPP166" s="72"/>
      <c r="DPQ166" s="71"/>
      <c r="DPR166" s="71"/>
      <c r="DPS166" s="71"/>
      <c r="DPT166" s="71"/>
      <c r="DPU166" s="71"/>
      <c r="DPV166" s="71"/>
      <c r="DPW166" s="71"/>
      <c r="DPX166" s="72"/>
      <c r="DPY166" s="72"/>
      <c r="DPZ166" s="72"/>
      <c r="DQA166" s="72"/>
      <c r="DQB166" s="72"/>
      <c r="DQC166" s="72"/>
      <c r="DQD166" s="72"/>
      <c r="DQE166" s="72"/>
      <c r="DQF166" s="72"/>
      <c r="DQG166" s="71"/>
      <c r="DQH166" s="71"/>
      <c r="DQI166" s="71"/>
      <c r="DQJ166" s="71"/>
      <c r="DQK166" s="71"/>
      <c r="DQL166" s="71"/>
      <c r="DQM166" s="71"/>
      <c r="DQN166" s="72"/>
      <c r="DQO166" s="72"/>
      <c r="DQP166" s="72"/>
      <c r="DQQ166" s="72"/>
      <c r="DQR166" s="72"/>
      <c r="DQS166" s="72"/>
      <c r="DQT166" s="72"/>
      <c r="DQU166" s="72"/>
      <c r="DQV166" s="72"/>
      <c r="DQW166" s="71"/>
      <c r="DQX166" s="71"/>
      <c r="DQY166" s="71"/>
      <c r="DQZ166" s="71"/>
      <c r="DRA166" s="71"/>
      <c r="DRB166" s="71"/>
      <c r="DRC166" s="71"/>
      <c r="DRD166" s="72"/>
      <c r="DRE166" s="72"/>
      <c r="DRF166" s="72"/>
      <c r="DRG166" s="72"/>
      <c r="DRH166" s="72"/>
      <c r="DRI166" s="72"/>
      <c r="DRJ166" s="72"/>
      <c r="DRK166" s="72"/>
      <c r="DRL166" s="72"/>
      <c r="DRM166" s="71"/>
      <c r="DRN166" s="71"/>
      <c r="DRO166" s="71"/>
      <c r="DRP166" s="71"/>
      <c r="DRQ166" s="71"/>
      <c r="DRR166" s="71"/>
      <c r="DRS166" s="71"/>
      <c r="DRT166" s="72"/>
      <c r="DRU166" s="72"/>
      <c r="DRV166" s="72"/>
      <c r="DRW166" s="72"/>
      <c r="DRX166" s="72"/>
      <c r="DRY166" s="72"/>
      <c r="DRZ166" s="72"/>
      <c r="DSA166" s="72"/>
      <c r="DSB166" s="72"/>
      <c r="DSC166" s="71"/>
      <c r="DSD166" s="71"/>
      <c r="DSE166" s="71"/>
      <c r="DSF166" s="71"/>
      <c r="DSG166" s="71"/>
      <c r="DSH166" s="71"/>
      <c r="DSI166" s="71"/>
      <c r="DSJ166" s="72"/>
      <c r="DSK166" s="72"/>
      <c r="DSL166" s="72"/>
      <c r="DSM166" s="72"/>
      <c r="DSN166" s="72"/>
      <c r="DSO166" s="72"/>
      <c r="DSP166" s="72"/>
      <c r="DSQ166" s="72"/>
      <c r="DSR166" s="72"/>
      <c r="DSS166" s="71"/>
      <c r="DST166" s="71"/>
      <c r="DSU166" s="71"/>
      <c r="DSV166" s="71"/>
      <c r="DSW166" s="71"/>
      <c r="DSX166" s="71"/>
      <c r="DSY166" s="71"/>
      <c r="DSZ166" s="72"/>
      <c r="DTA166" s="72"/>
      <c r="DTB166" s="72"/>
      <c r="DTC166" s="72"/>
      <c r="DTD166" s="72"/>
      <c r="DTE166" s="72"/>
      <c r="DTF166" s="72"/>
      <c r="DTG166" s="72"/>
      <c r="DTH166" s="72"/>
      <c r="DTI166" s="71"/>
      <c r="DTJ166" s="71"/>
      <c r="DTK166" s="71"/>
      <c r="DTL166" s="71"/>
      <c r="DTM166" s="71"/>
      <c r="DTN166" s="71"/>
      <c r="DTO166" s="71"/>
      <c r="DTP166" s="72"/>
      <c r="DTQ166" s="72"/>
      <c r="DTR166" s="72"/>
      <c r="DTS166" s="72"/>
      <c r="DTT166" s="72"/>
      <c r="DTU166" s="72"/>
      <c r="DTV166" s="72"/>
      <c r="DTW166" s="72"/>
      <c r="DTX166" s="72"/>
      <c r="DTY166" s="71"/>
      <c r="DTZ166" s="71"/>
      <c r="DUA166" s="71"/>
      <c r="DUB166" s="71"/>
      <c r="DUC166" s="71"/>
      <c r="DUD166" s="71"/>
      <c r="DUE166" s="71"/>
      <c r="DUF166" s="72"/>
      <c r="DUG166" s="72"/>
      <c r="DUH166" s="72"/>
      <c r="DUI166" s="72"/>
      <c r="DUJ166" s="72"/>
      <c r="DUK166" s="72"/>
      <c r="DUL166" s="72"/>
      <c r="DUM166" s="72"/>
      <c r="DUN166" s="72"/>
      <c r="DUO166" s="71"/>
      <c r="DUP166" s="71"/>
      <c r="DUQ166" s="71"/>
      <c r="DUR166" s="71"/>
      <c r="DUS166" s="71"/>
      <c r="DUT166" s="71"/>
      <c r="DUU166" s="71"/>
      <c r="DUV166" s="72"/>
      <c r="DUW166" s="72"/>
      <c r="DUX166" s="72"/>
      <c r="DUY166" s="72"/>
      <c r="DUZ166" s="72"/>
      <c r="DVA166" s="72"/>
      <c r="DVB166" s="72"/>
      <c r="DVC166" s="72"/>
      <c r="DVD166" s="72"/>
      <c r="DVE166" s="71"/>
      <c r="DVF166" s="71"/>
      <c r="DVG166" s="71"/>
      <c r="DVH166" s="71"/>
      <c r="DVI166" s="71"/>
      <c r="DVJ166" s="71"/>
      <c r="DVK166" s="71"/>
      <c r="DVL166" s="72"/>
      <c r="DVM166" s="72"/>
      <c r="DVN166" s="72"/>
      <c r="DVO166" s="72"/>
      <c r="DVP166" s="72"/>
      <c r="DVQ166" s="72"/>
      <c r="DVR166" s="72"/>
      <c r="DVS166" s="72"/>
      <c r="DVT166" s="72"/>
      <c r="DVU166" s="71"/>
      <c r="DVV166" s="71"/>
      <c r="DVW166" s="71"/>
      <c r="DVX166" s="71"/>
      <c r="DVY166" s="71"/>
      <c r="DVZ166" s="71"/>
      <c r="DWA166" s="71"/>
      <c r="DWB166" s="72"/>
      <c r="DWC166" s="72"/>
      <c r="DWD166" s="72"/>
      <c r="DWE166" s="72"/>
      <c r="DWF166" s="72"/>
      <c r="DWG166" s="72"/>
      <c r="DWH166" s="72"/>
      <c r="DWI166" s="72"/>
      <c r="DWJ166" s="72"/>
      <c r="DWK166" s="71"/>
      <c r="DWL166" s="71"/>
      <c r="DWM166" s="71"/>
      <c r="DWN166" s="71"/>
      <c r="DWO166" s="71"/>
      <c r="DWP166" s="71"/>
      <c r="DWQ166" s="71"/>
      <c r="DWR166" s="72"/>
      <c r="DWS166" s="72"/>
      <c r="DWT166" s="72"/>
      <c r="DWU166" s="72"/>
      <c r="DWV166" s="72"/>
      <c r="DWW166" s="72"/>
      <c r="DWX166" s="72"/>
      <c r="DWY166" s="72"/>
      <c r="DWZ166" s="72"/>
      <c r="DXA166" s="71"/>
      <c r="DXB166" s="71"/>
      <c r="DXC166" s="71"/>
      <c r="DXD166" s="71"/>
      <c r="DXE166" s="71"/>
      <c r="DXF166" s="71"/>
      <c r="DXG166" s="71"/>
      <c r="DXH166" s="72"/>
      <c r="DXI166" s="72"/>
      <c r="DXJ166" s="72"/>
      <c r="DXK166" s="72"/>
      <c r="DXL166" s="72"/>
      <c r="DXM166" s="72"/>
      <c r="DXN166" s="72"/>
      <c r="DXO166" s="72"/>
      <c r="DXP166" s="72"/>
      <c r="DXQ166" s="71"/>
      <c r="DXR166" s="71"/>
      <c r="DXS166" s="71"/>
      <c r="DXT166" s="71"/>
      <c r="DXU166" s="71"/>
      <c r="DXV166" s="71"/>
      <c r="DXW166" s="71"/>
      <c r="DXX166" s="72"/>
      <c r="DXY166" s="72"/>
      <c r="DXZ166" s="72"/>
      <c r="DYA166" s="72"/>
      <c r="DYB166" s="72"/>
      <c r="DYC166" s="72"/>
      <c r="DYD166" s="72"/>
      <c r="DYE166" s="72"/>
      <c r="DYF166" s="72"/>
      <c r="DYG166" s="71"/>
      <c r="DYH166" s="71"/>
      <c r="DYI166" s="71"/>
      <c r="DYJ166" s="71"/>
      <c r="DYK166" s="71"/>
      <c r="DYL166" s="71"/>
      <c r="DYM166" s="71"/>
      <c r="DYN166" s="72"/>
      <c r="DYO166" s="72"/>
      <c r="DYP166" s="72"/>
      <c r="DYQ166" s="72"/>
      <c r="DYR166" s="72"/>
      <c r="DYS166" s="72"/>
      <c r="DYT166" s="72"/>
      <c r="DYU166" s="72"/>
      <c r="DYV166" s="72"/>
      <c r="DYW166" s="71"/>
      <c r="DYX166" s="71"/>
      <c r="DYY166" s="71"/>
      <c r="DYZ166" s="71"/>
      <c r="DZA166" s="71"/>
      <c r="DZB166" s="71"/>
      <c r="DZC166" s="71"/>
      <c r="DZD166" s="72"/>
      <c r="DZE166" s="72"/>
      <c r="DZF166" s="72"/>
      <c r="DZG166" s="72"/>
      <c r="DZH166" s="72"/>
      <c r="DZI166" s="72"/>
      <c r="DZJ166" s="72"/>
      <c r="DZK166" s="72"/>
      <c r="DZL166" s="72"/>
      <c r="DZM166" s="71"/>
      <c r="DZN166" s="71"/>
      <c r="DZO166" s="71"/>
      <c r="DZP166" s="71"/>
      <c r="DZQ166" s="71"/>
      <c r="DZR166" s="71"/>
      <c r="DZS166" s="71"/>
      <c r="DZT166" s="72"/>
      <c r="DZU166" s="72"/>
      <c r="DZV166" s="72"/>
      <c r="DZW166" s="72"/>
      <c r="DZX166" s="72"/>
      <c r="DZY166" s="72"/>
      <c r="DZZ166" s="72"/>
      <c r="EAA166" s="72"/>
      <c r="EAB166" s="72"/>
      <c r="EAC166" s="71"/>
      <c r="EAD166" s="71"/>
      <c r="EAE166" s="71"/>
      <c r="EAF166" s="71"/>
      <c r="EAG166" s="71"/>
      <c r="EAH166" s="71"/>
      <c r="EAI166" s="71"/>
      <c r="EAJ166" s="72"/>
      <c r="EAK166" s="72"/>
      <c r="EAL166" s="72"/>
      <c r="EAM166" s="72"/>
      <c r="EAN166" s="72"/>
      <c r="EAO166" s="72"/>
      <c r="EAP166" s="72"/>
      <c r="EAQ166" s="72"/>
      <c r="EAR166" s="72"/>
      <c r="EAS166" s="71"/>
      <c r="EAT166" s="71"/>
      <c r="EAU166" s="71"/>
      <c r="EAV166" s="71"/>
      <c r="EAW166" s="71"/>
      <c r="EAX166" s="71"/>
      <c r="EAY166" s="71"/>
      <c r="EAZ166" s="72"/>
      <c r="EBA166" s="72"/>
      <c r="EBB166" s="72"/>
      <c r="EBC166" s="72"/>
      <c r="EBD166" s="72"/>
      <c r="EBE166" s="72"/>
      <c r="EBF166" s="72"/>
      <c r="EBG166" s="72"/>
      <c r="EBH166" s="72"/>
      <c r="EBI166" s="71"/>
      <c r="EBJ166" s="71"/>
      <c r="EBK166" s="71"/>
      <c r="EBL166" s="71"/>
      <c r="EBM166" s="71"/>
      <c r="EBN166" s="71"/>
      <c r="EBO166" s="71"/>
      <c r="EBP166" s="72"/>
      <c r="EBQ166" s="72"/>
      <c r="EBR166" s="72"/>
      <c r="EBS166" s="72"/>
      <c r="EBT166" s="72"/>
      <c r="EBU166" s="72"/>
      <c r="EBV166" s="72"/>
      <c r="EBW166" s="72"/>
      <c r="EBX166" s="72"/>
      <c r="EBY166" s="71"/>
      <c r="EBZ166" s="71"/>
      <c r="ECA166" s="71"/>
      <c r="ECB166" s="71"/>
      <c r="ECC166" s="71"/>
      <c r="ECD166" s="71"/>
      <c r="ECE166" s="71"/>
      <c r="ECF166" s="72"/>
      <c r="ECG166" s="72"/>
      <c r="ECH166" s="72"/>
      <c r="ECI166" s="72"/>
      <c r="ECJ166" s="72"/>
      <c r="ECK166" s="72"/>
      <c r="ECL166" s="72"/>
      <c r="ECM166" s="72"/>
      <c r="ECN166" s="72"/>
      <c r="ECO166" s="71"/>
      <c r="ECP166" s="71"/>
      <c r="ECQ166" s="71"/>
      <c r="ECR166" s="71"/>
      <c r="ECS166" s="71"/>
      <c r="ECT166" s="71"/>
      <c r="ECU166" s="71"/>
      <c r="ECV166" s="72"/>
      <c r="ECW166" s="72"/>
      <c r="ECX166" s="72"/>
      <c r="ECY166" s="72"/>
      <c r="ECZ166" s="72"/>
      <c r="EDA166" s="72"/>
      <c r="EDB166" s="72"/>
      <c r="EDC166" s="72"/>
      <c r="EDD166" s="72"/>
      <c r="EDE166" s="71"/>
      <c r="EDF166" s="71"/>
      <c r="EDG166" s="71"/>
      <c r="EDH166" s="71"/>
      <c r="EDI166" s="71"/>
      <c r="EDJ166" s="71"/>
      <c r="EDK166" s="71"/>
      <c r="EDL166" s="72"/>
      <c r="EDM166" s="72"/>
      <c r="EDN166" s="72"/>
      <c r="EDO166" s="72"/>
      <c r="EDP166" s="72"/>
      <c r="EDQ166" s="72"/>
      <c r="EDR166" s="72"/>
      <c r="EDS166" s="72"/>
      <c r="EDT166" s="72"/>
      <c r="EDU166" s="71"/>
      <c r="EDV166" s="71"/>
      <c r="EDW166" s="71"/>
      <c r="EDX166" s="71"/>
      <c r="EDY166" s="71"/>
      <c r="EDZ166" s="71"/>
      <c r="EEA166" s="71"/>
      <c r="EEB166" s="72"/>
      <c r="EEC166" s="72"/>
      <c r="EED166" s="72"/>
      <c r="EEE166" s="72"/>
      <c r="EEF166" s="72"/>
      <c r="EEG166" s="72"/>
      <c r="EEH166" s="72"/>
      <c r="EEI166" s="72"/>
      <c r="EEJ166" s="72"/>
      <c r="EEK166" s="71"/>
      <c r="EEL166" s="71"/>
      <c r="EEM166" s="71"/>
      <c r="EEN166" s="71"/>
      <c r="EEO166" s="71"/>
      <c r="EEP166" s="71"/>
      <c r="EEQ166" s="71"/>
      <c r="EER166" s="72"/>
      <c r="EES166" s="72"/>
      <c r="EET166" s="72"/>
      <c r="EEU166" s="72"/>
      <c r="EEV166" s="72"/>
      <c r="EEW166" s="72"/>
      <c r="EEX166" s="72"/>
      <c r="EEY166" s="72"/>
      <c r="EEZ166" s="72"/>
      <c r="EFA166" s="71"/>
      <c r="EFB166" s="71"/>
      <c r="EFC166" s="71"/>
      <c r="EFD166" s="71"/>
      <c r="EFE166" s="71"/>
      <c r="EFF166" s="71"/>
      <c r="EFG166" s="71"/>
      <c r="EFH166" s="72"/>
      <c r="EFI166" s="72"/>
      <c r="EFJ166" s="72"/>
      <c r="EFK166" s="72"/>
      <c r="EFL166" s="72"/>
      <c r="EFM166" s="72"/>
      <c r="EFN166" s="72"/>
      <c r="EFO166" s="72"/>
      <c r="EFP166" s="72"/>
      <c r="EFQ166" s="71"/>
      <c r="EFR166" s="71"/>
      <c r="EFS166" s="71"/>
      <c r="EFT166" s="71"/>
      <c r="EFU166" s="71"/>
      <c r="EFV166" s="71"/>
      <c r="EFW166" s="71"/>
      <c r="EFX166" s="72"/>
      <c r="EFY166" s="72"/>
      <c r="EFZ166" s="72"/>
      <c r="EGA166" s="72"/>
      <c r="EGB166" s="72"/>
      <c r="EGC166" s="72"/>
      <c r="EGD166" s="72"/>
      <c r="EGE166" s="72"/>
      <c r="EGF166" s="72"/>
      <c r="EGG166" s="71"/>
      <c r="EGH166" s="71"/>
      <c r="EGI166" s="71"/>
      <c r="EGJ166" s="71"/>
      <c r="EGK166" s="71"/>
      <c r="EGL166" s="71"/>
      <c r="EGM166" s="71"/>
      <c r="EGN166" s="72"/>
      <c r="EGO166" s="72"/>
      <c r="EGP166" s="72"/>
      <c r="EGQ166" s="72"/>
      <c r="EGR166" s="72"/>
      <c r="EGS166" s="72"/>
      <c r="EGT166" s="72"/>
      <c r="EGU166" s="72"/>
      <c r="EGV166" s="72"/>
      <c r="EGW166" s="71"/>
      <c r="EGX166" s="71"/>
      <c r="EGY166" s="71"/>
      <c r="EGZ166" s="71"/>
      <c r="EHA166" s="71"/>
      <c r="EHB166" s="71"/>
      <c r="EHC166" s="71"/>
      <c r="EHD166" s="72"/>
      <c r="EHE166" s="72"/>
      <c r="EHF166" s="72"/>
      <c r="EHG166" s="72"/>
      <c r="EHH166" s="72"/>
      <c r="EHI166" s="72"/>
      <c r="EHJ166" s="72"/>
      <c r="EHK166" s="72"/>
      <c r="EHL166" s="72"/>
      <c r="EHM166" s="71"/>
      <c r="EHN166" s="71"/>
      <c r="EHO166" s="71"/>
      <c r="EHP166" s="71"/>
      <c r="EHQ166" s="71"/>
      <c r="EHR166" s="71"/>
      <c r="EHS166" s="71"/>
      <c r="EHT166" s="72"/>
      <c r="EHU166" s="72"/>
      <c r="EHV166" s="72"/>
      <c r="EHW166" s="72"/>
      <c r="EHX166" s="72"/>
      <c r="EHY166" s="72"/>
      <c r="EHZ166" s="72"/>
      <c r="EIA166" s="72"/>
      <c r="EIB166" s="72"/>
      <c r="EIC166" s="71"/>
      <c r="EID166" s="71"/>
      <c r="EIE166" s="71"/>
      <c r="EIF166" s="71"/>
      <c r="EIG166" s="71"/>
      <c r="EIH166" s="71"/>
      <c r="EII166" s="71"/>
      <c r="EIJ166" s="72"/>
      <c r="EIK166" s="72"/>
      <c r="EIL166" s="72"/>
      <c r="EIM166" s="72"/>
      <c r="EIN166" s="72"/>
      <c r="EIO166" s="72"/>
      <c r="EIP166" s="72"/>
      <c r="EIQ166" s="72"/>
      <c r="EIR166" s="72"/>
      <c r="EIS166" s="71"/>
      <c r="EIT166" s="71"/>
      <c r="EIU166" s="71"/>
      <c r="EIV166" s="71"/>
      <c r="EIW166" s="71"/>
      <c r="EIX166" s="71"/>
      <c r="EIY166" s="71"/>
      <c r="EIZ166" s="72"/>
      <c r="EJA166" s="72"/>
      <c r="EJB166" s="72"/>
      <c r="EJC166" s="72"/>
      <c r="EJD166" s="72"/>
      <c r="EJE166" s="72"/>
      <c r="EJF166" s="72"/>
      <c r="EJG166" s="72"/>
      <c r="EJH166" s="72"/>
      <c r="EJI166" s="71"/>
      <c r="EJJ166" s="71"/>
      <c r="EJK166" s="71"/>
      <c r="EJL166" s="71"/>
      <c r="EJM166" s="71"/>
      <c r="EJN166" s="71"/>
      <c r="EJO166" s="71"/>
      <c r="EJP166" s="72"/>
      <c r="EJQ166" s="72"/>
      <c r="EJR166" s="72"/>
      <c r="EJS166" s="72"/>
      <c r="EJT166" s="72"/>
      <c r="EJU166" s="72"/>
      <c r="EJV166" s="72"/>
      <c r="EJW166" s="72"/>
      <c r="EJX166" s="72"/>
      <c r="EJY166" s="71"/>
      <c r="EJZ166" s="71"/>
      <c r="EKA166" s="71"/>
      <c r="EKB166" s="71"/>
      <c r="EKC166" s="71"/>
      <c r="EKD166" s="71"/>
      <c r="EKE166" s="71"/>
      <c r="EKF166" s="72"/>
      <c r="EKG166" s="72"/>
      <c r="EKH166" s="72"/>
      <c r="EKI166" s="72"/>
      <c r="EKJ166" s="72"/>
      <c r="EKK166" s="72"/>
      <c r="EKL166" s="72"/>
      <c r="EKM166" s="72"/>
      <c r="EKN166" s="72"/>
      <c r="EKO166" s="71"/>
      <c r="EKP166" s="71"/>
      <c r="EKQ166" s="71"/>
      <c r="EKR166" s="71"/>
      <c r="EKS166" s="71"/>
      <c r="EKT166" s="71"/>
      <c r="EKU166" s="71"/>
      <c r="EKV166" s="72"/>
      <c r="EKW166" s="72"/>
      <c r="EKX166" s="72"/>
      <c r="EKY166" s="72"/>
      <c r="EKZ166" s="72"/>
      <c r="ELA166" s="72"/>
      <c r="ELB166" s="72"/>
      <c r="ELC166" s="72"/>
      <c r="ELD166" s="72"/>
      <c r="ELE166" s="71"/>
      <c r="ELF166" s="71"/>
      <c r="ELG166" s="71"/>
      <c r="ELH166" s="71"/>
      <c r="ELI166" s="71"/>
      <c r="ELJ166" s="71"/>
      <c r="ELK166" s="71"/>
      <c r="ELL166" s="72"/>
      <c r="ELM166" s="72"/>
      <c r="ELN166" s="72"/>
      <c r="ELO166" s="72"/>
      <c r="ELP166" s="72"/>
      <c r="ELQ166" s="72"/>
      <c r="ELR166" s="72"/>
      <c r="ELS166" s="72"/>
      <c r="ELT166" s="72"/>
      <c r="ELU166" s="71"/>
      <c r="ELV166" s="71"/>
      <c r="ELW166" s="71"/>
      <c r="ELX166" s="71"/>
      <c r="ELY166" s="71"/>
      <c r="ELZ166" s="71"/>
      <c r="EMA166" s="71"/>
      <c r="EMB166" s="72"/>
      <c r="EMC166" s="72"/>
      <c r="EMD166" s="72"/>
      <c r="EME166" s="72"/>
      <c r="EMF166" s="72"/>
      <c r="EMG166" s="72"/>
      <c r="EMH166" s="72"/>
      <c r="EMI166" s="72"/>
      <c r="EMJ166" s="72"/>
      <c r="EMK166" s="71"/>
      <c r="EML166" s="71"/>
      <c r="EMM166" s="71"/>
      <c r="EMN166" s="71"/>
      <c r="EMO166" s="71"/>
      <c r="EMP166" s="71"/>
      <c r="EMQ166" s="71"/>
      <c r="EMR166" s="72"/>
      <c r="EMS166" s="72"/>
      <c r="EMT166" s="72"/>
      <c r="EMU166" s="72"/>
      <c r="EMV166" s="72"/>
      <c r="EMW166" s="72"/>
      <c r="EMX166" s="72"/>
      <c r="EMY166" s="72"/>
      <c r="EMZ166" s="72"/>
      <c r="ENA166" s="71"/>
      <c r="ENB166" s="71"/>
      <c r="ENC166" s="71"/>
      <c r="END166" s="71"/>
      <c r="ENE166" s="71"/>
      <c r="ENF166" s="71"/>
      <c r="ENG166" s="71"/>
      <c r="ENH166" s="72"/>
      <c r="ENI166" s="72"/>
      <c r="ENJ166" s="72"/>
      <c r="ENK166" s="72"/>
      <c r="ENL166" s="72"/>
      <c r="ENM166" s="72"/>
      <c r="ENN166" s="72"/>
      <c r="ENO166" s="72"/>
      <c r="ENP166" s="72"/>
      <c r="ENQ166" s="71"/>
      <c r="ENR166" s="71"/>
      <c r="ENS166" s="71"/>
      <c r="ENT166" s="71"/>
      <c r="ENU166" s="71"/>
      <c r="ENV166" s="71"/>
      <c r="ENW166" s="71"/>
      <c r="ENX166" s="72"/>
      <c r="ENY166" s="72"/>
      <c r="ENZ166" s="72"/>
      <c r="EOA166" s="72"/>
      <c r="EOB166" s="72"/>
      <c r="EOC166" s="72"/>
      <c r="EOD166" s="72"/>
      <c r="EOE166" s="72"/>
      <c r="EOF166" s="72"/>
      <c r="EOG166" s="71"/>
      <c r="EOH166" s="71"/>
      <c r="EOI166" s="71"/>
      <c r="EOJ166" s="71"/>
      <c r="EOK166" s="71"/>
      <c r="EOL166" s="71"/>
      <c r="EOM166" s="71"/>
      <c r="EON166" s="72"/>
      <c r="EOO166" s="72"/>
      <c r="EOP166" s="72"/>
      <c r="EOQ166" s="72"/>
      <c r="EOR166" s="72"/>
      <c r="EOS166" s="72"/>
      <c r="EOT166" s="72"/>
      <c r="EOU166" s="72"/>
      <c r="EOV166" s="72"/>
      <c r="EOW166" s="71"/>
      <c r="EOX166" s="71"/>
      <c r="EOY166" s="71"/>
      <c r="EOZ166" s="71"/>
      <c r="EPA166" s="71"/>
      <c r="EPB166" s="71"/>
      <c r="EPC166" s="71"/>
      <c r="EPD166" s="72"/>
      <c r="EPE166" s="72"/>
      <c r="EPF166" s="72"/>
      <c r="EPG166" s="72"/>
      <c r="EPH166" s="72"/>
      <c r="EPI166" s="72"/>
      <c r="EPJ166" s="72"/>
      <c r="EPK166" s="72"/>
      <c r="EPL166" s="72"/>
      <c r="EPM166" s="71"/>
      <c r="EPN166" s="71"/>
      <c r="EPO166" s="71"/>
      <c r="EPP166" s="71"/>
      <c r="EPQ166" s="71"/>
      <c r="EPR166" s="71"/>
      <c r="EPS166" s="71"/>
      <c r="EPT166" s="72"/>
      <c r="EPU166" s="72"/>
      <c r="EPV166" s="72"/>
      <c r="EPW166" s="72"/>
      <c r="EPX166" s="72"/>
      <c r="EPY166" s="72"/>
      <c r="EPZ166" s="72"/>
      <c r="EQA166" s="72"/>
      <c r="EQB166" s="72"/>
      <c r="EQC166" s="71"/>
      <c r="EQD166" s="71"/>
      <c r="EQE166" s="71"/>
      <c r="EQF166" s="71"/>
      <c r="EQG166" s="71"/>
      <c r="EQH166" s="71"/>
      <c r="EQI166" s="71"/>
      <c r="EQJ166" s="72"/>
      <c r="EQK166" s="72"/>
      <c r="EQL166" s="72"/>
      <c r="EQM166" s="72"/>
      <c r="EQN166" s="72"/>
      <c r="EQO166" s="72"/>
      <c r="EQP166" s="72"/>
      <c r="EQQ166" s="72"/>
      <c r="EQR166" s="72"/>
      <c r="EQS166" s="71"/>
      <c r="EQT166" s="71"/>
      <c r="EQU166" s="71"/>
      <c r="EQV166" s="71"/>
      <c r="EQW166" s="71"/>
      <c r="EQX166" s="71"/>
      <c r="EQY166" s="71"/>
      <c r="EQZ166" s="72"/>
      <c r="ERA166" s="72"/>
      <c r="ERB166" s="72"/>
      <c r="ERC166" s="72"/>
      <c r="ERD166" s="72"/>
      <c r="ERE166" s="72"/>
      <c r="ERF166" s="72"/>
      <c r="ERG166" s="72"/>
      <c r="ERH166" s="72"/>
      <c r="ERI166" s="71"/>
      <c r="ERJ166" s="71"/>
      <c r="ERK166" s="71"/>
      <c r="ERL166" s="71"/>
      <c r="ERM166" s="71"/>
      <c r="ERN166" s="71"/>
      <c r="ERO166" s="71"/>
      <c r="ERP166" s="72"/>
      <c r="ERQ166" s="72"/>
      <c r="ERR166" s="72"/>
      <c r="ERS166" s="72"/>
      <c r="ERT166" s="72"/>
      <c r="ERU166" s="72"/>
      <c r="ERV166" s="72"/>
      <c r="ERW166" s="72"/>
      <c r="ERX166" s="72"/>
      <c r="ERY166" s="71"/>
      <c r="ERZ166" s="71"/>
      <c r="ESA166" s="71"/>
      <c r="ESB166" s="71"/>
      <c r="ESC166" s="71"/>
      <c r="ESD166" s="71"/>
      <c r="ESE166" s="71"/>
      <c r="ESF166" s="72"/>
      <c r="ESG166" s="72"/>
      <c r="ESH166" s="72"/>
      <c r="ESI166" s="72"/>
      <c r="ESJ166" s="72"/>
      <c r="ESK166" s="72"/>
      <c r="ESL166" s="72"/>
      <c r="ESM166" s="72"/>
      <c r="ESN166" s="72"/>
      <c r="ESO166" s="71"/>
      <c r="ESP166" s="71"/>
      <c r="ESQ166" s="71"/>
      <c r="ESR166" s="71"/>
      <c r="ESS166" s="71"/>
      <c r="EST166" s="71"/>
      <c r="ESU166" s="71"/>
      <c r="ESV166" s="72"/>
      <c r="ESW166" s="72"/>
      <c r="ESX166" s="72"/>
      <c r="ESY166" s="72"/>
      <c r="ESZ166" s="72"/>
      <c r="ETA166" s="72"/>
      <c r="ETB166" s="72"/>
      <c r="ETC166" s="72"/>
      <c r="ETD166" s="72"/>
      <c r="ETE166" s="71"/>
      <c r="ETF166" s="71"/>
      <c r="ETG166" s="71"/>
      <c r="ETH166" s="71"/>
      <c r="ETI166" s="71"/>
      <c r="ETJ166" s="71"/>
      <c r="ETK166" s="71"/>
      <c r="ETL166" s="72"/>
      <c r="ETM166" s="72"/>
      <c r="ETN166" s="72"/>
      <c r="ETO166" s="72"/>
      <c r="ETP166" s="72"/>
      <c r="ETQ166" s="72"/>
      <c r="ETR166" s="72"/>
      <c r="ETS166" s="72"/>
      <c r="ETT166" s="72"/>
      <c r="ETU166" s="71"/>
      <c r="ETV166" s="71"/>
      <c r="ETW166" s="71"/>
      <c r="ETX166" s="71"/>
      <c r="ETY166" s="71"/>
      <c r="ETZ166" s="71"/>
      <c r="EUA166" s="71"/>
      <c r="EUB166" s="72"/>
      <c r="EUC166" s="72"/>
      <c r="EUD166" s="72"/>
      <c r="EUE166" s="72"/>
      <c r="EUF166" s="72"/>
      <c r="EUG166" s="72"/>
      <c r="EUH166" s="72"/>
      <c r="EUI166" s="72"/>
      <c r="EUJ166" s="72"/>
      <c r="EUK166" s="71"/>
      <c r="EUL166" s="71"/>
      <c r="EUM166" s="71"/>
      <c r="EUN166" s="71"/>
      <c r="EUO166" s="71"/>
      <c r="EUP166" s="71"/>
      <c r="EUQ166" s="71"/>
      <c r="EUR166" s="72"/>
      <c r="EUS166" s="72"/>
      <c r="EUT166" s="72"/>
      <c r="EUU166" s="72"/>
      <c r="EUV166" s="72"/>
      <c r="EUW166" s="72"/>
      <c r="EUX166" s="72"/>
      <c r="EUY166" s="72"/>
      <c r="EUZ166" s="72"/>
      <c r="EVA166" s="71"/>
      <c r="EVB166" s="71"/>
      <c r="EVC166" s="71"/>
      <c r="EVD166" s="71"/>
      <c r="EVE166" s="71"/>
      <c r="EVF166" s="71"/>
      <c r="EVG166" s="71"/>
      <c r="EVH166" s="72"/>
      <c r="EVI166" s="72"/>
      <c r="EVJ166" s="72"/>
      <c r="EVK166" s="72"/>
      <c r="EVL166" s="72"/>
      <c r="EVM166" s="72"/>
      <c r="EVN166" s="72"/>
      <c r="EVO166" s="72"/>
      <c r="EVP166" s="72"/>
      <c r="EVQ166" s="71"/>
      <c r="EVR166" s="71"/>
      <c r="EVS166" s="71"/>
      <c r="EVT166" s="71"/>
      <c r="EVU166" s="71"/>
      <c r="EVV166" s="71"/>
      <c r="EVW166" s="71"/>
      <c r="EVX166" s="72"/>
      <c r="EVY166" s="72"/>
      <c r="EVZ166" s="72"/>
      <c r="EWA166" s="72"/>
      <c r="EWB166" s="72"/>
      <c r="EWC166" s="72"/>
      <c r="EWD166" s="72"/>
      <c r="EWE166" s="72"/>
      <c r="EWF166" s="72"/>
      <c r="EWG166" s="71"/>
      <c r="EWH166" s="71"/>
      <c r="EWI166" s="71"/>
      <c r="EWJ166" s="71"/>
      <c r="EWK166" s="71"/>
      <c r="EWL166" s="71"/>
      <c r="EWM166" s="71"/>
      <c r="EWN166" s="72"/>
      <c r="EWO166" s="72"/>
      <c r="EWP166" s="72"/>
      <c r="EWQ166" s="72"/>
      <c r="EWR166" s="72"/>
      <c r="EWS166" s="72"/>
      <c r="EWT166" s="72"/>
      <c r="EWU166" s="72"/>
      <c r="EWV166" s="72"/>
      <c r="EWW166" s="71"/>
      <c r="EWX166" s="71"/>
      <c r="EWY166" s="71"/>
      <c r="EWZ166" s="71"/>
      <c r="EXA166" s="71"/>
      <c r="EXB166" s="71"/>
      <c r="EXC166" s="71"/>
      <c r="EXD166" s="72"/>
      <c r="EXE166" s="72"/>
      <c r="EXF166" s="72"/>
      <c r="EXG166" s="72"/>
      <c r="EXH166" s="72"/>
      <c r="EXI166" s="72"/>
      <c r="EXJ166" s="72"/>
      <c r="EXK166" s="72"/>
      <c r="EXL166" s="72"/>
      <c r="EXM166" s="71"/>
      <c r="EXN166" s="71"/>
      <c r="EXO166" s="71"/>
      <c r="EXP166" s="71"/>
      <c r="EXQ166" s="71"/>
      <c r="EXR166" s="71"/>
      <c r="EXS166" s="71"/>
      <c r="EXT166" s="72"/>
      <c r="EXU166" s="72"/>
      <c r="EXV166" s="72"/>
      <c r="EXW166" s="72"/>
      <c r="EXX166" s="72"/>
      <c r="EXY166" s="72"/>
      <c r="EXZ166" s="72"/>
      <c r="EYA166" s="72"/>
      <c r="EYB166" s="72"/>
      <c r="EYC166" s="71"/>
      <c r="EYD166" s="71"/>
      <c r="EYE166" s="71"/>
      <c r="EYF166" s="71"/>
      <c r="EYG166" s="71"/>
      <c r="EYH166" s="71"/>
      <c r="EYI166" s="71"/>
      <c r="EYJ166" s="72"/>
      <c r="EYK166" s="72"/>
      <c r="EYL166" s="72"/>
      <c r="EYM166" s="72"/>
      <c r="EYN166" s="72"/>
      <c r="EYO166" s="72"/>
      <c r="EYP166" s="72"/>
      <c r="EYQ166" s="72"/>
      <c r="EYR166" s="72"/>
      <c r="EYS166" s="71"/>
      <c r="EYT166" s="71"/>
      <c r="EYU166" s="71"/>
      <c r="EYV166" s="71"/>
      <c r="EYW166" s="71"/>
      <c r="EYX166" s="71"/>
      <c r="EYY166" s="71"/>
      <c r="EYZ166" s="72"/>
      <c r="EZA166" s="72"/>
      <c r="EZB166" s="72"/>
      <c r="EZC166" s="72"/>
      <c r="EZD166" s="72"/>
      <c r="EZE166" s="72"/>
      <c r="EZF166" s="72"/>
      <c r="EZG166" s="72"/>
      <c r="EZH166" s="72"/>
      <c r="EZI166" s="71"/>
      <c r="EZJ166" s="71"/>
      <c r="EZK166" s="71"/>
      <c r="EZL166" s="71"/>
      <c r="EZM166" s="71"/>
      <c r="EZN166" s="71"/>
      <c r="EZO166" s="71"/>
      <c r="EZP166" s="72"/>
      <c r="EZQ166" s="72"/>
      <c r="EZR166" s="72"/>
      <c r="EZS166" s="72"/>
      <c r="EZT166" s="72"/>
      <c r="EZU166" s="72"/>
      <c r="EZV166" s="72"/>
      <c r="EZW166" s="72"/>
      <c r="EZX166" s="72"/>
      <c r="EZY166" s="71"/>
      <c r="EZZ166" s="71"/>
      <c r="FAA166" s="71"/>
      <c r="FAB166" s="71"/>
      <c r="FAC166" s="71"/>
      <c r="FAD166" s="71"/>
      <c r="FAE166" s="71"/>
      <c r="FAF166" s="72"/>
      <c r="FAG166" s="72"/>
      <c r="FAH166" s="72"/>
      <c r="FAI166" s="72"/>
      <c r="FAJ166" s="72"/>
      <c r="FAK166" s="72"/>
      <c r="FAL166" s="72"/>
      <c r="FAM166" s="72"/>
      <c r="FAN166" s="72"/>
      <c r="FAO166" s="71"/>
      <c r="FAP166" s="71"/>
      <c r="FAQ166" s="71"/>
      <c r="FAR166" s="71"/>
      <c r="FAS166" s="71"/>
      <c r="FAT166" s="71"/>
      <c r="FAU166" s="71"/>
      <c r="FAV166" s="72"/>
      <c r="FAW166" s="72"/>
      <c r="FAX166" s="72"/>
      <c r="FAY166" s="72"/>
      <c r="FAZ166" s="72"/>
      <c r="FBA166" s="72"/>
      <c r="FBB166" s="72"/>
      <c r="FBC166" s="72"/>
      <c r="FBD166" s="72"/>
      <c r="FBE166" s="71"/>
      <c r="FBF166" s="71"/>
      <c r="FBG166" s="71"/>
      <c r="FBH166" s="71"/>
      <c r="FBI166" s="71"/>
      <c r="FBJ166" s="71"/>
      <c r="FBK166" s="71"/>
      <c r="FBL166" s="72"/>
      <c r="FBM166" s="72"/>
      <c r="FBN166" s="72"/>
      <c r="FBO166" s="72"/>
      <c r="FBP166" s="72"/>
      <c r="FBQ166" s="72"/>
      <c r="FBR166" s="72"/>
      <c r="FBS166" s="72"/>
      <c r="FBT166" s="72"/>
      <c r="FBU166" s="71"/>
      <c r="FBV166" s="71"/>
      <c r="FBW166" s="71"/>
      <c r="FBX166" s="71"/>
      <c r="FBY166" s="71"/>
      <c r="FBZ166" s="71"/>
      <c r="FCA166" s="71"/>
      <c r="FCB166" s="72"/>
      <c r="FCC166" s="72"/>
      <c r="FCD166" s="72"/>
      <c r="FCE166" s="72"/>
      <c r="FCF166" s="72"/>
      <c r="FCG166" s="72"/>
      <c r="FCH166" s="72"/>
      <c r="FCI166" s="72"/>
      <c r="FCJ166" s="72"/>
      <c r="FCK166" s="71"/>
      <c r="FCL166" s="71"/>
      <c r="FCM166" s="71"/>
      <c r="FCN166" s="71"/>
      <c r="FCO166" s="71"/>
      <c r="FCP166" s="71"/>
      <c r="FCQ166" s="71"/>
      <c r="FCR166" s="72"/>
      <c r="FCS166" s="72"/>
      <c r="FCT166" s="72"/>
      <c r="FCU166" s="72"/>
      <c r="FCV166" s="72"/>
      <c r="FCW166" s="72"/>
      <c r="FCX166" s="72"/>
      <c r="FCY166" s="72"/>
      <c r="FCZ166" s="72"/>
      <c r="FDA166" s="71"/>
      <c r="FDB166" s="71"/>
      <c r="FDC166" s="71"/>
      <c r="FDD166" s="71"/>
      <c r="FDE166" s="71"/>
      <c r="FDF166" s="71"/>
      <c r="FDG166" s="71"/>
      <c r="FDH166" s="72"/>
      <c r="FDI166" s="72"/>
      <c r="FDJ166" s="72"/>
      <c r="FDK166" s="72"/>
      <c r="FDL166" s="72"/>
      <c r="FDM166" s="72"/>
      <c r="FDN166" s="72"/>
      <c r="FDO166" s="72"/>
      <c r="FDP166" s="72"/>
      <c r="FDQ166" s="71"/>
      <c r="FDR166" s="71"/>
      <c r="FDS166" s="71"/>
      <c r="FDT166" s="71"/>
      <c r="FDU166" s="71"/>
      <c r="FDV166" s="71"/>
      <c r="FDW166" s="71"/>
      <c r="FDX166" s="72"/>
      <c r="FDY166" s="72"/>
      <c r="FDZ166" s="72"/>
      <c r="FEA166" s="72"/>
      <c r="FEB166" s="72"/>
      <c r="FEC166" s="72"/>
      <c r="FED166" s="72"/>
      <c r="FEE166" s="72"/>
      <c r="FEF166" s="72"/>
      <c r="FEG166" s="71"/>
      <c r="FEH166" s="71"/>
      <c r="FEI166" s="71"/>
      <c r="FEJ166" s="71"/>
      <c r="FEK166" s="71"/>
      <c r="FEL166" s="71"/>
      <c r="FEM166" s="71"/>
      <c r="FEN166" s="72"/>
      <c r="FEO166" s="72"/>
      <c r="FEP166" s="72"/>
      <c r="FEQ166" s="72"/>
      <c r="FER166" s="72"/>
      <c r="FES166" s="72"/>
      <c r="FET166" s="72"/>
      <c r="FEU166" s="72"/>
      <c r="FEV166" s="72"/>
      <c r="FEW166" s="71"/>
      <c r="FEX166" s="71"/>
      <c r="FEY166" s="71"/>
      <c r="FEZ166" s="71"/>
      <c r="FFA166" s="71"/>
      <c r="FFB166" s="71"/>
      <c r="FFC166" s="71"/>
      <c r="FFD166" s="72"/>
      <c r="FFE166" s="72"/>
      <c r="FFF166" s="72"/>
      <c r="FFG166" s="72"/>
      <c r="FFH166" s="72"/>
      <c r="FFI166" s="72"/>
      <c r="FFJ166" s="72"/>
      <c r="FFK166" s="72"/>
      <c r="FFL166" s="72"/>
      <c r="FFM166" s="71"/>
      <c r="FFN166" s="71"/>
      <c r="FFO166" s="71"/>
      <c r="FFP166" s="71"/>
      <c r="FFQ166" s="71"/>
      <c r="FFR166" s="71"/>
      <c r="FFS166" s="71"/>
      <c r="FFT166" s="72"/>
      <c r="FFU166" s="72"/>
      <c r="FFV166" s="72"/>
      <c r="FFW166" s="72"/>
      <c r="FFX166" s="72"/>
      <c r="FFY166" s="72"/>
      <c r="FFZ166" s="72"/>
      <c r="FGA166" s="72"/>
      <c r="FGB166" s="72"/>
      <c r="FGC166" s="71"/>
      <c r="FGD166" s="71"/>
      <c r="FGE166" s="71"/>
      <c r="FGF166" s="71"/>
      <c r="FGG166" s="71"/>
      <c r="FGH166" s="71"/>
      <c r="FGI166" s="71"/>
      <c r="FGJ166" s="72"/>
      <c r="FGK166" s="72"/>
      <c r="FGL166" s="72"/>
      <c r="FGM166" s="72"/>
      <c r="FGN166" s="72"/>
      <c r="FGO166" s="72"/>
      <c r="FGP166" s="72"/>
      <c r="FGQ166" s="72"/>
      <c r="FGR166" s="72"/>
      <c r="FGS166" s="71"/>
      <c r="FGT166" s="71"/>
      <c r="FGU166" s="71"/>
      <c r="FGV166" s="71"/>
      <c r="FGW166" s="71"/>
      <c r="FGX166" s="71"/>
      <c r="FGY166" s="71"/>
      <c r="FGZ166" s="72"/>
      <c r="FHA166" s="72"/>
      <c r="FHB166" s="72"/>
      <c r="FHC166" s="72"/>
      <c r="FHD166" s="72"/>
      <c r="FHE166" s="72"/>
      <c r="FHF166" s="72"/>
      <c r="FHG166" s="72"/>
      <c r="FHH166" s="72"/>
      <c r="FHI166" s="71"/>
      <c r="FHJ166" s="71"/>
      <c r="FHK166" s="71"/>
      <c r="FHL166" s="71"/>
      <c r="FHM166" s="71"/>
      <c r="FHN166" s="71"/>
      <c r="FHO166" s="71"/>
      <c r="FHP166" s="72"/>
      <c r="FHQ166" s="72"/>
      <c r="FHR166" s="72"/>
      <c r="FHS166" s="72"/>
      <c r="FHT166" s="72"/>
      <c r="FHU166" s="72"/>
      <c r="FHV166" s="72"/>
      <c r="FHW166" s="72"/>
      <c r="FHX166" s="72"/>
      <c r="FHY166" s="71"/>
      <c r="FHZ166" s="71"/>
      <c r="FIA166" s="71"/>
      <c r="FIB166" s="71"/>
      <c r="FIC166" s="71"/>
      <c r="FID166" s="71"/>
      <c r="FIE166" s="71"/>
      <c r="FIF166" s="72"/>
      <c r="FIG166" s="72"/>
      <c r="FIH166" s="72"/>
      <c r="FII166" s="72"/>
      <c r="FIJ166" s="72"/>
      <c r="FIK166" s="72"/>
      <c r="FIL166" s="72"/>
      <c r="FIM166" s="72"/>
      <c r="FIN166" s="72"/>
      <c r="FIO166" s="71"/>
      <c r="FIP166" s="71"/>
      <c r="FIQ166" s="71"/>
      <c r="FIR166" s="71"/>
      <c r="FIS166" s="71"/>
      <c r="FIT166" s="71"/>
      <c r="FIU166" s="71"/>
      <c r="FIV166" s="72"/>
      <c r="FIW166" s="72"/>
      <c r="FIX166" s="72"/>
      <c r="FIY166" s="72"/>
      <c r="FIZ166" s="72"/>
      <c r="FJA166" s="72"/>
      <c r="FJB166" s="72"/>
      <c r="FJC166" s="72"/>
      <c r="FJD166" s="72"/>
      <c r="FJE166" s="71"/>
      <c r="FJF166" s="71"/>
      <c r="FJG166" s="71"/>
      <c r="FJH166" s="71"/>
      <c r="FJI166" s="71"/>
      <c r="FJJ166" s="71"/>
      <c r="FJK166" s="71"/>
      <c r="FJL166" s="72"/>
      <c r="FJM166" s="72"/>
      <c r="FJN166" s="72"/>
      <c r="FJO166" s="72"/>
      <c r="FJP166" s="72"/>
      <c r="FJQ166" s="72"/>
      <c r="FJR166" s="72"/>
      <c r="FJS166" s="72"/>
      <c r="FJT166" s="72"/>
      <c r="FJU166" s="71"/>
      <c r="FJV166" s="71"/>
      <c r="FJW166" s="71"/>
      <c r="FJX166" s="71"/>
      <c r="FJY166" s="71"/>
      <c r="FJZ166" s="71"/>
      <c r="FKA166" s="71"/>
      <c r="FKB166" s="72"/>
      <c r="FKC166" s="72"/>
      <c r="FKD166" s="72"/>
      <c r="FKE166" s="72"/>
      <c r="FKF166" s="72"/>
      <c r="FKG166" s="72"/>
      <c r="FKH166" s="72"/>
      <c r="FKI166" s="72"/>
      <c r="FKJ166" s="72"/>
      <c r="FKK166" s="71"/>
      <c r="FKL166" s="71"/>
      <c r="FKM166" s="71"/>
      <c r="FKN166" s="71"/>
      <c r="FKO166" s="71"/>
      <c r="FKP166" s="71"/>
      <c r="FKQ166" s="71"/>
      <c r="FKR166" s="72"/>
      <c r="FKS166" s="72"/>
      <c r="FKT166" s="72"/>
      <c r="FKU166" s="72"/>
      <c r="FKV166" s="72"/>
      <c r="FKW166" s="72"/>
      <c r="FKX166" s="72"/>
      <c r="FKY166" s="72"/>
      <c r="FKZ166" s="72"/>
      <c r="FLA166" s="71"/>
      <c r="FLB166" s="71"/>
      <c r="FLC166" s="71"/>
      <c r="FLD166" s="71"/>
      <c r="FLE166" s="71"/>
      <c r="FLF166" s="71"/>
      <c r="FLG166" s="71"/>
      <c r="FLH166" s="72"/>
      <c r="FLI166" s="72"/>
      <c r="FLJ166" s="72"/>
      <c r="FLK166" s="72"/>
      <c r="FLL166" s="72"/>
      <c r="FLM166" s="72"/>
      <c r="FLN166" s="72"/>
      <c r="FLO166" s="72"/>
      <c r="FLP166" s="72"/>
      <c r="FLQ166" s="71"/>
      <c r="FLR166" s="71"/>
      <c r="FLS166" s="71"/>
      <c r="FLT166" s="71"/>
      <c r="FLU166" s="71"/>
      <c r="FLV166" s="71"/>
      <c r="FLW166" s="71"/>
      <c r="FLX166" s="72"/>
      <c r="FLY166" s="72"/>
      <c r="FLZ166" s="72"/>
      <c r="FMA166" s="72"/>
      <c r="FMB166" s="72"/>
      <c r="FMC166" s="72"/>
      <c r="FMD166" s="72"/>
      <c r="FME166" s="72"/>
      <c r="FMF166" s="72"/>
      <c r="FMG166" s="71"/>
      <c r="FMH166" s="71"/>
      <c r="FMI166" s="71"/>
      <c r="FMJ166" s="71"/>
      <c r="FMK166" s="71"/>
      <c r="FML166" s="71"/>
      <c r="FMM166" s="71"/>
      <c r="FMN166" s="72"/>
      <c r="FMO166" s="72"/>
      <c r="FMP166" s="72"/>
      <c r="FMQ166" s="72"/>
      <c r="FMR166" s="72"/>
      <c r="FMS166" s="72"/>
      <c r="FMT166" s="72"/>
      <c r="FMU166" s="72"/>
      <c r="FMV166" s="72"/>
      <c r="FMW166" s="71"/>
      <c r="FMX166" s="71"/>
      <c r="FMY166" s="71"/>
      <c r="FMZ166" s="71"/>
      <c r="FNA166" s="71"/>
      <c r="FNB166" s="71"/>
      <c r="FNC166" s="71"/>
      <c r="FND166" s="72"/>
      <c r="FNE166" s="72"/>
      <c r="FNF166" s="72"/>
      <c r="FNG166" s="72"/>
      <c r="FNH166" s="72"/>
      <c r="FNI166" s="72"/>
      <c r="FNJ166" s="72"/>
      <c r="FNK166" s="72"/>
      <c r="FNL166" s="72"/>
      <c r="FNM166" s="71"/>
      <c r="FNN166" s="71"/>
      <c r="FNO166" s="71"/>
      <c r="FNP166" s="71"/>
      <c r="FNQ166" s="71"/>
      <c r="FNR166" s="71"/>
      <c r="FNS166" s="71"/>
      <c r="FNT166" s="72"/>
      <c r="FNU166" s="72"/>
      <c r="FNV166" s="72"/>
      <c r="FNW166" s="72"/>
      <c r="FNX166" s="72"/>
      <c r="FNY166" s="72"/>
      <c r="FNZ166" s="72"/>
      <c r="FOA166" s="72"/>
      <c r="FOB166" s="72"/>
      <c r="FOC166" s="71"/>
      <c r="FOD166" s="71"/>
      <c r="FOE166" s="71"/>
      <c r="FOF166" s="71"/>
      <c r="FOG166" s="71"/>
      <c r="FOH166" s="71"/>
      <c r="FOI166" s="71"/>
      <c r="FOJ166" s="72"/>
      <c r="FOK166" s="72"/>
      <c r="FOL166" s="72"/>
      <c r="FOM166" s="72"/>
      <c r="FON166" s="72"/>
      <c r="FOO166" s="72"/>
      <c r="FOP166" s="72"/>
      <c r="FOQ166" s="72"/>
      <c r="FOR166" s="72"/>
      <c r="FOS166" s="71"/>
      <c r="FOT166" s="71"/>
      <c r="FOU166" s="71"/>
      <c r="FOV166" s="71"/>
      <c r="FOW166" s="71"/>
      <c r="FOX166" s="71"/>
      <c r="FOY166" s="71"/>
      <c r="FOZ166" s="72"/>
      <c r="FPA166" s="72"/>
      <c r="FPB166" s="72"/>
      <c r="FPC166" s="72"/>
      <c r="FPD166" s="72"/>
      <c r="FPE166" s="72"/>
      <c r="FPF166" s="72"/>
      <c r="FPG166" s="72"/>
      <c r="FPH166" s="72"/>
      <c r="FPI166" s="71"/>
      <c r="FPJ166" s="71"/>
      <c r="FPK166" s="71"/>
      <c r="FPL166" s="71"/>
      <c r="FPM166" s="71"/>
      <c r="FPN166" s="71"/>
      <c r="FPO166" s="71"/>
      <c r="FPP166" s="72"/>
      <c r="FPQ166" s="72"/>
      <c r="FPR166" s="72"/>
      <c r="FPS166" s="72"/>
      <c r="FPT166" s="72"/>
      <c r="FPU166" s="72"/>
      <c r="FPV166" s="72"/>
      <c r="FPW166" s="72"/>
      <c r="FPX166" s="72"/>
      <c r="FPY166" s="71"/>
      <c r="FPZ166" s="71"/>
      <c r="FQA166" s="71"/>
      <c r="FQB166" s="71"/>
      <c r="FQC166" s="71"/>
      <c r="FQD166" s="71"/>
      <c r="FQE166" s="71"/>
      <c r="FQF166" s="72"/>
      <c r="FQG166" s="72"/>
      <c r="FQH166" s="72"/>
      <c r="FQI166" s="72"/>
      <c r="FQJ166" s="72"/>
      <c r="FQK166" s="72"/>
      <c r="FQL166" s="72"/>
      <c r="FQM166" s="72"/>
      <c r="FQN166" s="72"/>
      <c r="FQO166" s="71"/>
      <c r="FQP166" s="71"/>
      <c r="FQQ166" s="71"/>
      <c r="FQR166" s="71"/>
      <c r="FQS166" s="71"/>
      <c r="FQT166" s="71"/>
      <c r="FQU166" s="71"/>
      <c r="FQV166" s="72"/>
      <c r="FQW166" s="72"/>
      <c r="FQX166" s="72"/>
      <c r="FQY166" s="72"/>
      <c r="FQZ166" s="72"/>
      <c r="FRA166" s="72"/>
      <c r="FRB166" s="72"/>
      <c r="FRC166" s="72"/>
      <c r="FRD166" s="72"/>
      <c r="FRE166" s="71"/>
      <c r="FRF166" s="71"/>
      <c r="FRG166" s="71"/>
      <c r="FRH166" s="71"/>
      <c r="FRI166" s="71"/>
      <c r="FRJ166" s="71"/>
      <c r="FRK166" s="71"/>
      <c r="FRL166" s="72"/>
      <c r="FRM166" s="72"/>
      <c r="FRN166" s="72"/>
      <c r="FRO166" s="72"/>
      <c r="FRP166" s="72"/>
      <c r="FRQ166" s="72"/>
      <c r="FRR166" s="72"/>
      <c r="FRS166" s="72"/>
      <c r="FRT166" s="72"/>
      <c r="FRU166" s="71"/>
      <c r="FRV166" s="71"/>
      <c r="FRW166" s="71"/>
      <c r="FRX166" s="71"/>
      <c r="FRY166" s="71"/>
      <c r="FRZ166" s="71"/>
      <c r="FSA166" s="71"/>
      <c r="FSB166" s="72"/>
      <c r="FSC166" s="72"/>
      <c r="FSD166" s="72"/>
      <c r="FSE166" s="72"/>
      <c r="FSF166" s="72"/>
      <c r="FSG166" s="72"/>
      <c r="FSH166" s="72"/>
      <c r="FSI166" s="72"/>
      <c r="FSJ166" s="72"/>
      <c r="FSK166" s="71"/>
      <c r="FSL166" s="71"/>
      <c r="FSM166" s="71"/>
      <c r="FSN166" s="71"/>
      <c r="FSO166" s="71"/>
      <c r="FSP166" s="71"/>
      <c r="FSQ166" s="71"/>
      <c r="FSR166" s="72"/>
      <c r="FSS166" s="72"/>
      <c r="FST166" s="72"/>
      <c r="FSU166" s="72"/>
      <c r="FSV166" s="72"/>
      <c r="FSW166" s="72"/>
      <c r="FSX166" s="72"/>
      <c r="FSY166" s="72"/>
      <c r="FSZ166" s="72"/>
      <c r="FTA166" s="71"/>
      <c r="FTB166" s="71"/>
      <c r="FTC166" s="71"/>
      <c r="FTD166" s="71"/>
      <c r="FTE166" s="71"/>
      <c r="FTF166" s="71"/>
      <c r="FTG166" s="71"/>
      <c r="FTH166" s="72"/>
      <c r="FTI166" s="72"/>
      <c r="FTJ166" s="72"/>
      <c r="FTK166" s="72"/>
      <c r="FTL166" s="72"/>
      <c r="FTM166" s="72"/>
      <c r="FTN166" s="72"/>
      <c r="FTO166" s="72"/>
      <c r="FTP166" s="72"/>
      <c r="FTQ166" s="71"/>
      <c r="FTR166" s="71"/>
      <c r="FTS166" s="71"/>
      <c r="FTT166" s="71"/>
      <c r="FTU166" s="71"/>
      <c r="FTV166" s="71"/>
      <c r="FTW166" s="71"/>
      <c r="FTX166" s="72"/>
      <c r="FTY166" s="72"/>
      <c r="FTZ166" s="72"/>
      <c r="FUA166" s="72"/>
      <c r="FUB166" s="72"/>
      <c r="FUC166" s="72"/>
      <c r="FUD166" s="72"/>
      <c r="FUE166" s="72"/>
      <c r="FUF166" s="72"/>
      <c r="FUG166" s="71"/>
      <c r="FUH166" s="71"/>
      <c r="FUI166" s="71"/>
      <c r="FUJ166" s="71"/>
      <c r="FUK166" s="71"/>
      <c r="FUL166" s="71"/>
      <c r="FUM166" s="71"/>
      <c r="FUN166" s="72"/>
      <c r="FUO166" s="72"/>
      <c r="FUP166" s="72"/>
      <c r="FUQ166" s="72"/>
      <c r="FUR166" s="72"/>
      <c r="FUS166" s="72"/>
      <c r="FUT166" s="72"/>
      <c r="FUU166" s="72"/>
      <c r="FUV166" s="72"/>
      <c r="FUW166" s="71"/>
      <c r="FUX166" s="71"/>
      <c r="FUY166" s="71"/>
      <c r="FUZ166" s="71"/>
      <c r="FVA166" s="71"/>
      <c r="FVB166" s="71"/>
      <c r="FVC166" s="71"/>
      <c r="FVD166" s="72"/>
      <c r="FVE166" s="72"/>
      <c r="FVF166" s="72"/>
      <c r="FVG166" s="72"/>
      <c r="FVH166" s="72"/>
      <c r="FVI166" s="72"/>
      <c r="FVJ166" s="72"/>
      <c r="FVK166" s="72"/>
      <c r="FVL166" s="72"/>
      <c r="FVM166" s="71"/>
      <c r="FVN166" s="71"/>
      <c r="FVO166" s="71"/>
      <c r="FVP166" s="71"/>
      <c r="FVQ166" s="71"/>
      <c r="FVR166" s="71"/>
      <c r="FVS166" s="71"/>
      <c r="FVT166" s="72"/>
      <c r="FVU166" s="72"/>
      <c r="FVV166" s="72"/>
      <c r="FVW166" s="72"/>
      <c r="FVX166" s="72"/>
      <c r="FVY166" s="72"/>
      <c r="FVZ166" s="72"/>
      <c r="FWA166" s="72"/>
      <c r="FWB166" s="72"/>
      <c r="FWC166" s="71"/>
      <c r="FWD166" s="71"/>
      <c r="FWE166" s="71"/>
      <c r="FWF166" s="71"/>
      <c r="FWG166" s="71"/>
      <c r="FWH166" s="71"/>
      <c r="FWI166" s="71"/>
      <c r="FWJ166" s="72"/>
      <c r="FWK166" s="72"/>
      <c r="FWL166" s="72"/>
      <c r="FWM166" s="72"/>
      <c r="FWN166" s="72"/>
      <c r="FWO166" s="72"/>
      <c r="FWP166" s="72"/>
      <c r="FWQ166" s="72"/>
      <c r="FWR166" s="72"/>
      <c r="FWS166" s="71"/>
      <c r="FWT166" s="71"/>
      <c r="FWU166" s="71"/>
      <c r="FWV166" s="71"/>
      <c r="FWW166" s="71"/>
      <c r="FWX166" s="71"/>
      <c r="FWY166" s="71"/>
      <c r="FWZ166" s="72"/>
      <c r="FXA166" s="72"/>
      <c r="FXB166" s="72"/>
      <c r="FXC166" s="72"/>
      <c r="FXD166" s="72"/>
      <c r="FXE166" s="72"/>
      <c r="FXF166" s="72"/>
      <c r="FXG166" s="72"/>
      <c r="FXH166" s="72"/>
      <c r="FXI166" s="71"/>
      <c r="FXJ166" s="71"/>
      <c r="FXK166" s="71"/>
      <c r="FXL166" s="71"/>
      <c r="FXM166" s="71"/>
      <c r="FXN166" s="71"/>
      <c r="FXO166" s="71"/>
      <c r="FXP166" s="72"/>
      <c r="FXQ166" s="72"/>
      <c r="FXR166" s="72"/>
      <c r="FXS166" s="72"/>
      <c r="FXT166" s="72"/>
      <c r="FXU166" s="72"/>
      <c r="FXV166" s="72"/>
      <c r="FXW166" s="72"/>
      <c r="FXX166" s="72"/>
      <c r="FXY166" s="71"/>
      <c r="FXZ166" s="71"/>
      <c r="FYA166" s="71"/>
      <c r="FYB166" s="71"/>
      <c r="FYC166" s="71"/>
      <c r="FYD166" s="71"/>
      <c r="FYE166" s="71"/>
      <c r="FYF166" s="72"/>
      <c r="FYG166" s="72"/>
      <c r="FYH166" s="72"/>
      <c r="FYI166" s="72"/>
      <c r="FYJ166" s="72"/>
      <c r="FYK166" s="72"/>
      <c r="FYL166" s="72"/>
      <c r="FYM166" s="72"/>
      <c r="FYN166" s="72"/>
      <c r="FYO166" s="71"/>
      <c r="FYP166" s="71"/>
      <c r="FYQ166" s="71"/>
      <c r="FYR166" s="71"/>
      <c r="FYS166" s="71"/>
      <c r="FYT166" s="71"/>
      <c r="FYU166" s="71"/>
      <c r="FYV166" s="72"/>
      <c r="FYW166" s="72"/>
      <c r="FYX166" s="72"/>
      <c r="FYY166" s="72"/>
      <c r="FYZ166" s="72"/>
      <c r="FZA166" s="72"/>
      <c r="FZB166" s="72"/>
      <c r="FZC166" s="72"/>
      <c r="FZD166" s="72"/>
      <c r="FZE166" s="71"/>
      <c r="FZF166" s="71"/>
      <c r="FZG166" s="71"/>
      <c r="FZH166" s="71"/>
      <c r="FZI166" s="71"/>
      <c r="FZJ166" s="71"/>
      <c r="FZK166" s="71"/>
      <c r="FZL166" s="72"/>
      <c r="FZM166" s="72"/>
      <c r="FZN166" s="72"/>
      <c r="FZO166" s="72"/>
      <c r="FZP166" s="72"/>
      <c r="FZQ166" s="72"/>
      <c r="FZR166" s="72"/>
      <c r="FZS166" s="72"/>
      <c r="FZT166" s="72"/>
      <c r="FZU166" s="71"/>
      <c r="FZV166" s="71"/>
      <c r="FZW166" s="71"/>
      <c r="FZX166" s="71"/>
      <c r="FZY166" s="71"/>
      <c r="FZZ166" s="71"/>
      <c r="GAA166" s="71"/>
      <c r="GAB166" s="72"/>
      <c r="GAC166" s="72"/>
      <c r="GAD166" s="72"/>
      <c r="GAE166" s="72"/>
      <c r="GAF166" s="72"/>
      <c r="GAG166" s="72"/>
      <c r="GAH166" s="72"/>
      <c r="GAI166" s="72"/>
      <c r="GAJ166" s="72"/>
      <c r="GAK166" s="71"/>
      <c r="GAL166" s="71"/>
      <c r="GAM166" s="71"/>
      <c r="GAN166" s="71"/>
      <c r="GAO166" s="71"/>
      <c r="GAP166" s="71"/>
      <c r="GAQ166" s="71"/>
      <c r="GAR166" s="72"/>
      <c r="GAS166" s="72"/>
      <c r="GAT166" s="72"/>
      <c r="GAU166" s="72"/>
      <c r="GAV166" s="72"/>
      <c r="GAW166" s="72"/>
      <c r="GAX166" s="72"/>
      <c r="GAY166" s="72"/>
      <c r="GAZ166" s="72"/>
      <c r="GBA166" s="71"/>
      <c r="GBB166" s="71"/>
      <c r="GBC166" s="71"/>
      <c r="GBD166" s="71"/>
      <c r="GBE166" s="71"/>
      <c r="GBF166" s="71"/>
      <c r="GBG166" s="71"/>
      <c r="GBH166" s="72"/>
      <c r="GBI166" s="72"/>
      <c r="GBJ166" s="72"/>
      <c r="GBK166" s="72"/>
      <c r="GBL166" s="72"/>
      <c r="GBM166" s="72"/>
      <c r="GBN166" s="72"/>
      <c r="GBO166" s="72"/>
      <c r="GBP166" s="72"/>
      <c r="GBQ166" s="71"/>
      <c r="GBR166" s="71"/>
      <c r="GBS166" s="71"/>
      <c r="GBT166" s="71"/>
      <c r="GBU166" s="71"/>
      <c r="GBV166" s="71"/>
      <c r="GBW166" s="71"/>
      <c r="GBX166" s="72"/>
      <c r="GBY166" s="72"/>
      <c r="GBZ166" s="72"/>
      <c r="GCA166" s="72"/>
      <c r="GCB166" s="72"/>
      <c r="GCC166" s="72"/>
      <c r="GCD166" s="72"/>
      <c r="GCE166" s="72"/>
      <c r="GCF166" s="72"/>
      <c r="GCG166" s="71"/>
      <c r="GCH166" s="71"/>
      <c r="GCI166" s="71"/>
      <c r="GCJ166" s="71"/>
      <c r="GCK166" s="71"/>
      <c r="GCL166" s="71"/>
      <c r="GCM166" s="71"/>
      <c r="GCN166" s="72"/>
      <c r="GCO166" s="72"/>
      <c r="GCP166" s="72"/>
      <c r="GCQ166" s="72"/>
      <c r="GCR166" s="72"/>
      <c r="GCS166" s="72"/>
      <c r="GCT166" s="72"/>
      <c r="GCU166" s="72"/>
      <c r="GCV166" s="72"/>
      <c r="GCW166" s="71"/>
      <c r="GCX166" s="71"/>
      <c r="GCY166" s="71"/>
      <c r="GCZ166" s="71"/>
      <c r="GDA166" s="71"/>
      <c r="GDB166" s="71"/>
      <c r="GDC166" s="71"/>
      <c r="GDD166" s="72"/>
      <c r="GDE166" s="72"/>
      <c r="GDF166" s="72"/>
      <c r="GDG166" s="72"/>
      <c r="GDH166" s="72"/>
      <c r="GDI166" s="72"/>
      <c r="GDJ166" s="72"/>
      <c r="GDK166" s="72"/>
      <c r="GDL166" s="72"/>
      <c r="GDM166" s="71"/>
      <c r="GDN166" s="71"/>
      <c r="GDO166" s="71"/>
      <c r="GDP166" s="71"/>
      <c r="GDQ166" s="71"/>
      <c r="GDR166" s="71"/>
      <c r="GDS166" s="71"/>
      <c r="GDT166" s="72"/>
      <c r="GDU166" s="72"/>
      <c r="GDV166" s="72"/>
      <c r="GDW166" s="72"/>
      <c r="GDX166" s="72"/>
      <c r="GDY166" s="72"/>
      <c r="GDZ166" s="72"/>
      <c r="GEA166" s="72"/>
      <c r="GEB166" s="72"/>
      <c r="GEC166" s="71"/>
      <c r="GED166" s="71"/>
      <c r="GEE166" s="71"/>
      <c r="GEF166" s="71"/>
      <c r="GEG166" s="71"/>
      <c r="GEH166" s="71"/>
      <c r="GEI166" s="71"/>
      <c r="GEJ166" s="72"/>
      <c r="GEK166" s="72"/>
      <c r="GEL166" s="72"/>
      <c r="GEM166" s="72"/>
      <c r="GEN166" s="72"/>
      <c r="GEO166" s="72"/>
      <c r="GEP166" s="72"/>
      <c r="GEQ166" s="72"/>
      <c r="GER166" s="72"/>
      <c r="GES166" s="71"/>
      <c r="GET166" s="71"/>
      <c r="GEU166" s="71"/>
      <c r="GEV166" s="71"/>
      <c r="GEW166" s="71"/>
      <c r="GEX166" s="71"/>
      <c r="GEY166" s="71"/>
      <c r="GEZ166" s="72"/>
      <c r="GFA166" s="72"/>
      <c r="GFB166" s="72"/>
      <c r="GFC166" s="72"/>
      <c r="GFD166" s="72"/>
      <c r="GFE166" s="72"/>
      <c r="GFF166" s="72"/>
      <c r="GFG166" s="72"/>
      <c r="GFH166" s="72"/>
      <c r="GFI166" s="71"/>
      <c r="GFJ166" s="71"/>
      <c r="GFK166" s="71"/>
      <c r="GFL166" s="71"/>
      <c r="GFM166" s="71"/>
      <c r="GFN166" s="71"/>
      <c r="GFO166" s="71"/>
      <c r="GFP166" s="72"/>
      <c r="GFQ166" s="72"/>
      <c r="GFR166" s="72"/>
      <c r="GFS166" s="72"/>
      <c r="GFT166" s="72"/>
      <c r="GFU166" s="72"/>
      <c r="GFV166" s="72"/>
      <c r="GFW166" s="72"/>
      <c r="GFX166" s="72"/>
      <c r="GFY166" s="71"/>
      <c r="GFZ166" s="71"/>
      <c r="GGA166" s="71"/>
      <c r="GGB166" s="71"/>
      <c r="GGC166" s="71"/>
      <c r="GGD166" s="71"/>
      <c r="GGE166" s="71"/>
      <c r="GGF166" s="72"/>
      <c r="GGG166" s="72"/>
      <c r="GGH166" s="72"/>
      <c r="GGI166" s="72"/>
      <c r="GGJ166" s="72"/>
      <c r="GGK166" s="72"/>
      <c r="GGL166" s="72"/>
      <c r="GGM166" s="72"/>
      <c r="GGN166" s="72"/>
      <c r="GGO166" s="71"/>
      <c r="GGP166" s="71"/>
      <c r="GGQ166" s="71"/>
      <c r="GGR166" s="71"/>
      <c r="GGS166" s="71"/>
      <c r="GGT166" s="71"/>
      <c r="GGU166" s="71"/>
      <c r="GGV166" s="72"/>
      <c r="GGW166" s="72"/>
      <c r="GGX166" s="72"/>
      <c r="GGY166" s="72"/>
      <c r="GGZ166" s="72"/>
      <c r="GHA166" s="72"/>
      <c r="GHB166" s="72"/>
      <c r="GHC166" s="72"/>
      <c r="GHD166" s="72"/>
      <c r="GHE166" s="71"/>
      <c r="GHF166" s="71"/>
      <c r="GHG166" s="71"/>
      <c r="GHH166" s="71"/>
      <c r="GHI166" s="71"/>
      <c r="GHJ166" s="71"/>
      <c r="GHK166" s="71"/>
      <c r="GHL166" s="72"/>
      <c r="GHM166" s="72"/>
      <c r="GHN166" s="72"/>
      <c r="GHO166" s="72"/>
      <c r="GHP166" s="72"/>
      <c r="GHQ166" s="72"/>
      <c r="GHR166" s="72"/>
      <c r="GHS166" s="72"/>
      <c r="GHT166" s="72"/>
      <c r="GHU166" s="71"/>
      <c r="GHV166" s="71"/>
      <c r="GHW166" s="71"/>
      <c r="GHX166" s="71"/>
      <c r="GHY166" s="71"/>
      <c r="GHZ166" s="71"/>
      <c r="GIA166" s="71"/>
      <c r="GIB166" s="72"/>
      <c r="GIC166" s="72"/>
      <c r="GID166" s="72"/>
      <c r="GIE166" s="72"/>
      <c r="GIF166" s="72"/>
      <c r="GIG166" s="72"/>
      <c r="GIH166" s="72"/>
      <c r="GII166" s="72"/>
      <c r="GIJ166" s="72"/>
      <c r="GIK166" s="71"/>
      <c r="GIL166" s="71"/>
      <c r="GIM166" s="71"/>
      <c r="GIN166" s="71"/>
      <c r="GIO166" s="71"/>
      <c r="GIP166" s="71"/>
      <c r="GIQ166" s="71"/>
      <c r="GIR166" s="72"/>
      <c r="GIS166" s="72"/>
      <c r="GIT166" s="72"/>
      <c r="GIU166" s="72"/>
      <c r="GIV166" s="72"/>
      <c r="GIW166" s="72"/>
      <c r="GIX166" s="72"/>
      <c r="GIY166" s="72"/>
      <c r="GIZ166" s="72"/>
      <c r="GJA166" s="71"/>
      <c r="GJB166" s="71"/>
      <c r="GJC166" s="71"/>
      <c r="GJD166" s="71"/>
      <c r="GJE166" s="71"/>
      <c r="GJF166" s="71"/>
      <c r="GJG166" s="71"/>
      <c r="GJH166" s="72"/>
      <c r="GJI166" s="72"/>
      <c r="GJJ166" s="72"/>
      <c r="GJK166" s="72"/>
      <c r="GJL166" s="72"/>
      <c r="GJM166" s="72"/>
      <c r="GJN166" s="72"/>
      <c r="GJO166" s="72"/>
      <c r="GJP166" s="72"/>
      <c r="GJQ166" s="71"/>
      <c r="GJR166" s="71"/>
      <c r="GJS166" s="71"/>
      <c r="GJT166" s="71"/>
      <c r="GJU166" s="71"/>
      <c r="GJV166" s="71"/>
      <c r="GJW166" s="71"/>
      <c r="GJX166" s="72"/>
      <c r="GJY166" s="72"/>
      <c r="GJZ166" s="72"/>
      <c r="GKA166" s="72"/>
      <c r="GKB166" s="72"/>
      <c r="GKC166" s="72"/>
      <c r="GKD166" s="72"/>
      <c r="GKE166" s="72"/>
      <c r="GKF166" s="72"/>
      <c r="GKG166" s="71"/>
      <c r="GKH166" s="71"/>
      <c r="GKI166" s="71"/>
      <c r="GKJ166" s="71"/>
      <c r="GKK166" s="71"/>
      <c r="GKL166" s="71"/>
      <c r="GKM166" s="71"/>
      <c r="GKN166" s="72"/>
      <c r="GKO166" s="72"/>
      <c r="GKP166" s="72"/>
      <c r="GKQ166" s="72"/>
      <c r="GKR166" s="72"/>
      <c r="GKS166" s="72"/>
      <c r="GKT166" s="72"/>
      <c r="GKU166" s="72"/>
      <c r="GKV166" s="72"/>
      <c r="GKW166" s="71"/>
      <c r="GKX166" s="71"/>
      <c r="GKY166" s="71"/>
      <c r="GKZ166" s="71"/>
      <c r="GLA166" s="71"/>
      <c r="GLB166" s="71"/>
      <c r="GLC166" s="71"/>
      <c r="GLD166" s="72"/>
      <c r="GLE166" s="72"/>
      <c r="GLF166" s="72"/>
      <c r="GLG166" s="72"/>
      <c r="GLH166" s="72"/>
      <c r="GLI166" s="72"/>
      <c r="GLJ166" s="72"/>
      <c r="GLK166" s="72"/>
      <c r="GLL166" s="72"/>
      <c r="GLM166" s="71"/>
      <c r="GLN166" s="71"/>
      <c r="GLO166" s="71"/>
      <c r="GLP166" s="71"/>
      <c r="GLQ166" s="71"/>
      <c r="GLR166" s="71"/>
      <c r="GLS166" s="71"/>
      <c r="GLT166" s="72"/>
      <c r="GLU166" s="72"/>
      <c r="GLV166" s="72"/>
      <c r="GLW166" s="72"/>
      <c r="GLX166" s="72"/>
      <c r="GLY166" s="72"/>
      <c r="GLZ166" s="72"/>
      <c r="GMA166" s="72"/>
      <c r="GMB166" s="72"/>
      <c r="GMC166" s="71"/>
      <c r="GMD166" s="71"/>
      <c r="GME166" s="71"/>
      <c r="GMF166" s="71"/>
      <c r="GMG166" s="71"/>
      <c r="GMH166" s="71"/>
      <c r="GMI166" s="71"/>
      <c r="GMJ166" s="72"/>
      <c r="GMK166" s="72"/>
      <c r="GML166" s="72"/>
      <c r="GMM166" s="72"/>
      <c r="GMN166" s="72"/>
      <c r="GMO166" s="72"/>
      <c r="GMP166" s="72"/>
      <c r="GMQ166" s="72"/>
      <c r="GMR166" s="72"/>
      <c r="GMS166" s="71"/>
      <c r="GMT166" s="71"/>
      <c r="GMU166" s="71"/>
      <c r="GMV166" s="71"/>
      <c r="GMW166" s="71"/>
      <c r="GMX166" s="71"/>
      <c r="GMY166" s="71"/>
      <c r="GMZ166" s="72"/>
      <c r="GNA166" s="72"/>
      <c r="GNB166" s="72"/>
      <c r="GNC166" s="72"/>
      <c r="GND166" s="72"/>
      <c r="GNE166" s="72"/>
      <c r="GNF166" s="72"/>
      <c r="GNG166" s="72"/>
      <c r="GNH166" s="72"/>
      <c r="GNI166" s="71"/>
      <c r="GNJ166" s="71"/>
      <c r="GNK166" s="71"/>
      <c r="GNL166" s="71"/>
      <c r="GNM166" s="71"/>
      <c r="GNN166" s="71"/>
      <c r="GNO166" s="71"/>
      <c r="GNP166" s="72"/>
      <c r="GNQ166" s="72"/>
      <c r="GNR166" s="72"/>
      <c r="GNS166" s="72"/>
      <c r="GNT166" s="72"/>
      <c r="GNU166" s="72"/>
      <c r="GNV166" s="72"/>
      <c r="GNW166" s="72"/>
      <c r="GNX166" s="72"/>
      <c r="GNY166" s="71"/>
      <c r="GNZ166" s="71"/>
      <c r="GOA166" s="71"/>
      <c r="GOB166" s="71"/>
      <c r="GOC166" s="71"/>
      <c r="GOD166" s="71"/>
      <c r="GOE166" s="71"/>
      <c r="GOF166" s="72"/>
      <c r="GOG166" s="72"/>
      <c r="GOH166" s="72"/>
      <c r="GOI166" s="72"/>
      <c r="GOJ166" s="72"/>
      <c r="GOK166" s="72"/>
      <c r="GOL166" s="72"/>
      <c r="GOM166" s="72"/>
      <c r="GON166" s="72"/>
      <c r="GOO166" s="71"/>
      <c r="GOP166" s="71"/>
      <c r="GOQ166" s="71"/>
      <c r="GOR166" s="71"/>
      <c r="GOS166" s="71"/>
      <c r="GOT166" s="71"/>
      <c r="GOU166" s="71"/>
      <c r="GOV166" s="72"/>
      <c r="GOW166" s="72"/>
      <c r="GOX166" s="72"/>
      <c r="GOY166" s="72"/>
      <c r="GOZ166" s="72"/>
      <c r="GPA166" s="72"/>
      <c r="GPB166" s="72"/>
      <c r="GPC166" s="72"/>
      <c r="GPD166" s="72"/>
      <c r="GPE166" s="71"/>
      <c r="GPF166" s="71"/>
      <c r="GPG166" s="71"/>
      <c r="GPH166" s="71"/>
      <c r="GPI166" s="71"/>
      <c r="GPJ166" s="71"/>
      <c r="GPK166" s="71"/>
      <c r="GPL166" s="72"/>
      <c r="GPM166" s="72"/>
      <c r="GPN166" s="72"/>
      <c r="GPO166" s="72"/>
      <c r="GPP166" s="72"/>
      <c r="GPQ166" s="72"/>
      <c r="GPR166" s="72"/>
      <c r="GPS166" s="72"/>
      <c r="GPT166" s="72"/>
      <c r="GPU166" s="71"/>
      <c r="GPV166" s="71"/>
      <c r="GPW166" s="71"/>
      <c r="GPX166" s="71"/>
      <c r="GPY166" s="71"/>
      <c r="GPZ166" s="71"/>
      <c r="GQA166" s="71"/>
      <c r="GQB166" s="72"/>
      <c r="GQC166" s="72"/>
      <c r="GQD166" s="72"/>
      <c r="GQE166" s="72"/>
      <c r="GQF166" s="72"/>
      <c r="GQG166" s="72"/>
      <c r="GQH166" s="72"/>
      <c r="GQI166" s="72"/>
      <c r="GQJ166" s="72"/>
      <c r="GQK166" s="71"/>
      <c r="GQL166" s="71"/>
      <c r="GQM166" s="71"/>
      <c r="GQN166" s="71"/>
      <c r="GQO166" s="71"/>
      <c r="GQP166" s="71"/>
      <c r="GQQ166" s="71"/>
      <c r="GQR166" s="72"/>
      <c r="GQS166" s="72"/>
      <c r="GQT166" s="72"/>
      <c r="GQU166" s="72"/>
      <c r="GQV166" s="72"/>
      <c r="GQW166" s="72"/>
      <c r="GQX166" s="72"/>
      <c r="GQY166" s="72"/>
      <c r="GQZ166" s="72"/>
      <c r="GRA166" s="71"/>
      <c r="GRB166" s="71"/>
      <c r="GRC166" s="71"/>
      <c r="GRD166" s="71"/>
      <c r="GRE166" s="71"/>
      <c r="GRF166" s="71"/>
      <c r="GRG166" s="71"/>
      <c r="GRH166" s="72"/>
      <c r="GRI166" s="72"/>
      <c r="GRJ166" s="72"/>
      <c r="GRK166" s="72"/>
      <c r="GRL166" s="72"/>
      <c r="GRM166" s="72"/>
      <c r="GRN166" s="72"/>
      <c r="GRO166" s="72"/>
      <c r="GRP166" s="72"/>
      <c r="GRQ166" s="71"/>
      <c r="GRR166" s="71"/>
      <c r="GRS166" s="71"/>
      <c r="GRT166" s="71"/>
      <c r="GRU166" s="71"/>
      <c r="GRV166" s="71"/>
      <c r="GRW166" s="71"/>
      <c r="GRX166" s="72"/>
      <c r="GRY166" s="72"/>
      <c r="GRZ166" s="72"/>
      <c r="GSA166" s="72"/>
      <c r="GSB166" s="72"/>
      <c r="GSC166" s="72"/>
      <c r="GSD166" s="72"/>
      <c r="GSE166" s="72"/>
      <c r="GSF166" s="72"/>
      <c r="GSG166" s="71"/>
      <c r="GSH166" s="71"/>
      <c r="GSI166" s="71"/>
      <c r="GSJ166" s="71"/>
      <c r="GSK166" s="71"/>
      <c r="GSL166" s="71"/>
      <c r="GSM166" s="71"/>
      <c r="GSN166" s="72"/>
      <c r="GSO166" s="72"/>
      <c r="GSP166" s="72"/>
      <c r="GSQ166" s="72"/>
      <c r="GSR166" s="72"/>
      <c r="GSS166" s="72"/>
      <c r="GST166" s="72"/>
      <c r="GSU166" s="72"/>
      <c r="GSV166" s="72"/>
      <c r="GSW166" s="71"/>
      <c r="GSX166" s="71"/>
      <c r="GSY166" s="71"/>
      <c r="GSZ166" s="71"/>
      <c r="GTA166" s="71"/>
      <c r="GTB166" s="71"/>
      <c r="GTC166" s="71"/>
      <c r="GTD166" s="72"/>
      <c r="GTE166" s="72"/>
      <c r="GTF166" s="72"/>
      <c r="GTG166" s="72"/>
      <c r="GTH166" s="72"/>
      <c r="GTI166" s="72"/>
      <c r="GTJ166" s="72"/>
      <c r="GTK166" s="72"/>
      <c r="GTL166" s="72"/>
      <c r="GTM166" s="71"/>
      <c r="GTN166" s="71"/>
      <c r="GTO166" s="71"/>
      <c r="GTP166" s="71"/>
      <c r="GTQ166" s="71"/>
      <c r="GTR166" s="71"/>
      <c r="GTS166" s="71"/>
      <c r="GTT166" s="72"/>
      <c r="GTU166" s="72"/>
      <c r="GTV166" s="72"/>
      <c r="GTW166" s="72"/>
      <c r="GTX166" s="72"/>
      <c r="GTY166" s="72"/>
      <c r="GTZ166" s="72"/>
      <c r="GUA166" s="72"/>
      <c r="GUB166" s="72"/>
      <c r="GUC166" s="71"/>
      <c r="GUD166" s="71"/>
      <c r="GUE166" s="71"/>
      <c r="GUF166" s="71"/>
      <c r="GUG166" s="71"/>
      <c r="GUH166" s="71"/>
      <c r="GUI166" s="71"/>
      <c r="GUJ166" s="72"/>
      <c r="GUK166" s="72"/>
      <c r="GUL166" s="72"/>
      <c r="GUM166" s="72"/>
      <c r="GUN166" s="72"/>
      <c r="GUO166" s="72"/>
      <c r="GUP166" s="72"/>
      <c r="GUQ166" s="72"/>
      <c r="GUR166" s="72"/>
      <c r="GUS166" s="71"/>
      <c r="GUT166" s="71"/>
      <c r="GUU166" s="71"/>
      <c r="GUV166" s="71"/>
      <c r="GUW166" s="71"/>
      <c r="GUX166" s="71"/>
      <c r="GUY166" s="71"/>
      <c r="GUZ166" s="72"/>
      <c r="GVA166" s="72"/>
      <c r="GVB166" s="72"/>
      <c r="GVC166" s="72"/>
      <c r="GVD166" s="72"/>
      <c r="GVE166" s="72"/>
      <c r="GVF166" s="72"/>
      <c r="GVG166" s="72"/>
      <c r="GVH166" s="72"/>
      <c r="GVI166" s="71"/>
      <c r="GVJ166" s="71"/>
      <c r="GVK166" s="71"/>
      <c r="GVL166" s="71"/>
      <c r="GVM166" s="71"/>
      <c r="GVN166" s="71"/>
      <c r="GVO166" s="71"/>
      <c r="GVP166" s="72"/>
      <c r="GVQ166" s="72"/>
      <c r="GVR166" s="72"/>
      <c r="GVS166" s="72"/>
      <c r="GVT166" s="72"/>
      <c r="GVU166" s="72"/>
      <c r="GVV166" s="72"/>
      <c r="GVW166" s="72"/>
      <c r="GVX166" s="72"/>
      <c r="GVY166" s="71"/>
      <c r="GVZ166" s="71"/>
      <c r="GWA166" s="71"/>
      <c r="GWB166" s="71"/>
      <c r="GWC166" s="71"/>
      <c r="GWD166" s="71"/>
      <c r="GWE166" s="71"/>
      <c r="GWF166" s="72"/>
      <c r="GWG166" s="72"/>
      <c r="GWH166" s="72"/>
      <c r="GWI166" s="72"/>
      <c r="GWJ166" s="72"/>
      <c r="GWK166" s="72"/>
      <c r="GWL166" s="72"/>
      <c r="GWM166" s="72"/>
      <c r="GWN166" s="72"/>
      <c r="GWO166" s="71"/>
      <c r="GWP166" s="71"/>
      <c r="GWQ166" s="71"/>
      <c r="GWR166" s="71"/>
      <c r="GWS166" s="71"/>
      <c r="GWT166" s="71"/>
      <c r="GWU166" s="71"/>
      <c r="GWV166" s="72"/>
      <c r="GWW166" s="72"/>
      <c r="GWX166" s="72"/>
      <c r="GWY166" s="72"/>
      <c r="GWZ166" s="72"/>
      <c r="GXA166" s="72"/>
      <c r="GXB166" s="72"/>
      <c r="GXC166" s="72"/>
      <c r="GXD166" s="72"/>
      <c r="GXE166" s="71"/>
      <c r="GXF166" s="71"/>
      <c r="GXG166" s="71"/>
      <c r="GXH166" s="71"/>
      <c r="GXI166" s="71"/>
      <c r="GXJ166" s="71"/>
      <c r="GXK166" s="71"/>
      <c r="GXL166" s="72"/>
      <c r="GXM166" s="72"/>
      <c r="GXN166" s="72"/>
      <c r="GXO166" s="72"/>
      <c r="GXP166" s="72"/>
      <c r="GXQ166" s="72"/>
      <c r="GXR166" s="72"/>
      <c r="GXS166" s="72"/>
      <c r="GXT166" s="72"/>
      <c r="GXU166" s="71"/>
      <c r="GXV166" s="71"/>
      <c r="GXW166" s="71"/>
      <c r="GXX166" s="71"/>
      <c r="GXY166" s="71"/>
      <c r="GXZ166" s="71"/>
      <c r="GYA166" s="71"/>
      <c r="GYB166" s="72"/>
      <c r="GYC166" s="72"/>
      <c r="GYD166" s="72"/>
      <c r="GYE166" s="72"/>
      <c r="GYF166" s="72"/>
      <c r="GYG166" s="72"/>
      <c r="GYH166" s="72"/>
      <c r="GYI166" s="72"/>
      <c r="GYJ166" s="72"/>
      <c r="GYK166" s="71"/>
      <c r="GYL166" s="71"/>
      <c r="GYM166" s="71"/>
      <c r="GYN166" s="71"/>
      <c r="GYO166" s="71"/>
      <c r="GYP166" s="71"/>
      <c r="GYQ166" s="71"/>
      <c r="GYR166" s="72"/>
      <c r="GYS166" s="72"/>
      <c r="GYT166" s="72"/>
      <c r="GYU166" s="72"/>
      <c r="GYV166" s="72"/>
      <c r="GYW166" s="72"/>
      <c r="GYX166" s="72"/>
      <c r="GYY166" s="72"/>
      <c r="GYZ166" s="72"/>
      <c r="GZA166" s="71"/>
      <c r="GZB166" s="71"/>
      <c r="GZC166" s="71"/>
      <c r="GZD166" s="71"/>
      <c r="GZE166" s="71"/>
      <c r="GZF166" s="71"/>
      <c r="GZG166" s="71"/>
      <c r="GZH166" s="72"/>
      <c r="GZI166" s="72"/>
      <c r="GZJ166" s="72"/>
      <c r="GZK166" s="72"/>
      <c r="GZL166" s="72"/>
      <c r="GZM166" s="72"/>
      <c r="GZN166" s="72"/>
      <c r="GZO166" s="72"/>
      <c r="GZP166" s="72"/>
      <c r="GZQ166" s="71"/>
      <c r="GZR166" s="71"/>
      <c r="GZS166" s="71"/>
      <c r="GZT166" s="71"/>
      <c r="GZU166" s="71"/>
      <c r="GZV166" s="71"/>
      <c r="GZW166" s="71"/>
      <c r="GZX166" s="72"/>
      <c r="GZY166" s="72"/>
      <c r="GZZ166" s="72"/>
      <c r="HAA166" s="72"/>
      <c r="HAB166" s="72"/>
      <c r="HAC166" s="72"/>
      <c r="HAD166" s="72"/>
      <c r="HAE166" s="72"/>
      <c r="HAF166" s="72"/>
      <c r="HAG166" s="71"/>
      <c r="HAH166" s="71"/>
      <c r="HAI166" s="71"/>
      <c r="HAJ166" s="71"/>
      <c r="HAK166" s="71"/>
      <c r="HAL166" s="71"/>
      <c r="HAM166" s="71"/>
      <c r="HAN166" s="72"/>
      <c r="HAO166" s="72"/>
      <c r="HAP166" s="72"/>
      <c r="HAQ166" s="72"/>
      <c r="HAR166" s="72"/>
      <c r="HAS166" s="72"/>
      <c r="HAT166" s="72"/>
      <c r="HAU166" s="72"/>
      <c r="HAV166" s="72"/>
      <c r="HAW166" s="71"/>
      <c r="HAX166" s="71"/>
      <c r="HAY166" s="71"/>
      <c r="HAZ166" s="71"/>
      <c r="HBA166" s="71"/>
      <c r="HBB166" s="71"/>
      <c r="HBC166" s="71"/>
      <c r="HBD166" s="72"/>
      <c r="HBE166" s="72"/>
      <c r="HBF166" s="72"/>
      <c r="HBG166" s="72"/>
      <c r="HBH166" s="72"/>
      <c r="HBI166" s="72"/>
      <c r="HBJ166" s="72"/>
      <c r="HBK166" s="72"/>
      <c r="HBL166" s="72"/>
      <c r="HBM166" s="71"/>
      <c r="HBN166" s="71"/>
      <c r="HBO166" s="71"/>
      <c r="HBP166" s="71"/>
      <c r="HBQ166" s="71"/>
      <c r="HBR166" s="71"/>
      <c r="HBS166" s="71"/>
      <c r="HBT166" s="72"/>
      <c r="HBU166" s="72"/>
      <c r="HBV166" s="72"/>
      <c r="HBW166" s="72"/>
      <c r="HBX166" s="72"/>
      <c r="HBY166" s="72"/>
      <c r="HBZ166" s="72"/>
      <c r="HCA166" s="72"/>
      <c r="HCB166" s="72"/>
      <c r="HCC166" s="71"/>
      <c r="HCD166" s="71"/>
      <c r="HCE166" s="71"/>
      <c r="HCF166" s="71"/>
      <c r="HCG166" s="71"/>
      <c r="HCH166" s="71"/>
      <c r="HCI166" s="71"/>
      <c r="HCJ166" s="72"/>
      <c r="HCK166" s="72"/>
      <c r="HCL166" s="72"/>
      <c r="HCM166" s="72"/>
      <c r="HCN166" s="72"/>
      <c r="HCO166" s="72"/>
      <c r="HCP166" s="72"/>
      <c r="HCQ166" s="72"/>
      <c r="HCR166" s="72"/>
      <c r="HCS166" s="71"/>
      <c r="HCT166" s="71"/>
      <c r="HCU166" s="71"/>
      <c r="HCV166" s="71"/>
      <c r="HCW166" s="71"/>
      <c r="HCX166" s="71"/>
      <c r="HCY166" s="71"/>
      <c r="HCZ166" s="72"/>
      <c r="HDA166" s="72"/>
      <c r="HDB166" s="72"/>
      <c r="HDC166" s="72"/>
      <c r="HDD166" s="72"/>
      <c r="HDE166" s="72"/>
      <c r="HDF166" s="72"/>
      <c r="HDG166" s="72"/>
      <c r="HDH166" s="72"/>
      <c r="HDI166" s="71"/>
      <c r="HDJ166" s="71"/>
      <c r="HDK166" s="71"/>
      <c r="HDL166" s="71"/>
      <c r="HDM166" s="71"/>
      <c r="HDN166" s="71"/>
      <c r="HDO166" s="71"/>
      <c r="HDP166" s="72"/>
      <c r="HDQ166" s="72"/>
      <c r="HDR166" s="72"/>
      <c r="HDS166" s="72"/>
      <c r="HDT166" s="72"/>
      <c r="HDU166" s="72"/>
      <c r="HDV166" s="72"/>
      <c r="HDW166" s="72"/>
      <c r="HDX166" s="72"/>
      <c r="HDY166" s="71"/>
      <c r="HDZ166" s="71"/>
      <c r="HEA166" s="71"/>
      <c r="HEB166" s="71"/>
      <c r="HEC166" s="71"/>
      <c r="HED166" s="71"/>
      <c r="HEE166" s="71"/>
      <c r="HEF166" s="72"/>
      <c r="HEG166" s="72"/>
      <c r="HEH166" s="72"/>
      <c r="HEI166" s="72"/>
      <c r="HEJ166" s="72"/>
      <c r="HEK166" s="72"/>
      <c r="HEL166" s="72"/>
      <c r="HEM166" s="72"/>
      <c r="HEN166" s="72"/>
      <c r="HEO166" s="71"/>
      <c r="HEP166" s="71"/>
      <c r="HEQ166" s="71"/>
      <c r="HER166" s="71"/>
      <c r="HES166" s="71"/>
      <c r="HET166" s="71"/>
      <c r="HEU166" s="71"/>
      <c r="HEV166" s="72"/>
      <c r="HEW166" s="72"/>
      <c r="HEX166" s="72"/>
      <c r="HEY166" s="72"/>
      <c r="HEZ166" s="72"/>
      <c r="HFA166" s="72"/>
      <c r="HFB166" s="72"/>
      <c r="HFC166" s="72"/>
      <c r="HFD166" s="72"/>
      <c r="HFE166" s="71"/>
      <c r="HFF166" s="71"/>
      <c r="HFG166" s="71"/>
      <c r="HFH166" s="71"/>
      <c r="HFI166" s="71"/>
      <c r="HFJ166" s="71"/>
      <c r="HFK166" s="71"/>
      <c r="HFL166" s="72"/>
      <c r="HFM166" s="72"/>
      <c r="HFN166" s="72"/>
      <c r="HFO166" s="72"/>
      <c r="HFP166" s="72"/>
      <c r="HFQ166" s="72"/>
      <c r="HFR166" s="72"/>
      <c r="HFS166" s="72"/>
      <c r="HFT166" s="72"/>
      <c r="HFU166" s="71"/>
      <c r="HFV166" s="71"/>
      <c r="HFW166" s="71"/>
      <c r="HFX166" s="71"/>
      <c r="HFY166" s="71"/>
      <c r="HFZ166" s="71"/>
      <c r="HGA166" s="71"/>
      <c r="HGB166" s="72"/>
      <c r="HGC166" s="72"/>
      <c r="HGD166" s="72"/>
      <c r="HGE166" s="72"/>
      <c r="HGF166" s="72"/>
      <c r="HGG166" s="72"/>
      <c r="HGH166" s="72"/>
      <c r="HGI166" s="72"/>
      <c r="HGJ166" s="72"/>
      <c r="HGK166" s="71"/>
      <c r="HGL166" s="71"/>
      <c r="HGM166" s="71"/>
      <c r="HGN166" s="71"/>
      <c r="HGO166" s="71"/>
      <c r="HGP166" s="71"/>
      <c r="HGQ166" s="71"/>
      <c r="HGR166" s="72"/>
      <c r="HGS166" s="72"/>
      <c r="HGT166" s="72"/>
      <c r="HGU166" s="72"/>
      <c r="HGV166" s="72"/>
      <c r="HGW166" s="72"/>
      <c r="HGX166" s="72"/>
      <c r="HGY166" s="72"/>
      <c r="HGZ166" s="72"/>
      <c r="HHA166" s="71"/>
      <c r="HHB166" s="71"/>
      <c r="HHC166" s="71"/>
      <c r="HHD166" s="71"/>
      <c r="HHE166" s="71"/>
      <c r="HHF166" s="71"/>
      <c r="HHG166" s="71"/>
      <c r="HHH166" s="72"/>
      <c r="HHI166" s="72"/>
      <c r="HHJ166" s="72"/>
      <c r="HHK166" s="72"/>
      <c r="HHL166" s="72"/>
      <c r="HHM166" s="72"/>
      <c r="HHN166" s="72"/>
      <c r="HHO166" s="72"/>
      <c r="HHP166" s="72"/>
      <c r="HHQ166" s="71"/>
      <c r="HHR166" s="71"/>
      <c r="HHS166" s="71"/>
      <c r="HHT166" s="71"/>
      <c r="HHU166" s="71"/>
      <c r="HHV166" s="71"/>
      <c r="HHW166" s="71"/>
      <c r="HHX166" s="72"/>
      <c r="HHY166" s="72"/>
      <c r="HHZ166" s="72"/>
      <c r="HIA166" s="72"/>
      <c r="HIB166" s="72"/>
      <c r="HIC166" s="72"/>
      <c r="HID166" s="72"/>
      <c r="HIE166" s="72"/>
      <c r="HIF166" s="72"/>
      <c r="HIG166" s="71"/>
      <c r="HIH166" s="71"/>
      <c r="HII166" s="71"/>
      <c r="HIJ166" s="71"/>
      <c r="HIK166" s="71"/>
      <c r="HIL166" s="71"/>
      <c r="HIM166" s="71"/>
      <c r="HIN166" s="72"/>
      <c r="HIO166" s="72"/>
      <c r="HIP166" s="72"/>
      <c r="HIQ166" s="72"/>
      <c r="HIR166" s="72"/>
      <c r="HIS166" s="72"/>
      <c r="HIT166" s="72"/>
      <c r="HIU166" s="72"/>
      <c r="HIV166" s="72"/>
      <c r="HIW166" s="71"/>
      <c r="HIX166" s="71"/>
      <c r="HIY166" s="71"/>
      <c r="HIZ166" s="71"/>
      <c r="HJA166" s="71"/>
      <c r="HJB166" s="71"/>
      <c r="HJC166" s="71"/>
      <c r="HJD166" s="72"/>
      <c r="HJE166" s="72"/>
      <c r="HJF166" s="72"/>
      <c r="HJG166" s="72"/>
      <c r="HJH166" s="72"/>
      <c r="HJI166" s="72"/>
      <c r="HJJ166" s="72"/>
      <c r="HJK166" s="72"/>
      <c r="HJL166" s="72"/>
      <c r="HJM166" s="71"/>
      <c r="HJN166" s="71"/>
      <c r="HJO166" s="71"/>
      <c r="HJP166" s="71"/>
      <c r="HJQ166" s="71"/>
      <c r="HJR166" s="71"/>
      <c r="HJS166" s="71"/>
      <c r="HJT166" s="72"/>
      <c r="HJU166" s="72"/>
      <c r="HJV166" s="72"/>
      <c r="HJW166" s="72"/>
      <c r="HJX166" s="72"/>
      <c r="HJY166" s="72"/>
      <c r="HJZ166" s="72"/>
      <c r="HKA166" s="72"/>
      <c r="HKB166" s="72"/>
      <c r="HKC166" s="71"/>
      <c r="HKD166" s="71"/>
      <c r="HKE166" s="71"/>
      <c r="HKF166" s="71"/>
      <c r="HKG166" s="71"/>
      <c r="HKH166" s="71"/>
      <c r="HKI166" s="71"/>
      <c r="HKJ166" s="72"/>
      <c r="HKK166" s="72"/>
      <c r="HKL166" s="72"/>
      <c r="HKM166" s="72"/>
      <c r="HKN166" s="72"/>
      <c r="HKO166" s="72"/>
      <c r="HKP166" s="72"/>
      <c r="HKQ166" s="72"/>
      <c r="HKR166" s="72"/>
      <c r="HKS166" s="71"/>
      <c r="HKT166" s="71"/>
      <c r="HKU166" s="71"/>
      <c r="HKV166" s="71"/>
      <c r="HKW166" s="71"/>
      <c r="HKX166" s="71"/>
      <c r="HKY166" s="71"/>
      <c r="HKZ166" s="72"/>
      <c r="HLA166" s="72"/>
      <c r="HLB166" s="72"/>
      <c r="HLC166" s="72"/>
      <c r="HLD166" s="72"/>
      <c r="HLE166" s="72"/>
      <c r="HLF166" s="72"/>
      <c r="HLG166" s="72"/>
      <c r="HLH166" s="72"/>
      <c r="HLI166" s="71"/>
      <c r="HLJ166" s="71"/>
      <c r="HLK166" s="71"/>
      <c r="HLL166" s="71"/>
      <c r="HLM166" s="71"/>
      <c r="HLN166" s="71"/>
      <c r="HLO166" s="71"/>
      <c r="HLP166" s="72"/>
      <c r="HLQ166" s="72"/>
      <c r="HLR166" s="72"/>
      <c r="HLS166" s="72"/>
      <c r="HLT166" s="72"/>
      <c r="HLU166" s="72"/>
      <c r="HLV166" s="72"/>
      <c r="HLW166" s="72"/>
      <c r="HLX166" s="72"/>
      <c r="HLY166" s="71"/>
      <c r="HLZ166" s="71"/>
      <c r="HMA166" s="71"/>
      <c r="HMB166" s="71"/>
      <c r="HMC166" s="71"/>
      <c r="HMD166" s="71"/>
      <c r="HME166" s="71"/>
      <c r="HMF166" s="72"/>
      <c r="HMG166" s="72"/>
      <c r="HMH166" s="72"/>
      <c r="HMI166" s="72"/>
      <c r="HMJ166" s="72"/>
      <c r="HMK166" s="72"/>
      <c r="HML166" s="72"/>
      <c r="HMM166" s="72"/>
      <c r="HMN166" s="72"/>
      <c r="HMO166" s="71"/>
      <c r="HMP166" s="71"/>
      <c r="HMQ166" s="71"/>
      <c r="HMR166" s="71"/>
      <c r="HMS166" s="71"/>
      <c r="HMT166" s="71"/>
      <c r="HMU166" s="71"/>
      <c r="HMV166" s="72"/>
      <c r="HMW166" s="72"/>
      <c r="HMX166" s="72"/>
      <c r="HMY166" s="72"/>
      <c r="HMZ166" s="72"/>
      <c r="HNA166" s="72"/>
      <c r="HNB166" s="72"/>
      <c r="HNC166" s="72"/>
      <c r="HND166" s="72"/>
      <c r="HNE166" s="71"/>
      <c r="HNF166" s="71"/>
      <c r="HNG166" s="71"/>
      <c r="HNH166" s="71"/>
      <c r="HNI166" s="71"/>
      <c r="HNJ166" s="71"/>
      <c r="HNK166" s="71"/>
      <c r="HNL166" s="72"/>
      <c r="HNM166" s="72"/>
      <c r="HNN166" s="72"/>
      <c r="HNO166" s="72"/>
      <c r="HNP166" s="72"/>
      <c r="HNQ166" s="72"/>
      <c r="HNR166" s="72"/>
      <c r="HNS166" s="72"/>
      <c r="HNT166" s="72"/>
      <c r="HNU166" s="71"/>
      <c r="HNV166" s="71"/>
      <c r="HNW166" s="71"/>
      <c r="HNX166" s="71"/>
      <c r="HNY166" s="71"/>
      <c r="HNZ166" s="71"/>
      <c r="HOA166" s="71"/>
      <c r="HOB166" s="72"/>
      <c r="HOC166" s="72"/>
      <c r="HOD166" s="72"/>
      <c r="HOE166" s="72"/>
      <c r="HOF166" s="72"/>
      <c r="HOG166" s="72"/>
      <c r="HOH166" s="72"/>
      <c r="HOI166" s="72"/>
      <c r="HOJ166" s="72"/>
      <c r="HOK166" s="71"/>
      <c r="HOL166" s="71"/>
      <c r="HOM166" s="71"/>
      <c r="HON166" s="71"/>
      <c r="HOO166" s="71"/>
      <c r="HOP166" s="71"/>
      <c r="HOQ166" s="71"/>
      <c r="HOR166" s="72"/>
      <c r="HOS166" s="72"/>
      <c r="HOT166" s="72"/>
      <c r="HOU166" s="72"/>
      <c r="HOV166" s="72"/>
      <c r="HOW166" s="72"/>
      <c r="HOX166" s="72"/>
      <c r="HOY166" s="72"/>
      <c r="HOZ166" s="72"/>
      <c r="HPA166" s="71"/>
      <c r="HPB166" s="71"/>
      <c r="HPC166" s="71"/>
      <c r="HPD166" s="71"/>
      <c r="HPE166" s="71"/>
      <c r="HPF166" s="71"/>
      <c r="HPG166" s="71"/>
      <c r="HPH166" s="72"/>
      <c r="HPI166" s="72"/>
      <c r="HPJ166" s="72"/>
      <c r="HPK166" s="72"/>
      <c r="HPL166" s="72"/>
      <c r="HPM166" s="72"/>
      <c r="HPN166" s="72"/>
      <c r="HPO166" s="72"/>
      <c r="HPP166" s="72"/>
      <c r="HPQ166" s="71"/>
      <c r="HPR166" s="71"/>
      <c r="HPS166" s="71"/>
      <c r="HPT166" s="71"/>
      <c r="HPU166" s="71"/>
      <c r="HPV166" s="71"/>
      <c r="HPW166" s="71"/>
      <c r="HPX166" s="72"/>
      <c r="HPY166" s="72"/>
      <c r="HPZ166" s="72"/>
      <c r="HQA166" s="72"/>
      <c r="HQB166" s="72"/>
      <c r="HQC166" s="72"/>
      <c r="HQD166" s="72"/>
      <c r="HQE166" s="72"/>
      <c r="HQF166" s="72"/>
      <c r="HQG166" s="71"/>
      <c r="HQH166" s="71"/>
      <c r="HQI166" s="71"/>
      <c r="HQJ166" s="71"/>
      <c r="HQK166" s="71"/>
      <c r="HQL166" s="71"/>
      <c r="HQM166" s="71"/>
      <c r="HQN166" s="72"/>
      <c r="HQO166" s="72"/>
      <c r="HQP166" s="72"/>
      <c r="HQQ166" s="72"/>
      <c r="HQR166" s="72"/>
      <c r="HQS166" s="72"/>
      <c r="HQT166" s="72"/>
      <c r="HQU166" s="72"/>
      <c r="HQV166" s="72"/>
      <c r="HQW166" s="71"/>
      <c r="HQX166" s="71"/>
      <c r="HQY166" s="71"/>
      <c r="HQZ166" s="71"/>
      <c r="HRA166" s="71"/>
      <c r="HRB166" s="71"/>
      <c r="HRC166" s="71"/>
      <c r="HRD166" s="72"/>
      <c r="HRE166" s="72"/>
      <c r="HRF166" s="72"/>
      <c r="HRG166" s="72"/>
      <c r="HRH166" s="72"/>
      <c r="HRI166" s="72"/>
      <c r="HRJ166" s="72"/>
      <c r="HRK166" s="72"/>
      <c r="HRL166" s="72"/>
      <c r="HRM166" s="71"/>
      <c r="HRN166" s="71"/>
      <c r="HRO166" s="71"/>
      <c r="HRP166" s="71"/>
      <c r="HRQ166" s="71"/>
      <c r="HRR166" s="71"/>
      <c r="HRS166" s="71"/>
      <c r="HRT166" s="72"/>
      <c r="HRU166" s="72"/>
      <c r="HRV166" s="72"/>
      <c r="HRW166" s="72"/>
      <c r="HRX166" s="72"/>
      <c r="HRY166" s="72"/>
      <c r="HRZ166" s="72"/>
      <c r="HSA166" s="72"/>
      <c r="HSB166" s="72"/>
      <c r="HSC166" s="71"/>
      <c r="HSD166" s="71"/>
      <c r="HSE166" s="71"/>
      <c r="HSF166" s="71"/>
      <c r="HSG166" s="71"/>
      <c r="HSH166" s="71"/>
      <c r="HSI166" s="71"/>
      <c r="HSJ166" s="72"/>
      <c r="HSK166" s="72"/>
      <c r="HSL166" s="72"/>
      <c r="HSM166" s="72"/>
      <c r="HSN166" s="72"/>
      <c r="HSO166" s="72"/>
      <c r="HSP166" s="72"/>
      <c r="HSQ166" s="72"/>
      <c r="HSR166" s="72"/>
      <c r="HSS166" s="71"/>
      <c r="HST166" s="71"/>
      <c r="HSU166" s="71"/>
      <c r="HSV166" s="71"/>
      <c r="HSW166" s="71"/>
      <c r="HSX166" s="71"/>
      <c r="HSY166" s="71"/>
      <c r="HSZ166" s="72"/>
      <c r="HTA166" s="72"/>
      <c r="HTB166" s="72"/>
      <c r="HTC166" s="72"/>
      <c r="HTD166" s="72"/>
      <c r="HTE166" s="72"/>
      <c r="HTF166" s="72"/>
      <c r="HTG166" s="72"/>
      <c r="HTH166" s="72"/>
      <c r="HTI166" s="71"/>
      <c r="HTJ166" s="71"/>
      <c r="HTK166" s="71"/>
      <c r="HTL166" s="71"/>
      <c r="HTM166" s="71"/>
      <c r="HTN166" s="71"/>
      <c r="HTO166" s="71"/>
      <c r="HTP166" s="72"/>
      <c r="HTQ166" s="72"/>
      <c r="HTR166" s="72"/>
      <c r="HTS166" s="72"/>
      <c r="HTT166" s="72"/>
      <c r="HTU166" s="72"/>
      <c r="HTV166" s="72"/>
      <c r="HTW166" s="72"/>
      <c r="HTX166" s="72"/>
      <c r="HTY166" s="71"/>
      <c r="HTZ166" s="71"/>
      <c r="HUA166" s="71"/>
      <c r="HUB166" s="71"/>
      <c r="HUC166" s="71"/>
      <c r="HUD166" s="71"/>
      <c r="HUE166" s="71"/>
      <c r="HUF166" s="72"/>
      <c r="HUG166" s="72"/>
      <c r="HUH166" s="72"/>
      <c r="HUI166" s="72"/>
      <c r="HUJ166" s="72"/>
      <c r="HUK166" s="72"/>
      <c r="HUL166" s="72"/>
      <c r="HUM166" s="72"/>
      <c r="HUN166" s="72"/>
      <c r="HUO166" s="71"/>
      <c r="HUP166" s="71"/>
      <c r="HUQ166" s="71"/>
      <c r="HUR166" s="71"/>
      <c r="HUS166" s="71"/>
      <c r="HUT166" s="71"/>
      <c r="HUU166" s="71"/>
      <c r="HUV166" s="72"/>
      <c r="HUW166" s="72"/>
      <c r="HUX166" s="72"/>
      <c r="HUY166" s="72"/>
      <c r="HUZ166" s="72"/>
      <c r="HVA166" s="72"/>
      <c r="HVB166" s="72"/>
      <c r="HVC166" s="72"/>
      <c r="HVD166" s="72"/>
      <c r="HVE166" s="71"/>
      <c r="HVF166" s="71"/>
      <c r="HVG166" s="71"/>
      <c r="HVH166" s="71"/>
      <c r="HVI166" s="71"/>
      <c r="HVJ166" s="71"/>
      <c r="HVK166" s="71"/>
      <c r="HVL166" s="72"/>
      <c r="HVM166" s="72"/>
      <c r="HVN166" s="72"/>
      <c r="HVO166" s="72"/>
      <c r="HVP166" s="72"/>
      <c r="HVQ166" s="72"/>
      <c r="HVR166" s="72"/>
      <c r="HVS166" s="72"/>
      <c r="HVT166" s="72"/>
      <c r="HVU166" s="71"/>
      <c r="HVV166" s="71"/>
      <c r="HVW166" s="71"/>
      <c r="HVX166" s="71"/>
      <c r="HVY166" s="71"/>
      <c r="HVZ166" s="71"/>
      <c r="HWA166" s="71"/>
      <c r="HWB166" s="72"/>
      <c r="HWC166" s="72"/>
      <c r="HWD166" s="72"/>
      <c r="HWE166" s="72"/>
      <c r="HWF166" s="72"/>
      <c r="HWG166" s="72"/>
      <c r="HWH166" s="72"/>
      <c r="HWI166" s="72"/>
      <c r="HWJ166" s="72"/>
      <c r="HWK166" s="71"/>
      <c r="HWL166" s="71"/>
      <c r="HWM166" s="71"/>
      <c r="HWN166" s="71"/>
      <c r="HWO166" s="71"/>
      <c r="HWP166" s="71"/>
      <c r="HWQ166" s="71"/>
      <c r="HWR166" s="72"/>
      <c r="HWS166" s="72"/>
      <c r="HWT166" s="72"/>
      <c r="HWU166" s="72"/>
      <c r="HWV166" s="72"/>
      <c r="HWW166" s="72"/>
      <c r="HWX166" s="72"/>
      <c r="HWY166" s="72"/>
      <c r="HWZ166" s="72"/>
      <c r="HXA166" s="71"/>
      <c r="HXB166" s="71"/>
      <c r="HXC166" s="71"/>
      <c r="HXD166" s="71"/>
      <c r="HXE166" s="71"/>
      <c r="HXF166" s="71"/>
      <c r="HXG166" s="71"/>
      <c r="HXH166" s="72"/>
      <c r="HXI166" s="72"/>
      <c r="HXJ166" s="72"/>
      <c r="HXK166" s="72"/>
      <c r="HXL166" s="72"/>
      <c r="HXM166" s="72"/>
      <c r="HXN166" s="72"/>
      <c r="HXO166" s="72"/>
      <c r="HXP166" s="72"/>
      <c r="HXQ166" s="71"/>
      <c r="HXR166" s="71"/>
      <c r="HXS166" s="71"/>
      <c r="HXT166" s="71"/>
      <c r="HXU166" s="71"/>
      <c r="HXV166" s="71"/>
      <c r="HXW166" s="71"/>
      <c r="HXX166" s="72"/>
      <c r="HXY166" s="72"/>
      <c r="HXZ166" s="72"/>
      <c r="HYA166" s="72"/>
      <c r="HYB166" s="72"/>
      <c r="HYC166" s="72"/>
      <c r="HYD166" s="72"/>
      <c r="HYE166" s="72"/>
      <c r="HYF166" s="72"/>
      <c r="HYG166" s="71"/>
      <c r="HYH166" s="71"/>
      <c r="HYI166" s="71"/>
      <c r="HYJ166" s="71"/>
      <c r="HYK166" s="71"/>
      <c r="HYL166" s="71"/>
      <c r="HYM166" s="71"/>
      <c r="HYN166" s="72"/>
      <c r="HYO166" s="72"/>
      <c r="HYP166" s="72"/>
      <c r="HYQ166" s="72"/>
      <c r="HYR166" s="72"/>
      <c r="HYS166" s="72"/>
      <c r="HYT166" s="72"/>
      <c r="HYU166" s="72"/>
      <c r="HYV166" s="72"/>
      <c r="HYW166" s="71"/>
      <c r="HYX166" s="71"/>
      <c r="HYY166" s="71"/>
      <c r="HYZ166" s="71"/>
      <c r="HZA166" s="71"/>
      <c r="HZB166" s="71"/>
      <c r="HZC166" s="71"/>
      <c r="HZD166" s="72"/>
      <c r="HZE166" s="72"/>
      <c r="HZF166" s="72"/>
      <c r="HZG166" s="72"/>
      <c r="HZH166" s="72"/>
      <c r="HZI166" s="72"/>
      <c r="HZJ166" s="72"/>
      <c r="HZK166" s="72"/>
      <c r="HZL166" s="72"/>
      <c r="HZM166" s="71"/>
      <c r="HZN166" s="71"/>
      <c r="HZO166" s="71"/>
      <c r="HZP166" s="71"/>
      <c r="HZQ166" s="71"/>
      <c r="HZR166" s="71"/>
      <c r="HZS166" s="71"/>
      <c r="HZT166" s="72"/>
      <c r="HZU166" s="72"/>
      <c r="HZV166" s="72"/>
      <c r="HZW166" s="72"/>
      <c r="HZX166" s="72"/>
      <c r="HZY166" s="72"/>
      <c r="HZZ166" s="72"/>
      <c r="IAA166" s="72"/>
      <c r="IAB166" s="72"/>
      <c r="IAC166" s="71"/>
      <c r="IAD166" s="71"/>
      <c r="IAE166" s="71"/>
      <c r="IAF166" s="71"/>
      <c r="IAG166" s="71"/>
      <c r="IAH166" s="71"/>
      <c r="IAI166" s="71"/>
      <c r="IAJ166" s="72"/>
      <c r="IAK166" s="72"/>
      <c r="IAL166" s="72"/>
      <c r="IAM166" s="72"/>
      <c r="IAN166" s="72"/>
      <c r="IAO166" s="72"/>
      <c r="IAP166" s="72"/>
      <c r="IAQ166" s="72"/>
      <c r="IAR166" s="72"/>
      <c r="IAS166" s="71"/>
      <c r="IAT166" s="71"/>
      <c r="IAU166" s="71"/>
      <c r="IAV166" s="71"/>
      <c r="IAW166" s="71"/>
      <c r="IAX166" s="71"/>
      <c r="IAY166" s="71"/>
      <c r="IAZ166" s="72"/>
      <c r="IBA166" s="72"/>
      <c r="IBB166" s="72"/>
      <c r="IBC166" s="72"/>
      <c r="IBD166" s="72"/>
      <c r="IBE166" s="72"/>
      <c r="IBF166" s="72"/>
      <c r="IBG166" s="72"/>
      <c r="IBH166" s="72"/>
      <c r="IBI166" s="71"/>
      <c r="IBJ166" s="71"/>
      <c r="IBK166" s="71"/>
      <c r="IBL166" s="71"/>
      <c r="IBM166" s="71"/>
      <c r="IBN166" s="71"/>
      <c r="IBO166" s="71"/>
      <c r="IBP166" s="72"/>
      <c r="IBQ166" s="72"/>
      <c r="IBR166" s="72"/>
      <c r="IBS166" s="72"/>
      <c r="IBT166" s="72"/>
      <c r="IBU166" s="72"/>
      <c r="IBV166" s="72"/>
      <c r="IBW166" s="72"/>
      <c r="IBX166" s="72"/>
      <c r="IBY166" s="71"/>
      <c r="IBZ166" s="71"/>
      <c r="ICA166" s="71"/>
      <c r="ICB166" s="71"/>
      <c r="ICC166" s="71"/>
      <c r="ICD166" s="71"/>
      <c r="ICE166" s="71"/>
      <c r="ICF166" s="72"/>
      <c r="ICG166" s="72"/>
      <c r="ICH166" s="72"/>
      <c r="ICI166" s="72"/>
      <c r="ICJ166" s="72"/>
      <c r="ICK166" s="72"/>
      <c r="ICL166" s="72"/>
      <c r="ICM166" s="72"/>
      <c r="ICN166" s="72"/>
      <c r="ICO166" s="71"/>
      <c r="ICP166" s="71"/>
      <c r="ICQ166" s="71"/>
      <c r="ICR166" s="71"/>
      <c r="ICS166" s="71"/>
      <c r="ICT166" s="71"/>
      <c r="ICU166" s="71"/>
      <c r="ICV166" s="72"/>
      <c r="ICW166" s="72"/>
      <c r="ICX166" s="72"/>
      <c r="ICY166" s="72"/>
      <c r="ICZ166" s="72"/>
      <c r="IDA166" s="72"/>
      <c r="IDB166" s="72"/>
      <c r="IDC166" s="72"/>
      <c r="IDD166" s="72"/>
      <c r="IDE166" s="71"/>
      <c r="IDF166" s="71"/>
      <c r="IDG166" s="71"/>
      <c r="IDH166" s="71"/>
      <c r="IDI166" s="71"/>
      <c r="IDJ166" s="71"/>
      <c r="IDK166" s="71"/>
      <c r="IDL166" s="72"/>
      <c r="IDM166" s="72"/>
      <c r="IDN166" s="72"/>
      <c r="IDO166" s="72"/>
      <c r="IDP166" s="72"/>
      <c r="IDQ166" s="72"/>
      <c r="IDR166" s="72"/>
      <c r="IDS166" s="72"/>
      <c r="IDT166" s="72"/>
      <c r="IDU166" s="71"/>
      <c r="IDV166" s="71"/>
      <c r="IDW166" s="71"/>
      <c r="IDX166" s="71"/>
      <c r="IDY166" s="71"/>
      <c r="IDZ166" s="71"/>
      <c r="IEA166" s="71"/>
      <c r="IEB166" s="72"/>
      <c r="IEC166" s="72"/>
      <c r="IED166" s="72"/>
      <c r="IEE166" s="72"/>
      <c r="IEF166" s="72"/>
      <c r="IEG166" s="72"/>
      <c r="IEH166" s="72"/>
      <c r="IEI166" s="72"/>
      <c r="IEJ166" s="72"/>
      <c r="IEK166" s="71"/>
      <c r="IEL166" s="71"/>
      <c r="IEM166" s="71"/>
      <c r="IEN166" s="71"/>
      <c r="IEO166" s="71"/>
      <c r="IEP166" s="71"/>
      <c r="IEQ166" s="71"/>
      <c r="IER166" s="72"/>
      <c r="IES166" s="72"/>
      <c r="IET166" s="72"/>
      <c r="IEU166" s="72"/>
      <c r="IEV166" s="72"/>
      <c r="IEW166" s="72"/>
      <c r="IEX166" s="72"/>
      <c r="IEY166" s="72"/>
      <c r="IEZ166" s="72"/>
      <c r="IFA166" s="71"/>
      <c r="IFB166" s="71"/>
      <c r="IFC166" s="71"/>
      <c r="IFD166" s="71"/>
      <c r="IFE166" s="71"/>
      <c r="IFF166" s="71"/>
      <c r="IFG166" s="71"/>
      <c r="IFH166" s="72"/>
      <c r="IFI166" s="72"/>
      <c r="IFJ166" s="72"/>
      <c r="IFK166" s="72"/>
      <c r="IFL166" s="72"/>
      <c r="IFM166" s="72"/>
      <c r="IFN166" s="72"/>
      <c r="IFO166" s="72"/>
      <c r="IFP166" s="72"/>
      <c r="IFQ166" s="71"/>
      <c r="IFR166" s="71"/>
      <c r="IFS166" s="71"/>
      <c r="IFT166" s="71"/>
      <c r="IFU166" s="71"/>
      <c r="IFV166" s="71"/>
      <c r="IFW166" s="71"/>
      <c r="IFX166" s="72"/>
      <c r="IFY166" s="72"/>
      <c r="IFZ166" s="72"/>
      <c r="IGA166" s="72"/>
      <c r="IGB166" s="72"/>
      <c r="IGC166" s="72"/>
      <c r="IGD166" s="72"/>
      <c r="IGE166" s="72"/>
      <c r="IGF166" s="72"/>
      <c r="IGG166" s="71"/>
      <c r="IGH166" s="71"/>
      <c r="IGI166" s="71"/>
      <c r="IGJ166" s="71"/>
      <c r="IGK166" s="71"/>
      <c r="IGL166" s="71"/>
      <c r="IGM166" s="71"/>
      <c r="IGN166" s="72"/>
      <c r="IGO166" s="72"/>
      <c r="IGP166" s="72"/>
      <c r="IGQ166" s="72"/>
      <c r="IGR166" s="72"/>
      <c r="IGS166" s="72"/>
      <c r="IGT166" s="72"/>
      <c r="IGU166" s="72"/>
      <c r="IGV166" s="72"/>
      <c r="IGW166" s="71"/>
      <c r="IGX166" s="71"/>
      <c r="IGY166" s="71"/>
      <c r="IGZ166" s="71"/>
      <c r="IHA166" s="71"/>
      <c r="IHB166" s="71"/>
      <c r="IHC166" s="71"/>
      <c r="IHD166" s="72"/>
      <c r="IHE166" s="72"/>
      <c r="IHF166" s="72"/>
      <c r="IHG166" s="72"/>
      <c r="IHH166" s="72"/>
      <c r="IHI166" s="72"/>
      <c r="IHJ166" s="72"/>
      <c r="IHK166" s="72"/>
      <c r="IHL166" s="72"/>
      <c r="IHM166" s="71"/>
      <c r="IHN166" s="71"/>
      <c r="IHO166" s="71"/>
      <c r="IHP166" s="71"/>
      <c r="IHQ166" s="71"/>
      <c r="IHR166" s="71"/>
      <c r="IHS166" s="71"/>
      <c r="IHT166" s="72"/>
      <c r="IHU166" s="72"/>
      <c r="IHV166" s="72"/>
      <c r="IHW166" s="72"/>
      <c r="IHX166" s="72"/>
      <c r="IHY166" s="72"/>
      <c r="IHZ166" s="72"/>
      <c r="IIA166" s="72"/>
      <c r="IIB166" s="72"/>
      <c r="IIC166" s="71"/>
      <c r="IID166" s="71"/>
      <c r="IIE166" s="71"/>
      <c r="IIF166" s="71"/>
      <c r="IIG166" s="71"/>
      <c r="IIH166" s="71"/>
      <c r="III166" s="71"/>
      <c r="IIJ166" s="72"/>
      <c r="IIK166" s="72"/>
      <c r="IIL166" s="72"/>
      <c r="IIM166" s="72"/>
      <c r="IIN166" s="72"/>
      <c r="IIO166" s="72"/>
      <c r="IIP166" s="72"/>
      <c r="IIQ166" s="72"/>
      <c r="IIR166" s="72"/>
      <c r="IIS166" s="71"/>
      <c r="IIT166" s="71"/>
      <c r="IIU166" s="71"/>
      <c r="IIV166" s="71"/>
      <c r="IIW166" s="71"/>
      <c r="IIX166" s="71"/>
      <c r="IIY166" s="71"/>
      <c r="IIZ166" s="72"/>
      <c r="IJA166" s="72"/>
      <c r="IJB166" s="72"/>
      <c r="IJC166" s="72"/>
      <c r="IJD166" s="72"/>
      <c r="IJE166" s="72"/>
      <c r="IJF166" s="72"/>
      <c r="IJG166" s="72"/>
      <c r="IJH166" s="72"/>
      <c r="IJI166" s="71"/>
      <c r="IJJ166" s="71"/>
      <c r="IJK166" s="71"/>
      <c r="IJL166" s="71"/>
      <c r="IJM166" s="71"/>
      <c r="IJN166" s="71"/>
      <c r="IJO166" s="71"/>
      <c r="IJP166" s="72"/>
      <c r="IJQ166" s="72"/>
      <c r="IJR166" s="72"/>
      <c r="IJS166" s="72"/>
      <c r="IJT166" s="72"/>
      <c r="IJU166" s="72"/>
      <c r="IJV166" s="72"/>
      <c r="IJW166" s="72"/>
      <c r="IJX166" s="72"/>
      <c r="IJY166" s="71"/>
      <c r="IJZ166" s="71"/>
      <c r="IKA166" s="71"/>
      <c r="IKB166" s="71"/>
      <c r="IKC166" s="71"/>
      <c r="IKD166" s="71"/>
      <c r="IKE166" s="71"/>
      <c r="IKF166" s="72"/>
      <c r="IKG166" s="72"/>
      <c r="IKH166" s="72"/>
      <c r="IKI166" s="72"/>
      <c r="IKJ166" s="72"/>
      <c r="IKK166" s="72"/>
      <c r="IKL166" s="72"/>
      <c r="IKM166" s="72"/>
      <c r="IKN166" s="72"/>
      <c r="IKO166" s="71"/>
      <c r="IKP166" s="71"/>
      <c r="IKQ166" s="71"/>
      <c r="IKR166" s="71"/>
      <c r="IKS166" s="71"/>
      <c r="IKT166" s="71"/>
      <c r="IKU166" s="71"/>
      <c r="IKV166" s="72"/>
      <c r="IKW166" s="72"/>
      <c r="IKX166" s="72"/>
      <c r="IKY166" s="72"/>
      <c r="IKZ166" s="72"/>
      <c r="ILA166" s="72"/>
      <c r="ILB166" s="72"/>
      <c r="ILC166" s="72"/>
      <c r="ILD166" s="72"/>
      <c r="ILE166" s="71"/>
      <c r="ILF166" s="71"/>
      <c r="ILG166" s="71"/>
      <c r="ILH166" s="71"/>
      <c r="ILI166" s="71"/>
      <c r="ILJ166" s="71"/>
      <c r="ILK166" s="71"/>
      <c r="ILL166" s="72"/>
      <c r="ILM166" s="72"/>
      <c r="ILN166" s="72"/>
      <c r="ILO166" s="72"/>
      <c r="ILP166" s="72"/>
      <c r="ILQ166" s="72"/>
      <c r="ILR166" s="72"/>
      <c r="ILS166" s="72"/>
      <c r="ILT166" s="72"/>
      <c r="ILU166" s="71"/>
      <c r="ILV166" s="71"/>
      <c r="ILW166" s="71"/>
      <c r="ILX166" s="71"/>
      <c r="ILY166" s="71"/>
      <c r="ILZ166" s="71"/>
      <c r="IMA166" s="71"/>
      <c r="IMB166" s="72"/>
      <c r="IMC166" s="72"/>
      <c r="IMD166" s="72"/>
      <c r="IME166" s="72"/>
      <c r="IMF166" s="72"/>
      <c r="IMG166" s="72"/>
      <c r="IMH166" s="72"/>
      <c r="IMI166" s="72"/>
      <c r="IMJ166" s="72"/>
      <c r="IMK166" s="71"/>
      <c r="IML166" s="71"/>
      <c r="IMM166" s="71"/>
      <c r="IMN166" s="71"/>
      <c r="IMO166" s="71"/>
      <c r="IMP166" s="71"/>
      <c r="IMQ166" s="71"/>
      <c r="IMR166" s="72"/>
      <c r="IMS166" s="72"/>
      <c r="IMT166" s="72"/>
      <c r="IMU166" s="72"/>
      <c r="IMV166" s="72"/>
      <c r="IMW166" s="72"/>
      <c r="IMX166" s="72"/>
      <c r="IMY166" s="72"/>
      <c r="IMZ166" s="72"/>
      <c r="INA166" s="71"/>
      <c r="INB166" s="71"/>
      <c r="INC166" s="71"/>
      <c r="IND166" s="71"/>
      <c r="INE166" s="71"/>
      <c r="INF166" s="71"/>
      <c r="ING166" s="71"/>
      <c r="INH166" s="72"/>
      <c r="INI166" s="72"/>
      <c r="INJ166" s="72"/>
      <c r="INK166" s="72"/>
      <c r="INL166" s="72"/>
      <c r="INM166" s="72"/>
      <c r="INN166" s="72"/>
      <c r="INO166" s="72"/>
      <c r="INP166" s="72"/>
      <c r="INQ166" s="71"/>
      <c r="INR166" s="71"/>
      <c r="INS166" s="71"/>
      <c r="INT166" s="71"/>
      <c r="INU166" s="71"/>
      <c r="INV166" s="71"/>
      <c r="INW166" s="71"/>
      <c r="INX166" s="72"/>
      <c r="INY166" s="72"/>
      <c r="INZ166" s="72"/>
      <c r="IOA166" s="72"/>
      <c r="IOB166" s="72"/>
      <c r="IOC166" s="72"/>
      <c r="IOD166" s="72"/>
      <c r="IOE166" s="72"/>
      <c r="IOF166" s="72"/>
      <c r="IOG166" s="71"/>
      <c r="IOH166" s="71"/>
      <c r="IOI166" s="71"/>
      <c r="IOJ166" s="71"/>
      <c r="IOK166" s="71"/>
      <c r="IOL166" s="71"/>
      <c r="IOM166" s="71"/>
      <c r="ION166" s="72"/>
      <c r="IOO166" s="72"/>
      <c r="IOP166" s="72"/>
      <c r="IOQ166" s="72"/>
      <c r="IOR166" s="72"/>
      <c r="IOS166" s="72"/>
      <c r="IOT166" s="72"/>
      <c r="IOU166" s="72"/>
      <c r="IOV166" s="72"/>
      <c r="IOW166" s="71"/>
      <c r="IOX166" s="71"/>
      <c r="IOY166" s="71"/>
      <c r="IOZ166" s="71"/>
      <c r="IPA166" s="71"/>
      <c r="IPB166" s="71"/>
      <c r="IPC166" s="71"/>
      <c r="IPD166" s="72"/>
      <c r="IPE166" s="72"/>
      <c r="IPF166" s="72"/>
      <c r="IPG166" s="72"/>
      <c r="IPH166" s="72"/>
      <c r="IPI166" s="72"/>
      <c r="IPJ166" s="72"/>
      <c r="IPK166" s="72"/>
      <c r="IPL166" s="72"/>
      <c r="IPM166" s="71"/>
      <c r="IPN166" s="71"/>
      <c r="IPO166" s="71"/>
      <c r="IPP166" s="71"/>
      <c r="IPQ166" s="71"/>
      <c r="IPR166" s="71"/>
      <c r="IPS166" s="71"/>
      <c r="IPT166" s="72"/>
      <c r="IPU166" s="72"/>
      <c r="IPV166" s="72"/>
      <c r="IPW166" s="72"/>
      <c r="IPX166" s="72"/>
      <c r="IPY166" s="72"/>
      <c r="IPZ166" s="72"/>
      <c r="IQA166" s="72"/>
      <c r="IQB166" s="72"/>
      <c r="IQC166" s="71"/>
      <c r="IQD166" s="71"/>
      <c r="IQE166" s="71"/>
      <c r="IQF166" s="71"/>
      <c r="IQG166" s="71"/>
      <c r="IQH166" s="71"/>
      <c r="IQI166" s="71"/>
      <c r="IQJ166" s="72"/>
      <c r="IQK166" s="72"/>
      <c r="IQL166" s="72"/>
      <c r="IQM166" s="72"/>
      <c r="IQN166" s="72"/>
      <c r="IQO166" s="72"/>
      <c r="IQP166" s="72"/>
      <c r="IQQ166" s="72"/>
      <c r="IQR166" s="72"/>
      <c r="IQS166" s="71"/>
      <c r="IQT166" s="71"/>
      <c r="IQU166" s="71"/>
      <c r="IQV166" s="71"/>
      <c r="IQW166" s="71"/>
      <c r="IQX166" s="71"/>
      <c r="IQY166" s="71"/>
      <c r="IQZ166" s="72"/>
      <c r="IRA166" s="72"/>
      <c r="IRB166" s="72"/>
      <c r="IRC166" s="72"/>
      <c r="IRD166" s="72"/>
      <c r="IRE166" s="72"/>
      <c r="IRF166" s="72"/>
      <c r="IRG166" s="72"/>
      <c r="IRH166" s="72"/>
      <c r="IRI166" s="71"/>
      <c r="IRJ166" s="71"/>
      <c r="IRK166" s="71"/>
      <c r="IRL166" s="71"/>
      <c r="IRM166" s="71"/>
      <c r="IRN166" s="71"/>
      <c r="IRO166" s="71"/>
      <c r="IRP166" s="72"/>
      <c r="IRQ166" s="72"/>
      <c r="IRR166" s="72"/>
      <c r="IRS166" s="72"/>
      <c r="IRT166" s="72"/>
      <c r="IRU166" s="72"/>
      <c r="IRV166" s="72"/>
      <c r="IRW166" s="72"/>
      <c r="IRX166" s="72"/>
      <c r="IRY166" s="71"/>
      <c r="IRZ166" s="71"/>
      <c r="ISA166" s="71"/>
      <c r="ISB166" s="71"/>
      <c r="ISC166" s="71"/>
      <c r="ISD166" s="71"/>
      <c r="ISE166" s="71"/>
      <c r="ISF166" s="72"/>
      <c r="ISG166" s="72"/>
      <c r="ISH166" s="72"/>
      <c r="ISI166" s="72"/>
      <c r="ISJ166" s="72"/>
      <c r="ISK166" s="72"/>
      <c r="ISL166" s="72"/>
      <c r="ISM166" s="72"/>
      <c r="ISN166" s="72"/>
      <c r="ISO166" s="71"/>
      <c r="ISP166" s="71"/>
      <c r="ISQ166" s="71"/>
      <c r="ISR166" s="71"/>
      <c r="ISS166" s="71"/>
      <c r="IST166" s="71"/>
      <c r="ISU166" s="71"/>
      <c r="ISV166" s="72"/>
      <c r="ISW166" s="72"/>
      <c r="ISX166" s="72"/>
      <c r="ISY166" s="72"/>
      <c r="ISZ166" s="72"/>
      <c r="ITA166" s="72"/>
      <c r="ITB166" s="72"/>
      <c r="ITC166" s="72"/>
      <c r="ITD166" s="72"/>
      <c r="ITE166" s="71"/>
      <c r="ITF166" s="71"/>
      <c r="ITG166" s="71"/>
      <c r="ITH166" s="71"/>
      <c r="ITI166" s="71"/>
      <c r="ITJ166" s="71"/>
      <c r="ITK166" s="71"/>
      <c r="ITL166" s="72"/>
      <c r="ITM166" s="72"/>
      <c r="ITN166" s="72"/>
      <c r="ITO166" s="72"/>
      <c r="ITP166" s="72"/>
      <c r="ITQ166" s="72"/>
      <c r="ITR166" s="72"/>
      <c r="ITS166" s="72"/>
      <c r="ITT166" s="72"/>
      <c r="ITU166" s="71"/>
      <c r="ITV166" s="71"/>
      <c r="ITW166" s="71"/>
      <c r="ITX166" s="71"/>
      <c r="ITY166" s="71"/>
      <c r="ITZ166" s="71"/>
      <c r="IUA166" s="71"/>
      <c r="IUB166" s="72"/>
      <c r="IUC166" s="72"/>
      <c r="IUD166" s="72"/>
      <c r="IUE166" s="72"/>
      <c r="IUF166" s="72"/>
      <c r="IUG166" s="72"/>
      <c r="IUH166" s="72"/>
      <c r="IUI166" s="72"/>
      <c r="IUJ166" s="72"/>
      <c r="IUK166" s="71"/>
      <c r="IUL166" s="71"/>
      <c r="IUM166" s="71"/>
      <c r="IUN166" s="71"/>
      <c r="IUO166" s="71"/>
      <c r="IUP166" s="71"/>
      <c r="IUQ166" s="71"/>
      <c r="IUR166" s="72"/>
      <c r="IUS166" s="72"/>
      <c r="IUT166" s="72"/>
      <c r="IUU166" s="72"/>
      <c r="IUV166" s="72"/>
      <c r="IUW166" s="72"/>
      <c r="IUX166" s="72"/>
      <c r="IUY166" s="72"/>
      <c r="IUZ166" s="72"/>
      <c r="IVA166" s="71"/>
      <c r="IVB166" s="71"/>
      <c r="IVC166" s="71"/>
      <c r="IVD166" s="71"/>
      <c r="IVE166" s="71"/>
      <c r="IVF166" s="71"/>
      <c r="IVG166" s="71"/>
      <c r="IVH166" s="72"/>
      <c r="IVI166" s="72"/>
      <c r="IVJ166" s="72"/>
      <c r="IVK166" s="72"/>
      <c r="IVL166" s="72"/>
      <c r="IVM166" s="72"/>
      <c r="IVN166" s="72"/>
      <c r="IVO166" s="72"/>
      <c r="IVP166" s="72"/>
      <c r="IVQ166" s="71"/>
      <c r="IVR166" s="71"/>
      <c r="IVS166" s="71"/>
      <c r="IVT166" s="71"/>
      <c r="IVU166" s="71"/>
      <c r="IVV166" s="71"/>
      <c r="IVW166" s="71"/>
      <c r="IVX166" s="72"/>
      <c r="IVY166" s="72"/>
      <c r="IVZ166" s="72"/>
      <c r="IWA166" s="72"/>
      <c r="IWB166" s="72"/>
      <c r="IWC166" s="72"/>
      <c r="IWD166" s="72"/>
      <c r="IWE166" s="72"/>
      <c r="IWF166" s="72"/>
      <c r="IWG166" s="71"/>
      <c r="IWH166" s="71"/>
      <c r="IWI166" s="71"/>
      <c r="IWJ166" s="71"/>
      <c r="IWK166" s="71"/>
      <c r="IWL166" s="71"/>
      <c r="IWM166" s="71"/>
      <c r="IWN166" s="72"/>
      <c r="IWO166" s="72"/>
      <c r="IWP166" s="72"/>
      <c r="IWQ166" s="72"/>
      <c r="IWR166" s="72"/>
      <c r="IWS166" s="72"/>
      <c r="IWT166" s="72"/>
      <c r="IWU166" s="72"/>
      <c r="IWV166" s="72"/>
      <c r="IWW166" s="71"/>
      <c r="IWX166" s="71"/>
      <c r="IWY166" s="71"/>
      <c r="IWZ166" s="71"/>
      <c r="IXA166" s="71"/>
      <c r="IXB166" s="71"/>
      <c r="IXC166" s="71"/>
      <c r="IXD166" s="72"/>
      <c r="IXE166" s="72"/>
      <c r="IXF166" s="72"/>
      <c r="IXG166" s="72"/>
      <c r="IXH166" s="72"/>
      <c r="IXI166" s="72"/>
      <c r="IXJ166" s="72"/>
      <c r="IXK166" s="72"/>
      <c r="IXL166" s="72"/>
      <c r="IXM166" s="71"/>
      <c r="IXN166" s="71"/>
      <c r="IXO166" s="71"/>
      <c r="IXP166" s="71"/>
      <c r="IXQ166" s="71"/>
      <c r="IXR166" s="71"/>
      <c r="IXS166" s="71"/>
      <c r="IXT166" s="72"/>
      <c r="IXU166" s="72"/>
      <c r="IXV166" s="72"/>
      <c r="IXW166" s="72"/>
      <c r="IXX166" s="72"/>
      <c r="IXY166" s="72"/>
      <c r="IXZ166" s="72"/>
      <c r="IYA166" s="72"/>
      <c r="IYB166" s="72"/>
      <c r="IYC166" s="71"/>
      <c r="IYD166" s="71"/>
      <c r="IYE166" s="71"/>
      <c r="IYF166" s="71"/>
      <c r="IYG166" s="71"/>
      <c r="IYH166" s="71"/>
      <c r="IYI166" s="71"/>
      <c r="IYJ166" s="72"/>
      <c r="IYK166" s="72"/>
      <c r="IYL166" s="72"/>
      <c r="IYM166" s="72"/>
      <c r="IYN166" s="72"/>
      <c r="IYO166" s="72"/>
      <c r="IYP166" s="72"/>
      <c r="IYQ166" s="72"/>
      <c r="IYR166" s="72"/>
      <c r="IYS166" s="71"/>
      <c r="IYT166" s="71"/>
      <c r="IYU166" s="71"/>
      <c r="IYV166" s="71"/>
      <c r="IYW166" s="71"/>
      <c r="IYX166" s="71"/>
      <c r="IYY166" s="71"/>
      <c r="IYZ166" s="72"/>
      <c r="IZA166" s="72"/>
      <c r="IZB166" s="72"/>
      <c r="IZC166" s="72"/>
      <c r="IZD166" s="72"/>
      <c r="IZE166" s="72"/>
      <c r="IZF166" s="72"/>
      <c r="IZG166" s="72"/>
      <c r="IZH166" s="72"/>
      <c r="IZI166" s="71"/>
      <c r="IZJ166" s="71"/>
      <c r="IZK166" s="71"/>
      <c r="IZL166" s="71"/>
      <c r="IZM166" s="71"/>
      <c r="IZN166" s="71"/>
      <c r="IZO166" s="71"/>
      <c r="IZP166" s="72"/>
      <c r="IZQ166" s="72"/>
      <c r="IZR166" s="72"/>
      <c r="IZS166" s="72"/>
      <c r="IZT166" s="72"/>
      <c r="IZU166" s="72"/>
      <c r="IZV166" s="72"/>
      <c r="IZW166" s="72"/>
      <c r="IZX166" s="72"/>
      <c r="IZY166" s="71"/>
      <c r="IZZ166" s="71"/>
      <c r="JAA166" s="71"/>
      <c r="JAB166" s="71"/>
      <c r="JAC166" s="71"/>
      <c r="JAD166" s="71"/>
      <c r="JAE166" s="71"/>
      <c r="JAF166" s="72"/>
      <c r="JAG166" s="72"/>
      <c r="JAH166" s="72"/>
      <c r="JAI166" s="72"/>
      <c r="JAJ166" s="72"/>
      <c r="JAK166" s="72"/>
      <c r="JAL166" s="72"/>
      <c r="JAM166" s="72"/>
      <c r="JAN166" s="72"/>
      <c r="JAO166" s="71"/>
      <c r="JAP166" s="71"/>
      <c r="JAQ166" s="71"/>
      <c r="JAR166" s="71"/>
      <c r="JAS166" s="71"/>
      <c r="JAT166" s="71"/>
      <c r="JAU166" s="71"/>
      <c r="JAV166" s="72"/>
      <c r="JAW166" s="72"/>
      <c r="JAX166" s="72"/>
      <c r="JAY166" s="72"/>
      <c r="JAZ166" s="72"/>
      <c r="JBA166" s="72"/>
      <c r="JBB166" s="72"/>
      <c r="JBC166" s="72"/>
      <c r="JBD166" s="72"/>
      <c r="JBE166" s="71"/>
      <c r="JBF166" s="71"/>
      <c r="JBG166" s="71"/>
      <c r="JBH166" s="71"/>
      <c r="JBI166" s="71"/>
      <c r="JBJ166" s="71"/>
      <c r="JBK166" s="71"/>
      <c r="JBL166" s="72"/>
      <c r="JBM166" s="72"/>
      <c r="JBN166" s="72"/>
      <c r="JBO166" s="72"/>
      <c r="JBP166" s="72"/>
      <c r="JBQ166" s="72"/>
      <c r="JBR166" s="72"/>
      <c r="JBS166" s="72"/>
      <c r="JBT166" s="72"/>
      <c r="JBU166" s="71"/>
      <c r="JBV166" s="71"/>
      <c r="JBW166" s="71"/>
      <c r="JBX166" s="71"/>
      <c r="JBY166" s="71"/>
      <c r="JBZ166" s="71"/>
      <c r="JCA166" s="71"/>
      <c r="JCB166" s="72"/>
      <c r="JCC166" s="72"/>
      <c r="JCD166" s="72"/>
      <c r="JCE166" s="72"/>
      <c r="JCF166" s="72"/>
      <c r="JCG166" s="72"/>
      <c r="JCH166" s="72"/>
      <c r="JCI166" s="72"/>
      <c r="JCJ166" s="72"/>
      <c r="JCK166" s="71"/>
      <c r="JCL166" s="71"/>
      <c r="JCM166" s="71"/>
      <c r="JCN166" s="71"/>
      <c r="JCO166" s="71"/>
      <c r="JCP166" s="71"/>
      <c r="JCQ166" s="71"/>
      <c r="JCR166" s="72"/>
      <c r="JCS166" s="72"/>
      <c r="JCT166" s="72"/>
      <c r="JCU166" s="72"/>
      <c r="JCV166" s="72"/>
      <c r="JCW166" s="72"/>
      <c r="JCX166" s="72"/>
      <c r="JCY166" s="72"/>
      <c r="JCZ166" s="72"/>
      <c r="JDA166" s="71"/>
      <c r="JDB166" s="71"/>
      <c r="JDC166" s="71"/>
      <c r="JDD166" s="71"/>
      <c r="JDE166" s="71"/>
      <c r="JDF166" s="71"/>
      <c r="JDG166" s="71"/>
      <c r="JDH166" s="72"/>
      <c r="JDI166" s="72"/>
      <c r="JDJ166" s="72"/>
      <c r="JDK166" s="72"/>
      <c r="JDL166" s="72"/>
      <c r="JDM166" s="72"/>
      <c r="JDN166" s="72"/>
      <c r="JDO166" s="72"/>
      <c r="JDP166" s="72"/>
      <c r="JDQ166" s="71"/>
      <c r="JDR166" s="71"/>
      <c r="JDS166" s="71"/>
      <c r="JDT166" s="71"/>
      <c r="JDU166" s="71"/>
      <c r="JDV166" s="71"/>
      <c r="JDW166" s="71"/>
      <c r="JDX166" s="72"/>
      <c r="JDY166" s="72"/>
      <c r="JDZ166" s="72"/>
      <c r="JEA166" s="72"/>
      <c r="JEB166" s="72"/>
      <c r="JEC166" s="72"/>
      <c r="JED166" s="72"/>
      <c r="JEE166" s="72"/>
      <c r="JEF166" s="72"/>
      <c r="JEG166" s="71"/>
      <c r="JEH166" s="71"/>
      <c r="JEI166" s="71"/>
      <c r="JEJ166" s="71"/>
      <c r="JEK166" s="71"/>
      <c r="JEL166" s="71"/>
      <c r="JEM166" s="71"/>
      <c r="JEN166" s="72"/>
      <c r="JEO166" s="72"/>
      <c r="JEP166" s="72"/>
      <c r="JEQ166" s="72"/>
      <c r="JER166" s="72"/>
      <c r="JES166" s="72"/>
      <c r="JET166" s="72"/>
      <c r="JEU166" s="72"/>
      <c r="JEV166" s="72"/>
      <c r="JEW166" s="71"/>
      <c r="JEX166" s="71"/>
      <c r="JEY166" s="71"/>
      <c r="JEZ166" s="71"/>
      <c r="JFA166" s="71"/>
      <c r="JFB166" s="71"/>
      <c r="JFC166" s="71"/>
      <c r="JFD166" s="72"/>
      <c r="JFE166" s="72"/>
      <c r="JFF166" s="72"/>
      <c r="JFG166" s="72"/>
      <c r="JFH166" s="72"/>
      <c r="JFI166" s="72"/>
      <c r="JFJ166" s="72"/>
      <c r="JFK166" s="72"/>
      <c r="JFL166" s="72"/>
      <c r="JFM166" s="71"/>
      <c r="JFN166" s="71"/>
      <c r="JFO166" s="71"/>
      <c r="JFP166" s="71"/>
      <c r="JFQ166" s="71"/>
      <c r="JFR166" s="71"/>
      <c r="JFS166" s="71"/>
      <c r="JFT166" s="72"/>
      <c r="JFU166" s="72"/>
      <c r="JFV166" s="72"/>
      <c r="JFW166" s="72"/>
      <c r="JFX166" s="72"/>
      <c r="JFY166" s="72"/>
      <c r="JFZ166" s="72"/>
      <c r="JGA166" s="72"/>
      <c r="JGB166" s="72"/>
      <c r="JGC166" s="71"/>
      <c r="JGD166" s="71"/>
      <c r="JGE166" s="71"/>
      <c r="JGF166" s="71"/>
      <c r="JGG166" s="71"/>
      <c r="JGH166" s="71"/>
      <c r="JGI166" s="71"/>
      <c r="JGJ166" s="72"/>
      <c r="JGK166" s="72"/>
      <c r="JGL166" s="72"/>
      <c r="JGM166" s="72"/>
      <c r="JGN166" s="72"/>
      <c r="JGO166" s="72"/>
      <c r="JGP166" s="72"/>
      <c r="JGQ166" s="72"/>
      <c r="JGR166" s="72"/>
      <c r="JGS166" s="71"/>
      <c r="JGT166" s="71"/>
      <c r="JGU166" s="71"/>
      <c r="JGV166" s="71"/>
      <c r="JGW166" s="71"/>
      <c r="JGX166" s="71"/>
      <c r="JGY166" s="71"/>
      <c r="JGZ166" s="72"/>
      <c r="JHA166" s="72"/>
      <c r="JHB166" s="72"/>
      <c r="JHC166" s="72"/>
      <c r="JHD166" s="72"/>
      <c r="JHE166" s="72"/>
      <c r="JHF166" s="72"/>
      <c r="JHG166" s="72"/>
      <c r="JHH166" s="72"/>
      <c r="JHI166" s="71"/>
      <c r="JHJ166" s="71"/>
      <c r="JHK166" s="71"/>
      <c r="JHL166" s="71"/>
      <c r="JHM166" s="71"/>
      <c r="JHN166" s="71"/>
      <c r="JHO166" s="71"/>
      <c r="JHP166" s="72"/>
      <c r="JHQ166" s="72"/>
      <c r="JHR166" s="72"/>
      <c r="JHS166" s="72"/>
      <c r="JHT166" s="72"/>
      <c r="JHU166" s="72"/>
      <c r="JHV166" s="72"/>
      <c r="JHW166" s="72"/>
      <c r="JHX166" s="72"/>
      <c r="JHY166" s="71"/>
      <c r="JHZ166" s="71"/>
      <c r="JIA166" s="71"/>
      <c r="JIB166" s="71"/>
      <c r="JIC166" s="71"/>
      <c r="JID166" s="71"/>
      <c r="JIE166" s="71"/>
      <c r="JIF166" s="72"/>
      <c r="JIG166" s="72"/>
      <c r="JIH166" s="72"/>
      <c r="JII166" s="72"/>
      <c r="JIJ166" s="72"/>
      <c r="JIK166" s="72"/>
      <c r="JIL166" s="72"/>
      <c r="JIM166" s="72"/>
      <c r="JIN166" s="72"/>
      <c r="JIO166" s="71"/>
      <c r="JIP166" s="71"/>
      <c r="JIQ166" s="71"/>
      <c r="JIR166" s="71"/>
      <c r="JIS166" s="71"/>
      <c r="JIT166" s="71"/>
      <c r="JIU166" s="71"/>
      <c r="JIV166" s="72"/>
      <c r="JIW166" s="72"/>
      <c r="JIX166" s="72"/>
      <c r="JIY166" s="72"/>
      <c r="JIZ166" s="72"/>
      <c r="JJA166" s="72"/>
      <c r="JJB166" s="72"/>
      <c r="JJC166" s="72"/>
      <c r="JJD166" s="72"/>
      <c r="JJE166" s="71"/>
      <c r="JJF166" s="71"/>
      <c r="JJG166" s="71"/>
      <c r="JJH166" s="71"/>
      <c r="JJI166" s="71"/>
      <c r="JJJ166" s="71"/>
      <c r="JJK166" s="71"/>
      <c r="JJL166" s="72"/>
      <c r="JJM166" s="72"/>
      <c r="JJN166" s="72"/>
      <c r="JJO166" s="72"/>
      <c r="JJP166" s="72"/>
      <c r="JJQ166" s="72"/>
      <c r="JJR166" s="72"/>
      <c r="JJS166" s="72"/>
      <c r="JJT166" s="72"/>
      <c r="JJU166" s="71"/>
      <c r="JJV166" s="71"/>
      <c r="JJW166" s="71"/>
      <c r="JJX166" s="71"/>
      <c r="JJY166" s="71"/>
      <c r="JJZ166" s="71"/>
      <c r="JKA166" s="71"/>
      <c r="JKB166" s="72"/>
      <c r="JKC166" s="72"/>
      <c r="JKD166" s="72"/>
      <c r="JKE166" s="72"/>
      <c r="JKF166" s="72"/>
      <c r="JKG166" s="72"/>
      <c r="JKH166" s="72"/>
      <c r="JKI166" s="72"/>
      <c r="JKJ166" s="72"/>
      <c r="JKK166" s="71"/>
      <c r="JKL166" s="71"/>
      <c r="JKM166" s="71"/>
      <c r="JKN166" s="71"/>
      <c r="JKO166" s="71"/>
      <c r="JKP166" s="71"/>
      <c r="JKQ166" s="71"/>
      <c r="JKR166" s="72"/>
      <c r="JKS166" s="72"/>
      <c r="JKT166" s="72"/>
      <c r="JKU166" s="72"/>
      <c r="JKV166" s="72"/>
      <c r="JKW166" s="72"/>
      <c r="JKX166" s="72"/>
      <c r="JKY166" s="72"/>
      <c r="JKZ166" s="72"/>
      <c r="JLA166" s="71"/>
      <c r="JLB166" s="71"/>
      <c r="JLC166" s="71"/>
      <c r="JLD166" s="71"/>
      <c r="JLE166" s="71"/>
      <c r="JLF166" s="71"/>
      <c r="JLG166" s="71"/>
      <c r="JLH166" s="72"/>
      <c r="JLI166" s="72"/>
      <c r="JLJ166" s="72"/>
      <c r="JLK166" s="72"/>
      <c r="JLL166" s="72"/>
      <c r="JLM166" s="72"/>
      <c r="JLN166" s="72"/>
      <c r="JLO166" s="72"/>
      <c r="JLP166" s="72"/>
      <c r="JLQ166" s="71"/>
      <c r="JLR166" s="71"/>
      <c r="JLS166" s="71"/>
      <c r="JLT166" s="71"/>
      <c r="JLU166" s="71"/>
      <c r="JLV166" s="71"/>
      <c r="JLW166" s="71"/>
      <c r="JLX166" s="72"/>
      <c r="JLY166" s="72"/>
      <c r="JLZ166" s="72"/>
      <c r="JMA166" s="72"/>
      <c r="JMB166" s="72"/>
      <c r="JMC166" s="72"/>
      <c r="JMD166" s="72"/>
      <c r="JME166" s="72"/>
      <c r="JMF166" s="72"/>
      <c r="JMG166" s="71"/>
      <c r="JMH166" s="71"/>
      <c r="JMI166" s="71"/>
      <c r="JMJ166" s="71"/>
      <c r="JMK166" s="71"/>
      <c r="JML166" s="71"/>
      <c r="JMM166" s="71"/>
      <c r="JMN166" s="72"/>
      <c r="JMO166" s="72"/>
      <c r="JMP166" s="72"/>
      <c r="JMQ166" s="72"/>
      <c r="JMR166" s="72"/>
      <c r="JMS166" s="72"/>
      <c r="JMT166" s="72"/>
      <c r="JMU166" s="72"/>
      <c r="JMV166" s="72"/>
      <c r="JMW166" s="71"/>
      <c r="JMX166" s="71"/>
      <c r="JMY166" s="71"/>
      <c r="JMZ166" s="71"/>
      <c r="JNA166" s="71"/>
      <c r="JNB166" s="71"/>
      <c r="JNC166" s="71"/>
      <c r="JND166" s="72"/>
      <c r="JNE166" s="72"/>
      <c r="JNF166" s="72"/>
      <c r="JNG166" s="72"/>
      <c r="JNH166" s="72"/>
      <c r="JNI166" s="72"/>
      <c r="JNJ166" s="72"/>
      <c r="JNK166" s="72"/>
      <c r="JNL166" s="72"/>
      <c r="JNM166" s="71"/>
      <c r="JNN166" s="71"/>
      <c r="JNO166" s="71"/>
      <c r="JNP166" s="71"/>
      <c r="JNQ166" s="71"/>
      <c r="JNR166" s="71"/>
      <c r="JNS166" s="71"/>
      <c r="JNT166" s="72"/>
      <c r="JNU166" s="72"/>
      <c r="JNV166" s="72"/>
      <c r="JNW166" s="72"/>
      <c r="JNX166" s="72"/>
      <c r="JNY166" s="72"/>
      <c r="JNZ166" s="72"/>
      <c r="JOA166" s="72"/>
      <c r="JOB166" s="72"/>
      <c r="JOC166" s="71"/>
      <c r="JOD166" s="71"/>
      <c r="JOE166" s="71"/>
      <c r="JOF166" s="71"/>
      <c r="JOG166" s="71"/>
      <c r="JOH166" s="71"/>
      <c r="JOI166" s="71"/>
      <c r="JOJ166" s="72"/>
      <c r="JOK166" s="72"/>
      <c r="JOL166" s="72"/>
      <c r="JOM166" s="72"/>
      <c r="JON166" s="72"/>
      <c r="JOO166" s="72"/>
      <c r="JOP166" s="72"/>
      <c r="JOQ166" s="72"/>
      <c r="JOR166" s="72"/>
      <c r="JOS166" s="71"/>
      <c r="JOT166" s="71"/>
      <c r="JOU166" s="71"/>
      <c r="JOV166" s="71"/>
      <c r="JOW166" s="71"/>
      <c r="JOX166" s="71"/>
      <c r="JOY166" s="71"/>
      <c r="JOZ166" s="72"/>
      <c r="JPA166" s="72"/>
      <c r="JPB166" s="72"/>
      <c r="JPC166" s="72"/>
      <c r="JPD166" s="72"/>
      <c r="JPE166" s="72"/>
      <c r="JPF166" s="72"/>
      <c r="JPG166" s="72"/>
      <c r="JPH166" s="72"/>
      <c r="JPI166" s="71"/>
      <c r="JPJ166" s="71"/>
      <c r="JPK166" s="71"/>
      <c r="JPL166" s="71"/>
      <c r="JPM166" s="71"/>
      <c r="JPN166" s="71"/>
      <c r="JPO166" s="71"/>
      <c r="JPP166" s="72"/>
      <c r="JPQ166" s="72"/>
      <c r="JPR166" s="72"/>
      <c r="JPS166" s="72"/>
      <c r="JPT166" s="72"/>
      <c r="JPU166" s="72"/>
      <c r="JPV166" s="72"/>
      <c r="JPW166" s="72"/>
      <c r="JPX166" s="72"/>
      <c r="JPY166" s="71"/>
      <c r="JPZ166" s="71"/>
      <c r="JQA166" s="71"/>
      <c r="JQB166" s="71"/>
      <c r="JQC166" s="71"/>
      <c r="JQD166" s="71"/>
      <c r="JQE166" s="71"/>
      <c r="JQF166" s="72"/>
      <c r="JQG166" s="72"/>
      <c r="JQH166" s="72"/>
      <c r="JQI166" s="72"/>
      <c r="JQJ166" s="72"/>
      <c r="JQK166" s="72"/>
      <c r="JQL166" s="72"/>
      <c r="JQM166" s="72"/>
      <c r="JQN166" s="72"/>
      <c r="JQO166" s="71"/>
      <c r="JQP166" s="71"/>
      <c r="JQQ166" s="71"/>
      <c r="JQR166" s="71"/>
      <c r="JQS166" s="71"/>
      <c r="JQT166" s="71"/>
      <c r="JQU166" s="71"/>
      <c r="JQV166" s="72"/>
      <c r="JQW166" s="72"/>
      <c r="JQX166" s="72"/>
      <c r="JQY166" s="72"/>
      <c r="JQZ166" s="72"/>
      <c r="JRA166" s="72"/>
      <c r="JRB166" s="72"/>
      <c r="JRC166" s="72"/>
      <c r="JRD166" s="72"/>
      <c r="JRE166" s="71"/>
      <c r="JRF166" s="71"/>
      <c r="JRG166" s="71"/>
      <c r="JRH166" s="71"/>
      <c r="JRI166" s="71"/>
      <c r="JRJ166" s="71"/>
      <c r="JRK166" s="71"/>
      <c r="JRL166" s="72"/>
      <c r="JRM166" s="72"/>
      <c r="JRN166" s="72"/>
      <c r="JRO166" s="72"/>
      <c r="JRP166" s="72"/>
      <c r="JRQ166" s="72"/>
      <c r="JRR166" s="72"/>
      <c r="JRS166" s="72"/>
      <c r="JRT166" s="72"/>
      <c r="JRU166" s="71"/>
      <c r="JRV166" s="71"/>
      <c r="JRW166" s="71"/>
      <c r="JRX166" s="71"/>
      <c r="JRY166" s="71"/>
      <c r="JRZ166" s="71"/>
      <c r="JSA166" s="71"/>
      <c r="JSB166" s="72"/>
      <c r="JSC166" s="72"/>
      <c r="JSD166" s="72"/>
      <c r="JSE166" s="72"/>
      <c r="JSF166" s="72"/>
      <c r="JSG166" s="72"/>
      <c r="JSH166" s="72"/>
      <c r="JSI166" s="72"/>
      <c r="JSJ166" s="72"/>
      <c r="JSK166" s="71"/>
      <c r="JSL166" s="71"/>
      <c r="JSM166" s="71"/>
      <c r="JSN166" s="71"/>
      <c r="JSO166" s="71"/>
      <c r="JSP166" s="71"/>
      <c r="JSQ166" s="71"/>
      <c r="JSR166" s="72"/>
      <c r="JSS166" s="72"/>
      <c r="JST166" s="72"/>
      <c r="JSU166" s="72"/>
      <c r="JSV166" s="72"/>
      <c r="JSW166" s="72"/>
      <c r="JSX166" s="72"/>
      <c r="JSY166" s="72"/>
      <c r="JSZ166" s="72"/>
      <c r="JTA166" s="71"/>
      <c r="JTB166" s="71"/>
      <c r="JTC166" s="71"/>
      <c r="JTD166" s="71"/>
      <c r="JTE166" s="71"/>
      <c r="JTF166" s="71"/>
      <c r="JTG166" s="71"/>
      <c r="JTH166" s="72"/>
      <c r="JTI166" s="72"/>
      <c r="JTJ166" s="72"/>
      <c r="JTK166" s="72"/>
      <c r="JTL166" s="72"/>
      <c r="JTM166" s="72"/>
      <c r="JTN166" s="72"/>
      <c r="JTO166" s="72"/>
      <c r="JTP166" s="72"/>
      <c r="JTQ166" s="71"/>
      <c r="JTR166" s="71"/>
      <c r="JTS166" s="71"/>
      <c r="JTT166" s="71"/>
      <c r="JTU166" s="71"/>
      <c r="JTV166" s="71"/>
      <c r="JTW166" s="71"/>
      <c r="JTX166" s="72"/>
      <c r="JTY166" s="72"/>
      <c r="JTZ166" s="72"/>
      <c r="JUA166" s="72"/>
      <c r="JUB166" s="72"/>
      <c r="JUC166" s="72"/>
      <c r="JUD166" s="72"/>
      <c r="JUE166" s="72"/>
      <c r="JUF166" s="72"/>
      <c r="JUG166" s="71"/>
      <c r="JUH166" s="71"/>
      <c r="JUI166" s="71"/>
      <c r="JUJ166" s="71"/>
      <c r="JUK166" s="71"/>
      <c r="JUL166" s="71"/>
      <c r="JUM166" s="71"/>
      <c r="JUN166" s="72"/>
      <c r="JUO166" s="72"/>
      <c r="JUP166" s="72"/>
      <c r="JUQ166" s="72"/>
      <c r="JUR166" s="72"/>
      <c r="JUS166" s="72"/>
      <c r="JUT166" s="72"/>
      <c r="JUU166" s="72"/>
      <c r="JUV166" s="72"/>
      <c r="JUW166" s="71"/>
      <c r="JUX166" s="71"/>
      <c r="JUY166" s="71"/>
      <c r="JUZ166" s="71"/>
      <c r="JVA166" s="71"/>
      <c r="JVB166" s="71"/>
      <c r="JVC166" s="71"/>
      <c r="JVD166" s="72"/>
      <c r="JVE166" s="72"/>
      <c r="JVF166" s="72"/>
      <c r="JVG166" s="72"/>
      <c r="JVH166" s="72"/>
      <c r="JVI166" s="72"/>
      <c r="JVJ166" s="72"/>
      <c r="JVK166" s="72"/>
      <c r="JVL166" s="72"/>
      <c r="JVM166" s="71"/>
      <c r="JVN166" s="71"/>
      <c r="JVO166" s="71"/>
      <c r="JVP166" s="71"/>
      <c r="JVQ166" s="71"/>
      <c r="JVR166" s="71"/>
      <c r="JVS166" s="71"/>
      <c r="JVT166" s="72"/>
      <c r="JVU166" s="72"/>
      <c r="JVV166" s="72"/>
      <c r="JVW166" s="72"/>
      <c r="JVX166" s="72"/>
      <c r="JVY166" s="72"/>
      <c r="JVZ166" s="72"/>
      <c r="JWA166" s="72"/>
      <c r="JWB166" s="72"/>
      <c r="JWC166" s="71"/>
      <c r="JWD166" s="71"/>
      <c r="JWE166" s="71"/>
      <c r="JWF166" s="71"/>
      <c r="JWG166" s="71"/>
      <c r="JWH166" s="71"/>
      <c r="JWI166" s="71"/>
      <c r="JWJ166" s="72"/>
      <c r="JWK166" s="72"/>
      <c r="JWL166" s="72"/>
      <c r="JWM166" s="72"/>
      <c r="JWN166" s="72"/>
      <c r="JWO166" s="72"/>
      <c r="JWP166" s="72"/>
      <c r="JWQ166" s="72"/>
      <c r="JWR166" s="72"/>
      <c r="JWS166" s="71"/>
      <c r="JWT166" s="71"/>
      <c r="JWU166" s="71"/>
      <c r="JWV166" s="71"/>
      <c r="JWW166" s="71"/>
      <c r="JWX166" s="71"/>
      <c r="JWY166" s="71"/>
      <c r="JWZ166" s="72"/>
      <c r="JXA166" s="72"/>
      <c r="JXB166" s="72"/>
      <c r="JXC166" s="72"/>
      <c r="JXD166" s="72"/>
      <c r="JXE166" s="72"/>
      <c r="JXF166" s="72"/>
      <c r="JXG166" s="72"/>
      <c r="JXH166" s="72"/>
      <c r="JXI166" s="71"/>
      <c r="JXJ166" s="71"/>
      <c r="JXK166" s="71"/>
      <c r="JXL166" s="71"/>
      <c r="JXM166" s="71"/>
      <c r="JXN166" s="71"/>
      <c r="JXO166" s="71"/>
      <c r="JXP166" s="72"/>
      <c r="JXQ166" s="72"/>
      <c r="JXR166" s="72"/>
      <c r="JXS166" s="72"/>
      <c r="JXT166" s="72"/>
      <c r="JXU166" s="72"/>
      <c r="JXV166" s="72"/>
      <c r="JXW166" s="72"/>
      <c r="JXX166" s="72"/>
      <c r="JXY166" s="71"/>
      <c r="JXZ166" s="71"/>
      <c r="JYA166" s="71"/>
      <c r="JYB166" s="71"/>
      <c r="JYC166" s="71"/>
      <c r="JYD166" s="71"/>
      <c r="JYE166" s="71"/>
      <c r="JYF166" s="72"/>
      <c r="JYG166" s="72"/>
      <c r="JYH166" s="72"/>
      <c r="JYI166" s="72"/>
      <c r="JYJ166" s="72"/>
      <c r="JYK166" s="72"/>
      <c r="JYL166" s="72"/>
      <c r="JYM166" s="72"/>
      <c r="JYN166" s="72"/>
      <c r="JYO166" s="71"/>
      <c r="JYP166" s="71"/>
      <c r="JYQ166" s="71"/>
      <c r="JYR166" s="71"/>
      <c r="JYS166" s="71"/>
      <c r="JYT166" s="71"/>
      <c r="JYU166" s="71"/>
      <c r="JYV166" s="72"/>
      <c r="JYW166" s="72"/>
      <c r="JYX166" s="72"/>
      <c r="JYY166" s="72"/>
      <c r="JYZ166" s="72"/>
      <c r="JZA166" s="72"/>
      <c r="JZB166" s="72"/>
      <c r="JZC166" s="72"/>
      <c r="JZD166" s="72"/>
      <c r="JZE166" s="71"/>
      <c r="JZF166" s="71"/>
      <c r="JZG166" s="71"/>
      <c r="JZH166" s="71"/>
      <c r="JZI166" s="71"/>
      <c r="JZJ166" s="71"/>
      <c r="JZK166" s="71"/>
      <c r="JZL166" s="72"/>
      <c r="JZM166" s="72"/>
      <c r="JZN166" s="72"/>
      <c r="JZO166" s="72"/>
      <c r="JZP166" s="72"/>
      <c r="JZQ166" s="72"/>
      <c r="JZR166" s="72"/>
      <c r="JZS166" s="72"/>
      <c r="JZT166" s="72"/>
      <c r="JZU166" s="71"/>
      <c r="JZV166" s="71"/>
      <c r="JZW166" s="71"/>
      <c r="JZX166" s="71"/>
      <c r="JZY166" s="71"/>
      <c r="JZZ166" s="71"/>
      <c r="KAA166" s="71"/>
      <c r="KAB166" s="72"/>
      <c r="KAC166" s="72"/>
      <c r="KAD166" s="72"/>
      <c r="KAE166" s="72"/>
      <c r="KAF166" s="72"/>
      <c r="KAG166" s="72"/>
      <c r="KAH166" s="72"/>
      <c r="KAI166" s="72"/>
      <c r="KAJ166" s="72"/>
      <c r="KAK166" s="71"/>
      <c r="KAL166" s="71"/>
      <c r="KAM166" s="71"/>
      <c r="KAN166" s="71"/>
      <c r="KAO166" s="71"/>
      <c r="KAP166" s="71"/>
      <c r="KAQ166" s="71"/>
      <c r="KAR166" s="72"/>
      <c r="KAS166" s="72"/>
      <c r="KAT166" s="72"/>
      <c r="KAU166" s="72"/>
      <c r="KAV166" s="72"/>
      <c r="KAW166" s="72"/>
      <c r="KAX166" s="72"/>
      <c r="KAY166" s="72"/>
      <c r="KAZ166" s="72"/>
      <c r="KBA166" s="71"/>
      <c r="KBB166" s="71"/>
      <c r="KBC166" s="71"/>
      <c r="KBD166" s="71"/>
      <c r="KBE166" s="71"/>
      <c r="KBF166" s="71"/>
      <c r="KBG166" s="71"/>
      <c r="KBH166" s="72"/>
      <c r="KBI166" s="72"/>
      <c r="KBJ166" s="72"/>
      <c r="KBK166" s="72"/>
      <c r="KBL166" s="72"/>
      <c r="KBM166" s="72"/>
      <c r="KBN166" s="72"/>
      <c r="KBO166" s="72"/>
      <c r="KBP166" s="72"/>
      <c r="KBQ166" s="71"/>
      <c r="KBR166" s="71"/>
      <c r="KBS166" s="71"/>
      <c r="KBT166" s="71"/>
      <c r="KBU166" s="71"/>
      <c r="KBV166" s="71"/>
      <c r="KBW166" s="71"/>
      <c r="KBX166" s="72"/>
      <c r="KBY166" s="72"/>
      <c r="KBZ166" s="72"/>
      <c r="KCA166" s="72"/>
      <c r="KCB166" s="72"/>
      <c r="KCC166" s="72"/>
      <c r="KCD166" s="72"/>
      <c r="KCE166" s="72"/>
      <c r="KCF166" s="72"/>
      <c r="KCG166" s="71"/>
      <c r="KCH166" s="71"/>
      <c r="KCI166" s="71"/>
      <c r="KCJ166" s="71"/>
      <c r="KCK166" s="71"/>
      <c r="KCL166" s="71"/>
      <c r="KCM166" s="71"/>
      <c r="KCN166" s="72"/>
      <c r="KCO166" s="72"/>
      <c r="KCP166" s="72"/>
      <c r="KCQ166" s="72"/>
      <c r="KCR166" s="72"/>
      <c r="KCS166" s="72"/>
      <c r="KCT166" s="72"/>
      <c r="KCU166" s="72"/>
      <c r="KCV166" s="72"/>
      <c r="KCW166" s="71"/>
      <c r="KCX166" s="71"/>
      <c r="KCY166" s="71"/>
      <c r="KCZ166" s="71"/>
      <c r="KDA166" s="71"/>
      <c r="KDB166" s="71"/>
      <c r="KDC166" s="71"/>
      <c r="KDD166" s="72"/>
      <c r="KDE166" s="72"/>
      <c r="KDF166" s="72"/>
      <c r="KDG166" s="72"/>
      <c r="KDH166" s="72"/>
      <c r="KDI166" s="72"/>
      <c r="KDJ166" s="72"/>
      <c r="KDK166" s="72"/>
      <c r="KDL166" s="72"/>
      <c r="KDM166" s="71"/>
      <c r="KDN166" s="71"/>
      <c r="KDO166" s="71"/>
      <c r="KDP166" s="71"/>
      <c r="KDQ166" s="71"/>
      <c r="KDR166" s="71"/>
      <c r="KDS166" s="71"/>
      <c r="KDT166" s="72"/>
      <c r="KDU166" s="72"/>
      <c r="KDV166" s="72"/>
      <c r="KDW166" s="72"/>
      <c r="KDX166" s="72"/>
      <c r="KDY166" s="72"/>
      <c r="KDZ166" s="72"/>
      <c r="KEA166" s="72"/>
      <c r="KEB166" s="72"/>
      <c r="KEC166" s="71"/>
      <c r="KED166" s="71"/>
      <c r="KEE166" s="71"/>
      <c r="KEF166" s="71"/>
      <c r="KEG166" s="71"/>
      <c r="KEH166" s="71"/>
      <c r="KEI166" s="71"/>
      <c r="KEJ166" s="72"/>
      <c r="KEK166" s="72"/>
      <c r="KEL166" s="72"/>
      <c r="KEM166" s="72"/>
      <c r="KEN166" s="72"/>
      <c r="KEO166" s="72"/>
      <c r="KEP166" s="72"/>
      <c r="KEQ166" s="72"/>
      <c r="KER166" s="72"/>
      <c r="KES166" s="71"/>
      <c r="KET166" s="71"/>
      <c r="KEU166" s="71"/>
      <c r="KEV166" s="71"/>
      <c r="KEW166" s="71"/>
      <c r="KEX166" s="71"/>
      <c r="KEY166" s="71"/>
      <c r="KEZ166" s="72"/>
      <c r="KFA166" s="72"/>
      <c r="KFB166" s="72"/>
      <c r="KFC166" s="72"/>
      <c r="KFD166" s="72"/>
      <c r="KFE166" s="72"/>
      <c r="KFF166" s="72"/>
      <c r="KFG166" s="72"/>
      <c r="KFH166" s="72"/>
      <c r="KFI166" s="71"/>
      <c r="KFJ166" s="71"/>
      <c r="KFK166" s="71"/>
      <c r="KFL166" s="71"/>
      <c r="KFM166" s="71"/>
      <c r="KFN166" s="71"/>
      <c r="KFO166" s="71"/>
      <c r="KFP166" s="72"/>
      <c r="KFQ166" s="72"/>
      <c r="KFR166" s="72"/>
      <c r="KFS166" s="72"/>
      <c r="KFT166" s="72"/>
      <c r="KFU166" s="72"/>
      <c r="KFV166" s="72"/>
      <c r="KFW166" s="72"/>
      <c r="KFX166" s="72"/>
      <c r="KFY166" s="71"/>
      <c r="KFZ166" s="71"/>
      <c r="KGA166" s="71"/>
      <c r="KGB166" s="71"/>
      <c r="KGC166" s="71"/>
      <c r="KGD166" s="71"/>
      <c r="KGE166" s="71"/>
      <c r="KGF166" s="72"/>
      <c r="KGG166" s="72"/>
      <c r="KGH166" s="72"/>
      <c r="KGI166" s="72"/>
      <c r="KGJ166" s="72"/>
      <c r="KGK166" s="72"/>
      <c r="KGL166" s="72"/>
      <c r="KGM166" s="72"/>
      <c r="KGN166" s="72"/>
      <c r="KGO166" s="71"/>
      <c r="KGP166" s="71"/>
      <c r="KGQ166" s="71"/>
      <c r="KGR166" s="71"/>
      <c r="KGS166" s="71"/>
      <c r="KGT166" s="71"/>
      <c r="KGU166" s="71"/>
      <c r="KGV166" s="72"/>
      <c r="KGW166" s="72"/>
      <c r="KGX166" s="72"/>
      <c r="KGY166" s="72"/>
      <c r="KGZ166" s="72"/>
      <c r="KHA166" s="72"/>
      <c r="KHB166" s="72"/>
      <c r="KHC166" s="72"/>
      <c r="KHD166" s="72"/>
      <c r="KHE166" s="71"/>
      <c r="KHF166" s="71"/>
      <c r="KHG166" s="71"/>
      <c r="KHH166" s="71"/>
      <c r="KHI166" s="71"/>
      <c r="KHJ166" s="71"/>
      <c r="KHK166" s="71"/>
      <c r="KHL166" s="72"/>
      <c r="KHM166" s="72"/>
      <c r="KHN166" s="72"/>
      <c r="KHO166" s="72"/>
      <c r="KHP166" s="72"/>
      <c r="KHQ166" s="72"/>
      <c r="KHR166" s="72"/>
      <c r="KHS166" s="72"/>
      <c r="KHT166" s="72"/>
      <c r="KHU166" s="71"/>
      <c r="KHV166" s="71"/>
      <c r="KHW166" s="71"/>
      <c r="KHX166" s="71"/>
      <c r="KHY166" s="71"/>
      <c r="KHZ166" s="71"/>
      <c r="KIA166" s="71"/>
      <c r="KIB166" s="72"/>
      <c r="KIC166" s="72"/>
      <c r="KID166" s="72"/>
      <c r="KIE166" s="72"/>
      <c r="KIF166" s="72"/>
      <c r="KIG166" s="72"/>
      <c r="KIH166" s="72"/>
      <c r="KII166" s="72"/>
      <c r="KIJ166" s="72"/>
      <c r="KIK166" s="71"/>
      <c r="KIL166" s="71"/>
      <c r="KIM166" s="71"/>
      <c r="KIN166" s="71"/>
      <c r="KIO166" s="71"/>
      <c r="KIP166" s="71"/>
      <c r="KIQ166" s="71"/>
      <c r="KIR166" s="72"/>
      <c r="KIS166" s="72"/>
      <c r="KIT166" s="72"/>
      <c r="KIU166" s="72"/>
      <c r="KIV166" s="72"/>
      <c r="KIW166" s="72"/>
      <c r="KIX166" s="72"/>
      <c r="KIY166" s="72"/>
      <c r="KIZ166" s="72"/>
      <c r="KJA166" s="71"/>
      <c r="KJB166" s="71"/>
      <c r="KJC166" s="71"/>
      <c r="KJD166" s="71"/>
      <c r="KJE166" s="71"/>
      <c r="KJF166" s="71"/>
      <c r="KJG166" s="71"/>
      <c r="KJH166" s="72"/>
      <c r="KJI166" s="72"/>
      <c r="KJJ166" s="72"/>
      <c r="KJK166" s="72"/>
      <c r="KJL166" s="72"/>
      <c r="KJM166" s="72"/>
      <c r="KJN166" s="72"/>
      <c r="KJO166" s="72"/>
      <c r="KJP166" s="72"/>
      <c r="KJQ166" s="71"/>
      <c r="KJR166" s="71"/>
      <c r="KJS166" s="71"/>
      <c r="KJT166" s="71"/>
      <c r="KJU166" s="71"/>
      <c r="KJV166" s="71"/>
      <c r="KJW166" s="71"/>
      <c r="KJX166" s="72"/>
      <c r="KJY166" s="72"/>
      <c r="KJZ166" s="72"/>
      <c r="KKA166" s="72"/>
      <c r="KKB166" s="72"/>
      <c r="KKC166" s="72"/>
      <c r="KKD166" s="72"/>
      <c r="KKE166" s="72"/>
      <c r="KKF166" s="72"/>
      <c r="KKG166" s="71"/>
      <c r="KKH166" s="71"/>
      <c r="KKI166" s="71"/>
      <c r="KKJ166" s="71"/>
      <c r="KKK166" s="71"/>
      <c r="KKL166" s="71"/>
      <c r="KKM166" s="71"/>
      <c r="KKN166" s="72"/>
      <c r="KKO166" s="72"/>
      <c r="KKP166" s="72"/>
      <c r="KKQ166" s="72"/>
      <c r="KKR166" s="72"/>
      <c r="KKS166" s="72"/>
      <c r="KKT166" s="72"/>
      <c r="KKU166" s="72"/>
      <c r="KKV166" s="72"/>
      <c r="KKW166" s="71"/>
      <c r="KKX166" s="71"/>
      <c r="KKY166" s="71"/>
      <c r="KKZ166" s="71"/>
      <c r="KLA166" s="71"/>
      <c r="KLB166" s="71"/>
      <c r="KLC166" s="71"/>
      <c r="KLD166" s="72"/>
      <c r="KLE166" s="72"/>
      <c r="KLF166" s="72"/>
      <c r="KLG166" s="72"/>
      <c r="KLH166" s="72"/>
      <c r="KLI166" s="72"/>
      <c r="KLJ166" s="72"/>
      <c r="KLK166" s="72"/>
      <c r="KLL166" s="72"/>
      <c r="KLM166" s="71"/>
      <c r="KLN166" s="71"/>
      <c r="KLO166" s="71"/>
      <c r="KLP166" s="71"/>
      <c r="KLQ166" s="71"/>
      <c r="KLR166" s="71"/>
      <c r="KLS166" s="71"/>
      <c r="KLT166" s="72"/>
      <c r="KLU166" s="72"/>
      <c r="KLV166" s="72"/>
      <c r="KLW166" s="72"/>
      <c r="KLX166" s="72"/>
      <c r="KLY166" s="72"/>
      <c r="KLZ166" s="72"/>
      <c r="KMA166" s="72"/>
      <c r="KMB166" s="72"/>
      <c r="KMC166" s="71"/>
      <c r="KMD166" s="71"/>
      <c r="KME166" s="71"/>
      <c r="KMF166" s="71"/>
      <c r="KMG166" s="71"/>
      <c r="KMH166" s="71"/>
      <c r="KMI166" s="71"/>
      <c r="KMJ166" s="72"/>
      <c r="KMK166" s="72"/>
      <c r="KML166" s="72"/>
      <c r="KMM166" s="72"/>
      <c r="KMN166" s="72"/>
      <c r="KMO166" s="72"/>
      <c r="KMP166" s="72"/>
      <c r="KMQ166" s="72"/>
      <c r="KMR166" s="72"/>
      <c r="KMS166" s="71"/>
      <c r="KMT166" s="71"/>
      <c r="KMU166" s="71"/>
      <c r="KMV166" s="71"/>
      <c r="KMW166" s="71"/>
      <c r="KMX166" s="71"/>
      <c r="KMY166" s="71"/>
      <c r="KMZ166" s="72"/>
      <c r="KNA166" s="72"/>
      <c r="KNB166" s="72"/>
      <c r="KNC166" s="72"/>
      <c r="KND166" s="72"/>
      <c r="KNE166" s="72"/>
      <c r="KNF166" s="72"/>
      <c r="KNG166" s="72"/>
      <c r="KNH166" s="72"/>
      <c r="KNI166" s="71"/>
      <c r="KNJ166" s="71"/>
      <c r="KNK166" s="71"/>
      <c r="KNL166" s="71"/>
      <c r="KNM166" s="71"/>
      <c r="KNN166" s="71"/>
      <c r="KNO166" s="71"/>
      <c r="KNP166" s="72"/>
      <c r="KNQ166" s="72"/>
      <c r="KNR166" s="72"/>
      <c r="KNS166" s="72"/>
      <c r="KNT166" s="72"/>
      <c r="KNU166" s="72"/>
      <c r="KNV166" s="72"/>
      <c r="KNW166" s="72"/>
      <c r="KNX166" s="72"/>
      <c r="KNY166" s="71"/>
      <c r="KNZ166" s="71"/>
      <c r="KOA166" s="71"/>
      <c r="KOB166" s="71"/>
      <c r="KOC166" s="71"/>
      <c r="KOD166" s="71"/>
      <c r="KOE166" s="71"/>
      <c r="KOF166" s="72"/>
      <c r="KOG166" s="72"/>
      <c r="KOH166" s="72"/>
      <c r="KOI166" s="72"/>
      <c r="KOJ166" s="72"/>
      <c r="KOK166" s="72"/>
      <c r="KOL166" s="72"/>
      <c r="KOM166" s="72"/>
      <c r="KON166" s="72"/>
      <c r="KOO166" s="71"/>
      <c r="KOP166" s="71"/>
      <c r="KOQ166" s="71"/>
      <c r="KOR166" s="71"/>
      <c r="KOS166" s="71"/>
      <c r="KOT166" s="71"/>
      <c r="KOU166" s="71"/>
      <c r="KOV166" s="72"/>
      <c r="KOW166" s="72"/>
      <c r="KOX166" s="72"/>
      <c r="KOY166" s="72"/>
      <c r="KOZ166" s="72"/>
      <c r="KPA166" s="72"/>
      <c r="KPB166" s="72"/>
      <c r="KPC166" s="72"/>
      <c r="KPD166" s="72"/>
      <c r="KPE166" s="71"/>
      <c r="KPF166" s="71"/>
      <c r="KPG166" s="71"/>
      <c r="KPH166" s="71"/>
      <c r="KPI166" s="71"/>
      <c r="KPJ166" s="71"/>
      <c r="KPK166" s="71"/>
      <c r="KPL166" s="72"/>
      <c r="KPM166" s="72"/>
      <c r="KPN166" s="72"/>
      <c r="KPO166" s="72"/>
      <c r="KPP166" s="72"/>
      <c r="KPQ166" s="72"/>
      <c r="KPR166" s="72"/>
      <c r="KPS166" s="72"/>
      <c r="KPT166" s="72"/>
      <c r="KPU166" s="71"/>
      <c r="KPV166" s="71"/>
      <c r="KPW166" s="71"/>
      <c r="KPX166" s="71"/>
      <c r="KPY166" s="71"/>
      <c r="KPZ166" s="71"/>
      <c r="KQA166" s="71"/>
      <c r="KQB166" s="72"/>
      <c r="KQC166" s="72"/>
      <c r="KQD166" s="72"/>
      <c r="KQE166" s="72"/>
      <c r="KQF166" s="72"/>
      <c r="KQG166" s="72"/>
      <c r="KQH166" s="72"/>
      <c r="KQI166" s="72"/>
      <c r="KQJ166" s="72"/>
      <c r="KQK166" s="71"/>
      <c r="KQL166" s="71"/>
      <c r="KQM166" s="71"/>
      <c r="KQN166" s="71"/>
      <c r="KQO166" s="71"/>
      <c r="KQP166" s="71"/>
      <c r="KQQ166" s="71"/>
      <c r="KQR166" s="72"/>
      <c r="KQS166" s="72"/>
      <c r="KQT166" s="72"/>
      <c r="KQU166" s="72"/>
      <c r="KQV166" s="72"/>
      <c r="KQW166" s="72"/>
      <c r="KQX166" s="72"/>
      <c r="KQY166" s="72"/>
      <c r="KQZ166" s="72"/>
      <c r="KRA166" s="71"/>
      <c r="KRB166" s="71"/>
      <c r="KRC166" s="71"/>
      <c r="KRD166" s="71"/>
      <c r="KRE166" s="71"/>
      <c r="KRF166" s="71"/>
      <c r="KRG166" s="71"/>
      <c r="KRH166" s="72"/>
      <c r="KRI166" s="72"/>
      <c r="KRJ166" s="72"/>
      <c r="KRK166" s="72"/>
      <c r="KRL166" s="72"/>
      <c r="KRM166" s="72"/>
      <c r="KRN166" s="72"/>
      <c r="KRO166" s="72"/>
      <c r="KRP166" s="72"/>
      <c r="KRQ166" s="71"/>
      <c r="KRR166" s="71"/>
      <c r="KRS166" s="71"/>
      <c r="KRT166" s="71"/>
      <c r="KRU166" s="71"/>
      <c r="KRV166" s="71"/>
      <c r="KRW166" s="71"/>
      <c r="KRX166" s="72"/>
      <c r="KRY166" s="72"/>
      <c r="KRZ166" s="72"/>
      <c r="KSA166" s="72"/>
      <c r="KSB166" s="72"/>
      <c r="KSC166" s="72"/>
      <c r="KSD166" s="72"/>
      <c r="KSE166" s="72"/>
      <c r="KSF166" s="72"/>
      <c r="KSG166" s="71"/>
      <c r="KSH166" s="71"/>
      <c r="KSI166" s="71"/>
      <c r="KSJ166" s="71"/>
      <c r="KSK166" s="71"/>
      <c r="KSL166" s="71"/>
      <c r="KSM166" s="71"/>
      <c r="KSN166" s="72"/>
      <c r="KSO166" s="72"/>
      <c r="KSP166" s="72"/>
      <c r="KSQ166" s="72"/>
      <c r="KSR166" s="72"/>
      <c r="KSS166" s="72"/>
      <c r="KST166" s="72"/>
      <c r="KSU166" s="72"/>
      <c r="KSV166" s="72"/>
      <c r="KSW166" s="71"/>
      <c r="KSX166" s="71"/>
      <c r="KSY166" s="71"/>
      <c r="KSZ166" s="71"/>
      <c r="KTA166" s="71"/>
      <c r="KTB166" s="71"/>
      <c r="KTC166" s="71"/>
      <c r="KTD166" s="72"/>
      <c r="KTE166" s="72"/>
      <c r="KTF166" s="72"/>
      <c r="KTG166" s="72"/>
      <c r="KTH166" s="72"/>
      <c r="KTI166" s="72"/>
      <c r="KTJ166" s="72"/>
      <c r="KTK166" s="72"/>
      <c r="KTL166" s="72"/>
      <c r="KTM166" s="71"/>
      <c r="KTN166" s="71"/>
      <c r="KTO166" s="71"/>
      <c r="KTP166" s="71"/>
      <c r="KTQ166" s="71"/>
      <c r="KTR166" s="71"/>
      <c r="KTS166" s="71"/>
      <c r="KTT166" s="72"/>
      <c r="KTU166" s="72"/>
      <c r="KTV166" s="72"/>
      <c r="KTW166" s="72"/>
      <c r="KTX166" s="72"/>
      <c r="KTY166" s="72"/>
      <c r="KTZ166" s="72"/>
      <c r="KUA166" s="72"/>
      <c r="KUB166" s="72"/>
      <c r="KUC166" s="71"/>
      <c r="KUD166" s="71"/>
      <c r="KUE166" s="71"/>
      <c r="KUF166" s="71"/>
      <c r="KUG166" s="71"/>
      <c r="KUH166" s="71"/>
      <c r="KUI166" s="71"/>
      <c r="KUJ166" s="72"/>
      <c r="KUK166" s="72"/>
      <c r="KUL166" s="72"/>
      <c r="KUM166" s="72"/>
      <c r="KUN166" s="72"/>
      <c r="KUO166" s="72"/>
      <c r="KUP166" s="72"/>
      <c r="KUQ166" s="72"/>
      <c r="KUR166" s="72"/>
      <c r="KUS166" s="71"/>
      <c r="KUT166" s="71"/>
      <c r="KUU166" s="71"/>
      <c r="KUV166" s="71"/>
      <c r="KUW166" s="71"/>
      <c r="KUX166" s="71"/>
      <c r="KUY166" s="71"/>
      <c r="KUZ166" s="72"/>
      <c r="KVA166" s="72"/>
      <c r="KVB166" s="72"/>
      <c r="KVC166" s="72"/>
      <c r="KVD166" s="72"/>
      <c r="KVE166" s="72"/>
      <c r="KVF166" s="72"/>
      <c r="KVG166" s="72"/>
      <c r="KVH166" s="72"/>
      <c r="KVI166" s="71"/>
      <c r="KVJ166" s="71"/>
      <c r="KVK166" s="71"/>
      <c r="KVL166" s="71"/>
      <c r="KVM166" s="71"/>
      <c r="KVN166" s="71"/>
      <c r="KVO166" s="71"/>
      <c r="KVP166" s="72"/>
      <c r="KVQ166" s="72"/>
      <c r="KVR166" s="72"/>
      <c r="KVS166" s="72"/>
      <c r="KVT166" s="72"/>
      <c r="KVU166" s="72"/>
      <c r="KVV166" s="72"/>
      <c r="KVW166" s="72"/>
      <c r="KVX166" s="72"/>
      <c r="KVY166" s="71"/>
      <c r="KVZ166" s="71"/>
      <c r="KWA166" s="71"/>
      <c r="KWB166" s="71"/>
      <c r="KWC166" s="71"/>
      <c r="KWD166" s="71"/>
      <c r="KWE166" s="71"/>
      <c r="KWF166" s="72"/>
      <c r="KWG166" s="72"/>
      <c r="KWH166" s="72"/>
      <c r="KWI166" s="72"/>
      <c r="KWJ166" s="72"/>
      <c r="KWK166" s="72"/>
      <c r="KWL166" s="72"/>
      <c r="KWM166" s="72"/>
      <c r="KWN166" s="72"/>
      <c r="KWO166" s="71"/>
      <c r="KWP166" s="71"/>
      <c r="KWQ166" s="71"/>
      <c r="KWR166" s="71"/>
      <c r="KWS166" s="71"/>
      <c r="KWT166" s="71"/>
      <c r="KWU166" s="71"/>
      <c r="KWV166" s="72"/>
      <c r="KWW166" s="72"/>
      <c r="KWX166" s="72"/>
      <c r="KWY166" s="72"/>
      <c r="KWZ166" s="72"/>
      <c r="KXA166" s="72"/>
      <c r="KXB166" s="72"/>
      <c r="KXC166" s="72"/>
      <c r="KXD166" s="72"/>
      <c r="KXE166" s="71"/>
      <c r="KXF166" s="71"/>
      <c r="KXG166" s="71"/>
      <c r="KXH166" s="71"/>
      <c r="KXI166" s="71"/>
      <c r="KXJ166" s="71"/>
      <c r="KXK166" s="71"/>
      <c r="KXL166" s="72"/>
      <c r="KXM166" s="72"/>
      <c r="KXN166" s="72"/>
      <c r="KXO166" s="72"/>
      <c r="KXP166" s="72"/>
      <c r="KXQ166" s="72"/>
      <c r="KXR166" s="72"/>
      <c r="KXS166" s="72"/>
      <c r="KXT166" s="72"/>
      <c r="KXU166" s="71"/>
      <c r="KXV166" s="71"/>
      <c r="KXW166" s="71"/>
      <c r="KXX166" s="71"/>
      <c r="KXY166" s="71"/>
      <c r="KXZ166" s="71"/>
      <c r="KYA166" s="71"/>
      <c r="KYB166" s="72"/>
      <c r="KYC166" s="72"/>
      <c r="KYD166" s="72"/>
      <c r="KYE166" s="72"/>
      <c r="KYF166" s="72"/>
      <c r="KYG166" s="72"/>
      <c r="KYH166" s="72"/>
      <c r="KYI166" s="72"/>
      <c r="KYJ166" s="72"/>
      <c r="KYK166" s="71"/>
      <c r="KYL166" s="71"/>
      <c r="KYM166" s="71"/>
      <c r="KYN166" s="71"/>
      <c r="KYO166" s="71"/>
      <c r="KYP166" s="71"/>
      <c r="KYQ166" s="71"/>
      <c r="KYR166" s="72"/>
      <c r="KYS166" s="72"/>
      <c r="KYT166" s="72"/>
      <c r="KYU166" s="72"/>
      <c r="KYV166" s="72"/>
      <c r="KYW166" s="72"/>
      <c r="KYX166" s="72"/>
      <c r="KYY166" s="72"/>
      <c r="KYZ166" s="72"/>
      <c r="KZA166" s="71"/>
      <c r="KZB166" s="71"/>
      <c r="KZC166" s="71"/>
      <c r="KZD166" s="71"/>
      <c r="KZE166" s="71"/>
      <c r="KZF166" s="71"/>
      <c r="KZG166" s="71"/>
      <c r="KZH166" s="72"/>
      <c r="KZI166" s="72"/>
      <c r="KZJ166" s="72"/>
      <c r="KZK166" s="72"/>
      <c r="KZL166" s="72"/>
      <c r="KZM166" s="72"/>
      <c r="KZN166" s="72"/>
      <c r="KZO166" s="72"/>
      <c r="KZP166" s="72"/>
      <c r="KZQ166" s="71"/>
      <c r="KZR166" s="71"/>
      <c r="KZS166" s="71"/>
      <c r="KZT166" s="71"/>
      <c r="KZU166" s="71"/>
      <c r="KZV166" s="71"/>
      <c r="KZW166" s="71"/>
      <c r="KZX166" s="72"/>
      <c r="KZY166" s="72"/>
      <c r="KZZ166" s="72"/>
      <c r="LAA166" s="72"/>
      <c r="LAB166" s="72"/>
      <c r="LAC166" s="72"/>
      <c r="LAD166" s="72"/>
      <c r="LAE166" s="72"/>
      <c r="LAF166" s="72"/>
      <c r="LAG166" s="71"/>
      <c r="LAH166" s="71"/>
      <c r="LAI166" s="71"/>
      <c r="LAJ166" s="71"/>
      <c r="LAK166" s="71"/>
      <c r="LAL166" s="71"/>
      <c r="LAM166" s="71"/>
      <c r="LAN166" s="72"/>
      <c r="LAO166" s="72"/>
      <c r="LAP166" s="72"/>
      <c r="LAQ166" s="72"/>
      <c r="LAR166" s="72"/>
      <c r="LAS166" s="72"/>
      <c r="LAT166" s="72"/>
      <c r="LAU166" s="72"/>
      <c r="LAV166" s="72"/>
      <c r="LAW166" s="71"/>
      <c r="LAX166" s="71"/>
      <c r="LAY166" s="71"/>
      <c r="LAZ166" s="71"/>
      <c r="LBA166" s="71"/>
      <c r="LBB166" s="71"/>
      <c r="LBC166" s="71"/>
      <c r="LBD166" s="72"/>
      <c r="LBE166" s="72"/>
      <c r="LBF166" s="72"/>
      <c r="LBG166" s="72"/>
      <c r="LBH166" s="72"/>
      <c r="LBI166" s="72"/>
      <c r="LBJ166" s="72"/>
      <c r="LBK166" s="72"/>
      <c r="LBL166" s="72"/>
      <c r="LBM166" s="71"/>
      <c r="LBN166" s="71"/>
      <c r="LBO166" s="71"/>
      <c r="LBP166" s="71"/>
      <c r="LBQ166" s="71"/>
      <c r="LBR166" s="71"/>
      <c r="LBS166" s="71"/>
      <c r="LBT166" s="72"/>
      <c r="LBU166" s="72"/>
      <c r="LBV166" s="72"/>
      <c r="LBW166" s="72"/>
      <c r="LBX166" s="72"/>
      <c r="LBY166" s="72"/>
      <c r="LBZ166" s="72"/>
      <c r="LCA166" s="72"/>
      <c r="LCB166" s="72"/>
      <c r="LCC166" s="71"/>
      <c r="LCD166" s="71"/>
      <c r="LCE166" s="71"/>
      <c r="LCF166" s="71"/>
      <c r="LCG166" s="71"/>
      <c r="LCH166" s="71"/>
      <c r="LCI166" s="71"/>
      <c r="LCJ166" s="72"/>
      <c r="LCK166" s="72"/>
      <c r="LCL166" s="72"/>
      <c r="LCM166" s="72"/>
      <c r="LCN166" s="72"/>
      <c r="LCO166" s="72"/>
      <c r="LCP166" s="72"/>
      <c r="LCQ166" s="72"/>
      <c r="LCR166" s="72"/>
      <c r="LCS166" s="71"/>
      <c r="LCT166" s="71"/>
      <c r="LCU166" s="71"/>
      <c r="LCV166" s="71"/>
      <c r="LCW166" s="71"/>
      <c r="LCX166" s="71"/>
      <c r="LCY166" s="71"/>
      <c r="LCZ166" s="72"/>
      <c r="LDA166" s="72"/>
      <c r="LDB166" s="72"/>
      <c r="LDC166" s="72"/>
      <c r="LDD166" s="72"/>
      <c r="LDE166" s="72"/>
      <c r="LDF166" s="72"/>
      <c r="LDG166" s="72"/>
      <c r="LDH166" s="72"/>
      <c r="LDI166" s="71"/>
      <c r="LDJ166" s="71"/>
      <c r="LDK166" s="71"/>
      <c r="LDL166" s="71"/>
      <c r="LDM166" s="71"/>
      <c r="LDN166" s="71"/>
      <c r="LDO166" s="71"/>
      <c r="LDP166" s="72"/>
      <c r="LDQ166" s="72"/>
      <c r="LDR166" s="72"/>
      <c r="LDS166" s="72"/>
      <c r="LDT166" s="72"/>
      <c r="LDU166" s="72"/>
      <c r="LDV166" s="72"/>
      <c r="LDW166" s="72"/>
      <c r="LDX166" s="72"/>
      <c r="LDY166" s="71"/>
      <c r="LDZ166" s="71"/>
      <c r="LEA166" s="71"/>
      <c r="LEB166" s="71"/>
      <c r="LEC166" s="71"/>
      <c r="LED166" s="71"/>
      <c r="LEE166" s="71"/>
      <c r="LEF166" s="72"/>
      <c r="LEG166" s="72"/>
      <c r="LEH166" s="72"/>
      <c r="LEI166" s="72"/>
      <c r="LEJ166" s="72"/>
      <c r="LEK166" s="72"/>
      <c r="LEL166" s="72"/>
      <c r="LEM166" s="72"/>
      <c r="LEN166" s="72"/>
      <c r="LEO166" s="71"/>
      <c r="LEP166" s="71"/>
      <c r="LEQ166" s="71"/>
      <c r="LER166" s="71"/>
      <c r="LES166" s="71"/>
      <c r="LET166" s="71"/>
      <c r="LEU166" s="71"/>
      <c r="LEV166" s="72"/>
      <c r="LEW166" s="72"/>
      <c r="LEX166" s="72"/>
      <c r="LEY166" s="72"/>
      <c r="LEZ166" s="72"/>
      <c r="LFA166" s="72"/>
      <c r="LFB166" s="72"/>
      <c r="LFC166" s="72"/>
      <c r="LFD166" s="72"/>
      <c r="LFE166" s="71"/>
      <c r="LFF166" s="71"/>
      <c r="LFG166" s="71"/>
      <c r="LFH166" s="71"/>
      <c r="LFI166" s="71"/>
      <c r="LFJ166" s="71"/>
      <c r="LFK166" s="71"/>
      <c r="LFL166" s="72"/>
      <c r="LFM166" s="72"/>
      <c r="LFN166" s="72"/>
      <c r="LFO166" s="72"/>
      <c r="LFP166" s="72"/>
      <c r="LFQ166" s="72"/>
      <c r="LFR166" s="72"/>
      <c r="LFS166" s="72"/>
      <c r="LFT166" s="72"/>
      <c r="LFU166" s="71"/>
      <c r="LFV166" s="71"/>
      <c r="LFW166" s="71"/>
      <c r="LFX166" s="71"/>
      <c r="LFY166" s="71"/>
      <c r="LFZ166" s="71"/>
      <c r="LGA166" s="71"/>
      <c r="LGB166" s="72"/>
      <c r="LGC166" s="72"/>
      <c r="LGD166" s="72"/>
      <c r="LGE166" s="72"/>
      <c r="LGF166" s="72"/>
      <c r="LGG166" s="72"/>
      <c r="LGH166" s="72"/>
      <c r="LGI166" s="72"/>
      <c r="LGJ166" s="72"/>
      <c r="LGK166" s="71"/>
      <c r="LGL166" s="71"/>
      <c r="LGM166" s="71"/>
      <c r="LGN166" s="71"/>
      <c r="LGO166" s="71"/>
      <c r="LGP166" s="71"/>
      <c r="LGQ166" s="71"/>
      <c r="LGR166" s="72"/>
      <c r="LGS166" s="72"/>
      <c r="LGT166" s="72"/>
      <c r="LGU166" s="72"/>
      <c r="LGV166" s="72"/>
      <c r="LGW166" s="72"/>
      <c r="LGX166" s="72"/>
      <c r="LGY166" s="72"/>
      <c r="LGZ166" s="72"/>
      <c r="LHA166" s="71"/>
      <c r="LHB166" s="71"/>
      <c r="LHC166" s="71"/>
      <c r="LHD166" s="71"/>
      <c r="LHE166" s="71"/>
      <c r="LHF166" s="71"/>
      <c r="LHG166" s="71"/>
      <c r="LHH166" s="72"/>
      <c r="LHI166" s="72"/>
      <c r="LHJ166" s="72"/>
      <c r="LHK166" s="72"/>
      <c r="LHL166" s="72"/>
      <c r="LHM166" s="72"/>
      <c r="LHN166" s="72"/>
      <c r="LHO166" s="72"/>
      <c r="LHP166" s="72"/>
      <c r="LHQ166" s="71"/>
      <c r="LHR166" s="71"/>
      <c r="LHS166" s="71"/>
      <c r="LHT166" s="71"/>
      <c r="LHU166" s="71"/>
      <c r="LHV166" s="71"/>
      <c r="LHW166" s="71"/>
      <c r="LHX166" s="72"/>
      <c r="LHY166" s="72"/>
      <c r="LHZ166" s="72"/>
      <c r="LIA166" s="72"/>
      <c r="LIB166" s="72"/>
      <c r="LIC166" s="72"/>
      <c r="LID166" s="72"/>
      <c r="LIE166" s="72"/>
      <c r="LIF166" s="72"/>
      <c r="LIG166" s="71"/>
      <c r="LIH166" s="71"/>
      <c r="LII166" s="71"/>
      <c r="LIJ166" s="71"/>
      <c r="LIK166" s="71"/>
      <c r="LIL166" s="71"/>
      <c r="LIM166" s="71"/>
      <c r="LIN166" s="72"/>
      <c r="LIO166" s="72"/>
      <c r="LIP166" s="72"/>
      <c r="LIQ166" s="72"/>
      <c r="LIR166" s="72"/>
      <c r="LIS166" s="72"/>
      <c r="LIT166" s="72"/>
      <c r="LIU166" s="72"/>
      <c r="LIV166" s="72"/>
      <c r="LIW166" s="71"/>
      <c r="LIX166" s="71"/>
      <c r="LIY166" s="71"/>
      <c r="LIZ166" s="71"/>
      <c r="LJA166" s="71"/>
      <c r="LJB166" s="71"/>
      <c r="LJC166" s="71"/>
      <c r="LJD166" s="72"/>
      <c r="LJE166" s="72"/>
      <c r="LJF166" s="72"/>
      <c r="LJG166" s="72"/>
      <c r="LJH166" s="72"/>
      <c r="LJI166" s="72"/>
      <c r="LJJ166" s="72"/>
      <c r="LJK166" s="72"/>
      <c r="LJL166" s="72"/>
      <c r="LJM166" s="71"/>
      <c r="LJN166" s="71"/>
      <c r="LJO166" s="71"/>
      <c r="LJP166" s="71"/>
      <c r="LJQ166" s="71"/>
      <c r="LJR166" s="71"/>
      <c r="LJS166" s="71"/>
      <c r="LJT166" s="72"/>
      <c r="LJU166" s="72"/>
      <c r="LJV166" s="72"/>
      <c r="LJW166" s="72"/>
      <c r="LJX166" s="72"/>
      <c r="LJY166" s="72"/>
      <c r="LJZ166" s="72"/>
      <c r="LKA166" s="72"/>
      <c r="LKB166" s="72"/>
      <c r="LKC166" s="71"/>
      <c r="LKD166" s="71"/>
      <c r="LKE166" s="71"/>
      <c r="LKF166" s="71"/>
      <c r="LKG166" s="71"/>
      <c r="LKH166" s="71"/>
      <c r="LKI166" s="71"/>
      <c r="LKJ166" s="72"/>
      <c r="LKK166" s="72"/>
      <c r="LKL166" s="72"/>
      <c r="LKM166" s="72"/>
      <c r="LKN166" s="72"/>
      <c r="LKO166" s="72"/>
      <c r="LKP166" s="72"/>
      <c r="LKQ166" s="72"/>
      <c r="LKR166" s="72"/>
      <c r="LKS166" s="71"/>
      <c r="LKT166" s="71"/>
      <c r="LKU166" s="71"/>
      <c r="LKV166" s="71"/>
      <c r="LKW166" s="71"/>
      <c r="LKX166" s="71"/>
      <c r="LKY166" s="71"/>
      <c r="LKZ166" s="72"/>
      <c r="LLA166" s="72"/>
      <c r="LLB166" s="72"/>
      <c r="LLC166" s="72"/>
      <c r="LLD166" s="72"/>
      <c r="LLE166" s="72"/>
      <c r="LLF166" s="72"/>
      <c r="LLG166" s="72"/>
      <c r="LLH166" s="72"/>
      <c r="LLI166" s="71"/>
      <c r="LLJ166" s="71"/>
      <c r="LLK166" s="71"/>
      <c r="LLL166" s="71"/>
      <c r="LLM166" s="71"/>
      <c r="LLN166" s="71"/>
      <c r="LLO166" s="71"/>
      <c r="LLP166" s="72"/>
      <c r="LLQ166" s="72"/>
      <c r="LLR166" s="72"/>
      <c r="LLS166" s="72"/>
      <c r="LLT166" s="72"/>
      <c r="LLU166" s="72"/>
      <c r="LLV166" s="72"/>
      <c r="LLW166" s="72"/>
      <c r="LLX166" s="72"/>
      <c r="LLY166" s="71"/>
      <c r="LLZ166" s="71"/>
      <c r="LMA166" s="71"/>
      <c r="LMB166" s="71"/>
      <c r="LMC166" s="71"/>
      <c r="LMD166" s="71"/>
      <c r="LME166" s="71"/>
      <c r="LMF166" s="72"/>
      <c r="LMG166" s="72"/>
      <c r="LMH166" s="72"/>
      <c r="LMI166" s="72"/>
      <c r="LMJ166" s="72"/>
      <c r="LMK166" s="72"/>
      <c r="LML166" s="72"/>
      <c r="LMM166" s="72"/>
      <c r="LMN166" s="72"/>
      <c r="LMO166" s="71"/>
      <c r="LMP166" s="71"/>
      <c r="LMQ166" s="71"/>
      <c r="LMR166" s="71"/>
      <c r="LMS166" s="71"/>
      <c r="LMT166" s="71"/>
      <c r="LMU166" s="71"/>
      <c r="LMV166" s="72"/>
      <c r="LMW166" s="72"/>
      <c r="LMX166" s="72"/>
      <c r="LMY166" s="72"/>
      <c r="LMZ166" s="72"/>
      <c r="LNA166" s="72"/>
      <c r="LNB166" s="72"/>
      <c r="LNC166" s="72"/>
      <c r="LND166" s="72"/>
      <c r="LNE166" s="71"/>
      <c r="LNF166" s="71"/>
      <c r="LNG166" s="71"/>
      <c r="LNH166" s="71"/>
      <c r="LNI166" s="71"/>
      <c r="LNJ166" s="71"/>
      <c r="LNK166" s="71"/>
      <c r="LNL166" s="72"/>
      <c r="LNM166" s="72"/>
      <c r="LNN166" s="72"/>
      <c r="LNO166" s="72"/>
      <c r="LNP166" s="72"/>
      <c r="LNQ166" s="72"/>
      <c r="LNR166" s="72"/>
      <c r="LNS166" s="72"/>
      <c r="LNT166" s="72"/>
      <c r="LNU166" s="71"/>
      <c r="LNV166" s="71"/>
      <c r="LNW166" s="71"/>
      <c r="LNX166" s="71"/>
      <c r="LNY166" s="71"/>
      <c r="LNZ166" s="71"/>
      <c r="LOA166" s="71"/>
      <c r="LOB166" s="72"/>
      <c r="LOC166" s="72"/>
      <c r="LOD166" s="72"/>
      <c r="LOE166" s="72"/>
      <c r="LOF166" s="72"/>
      <c r="LOG166" s="72"/>
      <c r="LOH166" s="72"/>
      <c r="LOI166" s="72"/>
      <c r="LOJ166" s="72"/>
      <c r="LOK166" s="71"/>
      <c r="LOL166" s="71"/>
      <c r="LOM166" s="71"/>
      <c r="LON166" s="71"/>
      <c r="LOO166" s="71"/>
      <c r="LOP166" s="71"/>
      <c r="LOQ166" s="71"/>
      <c r="LOR166" s="72"/>
      <c r="LOS166" s="72"/>
      <c r="LOT166" s="72"/>
      <c r="LOU166" s="72"/>
      <c r="LOV166" s="72"/>
      <c r="LOW166" s="72"/>
      <c r="LOX166" s="72"/>
      <c r="LOY166" s="72"/>
      <c r="LOZ166" s="72"/>
      <c r="LPA166" s="71"/>
      <c r="LPB166" s="71"/>
      <c r="LPC166" s="71"/>
      <c r="LPD166" s="71"/>
      <c r="LPE166" s="71"/>
      <c r="LPF166" s="71"/>
      <c r="LPG166" s="71"/>
      <c r="LPH166" s="72"/>
      <c r="LPI166" s="72"/>
      <c r="LPJ166" s="72"/>
      <c r="LPK166" s="72"/>
      <c r="LPL166" s="72"/>
      <c r="LPM166" s="72"/>
      <c r="LPN166" s="72"/>
      <c r="LPO166" s="72"/>
      <c r="LPP166" s="72"/>
      <c r="LPQ166" s="71"/>
      <c r="LPR166" s="71"/>
      <c r="LPS166" s="71"/>
      <c r="LPT166" s="71"/>
      <c r="LPU166" s="71"/>
      <c r="LPV166" s="71"/>
      <c r="LPW166" s="71"/>
      <c r="LPX166" s="72"/>
      <c r="LPY166" s="72"/>
      <c r="LPZ166" s="72"/>
      <c r="LQA166" s="72"/>
      <c r="LQB166" s="72"/>
      <c r="LQC166" s="72"/>
      <c r="LQD166" s="72"/>
      <c r="LQE166" s="72"/>
      <c r="LQF166" s="72"/>
      <c r="LQG166" s="71"/>
      <c r="LQH166" s="71"/>
      <c r="LQI166" s="71"/>
      <c r="LQJ166" s="71"/>
      <c r="LQK166" s="71"/>
      <c r="LQL166" s="71"/>
      <c r="LQM166" s="71"/>
      <c r="LQN166" s="72"/>
      <c r="LQO166" s="72"/>
      <c r="LQP166" s="72"/>
      <c r="LQQ166" s="72"/>
      <c r="LQR166" s="72"/>
      <c r="LQS166" s="72"/>
      <c r="LQT166" s="72"/>
      <c r="LQU166" s="72"/>
      <c r="LQV166" s="72"/>
      <c r="LQW166" s="71"/>
      <c r="LQX166" s="71"/>
      <c r="LQY166" s="71"/>
      <c r="LQZ166" s="71"/>
      <c r="LRA166" s="71"/>
      <c r="LRB166" s="71"/>
      <c r="LRC166" s="71"/>
      <c r="LRD166" s="72"/>
      <c r="LRE166" s="72"/>
      <c r="LRF166" s="72"/>
      <c r="LRG166" s="72"/>
      <c r="LRH166" s="72"/>
      <c r="LRI166" s="72"/>
      <c r="LRJ166" s="72"/>
      <c r="LRK166" s="72"/>
      <c r="LRL166" s="72"/>
      <c r="LRM166" s="71"/>
      <c r="LRN166" s="71"/>
      <c r="LRO166" s="71"/>
      <c r="LRP166" s="71"/>
      <c r="LRQ166" s="71"/>
      <c r="LRR166" s="71"/>
      <c r="LRS166" s="71"/>
      <c r="LRT166" s="72"/>
      <c r="LRU166" s="72"/>
      <c r="LRV166" s="72"/>
      <c r="LRW166" s="72"/>
      <c r="LRX166" s="72"/>
      <c r="LRY166" s="72"/>
      <c r="LRZ166" s="72"/>
      <c r="LSA166" s="72"/>
      <c r="LSB166" s="72"/>
      <c r="LSC166" s="71"/>
      <c r="LSD166" s="71"/>
      <c r="LSE166" s="71"/>
      <c r="LSF166" s="71"/>
      <c r="LSG166" s="71"/>
      <c r="LSH166" s="71"/>
      <c r="LSI166" s="71"/>
      <c r="LSJ166" s="72"/>
      <c r="LSK166" s="72"/>
      <c r="LSL166" s="72"/>
      <c r="LSM166" s="72"/>
      <c r="LSN166" s="72"/>
      <c r="LSO166" s="72"/>
      <c r="LSP166" s="72"/>
      <c r="LSQ166" s="72"/>
      <c r="LSR166" s="72"/>
      <c r="LSS166" s="71"/>
      <c r="LST166" s="71"/>
      <c r="LSU166" s="71"/>
      <c r="LSV166" s="71"/>
      <c r="LSW166" s="71"/>
      <c r="LSX166" s="71"/>
      <c r="LSY166" s="71"/>
      <c r="LSZ166" s="72"/>
      <c r="LTA166" s="72"/>
      <c r="LTB166" s="72"/>
      <c r="LTC166" s="72"/>
      <c r="LTD166" s="72"/>
      <c r="LTE166" s="72"/>
      <c r="LTF166" s="72"/>
      <c r="LTG166" s="72"/>
      <c r="LTH166" s="72"/>
      <c r="LTI166" s="71"/>
      <c r="LTJ166" s="71"/>
      <c r="LTK166" s="71"/>
      <c r="LTL166" s="71"/>
      <c r="LTM166" s="71"/>
      <c r="LTN166" s="71"/>
      <c r="LTO166" s="71"/>
      <c r="LTP166" s="72"/>
      <c r="LTQ166" s="72"/>
      <c r="LTR166" s="72"/>
      <c r="LTS166" s="72"/>
      <c r="LTT166" s="72"/>
      <c r="LTU166" s="72"/>
      <c r="LTV166" s="72"/>
      <c r="LTW166" s="72"/>
      <c r="LTX166" s="72"/>
      <c r="LTY166" s="71"/>
      <c r="LTZ166" s="71"/>
      <c r="LUA166" s="71"/>
      <c r="LUB166" s="71"/>
      <c r="LUC166" s="71"/>
      <c r="LUD166" s="71"/>
      <c r="LUE166" s="71"/>
      <c r="LUF166" s="72"/>
      <c r="LUG166" s="72"/>
      <c r="LUH166" s="72"/>
      <c r="LUI166" s="72"/>
      <c r="LUJ166" s="72"/>
      <c r="LUK166" s="72"/>
      <c r="LUL166" s="72"/>
      <c r="LUM166" s="72"/>
      <c r="LUN166" s="72"/>
      <c r="LUO166" s="71"/>
      <c r="LUP166" s="71"/>
      <c r="LUQ166" s="71"/>
      <c r="LUR166" s="71"/>
      <c r="LUS166" s="71"/>
      <c r="LUT166" s="71"/>
      <c r="LUU166" s="71"/>
      <c r="LUV166" s="72"/>
      <c r="LUW166" s="72"/>
      <c r="LUX166" s="72"/>
      <c r="LUY166" s="72"/>
      <c r="LUZ166" s="72"/>
      <c r="LVA166" s="72"/>
      <c r="LVB166" s="72"/>
      <c r="LVC166" s="72"/>
      <c r="LVD166" s="72"/>
      <c r="LVE166" s="71"/>
      <c r="LVF166" s="71"/>
      <c r="LVG166" s="71"/>
      <c r="LVH166" s="71"/>
      <c r="LVI166" s="71"/>
      <c r="LVJ166" s="71"/>
      <c r="LVK166" s="71"/>
      <c r="LVL166" s="72"/>
      <c r="LVM166" s="72"/>
      <c r="LVN166" s="72"/>
      <c r="LVO166" s="72"/>
      <c r="LVP166" s="72"/>
      <c r="LVQ166" s="72"/>
      <c r="LVR166" s="72"/>
      <c r="LVS166" s="72"/>
      <c r="LVT166" s="72"/>
      <c r="LVU166" s="71"/>
      <c r="LVV166" s="71"/>
      <c r="LVW166" s="71"/>
      <c r="LVX166" s="71"/>
      <c r="LVY166" s="71"/>
      <c r="LVZ166" s="71"/>
      <c r="LWA166" s="71"/>
      <c r="LWB166" s="72"/>
      <c r="LWC166" s="72"/>
      <c r="LWD166" s="72"/>
      <c r="LWE166" s="72"/>
      <c r="LWF166" s="72"/>
      <c r="LWG166" s="72"/>
      <c r="LWH166" s="72"/>
      <c r="LWI166" s="72"/>
      <c r="LWJ166" s="72"/>
      <c r="LWK166" s="71"/>
      <c r="LWL166" s="71"/>
      <c r="LWM166" s="71"/>
      <c r="LWN166" s="71"/>
      <c r="LWO166" s="71"/>
      <c r="LWP166" s="71"/>
      <c r="LWQ166" s="71"/>
      <c r="LWR166" s="72"/>
      <c r="LWS166" s="72"/>
      <c r="LWT166" s="72"/>
      <c r="LWU166" s="72"/>
      <c r="LWV166" s="72"/>
      <c r="LWW166" s="72"/>
      <c r="LWX166" s="72"/>
      <c r="LWY166" s="72"/>
      <c r="LWZ166" s="72"/>
      <c r="LXA166" s="71"/>
      <c r="LXB166" s="71"/>
      <c r="LXC166" s="71"/>
      <c r="LXD166" s="71"/>
      <c r="LXE166" s="71"/>
      <c r="LXF166" s="71"/>
      <c r="LXG166" s="71"/>
      <c r="LXH166" s="72"/>
      <c r="LXI166" s="72"/>
      <c r="LXJ166" s="72"/>
      <c r="LXK166" s="72"/>
      <c r="LXL166" s="72"/>
      <c r="LXM166" s="72"/>
      <c r="LXN166" s="72"/>
      <c r="LXO166" s="72"/>
      <c r="LXP166" s="72"/>
      <c r="LXQ166" s="71"/>
      <c r="LXR166" s="71"/>
      <c r="LXS166" s="71"/>
      <c r="LXT166" s="71"/>
      <c r="LXU166" s="71"/>
      <c r="LXV166" s="71"/>
      <c r="LXW166" s="71"/>
      <c r="LXX166" s="72"/>
      <c r="LXY166" s="72"/>
      <c r="LXZ166" s="72"/>
      <c r="LYA166" s="72"/>
      <c r="LYB166" s="72"/>
      <c r="LYC166" s="72"/>
      <c r="LYD166" s="72"/>
      <c r="LYE166" s="72"/>
      <c r="LYF166" s="72"/>
      <c r="LYG166" s="71"/>
      <c r="LYH166" s="71"/>
      <c r="LYI166" s="71"/>
      <c r="LYJ166" s="71"/>
      <c r="LYK166" s="71"/>
      <c r="LYL166" s="71"/>
      <c r="LYM166" s="71"/>
      <c r="LYN166" s="72"/>
      <c r="LYO166" s="72"/>
      <c r="LYP166" s="72"/>
      <c r="LYQ166" s="72"/>
      <c r="LYR166" s="72"/>
      <c r="LYS166" s="72"/>
      <c r="LYT166" s="72"/>
      <c r="LYU166" s="72"/>
      <c r="LYV166" s="72"/>
      <c r="LYW166" s="71"/>
      <c r="LYX166" s="71"/>
      <c r="LYY166" s="71"/>
      <c r="LYZ166" s="71"/>
      <c r="LZA166" s="71"/>
      <c r="LZB166" s="71"/>
      <c r="LZC166" s="71"/>
      <c r="LZD166" s="72"/>
      <c r="LZE166" s="72"/>
      <c r="LZF166" s="72"/>
      <c r="LZG166" s="72"/>
      <c r="LZH166" s="72"/>
      <c r="LZI166" s="72"/>
      <c r="LZJ166" s="72"/>
      <c r="LZK166" s="72"/>
      <c r="LZL166" s="72"/>
      <c r="LZM166" s="71"/>
      <c r="LZN166" s="71"/>
      <c r="LZO166" s="71"/>
      <c r="LZP166" s="71"/>
      <c r="LZQ166" s="71"/>
      <c r="LZR166" s="71"/>
      <c r="LZS166" s="71"/>
      <c r="LZT166" s="72"/>
      <c r="LZU166" s="72"/>
      <c r="LZV166" s="72"/>
      <c r="LZW166" s="72"/>
      <c r="LZX166" s="72"/>
      <c r="LZY166" s="72"/>
      <c r="LZZ166" s="72"/>
      <c r="MAA166" s="72"/>
      <c r="MAB166" s="72"/>
      <c r="MAC166" s="71"/>
      <c r="MAD166" s="71"/>
      <c r="MAE166" s="71"/>
      <c r="MAF166" s="71"/>
      <c r="MAG166" s="71"/>
      <c r="MAH166" s="71"/>
      <c r="MAI166" s="71"/>
      <c r="MAJ166" s="72"/>
      <c r="MAK166" s="72"/>
      <c r="MAL166" s="72"/>
      <c r="MAM166" s="72"/>
      <c r="MAN166" s="72"/>
      <c r="MAO166" s="72"/>
      <c r="MAP166" s="72"/>
      <c r="MAQ166" s="72"/>
      <c r="MAR166" s="72"/>
      <c r="MAS166" s="71"/>
      <c r="MAT166" s="71"/>
      <c r="MAU166" s="71"/>
      <c r="MAV166" s="71"/>
      <c r="MAW166" s="71"/>
      <c r="MAX166" s="71"/>
      <c r="MAY166" s="71"/>
      <c r="MAZ166" s="72"/>
      <c r="MBA166" s="72"/>
      <c r="MBB166" s="72"/>
      <c r="MBC166" s="72"/>
      <c r="MBD166" s="72"/>
      <c r="MBE166" s="72"/>
      <c r="MBF166" s="72"/>
      <c r="MBG166" s="72"/>
      <c r="MBH166" s="72"/>
      <c r="MBI166" s="71"/>
      <c r="MBJ166" s="71"/>
      <c r="MBK166" s="71"/>
      <c r="MBL166" s="71"/>
      <c r="MBM166" s="71"/>
      <c r="MBN166" s="71"/>
      <c r="MBO166" s="71"/>
      <c r="MBP166" s="72"/>
      <c r="MBQ166" s="72"/>
      <c r="MBR166" s="72"/>
      <c r="MBS166" s="72"/>
      <c r="MBT166" s="72"/>
      <c r="MBU166" s="72"/>
      <c r="MBV166" s="72"/>
      <c r="MBW166" s="72"/>
      <c r="MBX166" s="72"/>
      <c r="MBY166" s="71"/>
      <c r="MBZ166" s="71"/>
      <c r="MCA166" s="71"/>
      <c r="MCB166" s="71"/>
      <c r="MCC166" s="71"/>
      <c r="MCD166" s="71"/>
      <c r="MCE166" s="71"/>
      <c r="MCF166" s="72"/>
      <c r="MCG166" s="72"/>
      <c r="MCH166" s="72"/>
      <c r="MCI166" s="72"/>
      <c r="MCJ166" s="72"/>
      <c r="MCK166" s="72"/>
      <c r="MCL166" s="72"/>
      <c r="MCM166" s="72"/>
      <c r="MCN166" s="72"/>
      <c r="MCO166" s="71"/>
      <c r="MCP166" s="71"/>
      <c r="MCQ166" s="71"/>
      <c r="MCR166" s="71"/>
      <c r="MCS166" s="71"/>
      <c r="MCT166" s="71"/>
      <c r="MCU166" s="71"/>
      <c r="MCV166" s="72"/>
      <c r="MCW166" s="72"/>
      <c r="MCX166" s="72"/>
      <c r="MCY166" s="72"/>
      <c r="MCZ166" s="72"/>
      <c r="MDA166" s="72"/>
      <c r="MDB166" s="72"/>
      <c r="MDC166" s="72"/>
      <c r="MDD166" s="72"/>
      <c r="MDE166" s="71"/>
      <c r="MDF166" s="71"/>
      <c r="MDG166" s="71"/>
      <c r="MDH166" s="71"/>
      <c r="MDI166" s="71"/>
      <c r="MDJ166" s="71"/>
      <c r="MDK166" s="71"/>
      <c r="MDL166" s="72"/>
      <c r="MDM166" s="72"/>
      <c r="MDN166" s="72"/>
      <c r="MDO166" s="72"/>
      <c r="MDP166" s="72"/>
      <c r="MDQ166" s="72"/>
      <c r="MDR166" s="72"/>
      <c r="MDS166" s="72"/>
      <c r="MDT166" s="72"/>
      <c r="MDU166" s="71"/>
      <c r="MDV166" s="71"/>
      <c r="MDW166" s="71"/>
      <c r="MDX166" s="71"/>
      <c r="MDY166" s="71"/>
      <c r="MDZ166" s="71"/>
      <c r="MEA166" s="71"/>
      <c r="MEB166" s="72"/>
      <c r="MEC166" s="72"/>
      <c r="MED166" s="72"/>
      <c r="MEE166" s="72"/>
      <c r="MEF166" s="72"/>
      <c r="MEG166" s="72"/>
      <c r="MEH166" s="72"/>
      <c r="MEI166" s="72"/>
      <c r="MEJ166" s="72"/>
      <c r="MEK166" s="71"/>
      <c r="MEL166" s="71"/>
      <c r="MEM166" s="71"/>
      <c r="MEN166" s="71"/>
      <c r="MEO166" s="71"/>
      <c r="MEP166" s="71"/>
      <c r="MEQ166" s="71"/>
      <c r="MER166" s="72"/>
      <c r="MES166" s="72"/>
      <c r="MET166" s="72"/>
      <c r="MEU166" s="72"/>
      <c r="MEV166" s="72"/>
      <c r="MEW166" s="72"/>
      <c r="MEX166" s="72"/>
      <c r="MEY166" s="72"/>
      <c r="MEZ166" s="72"/>
      <c r="MFA166" s="71"/>
      <c r="MFB166" s="71"/>
      <c r="MFC166" s="71"/>
      <c r="MFD166" s="71"/>
      <c r="MFE166" s="71"/>
      <c r="MFF166" s="71"/>
      <c r="MFG166" s="71"/>
      <c r="MFH166" s="72"/>
      <c r="MFI166" s="72"/>
      <c r="MFJ166" s="72"/>
      <c r="MFK166" s="72"/>
      <c r="MFL166" s="72"/>
      <c r="MFM166" s="72"/>
      <c r="MFN166" s="72"/>
      <c r="MFO166" s="72"/>
      <c r="MFP166" s="72"/>
      <c r="MFQ166" s="71"/>
      <c r="MFR166" s="71"/>
      <c r="MFS166" s="71"/>
      <c r="MFT166" s="71"/>
      <c r="MFU166" s="71"/>
      <c r="MFV166" s="71"/>
      <c r="MFW166" s="71"/>
      <c r="MFX166" s="72"/>
      <c r="MFY166" s="72"/>
      <c r="MFZ166" s="72"/>
      <c r="MGA166" s="72"/>
      <c r="MGB166" s="72"/>
      <c r="MGC166" s="72"/>
      <c r="MGD166" s="72"/>
      <c r="MGE166" s="72"/>
      <c r="MGF166" s="72"/>
      <c r="MGG166" s="71"/>
      <c r="MGH166" s="71"/>
      <c r="MGI166" s="71"/>
      <c r="MGJ166" s="71"/>
      <c r="MGK166" s="71"/>
      <c r="MGL166" s="71"/>
      <c r="MGM166" s="71"/>
      <c r="MGN166" s="72"/>
      <c r="MGO166" s="72"/>
      <c r="MGP166" s="72"/>
      <c r="MGQ166" s="72"/>
      <c r="MGR166" s="72"/>
      <c r="MGS166" s="72"/>
      <c r="MGT166" s="72"/>
      <c r="MGU166" s="72"/>
      <c r="MGV166" s="72"/>
      <c r="MGW166" s="71"/>
      <c r="MGX166" s="71"/>
      <c r="MGY166" s="71"/>
      <c r="MGZ166" s="71"/>
      <c r="MHA166" s="71"/>
      <c r="MHB166" s="71"/>
      <c r="MHC166" s="71"/>
      <c r="MHD166" s="72"/>
      <c r="MHE166" s="72"/>
      <c r="MHF166" s="72"/>
      <c r="MHG166" s="72"/>
      <c r="MHH166" s="72"/>
      <c r="MHI166" s="72"/>
      <c r="MHJ166" s="72"/>
      <c r="MHK166" s="72"/>
      <c r="MHL166" s="72"/>
      <c r="MHM166" s="71"/>
      <c r="MHN166" s="71"/>
      <c r="MHO166" s="71"/>
      <c r="MHP166" s="71"/>
      <c r="MHQ166" s="71"/>
      <c r="MHR166" s="71"/>
      <c r="MHS166" s="71"/>
      <c r="MHT166" s="72"/>
      <c r="MHU166" s="72"/>
      <c r="MHV166" s="72"/>
      <c r="MHW166" s="72"/>
      <c r="MHX166" s="72"/>
      <c r="MHY166" s="72"/>
      <c r="MHZ166" s="72"/>
      <c r="MIA166" s="72"/>
      <c r="MIB166" s="72"/>
      <c r="MIC166" s="71"/>
      <c r="MID166" s="71"/>
      <c r="MIE166" s="71"/>
      <c r="MIF166" s="71"/>
      <c r="MIG166" s="71"/>
      <c r="MIH166" s="71"/>
      <c r="MII166" s="71"/>
      <c r="MIJ166" s="72"/>
      <c r="MIK166" s="72"/>
      <c r="MIL166" s="72"/>
      <c r="MIM166" s="72"/>
      <c r="MIN166" s="72"/>
      <c r="MIO166" s="72"/>
      <c r="MIP166" s="72"/>
      <c r="MIQ166" s="72"/>
      <c r="MIR166" s="72"/>
      <c r="MIS166" s="71"/>
      <c r="MIT166" s="71"/>
      <c r="MIU166" s="71"/>
      <c r="MIV166" s="71"/>
      <c r="MIW166" s="71"/>
      <c r="MIX166" s="71"/>
      <c r="MIY166" s="71"/>
      <c r="MIZ166" s="72"/>
      <c r="MJA166" s="72"/>
      <c r="MJB166" s="72"/>
      <c r="MJC166" s="72"/>
      <c r="MJD166" s="72"/>
      <c r="MJE166" s="72"/>
      <c r="MJF166" s="72"/>
      <c r="MJG166" s="72"/>
      <c r="MJH166" s="72"/>
      <c r="MJI166" s="71"/>
      <c r="MJJ166" s="71"/>
      <c r="MJK166" s="71"/>
      <c r="MJL166" s="71"/>
      <c r="MJM166" s="71"/>
      <c r="MJN166" s="71"/>
      <c r="MJO166" s="71"/>
      <c r="MJP166" s="72"/>
      <c r="MJQ166" s="72"/>
      <c r="MJR166" s="72"/>
      <c r="MJS166" s="72"/>
      <c r="MJT166" s="72"/>
      <c r="MJU166" s="72"/>
      <c r="MJV166" s="72"/>
      <c r="MJW166" s="72"/>
      <c r="MJX166" s="72"/>
      <c r="MJY166" s="71"/>
      <c r="MJZ166" s="71"/>
      <c r="MKA166" s="71"/>
      <c r="MKB166" s="71"/>
      <c r="MKC166" s="71"/>
      <c r="MKD166" s="71"/>
      <c r="MKE166" s="71"/>
      <c r="MKF166" s="72"/>
      <c r="MKG166" s="72"/>
      <c r="MKH166" s="72"/>
      <c r="MKI166" s="72"/>
      <c r="MKJ166" s="72"/>
      <c r="MKK166" s="72"/>
      <c r="MKL166" s="72"/>
      <c r="MKM166" s="72"/>
      <c r="MKN166" s="72"/>
      <c r="MKO166" s="71"/>
      <c r="MKP166" s="71"/>
      <c r="MKQ166" s="71"/>
      <c r="MKR166" s="71"/>
      <c r="MKS166" s="71"/>
      <c r="MKT166" s="71"/>
      <c r="MKU166" s="71"/>
      <c r="MKV166" s="72"/>
      <c r="MKW166" s="72"/>
      <c r="MKX166" s="72"/>
      <c r="MKY166" s="72"/>
      <c r="MKZ166" s="72"/>
      <c r="MLA166" s="72"/>
      <c r="MLB166" s="72"/>
      <c r="MLC166" s="72"/>
      <c r="MLD166" s="72"/>
      <c r="MLE166" s="71"/>
      <c r="MLF166" s="71"/>
      <c r="MLG166" s="71"/>
      <c r="MLH166" s="71"/>
      <c r="MLI166" s="71"/>
      <c r="MLJ166" s="71"/>
      <c r="MLK166" s="71"/>
      <c r="MLL166" s="72"/>
      <c r="MLM166" s="72"/>
      <c r="MLN166" s="72"/>
      <c r="MLO166" s="72"/>
      <c r="MLP166" s="72"/>
      <c r="MLQ166" s="72"/>
      <c r="MLR166" s="72"/>
      <c r="MLS166" s="72"/>
      <c r="MLT166" s="72"/>
      <c r="MLU166" s="71"/>
      <c r="MLV166" s="71"/>
      <c r="MLW166" s="71"/>
      <c r="MLX166" s="71"/>
      <c r="MLY166" s="71"/>
      <c r="MLZ166" s="71"/>
      <c r="MMA166" s="71"/>
      <c r="MMB166" s="72"/>
      <c r="MMC166" s="72"/>
      <c r="MMD166" s="72"/>
      <c r="MME166" s="72"/>
      <c r="MMF166" s="72"/>
      <c r="MMG166" s="72"/>
      <c r="MMH166" s="72"/>
      <c r="MMI166" s="72"/>
      <c r="MMJ166" s="72"/>
      <c r="MMK166" s="71"/>
      <c r="MML166" s="71"/>
      <c r="MMM166" s="71"/>
      <c r="MMN166" s="71"/>
      <c r="MMO166" s="71"/>
      <c r="MMP166" s="71"/>
      <c r="MMQ166" s="71"/>
      <c r="MMR166" s="72"/>
      <c r="MMS166" s="72"/>
      <c r="MMT166" s="72"/>
      <c r="MMU166" s="72"/>
      <c r="MMV166" s="72"/>
      <c r="MMW166" s="72"/>
      <c r="MMX166" s="72"/>
      <c r="MMY166" s="72"/>
      <c r="MMZ166" s="72"/>
      <c r="MNA166" s="71"/>
      <c r="MNB166" s="71"/>
      <c r="MNC166" s="71"/>
      <c r="MND166" s="71"/>
      <c r="MNE166" s="71"/>
      <c r="MNF166" s="71"/>
      <c r="MNG166" s="71"/>
      <c r="MNH166" s="72"/>
      <c r="MNI166" s="72"/>
      <c r="MNJ166" s="72"/>
      <c r="MNK166" s="72"/>
      <c r="MNL166" s="72"/>
      <c r="MNM166" s="72"/>
      <c r="MNN166" s="72"/>
      <c r="MNO166" s="72"/>
      <c r="MNP166" s="72"/>
      <c r="MNQ166" s="71"/>
      <c r="MNR166" s="71"/>
      <c r="MNS166" s="71"/>
      <c r="MNT166" s="71"/>
      <c r="MNU166" s="71"/>
      <c r="MNV166" s="71"/>
      <c r="MNW166" s="71"/>
      <c r="MNX166" s="72"/>
      <c r="MNY166" s="72"/>
      <c r="MNZ166" s="72"/>
      <c r="MOA166" s="72"/>
      <c r="MOB166" s="72"/>
      <c r="MOC166" s="72"/>
      <c r="MOD166" s="72"/>
      <c r="MOE166" s="72"/>
      <c r="MOF166" s="72"/>
      <c r="MOG166" s="71"/>
      <c r="MOH166" s="71"/>
      <c r="MOI166" s="71"/>
      <c r="MOJ166" s="71"/>
      <c r="MOK166" s="71"/>
      <c r="MOL166" s="71"/>
      <c r="MOM166" s="71"/>
      <c r="MON166" s="72"/>
      <c r="MOO166" s="72"/>
      <c r="MOP166" s="72"/>
      <c r="MOQ166" s="72"/>
      <c r="MOR166" s="72"/>
      <c r="MOS166" s="72"/>
      <c r="MOT166" s="72"/>
      <c r="MOU166" s="72"/>
      <c r="MOV166" s="72"/>
      <c r="MOW166" s="71"/>
      <c r="MOX166" s="71"/>
      <c r="MOY166" s="71"/>
      <c r="MOZ166" s="71"/>
      <c r="MPA166" s="71"/>
      <c r="MPB166" s="71"/>
      <c r="MPC166" s="71"/>
      <c r="MPD166" s="72"/>
      <c r="MPE166" s="72"/>
      <c r="MPF166" s="72"/>
      <c r="MPG166" s="72"/>
      <c r="MPH166" s="72"/>
      <c r="MPI166" s="72"/>
      <c r="MPJ166" s="72"/>
      <c r="MPK166" s="72"/>
      <c r="MPL166" s="72"/>
      <c r="MPM166" s="71"/>
      <c r="MPN166" s="71"/>
      <c r="MPO166" s="71"/>
      <c r="MPP166" s="71"/>
      <c r="MPQ166" s="71"/>
      <c r="MPR166" s="71"/>
      <c r="MPS166" s="71"/>
      <c r="MPT166" s="72"/>
      <c r="MPU166" s="72"/>
      <c r="MPV166" s="72"/>
      <c r="MPW166" s="72"/>
      <c r="MPX166" s="72"/>
      <c r="MPY166" s="72"/>
      <c r="MPZ166" s="72"/>
      <c r="MQA166" s="72"/>
      <c r="MQB166" s="72"/>
      <c r="MQC166" s="71"/>
      <c r="MQD166" s="71"/>
      <c r="MQE166" s="71"/>
      <c r="MQF166" s="71"/>
      <c r="MQG166" s="71"/>
      <c r="MQH166" s="71"/>
      <c r="MQI166" s="71"/>
      <c r="MQJ166" s="72"/>
      <c r="MQK166" s="72"/>
      <c r="MQL166" s="72"/>
      <c r="MQM166" s="72"/>
      <c r="MQN166" s="72"/>
      <c r="MQO166" s="72"/>
      <c r="MQP166" s="72"/>
      <c r="MQQ166" s="72"/>
      <c r="MQR166" s="72"/>
      <c r="MQS166" s="71"/>
      <c r="MQT166" s="71"/>
      <c r="MQU166" s="71"/>
      <c r="MQV166" s="71"/>
      <c r="MQW166" s="71"/>
      <c r="MQX166" s="71"/>
      <c r="MQY166" s="71"/>
      <c r="MQZ166" s="72"/>
      <c r="MRA166" s="72"/>
      <c r="MRB166" s="72"/>
      <c r="MRC166" s="72"/>
      <c r="MRD166" s="72"/>
      <c r="MRE166" s="72"/>
      <c r="MRF166" s="72"/>
      <c r="MRG166" s="72"/>
      <c r="MRH166" s="72"/>
      <c r="MRI166" s="71"/>
      <c r="MRJ166" s="71"/>
      <c r="MRK166" s="71"/>
      <c r="MRL166" s="71"/>
      <c r="MRM166" s="71"/>
      <c r="MRN166" s="71"/>
      <c r="MRO166" s="71"/>
      <c r="MRP166" s="72"/>
      <c r="MRQ166" s="72"/>
      <c r="MRR166" s="72"/>
      <c r="MRS166" s="72"/>
      <c r="MRT166" s="72"/>
      <c r="MRU166" s="72"/>
      <c r="MRV166" s="72"/>
      <c r="MRW166" s="72"/>
      <c r="MRX166" s="72"/>
      <c r="MRY166" s="71"/>
      <c r="MRZ166" s="71"/>
      <c r="MSA166" s="71"/>
      <c r="MSB166" s="71"/>
      <c r="MSC166" s="71"/>
      <c r="MSD166" s="71"/>
      <c r="MSE166" s="71"/>
      <c r="MSF166" s="72"/>
      <c r="MSG166" s="72"/>
      <c r="MSH166" s="72"/>
      <c r="MSI166" s="72"/>
      <c r="MSJ166" s="72"/>
      <c r="MSK166" s="72"/>
      <c r="MSL166" s="72"/>
      <c r="MSM166" s="72"/>
      <c r="MSN166" s="72"/>
      <c r="MSO166" s="71"/>
      <c r="MSP166" s="71"/>
      <c r="MSQ166" s="71"/>
      <c r="MSR166" s="71"/>
      <c r="MSS166" s="71"/>
      <c r="MST166" s="71"/>
      <c r="MSU166" s="71"/>
      <c r="MSV166" s="72"/>
      <c r="MSW166" s="72"/>
      <c r="MSX166" s="72"/>
      <c r="MSY166" s="72"/>
      <c r="MSZ166" s="72"/>
      <c r="MTA166" s="72"/>
      <c r="MTB166" s="72"/>
      <c r="MTC166" s="72"/>
      <c r="MTD166" s="72"/>
      <c r="MTE166" s="71"/>
      <c r="MTF166" s="71"/>
      <c r="MTG166" s="71"/>
      <c r="MTH166" s="71"/>
      <c r="MTI166" s="71"/>
      <c r="MTJ166" s="71"/>
      <c r="MTK166" s="71"/>
      <c r="MTL166" s="72"/>
      <c r="MTM166" s="72"/>
      <c r="MTN166" s="72"/>
      <c r="MTO166" s="72"/>
      <c r="MTP166" s="72"/>
      <c r="MTQ166" s="72"/>
      <c r="MTR166" s="72"/>
      <c r="MTS166" s="72"/>
      <c r="MTT166" s="72"/>
      <c r="MTU166" s="71"/>
      <c r="MTV166" s="71"/>
      <c r="MTW166" s="71"/>
      <c r="MTX166" s="71"/>
      <c r="MTY166" s="71"/>
      <c r="MTZ166" s="71"/>
      <c r="MUA166" s="71"/>
      <c r="MUB166" s="72"/>
      <c r="MUC166" s="72"/>
      <c r="MUD166" s="72"/>
      <c r="MUE166" s="72"/>
      <c r="MUF166" s="72"/>
      <c r="MUG166" s="72"/>
      <c r="MUH166" s="72"/>
      <c r="MUI166" s="72"/>
      <c r="MUJ166" s="72"/>
      <c r="MUK166" s="71"/>
      <c r="MUL166" s="71"/>
      <c r="MUM166" s="71"/>
      <c r="MUN166" s="71"/>
      <c r="MUO166" s="71"/>
      <c r="MUP166" s="71"/>
      <c r="MUQ166" s="71"/>
      <c r="MUR166" s="72"/>
      <c r="MUS166" s="72"/>
      <c r="MUT166" s="72"/>
      <c r="MUU166" s="72"/>
      <c r="MUV166" s="72"/>
      <c r="MUW166" s="72"/>
      <c r="MUX166" s="72"/>
      <c r="MUY166" s="72"/>
      <c r="MUZ166" s="72"/>
      <c r="MVA166" s="71"/>
      <c r="MVB166" s="71"/>
      <c r="MVC166" s="71"/>
      <c r="MVD166" s="71"/>
      <c r="MVE166" s="71"/>
      <c r="MVF166" s="71"/>
      <c r="MVG166" s="71"/>
      <c r="MVH166" s="72"/>
      <c r="MVI166" s="72"/>
      <c r="MVJ166" s="72"/>
      <c r="MVK166" s="72"/>
      <c r="MVL166" s="72"/>
      <c r="MVM166" s="72"/>
      <c r="MVN166" s="72"/>
      <c r="MVO166" s="72"/>
      <c r="MVP166" s="72"/>
      <c r="MVQ166" s="71"/>
      <c r="MVR166" s="71"/>
      <c r="MVS166" s="71"/>
      <c r="MVT166" s="71"/>
      <c r="MVU166" s="71"/>
      <c r="MVV166" s="71"/>
      <c r="MVW166" s="71"/>
      <c r="MVX166" s="72"/>
      <c r="MVY166" s="72"/>
      <c r="MVZ166" s="72"/>
      <c r="MWA166" s="72"/>
      <c r="MWB166" s="72"/>
      <c r="MWC166" s="72"/>
      <c r="MWD166" s="72"/>
      <c r="MWE166" s="72"/>
      <c r="MWF166" s="72"/>
      <c r="MWG166" s="71"/>
      <c r="MWH166" s="71"/>
      <c r="MWI166" s="71"/>
      <c r="MWJ166" s="71"/>
      <c r="MWK166" s="71"/>
      <c r="MWL166" s="71"/>
      <c r="MWM166" s="71"/>
      <c r="MWN166" s="72"/>
      <c r="MWO166" s="72"/>
      <c r="MWP166" s="72"/>
      <c r="MWQ166" s="72"/>
      <c r="MWR166" s="72"/>
      <c r="MWS166" s="72"/>
      <c r="MWT166" s="72"/>
      <c r="MWU166" s="72"/>
      <c r="MWV166" s="72"/>
      <c r="MWW166" s="71"/>
      <c r="MWX166" s="71"/>
      <c r="MWY166" s="71"/>
      <c r="MWZ166" s="71"/>
      <c r="MXA166" s="71"/>
      <c r="MXB166" s="71"/>
      <c r="MXC166" s="71"/>
      <c r="MXD166" s="72"/>
      <c r="MXE166" s="72"/>
      <c r="MXF166" s="72"/>
      <c r="MXG166" s="72"/>
      <c r="MXH166" s="72"/>
      <c r="MXI166" s="72"/>
      <c r="MXJ166" s="72"/>
      <c r="MXK166" s="72"/>
      <c r="MXL166" s="72"/>
      <c r="MXM166" s="71"/>
      <c r="MXN166" s="71"/>
      <c r="MXO166" s="71"/>
      <c r="MXP166" s="71"/>
      <c r="MXQ166" s="71"/>
      <c r="MXR166" s="71"/>
      <c r="MXS166" s="71"/>
      <c r="MXT166" s="72"/>
      <c r="MXU166" s="72"/>
      <c r="MXV166" s="72"/>
      <c r="MXW166" s="72"/>
      <c r="MXX166" s="72"/>
      <c r="MXY166" s="72"/>
      <c r="MXZ166" s="72"/>
      <c r="MYA166" s="72"/>
      <c r="MYB166" s="72"/>
      <c r="MYC166" s="71"/>
      <c r="MYD166" s="71"/>
      <c r="MYE166" s="71"/>
      <c r="MYF166" s="71"/>
      <c r="MYG166" s="71"/>
      <c r="MYH166" s="71"/>
      <c r="MYI166" s="71"/>
      <c r="MYJ166" s="72"/>
      <c r="MYK166" s="72"/>
      <c r="MYL166" s="72"/>
      <c r="MYM166" s="72"/>
      <c r="MYN166" s="72"/>
      <c r="MYO166" s="72"/>
      <c r="MYP166" s="72"/>
      <c r="MYQ166" s="72"/>
      <c r="MYR166" s="72"/>
      <c r="MYS166" s="71"/>
      <c r="MYT166" s="71"/>
      <c r="MYU166" s="71"/>
      <c r="MYV166" s="71"/>
      <c r="MYW166" s="71"/>
      <c r="MYX166" s="71"/>
      <c r="MYY166" s="71"/>
      <c r="MYZ166" s="72"/>
      <c r="MZA166" s="72"/>
      <c r="MZB166" s="72"/>
      <c r="MZC166" s="72"/>
      <c r="MZD166" s="72"/>
      <c r="MZE166" s="72"/>
      <c r="MZF166" s="72"/>
      <c r="MZG166" s="72"/>
      <c r="MZH166" s="72"/>
      <c r="MZI166" s="71"/>
      <c r="MZJ166" s="71"/>
      <c r="MZK166" s="71"/>
      <c r="MZL166" s="71"/>
      <c r="MZM166" s="71"/>
      <c r="MZN166" s="71"/>
      <c r="MZO166" s="71"/>
      <c r="MZP166" s="72"/>
      <c r="MZQ166" s="72"/>
      <c r="MZR166" s="72"/>
      <c r="MZS166" s="72"/>
      <c r="MZT166" s="72"/>
      <c r="MZU166" s="72"/>
      <c r="MZV166" s="72"/>
      <c r="MZW166" s="72"/>
      <c r="MZX166" s="72"/>
      <c r="MZY166" s="71"/>
      <c r="MZZ166" s="71"/>
      <c r="NAA166" s="71"/>
      <c r="NAB166" s="71"/>
      <c r="NAC166" s="71"/>
      <c r="NAD166" s="71"/>
      <c r="NAE166" s="71"/>
      <c r="NAF166" s="72"/>
      <c r="NAG166" s="72"/>
      <c r="NAH166" s="72"/>
      <c r="NAI166" s="72"/>
      <c r="NAJ166" s="72"/>
      <c r="NAK166" s="72"/>
      <c r="NAL166" s="72"/>
      <c r="NAM166" s="72"/>
      <c r="NAN166" s="72"/>
      <c r="NAO166" s="71"/>
      <c r="NAP166" s="71"/>
      <c r="NAQ166" s="71"/>
      <c r="NAR166" s="71"/>
      <c r="NAS166" s="71"/>
      <c r="NAT166" s="71"/>
      <c r="NAU166" s="71"/>
      <c r="NAV166" s="72"/>
      <c r="NAW166" s="72"/>
      <c r="NAX166" s="72"/>
      <c r="NAY166" s="72"/>
      <c r="NAZ166" s="72"/>
      <c r="NBA166" s="72"/>
      <c r="NBB166" s="72"/>
      <c r="NBC166" s="72"/>
      <c r="NBD166" s="72"/>
      <c r="NBE166" s="71"/>
      <c r="NBF166" s="71"/>
      <c r="NBG166" s="71"/>
      <c r="NBH166" s="71"/>
      <c r="NBI166" s="71"/>
      <c r="NBJ166" s="71"/>
      <c r="NBK166" s="71"/>
      <c r="NBL166" s="72"/>
      <c r="NBM166" s="72"/>
      <c r="NBN166" s="72"/>
      <c r="NBO166" s="72"/>
      <c r="NBP166" s="72"/>
      <c r="NBQ166" s="72"/>
      <c r="NBR166" s="72"/>
      <c r="NBS166" s="72"/>
      <c r="NBT166" s="72"/>
      <c r="NBU166" s="71"/>
      <c r="NBV166" s="71"/>
      <c r="NBW166" s="71"/>
      <c r="NBX166" s="71"/>
      <c r="NBY166" s="71"/>
      <c r="NBZ166" s="71"/>
      <c r="NCA166" s="71"/>
      <c r="NCB166" s="72"/>
      <c r="NCC166" s="72"/>
      <c r="NCD166" s="72"/>
      <c r="NCE166" s="72"/>
      <c r="NCF166" s="72"/>
      <c r="NCG166" s="72"/>
      <c r="NCH166" s="72"/>
      <c r="NCI166" s="72"/>
      <c r="NCJ166" s="72"/>
      <c r="NCK166" s="71"/>
      <c r="NCL166" s="71"/>
      <c r="NCM166" s="71"/>
      <c r="NCN166" s="71"/>
      <c r="NCO166" s="71"/>
      <c r="NCP166" s="71"/>
      <c r="NCQ166" s="71"/>
      <c r="NCR166" s="72"/>
      <c r="NCS166" s="72"/>
      <c r="NCT166" s="72"/>
      <c r="NCU166" s="72"/>
      <c r="NCV166" s="72"/>
      <c r="NCW166" s="72"/>
      <c r="NCX166" s="72"/>
      <c r="NCY166" s="72"/>
      <c r="NCZ166" s="72"/>
      <c r="NDA166" s="71"/>
      <c r="NDB166" s="71"/>
      <c r="NDC166" s="71"/>
      <c r="NDD166" s="71"/>
      <c r="NDE166" s="71"/>
      <c r="NDF166" s="71"/>
      <c r="NDG166" s="71"/>
      <c r="NDH166" s="72"/>
      <c r="NDI166" s="72"/>
      <c r="NDJ166" s="72"/>
      <c r="NDK166" s="72"/>
      <c r="NDL166" s="72"/>
      <c r="NDM166" s="72"/>
      <c r="NDN166" s="72"/>
      <c r="NDO166" s="72"/>
      <c r="NDP166" s="72"/>
      <c r="NDQ166" s="71"/>
      <c r="NDR166" s="71"/>
      <c r="NDS166" s="71"/>
      <c r="NDT166" s="71"/>
      <c r="NDU166" s="71"/>
      <c r="NDV166" s="71"/>
      <c r="NDW166" s="71"/>
      <c r="NDX166" s="72"/>
      <c r="NDY166" s="72"/>
      <c r="NDZ166" s="72"/>
      <c r="NEA166" s="72"/>
      <c r="NEB166" s="72"/>
      <c r="NEC166" s="72"/>
      <c r="NED166" s="72"/>
      <c r="NEE166" s="72"/>
      <c r="NEF166" s="72"/>
      <c r="NEG166" s="71"/>
      <c r="NEH166" s="71"/>
      <c r="NEI166" s="71"/>
      <c r="NEJ166" s="71"/>
      <c r="NEK166" s="71"/>
      <c r="NEL166" s="71"/>
      <c r="NEM166" s="71"/>
      <c r="NEN166" s="72"/>
      <c r="NEO166" s="72"/>
      <c r="NEP166" s="72"/>
      <c r="NEQ166" s="72"/>
      <c r="NER166" s="72"/>
      <c r="NES166" s="72"/>
      <c r="NET166" s="72"/>
      <c r="NEU166" s="72"/>
      <c r="NEV166" s="72"/>
      <c r="NEW166" s="71"/>
      <c r="NEX166" s="71"/>
      <c r="NEY166" s="71"/>
      <c r="NEZ166" s="71"/>
      <c r="NFA166" s="71"/>
      <c r="NFB166" s="71"/>
      <c r="NFC166" s="71"/>
      <c r="NFD166" s="72"/>
      <c r="NFE166" s="72"/>
      <c r="NFF166" s="72"/>
      <c r="NFG166" s="72"/>
      <c r="NFH166" s="72"/>
      <c r="NFI166" s="72"/>
      <c r="NFJ166" s="72"/>
      <c r="NFK166" s="72"/>
      <c r="NFL166" s="72"/>
      <c r="NFM166" s="71"/>
      <c r="NFN166" s="71"/>
      <c r="NFO166" s="71"/>
      <c r="NFP166" s="71"/>
      <c r="NFQ166" s="71"/>
      <c r="NFR166" s="71"/>
      <c r="NFS166" s="71"/>
      <c r="NFT166" s="72"/>
      <c r="NFU166" s="72"/>
      <c r="NFV166" s="72"/>
      <c r="NFW166" s="72"/>
      <c r="NFX166" s="72"/>
      <c r="NFY166" s="72"/>
      <c r="NFZ166" s="72"/>
      <c r="NGA166" s="72"/>
      <c r="NGB166" s="72"/>
      <c r="NGC166" s="71"/>
      <c r="NGD166" s="71"/>
      <c r="NGE166" s="71"/>
      <c r="NGF166" s="71"/>
      <c r="NGG166" s="71"/>
      <c r="NGH166" s="71"/>
      <c r="NGI166" s="71"/>
      <c r="NGJ166" s="72"/>
      <c r="NGK166" s="72"/>
      <c r="NGL166" s="72"/>
      <c r="NGM166" s="72"/>
      <c r="NGN166" s="72"/>
      <c r="NGO166" s="72"/>
      <c r="NGP166" s="72"/>
      <c r="NGQ166" s="72"/>
      <c r="NGR166" s="72"/>
      <c r="NGS166" s="71"/>
      <c r="NGT166" s="71"/>
      <c r="NGU166" s="71"/>
      <c r="NGV166" s="71"/>
      <c r="NGW166" s="71"/>
      <c r="NGX166" s="71"/>
      <c r="NGY166" s="71"/>
      <c r="NGZ166" s="72"/>
      <c r="NHA166" s="72"/>
      <c r="NHB166" s="72"/>
      <c r="NHC166" s="72"/>
      <c r="NHD166" s="72"/>
      <c r="NHE166" s="72"/>
      <c r="NHF166" s="72"/>
      <c r="NHG166" s="72"/>
      <c r="NHH166" s="72"/>
      <c r="NHI166" s="71"/>
      <c r="NHJ166" s="71"/>
      <c r="NHK166" s="71"/>
      <c r="NHL166" s="71"/>
      <c r="NHM166" s="71"/>
      <c r="NHN166" s="71"/>
      <c r="NHO166" s="71"/>
      <c r="NHP166" s="72"/>
      <c r="NHQ166" s="72"/>
      <c r="NHR166" s="72"/>
      <c r="NHS166" s="72"/>
      <c r="NHT166" s="72"/>
      <c r="NHU166" s="72"/>
      <c r="NHV166" s="72"/>
      <c r="NHW166" s="72"/>
      <c r="NHX166" s="72"/>
      <c r="NHY166" s="71"/>
      <c r="NHZ166" s="71"/>
      <c r="NIA166" s="71"/>
      <c r="NIB166" s="71"/>
      <c r="NIC166" s="71"/>
      <c r="NID166" s="71"/>
      <c r="NIE166" s="71"/>
      <c r="NIF166" s="72"/>
      <c r="NIG166" s="72"/>
      <c r="NIH166" s="72"/>
      <c r="NII166" s="72"/>
      <c r="NIJ166" s="72"/>
      <c r="NIK166" s="72"/>
      <c r="NIL166" s="72"/>
      <c r="NIM166" s="72"/>
      <c r="NIN166" s="72"/>
      <c r="NIO166" s="71"/>
      <c r="NIP166" s="71"/>
      <c r="NIQ166" s="71"/>
      <c r="NIR166" s="71"/>
      <c r="NIS166" s="71"/>
      <c r="NIT166" s="71"/>
      <c r="NIU166" s="71"/>
      <c r="NIV166" s="72"/>
      <c r="NIW166" s="72"/>
      <c r="NIX166" s="72"/>
      <c r="NIY166" s="72"/>
      <c r="NIZ166" s="72"/>
      <c r="NJA166" s="72"/>
      <c r="NJB166" s="72"/>
      <c r="NJC166" s="72"/>
      <c r="NJD166" s="72"/>
      <c r="NJE166" s="71"/>
      <c r="NJF166" s="71"/>
      <c r="NJG166" s="71"/>
      <c r="NJH166" s="71"/>
      <c r="NJI166" s="71"/>
      <c r="NJJ166" s="71"/>
      <c r="NJK166" s="71"/>
      <c r="NJL166" s="72"/>
      <c r="NJM166" s="72"/>
      <c r="NJN166" s="72"/>
      <c r="NJO166" s="72"/>
      <c r="NJP166" s="72"/>
      <c r="NJQ166" s="72"/>
      <c r="NJR166" s="72"/>
      <c r="NJS166" s="72"/>
      <c r="NJT166" s="72"/>
      <c r="NJU166" s="71"/>
      <c r="NJV166" s="71"/>
      <c r="NJW166" s="71"/>
      <c r="NJX166" s="71"/>
      <c r="NJY166" s="71"/>
      <c r="NJZ166" s="71"/>
      <c r="NKA166" s="71"/>
      <c r="NKB166" s="72"/>
      <c r="NKC166" s="72"/>
      <c r="NKD166" s="72"/>
      <c r="NKE166" s="72"/>
      <c r="NKF166" s="72"/>
      <c r="NKG166" s="72"/>
      <c r="NKH166" s="72"/>
      <c r="NKI166" s="72"/>
      <c r="NKJ166" s="72"/>
      <c r="NKK166" s="71"/>
      <c r="NKL166" s="71"/>
      <c r="NKM166" s="71"/>
      <c r="NKN166" s="71"/>
      <c r="NKO166" s="71"/>
      <c r="NKP166" s="71"/>
      <c r="NKQ166" s="71"/>
      <c r="NKR166" s="72"/>
      <c r="NKS166" s="72"/>
      <c r="NKT166" s="72"/>
      <c r="NKU166" s="72"/>
      <c r="NKV166" s="72"/>
      <c r="NKW166" s="72"/>
      <c r="NKX166" s="72"/>
      <c r="NKY166" s="72"/>
      <c r="NKZ166" s="72"/>
      <c r="NLA166" s="71"/>
      <c r="NLB166" s="71"/>
      <c r="NLC166" s="71"/>
      <c r="NLD166" s="71"/>
      <c r="NLE166" s="71"/>
      <c r="NLF166" s="71"/>
      <c r="NLG166" s="71"/>
      <c r="NLH166" s="72"/>
      <c r="NLI166" s="72"/>
      <c r="NLJ166" s="72"/>
      <c r="NLK166" s="72"/>
      <c r="NLL166" s="72"/>
      <c r="NLM166" s="72"/>
      <c r="NLN166" s="72"/>
      <c r="NLO166" s="72"/>
      <c r="NLP166" s="72"/>
      <c r="NLQ166" s="71"/>
      <c r="NLR166" s="71"/>
      <c r="NLS166" s="71"/>
      <c r="NLT166" s="71"/>
      <c r="NLU166" s="71"/>
      <c r="NLV166" s="71"/>
      <c r="NLW166" s="71"/>
      <c r="NLX166" s="72"/>
      <c r="NLY166" s="72"/>
      <c r="NLZ166" s="72"/>
      <c r="NMA166" s="72"/>
      <c r="NMB166" s="72"/>
      <c r="NMC166" s="72"/>
      <c r="NMD166" s="72"/>
      <c r="NME166" s="72"/>
      <c r="NMF166" s="72"/>
      <c r="NMG166" s="71"/>
      <c r="NMH166" s="71"/>
      <c r="NMI166" s="71"/>
      <c r="NMJ166" s="71"/>
      <c r="NMK166" s="71"/>
      <c r="NML166" s="71"/>
      <c r="NMM166" s="71"/>
      <c r="NMN166" s="72"/>
      <c r="NMO166" s="72"/>
      <c r="NMP166" s="72"/>
      <c r="NMQ166" s="72"/>
      <c r="NMR166" s="72"/>
      <c r="NMS166" s="72"/>
      <c r="NMT166" s="72"/>
      <c r="NMU166" s="72"/>
      <c r="NMV166" s="72"/>
      <c r="NMW166" s="71"/>
      <c r="NMX166" s="71"/>
      <c r="NMY166" s="71"/>
      <c r="NMZ166" s="71"/>
      <c r="NNA166" s="71"/>
      <c r="NNB166" s="71"/>
      <c r="NNC166" s="71"/>
      <c r="NND166" s="72"/>
      <c r="NNE166" s="72"/>
      <c r="NNF166" s="72"/>
      <c r="NNG166" s="72"/>
      <c r="NNH166" s="72"/>
      <c r="NNI166" s="72"/>
      <c r="NNJ166" s="72"/>
      <c r="NNK166" s="72"/>
      <c r="NNL166" s="72"/>
      <c r="NNM166" s="71"/>
      <c r="NNN166" s="71"/>
      <c r="NNO166" s="71"/>
      <c r="NNP166" s="71"/>
      <c r="NNQ166" s="71"/>
      <c r="NNR166" s="71"/>
      <c r="NNS166" s="71"/>
      <c r="NNT166" s="72"/>
      <c r="NNU166" s="72"/>
      <c r="NNV166" s="72"/>
      <c r="NNW166" s="72"/>
      <c r="NNX166" s="72"/>
      <c r="NNY166" s="72"/>
      <c r="NNZ166" s="72"/>
      <c r="NOA166" s="72"/>
      <c r="NOB166" s="72"/>
      <c r="NOC166" s="71"/>
      <c r="NOD166" s="71"/>
      <c r="NOE166" s="71"/>
      <c r="NOF166" s="71"/>
      <c r="NOG166" s="71"/>
      <c r="NOH166" s="71"/>
      <c r="NOI166" s="71"/>
      <c r="NOJ166" s="72"/>
      <c r="NOK166" s="72"/>
      <c r="NOL166" s="72"/>
      <c r="NOM166" s="72"/>
      <c r="NON166" s="72"/>
      <c r="NOO166" s="72"/>
      <c r="NOP166" s="72"/>
      <c r="NOQ166" s="72"/>
      <c r="NOR166" s="72"/>
      <c r="NOS166" s="71"/>
      <c r="NOT166" s="71"/>
      <c r="NOU166" s="71"/>
      <c r="NOV166" s="71"/>
      <c r="NOW166" s="71"/>
      <c r="NOX166" s="71"/>
      <c r="NOY166" s="71"/>
      <c r="NOZ166" s="72"/>
      <c r="NPA166" s="72"/>
      <c r="NPB166" s="72"/>
      <c r="NPC166" s="72"/>
      <c r="NPD166" s="72"/>
      <c r="NPE166" s="72"/>
      <c r="NPF166" s="72"/>
      <c r="NPG166" s="72"/>
      <c r="NPH166" s="72"/>
      <c r="NPI166" s="71"/>
      <c r="NPJ166" s="71"/>
      <c r="NPK166" s="71"/>
      <c r="NPL166" s="71"/>
      <c r="NPM166" s="71"/>
      <c r="NPN166" s="71"/>
      <c r="NPO166" s="71"/>
      <c r="NPP166" s="72"/>
      <c r="NPQ166" s="72"/>
      <c r="NPR166" s="72"/>
      <c r="NPS166" s="72"/>
      <c r="NPT166" s="72"/>
      <c r="NPU166" s="72"/>
      <c r="NPV166" s="72"/>
      <c r="NPW166" s="72"/>
      <c r="NPX166" s="72"/>
      <c r="NPY166" s="71"/>
      <c r="NPZ166" s="71"/>
      <c r="NQA166" s="71"/>
      <c r="NQB166" s="71"/>
      <c r="NQC166" s="71"/>
      <c r="NQD166" s="71"/>
      <c r="NQE166" s="71"/>
      <c r="NQF166" s="72"/>
      <c r="NQG166" s="72"/>
      <c r="NQH166" s="72"/>
      <c r="NQI166" s="72"/>
      <c r="NQJ166" s="72"/>
      <c r="NQK166" s="72"/>
      <c r="NQL166" s="72"/>
      <c r="NQM166" s="72"/>
      <c r="NQN166" s="72"/>
      <c r="NQO166" s="71"/>
      <c r="NQP166" s="71"/>
      <c r="NQQ166" s="71"/>
      <c r="NQR166" s="71"/>
      <c r="NQS166" s="71"/>
      <c r="NQT166" s="71"/>
      <c r="NQU166" s="71"/>
      <c r="NQV166" s="72"/>
      <c r="NQW166" s="72"/>
      <c r="NQX166" s="72"/>
      <c r="NQY166" s="72"/>
      <c r="NQZ166" s="72"/>
      <c r="NRA166" s="72"/>
      <c r="NRB166" s="72"/>
      <c r="NRC166" s="72"/>
      <c r="NRD166" s="72"/>
      <c r="NRE166" s="71"/>
      <c r="NRF166" s="71"/>
      <c r="NRG166" s="71"/>
      <c r="NRH166" s="71"/>
      <c r="NRI166" s="71"/>
      <c r="NRJ166" s="71"/>
      <c r="NRK166" s="71"/>
      <c r="NRL166" s="72"/>
      <c r="NRM166" s="72"/>
      <c r="NRN166" s="72"/>
      <c r="NRO166" s="72"/>
      <c r="NRP166" s="72"/>
      <c r="NRQ166" s="72"/>
      <c r="NRR166" s="72"/>
      <c r="NRS166" s="72"/>
      <c r="NRT166" s="72"/>
      <c r="NRU166" s="71"/>
      <c r="NRV166" s="71"/>
      <c r="NRW166" s="71"/>
      <c r="NRX166" s="71"/>
      <c r="NRY166" s="71"/>
      <c r="NRZ166" s="71"/>
      <c r="NSA166" s="71"/>
      <c r="NSB166" s="72"/>
      <c r="NSC166" s="72"/>
      <c r="NSD166" s="72"/>
      <c r="NSE166" s="72"/>
      <c r="NSF166" s="72"/>
      <c r="NSG166" s="72"/>
      <c r="NSH166" s="72"/>
      <c r="NSI166" s="72"/>
      <c r="NSJ166" s="72"/>
      <c r="NSK166" s="71"/>
      <c r="NSL166" s="71"/>
      <c r="NSM166" s="71"/>
      <c r="NSN166" s="71"/>
      <c r="NSO166" s="71"/>
      <c r="NSP166" s="71"/>
      <c r="NSQ166" s="71"/>
      <c r="NSR166" s="72"/>
      <c r="NSS166" s="72"/>
      <c r="NST166" s="72"/>
      <c r="NSU166" s="72"/>
      <c r="NSV166" s="72"/>
      <c r="NSW166" s="72"/>
      <c r="NSX166" s="72"/>
      <c r="NSY166" s="72"/>
      <c r="NSZ166" s="72"/>
      <c r="NTA166" s="71"/>
      <c r="NTB166" s="71"/>
      <c r="NTC166" s="71"/>
      <c r="NTD166" s="71"/>
      <c r="NTE166" s="71"/>
      <c r="NTF166" s="71"/>
      <c r="NTG166" s="71"/>
      <c r="NTH166" s="72"/>
      <c r="NTI166" s="72"/>
      <c r="NTJ166" s="72"/>
      <c r="NTK166" s="72"/>
      <c r="NTL166" s="72"/>
      <c r="NTM166" s="72"/>
      <c r="NTN166" s="72"/>
      <c r="NTO166" s="72"/>
      <c r="NTP166" s="72"/>
      <c r="NTQ166" s="71"/>
      <c r="NTR166" s="71"/>
      <c r="NTS166" s="71"/>
      <c r="NTT166" s="71"/>
      <c r="NTU166" s="71"/>
      <c r="NTV166" s="71"/>
      <c r="NTW166" s="71"/>
      <c r="NTX166" s="72"/>
      <c r="NTY166" s="72"/>
      <c r="NTZ166" s="72"/>
      <c r="NUA166" s="72"/>
      <c r="NUB166" s="72"/>
      <c r="NUC166" s="72"/>
      <c r="NUD166" s="72"/>
      <c r="NUE166" s="72"/>
      <c r="NUF166" s="72"/>
      <c r="NUG166" s="71"/>
      <c r="NUH166" s="71"/>
      <c r="NUI166" s="71"/>
      <c r="NUJ166" s="71"/>
      <c r="NUK166" s="71"/>
      <c r="NUL166" s="71"/>
      <c r="NUM166" s="71"/>
      <c r="NUN166" s="72"/>
      <c r="NUO166" s="72"/>
      <c r="NUP166" s="72"/>
      <c r="NUQ166" s="72"/>
      <c r="NUR166" s="72"/>
      <c r="NUS166" s="72"/>
      <c r="NUT166" s="72"/>
      <c r="NUU166" s="72"/>
      <c r="NUV166" s="72"/>
      <c r="NUW166" s="71"/>
      <c r="NUX166" s="71"/>
      <c r="NUY166" s="71"/>
      <c r="NUZ166" s="71"/>
      <c r="NVA166" s="71"/>
      <c r="NVB166" s="71"/>
      <c r="NVC166" s="71"/>
      <c r="NVD166" s="72"/>
      <c r="NVE166" s="72"/>
      <c r="NVF166" s="72"/>
      <c r="NVG166" s="72"/>
      <c r="NVH166" s="72"/>
      <c r="NVI166" s="72"/>
      <c r="NVJ166" s="72"/>
      <c r="NVK166" s="72"/>
      <c r="NVL166" s="72"/>
      <c r="NVM166" s="71"/>
      <c r="NVN166" s="71"/>
      <c r="NVO166" s="71"/>
      <c r="NVP166" s="71"/>
      <c r="NVQ166" s="71"/>
      <c r="NVR166" s="71"/>
      <c r="NVS166" s="71"/>
      <c r="NVT166" s="72"/>
      <c r="NVU166" s="72"/>
      <c r="NVV166" s="72"/>
      <c r="NVW166" s="72"/>
      <c r="NVX166" s="72"/>
      <c r="NVY166" s="72"/>
      <c r="NVZ166" s="72"/>
      <c r="NWA166" s="72"/>
      <c r="NWB166" s="72"/>
      <c r="NWC166" s="71"/>
      <c r="NWD166" s="71"/>
      <c r="NWE166" s="71"/>
      <c r="NWF166" s="71"/>
      <c r="NWG166" s="71"/>
      <c r="NWH166" s="71"/>
      <c r="NWI166" s="71"/>
      <c r="NWJ166" s="72"/>
      <c r="NWK166" s="72"/>
      <c r="NWL166" s="72"/>
      <c r="NWM166" s="72"/>
      <c r="NWN166" s="72"/>
      <c r="NWO166" s="72"/>
      <c r="NWP166" s="72"/>
      <c r="NWQ166" s="72"/>
      <c r="NWR166" s="72"/>
      <c r="NWS166" s="71"/>
      <c r="NWT166" s="71"/>
      <c r="NWU166" s="71"/>
      <c r="NWV166" s="71"/>
      <c r="NWW166" s="71"/>
      <c r="NWX166" s="71"/>
      <c r="NWY166" s="71"/>
      <c r="NWZ166" s="72"/>
      <c r="NXA166" s="72"/>
      <c r="NXB166" s="72"/>
      <c r="NXC166" s="72"/>
      <c r="NXD166" s="72"/>
      <c r="NXE166" s="72"/>
      <c r="NXF166" s="72"/>
      <c r="NXG166" s="72"/>
      <c r="NXH166" s="72"/>
      <c r="NXI166" s="71"/>
      <c r="NXJ166" s="71"/>
      <c r="NXK166" s="71"/>
      <c r="NXL166" s="71"/>
      <c r="NXM166" s="71"/>
      <c r="NXN166" s="71"/>
      <c r="NXO166" s="71"/>
      <c r="NXP166" s="72"/>
      <c r="NXQ166" s="72"/>
      <c r="NXR166" s="72"/>
      <c r="NXS166" s="72"/>
      <c r="NXT166" s="72"/>
      <c r="NXU166" s="72"/>
      <c r="NXV166" s="72"/>
      <c r="NXW166" s="72"/>
      <c r="NXX166" s="72"/>
      <c r="NXY166" s="71"/>
      <c r="NXZ166" s="71"/>
      <c r="NYA166" s="71"/>
      <c r="NYB166" s="71"/>
      <c r="NYC166" s="71"/>
      <c r="NYD166" s="71"/>
      <c r="NYE166" s="71"/>
      <c r="NYF166" s="72"/>
      <c r="NYG166" s="72"/>
      <c r="NYH166" s="72"/>
      <c r="NYI166" s="72"/>
      <c r="NYJ166" s="72"/>
      <c r="NYK166" s="72"/>
      <c r="NYL166" s="72"/>
      <c r="NYM166" s="72"/>
      <c r="NYN166" s="72"/>
      <c r="NYO166" s="71"/>
      <c r="NYP166" s="71"/>
      <c r="NYQ166" s="71"/>
      <c r="NYR166" s="71"/>
      <c r="NYS166" s="71"/>
      <c r="NYT166" s="71"/>
      <c r="NYU166" s="71"/>
      <c r="NYV166" s="72"/>
      <c r="NYW166" s="72"/>
      <c r="NYX166" s="72"/>
      <c r="NYY166" s="72"/>
      <c r="NYZ166" s="72"/>
      <c r="NZA166" s="72"/>
      <c r="NZB166" s="72"/>
      <c r="NZC166" s="72"/>
      <c r="NZD166" s="72"/>
      <c r="NZE166" s="71"/>
      <c r="NZF166" s="71"/>
      <c r="NZG166" s="71"/>
      <c r="NZH166" s="71"/>
      <c r="NZI166" s="71"/>
      <c r="NZJ166" s="71"/>
      <c r="NZK166" s="71"/>
      <c r="NZL166" s="72"/>
      <c r="NZM166" s="72"/>
      <c r="NZN166" s="72"/>
      <c r="NZO166" s="72"/>
      <c r="NZP166" s="72"/>
      <c r="NZQ166" s="72"/>
      <c r="NZR166" s="72"/>
      <c r="NZS166" s="72"/>
      <c r="NZT166" s="72"/>
      <c r="NZU166" s="71"/>
      <c r="NZV166" s="71"/>
      <c r="NZW166" s="71"/>
      <c r="NZX166" s="71"/>
      <c r="NZY166" s="71"/>
      <c r="NZZ166" s="71"/>
      <c r="OAA166" s="71"/>
      <c r="OAB166" s="72"/>
      <c r="OAC166" s="72"/>
      <c r="OAD166" s="72"/>
      <c r="OAE166" s="72"/>
      <c r="OAF166" s="72"/>
      <c r="OAG166" s="72"/>
      <c r="OAH166" s="72"/>
      <c r="OAI166" s="72"/>
      <c r="OAJ166" s="72"/>
      <c r="OAK166" s="71"/>
      <c r="OAL166" s="71"/>
      <c r="OAM166" s="71"/>
      <c r="OAN166" s="71"/>
      <c r="OAO166" s="71"/>
      <c r="OAP166" s="71"/>
      <c r="OAQ166" s="71"/>
      <c r="OAR166" s="72"/>
      <c r="OAS166" s="72"/>
      <c r="OAT166" s="72"/>
      <c r="OAU166" s="72"/>
      <c r="OAV166" s="72"/>
      <c r="OAW166" s="72"/>
      <c r="OAX166" s="72"/>
      <c r="OAY166" s="72"/>
      <c r="OAZ166" s="72"/>
      <c r="OBA166" s="71"/>
      <c r="OBB166" s="71"/>
      <c r="OBC166" s="71"/>
      <c r="OBD166" s="71"/>
      <c r="OBE166" s="71"/>
      <c r="OBF166" s="71"/>
      <c r="OBG166" s="71"/>
      <c r="OBH166" s="72"/>
      <c r="OBI166" s="72"/>
      <c r="OBJ166" s="72"/>
      <c r="OBK166" s="72"/>
      <c r="OBL166" s="72"/>
      <c r="OBM166" s="72"/>
      <c r="OBN166" s="72"/>
      <c r="OBO166" s="72"/>
      <c r="OBP166" s="72"/>
      <c r="OBQ166" s="71"/>
      <c r="OBR166" s="71"/>
      <c r="OBS166" s="71"/>
      <c r="OBT166" s="71"/>
      <c r="OBU166" s="71"/>
      <c r="OBV166" s="71"/>
      <c r="OBW166" s="71"/>
      <c r="OBX166" s="72"/>
      <c r="OBY166" s="72"/>
      <c r="OBZ166" s="72"/>
      <c r="OCA166" s="72"/>
      <c r="OCB166" s="72"/>
      <c r="OCC166" s="72"/>
      <c r="OCD166" s="72"/>
      <c r="OCE166" s="72"/>
      <c r="OCF166" s="72"/>
      <c r="OCG166" s="71"/>
      <c r="OCH166" s="71"/>
      <c r="OCI166" s="71"/>
      <c r="OCJ166" s="71"/>
      <c r="OCK166" s="71"/>
      <c r="OCL166" s="71"/>
      <c r="OCM166" s="71"/>
      <c r="OCN166" s="72"/>
      <c r="OCO166" s="72"/>
      <c r="OCP166" s="72"/>
      <c r="OCQ166" s="72"/>
      <c r="OCR166" s="72"/>
      <c r="OCS166" s="72"/>
      <c r="OCT166" s="72"/>
      <c r="OCU166" s="72"/>
      <c r="OCV166" s="72"/>
      <c r="OCW166" s="71"/>
      <c r="OCX166" s="71"/>
      <c r="OCY166" s="71"/>
      <c r="OCZ166" s="71"/>
      <c r="ODA166" s="71"/>
      <c r="ODB166" s="71"/>
      <c r="ODC166" s="71"/>
      <c r="ODD166" s="72"/>
      <c r="ODE166" s="72"/>
      <c r="ODF166" s="72"/>
      <c r="ODG166" s="72"/>
      <c r="ODH166" s="72"/>
      <c r="ODI166" s="72"/>
      <c r="ODJ166" s="72"/>
      <c r="ODK166" s="72"/>
      <c r="ODL166" s="72"/>
      <c r="ODM166" s="71"/>
      <c r="ODN166" s="71"/>
      <c r="ODO166" s="71"/>
      <c r="ODP166" s="71"/>
      <c r="ODQ166" s="71"/>
      <c r="ODR166" s="71"/>
      <c r="ODS166" s="71"/>
      <c r="ODT166" s="72"/>
      <c r="ODU166" s="72"/>
      <c r="ODV166" s="72"/>
      <c r="ODW166" s="72"/>
      <c r="ODX166" s="72"/>
      <c r="ODY166" s="72"/>
      <c r="ODZ166" s="72"/>
      <c r="OEA166" s="72"/>
      <c r="OEB166" s="72"/>
      <c r="OEC166" s="71"/>
      <c r="OED166" s="71"/>
      <c r="OEE166" s="71"/>
      <c r="OEF166" s="71"/>
      <c r="OEG166" s="71"/>
      <c r="OEH166" s="71"/>
      <c r="OEI166" s="71"/>
      <c r="OEJ166" s="72"/>
      <c r="OEK166" s="72"/>
      <c r="OEL166" s="72"/>
      <c r="OEM166" s="72"/>
      <c r="OEN166" s="72"/>
      <c r="OEO166" s="72"/>
      <c r="OEP166" s="72"/>
      <c r="OEQ166" s="72"/>
      <c r="OER166" s="72"/>
      <c r="OES166" s="71"/>
      <c r="OET166" s="71"/>
      <c r="OEU166" s="71"/>
      <c r="OEV166" s="71"/>
      <c r="OEW166" s="71"/>
      <c r="OEX166" s="71"/>
      <c r="OEY166" s="71"/>
      <c r="OEZ166" s="72"/>
      <c r="OFA166" s="72"/>
      <c r="OFB166" s="72"/>
      <c r="OFC166" s="72"/>
      <c r="OFD166" s="72"/>
      <c r="OFE166" s="72"/>
      <c r="OFF166" s="72"/>
      <c r="OFG166" s="72"/>
      <c r="OFH166" s="72"/>
      <c r="OFI166" s="71"/>
      <c r="OFJ166" s="71"/>
      <c r="OFK166" s="71"/>
      <c r="OFL166" s="71"/>
      <c r="OFM166" s="71"/>
      <c r="OFN166" s="71"/>
      <c r="OFO166" s="71"/>
      <c r="OFP166" s="72"/>
      <c r="OFQ166" s="72"/>
      <c r="OFR166" s="72"/>
      <c r="OFS166" s="72"/>
      <c r="OFT166" s="72"/>
      <c r="OFU166" s="72"/>
      <c r="OFV166" s="72"/>
      <c r="OFW166" s="72"/>
      <c r="OFX166" s="72"/>
      <c r="OFY166" s="71"/>
      <c r="OFZ166" s="71"/>
      <c r="OGA166" s="71"/>
      <c r="OGB166" s="71"/>
      <c r="OGC166" s="71"/>
      <c r="OGD166" s="71"/>
      <c r="OGE166" s="71"/>
      <c r="OGF166" s="72"/>
      <c r="OGG166" s="72"/>
      <c r="OGH166" s="72"/>
      <c r="OGI166" s="72"/>
      <c r="OGJ166" s="72"/>
      <c r="OGK166" s="72"/>
      <c r="OGL166" s="72"/>
      <c r="OGM166" s="72"/>
      <c r="OGN166" s="72"/>
      <c r="OGO166" s="71"/>
      <c r="OGP166" s="71"/>
      <c r="OGQ166" s="71"/>
      <c r="OGR166" s="71"/>
      <c r="OGS166" s="71"/>
      <c r="OGT166" s="71"/>
      <c r="OGU166" s="71"/>
      <c r="OGV166" s="72"/>
      <c r="OGW166" s="72"/>
      <c r="OGX166" s="72"/>
      <c r="OGY166" s="72"/>
      <c r="OGZ166" s="72"/>
      <c r="OHA166" s="72"/>
      <c r="OHB166" s="72"/>
      <c r="OHC166" s="72"/>
      <c r="OHD166" s="72"/>
      <c r="OHE166" s="71"/>
      <c r="OHF166" s="71"/>
      <c r="OHG166" s="71"/>
      <c r="OHH166" s="71"/>
      <c r="OHI166" s="71"/>
      <c r="OHJ166" s="71"/>
      <c r="OHK166" s="71"/>
      <c r="OHL166" s="72"/>
      <c r="OHM166" s="72"/>
      <c r="OHN166" s="72"/>
      <c r="OHO166" s="72"/>
      <c r="OHP166" s="72"/>
      <c r="OHQ166" s="72"/>
      <c r="OHR166" s="72"/>
      <c r="OHS166" s="72"/>
      <c r="OHT166" s="72"/>
      <c r="OHU166" s="71"/>
      <c r="OHV166" s="71"/>
      <c r="OHW166" s="71"/>
      <c r="OHX166" s="71"/>
      <c r="OHY166" s="71"/>
      <c r="OHZ166" s="71"/>
      <c r="OIA166" s="71"/>
      <c r="OIB166" s="72"/>
      <c r="OIC166" s="72"/>
      <c r="OID166" s="72"/>
      <c r="OIE166" s="72"/>
      <c r="OIF166" s="72"/>
      <c r="OIG166" s="72"/>
      <c r="OIH166" s="72"/>
      <c r="OII166" s="72"/>
      <c r="OIJ166" s="72"/>
      <c r="OIK166" s="71"/>
      <c r="OIL166" s="71"/>
      <c r="OIM166" s="71"/>
      <c r="OIN166" s="71"/>
      <c r="OIO166" s="71"/>
      <c r="OIP166" s="71"/>
      <c r="OIQ166" s="71"/>
      <c r="OIR166" s="72"/>
      <c r="OIS166" s="72"/>
      <c r="OIT166" s="72"/>
      <c r="OIU166" s="72"/>
      <c r="OIV166" s="72"/>
      <c r="OIW166" s="72"/>
      <c r="OIX166" s="72"/>
      <c r="OIY166" s="72"/>
      <c r="OIZ166" s="72"/>
      <c r="OJA166" s="71"/>
      <c r="OJB166" s="71"/>
      <c r="OJC166" s="71"/>
      <c r="OJD166" s="71"/>
      <c r="OJE166" s="71"/>
      <c r="OJF166" s="71"/>
      <c r="OJG166" s="71"/>
      <c r="OJH166" s="72"/>
      <c r="OJI166" s="72"/>
      <c r="OJJ166" s="72"/>
      <c r="OJK166" s="72"/>
      <c r="OJL166" s="72"/>
      <c r="OJM166" s="72"/>
      <c r="OJN166" s="72"/>
      <c r="OJO166" s="72"/>
      <c r="OJP166" s="72"/>
      <c r="OJQ166" s="71"/>
      <c r="OJR166" s="71"/>
      <c r="OJS166" s="71"/>
      <c r="OJT166" s="71"/>
      <c r="OJU166" s="71"/>
      <c r="OJV166" s="71"/>
      <c r="OJW166" s="71"/>
      <c r="OJX166" s="72"/>
      <c r="OJY166" s="72"/>
      <c r="OJZ166" s="72"/>
      <c r="OKA166" s="72"/>
      <c r="OKB166" s="72"/>
      <c r="OKC166" s="72"/>
      <c r="OKD166" s="72"/>
      <c r="OKE166" s="72"/>
      <c r="OKF166" s="72"/>
      <c r="OKG166" s="71"/>
      <c r="OKH166" s="71"/>
      <c r="OKI166" s="71"/>
      <c r="OKJ166" s="71"/>
      <c r="OKK166" s="71"/>
      <c r="OKL166" s="71"/>
      <c r="OKM166" s="71"/>
      <c r="OKN166" s="72"/>
      <c r="OKO166" s="72"/>
      <c r="OKP166" s="72"/>
      <c r="OKQ166" s="72"/>
      <c r="OKR166" s="72"/>
      <c r="OKS166" s="72"/>
      <c r="OKT166" s="72"/>
      <c r="OKU166" s="72"/>
      <c r="OKV166" s="72"/>
      <c r="OKW166" s="71"/>
      <c r="OKX166" s="71"/>
      <c r="OKY166" s="71"/>
      <c r="OKZ166" s="71"/>
      <c r="OLA166" s="71"/>
      <c r="OLB166" s="71"/>
      <c r="OLC166" s="71"/>
      <c r="OLD166" s="72"/>
      <c r="OLE166" s="72"/>
      <c r="OLF166" s="72"/>
      <c r="OLG166" s="72"/>
      <c r="OLH166" s="72"/>
      <c r="OLI166" s="72"/>
      <c r="OLJ166" s="72"/>
      <c r="OLK166" s="72"/>
      <c r="OLL166" s="72"/>
      <c r="OLM166" s="71"/>
      <c r="OLN166" s="71"/>
      <c r="OLO166" s="71"/>
      <c r="OLP166" s="71"/>
      <c r="OLQ166" s="71"/>
      <c r="OLR166" s="71"/>
      <c r="OLS166" s="71"/>
      <c r="OLT166" s="72"/>
      <c r="OLU166" s="72"/>
      <c r="OLV166" s="72"/>
      <c r="OLW166" s="72"/>
      <c r="OLX166" s="72"/>
      <c r="OLY166" s="72"/>
      <c r="OLZ166" s="72"/>
      <c r="OMA166" s="72"/>
      <c r="OMB166" s="72"/>
      <c r="OMC166" s="71"/>
      <c r="OMD166" s="71"/>
      <c r="OME166" s="71"/>
      <c r="OMF166" s="71"/>
      <c r="OMG166" s="71"/>
      <c r="OMH166" s="71"/>
      <c r="OMI166" s="71"/>
      <c r="OMJ166" s="72"/>
      <c r="OMK166" s="72"/>
      <c r="OML166" s="72"/>
      <c r="OMM166" s="72"/>
      <c r="OMN166" s="72"/>
      <c r="OMO166" s="72"/>
      <c r="OMP166" s="72"/>
      <c r="OMQ166" s="72"/>
      <c r="OMR166" s="72"/>
      <c r="OMS166" s="71"/>
      <c r="OMT166" s="71"/>
      <c r="OMU166" s="71"/>
      <c r="OMV166" s="71"/>
      <c r="OMW166" s="71"/>
      <c r="OMX166" s="71"/>
      <c r="OMY166" s="71"/>
      <c r="OMZ166" s="72"/>
      <c r="ONA166" s="72"/>
      <c r="ONB166" s="72"/>
      <c r="ONC166" s="72"/>
      <c r="OND166" s="72"/>
      <c r="ONE166" s="72"/>
      <c r="ONF166" s="72"/>
      <c r="ONG166" s="72"/>
      <c r="ONH166" s="72"/>
      <c r="ONI166" s="71"/>
      <c r="ONJ166" s="71"/>
      <c r="ONK166" s="71"/>
      <c r="ONL166" s="71"/>
      <c r="ONM166" s="71"/>
      <c r="ONN166" s="71"/>
      <c r="ONO166" s="71"/>
      <c r="ONP166" s="72"/>
      <c r="ONQ166" s="72"/>
      <c r="ONR166" s="72"/>
      <c r="ONS166" s="72"/>
      <c r="ONT166" s="72"/>
      <c r="ONU166" s="72"/>
      <c r="ONV166" s="72"/>
      <c r="ONW166" s="72"/>
      <c r="ONX166" s="72"/>
      <c r="ONY166" s="71"/>
      <c r="ONZ166" s="71"/>
      <c r="OOA166" s="71"/>
      <c r="OOB166" s="71"/>
      <c r="OOC166" s="71"/>
      <c r="OOD166" s="71"/>
      <c r="OOE166" s="71"/>
      <c r="OOF166" s="72"/>
      <c r="OOG166" s="72"/>
      <c r="OOH166" s="72"/>
      <c r="OOI166" s="72"/>
      <c r="OOJ166" s="72"/>
      <c r="OOK166" s="72"/>
      <c r="OOL166" s="72"/>
      <c r="OOM166" s="72"/>
      <c r="OON166" s="72"/>
      <c r="OOO166" s="71"/>
      <c r="OOP166" s="71"/>
      <c r="OOQ166" s="71"/>
      <c r="OOR166" s="71"/>
      <c r="OOS166" s="71"/>
      <c r="OOT166" s="71"/>
      <c r="OOU166" s="71"/>
      <c r="OOV166" s="72"/>
      <c r="OOW166" s="72"/>
      <c r="OOX166" s="72"/>
      <c r="OOY166" s="72"/>
      <c r="OOZ166" s="72"/>
      <c r="OPA166" s="72"/>
      <c r="OPB166" s="72"/>
      <c r="OPC166" s="72"/>
      <c r="OPD166" s="72"/>
      <c r="OPE166" s="71"/>
      <c r="OPF166" s="71"/>
      <c r="OPG166" s="71"/>
      <c r="OPH166" s="71"/>
      <c r="OPI166" s="71"/>
      <c r="OPJ166" s="71"/>
      <c r="OPK166" s="71"/>
      <c r="OPL166" s="72"/>
      <c r="OPM166" s="72"/>
      <c r="OPN166" s="72"/>
      <c r="OPO166" s="72"/>
      <c r="OPP166" s="72"/>
      <c r="OPQ166" s="72"/>
      <c r="OPR166" s="72"/>
      <c r="OPS166" s="72"/>
      <c r="OPT166" s="72"/>
      <c r="OPU166" s="71"/>
      <c r="OPV166" s="71"/>
      <c r="OPW166" s="71"/>
      <c r="OPX166" s="71"/>
      <c r="OPY166" s="71"/>
      <c r="OPZ166" s="71"/>
      <c r="OQA166" s="71"/>
      <c r="OQB166" s="72"/>
      <c r="OQC166" s="72"/>
      <c r="OQD166" s="72"/>
      <c r="OQE166" s="72"/>
      <c r="OQF166" s="72"/>
      <c r="OQG166" s="72"/>
      <c r="OQH166" s="72"/>
      <c r="OQI166" s="72"/>
      <c r="OQJ166" s="72"/>
      <c r="OQK166" s="71"/>
      <c r="OQL166" s="71"/>
      <c r="OQM166" s="71"/>
      <c r="OQN166" s="71"/>
      <c r="OQO166" s="71"/>
      <c r="OQP166" s="71"/>
      <c r="OQQ166" s="71"/>
      <c r="OQR166" s="72"/>
      <c r="OQS166" s="72"/>
      <c r="OQT166" s="72"/>
      <c r="OQU166" s="72"/>
      <c r="OQV166" s="72"/>
      <c r="OQW166" s="72"/>
      <c r="OQX166" s="72"/>
      <c r="OQY166" s="72"/>
      <c r="OQZ166" s="72"/>
      <c r="ORA166" s="71"/>
      <c r="ORB166" s="71"/>
      <c r="ORC166" s="71"/>
      <c r="ORD166" s="71"/>
      <c r="ORE166" s="71"/>
      <c r="ORF166" s="71"/>
      <c r="ORG166" s="71"/>
      <c r="ORH166" s="72"/>
      <c r="ORI166" s="72"/>
      <c r="ORJ166" s="72"/>
      <c r="ORK166" s="72"/>
      <c r="ORL166" s="72"/>
      <c r="ORM166" s="72"/>
      <c r="ORN166" s="72"/>
      <c r="ORO166" s="72"/>
      <c r="ORP166" s="72"/>
      <c r="ORQ166" s="71"/>
      <c r="ORR166" s="71"/>
      <c r="ORS166" s="71"/>
      <c r="ORT166" s="71"/>
      <c r="ORU166" s="71"/>
      <c r="ORV166" s="71"/>
      <c r="ORW166" s="71"/>
      <c r="ORX166" s="72"/>
      <c r="ORY166" s="72"/>
      <c r="ORZ166" s="72"/>
      <c r="OSA166" s="72"/>
      <c r="OSB166" s="72"/>
      <c r="OSC166" s="72"/>
      <c r="OSD166" s="72"/>
      <c r="OSE166" s="72"/>
      <c r="OSF166" s="72"/>
      <c r="OSG166" s="71"/>
      <c r="OSH166" s="71"/>
      <c r="OSI166" s="71"/>
      <c r="OSJ166" s="71"/>
      <c r="OSK166" s="71"/>
      <c r="OSL166" s="71"/>
      <c r="OSM166" s="71"/>
      <c r="OSN166" s="72"/>
      <c r="OSO166" s="72"/>
      <c r="OSP166" s="72"/>
      <c r="OSQ166" s="72"/>
      <c r="OSR166" s="72"/>
      <c r="OSS166" s="72"/>
      <c r="OST166" s="72"/>
      <c r="OSU166" s="72"/>
      <c r="OSV166" s="72"/>
      <c r="OSW166" s="71"/>
      <c r="OSX166" s="71"/>
      <c r="OSY166" s="71"/>
      <c r="OSZ166" s="71"/>
      <c r="OTA166" s="71"/>
      <c r="OTB166" s="71"/>
      <c r="OTC166" s="71"/>
      <c r="OTD166" s="72"/>
      <c r="OTE166" s="72"/>
      <c r="OTF166" s="72"/>
      <c r="OTG166" s="72"/>
      <c r="OTH166" s="72"/>
      <c r="OTI166" s="72"/>
      <c r="OTJ166" s="72"/>
      <c r="OTK166" s="72"/>
      <c r="OTL166" s="72"/>
      <c r="OTM166" s="71"/>
      <c r="OTN166" s="71"/>
      <c r="OTO166" s="71"/>
      <c r="OTP166" s="71"/>
      <c r="OTQ166" s="71"/>
      <c r="OTR166" s="71"/>
      <c r="OTS166" s="71"/>
      <c r="OTT166" s="72"/>
      <c r="OTU166" s="72"/>
      <c r="OTV166" s="72"/>
      <c r="OTW166" s="72"/>
      <c r="OTX166" s="72"/>
      <c r="OTY166" s="72"/>
      <c r="OTZ166" s="72"/>
      <c r="OUA166" s="72"/>
      <c r="OUB166" s="72"/>
      <c r="OUC166" s="71"/>
      <c r="OUD166" s="71"/>
      <c r="OUE166" s="71"/>
      <c r="OUF166" s="71"/>
      <c r="OUG166" s="71"/>
      <c r="OUH166" s="71"/>
      <c r="OUI166" s="71"/>
      <c r="OUJ166" s="72"/>
      <c r="OUK166" s="72"/>
      <c r="OUL166" s="72"/>
      <c r="OUM166" s="72"/>
      <c r="OUN166" s="72"/>
      <c r="OUO166" s="72"/>
      <c r="OUP166" s="72"/>
      <c r="OUQ166" s="72"/>
      <c r="OUR166" s="72"/>
      <c r="OUS166" s="71"/>
      <c r="OUT166" s="71"/>
      <c r="OUU166" s="71"/>
      <c r="OUV166" s="71"/>
      <c r="OUW166" s="71"/>
      <c r="OUX166" s="71"/>
      <c r="OUY166" s="71"/>
      <c r="OUZ166" s="72"/>
      <c r="OVA166" s="72"/>
      <c r="OVB166" s="72"/>
      <c r="OVC166" s="72"/>
      <c r="OVD166" s="72"/>
      <c r="OVE166" s="72"/>
      <c r="OVF166" s="72"/>
      <c r="OVG166" s="72"/>
      <c r="OVH166" s="72"/>
      <c r="OVI166" s="71"/>
      <c r="OVJ166" s="71"/>
      <c r="OVK166" s="71"/>
      <c r="OVL166" s="71"/>
      <c r="OVM166" s="71"/>
      <c r="OVN166" s="71"/>
      <c r="OVO166" s="71"/>
      <c r="OVP166" s="72"/>
      <c r="OVQ166" s="72"/>
      <c r="OVR166" s="72"/>
      <c r="OVS166" s="72"/>
      <c r="OVT166" s="72"/>
      <c r="OVU166" s="72"/>
      <c r="OVV166" s="72"/>
      <c r="OVW166" s="72"/>
      <c r="OVX166" s="72"/>
      <c r="OVY166" s="71"/>
      <c r="OVZ166" s="71"/>
      <c r="OWA166" s="71"/>
      <c r="OWB166" s="71"/>
      <c r="OWC166" s="71"/>
      <c r="OWD166" s="71"/>
      <c r="OWE166" s="71"/>
      <c r="OWF166" s="72"/>
      <c r="OWG166" s="72"/>
      <c r="OWH166" s="72"/>
      <c r="OWI166" s="72"/>
      <c r="OWJ166" s="72"/>
      <c r="OWK166" s="72"/>
      <c r="OWL166" s="72"/>
      <c r="OWM166" s="72"/>
      <c r="OWN166" s="72"/>
      <c r="OWO166" s="71"/>
      <c r="OWP166" s="71"/>
      <c r="OWQ166" s="71"/>
      <c r="OWR166" s="71"/>
      <c r="OWS166" s="71"/>
      <c r="OWT166" s="71"/>
      <c r="OWU166" s="71"/>
      <c r="OWV166" s="72"/>
      <c r="OWW166" s="72"/>
      <c r="OWX166" s="72"/>
      <c r="OWY166" s="72"/>
      <c r="OWZ166" s="72"/>
      <c r="OXA166" s="72"/>
      <c r="OXB166" s="72"/>
      <c r="OXC166" s="72"/>
      <c r="OXD166" s="72"/>
      <c r="OXE166" s="71"/>
      <c r="OXF166" s="71"/>
      <c r="OXG166" s="71"/>
      <c r="OXH166" s="71"/>
      <c r="OXI166" s="71"/>
      <c r="OXJ166" s="71"/>
      <c r="OXK166" s="71"/>
      <c r="OXL166" s="72"/>
      <c r="OXM166" s="72"/>
      <c r="OXN166" s="72"/>
      <c r="OXO166" s="72"/>
      <c r="OXP166" s="72"/>
      <c r="OXQ166" s="72"/>
      <c r="OXR166" s="72"/>
      <c r="OXS166" s="72"/>
      <c r="OXT166" s="72"/>
      <c r="OXU166" s="71"/>
      <c r="OXV166" s="71"/>
      <c r="OXW166" s="71"/>
      <c r="OXX166" s="71"/>
      <c r="OXY166" s="71"/>
      <c r="OXZ166" s="71"/>
      <c r="OYA166" s="71"/>
      <c r="OYB166" s="72"/>
      <c r="OYC166" s="72"/>
      <c r="OYD166" s="72"/>
      <c r="OYE166" s="72"/>
      <c r="OYF166" s="72"/>
      <c r="OYG166" s="72"/>
      <c r="OYH166" s="72"/>
      <c r="OYI166" s="72"/>
      <c r="OYJ166" s="72"/>
      <c r="OYK166" s="71"/>
      <c r="OYL166" s="71"/>
      <c r="OYM166" s="71"/>
      <c r="OYN166" s="71"/>
      <c r="OYO166" s="71"/>
      <c r="OYP166" s="71"/>
      <c r="OYQ166" s="71"/>
      <c r="OYR166" s="72"/>
      <c r="OYS166" s="72"/>
      <c r="OYT166" s="72"/>
      <c r="OYU166" s="72"/>
      <c r="OYV166" s="72"/>
      <c r="OYW166" s="72"/>
      <c r="OYX166" s="72"/>
      <c r="OYY166" s="72"/>
      <c r="OYZ166" s="72"/>
      <c r="OZA166" s="71"/>
      <c r="OZB166" s="71"/>
      <c r="OZC166" s="71"/>
      <c r="OZD166" s="71"/>
      <c r="OZE166" s="71"/>
      <c r="OZF166" s="71"/>
      <c r="OZG166" s="71"/>
      <c r="OZH166" s="72"/>
      <c r="OZI166" s="72"/>
      <c r="OZJ166" s="72"/>
      <c r="OZK166" s="72"/>
      <c r="OZL166" s="72"/>
      <c r="OZM166" s="72"/>
      <c r="OZN166" s="72"/>
      <c r="OZO166" s="72"/>
      <c r="OZP166" s="72"/>
      <c r="OZQ166" s="71"/>
      <c r="OZR166" s="71"/>
      <c r="OZS166" s="71"/>
      <c r="OZT166" s="71"/>
      <c r="OZU166" s="71"/>
      <c r="OZV166" s="71"/>
      <c r="OZW166" s="71"/>
      <c r="OZX166" s="72"/>
      <c r="OZY166" s="72"/>
      <c r="OZZ166" s="72"/>
      <c r="PAA166" s="72"/>
      <c r="PAB166" s="72"/>
      <c r="PAC166" s="72"/>
      <c r="PAD166" s="72"/>
      <c r="PAE166" s="72"/>
      <c r="PAF166" s="72"/>
      <c r="PAG166" s="71"/>
      <c r="PAH166" s="71"/>
      <c r="PAI166" s="71"/>
      <c r="PAJ166" s="71"/>
      <c r="PAK166" s="71"/>
      <c r="PAL166" s="71"/>
      <c r="PAM166" s="71"/>
      <c r="PAN166" s="72"/>
      <c r="PAO166" s="72"/>
      <c r="PAP166" s="72"/>
      <c r="PAQ166" s="72"/>
      <c r="PAR166" s="72"/>
      <c r="PAS166" s="72"/>
      <c r="PAT166" s="72"/>
      <c r="PAU166" s="72"/>
      <c r="PAV166" s="72"/>
      <c r="PAW166" s="71"/>
      <c r="PAX166" s="71"/>
      <c r="PAY166" s="71"/>
      <c r="PAZ166" s="71"/>
      <c r="PBA166" s="71"/>
      <c r="PBB166" s="71"/>
      <c r="PBC166" s="71"/>
      <c r="PBD166" s="72"/>
      <c r="PBE166" s="72"/>
      <c r="PBF166" s="72"/>
      <c r="PBG166" s="72"/>
      <c r="PBH166" s="72"/>
      <c r="PBI166" s="72"/>
      <c r="PBJ166" s="72"/>
      <c r="PBK166" s="72"/>
      <c r="PBL166" s="72"/>
      <c r="PBM166" s="71"/>
      <c r="PBN166" s="71"/>
      <c r="PBO166" s="71"/>
      <c r="PBP166" s="71"/>
      <c r="PBQ166" s="71"/>
      <c r="PBR166" s="71"/>
      <c r="PBS166" s="71"/>
      <c r="PBT166" s="72"/>
      <c r="PBU166" s="72"/>
      <c r="PBV166" s="72"/>
      <c r="PBW166" s="72"/>
      <c r="PBX166" s="72"/>
      <c r="PBY166" s="72"/>
      <c r="PBZ166" s="72"/>
      <c r="PCA166" s="72"/>
      <c r="PCB166" s="72"/>
      <c r="PCC166" s="71"/>
      <c r="PCD166" s="71"/>
      <c r="PCE166" s="71"/>
      <c r="PCF166" s="71"/>
      <c r="PCG166" s="71"/>
      <c r="PCH166" s="71"/>
      <c r="PCI166" s="71"/>
      <c r="PCJ166" s="72"/>
      <c r="PCK166" s="72"/>
      <c r="PCL166" s="72"/>
      <c r="PCM166" s="72"/>
      <c r="PCN166" s="72"/>
      <c r="PCO166" s="72"/>
      <c r="PCP166" s="72"/>
      <c r="PCQ166" s="72"/>
      <c r="PCR166" s="72"/>
      <c r="PCS166" s="71"/>
      <c r="PCT166" s="71"/>
      <c r="PCU166" s="71"/>
      <c r="PCV166" s="71"/>
      <c r="PCW166" s="71"/>
      <c r="PCX166" s="71"/>
      <c r="PCY166" s="71"/>
      <c r="PCZ166" s="72"/>
      <c r="PDA166" s="72"/>
      <c r="PDB166" s="72"/>
      <c r="PDC166" s="72"/>
      <c r="PDD166" s="72"/>
      <c r="PDE166" s="72"/>
      <c r="PDF166" s="72"/>
      <c r="PDG166" s="72"/>
      <c r="PDH166" s="72"/>
      <c r="PDI166" s="71"/>
      <c r="PDJ166" s="71"/>
      <c r="PDK166" s="71"/>
      <c r="PDL166" s="71"/>
      <c r="PDM166" s="71"/>
      <c r="PDN166" s="71"/>
      <c r="PDO166" s="71"/>
      <c r="PDP166" s="72"/>
      <c r="PDQ166" s="72"/>
      <c r="PDR166" s="72"/>
      <c r="PDS166" s="72"/>
      <c r="PDT166" s="72"/>
      <c r="PDU166" s="72"/>
      <c r="PDV166" s="72"/>
      <c r="PDW166" s="72"/>
      <c r="PDX166" s="72"/>
      <c r="PDY166" s="71"/>
      <c r="PDZ166" s="71"/>
      <c r="PEA166" s="71"/>
      <c r="PEB166" s="71"/>
      <c r="PEC166" s="71"/>
      <c r="PED166" s="71"/>
      <c r="PEE166" s="71"/>
      <c r="PEF166" s="72"/>
      <c r="PEG166" s="72"/>
      <c r="PEH166" s="72"/>
      <c r="PEI166" s="72"/>
      <c r="PEJ166" s="72"/>
      <c r="PEK166" s="72"/>
      <c r="PEL166" s="72"/>
      <c r="PEM166" s="72"/>
      <c r="PEN166" s="72"/>
      <c r="PEO166" s="71"/>
      <c r="PEP166" s="71"/>
      <c r="PEQ166" s="71"/>
      <c r="PER166" s="71"/>
      <c r="PES166" s="71"/>
      <c r="PET166" s="71"/>
      <c r="PEU166" s="71"/>
      <c r="PEV166" s="72"/>
      <c r="PEW166" s="72"/>
      <c r="PEX166" s="72"/>
      <c r="PEY166" s="72"/>
      <c r="PEZ166" s="72"/>
      <c r="PFA166" s="72"/>
      <c r="PFB166" s="72"/>
      <c r="PFC166" s="72"/>
      <c r="PFD166" s="72"/>
      <c r="PFE166" s="71"/>
      <c r="PFF166" s="71"/>
      <c r="PFG166" s="71"/>
      <c r="PFH166" s="71"/>
      <c r="PFI166" s="71"/>
      <c r="PFJ166" s="71"/>
      <c r="PFK166" s="71"/>
      <c r="PFL166" s="72"/>
      <c r="PFM166" s="72"/>
      <c r="PFN166" s="72"/>
      <c r="PFO166" s="72"/>
      <c r="PFP166" s="72"/>
      <c r="PFQ166" s="72"/>
      <c r="PFR166" s="72"/>
      <c r="PFS166" s="72"/>
      <c r="PFT166" s="72"/>
      <c r="PFU166" s="71"/>
      <c r="PFV166" s="71"/>
      <c r="PFW166" s="71"/>
      <c r="PFX166" s="71"/>
      <c r="PFY166" s="71"/>
      <c r="PFZ166" s="71"/>
      <c r="PGA166" s="71"/>
      <c r="PGB166" s="72"/>
      <c r="PGC166" s="72"/>
      <c r="PGD166" s="72"/>
      <c r="PGE166" s="72"/>
      <c r="PGF166" s="72"/>
      <c r="PGG166" s="72"/>
      <c r="PGH166" s="72"/>
      <c r="PGI166" s="72"/>
      <c r="PGJ166" s="72"/>
      <c r="PGK166" s="71"/>
      <c r="PGL166" s="71"/>
      <c r="PGM166" s="71"/>
      <c r="PGN166" s="71"/>
      <c r="PGO166" s="71"/>
      <c r="PGP166" s="71"/>
      <c r="PGQ166" s="71"/>
      <c r="PGR166" s="72"/>
      <c r="PGS166" s="72"/>
      <c r="PGT166" s="72"/>
      <c r="PGU166" s="72"/>
      <c r="PGV166" s="72"/>
      <c r="PGW166" s="72"/>
      <c r="PGX166" s="72"/>
      <c r="PGY166" s="72"/>
      <c r="PGZ166" s="72"/>
      <c r="PHA166" s="71"/>
      <c r="PHB166" s="71"/>
      <c r="PHC166" s="71"/>
      <c r="PHD166" s="71"/>
      <c r="PHE166" s="71"/>
      <c r="PHF166" s="71"/>
      <c r="PHG166" s="71"/>
      <c r="PHH166" s="72"/>
      <c r="PHI166" s="72"/>
      <c r="PHJ166" s="72"/>
      <c r="PHK166" s="72"/>
      <c r="PHL166" s="72"/>
      <c r="PHM166" s="72"/>
      <c r="PHN166" s="72"/>
      <c r="PHO166" s="72"/>
      <c r="PHP166" s="72"/>
      <c r="PHQ166" s="71"/>
      <c r="PHR166" s="71"/>
      <c r="PHS166" s="71"/>
      <c r="PHT166" s="71"/>
      <c r="PHU166" s="71"/>
      <c r="PHV166" s="71"/>
      <c r="PHW166" s="71"/>
      <c r="PHX166" s="72"/>
      <c r="PHY166" s="72"/>
      <c r="PHZ166" s="72"/>
      <c r="PIA166" s="72"/>
      <c r="PIB166" s="72"/>
      <c r="PIC166" s="72"/>
      <c r="PID166" s="72"/>
      <c r="PIE166" s="72"/>
      <c r="PIF166" s="72"/>
      <c r="PIG166" s="71"/>
      <c r="PIH166" s="71"/>
      <c r="PII166" s="71"/>
      <c r="PIJ166" s="71"/>
      <c r="PIK166" s="71"/>
      <c r="PIL166" s="71"/>
      <c r="PIM166" s="71"/>
      <c r="PIN166" s="72"/>
      <c r="PIO166" s="72"/>
      <c r="PIP166" s="72"/>
      <c r="PIQ166" s="72"/>
      <c r="PIR166" s="72"/>
      <c r="PIS166" s="72"/>
      <c r="PIT166" s="72"/>
      <c r="PIU166" s="72"/>
      <c r="PIV166" s="72"/>
      <c r="PIW166" s="71"/>
      <c r="PIX166" s="71"/>
      <c r="PIY166" s="71"/>
      <c r="PIZ166" s="71"/>
      <c r="PJA166" s="71"/>
      <c r="PJB166" s="71"/>
      <c r="PJC166" s="71"/>
      <c r="PJD166" s="72"/>
      <c r="PJE166" s="72"/>
      <c r="PJF166" s="72"/>
      <c r="PJG166" s="72"/>
      <c r="PJH166" s="72"/>
      <c r="PJI166" s="72"/>
      <c r="PJJ166" s="72"/>
      <c r="PJK166" s="72"/>
      <c r="PJL166" s="72"/>
      <c r="PJM166" s="71"/>
      <c r="PJN166" s="71"/>
      <c r="PJO166" s="71"/>
      <c r="PJP166" s="71"/>
      <c r="PJQ166" s="71"/>
      <c r="PJR166" s="71"/>
      <c r="PJS166" s="71"/>
      <c r="PJT166" s="72"/>
      <c r="PJU166" s="72"/>
      <c r="PJV166" s="72"/>
      <c r="PJW166" s="72"/>
      <c r="PJX166" s="72"/>
      <c r="PJY166" s="72"/>
      <c r="PJZ166" s="72"/>
      <c r="PKA166" s="72"/>
      <c r="PKB166" s="72"/>
      <c r="PKC166" s="71"/>
      <c r="PKD166" s="71"/>
      <c r="PKE166" s="71"/>
      <c r="PKF166" s="71"/>
      <c r="PKG166" s="71"/>
      <c r="PKH166" s="71"/>
      <c r="PKI166" s="71"/>
      <c r="PKJ166" s="72"/>
      <c r="PKK166" s="72"/>
      <c r="PKL166" s="72"/>
      <c r="PKM166" s="72"/>
      <c r="PKN166" s="72"/>
      <c r="PKO166" s="72"/>
      <c r="PKP166" s="72"/>
      <c r="PKQ166" s="72"/>
      <c r="PKR166" s="72"/>
      <c r="PKS166" s="71"/>
      <c r="PKT166" s="71"/>
      <c r="PKU166" s="71"/>
      <c r="PKV166" s="71"/>
      <c r="PKW166" s="71"/>
      <c r="PKX166" s="71"/>
      <c r="PKY166" s="71"/>
      <c r="PKZ166" s="72"/>
      <c r="PLA166" s="72"/>
      <c r="PLB166" s="72"/>
      <c r="PLC166" s="72"/>
      <c r="PLD166" s="72"/>
      <c r="PLE166" s="72"/>
      <c r="PLF166" s="72"/>
      <c r="PLG166" s="72"/>
      <c r="PLH166" s="72"/>
      <c r="PLI166" s="71"/>
      <c r="PLJ166" s="71"/>
      <c r="PLK166" s="71"/>
      <c r="PLL166" s="71"/>
      <c r="PLM166" s="71"/>
      <c r="PLN166" s="71"/>
      <c r="PLO166" s="71"/>
      <c r="PLP166" s="72"/>
      <c r="PLQ166" s="72"/>
      <c r="PLR166" s="72"/>
      <c r="PLS166" s="72"/>
      <c r="PLT166" s="72"/>
      <c r="PLU166" s="72"/>
      <c r="PLV166" s="72"/>
      <c r="PLW166" s="72"/>
      <c r="PLX166" s="72"/>
      <c r="PLY166" s="71"/>
      <c r="PLZ166" s="71"/>
      <c r="PMA166" s="71"/>
      <c r="PMB166" s="71"/>
      <c r="PMC166" s="71"/>
      <c r="PMD166" s="71"/>
      <c r="PME166" s="71"/>
      <c r="PMF166" s="72"/>
      <c r="PMG166" s="72"/>
      <c r="PMH166" s="72"/>
      <c r="PMI166" s="72"/>
      <c r="PMJ166" s="72"/>
      <c r="PMK166" s="72"/>
      <c r="PML166" s="72"/>
      <c r="PMM166" s="72"/>
      <c r="PMN166" s="72"/>
      <c r="PMO166" s="71"/>
      <c r="PMP166" s="71"/>
      <c r="PMQ166" s="71"/>
      <c r="PMR166" s="71"/>
      <c r="PMS166" s="71"/>
      <c r="PMT166" s="71"/>
      <c r="PMU166" s="71"/>
      <c r="PMV166" s="72"/>
      <c r="PMW166" s="72"/>
      <c r="PMX166" s="72"/>
      <c r="PMY166" s="72"/>
      <c r="PMZ166" s="72"/>
      <c r="PNA166" s="72"/>
      <c r="PNB166" s="72"/>
      <c r="PNC166" s="72"/>
      <c r="PND166" s="72"/>
      <c r="PNE166" s="71"/>
      <c r="PNF166" s="71"/>
      <c r="PNG166" s="71"/>
      <c r="PNH166" s="71"/>
      <c r="PNI166" s="71"/>
      <c r="PNJ166" s="71"/>
      <c r="PNK166" s="71"/>
      <c r="PNL166" s="72"/>
      <c r="PNM166" s="72"/>
      <c r="PNN166" s="72"/>
      <c r="PNO166" s="72"/>
      <c r="PNP166" s="72"/>
      <c r="PNQ166" s="72"/>
      <c r="PNR166" s="72"/>
      <c r="PNS166" s="72"/>
      <c r="PNT166" s="72"/>
      <c r="PNU166" s="71"/>
      <c r="PNV166" s="71"/>
      <c r="PNW166" s="71"/>
      <c r="PNX166" s="71"/>
      <c r="PNY166" s="71"/>
      <c r="PNZ166" s="71"/>
      <c r="POA166" s="71"/>
      <c r="POB166" s="72"/>
      <c r="POC166" s="72"/>
      <c r="POD166" s="72"/>
      <c r="POE166" s="72"/>
      <c r="POF166" s="72"/>
      <c r="POG166" s="72"/>
      <c r="POH166" s="72"/>
      <c r="POI166" s="72"/>
      <c r="POJ166" s="72"/>
      <c r="POK166" s="71"/>
      <c r="POL166" s="71"/>
      <c r="POM166" s="71"/>
      <c r="PON166" s="71"/>
      <c r="POO166" s="71"/>
      <c r="POP166" s="71"/>
      <c r="POQ166" s="71"/>
      <c r="POR166" s="72"/>
      <c r="POS166" s="72"/>
      <c r="POT166" s="72"/>
      <c r="POU166" s="72"/>
      <c r="POV166" s="72"/>
      <c r="POW166" s="72"/>
      <c r="POX166" s="72"/>
      <c r="POY166" s="72"/>
      <c r="POZ166" s="72"/>
      <c r="PPA166" s="71"/>
      <c r="PPB166" s="71"/>
      <c r="PPC166" s="71"/>
      <c r="PPD166" s="71"/>
      <c r="PPE166" s="71"/>
      <c r="PPF166" s="71"/>
      <c r="PPG166" s="71"/>
      <c r="PPH166" s="72"/>
      <c r="PPI166" s="72"/>
      <c r="PPJ166" s="72"/>
      <c r="PPK166" s="72"/>
      <c r="PPL166" s="72"/>
      <c r="PPM166" s="72"/>
      <c r="PPN166" s="72"/>
      <c r="PPO166" s="72"/>
      <c r="PPP166" s="72"/>
      <c r="PPQ166" s="71"/>
      <c r="PPR166" s="71"/>
      <c r="PPS166" s="71"/>
      <c r="PPT166" s="71"/>
      <c r="PPU166" s="71"/>
      <c r="PPV166" s="71"/>
      <c r="PPW166" s="71"/>
      <c r="PPX166" s="72"/>
      <c r="PPY166" s="72"/>
      <c r="PPZ166" s="72"/>
      <c r="PQA166" s="72"/>
      <c r="PQB166" s="72"/>
      <c r="PQC166" s="72"/>
      <c r="PQD166" s="72"/>
      <c r="PQE166" s="72"/>
      <c r="PQF166" s="72"/>
      <c r="PQG166" s="71"/>
      <c r="PQH166" s="71"/>
      <c r="PQI166" s="71"/>
      <c r="PQJ166" s="71"/>
      <c r="PQK166" s="71"/>
      <c r="PQL166" s="71"/>
      <c r="PQM166" s="71"/>
      <c r="PQN166" s="72"/>
      <c r="PQO166" s="72"/>
      <c r="PQP166" s="72"/>
      <c r="PQQ166" s="72"/>
      <c r="PQR166" s="72"/>
      <c r="PQS166" s="72"/>
      <c r="PQT166" s="72"/>
      <c r="PQU166" s="72"/>
      <c r="PQV166" s="72"/>
      <c r="PQW166" s="71"/>
      <c r="PQX166" s="71"/>
      <c r="PQY166" s="71"/>
      <c r="PQZ166" s="71"/>
      <c r="PRA166" s="71"/>
      <c r="PRB166" s="71"/>
      <c r="PRC166" s="71"/>
      <c r="PRD166" s="72"/>
      <c r="PRE166" s="72"/>
      <c r="PRF166" s="72"/>
      <c r="PRG166" s="72"/>
      <c r="PRH166" s="72"/>
      <c r="PRI166" s="72"/>
      <c r="PRJ166" s="72"/>
      <c r="PRK166" s="72"/>
      <c r="PRL166" s="72"/>
      <c r="PRM166" s="71"/>
      <c r="PRN166" s="71"/>
      <c r="PRO166" s="71"/>
      <c r="PRP166" s="71"/>
      <c r="PRQ166" s="71"/>
      <c r="PRR166" s="71"/>
      <c r="PRS166" s="71"/>
      <c r="PRT166" s="72"/>
      <c r="PRU166" s="72"/>
      <c r="PRV166" s="72"/>
      <c r="PRW166" s="72"/>
      <c r="PRX166" s="72"/>
      <c r="PRY166" s="72"/>
      <c r="PRZ166" s="72"/>
      <c r="PSA166" s="72"/>
      <c r="PSB166" s="72"/>
      <c r="PSC166" s="71"/>
      <c r="PSD166" s="71"/>
      <c r="PSE166" s="71"/>
      <c r="PSF166" s="71"/>
      <c r="PSG166" s="71"/>
      <c r="PSH166" s="71"/>
      <c r="PSI166" s="71"/>
      <c r="PSJ166" s="72"/>
      <c r="PSK166" s="72"/>
      <c r="PSL166" s="72"/>
      <c r="PSM166" s="72"/>
      <c r="PSN166" s="72"/>
      <c r="PSO166" s="72"/>
      <c r="PSP166" s="72"/>
      <c r="PSQ166" s="72"/>
      <c r="PSR166" s="72"/>
      <c r="PSS166" s="71"/>
      <c r="PST166" s="71"/>
      <c r="PSU166" s="71"/>
      <c r="PSV166" s="71"/>
      <c r="PSW166" s="71"/>
      <c r="PSX166" s="71"/>
      <c r="PSY166" s="71"/>
      <c r="PSZ166" s="72"/>
      <c r="PTA166" s="72"/>
      <c r="PTB166" s="72"/>
      <c r="PTC166" s="72"/>
      <c r="PTD166" s="72"/>
      <c r="PTE166" s="72"/>
      <c r="PTF166" s="72"/>
      <c r="PTG166" s="72"/>
      <c r="PTH166" s="72"/>
      <c r="PTI166" s="71"/>
      <c r="PTJ166" s="71"/>
      <c r="PTK166" s="71"/>
      <c r="PTL166" s="71"/>
      <c r="PTM166" s="71"/>
      <c r="PTN166" s="71"/>
      <c r="PTO166" s="71"/>
      <c r="PTP166" s="72"/>
      <c r="PTQ166" s="72"/>
      <c r="PTR166" s="72"/>
      <c r="PTS166" s="72"/>
      <c r="PTT166" s="72"/>
      <c r="PTU166" s="72"/>
      <c r="PTV166" s="72"/>
      <c r="PTW166" s="72"/>
      <c r="PTX166" s="72"/>
      <c r="PTY166" s="71"/>
      <c r="PTZ166" s="71"/>
      <c r="PUA166" s="71"/>
      <c r="PUB166" s="71"/>
      <c r="PUC166" s="71"/>
      <c r="PUD166" s="71"/>
      <c r="PUE166" s="71"/>
      <c r="PUF166" s="72"/>
      <c r="PUG166" s="72"/>
      <c r="PUH166" s="72"/>
      <c r="PUI166" s="72"/>
      <c r="PUJ166" s="72"/>
      <c r="PUK166" s="72"/>
      <c r="PUL166" s="72"/>
      <c r="PUM166" s="72"/>
      <c r="PUN166" s="72"/>
      <c r="PUO166" s="71"/>
      <c r="PUP166" s="71"/>
      <c r="PUQ166" s="71"/>
      <c r="PUR166" s="71"/>
      <c r="PUS166" s="71"/>
      <c r="PUT166" s="71"/>
      <c r="PUU166" s="71"/>
      <c r="PUV166" s="72"/>
      <c r="PUW166" s="72"/>
      <c r="PUX166" s="72"/>
      <c r="PUY166" s="72"/>
      <c r="PUZ166" s="72"/>
      <c r="PVA166" s="72"/>
      <c r="PVB166" s="72"/>
      <c r="PVC166" s="72"/>
      <c r="PVD166" s="72"/>
      <c r="PVE166" s="71"/>
      <c r="PVF166" s="71"/>
      <c r="PVG166" s="71"/>
      <c r="PVH166" s="71"/>
      <c r="PVI166" s="71"/>
      <c r="PVJ166" s="71"/>
      <c r="PVK166" s="71"/>
      <c r="PVL166" s="72"/>
      <c r="PVM166" s="72"/>
      <c r="PVN166" s="72"/>
      <c r="PVO166" s="72"/>
      <c r="PVP166" s="72"/>
      <c r="PVQ166" s="72"/>
      <c r="PVR166" s="72"/>
      <c r="PVS166" s="72"/>
      <c r="PVT166" s="72"/>
      <c r="PVU166" s="71"/>
      <c r="PVV166" s="71"/>
      <c r="PVW166" s="71"/>
      <c r="PVX166" s="71"/>
      <c r="PVY166" s="71"/>
      <c r="PVZ166" s="71"/>
      <c r="PWA166" s="71"/>
      <c r="PWB166" s="72"/>
      <c r="PWC166" s="72"/>
      <c r="PWD166" s="72"/>
      <c r="PWE166" s="72"/>
      <c r="PWF166" s="72"/>
      <c r="PWG166" s="72"/>
      <c r="PWH166" s="72"/>
      <c r="PWI166" s="72"/>
      <c r="PWJ166" s="72"/>
      <c r="PWK166" s="71"/>
      <c r="PWL166" s="71"/>
      <c r="PWM166" s="71"/>
      <c r="PWN166" s="71"/>
      <c r="PWO166" s="71"/>
      <c r="PWP166" s="71"/>
      <c r="PWQ166" s="71"/>
      <c r="PWR166" s="72"/>
      <c r="PWS166" s="72"/>
      <c r="PWT166" s="72"/>
      <c r="PWU166" s="72"/>
      <c r="PWV166" s="72"/>
      <c r="PWW166" s="72"/>
      <c r="PWX166" s="72"/>
      <c r="PWY166" s="72"/>
      <c r="PWZ166" s="72"/>
      <c r="PXA166" s="71"/>
      <c r="PXB166" s="71"/>
      <c r="PXC166" s="71"/>
      <c r="PXD166" s="71"/>
      <c r="PXE166" s="71"/>
      <c r="PXF166" s="71"/>
      <c r="PXG166" s="71"/>
      <c r="PXH166" s="72"/>
      <c r="PXI166" s="72"/>
      <c r="PXJ166" s="72"/>
      <c r="PXK166" s="72"/>
      <c r="PXL166" s="72"/>
      <c r="PXM166" s="72"/>
      <c r="PXN166" s="72"/>
      <c r="PXO166" s="72"/>
      <c r="PXP166" s="72"/>
      <c r="PXQ166" s="71"/>
      <c r="PXR166" s="71"/>
      <c r="PXS166" s="71"/>
      <c r="PXT166" s="71"/>
      <c r="PXU166" s="71"/>
      <c r="PXV166" s="71"/>
      <c r="PXW166" s="71"/>
      <c r="PXX166" s="72"/>
      <c r="PXY166" s="72"/>
      <c r="PXZ166" s="72"/>
      <c r="PYA166" s="72"/>
      <c r="PYB166" s="72"/>
      <c r="PYC166" s="72"/>
      <c r="PYD166" s="72"/>
      <c r="PYE166" s="72"/>
      <c r="PYF166" s="72"/>
      <c r="PYG166" s="71"/>
      <c r="PYH166" s="71"/>
      <c r="PYI166" s="71"/>
      <c r="PYJ166" s="71"/>
      <c r="PYK166" s="71"/>
      <c r="PYL166" s="71"/>
      <c r="PYM166" s="71"/>
      <c r="PYN166" s="72"/>
      <c r="PYO166" s="72"/>
      <c r="PYP166" s="72"/>
      <c r="PYQ166" s="72"/>
      <c r="PYR166" s="72"/>
      <c r="PYS166" s="72"/>
      <c r="PYT166" s="72"/>
      <c r="PYU166" s="72"/>
      <c r="PYV166" s="72"/>
      <c r="PYW166" s="71"/>
      <c r="PYX166" s="71"/>
      <c r="PYY166" s="71"/>
      <c r="PYZ166" s="71"/>
      <c r="PZA166" s="71"/>
      <c r="PZB166" s="71"/>
      <c r="PZC166" s="71"/>
      <c r="PZD166" s="72"/>
      <c r="PZE166" s="72"/>
      <c r="PZF166" s="72"/>
      <c r="PZG166" s="72"/>
      <c r="PZH166" s="72"/>
      <c r="PZI166" s="72"/>
      <c r="PZJ166" s="72"/>
      <c r="PZK166" s="72"/>
      <c r="PZL166" s="72"/>
      <c r="PZM166" s="71"/>
      <c r="PZN166" s="71"/>
      <c r="PZO166" s="71"/>
      <c r="PZP166" s="71"/>
      <c r="PZQ166" s="71"/>
      <c r="PZR166" s="71"/>
      <c r="PZS166" s="71"/>
      <c r="PZT166" s="72"/>
      <c r="PZU166" s="72"/>
      <c r="PZV166" s="72"/>
      <c r="PZW166" s="72"/>
      <c r="PZX166" s="72"/>
      <c r="PZY166" s="72"/>
      <c r="PZZ166" s="72"/>
      <c r="QAA166" s="72"/>
      <c r="QAB166" s="72"/>
      <c r="QAC166" s="71"/>
      <c r="QAD166" s="71"/>
      <c r="QAE166" s="71"/>
      <c r="QAF166" s="71"/>
      <c r="QAG166" s="71"/>
      <c r="QAH166" s="71"/>
      <c r="QAI166" s="71"/>
      <c r="QAJ166" s="72"/>
      <c r="QAK166" s="72"/>
      <c r="QAL166" s="72"/>
      <c r="QAM166" s="72"/>
      <c r="QAN166" s="72"/>
      <c r="QAO166" s="72"/>
      <c r="QAP166" s="72"/>
      <c r="QAQ166" s="72"/>
      <c r="QAR166" s="72"/>
      <c r="QAS166" s="71"/>
      <c r="QAT166" s="71"/>
      <c r="QAU166" s="71"/>
      <c r="QAV166" s="71"/>
      <c r="QAW166" s="71"/>
      <c r="QAX166" s="71"/>
      <c r="QAY166" s="71"/>
      <c r="QAZ166" s="72"/>
      <c r="QBA166" s="72"/>
      <c r="QBB166" s="72"/>
      <c r="QBC166" s="72"/>
      <c r="QBD166" s="72"/>
      <c r="QBE166" s="72"/>
      <c r="QBF166" s="72"/>
      <c r="QBG166" s="72"/>
      <c r="QBH166" s="72"/>
      <c r="QBI166" s="71"/>
      <c r="QBJ166" s="71"/>
      <c r="QBK166" s="71"/>
      <c r="QBL166" s="71"/>
      <c r="QBM166" s="71"/>
      <c r="QBN166" s="71"/>
      <c r="QBO166" s="71"/>
      <c r="QBP166" s="72"/>
      <c r="QBQ166" s="72"/>
      <c r="QBR166" s="72"/>
      <c r="QBS166" s="72"/>
      <c r="QBT166" s="72"/>
      <c r="QBU166" s="72"/>
      <c r="QBV166" s="72"/>
      <c r="QBW166" s="72"/>
      <c r="QBX166" s="72"/>
      <c r="QBY166" s="71"/>
      <c r="QBZ166" s="71"/>
      <c r="QCA166" s="71"/>
      <c r="QCB166" s="71"/>
      <c r="QCC166" s="71"/>
      <c r="QCD166" s="71"/>
      <c r="QCE166" s="71"/>
      <c r="QCF166" s="72"/>
      <c r="QCG166" s="72"/>
      <c r="QCH166" s="72"/>
      <c r="QCI166" s="72"/>
      <c r="QCJ166" s="72"/>
      <c r="QCK166" s="72"/>
      <c r="QCL166" s="72"/>
      <c r="QCM166" s="72"/>
      <c r="QCN166" s="72"/>
      <c r="QCO166" s="71"/>
      <c r="QCP166" s="71"/>
      <c r="QCQ166" s="71"/>
      <c r="QCR166" s="71"/>
      <c r="QCS166" s="71"/>
      <c r="QCT166" s="71"/>
      <c r="QCU166" s="71"/>
      <c r="QCV166" s="72"/>
      <c r="QCW166" s="72"/>
      <c r="QCX166" s="72"/>
      <c r="QCY166" s="72"/>
      <c r="QCZ166" s="72"/>
      <c r="QDA166" s="72"/>
      <c r="QDB166" s="72"/>
      <c r="QDC166" s="72"/>
      <c r="QDD166" s="72"/>
      <c r="QDE166" s="71"/>
      <c r="QDF166" s="71"/>
      <c r="QDG166" s="71"/>
      <c r="QDH166" s="71"/>
      <c r="QDI166" s="71"/>
      <c r="QDJ166" s="71"/>
      <c r="QDK166" s="71"/>
      <c r="QDL166" s="72"/>
      <c r="QDM166" s="72"/>
      <c r="QDN166" s="72"/>
      <c r="QDO166" s="72"/>
      <c r="QDP166" s="72"/>
      <c r="QDQ166" s="72"/>
      <c r="QDR166" s="72"/>
      <c r="QDS166" s="72"/>
      <c r="QDT166" s="72"/>
      <c r="QDU166" s="71"/>
      <c r="QDV166" s="71"/>
      <c r="QDW166" s="71"/>
      <c r="QDX166" s="71"/>
      <c r="QDY166" s="71"/>
      <c r="QDZ166" s="71"/>
      <c r="QEA166" s="71"/>
      <c r="QEB166" s="72"/>
      <c r="QEC166" s="72"/>
      <c r="QED166" s="72"/>
      <c r="QEE166" s="72"/>
      <c r="QEF166" s="72"/>
      <c r="QEG166" s="72"/>
      <c r="QEH166" s="72"/>
      <c r="QEI166" s="72"/>
      <c r="QEJ166" s="72"/>
      <c r="QEK166" s="71"/>
      <c r="QEL166" s="71"/>
      <c r="QEM166" s="71"/>
      <c r="QEN166" s="71"/>
      <c r="QEO166" s="71"/>
      <c r="QEP166" s="71"/>
      <c r="QEQ166" s="71"/>
      <c r="QER166" s="72"/>
      <c r="QES166" s="72"/>
      <c r="QET166" s="72"/>
      <c r="QEU166" s="72"/>
      <c r="QEV166" s="72"/>
      <c r="QEW166" s="72"/>
      <c r="QEX166" s="72"/>
      <c r="QEY166" s="72"/>
      <c r="QEZ166" s="72"/>
      <c r="QFA166" s="71"/>
      <c r="QFB166" s="71"/>
      <c r="QFC166" s="71"/>
      <c r="QFD166" s="71"/>
      <c r="QFE166" s="71"/>
      <c r="QFF166" s="71"/>
      <c r="QFG166" s="71"/>
      <c r="QFH166" s="72"/>
      <c r="QFI166" s="72"/>
      <c r="QFJ166" s="72"/>
      <c r="QFK166" s="72"/>
      <c r="QFL166" s="72"/>
      <c r="QFM166" s="72"/>
      <c r="QFN166" s="72"/>
      <c r="QFO166" s="72"/>
      <c r="QFP166" s="72"/>
      <c r="QFQ166" s="71"/>
      <c r="QFR166" s="71"/>
      <c r="QFS166" s="71"/>
      <c r="QFT166" s="71"/>
      <c r="QFU166" s="71"/>
      <c r="QFV166" s="71"/>
      <c r="QFW166" s="71"/>
      <c r="QFX166" s="72"/>
      <c r="QFY166" s="72"/>
      <c r="QFZ166" s="72"/>
      <c r="QGA166" s="72"/>
      <c r="QGB166" s="72"/>
      <c r="QGC166" s="72"/>
      <c r="QGD166" s="72"/>
      <c r="QGE166" s="72"/>
      <c r="QGF166" s="72"/>
      <c r="QGG166" s="71"/>
      <c r="QGH166" s="71"/>
      <c r="QGI166" s="71"/>
      <c r="QGJ166" s="71"/>
      <c r="QGK166" s="71"/>
      <c r="QGL166" s="71"/>
      <c r="QGM166" s="71"/>
      <c r="QGN166" s="72"/>
      <c r="QGO166" s="72"/>
      <c r="QGP166" s="72"/>
      <c r="QGQ166" s="72"/>
      <c r="QGR166" s="72"/>
      <c r="QGS166" s="72"/>
      <c r="QGT166" s="72"/>
      <c r="QGU166" s="72"/>
      <c r="QGV166" s="72"/>
      <c r="QGW166" s="71"/>
      <c r="QGX166" s="71"/>
      <c r="QGY166" s="71"/>
      <c r="QGZ166" s="71"/>
      <c r="QHA166" s="71"/>
      <c r="QHB166" s="71"/>
      <c r="QHC166" s="71"/>
      <c r="QHD166" s="72"/>
      <c r="QHE166" s="72"/>
      <c r="QHF166" s="72"/>
      <c r="QHG166" s="72"/>
      <c r="QHH166" s="72"/>
      <c r="QHI166" s="72"/>
      <c r="QHJ166" s="72"/>
      <c r="QHK166" s="72"/>
      <c r="QHL166" s="72"/>
      <c r="QHM166" s="71"/>
      <c r="QHN166" s="71"/>
      <c r="QHO166" s="71"/>
      <c r="QHP166" s="71"/>
      <c r="QHQ166" s="71"/>
      <c r="QHR166" s="71"/>
      <c r="QHS166" s="71"/>
      <c r="QHT166" s="72"/>
      <c r="QHU166" s="72"/>
      <c r="QHV166" s="72"/>
      <c r="QHW166" s="72"/>
      <c r="QHX166" s="72"/>
      <c r="QHY166" s="72"/>
      <c r="QHZ166" s="72"/>
      <c r="QIA166" s="72"/>
      <c r="QIB166" s="72"/>
      <c r="QIC166" s="71"/>
      <c r="QID166" s="71"/>
      <c r="QIE166" s="71"/>
      <c r="QIF166" s="71"/>
      <c r="QIG166" s="71"/>
      <c r="QIH166" s="71"/>
      <c r="QII166" s="71"/>
      <c r="QIJ166" s="72"/>
      <c r="QIK166" s="72"/>
      <c r="QIL166" s="72"/>
      <c r="QIM166" s="72"/>
      <c r="QIN166" s="72"/>
      <c r="QIO166" s="72"/>
      <c r="QIP166" s="72"/>
      <c r="QIQ166" s="72"/>
      <c r="QIR166" s="72"/>
      <c r="QIS166" s="71"/>
      <c r="QIT166" s="71"/>
      <c r="QIU166" s="71"/>
      <c r="QIV166" s="71"/>
      <c r="QIW166" s="71"/>
      <c r="QIX166" s="71"/>
      <c r="QIY166" s="71"/>
      <c r="QIZ166" s="72"/>
      <c r="QJA166" s="72"/>
      <c r="QJB166" s="72"/>
      <c r="QJC166" s="72"/>
      <c r="QJD166" s="72"/>
      <c r="QJE166" s="72"/>
      <c r="QJF166" s="72"/>
      <c r="QJG166" s="72"/>
      <c r="QJH166" s="72"/>
      <c r="QJI166" s="71"/>
      <c r="QJJ166" s="71"/>
      <c r="QJK166" s="71"/>
      <c r="QJL166" s="71"/>
      <c r="QJM166" s="71"/>
      <c r="QJN166" s="71"/>
      <c r="QJO166" s="71"/>
      <c r="QJP166" s="72"/>
      <c r="QJQ166" s="72"/>
      <c r="QJR166" s="72"/>
      <c r="QJS166" s="72"/>
      <c r="QJT166" s="72"/>
      <c r="QJU166" s="72"/>
      <c r="QJV166" s="72"/>
      <c r="QJW166" s="72"/>
      <c r="QJX166" s="72"/>
      <c r="QJY166" s="71"/>
      <c r="QJZ166" s="71"/>
      <c r="QKA166" s="71"/>
      <c r="QKB166" s="71"/>
      <c r="QKC166" s="71"/>
      <c r="QKD166" s="71"/>
      <c r="QKE166" s="71"/>
      <c r="QKF166" s="72"/>
      <c r="QKG166" s="72"/>
      <c r="QKH166" s="72"/>
      <c r="QKI166" s="72"/>
      <c r="QKJ166" s="72"/>
      <c r="QKK166" s="72"/>
      <c r="QKL166" s="72"/>
      <c r="QKM166" s="72"/>
      <c r="QKN166" s="72"/>
      <c r="QKO166" s="71"/>
      <c r="QKP166" s="71"/>
      <c r="QKQ166" s="71"/>
      <c r="QKR166" s="71"/>
      <c r="QKS166" s="71"/>
      <c r="QKT166" s="71"/>
      <c r="QKU166" s="71"/>
      <c r="QKV166" s="72"/>
      <c r="QKW166" s="72"/>
      <c r="QKX166" s="72"/>
      <c r="QKY166" s="72"/>
      <c r="QKZ166" s="72"/>
      <c r="QLA166" s="72"/>
      <c r="QLB166" s="72"/>
      <c r="QLC166" s="72"/>
      <c r="QLD166" s="72"/>
      <c r="QLE166" s="71"/>
      <c r="QLF166" s="71"/>
      <c r="QLG166" s="71"/>
      <c r="QLH166" s="71"/>
      <c r="QLI166" s="71"/>
      <c r="QLJ166" s="71"/>
      <c r="QLK166" s="71"/>
      <c r="QLL166" s="72"/>
      <c r="QLM166" s="72"/>
      <c r="QLN166" s="72"/>
      <c r="QLO166" s="72"/>
      <c r="QLP166" s="72"/>
      <c r="QLQ166" s="72"/>
      <c r="QLR166" s="72"/>
      <c r="QLS166" s="72"/>
      <c r="QLT166" s="72"/>
      <c r="QLU166" s="71"/>
      <c r="QLV166" s="71"/>
      <c r="QLW166" s="71"/>
      <c r="QLX166" s="71"/>
      <c r="QLY166" s="71"/>
      <c r="QLZ166" s="71"/>
      <c r="QMA166" s="71"/>
      <c r="QMB166" s="72"/>
      <c r="QMC166" s="72"/>
      <c r="QMD166" s="72"/>
      <c r="QME166" s="72"/>
      <c r="QMF166" s="72"/>
      <c r="QMG166" s="72"/>
      <c r="QMH166" s="72"/>
      <c r="QMI166" s="72"/>
      <c r="QMJ166" s="72"/>
      <c r="QMK166" s="71"/>
      <c r="QML166" s="71"/>
      <c r="QMM166" s="71"/>
      <c r="QMN166" s="71"/>
      <c r="QMO166" s="71"/>
      <c r="QMP166" s="71"/>
      <c r="QMQ166" s="71"/>
      <c r="QMR166" s="72"/>
      <c r="QMS166" s="72"/>
      <c r="QMT166" s="72"/>
      <c r="QMU166" s="72"/>
      <c r="QMV166" s="72"/>
      <c r="QMW166" s="72"/>
      <c r="QMX166" s="72"/>
      <c r="QMY166" s="72"/>
      <c r="QMZ166" s="72"/>
      <c r="QNA166" s="71"/>
      <c r="QNB166" s="71"/>
      <c r="QNC166" s="71"/>
      <c r="QND166" s="71"/>
      <c r="QNE166" s="71"/>
      <c r="QNF166" s="71"/>
      <c r="QNG166" s="71"/>
      <c r="QNH166" s="72"/>
      <c r="QNI166" s="72"/>
      <c r="QNJ166" s="72"/>
      <c r="QNK166" s="72"/>
      <c r="QNL166" s="72"/>
      <c r="QNM166" s="72"/>
      <c r="QNN166" s="72"/>
      <c r="QNO166" s="72"/>
      <c r="QNP166" s="72"/>
      <c r="QNQ166" s="71"/>
      <c r="QNR166" s="71"/>
      <c r="QNS166" s="71"/>
      <c r="QNT166" s="71"/>
      <c r="QNU166" s="71"/>
      <c r="QNV166" s="71"/>
      <c r="QNW166" s="71"/>
      <c r="QNX166" s="72"/>
      <c r="QNY166" s="72"/>
      <c r="QNZ166" s="72"/>
      <c r="QOA166" s="72"/>
      <c r="QOB166" s="72"/>
      <c r="QOC166" s="72"/>
      <c r="QOD166" s="72"/>
      <c r="QOE166" s="72"/>
      <c r="QOF166" s="72"/>
      <c r="QOG166" s="71"/>
      <c r="QOH166" s="71"/>
      <c r="QOI166" s="71"/>
      <c r="QOJ166" s="71"/>
      <c r="QOK166" s="71"/>
      <c r="QOL166" s="71"/>
      <c r="QOM166" s="71"/>
      <c r="QON166" s="72"/>
      <c r="QOO166" s="72"/>
      <c r="QOP166" s="72"/>
      <c r="QOQ166" s="72"/>
      <c r="QOR166" s="72"/>
      <c r="QOS166" s="72"/>
      <c r="QOT166" s="72"/>
      <c r="QOU166" s="72"/>
      <c r="QOV166" s="72"/>
      <c r="QOW166" s="71"/>
      <c r="QOX166" s="71"/>
      <c r="QOY166" s="71"/>
      <c r="QOZ166" s="71"/>
      <c r="QPA166" s="71"/>
      <c r="QPB166" s="71"/>
      <c r="QPC166" s="71"/>
      <c r="QPD166" s="72"/>
      <c r="QPE166" s="72"/>
      <c r="QPF166" s="72"/>
      <c r="QPG166" s="72"/>
      <c r="QPH166" s="72"/>
      <c r="QPI166" s="72"/>
      <c r="QPJ166" s="72"/>
      <c r="QPK166" s="72"/>
      <c r="QPL166" s="72"/>
      <c r="QPM166" s="71"/>
      <c r="QPN166" s="71"/>
      <c r="QPO166" s="71"/>
      <c r="QPP166" s="71"/>
      <c r="QPQ166" s="71"/>
      <c r="QPR166" s="71"/>
      <c r="QPS166" s="71"/>
      <c r="QPT166" s="72"/>
      <c r="QPU166" s="72"/>
      <c r="QPV166" s="72"/>
      <c r="QPW166" s="72"/>
      <c r="QPX166" s="72"/>
      <c r="QPY166" s="72"/>
      <c r="QPZ166" s="72"/>
      <c r="QQA166" s="72"/>
      <c r="QQB166" s="72"/>
      <c r="QQC166" s="71"/>
      <c r="QQD166" s="71"/>
      <c r="QQE166" s="71"/>
      <c r="QQF166" s="71"/>
      <c r="QQG166" s="71"/>
      <c r="QQH166" s="71"/>
      <c r="QQI166" s="71"/>
      <c r="QQJ166" s="72"/>
      <c r="QQK166" s="72"/>
      <c r="QQL166" s="72"/>
      <c r="QQM166" s="72"/>
      <c r="QQN166" s="72"/>
      <c r="QQO166" s="72"/>
      <c r="QQP166" s="72"/>
      <c r="QQQ166" s="72"/>
      <c r="QQR166" s="72"/>
      <c r="QQS166" s="71"/>
      <c r="QQT166" s="71"/>
      <c r="QQU166" s="71"/>
      <c r="QQV166" s="71"/>
      <c r="QQW166" s="71"/>
      <c r="QQX166" s="71"/>
      <c r="QQY166" s="71"/>
      <c r="QQZ166" s="72"/>
      <c r="QRA166" s="72"/>
      <c r="QRB166" s="72"/>
      <c r="QRC166" s="72"/>
      <c r="QRD166" s="72"/>
      <c r="QRE166" s="72"/>
      <c r="QRF166" s="72"/>
      <c r="QRG166" s="72"/>
      <c r="QRH166" s="72"/>
      <c r="QRI166" s="71"/>
      <c r="QRJ166" s="71"/>
      <c r="QRK166" s="71"/>
      <c r="QRL166" s="71"/>
      <c r="QRM166" s="71"/>
      <c r="QRN166" s="71"/>
      <c r="QRO166" s="71"/>
      <c r="QRP166" s="72"/>
      <c r="QRQ166" s="72"/>
      <c r="QRR166" s="72"/>
      <c r="QRS166" s="72"/>
      <c r="QRT166" s="72"/>
      <c r="QRU166" s="72"/>
      <c r="QRV166" s="72"/>
      <c r="QRW166" s="72"/>
      <c r="QRX166" s="72"/>
      <c r="QRY166" s="71"/>
      <c r="QRZ166" s="71"/>
      <c r="QSA166" s="71"/>
      <c r="QSB166" s="71"/>
      <c r="QSC166" s="71"/>
      <c r="QSD166" s="71"/>
      <c r="QSE166" s="71"/>
      <c r="QSF166" s="72"/>
      <c r="QSG166" s="72"/>
      <c r="QSH166" s="72"/>
      <c r="QSI166" s="72"/>
      <c r="QSJ166" s="72"/>
      <c r="QSK166" s="72"/>
      <c r="QSL166" s="72"/>
      <c r="QSM166" s="72"/>
      <c r="QSN166" s="72"/>
      <c r="QSO166" s="71"/>
      <c r="QSP166" s="71"/>
      <c r="QSQ166" s="71"/>
      <c r="QSR166" s="71"/>
      <c r="QSS166" s="71"/>
      <c r="QST166" s="71"/>
      <c r="QSU166" s="71"/>
      <c r="QSV166" s="72"/>
      <c r="QSW166" s="72"/>
      <c r="QSX166" s="72"/>
      <c r="QSY166" s="72"/>
      <c r="QSZ166" s="72"/>
      <c r="QTA166" s="72"/>
      <c r="QTB166" s="72"/>
      <c r="QTC166" s="72"/>
      <c r="QTD166" s="72"/>
      <c r="QTE166" s="71"/>
      <c r="QTF166" s="71"/>
      <c r="QTG166" s="71"/>
      <c r="QTH166" s="71"/>
      <c r="QTI166" s="71"/>
      <c r="QTJ166" s="71"/>
      <c r="QTK166" s="71"/>
      <c r="QTL166" s="72"/>
      <c r="QTM166" s="72"/>
      <c r="QTN166" s="72"/>
      <c r="QTO166" s="72"/>
      <c r="QTP166" s="72"/>
      <c r="QTQ166" s="72"/>
      <c r="QTR166" s="72"/>
      <c r="QTS166" s="72"/>
      <c r="QTT166" s="72"/>
      <c r="QTU166" s="71"/>
      <c r="QTV166" s="71"/>
      <c r="QTW166" s="71"/>
      <c r="QTX166" s="71"/>
      <c r="QTY166" s="71"/>
      <c r="QTZ166" s="71"/>
      <c r="QUA166" s="71"/>
      <c r="QUB166" s="72"/>
      <c r="QUC166" s="72"/>
      <c r="QUD166" s="72"/>
      <c r="QUE166" s="72"/>
      <c r="QUF166" s="72"/>
      <c r="QUG166" s="72"/>
      <c r="QUH166" s="72"/>
      <c r="QUI166" s="72"/>
      <c r="QUJ166" s="72"/>
      <c r="QUK166" s="71"/>
      <c r="QUL166" s="71"/>
      <c r="QUM166" s="71"/>
      <c r="QUN166" s="71"/>
      <c r="QUO166" s="71"/>
      <c r="QUP166" s="71"/>
      <c r="QUQ166" s="71"/>
      <c r="QUR166" s="72"/>
      <c r="QUS166" s="72"/>
      <c r="QUT166" s="72"/>
      <c r="QUU166" s="72"/>
      <c r="QUV166" s="72"/>
      <c r="QUW166" s="72"/>
      <c r="QUX166" s="72"/>
      <c r="QUY166" s="72"/>
      <c r="QUZ166" s="72"/>
      <c r="QVA166" s="71"/>
      <c r="QVB166" s="71"/>
      <c r="QVC166" s="71"/>
      <c r="QVD166" s="71"/>
      <c r="QVE166" s="71"/>
      <c r="QVF166" s="71"/>
      <c r="QVG166" s="71"/>
      <c r="QVH166" s="72"/>
      <c r="QVI166" s="72"/>
      <c r="QVJ166" s="72"/>
      <c r="QVK166" s="72"/>
      <c r="QVL166" s="72"/>
      <c r="QVM166" s="72"/>
      <c r="QVN166" s="72"/>
      <c r="QVO166" s="72"/>
      <c r="QVP166" s="72"/>
      <c r="QVQ166" s="71"/>
      <c r="QVR166" s="71"/>
      <c r="QVS166" s="71"/>
      <c r="QVT166" s="71"/>
      <c r="QVU166" s="71"/>
      <c r="QVV166" s="71"/>
      <c r="QVW166" s="71"/>
      <c r="QVX166" s="72"/>
      <c r="QVY166" s="72"/>
      <c r="QVZ166" s="72"/>
      <c r="QWA166" s="72"/>
      <c r="QWB166" s="72"/>
      <c r="QWC166" s="72"/>
      <c r="QWD166" s="72"/>
      <c r="QWE166" s="72"/>
      <c r="QWF166" s="72"/>
      <c r="QWG166" s="71"/>
      <c r="QWH166" s="71"/>
      <c r="QWI166" s="71"/>
      <c r="QWJ166" s="71"/>
      <c r="QWK166" s="71"/>
      <c r="QWL166" s="71"/>
      <c r="QWM166" s="71"/>
      <c r="QWN166" s="72"/>
      <c r="QWO166" s="72"/>
      <c r="QWP166" s="72"/>
      <c r="QWQ166" s="72"/>
      <c r="QWR166" s="72"/>
      <c r="QWS166" s="72"/>
      <c r="QWT166" s="72"/>
      <c r="QWU166" s="72"/>
      <c r="QWV166" s="72"/>
      <c r="QWW166" s="71"/>
      <c r="QWX166" s="71"/>
      <c r="QWY166" s="71"/>
      <c r="QWZ166" s="71"/>
      <c r="QXA166" s="71"/>
      <c r="QXB166" s="71"/>
      <c r="QXC166" s="71"/>
      <c r="QXD166" s="72"/>
      <c r="QXE166" s="72"/>
      <c r="QXF166" s="72"/>
      <c r="QXG166" s="72"/>
      <c r="QXH166" s="72"/>
      <c r="QXI166" s="72"/>
      <c r="QXJ166" s="72"/>
      <c r="QXK166" s="72"/>
      <c r="QXL166" s="72"/>
      <c r="QXM166" s="71"/>
      <c r="QXN166" s="71"/>
      <c r="QXO166" s="71"/>
      <c r="QXP166" s="71"/>
      <c r="QXQ166" s="71"/>
      <c r="QXR166" s="71"/>
      <c r="QXS166" s="71"/>
      <c r="QXT166" s="72"/>
      <c r="QXU166" s="72"/>
      <c r="QXV166" s="72"/>
      <c r="QXW166" s="72"/>
      <c r="QXX166" s="72"/>
      <c r="QXY166" s="72"/>
      <c r="QXZ166" s="72"/>
      <c r="QYA166" s="72"/>
      <c r="QYB166" s="72"/>
      <c r="QYC166" s="71"/>
      <c r="QYD166" s="71"/>
      <c r="QYE166" s="71"/>
      <c r="QYF166" s="71"/>
      <c r="QYG166" s="71"/>
      <c r="QYH166" s="71"/>
      <c r="QYI166" s="71"/>
      <c r="QYJ166" s="72"/>
      <c r="QYK166" s="72"/>
      <c r="QYL166" s="72"/>
      <c r="QYM166" s="72"/>
      <c r="QYN166" s="72"/>
      <c r="QYO166" s="72"/>
      <c r="QYP166" s="72"/>
      <c r="QYQ166" s="72"/>
      <c r="QYR166" s="72"/>
      <c r="QYS166" s="71"/>
      <c r="QYT166" s="71"/>
      <c r="QYU166" s="71"/>
      <c r="QYV166" s="71"/>
      <c r="QYW166" s="71"/>
      <c r="QYX166" s="71"/>
      <c r="QYY166" s="71"/>
      <c r="QYZ166" s="72"/>
      <c r="QZA166" s="72"/>
      <c r="QZB166" s="72"/>
      <c r="QZC166" s="72"/>
      <c r="QZD166" s="72"/>
      <c r="QZE166" s="72"/>
      <c r="QZF166" s="72"/>
      <c r="QZG166" s="72"/>
      <c r="QZH166" s="72"/>
      <c r="QZI166" s="71"/>
      <c r="QZJ166" s="71"/>
      <c r="QZK166" s="71"/>
      <c r="QZL166" s="71"/>
      <c r="QZM166" s="71"/>
      <c r="QZN166" s="71"/>
      <c r="QZO166" s="71"/>
      <c r="QZP166" s="72"/>
      <c r="QZQ166" s="72"/>
      <c r="QZR166" s="72"/>
      <c r="QZS166" s="72"/>
      <c r="QZT166" s="72"/>
      <c r="QZU166" s="72"/>
      <c r="QZV166" s="72"/>
      <c r="QZW166" s="72"/>
      <c r="QZX166" s="72"/>
      <c r="QZY166" s="71"/>
      <c r="QZZ166" s="71"/>
      <c r="RAA166" s="71"/>
      <c r="RAB166" s="71"/>
      <c r="RAC166" s="71"/>
      <c r="RAD166" s="71"/>
      <c r="RAE166" s="71"/>
      <c r="RAF166" s="72"/>
      <c r="RAG166" s="72"/>
      <c r="RAH166" s="72"/>
      <c r="RAI166" s="72"/>
      <c r="RAJ166" s="72"/>
      <c r="RAK166" s="72"/>
      <c r="RAL166" s="72"/>
      <c r="RAM166" s="72"/>
      <c r="RAN166" s="72"/>
      <c r="RAO166" s="71"/>
      <c r="RAP166" s="71"/>
      <c r="RAQ166" s="71"/>
      <c r="RAR166" s="71"/>
      <c r="RAS166" s="71"/>
      <c r="RAT166" s="71"/>
      <c r="RAU166" s="71"/>
      <c r="RAV166" s="72"/>
      <c r="RAW166" s="72"/>
      <c r="RAX166" s="72"/>
      <c r="RAY166" s="72"/>
      <c r="RAZ166" s="72"/>
      <c r="RBA166" s="72"/>
      <c r="RBB166" s="72"/>
      <c r="RBC166" s="72"/>
      <c r="RBD166" s="72"/>
      <c r="RBE166" s="71"/>
      <c r="RBF166" s="71"/>
      <c r="RBG166" s="71"/>
      <c r="RBH166" s="71"/>
      <c r="RBI166" s="71"/>
      <c r="RBJ166" s="71"/>
      <c r="RBK166" s="71"/>
      <c r="RBL166" s="72"/>
      <c r="RBM166" s="72"/>
      <c r="RBN166" s="72"/>
      <c r="RBO166" s="72"/>
      <c r="RBP166" s="72"/>
      <c r="RBQ166" s="72"/>
      <c r="RBR166" s="72"/>
      <c r="RBS166" s="72"/>
      <c r="RBT166" s="72"/>
      <c r="RBU166" s="71"/>
      <c r="RBV166" s="71"/>
      <c r="RBW166" s="71"/>
      <c r="RBX166" s="71"/>
      <c r="RBY166" s="71"/>
      <c r="RBZ166" s="71"/>
      <c r="RCA166" s="71"/>
      <c r="RCB166" s="72"/>
      <c r="RCC166" s="72"/>
      <c r="RCD166" s="72"/>
      <c r="RCE166" s="72"/>
      <c r="RCF166" s="72"/>
      <c r="RCG166" s="72"/>
      <c r="RCH166" s="72"/>
      <c r="RCI166" s="72"/>
      <c r="RCJ166" s="72"/>
      <c r="RCK166" s="71"/>
      <c r="RCL166" s="71"/>
      <c r="RCM166" s="71"/>
      <c r="RCN166" s="71"/>
      <c r="RCO166" s="71"/>
      <c r="RCP166" s="71"/>
      <c r="RCQ166" s="71"/>
      <c r="RCR166" s="72"/>
      <c r="RCS166" s="72"/>
      <c r="RCT166" s="72"/>
      <c r="RCU166" s="72"/>
      <c r="RCV166" s="72"/>
      <c r="RCW166" s="72"/>
      <c r="RCX166" s="72"/>
      <c r="RCY166" s="72"/>
      <c r="RCZ166" s="72"/>
      <c r="RDA166" s="71"/>
      <c r="RDB166" s="71"/>
      <c r="RDC166" s="71"/>
      <c r="RDD166" s="71"/>
      <c r="RDE166" s="71"/>
      <c r="RDF166" s="71"/>
      <c r="RDG166" s="71"/>
      <c r="RDH166" s="72"/>
      <c r="RDI166" s="72"/>
      <c r="RDJ166" s="72"/>
      <c r="RDK166" s="72"/>
      <c r="RDL166" s="72"/>
      <c r="RDM166" s="72"/>
      <c r="RDN166" s="72"/>
      <c r="RDO166" s="72"/>
      <c r="RDP166" s="72"/>
      <c r="RDQ166" s="71"/>
      <c r="RDR166" s="71"/>
      <c r="RDS166" s="71"/>
      <c r="RDT166" s="71"/>
      <c r="RDU166" s="71"/>
      <c r="RDV166" s="71"/>
      <c r="RDW166" s="71"/>
      <c r="RDX166" s="72"/>
      <c r="RDY166" s="72"/>
      <c r="RDZ166" s="72"/>
      <c r="REA166" s="72"/>
      <c r="REB166" s="72"/>
      <c r="REC166" s="72"/>
      <c r="RED166" s="72"/>
      <c r="REE166" s="72"/>
      <c r="REF166" s="72"/>
      <c r="REG166" s="71"/>
      <c r="REH166" s="71"/>
      <c r="REI166" s="71"/>
      <c r="REJ166" s="71"/>
      <c r="REK166" s="71"/>
      <c r="REL166" s="71"/>
      <c r="REM166" s="71"/>
      <c r="REN166" s="72"/>
      <c r="REO166" s="72"/>
      <c r="REP166" s="72"/>
      <c r="REQ166" s="72"/>
      <c r="RER166" s="72"/>
      <c r="RES166" s="72"/>
      <c r="RET166" s="72"/>
      <c r="REU166" s="72"/>
      <c r="REV166" s="72"/>
      <c r="REW166" s="71"/>
      <c r="REX166" s="71"/>
      <c r="REY166" s="71"/>
      <c r="REZ166" s="71"/>
      <c r="RFA166" s="71"/>
      <c r="RFB166" s="71"/>
      <c r="RFC166" s="71"/>
      <c r="RFD166" s="72"/>
      <c r="RFE166" s="72"/>
      <c r="RFF166" s="72"/>
      <c r="RFG166" s="72"/>
      <c r="RFH166" s="72"/>
      <c r="RFI166" s="72"/>
      <c r="RFJ166" s="72"/>
      <c r="RFK166" s="72"/>
      <c r="RFL166" s="72"/>
      <c r="RFM166" s="71"/>
      <c r="RFN166" s="71"/>
      <c r="RFO166" s="71"/>
      <c r="RFP166" s="71"/>
      <c r="RFQ166" s="71"/>
      <c r="RFR166" s="71"/>
      <c r="RFS166" s="71"/>
      <c r="RFT166" s="72"/>
      <c r="RFU166" s="72"/>
      <c r="RFV166" s="72"/>
      <c r="RFW166" s="72"/>
      <c r="RFX166" s="72"/>
      <c r="RFY166" s="72"/>
      <c r="RFZ166" s="72"/>
      <c r="RGA166" s="72"/>
      <c r="RGB166" s="72"/>
      <c r="RGC166" s="71"/>
      <c r="RGD166" s="71"/>
      <c r="RGE166" s="71"/>
      <c r="RGF166" s="71"/>
      <c r="RGG166" s="71"/>
      <c r="RGH166" s="71"/>
      <c r="RGI166" s="71"/>
      <c r="RGJ166" s="72"/>
      <c r="RGK166" s="72"/>
      <c r="RGL166" s="72"/>
      <c r="RGM166" s="72"/>
      <c r="RGN166" s="72"/>
      <c r="RGO166" s="72"/>
      <c r="RGP166" s="72"/>
      <c r="RGQ166" s="72"/>
      <c r="RGR166" s="72"/>
      <c r="RGS166" s="71"/>
      <c r="RGT166" s="71"/>
      <c r="RGU166" s="71"/>
      <c r="RGV166" s="71"/>
      <c r="RGW166" s="71"/>
      <c r="RGX166" s="71"/>
      <c r="RGY166" s="71"/>
      <c r="RGZ166" s="72"/>
      <c r="RHA166" s="72"/>
      <c r="RHB166" s="72"/>
      <c r="RHC166" s="72"/>
      <c r="RHD166" s="72"/>
      <c r="RHE166" s="72"/>
      <c r="RHF166" s="72"/>
      <c r="RHG166" s="72"/>
      <c r="RHH166" s="72"/>
      <c r="RHI166" s="71"/>
      <c r="RHJ166" s="71"/>
      <c r="RHK166" s="71"/>
      <c r="RHL166" s="71"/>
      <c r="RHM166" s="71"/>
      <c r="RHN166" s="71"/>
      <c r="RHO166" s="71"/>
      <c r="RHP166" s="72"/>
      <c r="RHQ166" s="72"/>
      <c r="RHR166" s="72"/>
      <c r="RHS166" s="72"/>
      <c r="RHT166" s="72"/>
      <c r="RHU166" s="72"/>
      <c r="RHV166" s="72"/>
      <c r="RHW166" s="72"/>
      <c r="RHX166" s="72"/>
      <c r="RHY166" s="71"/>
      <c r="RHZ166" s="71"/>
      <c r="RIA166" s="71"/>
      <c r="RIB166" s="71"/>
      <c r="RIC166" s="71"/>
      <c r="RID166" s="71"/>
      <c r="RIE166" s="71"/>
      <c r="RIF166" s="72"/>
      <c r="RIG166" s="72"/>
      <c r="RIH166" s="72"/>
      <c r="RII166" s="72"/>
      <c r="RIJ166" s="72"/>
      <c r="RIK166" s="72"/>
      <c r="RIL166" s="72"/>
      <c r="RIM166" s="72"/>
      <c r="RIN166" s="72"/>
      <c r="RIO166" s="71"/>
      <c r="RIP166" s="71"/>
      <c r="RIQ166" s="71"/>
      <c r="RIR166" s="71"/>
      <c r="RIS166" s="71"/>
      <c r="RIT166" s="71"/>
      <c r="RIU166" s="71"/>
      <c r="RIV166" s="72"/>
      <c r="RIW166" s="72"/>
      <c r="RIX166" s="72"/>
      <c r="RIY166" s="72"/>
      <c r="RIZ166" s="72"/>
      <c r="RJA166" s="72"/>
      <c r="RJB166" s="72"/>
      <c r="RJC166" s="72"/>
      <c r="RJD166" s="72"/>
      <c r="RJE166" s="71"/>
      <c r="RJF166" s="71"/>
      <c r="RJG166" s="71"/>
      <c r="RJH166" s="71"/>
      <c r="RJI166" s="71"/>
      <c r="RJJ166" s="71"/>
      <c r="RJK166" s="71"/>
      <c r="RJL166" s="72"/>
      <c r="RJM166" s="72"/>
      <c r="RJN166" s="72"/>
      <c r="RJO166" s="72"/>
      <c r="RJP166" s="72"/>
      <c r="RJQ166" s="72"/>
      <c r="RJR166" s="72"/>
      <c r="RJS166" s="72"/>
      <c r="RJT166" s="72"/>
      <c r="RJU166" s="71"/>
      <c r="RJV166" s="71"/>
      <c r="RJW166" s="71"/>
      <c r="RJX166" s="71"/>
      <c r="RJY166" s="71"/>
      <c r="RJZ166" s="71"/>
      <c r="RKA166" s="71"/>
      <c r="RKB166" s="72"/>
      <c r="RKC166" s="72"/>
      <c r="RKD166" s="72"/>
      <c r="RKE166" s="72"/>
      <c r="RKF166" s="72"/>
      <c r="RKG166" s="72"/>
      <c r="RKH166" s="72"/>
      <c r="RKI166" s="72"/>
      <c r="RKJ166" s="72"/>
      <c r="RKK166" s="71"/>
      <c r="RKL166" s="71"/>
      <c r="RKM166" s="71"/>
      <c r="RKN166" s="71"/>
      <c r="RKO166" s="71"/>
      <c r="RKP166" s="71"/>
      <c r="RKQ166" s="71"/>
      <c r="RKR166" s="72"/>
      <c r="RKS166" s="72"/>
      <c r="RKT166" s="72"/>
      <c r="RKU166" s="72"/>
      <c r="RKV166" s="72"/>
      <c r="RKW166" s="72"/>
      <c r="RKX166" s="72"/>
      <c r="RKY166" s="72"/>
      <c r="RKZ166" s="72"/>
      <c r="RLA166" s="71"/>
      <c r="RLB166" s="71"/>
      <c r="RLC166" s="71"/>
      <c r="RLD166" s="71"/>
      <c r="RLE166" s="71"/>
      <c r="RLF166" s="71"/>
      <c r="RLG166" s="71"/>
      <c r="RLH166" s="72"/>
      <c r="RLI166" s="72"/>
      <c r="RLJ166" s="72"/>
      <c r="RLK166" s="72"/>
      <c r="RLL166" s="72"/>
      <c r="RLM166" s="72"/>
      <c r="RLN166" s="72"/>
      <c r="RLO166" s="72"/>
      <c r="RLP166" s="72"/>
      <c r="RLQ166" s="71"/>
      <c r="RLR166" s="71"/>
      <c r="RLS166" s="71"/>
      <c r="RLT166" s="71"/>
      <c r="RLU166" s="71"/>
      <c r="RLV166" s="71"/>
      <c r="RLW166" s="71"/>
      <c r="RLX166" s="72"/>
      <c r="RLY166" s="72"/>
      <c r="RLZ166" s="72"/>
      <c r="RMA166" s="72"/>
      <c r="RMB166" s="72"/>
      <c r="RMC166" s="72"/>
      <c r="RMD166" s="72"/>
      <c r="RME166" s="72"/>
      <c r="RMF166" s="72"/>
      <c r="RMG166" s="71"/>
      <c r="RMH166" s="71"/>
      <c r="RMI166" s="71"/>
      <c r="RMJ166" s="71"/>
      <c r="RMK166" s="71"/>
      <c r="RML166" s="71"/>
      <c r="RMM166" s="71"/>
      <c r="RMN166" s="72"/>
      <c r="RMO166" s="72"/>
      <c r="RMP166" s="72"/>
      <c r="RMQ166" s="72"/>
      <c r="RMR166" s="72"/>
      <c r="RMS166" s="72"/>
      <c r="RMT166" s="72"/>
      <c r="RMU166" s="72"/>
      <c r="RMV166" s="72"/>
      <c r="RMW166" s="71"/>
      <c r="RMX166" s="71"/>
      <c r="RMY166" s="71"/>
      <c r="RMZ166" s="71"/>
      <c r="RNA166" s="71"/>
      <c r="RNB166" s="71"/>
      <c r="RNC166" s="71"/>
      <c r="RND166" s="72"/>
      <c r="RNE166" s="72"/>
      <c r="RNF166" s="72"/>
      <c r="RNG166" s="72"/>
      <c r="RNH166" s="72"/>
      <c r="RNI166" s="72"/>
      <c r="RNJ166" s="72"/>
      <c r="RNK166" s="72"/>
      <c r="RNL166" s="72"/>
      <c r="RNM166" s="71"/>
      <c r="RNN166" s="71"/>
      <c r="RNO166" s="71"/>
      <c r="RNP166" s="71"/>
      <c r="RNQ166" s="71"/>
      <c r="RNR166" s="71"/>
      <c r="RNS166" s="71"/>
      <c r="RNT166" s="72"/>
      <c r="RNU166" s="72"/>
      <c r="RNV166" s="72"/>
      <c r="RNW166" s="72"/>
      <c r="RNX166" s="72"/>
      <c r="RNY166" s="72"/>
      <c r="RNZ166" s="72"/>
      <c r="ROA166" s="72"/>
      <c r="ROB166" s="72"/>
      <c r="ROC166" s="71"/>
      <c r="ROD166" s="71"/>
      <c r="ROE166" s="71"/>
      <c r="ROF166" s="71"/>
      <c r="ROG166" s="71"/>
      <c r="ROH166" s="71"/>
      <c r="ROI166" s="71"/>
      <c r="ROJ166" s="72"/>
      <c r="ROK166" s="72"/>
      <c r="ROL166" s="72"/>
      <c r="ROM166" s="72"/>
      <c r="RON166" s="72"/>
      <c r="ROO166" s="72"/>
      <c r="ROP166" s="72"/>
      <c r="ROQ166" s="72"/>
      <c r="ROR166" s="72"/>
      <c r="ROS166" s="71"/>
      <c r="ROT166" s="71"/>
      <c r="ROU166" s="71"/>
      <c r="ROV166" s="71"/>
      <c r="ROW166" s="71"/>
      <c r="ROX166" s="71"/>
      <c r="ROY166" s="71"/>
      <c r="ROZ166" s="72"/>
      <c r="RPA166" s="72"/>
      <c r="RPB166" s="72"/>
      <c r="RPC166" s="72"/>
      <c r="RPD166" s="72"/>
      <c r="RPE166" s="72"/>
      <c r="RPF166" s="72"/>
      <c r="RPG166" s="72"/>
      <c r="RPH166" s="72"/>
      <c r="RPI166" s="71"/>
      <c r="RPJ166" s="71"/>
      <c r="RPK166" s="71"/>
      <c r="RPL166" s="71"/>
      <c r="RPM166" s="71"/>
      <c r="RPN166" s="71"/>
      <c r="RPO166" s="71"/>
      <c r="RPP166" s="72"/>
      <c r="RPQ166" s="72"/>
      <c r="RPR166" s="72"/>
      <c r="RPS166" s="72"/>
      <c r="RPT166" s="72"/>
      <c r="RPU166" s="72"/>
      <c r="RPV166" s="72"/>
      <c r="RPW166" s="72"/>
      <c r="RPX166" s="72"/>
      <c r="RPY166" s="71"/>
      <c r="RPZ166" s="71"/>
      <c r="RQA166" s="71"/>
      <c r="RQB166" s="71"/>
      <c r="RQC166" s="71"/>
      <c r="RQD166" s="71"/>
      <c r="RQE166" s="71"/>
      <c r="RQF166" s="72"/>
      <c r="RQG166" s="72"/>
      <c r="RQH166" s="72"/>
      <c r="RQI166" s="72"/>
      <c r="RQJ166" s="72"/>
      <c r="RQK166" s="72"/>
      <c r="RQL166" s="72"/>
      <c r="RQM166" s="72"/>
      <c r="RQN166" s="72"/>
      <c r="RQO166" s="71"/>
      <c r="RQP166" s="71"/>
      <c r="RQQ166" s="71"/>
      <c r="RQR166" s="71"/>
      <c r="RQS166" s="71"/>
      <c r="RQT166" s="71"/>
      <c r="RQU166" s="71"/>
      <c r="RQV166" s="72"/>
      <c r="RQW166" s="72"/>
      <c r="RQX166" s="72"/>
      <c r="RQY166" s="72"/>
      <c r="RQZ166" s="72"/>
      <c r="RRA166" s="72"/>
      <c r="RRB166" s="72"/>
      <c r="RRC166" s="72"/>
      <c r="RRD166" s="72"/>
      <c r="RRE166" s="71"/>
      <c r="RRF166" s="71"/>
      <c r="RRG166" s="71"/>
      <c r="RRH166" s="71"/>
      <c r="RRI166" s="71"/>
      <c r="RRJ166" s="71"/>
      <c r="RRK166" s="71"/>
      <c r="RRL166" s="72"/>
      <c r="RRM166" s="72"/>
      <c r="RRN166" s="72"/>
      <c r="RRO166" s="72"/>
      <c r="RRP166" s="72"/>
      <c r="RRQ166" s="72"/>
      <c r="RRR166" s="72"/>
      <c r="RRS166" s="72"/>
      <c r="RRT166" s="72"/>
      <c r="RRU166" s="71"/>
      <c r="RRV166" s="71"/>
      <c r="RRW166" s="71"/>
      <c r="RRX166" s="71"/>
      <c r="RRY166" s="71"/>
      <c r="RRZ166" s="71"/>
      <c r="RSA166" s="71"/>
      <c r="RSB166" s="72"/>
      <c r="RSC166" s="72"/>
      <c r="RSD166" s="72"/>
      <c r="RSE166" s="72"/>
      <c r="RSF166" s="72"/>
      <c r="RSG166" s="72"/>
      <c r="RSH166" s="72"/>
      <c r="RSI166" s="72"/>
      <c r="RSJ166" s="72"/>
      <c r="RSK166" s="71"/>
      <c r="RSL166" s="71"/>
      <c r="RSM166" s="71"/>
      <c r="RSN166" s="71"/>
      <c r="RSO166" s="71"/>
      <c r="RSP166" s="71"/>
      <c r="RSQ166" s="71"/>
      <c r="RSR166" s="72"/>
      <c r="RSS166" s="72"/>
      <c r="RST166" s="72"/>
      <c r="RSU166" s="72"/>
      <c r="RSV166" s="72"/>
      <c r="RSW166" s="72"/>
      <c r="RSX166" s="72"/>
      <c r="RSY166" s="72"/>
      <c r="RSZ166" s="72"/>
      <c r="RTA166" s="71"/>
      <c r="RTB166" s="71"/>
      <c r="RTC166" s="71"/>
      <c r="RTD166" s="71"/>
      <c r="RTE166" s="71"/>
      <c r="RTF166" s="71"/>
      <c r="RTG166" s="71"/>
      <c r="RTH166" s="72"/>
      <c r="RTI166" s="72"/>
      <c r="RTJ166" s="72"/>
      <c r="RTK166" s="72"/>
      <c r="RTL166" s="72"/>
      <c r="RTM166" s="72"/>
      <c r="RTN166" s="72"/>
      <c r="RTO166" s="72"/>
      <c r="RTP166" s="72"/>
      <c r="RTQ166" s="71"/>
      <c r="RTR166" s="71"/>
      <c r="RTS166" s="71"/>
      <c r="RTT166" s="71"/>
      <c r="RTU166" s="71"/>
      <c r="RTV166" s="71"/>
      <c r="RTW166" s="71"/>
      <c r="RTX166" s="72"/>
      <c r="RTY166" s="72"/>
      <c r="RTZ166" s="72"/>
      <c r="RUA166" s="72"/>
      <c r="RUB166" s="72"/>
      <c r="RUC166" s="72"/>
      <c r="RUD166" s="72"/>
      <c r="RUE166" s="72"/>
      <c r="RUF166" s="72"/>
      <c r="RUG166" s="71"/>
      <c r="RUH166" s="71"/>
      <c r="RUI166" s="71"/>
      <c r="RUJ166" s="71"/>
      <c r="RUK166" s="71"/>
      <c r="RUL166" s="71"/>
      <c r="RUM166" s="71"/>
      <c r="RUN166" s="72"/>
      <c r="RUO166" s="72"/>
      <c r="RUP166" s="72"/>
      <c r="RUQ166" s="72"/>
      <c r="RUR166" s="72"/>
      <c r="RUS166" s="72"/>
      <c r="RUT166" s="72"/>
      <c r="RUU166" s="72"/>
      <c r="RUV166" s="72"/>
      <c r="RUW166" s="71"/>
      <c r="RUX166" s="71"/>
      <c r="RUY166" s="71"/>
      <c r="RUZ166" s="71"/>
      <c r="RVA166" s="71"/>
      <c r="RVB166" s="71"/>
      <c r="RVC166" s="71"/>
      <c r="RVD166" s="72"/>
      <c r="RVE166" s="72"/>
      <c r="RVF166" s="72"/>
      <c r="RVG166" s="72"/>
      <c r="RVH166" s="72"/>
      <c r="RVI166" s="72"/>
      <c r="RVJ166" s="72"/>
      <c r="RVK166" s="72"/>
      <c r="RVL166" s="72"/>
      <c r="RVM166" s="71"/>
      <c r="RVN166" s="71"/>
      <c r="RVO166" s="71"/>
      <c r="RVP166" s="71"/>
      <c r="RVQ166" s="71"/>
      <c r="RVR166" s="71"/>
      <c r="RVS166" s="71"/>
      <c r="RVT166" s="72"/>
      <c r="RVU166" s="72"/>
      <c r="RVV166" s="72"/>
      <c r="RVW166" s="72"/>
      <c r="RVX166" s="72"/>
      <c r="RVY166" s="72"/>
      <c r="RVZ166" s="72"/>
      <c r="RWA166" s="72"/>
      <c r="RWB166" s="72"/>
      <c r="RWC166" s="71"/>
      <c r="RWD166" s="71"/>
      <c r="RWE166" s="71"/>
      <c r="RWF166" s="71"/>
      <c r="RWG166" s="71"/>
      <c r="RWH166" s="71"/>
      <c r="RWI166" s="71"/>
      <c r="RWJ166" s="72"/>
      <c r="RWK166" s="72"/>
      <c r="RWL166" s="72"/>
      <c r="RWM166" s="72"/>
      <c r="RWN166" s="72"/>
      <c r="RWO166" s="72"/>
      <c r="RWP166" s="72"/>
      <c r="RWQ166" s="72"/>
      <c r="RWR166" s="72"/>
      <c r="RWS166" s="71"/>
      <c r="RWT166" s="71"/>
      <c r="RWU166" s="71"/>
      <c r="RWV166" s="71"/>
      <c r="RWW166" s="71"/>
      <c r="RWX166" s="71"/>
      <c r="RWY166" s="71"/>
      <c r="RWZ166" s="72"/>
      <c r="RXA166" s="72"/>
      <c r="RXB166" s="72"/>
      <c r="RXC166" s="72"/>
      <c r="RXD166" s="72"/>
      <c r="RXE166" s="72"/>
      <c r="RXF166" s="72"/>
      <c r="RXG166" s="72"/>
      <c r="RXH166" s="72"/>
      <c r="RXI166" s="71"/>
      <c r="RXJ166" s="71"/>
      <c r="RXK166" s="71"/>
      <c r="RXL166" s="71"/>
      <c r="RXM166" s="71"/>
      <c r="RXN166" s="71"/>
      <c r="RXO166" s="71"/>
      <c r="RXP166" s="72"/>
      <c r="RXQ166" s="72"/>
      <c r="RXR166" s="72"/>
      <c r="RXS166" s="72"/>
      <c r="RXT166" s="72"/>
      <c r="RXU166" s="72"/>
      <c r="RXV166" s="72"/>
      <c r="RXW166" s="72"/>
      <c r="RXX166" s="72"/>
      <c r="RXY166" s="71"/>
      <c r="RXZ166" s="71"/>
      <c r="RYA166" s="71"/>
      <c r="RYB166" s="71"/>
      <c r="RYC166" s="71"/>
      <c r="RYD166" s="71"/>
      <c r="RYE166" s="71"/>
      <c r="RYF166" s="72"/>
      <c r="RYG166" s="72"/>
      <c r="RYH166" s="72"/>
      <c r="RYI166" s="72"/>
      <c r="RYJ166" s="72"/>
      <c r="RYK166" s="72"/>
      <c r="RYL166" s="72"/>
      <c r="RYM166" s="72"/>
      <c r="RYN166" s="72"/>
      <c r="RYO166" s="71"/>
      <c r="RYP166" s="71"/>
      <c r="RYQ166" s="71"/>
      <c r="RYR166" s="71"/>
      <c r="RYS166" s="71"/>
      <c r="RYT166" s="71"/>
      <c r="RYU166" s="71"/>
      <c r="RYV166" s="72"/>
      <c r="RYW166" s="72"/>
      <c r="RYX166" s="72"/>
      <c r="RYY166" s="72"/>
      <c r="RYZ166" s="72"/>
      <c r="RZA166" s="72"/>
      <c r="RZB166" s="72"/>
      <c r="RZC166" s="72"/>
      <c r="RZD166" s="72"/>
      <c r="RZE166" s="71"/>
      <c r="RZF166" s="71"/>
      <c r="RZG166" s="71"/>
      <c r="RZH166" s="71"/>
      <c r="RZI166" s="71"/>
      <c r="RZJ166" s="71"/>
      <c r="RZK166" s="71"/>
      <c r="RZL166" s="72"/>
      <c r="RZM166" s="72"/>
      <c r="RZN166" s="72"/>
      <c r="RZO166" s="72"/>
      <c r="RZP166" s="72"/>
      <c r="RZQ166" s="72"/>
      <c r="RZR166" s="72"/>
      <c r="RZS166" s="72"/>
      <c r="RZT166" s="72"/>
      <c r="RZU166" s="71"/>
      <c r="RZV166" s="71"/>
      <c r="RZW166" s="71"/>
      <c r="RZX166" s="71"/>
      <c r="RZY166" s="71"/>
      <c r="RZZ166" s="71"/>
      <c r="SAA166" s="71"/>
      <c r="SAB166" s="72"/>
      <c r="SAC166" s="72"/>
      <c r="SAD166" s="72"/>
      <c r="SAE166" s="72"/>
      <c r="SAF166" s="72"/>
      <c r="SAG166" s="72"/>
      <c r="SAH166" s="72"/>
      <c r="SAI166" s="72"/>
      <c r="SAJ166" s="72"/>
      <c r="SAK166" s="71"/>
      <c r="SAL166" s="71"/>
      <c r="SAM166" s="71"/>
      <c r="SAN166" s="71"/>
      <c r="SAO166" s="71"/>
      <c r="SAP166" s="71"/>
      <c r="SAQ166" s="71"/>
      <c r="SAR166" s="72"/>
      <c r="SAS166" s="72"/>
      <c r="SAT166" s="72"/>
      <c r="SAU166" s="72"/>
      <c r="SAV166" s="72"/>
      <c r="SAW166" s="72"/>
      <c r="SAX166" s="72"/>
      <c r="SAY166" s="72"/>
      <c r="SAZ166" s="72"/>
      <c r="SBA166" s="71"/>
      <c r="SBB166" s="71"/>
      <c r="SBC166" s="71"/>
      <c r="SBD166" s="71"/>
      <c r="SBE166" s="71"/>
      <c r="SBF166" s="71"/>
      <c r="SBG166" s="71"/>
      <c r="SBH166" s="72"/>
      <c r="SBI166" s="72"/>
      <c r="SBJ166" s="72"/>
      <c r="SBK166" s="72"/>
      <c r="SBL166" s="72"/>
      <c r="SBM166" s="72"/>
      <c r="SBN166" s="72"/>
      <c r="SBO166" s="72"/>
      <c r="SBP166" s="72"/>
      <c r="SBQ166" s="71"/>
      <c r="SBR166" s="71"/>
      <c r="SBS166" s="71"/>
      <c r="SBT166" s="71"/>
      <c r="SBU166" s="71"/>
      <c r="SBV166" s="71"/>
      <c r="SBW166" s="71"/>
      <c r="SBX166" s="72"/>
      <c r="SBY166" s="72"/>
      <c r="SBZ166" s="72"/>
      <c r="SCA166" s="72"/>
      <c r="SCB166" s="72"/>
      <c r="SCC166" s="72"/>
      <c r="SCD166" s="72"/>
      <c r="SCE166" s="72"/>
      <c r="SCF166" s="72"/>
      <c r="SCG166" s="71"/>
      <c r="SCH166" s="71"/>
      <c r="SCI166" s="71"/>
      <c r="SCJ166" s="71"/>
      <c r="SCK166" s="71"/>
      <c r="SCL166" s="71"/>
      <c r="SCM166" s="71"/>
      <c r="SCN166" s="72"/>
      <c r="SCO166" s="72"/>
      <c r="SCP166" s="72"/>
      <c r="SCQ166" s="72"/>
      <c r="SCR166" s="72"/>
      <c r="SCS166" s="72"/>
      <c r="SCT166" s="72"/>
      <c r="SCU166" s="72"/>
      <c r="SCV166" s="72"/>
      <c r="SCW166" s="71"/>
      <c r="SCX166" s="71"/>
      <c r="SCY166" s="71"/>
      <c r="SCZ166" s="71"/>
      <c r="SDA166" s="71"/>
      <c r="SDB166" s="71"/>
      <c r="SDC166" s="71"/>
      <c r="SDD166" s="72"/>
      <c r="SDE166" s="72"/>
      <c r="SDF166" s="72"/>
      <c r="SDG166" s="72"/>
      <c r="SDH166" s="72"/>
      <c r="SDI166" s="72"/>
      <c r="SDJ166" s="72"/>
      <c r="SDK166" s="72"/>
      <c r="SDL166" s="72"/>
      <c r="SDM166" s="71"/>
      <c r="SDN166" s="71"/>
      <c r="SDO166" s="71"/>
      <c r="SDP166" s="71"/>
      <c r="SDQ166" s="71"/>
      <c r="SDR166" s="71"/>
      <c r="SDS166" s="71"/>
      <c r="SDT166" s="72"/>
      <c r="SDU166" s="72"/>
      <c r="SDV166" s="72"/>
      <c r="SDW166" s="72"/>
      <c r="SDX166" s="72"/>
      <c r="SDY166" s="72"/>
      <c r="SDZ166" s="72"/>
      <c r="SEA166" s="72"/>
      <c r="SEB166" s="72"/>
      <c r="SEC166" s="71"/>
      <c r="SED166" s="71"/>
      <c r="SEE166" s="71"/>
      <c r="SEF166" s="71"/>
      <c r="SEG166" s="71"/>
      <c r="SEH166" s="71"/>
      <c r="SEI166" s="71"/>
      <c r="SEJ166" s="72"/>
      <c r="SEK166" s="72"/>
      <c r="SEL166" s="72"/>
      <c r="SEM166" s="72"/>
      <c r="SEN166" s="72"/>
      <c r="SEO166" s="72"/>
      <c r="SEP166" s="72"/>
      <c r="SEQ166" s="72"/>
      <c r="SER166" s="72"/>
      <c r="SES166" s="71"/>
      <c r="SET166" s="71"/>
      <c r="SEU166" s="71"/>
      <c r="SEV166" s="71"/>
      <c r="SEW166" s="71"/>
      <c r="SEX166" s="71"/>
      <c r="SEY166" s="71"/>
      <c r="SEZ166" s="72"/>
      <c r="SFA166" s="72"/>
      <c r="SFB166" s="72"/>
      <c r="SFC166" s="72"/>
      <c r="SFD166" s="72"/>
      <c r="SFE166" s="72"/>
      <c r="SFF166" s="72"/>
      <c r="SFG166" s="72"/>
      <c r="SFH166" s="72"/>
      <c r="SFI166" s="71"/>
      <c r="SFJ166" s="71"/>
      <c r="SFK166" s="71"/>
      <c r="SFL166" s="71"/>
      <c r="SFM166" s="71"/>
      <c r="SFN166" s="71"/>
      <c r="SFO166" s="71"/>
      <c r="SFP166" s="72"/>
      <c r="SFQ166" s="72"/>
      <c r="SFR166" s="72"/>
      <c r="SFS166" s="72"/>
      <c r="SFT166" s="72"/>
      <c r="SFU166" s="72"/>
      <c r="SFV166" s="72"/>
      <c r="SFW166" s="72"/>
      <c r="SFX166" s="72"/>
      <c r="SFY166" s="71"/>
      <c r="SFZ166" s="71"/>
      <c r="SGA166" s="71"/>
      <c r="SGB166" s="71"/>
      <c r="SGC166" s="71"/>
      <c r="SGD166" s="71"/>
      <c r="SGE166" s="71"/>
      <c r="SGF166" s="72"/>
      <c r="SGG166" s="72"/>
      <c r="SGH166" s="72"/>
      <c r="SGI166" s="72"/>
      <c r="SGJ166" s="72"/>
      <c r="SGK166" s="72"/>
      <c r="SGL166" s="72"/>
      <c r="SGM166" s="72"/>
      <c r="SGN166" s="72"/>
      <c r="SGO166" s="71"/>
      <c r="SGP166" s="71"/>
      <c r="SGQ166" s="71"/>
      <c r="SGR166" s="71"/>
      <c r="SGS166" s="71"/>
      <c r="SGT166" s="71"/>
      <c r="SGU166" s="71"/>
      <c r="SGV166" s="72"/>
      <c r="SGW166" s="72"/>
      <c r="SGX166" s="72"/>
      <c r="SGY166" s="72"/>
      <c r="SGZ166" s="72"/>
      <c r="SHA166" s="72"/>
      <c r="SHB166" s="72"/>
      <c r="SHC166" s="72"/>
      <c r="SHD166" s="72"/>
      <c r="SHE166" s="71"/>
      <c r="SHF166" s="71"/>
      <c r="SHG166" s="71"/>
      <c r="SHH166" s="71"/>
      <c r="SHI166" s="71"/>
      <c r="SHJ166" s="71"/>
      <c r="SHK166" s="71"/>
      <c r="SHL166" s="72"/>
      <c r="SHM166" s="72"/>
      <c r="SHN166" s="72"/>
      <c r="SHO166" s="72"/>
      <c r="SHP166" s="72"/>
      <c r="SHQ166" s="72"/>
      <c r="SHR166" s="72"/>
      <c r="SHS166" s="72"/>
      <c r="SHT166" s="72"/>
      <c r="SHU166" s="71"/>
      <c r="SHV166" s="71"/>
      <c r="SHW166" s="71"/>
      <c r="SHX166" s="71"/>
      <c r="SHY166" s="71"/>
      <c r="SHZ166" s="71"/>
      <c r="SIA166" s="71"/>
      <c r="SIB166" s="72"/>
      <c r="SIC166" s="72"/>
      <c r="SID166" s="72"/>
      <c r="SIE166" s="72"/>
      <c r="SIF166" s="72"/>
      <c r="SIG166" s="72"/>
      <c r="SIH166" s="72"/>
      <c r="SII166" s="72"/>
      <c r="SIJ166" s="72"/>
      <c r="SIK166" s="71"/>
      <c r="SIL166" s="71"/>
      <c r="SIM166" s="71"/>
      <c r="SIN166" s="71"/>
      <c r="SIO166" s="71"/>
      <c r="SIP166" s="71"/>
      <c r="SIQ166" s="71"/>
      <c r="SIR166" s="72"/>
      <c r="SIS166" s="72"/>
      <c r="SIT166" s="72"/>
      <c r="SIU166" s="72"/>
      <c r="SIV166" s="72"/>
      <c r="SIW166" s="72"/>
      <c r="SIX166" s="72"/>
      <c r="SIY166" s="72"/>
      <c r="SIZ166" s="72"/>
      <c r="SJA166" s="71"/>
      <c r="SJB166" s="71"/>
      <c r="SJC166" s="71"/>
      <c r="SJD166" s="71"/>
      <c r="SJE166" s="71"/>
      <c r="SJF166" s="71"/>
      <c r="SJG166" s="71"/>
      <c r="SJH166" s="72"/>
      <c r="SJI166" s="72"/>
      <c r="SJJ166" s="72"/>
      <c r="SJK166" s="72"/>
      <c r="SJL166" s="72"/>
      <c r="SJM166" s="72"/>
      <c r="SJN166" s="72"/>
      <c r="SJO166" s="72"/>
      <c r="SJP166" s="72"/>
      <c r="SJQ166" s="71"/>
      <c r="SJR166" s="71"/>
      <c r="SJS166" s="71"/>
      <c r="SJT166" s="71"/>
      <c r="SJU166" s="71"/>
      <c r="SJV166" s="71"/>
      <c r="SJW166" s="71"/>
      <c r="SJX166" s="72"/>
      <c r="SJY166" s="72"/>
      <c r="SJZ166" s="72"/>
      <c r="SKA166" s="72"/>
      <c r="SKB166" s="72"/>
      <c r="SKC166" s="72"/>
      <c r="SKD166" s="72"/>
      <c r="SKE166" s="72"/>
      <c r="SKF166" s="72"/>
      <c r="SKG166" s="71"/>
      <c r="SKH166" s="71"/>
      <c r="SKI166" s="71"/>
      <c r="SKJ166" s="71"/>
      <c r="SKK166" s="71"/>
      <c r="SKL166" s="71"/>
      <c r="SKM166" s="71"/>
      <c r="SKN166" s="72"/>
      <c r="SKO166" s="72"/>
      <c r="SKP166" s="72"/>
      <c r="SKQ166" s="72"/>
      <c r="SKR166" s="72"/>
      <c r="SKS166" s="72"/>
      <c r="SKT166" s="72"/>
      <c r="SKU166" s="72"/>
      <c r="SKV166" s="72"/>
      <c r="SKW166" s="71"/>
      <c r="SKX166" s="71"/>
      <c r="SKY166" s="71"/>
      <c r="SKZ166" s="71"/>
      <c r="SLA166" s="71"/>
      <c r="SLB166" s="71"/>
      <c r="SLC166" s="71"/>
      <c r="SLD166" s="72"/>
      <c r="SLE166" s="72"/>
      <c r="SLF166" s="72"/>
      <c r="SLG166" s="72"/>
      <c r="SLH166" s="72"/>
      <c r="SLI166" s="72"/>
      <c r="SLJ166" s="72"/>
      <c r="SLK166" s="72"/>
      <c r="SLL166" s="72"/>
      <c r="SLM166" s="71"/>
      <c r="SLN166" s="71"/>
      <c r="SLO166" s="71"/>
      <c r="SLP166" s="71"/>
      <c r="SLQ166" s="71"/>
      <c r="SLR166" s="71"/>
      <c r="SLS166" s="71"/>
      <c r="SLT166" s="72"/>
      <c r="SLU166" s="72"/>
      <c r="SLV166" s="72"/>
      <c r="SLW166" s="72"/>
      <c r="SLX166" s="72"/>
      <c r="SLY166" s="72"/>
      <c r="SLZ166" s="72"/>
      <c r="SMA166" s="72"/>
      <c r="SMB166" s="72"/>
      <c r="SMC166" s="71"/>
      <c r="SMD166" s="71"/>
      <c r="SME166" s="71"/>
      <c r="SMF166" s="71"/>
      <c r="SMG166" s="71"/>
      <c r="SMH166" s="71"/>
      <c r="SMI166" s="71"/>
      <c r="SMJ166" s="72"/>
      <c r="SMK166" s="72"/>
      <c r="SML166" s="72"/>
      <c r="SMM166" s="72"/>
      <c r="SMN166" s="72"/>
      <c r="SMO166" s="72"/>
      <c r="SMP166" s="72"/>
      <c r="SMQ166" s="72"/>
      <c r="SMR166" s="72"/>
      <c r="SMS166" s="71"/>
      <c r="SMT166" s="71"/>
      <c r="SMU166" s="71"/>
      <c r="SMV166" s="71"/>
      <c r="SMW166" s="71"/>
      <c r="SMX166" s="71"/>
      <c r="SMY166" s="71"/>
      <c r="SMZ166" s="72"/>
      <c r="SNA166" s="72"/>
      <c r="SNB166" s="72"/>
      <c r="SNC166" s="72"/>
      <c r="SND166" s="72"/>
      <c r="SNE166" s="72"/>
      <c r="SNF166" s="72"/>
      <c r="SNG166" s="72"/>
      <c r="SNH166" s="72"/>
      <c r="SNI166" s="71"/>
      <c r="SNJ166" s="71"/>
      <c r="SNK166" s="71"/>
      <c r="SNL166" s="71"/>
      <c r="SNM166" s="71"/>
      <c r="SNN166" s="71"/>
      <c r="SNO166" s="71"/>
      <c r="SNP166" s="72"/>
      <c r="SNQ166" s="72"/>
      <c r="SNR166" s="72"/>
      <c r="SNS166" s="72"/>
      <c r="SNT166" s="72"/>
      <c r="SNU166" s="72"/>
      <c r="SNV166" s="72"/>
      <c r="SNW166" s="72"/>
      <c r="SNX166" s="72"/>
      <c r="SNY166" s="71"/>
      <c r="SNZ166" s="71"/>
      <c r="SOA166" s="71"/>
      <c r="SOB166" s="71"/>
      <c r="SOC166" s="71"/>
      <c r="SOD166" s="71"/>
      <c r="SOE166" s="71"/>
      <c r="SOF166" s="72"/>
      <c r="SOG166" s="72"/>
      <c r="SOH166" s="72"/>
      <c r="SOI166" s="72"/>
      <c r="SOJ166" s="72"/>
      <c r="SOK166" s="72"/>
      <c r="SOL166" s="72"/>
      <c r="SOM166" s="72"/>
      <c r="SON166" s="72"/>
      <c r="SOO166" s="71"/>
      <c r="SOP166" s="71"/>
      <c r="SOQ166" s="71"/>
      <c r="SOR166" s="71"/>
      <c r="SOS166" s="71"/>
      <c r="SOT166" s="71"/>
      <c r="SOU166" s="71"/>
      <c r="SOV166" s="72"/>
      <c r="SOW166" s="72"/>
      <c r="SOX166" s="72"/>
      <c r="SOY166" s="72"/>
      <c r="SOZ166" s="72"/>
      <c r="SPA166" s="72"/>
      <c r="SPB166" s="72"/>
      <c r="SPC166" s="72"/>
      <c r="SPD166" s="72"/>
      <c r="SPE166" s="71"/>
      <c r="SPF166" s="71"/>
      <c r="SPG166" s="71"/>
      <c r="SPH166" s="71"/>
      <c r="SPI166" s="71"/>
      <c r="SPJ166" s="71"/>
      <c r="SPK166" s="71"/>
      <c r="SPL166" s="72"/>
      <c r="SPM166" s="72"/>
      <c r="SPN166" s="72"/>
      <c r="SPO166" s="72"/>
      <c r="SPP166" s="72"/>
      <c r="SPQ166" s="72"/>
      <c r="SPR166" s="72"/>
      <c r="SPS166" s="72"/>
      <c r="SPT166" s="72"/>
      <c r="SPU166" s="71"/>
      <c r="SPV166" s="71"/>
      <c r="SPW166" s="71"/>
      <c r="SPX166" s="71"/>
      <c r="SPY166" s="71"/>
      <c r="SPZ166" s="71"/>
      <c r="SQA166" s="71"/>
      <c r="SQB166" s="72"/>
      <c r="SQC166" s="72"/>
      <c r="SQD166" s="72"/>
      <c r="SQE166" s="72"/>
      <c r="SQF166" s="72"/>
      <c r="SQG166" s="72"/>
      <c r="SQH166" s="72"/>
      <c r="SQI166" s="72"/>
      <c r="SQJ166" s="72"/>
      <c r="SQK166" s="71"/>
      <c r="SQL166" s="71"/>
      <c r="SQM166" s="71"/>
      <c r="SQN166" s="71"/>
      <c r="SQO166" s="71"/>
      <c r="SQP166" s="71"/>
      <c r="SQQ166" s="71"/>
      <c r="SQR166" s="72"/>
      <c r="SQS166" s="72"/>
      <c r="SQT166" s="72"/>
      <c r="SQU166" s="72"/>
      <c r="SQV166" s="72"/>
      <c r="SQW166" s="72"/>
      <c r="SQX166" s="72"/>
      <c r="SQY166" s="72"/>
      <c r="SQZ166" s="72"/>
      <c r="SRA166" s="71"/>
      <c r="SRB166" s="71"/>
      <c r="SRC166" s="71"/>
      <c r="SRD166" s="71"/>
      <c r="SRE166" s="71"/>
      <c r="SRF166" s="71"/>
      <c r="SRG166" s="71"/>
      <c r="SRH166" s="72"/>
      <c r="SRI166" s="72"/>
      <c r="SRJ166" s="72"/>
      <c r="SRK166" s="72"/>
      <c r="SRL166" s="72"/>
      <c r="SRM166" s="72"/>
      <c r="SRN166" s="72"/>
      <c r="SRO166" s="72"/>
      <c r="SRP166" s="72"/>
      <c r="SRQ166" s="71"/>
      <c r="SRR166" s="71"/>
      <c r="SRS166" s="71"/>
      <c r="SRT166" s="71"/>
      <c r="SRU166" s="71"/>
      <c r="SRV166" s="71"/>
      <c r="SRW166" s="71"/>
      <c r="SRX166" s="72"/>
      <c r="SRY166" s="72"/>
      <c r="SRZ166" s="72"/>
      <c r="SSA166" s="72"/>
      <c r="SSB166" s="72"/>
      <c r="SSC166" s="72"/>
      <c r="SSD166" s="72"/>
      <c r="SSE166" s="72"/>
      <c r="SSF166" s="72"/>
      <c r="SSG166" s="71"/>
      <c r="SSH166" s="71"/>
      <c r="SSI166" s="71"/>
      <c r="SSJ166" s="71"/>
      <c r="SSK166" s="71"/>
      <c r="SSL166" s="71"/>
      <c r="SSM166" s="71"/>
      <c r="SSN166" s="72"/>
      <c r="SSO166" s="72"/>
      <c r="SSP166" s="72"/>
      <c r="SSQ166" s="72"/>
      <c r="SSR166" s="72"/>
      <c r="SSS166" s="72"/>
      <c r="SST166" s="72"/>
      <c r="SSU166" s="72"/>
      <c r="SSV166" s="72"/>
      <c r="SSW166" s="71"/>
      <c r="SSX166" s="71"/>
      <c r="SSY166" s="71"/>
      <c r="SSZ166" s="71"/>
      <c r="STA166" s="71"/>
      <c r="STB166" s="71"/>
      <c r="STC166" s="71"/>
      <c r="STD166" s="72"/>
      <c r="STE166" s="72"/>
      <c r="STF166" s="72"/>
      <c r="STG166" s="72"/>
      <c r="STH166" s="72"/>
      <c r="STI166" s="72"/>
      <c r="STJ166" s="72"/>
      <c r="STK166" s="72"/>
      <c r="STL166" s="72"/>
      <c r="STM166" s="71"/>
      <c r="STN166" s="71"/>
      <c r="STO166" s="71"/>
      <c r="STP166" s="71"/>
      <c r="STQ166" s="71"/>
      <c r="STR166" s="71"/>
      <c r="STS166" s="71"/>
      <c r="STT166" s="72"/>
      <c r="STU166" s="72"/>
      <c r="STV166" s="72"/>
      <c r="STW166" s="72"/>
      <c r="STX166" s="72"/>
      <c r="STY166" s="72"/>
      <c r="STZ166" s="72"/>
      <c r="SUA166" s="72"/>
      <c r="SUB166" s="72"/>
      <c r="SUC166" s="71"/>
      <c r="SUD166" s="71"/>
      <c r="SUE166" s="71"/>
      <c r="SUF166" s="71"/>
      <c r="SUG166" s="71"/>
      <c r="SUH166" s="71"/>
      <c r="SUI166" s="71"/>
      <c r="SUJ166" s="72"/>
      <c r="SUK166" s="72"/>
      <c r="SUL166" s="72"/>
      <c r="SUM166" s="72"/>
      <c r="SUN166" s="72"/>
      <c r="SUO166" s="72"/>
      <c r="SUP166" s="72"/>
      <c r="SUQ166" s="72"/>
      <c r="SUR166" s="72"/>
      <c r="SUS166" s="71"/>
      <c r="SUT166" s="71"/>
      <c r="SUU166" s="71"/>
      <c r="SUV166" s="71"/>
      <c r="SUW166" s="71"/>
      <c r="SUX166" s="71"/>
      <c r="SUY166" s="71"/>
      <c r="SUZ166" s="72"/>
      <c r="SVA166" s="72"/>
      <c r="SVB166" s="72"/>
      <c r="SVC166" s="72"/>
      <c r="SVD166" s="72"/>
      <c r="SVE166" s="72"/>
      <c r="SVF166" s="72"/>
      <c r="SVG166" s="72"/>
      <c r="SVH166" s="72"/>
      <c r="SVI166" s="71"/>
      <c r="SVJ166" s="71"/>
      <c r="SVK166" s="71"/>
      <c r="SVL166" s="71"/>
      <c r="SVM166" s="71"/>
      <c r="SVN166" s="71"/>
      <c r="SVO166" s="71"/>
      <c r="SVP166" s="72"/>
      <c r="SVQ166" s="72"/>
      <c r="SVR166" s="72"/>
      <c r="SVS166" s="72"/>
      <c r="SVT166" s="72"/>
      <c r="SVU166" s="72"/>
      <c r="SVV166" s="72"/>
      <c r="SVW166" s="72"/>
      <c r="SVX166" s="72"/>
      <c r="SVY166" s="71"/>
      <c r="SVZ166" s="71"/>
      <c r="SWA166" s="71"/>
      <c r="SWB166" s="71"/>
      <c r="SWC166" s="71"/>
      <c r="SWD166" s="71"/>
      <c r="SWE166" s="71"/>
      <c r="SWF166" s="72"/>
      <c r="SWG166" s="72"/>
      <c r="SWH166" s="72"/>
      <c r="SWI166" s="72"/>
      <c r="SWJ166" s="72"/>
      <c r="SWK166" s="72"/>
      <c r="SWL166" s="72"/>
      <c r="SWM166" s="72"/>
      <c r="SWN166" s="72"/>
      <c r="SWO166" s="71"/>
      <c r="SWP166" s="71"/>
      <c r="SWQ166" s="71"/>
      <c r="SWR166" s="71"/>
      <c r="SWS166" s="71"/>
      <c r="SWT166" s="71"/>
      <c r="SWU166" s="71"/>
      <c r="SWV166" s="72"/>
      <c r="SWW166" s="72"/>
      <c r="SWX166" s="72"/>
      <c r="SWY166" s="72"/>
      <c r="SWZ166" s="72"/>
      <c r="SXA166" s="72"/>
      <c r="SXB166" s="72"/>
      <c r="SXC166" s="72"/>
      <c r="SXD166" s="72"/>
      <c r="SXE166" s="71"/>
      <c r="SXF166" s="71"/>
      <c r="SXG166" s="71"/>
      <c r="SXH166" s="71"/>
      <c r="SXI166" s="71"/>
      <c r="SXJ166" s="71"/>
      <c r="SXK166" s="71"/>
      <c r="SXL166" s="72"/>
      <c r="SXM166" s="72"/>
      <c r="SXN166" s="72"/>
      <c r="SXO166" s="72"/>
      <c r="SXP166" s="72"/>
      <c r="SXQ166" s="72"/>
      <c r="SXR166" s="72"/>
      <c r="SXS166" s="72"/>
      <c r="SXT166" s="72"/>
      <c r="SXU166" s="71"/>
      <c r="SXV166" s="71"/>
      <c r="SXW166" s="71"/>
      <c r="SXX166" s="71"/>
      <c r="SXY166" s="71"/>
      <c r="SXZ166" s="71"/>
      <c r="SYA166" s="71"/>
      <c r="SYB166" s="72"/>
      <c r="SYC166" s="72"/>
      <c r="SYD166" s="72"/>
      <c r="SYE166" s="72"/>
      <c r="SYF166" s="72"/>
      <c r="SYG166" s="72"/>
      <c r="SYH166" s="72"/>
      <c r="SYI166" s="72"/>
      <c r="SYJ166" s="72"/>
      <c r="SYK166" s="71"/>
      <c r="SYL166" s="71"/>
      <c r="SYM166" s="71"/>
      <c r="SYN166" s="71"/>
      <c r="SYO166" s="71"/>
      <c r="SYP166" s="71"/>
      <c r="SYQ166" s="71"/>
      <c r="SYR166" s="72"/>
      <c r="SYS166" s="72"/>
      <c r="SYT166" s="72"/>
      <c r="SYU166" s="72"/>
      <c r="SYV166" s="72"/>
      <c r="SYW166" s="72"/>
      <c r="SYX166" s="72"/>
      <c r="SYY166" s="72"/>
      <c r="SYZ166" s="72"/>
      <c r="SZA166" s="71"/>
      <c r="SZB166" s="71"/>
      <c r="SZC166" s="71"/>
      <c r="SZD166" s="71"/>
      <c r="SZE166" s="71"/>
      <c r="SZF166" s="71"/>
      <c r="SZG166" s="71"/>
      <c r="SZH166" s="72"/>
      <c r="SZI166" s="72"/>
      <c r="SZJ166" s="72"/>
      <c r="SZK166" s="72"/>
      <c r="SZL166" s="72"/>
      <c r="SZM166" s="72"/>
      <c r="SZN166" s="72"/>
      <c r="SZO166" s="72"/>
      <c r="SZP166" s="72"/>
      <c r="SZQ166" s="71"/>
      <c r="SZR166" s="71"/>
      <c r="SZS166" s="71"/>
      <c r="SZT166" s="71"/>
      <c r="SZU166" s="71"/>
      <c r="SZV166" s="71"/>
      <c r="SZW166" s="71"/>
      <c r="SZX166" s="72"/>
      <c r="SZY166" s="72"/>
      <c r="SZZ166" s="72"/>
      <c r="TAA166" s="72"/>
      <c r="TAB166" s="72"/>
      <c r="TAC166" s="72"/>
      <c r="TAD166" s="72"/>
      <c r="TAE166" s="72"/>
      <c r="TAF166" s="72"/>
      <c r="TAG166" s="71"/>
      <c r="TAH166" s="71"/>
      <c r="TAI166" s="71"/>
      <c r="TAJ166" s="71"/>
      <c r="TAK166" s="71"/>
      <c r="TAL166" s="71"/>
      <c r="TAM166" s="71"/>
      <c r="TAN166" s="72"/>
      <c r="TAO166" s="72"/>
      <c r="TAP166" s="72"/>
      <c r="TAQ166" s="72"/>
      <c r="TAR166" s="72"/>
      <c r="TAS166" s="72"/>
      <c r="TAT166" s="72"/>
      <c r="TAU166" s="72"/>
      <c r="TAV166" s="72"/>
      <c r="TAW166" s="71"/>
      <c r="TAX166" s="71"/>
      <c r="TAY166" s="71"/>
      <c r="TAZ166" s="71"/>
      <c r="TBA166" s="71"/>
      <c r="TBB166" s="71"/>
      <c r="TBC166" s="71"/>
      <c r="TBD166" s="72"/>
      <c r="TBE166" s="72"/>
      <c r="TBF166" s="72"/>
      <c r="TBG166" s="72"/>
      <c r="TBH166" s="72"/>
      <c r="TBI166" s="72"/>
      <c r="TBJ166" s="72"/>
      <c r="TBK166" s="72"/>
      <c r="TBL166" s="72"/>
      <c r="TBM166" s="71"/>
      <c r="TBN166" s="71"/>
      <c r="TBO166" s="71"/>
      <c r="TBP166" s="71"/>
      <c r="TBQ166" s="71"/>
      <c r="TBR166" s="71"/>
      <c r="TBS166" s="71"/>
      <c r="TBT166" s="72"/>
      <c r="TBU166" s="72"/>
      <c r="TBV166" s="72"/>
      <c r="TBW166" s="72"/>
      <c r="TBX166" s="72"/>
      <c r="TBY166" s="72"/>
      <c r="TBZ166" s="72"/>
      <c r="TCA166" s="72"/>
      <c r="TCB166" s="72"/>
      <c r="TCC166" s="71"/>
      <c r="TCD166" s="71"/>
      <c r="TCE166" s="71"/>
      <c r="TCF166" s="71"/>
      <c r="TCG166" s="71"/>
      <c r="TCH166" s="71"/>
      <c r="TCI166" s="71"/>
      <c r="TCJ166" s="72"/>
      <c r="TCK166" s="72"/>
      <c r="TCL166" s="72"/>
      <c r="TCM166" s="72"/>
      <c r="TCN166" s="72"/>
      <c r="TCO166" s="72"/>
      <c r="TCP166" s="72"/>
      <c r="TCQ166" s="72"/>
      <c r="TCR166" s="72"/>
      <c r="TCS166" s="71"/>
      <c r="TCT166" s="71"/>
      <c r="TCU166" s="71"/>
      <c r="TCV166" s="71"/>
      <c r="TCW166" s="71"/>
      <c r="TCX166" s="71"/>
      <c r="TCY166" s="71"/>
      <c r="TCZ166" s="72"/>
      <c r="TDA166" s="72"/>
      <c r="TDB166" s="72"/>
      <c r="TDC166" s="72"/>
      <c r="TDD166" s="72"/>
      <c r="TDE166" s="72"/>
      <c r="TDF166" s="72"/>
      <c r="TDG166" s="72"/>
      <c r="TDH166" s="72"/>
      <c r="TDI166" s="71"/>
      <c r="TDJ166" s="71"/>
      <c r="TDK166" s="71"/>
      <c r="TDL166" s="71"/>
      <c r="TDM166" s="71"/>
      <c r="TDN166" s="71"/>
      <c r="TDO166" s="71"/>
      <c r="TDP166" s="72"/>
      <c r="TDQ166" s="72"/>
      <c r="TDR166" s="72"/>
      <c r="TDS166" s="72"/>
      <c r="TDT166" s="72"/>
      <c r="TDU166" s="72"/>
      <c r="TDV166" s="72"/>
      <c r="TDW166" s="72"/>
      <c r="TDX166" s="72"/>
      <c r="TDY166" s="71"/>
      <c r="TDZ166" s="71"/>
      <c r="TEA166" s="71"/>
      <c r="TEB166" s="71"/>
      <c r="TEC166" s="71"/>
      <c r="TED166" s="71"/>
      <c r="TEE166" s="71"/>
      <c r="TEF166" s="72"/>
      <c r="TEG166" s="72"/>
      <c r="TEH166" s="72"/>
      <c r="TEI166" s="72"/>
      <c r="TEJ166" s="72"/>
      <c r="TEK166" s="72"/>
      <c r="TEL166" s="72"/>
      <c r="TEM166" s="72"/>
      <c r="TEN166" s="72"/>
      <c r="TEO166" s="71"/>
      <c r="TEP166" s="71"/>
      <c r="TEQ166" s="71"/>
      <c r="TER166" s="71"/>
      <c r="TES166" s="71"/>
      <c r="TET166" s="71"/>
      <c r="TEU166" s="71"/>
      <c r="TEV166" s="72"/>
      <c r="TEW166" s="72"/>
      <c r="TEX166" s="72"/>
      <c r="TEY166" s="72"/>
      <c r="TEZ166" s="72"/>
      <c r="TFA166" s="72"/>
      <c r="TFB166" s="72"/>
      <c r="TFC166" s="72"/>
      <c r="TFD166" s="72"/>
      <c r="TFE166" s="71"/>
      <c r="TFF166" s="71"/>
      <c r="TFG166" s="71"/>
      <c r="TFH166" s="71"/>
      <c r="TFI166" s="71"/>
      <c r="TFJ166" s="71"/>
      <c r="TFK166" s="71"/>
      <c r="TFL166" s="72"/>
      <c r="TFM166" s="72"/>
      <c r="TFN166" s="72"/>
      <c r="TFO166" s="72"/>
      <c r="TFP166" s="72"/>
      <c r="TFQ166" s="72"/>
      <c r="TFR166" s="72"/>
      <c r="TFS166" s="72"/>
      <c r="TFT166" s="72"/>
      <c r="TFU166" s="71"/>
      <c r="TFV166" s="71"/>
      <c r="TFW166" s="71"/>
      <c r="TFX166" s="71"/>
      <c r="TFY166" s="71"/>
      <c r="TFZ166" s="71"/>
      <c r="TGA166" s="71"/>
      <c r="TGB166" s="72"/>
      <c r="TGC166" s="72"/>
      <c r="TGD166" s="72"/>
      <c r="TGE166" s="72"/>
      <c r="TGF166" s="72"/>
      <c r="TGG166" s="72"/>
      <c r="TGH166" s="72"/>
      <c r="TGI166" s="72"/>
      <c r="TGJ166" s="72"/>
      <c r="TGK166" s="71"/>
      <c r="TGL166" s="71"/>
      <c r="TGM166" s="71"/>
      <c r="TGN166" s="71"/>
      <c r="TGO166" s="71"/>
      <c r="TGP166" s="71"/>
      <c r="TGQ166" s="71"/>
      <c r="TGR166" s="72"/>
      <c r="TGS166" s="72"/>
      <c r="TGT166" s="72"/>
      <c r="TGU166" s="72"/>
      <c r="TGV166" s="72"/>
      <c r="TGW166" s="72"/>
      <c r="TGX166" s="72"/>
      <c r="TGY166" s="72"/>
      <c r="TGZ166" s="72"/>
      <c r="THA166" s="71"/>
      <c r="THB166" s="71"/>
      <c r="THC166" s="71"/>
      <c r="THD166" s="71"/>
      <c r="THE166" s="71"/>
      <c r="THF166" s="71"/>
      <c r="THG166" s="71"/>
      <c r="THH166" s="72"/>
      <c r="THI166" s="72"/>
      <c r="THJ166" s="72"/>
      <c r="THK166" s="72"/>
      <c r="THL166" s="72"/>
      <c r="THM166" s="72"/>
      <c r="THN166" s="72"/>
      <c r="THO166" s="72"/>
      <c r="THP166" s="72"/>
      <c r="THQ166" s="71"/>
      <c r="THR166" s="71"/>
      <c r="THS166" s="71"/>
      <c r="THT166" s="71"/>
      <c r="THU166" s="71"/>
      <c r="THV166" s="71"/>
      <c r="THW166" s="71"/>
      <c r="THX166" s="72"/>
      <c r="THY166" s="72"/>
      <c r="THZ166" s="72"/>
      <c r="TIA166" s="72"/>
      <c r="TIB166" s="72"/>
      <c r="TIC166" s="72"/>
      <c r="TID166" s="72"/>
      <c r="TIE166" s="72"/>
      <c r="TIF166" s="72"/>
      <c r="TIG166" s="71"/>
      <c r="TIH166" s="71"/>
      <c r="TII166" s="71"/>
      <c r="TIJ166" s="71"/>
      <c r="TIK166" s="71"/>
      <c r="TIL166" s="71"/>
      <c r="TIM166" s="71"/>
      <c r="TIN166" s="72"/>
      <c r="TIO166" s="72"/>
      <c r="TIP166" s="72"/>
      <c r="TIQ166" s="72"/>
      <c r="TIR166" s="72"/>
      <c r="TIS166" s="72"/>
      <c r="TIT166" s="72"/>
      <c r="TIU166" s="72"/>
      <c r="TIV166" s="72"/>
      <c r="TIW166" s="71"/>
      <c r="TIX166" s="71"/>
      <c r="TIY166" s="71"/>
      <c r="TIZ166" s="71"/>
      <c r="TJA166" s="71"/>
      <c r="TJB166" s="71"/>
      <c r="TJC166" s="71"/>
      <c r="TJD166" s="72"/>
      <c r="TJE166" s="72"/>
      <c r="TJF166" s="72"/>
      <c r="TJG166" s="72"/>
      <c r="TJH166" s="72"/>
      <c r="TJI166" s="72"/>
      <c r="TJJ166" s="72"/>
      <c r="TJK166" s="72"/>
      <c r="TJL166" s="72"/>
      <c r="TJM166" s="71"/>
      <c r="TJN166" s="71"/>
      <c r="TJO166" s="71"/>
      <c r="TJP166" s="71"/>
      <c r="TJQ166" s="71"/>
      <c r="TJR166" s="71"/>
      <c r="TJS166" s="71"/>
      <c r="TJT166" s="72"/>
      <c r="TJU166" s="72"/>
      <c r="TJV166" s="72"/>
      <c r="TJW166" s="72"/>
      <c r="TJX166" s="72"/>
      <c r="TJY166" s="72"/>
      <c r="TJZ166" s="72"/>
      <c r="TKA166" s="72"/>
      <c r="TKB166" s="72"/>
      <c r="TKC166" s="71"/>
      <c r="TKD166" s="71"/>
      <c r="TKE166" s="71"/>
      <c r="TKF166" s="71"/>
      <c r="TKG166" s="71"/>
      <c r="TKH166" s="71"/>
      <c r="TKI166" s="71"/>
      <c r="TKJ166" s="72"/>
      <c r="TKK166" s="72"/>
      <c r="TKL166" s="72"/>
      <c r="TKM166" s="72"/>
      <c r="TKN166" s="72"/>
      <c r="TKO166" s="72"/>
      <c r="TKP166" s="72"/>
      <c r="TKQ166" s="72"/>
      <c r="TKR166" s="72"/>
      <c r="TKS166" s="71"/>
      <c r="TKT166" s="71"/>
      <c r="TKU166" s="71"/>
      <c r="TKV166" s="71"/>
      <c r="TKW166" s="71"/>
      <c r="TKX166" s="71"/>
      <c r="TKY166" s="71"/>
      <c r="TKZ166" s="72"/>
      <c r="TLA166" s="72"/>
      <c r="TLB166" s="72"/>
      <c r="TLC166" s="72"/>
      <c r="TLD166" s="72"/>
      <c r="TLE166" s="72"/>
      <c r="TLF166" s="72"/>
      <c r="TLG166" s="72"/>
      <c r="TLH166" s="72"/>
      <c r="TLI166" s="71"/>
      <c r="TLJ166" s="71"/>
      <c r="TLK166" s="71"/>
      <c r="TLL166" s="71"/>
      <c r="TLM166" s="71"/>
      <c r="TLN166" s="71"/>
      <c r="TLO166" s="71"/>
      <c r="TLP166" s="72"/>
      <c r="TLQ166" s="72"/>
      <c r="TLR166" s="72"/>
      <c r="TLS166" s="72"/>
      <c r="TLT166" s="72"/>
      <c r="TLU166" s="72"/>
      <c r="TLV166" s="72"/>
      <c r="TLW166" s="72"/>
      <c r="TLX166" s="72"/>
      <c r="TLY166" s="71"/>
      <c r="TLZ166" s="71"/>
      <c r="TMA166" s="71"/>
      <c r="TMB166" s="71"/>
      <c r="TMC166" s="71"/>
      <c r="TMD166" s="71"/>
      <c r="TME166" s="71"/>
      <c r="TMF166" s="72"/>
      <c r="TMG166" s="72"/>
      <c r="TMH166" s="72"/>
      <c r="TMI166" s="72"/>
      <c r="TMJ166" s="72"/>
      <c r="TMK166" s="72"/>
      <c r="TML166" s="72"/>
      <c r="TMM166" s="72"/>
      <c r="TMN166" s="72"/>
      <c r="TMO166" s="71"/>
      <c r="TMP166" s="71"/>
      <c r="TMQ166" s="71"/>
      <c r="TMR166" s="71"/>
      <c r="TMS166" s="71"/>
      <c r="TMT166" s="71"/>
      <c r="TMU166" s="71"/>
      <c r="TMV166" s="72"/>
      <c r="TMW166" s="72"/>
      <c r="TMX166" s="72"/>
      <c r="TMY166" s="72"/>
      <c r="TMZ166" s="72"/>
      <c r="TNA166" s="72"/>
      <c r="TNB166" s="72"/>
      <c r="TNC166" s="72"/>
      <c r="TND166" s="72"/>
      <c r="TNE166" s="71"/>
      <c r="TNF166" s="71"/>
      <c r="TNG166" s="71"/>
      <c r="TNH166" s="71"/>
      <c r="TNI166" s="71"/>
      <c r="TNJ166" s="71"/>
      <c r="TNK166" s="71"/>
      <c r="TNL166" s="72"/>
      <c r="TNM166" s="72"/>
      <c r="TNN166" s="72"/>
      <c r="TNO166" s="72"/>
      <c r="TNP166" s="72"/>
      <c r="TNQ166" s="72"/>
      <c r="TNR166" s="72"/>
      <c r="TNS166" s="72"/>
      <c r="TNT166" s="72"/>
      <c r="TNU166" s="71"/>
      <c r="TNV166" s="71"/>
      <c r="TNW166" s="71"/>
      <c r="TNX166" s="71"/>
      <c r="TNY166" s="71"/>
      <c r="TNZ166" s="71"/>
      <c r="TOA166" s="71"/>
      <c r="TOB166" s="72"/>
      <c r="TOC166" s="72"/>
      <c r="TOD166" s="72"/>
      <c r="TOE166" s="72"/>
      <c r="TOF166" s="72"/>
      <c r="TOG166" s="72"/>
      <c r="TOH166" s="72"/>
      <c r="TOI166" s="72"/>
      <c r="TOJ166" s="72"/>
      <c r="TOK166" s="71"/>
      <c r="TOL166" s="71"/>
      <c r="TOM166" s="71"/>
      <c r="TON166" s="71"/>
      <c r="TOO166" s="71"/>
      <c r="TOP166" s="71"/>
      <c r="TOQ166" s="71"/>
      <c r="TOR166" s="72"/>
      <c r="TOS166" s="72"/>
      <c r="TOT166" s="72"/>
      <c r="TOU166" s="72"/>
      <c r="TOV166" s="72"/>
      <c r="TOW166" s="72"/>
      <c r="TOX166" s="72"/>
      <c r="TOY166" s="72"/>
      <c r="TOZ166" s="72"/>
      <c r="TPA166" s="71"/>
      <c r="TPB166" s="71"/>
      <c r="TPC166" s="71"/>
      <c r="TPD166" s="71"/>
      <c r="TPE166" s="71"/>
      <c r="TPF166" s="71"/>
      <c r="TPG166" s="71"/>
      <c r="TPH166" s="72"/>
      <c r="TPI166" s="72"/>
      <c r="TPJ166" s="72"/>
      <c r="TPK166" s="72"/>
      <c r="TPL166" s="72"/>
      <c r="TPM166" s="72"/>
      <c r="TPN166" s="72"/>
      <c r="TPO166" s="72"/>
      <c r="TPP166" s="72"/>
      <c r="TPQ166" s="71"/>
      <c r="TPR166" s="71"/>
      <c r="TPS166" s="71"/>
      <c r="TPT166" s="71"/>
      <c r="TPU166" s="71"/>
      <c r="TPV166" s="71"/>
      <c r="TPW166" s="71"/>
      <c r="TPX166" s="72"/>
      <c r="TPY166" s="72"/>
      <c r="TPZ166" s="72"/>
      <c r="TQA166" s="72"/>
      <c r="TQB166" s="72"/>
      <c r="TQC166" s="72"/>
      <c r="TQD166" s="72"/>
      <c r="TQE166" s="72"/>
      <c r="TQF166" s="72"/>
      <c r="TQG166" s="71"/>
      <c r="TQH166" s="71"/>
      <c r="TQI166" s="71"/>
      <c r="TQJ166" s="71"/>
      <c r="TQK166" s="71"/>
      <c r="TQL166" s="71"/>
      <c r="TQM166" s="71"/>
      <c r="TQN166" s="72"/>
      <c r="TQO166" s="72"/>
      <c r="TQP166" s="72"/>
      <c r="TQQ166" s="72"/>
      <c r="TQR166" s="72"/>
      <c r="TQS166" s="72"/>
      <c r="TQT166" s="72"/>
      <c r="TQU166" s="72"/>
      <c r="TQV166" s="72"/>
      <c r="TQW166" s="71"/>
      <c r="TQX166" s="71"/>
      <c r="TQY166" s="71"/>
      <c r="TQZ166" s="71"/>
      <c r="TRA166" s="71"/>
      <c r="TRB166" s="71"/>
      <c r="TRC166" s="71"/>
      <c r="TRD166" s="72"/>
      <c r="TRE166" s="72"/>
      <c r="TRF166" s="72"/>
      <c r="TRG166" s="72"/>
      <c r="TRH166" s="72"/>
      <c r="TRI166" s="72"/>
      <c r="TRJ166" s="72"/>
      <c r="TRK166" s="72"/>
      <c r="TRL166" s="72"/>
      <c r="TRM166" s="71"/>
      <c r="TRN166" s="71"/>
      <c r="TRO166" s="71"/>
      <c r="TRP166" s="71"/>
      <c r="TRQ166" s="71"/>
      <c r="TRR166" s="71"/>
      <c r="TRS166" s="71"/>
      <c r="TRT166" s="72"/>
      <c r="TRU166" s="72"/>
      <c r="TRV166" s="72"/>
      <c r="TRW166" s="72"/>
      <c r="TRX166" s="72"/>
      <c r="TRY166" s="72"/>
      <c r="TRZ166" s="72"/>
      <c r="TSA166" s="72"/>
      <c r="TSB166" s="72"/>
      <c r="TSC166" s="71"/>
      <c r="TSD166" s="71"/>
      <c r="TSE166" s="71"/>
      <c r="TSF166" s="71"/>
      <c r="TSG166" s="71"/>
      <c r="TSH166" s="71"/>
      <c r="TSI166" s="71"/>
      <c r="TSJ166" s="72"/>
      <c r="TSK166" s="72"/>
      <c r="TSL166" s="72"/>
      <c r="TSM166" s="72"/>
      <c r="TSN166" s="72"/>
      <c r="TSO166" s="72"/>
      <c r="TSP166" s="72"/>
      <c r="TSQ166" s="72"/>
      <c r="TSR166" s="72"/>
      <c r="TSS166" s="71"/>
      <c r="TST166" s="71"/>
      <c r="TSU166" s="71"/>
      <c r="TSV166" s="71"/>
      <c r="TSW166" s="71"/>
      <c r="TSX166" s="71"/>
      <c r="TSY166" s="71"/>
      <c r="TSZ166" s="72"/>
      <c r="TTA166" s="72"/>
      <c r="TTB166" s="72"/>
      <c r="TTC166" s="72"/>
      <c r="TTD166" s="72"/>
      <c r="TTE166" s="72"/>
      <c r="TTF166" s="72"/>
      <c r="TTG166" s="72"/>
      <c r="TTH166" s="72"/>
      <c r="TTI166" s="71"/>
      <c r="TTJ166" s="71"/>
      <c r="TTK166" s="71"/>
      <c r="TTL166" s="71"/>
      <c r="TTM166" s="71"/>
      <c r="TTN166" s="71"/>
      <c r="TTO166" s="71"/>
      <c r="TTP166" s="72"/>
      <c r="TTQ166" s="72"/>
      <c r="TTR166" s="72"/>
      <c r="TTS166" s="72"/>
      <c r="TTT166" s="72"/>
      <c r="TTU166" s="72"/>
      <c r="TTV166" s="72"/>
      <c r="TTW166" s="72"/>
      <c r="TTX166" s="72"/>
      <c r="TTY166" s="71"/>
      <c r="TTZ166" s="71"/>
      <c r="TUA166" s="71"/>
      <c r="TUB166" s="71"/>
      <c r="TUC166" s="71"/>
      <c r="TUD166" s="71"/>
      <c r="TUE166" s="71"/>
      <c r="TUF166" s="72"/>
      <c r="TUG166" s="72"/>
      <c r="TUH166" s="72"/>
      <c r="TUI166" s="72"/>
      <c r="TUJ166" s="72"/>
      <c r="TUK166" s="72"/>
      <c r="TUL166" s="72"/>
      <c r="TUM166" s="72"/>
      <c r="TUN166" s="72"/>
      <c r="TUO166" s="71"/>
      <c r="TUP166" s="71"/>
      <c r="TUQ166" s="71"/>
      <c r="TUR166" s="71"/>
      <c r="TUS166" s="71"/>
      <c r="TUT166" s="71"/>
      <c r="TUU166" s="71"/>
      <c r="TUV166" s="72"/>
      <c r="TUW166" s="72"/>
      <c r="TUX166" s="72"/>
      <c r="TUY166" s="72"/>
      <c r="TUZ166" s="72"/>
      <c r="TVA166" s="72"/>
      <c r="TVB166" s="72"/>
      <c r="TVC166" s="72"/>
      <c r="TVD166" s="72"/>
      <c r="TVE166" s="71"/>
      <c r="TVF166" s="71"/>
      <c r="TVG166" s="71"/>
      <c r="TVH166" s="71"/>
      <c r="TVI166" s="71"/>
      <c r="TVJ166" s="71"/>
      <c r="TVK166" s="71"/>
      <c r="TVL166" s="72"/>
      <c r="TVM166" s="72"/>
      <c r="TVN166" s="72"/>
      <c r="TVO166" s="72"/>
      <c r="TVP166" s="72"/>
      <c r="TVQ166" s="72"/>
      <c r="TVR166" s="72"/>
      <c r="TVS166" s="72"/>
      <c r="TVT166" s="72"/>
      <c r="TVU166" s="71"/>
      <c r="TVV166" s="71"/>
      <c r="TVW166" s="71"/>
      <c r="TVX166" s="71"/>
      <c r="TVY166" s="71"/>
      <c r="TVZ166" s="71"/>
      <c r="TWA166" s="71"/>
      <c r="TWB166" s="72"/>
      <c r="TWC166" s="72"/>
      <c r="TWD166" s="72"/>
      <c r="TWE166" s="72"/>
      <c r="TWF166" s="72"/>
      <c r="TWG166" s="72"/>
      <c r="TWH166" s="72"/>
      <c r="TWI166" s="72"/>
      <c r="TWJ166" s="72"/>
      <c r="TWK166" s="71"/>
      <c r="TWL166" s="71"/>
      <c r="TWM166" s="71"/>
      <c r="TWN166" s="71"/>
      <c r="TWO166" s="71"/>
      <c r="TWP166" s="71"/>
      <c r="TWQ166" s="71"/>
      <c r="TWR166" s="72"/>
      <c r="TWS166" s="72"/>
      <c r="TWT166" s="72"/>
      <c r="TWU166" s="72"/>
      <c r="TWV166" s="72"/>
      <c r="TWW166" s="72"/>
      <c r="TWX166" s="72"/>
      <c r="TWY166" s="72"/>
      <c r="TWZ166" s="72"/>
      <c r="TXA166" s="71"/>
      <c r="TXB166" s="71"/>
      <c r="TXC166" s="71"/>
      <c r="TXD166" s="71"/>
      <c r="TXE166" s="71"/>
      <c r="TXF166" s="71"/>
      <c r="TXG166" s="71"/>
      <c r="TXH166" s="72"/>
      <c r="TXI166" s="72"/>
      <c r="TXJ166" s="72"/>
      <c r="TXK166" s="72"/>
      <c r="TXL166" s="72"/>
      <c r="TXM166" s="72"/>
      <c r="TXN166" s="72"/>
      <c r="TXO166" s="72"/>
      <c r="TXP166" s="72"/>
      <c r="TXQ166" s="71"/>
      <c r="TXR166" s="71"/>
      <c r="TXS166" s="71"/>
      <c r="TXT166" s="71"/>
      <c r="TXU166" s="71"/>
      <c r="TXV166" s="71"/>
      <c r="TXW166" s="71"/>
      <c r="TXX166" s="72"/>
      <c r="TXY166" s="72"/>
      <c r="TXZ166" s="72"/>
      <c r="TYA166" s="72"/>
      <c r="TYB166" s="72"/>
      <c r="TYC166" s="72"/>
      <c r="TYD166" s="72"/>
      <c r="TYE166" s="72"/>
      <c r="TYF166" s="72"/>
      <c r="TYG166" s="71"/>
      <c r="TYH166" s="71"/>
      <c r="TYI166" s="71"/>
      <c r="TYJ166" s="71"/>
      <c r="TYK166" s="71"/>
      <c r="TYL166" s="71"/>
      <c r="TYM166" s="71"/>
      <c r="TYN166" s="72"/>
      <c r="TYO166" s="72"/>
      <c r="TYP166" s="72"/>
      <c r="TYQ166" s="72"/>
      <c r="TYR166" s="72"/>
      <c r="TYS166" s="72"/>
      <c r="TYT166" s="72"/>
      <c r="TYU166" s="72"/>
      <c r="TYV166" s="72"/>
      <c r="TYW166" s="71"/>
      <c r="TYX166" s="71"/>
      <c r="TYY166" s="71"/>
      <c r="TYZ166" s="71"/>
      <c r="TZA166" s="71"/>
      <c r="TZB166" s="71"/>
      <c r="TZC166" s="71"/>
      <c r="TZD166" s="72"/>
      <c r="TZE166" s="72"/>
      <c r="TZF166" s="72"/>
      <c r="TZG166" s="72"/>
      <c r="TZH166" s="72"/>
      <c r="TZI166" s="72"/>
      <c r="TZJ166" s="72"/>
      <c r="TZK166" s="72"/>
      <c r="TZL166" s="72"/>
      <c r="TZM166" s="71"/>
      <c r="TZN166" s="71"/>
      <c r="TZO166" s="71"/>
      <c r="TZP166" s="71"/>
      <c r="TZQ166" s="71"/>
      <c r="TZR166" s="71"/>
      <c r="TZS166" s="71"/>
      <c r="TZT166" s="72"/>
      <c r="TZU166" s="72"/>
      <c r="TZV166" s="72"/>
      <c r="TZW166" s="72"/>
      <c r="TZX166" s="72"/>
      <c r="TZY166" s="72"/>
      <c r="TZZ166" s="72"/>
      <c r="UAA166" s="72"/>
      <c r="UAB166" s="72"/>
      <c r="UAC166" s="71"/>
      <c r="UAD166" s="71"/>
      <c r="UAE166" s="71"/>
      <c r="UAF166" s="71"/>
      <c r="UAG166" s="71"/>
      <c r="UAH166" s="71"/>
      <c r="UAI166" s="71"/>
      <c r="UAJ166" s="72"/>
      <c r="UAK166" s="72"/>
      <c r="UAL166" s="72"/>
      <c r="UAM166" s="72"/>
      <c r="UAN166" s="72"/>
      <c r="UAO166" s="72"/>
      <c r="UAP166" s="72"/>
      <c r="UAQ166" s="72"/>
      <c r="UAR166" s="72"/>
      <c r="UAS166" s="71"/>
      <c r="UAT166" s="71"/>
      <c r="UAU166" s="71"/>
      <c r="UAV166" s="71"/>
      <c r="UAW166" s="71"/>
      <c r="UAX166" s="71"/>
      <c r="UAY166" s="71"/>
      <c r="UAZ166" s="72"/>
      <c r="UBA166" s="72"/>
      <c r="UBB166" s="72"/>
      <c r="UBC166" s="72"/>
      <c r="UBD166" s="72"/>
      <c r="UBE166" s="72"/>
      <c r="UBF166" s="72"/>
      <c r="UBG166" s="72"/>
      <c r="UBH166" s="72"/>
      <c r="UBI166" s="71"/>
      <c r="UBJ166" s="71"/>
      <c r="UBK166" s="71"/>
      <c r="UBL166" s="71"/>
      <c r="UBM166" s="71"/>
      <c r="UBN166" s="71"/>
      <c r="UBO166" s="71"/>
      <c r="UBP166" s="72"/>
      <c r="UBQ166" s="72"/>
      <c r="UBR166" s="72"/>
      <c r="UBS166" s="72"/>
      <c r="UBT166" s="72"/>
      <c r="UBU166" s="72"/>
      <c r="UBV166" s="72"/>
      <c r="UBW166" s="72"/>
      <c r="UBX166" s="72"/>
      <c r="UBY166" s="71"/>
      <c r="UBZ166" s="71"/>
      <c r="UCA166" s="71"/>
      <c r="UCB166" s="71"/>
      <c r="UCC166" s="71"/>
      <c r="UCD166" s="71"/>
      <c r="UCE166" s="71"/>
      <c r="UCF166" s="72"/>
      <c r="UCG166" s="72"/>
      <c r="UCH166" s="72"/>
      <c r="UCI166" s="72"/>
      <c r="UCJ166" s="72"/>
      <c r="UCK166" s="72"/>
      <c r="UCL166" s="72"/>
      <c r="UCM166" s="72"/>
      <c r="UCN166" s="72"/>
      <c r="UCO166" s="71"/>
      <c r="UCP166" s="71"/>
      <c r="UCQ166" s="71"/>
      <c r="UCR166" s="71"/>
      <c r="UCS166" s="71"/>
      <c r="UCT166" s="71"/>
      <c r="UCU166" s="71"/>
      <c r="UCV166" s="72"/>
      <c r="UCW166" s="72"/>
      <c r="UCX166" s="72"/>
      <c r="UCY166" s="72"/>
      <c r="UCZ166" s="72"/>
      <c r="UDA166" s="72"/>
      <c r="UDB166" s="72"/>
      <c r="UDC166" s="72"/>
      <c r="UDD166" s="72"/>
      <c r="UDE166" s="71"/>
      <c r="UDF166" s="71"/>
      <c r="UDG166" s="71"/>
      <c r="UDH166" s="71"/>
      <c r="UDI166" s="71"/>
      <c r="UDJ166" s="71"/>
      <c r="UDK166" s="71"/>
      <c r="UDL166" s="72"/>
      <c r="UDM166" s="72"/>
      <c r="UDN166" s="72"/>
      <c r="UDO166" s="72"/>
      <c r="UDP166" s="72"/>
      <c r="UDQ166" s="72"/>
      <c r="UDR166" s="72"/>
      <c r="UDS166" s="72"/>
      <c r="UDT166" s="72"/>
      <c r="UDU166" s="71"/>
      <c r="UDV166" s="71"/>
      <c r="UDW166" s="71"/>
      <c r="UDX166" s="71"/>
      <c r="UDY166" s="71"/>
      <c r="UDZ166" s="71"/>
      <c r="UEA166" s="71"/>
      <c r="UEB166" s="72"/>
      <c r="UEC166" s="72"/>
      <c r="UED166" s="72"/>
      <c r="UEE166" s="72"/>
      <c r="UEF166" s="72"/>
      <c r="UEG166" s="72"/>
      <c r="UEH166" s="72"/>
      <c r="UEI166" s="72"/>
      <c r="UEJ166" s="72"/>
      <c r="UEK166" s="71"/>
      <c r="UEL166" s="71"/>
      <c r="UEM166" s="71"/>
      <c r="UEN166" s="71"/>
      <c r="UEO166" s="71"/>
      <c r="UEP166" s="71"/>
      <c r="UEQ166" s="71"/>
      <c r="UER166" s="72"/>
      <c r="UES166" s="72"/>
      <c r="UET166" s="72"/>
      <c r="UEU166" s="72"/>
      <c r="UEV166" s="72"/>
      <c r="UEW166" s="72"/>
      <c r="UEX166" s="72"/>
      <c r="UEY166" s="72"/>
      <c r="UEZ166" s="72"/>
      <c r="UFA166" s="71"/>
      <c r="UFB166" s="71"/>
      <c r="UFC166" s="71"/>
      <c r="UFD166" s="71"/>
      <c r="UFE166" s="71"/>
      <c r="UFF166" s="71"/>
      <c r="UFG166" s="71"/>
      <c r="UFH166" s="72"/>
      <c r="UFI166" s="72"/>
      <c r="UFJ166" s="72"/>
      <c r="UFK166" s="72"/>
      <c r="UFL166" s="72"/>
      <c r="UFM166" s="72"/>
      <c r="UFN166" s="72"/>
      <c r="UFO166" s="72"/>
      <c r="UFP166" s="72"/>
      <c r="UFQ166" s="71"/>
      <c r="UFR166" s="71"/>
      <c r="UFS166" s="71"/>
      <c r="UFT166" s="71"/>
      <c r="UFU166" s="71"/>
      <c r="UFV166" s="71"/>
      <c r="UFW166" s="71"/>
      <c r="UFX166" s="72"/>
      <c r="UFY166" s="72"/>
      <c r="UFZ166" s="72"/>
      <c r="UGA166" s="72"/>
      <c r="UGB166" s="72"/>
      <c r="UGC166" s="72"/>
      <c r="UGD166" s="72"/>
      <c r="UGE166" s="72"/>
      <c r="UGF166" s="72"/>
      <c r="UGG166" s="71"/>
      <c r="UGH166" s="71"/>
      <c r="UGI166" s="71"/>
      <c r="UGJ166" s="71"/>
      <c r="UGK166" s="71"/>
      <c r="UGL166" s="71"/>
      <c r="UGM166" s="71"/>
      <c r="UGN166" s="72"/>
      <c r="UGO166" s="72"/>
      <c r="UGP166" s="72"/>
      <c r="UGQ166" s="72"/>
      <c r="UGR166" s="72"/>
      <c r="UGS166" s="72"/>
      <c r="UGT166" s="72"/>
      <c r="UGU166" s="72"/>
      <c r="UGV166" s="72"/>
      <c r="UGW166" s="71"/>
      <c r="UGX166" s="71"/>
      <c r="UGY166" s="71"/>
      <c r="UGZ166" s="71"/>
      <c r="UHA166" s="71"/>
      <c r="UHB166" s="71"/>
      <c r="UHC166" s="71"/>
      <c r="UHD166" s="72"/>
      <c r="UHE166" s="72"/>
      <c r="UHF166" s="72"/>
      <c r="UHG166" s="72"/>
      <c r="UHH166" s="72"/>
      <c r="UHI166" s="72"/>
      <c r="UHJ166" s="72"/>
      <c r="UHK166" s="72"/>
      <c r="UHL166" s="72"/>
      <c r="UHM166" s="71"/>
      <c r="UHN166" s="71"/>
      <c r="UHO166" s="71"/>
      <c r="UHP166" s="71"/>
      <c r="UHQ166" s="71"/>
      <c r="UHR166" s="71"/>
      <c r="UHS166" s="71"/>
      <c r="UHT166" s="72"/>
      <c r="UHU166" s="72"/>
      <c r="UHV166" s="72"/>
      <c r="UHW166" s="72"/>
      <c r="UHX166" s="72"/>
      <c r="UHY166" s="72"/>
      <c r="UHZ166" s="72"/>
      <c r="UIA166" s="72"/>
      <c r="UIB166" s="72"/>
      <c r="UIC166" s="71"/>
      <c r="UID166" s="71"/>
      <c r="UIE166" s="71"/>
      <c r="UIF166" s="71"/>
      <c r="UIG166" s="71"/>
      <c r="UIH166" s="71"/>
      <c r="UII166" s="71"/>
      <c r="UIJ166" s="72"/>
      <c r="UIK166" s="72"/>
      <c r="UIL166" s="72"/>
      <c r="UIM166" s="72"/>
      <c r="UIN166" s="72"/>
      <c r="UIO166" s="72"/>
      <c r="UIP166" s="72"/>
      <c r="UIQ166" s="72"/>
      <c r="UIR166" s="72"/>
      <c r="UIS166" s="71"/>
      <c r="UIT166" s="71"/>
      <c r="UIU166" s="71"/>
      <c r="UIV166" s="71"/>
      <c r="UIW166" s="71"/>
      <c r="UIX166" s="71"/>
      <c r="UIY166" s="71"/>
      <c r="UIZ166" s="72"/>
      <c r="UJA166" s="72"/>
      <c r="UJB166" s="72"/>
      <c r="UJC166" s="72"/>
      <c r="UJD166" s="72"/>
      <c r="UJE166" s="72"/>
      <c r="UJF166" s="72"/>
      <c r="UJG166" s="72"/>
      <c r="UJH166" s="72"/>
      <c r="UJI166" s="71"/>
      <c r="UJJ166" s="71"/>
      <c r="UJK166" s="71"/>
      <c r="UJL166" s="71"/>
      <c r="UJM166" s="71"/>
      <c r="UJN166" s="71"/>
      <c r="UJO166" s="71"/>
      <c r="UJP166" s="72"/>
      <c r="UJQ166" s="72"/>
      <c r="UJR166" s="72"/>
      <c r="UJS166" s="72"/>
      <c r="UJT166" s="72"/>
      <c r="UJU166" s="72"/>
      <c r="UJV166" s="72"/>
      <c r="UJW166" s="72"/>
      <c r="UJX166" s="72"/>
      <c r="UJY166" s="71"/>
      <c r="UJZ166" s="71"/>
      <c r="UKA166" s="71"/>
      <c r="UKB166" s="71"/>
      <c r="UKC166" s="71"/>
      <c r="UKD166" s="71"/>
      <c r="UKE166" s="71"/>
      <c r="UKF166" s="72"/>
      <c r="UKG166" s="72"/>
      <c r="UKH166" s="72"/>
      <c r="UKI166" s="72"/>
      <c r="UKJ166" s="72"/>
      <c r="UKK166" s="72"/>
      <c r="UKL166" s="72"/>
      <c r="UKM166" s="72"/>
      <c r="UKN166" s="72"/>
      <c r="UKO166" s="71"/>
      <c r="UKP166" s="71"/>
      <c r="UKQ166" s="71"/>
      <c r="UKR166" s="71"/>
      <c r="UKS166" s="71"/>
      <c r="UKT166" s="71"/>
      <c r="UKU166" s="71"/>
      <c r="UKV166" s="72"/>
      <c r="UKW166" s="72"/>
      <c r="UKX166" s="72"/>
      <c r="UKY166" s="72"/>
      <c r="UKZ166" s="72"/>
      <c r="ULA166" s="72"/>
      <c r="ULB166" s="72"/>
      <c r="ULC166" s="72"/>
      <c r="ULD166" s="72"/>
      <c r="ULE166" s="71"/>
      <c r="ULF166" s="71"/>
      <c r="ULG166" s="71"/>
      <c r="ULH166" s="71"/>
      <c r="ULI166" s="71"/>
      <c r="ULJ166" s="71"/>
      <c r="ULK166" s="71"/>
      <c r="ULL166" s="72"/>
      <c r="ULM166" s="72"/>
      <c r="ULN166" s="72"/>
      <c r="ULO166" s="72"/>
      <c r="ULP166" s="72"/>
      <c r="ULQ166" s="72"/>
      <c r="ULR166" s="72"/>
      <c r="ULS166" s="72"/>
      <c r="ULT166" s="72"/>
      <c r="ULU166" s="71"/>
      <c r="ULV166" s="71"/>
      <c r="ULW166" s="71"/>
      <c r="ULX166" s="71"/>
      <c r="ULY166" s="71"/>
      <c r="ULZ166" s="71"/>
      <c r="UMA166" s="71"/>
      <c r="UMB166" s="72"/>
      <c r="UMC166" s="72"/>
      <c r="UMD166" s="72"/>
      <c r="UME166" s="72"/>
      <c r="UMF166" s="72"/>
      <c r="UMG166" s="72"/>
      <c r="UMH166" s="72"/>
      <c r="UMI166" s="72"/>
      <c r="UMJ166" s="72"/>
      <c r="UMK166" s="71"/>
      <c r="UML166" s="71"/>
      <c r="UMM166" s="71"/>
      <c r="UMN166" s="71"/>
      <c r="UMO166" s="71"/>
      <c r="UMP166" s="71"/>
      <c r="UMQ166" s="71"/>
      <c r="UMR166" s="72"/>
      <c r="UMS166" s="72"/>
      <c r="UMT166" s="72"/>
      <c r="UMU166" s="72"/>
      <c r="UMV166" s="72"/>
      <c r="UMW166" s="72"/>
      <c r="UMX166" s="72"/>
      <c r="UMY166" s="72"/>
      <c r="UMZ166" s="72"/>
      <c r="UNA166" s="71"/>
      <c r="UNB166" s="71"/>
      <c r="UNC166" s="71"/>
      <c r="UND166" s="71"/>
      <c r="UNE166" s="71"/>
      <c r="UNF166" s="71"/>
      <c r="UNG166" s="71"/>
      <c r="UNH166" s="72"/>
      <c r="UNI166" s="72"/>
      <c r="UNJ166" s="72"/>
      <c r="UNK166" s="72"/>
      <c r="UNL166" s="72"/>
      <c r="UNM166" s="72"/>
      <c r="UNN166" s="72"/>
      <c r="UNO166" s="72"/>
      <c r="UNP166" s="72"/>
      <c r="UNQ166" s="71"/>
      <c r="UNR166" s="71"/>
      <c r="UNS166" s="71"/>
      <c r="UNT166" s="71"/>
      <c r="UNU166" s="71"/>
      <c r="UNV166" s="71"/>
      <c r="UNW166" s="71"/>
      <c r="UNX166" s="72"/>
      <c r="UNY166" s="72"/>
      <c r="UNZ166" s="72"/>
      <c r="UOA166" s="72"/>
      <c r="UOB166" s="72"/>
      <c r="UOC166" s="72"/>
      <c r="UOD166" s="72"/>
      <c r="UOE166" s="72"/>
      <c r="UOF166" s="72"/>
      <c r="UOG166" s="71"/>
      <c r="UOH166" s="71"/>
      <c r="UOI166" s="71"/>
      <c r="UOJ166" s="71"/>
      <c r="UOK166" s="71"/>
      <c r="UOL166" s="71"/>
      <c r="UOM166" s="71"/>
      <c r="UON166" s="72"/>
      <c r="UOO166" s="72"/>
      <c r="UOP166" s="72"/>
      <c r="UOQ166" s="72"/>
      <c r="UOR166" s="72"/>
      <c r="UOS166" s="72"/>
      <c r="UOT166" s="72"/>
      <c r="UOU166" s="72"/>
      <c r="UOV166" s="72"/>
      <c r="UOW166" s="71"/>
      <c r="UOX166" s="71"/>
      <c r="UOY166" s="71"/>
      <c r="UOZ166" s="71"/>
      <c r="UPA166" s="71"/>
      <c r="UPB166" s="71"/>
      <c r="UPC166" s="71"/>
      <c r="UPD166" s="72"/>
      <c r="UPE166" s="72"/>
      <c r="UPF166" s="72"/>
      <c r="UPG166" s="72"/>
      <c r="UPH166" s="72"/>
      <c r="UPI166" s="72"/>
      <c r="UPJ166" s="72"/>
      <c r="UPK166" s="72"/>
      <c r="UPL166" s="72"/>
      <c r="UPM166" s="71"/>
      <c r="UPN166" s="71"/>
      <c r="UPO166" s="71"/>
      <c r="UPP166" s="71"/>
      <c r="UPQ166" s="71"/>
      <c r="UPR166" s="71"/>
      <c r="UPS166" s="71"/>
      <c r="UPT166" s="72"/>
      <c r="UPU166" s="72"/>
      <c r="UPV166" s="72"/>
      <c r="UPW166" s="72"/>
      <c r="UPX166" s="72"/>
      <c r="UPY166" s="72"/>
      <c r="UPZ166" s="72"/>
      <c r="UQA166" s="72"/>
      <c r="UQB166" s="72"/>
      <c r="UQC166" s="71"/>
      <c r="UQD166" s="71"/>
      <c r="UQE166" s="71"/>
      <c r="UQF166" s="71"/>
      <c r="UQG166" s="71"/>
      <c r="UQH166" s="71"/>
      <c r="UQI166" s="71"/>
      <c r="UQJ166" s="72"/>
      <c r="UQK166" s="72"/>
      <c r="UQL166" s="72"/>
      <c r="UQM166" s="72"/>
      <c r="UQN166" s="72"/>
      <c r="UQO166" s="72"/>
      <c r="UQP166" s="72"/>
      <c r="UQQ166" s="72"/>
      <c r="UQR166" s="72"/>
      <c r="UQS166" s="71"/>
      <c r="UQT166" s="71"/>
      <c r="UQU166" s="71"/>
      <c r="UQV166" s="71"/>
      <c r="UQW166" s="71"/>
      <c r="UQX166" s="71"/>
      <c r="UQY166" s="71"/>
      <c r="UQZ166" s="72"/>
      <c r="URA166" s="72"/>
      <c r="URB166" s="72"/>
      <c r="URC166" s="72"/>
      <c r="URD166" s="72"/>
      <c r="URE166" s="72"/>
      <c r="URF166" s="72"/>
      <c r="URG166" s="72"/>
      <c r="URH166" s="72"/>
      <c r="URI166" s="71"/>
      <c r="URJ166" s="71"/>
      <c r="URK166" s="71"/>
      <c r="URL166" s="71"/>
      <c r="URM166" s="71"/>
      <c r="URN166" s="71"/>
      <c r="URO166" s="71"/>
      <c r="URP166" s="72"/>
      <c r="URQ166" s="72"/>
      <c r="URR166" s="72"/>
      <c r="URS166" s="72"/>
      <c r="URT166" s="72"/>
      <c r="URU166" s="72"/>
      <c r="URV166" s="72"/>
      <c r="URW166" s="72"/>
      <c r="URX166" s="72"/>
      <c r="URY166" s="71"/>
      <c r="URZ166" s="71"/>
      <c r="USA166" s="71"/>
      <c r="USB166" s="71"/>
      <c r="USC166" s="71"/>
      <c r="USD166" s="71"/>
      <c r="USE166" s="71"/>
      <c r="USF166" s="72"/>
      <c r="USG166" s="72"/>
      <c r="USH166" s="72"/>
      <c r="USI166" s="72"/>
      <c r="USJ166" s="72"/>
      <c r="USK166" s="72"/>
      <c r="USL166" s="72"/>
      <c r="USM166" s="72"/>
      <c r="USN166" s="72"/>
      <c r="USO166" s="71"/>
      <c r="USP166" s="71"/>
      <c r="USQ166" s="71"/>
      <c r="USR166" s="71"/>
      <c r="USS166" s="71"/>
      <c r="UST166" s="71"/>
      <c r="USU166" s="71"/>
      <c r="USV166" s="72"/>
      <c r="USW166" s="72"/>
      <c r="USX166" s="72"/>
      <c r="USY166" s="72"/>
      <c r="USZ166" s="72"/>
      <c r="UTA166" s="72"/>
      <c r="UTB166" s="72"/>
      <c r="UTC166" s="72"/>
      <c r="UTD166" s="72"/>
      <c r="UTE166" s="71"/>
      <c r="UTF166" s="71"/>
      <c r="UTG166" s="71"/>
      <c r="UTH166" s="71"/>
      <c r="UTI166" s="71"/>
      <c r="UTJ166" s="71"/>
      <c r="UTK166" s="71"/>
      <c r="UTL166" s="72"/>
      <c r="UTM166" s="72"/>
      <c r="UTN166" s="72"/>
      <c r="UTO166" s="72"/>
      <c r="UTP166" s="72"/>
      <c r="UTQ166" s="72"/>
      <c r="UTR166" s="72"/>
      <c r="UTS166" s="72"/>
      <c r="UTT166" s="72"/>
      <c r="UTU166" s="71"/>
      <c r="UTV166" s="71"/>
      <c r="UTW166" s="71"/>
      <c r="UTX166" s="71"/>
      <c r="UTY166" s="71"/>
      <c r="UTZ166" s="71"/>
      <c r="UUA166" s="71"/>
      <c r="UUB166" s="72"/>
      <c r="UUC166" s="72"/>
      <c r="UUD166" s="72"/>
      <c r="UUE166" s="72"/>
      <c r="UUF166" s="72"/>
      <c r="UUG166" s="72"/>
      <c r="UUH166" s="72"/>
      <c r="UUI166" s="72"/>
      <c r="UUJ166" s="72"/>
      <c r="UUK166" s="71"/>
      <c r="UUL166" s="71"/>
      <c r="UUM166" s="71"/>
      <c r="UUN166" s="71"/>
      <c r="UUO166" s="71"/>
      <c r="UUP166" s="71"/>
      <c r="UUQ166" s="71"/>
      <c r="UUR166" s="72"/>
      <c r="UUS166" s="72"/>
      <c r="UUT166" s="72"/>
      <c r="UUU166" s="72"/>
      <c r="UUV166" s="72"/>
      <c r="UUW166" s="72"/>
      <c r="UUX166" s="72"/>
      <c r="UUY166" s="72"/>
      <c r="UUZ166" s="72"/>
      <c r="UVA166" s="71"/>
      <c r="UVB166" s="71"/>
      <c r="UVC166" s="71"/>
      <c r="UVD166" s="71"/>
      <c r="UVE166" s="71"/>
      <c r="UVF166" s="71"/>
      <c r="UVG166" s="71"/>
      <c r="UVH166" s="72"/>
      <c r="UVI166" s="72"/>
      <c r="UVJ166" s="72"/>
      <c r="UVK166" s="72"/>
      <c r="UVL166" s="72"/>
      <c r="UVM166" s="72"/>
      <c r="UVN166" s="72"/>
      <c r="UVO166" s="72"/>
      <c r="UVP166" s="72"/>
      <c r="UVQ166" s="71"/>
      <c r="UVR166" s="71"/>
      <c r="UVS166" s="71"/>
      <c r="UVT166" s="71"/>
      <c r="UVU166" s="71"/>
      <c r="UVV166" s="71"/>
      <c r="UVW166" s="71"/>
      <c r="UVX166" s="72"/>
      <c r="UVY166" s="72"/>
      <c r="UVZ166" s="72"/>
      <c r="UWA166" s="72"/>
      <c r="UWB166" s="72"/>
      <c r="UWC166" s="72"/>
      <c r="UWD166" s="72"/>
      <c r="UWE166" s="72"/>
      <c r="UWF166" s="72"/>
      <c r="UWG166" s="71"/>
      <c r="UWH166" s="71"/>
      <c r="UWI166" s="71"/>
      <c r="UWJ166" s="71"/>
      <c r="UWK166" s="71"/>
      <c r="UWL166" s="71"/>
      <c r="UWM166" s="71"/>
      <c r="UWN166" s="72"/>
      <c r="UWO166" s="72"/>
      <c r="UWP166" s="72"/>
      <c r="UWQ166" s="72"/>
      <c r="UWR166" s="72"/>
      <c r="UWS166" s="72"/>
      <c r="UWT166" s="72"/>
      <c r="UWU166" s="72"/>
      <c r="UWV166" s="72"/>
      <c r="UWW166" s="71"/>
      <c r="UWX166" s="71"/>
      <c r="UWY166" s="71"/>
      <c r="UWZ166" s="71"/>
      <c r="UXA166" s="71"/>
      <c r="UXB166" s="71"/>
      <c r="UXC166" s="71"/>
      <c r="UXD166" s="72"/>
      <c r="UXE166" s="72"/>
      <c r="UXF166" s="72"/>
      <c r="UXG166" s="72"/>
      <c r="UXH166" s="72"/>
      <c r="UXI166" s="72"/>
      <c r="UXJ166" s="72"/>
      <c r="UXK166" s="72"/>
      <c r="UXL166" s="72"/>
      <c r="UXM166" s="71"/>
      <c r="UXN166" s="71"/>
      <c r="UXO166" s="71"/>
      <c r="UXP166" s="71"/>
      <c r="UXQ166" s="71"/>
      <c r="UXR166" s="71"/>
      <c r="UXS166" s="71"/>
      <c r="UXT166" s="72"/>
      <c r="UXU166" s="72"/>
      <c r="UXV166" s="72"/>
      <c r="UXW166" s="72"/>
      <c r="UXX166" s="72"/>
      <c r="UXY166" s="72"/>
      <c r="UXZ166" s="72"/>
      <c r="UYA166" s="72"/>
      <c r="UYB166" s="72"/>
      <c r="UYC166" s="71"/>
      <c r="UYD166" s="71"/>
      <c r="UYE166" s="71"/>
      <c r="UYF166" s="71"/>
      <c r="UYG166" s="71"/>
      <c r="UYH166" s="71"/>
      <c r="UYI166" s="71"/>
      <c r="UYJ166" s="72"/>
      <c r="UYK166" s="72"/>
      <c r="UYL166" s="72"/>
      <c r="UYM166" s="72"/>
      <c r="UYN166" s="72"/>
      <c r="UYO166" s="72"/>
      <c r="UYP166" s="72"/>
      <c r="UYQ166" s="72"/>
      <c r="UYR166" s="72"/>
      <c r="UYS166" s="71"/>
      <c r="UYT166" s="71"/>
      <c r="UYU166" s="71"/>
      <c r="UYV166" s="71"/>
      <c r="UYW166" s="71"/>
      <c r="UYX166" s="71"/>
      <c r="UYY166" s="71"/>
      <c r="UYZ166" s="72"/>
      <c r="UZA166" s="72"/>
      <c r="UZB166" s="72"/>
      <c r="UZC166" s="72"/>
      <c r="UZD166" s="72"/>
      <c r="UZE166" s="72"/>
      <c r="UZF166" s="72"/>
      <c r="UZG166" s="72"/>
      <c r="UZH166" s="72"/>
      <c r="UZI166" s="71"/>
      <c r="UZJ166" s="71"/>
      <c r="UZK166" s="71"/>
      <c r="UZL166" s="71"/>
      <c r="UZM166" s="71"/>
      <c r="UZN166" s="71"/>
      <c r="UZO166" s="71"/>
      <c r="UZP166" s="72"/>
      <c r="UZQ166" s="72"/>
      <c r="UZR166" s="72"/>
      <c r="UZS166" s="72"/>
      <c r="UZT166" s="72"/>
      <c r="UZU166" s="72"/>
      <c r="UZV166" s="72"/>
      <c r="UZW166" s="72"/>
      <c r="UZX166" s="72"/>
      <c r="UZY166" s="71"/>
      <c r="UZZ166" s="71"/>
      <c r="VAA166" s="71"/>
      <c r="VAB166" s="71"/>
      <c r="VAC166" s="71"/>
      <c r="VAD166" s="71"/>
      <c r="VAE166" s="71"/>
      <c r="VAF166" s="72"/>
      <c r="VAG166" s="72"/>
      <c r="VAH166" s="72"/>
      <c r="VAI166" s="72"/>
      <c r="VAJ166" s="72"/>
      <c r="VAK166" s="72"/>
      <c r="VAL166" s="72"/>
      <c r="VAM166" s="72"/>
      <c r="VAN166" s="72"/>
      <c r="VAO166" s="71"/>
      <c r="VAP166" s="71"/>
      <c r="VAQ166" s="71"/>
      <c r="VAR166" s="71"/>
      <c r="VAS166" s="71"/>
      <c r="VAT166" s="71"/>
      <c r="VAU166" s="71"/>
      <c r="VAV166" s="72"/>
      <c r="VAW166" s="72"/>
      <c r="VAX166" s="72"/>
      <c r="VAY166" s="72"/>
      <c r="VAZ166" s="72"/>
      <c r="VBA166" s="72"/>
      <c r="VBB166" s="72"/>
      <c r="VBC166" s="72"/>
      <c r="VBD166" s="72"/>
      <c r="VBE166" s="71"/>
      <c r="VBF166" s="71"/>
      <c r="VBG166" s="71"/>
      <c r="VBH166" s="71"/>
      <c r="VBI166" s="71"/>
      <c r="VBJ166" s="71"/>
      <c r="VBK166" s="71"/>
      <c r="VBL166" s="72"/>
      <c r="VBM166" s="72"/>
      <c r="VBN166" s="72"/>
      <c r="VBO166" s="72"/>
      <c r="VBP166" s="72"/>
      <c r="VBQ166" s="72"/>
      <c r="VBR166" s="72"/>
      <c r="VBS166" s="72"/>
      <c r="VBT166" s="72"/>
      <c r="VBU166" s="71"/>
      <c r="VBV166" s="71"/>
      <c r="VBW166" s="71"/>
      <c r="VBX166" s="71"/>
      <c r="VBY166" s="71"/>
      <c r="VBZ166" s="71"/>
      <c r="VCA166" s="71"/>
      <c r="VCB166" s="72"/>
      <c r="VCC166" s="72"/>
      <c r="VCD166" s="72"/>
      <c r="VCE166" s="72"/>
      <c r="VCF166" s="72"/>
      <c r="VCG166" s="72"/>
      <c r="VCH166" s="72"/>
      <c r="VCI166" s="72"/>
      <c r="VCJ166" s="72"/>
      <c r="VCK166" s="71"/>
      <c r="VCL166" s="71"/>
      <c r="VCM166" s="71"/>
      <c r="VCN166" s="71"/>
      <c r="VCO166" s="71"/>
      <c r="VCP166" s="71"/>
      <c r="VCQ166" s="71"/>
      <c r="VCR166" s="72"/>
      <c r="VCS166" s="72"/>
      <c r="VCT166" s="72"/>
      <c r="VCU166" s="72"/>
      <c r="VCV166" s="72"/>
      <c r="VCW166" s="72"/>
      <c r="VCX166" s="72"/>
      <c r="VCY166" s="72"/>
      <c r="VCZ166" s="72"/>
      <c r="VDA166" s="71"/>
      <c r="VDB166" s="71"/>
      <c r="VDC166" s="71"/>
      <c r="VDD166" s="71"/>
      <c r="VDE166" s="71"/>
      <c r="VDF166" s="71"/>
      <c r="VDG166" s="71"/>
      <c r="VDH166" s="72"/>
      <c r="VDI166" s="72"/>
      <c r="VDJ166" s="72"/>
      <c r="VDK166" s="72"/>
      <c r="VDL166" s="72"/>
      <c r="VDM166" s="72"/>
      <c r="VDN166" s="72"/>
      <c r="VDO166" s="72"/>
      <c r="VDP166" s="72"/>
      <c r="VDQ166" s="71"/>
      <c r="VDR166" s="71"/>
      <c r="VDS166" s="71"/>
      <c r="VDT166" s="71"/>
      <c r="VDU166" s="71"/>
      <c r="VDV166" s="71"/>
      <c r="VDW166" s="71"/>
      <c r="VDX166" s="72"/>
      <c r="VDY166" s="72"/>
      <c r="VDZ166" s="72"/>
      <c r="VEA166" s="72"/>
      <c r="VEB166" s="72"/>
      <c r="VEC166" s="72"/>
      <c r="VED166" s="72"/>
      <c r="VEE166" s="72"/>
      <c r="VEF166" s="72"/>
      <c r="VEG166" s="71"/>
      <c r="VEH166" s="71"/>
      <c r="VEI166" s="71"/>
      <c r="VEJ166" s="71"/>
      <c r="VEK166" s="71"/>
      <c r="VEL166" s="71"/>
      <c r="VEM166" s="71"/>
      <c r="VEN166" s="72"/>
      <c r="VEO166" s="72"/>
      <c r="VEP166" s="72"/>
      <c r="VEQ166" s="72"/>
      <c r="VER166" s="72"/>
      <c r="VES166" s="72"/>
      <c r="VET166" s="72"/>
      <c r="VEU166" s="72"/>
      <c r="VEV166" s="72"/>
      <c r="VEW166" s="71"/>
      <c r="VEX166" s="71"/>
      <c r="VEY166" s="71"/>
      <c r="VEZ166" s="71"/>
      <c r="VFA166" s="71"/>
      <c r="VFB166" s="71"/>
      <c r="VFC166" s="71"/>
      <c r="VFD166" s="72"/>
      <c r="VFE166" s="72"/>
      <c r="VFF166" s="72"/>
      <c r="VFG166" s="72"/>
      <c r="VFH166" s="72"/>
      <c r="VFI166" s="72"/>
      <c r="VFJ166" s="72"/>
      <c r="VFK166" s="72"/>
      <c r="VFL166" s="72"/>
      <c r="VFM166" s="71"/>
      <c r="VFN166" s="71"/>
      <c r="VFO166" s="71"/>
      <c r="VFP166" s="71"/>
      <c r="VFQ166" s="71"/>
      <c r="VFR166" s="71"/>
      <c r="VFS166" s="71"/>
      <c r="VFT166" s="72"/>
      <c r="VFU166" s="72"/>
      <c r="VFV166" s="72"/>
      <c r="VFW166" s="72"/>
      <c r="VFX166" s="72"/>
      <c r="VFY166" s="72"/>
      <c r="VFZ166" s="72"/>
      <c r="VGA166" s="72"/>
      <c r="VGB166" s="72"/>
      <c r="VGC166" s="71"/>
      <c r="VGD166" s="71"/>
      <c r="VGE166" s="71"/>
      <c r="VGF166" s="71"/>
      <c r="VGG166" s="71"/>
      <c r="VGH166" s="71"/>
      <c r="VGI166" s="71"/>
      <c r="VGJ166" s="72"/>
      <c r="VGK166" s="72"/>
      <c r="VGL166" s="72"/>
      <c r="VGM166" s="72"/>
      <c r="VGN166" s="72"/>
      <c r="VGO166" s="72"/>
      <c r="VGP166" s="72"/>
      <c r="VGQ166" s="72"/>
      <c r="VGR166" s="72"/>
      <c r="VGS166" s="71"/>
      <c r="VGT166" s="71"/>
      <c r="VGU166" s="71"/>
      <c r="VGV166" s="71"/>
      <c r="VGW166" s="71"/>
      <c r="VGX166" s="71"/>
      <c r="VGY166" s="71"/>
      <c r="VGZ166" s="72"/>
      <c r="VHA166" s="72"/>
      <c r="VHB166" s="72"/>
      <c r="VHC166" s="72"/>
      <c r="VHD166" s="72"/>
      <c r="VHE166" s="72"/>
      <c r="VHF166" s="72"/>
      <c r="VHG166" s="72"/>
      <c r="VHH166" s="72"/>
      <c r="VHI166" s="71"/>
      <c r="VHJ166" s="71"/>
      <c r="VHK166" s="71"/>
      <c r="VHL166" s="71"/>
      <c r="VHM166" s="71"/>
      <c r="VHN166" s="71"/>
      <c r="VHO166" s="71"/>
      <c r="VHP166" s="72"/>
      <c r="VHQ166" s="72"/>
      <c r="VHR166" s="72"/>
      <c r="VHS166" s="72"/>
      <c r="VHT166" s="72"/>
      <c r="VHU166" s="72"/>
      <c r="VHV166" s="72"/>
      <c r="VHW166" s="72"/>
      <c r="VHX166" s="72"/>
      <c r="VHY166" s="71"/>
      <c r="VHZ166" s="71"/>
      <c r="VIA166" s="71"/>
      <c r="VIB166" s="71"/>
      <c r="VIC166" s="71"/>
      <c r="VID166" s="71"/>
      <c r="VIE166" s="71"/>
      <c r="VIF166" s="72"/>
      <c r="VIG166" s="72"/>
      <c r="VIH166" s="72"/>
      <c r="VII166" s="72"/>
      <c r="VIJ166" s="72"/>
      <c r="VIK166" s="72"/>
      <c r="VIL166" s="72"/>
      <c r="VIM166" s="72"/>
      <c r="VIN166" s="72"/>
      <c r="VIO166" s="71"/>
      <c r="VIP166" s="71"/>
      <c r="VIQ166" s="71"/>
      <c r="VIR166" s="71"/>
      <c r="VIS166" s="71"/>
      <c r="VIT166" s="71"/>
      <c r="VIU166" s="71"/>
      <c r="VIV166" s="72"/>
      <c r="VIW166" s="72"/>
      <c r="VIX166" s="72"/>
      <c r="VIY166" s="72"/>
      <c r="VIZ166" s="72"/>
      <c r="VJA166" s="72"/>
      <c r="VJB166" s="72"/>
      <c r="VJC166" s="72"/>
      <c r="VJD166" s="72"/>
      <c r="VJE166" s="71"/>
      <c r="VJF166" s="71"/>
      <c r="VJG166" s="71"/>
      <c r="VJH166" s="71"/>
      <c r="VJI166" s="71"/>
      <c r="VJJ166" s="71"/>
      <c r="VJK166" s="71"/>
      <c r="VJL166" s="72"/>
      <c r="VJM166" s="72"/>
      <c r="VJN166" s="72"/>
      <c r="VJO166" s="72"/>
      <c r="VJP166" s="72"/>
      <c r="VJQ166" s="72"/>
      <c r="VJR166" s="72"/>
      <c r="VJS166" s="72"/>
      <c r="VJT166" s="72"/>
      <c r="VJU166" s="71"/>
      <c r="VJV166" s="71"/>
      <c r="VJW166" s="71"/>
      <c r="VJX166" s="71"/>
      <c r="VJY166" s="71"/>
      <c r="VJZ166" s="71"/>
      <c r="VKA166" s="71"/>
      <c r="VKB166" s="72"/>
      <c r="VKC166" s="72"/>
      <c r="VKD166" s="72"/>
      <c r="VKE166" s="72"/>
      <c r="VKF166" s="72"/>
      <c r="VKG166" s="72"/>
      <c r="VKH166" s="72"/>
      <c r="VKI166" s="72"/>
      <c r="VKJ166" s="72"/>
      <c r="VKK166" s="71"/>
      <c r="VKL166" s="71"/>
      <c r="VKM166" s="71"/>
      <c r="VKN166" s="71"/>
      <c r="VKO166" s="71"/>
      <c r="VKP166" s="71"/>
      <c r="VKQ166" s="71"/>
      <c r="VKR166" s="72"/>
      <c r="VKS166" s="72"/>
      <c r="VKT166" s="72"/>
      <c r="VKU166" s="72"/>
      <c r="VKV166" s="72"/>
      <c r="VKW166" s="72"/>
      <c r="VKX166" s="72"/>
      <c r="VKY166" s="72"/>
      <c r="VKZ166" s="72"/>
      <c r="VLA166" s="71"/>
      <c r="VLB166" s="71"/>
      <c r="VLC166" s="71"/>
      <c r="VLD166" s="71"/>
      <c r="VLE166" s="71"/>
      <c r="VLF166" s="71"/>
      <c r="VLG166" s="71"/>
      <c r="VLH166" s="72"/>
      <c r="VLI166" s="72"/>
      <c r="VLJ166" s="72"/>
      <c r="VLK166" s="72"/>
      <c r="VLL166" s="72"/>
      <c r="VLM166" s="72"/>
      <c r="VLN166" s="72"/>
      <c r="VLO166" s="72"/>
      <c r="VLP166" s="72"/>
      <c r="VLQ166" s="71"/>
      <c r="VLR166" s="71"/>
      <c r="VLS166" s="71"/>
      <c r="VLT166" s="71"/>
      <c r="VLU166" s="71"/>
      <c r="VLV166" s="71"/>
      <c r="VLW166" s="71"/>
      <c r="VLX166" s="72"/>
      <c r="VLY166" s="72"/>
      <c r="VLZ166" s="72"/>
      <c r="VMA166" s="72"/>
      <c r="VMB166" s="72"/>
      <c r="VMC166" s="72"/>
      <c r="VMD166" s="72"/>
      <c r="VME166" s="72"/>
      <c r="VMF166" s="72"/>
      <c r="VMG166" s="71"/>
      <c r="VMH166" s="71"/>
      <c r="VMI166" s="71"/>
      <c r="VMJ166" s="71"/>
      <c r="VMK166" s="71"/>
      <c r="VML166" s="71"/>
      <c r="VMM166" s="71"/>
      <c r="VMN166" s="72"/>
      <c r="VMO166" s="72"/>
      <c r="VMP166" s="72"/>
      <c r="VMQ166" s="72"/>
      <c r="VMR166" s="72"/>
      <c r="VMS166" s="72"/>
      <c r="VMT166" s="72"/>
      <c r="VMU166" s="72"/>
      <c r="VMV166" s="72"/>
      <c r="VMW166" s="71"/>
      <c r="VMX166" s="71"/>
      <c r="VMY166" s="71"/>
      <c r="VMZ166" s="71"/>
      <c r="VNA166" s="71"/>
      <c r="VNB166" s="71"/>
      <c r="VNC166" s="71"/>
      <c r="VND166" s="72"/>
      <c r="VNE166" s="72"/>
      <c r="VNF166" s="72"/>
      <c r="VNG166" s="72"/>
      <c r="VNH166" s="72"/>
      <c r="VNI166" s="72"/>
      <c r="VNJ166" s="72"/>
      <c r="VNK166" s="72"/>
      <c r="VNL166" s="72"/>
      <c r="VNM166" s="71"/>
      <c r="VNN166" s="71"/>
      <c r="VNO166" s="71"/>
      <c r="VNP166" s="71"/>
      <c r="VNQ166" s="71"/>
      <c r="VNR166" s="71"/>
      <c r="VNS166" s="71"/>
      <c r="VNT166" s="72"/>
      <c r="VNU166" s="72"/>
      <c r="VNV166" s="72"/>
      <c r="VNW166" s="72"/>
      <c r="VNX166" s="72"/>
      <c r="VNY166" s="72"/>
      <c r="VNZ166" s="72"/>
      <c r="VOA166" s="72"/>
      <c r="VOB166" s="72"/>
      <c r="VOC166" s="71"/>
      <c r="VOD166" s="71"/>
      <c r="VOE166" s="71"/>
      <c r="VOF166" s="71"/>
      <c r="VOG166" s="71"/>
      <c r="VOH166" s="71"/>
      <c r="VOI166" s="71"/>
      <c r="VOJ166" s="72"/>
      <c r="VOK166" s="72"/>
      <c r="VOL166" s="72"/>
      <c r="VOM166" s="72"/>
      <c r="VON166" s="72"/>
      <c r="VOO166" s="72"/>
      <c r="VOP166" s="72"/>
      <c r="VOQ166" s="72"/>
      <c r="VOR166" s="72"/>
      <c r="VOS166" s="71"/>
      <c r="VOT166" s="71"/>
      <c r="VOU166" s="71"/>
      <c r="VOV166" s="71"/>
      <c r="VOW166" s="71"/>
      <c r="VOX166" s="71"/>
      <c r="VOY166" s="71"/>
      <c r="VOZ166" s="72"/>
      <c r="VPA166" s="72"/>
      <c r="VPB166" s="72"/>
      <c r="VPC166" s="72"/>
      <c r="VPD166" s="72"/>
      <c r="VPE166" s="72"/>
      <c r="VPF166" s="72"/>
      <c r="VPG166" s="72"/>
      <c r="VPH166" s="72"/>
      <c r="VPI166" s="71"/>
      <c r="VPJ166" s="71"/>
      <c r="VPK166" s="71"/>
      <c r="VPL166" s="71"/>
      <c r="VPM166" s="71"/>
      <c r="VPN166" s="71"/>
      <c r="VPO166" s="71"/>
      <c r="VPP166" s="72"/>
      <c r="VPQ166" s="72"/>
      <c r="VPR166" s="72"/>
      <c r="VPS166" s="72"/>
      <c r="VPT166" s="72"/>
      <c r="VPU166" s="72"/>
      <c r="VPV166" s="72"/>
      <c r="VPW166" s="72"/>
      <c r="VPX166" s="72"/>
      <c r="VPY166" s="71"/>
      <c r="VPZ166" s="71"/>
      <c r="VQA166" s="71"/>
      <c r="VQB166" s="71"/>
      <c r="VQC166" s="71"/>
      <c r="VQD166" s="71"/>
      <c r="VQE166" s="71"/>
      <c r="VQF166" s="72"/>
      <c r="VQG166" s="72"/>
      <c r="VQH166" s="72"/>
      <c r="VQI166" s="72"/>
      <c r="VQJ166" s="72"/>
      <c r="VQK166" s="72"/>
      <c r="VQL166" s="72"/>
      <c r="VQM166" s="72"/>
      <c r="VQN166" s="72"/>
      <c r="VQO166" s="71"/>
      <c r="VQP166" s="71"/>
      <c r="VQQ166" s="71"/>
      <c r="VQR166" s="71"/>
      <c r="VQS166" s="71"/>
      <c r="VQT166" s="71"/>
      <c r="VQU166" s="71"/>
      <c r="VQV166" s="72"/>
      <c r="VQW166" s="72"/>
      <c r="VQX166" s="72"/>
      <c r="VQY166" s="72"/>
      <c r="VQZ166" s="72"/>
      <c r="VRA166" s="72"/>
      <c r="VRB166" s="72"/>
      <c r="VRC166" s="72"/>
      <c r="VRD166" s="72"/>
      <c r="VRE166" s="71"/>
      <c r="VRF166" s="71"/>
      <c r="VRG166" s="71"/>
      <c r="VRH166" s="71"/>
      <c r="VRI166" s="71"/>
      <c r="VRJ166" s="71"/>
      <c r="VRK166" s="71"/>
      <c r="VRL166" s="72"/>
      <c r="VRM166" s="72"/>
      <c r="VRN166" s="72"/>
      <c r="VRO166" s="72"/>
      <c r="VRP166" s="72"/>
      <c r="VRQ166" s="72"/>
      <c r="VRR166" s="72"/>
      <c r="VRS166" s="72"/>
      <c r="VRT166" s="72"/>
      <c r="VRU166" s="71"/>
      <c r="VRV166" s="71"/>
      <c r="VRW166" s="71"/>
      <c r="VRX166" s="71"/>
      <c r="VRY166" s="71"/>
      <c r="VRZ166" s="71"/>
      <c r="VSA166" s="71"/>
      <c r="VSB166" s="72"/>
      <c r="VSC166" s="72"/>
      <c r="VSD166" s="72"/>
      <c r="VSE166" s="72"/>
      <c r="VSF166" s="72"/>
      <c r="VSG166" s="72"/>
      <c r="VSH166" s="72"/>
      <c r="VSI166" s="72"/>
      <c r="VSJ166" s="72"/>
      <c r="VSK166" s="71"/>
      <c r="VSL166" s="71"/>
      <c r="VSM166" s="71"/>
      <c r="VSN166" s="71"/>
      <c r="VSO166" s="71"/>
      <c r="VSP166" s="71"/>
      <c r="VSQ166" s="71"/>
      <c r="VSR166" s="72"/>
      <c r="VSS166" s="72"/>
      <c r="VST166" s="72"/>
      <c r="VSU166" s="72"/>
      <c r="VSV166" s="72"/>
      <c r="VSW166" s="72"/>
      <c r="VSX166" s="72"/>
      <c r="VSY166" s="72"/>
      <c r="VSZ166" s="72"/>
      <c r="VTA166" s="71"/>
      <c r="VTB166" s="71"/>
      <c r="VTC166" s="71"/>
      <c r="VTD166" s="71"/>
      <c r="VTE166" s="71"/>
      <c r="VTF166" s="71"/>
      <c r="VTG166" s="71"/>
      <c r="VTH166" s="72"/>
      <c r="VTI166" s="72"/>
      <c r="VTJ166" s="72"/>
      <c r="VTK166" s="72"/>
      <c r="VTL166" s="72"/>
      <c r="VTM166" s="72"/>
      <c r="VTN166" s="72"/>
      <c r="VTO166" s="72"/>
      <c r="VTP166" s="72"/>
      <c r="VTQ166" s="71"/>
      <c r="VTR166" s="71"/>
      <c r="VTS166" s="71"/>
      <c r="VTT166" s="71"/>
      <c r="VTU166" s="71"/>
      <c r="VTV166" s="71"/>
      <c r="VTW166" s="71"/>
      <c r="VTX166" s="72"/>
      <c r="VTY166" s="72"/>
      <c r="VTZ166" s="72"/>
      <c r="VUA166" s="72"/>
      <c r="VUB166" s="72"/>
      <c r="VUC166" s="72"/>
      <c r="VUD166" s="72"/>
      <c r="VUE166" s="72"/>
      <c r="VUF166" s="72"/>
      <c r="VUG166" s="71"/>
      <c r="VUH166" s="71"/>
      <c r="VUI166" s="71"/>
      <c r="VUJ166" s="71"/>
      <c r="VUK166" s="71"/>
      <c r="VUL166" s="71"/>
      <c r="VUM166" s="71"/>
      <c r="VUN166" s="72"/>
      <c r="VUO166" s="72"/>
      <c r="VUP166" s="72"/>
      <c r="VUQ166" s="72"/>
      <c r="VUR166" s="72"/>
      <c r="VUS166" s="72"/>
      <c r="VUT166" s="72"/>
      <c r="VUU166" s="72"/>
      <c r="VUV166" s="72"/>
      <c r="VUW166" s="71"/>
      <c r="VUX166" s="71"/>
      <c r="VUY166" s="71"/>
      <c r="VUZ166" s="71"/>
      <c r="VVA166" s="71"/>
      <c r="VVB166" s="71"/>
      <c r="VVC166" s="71"/>
      <c r="VVD166" s="72"/>
      <c r="VVE166" s="72"/>
      <c r="VVF166" s="72"/>
      <c r="VVG166" s="72"/>
      <c r="VVH166" s="72"/>
      <c r="VVI166" s="72"/>
      <c r="VVJ166" s="72"/>
      <c r="VVK166" s="72"/>
      <c r="VVL166" s="72"/>
      <c r="VVM166" s="71"/>
      <c r="VVN166" s="71"/>
      <c r="VVO166" s="71"/>
      <c r="VVP166" s="71"/>
      <c r="VVQ166" s="71"/>
      <c r="VVR166" s="71"/>
      <c r="VVS166" s="71"/>
      <c r="VVT166" s="72"/>
      <c r="VVU166" s="72"/>
      <c r="VVV166" s="72"/>
      <c r="VVW166" s="72"/>
      <c r="VVX166" s="72"/>
      <c r="VVY166" s="72"/>
      <c r="VVZ166" s="72"/>
      <c r="VWA166" s="72"/>
      <c r="VWB166" s="72"/>
      <c r="VWC166" s="71"/>
      <c r="VWD166" s="71"/>
      <c r="VWE166" s="71"/>
      <c r="VWF166" s="71"/>
      <c r="VWG166" s="71"/>
      <c r="VWH166" s="71"/>
      <c r="VWI166" s="71"/>
      <c r="VWJ166" s="72"/>
      <c r="VWK166" s="72"/>
      <c r="VWL166" s="72"/>
      <c r="VWM166" s="72"/>
      <c r="VWN166" s="72"/>
      <c r="VWO166" s="72"/>
      <c r="VWP166" s="72"/>
      <c r="VWQ166" s="72"/>
      <c r="VWR166" s="72"/>
      <c r="VWS166" s="71"/>
      <c r="VWT166" s="71"/>
      <c r="VWU166" s="71"/>
      <c r="VWV166" s="71"/>
      <c r="VWW166" s="71"/>
      <c r="VWX166" s="71"/>
      <c r="VWY166" s="71"/>
      <c r="VWZ166" s="72"/>
      <c r="VXA166" s="72"/>
      <c r="VXB166" s="72"/>
      <c r="VXC166" s="72"/>
      <c r="VXD166" s="72"/>
      <c r="VXE166" s="72"/>
      <c r="VXF166" s="72"/>
      <c r="VXG166" s="72"/>
      <c r="VXH166" s="72"/>
      <c r="VXI166" s="71"/>
      <c r="VXJ166" s="71"/>
      <c r="VXK166" s="71"/>
      <c r="VXL166" s="71"/>
      <c r="VXM166" s="71"/>
      <c r="VXN166" s="71"/>
      <c r="VXO166" s="71"/>
      <c r="VXP166" s="72"/>
      <c r="VXQ166" s="72"/>
      <c r="VXR166" s="72"/>
      <c r="VXS166" s="72"/>
      <c r="VXT166" s="72"/>
      <c r="VXU166" s="72"/>
      <c r="VXV166" s="72"/>
      <c r="VXW166" s="72"/>
      <c r="VXX166" s="72"/>
      <c r="VXY166" s="71"/>
      <c r="VXZ166" s="71"/>
      <c r="VYA166" s="71"/>
      <c r="VYB166" s="71"/>
      <c r="VYC166" s="71"/>
      <c r="VYD166" s="71"/>
      <c r="VYE166" s="71"/>
      <c r="VYF166" s="72"/>
      <c r="VYG166" s="72"/>
      <c r="VYH166" s="72"/>
      <c r="VYI166" s="72"/>
      <c r="VYJ166" s="72"/>
      <c r="VYK166" s="72"/>
      <c r="VYL166" s="72"/>
      <c r="VYM166" s="72"/>
      <c r="VYN166" s="72"/>
      <c r="VYO166" s="71"/>
      <c r="VYP166" s="71"/>
      <c r="VYQ166" s="71"/>
      <c r="VYR166" s="71"/>
      <c r="VYS166" s="71"/>
      <c r="VYT166" s="71"/>
      <c r="VYU166" s="71"/>
      <c r="VYV166" s="72"/>
      <c r="VYW166" s="72"/>
      <c r="VYX166" s="72"/>
      <c r="VYY166" s="72"/>
      <c r="VYZ166" s="72"/>
      <c r="VZA166" s="72"/>
      <c r="VZB166" s="72"/>
      <c r="VZC166" s="72"/>
      <c r="VZD166" s="72"/>
      <c r="VZE166" s="71"/>
      <c r="VZF166" s="71"/>
      <c r="VZG166" s="71"/>
      <c r="VZH166" s="71"/>
      <c r="VZI166" s="71"/>
      <c r="VZJ166" s="71"/>
      <c r="VZK166" s="71"/>
      <c r="VZL166" s="72"/>
      <c r="VZM166" s="72"/>
      <c r="VZN166" s="72"/>
      <c r="VZO166" s="72"/>
      <c r="VZP166" s="72"/>
      <c r="VZQ166" s="72"/>
      <c r="VZR166" s="72"/>
      <c r="VZS166" s="72"/>
      <c r="VZT166" s="72"/>
      <c r="VZU166" s="71"/>
      <c r="VZV166" s="71"/>
      <c r="VZW166" s="71"/>
      <c r="VZX166" s="71"/>
      <c r="VZY166" s="71"/>
      <c r="VZZ166" s="71"/>
      <c r="WAA166" s="71"/>
      <c r="WAB166" s="72"/>
      <c r="WAC166" s="72"/>
      <c r="WAD166" s="72"/>
      <c r="WAE166" s="72"/>
      <c r="WAF166" s="72"/>
      <c r="WAG166" s="72"/>
      <c r="WAH166" s="72"/>
      <c r="WAI166" s="72"/>
      <c r="WAJ166" s="72"/>
      <c r="WAK166" s="71"/>
      <c r="WAL166" s="71"/>
      <c r="WAM166" s="71"/>
      <c r="WAN166" s="71"/>
      <c r="WAO166" s="71"/>
      <c r="WAP166" s="71"/>
      <c r="WAQ166" s="71"/>
      <c r="WAR166" s="72"/>
      <c r="WAS166" s="72"/>
      <c r="WAT166" s="72"/>
      <c r="WAU166" s="72"/>
      <c r="WAV166" s="72"/>
      <c r="WAW166" s="72"/>
      <c r="WAX166" s="72"/>
      <c r="WAY166" s="72"/>
      <c r="WAZ166" s="72"/>
      <c r="WBA166" s="71"/>
      <c r="WBB166" s="71"/>
      <c r="WBC166" s="71"/>
      <c r="WBD166" s="71"/>
      <c r="WBE166" s="71"/>
      <c r="WBF166" s="71"/>
      <c r="WBG166" s="71"/>
      <c r="WBH166" s="72"/>
      <c r="WBI166" s="72"/>
      <c r="WBJ166" s="72"/>
      <c r="WBK166" s="72"/>
      <c r="WBL166" s="72"/>
      <c r="WBM166" s="72"/>
      <c r="WBN166" s="72"/>
      <c r="WBO166" s="72"/>
      <c r="WBP166" s="72"/>
      <c r="WBQ166" s="71"/>
      <c r="WBR166" s="71"/>
      <c r="WBS166" s="71"/>
      <c r="WBT166" s="71"/>
      <c r="WBU166" s="71"/>
      <c r="WBV166" s="71"/>
      <c r="WBW166" s="71"/>
      <c r="WBX166" s="72"/>
      <c r="WBY166" s="72"/>
      <c r="WBZ166" s="72"/>
      <c r="WCA166" s="72"/>
      <c r="WCB166" s="72"/>
      <c r="WCC166" s="72"/>
      <c r="WCD166" s="72"/>
      <c r="WCE166" s="72"/>
      <c r="WCF166" s="72"/>
      <c r="WCG166" s="71"/>
      <c r="WCH166" s="71"/>
      <c r="WCI166" s="71"/>
      <c r="WCJ166" s="71"/>
      <c r="WCK166" s="71"/>
      <c r="WCL166" s="71"/>
      <c r="WCM166" s="71"/>
      <c r="WCN166" s="72"/>
      <c r="WCO166" s="72"/>
      <c r="WCP166" s="72"/>
      <c r="WCQ166" s="72"/>
      <c r="WCR166" s="72"/>
      <c r="WCS166" s="72"/>
      <c r="WCT166" s="72"/>
      <c r="WCU166" s="72"/>
      <c r="WCV166" s="72"/>
      <c r="WCW166" s="71"/>
      <c r="WCX166" s="71"/>
      <c r="WCY166" s="71"/>
      <c r="WCZ166" s="71"/>
      <c r="WDA166" s="71"/>
      <c r="WDB166" s="71"/>
      <c r="WDC166" s="71"/>
      <c r="WDD166" s="72"/>
      <c r="WDE166" s="72"/>
      <c r="WDF166" s="72"/>
      <c r="WDG166" s="72"/>
      <c r="WDH166" s="72"/>
      <c r="WDI166" s="72"/>
      <c r="WDJ166" s="72"/>
      <c r="WDK166" s="72"/>
      <c r="WDL166" s="72"/>
      <c r="WDM166" s="71"/>
      <c r="WDN166" s="71"/>
      <c r="WDO166" s="71"/>
      <c r="WDP166" s="71"/>
      <c r="WDQ166" s="71"/>
      <c r="WDR166" s="71"/>
      <c r="WDS166" s="71"/>
      <c r="WDT166" s="72"/>
      <c r="WDU166" s="72"/>
      <c r="WDV166" s="72"/>
      <c r="WDW166" s="72"/>
      <c r="WDX166" s="72"/>
      <c r="WDY166" s="72"/>
      <c r="WDZ166" s="72"/>
      <c r="WEA166" s="72"/>
      <c r="WEB166" s="72"/>
      <c r="WEC166" s="71"/>
      <c r="WED166" s="71"/>
      <c r="WEE166" s="71"/>
      <c r="WEF166" s="71"/>
      <c r="WEG166" s="71"/>
      <c r="WEH166" s="71"/>
      <c r="WEI166" s="71"/>
      <c r="WEJ166" s="72"/>
      <c r="WEK166" s="72"/>
      <c r="WEL166" s="72"/>
      <c r="WEM166" s="72"/>
      <c r="WEN166" s="72"/>
      <c r="WEO166" s="72"/>
      <c r="WEP166" s="72"/>
      <c r="WEQ166" s="72"/>
      <c r="WER166" s="72"/>
      <c r="WES166" s="71"/>
      <c r="WET166" s="71"/>
      <c r="WEU166" s="71"/>
      <c r="WEV166" s="71"/>
      <c r="WEW166" s="71"/>
      <c r="WEX166" s="71"/>
      <c r="WEY166" s="71"/>
      <c r="WEZ166" s="72"/>
      <c r="WFA166" s="72"/>
      <c r="WFB166" s="72"/>
      <c r="WFC166" s="72"/>
      <c r="WFD166" s="72"/>
      <c r="WFE166" s="72"/>
      <c r="WFF166" s="72"/>
      <c r="WFG166" s="72"/>
      <c r="WFH166" s="72"/>
      <c r="WFI166" s="71"/>
      <c r="WFJ166" s="71"/>
      <c r="WFK166" s="71"/>
      <c r="WFL166" s="71"/>
      <c r="WFM166" s="71"/>
      <c r="WFN166" s="71"/>
      <c r="WFO166" s="71"/>
      <c r="WFP166" s="72"/>
      <c r="WFQ166" s="72"/>
      <c r="WFR166" s="72"/>
      <c r="WFS166" s="72"/>
      <c r="WFT166" s="72"/>
      <c r="WFU166" s="72"/>
      <c r="WFV166" s="72"/>
      <c r="WFW166" s="72"/>
      <c r="WFX166" s="72"/>
      <c r="WFY166" s="71"/>
      <c r="WFZ166" s="71"/>
      <c r="WGA166" s="71"/>
      <c r="WGB166" s="71"/>
      <c r="WGC166" s="71"/>
      <c r="WGD166" s="71"/>
      <c r="WGE166" s="71"/>
      <c r="WGF166" s="72"/>
      <c r="WGG166" s="72"/>
      <c r="WGH166" s="72"/>
      <c r="WGI166" s="72"/>
      <c r="WGJ166" s="72"/>
      <c r="WGK166" s="72"/>
      <c r="WGL166" s="72"/>
      <c r="WGM166" s="72"/>
      <c r="WGN166" s="72"/>
      <c r="WGO166" s="71"/>
      <c r="WGP166" s="71"/>
      <c r="WGQ166" s="71"/>
      <c r="WGR166" s="71"/>
      <c r="WGS166" s="71"/>
      <c r="WGT166" s="71"/>
      <c r="WGU166" s="71"/>
      <c r="WGV166" s="72"/>
      <c r="WGW166" s="72"/>
      <c r="WGX166" s="72"/>
      <c r="WGY166" s="72"/>
      <c r="WGZ166" s="72"/>
      <c r="WHA166" s="72"/>
      <c r="WHB166" s="72"/>
      <c r="WHC166" s="72"/>
      <c r="WHD166" s="72"/>
      <c r="WHE166" s="71"/>
      <c r="WHF166" s="71"/>
      <c r="WHG166" s="71"/>
      <c r="WHH166" s="71"/>
      <c r="WHI166" s="71"/>
      <c r="WHJ166" s="71"/>
      <c r="WHK166" s="71"/>
      <c r="WHL166" s="72"/>
      <c r="WHM166" s="72"/>
      <c r="WHN166" s="72"/>
      <c r="WHO166" s="72"/>
      <c r="WHP166" s="72"/>
      <c r="WHQ166" s="72"/>
      <c r="WHR166" s="72"/>
      <c r="WHS166" s="72"/>
      <c r="WHT166" s="72"/>
      <c r="WHU166" s="71"/>
      <c r="WHV166" s="71"/>
      <c r="WHW166" s="71"/>
      <c r="WHX166" s="71"/>
      <c r="WHY166" s="71"/>
      <c r="WHZ166" s="71"/>
      <c r="WIA166" s="71"/>
      <c r="WIB166" s="72"/>
      <c r="WIC166" s="72"/>
      <c r="WID166" s="72"/>
      <c r="WIE166" s="72"/>
      <c r="WIF166" s="72"/>
      <c r="WIG166" s="72"/>
      <c r="WIH166" s="72"/>
      <c r="WII166" s="72"/>
      <c r="WIJ166" s="72"/>
      <c r="WIK166" s="71"/>
      <c r="WIL166" s="71"/>
      <c r="WIM166" s="71"/>
      <c r="WIN166" s="71"/>
      <c r="WIO166" s="71"/>
      <c r="WIP166" s="71"/>
      <c r="WIQ166" s="71"/>
      <c r="WIR166" s="72"/>
      <c r="WIS166" s="72"/>
      <c r="WIT166" s="72"/>
      <c r="WIU166" s="72"/>
      <c r="WIV166" s="72"/>
      <c r="WIW166" s="72"/>
      <c r="WIX166" s="72"/>
      <c r="WIY166" s="72"/>
      <c r="WIZ166" s="72"/>
      <c r="WJA166" s="71"/>
      <c r="WJB166" s="71"/>
      <c r="WJC166" s="71"/>
      <c r="WJD166" s="71"/>
      <c r="WJE166" s="71"/>
      <c r="WJF166" s="71"/>
      <c r="WJG166" s="71"/>
      <c r="WJH166" s="72"/>
      <c r="WJI166" s="72"/>
      <c r="WJJ166" s="72"/>
      <c r="WJK166" s="72"/>
      <c r="WJL166" s="72"/>
      <c r="WJM166" s="72"/>
      <c r="WJN166" s="72"/>
      <c r="WJO166" s="72"/>
      <c r="WJP166" s="72"/>
      <c r="WJQ166" s="71"/>
      <c r="WJR166" s="71"/>
      <c r="WJS166" s="71"/>
      <c r="WJT166" s="71"/>
      <c r="WJU166" s="71"/>
      <c r="WJV166" s="71"/>
      <c r="WJW166" s="71"/>
      <c r="WJX166" s="72"/>
      <c r="WJY166" s="72"/>
      <c r="WJZ166" s="72"/>
      <c r="WKA166" s="72"/>
      <c r="WKB166" s="72"/>
      <c r="WKC166" s="72"/>
      <c r="WKD166" s="72"/>
      <c r="WKE166" s="72"/>
      <c r="WKF166" s="72"/>
      <c r="WKG166" s="71"/>
      <c r="WKH166" s="71"/>
      <c r="WKI166" s="71"/>
      <c r="WKJ166" s="71"/>
      <c r="WKK166" s="71"/>
      <c r="WKL166" s="71"/>
      <c r="WKM166" s="71"/>
      <c r="WKN166" s="72"/>
      <c r="WKO166" s="72"/>
      <c r="WKP166" s="72"/>
      <c r="WKQ166" s="72"/>
      <c r="WKR166" s="72"/>
      <c r="WKS166" s="72"/>
      <c r="WKT166" s="72"/>
      <c r="WKU166" s="72"/>
      <c r="WKV166" s="72"/>
      <c r="WKW166" s="71"/>
      <c r="WKX166" s="71"/>
      <c r="WKY166" s="71"/>
      <c r="WKZ166" s="71"/>
      <c r="WLA166" s="71"/>
      <c r="WLB166" s="71"/>
      <c r="WLC166" s="71"/>
      <c r="WLD166" s="72"/>
      <c r="WLE166" s="72"/>
      <c r="WLF166" s="72"/>
      <c r="WLG166" s="72"/>
      <c r="WLH166" s="72"/>
      <c r="WLI166" s="72"/>
      <c r="WLJ166" s="72"/>
      <c r="WLK166" s="72"/>
      <c r="WLL166" s="72"/>
      <c r="WLM166" s="71"/>
      <c r="WLN166" s="71"/>
      <c r="WLO166" s="71"/>
      <c r="WLP166" s="71"/>
      <c r="WLQ166" s="71"/>
      <c r="WLR166" s="71"/>
      <c r="WLS166" s="71"/>
      <c r="WLT166" s="72"/>
      <c r="WLU166" s="72"/>
      <c r="WLV166" s="72"/>
      <c r="WLW166" s="72"/>
      <c r="WLX166" s="72"/>
      <c r="WLY166" s="72"/>
      <c r="WLZ166" s="72"/>
      <c r="WMA166" s="72"/>
      <c r="WMB166" s="72"/>
      <c r="WMC166" s="71"/>
      <c r="WMD166" s="71"/>
      <c r="WME166" s="71"/>
      <c r="WMF166" s="71"/>
      <c r="WMG166" s="71"/>
      <c r="WMH166" s="71"/>
      <c r="WMI166" s="71"/>
      <c r="WMJ166" s="72"/>
      <c r="WMK166" s="72"/>
      <c r="WML166" s="72"/>
      <c r="WMM166" s="72"/>
      <c r="WMN166" s="72"/>
      <c r="WMO166" s="72"/>
      <c r="WMP166" s="72"/>
      <c r="WMQ166" s="72"/>
      <c r="WMR166" s="72"/>
      <c r="WMS166" s="71"/>
      <c r="WMT166" s="71"/>
      <c r="WMU166" s="71"/>
      <c r="WMV166" s="71"/>
      <c r="WMW166" s="71"/>
      <c r="WMX166" s="71"/>
      <c r="WMY166" s="71"/>
      <c r="WMZ166" s="72"/>
      <c r="WNA166" s="72"/>
      <c r="WNB166" s="72"/>
      <c r="WNC166" s="72"/>
      <c r="WND166" s="72"/>
      <c r="WNE166" s="72"/>
      <c r="WNF166" s="72"/>
      <c r="WNG166" s="72"/>
      <c r="WNH166" s="72"/>
      <c r="WNI166" s="71"/>
      <c r="WNJ166" s="71"/>
      <c r="WNK166" s="71"/>
      <c r="WNL166" s="71"/>
      <c r="WNM166" s="71"/>
      <c r="WNN166" s="71"/>
      <c r="WNO166" s="71"/>
      <c r="WNP166" s="72"/>
      <c r="WNQ166" s="72"/>
      <c r="WNR166" s="72"/>
      <c r="WNS166" s="72"/>
      <c r="WNT166" s="72"/>
      <c r="WNU166" s="72"/>
      <c r="WNV166" s="72"/>
      <c r="WNW166" s="72"/>
      <c r="WNX166" s="72"/>
      <c r="WNY166" s="71"/>
      <c r="WNZ166" s="71"/>
      <c r="WOA166" s="71"/>
      <c r="WOB166" s="71"/>
      <c r="WOC166" s="71"/>
      <c r="WOD166" s="71"/>
      <c r="WOE166" s="71"/>
      <c r="WOF166" s="72"/>
      <c r="WOG166" s="72"/>
      <c r="WOH166" s="72"/>
      <c r="WOI166" s="72"/>
      <c r="WOJ166" s="72"/>
      <c r="WOK166" s="72"/>
      <c r="WOL166" s="72"/>
      <c r="WOM166" s="72"/>
      <c r="WON166" s="72"/>
      <c r="WOO166" s="71"/>
      <c r="WOP166" s="71"/>
      <c r="WOQ166" s="71"/>
      <c r="WOR166" s="71"/>
      <c r="WOS166" s="71"/>
      <c r="WOT166" s="71"/>
      <c r="WOU166" s="71"/>
      <c r="WOV166" s="72"/>
      <c r="WOW166" s="72"/>
      <c r="WOX166" s="72"/>
      <c r="WOY166" s="72"/>
      <c r="WOZ166" s="72"/>
      <c r="WPA166" s="72"/>
      <c r="WPB166" s="72"/>
      <c r="WPC166" s="72"/>
      <c r="WPD166" s="72"/>
      <c r="WPE166" s="71"/>
      <c r="WPF166" s="71"/>
      <c r="WPG166" s="71"/>
      <c r="WPH166" s="71"/>
      <c r="WPI166" s="71"/>
      <c r="WPJ166" s="71"/>
      <c r="WPK166" s="71"/>
      <c r="WPL166" s="72"/>
      <c r="WPM166" s="72"/>
      <c r="WPN166" s="72"/>
      <c r="WPO166" s="72"/>
      <c r="WPP166" s="72"/>
      <c r="WPQ166" s="72"/>
      <c r="WPR166" s="72"/>
      <c r="WPS166" s="72"/>
      <c r="WPT166" s="72"/>
      <c r="WPU166" s="71"/>
      <c r="WPV166" s="71"/>
      <c r="WPW166" s="71"/>
      <c r="WPX166" s="71"/>
      <c r="WPY166" s="71"/>
      <c r="WPZ166" s="71"/>
      <c r="WQA166" s="71"/>
      <c r="WQB166" s="72"/>
      <c r="WQC166" s="72"/>
      <c r="WQD166" s="72"/>
      <c r="WQE166" s="72"/>
      <c r="WQF166" s="72"/>
      <c r="WQG166" s="72"/>
      <c r="WQH166" s="72"/>
      <c r="WQI166" s="72"/>
      <c r="WQJ166" s="72"/>
      <c r="WQK166" s="71"/>
      <c r="WQL166" s="71"/>
      <c r="WQM166" s="71"/>
      <c r="WQN166" s="71"/>
      <c r="WQO166" s="71"/>
      <c r="WQP166" s="71"/>
      <c r="WQQ166" s="71"/>
      <c r="WQR166" s="72"/>
      <c r="WQS166" s="72"/>
      <c r="WQT166" s="72"/>
      <c r="WQU166" s="72"/>
      <c r="WQV166" s="72"/>
      <c r="WQW166" s="72"/>
      <c r="WQX166" s="72"/>
      <c r="WQY166" s="72"/>
      <c r="WQZ166" s="72"/>
      <c r="WRA166" s="71"/>
      <c r="WRB166" s="71"/>
      <c r="WRC166" s="71"/>
      <c r="WRD166" s="71"/>
      <c r="WRE166" s="71"/>
      <c r="WRF166" s="71"/>
      <c r="WRG166" s="71"/>
      <c r="WRH166" s="72"/>
      <c r="WRI166" s="72"/>
      <c r="WRJ166" s="72"/>
      <c r="WRK166" s="72"/>
      <c r="WRL166" s="72"/>
      <c r="WRM166" s="72"/>
      <c r="WRN166" s="72"/>
      <c r="WRO166" s="72"/>
      <c r="WRP166" s="72"/>
      <c r="WRQ166" s="71"/>
      <c r="WRR166" s="71"/>
      <c r="WRS166" s="71"/>
      <c r="WRT166" s="71"/>
      <c r="WRU166" s="71"/>
      <c r="WRV166" s="71"/>
      <c r="WRW166" s="71"/>
      <c r="WRX166" s="72"/>
      <c r="WRY166" s="72"/>
      <c r="WRZ166" s="72"/>
      <c r="WSA166" s="72"/>
      <c r="WSB166" s="72"/>
      <c r="WSC166" s="72"/>
      <c r="WSD166" s="72"/>
      <c r="WSE166" s="72"/>
      <c r="WSF166" s="72"/>
      <c r="WSG166" s="71"/>
      <c r="WSH166" s="71"/>
      <c r="WSI166" s="71"/>
      <c r="WSJ166" s="71"/>
      <c r="WSK166" s="71"/>
      <c r="WSL166" s="71"/>
      <c r="WSM166" s="71"/>
      <c r="WSN166" s="72"/>
      <c r="WSO166" s="72"/>
      <c r="WSP166" s="72"/>
      <c r="WSQ166" s="72"/>
      <c r="WSR166" s="72"/>
      <c r="WSS166" s="72"/>
      <c r="WST166" s="72"/>
      <c r="WSU166" s="72"/>
      <c r="WSV166" s="72"/>
      <c r="WSW166" s="71"/>
      <c r="WSX166" s="71"/>
      <c r="WSY166" s="71"/>
      <c r="WSZ166" s="71"/>
      <c r="WTA166" s="71"/>
      <c r="WTB166" s="71"/>
      <c r="WTC166" s="71"/>
      <c r="WTD166" s="72"/>
      <c r="WTE166" s="72"/>
      <c r="WTF166" s="72"/>
      <c r="WTG166" s="72"/>
      <c r="WTH166" s="72"/>
      <c r="WTI166" s="72"/>
      <c r="WTJ166" s="72"/>
      <c r="WTK166" s="72"/>
      <c r="WTL166" s="72"/>
      <c r="WTM166" s="71"/>
      <c r="WTN166" s="71"/>
      <c r="WTO166" s="71"/>
      <c r="WTP166" s="71"/>
      <c r="WTQ166" s="71"/>
      <c r="WTR166" s="71"/>
      <c r="WTS166" s="71"/>
      <c r="WTT166" s="72"/>
      <c r="WTU166" s="72"/>
      <c r="WTV166" s="72"/>
      <c r="WTW166" s="72"/>
      <c r="WTX166" s="72"/>
      <c r="WTY166" s="72"/>
      <c r="WTZ166" s="72"/>
      <c r="WUA166" s="72"/>
      <c r="WUB166" s="72"/>
      <c r="WUC166" s="71"/>
      <c r="WUD166" s="71"/>
      <c r="WUE166" s="71"/>
      <c r="WUF166" s="71"/>
      <c r="WUG166" s="71"/>
      <c r="WUH166" s="71"/>
      <c r="WUI166" s="71"/>
      <c r="WUJ166" s="72"/>
      <c r="WUK166" s="72"/>
      <c r="WUL166" s="72"/>
      <c r="WUM166" s="72"/>
      <c r="WUN166" s="72"/>
      <c r="WUO166" s="72"/>
      <c r="WUP166" s="72"/>
      <c r="WUQ166" s="72"/>
      <c r="WUR166" s="72"/>
      <c r="WUS166" s="71"/>
      <c r="WUT166" s="71"/>
      <c r="WUU166" s="71"/>
      <c r="WUV166" s="71"/>
      <c r="WUW166" s="71"/>
      <c r="WUX166" s="71"/>
      <c r="WUY166" s="71"/>
      <c r="WUZ166" s="72"/>
      <c r="WVA166" s="72"/>
      <c r="WVB166" s="72"/>
      <c r="WVC166" s="72"/>
      <c r="WVD166" s="72"/>
      <c r="WVE166" s="72"/>
      <c r="WVF166" s="72"/>
      <c r="WVG166" s="72"/>
      <c r="WVH166" s="72"/>
      <c r="WVI166" s="71"/>
      <c r="WVJ166" s="71"/>
      <c r="WVK166" s="71"/>
      <c r="WVL166" s="71"/>
      <c r="WVM166" s="71"/>
      <c r="WVN166" s="71"/>
      <c r="WVO166" s="71"/>
      <c r="WVP166" s="72"/>
      <c r="WVQ166" s="72"/>
      <c r="WVR166" s="72"/>
      <c r="WVS166" s="72"/>
      <c r="WVT166" s="72"/>
      <c r="WVU166" s="72"/>
      <c r="WVV166" s="72"/>
      <c r="WVW166" s="72"/>
      <c r="WVX166" s="72"/>
      <c r="WVY166" s="71"/>
      <c r="WVZ166" s="71"/>
      <c r="WWA166" s="71"/>
      <c r="WWB166" s="71"/>
      <c r="WWC166" s="71"/>
      <c r="WWD166" s="71"/>
      <c r="WWE166" s="71"/>
      <c r="WWF166" s="72"/>
      <c r="WWG166" s="72"/>
      <c r="WWH166" s="72"/>
      <c r="WWI166" s="72"/>
      <c r="WWJ166" s="72"/>
      <c r="WWK166" s="72"/>
      <c r="WWL166" s="72"/>
      <c r="WWM166" s="72"/>
      <c r="WWN166" s="72"/>
      <c r="WWO166" s="71"/>
      <c r="WWP166" s="71"/>
      <c r="WWQ166" s="71"/>
      <c r="WWR166" s="71"/>
      <c r="WWS166" s="71"/>
      <c r="WWT166" s="71"/>
      <c r="WWU166" s="71"/>
      <c r="WWV166" s="72"/>
      <c r="WWW166" s="72"/>
      <c r="WWX166" s="72"/>
      <c r="WWY166" s="72"/>
      <c r="WWZ166" s="72"/>
      <c r="WXA166" s="72"/>
      <c r="WXB166" s="72"/>
      <c r="WXC166" s="72"/>
      <c r="WXD166" s="72"/>
      <c r="WXE166" s="71"/>
      <c r="WXF166" s="71"/>
      <c r="WXG166" s="71"/>
      <c r="WXH166" s="71"/>
      <c r="WXI166" s="71"/>
      <c r="WXJ166" s="71"/>
      <c r="WXK166" s="71"/>
      <c r="WXL166" s="72"/>
      <c r="WXM166" s="72"/>
      <c r="WXN166" s="72"/>
      <c r="WXO166" s="72"/>
      <c r="WXP166" s="72"/>
      <c r="WXQ166" s="72"/>
      <c r="WXR166" s="72"/>
      <c r="WXS166" s="72"/>
      <c r="WXT166" s="72"/>
      <c r="WXU166" s="71"/>
      <c r="WXV166" s="71"/>
      <c r="WXW166" s="71"/>
      <c r="WXX166" s="71"/>
      <c r="WXY166" s="71"/>
      <c r="WXZ166" s="71"/>
      <c r="WYA166" s="71"/>
      <c r="WYB166" s="72"/>
      <c r="WYC166" s="72"/>
      <c r="WYD166" s="72"/>
      <c r="WYE166" s="72"/>
      <c r="WYF166" s="72"/>
      <c r="WYG166" s="72"/>
      <c r="WYH166" s="72"/>
      <c r="WYI166" s="72"/>
      <c r="WYJ166" s="72"/>
      <c r="WYK166" s="71"/>
      <c r="WYL166" s="71"/>
      <c r="WYM166" s="71"/>
      <c r="WYN166" s="71"/>
      <c r="WYO166" s="71"/>
      <c r="WYP166" s="71"/>
      <c r="WYQ166" s="71"/>
      <c r="WYR166" s="72"/>
      <c r="WYS166" s="72"/>
      <c r="WYT166" s="72"/>
      <c r="WYU166" s="72"/>
      <c r="WYV166" s="72"/>
      <c r="WYW166" s="72"/>
      <c r="WYX166" s="72"/>
      <c r="WYY166" s="72"/>
      <c r="WYZ166" s="72"/>
      <c r="WZA166" s="71"/>
      <c r="WZB166" s="71"/>
      <c r="WZC166" s="71"/>
      <c r="WZD166" s="71"/>
      <c r="WZE166" s="71"/>
      <c r="WZF166" s="71"/>
      <c r="WZG166" s="71"/>
      <c r="WZH166" s="72"/>
      <c r="WZI166" s="72"/>
      <c r="WZJ166" s="72"/>
      <c r="WZK166" s="72"/>
      <c r="WZL166" s="72"/>
      <c r="WZM166" s="72"/>
      <c r="WZN166" s="72"/>
      <c r="WZO166" s="72"/>
      <c r="WZP166" s="72"/>
      <c r="WZQ166" s="71"/>
      <c r="WZR166" s="71"/>
      <c r="WZS166" s="71"/>
      <c r="WZT166" s="71"/>
      <c r="WZU166" s="71"/>
      <c r="WZV166" s="71"/>
      <c r="WZW166" s="71"/>
      <c r="WZX166" s="72"/>
      <c r="WZY166" s="72"/>
      <c r="WZZ166" s="72"/>
      <c r="XAA166" s="72"/>
      <c r="XAB166" s="72"/>
      <c r="XAC166" s="72"/>
      <c r="XAD166" s="72"/>
      <c r="XAE166" s="72"/>
      <c r="XAF166" s="72"/>
      <c r="XAG166" s="71"/>
      <c r="XAH166" s="71"/>
      <c r="XAI166" s="71"/>
      <c r="XAJ166" s="71"/>
      <c r="XAK166" s="71"/>
      <c r="XAL166" s="71"/>
      <c r="XAM166" s="71"/>
      <c r="XAN166" s="72"/>
      <c r="XAO166" s="72"/>
      <c r="XAP166" s="72"/>
      <c r="XAQ166" s="72"/>
      <c r="XAR166" s="72"/>
      <c r="XAS166" s="72"/>
      <c r="XAT166" s="72"/>
      <c r="XAU166" s="72"/>
      <c r="XAV166" s="72"/>
      <c r="XAW166" s="71"/>
      <c r="XAX166" s="71"/>
      <c r="XAY166" s="71"/>
      <c r="XAZ166" s="71"/>
      <c r="XBA166" s="71"/>
      <c r="XBB166" s="71"/>
      <c r="XBC166" s="71"/>
      <c r="XBD166" s="72"/>
      <c r="XBE166" s="72"/>
      <c r="XBF166" s="72"/>
      <c r="XBG166" s="72"/>
      <c r="XBH166" s="72"/>
      <c r="XBI166" s="72"/>
      <c r="XBJ166" s="72"/>
      <c r="XBK166" s="72"/>
      <c r="XBL166" s="72"/>
      <c r="XBM166" s="71"/>
      <c r="XBN166" s="71"/>
      <c r="XBO166" s="71"/>
      <c r="XBP166" s="71"/>
      <c r="XBQ166" s="71"/>
      <c r="XBR166" s="71"/>
      <c r="XBS166" s="71"/>
      <c r="XBT166" s="72"/>
      <c r="XBU166" s="72"/>
      <c r="XBV166" s="72"/>
      <c r="XBW166" s="72"/>
      <c r="XBX166" s="72"/>
      <c r="XBY166" s="72"/>
      <c r="XBZ166" s="72"/>
      <c r="XCA166" s="72"/>
      <c r="XCB166" s="72"/>
      <c r="XCC166" s="71"/>
      <c r="XCD166" s="71"/>
      <c r="XCE166" s="71"/>
      <c r="XCF166" s="71"/>
      <c r="XCG166" s="71"/>
      <c r="XCH166" s="71"/>
      <c r="XCI166" s="71"/>
      <c r="XCJ166" s="72"/>
      <c r="XCK166" s="72"/>
      <c r="XCL166" s="72"/>
      <c r="XCM166" s="72"/>
      <c r="XCN166" s="72"/>
      <c r="XCO166" s="72"/>
      <c r="XCP166" s="72"/>
      <c r="XCQ166" s="72"/>
      <c r="XCR166" s="72"/>
      <c r="XCS166" s="71"/>
      <c r="XCT166" s="71"/>
      <c r="XCU166" s="71"/>
      <c r="XCV166" s="71"/>
      <c r="XCW166" s="71"/>
      <c r="XCX166" s="71"/>
      <c r="XCY166" s="71"/>
      <c r="XCZ166" s="72"/>
      <c r="XDA166" s="72"/>
      <c r="XDB166" s="72"/>
      <c r="XDC166" s="72"/>
      <c r="XDD166" s="72"/>
      <c r="XDE166" s="72"/>
      <c r="XDF166" s="72"/>
      <c r="XDG166" s="72"/>
      <c r="XDH166" s="72"/>
      <c r="XDI166" s="71"/>
      <c r="XDJ166" s="71"/>
      <c r="XDK166" s="71"/>
      <c r="XDL166" s="71"/>
      <c r="XDM166" s="71"/>
      <c r="XDN166" s="71"/>
      <c r="XDO166" s="71"/>
      <c r="XDP166" s="72"/>
      <c r="XDQ166" s="72"/>
      <c r="XDR166" s="72"/>
      <c r="XDS166" s="72"/>
      <c r="XDT166" s="72"/>
      <c r="XDU166" s="72"/>
      <c r="XDV166" s="72"/>
      <c r="XDW166" s="72"/>
      <c r="XDX166" s="72"/>
      <c r="XDY166" s="71"/>
      <c r="XDZ166" s="71"/>
      <c r="XEA166" s="71"/>
      <c r="XEB166" s="71"/>
      <c r="XEC166" s="71"/>
      <c r="XED166" s="71"/>
      <c r="XEE166" s="71"/>
      <c r="XEF166" s="72"/>
      <c r="XEG166" s="72"/>
      <c r="XEH166" s="72"/>
      <c r="XEI166" s="72"/>
      <c r="XEJ166" s="72"/>
      <c r="XEK166" s="72"/>
      <c r="XEL166" s="72"/>
      <c r="XEM166" s="72"/>
      <c r="XEN166" s="72"/>
      <c r="XEO166" s="71"/>
      <c r="XEP166" s="71"/>
      <c r="XEQ166" s="71"/>
      <c r="XER166" s="71"/>
      <c r="XES166" s="71"/>
      <c r="XET166" s="71"/>
      <c r="XEU166" s="71"/>
      <c r="XEV166" s="72"/>
      <c r="XEW166" s="72"/>
      <c r="XEX166" s="72"/>
      <c r="XEY166" s="72"/>
      <c r="XEZ166" s="72"/>
      <c r="XFA166" s="72"/>
      <c r="XFB166" s="72"/>
      <c r="XFC166" s="72"/>
      <c r="XFD166" s="72"/>
    </row>
    <row r="167" spans="1:16384" s="70" customFormat="1" ht="15" hidden="1" customHeight="1" outlineLevel="1" x14ac:dyDescent="0.25">
      <c r="A167" s="67" t="s">
        <v>11</v>
      </c>
      <c r="B167" s="67" t="s">
        <v>547</v>
      </c>
      <c r="C167" s="67" t="s">
        <v>182</v>
      </c>
      <c r="D167" s="67" t="s">
        <v>27</v>
      </c>
      <c r="E167" s="67" t="s">
        <v>18</v>
      </c>
      <c r="F167" s="67" t="s">
        <v>183</v>
      </c>
      <c r="G167" s="67" t="s">
        <v>184</v>
      </c>
      <c r="H167" s="108">
        <v>0</v>
      </c>
      <c r="I167" s="108">
        <v>2092.6999999999998</v>
      </c>
      <c r="J167" s="108">
        <v>2403</v>
      </c>
      <c r="K167" s="108">
        <v>2403</v>
      </c>
      <c r="L167" s="108">
        <v>2212.1</v>
      </c>
      <c r="M167" s="108">
        <v>1843.3</v>
      </c>
      <c r="N167" s="108">
        <v>2767</v>
      </c>
      <c r="O167" s="108">
        <f t="shared" si="44"/>
        <v>2767</v>
      </c>
      <c r="P167" s="108">
        <f t="shared" si="43"/>
        <v>2767</v>
      </c>
    </row>
    <row r="168" spans="1:16384" s="70" customFormat="1" ht="15" hidden="1" customHeight="1" outlineLevel="1" x14ac:dyDescent="0.25">
      <c r="A168" s="67" t="s">
        <v>11</v>
      </c>
      <c r="B168" s="67" t="s">
        <v>547</v>
      </c>
      <c r="C168" s="67" t="s">
        <v>182</v>
      </c>
      <c r="D168" s="67" t="s">
        <v>53</v>
      </c>
      <c r="E168" s="67" t="s">
        <v>18</v>
      </c>
      <c r="F168" s="67" t="s">
        <v>183</v>
      </c>
      <c r="G168" s="67" t="s">
        <v>54</v>
      </c>
      <c r="H168" s="108">
        <v>0</v>
      </c>
      <c r="I168" s="108">
        <v>120</v>
      </c>
      <c r="J168" s="108">
        <v>120</v>
      </c>
      <c r="K168" s="108">
        <v>120</v>
      </c>
      <c r="L168" s="108">
        <v>120</v>
      </c>
      <c r="M168" s="108">
        <v>100</v>
      </c>
      <c r="N168" s="108">
        <v>120</v>
      </c>
      <c r="O168" s="108">
        <f t="shared" si="44"/>
        <v>120</v>
      </c>
      <c r="P168" s="108">
        <f t="shared" si="43"/>
        <v>120</v>
      </c>
    </row>
    <row r="169" spans="1:16384" s="70" customFormat="1" ht="15" hidden="1" customHeight="1" outlineLevel="1" x14ac:dyDescent="0.25">
      <c r="A169" s="67" t="s">
        <v>11</v>
      </c>
      <c r="B169" s="67" t="s">
        <v>547</v>
      </c>
      <c r="C169" s="67" t="s">
        <v>182</v>
      </c>
      <c r="D169" s="67" t="s">
        <v>30</v>
      </c>
      <c r="E169" s="67" t="s">
        <v>18</v>
      </c>
      <c r="F169" s="67" t="s">
        <v>183</v>
      </c>
      <c r="G169" s="67" t="s">
        <v>185</v>
      </c>
      <c r="H169" s="108">
        <v>0</v>
      </c>
      <c r="I169" s="108">
        <v>291.23</v>
      </c>
      <c r="J169" s="108">
        <v>337</v>
      </c>
      <c r="K169" s="108">
        <v>337</v>
      </c>
      <c r="L169" s="108">
        <v>308.23200000000003</v>
      </c>
      <c r="M169" s="108">
        <v>256.60000000000002</v>
      </c>
      <c r="N169" s="108">
        <v>387</v>
      </c>
      <c r="O169" s="108">
        <f t="shared" si="44"/>
        <v>387</v>
      </c>
      <c r="P169" s="108">
        <f t="shared" si="43"/>
        <v>387</v>
      </c>
    </row>
    <row r="170" spans="1:16384" s="70" customFormat="1" ht="15" hidden="1" customHeight="1" outlineLevel="1" x14ac:dyDescent="0.25">
      <c r="A170" s="67" t="s">
        <v>11</v>
      </c>
      <c r="B170" s="67" t="s">
        <v>547</v>
      </c>
      <c r="C170" s="67" t="s">
        <v>182</v>
      </c>
      <c r="D170" s="67" t="s">
        <v>33</v>
      </c>
      <c r="E170" s="67" t="s">
        <v>18</v>
      </c>
      <c r="F170" s="67" t="s">
        <v>183</v>
      </c>
      <c r="G170" s="67" t="s">
        <v>186</v>
      </c>
      <c r="H170" s="108">
        <v>0</v>
      </c>
      <c r="I170" s="108">
        <v>2912.98</v>
      </c>
      <c r="J170" s="108">
        <v>3364</v>
      </c>
      <c r="K170" s="108">
        <v>3364</v>
      </c>
      <c r="L170" s="108">
        <v>3082.94</v>
      </c>
      <c r="M170" s="108">
        <v>2566.62</v>
      </c>
      <c r="N170" s="108">
        <v>3873</v>
      </c>
      <c r="O170" s="108">
        <f t="shared" si="44"/>
        <v>3873</v>
      </c>
      <c r="P170" s="108">
        <f t="shared" si="43"/>
        <v>3873</v>
      </c>
    </row>
    <row r="171" spans="1:16384" s="70" customFormat="1" ht="15" hidden="1" customHeight="1" outlineLevel="1" x14ac:dyDescent="0.25">
      <c r="A171" s="67" t="s">
        <v>11</v>
      </c>
      <c r="B171" s="67" t="s">
        <v>547</v>
      </c>
      <c r="C171" s="67" t="s">
        <v>182</v>
      </c>
      <c r="D171" s="67" t="s">
        <v>37</v>
      </c>
      <c r="E171" s="67" t="s">
        <v>18</v>
      </c>
      <c r="F171" s="67" t="s">
        <v>183</v>
      </c>
      <c r="G171" s="67" t="s">
        <v>187</v>
      </c>
      <c r="H171" s="108">
        <v>0</v>
      </c>
      <c r="I171" s="108">
        <v>166.4</v>
      </c>
      <c r="J171" s="108">
        <v>193</v>
      </c>
      <c r="K171" s="108">
        <v>193</v>
      </c>
      <c r="L171" s="108">
        <v>176.13399999999999</v>
      </c>
      <c r="M171" s="108">
        <v>146.63</v>
      </c>
      <c r="N171" s="108">
        <v>221</v>
      </c>
      <c r="O171" s="108">
        <f t="shared" si="44"/>
        <v>221</v>
      </c>
      <c r="P171" s="108">
        <f t="shared" si="43"/>
        <v>221</v>
      </c>
    </row>
    <row r="172" spans="1:16384" s="70" customFormat="1" ht="15" hidden="1" customHeight="1" outlineLevel="1" x14ac:dyDescent="0.25">
      <c r="A172" s="67" t="s">
        <v>11</v>
      </c>
      <c r="B172" s="67" t="s">
        <v>547</v>
      </c>
      <c r="C172" s="67" t="s">
        <v>182</v>
      </c>
      <c r="D172" s="67" t="s">
        <v>41</v>
      </c>
      <c r="E172" s="67" t="s">
        <v>18</v>
      </c>
      <c r="F172" s="67" t="s">
        <v>183</v>
      </c>
      <c r="G172" s="67" t="s">
        <v>188</v>
      </c>
      <c r="H172" s="108">
        <v>0</v>
      </c>
      <c r="I172" s="108">
        <v>624.21</v>
      </c>
      <c r="J172" s="108">
        <v>721</v>
      </c>
      <c r="K172" s="108">
        <v>721</v>
      </c>
      <c r="L172" s="108">
        <v>660.63</v>
      </c>
      <c r="M172" s="108">
        <v>549.99</v>
      </c>
      <c r="N172" s="108">
        <v>830</v>
      </c>
      <c r="O172" s="108">
        <f t="shared" si="44"/>
        <v>830</v>
      </c>
      <c r="P172" s="108">
        <f t="shared" si="43"/>
        <v>830</v>
      </c>
    </row>
    <row r="173" spans="1:16384" s="70" customFormat="1" ht="15" hidden="1" customHeight="1" outlineLevel="1" x14ac:dyDescent="0.25">
      <c r="A173" s="67" t="s">
        <v>11</v>
      </c>
      <c r="B173" s="67" t="s">
        <v>547</v>
      </c>
      <c r="C173" s="67" t="s">
        <v>182</v>
      </c>
      <c r="D173" s="67" t="s">
        <v>45</v>
      </c>
      <c r="E173" s="67" t="s">
        <v>18</v>
      </c>
      <c r="F173" s="67" t="s">
        <v>183</v>
      </c>
      <c r="G173" s="67" t="s">
        <v>48</v>
      </c>
      <c r="H173" s="108">
        <v>0</v>
      </c>
      <c r="I173" s="108">
        <v>208.07</v>
      </c>
      <c r="J173" s="108">
        <v>241</v>
      </c>
      <c r="K173" s="108">
        <v>241</v>
      </c>
      <c r="L173" s="108">
        <v>220.21</v>
      </c>
      <c r="M173" s="108">
        <v>183.33</v>
      </c>
      <c r="N173" s="108">
        <v>277</v>
      </c>
      <c r="O173" s="108">
        <f t="shared" si="44"/>
        <v>277</v>
      </c>
      <c r="P173" s="108">
        <f t="shared" si="43"/>
        <v>277</v>
      </c>
    </row>
    <row r="174" spans="1:16384" s="70" customFormat="1" ht="15" hidden="1" customHeight="1" outlineLevel="1" x14ac:dyDescent="0.25">
      <c r="A174" s="67" t="s">
        <v>11</v>
      </c>
      <c r="B174" s="67" t="s">
        <v>547</v>
      </c>
      <c r="C174" s="67" t="s">
        <v>182</v>
      </c>
      <c r="D174" s="67" t="s">
        <v>49</v>
      </c>
      <c r="E174" s="67" t="s">
        <v>18</v>
      </c>
      <c r="F174" s="67" t="s">
        <v>183</v>
      </c>
      <c r="G174" s="67" t="s">
        <v>189</v>
      </c>
      <c r="H174" s="108">
        <v>0</v>
      </c>
      <c r="I174" s="108">
        <v>988.27</v>
      </c>
      <c r="J174" s="108">
        <v>1142</v>
      </c>
      <c r="K174" s="108">
        <v>1142</v>
      </c>
      <c r="L174" s="108">
        <v>1045.97</v>
      </c>
      <c r="M174" s="108">
        <v>870.79</v>
      </c>
      <c r="N174" s="108">
        <v>1314</v>
      </c>
      <c r="O174" s="108">
        <f t="shared" si="44"/>
        <v>1314</v>
      </c>
      <c r="P174" s="108">
        <f t="shared" si="43"/>
        <v>1314</v>
      </c>
    </row>
    <row r="175" spans="1:16384" s="70" customFormat="1" ht="15" customHeight="1" collapsed="1" x14ac:dyDescent="0.25">
      <c r="A175" s="66"/>
      <c r="B175" s="66" t="s">
        <v>547</v>
      </c>
      <c r="C175" s="66" t="s">
        <v>663</v>
      </c>
      <c r="D175" s="66" t="s">
        <v>525</v>
      </c>
      <c r="E175" s="66"/>
      <c r="F175" s="66"/>
      <c r="G175" s="66" t="s">
        <v>529</v>
      </c>
      <c r="H175" s="107">
        <f>SUM(H167:H174)</f>
        <v>0</v>
      </c>
      <c r="I175" s="107">
        <f t="shared" ref="I175:P175" si="48">SUM(I167:I174)</f>
        <v>7403.8599999999988</v>
      </c>
      <c r="J175" s="107">
        <f t="shared" si="48"/>
        <v>8521</v>
      </c>
      <c r="K175" s="107">
        <f t="shared" si="48"/>
        <v>8521</v>
      </c>
      <c r="L175" s="107">
        <f t="shared" si="48"/>
        <v>7826.2160000000003</v>
      </c>
      <c r="M175" s="107">
        <f t="shared" si="48"/>
        <v>6517.26</v>
      </c>
      <c r="N175" s="107">
        <f t="shared" si="48"/>
        <v>9789</v>
      </c>
      <c r="O175" s="107">
        <f t="shared" si="48"/>
        <v>9789</v>
      </c>
      <c r="P175" s="107">
        <f t="shared" si="48"/>
        <v>9789</v>
      </c>
      <c r="Q175" s="71"/>
      <c r="R175" s="71"/>
      <c r="S175" s="71"/>
      <c r="T175" s="71"/>
      <c r="U175" s="71"/>
      <c r="V175" s="71"/>
      <c r="W175" s="71"/>
      <c r="X175" s="72"/>
      <c r="Y175" s="72"/>
      <c r="Z175" s="72"/>
      <c r="AA175" s="72"/>
      <c r="AB175" s="72"/>
      <c r="AC175" s="72"/>
      <c r="AD175" s="72"/>
      <c r="AE175" s="72"/>
      <c r="AF175" s="72"/>
      <c r="AG175" s="71"/>
      <c r="AH175" s="71"/>
      <c r="AI175" s="71"/>
      <c r="AJ175" s="71"/>
      <c r="AK175" s="71"/>
      <c r="AL175" s="71"/>
      <c r="AM175" s="71"/>
      <c r="AN175" s="72"/>
      <c r="AO175" s="72"/>
      <c r="AP175" s="72"/>
      <c r="AQ175" s="72"/>
      <c r="AR175" s="72"/>
      <c r="AS175" s="72"/>
      <c r="AT175" s="72"/>
      <c r="AU175" s="72"/>
      <c r="AV175" s="72"/>
      <c r="AW175" s="71"/>
      <c r="AX175" s="71"/>
      <c r="AY175" s="71"/>
      <c r="AZ175" s="71"/>
      <c r="BA175" s="71"/>
      <c r="BB175" s="71"/>
      <c r="BC175" s="71"/>
      <c r="BD175" s="72"/>
      <c r="BE175" s="72"/>
      <c r="BF175" s="72"/>
      <c r="BG175" s="72"/>
      <c r="BH175" s="72"/>
      <c r="BI175" s="72"/>
      <c r="BJ175" s="72"/>
      <c r="BK175" s="72"/>
      <c r="BL175" s="72"/>
      <c r="BM175" s="71"/>
      <c r="BN175" s="71"/>
      <c r="BO175" s="71"/>
      <c r="BP175" s="71"/>
      <c r="BQ175" s="71"/>
      <c r="BR175" s="71"/>
      <c r="BS175" s="71"/>
      <c r="BT175" s="72"/>
      <c r="BU175" s="72"/>
      <c r="BV175" s="72"/>
      <c r="BW175" s="72"/>
      <c r="BX175" s="72"/>
      <c r="BY175" s="72"/>
      <c r="BZ175" s="72"/>
      <c r="CA175" s="72"/>
      <c r="CB175" s="72"/>
      <c r="CC175" s="71"/>
      <c r="CD175" s="71"/>
      <c r="CE175" s="71"/>
      <c r="CF175" s="71"/>
      <c r="CG175" s="71"/>
      <c r="CH175" s="71"/>
      <c r="CI175" s="71"/>
      <c r="CJ175" s="72"/>
      <c r="CK175" s="72"/>
      <c r="CL175" s="72"/>
      <c r="CM175" s="72"/>
      <c r="CN175" s="72"/>
      <c r="CO175" s="72"/>
      <c r="CP175" s="72"/>
      <c r="CQ175" s="72"/>
      <c r="CR175" s="72"/>
      <c r="CS175" s="71"/>
      <c r="CT175" s="71"/>
      <c r="CU175" s="71"/>
      <c r="CV175" s="71"/>
      <c r="CW175" s="71"/>
      <c r="CX175" s="71"/>
      <c r="CY175" s="71"/>
      <c r="CZ175" s="72"/>
      <c r="DA175" s="72"/>
      <c r="DB175" s="72"/>
      <c r="DC175" s="72"/>
      <c r="DD175" s="72"/>
      <c r="DE175" s="72"/>
      <c r="DF175" s="72"/>
      <c r="DG175" s="72"/>
      <c r="DH175" s="72"/>
      <c r="DI175" s="71"/>
      <c r="DJ175" s="71"/>
      <c r="DK175" s="71"/>
      <c r="DL175" s="71"/>
      <c r="DM175" s="71"/>
      <c r="DN175" s="71"/>
      <c r="DO175" s="71"/>
      <c r="DP175" s="72"/>
      <c r="DQ175" s="72"/>
      <c r="DR175" s="72"/>
      <c r="DS175" s="72"/>
      <c r="DT175" s="72"/>
      <c r="DU175" s="72"/>
      <c r="DV175" s="72"/>
      <c r="DW175" s="72"/>
      <c r="DX175" s="72"/>
      <c r="DY175" s="71"/>
      <c r="DZ175" s="71"/>
      <c r="EA175" s="71"/>
      <c r="EB175" s="71"/>
      <c r="EC175" s="71"/>
      <c r="ED175" s="71"/>
      <c r="EE175" s="71"/>
      <c r="EF175" s="72"/>
      <c r="EG175" s="72"/>
      <c r="EH175" s="72"/>
      <c r="EI175" s="72"/>
      <c r="EJ175" s="72"/>
      <c r="EK175" s="72"/>
      <c r="EL175" s="72"/>
      <c r="EM175" s="72"/>
      <c r="EN175" s="72"/>
      <c r="EO175" s="71"/>
      <c r="EP175" s="71"/>
      <c r="EQ175" s="71"/>
      <c r="ER175" s="71"/>
      <c r="ES175" s="71"/>
      <c r="ET175" s="71"/>
      <c r="EU175" s="71"/>
      <c r="EV175" s="72"/>
      <c r="EW175" s="72"/>
      <c r="EX175" s="72"/>
      <c r="EY175" s="72"/>
      <c r="EZ175" s="72"/>
      <c r="FA175" s="72"/>
      <c r="FB175" s="72"/>
      <c r="FC175" s="72"/>
      <c r="FD175" s="72"/>
      <c r="FE175" s="71"/>
      <c r="FF175" s="71"/>
      <c r="FG175" s="71"/>
      <c r="FH175" s="71"/>
      <c r="FI175" s="71"/>
      <c r="FJ175" s="71"/>
      <c r="FK175" s="71"/>
      <c r="FL175" s="72"/>
      <c r="FM175" s="72"/>
      <c r="FN175" s="72"/>
      <c r="FO175" s="72"/>
      <c r="FP175" s="72"/>
      <c r="FQ175" s="72"/>
      <c r="FR175" s="72"/>
      <c r="FS175" s="72"/>
      <c r="FT175" s="72"/>
      <c r="FU175" s="71"/>
      <c r="FV175" s="71"/>
      <c r="FW175" s="71"/>
      <c r="FX175" s="71"/>
      <c r="FY175" s="71"/>
      <c r="FZ175" s="71"/>
      <c r="GA175" s="71"/>
      <c r="GB175" s="72"/>
      <c r="GC175" s="72"/>
      <c r="GD175" s="72"/>
      <c r="GE175" s="72"/>
      <c r="GF175" s="72"/>
      <c r="GG175" s="72"/>
      <c r="GH175" s="72"/>
      <c r="GI175" s="72"/>
      <c r="GJ175" s="72"/>
      <c r="GK175" s="71"/>
      <c r="GL175" s="71"/>
      <c r="GM175" s="71"/>
      <c r="GN175" s="71"/>
      <c r="GO175" s="71"/>
      <c r="GP175" s="71"/>
      <c r="GQ175" s="71"/>
      <c r="GR175" s="72"/>
      <c r="GS175" s="72"/>
      <c r="GT175" s="72"/>
      <c r="GU175" s="72"/>
      <c r="GV175" s="72"/>
      <c r="GW175" s="72"/>
      <c r="GX175" s="72"/>
      <c r="GY175" s="72"/>
      <c r="GZ175" s="72"/>
      <c r="HA175" s="71"/>
      <c r="HB175" s="71"/>
      <c r="HC175" s="71"/>
      <c r="HD175" s="71"/>
      <c r="HE175" s="71"/>
      <c r="HF175" s="71"/>
      <c r="HG175" s="71"/>
      <c r="HH175" s="72"/>
      <c r="HI175" s="72"/>
      <c r="HJ175" s="72"/>
      <c r="HK175" s="72"/>
      <c r="HL175" s="72"/>
      <c r="HM175" s="72"/>
      <c r="HN175" s="72"/>
      <c r="HO175" s="72"/>
      <c r="HP175" s="72"/>
      <c r="HQ175" s="71"/>
      <c r="HR175" s="71"/>
      <c r="HS175" s="71"/>
      <c r="HT175" s="71"/>
      <c r="HU175" s="71"/>
      <c r="HV175" s="71"/>
      <c r="HW175" s="71"/>
      <c r="HX175" s="72"/>
      <c r="HY175" s="72"/>
      <c r="HZ175" s="72"/>
      <c r="IA175" s="72"/>
      <c r="IB175" s="72"/>
      <c r="IC175" s="72"/>
      <c r="ID175" s="72"/>
      <c r="IE175" s="72"/>
      <c r="IF175" s="72"/>
      <c r="IG175" s="71"/>
      <c r="IH175" s="71"/>
      <c r="II175" s="71"/>
      <c r="IJ175" s="71"/>
      <c r="IK175" s="71"/>
      <c r="IL175" s="71"/>
      <c r="IM175" s="71"/>
      <c r="IN175" s="72"/>
      <c r="IO175" s="72"/>
      <c r="IP175" s="72"/>
      <c r="IQ175" s="72"/>
      <c r="IR175" s="72"/>
      <c r="IS175" s="72"/>
      <c r="IT175" s="72"/>
      <c r="IU175" s="72"/>
      <c r="IV175" s="72"/>
      <c r="IW175" s="71"/>
      <c r="IX175" s="71"/>
      <c r="IY175" s="71"/>
      <c r="IZ175" s="71"/>
      <c r="JA175" s="71"/>
      <c r="JB175" s="71"/>
      <c r="JC175" s="71"/>
      <c r="JD175" s="72"/>
      <c r="JE175" s="72"/>
      <c r="JF175" s="72"/>
      <c r="JG175" s="72"/>
      <c r="JH175" s="72"/>
      <c r="JI175" s="72"/>
      <c r="JJ175" s="72"/>
      <c r="JK175" s="72"/>
      <c r="JL175" s="72"/>
      <c r="JM175" s="71"/>
      <c r="JN175" s="71"/>
      <c r="JO175" s="71"/>
      <c r="JP175" s="71"/>
      <c r="JQ175" s="71"/>
      <c r="JR175" s="71"/>
      <c r="JS175" s="71"/>
      <c r="JT175" s="72"/>
      <c r="JU175" s="72"/>
      <c r="JV175" s="72"/>
      <c r="JW175" s="72"/>
      <c r="JX175" s="72"/>
      <c r="JY175" s="72"/>
      <c r="JZ175" s="72"/>
      <c r="KA175" s="72"/>
      <c r="KB175" s="72"/>
      <c r="KC175" s="71"/>
      <c r="KD175" s="71"/>
      <c r="KE175" s="71"/>
      <c r="KF175" s="71"/>
      <c r="KG175" s="71"/>
      <c r="KH175" s="71"/>
      <c r="KI175" s="71"/>
      <c r="KJ175" s="72"/>
      <c r="KK175" s="72"/>
      <c r="KL175" s="72"/>
      <c r="KM175" s="72"/>
      <c r="KN175" s="72"/>
      <c r="KO175" s="72"/>
      <c r="KP175" s="72"/>
      <c r="KQ175" s="72"/>
      <c r="KR175" s="72"/>
      <c r="KS175" s="71"/>
      <c r="KT175" s="71"/>
      <c r="KU175" s="71"/>
      <c r="KV175" s="71"/>
      <c r="KW175" s="71"/>
      <c r="KX175" s="71"/>
      <c r="KY175" s="71"/>
      <c r="KZ175" s="72"/>
      <c r="LA175" s="72"/>
      <c r="LB175" s="72"/>
      <c r="LC175" s="72"/>
      <c r="LD175" s="72"/>
      <c r="LE175" s="72"/>
      <c r="LF175" s="72"/>
      <c r="LG175" s="72"/>
      <c r="LH175" s="72"/>
      <c r="LI175" s="71"/>
      <c r="LJ175" s="71"/>
      <c r="LK175" s="71"/>
      <c r="LL175" s="71"/>
      <c r="LM175" s="71"/>
      <c r="LN175" s="71"/>
      <c r="LO175" s="71"/>
      <c r="LP175" s="72"/>
      <c r="LQ175" s="72"/>
      <c r="LR175" s="72"/>
      <c r="LS175" s="72"/>
      <c r="LT175" s="72"/>
      <c r="LU175" s="72"/>
      <c r="LV175" s="72"/>
      <c r="LW175" s="72"/>
      <c r="LX175" s="72"/>
      <c r="LY175" s="71"/>
      <c r="LZ175" s="71"/>
      <c r="MA175" s="71"/>
      <c r="MB175" s="71"/>
      <c r="MC175" s="71"/>
      <c r="MD175" s="71"/>
      <c r="ME175" s="71"/>
      <c r="MF175" s="72"/>
      <c r="MG175" s="72"/>
      <c r="MH175" s="72"/>
      <c r="MI175" s="72"/>
      <c r="MJ175" s="72"/>
      <c r="MK175" s="72"/>
      <c r="ML175" s="72"/>
      <c r="MM175" s="72"/>
      <c r="MN175" s="72"/>
      <c r="MO175" s="71"/>
      <c r="MP175" s="71"/>
      <c r="MQ175" s="71"/>
      <c r="MR175" s="71"/>
      <c r="MS175" s="71"/>
      <c r="MT175" s="71"/>
      <c r="MU175" s="71"/>
      <c r="MV175" s="72"/>
      <c r="MW175" s="72"/>
      <c r="MX175" s="72"/>
      <c r="MY175" s="72"/>
      <c r="MZ175" s="72"/>
      <c r="NA175" s="72"/>
      <c r="NB175" s="72"/>
      <c r="NC175" s="72"/>
      <c r="ND175" s="72"/>
      <c r="NE175" s="71"/>
      <c r="NF175" s="71"/>
      <c r="NG175" s="71"/>
      <c r="NH175" s="71"/>
      <c r="NI175" s="71"/>
      <c r="NJ175" s="71"/>
      <c r="NK175" s="71"/>
      <c r="NL175" s="72"/>
      <c r="NM175" s="72"/>
      <c r="NN175" s="72"/>
      <c r="NO175" s="72"/>
      <c r="NP175" s="72"/>
      <c r="NQ175" s="72"/>
      <c r="NR175" s="72"/>
      <c r="NS175" s="72"/>
      <c r="NT175" s="72"/>
      <c r="NU175" s="71"/>
      <c r="NV175" s="71"/>
      <c r="NW175" s="71"/>
      <c r="NX175" s="71"/>
      <c r="NY175" s="71"/>
      <c r="NZ175" s="71"/>
      <c r="OA175" s="71"/>
      <c r="OB175" s="72"/>
      <c r="OC175" s="72"/>
      <c r="OD175" s="72"/>
      <c r="OE175" s="72"/>
      <c r="OF175" s="72"/>
      <c r="OG175" s="72"/>
      <c r="OH175" s="72"/>
      <c r="OI175" s="72"/>
      <c r="OJ175" s="72"/>
      <c r="OK175" s="71"/>
      <c r="OL175" s="71"/>
      <c r="OM175" s="71"/>
      <c r="ON175" s="71"/>
      <c r="OO175" s="71"/>
      <c r="OP175" s="71"/>
      <c r="OQ175" s="71"/>
      <c r="OR175" s="72"/>
      <c r="OS175" s="72"/>
      <c r="OT175" s="72"/>
      <c r="OU175" s="72"/>
      <c r="OV175" s="72"/>
      <c r="OW175" s="72"/>
      <c r="OX175" s="72"/>
      <c r="OY175" s="72"/>
      <c r="OZ175" s="72"/>
      <c r="PA175" s="71"/>
      <c r="PB175" s="71"/>
      <c r="PC175" s="71"/>
      <c r="PD175" s="71"/>
      <c r="PE175" s="71"/>
      <c r="PF175" s="71"/>
      <c r="PG175" s="71"/>
      <c r="PH175" s="72"/>
      <c r="PI175" s="72"/>
      <c r="PJ175" s="72"/>
      <c r="PK175" s="72"/>
      <c r="PL175" s="72"/>
      <c r="PM175" s="72"/>
      <c r="PN175" s="72"/>
      <c r="PO175" s="72"/>
      <c r="PP175" s="72"/>
      <c r="PQ175" s="71"/>
      <c r="PR175" s="71"/>
      <c r="PS175" s="71"/>
      <c r="PT175" s="71"/>
      <c r="PU175" s="71"/>
      <c r="PV175" s="71"/>
      <c r="PW175" s="71"/>
      <c r="PX175" s="72"/>
      <c r="PY175" s="72"/>
      <c r="PZ175" s="72"/>
      <c r="QA175" s="72"/>
      <c r="QB175" s="72"/>
      <c r="QC175" s="72"/>
      <c r="QD175" s="72"/>
      <c r="QE175" s="72"/>
      <c r="QF175" s="72"/>
      <c r="QG175" s="71"/>
      <c r="QH175" s="71"/>
      <c r="QI175" s="71"/>
      <c r="QJ175" s="71"/>
      <c r="QK175" s="71"/>
      <c r="QL175" s="71"/>
      <c r="QM175" s="71"/>
      <c r="QN175" s="72"/>
      <c r="QO175" s="72"/>
      <c r="QP175" s="72"/>
      <c r="QQ175" s="72"/>
      <c r="QR175" s="72"/>
      <c r="QS175" s="72"/>
      <c r="QT175" s="72"/>
      <c r="QU175" s="72"/>
      <c r="QV175" s="72"/>
      <c r="QW175" s="71"/>
      <c r="QX175" s="71"/>
      <c r="QY175" s="71"/>
      <c r="QZ175" s="71"/>
      <c r="RA175" s="71"/>
      <c r="RB175" s="71"/>
      <c r="RC175" s="71"/>
      <c r="RD175" s="72"/>
      <c r="RE175" s="72"/>
      <c r="RF175" s="72"/>
      <c r="RG175" s="72"/>
      <c r="RH175" s="72"/>
      <c r="RI175" s="72"/>
      <c r="RJ175" s="72"/>
      <c r="RK175" s="72"/>
      <c r="RL175" s="72"/>
      <c r="RM175" s="71"/>
      <c r="RN175" s="71"/>
      <c r="RO175" s="71"/>
      <c r="RP175" s="71"/>
      <c r="RQ175" s="71"/>
      <c r="RR175" s="71"/>
      <c r="RS175" s="71"/>
      <c r="RT175" s="72"/>
      <c r="RU175" s="72"/>
      <c r="RV175" s="72"/>
      <c r="RW175" s="72"/>
      <c r="RX175" s="72"/>
      <c r="RY175" s="72"/>
      <c r="RZ175" s="72"/>
      <c r="SA175" s="72"/>
      <c r="SB175" s="72"/>
      <c r="SC175" s="71"/>
      <c r="SD175" s="71"/>
      <c r="SE175" s="71"/>
      <c r="SF175" s="71"/>
      <c r="SG175" s="71"/>
      <c r="SH175" s="71"/>
      <c r="SI175" s="71"/>
      <c r="SJ175" s="72"/>
      <c r="SK175" s="72"/>
      <c r="SL175" s="72"/>
      <c r="SM175" s="72"/>
      <c r="SN175" s="72"/>
      <c r="SO175" s="72"/>
      <c r="SP175" s="72"/>
      <c r="SQ175" s="72"/>
      <c r="SR175" s="72"/>
      <c r="SS175" s="71"/>
      <c r="ST175" s="71"/>
      <c r="SU175" s="71"/>
      <c r="SV175" s="71"/>
      <c r="SW175" s="71"/>
      <c r="SX175" s="71"/>
      <c r="SY175" s="71"/>
      <c r="SZ175" s="72"/>
      <c r="TA175" s="72"/>
      <c r="TB175" s="72"/>
      <c r="TC175" s="72"/>
      <c r="TD175" s="72"/>
      <c r="TE175" s="72"/>
      <c r="TF175" s="72"/>
      <c r="TG175" s="72"/>
      <c r="TH175" s="72"/>
      <c r="TI175" s="71"/>
      <c r="TJ175" s="71"/>
      <c r="TK175" s="71"/>
      <c r="TL175" s="71"/>
      <c r="TM175" s="71"/>
      <c r="TN175" s="71"/>
      <c r="TO175" s="71"/>
      <c r="TP175" s="72"/>
      <c r="TQ175" s="72"/>
      <c r="TR175" s="72"/>
      <c r="TS175" s="72"/>
      <c r="TT175" s="72"/>
      <c r="TU175" s="72"/>
      <c r="TV175" s="72"/>
      <c r="TW175" s="72"/>
      <c r="TX175" s="72"/>
      <c r="TY175" s="71"/>
      <c r="TZ175" s="71"/>
      <c r="UA175" s="71"/>
      <c r="UB175" s="71"/>
      <c r="UC175" s="71"/>
      <c r="UD175" s="71"/>
      <c r="UE175" s="71"/>
      <c r="UF175" s="72"/>
      <c r="UG175" s="72"/>
      <c r="UH175" s="72"/>
      <c r="UI175" s="72"/>
      <c r="UJ175" s="72"/>
      <c r="UK175" s="72"/>
      <c r="UL175" s="72"/>
      <c r="UM175" s="72"/>
      <c r="UN175" s="72"/>
      <c r="UO175" s="71"/>
      <c r="UP175" s="71"/>
      <c r="UQ175" s="71"/>
      <c r="UR175" s="71"/>
      <c r="US175" s="71"/>
      <c r="UT175" s="71"/>
      <c r="UU175" s="71"/>
      <c r="UV175" s="72"/>
      <c r="UW175" s="72"/>
      <c r="UX175" s="72"/>
      <c r="UY175" s="72"/>
      <c r="UZ175" s="72"/>
      <c r="VA175" s="72"/>
      <c r="VB175" s="72"/>
      <c r="VC175" s="72"/>
      <c r="VD175" s="72"/>
      <c r="VE175" s="71"/>
      <c r="VF175" s="71"/>
      <c r="VG175" s="71"/>
      <c r="VH175" s="71"/>
      <c r="VI175" s="71"/>
      <c r="VJ175" s="71"/>
      <c r="VK175" s="71"/>
      <c r="VL175" s="72"/>
      <c r="VM175" s="72"/>
      <c r="VN175" s="72"/>
      <c r="VO175" s="72"/>
      <c r="VP175" s="72"/>
      <c r="VQ175" s="72"/>
      <c r="VR175" s="72"/>
      <c r="VS175" s="72"/>
      <c r="VT175" s="72"/>
      <c r="VU175" s="71"/>
      <c r="VV175" s="71"/>
      <c r="VW175" s="71"/>
      <c r="VX175" s="71"/>
      <c r="VY175" s="71"/>
      <c r="VZ175" s="71"/>
      <c r="WA175" s="71"/>
      <c r="WB175" s="72"/>
      <c r="WC175" s="72"/>
      <c r="WD175" s="72"/>
      <c r="WE175" s="72"/>
      <c r="WF175" s="72"/>
      <c r="WG175" s="72"/>
      <c r="WH175" s="72"/>
      <c r="WI175" s="72"/>
      <c r="WJ175" s="72"/>
      <c r="WK175" s="71"/>
      <c r="WL175" s="71"/>
      <c r="WM175" s="71"/>
      <c r="WN175" s="71"/>
      <c r="WO175" s="71"/>
      <c r="WP175" s="71"/>
      <c r="WQ175" s="71"/>
      <c r="WR175" s="72"/>
      <c r="WS175" s="72"/>
      <c r="WT175" s="72"/>
      <c r="WU175" s="72"/>
      <c r="WV175" s="72"/>
      <c r="WW175" s="72"/>
      <c r="WX175" s="72"/>
      <c r="WY175" s="72"/>
      <c r="WZ175" s="72"/>
      <c r="XA175" s="71"/>
      <c r="XB175" s="71"/>
      <c r="XC175" s="71"/>
      <c r="XD175" s="71"/>
      <c r="XE175" s="71"/>
      <c r="XF175" s="71"/>
      <c r="XG175" s="71"/>
      <c r="XH175" s="72"/>
      <c r="XI175" s="72"/>
      <c r="XJ175" s="72"/>
      <c r="XK175" s="72"/>
      <c r="XL175" s="72"/>
      <c r="XM175" s="72"/>
      <c r="XN175" s="72"/>
      <c r="XO175" s="72"/>
      <c r="XP175" s="72"/>
      <c r="XQ175" s="71"/>
      <c r="XR175" s="71"/>
      <c r="XS175" s="71"/>
      <c r="XT175" s="71"/>
      <c r="XU175" s="71"/>
      <c r="XV175" s="71"/>
      <c r="XW175" s="71"/>
      <c r="XX175" s="72"/>
      <c r="XY175" s="72"/>
      <c r="XZ175" s="72"/>
      <c r="YA175" s="72"/>
      <c r="YB175" s="72"/>
      <c r="YC175" s="72"/>
      <c r="YD175" s="72"/>
      <c r="YE175" s="72"/>
      <c r="YF175" s="72"/>
      <c r="YG175" s="71"/>
      <c r="YH175" s="71"/>
      <c r="YI175" s="71"/>
      <c r="YJ175" s="71"/>
      <c r="YK175" s="71"/>
      <c r="YL175" s="71"/>
      <c r="YM175" s="71"/>
      <c r="YN175" s="72"/>
      <c r="YO175" s="72"/>
      <c r="YP175" s="72"/>
      <c r="YQ175" s="72"/>
      <c r="YR175" s="72"/>
      <c r="YS175" s="72"/>
      <c r="YT175" s="72"/>
      <c r="YU175" s="72"/>
      <c r="YV175" s="72"/>
      <c r="YW175" s="71"/>
      <c r="YX175" s="71"/>
      <c r="YY175" s="71"/>
      <c r="YZ175" s="71"/>
      <c r="ZA175" s="71"/>
      <c r="ZB175" s="71"/>
      <c r="ZC175" s="71"/>
      <c r="ZD175" s="72"/>
      <c r="ZE175" s="72"/>
      <c r="ZF175" s="72"/>
      <c r="ZG175" s="72"/>
      <c r="ZH175" s="72"/>
      <c r="ZI175" s="72"/>
      <c r="ZJ175" s="72"/>
      <c r="ZK175" s="72"/>
      <c r="ZL175" s="72"/>
      <c r="ZM175" s="71"/>
      <c r="ZN175" s="71"/>
      <c r="ZO175" s="71"/>
      <c r="ZP175" s="71"/>
      <c r="ZQ175" s="71"/>
      <c r="ZR175" s="71"/>
      <c r="ZS175" s="71"/>
      <c r="ZT175" s="72"/>
      <c r="ZU175" s="72"/>
      <c r="ZV175" s="72"/>
      <c r="ZW175" s="72"/>
      <c r="ZX175" s="72"/>
      <c r="ZY175" s="72"/>
      <c r="ZZ175" s="72"/>
      <c r="AAA175" s="72"/>
      <c r="AAB175" s="72"/>
      <c r="AAC175" s="71"/>
      <c r="AAD175" s="71"/>
      <c r="AAE175" s="71"/>
      <c r="AAF175" s="71"/>
      <c r="AAG175" s="71"/>
      <c r="AAH175" s="71"/>
      <c r="AAI175" s="71"/>
      <c r="AAJ175" s="72"/>
      <c r="AAK175" s="72"/>
      <c r="AAL175" s="72"/>
      <c r="AAM175" s="72"/>
      <c r="AAN175" s="72"/>
      <c r="AAO175" s="72"/>
      <c r="AAP175" s="72"/>
      <c r="AAQ175" s="72"/>
      <c r="AAR175" s="72"/>
      <c r="AAS175" s="71"/>
      <c r="AAT175" s="71"/>
      <c r="AAU175" s="71"/>
      <c r="AAV175" s="71"/>
      <c r="AAW175" s="71"/>
      <c r="AAX175" s="71"/>
      <c r="AAY175" s="71"/>
      <c r="AAZ175" s="72"/>
      <c r="ABA175" s="72"/>
      <c r="ABB175" s="72"/>
      <c r="ABC175" s="72"/>
      <c r="ABD175" s="72"/>
      <c r="ABE175" s="72"/>
      <c r="ABF175" s="72"/>
      <c r="ABG175" s="72"/>
      <c r="ABH175" s="72"/>
      <c r="ABI175" s="71"/>
      <c r="ABJ175" s="71"/>
      <c r="ABK175" s="71"/>
      <c r="ABL175" s="71"/>
      <c r="ABM175" s="71"/>
      <c r="ABN175" s="71"/>
      <c r="ABO175" s="71"/>
      <c r="ABP175" s="72"/>
      <c r="ABQ175" s="72"/>
      <c r="ABR175" s="72"/>
      <c r="ABS175" s="72"/>
      <c r="ABT175" s="72"/>
      <c r="ABU175" s="72"/>
      <c r="ABV175" s="72"/>
      <c r="ABW175" s="72"/>
      <c r="ABX175" s="72"/>
      <c r="ABY175" s="71"/>
      <c r="ABZ175" s="71"/>
      <c r="ACA175" s="71"/>
      <c r="ACB175" s="71"/>
      <c r="ACC175" s="71"/>
      <c r="ACD175" s="71"/>
      <c r="ACE175" s="71"/>
      <c r="ACF175" s="72"/>
      <c r="ACG175" s="72"/>
      <c r="ACH175" s="72"/>
      <c r="ACI175" s="72"/>
      <c r="ACJ175" s="72"/>
      <c r="ACK175" s="72"/>
      <c r="ACL175" s="72"/>
      <c r="ACM175" s="72"/>
      <c r="ACN175" s="72"/>
      <c r="ACO175" s="71"/>
      <c r="ACP175" s="71"/>
      <c r="ACQ175" s="71"/>
      <c r="ACR175" s="71"/>
      <c r="ACS175" s="71"/>
      <c r="ACT175" s="71"/>
      <c r="ACU175" s="71"/>
      <c r="ACV175" s="72"/>
      <c r="ACW175" s="72"/>
      <c r="ACX175" s="72"/>
      <c r="ACY175" s="72"/>
      <c r="ACZ175" s="72"/>
      <c r="ADA175" s="72"/>
      <c r="ADB175" s="72"/>
      <c r="ADC175" s="72"/>
      <c r="ADD175" s="72"/>
      <c r="ADE175" s="71"/>
      <c r="ADF175" s="71"/>
      <c r="ADG175" s="71"/>
      <c r="ADH175" s="71"/>
      <c r="ADI175" s="71"/>
      <c r="ADJ175" s="71"/>
      <c r="ADK175" s="71"/>
      <c r="ADL175" s="72"/>
      <c r="ADM175" s="72"/>
      <c r="ADN175" s="72"/>
      <c r="ADO175" s="72"/>
      <c r="ADP175" s="72"/>
      <c r="ADQ175" s="72"/>
      <c r="ADR175" s="72"/>
      <c r="ADS175" s="72"/>
      <c r="ADT175" s="72"/>
      <c r="ADU175" s="71"/>
      <c r="ADV175" s="71"/>
      <c r="ADW175" s="71"/>
      <c r="ADX175" s="71"/>
      <c r="ADY175" s="71"/>
      <c r="ADZ175" s="71"/>
      <c r="AEA175" s="71"/>
      <c r="AEB175" s="72"/>
      <c r="AEC175" s="72"/>
      <c r="AED175" s="72"/>
      <c r="AEE175" s="72"/>
      <c r="AEF175" s="72"/>
      <c r="AEG175" s="72"/>
      <c r="AEH175" s="72"/>
      <c r="AEI175" s="72"/>
      <c r="AEJ175" s="72"/>
      <c r="AEK175" s="71"/>
      <c r="AEL175" s="71"/>
      <c r="AEM175" s="71"/>
      <c r="AEN175" s="71"/>
      <c r="AEO175" s="71"/>
      <c r="AEP175" s="71"/>
      <c r="AEQ175" s="71"/>
      <c r="AER175" s="72"/>
      <c r="AES175" s="72"/>
      <c r="AET175" s="72"/>
      <c r="AEU175" s="72"/>
      <c r="AEV175" s="72"/>
      <c r="AEW175" s="72"/>
      <c r="AEX175" s="72"/>
      <c r="AEY175" s="72"/>
      <c r="AEZ175" s="72"/>
      <c r="AFA175" s="71"/>
      <c r="AFB175" s="71"/>
      <c r="AFC175" s="71"/>
      <c r="AFD175" s="71"/>
      <c r="AFE175" s="71"/>
      <c r="AFF175" s="71"/>
      <c r="AFG175" s="71"/>
      <c r="AFH175" s="72"/>
      <c r="AFI175" s="72"/>
      <c r="AFJ175" s="72"/>
      <c r="AFK175" s="72"/>
      <c r="AFL175" s="72"/>
      <c r="AFM175" s="72"/>
      <c r="AFN175" s="72"/>
      <c r="AFO175" s="72"/>
      <c r="AFP175" s="72"/>
      <c r="AFQ175" s="71"/>
      <c r="AFR175" s="71"/>
      <c r="AFS175" s="71"/>
      <c r="AFT175" s="71"/>
      <c r="AFU175" s="71"/>
      <c r="AFV175" s="71"/>
      <c r="AFW175" s="71"/>
      <c r="AFX175" s="72"/>
      <c r="AFY175" s="72"/>
      <c r="AFZ175" s="72"/>
      <c r="AGA175" s="72"/>
      <c r="AGB175" s="72"/>
      <c r="AGC175" s="72"/>
      <c r="AGD175" s="72"/>
      <c r="AGE175" s="72"/>
      <c r="AGF175" s="72"/>
      <c r="AGG175" s="71"/>
      <c r="AGH175" s="71"/>
      <c r="AGI175" s="71"/>
      <c r="AGJ175" s="71"/>
      <c r="AGK175" s="71"/>
      <c r="AGL175" s="71"/>
      <c r="AGM175" s="71"/>
      <c r="AGN175" s="72"/>
      <c r="AGO175" s="72"/>
      <c r="AGP175" s="72"/>
      <c r="AGQ175" s="72"/>
      <c r="AGR175" s="72"/>
      <c r="AGS175" s="72"/>
      <c r="AGT175" s="72"/>
      <c r="AGU175" s="72"/>
      <c r="AGV175" s="72"/>
      <c r="AGW175" s="71"/>
      <c r="AGX175" s="71"/>
      <c r="AGY175" s="71"/>
      <c r="AGZ175" s="71"/>
      <c r="AHA175" s="71"/>
      <c r="AHB175" s="71"/>
      <c r="AHC175" s="71"/>
      <c r="AHD175" s="72"/>
      <c r="AHE175" s="72"/>
      <c r="AHF175" s="72"/>
      <c r="AHG175" s="72"/>
      <c r="AHH175" s="72"/>
      <c r="AHI175" s="72"/>
      <c r="AHJ175" s="72"/>
      <c r="AHK175" s="72"/>
      <c r="AHL175" s="72"/>
      <c r="AHM175" s="71"/>
      <c r="AHN175" s="71"/>
      <c r="AHO175" s="71"/>
      <c r="AHP175" s="71"/>
      <c r="AHQ175" s="71"/>
      <c r="AHR175" s="71"/>
      <c r="AHS175" s="71"/>
      <c r="AHT175" s="72"/>
      <c r="AHU175" s="72"/>
      <c r="AHV175" s="72"/>
      <c r="AHW175" s="72"/>
      <c r="AHX175" s="72"/>
      <c r="AHY175" s="72"/>
      <c r="AHZ175" s="72"/>
      <c r="AIA175" s="72"/>
      <c r="AIB175" s="72"/>
      <c r="AIC175" s="71"/>
      <c r="AID175" s="71"/>
      <c r="AIE175" s="71"/>
      <c r="AIF175" s="71"/>
      <c r="AIG175" s="71"/>
      <c r="AIH175" s="71"/>
      <c r="AII175" s="71"/>
      <c r="AIJ175" s="72"/>
      <c r="AIK175" s="72"/>
      <c r="AIL175" s="72"/>
      <c r="AIM175" s="72"/>
      <c r="AIN175" s="72"/>
      <c r="AIO175" s="72"/>
      <c r="AIP175" s="72"/>
      <c r="AIQ175" s="72"/>
      <c r="AIR175" s="72"/>
      <c r="AIS175" s="71"/>
      <c r="AIT175" s="71"/>
      <c r="AIU175" s="71"/>
      <c r="AIV175" s="71"/>
      <c r="AIW175" s="71"/>
      <c r="AIX175" s="71"/>
      <c r="AIY175" s="71"/>
      <c r="AIZ175" s="72"/>
      <c r="AJA175" s="72"/>
      <c r="AJB175" s="72"/>
      <c r="AJC175" s="72"/>
      <c r="AJD175" s="72"/>
      <c r="AJE175" s="72"/>
      <c r="AJF175" s="72"/>
      <c r="AJG175" s="72"/>
      <c r="AJH175" s="72"/>
      <c r="AJI175" s="71"/>
      <c r="AJJ175" s="71"/>
      <c r="AJK175" s="71"/>
      <c r="AJL175" s="71"/>
      <c r="AJM175" s="71"/>
      <c r="AJN175" s="71"/>
      <c r="AJO175" s="71"/>
      <c r="AJP175" s="72"/>
      <c r="AJQ175" s="72"/>
      <c r="AJR175" s="72"/>
      <c r="AJS175" s="72"/>
      <c r="AJT175" s="72"/>
      <c r="AJU175" s="72"/>
      <c r="AJV175" s="72"/>
      <c r="AJW175" s="72"/>
      <c r="AJX175" s="72"/>
      <c r="AJY175" s="71"/>
      <c r="AJZ175" s="71"/>
      <c r="AKA175" s="71"/>
      <c r="AKB175" s="71"/>
      <c r="AKC175" s="71"/>
      <c r="AKD175" s="71"/>
      <c r="AKE175" s="71"/>
      <c r="AKF175" s="72"/>
      <c r="AKG175" s="72"/>
      <c r="AKH175" s="72"/>
      <c r="AKI175" s="72"/>
      <c r="AKJ175" s="72"/>
      <c r="AKK175" s="72"/>
      <c r="AKL175" s="72"/>
      <c r="AKM175" s="72"/>
      <c r="AKN175" s="72"/>
      <c r="AKO175" s="71"/>
      <c r="AKP175" s="71"/>
      <c r="AKQ175" s="71"/>
      <c r="AKR175" s="71"/>
      <c r="AKS175" s="71"/>
      <c r="AKT175" s="71"/>
      <c r="AKU175" s="71"/>
      <c r="AKV175" s="72"/>
      <c r="AKW175" s="72"/>
      <c r="AKX175" s="72"/>
      <c r="AKY175" s="72"/>
      <c r="AKZ175" s="72"/>
      <c r="ALA175" s="72"/>
      <c r="ALB175" s="72"/>
      <c r="ALC175" s="72"/>
      <c r="ALD175" s="72"/>
      <c r="ALE175" s="71"/>
      <c r="ALF175" s="71"/>
      <c r="ALG175" s="71"/>
      <c r="ALH175" s="71"/>
      <c r="ALI175" s="71"/>
      <c r="ALJ175" s="71"/>
      <c r="ALK175" s="71"/>
      <c r="ALL175" s="72"/>
      <c r="ALM175" s="72"/>
      <c r="ALN175" s="72"/>
      <c r="ALO175" s="72"/>
      <c r="ALP175" s="72"/>
      <c r="ALQ175" s="72"/>
      <c r="ALR175" s="72"/>
      <c r="ALS175" s="72"/>
      <c r="ALT175" s="72"/>
      <c r="ALU175" s="71"/>
      <c r="ALV175" s="71"/>
      <c r="ALW175" s="71"/>
      <c r="ALX175" s="71"/>
      <c r="ALY175" s="71"/>
      <c r="ALZ175" s="71"/>
      <c r="AMA175" s="71"/>
      <c r="AMB175" s="72"/>
      <c r="AMC175" s="72"/>
      <c r="AMD175" s="72"/>
      <c r="AME175" s="72"/>
      <c r="AMF175" s="72"/>
      <c r="AMG175" s="72"/>
      <c r="AMH175" s="72"/>
      <c r="AMI175" s="72"/>
      <c r="AMJ175" s="72"/>
      <c r="AMK175" s="71"/>
      <c r="AML175" s="71"/>
      <c r="AMM175" s="71"/>
      <c r="AMN175" s="71"/>
      <c r="AMO175" s="71"/>
      <c r="AMP175" s="71"/>
      <c r="AMQ175" s="71"/>
      <c r="AMR175" s="72"/>
      <c r="AMS175" s="72"/>
      <c r="AMT175" s="72"/>
      <c r="AMU175" s="72"/>
      <c r="AMV175" s="72"/>
      <c r="AMW175" s="72"/>
      <c r="AMX175" s="72"/>
      <c r="AMY175" s="72"/>
      <c r="AMZ175" s="72"/>
      <c r="ANA175" s="71"/>
      <c r="ANB175" s="71"/>
      <c r="ANC175" s="71"/>
      <c r="AND175" s="71"/>
      <c r="ANE175" s="71"/>
      <c r="ANF175" s="71"/>
      <c r="ANG175" s="71"/>
      <c r="ANH175" s="72"/>
      <c r="ANI175" s="72"/>
      <c r="ANJ175" s="72"/>
      <c r="ANK175" s="72"/>
      <c r="ANL175" s="72"/>
      <c r="ANM175" s="72"/>
      <c r="ANN175" s="72"/>
      <c r="ANO175" s="72"/>
      <c r="ANP175" s="72"/>
      <c r="ANQ175" s="71"/>
      <c r="ANR175" s="71"/>
      <c r="ANS175" s="71"/>
      <c r="ANT175" s="71"/>
      <c r="ANU175" s="71"/>
      <c r="ANV175" s="71"/>
      <c r="ANW175" s="71"/>
      <c r="ANX175" s="72"/>
      <c r="ANY175" s="72"/>
      <c r="ANZ175" s="72"/>
      <c r="AOA175" s="72"/>
      <c r="AOB175" s="72"/>
      <c r="AOC175" s="72"/>
      <c r="AOD175" s="72"/>
      <c r="AOE175" s="72"/>
      <c r="AOF175" s="72"/>
      <c r="AOG175" s="71"/>
      <c r="AOH175" s="71"/>
      <c r="AOI175" s="71"/>
      <c r="AOJ175" s="71"/>
      <c r="AOK175" s="71"/>
      <c r="AOL175" s="71"/>
      <c r="AOM175" s="71"/>
      <c r="AON175" s="72"/>
      <c r="AOO175" s="72"/>
      <c r="AOP175" s="72"/>
      <c r="AOQ175" s="72"/>
      <c r="AOR175" s="72"/>
      <c r="AOS175" s="72"/>
      <c r="AOT175" s="72"/>
      <c r="AOU175" s="72"/>
      <c r="AOV175" s="72"/>
      <c r="AOW175" s="71"/>
      <c r="AOX175" s="71"/>
      <c r="AOY175" s="71"/>
      <c r="AOZ175" s="71"/>
      <c r="APA175" s="71"/>
      <c r="APB175" s="71"/>
      <c r="APC175" s="71"/>
      <c r="APD175" s="72"/>
      <c r="APE175" s="72"/>
      <c r="APF175" s="72"/>
      <c r="APG175" s="72"/>
      <c r="APH175" s="72"/>
      <c r="API175" s="72"/>
      <c r="APJ175" s="72"/>
      <c r="APK175" s="72"/>
      <c r="APL175" s="72"/>
      <c r="APM175" s="71"/>
      <c r="APN175" s="71"/>
      <c r="APO175" s="71"/>
      <c r="APP175" s="71"/>
      <c r="APQ175" s="71"/>
      <c r="APR175" s="71"/>
      <c r="APS175" s="71"/>
      <c r="APT175" s="72"/>
      <c r="APU175" s="72"/>
      <c r="APV175" s="72"/>
      <c r="APW175" s="72"/>
      <c r="APX175" s="72"/>
      <c r="APY175" s="72"/>
      <c r="APZ175" s="72"/>
      <c r="AQA175" s="72"/>
      <c r="AQB175" s="72"/>
      <c r="AQC175" s="71"/>
      <c r="AQD175" s="71"/>
      <c r="AQE175" s="71"/>
      <c r="AQF175" s="71"/>
      <c r="AQG175" s="71"/>
      <c r="AQH175" s="71"/>
      <c r="AQI175" s="71"/>
      <c r="AQJ175" s="72"/>
      <c r="AQK175" s="72"/>
      <c r="AQL175" s="72"/>
      <c r="AQM175" s="72"/>
      <c r="AQN175" s="72"/>
      <c r="AQO175" s="72"/>
      <c r="AQP175" s="72"/>
      <c r="AQQ175" s="72"/>
      <c r="AQR175" s="72"/>
      <c r="AQS175" s="71"/>
      <c r="AQT175" s="71"/>
      <c r="AQU175" s="71"/>
      <c r="AQV175" s="71"/>
      <c r="AQW175" s="71"/>
      <c r="AQX175" s="71"/>
      <c r="AQY175" s="71"/>
      <c r="AQZ175" s="72"/>
      <c r="ARA175" s="72"/>
      <c r="ARB175" s="72"/>
      <c r="ARC175" s="72"/>
      <c r="ARD175" s="72"/>
      <c r="ARE175" s="72"/>
      <c r="ARF175" s="72"/>
      <c r="ARG175" s="72"/>
      <c r="ARH175" s="72"/>
      <c r="ARI175" s="71"/>
      <c r="ARJ175" s="71"/>
      <c r="ARK175" s="71"/>
      <c r="ARL175" s="71"/>
      <c r="ARM175" s="71"/>
      <c r="ARN175" s="71"/>
      <c r="ARO175" s="71"/>
      <c r="ARP175" s="72"/>
      <c r="ARQ175" s="72"/>
      <c r="ARR175" s="72"/>
      <c r="ARS175" s="72"/>
      <c r="ART175" s="72"/>
      <c r="ARU175" s="72"/>
      <c r="ARV175" s="72"/>
      <c r="ARW175" s="72"/>
      <c r="ARX175" s="72"/>
      <c r="ARY175" s="71"/>
      <c r="ARZ175" s="71"/>
      <c r="ASA175" s="71"/>
      <c r="ASB175" s="71"/>
      <c r="ASC175" s="71"/>
      <c r="ASD175" s="71"/>
      <c r="ASE175" s="71"/>
      <c r="ASF175" s="72"/>
      <c r="ASG175" s="72"/>
      <c r="ASH175" s="72"/>
      <c r="ASI175" s="72"/>
      <c r="ASJ175" s="72"/>
      <c r="ASK175" s="72"/>
      <c r="ASL175" s="72"/>
      <c r="ASM175" s="72"/>
      <c r="ASN175" s="72"/>
      <c r="ASO175" s="71"/>
      <c r="ASP175" s="71"/>
      <c r="ASQ175" s="71"/>
      <c r="ASR175" s="71"/>
      <c r="ASS175" s="71"/>
      <c r="AST175" s="71"/>
      <c r="ASU175" s="71"/>
      <c r="ASV175" s="72"/>
      <c r="ASW175" s="72"/>
      <c r="ASX175" s="72"/>
      <c r="ASY175" s="72"/>
      <c r="ASZ175" s="72"/>
      <c r="ATA175" s="72"/>
      <c r="ATB175" s="72"/>
      <c r="ATC175" s="72"/>
      <c r="ATD175" s="72"/>
      <c r="ATE175" s="71"/>
      <c r="ATF175" s="71"/>
      <c r="ATG175" s="71"/>
      <c r="ATH175" s="71"/>
      <c r="ATI175" s="71"/>
      <c r="ATJ175" s="71"/>
      <c r="ATK175" s="71"/>
      <c r="ATL175" s="72"/>
      <c r="ATM175" s="72"/>
      <c r="ATN175" s="72"/>
      <c r="ATO175" s="72"/>
      <c r="ATP175" s="72"/>
      <c r="ATQ175" s="72"/>
      <c r="ATR175" s="72"/>
      <c r="ATS175" s="72"/>
      <c r="ATT175" s="72"/>
      <c r="ATU175" s="71"/>
      <c r="ATV175" s="71"/>
      <c r="ATW175" s="71"/>
      <c r="ATX175" s="71"/>
      <c r="ATY175" s="71"/>
      <c r="ATZ175" s="71"/>
      <c r="AUA175" s="71"/>
      <c r="AUB175" s="72"/>
      <c r="AUC175" s="72"/>
      <c r="AUD175" s="72"/>
      <c r="AUE175" s="72"/>
      <c r="AUF175" s="72"/>
      <c r="AUG175" s="72"/>
      <c r="AUH175" s="72"/>
      <c r="AUI175" s="72"/>
      <c r="AUJ175" s="72"/>
      <c r="AUK175" s="71"/>
      <c r="AUL175" s="71"/>
      <c r="AUM175" s="71"/>
      <c r="AUN175" s="71"/>
      <c r="AUO175" s="71"/>
      <c r="AUP175" s="71"/>
      <c r="AUQ175" s="71"/>
      <c r="AUR175" s="72"/>
      <c r="AUS175" s="72"/>
      <c r="AUT175" s="72"/>
      <c r="AUU175" s="72"/>
      <c r="AUV175" s="72"/>
      <c r="AUW175" s="72"/>
      <c r="AUX175" s="72"/>
      <c r="AUY175" s="72"/>
      <c r="AUZ175" s="72"/>
      <c r="AVA175" s="71"/>
      <c r="AVB175" s="71"/>
      <c r="AVC175" s="71"/>
      <c r="AVD175" s="71"/>
      <c r="AVE175" s="71"/>
      <c r="AVF175" s="71"/>
      <c r="AVG175" s="71"/>
      <c r="AVH175" s="72"/>
      <c r="AVI175" s="72"/>
      <c r="AVJ175" s="72"/>
      <c r="AVK175" s="72"/>
      <c r="AVL175" s="72"/>
      <c r="AVM175" s="72"/>
      <c r="AVN175" s="72"/>
      <c r="AVO175" s="72"/>
      <c r="AVP175" s="72"/>
      <c r="AVQ175" s="71"/>
      <c r="AVR175" s="71"/>
      <c r="AVS175" s="71"/>
      <c r="AVT175" s="71"/>
      <c r="AVU175" s="71"/>
      <c r="AVV175" s="71"/>
      <c r="AVW175" s="71"/>
      <c r="AVX175" s="72"/>
      <c r="AVY175" s="72"/>
      <c r="AVZ175" s="72"/>
      <c r="AWA175" s="72"/>
      <c r="AWB175" s="72"/>
      <c r="AWC175" s="72"/>
      <c r="AWD175" s="72"/>
      <c r="AWE175" s="72"/>
      <c r="AWF175" s="72"/>
      <c r="AWG175" s="71"/>
      <c r="AWH175" s="71"/>
      <c r="AWI175" s="71"/>
      <c r="AWJ175" s="71"/>
      <c r="AWK175" s="71"/>
      <c r="AWL175" s="71"/>
      <c r="AWM175" s="71"/>
      <c r="AWN175" s="72"/>
      <c r="AWO175" s="72"/>
      <c r="AWP175" s="72"/>
      <c r="AWQ175" s="72"/>
      <c r="AWR175" s="72"/>
      <c r="AWS175" s="72"/>
      <c r="AWT175" s="72"/>
      <c r="AWU175" s="72"/>
      <c r="AWV175" s="72"/>
      <c r="AWW175" s="71"/>
      <c r="AWX175" s="71"/>
      <c r="AWY175" s="71"/>
      <c r="AWZ175" s="71"/>
      <c r="AXA175" s="71"/>
      <c r="AXB175" s="71"/>
      <c r="AXC175" s="71"/>
      <c r="AXD175" s="72"/>
      <c r="AXE175" s="72"/>
      <c r="AXF175" s="72"/>
      <c r="AXG175" s="72"/>
      <c r="AXH175" s="72"/>
      <c r="AXI175" s="72"/>
      <c r="AXJ175" s="72"/>
      <c r="AXK175" s="72"/>
      <c r="AXL175" s="72"/>
      <c r="AXM175" s="71"/>
      <c r="AXN175" s="71"/>
      <c r="AXO175" s="71"/>
      <c r="AXP175" s="71"/>
      <c r="AXQ175" s="71"/>
      <c r="AXR175" s="71"/>
      <c r="AXS175" s="71"/>
      <c r="AXT175" s="72"/>
      <c r="AXU175" s="72"/>
      <c r="AXV175" s="72"/>
      <c r="AXW175" s="72"/>
      <c r="AXX175" s="72"/>
      <c r="AXY175" s="72"/>
      <c r="AXZ175" s="72"/>
      <c r="AYA175" s="72"/>
      <c r="AYB175" s="72"/>
      <c r="AYC175" s="71"/>
      <c r="AYD175" s="71"/>
      <c r="AYE175" s="71"/>
      <c r="AYF175" s="71"/>
      <c r="AYG175" s="71"/>
      <c r="AYH175" s="71"/>
      <c r="AYI175" s="71"/>
      <c r="AYJ175" s="72"/>
      <c r="AYK175" s="72"/>
      <c r="AYL175" s="72"/>
      <c r="AYM175" s="72"/>
      <c r="AYN175" s="72"/>
      <c r="AYO175" s="72"/>
      <c r="AYP175" s="72"/>
      <c r="AYQ175" s="72"/>
      <c r="AYR175" s="72"/>
      <c r="AYS175" s="71"/>
      <c r="AYT175" s="71"/>
      <c r="AYU175" s="71"/>
      <c r="AYV175" s="71"/>
      <c r="AYW175" s="71"/>
      <c r="AYX175" s="71"/>
      <c r="AYY175" s="71"/>
      <c r="AYZ175" s="72"/>
      <c r="AZA175" s="72"/>
      <c r="AZB175" s="72"/>
      <c r="AZC175" s="72"/>
      <c r="AZD175" s="72"/>
      <c r="AZE175" s="72"/>
      <c r="AZF175" s="72"/>
      <c r="AZG175" s="72"/>
      <c r="AZH175" s="72"/>
      <c r="AZI175" s="71"/>
      <c r="AZJ175" s="71"/>
      <c r="AZK175" s="71"/>
      <c r="AZL175" s="71"/>
      <c r="AZM175" s="71"/>
      <c r="AZN175" s="71"/>
      <c r="AZO175" s="71"/>
      <c r="AZP175" s="72"/>
      <c r="AZQ175" s="72"/>
      <c r="AZR175" s="72"/>
      <c r="AZS175" s="72"/>
      <c r="AZT175" s="72"/>
      <c r="AZU175" s="72"/>
      <c r="AZV175" s="72"/>
      <c r="AZW175" s="72"/>
      <c r="AZX175" s="72"/>
      <c r="AZY175" s="71"/>
      <c r="AZZ175" s="71"/>
      <c r="BAA175" s="71"/>
      <c r="BAB175" s="71"/>
      <c r="BAC175" s="71"/>
      <c r="BAD175" s="71"/>
      <c r="BAE175" s="71"/>
      <c r="BAF175" s="72"/>
      <c r="BAG175" s="72"/>
      <c r="BAH175" s="72"/>
      <c r="BAI175" s="72"/>
      <c r="BAJ175" s="72"/>
      <c r="BAK175" s="72"/>
      <c r="BAL175" s="72"/>
      <c r="BAM175" s="72"/>
      <c r="BAN175" s="72"/>
      <c r="BAO175" s="71"/>
      <c r="BAP175" s="71"/>
      <c r="BAQ175" s="71"/>
      <c r="BAR175" s="71"/>
      <c r="BAS175" s="71"/>
      <c r="BAT175" s="71"/>
      <c r="BAU175" s="71"/>
      <c r="BAV175" s="72"/>
      <c r="BAW175" s="72"/>
      <c r="BAX175" s="72"/>
      <c r="BAY175" s="72"/>
      <c r="BAZ175" s="72"/>
      <c r="BBA175" s="72"/>
      <c r="BBB175" s="72"/>
      <c r="BBC175" s="72"/>
      <c r="BBD175" s="72"/>
      <c r="BBE175" s="71"/>
      <c r="BBF175" s="71"/>
      <c r="BBG175" s="71"/>
      <c r="BBH175" s="71"/>
      <c r="BBI175" s="71"/>
      <c r="BBJ175" s="71"/>
      <c r="BBK175" s="71"/>
      <c r="BBL175" s="72"/>
      <c r="BBM175" s="72"/>
      <c r="BBN175" s="72"/>
      <c r="BBO175" s="72"/>
      <c r="BBP175" s="72"/>
      <c r="BBQ175" s="72"/>
      <c r="BBR175" s="72"/>
      <c r="BBS175" s="72"/>
      <c r="BBT175" s="72"/>
      <c r="BBU175" s="71"/>
      <c r="BBV175" s="71"/>
      <c r="BBW175" s="71"/>
      <c r="BBX175" s="71"/>
      <c r="BBY175" s="71"/>
      <c r="BBZ175" s="71"/>
      <c r="BCA175" s="71"/>
      <c r="BCB175" s="72"/>
      <c r="BCC175" s="72"/>
      <c r="BCD175" s="72"/>
      <c r="BCE175" s="72"/>
      <c r="BCF175" s="72"/>
      <c r="BCG175" s="72"/>
      <c r="BCH175" s="72"/>
      <c r="BCI175" s="72"/>
      <c r="BCJ175" s="72"/>
      <c r="BCK175" s="71"/>
      <c r="BCL175" s="71"/>
      <c r="BCM175" s="71"/>
      <c r="BCN175" s="71"/>
      <c r="BCO175" s="71"/>
      <c r="BCP175" s="71"/>
      <c r="BCQ175" s="71"/>
      <c r="BCR175" s="72"/>
      <c r="BCS175" s="72"/>
      <c r="BCT175" s="72"/>
      <c r="BCU175" s="72"/>
      <c r="BCV175" s="72"/>
      <c r="BCW175" s="72"/>
      <c r="BCX175" s="72"/>
      <c r="BCY175" s="72"/>
      <c r="BCZ175" s="72"/>
      <c r="BDA175" s="71"/>
      <c r="BDB175" s="71"/>
      <c r="BDC175" s="71"/>
      <c r="BDD175" s="71"/>
      <c r="BDE175" s="71"/>
      <c r="BDF175" s="71"/>
      <c r="BDG175" s="71"/>
      <c r="BDH175" s="72"/>
      <c r="BDI175" s="72"/>
      <c r="BDJ175" s="72"/>
      <c r="BDK175" s="72"/>
      <c r="BDL175" s="72"/>
      <c r="BDM175" s="72"/>
      <c r="BDN175" s="72"/>
      <c r="BDO175" s="72"/>
      <c r="BDP175" s="72"/>
      <c r="BDQ175" s="71"/>
      <c r="BDR175" s="71"/>
      <c r="BDS175" s="71"/>
      <c r="BDT175" s="71"/>
      <c r="BDU175" s="71"/>
      <c r="BDV175" s="71"/>
      <c r="BDW175" s="71"/>
      <c r="BDX175" s="72"/>
      <c r="BDY175" s="72"/>
      <c r="BDZ175" s="72"/>
      <c r="BEA175" s="72"/>
      <c r="BEB175" s="72"/>
      <c r="BEC175" s="72"/>
      <c r="BED175" s="72"/>
      <c r="BEE175" s="72"/>
      <c r="BEF175" s="72"/>
      <c r="BEG175" s="71"/>
      <c r="BEH175" s="71"/>
      <c r="BEI175" s="71"/>
      <c r="BEJ175" s="71"/>
      <c r="BEK175" s="71"/>
      <c r="BEL175" s="71"/>
      <c r="BEM175" s="71"/>
      <c r="BEN175" s="72"/>
      <c r="BEO175" s="72"/>
      <c r="BEP175" s="72"/>
      <c r="BEQ175" s="72"/>
      <c r="BER175" s="72"/>
      <c r="BES175" s="72"/>
      <c r="BET175" s="72"/>
      <c r="BEU175" s="72"/>
      <c r="BEV175" s="72"/>
      <c r="BEW175" s="71"/>
      <c r="BEX175" s="71"/>
      <c r="BEY175" s="71"/>
      <c r="BEZ175" s="71"/>
      <c r="BFA175" s="71"/>
      <c r="BFB175" s="71"/>
      <c r="BFC175" s="71"/>
      <c r="BFD175" s="72"/>
      <c r="BFE175" s="72"/>
      <c r="BFF175" s="72"/>
      <c r="BFG175" s="72"/>
      <c r="BFH175" s="72"/>
      <c r="BFI175" s="72"/>
      <c r="BFJ175" s="72"/>
      <c r="BFK175" s="72"/>
      <c r="BFL175" s="72"/>
      <c r="BFM175" s="71"/>
      <c r="BFN175" s="71"/>
      <c r="BFO175" s="71"/>
      <c r="BFP175" s="71"/>
      <c r="BFQ175" s="71"/>
      <c r="BFR175" s="71"/>
      <c r="BFS175" s="71"/>
      <c r="BFT175" s="72"/>
      <c r="BFU175" s="72"/>
      <c r="BFV175" s="72"/>
      <c r="BFW175" s="72"/>
      <c r="BFX175" s="72"/>
      <c r="BFY175" s="72"/>
      <c r="BFZ175" s="72"/>
      <c r="BGA175" s="72"/>
      <c r="BGB175" s="72"/>
      <c r="BGC175" s="71"/>
      <c r="BGD175" s="71"/>
      <c r="BGE175" s="71"/>
      <c r="BGF175" s="71"/>
      <c r="BGG175" s="71"/>
      <c r="BGH175" s="71"/>
      <c r="BGI175" s="71"/>
      <c r="BGJ175" s="72"/>
      <c r="BGK175" s="72"/>
      <c r="BGL175" s="72"/>
      <c r="BGM175" s="72"/>
      <c r="BGN175" s="72"/>
      <c r="BGO175" s="72"/>
      <c r="BGP175" s="72"/>
      <c r="BGQ175" s="72"/>
      <c r="BGR175" s="72"/>
      <c r="BGS175" s="71"/>
      <c r="BGT175" s="71"/>
      <c r="BGU175" s="71"/>
      <c r="BGV175" s="71"/>
      <c r="BGW175" s="71"/>
      <c r="BGX175" s="71"/>
      <c r="BGY175" s="71"/>
      <c r="BGZ175" s="72"/>
      <c r="BHA175" s="72"/>
      <c r="BHB175" s="72"/>
      <c r="BHC175" s="72"/>
      <c r="BHD175" s="72"/>
      <c r="BHE175" s="72"/>
      <c r="BHF175" s="72"/>
      <c r="BHG175" s="72"/>
      <c r="BHH175" s="72"/>
      <c r="BHI175" s="71"/>
      <c r="BHJ175" s="71"/>
      <c r="BHK175" s="71"/>
      <c r="BHL175" s="71"/>
      <c r="BHM175" s="71"/>
      <c r="BHN175" s="71"/>
      <c r="BHO175" s="71"/>
      <c r="BHP175" s="72"/>
      <c r="BHQ175" s="72"/>
      <c r="BHR175" s="72"/>
      <c r="BHS175" s="72"/>
      <c r="BHT175" s="72"/>
      <c r="BHU175" s="72"/>
      <c r="BHV175" s="72"/>
      <c r="BHW175" s="72"/>
      <c r="BHX175" s="72"/>
      <c r="BHY175" s="71"/>
      <c r="BHZ175" s="71"/>
      <c r="BIA175" s="71"/>
      <c r="BIB175" s="71"/>
      <c r="BIC175" s="71"/>
      <c r="BID175" s="71"/>
      <c r="BIE175" s="71"/>
      <c r="BIF175" s="72"/>
      <c r="BIG175" s="72"/>
      <c r="BIH175" s="72"/>
      <c r="BII175" s="72"/>
      <c r="BIJ175" s="72"/>
      <c r="BIK175" s="72"/>
      <c r="BIL175" s="72"/>
      <c r="BIM175" s="72"/>
      <c r="BIN175" s="72"/>
      <c r="BIO175" s="71"/>
      <c r="BIP175" s="71"/>
      <c r="BIQ175" s="71"/>
      <c r="BIR175" s="71"/>
      <c r="BIS175" s="71"/>
      <c r="BIT175" s="71"/>
      <c r="BIU175" s="71"/>
      <c r="BIV175" s="72"/>
      <c r="BIW175" s="72"/>
      <c r="BIX175" s="72"/>
      <c r="BIY175" s="72"/>
      <c r="BIZ175" s="72"/>
      <c r="BJA175" s="72"/>
      <c r="BJB175" s="72"/>
      <c r="BJC175" s="72"/>
      <c r="BJD175" s="72"/>
      <c r="BJE175" s="71"/>
      <c r="BJF175" s="71"/>
      <c r="BJG175" s="71"/>
      <c r="BJH175" s="71"/>
      <c r="BJI175" s="71"/>
      <c r="BJJ175" s="71"/>
      <c r="BJK175" s="71"/>
      <c r="BJL175" s="72"/>
      <c r="BJM175" s="72"/>
      <c r="BJN175" s="72"/>
      <c r="BJO175" s="72"/>
      <c r="BJP175" s="72"/>
      <c r="BJQ175" s="72"/>
      <c r="BJR175" s="72"/>
      <c r="BJS175" s="72"/>
      <c r="BJT175" s="72"/>
      <c r="BJU175" s="71"/>
      <c r="BJV175" s="71"/>
      <c r="BJW175" s="71"/>
      <c r="BJX175" s="71"/>
      <c r="BJY175" s="71"/>
      <c r="BJZ175" s="71"/>
      <c r="BKA175" s="71"/>
      <c r="BKB175" s="72"/>
      <c r="BKC175" s="72"/>
      <c r="BKD175" s="72"/>
      <c r="BKE175" s="72"/>
      <c r="BKF175" s="72"/>
      <c r="BKG175" s="72"/>
      <c r="BKH175" s="72"/>
      <c r="BKI175" s="72"/>
      <c r="BKJ175" s="72"/>
      <c r="BKK175" s="71"/>
      <c r="BKL175" s="71"/>
      <c r="BKM175" s="71"/>
      <c r="BKN175" s="71"/>
      <c r="BKO175" s="71"/>
      <c r="BKP175" s="71"/>
      <c r="BKQ175" s="71"/>
      <c r="BKR175" s="72"/>
      <c r="BKS175" s="72"/>
      <c r="BKT175" s="72"/>
      <c r="BKU175" s="72"/>
      <c r="BKV175" s="72"/>
      <c r="BKW175" s="72"/>
      <c r="BKX175" s="72"/>
      <c r="BKY175" s="72"/>
      <c r="BKZ175" s="72"/>
      <c r="BLA175" s="71"/>
      <c r="BLB175" s="71"/>
      <c r="BLC175" s="71"/>
      <c r="BLD175" s="71"/>
      <c r="BLE175" s="71"/>
      <c r="BLF175" s="71"/>
      <c r="BLG175" s="71"/>
      <c r="BLH175" s="72"/>
      <c r="BLI175" s="72"/>
      <c r="BLJ175" s="72"/>
      <c r="BLK175" s="72"/>
      <c r="BLL175" s="72"/>
      <c r="BLM175" s="72"/>
      <c r="BLN175" s="72"/>
      <c r="BLO175" s="72"/>
      <c r="BLP175" s="72"/>
      <c r="BLQ175" s="71"/>
      <c r="BLR175" s="71"/>
      <c r="BLS175" s="71"/>
      <c r="BLT175" s="71"/>
      <c r="BLU175" s="71"/>
      <c r="BLV175" s="71"/>
      <c r="BLW175" s="71"/>
      <c r="BLX175" s="72"/>
      <c r="BLY175" s="72"/>
      <c r="BLZ175" s="72"/>
      <c r="BMA175" s="72"/>
      <c r="BMB175" s="72"/>
      <c r="BMC175" s="72"/>
      <c r="BMD175" s="72"/>
      <c r="BME175" s="72"/>
      <c r="BMF175" s="72"/>
      <c r="BMG175" s="71"/>
      <c r="BMH175" s="71"/>
      <c r="BMI175" s="71"/>
      <c r="BMJ175" s="71"/>
      <c r="BMK175" s="71"/>
      <c r="BML175" s="71"/>
      <c r="BMM175" s="71"/>
      <c r="BMN175" s="72"/>
      <c r="BMO175" s="72"/>
      <c r="BMP175" s="72"/>
      <c r="BMQ175" s="72"/>
      <c r="BMR175" s="72"/>
      <c r="BMS175" s="72"/>
      <c r="BMT175" s="72"/>
      <c r="BMU175" s="72"/>
      <c r="BMV175" s="72"/>
      <c r="BMW175" s="71"/>
      <c r="BMX175" s="71"/>
      <c r="BMY175" s="71"/>
      <c r="BMZ175" s="71"/>
      <c r="BNA175" s="71"/>
      <c r="BNB175" s="71"/>
      <c r="BNC175" s="71"/>
      <c r="BND175" s="72"/>
      <c r="BNE175" s="72"/>
      <c r="BNF175" s="72"/>
      <c r="BNG175" s="72"/>
      <c r="BNH175" s="72"/>
      <c r="BNI175" s="72"/>
      <c r="BNJ175" s="72"/>
      <c r="BNK175" s="72"/>
      <c r="BNL175" s="72"/>
      <c r="BNM175" s="71"/>
      <c r="BNN175" s="71"/>
      <c r="BNO175" s="71"/>
      <c r="BNP175" s="71"/>
      <c r="BNQ175" s="71"/>
      <c r="BNR175" s="71"/>
      <c r="BNS175" s="71"/>
      <c r="BNT175" s="72"/>
      <c r="BNU175" s="72"/>
      <c r="BNV175" s="72"/>
      <c r="BNW175" s="72"/>
      <c r="BNX175" s="72"/>
      <c r="BNY175" s="72"/>
      <c r="BNZ175" s="72"/>
      <c r="BOA175" s="72"/>
      <c r="BOB175" s="72"/>
      <c r="BOC175" s="71"/>
      <c r="BOD175" s="71"/>
      <c r="BOE175" s="71"/>
      <c r="BOF175" s="71"/>
      <c r="BOG175" s="71"/>
      <c r="BOH175" s="71"/>
      <c r="BOI175" s="71"/>
      <c r="BOJ175" s="72"/>
      <c r="BOK175" s="72"/>
      <c r="BOL175" s="72"/>
      <c r="BOM175" s="72"/>
      <c r="BON175" s="72"/>
      <c r="BOO175" s="72"/>
      <c r="BOP175" s="72"/>
      <c r="BOQ175" s="72"/>
      <c r="BOR175" s="72"/>
      <c r="BOS175" s="71"/>
      <c r="BOT175" s="71"/>
      <c r="BOU175" s="71"/>
      <c r="BOV175" s="71"/>
      <c r="BOW175" s="71"/>
      <c r="BOX175" s="71"/>
      <c r="BOY175" s="71"/>
      <c r="BOZ175" s="72"/>
      <c r="BPA175" s="72"/>
      <c r="BPB175" s="72"/>
      <c r="BPC175" s="72"/>
      <c r="BPD175" s="72"/>
      <c r="BPE175" s="72"/>
      <c r="BPF175" s="72"/>
      <c r="BPG175" s="72"/>
      <c r="BPH175" s="72"/>
      <c r="BPI175" s="71"/>
      <c r="BPJ175" s="71"/>
      <c r="BPK175" s="71"/>
      <c r="BPL175" s="71"/>
      <c r="BPM175" s="71"/>
      <c r="BPN175" s="71"/>
      <c r="BPO175" s="71"/>
      <c r="BPP175" s="72"/>
      <c r="BPQ175" s="72"/>
      <c r="BPR175" s="72"/>
      <c r="BPS175" s="72"/>
      <c r="BPT175" s="72"/>
      <c r="BPU175" s="72"/>
      <c r="BPV175" s="72"/>
      <c r="BPW175" s="72"/>
      <c r="BPX175" s="72"/>
      <c r="BPY175" s="71"/>
      <c r="BPZ175" s="71"/>
      <c r="BQA175" s="71"/>
      <c r="BQB175" s="71"/>
      <c r="BQC175" s="71"/>
      <c r="BQD175" s="71"/>
      <c r="BQE175" s="71"/>
      <c r="BQF175" s="72"/>
      <c r="BQG175" s="72"/>
      <c r="BQH175" s="72"/>
      <c r="BQI175" s="72"/>
      <c r="BQJ175" s="72"/>
      <c r="BQK175" s="72"/>
      <c r="BQL175" s="72"/>
      <c r="BQM175" s="72"/>
      <c r="BQN175" s="72"/>
      <c r="BQO175" s="71"/>
      <c r="BQP175" s="71"/>
      <c r="BQQ175" s="71"/>
      <c r="BQR175" s="71"/>
      <c r="BQS175" s="71"/>
      <c r="BQT175" s="71"/>
      <c r="BQU175" s="71"/>
      <c r="BQV175" s="72"/>
      <c r="BQW175" s="72"/>
      <c r="BQX175" s="72"/>
      <c r="BQY175" s="72"/>
      <c r="BQZ175" s="72"/>
      <c r="BRA175" s="72"/>
      <c r="BRB175" s="72"/>
      <c r="BRC175" s="72"/>
      <c r="BRD175" s="72"/>
      <c r="BRE175" s="71"/>
      <c r="BRF175" s="71"/>
      <c r="BRG175" s="71"/>
      <c r="BRH175" s="71"/>
      <c r="BRI175" s="71"/>
      <c r="BRJ175" s="71"/>
      <c r="BRK175" s="71"/>
      <c r="BRL175" s="72"/>
      <c r="BRM175" s="72"/>
      <c r="BRN175" s="72"/>
      <c r="BRO175" s="72"/>
      <c r="BRP175" s="72"/>
      <c r="BRQ175" s="72"/>
      <c r="BRR175" s="72"/>
      <c r="BRS175" s="72"/>
      <c r="BRT175" s="72"/>
      <c r="BRU175" s="71"/>
      <c r="BRV175" s="71"/>
      <c r="BRW175" s="71"/>
      <c r="BRX175" s="71"/>
      <c r="BRY175" s="71"/>
      <c r="BRZ175" s="71"/>
      <c r="BSA175" s="71"/>
      <c r="BSB175" s="72"/>
      <c r="BSC175" s="72"/>
      <c r="BSD175" s="72"/>
      <c r="BSE175" s="72"/>
      <c r="BSF175" s="72"/>
      <c r="BSG175" s="72"/>
      <c r="BSH175" s="72"/>
      <c r="BSI175" s="72"/>
      <c r="BSJ175" s="72"/>
      <c r="BSK175" s="71"/>
      <c r="BSL175" s="71"/>
      <c r="BSM175" s="71"/>
      <c r="BSN175" s="71"/>
      <c r="BSO175" s="71"/>
      <c r="BSP175" s="71"/>
      <c r="BSQ175" s="71"/>
      <c r="BSR175" s="72"/>
      <c r="BSS175" s="72"/>
      <c r="BST175" s="72"/>
      <c r="BSU175" s="72"/>
      <c r="BSV175" s="72"/>
      <c r="BSW175" s="72"/>
      <c r="BSX175" s="72"/>
      <c r="BSY175" s="72"/>
      <c r="BSZ175" s="72"/>
      <c r="BTA175" s="71"/>
      <c r="BTB175" s="71"/>
      <c r="BTC175" s="71"/>
      <c r="BTD175" s="71"/>
      <c r="BTE175" s="71"/>
      <c r="BTF175" s="71"/>
      <c r="BTG175" s="71"/>
      <c r="BTH175" s="72"/>
      <c r="BTI175" s="72"/>
      <c r="BTJ175" s="72"/>
      <c r="BTK175" s="72"/>
      <c r="BTL175" s="72"/>
      <c r="BTM175" s="72"/>
      <c r="BTN175" s="72"/>
      <c r="BTO175" s="72"/>
      <c r="BTP175" s="72"/>
      <c r="BTQ175" s="71"/>
      <c r="BTR175" s="71"/>
      <c r="BTS175" s="71"/>
      <c r="BTT175" s="71"/>
      <c r="BTU175" s="71"/>
      <c r="BTV175" s="71"/>
      <c r="BTW175" s="71"/>
      <c r="BTX175" s="72"/>
      <c r="BTY175" s="72"/>
      <c r="BTZ175" s="72"/>
      <c r="BUA175" s="72"/>
      <c r="BUB175" s="72"/>
      <c r="BUC175" s="72"/>
      <c r="BUD175" s="72"/>
      <c r="BUE175" s="72"/>
      <c r="BUF175" s="72"/>
      <c r="BUG175" s="71"/>
      <c r="BUH175" s="71"/>
      <c r="BUI175" s="71"/>
      <c r="BUJ175" s="71"/>
      <c r="BUK175" s="71"/>
      <c r="BUL175" s="71"/>
      <c r="BUM175" s="71"/>
      <c r="BUN175" s="72"/>
      <c r="BUO175" s="72"/>
      <c r="BUP175" s="72"/>
      <c r="BUQ175" s="72"/>
      <c r="BUR175" s="72"/>
      <c r="BUS175" s="72"/>
      <c r="BUT175" s="72"/>
      <c r="BUU175" s="72"/>
      <c r="BUV175" s="72"/>
      <c r="BUW175" s="71"/>
      <c r="BUX175" s="71"/>
      <c r="BUY175" s="71"/>
      <c r="BUZ175" s="71"/>
      <c r="BVA175" s="71"/>
      <c r="BVB175" s="71"/>
      <c r="BVC175" s="71"/>
      <c r="BVD175" s="72"/>
      <c r="BVE175" s="72"/>
      <c r="BVF175" s="72"/>
      <c r="BVG175" s="72"/>
      <c r="BVH175" s="72"/>
      <c r="BVI175" s="72"/>
      <c r="BVJ175" s="72"/>
      <c r="BVK175" s="72"/>
      <c r="BVL175" s="72"/>
      <c r="BVM175" s="71"/>
      <c r="BVN175" s="71"/>
      <c r="BVO175" s="71"/>
      <c r="BVP175" s="71"/>
      <c r="BVQ175" s="71"/>
      <c r="BVR175" s="71"/>
      <c r="BVS175" s="71"/>
      <c r="BVT175" s="72"/>
      <c r="BVU175" s="72"/>
      <c r="BVV175" s="72"/>
      <c r="BVW175" s="72"/>
      <c r="BVX175" s="72"/>
      <c r="BVY175" s="72"/>
      <c r="BVZ175" s="72"/>
      <c r="BWA175" s="72"/>
      <c r="BWB175" s="72"/>
      <c r="BWC175" s="71"/>
      <c r="BWD175" s="71"/>
      <c r="BWE175" s="71"/>
      <c r="BWF175" s="71"/>
      <c r="BWG175" s="71"/>
      <c r="BWH175" s="71"/>
      <c r="BWI175" s="71"/>
      <c r="BWJ175" s="72"/>
      <c r="BWK175" s="72"/>
      <c r="BWL175" s="72"/>
      <c r="BWM175" s="72"/>
      <c r="BWN175" s="72"/>
      <c r="BWO175" s="72"/>
      <c r="BWP175" s="72"/>
      <c r="BWQ175" s="72"/>
      <c r="BWR175" s="72"/>
      <c r="BWS175" s="71"/>
      <c r="BWT175" s="71"/>
      <c r="BWU175" s="71"/>
      <c r="BWV175" s="71"/>
      <c r="BWW175" s="71"/>
      <c r="BWX175" s="71"/>
      <c r="BWY175" s="71"/>
      <c r="BWZ175" s="72"/>
      <c r="BXA175" s="72"/>
      <c r="BXB175" s="72"/>
      <c r="BXC175" s="72"/>
      <c r="BXD175" s="72"/>
      <c r="BXE175" s="72"/>
      <c r="BXF175" s="72"/>
      <c r="BXG175" s="72"/>
      <c r="BXH175" s="72"/>
      <c r="BXI175" s="71"/>
      <c r="BXJ175" s="71"/>
      <c r="BXK175" s="71"/>
      <c r="BXL175" s="71"/>
      <c r="BXM175" s="71"/>
      <c r="BXN175" s="71"/>
      <c r="BXO175" s="71"/>
      <c r="BXP175" s="72"/>
      <c r="BXQ175" s="72"/>
      <c r="BXR175" s="72"/>
      <c r="BXS175" s="72"/>
      <c r="BXT175" s="72"/>
      <c r="BXU175" s="72"/>
      <c r="BXV175" s="72"/>
      <c r="BXW175" s="72"/>
      <c r="BXX175" s="72"/>
      <c r="BXY175" s="71"/>
      <c r="BXZ175" s="71"/>
      <c r="BYA175" s="71"/>
      <c r="BYB175" s="71"/>
      <c r="BYC175" s="71"/>
      <c r="BYD175" s="71"/>
      <c r="BYE175" s="71"/>
      <c r="BYF175" s="72"/>
      <c r="BYG175" s="72"/>
      <c r="BYH175" s="72"/>
      <c r="BYI175" s="72"/>
      <c r="BYJ175" s="72"/>
      <c r="BYK175" s="72"/>
      <c r="BYL175" s="72"/>
      <c r="BYM175" s="72"/>
      <c r="BYN175" s="72"/>
      <c r="BYO175" s="71"/>
      <c r="BYP175" s="71"/>
      <c r="BYQ175" s="71"/>
      <c r="BYR175" s="71"/>
      <c r="BYS175" s="71"/>
      <c r="BYT175" s="71"/>
      <c r="BYU175" s="71"/>
      <c r="BYV175" s="72"/>
      <c r="BYW175" s="72"/>
      <c r="BYX175" s="72"/>
      <c r="BYY175" s="72"/>
      <c r="BYZ175" s="72"/>
      <c r="BZA175" s="72"/>
      <c r="BZB175" s="72"/>
      <c r="BZC175" s="72"/>
      <c r="BZD175" s="72"/>
      <c r="BZE175" s="71"/>
      <c r="BZF175" s="71"/>
      <c r="BZG175" s="71"/>
      <c r="BZH175" s="71"/>
      <c r="BZI175" s="71"/>
      <c r="BZJ175" s="71"/>
      <c r="BZK175" s="71"/>
      <c r="BZL175" s="72"/>
      <c r="BZM175" s="72"/>
      <c r="BZN175" s="72"/>
      <c r="BZO175" s="72"/>
      <c r="BZP175" s="72"/>
      <c r="BZQ175" s="72"/>
      <c r="BZR175" s="72"/>
      <c r="BZS175" s="72"/>
      <c r="BZT175" s="72"/>
      <c r="BZU175" s="71"/>
      <c r="BZV175" s="71"/>
      <c r="BZW175" s="71"/>
      <c r="BZX175" s="71"/>
      <c r="BZY175" s="71"/>
      <c r="BZZ175" s="71"/>
      <c r="CAA175" s="71"/>
      <c r="CAB175" s="72"/>
      <c r="CAC175" s="72"/>
      <c r="CAD175" s="72"/>
      <c r="CAE175" s="72"/>
      <c r="CAF175" s="72"/>
      <c r="CAG175" s="72"/>
      <c r="CAH175" s="72"/>
      <c r="CAI175" s="72"/>
      <c r="CAJ175" s="72"/>
      <c r="CAK175" s="71"/>
      <c r="CAL175" s="71"/>
      <c r="CAM175" s="71"/>
      <c r="CAN175" s="71"/>
      <c r="CAO175" s="71"/>
      <c r="CAP175" s="71"/>
      <c r="CAQ175" s="71"/>
      <c r="CAR175" s="72"/>
      <c r="CAS175" s="72"/>
      <c r="CAT175" s="72"/>
      <c r="CAU175" s="72"/>
      <c r="CAV175" s="72"/>
      <c r="CAW175" s="72"/>
      <c r="CAX175" s="72"/>
      <c r="CAY175" s="72"/>
      <c r="CAZ175" s="72"/>
      <c r="CBA175" s="71"/>
      <c r="CBB175" s="71"/>
      <c r="CBC175" s="71"/>
      <c r="CBD175" s="71"/>
      <c r="CBE175" s="71"/>
      <c r="CBF175" s="71"/>
      <c r="CBG175" s="71"/>
      <c r="CBH175" s="72"/>
      <c r="CBI175" s="72"/>
      <c r="CBJ175" s="72"/>
      <c r="CBK175" s="72"/>
      <c r="CBL175" s="72"/>
      <c r="CBM175" s="72"/>
      <c r="CBN175" s="72"/>
      <c r="CBO175" s="72"/>
      <c r="CBP175" s="72"/>
      <c r="CBQ175" s="71"/>
      <c r="CBR175" s="71"/>
      <c r="CBS175" s="71"/>
      <c r="CBT175" s="71"/>
      <c r="CBU175" s="71"/>
      <c r="CBV175" s="71"/>
      <c r="CBW175" s="71"/>
      <c r="CBX175" s="72"/>
      <c r="CBY175" s="72"/>
      <c r="CBZ175" s="72"/>
      <c r="CCA175" s="72"/>
      <c r="CCB175" s="72"/>
      <c r="CCC175" s="72"/>
      <c r="CCD175" s="72"/>
      <c r="CCE175" s="72"/>
      <c r="CCF175" s="72"/>
      <c r="CCG175" s="71"/>
      <c r="CCH175" s="71"/>
      <c r="CCI175" s="71"/>
      <c r="CCJ175" s="71"/>
      <c r="CCK175" s="71"/>
      <c r="CCL175" s="71"/>
      <c r="CCM175" s="71"/>
      <c r="CCN175" s="72"/>
      <c r="CCO175" s="72"/>
      <c r="CCP175" s="72"/>
      <c r="CCQ175" s="72"/>
      <c r="CCR175" s="72"/>
      <c r="CCS175" s="72"/>
      <c r="CCT175" s="72"/>
      <c r="CCU175" s="72"/>
      <c r="CCV175" s="72"/>
      <c r="CCW175" s="71"/>
      <c r="CCX175" s="71"/>
      <c r="CCY175" s="71"/>
      <c r="CCZ175" s="71"/>
      <c r="CDA175" s="71"/>
      <c r="CDB175" s="71"/>
      <c r="CDC175" s="71"/>
      <c r="CDD175" s="72"/>
      <c r="CDE175" s="72"/>
      <c r="CDF175" s="72"/>
      <c r="CDG175" s="72"/>
      <c r="CDH175" s="72"/>
      <c r="CDI175" s="72"/>
      <c r="CDJ175" s="72"/>
      <c r="CDK175" s="72"/>
      <c r="CDL175" s="72"/>
      <c r="CDM175" s="71"/>
      <c r="CDN175" s="71"/>
      <c r="CDO175" s="71"/>
      <c r="CDP175" s="71"/>
      <c r="CDQ175" s="71"/>
      <c r="CDR175" s="71"/>
      <c r="CDS175" s="71"/>
      <c r="CDT175" s="72"/>
      <c r="CDU175" s="72"/>
      <c r="CDV175" s="72"/>
      <c r="CDW175" s="72"/>
      <c r="CDX175" s="72"/>
      <c r="CDY175" s="72"/>
      <c r="CDZ175" s="72"/>
      <c r="CEA175" s="72"/>
      <c r="CEB175" s="72"/>
      <c r="CEC175" s="71"/>
      <c r="CED175" s="71"/>
      <c r="CEE175" s="71"/>
      <c r="CEF175" s="71"/>
      <c r="CEG175" s="71"/>
      <c r="CEH175" s="71"/>
      <c r="CEI175" s="71"/>
      <c r="CEJ175" s="72"/>
      <c r="CEK175" s="72"/>
      <c r="CEL175" s="72"/>
      <c r="CEM175" s="72"/>
      <c r="CEN175" s="72"/>
      <c r="CEO175" s="72"/>
      <c r="CEP175" s="72"/>
      <c r="CEQ175" s="72"/>
      <c r="CER175" s="72"/>
      <c r="CES175" s="71"/>
      <c r="CET175" s="71"/>
      <c r="CEU175" s="71"/>
      <c r="CEV175" s="71"/>
      <c r="CEW175" s="71"/>
      <c r="CEX175" s="71"/>
      <c r="CEY175" s="71"/>
      <c r="CEZ175" s="72"/>
      <c r="CFA175" s="72"/>
      <c r="CFB175" s="72"/>
      <c r="CFC175" s="72"/>
      <c r="CFD175" s="72"/>
      <c r="CFE175" s="72"/>
      <c r="CFF175" s="72"/>
      <c r="CFG175" s="72"/>
      <c r="CFH175" s="72"/>
      <c r="CFI175" s="71"/>
      <c r="CFJ175" s="71"/>
      <c r="CFK175" s="71"/>
      <c r="CFL175" s="71"/>
      <c r="CFM175" s="71"/>
      <c r="CFN175" s="71"/>
      <c r="CFO175" s="71"/>
      <c r="CFP175" s="72"/>
      <c r="CFQ175" s="72"/>
      <c r="CFR175" s="72"/>
      <c r="CFS175" s="72"/>
      <c r="CFT175" s="72"/>
      <c r="CFU175" s="72"/>
      <c r="CFV175" s="72"/>
      <c r="CFW175" s="72"/>
      <c r="CFX175" s="72"/>
      <c r="CFY175" s="71"/>
      <c r="CFZ175" s="71"/>
      <c r="CGA175" s="71"/>
      <c r="CGB175" s="71"/>
      <c r="CGC175" s="71"/>
      <c r="CGD175" s="71"/>
      <c r="CGE175" s="71"/>
      <c r="CGF175" s="72"/>
      <c r="CGG175" s="72"/>
      <c r="CGH175" s="72"/>
      <c r="CGI175" s="72"/>
      <c r="CGJ175" s="72"/>
      <c r="CGK175" s="72"/>
      <c r="CGL175" s="72"/>
      <c r="CGM175" s="72"/>
      <c r="CGN175" s="72"/>
      <c r="CGO175" s="71"/>
      <c r="CGP175" s="71"/>
      <c r="CGQ175" s="71"/>
      <c r="CGR175" s="71"/>
      <c r="CGS175" s="71"/>
      <c r="CGT175" s="71"/>
      <c r="CGU175" s="71"/>
      <c r="CGV175" s="72"/>
      <c r="CGW175" s="72"/>
      <c r="CGX175" s="72"/>
      <c r="CGY175" s="72"/>
      <c r="CGZ175" s="72"/>
      <c r="CHA175" s="72"/>
      <c r="CHB175" s="72"/>
      <c r="CHC175" s="72"/>
      <c r="CHD175" s="72"/>
      <c r="CHE175" s="71"/>
      <c r="CHF175" s="71"/>
      <c r="CHG175" s="71"/>
      <c r="CHH175" s="71"/>
      <c r="CHI175" s="71"/>
      <c r="CHJ175" s="71"/>
      <c r="CHK175" s="71"/>
      <c r="CHL175" s="72"/>
      <c r="CHM175" s="72"/>
      <c r="CHN175" s="72"/>
      <c r="CHO175" s="72"/>
      <c r="CHP175" s="72"/>
      <c r="CHQ175" s="72"/>
      <c r="CHR175" s="72"/>
      <c r="CHS175" s="72"/>
      <c r="CHT175" s="72"/>
      <c r="CHU175" s="71"/>
      <c r="CHV175" s="71"/>
      <c r="CHW175" s="71"/>
      <c r="CHX175" s="71"/>
      <c r="CHY175" s="71"/>
      <c r="CHZ175" s="71"/>
      <c r="CIA175" s="71"/>
      <c r="CIB175" s="72"/>
      <c r="CIC175" s="72"/>
      <c r="CID175" s="72"/>
      <c r="CIE175" s="72"/>
      <c r="CIF175" s="72"/>
      <c r="CIG175" s="72"/>
      <c r="CIH175" s="72"/>
      <c r="CII175" s="72"/>
      <c r="CIJ175" s="72"/>
      <c r="CIK175" s="71"/>
      <c r="CIL175" s="71"/>
      <c r="CIM175" s="71"/>
      <c r="CIN175" s="71"/>
      <c r="CIO175" s="71"/>
      <c r="CIP175" s="71"/>
      <c r="CIQ175" s="71"/>
      <c r="CIR175" s="72"/>
      <c r="CIS175" s="72"/>
      <c r="CIT175" s="72"/>
      <c r="CIU175" s="72"/>
      <c r="CIV175" s="72"/>
      <c r="CIW175" s="72"/>
      <c r="CIX175" s="72"/>
      <c r="CIY175" s="72"/>
      <c r="CIZ175" s="72"/>
      <c r="CJA175" s="71"/>
      <c r="CJB175" s="71"/>
      <c r="CJC175" s="71"/>
      <c r="CJD175" s="71"/>
      <c r="CJE175" s="71"/>
      <c r="CJF175" s="71"/>
      <c r="CJG175" s="71"/>
      <c r="CJH175" s="72"/>
      <c r="CJI175" s="72"/>
      <c r="CJJ175" s="72"/>
      <c r="CJK175" s="72"/>
      <c r="CJL175" s="72"/>
      <c r="CJM175" s="72"/>
      <c r="CJN175" s="72"/>
      <c r="CJO175" s="72"/>
      <c r="CJP175" s="72"/>
      <c r="CJQ175" s="71"/>
      <c r="CJR175" s="71"/>
      <c r="CJS175" s="71"/>
      <c r="CJT175" s="71"/>
      <c r="CJU175" s="71"/>
      <c r="CJV175" s="71"/>
      <c r="CJW175" s="71"/>
      <c r="CJX175" s="72"/>
      <c r="CJY175" s="72"/>
      <c r="CJZ175" s="72"/>
      <c r="CKA175" s="72"/>
      <c r="CKB175" s="72"/>
      <c r="CKC175" s="72"/>
      <c r="CKD175" s="72"/>
      <c r="CKE175" s="72"/>
      <c r="CKF175" s="72"/>
      <c r="CKG175" s="71"/>
      <c r="CKH175" s="71"/>
      <c r="CKI175" s="71"/>
      <c r="CKJ175" s="71"/>
      <c r="CKK175" s="71"/>
      <c r="CKL175" s="71"/>
      <c r="CKM175" s="71"/>
      <c r="CKN175" s="72"/>
      <c r="CKO175" s="72"/>
      <c r="CKP175" s="72"/>
      <c r="CKQ175" s="72"/>
      <c r="CKR175" s="72"/>
      <c r="CKS175" s="72"/>
      <c r="CKT175" s="72"/>
      <c r="CKU175" s="72"/>
      <c r="CKV175" s="72"/>
      <c r="CKW175" s="71"/>
      <c r="CKX175" s="71"/>
      <c r="CKY175" s="71"/>
      <c r="CKZ175" s="71"/>
      <c r="CLA175" s="71"/>
      <c r="CLB175" s="71"/>
      <c r="CLC175" s="71"/>
      <c r="CLD175" s="72"/>
      <c r="CLE175" s="72"/>
      <c r="CLF175" s="72"/>
      <c r="CLG175" s="72"/>
      <c r="CLH175" s="72"/>
      <c r="CLI175" s="72"/>
      <c r="CLJ175" s="72"/>
      <c r="CLK175" s="72"/>
      <c r="CLL175" s="72"/>
      <c r="CLM175" s="71"/>
      <c r="CLN175" s="71"/>
      <c r="CLO175" s="71"/>
      <c r="CLP175" s="71"/>
      <c r="CLQ175" s="71"/>
      <c r="CLR175" s="71"/>
      <c r="CLS175" s="71"/>
      <c r="CLT175" s="72"/>
      <c r="CLU175" s="72"/>
      <c r="CLV175" s="72"/>
      <c r="CLW175" s="72"/>
      <c r="CLX175" s="72"/>
      <c r="CLY175" s="72"/>
      <c r="CLZ175" s="72"/>
      <c r="CMA175" s="72"/>
      <c r="CMB175" s="72"/>
      <c r="CMC175" s="71"/>
      <c r="CMD175" s="71"/>
      <c r="CME175" s="71"/>
      <c r="CMF175" s="71"/>
      <c r="CMG175" s="71"/>
      <c r="CMH175" s="71"/>
      <c r="CMI175" s="71"/>
      <c r="CMJ175" s="72"/>
      <c r="CMK175" s="72"/>
      <c r="CML175" s="72"/>
      <c r="CMM175" s="72"/>
      <c r="CMN175" s="72"/>
      <c r="CMO175" s="72"/>
      <c r="CMP175" s="72"/>
      <c r="CMQ175" s="72"/>
      <c r="CMR175" s="72"/>
      <c r="CMS175" s="71"/>
      <c r="CMT175" s="71"/>
      <c r="CMU175" s="71"/>
      <c r="CMV175" s="71"/>
      <c r="CMW175" s="71"/>
      <c r="CMX175" s="71"/>
      <c r="CMY175" s="71"/>
      <c r="CMZ175" s="72"/>
      <c r="CNA175" s="72"/>
      <c r="CNB175" s="72"/>
      <c r="CNC175" s="72"/>
      <c r="CND175" s="72"/>
      <c r="CNE175" s="72"/>
      <c r="CNF175" s="72"/>
      <c r="CNG175" s="72"/>
      <c r="CNH175" s="72"/>
      <c r="CNI175" s="71"/>
      <c r="CNJ175" s="71"/>
      <c r="CNK175" s="71"/>
      <c r="CNL175" s="71"/>
      <c r="CNM175" s="71"/>
      <c r="CNN175" s="71"/>
      <c r="CNO175" s="71"/>
      <c r="CNP175" s="72"/>
      <c r="CNQ175" s="72"/>
      <c r="CNR175" s="72"/>
      <c r="CNS175" s="72"/>
      <c r="CNT175" s="72"/>
      <c r="CNU175" s="72"/>
      <c r="CNV175" s="72"/>
      <c r="CNW175" s="72"/>
      <c r="CNX175" s="72"/>
      <c r="CNY175" s="71"/>
      <c r="CNZ175" s="71"/>
      <c r="COA175" s="71"/>
      <c r="COB175" s="71"/>
      <c r="COC175" s="71"/>
      <c r="COD175" s="71"/>
      <c r="COE175" s="71"/>
      <c r="COF175" s="72"/>
      <c r="COG175" s="72"/>
      <c r="COH175" s="72"/>
      <c r="COI175" s="72"/>
      <c r="COJ175" s="72"/>
      <c r="COK175" s="72"/>
      <c r="COL175" s="72"/>
      <c r="COM175" s="72"/>
      <c r="CON175" s="72"/>
      <c r="COO175" s="71"/>
      <c r="COP175" s="71"/>
      <c r="COQ175" s="71"/>
      <c r="COR175" s="71"/>
      <c r="COS175" s="71"/>
      <c r="COT175" s="71"/>
      <c r="COU175" s="71"/>
      <c r="COV175" s="72"/>
      <c r="COW175" s="72"/>
      <c r="COX175" s="72"/>
      <c r="COY175" s="72"/>
      <c r="COZ175" s="72"/>
      <c r="CPA175" s="72"/>
      <c r="CPB175" s="72"/>
      <c r="CPC175" s="72"/>
      <c r="CPD175" s="72"/>
      <c r="CPE175" s="71"/>
      <c r="CPF175" s="71"/>
      <c r="CPG175" s="71"/>
      <c r="CPH175" s="71"/>
      <c r="CPI175" s="71"/>
      <c r="CPJ175" s="71"/>
      <c r="CPK175" s="71"/>
      <c r="CPL175" s="72"/>
      <c r="CPM175" s="72"/>
      <c r="CPN175" s="72"/>
      <c r="CPO175" s="72"/>
      <c r="CPP175" s="72"/>
      <c r="CPQ175" s="72"/>
      <c r="CPR175" s="72"/>
      <c r="CPS175" s="72"/>
      <c r="CPT175" s="72"/>
      <c r="CPU175" s="71"/>
      <c r="CPV175" s="71"/>
      <c r="CPW175" s="71"/>
      <c r="CPX175" s="71"/>
      <c r="CPY175" s="71"/>
      <c r="CPZ175" s="71"/>
      <c r="CQA175" s="71"/>
      <c r="CQB175" s="72"/>
      <c r="CQC175" s="72"/>
      <c r="CQD175" s="72"/>
      <c r="CQE175" s="72"/>
      <c r="CQF175" s="72"/>
      <c r="CQG175" s="72"/>
      <c r="CQH175" s="72"/>
      <c r="CQI175" s="72"/>
      <c r="CQJ175" s="72"/>
      <c r="CQK175" s="71"/>
      <c r="CQL175" s="71"/>
      <c r="CQM175" s="71"/>
      <c r="CQN175" s="71"/>
      <c r="CQO175" s="71"/>
      <c r="CQP175" s="71"/>
      <c r="CQQ175" s="71"/>
      <c r="CQR175" s="72"/>
      <c r="CQS175" s="72"/>
      <c r="CQT175" s="72"/>
      <c r="CQU175" s="72"/>
      <c r="CQV175" s="72"/>
      <c r="CQW175" s="72"/>
      <c r="CQX175" s="72"/>
      <c r="CQY175" s="72"/>
      <c r="CQZ175" s="72"/>
      <c r="CRA175" s="71"/>
      <c r="CRB175" s="71"/>
      <c r="CRC175" s="71"/>
      <c r="CRD175" s="71"/>
      <c r="CRE175" s="71"/>
      <c r="CRF175" s="71"/>
      <c r="CRG175" s="71"/>
      <c r="CRH175" s="72"/>
      <c r="CRI175" s="72"/>
      <c r="CRJ175" s="72"/>
      <c r="CRK175" s="72"/>
      <c r="CRL175" s="72"/>
      <c r="CRM175" s="72"/>
      <c r="CRN175" s="72"/>
      <c r="CRO175" s="72"/>
      <c r="CRP175" s="72"/>
      <c r="CRQ175" s="71"/>
      <c r="CRR175" s="71"/>
      <c r="CRS175" s="71"/>
      <c r="CRT175" s="71"/>
      <c r="CRU175" s="71"/>
      <c r="CRV175" s="71"/>
      <c r="CRW175" s="71"/>
      <c r="CRX175" s="72"/>
      <c r="CRY175" s="72"/>
      <c r="CRZ175" s="72"/>
      <c r="CSA175" s="72"/>
      <c r="CSB175" s="72"/>
      <c r="CSC175" s="72"/>
      <c r="CSD175" s="72"/>
      <c r="CSE175" s="72"/>
      <c r="CSF175" s="72"/>
      <c r="CSG175" s="71"/>
      <c r="CSH175" s="71"/>
      <c r="CSI175" s="71"/>
      <c r="CSJ175" s="71"/>
      <c r="CSK175" s="71"/>
      <c r="CSL175" s="71"/>
      <c r="CSM175" s="71"/>
      <c r="CSN175" s="72"/>
      <c r="CSO175" s="72"/>
      <c r="CSP175" s="72"/>
      <c r="CSQ175" s="72"/>
      <c r="CSR175" s="72"/>
      <c r="CSS175" s="72"/>
      <c r="CST175" s="72"/>
      <c r="CSU175" s="72"/>
      <c r="CSV175" s="72"/>
      <c r="CSW175" s="71"/>
      <c r="CSX175" s="71"/>
      <c r="CSY175" s="71"/>
      <c r="CSZ175" s="71"/>
      <c r="CTA175" s="71"/>
      <c r="CTB175" s="71"/>
      <c r="CTC175" s="71"/>
      <c r="CTD175" s="72"/>
      <c r="CTE175" s="72"/>
      <c r="CTF175" s="72"/>
      <c r="CTG175" s="72"/>
      <c r="CTH175" s="72"/>
      <c r="CTI175" s="72"/>
      <c r="CTJ175" s="72"/>
      <c r="CTK175" s="72"/>
      <c r="CTL175" s="72"/>
      <c r="CTM175" s="71"/>
      <c r="CTN175" s="71"/>
      <c r="CTO175" s="71"/>
      <c r="CTP175" s="71"/>
      <c r="CTQ175" s="71"/>
      <c r="CTR175" s="71"/>
      <c r="CTS175" s="71"/>
      <c r="CTT175" s="72"/>
      <c r="CTU175" s="72"/>
      <c r="CTV175" s="72"/>
      <c r="CTW175" s="72"/>
      <c r="CTX175" s="72"/>
      <c r="CTY175" s="72"/>
      <c r="CTZ175" s="72"/>
      <c r="CUA175" s="72"/>
      <c r="CUB175" s="72"/>
      <c r="CUC175" s="71"/>
      <c r="CUD175" s="71"/>
      <c r="CUE175" s="71"/>
      <c r="CUF175" s="71"/>
      <c r="CUG175" s="71"/>
      <c r="CUH175" s="71"/>
      <c r="CUI175" s="71"/>
      <c r="CUJ175" s="72"/>
      <c r="CUK175" s="72"/>
      <c r="CUL175" s="72"/>
      <c r="CUM175" s="72"/>
      <c r="CUN175" s="72"/>
      <c r="CUO175" s="72"/>
      <c r="CUP175" s="72"/>
      <c r="CUQ175" s="72"/>
      <c r="CUR175" s="72"/>
      <c r="CUS175" s="71"/>
      <c r="CUT175" s="71"/>
      <c r="CUU175" s="71"/>
      <c r="CUV175" s="71"/>
      <c r="CUW175" s="71"/>
      <c r="CUX175" s="71"/>
      <c r="CUY175" s="71"/>
      <c r="CUZ175" s="72"/>
      <c r="CVA175" s="72"/>
      <c r="CVB175" s="72"/>
      <c r="CVC175" s="72"/>
      <c r="CVD175" s="72"/>
      <c r="CVE175" s="72"/>
      <c r="CVF175" s="72"/>
      <c r="CVG175" s="72"/>
      <c r="CVH175" s="72"/>
      <c r="CVI175" s="71"/>
      <c r="CVJ175" s="71"/>
      <c r="CVK175" s="71"/>
      <c r="CVL175" s="71"/>
      <c r="CVM175" s="71"/>
      <c r="CVN175" s="71"/>
      <c r="CVO175" s="71"/>
      <c r="CVP175" s="72"/>
      <c r="CVQ175" s="72"/>
      <c r="CVR175" s="72"/>
      <c r="CVS175" s="72"/>
      <c r="CVT175" s="72"/>
      <c r="CVU175" s="72"/>
      <c r="CVV175" s="72"/>
      <c r="CVW175" s="72"/>
      <c r="CVX175" s="72"/>
      <c r="CVY175" s="71"/>
      <c r="CVZ175" s="71"/>
      <c r="CWA175" s="71"/>
      <c r="CWB175" s="71"/>
      <c r="CWC175" s="71"/>
      <c r="CWD175" s="71"/>
      <c r="CWE175" s="71"/>
      <c r="CWF175" s="72"/>
      <c r="CWG175" s="72"/>
      <c r="CWH175" s="72"/>
      <c r="CWI175" s="72"/>
      <c r="CWJ175" s="72"/>
      <c r="CWK175" s="72"/>
      <c r="CWL175" s="72"/>
      <c r="CWM175" s="72"/>
      <c r="CWN175" s="72"/>
      <c r="CWO175" s="71"/>
      <c r="CWP175" s="71"/>
      <c r="CWQ175" s="71"/>
      <c r="CWR175" s="71"/>
      <c r="CWS175" s="71"/>
      <c r="CWT175" s="71"/>
      <c r="CWU175" s="71"/>
      <c r="CWV175" s="72"/>
      <c r="CWW175" s="72"/>
      <c r="CWX175" s="72"/>
      <c r="CWY175" s="72"/>
      <c r="CWZ175" s="72"/>
      <c r="CXA175" s="72"/>
      <c r="CXB175" s="72"/>
      <c r="CXC175" s="72"/>
      <c r="CXD175" s="72"/>
      <c r="CXE175" s="71"/>
      <c r="CXF175" s="71"/>
      <c r="CXG175" s="71"/>
      <c r="CXH175" s="71"/>
      <c r="CXI175" s="71"/>
      <c r="CXJ175" s="71"/>
      <c r="CXK175" s="71"/>
      <c r="CXL175" s="72"/>
      <c r="CXM175" s="72"/>
      <c r="CXN175" s="72"/>
      <c r="CXO175" s="72"/>
      <c r="CXP175" s="72"/>
      <c r="CXQ175" s="72"/>
      <c r="CXR175" s="72"/>
      <c r="CXS175" s="72"/>
      <c r="CXT175" s="72"/>
      <c r="CXU175" s="71"/>
      <c r="CXV175" s="71"/>
      <c r="CXW175" s="71"/>
      <c r="CXX175" s="71"/>
      <c r="CXY175" s="71"/>
      <c r="CXZ175" s="71"/>
      <c r="CYA175" s="71"/>
      <c r="CYB175" s="72"/>
      <c r="CYC175" s="72"/>
      <c r="CYD175" s="72"/>
      <c r="CYE175" s="72"/>
      <c r="CYF175" s="72"/>
      <c r="CYG175" s="72"/>
      <c r="CYH175" s="72"/>
      <c r="CYI175" s="72"/>
      <c r="CYJ175" s="72"/>
      <c r="CYK175" s="71"/>
      <c r="CYL175" s="71"/>
      <c r="CYM175" s="71"/>
      <c r="CYN175" s="71"/>
      <c r="CYO175" s="71"/>
      <c r="CYP175" s="71"/>
      <c r="CYQ175" s="71"/>
      <c r="CYR175" s="72"/>
      <c r="CYS175" s="72"/>
      <c r="CYT175" s="72"/>
      <c r="CYU175" s="72"/>
      <c r="CYV175" s="72"/>
      <c r="CYW175" s="72"/>
      <c r="CYX175" s="72"/>
      <c r="CYY175" s="72"/>
      <c r="CYZ175" s="72"/>
      <c r="CZA175" s="71"/>
      <c r="CZB175" s="71"/>
      <c r="CZC175" s="71"/>
      <c r="CZD175" s="71"/>
      <c r="CZE175" s="71"/>
      <c r="CZF175" s="71"/>
      <c r="CZG175" s="71"/>
      <c r="CZH175" s="72"/>
      <c r="CZI175" s="72"/>
      <c r="CZJ175" s="72"/>
      <c r="CZK175" s="72"/>
      <c r="CZL175" s="72"/>
      <c r="CZM175" s="72"/>
      <c r="CZN175" s="72"/>
      <c r="CZO175" s="72"/>
      <c r="CZP175" s="72"/>
      <c r="CZQ175" s="71"/>
      <c r="CZR175" s="71"/>
      <c r="CZS175" s="71"/>
      <c r="CZT175" s="71"/>
      <c r="CZU175" s="71"/>
      <c r="CZV175" s="71"/>
      <c r="CZW175" s="71"/>
      <c r="CZX175" s="72"/>
      <c r="CZY175" s="72"/>
      <c r="CZZ175" s="72"/>
      <c r="DAA175" s="72"/>
      <c r="DAB175" s="72"/>
      <c r="DAC175" s="72"/>
      <c r="DAD175" s="72"/>
      <c r="DAE175" s="72"/>
      <c r="DAF175" s="72"/>
      <c r="DAG175" s="71"/>
      <c r="DAH175" s="71"/>
      <c r="DAI175" s="71"/>
      <c r="DAJ175" s="71"/>
      <c r="DAK175" s="71"/>
      <c r="DAL175" s="71"/>
      <c r="DAM175" s="71"/>
      <c r="DAN175" s="72"/>
      <c r="DAO175" s="72"/>
      <c r="DAP175" s="72"/>
      <c r="DAQ175" s="72"/>
      <c r="DAR175" s="72"/>
      <c r="DAS175" s="72"/>
      <c r="DAT175" s="72"/>
      <c r="DAU175" s="72"/>
      <c r="DAV175" s="72"/>
      <c r="DAW175" s="71"/>
      <c r="DAX175" s="71"/>
      <c r="DAY175" s="71"/>
      <c r="DAZ175" s="71"/>
      <c r="DBA175" s="71"/>
      <c r="DBB175" s="71"/>
      <c r="DBC175" s="71"/>
      <c r="DBD175" s="72"/>
      <c r="DBE175" s="72"/>
      <c r="DBF175" s="72"/>
      <c r="DBG175" s="72"/>
      <c r="DBH175" s="72"/>
      <c r="DBI175" s="72"/>
      <c r="DBJ175" s="72"/>
      <c r="DBK175" s="72"/>
      <c r="DBL175" s="72"/>
      <c r="DBM175" s="71"/>
      <c r="DBN175" s="71"/>
      <c r="DBO175" s="71"/>
      <c r="DBP175" s="71"/>
      <c r="DBQ175" s="71"/>
      <c r="DBR175" s="71"/>
      <c r="DBS175" s="71"/>
      <c r="DBT175" s="72"/>
      <c r="DBU175" s="72"/>
      <c r="DBV175" s="72"/>
      <c r="DBW175" s="72"/>
      <c r="DBX175" s="72"/>
      <c r="DBY175" s="72"/>
      <c r="DBZ175" s="72"/>
      <c r="DCA175" s="72"/>
      <c r="DCB175" s="72"/>
      <c r="DCC175" s="71"/>
      <c r="DCD175" s="71"/>
      <c r="DCE175" s="71"/>
      <c r="DCF175" s="71"/>
      <c r="DCG175" s="71"/>
      <c r="DCH175" s="71"/>
      <c r="DCI175" s="71"/>
      <c r="DCJ175" s="72"/>
      <c r="DCK175" s="72"/>
      <c r="DCL175" s="72"/>
      <c r="DCM175" s="72"/>
      <c r="DCN175" s="72"/>
      <c r="DCO175" s="72"/>
      <c r="DCP175" s="72"/>
      <c r="DCQ175" s="72"/>
      <c r="DCR175" s="72"/>
      <c r="DCS175" s="71"/>
      <c r="DCT175" s="71"/>
      <c r="DCU175" s="71"/>
      <c r="DCV175" s="71"/>
      <c r="DCW175" s="71"/>
      <c r="DCX175" s="71"/>
      <c r="DCY175" s="71"/>
      <c r="DCZ175" s="72"/>
      <c r="DDA175" s="72"/>
      <c r="DDB175" s="72"/>
      <c r="DDC175" s="72"/>
      <c r="DDD175" s="72"/>
      <c r="DDE175" s="72"/>
      <c r="DDF175" s="72"/>
      <c r="DDG175" s="72"/>
      <c r="DDH175" s="72"/>
      <c r="DDI175" s="71"/>
      <c r="DDJ175" s="71"/>
      <c r="DDK175" s="71"/>
      <c r="DDL175" s="71"/>
      <c r="DDM175" s="71"/>
      <c r="DDN175" s="71"/>
      <c r="DDO175" s="71"/>
      <c r="DDP175" s="72"/>
      <c r="DDQ175" s="72"/>
      <c r="DDR175" s="72"/>
      <c r="DDS175" s="72"/>
      <c r="DDT175" s="72"/>
      <c r="DDU175" s="72"/>
      <c r="DDV175" s="72"/>
      <c r="DDW175" s="72"/>
      <c r="DDX175" s="72"/>
      <c r="DDY175" s="71"/>
      <c r="DDZ175" s="71"/>
      <c r="DEA175" s="71"/>
      <c r="DEB175" s="71"/>
      <c r="DEC175" s="71"/>
      <c r="DED175" s="71"/>
      <c r="DEE175" s="71"/>
      <c r="DEF175" s="72"/>
      <c r="DEG175" s="72"/>
      <c r="DEH175" s="72"/>
      <c r="DEI175" s="72"/>
      <c r="DEJ175" s="72"/>
      <c r="DEK175" s="72"/>
      <c r="DEL175" s="72"/>
      <c r="DEM175" s="72"/>
      <c r="DEN175" s="72"/>
      <c r="DEO175" s="71"/>
      <c r="DEP175" s="71"/>
      <c r="DEQ175" s="71"/>
      <c r="DER175" s="71"/>
      <c r="DES175" s="71"/>
      <c r="DET175" s="71"/>
      <c r="DEU175" s="71"/>
      <c r="DEV175" s="72"/>
      <c r="DEW175" s="72"/>
      <c r="DEX175" s="72"/>
      <c r="DEY175" s="72"/>
      <c r="DEZ175" s="72"/>
      <c r="DFA175" s="72"/>
      <c r="DFB175" s="72"/>
      <c r="DFC175" s="72"/>
      <c r="DFD175" s="72"/>
      <c r="DFE175" s="71"/>
      <c r="DFF175" s="71"/>
      <c r="DFG175" s="71"/>
      <c r="DFH175" s="71"/>
      <c r="DFI175" s="71"/>
      <c r="DFJ175" s="71"/>
      <c r="DFK175" s="71"/>
      <c r="DFL175" s="72"/>
      <c r="DFM175" s="72"/>
      <c r="DFN175" s="72"/>
      <c r="DFO175" s="72"/>
      <c r="DFP175" s="72"/>
      <c r="DFQ175" s="72"/>
      <c r="DFR175" s="72"/>
      <c r="DFS175" s="72"/>
      <c r="DFT175" s="72"/>
      <c r="DFU175" s="71"/>
      <c r="DFV175" s="71"/>
      <c r="DFW175" s="71"/>
      <c r="DFX175" s="71"/>
      <c r="DFY175" s="71"/>
      <c r="DFZ175" s="71"/>
      <c r="DGA175" s="71"/>
      <c r="DGB175" s="72"/>
      <c r="DGC175" s="72"/>
      <c r="DGD175" s="72"/>
      <c r="DGE175" s="72"/>
      <c r="DGF175" s="72"/>
      <c r="DGG175" s="72"/>
      <c r="DGH175" s="72"/>
      <c r="DGI175" s="72"/>
      <c r="DGJ175" s="72"/>
      <c r="DGK175" s="71"/>
      <c r="DGL175" s="71"/>
      <c r="DGM175" s="71"/>
      <c r="DGN175" s="71"/>
      <c r="DGO175" s="71"/>
      <c r="DGP175" s="71"/>
      <c r="DGQ175" s="71"/>
      <c r="DGR175" s="72"/>
      <c r="DGS175" s="72"/>
      <c r="DGT175" s="72"/>
      <c r="DGU175" s="72"/>
      <c r="DGV175" s="72"/>
      <c r="DGW175" s="72"/>
      <c r="DGX175" s="72"/>
      <c r="DGY175" s="72"/>
      <c r="DGZ175" s="72"/>
      <c r="DHA175" s="71"/>
      <c r="DHB175" s="71"/>
      <c r="DHC175" s="71"/>
      <c r="DHD175" s="71"/>
      <c r="DHE175" s="71"/>
      <c r="DHF175" s="71"/>
      <c r="DHG175" s="71"/>
      <c r="DHH175" s="72"/>
      <c r="DHI175" s="72"/>
      <c r="DHJ175" s="72"/>
      <c r="DHK175" s="72"/>
      <c r="DHL175" s="72"/>
      <c r="DHM175" s="72"/>
      <c r="DHN175" s="72"/>
      <c r="DHO175" s="72"/>
      <c r="DHP175" s="72"/>
      <c r="DHQ175" s="71"/>
      <c r="DHR175" s="71"/>
      <c r="DHS175" s="71"/>
      <c r="DHT175" s="71"/>
      <c r="DHU175" s="71"/>
      <c r="DHV175" s="71"/>
      <c r="DHW175" s="71"/>
      <c r="DHX175" s="72"/>
      <c r="DHY175" s="72"/>
      <c r="DHZ175" s="72"/>
      <c r="DIA175" s="72"/>
      <c r="DIB175" s="72"/>
      <c r="DIC175" s="72"/>
      <c r="DID175" s="72"/>
      <c r="DIE175" s="72"/>
      <c r="DIF175" s="72"/>
      <c r="DIG175" s="71"/>
      <c r="DIH175" s="71"/>
      <c r="DII175" s="71"/>
      <c r="DIJ175" s="71"/>
      <c r="DIK175" s="71"/>
      <c r="DIL175" s="71"/>
      <c r="DIM175" s="71"/>
      <c r="DIN175" s="72"/>
      <c r="DIO175" s="72"/>
      <c r="DIP175" s="72"/>
      <c r="DIQ175" s="72"/>
      <c r="DIR175" s="72"/>
      <c r="DIS175" s="72"/>
      <c r="DIT175" s="72"/>
      <c r="DIU175" s="72"/>
      <c r="DIV175" s="72"/>
      <c r="DIW175" s="71"/>
      <c r="DIX175" s="71"/>
      <c r="DIY175" s="71"/>
      <c r="DIZ175" s="71"/>
      <c r="DJA175" s="71"/>
      <c r="DJB175" s="71"/>
      <c r="DJC175" s="71"/>
      <c r="DJD175" s="72"/>
      <c r="DJE175" s="72"/>
      <c r="DJF175" s="72"/>
      <c r="DJG175" s="72"/>
      <c r="DJH175" s="72"/>
      <c r="DJI175" s="72"/>
      <c r="DJJ175" s="72"/>
      <c r="DJK175" s="72"/>
      <c r="DJL175" s="72"/>
      <c r="DJM175" s="71"/>
      <c r="DJN175" s="71"/>
      <c r="DJO175" s="71"/>
      <c r="DJP175" s="71"/>
      <c r="DJQ175" s="71"/>
      <c r="DJR175" s="71"/>
      <c r="DJS175" s="71"/>
      <c r="DJT175" s="72"/>
      <c r="DJU175" s="72"/>
      <c r="DJV175" s="72"/>
      <c r="DJW175" s="72"/>
      <c r="DJX175" s="72"/>
      <c r="DJY175" s="72"/>
      <c r="DJZ175" s="72"/>
      <c r="DKA175" s="72"/>
      <c r="DKB175" s="72"/>
      <c r="DKC175" s="71"/>
      <c r="DKD175" s="71"/>
      <c r="DKE175" s="71"/>
      <c r="DKF175" s="71"/>
      <c r="DKG175" s="71"/>
      <c r="DKH175" s="71"/>
      <c r="DKI175" s="71"/>
      <c r="DKJ175" s="72"/>
      <c r="DKK175" s="72"/>
      <c r="DKL175" s="72"/>
      <c r="DKM175" s="72"/>
      <c r="DKN175" s="72"/>
      <c r="DKO175" s="72"/>
      <c r="DKP175" s="72"/>
      <c r="DKQ175" s="72"/>
      <c r="DKR175" s="72"/>
      <c r="DKS175" s="71"/>
      <c r="DKT175" s="71"/>
      <c r="DKU175" s="71"/>
      <c r="DKV175" s="71"/>
      <c r="DKW175" s="71"/>
      <c r="DKX175" s="71"/>
      <c r="DKY175" s="71"/>
      <c r="DKZ175" s="72"/>
      <c r="DLA175" s="72"/>
      <c r="DLB175" s="72"/>
      <c r="DLC175" s="72"/>
      <c r="DLD175" s="72"/>
      <c r="DLE175" s="72"/>
      <c r="DLF175" s="72"/>
      <c r="DLG175" s="72"/>
      <c r="DLH175" s="72"/>
      <c r="DLI175" s="71"/>
      <c r="DLJ175" s="71"/>
      <c r="DLK175" s="71"/>
      <c r="DLL175" s="71"/>
      <c r="DLM175" s="71"/>
      <c r="DLN175" s="71"/>
      <c r="DLO175" s="71"/>
      <c r="DLP175" s="72"/>
      <c r="DLQ175" s="72"/>
      <c r="DLR175" s="72"/>
      <c r="DLS175" s="72"/>
      <c r="DLT175" s="72"/>
      <c r="DLU175" s="72"/>
      <c r="DLV175" s="72"/>
      <c r="DLW175" s="72"/>
      <c r="DLX175" s="72"/>
      <c r="DLY175" s="71"/>
      <c r="DLZ175" s="71"/>
      <c r="DMA175" s="71"/>
      <c r="DMB175" s="71"/>
      <c r="DMC175" s="71"/>
      <c r="DMD175" s="71"/>
      <c r="DME175" s="71"/>
      <c r="DMF175" s="72"/>
      <c r="DMG175" s="72"/>
      <c r="DMH175" s="72"/>
      <c r="DMI175" s="72"/>
      <c r="DMJ175" s="72"/>
      <c r="DMK175" s="72"/>
      <c r="DML175" s="72"/>
      <c r="DMM175" s="72"/>
      <c r="DMN175" s="72"/>
      <c r="DMO175" s="71"/>
      <c r="DMP175" s="71"/>
      <c r="DMQ175" s="71"/>
      <c r="DMR175" s="71"/>
      <c r="DMS175" s="71"/>
      <c r="DMT175" s="71"/>
      <c r="DMU175" s="71"/>
      <c r="DMV175" s="72"/>
      <c r="DMW175" s="72"/>
      <c r="DMX175" s="72"/>
      <c r="DMY175" s="72"/>
      <c r="DMZ175" s="72"/>
      <c r="DNA175" s="72"/>
      <c r="DNB175" s="72"/>
      <c r="DNC175" s="72"/>
      <c r="DND175" s="72"/>
      <c r="DNE175" s="71"/>
      <c r="DNF175" s="71"/>
      <c r="DNG175" s="71"/>
      <c r="DNH175" s="71"/>
      <c r="DNI175" s="71"/>
      <c r="DNJ175" s="71"/>
      <c r="DNK175" s="71"/>
      <c r="DNL175" s="72"/>
      <c r="DNM175" s="72"/>
      <c r="DNN175" s="72"/>
      <c r="DNO175" s="72"/>
      <c r="DNP175" s="72"/>
      <c r="DNQ175" s="72"/>
      <c r="DNR175" s="72"/>
      <c r="DNS175" s="72"/>
      <c r="DNT175" s="72"/>
      <c r="DNU175" s="71"/>
      <c r="DNV175" s="71"/>
      <c r="DNW175" s="71"/>
      <c r="DNX175" s="71"/>
      <c r="DNY175" s="71"/>
      <c r="DNZ175" s="71"/>
      <c r="DOA175" s="71"/>
      <c r="DOB175" s="72"/>
      <c r="DOC175" s="72"/>
      <c r="DOD175" s="72"/>
      <c r="DOE175" s="72"/>
      <c r="DOF175" s="72"/>
      <c r="DOG175" s="72"/>
      <c r="DOH175" s="72"/>
      <c r="DOI175" s="72"/>
      <c r="DOJ175" s="72"/>
      <c r="DOK175" s="71"/>
      <c r="DOL175" s="71"/>
      <c r="DOM175" s="71"/>
      <c r="DON175" s="71"/>
      <c r="DOO175" s="71"/>
      <c r="DOP175" s="71"/>
      <c r="DOQ175" s="71"/>
      <c r="DOR175" s="72"/>
      <c r="DOS175" s="72"/>
      <c r="DOT175" s="72"/>
      <c r="DOU175" s="72"/>
      <c r="DOV175" s="72"/>
      <c r="DOW175" s="72"/>
      <c r="DOX175" s="72"/>
      <c r="DOY175" s="72"/>
      <c r="DOZ175" s="72"/>
      <c r="DPA175" s="71"/>
      <c r="DPB175" s="71"/>
      <c r="DPC175" s="71"/>
      <c r="DPD175" s="71"/>
      <c r="DPE175" s="71"/>
      <c r="DPF175" s="71"/>
      <c r="DPG175" s="71"/>
      <c r="DPH175" s="72"/>
      <c r="DPI175" s="72"/>
      <c r="DPJ175" s="72"/>
      <c r="DPK175" s="72"/>
      <c r="DPL175" s="72"/>
      <c r="DPM175" s="72"/>
      <c r="DPN175" s="72"/>
      <c r="DPO175" s="72"/>
      <c r="DPP175" s="72"/>
      <c r="DPQ175" s="71"/>
      <c r="DPR175" s="71"/>
      <c r="DPS175" s="71"/>
      <c r="DPT175" s="71"/>
      <c r="DPU175" s="71"/>
      <c r="DPV175" s="71"/>
      <c r="DPW175" s="71"/>
      <c r="DPX175" s="72"/>
      <c r="DPY175" s="72"/>
      <c r="DPZ175" s="72"/>
      <c r="DQA175" s="72"/>
      <c r="DQB175" s="72"/>
      <c r="DQC175" s="72"/>
      <c r="DQD175" s="72"/>
      <c r="DQE175" s="72"/>
      <c r="DQF175" s="72"/>
      <c r="DQG175" s="71"/>
      <c r="DQH175" s="71"/>
      <c r="DQI175" s="71"/>
      <c r="DQJ175" s="71"/>
      <c r="DQK175" s="71"/>
      <c r="DQL175" s="71"/>
      <c r="DQM175" s="71"/>
      <c r="DQN175" s="72"/>
      <c r="DQO175" s="72"/>
      <c r="DQP175" s="72"/>
      <c r="DQQ175" s="72"/>
      <c r="DQR175" s="72"/>
      <c r="DQS175" s="72"/>
      <c r="DQT175" s="72"/>
      <c r="DQU175" s="72"/>
      <c r="DQV175" s="72"/>
      <c r="DQW175" s="71"/>
      <c r="DQX175" s="71"/>
      <c r="DQY175" s="71"/>
      <c r="DQZ175" s="71"/>
      <c r="DRA175" s="71"/>
      <c r="DRB175" s="71"/>
      <c r="DRC175" s="71"/>
      <c r="DRD175" s="72"/>
      <c r="DRE175" s="72"/>
      <c r="DRF175" s="72"/>
      <c r="DRG175" s="72"/>
      <c r="DRH175" s="72"/>
      <c r="DRI175" s="72"/>
      <c r="DRJ175" s="72"/>
      <c r="DRK175" s="72"/>
      <c r="DRL175" s="72"/>
      <c r="DRM175" s="71"/>
      <c r="DRN175" s="71"/>
      <c r="DRO175" s="71"/>
      <c r="DRP175" s="71"/>
      <c r="DRQ175" s="71"/>
      <c r="DRR175" s="71"/>
      <c r="DRS175" s="71"/>
      <c r="DRT175" s="72"/>
      <c r="DRU175" s="72"/>
      <c r="DRV175" s="72"/>
      <c r="DRW175" s="72"/>
      <c r="DRX175" s="72"/>
      <c r="DRY175" s="72"/>
      <c r="DRZ175" s="72"/>
      <c r="DSA175" s="72"/>
      <c r="DSB175" s="72"/>
      <c r="DSC175" s="71"/>
      <c r="DSD175" s="71"/>
      <c r="DSE175" s="71"/>
      <c r="DSF175" s="71"/>
      <c r="DSG175" s="71"/>
      <c r="DSH175" s="71"/>
      <c r="DSI175" s="71"/>
      <c r="DSJ175" s="72"/>
      <c r="DSK175" s="72"/>
      <c r="DSL175" s="72"/>
      <c r="DSM175" s="72"/>
      <c r="DSN175" s="72"/>
      <c r="DSO175" s="72"/>
      <c r="DSP175" s="72"/>
      <c r="DSQ175" s="72"/>
      <c r="DSR175" s="72"/>
      <c r="DSS175" s="71"/>
      <c r="DST175" s="71"/>
      <c r="DSU175" s="71"/>
      <c r="DSV175" s="71"/>
      <c r="DSW175" s="71"/>
      <c r="DSX175" s="71"/>
      <c r="DSY175" s="71"/>
      <c r="DSZ175" s="72"/>
      <c r="DTA175" s="72"/>
      <c r="DTB175" s="72"/>
      <c r="DTC175" s="72"/>
      <c r="DTD175" s="72"/>
      <c r="DTE175" s="72"/>
      <c r="DTF175" s="72"/>
      <c r="DTG175" s="72"/>
      <c r="DTH175" s="72"/>
      <c r="DTI175" s="71"/>
      <c r="DTJ175" s="71"/>
      <c r="DTK175" s="71"/>
      <c r="DTL175" s="71"/>
      <c r="DTM175" s="71"/>
      <c r="DTN175" s="71"/>
      <c r="DTO175" s="71"/>
      <c r="DTP175" s="72"/>
      <c r="DTQ175" s="72"/>
      <c r="DTR175" s="72"/>
      <c r="DTS175" s="72"/>
      <c r="DTT175" s="72"/>
      <c r="DTU175" s="72"/>
      <c r="DTV175" s="72"/>
      <c r="DTW175" s="72"/>
      <c r="DTX175" s="72"/>
      <c r="DTY175" s="71"/>
      <c r="DTZ175" s="71"/>
      <c r="DUA175" s="71"/>
      <c r="DUB175" s="71"/>
      <c r="DUC175" s="71"/>
      <c r="DUD175" s="71"/>
      <c r="DUE175" s="71"/>
      <c r="DUF175" s="72"/>
      <c r="DUG175" s="72"/>
      <c r="DUH175" s="72"/>
      <c r="DUI175" s="72"/>
      <c r="DUJ175" s="72"/>
      <c r="DUK175" s="72"/>
      <c r="DUL175" s="72"/>
      <c r="DUM175" s="72"/>
      <c r="DUN175" s="72"/>
      <c r="DUO175" s="71"/>
      <c r="DUP175" s="71"/>
      <c r="DUQ175" s="71"/>
      <c r="DUR175" s="71"/>
      <c r="DUS175" s="71"/>
      <c r="DUT175" s="71"/>
      <c r="DUU175" s="71"/>
      <c r="DUV175" s="72"/>
      <c r="DUW175" s="72"/>
      <c r="DUX175" s="72"/>
      <c r="DUY175" s="72"/>
      <c r="DUZ175" s="72"/>
      <c r="DVA175" s="72"/>
      <c r="DVB175" s="72"/>
      <c r="DVC175" s="72"/>
      <c r="DVD175" s="72"/>
      <c r="DVE175" s="71"/>
      <c r="DVF175" s="71"/>
      <c r="DVG175" s="71"/>
      <c r="DVH175" s="71"/>
      <c r="DVI175" s="71"/>
      <c r="DVJ175" s="71"/>
      <c r="DVK175" s="71"/>
      <c r="DVL175" s="72"/>
      <c r="DVM175" s="72"/>
      <c r="DVN175" s="72"/>
      <c r="DVO175" s="72"/>
      <c r="DVP175" s="72"/>
      <c r="DVQ175" s="72"/>
      <c r="DVR175" s="72"/>
      <c r="DVS175" s="72"/>
      <c r="DVT175" s="72"/>
      <c r="DVU175" s="71"/>
      <c r="DVV175" s="71"/>
      <c r="DVW175" s="71"/>
      <c r="DVX175" s="71"/>
      <c r="DVY175" s="71"/>
      <c r="DVZ175" s="71"/>
      <c r="DWA175" s="71"/>
      <c r="DWB175" s="72"/>
      <c r="DWC175" s="72"/>
      <c r="DWD175" s="72"/>
      <c r="DWE175" s="72"/>
      <c r="DWF175" s="72"/>
      <c r="DWG175" s="72"/>
      <c r="DWH175" s="72"/>
      <c r="DWI175" s="72"/>
      <c r="DWJ175" s="72"/>
      <c r="DWK175" s="71"/>
      <c r="DWL175" s="71"/>
      <c r="DWM175" s="71"/>
      <c r="DWN175" s="71"/>
      <c r="DWO175" s="71"/>
      <c r="DWP175" s="71"/>
      <c r="DWQ175" s="71"/>
      <c r="DWR175" s="72"/>
      <c r="DWS175" s="72"/>
      <c r="DWT175" s="72"/>
      <c r="DWU175" s="72"/>
      <c r="DWV175" s="72"/>
      <c r="DWW175" s="72"/>
      <c r="DWX175" s="72"/>
      <c r="DWY175" s="72"/>
      <c r="DWZ175" s="72"/>
      <c r="DXA175" s="71"/>
      <c r="DXB175" s="71"/>
      <c r="DXC175" s="71"/>
      <c r="DXD175" s="71"/>
      <c r="DXE175" s="71"/>
      <c r="DXF175" s="71"/>
      <c r="DXG175" s="71"/>
      <c r="DXH175" s="72"/>
      <c r="DXI175" s="72"/>
      <c r="DXJ175" s="72"/>
      <c r="DXK175" s="72"/>
      <c r="DXL175" s="72"/>
      <c r="DXM175" s="72"/>
      <c r="DXN175" s="72"/>
      <c r="DXO175" s="72"/>
      <c r="DXP175" s="72"/>
      <c r="DXQ175" s="71"/>
      <c r="DXR175" s="71"/>
      <c r="DXS175" s="71"/>
      <c r="DXT175" s="71"/>
      <c r="DXU175" s="71"/>
      <c r="DXV175" s="71"/>
      <c r="DXW175" s="71"/>
      <c r="DXX175" s="72"/>
      <c r="DXY175" s="72"/>
      <c r="DXZ175" s="72"/>
      <c r="DYA175" s="72"/>
      <c r="DYB175" s="72"/>
      <c r="DYC175" s="72"/>
      <c r="DYD175" s="72"/>
      <c r="DYE175" s="72"/>
      <c r="DYF175" s="72"/>
      <c r="DYG175" s="71"/>
      <c r="DYH175" s="71"/>
      <c r="DYI175" s="71"/>
      <c r="DYJ175" s="71"/>
      <c r="DYK175" s="71"/>
      <c r="DYL175" s="71"/>
      <c r="DYM175" s="71"/>
      <c r="DYN175" s="72"/>
      <c r="DYO175" s="72"/>
      <c r="DYP175" s="72"/>
      <c r="DYQ175" s="72"/>
      <c r="DYR175" s="72"/>
      <c r="DYS175" s="72"/>
      <c r="DYT175" s="72"/>
      <c r="DYU175" s="72"/>
      <c r="DYV175" s="72"/>
      <c r="DYW175" s="71"/>
      <c r="DYX175" s="71"/>
      <c r="DYY175" s="71"/>
      <c r="DYZ175" s="71"/>
      <c r="DZA175" s="71"/>
      <c r="DZB175" s="71"/>
      <c r="DZC175" s="71"/>
      <c r="DZD175" s="72"/>
      <c r="DZE175" s="72"/>
      <c r="DZF175" s="72"/>
      <c r="DZG175" s="72"/>
      <c r="DZH175" s="72"/>
      <c r="DZI175" s="72"/>
      <c r="DZJ175" s="72"/>
      <c r="DZK175" s="72"/>
      <c r="DZL175" s="72"/>
      <c r="DZM175" s="71"/>
      <c r="DZN175" s="71"/>
      <c r="DZO175" s="71"/>
      <c r="DZP175" s="71"/>
      <c r="DZQ175" s="71"/>
      <c r="DZR175" s="71"/>
      <c r="DZS175" s="71"/>
      <c r="DZT175" s="72"/>
      <c r="DZU175" s="72"/>
      <c r="DZV175" s="72"/>
      <c r="DZW175" s="72"/>
      <c r="DZX175" s="72"/>
      <c r="DZY175" s="72"/>
      <c r="DZZ175" s="72"/>
      <c r="EAA175" s="72"/>
      <c r="EAB175" s="72"/>
      <c r="EAC175" s="71"/>
      <c r="EAD175" s="71"/>
      <c r="EAE175" s="71"/>
      <c r="EAF175" s="71"/>
      <c r="EAG175" s="71"/>
      <c r="EAH175" s="71"/>
      <c r="EAI175" s="71"/>
      <c r="EAJ175" s="72"/>
      <c r="EAK175" s="72"/>
      <c r="EAL175" s="72"/>
      <c r="EAM175" s="72"/>
      <c r="EAN175" s="72"/>
      <c r="EAO175" s="72"/>
      <c r="EAP175" s="72"/>
      <c r="EAQ175" s="72"/>
      <c r="EAR175" s="72"/>
      <c r="EAS175" s="71"/>
      <c r="EAT175" s="71"/>
      <c r="EAU175" s="71"/>
      <c r="EAV175" s="71"/>
      <c r="EAW175" s="71"/>
      <c r="EAX175" s="71"/>
      <c r="EAY175" s="71"/>
      <c r="EAZ175" s="72"/>
      <c r="EBA175" s="72"/>
      <c r="EBB175" s="72"/>
      <c r="EBC175" s="72"/>
      <c r="EBD175" s="72"/>
      <c r="EBE175" s="72"/>
      <c r="EBF175" s="72"/>
      <c r="EBG175" s="72"/>
      <c r="EBH175" s="72"/>
      <c r="EBI175" s="71"/>
      <c r="EBJ175" s="71"/>
      <c r="EBK175" s="71"/>
      <c r="EBL175" s="71"/>
      <c r="EBM175" s="71"/>
      <c r="EBN175" s="71"/>
      <c r="EBO175" s="71"/>
      <c r="EBP175" s="72"/>
      <c r="EBQ175" s="72"/>
      <c r="EBR175" s="72"/>
      <c r="EBS175" s="72"/>
      <c r="EBT175" s="72"/>
      <c r="EBU175" s="72"/>
      <c r="EBV175" s="72"/>
      <c r="EBW175" s="72"/>
      <c r="EBX175" s="72"/>
      <c r="EBY175" s="71"/>
      <c r="EBZ175" s="71"/>
      <c r="ECA175" s="71"/>
      <c r="ECB175" s="71"/>
      <c r="ECC175" s="71"/>
      <c r="ECD175" s="71"/>
      <c r="ECE175" s="71"/>
      <c r="ECF175" s="72"/>
      <c r="ECG175" s="72"/>
      <c r="ECH175" s="72"/>
      <c r="ECI175" s="72"/>
      <c r="ECJ175" s="72"/>
      <c r="ECK175" s="72"/>
      <c r="ECL175" s="72"/>
      <c r="ECM175" s="72"/>
      <c r="ECN175" s="72"/>
      <c r="ECO175" s="71"/>
      <c r="ECP175" s="71"/>
      <c r="ECQ175" s="71"/>
      <c r="ECR175" s="71"/>
      <c r="ECS175" s="71"/>
      <c r="ECT175" s="71"/>
      <c r="ECU175" s="71"/>
      <c r="ECV175" s="72"/>
      <c r="ECW175" s="72"/>
      <c r="ECX175" s="72"/>
      <c r="ECY175" s="72"/>
      <c r="ECZ175" s="72"/>
      <c r="EDA175" s="72"/>
      <c r="EDB175" s="72"/>
      <c r="EDC175" s="72"/>
      <c r="EDD175" s="72"/>
      <c r="EDE175" s="71"/>
      <c r="EDF175" s="71"/>
      <c r="EDG175" s="71"/>
      <c r="EDH175" s="71"/>
      <c r="EDI175" s="71"/>
      <c r="EDJ175" s="71"/>
      <c r="EDK175" s="71"/>
      <c r="EDL175" s="72"/>
      <c r="EDM175" s="72"/>
      <c r="EDN175" s="72"/>
      <c r="EDO175" s="72"/>
      <c r="EDP175" s="72"/>
      <c r="EDQ175" s="72"/>
      <c r="EDR175" s="72"/>
      <c r="EDS175" s="72"/>
      <c r="EDT175" s="72"/>
      <c r="EDU175" s="71"/>
      <c r="EDV175" s="71"/>
      <c r="EDW175" s="71"/>
      <c r="EDX175" s="71"/>
      <c r="EDY175" s="71"/>
      <c r="EDZ175" s="71"/>
      <c r="EEA175" s="71"/>
      <c r="EEB175" s="72"/>
      <c r="EEC175" s="72"/>
      <c r="EED175" s="72"/>
      <c r="EEE175" s="72"/>
      <c r="EEF175" s="72"/>
      <c r="EEG175" s="72"/>
      <c r="EEH175" s="72"/>
      <c r="EEI175" s="72"/>
      <c r="EEJ175" s="72"/>
      <c r="EEK175" s="71"/>
      <c r="EEL175" s="71"/>
      <c r="EEM175" s="71"/>
      <c r="EEN175" s="71"/>
      <c r="EEO175" s="71"/>
      <c r="EEP175" s="71"/>
      <c r="EEQ175" s="71"/>
      <c r="EER175" s="72"/>
      <c r="EES175" s="72"/>
      <c r="EET175" s="72"/>
      <c r="EEU175" s="72"/>
      <c r="EEV175" s="72"/>
      <c r="EEW175" s="72"/>
      <c r="EEX175" s="72"/>
      <c r="EEY175" s="72"/>
      <c r="EEZ175" s="72"/>
      <c r="EFA175" s="71"/>
      <c r="EFB175" s="71"/>
      <c r="EFC175" s="71"/>
      <c r="EFD175" s="71"/>
      <c r="EFE175" s="71"/>
      <c r="EFF175" s="71"/>
      <c r="EFG175" s="71"/>
      <c r="EFH175" s="72"/>
      <c r="EFI175" s="72"/>
      <c r="EFJ175" s="72"/>
      <c r="EFK175" s="72"/>
      <c r="EFL175" s="72"/>
      <c r="EFM175" s="72"/>
      <c r="EFN175" s="72"/>
      <c r="EFO175" s="72"/>
      <c r="EFP175" s="72"/>
      <c r="EFQ175" s="71"/>
      <c r="EFR175" s="71"/>
      <c r="EFS175" s="71"/>
      <c r="EFT175" s="71"/>
      <c r="EFU175" s="71"/>
      <c r="EFV175" s="71"/>
      <c r="EFW175" s="71"/>
      <c r="EFX175" s="72"/>
      <c r="EFY175" s="72"/>
      <c r="EFZ175" s="72"/>
      <c r="EGA175" s="72"/>
      <c r="EGB175" s="72"/>
      <c r="EGC175" s="72"/>
      <c r="EGD175" s="72"/>
      <c r="EGE175" s="72"/>
      <c r="EGF175" s="72"/>
      <c r="EGG175" s="71"/>
      <c r="EGH175" s="71"/>
      <c r="EGI175" s="71"/>
      <c r="EGJ175" s="71"/>
      <c r="EGK175" s="71"/>
      <c r="EGL175" s="71"/>
      <c r="EGM175" s="71"/>
      <c r="EGN175" s="72"/>
      <c r="EGO175" s="72"/>
      <c r="EGP175" s="72"/>
      <c r="EGQ175" s="72"/>
      <c r="EGR175" s="72"/>
      <c r="EGS175" s="72"/>
      <c r="EGT175" s="72"/>
      <c r="EGU175" s="72"/>
      <c r="EGV175" s="72"/>
      <c r="EGW175" s="71"/>
      <c r="EGX175" s="71"/>
      <c r="EGY175" s="71"/>
      <c r="EGZ175" s="71"/>
      <c r="EHA175" s="71"/>
      <c r="EHB175" s="71"/>
      <c r="EHC175" s="71"/>
      <c r="EHD175" s="72"/>
      <c r="EHE175" s="72"/>
      <c r="EHF175" s="72"/>
      <c r="EHG175" s="72"/>
      <c r="EHH175" s="72"/>
      <c r="EHI175" s="72"/>
      <c r="EHJ175" s="72"/>
      <c r="EHK175" s="72"/>
      <c r="EHL175" s="72"/>
      <c r="EHM175" s="71"/>
      <c r="EHN175" s="71"/>
      <c r="EHO175" s="71"/>
      <c r="EHP175" s="71"/>
      <c r="EHQ175" s="71"/>
      <c r="EHR175" s="71"/>
      <c r="EHS175" s="71"/>
      <c r="EHT175" s="72"/>
      <c r="EHU175" s="72"/>
      <c r="EHV175" s="72"/>
      <c r="EHW175" s="72"/>
      <c r="EHX175" s="72"/>
      <c r="EHY175" s="72"/>
      <c r="EHZ175" s="72"/>
      <c r="EIA175" s="72"/>
      <c r="EIB175" s="72"/>
      <c r="EIC175" s="71"/>
      <c r="EID175" s="71"/>
      <c r="EIE175" s="71"/>
      <c r="EIF175" s="71"/>
      <c r="EIG175" s="71"/>
      <c r="EIH175" s="71"/>
      <c r="EII175" s="71"/>
      <c r="EIJ175" s="72"/>
      <c r="EIK175" s="72"/>
      <c r="EIL175" s="72"/>
      <c r="EIM175" s="72"/>
      <c r="EIN175" s="72"/>
      <c r="EIO175" s="72"/>
      <c r="EIP175" s="72"/>
      <c r="EIQ175" s="72"/>
      <c r="EIR175" s="72"/>
      <c r="EIS175" s="71"/>
      <c r="EIT175" s="71"/>
      <c r="EIU175" s="71"/>
      <c r="EIV175" s="71"/>
      <c r="EIW175" s="71"/>
      <c r="EIX175" s="71"/>
      <c r="EIY175" s="71"/>
      <c r="EIZ175" s="72"/>
      <c r="EJA175" s="72"/>
      <c r="EJB175" s="72"/>
      <c r="EJC175" s="72"/>
      <c r="EJD175" s="72"/>
      <c r="EJE175" s="72"/>
      <c r="EJF175" s="72"/>
      <c r="EJG175" s="72"/>
      <c r="EJH175" s="72"/>
      <c r="EJI175" s="71"/>
      <c r="EJJ175" s="71"/>
      <c r="EJK175" s="71"/>
      <c r="EJL175" s="71"/>
      <c r="EJM175" s="71"/>
      <c r="EJN175" s="71"/>
      <c r="EJO175" s="71"/>
      <c r="EJP175" s="72"/>
      <c r="EJQ175" s="72"/>
      <c r="EJR175" s="72"/>
      <c r="EJS175" s="72"/>
      <c r="EJT175" s="72"/>
      <c r="EJU175" s="72"/>
      <c r="EJV175" s="72"/>
      <c r="EJW175" s="72"/>
      <c r="EJX175" s="72"/>
      <c r="EJY175" s="71"/>
      <c r="EJZ175" s="71"/>
      <c r="EKA175" s="71"/>
      <c r="EKB175" s="71"/>
      <c r="EKC175" s="71"/>
      <c r="EKD175" s="71"/>
      <c r="EKE175" s="71"/>
      <c r="EKF175" s="72"/>
      <c r="EKG175" s="72"/>
      <c r="EKH175" s="72"/>
      <c r="EKI175" s="72"/>
      <c r="EKJ175" s="72"/>
      <c r="EKK175" s="72"/>
      <c r="EKL175" s="72"/>
      <c r="EKM175" s="72"/>
      <c r="EKN175" s="72"/>
      <c r="EKO175" s="71"/>
      <c r="EKP175" s="71"/>
      <c r="EKQ175" s="71"/>
      <c r="EKR175" s="71"/>
      <c r="EKS175" s="71"/>
      <c r="EKT175" s="71"/>
      <c r="EKU175" s="71"/>
      <c r="EKV175" s="72"/>
      <c r="EKW175" s="72"/>
      <c r="EKX175" s="72"/>
      <c r="EKY175" s="72"/>
      <c r="EKZ175" s="72"/>
      <c r="ELA175" s="72"/>
      <c r="ELB175" s="72"/>
      <c r="ELC175" s="72"/>
      <c r="ELD175" s="72"/>
      <c r="ELE175" s="71"/>
      <c r="ELF175" s="71"/>
      <c r="ELG175" s="71"/>
      <c r="ELH175" s="71"/>
      <c r="ELI175" s="71"/>
      <c r="ELJ175" s="71"/>
      <c r="ELK175" s="71"/>
      <c r="ELL175" s="72"/>
      <c r="ELM175" s="72"/>
      <c r="ELN175" s="72"/>
      <c r="ELO175" s="72"/>
      <c r="ELP175" s="72"/>
      <c r="ELQ175" s="72"/>
      <c r="ELR175" s="72"/>
      <c r="ELS175" s="72"/>
      <c r="ELT175" s="72"/>
      <c r="ELU175" s="71"/>
      <c r="ELV175" s="71"/>
      <c r="ELW175" s="71"/>
      <c r="ELX175" s="71"/>
      <c r="ELY175" s="71"/>
      <c r="ELZ175" s="71"/>
      <c r="EMA175" s="71"/>
      <c r="EMB175" s="72"/>
      <c r="EMC175" s="72"/>
      <c r="EMD175" s="72"/>
      <c r="EME175" s="72"/>
      <c r="EMF175" s="72"/>
      <c r="EMG175" s="72"/>
      <c r="EMH175" s="72"/>
      <c r="EMI175" s="72"/>
      <c r="EMJ175" s="72"/>
      <c r="EMK175" s="71"/>
      <c r="EML175" s="71"/>
      <c r="EMM175" s="71"/>
      <c r="EMN175" s="71"/>
      <c r="EMO175" s="71"/>
      <c r="EMP175" s="71"/>
      <c r="EMQ175" s="71"/>
      <c r="EMR175" s="72"/>
      <c r="EMS175" s="72"/>
      <c r="EMT175" s="72"/>
      <c r="EMU175" s="72"/>
      <c r="EMV175" s="72"/>
      <c r="EMW175" s="72"/>
      <c r="EMX175" s="72"/>
      <c r="EMY175" s="72"/>
      <c r="EMZ175" s="72"/>
      <c r="ENA175" s="71"/>
      <c r="ENB175" s="71"/>
      <c r="ENC175" s="71"/>
      <c r="END175" s="71"/>
      <c r="ENE175" s="71"/>
      <c r="ENF175" s="71"/>
      <c r="ENG175" s="71"/>
      <c r="ENH175" s="72"/>
      <c r="ENI175" s="72"/>
      <c r="ENJ175" s="72"/>
      <c r="ENK175" s="72"/>
      <c r="ENL175" s="72"/>
      <c r="ENM175" s="72"/>
      <c r="ENN175" s="72"/>
      <c r="ENO175" s="72"/>
      <c r="ENP175" s="72"/>
      <c r="ENQ175" s="71"/>
      <c r="ENR175" s="71"/>
      <c r="ENS175" s="71"/>
      <c r="ENT175" s="71"/>
      <c r="ENU175" s="71"/>
      <c r="ENV175" s="71"/>
      <c r="ENW175" s="71"/>
      <c r="ENX175" s="72"/>
      <c r="ENY175" s="72"/>
      <c r="ENZ175" s="72"/>
      <c r="EOA175" s="72"/>
      <c r="EOB175" s="72"/>
      <c r="EOC175" s="72"/>
      <c r="EOD175" s="72"/>
      <c r="EOE175" s="72"/>
      <c r="EOF175" s="72"/>
      <c r="EOG175" s="71"/>
      <c r="EOH175" s="71"/>
      <c r="EOI175" s="71"/>
      <c r="EOJ175" s="71"/>
      <c r="EOK175" s="71"/>
      <c r="EOL175" s="71"/>
      <c r="EOM175" s="71"/>
      <c r="EON175" s="72"/>
      <c r="EOO175" s="72"/>
      <c r="EOP175" s="72"/>
      <c r="EOQ175" s="72"/>
      <c r="EOR175" s="72"/>
      <c r="EOS175" s="72"/>
      <c r="EOT175" s="72"/>
      <c r="EOU175" s="72"/>
      <c r="EOV175" s="72"/>
      <c r="EOW175" s="71"/>
      <c r="EOX175" s="71"/>
      <c r="EOY175" s="71"/>
      <c r="EOZ175" s="71"/>
      <c r="EPA175" s="71"/>
      <c r="EPB175" s="71"/>
      <c r="EPC175" s="71"/>
      <c r="EPD175" s="72"/>
      <c r="EPE175" s="72"/>
      <c r="EPF175" s="72"/>
      <c r="EPG175" s="72"/>
      <c r="EPH175" s="72"/>
      <c r="EPI175" s="72"/>
      <c r="EPJ175" s="72"/>
      <c r="EPK175" s="72"/>
      <c r="EPL175" s="72"/>
      <c r="EPM175" s="71"/>
      <c r="EPN175" s="71"/>
      <c r="EPO175" s="71"/>
      <c r="EPP175" s="71"/>
      <c r="EPQ175" s="71"/>
      <c r="EPR175" s="71"/>
      <c r="EPS175" s="71"/>
      <c r="EPT175" s="72"/>
      <c r="EPU175" s="72"/>
      <c r="EPV175" s="72"/>
      <c r="EPW175" s="72"/>
      <c r="EPX175" s="72"/>
      <c r="EPY175" s="72"/>
      <c r="EPZ175" s="72"/>
      <c r="EQA175" s="72"/>
      <c r="EQB175" s="72"/>
      <c r="EQC175" s="71"/>
      <c r="EQD175" s="71"/>
      <c r="EQE175" s="71"/>
      <c r="EQF175" s="71"/>
      <c r="EQG175" s="71"/>
      <c r="EQH175" s="71"/>
      <c r="EQI175" s="71"/>
      <c r="EQJ175" s="72"/>
      <c r="EQK175" s="72"/>
      <c r="EQL175" s="72"/>
      <c r="EQM175" s="72"/>
      <c r="EQN175" s="72"/>
      <c r="EQO175" s="72"/>
      <c r="EQP175" s="72"/>
      <c r="EQQ175" s="72"/>
      <c r="EQR175" s="72"/>
      <c r="EQS175" s="71"/>
      <c r="EQT175" s="71"/>
      <c r="EQU175" s="71"/>
      <c r="EQV175" s="71"/>
      <c r="EQW175" s="71"/>
      <c r="EQX175" s="71"/>
      <c r="EQY175" s="71"/>
      <c r="EQZ175" s="72"/>
      <c r="ERA175" s="72"/>
      <c r="ERB175" s="72"/>
      <c r="ERC175" s="72"/>
      <c r="ERD175" s="72"/>
      <c r="ERE175" s="72"/>
      <c r="ERF175" s="72"/>
      <c r="ERG175" s="72"/>
      <c r="ERH175" s="72"/>
      <c r="ERI175" s="71"/>
      <c r="ERJ175" s="71"/>
      <c r="ERK175" s="71"/>
      <c r="ERL175" s="71"/>
      <c r="ERM175" s="71"/>
      <c r="ERN175" s="71"/>
      <c r="ERO175" s="71"/>
      <c r="ERP175" s="72"/>
      <c r="ERQ175" s="72"/>
      <c r="ERR175" s="72"/>
      <c r="ERS175" s="72"/>
      <c r="ERT175" s="72"/>
      <c r="ERU175" s="72"/>
      <c r="ERV175" s="72"/>
      <c r="ERW175" s="72"/>
      <c r="ERX175" s="72"/>
      <c r="ERY175" s="71"/>
      <c r="ERZ175" s="71"/>
      <c r="ESA175" s="71"/>
      <c r="ESB175" s="71"/>
      <c r="ESC175" s="71"/>
      <c r="ESD175" s="71"/>
      <c r="ESE175" s="71"/>
      <c r="ESF175" s="72"/>
      <c r="ESG175" s="72"/>
      <c r="ESH175" s="72"/>
      <c r="ESI175" s="72"/>
      <c r="ESJ175" s="72"/>
      <c r="ESK175" s="72"/>
      <c r="ESL175" s="72"/>
      <c r="ESM175" s="72"/>
      <c r="ESN175" s="72"/>
      <c r="ESO175" s="71"/>
      <c r="ESP175" s="71"/>
      <c r="ESQ175" s="71"/>
      <c r="ESR175" s="71"/>
      <c r="ESS175" s="71"/>
      <c r="EST175" s="71"/>
      <c r="ESU175" s="71"/>
      <c r="ESV175" s="72"/>
      <c r="ESW175" s="72"/>
      <c r="ESX175" s="72"/>
      <c r="ESY175" s="72"/>
      <c r="ESZ175" s="72"/>
      <c r="ETA175" s="72"/>
      <c r="ETB175" s="72"/>
      <c r="ETC175" s="72"/>
      <c r="ETD175" s="72"/>
      <c r="ETE175" s="71"/>
      <c r="ETF175" s="71"/>
      <c r="ETG175" s="71"/>
      <c r="ETH175" s="71"/>
      <c r="ETI175" s="71"/>
      <c r="ETJ175" s="71"/>
      <c r="ETK175" s="71"/>
      <c r="ETL175" s="72"/>
      <c r="ETM175" s="72"/>
      <c r="ETN175" s="72"/>
      <c r="ETO175" s="72"/>
      <c r="ETP175" s="72"/>
      <c r="ETQ175" s="72"/>
      <c r="ETR175" s="72"/>
      <c r="ETS175" s="72"/>
      <c r="ETT175" s="72"/>
      <c r="ETU175" s="71"/>
      <c r="ETV175" s="71"/>
      <c r="ETW175" s="71"/>
      <c r="ETX175" s="71"/>
      <c r="ETY175" s="71"/>
      <c r="ETZ175" s="71"/>
      <c r="EUA175" s="71"/>
      <c r="EUB175" s="72"/>
      <c r="EUC175" s="72"/>
      <c r="EUD175" s="72"/>
      <c r="EUE175" s="72"/>
      <c r="EUF175" s="72"/>
      <c r="EUG175" s="72"/>
      <c r="EUH175" s="72"/>
      <c r="EUI175" s="72"/>
      <c r="EUJ175" s="72"/>
      <c r="EUK175" s="71"/>
      <c r="EUL175" s="71"/>
      <c r="EUM175" s="71"/>
      <c r="EUN175" s="71"/>
      <c r="EUO175" s="71"/>
      <c r="EUP175" s="71"/>
      <c r="EUQ175" s="71"/>
      <c r="EUR175" s="72"/>
      <c r="EUS175" s="72"/>
      <c r="EUT175" s="72"/>
      <c r="EUU175" s="72"/>
      <c r="EUV175" s="72"/>
      <c r="EUW175" s="72"/>
      <c r="EUX175" s="72"/>
      <c r="EUY175" s="72"/>
      <c r="EUZ175" s="72"/>
      <c r="EVA175" s="71"/>
      <c r="EVB175" s="71"/>
      <c r="EVC175" s="71"/>
      <c r="EVD175" s="71"/>
      <c r="EVE175" s="71"/>
      <c r="EVF175" s="71"/>
      <c r="EVG175" s="71"/>
      <c r="EVH175" s="72"/>
      <c r="EVI175" s="72"/>
      <c r="EVJ175" s="72"/>
      <c r="EVK175" s="72"/>
      <c r="EVL175" s="72"/>
      <c r="EVM175" s="72"/>
      <c r="EVN175" s="72"/>
      <c r="EVO175" s="72"/>
      <c r="EVP175" s="72"/>
      <c r="EVQ175" s="71"/>
      <c r="EVR175" s="71"/>
      <c r="EVS175" s="71"/>
      <c r="EVT175" s="71"/>
      <c r="EVU175" s="71"/>
      <c r="EVV175" s="71"/>
      <c r="EVW175" s="71"/>
      <c r="EVX175" s="72"/>
      <c r="EVY175" s="72"/>
      <c r="EVZ175" s="72"/>
      <c r="EWA175" s="72"/>
      <c r="EWB175" s="72"/>
      <c r="EWC175" s="72"/>
      <c r="EWD175" s="72"/>
      <c r="EWE175" s="72"/>
      <c r="EWF175" s="72"/>
      <c r="EWG175" s="71"/>
      <c r="EWH175" s="71"/>
      <c r="EWI175" s="71"/>
      <c r="EWJ175" s="71"/>
      <c r="EWK175" s="71"/>
      <c r="EWL175" s="71"/>
      <c r="EWM175" s="71"/>
      <c r="EWN175" s="72"/>
      <c r="EWO175" s="72"/>
      <c r="EWP175" s="72"/>
      <c r="EWQ175" s="72"/>
      <c r="EWR175" s="72"/>
      <c r="EWS175" s="72"/>
      <c r="EWT175" s="72"/>
      <c r="EWU175" s="72"/>
      <c r="EWV175" s="72"/>
      <c r="EWW175" s="71"/>
      <c r="EWX175" s="71"/>
      <c r="EWY175" s="71"/>
      <c r="EWZ175" s="71"/>
      <c r="EXA175" s="71"/>
      <c r="EXB175" s="71"/>
      <c r="EXC175" s="71"/>
      <c r="EXD175" s="72"/>
      <c r="EXE175" s="72"/>
      <c r="EXF175" s="72"/>
      <c r="EXG175" s="72"/>
      <c r="EXH175" s="72"/>
      <c r="EXI175" s="72"/>
      <c r="EXJ175" s="72"/>
      <c r="EXK175" s="72"/>
      <c r="EXL175" s="72"/>
      <c r="EXM175" s="71"/>
      <c r="EXN175" s="71"/>
      <c r="EXO175" s="71"/>
      <c r="EXP175" s="71"/>
      <c r="EXQ175" s="71"/>
      <c r="EXR175" s="71"/>
      <c r="EXS175" s="71"/>
      <c r="EXT175" s="72"/>
      <c r="EXU175" s="72"/>
      <c r="EXV175" s="72"/>
      <c r="EXW175" s="72"/>
      <c r="EXX175" s="72"/>
      <c r="EXY175" s="72"/>
      <c r="EXZ175" s="72"/>
      <c r="EYA175" s="72"/>
      <c r="EYB175" s="72"/>
      <c r="EYC175" s="71"/>
      <c r="EYD175" s="71"/>
      <c r="EYE175" s="71"/>
      <c r="EYF175" s="71"/>
      <c r="EYG175" s="71"/>
      <c r="EYH175" s="71"/>
      <c r="EYI175" s="71"/>
      <c r="EYJ175" s="72"/>
      <c r="EYK175" s="72"/>
      <c r="EYL175" s="72"/>
      <c r="EYM175" s="72"/>
      <c r="EYN175" s="72"/>
      <c r="EYO175" s="72"/>
      <c r="EYP175" s="72"/>
      <c r="EYQ175" s="72"/>
      <c r="EYR175" s="72"/>
      <c r="EYS175" s="71"/>
      <c r="EYT175" s="71"/>
      <c r="EYU175" s="71"/>
      <c r="EYV175" s="71"/>
      <c r="EYW175" s="71"/>
      <c r="EYX175" s="71"/>
      <c r="EYY175" s="71"/>
      <c r="EYZ175" s="72"/>
      <c r="EZA175" s="72"/>
      <c r="EZB175" s="72"/>
      <c r="EZC175" s="72"/>
      <c r="EZD175" s="72"/>
      <c r="EZE175" s="72"/>
      <c r="EZF175" s="72"/>
      <c r="EZG175" s="72"/>
      <c r="EZH175" s="72"/>
      <c r="EZI175" s="71"/>
      <c r="EZJ175" s="71"/>
      <c r="EZK175" s="71"/>
      <c r="EZL175" s="71"/>
      <c r="EZM175" s="71"/>
      <c r="EZN175" s="71"/>
      <c r="EZO175" s="71"/>
      <c r="EZP175" s="72"/>
      <c r="EZQ175" s="72"/>
      <c r="EZR175" s="72"/>
      <c r="EZS175" s="72"/>
      <c r="EZT175" s="72"/>
      <c r="EZU175" s="72"/>
      <c r="EZV175" s="72"/>
      <c r="EZW175" s="72"/>
      <c r="EZX175" s="72"/>
      <c r="EZY175" s="71"/>
      <c r="EZZ175" s="71"/>
      <c r="FAA175" s="71"/>
      <c r="FAB175" s="71"/>
      <c r="FAC175" s="71"/>
      <c r="FAD175" s="71"/>
      <c r="FAE175" s="71"/>
      <c r="FAF175" s="72"/>
      <c r="FAG175" s="72"/>
      <c r="FAH175" s="72"/>
      <c r="FAI175" s="72"/>
      <c r="FAJ175" s="72"/>
      <c r="FAK175" s="72"/>
      <c r="FAL175" s="72"/>
      <c r="FAM175" s="72"/>
      <c r="FAN175" s="72"/>
      <c r="FAO175" s="71"/>
      <c r="FAP175" s="71"/>
      <c r="FAQ175" s="71"/>
      <c r="FAR175" s="71"/>
      <c r="FAS175" s="71"/>
      <c r="FAT175" s="71"/>
      <c r="FAU175" s="71"/>
      <c r="FAV175" s="72"/>
      <c r="FAW175" s="72"/>
      <c r="FAX175" s="72"/>
      <c r="FAY175" s="72"/>
      <c r="FAZ175" s="72"/>
      <c r="FBA175" s="72"/>
      <c r="FBB175" s="72"/>
      <c r="FBC175" s="72"/>
      <c r="FBD175" s="72"/>
      <c r="FBE175" s="71"/>
      <c r="FBF175" s="71"/>
      <c r="FBG175" s="71"/>
      <c r="FBH175" s="71"/>
      <c r="FBI175" s="71"/>
      <c r="FBJ175" s="71"/>
      <c r="FBK175" s="71"/>
      <c r="FBL175" s="72"/>
      <c r="FBM175" s="72"/>
      <c r="FBN175" s="72"/>
      <c r="FBO175" s="72"/>
      <c r="FBP175" s="72"/>
      <c r="FBQ175" s="72"/>
      <c r="FBR175" s="72"/>
      <c r="FBS175" s="72"/>
      <c r="FBT175" s="72"/>
      <c r="FBU175" s="71"/>
      <c r="FBV175" s="71"/>
      <c r="FBW175" s="71"/>
      <c r="FBX175" s="71"/>
      <c r="FBY175" s="71"/>
      <c r="FBZ175" s="71"/>
      <c r="FCA175" s="71"/>
      <c r="FCB175" s="72"/>
      <c r="FCC175" s="72"/>
      <c r="FCD175" s="72"/>
      <c r="FCE175" s="72"/>
      <c r="FCF175" s="72"/>
      <c r="FCG175" s="72"/>
      <c r="FCH175" s="72"/>
      <c r="FCI175" s="72"/>
      <c r="FCJ175" s="72"/>
      <c r="FCK175" s="71"/>
      <c r="FCL175" s="71"/>
      <c r="FCM175" s="71"/>
      <c r="FCN175" s="71"/>
      <c r="FCO175" s="71"/>
      <c r="FCP175" s="71"/>
      <c r="FCQ175" s="71"/>
      <c r="FCR175" s="72"/>
      <c r="FCS175" s="72"/>
      <c r="FCT175" s="72"/>
      <c r="FCU175" s="72"/>
      <c r="FCV175" s="72"/>
      <c r="FCW175" s="72"/>
      <c r="FCX175" s="72"/>
      <c r="FCY175" s="72"/>
      <c r="FCZ175" s="72"/>
      <c r="FDA175" s="71"/>
      <c r="FDB175" s="71"/>
      <c r="FDC175" s="71"/>
      <c r="FDD175" s="71"/>
      <c r="FDE175" s="71"/>
      <c r="FDF175" s="71"/>
      <c r="FDG175" s="71"/>
      <c r="FDH175" s="72"/>
      <c r="FDI175" s="72"/>
      <c r="FDJ175" s="72"/>
      <c r="FDK175" s="72"/>
      <c r="FDL175" s="72"/>
      <c r="FDM175" s="72"/>
      <c r="FDN175" s="72"/>
      <c r="FDO175" s="72"/>
      <c r="FDP175" s="72"/>
      <c r="FDQ175" s="71"/>
      <c r="FDR175" s="71"/>
      <c r="FDS175" s="71"/>
      <c r="FDT175" s="71"/>
      <c r="FDU175" s="71"/>
      <c r="FDV175" s="71"/>
      <c r="FDW175" s="71"/>
      <c r="FDX175" s="72"/>
      <c r="FDY175" s="72"/>
      <c r="FDZ175" s="72"/>
      <c r="FEA175" s="72"/>
      <c r="FEB175" s="72"/>
      <c r="FEC175" s="72"/>
      <c r="FED175" s="72"/>
      <c r="FEE175" s="72"/>
      <c r="FEF175" s="72"/>
      <c r="FEG175" s="71"/>
      <c r="FEH175" s="71"/>
      <c r="FEI175" s="71"/>
      <c r="FEJ175" s="71"/>
      <c r="FEK175" s="71"/>
      <c r="FEL175" s="71"/>
      <c r="FEM175" s="71"/>
      <c r="FEN175" s="72"/>
      <c r="FEO175" s="72"/>
      <c r="FEP175" s="72"/>
      <c r="FEQ175" s="72"/>
      <c r="FER175" s="72"/>
      <c r="FES175" s="72"/>
      <c r="FET175" s="72"/>
      <c r="FEU175" s="72"/>
      <c r="FEV175" s="72"/>
      <c r="FEW175" s="71"/>
      <c r="FEX175" s="71"/>
      <c r="FEY175" s="71"/>
      <c r="FEZ175" s="71"/>
      <c r="FFA175" s="71"/>
      <c r="FFB175" s="71"/>
      <c r="FFC175" s="71"/>
      <c r="FFD175" s="72"/>
      <c r="FFE175" s="72"/>
      <c r="FFF175" s="72"/>
      <c r="FFG175" s="72"/>
      <c r="FFH175" s="72"/>
      <c r="FFI175" s="72"/>
      <c r="FFJ175" s="72"/>
      <c r="FFK175" s="72"/>
      <c r="FFL175" s="72"/>
      <c r="FFM175" s="71"/>
      <c r="FFN175" s="71"/>
      <c r="FFO175" s="71"/>
      <c r="FFP175" s="71"/>
      <c r="FFQ175" s="71"/>
      <c r="FFR175" s="71"/>
      <c r="FFS175" s="71"/>
      <c r="FFT175" s="72"/>
      <c r="FFU175" s="72"/>
      <c r="FFV175" s="72"/>
      <c r="FFW175" s="72"/>
      <c r="FFX175" s="72"/>
      <c r="FFY175" s="72"/>
      <c r="FFZ175" s="72"/>
      <c r="FGA175" s="72"/>
      <c r="FGB175" s="72"/>
      <c r="FGC175" s="71"/>
      <c r="FGD175" s="71"/>
      <c r="FGE175" s="71"/>
      <c r="FGF175" s="71"/>
      <c r="FGG175" s="71"/>
      <c r="FGH175" s="71"/>
      <c r="FGI175" s="71"/>
      <c r="FGJ175" s="72"/>
      <c r="FGK175" s="72"/>
      <c r="FGL175" s="72"/>
      <c r="FGM175" s="72"/>
      <c r="FGN175" s="72"/>
      <c r="FGO175" s="72"/>
      <c r="FGP175" s="72"/>
      <c r="FGQ175" s="72"/>
      <c r="FGR175" s="72"/>
      <c r="FGS175" s="71"/>
      <c r="FGT175" s="71"/>
      <c r="FGU175" s="71"/>
      <c r="FGV175" s="71"/>
      <c r="FGW175" s="71"/>
      <c r="FGX175" s="71"/>
      <c r="FGY175" s="71"/>
      <c r="FGZ175" s="72"/>
      <c r="FHA175" s="72"/>
      <c r="FHB175" s="72"/>
      <c r="FHC175" s="72"/>
      <c r="FHD175" s="72"/>
      <c r="FHE175" s="72"/>
      <c r="FHF175" s="72"/>
      <c r="FHG175" s="72"/>
      <c r="FHH175" s="72"/>
      <c r="FHI175" s="71"/>
      <c r="FHJ175" s="71"/>
      <c r="FHK175" s="71"/>
      <c r="FHL175" s="71"/>
      <c r="FHM175" s="71"/>
      <c r="FHN175" s="71"/>
      <c r="FHO175" s="71"/>
      <c r="FHP175" s="72"/>
      <c r="FHQ175" s="72"/>
      <c r="FHR175" s="72"/>
      <c r="FHS175" s="72"/>
      <c r="FHT175" s="72"/>
      <c r="FHU175" s="72"/>
      <c r="FHV175" s="72"/>
      <c r="FHW175" s="72"/>
      <c r="FHX175" s="72"/>
      <c r="FHY175" s="71"/>
      <c r="FHZ175" s="71"/>
      <c r="FIA175" s="71"/>
      <c r="FIB175" s="71"/>
      <c r="FIC175" s="71"/>
      <c r="FID175" s="71"/>
      <c r="FIE175" s="71"/>
      <c r="FIF175" s="72"/>
      <c r="FIG175" s="72"/>
      <c r="FIH175" s="72"/>
      <c r="FII175" s="72"/>
      <c r="FIJ175" s="72"/>
      <c r="FIK175" s="72"/>
      <c r="FIL175" s="72"/>
      <c r="FIM175" s="72"/>
      <c r="FIN175" s="72"/>
      <c r="FIO175" s="71"/>
      <c r="FIP175" s="71"/>
      <c r="FIQ175" s="71"/>
      <c r="FIR175" s="71"/>
      <c r="FIS175" s="71"/>
      <c r="FIT175" s="71"/>
      <c r="FIU175" s="71"/>
      <c r="FIV175" s="72"/>
      <c r="FIW175" s="72"/>
      <c r="FIX175" s="72"/>
      <c r="FIY175" s="72"/>
      <c r="FIZ175" s="72"/>
      <c r="FJA175" s="72"/>
      <c r="FJB175" s="72"/>
      <c r="FJC175" s="72"/>
      <c r="FJD175" s="72"/>
      <c r="FJE175" s="71"/>
      <c r="FJF175" s="71"/>
      <c r="FJG175" s="71"/>
      <c r="FJH175" s="71"/>
      <c r="FJI175" s="71"/>
      <c r="FJJ175" s="71"/>
      <c r="FJK175" s="71"/>
      <c r="FJL175" s="72"/>
      <c r="FJM175" s="72"/>
      <c r="FJN175" s="72"/>
      <c r="FJO175" s="72"/>
      <c r="FJP175" s="72"/>
      <c r="FJQ175" s="72"/>
      <c r="FJR175" s="72"/>
      <c r="FJS175" s="72"/>
      <c r="FJT175" s="72"/>
      <c r="FJU175" s="71"/>
      <c r="FJV175" s="71"/>
      <c r="FJW175" s="71"/>
      <c r="FJX175" s="71"/>
      <c r="FJY175" s="71"/>
      <c r="FJZ175" s="71"/>
      <c r="FKA175" s="71"/>
      <c r="FKB175" s="72"/>
      <c r="FKC175" s="72"/>
      <c r="FKD175" s="72"/>
      <c r="FKE175" s="72"/>
      <c r="FKF175" s="72"/>
      <c r="FKG175" s="72"/>
      <c r="FKH175" s="72"/>
      <c r="FKI175" s="72"/>
      <c r="FKJ175" s="72"/>
      <c r="FKK175" s="71"/>
      <c r="FKL175" s="71"/>
      <c r="FKM175" s="71"/>
      <c r="FKN175" s="71"/>
      <c r="FKO175" s="71"/>
      <c r="FKP175" s="71"/>
      <c r="FKQ175" s="71"/>
      <c r="FKR175" s="72"/>
      <c r="FKS175" s="72"/>
      <c r="FKT175" s="72"/>
      <c r="FKU175" s="72"/>
      <c r="FKV175" s="72"/>
      <c r="FKW175" s="72"/>
      <c r="FKX175" s="72"/>
      <c r="FKY175" s="72"/>
      <c r="FKZ175" s="72"/>
      <c r="FLA175" s="71"/>
      <c r="FLB175" s="71"/>
      <c r="FLC175" s="71"/>
      <c r="FLD175" s="71"/>
      <c r="FLE175" s="71"/>
      <c r="FLF175" s="71"/>
      <c r="FLG175" s="71"/>
      <c r="FLH175" s="72"/>
      <c r="FLI175" s="72"/>
      <c r="FLJ175" s="72"/>
      <c r="FLK175" s="72"/>
      <c r="FLL175" s="72"/>
      <c r="FLM175" s="72"/>
      <c r="FLN175" s="72"/>
      <c r="FLO175" s="72"/>
      <c r="FLP175" s="72"/>
      <c r="FLQ175" s="71"/>
      <c r="FLR175" s="71"/>
      <c r="FLS175" s="71"/>
      <c r="FLT175" s="71"/>
      <c r="FLU175" s="71"/>
      <c r="FLV175" s="71"/>
      <c r="FLW175" s="71"/>
      <c r="FLX175" s="72"/>
      <c r="FLY175" s="72"/>
      <c r="FLZ175" s="72"/>
      <c r="FMA175" s="72"/>
      <c r="FMB175" s="72"/>
      <c r="FMC175" s="72"/>
      <c r="FMD175" s="72"/>
      <c r="FME175" s="72"/>
      <c r="FMF175" s="72"/>
      <c r="FMG175" s="71"/>
      <c r="FMH175" s="71"/>
      <c r="FMI175" s="71"/>
      <c r="FMJ175" s="71"/>
      <c r="FMK175" s="71"/>
      <c r="FML175" s="71"/>
      <c r="FMM175" s="71"/>
      <c r="FMN175" s="72"/>
      <c r="FMO175" s="72"/>
      <c r="FMP175" s="72"/>
      <c r="FMQ175" s="72"/>
      <c r="FMR175" s="72"/>
      <c r="FMS175" s="72"/>
      <c r="FMT175" s="72"/>
      <c r="FMU175" s="72"/>
      <c r="FMV175" s="72"/>
      <c r="FMW175" s="71"/>
      <c r="FMX175" s="71"/>
      <c r="FMY175" s="71"/>
      <c r="FMZ175" s="71"/>
      <c r="FNA175" s="71"/>
      <c r="FNB175" s="71"/>
      <c r="FNC175" s="71"/>
      <c r="FND175" s="72"/>
      <c r="FNE175" s="72"/>
      <c r="FNF175" s="72"/>
      <c r="FNG175" s="72"/>
      <c r="FNH175" s="72"/>
      <c r="FNI175" s="72"/>
      <c r="FNJ175" s="72"/>
      <c r="FNK175" s="72"/>
      <c r="FNL175" s="72"/>
      <c r="FNM175" s="71"/>
      <c r="FNN175" s="71"/>
      <c r="FNO175" s="71"/>
      <c r="FNP175" s="71"/>
      <c r="FNQ175" s="71"/>
      <c r="FNR175" s="71"/>
      <c r="FNS175" s="71"/>
      <c r="FNT175" s="72"/>
      <c r="FNU175" s="72"/>
      <c r="FNV175" s="72"/>
      <c r="FNW175" s="72"/>
      <c r="FNX175" s="72"/>
      <c r="FNY175" s="72"/>
      <c r="FNZ175" s="72"/>
      <c r="FOA175" s="72"/>
      <c r="FOB175" s="72"/>
      <c r="FOC175" s="71"/>
      <c r="FOD175" s="71"/>
      <c r="FOE175" s="71"/>
      <c r="FOF175" s="71"/>
      <c r="FOG175" s="71"/>
      <c r="FOH175" s="71"/>
      <c r="FOI175" s="71"/>
      <c r="FOJ175" s="72"/>
      <c r="FOK175" s="72"/>
      <c r="FOL175" s="72"/>
      <c r="FOM175" s="72"/>
      <c r="FON175" s="72"/>
      <c r="FOO175" s="72"/>
      <c r="FOP175" s="72"/>
      <c r="FOQ175" s="72"/>
      <c r="FOR175" s="72"/>
      <c r="FOS175" s="71"/>
      <c r="FOT175" s="71"/>
      <c r="FOU175" s="71"/>
      <c r="FOV175" s="71"/>
      <c r="FOW175" s="71"/>
      <c r="FOX175" s="71"/>
      <c r="FOY175" s="71"/>
      <c r="FOZ175" s="72"/>
      <c r="FPA175" s="72"/>
      <c r="FPB175" s="72"/>
      <c r="FPC175" s="72"/>
      <c r="FPD175" s="72"/>
      <c r="FPE175" s="72"/>
      <c r="FPF175" s="72"/>
      <c r="FPG175" s="72"/>
      <c r="FPH175" s="72"/>
      <c r="FPI175" s="71"/>
      <c r="FPJ175" s="71"/>
      <c r="FPK175" s="71"/>
      <c r="FPL175" s="71"/>
      <c r="FPM175" s="71"/>
      <c r="FPN175" s="71"/>
      <c r="FPO175" s="71"/>
      <c r="FPP175" s="72"/>
      <c r="FPQ175" s="72"/>
      <c r="FPR175" s="72"/>
      <c r="FPS175" s="72"/>
      <c r="FPT175" s="72"/>
      <c r="FPU175" s="72"/>
      <c r="FPV175" s="72"/>
      <c r="FPW175" s="72"/>
      <c r="FPX175" s="72"/>
      <c r="FPY175" s="71"/>
      <c r="FPZ175" s="71"/>
      <c r="FQA175" s="71"/>
      <c r="FQB175" s="71"/>
      <c r="FQC175" s="71"/>
      <c r="FQD175" s="71"/>
      <c r="FQE175" s="71"/>
      <c r="FQF175" s="72"/>
      <c r="FQG175" s="72"/>
      <c r="FQH175" s="72"/>
      <c r="FQI175" s="72"/>
      <c r="FQJ175" s="72"/>
      <c r="FQK175" s="72"/>
      <c r="FQL175" s="72"/>
      <c r="FQM175" s="72"/>
      <c r="FQN175" s="72"/>
      <c r="FQO175" s="71"/>
      <c r="FQP175" s="71"/>
      <c r="FQQ175" s="71"/>
      <c r="FQR175" s="71"/>
      <c r="FQS175" s="71"/>
      <c r="FQT175" s="71"/>
      <c r="FQU175" s="71"/>
      <c r="FQV175" s="72"/>
      <c r="FQW175" s="72"/>
      <c r="FQX175" s="72"/>
      <c r="FQY175" s="72"/>
      <c r="FQZ175" s="72"/>
      <c r="FRA175" s="72"/>
      <c r="FRB175" s="72"/>
      <c r="FRC175" s="72"/>
      <c r="FRD175" s="72"/>
      <c r="FRE175" s="71"/>
      <c r="FRF175" s="71"/>
      <c r="FRG175" s="71"/>
      <c r="FRH175" s="71"/>
      <c r="FRI175" s="71"/>
      <c r="FRJ175" s="71"/>
      <c r="FRK175" s="71"/>
      <c r="FRL175" s="72"/>
      <c r="FRM175" s="72"/>
      <c r="FRN175" s="72"/>
      <c r="FRO175" s="72"/>
      <c r="FRP175" s="72"/>
      <c r="FRQ175" s="72"/>
      <c r="FRR175" s="72"/>
      <c r="FRS175" s="72"/>
      <c r="FRT175" s="72"/>
      <c r="FRU175" s="71"/>
      <c r="FRV175" s="71"/>
      <c r="FRW175" s="71"/>
      <c r="FRX175" s="71"/>
      <c r="FRY175" s="71"/>
      <c r="FRZ175" s="71"/>
      <c r="FSA175" s="71"/>
      <c r="FSB175" s="72"/>
      <c r="FSC175" s="72"/>
      <c r="FSD175" s="72"/>
      <c r="FSE175" s="72"/>
      <c r="FSF175" s="72"/>
      <c r="FSG175" s="72"/>
      <c r="FSH175" s="72"/>
      <c r="FSI175" s="72"/>
      <c r="FSJ175" s="72"/>
      <c r="FSK175" s="71"/>
      <c r="FSL175" s="71"/>
      <c r="FSM175" s="71"/>
      <c r="FSN175" s="71"/>
      <c r="FSO175" s="71"/>
      <c r="FSP175" s="71"/>
      <c r="FSQ175" s="71"/>
      <c r="FSR175" s="72"/>
      <c r="FSS175" s="72"/>
      <c r="FST175" s="72"/>
      <c r="FSU175" s="72"/>
      <c r="FSV175" s="72"/>
      <c r="FSW175" s="72"/>
      <c r="FSX175" s="72"/>
      <c r="FSY175" s="72"/>
      <c r="FSZ175" s="72"/>
      <c r="FTA175" s="71"/>
      <c r="FTB175" s="71"/>
      <c r="FTC175" s="71"/>
      <c r="FTD175" s="71"/>
      <c r="FTE175" s="71"/>
      <c r="FTF175" s="71"/>
      <c r="FTG175" s="71"/>
      <c r="FTH175" s="72"/>
      <c r="FTI175" s="72"/>
      <c r="FTJ175" s="72"/>
      <c r="FTK175" s="72"/>
      <c r="FTL175" s="72"/>
      <c r="FTM175" s="72"/>
      <c r="FTN175" s="72"/>
      <c r="FTO175" s="72"/>
      <c r="FTP175" s="72"/>
      <c r="FTQ175" s="71"/>
      <c r="FTR175" s="71"/>
      <c r="FTS175" s="71"/>
      <c r="FTT175" s="71"/>
      <c r="FTU175" s="71"/>
      <c r="FTV175" s="71"/>
      <c r="FTW175" s="71"/>
      <c r="FTX175" s="72"/>
      <c r="FTY175" s="72"/>
      <c r="FTZ175" s="72"/>
      <c r="FUA175" s="72"/>
      <c r="FUB175" s="72"/>
      <c r="FUC175" s="72"/>
      <c r="FUD175" s="72"/>
      <c r="FUE175" s="72"/>
      <c r="FUF175" s="72"/>
      <c r="FUG175" s="71"/>
      <c r="FUH175" s="71"/>
      <c r="FUI175" s="71"/>
      <c r="FUJ175" s="71"/>
      <c r="FUK175" s="71"/>
      <c r="FUL175" s="71"/>
      <c r="FUM175" s="71"/>
      <c r="FUN175" s="72"/>
      <c r="FUO175" s="72"/>
      <c r="FUP175" s="72"/>
      <c r="FUQ175" s="72"/>
      <c r="FUR175" s="72"/>
      <c r="FUS175" s="72"/>
      <c r="FUT175" s="72"/>
      <c r="FUU175" s="72"/>
      <c r="FUV175" s="72"/>
      <c r="FUW175" s="71"/>
      <c r="FUX175" s="71"/>
      <c r="FUY175" s="71"/>
      <c r="FUZ175" s="71"/>
      <c r="FVA175" s="71"/>
      <c r="FVB175" s="71"/>
      <c r="FVC175" s="71"/>
      <c r="FVD175" s="72"/>
      <c r="FVE175" s="72"/>
      <c r="FVF175" s="72"/>
      <c r="FVG175" s="72"/>
      <c r="FVH175" s="72"/>
      <c r="FVI175" s="72"/>
      <c r="FVJ175" s="72"/>
      <c r="FVK175" s="72"/>
      <c r="FVL175" s="72"/>
      <c r="FVM175" s="71"/>
      <c r="FVN175" s="71"/>
      <c r="FVO175" s="71"/>
      <c r="FVP175" s="71"/>
      <c r="FVQ175" s="71"/>
      <c r="FVR175" s="71"/>
      <c r="FVS175" s="71"/>
      <c r="FVT175" s="72"/>
      <c r="FVU175" s="72"/>
      <c r="FVV175" s="72"/>
      <c r="FVW175" s="72"/>
      <c r="FVX175" s="72"/>
      <c r="FVY175" s="72"/>
      <c r="FVZ175" s="72"/>
      <c r="FWA175" s="72"/>
      <c r="FWB175" s="72"/>
      <c r="FWC175" s="71"/>
      <c r="FWD175" s="71"/>
      <c r="FWE175" s="71"/>
      <c r="FWF175" s="71"/>
      <c r="FWG175" s="71"/>
      <c r="FWH175" s="71"/>
      <c r="FWI175" s="71"/>
      <c r="FWJ175" s="72"/>
      <c r="FWK175" s="72"/>
      <c r="FWL175" s="72"/>
      <c r="FWM175" s="72"/>
      <c r="FWN175" s="72"/>
      <c r="FWO175" s="72"/>
      <c r="FWP175" s="72"/>
      <c r="FWQ175" s="72"/>
      <c r="FWR175" s="72"/>
      <c r="FWS175" s="71"/>
      <c r="FWT175" s="71"/>
      <c r="FWU175" s="71"/>
      <c r="FWV175" s="71"/>
      <c r="FWW175" s="71"/>
      <c r="FWX175" s="71"/>
      <c r="FWY175" s="71"/>
      <c r="FWZ175" s="72"/>
      <c r="FXA175" s="72"/>
      <c r="FXB175" s="72"/>
      <c r="FXC175" s="72"/>
      <c r="FXD175" s="72"/>
      <c r="FXE175" s="72"/>
      <c r="FXF175" s="72"/>
      <c r="FXG175" s="72"/>
      <c r="FXH175" s="72"/>
      <c r="FXI175" s="71"/>
      <c r="FXJ175" s="71"/>
      <c r="FXK175" s="71"/>
      <c r="FXL175" s="71"/>
      <c r="FXM175" s="71"/>
      <c r="FXN175" s="71"/>
      <c r="FXO175" s="71"/>
      <c r="FXP175" s="72"/>
      <c r="FXQ175" s="72"/>
      <c r="FXR175" s="72"/>
      <c r="FXS175" s="72"/>
      <c r="FXT175" s="72"/>
      <c r="FXU175" s="72"/>
      <c r="FXV175" s="72"/>
      <c r="FXW175" s="72"/>
      <c r="FXX175" s="72"/>
      <c r="FXY175" s="71"/>
      <c r="FXZ175" s="71"/>
      <c r="FYA175" s="71"/>
      <c r="FYB175" s="71"/>
      <c r="FYC175" s="71"/>
      <c r="FYD175" s="71"/>
      <c r="FYE175" s="71"/>
      <c r="FYF175" s="72"/>
      <c r="FYG175" s="72"/>
      <c r="FYH175" s="72"/>
      <c r="FYI175" s="72"/>
      <c r="FYJ175" s="72"/>
      <c r="FYK175" s="72"/>
      <c r="FYL175" s="72"/>
      <c r="FYM175" s="72"/>
      <c r="FYN175" s="72"/>
      <c r="FYO175" s="71"/>
      <c r="FYP175" s="71"/>
      <c r="FYQ175" s="71"/>
      <c r="FYR175" s="71"/>
      <c r="FYS175" s="71"/>
      <c r="FYT175" s="71"/>
      <c r="FYU175" s="71"/>
      <c r="FYV175" s="72"/>
      <c r="FYW175" s="72"/>
      <c r="FYX175" s="72"/>
      <c r="FYY175" s="72"/>
      <c r="FYZ175" s="72"/>
      <c r="FZA175" s="72"/>
      <c r="FZB175" s="72"/>
      <c r="FZC175" s="72"/>
      <c r="FZD175" s="72"/>
      <c r="FZE175" s="71"/>
      <c r="FZF175" s="71"/>
      <c r="FZG175" s="71"/>
      <c r="FZH175" s="71"/>
      <c r="FZI175" s="71"/>
      <c r="FZJ175" s="71"/>
      <c r="FZK175" s="71"/>
      <c r="FZL175" s="72"/>
      <c r="FZM175" s="72"/>
      <c r="FZN175" s="72"/>
      <c r="FZO175" s="72"/>
      <c r="FZP175" s="72"/>
      <c r="FZQ175" s="72"/>
      <c r="FZR175" s="72"/>
      <c r="FZS175" s="72"/>
      <c r="FZT175" s="72"/>
      <c r="FZU175" s="71"/>
      <c r="FZV175" s="71"/>
      <c r="FZW175" s="71"/>
      <c r="FZX175" s="71"/>
      <c r="FZY175" s="71"/>
      <c r="FZZ175" s="71"/>
      <c r="GAA175" s="71"/>
      <c r="GAB175" s="72"/>
      <c r="GAC175" s="72"/>
      <c r="GAD175" s="72"/>
      <c r="GAE175" s="72"/>
      <c r="GAF175" s="72"/>
      <c r="GAG175" s="72"/>
      <c r="GAH175" s="72"/>
      <c r="GAI175" s="72"/>
      <c r="GAJ175" s="72"/>
      <c r="GAK175" s="71"/>
      <c r="GAL175" s="71"/>
      <c r="GAM175" s="71"/>
      <c r="GAN175" s="71"/>
      <c r="GAO175" s="71"/>
      <c r="GAP175" s="71"/>
      <c r="GAQ175" s="71"/>
      <c r="GAR175" s="72"/>
      <c r="GAS175" s="72"/>
      <c r="GAT175" s="72"/>
      <c r="GAU175" s="72"/>
      <c r="GAV175" s="72"/>
      <c r="GAW175" s="72"/>
      <c r="GAX175" s="72"/>
      <c r="GAY175" s="72"/>
      <c r="GAZ175" s="72"/>
      <c r="GBA175" s="71"/>
      <c r="GBB175" s="71"/>
      <c r="GBC175" s="71"/>
      <c r="GBD175" s="71"/>
      <c r="GBE175" s="71"/>
      <c r="GBF175" s="71"/>
      <c r="GBG175" s="71"/>
      <c r="GBH175" s="72"/>
      <c r="GBI175" s="72"/>
      <c r="GBJ175" s="72"/>
      <c r="GBK175" s="72"/>
      <c r="GBL175" s="72"/>
      <c r="GBM175" s="72"/>
      <c r="GBN175" s="72"/>
      <c r="GBO175" s="72"/>
      <c r="GBP175" s="72"/>
      <c r="GBQ175" s="71"/>
      <c r="GBR175" s="71"/>
      <c r="GBS175" s="71"/>
      <c r="GBT175" s="71"/>
      <c r="GBU175" s="71"/>
      <c r="GBV175" s="71"/>
      <c r="GBW175" s="71"/>
      <c r="GBX175" s="72"/>
      <c r="GBY175" s="72"/>
      <c r="GBZ175" s="72"/>
      <c r="GCA175" s="72"/>
      <c r="GCB175" s="72"/>
      <c r="GCC175" s="72"/>
      <c r="GCD175" s="72"/>
      <c r="GCE175" s="72"/>
      <c r="GCF175" s="72"/>
      <c r="GCG175" s="71"/>
      <c r="GCH175" s="71"/>
      <c r="GCI175" s="71"/>
      <c r="GCJ175" s="71"/>
      <c r="GCK175" s="71"/>
      <c r="GCL175" s="71"/>
      <c r="GCM175" s="71"/>
      <c r="GCN175" s="72"/>
      <c r="GCO175" s="72"/>
      <c r="GCP175" s="72"/>
      <c r="GCQ175" s="72"/>
      <c r="GCR175" s="72"/>
      <c r="GCS175" s="72"/>
      <c r="GCT175" s="72"/>
      <c r="GCU175" s="72"/>
      <c r="GCV175" s="72"/>
      <c r="GCW175" s="71"/>
      <c r="GCX175" s="71"/>
      <c r="GCY175" s="71"/>
      <c r="GCZ175" s="71"/>
      <c r="GDA175" s="71"/>
      <c r="GDB175" s="71"/>
      <c r="GDC175" s="71"/>
      <c r="GDD175" s="72"/>
      <c r="GDE175" s="72"/>
      <c r="GDF175" s="72"/>
      <c r="GDG175" s="72"/>
      <c r="GDH175" s="72"/>
      <c r="GDI175" s="72"/>
      <c r="GDJ175" s="72"/>
      <c r="GDK175" s="72"/>
      <c r="GDL175" s="72"/>
      <c r="GDM175" s="71"/>
      <c r="GDN175" s="71"/>
      <c r="GDO175" s="71"/>
      <c r="GDP175" s="71"/>
      <c r="GDQ175" s="71"/>
      <c r="GDR175" s="71"/>
      <c r="GDS175" s="71"/>
      <c r="GDT175" s="72"/>
      <c r="GDU175" s="72"/>
      <c r="GDV175" s="72"/>
      <c r="GDW175" s="72"/>
      <c r="GDX175" s="72"/>
      <c r="GDY175" s="72"/>
      <c r="GDZ175" s="72"/>
      <c r="GEA175" s="72"/>
      <c r="GEB175" s="72"/>
      <c r="GEC175" s="71"/>
      <c r="GED175" s="71"/>
      <c r="GEE175" s="71"/>
      <c r="GEF175" s="71"/>
      <c r="GEG175" s="71"/>
      <c r="GEH175" s="71"/>
      <c r="GEI175" s="71"/>
      <c r="GEJ175" s="72"/>
      <c r="GEK175" s="72"/>
      <c r="GEL175" s="72"/>
      <c r="GEM175" s="72"/>
      <c r="GEN175" s="72"/>
      <c r="GEO175" s="72"/>
      <c r="GEP175" s="72"/>
      <c r="GEQ175" s="72"/>
      <c r="GER175" s="72"/>
      <c r="GES175" s="71"/>
      <c r="GET175" s="71"/>
      <c r="GEU175" s="71"/>
      <c r="GEV175" s="71"/>
      <c r="GEW175" s="71"/>
      <c r="GEX175" s="71"/>
      <c r="GEY175" s="71"/>
      <c r="GEZ175" s="72"/>
      <c r="GFA175" s="72"/>
      <c r="GFB175" s="72"/>
      <c r="GFC175" s="72"/>
      <c r="GFD175" s="72"/>
      <c r="GFE175" s="72"/>
      <c r="GFF175" s="72"/>
      <c r="GFG175" s="72"/>
      <c r="GFH175" s="72"/>
      <c r="GFI175" s="71"/>
      <c r="GFJ175" s="71"/>
      <c r="GFK175" s="71"/>
      <c r="GFL175" s="71"/>
      <c r="GFM175" s="71"/>
      <c r="GFN175" s="71"/>
      <c r="GFO175" s="71"/>
      <c r="GFP175" s="72"/>
      <c r="GFQ175" s="72"/>
      <c r="GFR175" s="72"/>
      <c r="GFS175" s="72"/>
      <c r="GFT175" s="72"/>
      <c r="GFU175" s="72"/>
      <c r="GFV175" s="72"/>
      <c r="GFW175" s="72"/>
      <c r="GFX175" s="72"/>
      <c r="GFY175" s="71"/>
      <c r="GFZ175" s="71"/>
      <c r="GGA175" s="71"/>
      <c r="GGB175" s="71"/>
      <c r="GGC175" s="71"/>
      <c r="GGD175" s="71"/>
      <c r="GGE175" s="71"/>
      <c r="GGF175" s="72"/>
      <c r="GGG175" s="72"/>
      <c r="GGH175" s="72"/>
      <c r="GGI175" s="72"/>
      <c r="GGJ175" s="72"/>
      <c r="GGK175" s="72"/>
      <c r="GGL175" s="72"/>
      <c r="GGM175" s="72"/>
      <c r="GGN175" s="72"/>
      <c r="GGO175" s="71"/>
      <c r="GGP175" s="71"/>
      <c r="GGQ175" s="71"/>
      <c r="GGR175" s="71"/>
      <c r="GGS175" s="71"/>
      <c r="GGT175" s="71"/>
      <c r="GGU175" s="71"/>
      <c r="GGV175" s="72"/>
      <c r="GGW175" s="72"/>
      <c r="GGX175" s="72"/>
      <c r="GGY175" s="72"/>
      <c r="GGZ175" s="72"/>
      <c r="GHA175" s="72"/>
      <c r="GHB175" s="72"/>
      <c r="GHC175" s="72"/>
      <c r="GHD175" s="72"/>
      <c r="GHE175" s="71"/>
      <c r="GHF175" s="71"/>
      <c r="GHG175" s="71"/>
      <c r="GHH175" s="71"/>
      <c r="GHI175" s="71"/>
      <c r="GHJ175" s="71"/>
      <c r="GHK175" s="71"/>
      <c r="GHL175" s="72"/>
      <c r="GHM175" s="72"/>
      <c r="GHN175" s="72"/>
      <c r="GHO175" s="72"/>
      <c r="GHP175" s="72"/>
      <c r="GHQ175" s="72"/>
      <c r="GHR175" s="72"/>
      <c r="GHS175" s="72"/>
      <c r="GHT175" s="72"/>
      <c r="GHU175" s="71"/>
      <c r="GHV175" s="71"/>
      <c r="GHW175" s="71"/>
      <c r="GHX175" s="71"/>
      <c r="GHY175" s="71"/>
      <c r="GHZ175" s="71"/>
      <c r="GIA175" s="71"/>
      <c r="GIB175" s="72"/>
      <c r="GIC175" s="72"/>
      <c r="GID175" s="72"/>
      <c r="GIE175" s="72"/>
      <c r="GIF175" s="72"/>
      <c r="GIG175" s="72"/>
      <c r="GIH175" s="72"/>
      <c r="GII175" s="72"/>
      <c r="GIJ175" s="72"/>
      <c r="GIK175" s="71"/>
      <c r="GIL175" s="71"/>
      <c r="GIM175" s="71"/>
      <c r="GIN175" s="71"/>
      <c r="GIO175" s="71"/>
      <c r="GIP175" s="71"/>
      <c r="GIQ175" s="71"/>
      <c r="GIR175" s="72"/>
      <c r="GIS175" s="72"/>
      <c r="GIT175" s="72"/>
      <c r="GIU175" s="72"/>
      <c r="GIV175" s="72"/>
      <c r="GIW175" s="72"/>
      <c r="GIX175" s="72"/>
      <c r="GIY175" s="72"/>
      <c r="GIZ175" s="72"/>
      <c r="GJA175" s="71"/>
      <c r="GJB175" s="71"/>
      <c r="GJC175" s="71"/>
      <c r="GJD175" s="71"/>
      <c r="GJE175" s="71"/>
      <c r="GJF175" s="71"/>
      <c r="GJG175" s="71"/>
      <c r="GJH175" s="72"/>
      <c r="GJI175" s="72"/>
      <c r="GJJ175" s="72"/>
      <c r="GJK175" s="72"/>
      <c r="GJL175" s="72"/>
      <c r="GJM175" s="72"/>
      <c r="GJN175" s="72"/>
      <c r="GJO175" s="72"/>
      <c r="GJP175" s="72"/>
      <c r="GJQ175" s="71"/>
      <c r="GJR175" s="71"/>
      <c r="GJS175" s="71"/>
      <c r="GJT175" s="71"/>
      <c r="GJU175" s="71"/>
      <c r="GJV175" s="71"/>
      <c r="GJW175" s="71"/>
      <c r="GJX175" s="72"/>
      <c r="GJY175" s="72"/>
      <c r="GJZ175" s="72"/>
      <c r="GKA175" s="72"/>
      <c r="GKB175" s="72"/>
      <c r="GKC175" s="72"/>
      <c r="GKD175" s="72"/>
      <c r="GKE175" s="72"/>
      <c r="GKF175" s="72"/>
      <c r="GKG175" s="71"/>
      <c r="GKH175" s="71"/>
      <c r="GKI175" s="71"/>
      <c r="GKJ175" s="71"/>
      <c r="GKK175" s="71"/>
      <c r="GKL175" s="71"/>
      <c r="GKM175" s="71"/>
      <c r="GKN175" s="72"/>
      <c r="GKO175" s="72"/>
      <c r="GKP175" s="72"/>
      <c r="GKQ175" s="72"/>
      <c r="GKR175" s="72"/>
      <c r="GKS175" s="72"/>
      <c r="GKT175" s="72"/>
      <c r="GKU175" s="72"/>
      <c r="GKV175" s="72"/>
      <c r="GKW175" s="71"/>
      <c r="GKX175" s="71"/>
      <c r="GKY175" s="71"/>
      <c r="GKZ175" s="71"/>
      <c r="GLA175" s="71"/>
      <c r="GLB175" s="71"/>
      <c r="GLC175" s="71"/>
      <c r="GLD175" s="72"/>
      <c r="GLE175" s="72"/>
      <c r="GLF175" s="72"/>
      <c r="GLG175" s="72"/>
      <c r="GLH175" s="72"/>
      <c r="GLI175" s="72"/>
      <c r="GLJ175" s="72"/>
      <c r="GLK175" s="72"/>
      <c r="GLL175" s="72"/>
      <c r="GLM175" s="71"/>
      <c r="GLN175" s="71"/>
      <c r="GLO175" s="71"/>
      <c r="GLP175" s="71"/>
      <c r="GLQ175" s="71"/>
      <c r="GLR175" s="71"/>
      <c r="GLS175" s="71"/>
      <c r="GLT175" s="72"/>
      <c r="GLU175" s="72"/>
      <c r="GLV175" s="72"/>
      <c r="GLW175" s="72"/>
      <c r="GLX175" s="72"/>
      <c r="GLY175" s="72"/>
      <c r="GLZ175" s="72"/>
      <c r="GMA175" s="72"/>
      <c r="GMB175" s="72"/>
      <c r="GMC175" s="71"/>
      <c r="GMD175" s="71"/>
      <c r="GME175" s="71"/>
      <c r="GMF175" s="71"/>
      <c r="GMG175" s="71"/>
      <c r="GMH175" s="71"/>
      <c r="GMI175" s="71"/>
      <c r="GMJ175" s="72"/>
      <c r="GMK175" s="72"/>
      <c r="GML175" s="72"/>
      <c r="GMM175" s="72"/>
      <c r="GMN175" s="72"/>
      <c r="GMO175" s="72"/>
      <c r="GMP175" s="72"/>
      <c r="GMQ175" s="72"/>
      <c r="GMR175" s="72"/>
      <c r="GMS175" s="71"/>
      <c r="GMT175" s="71"/>
      <c r="GMU175" s="71"/>
      <c r="GMV175" s="71"/>
      <c r="GMW175" s="71"/>
      <c r="GMX175" s="71"/>
      <c r="GMY175" s="71"/>
      <c r="GMZ175" s="72"/>
      <c r="GNA175" s="72"/>
      <c r="GNB175" s="72"/>
      <c r="GNC175" s="72"/>
      <c r="GND175" s="72"/>
      <c r="GNE175" s="72"/>
      <c r="GNF175" s="72"/>
      <c r="GNG175" s="72"/>
      <c r="GNH175" s="72"/>
      <c r="GNI175" s="71"/>
      <c r="GNJ175" s="71"/>
      <c r="GNK175" s="71"/>
      <c r="GNL175" s="71"/>
      <c r="GNM175" s="71"/>
      <c r="GNN175" s="71"/>
      <c r="GNO175" s="71"/>
      <c r="GNP175" s="72"/>
      <c r="GNQ175" s="72"/>
      <c r="GNR175" s="72"/>
      <c r="GNS175" s="72"/>
      <c r="GNT175" s="72"/>
      <c r="GNU175" s="72"/>
      <c r="GNV175" s="72"/>
      <c r="GNW175" s="72"/>
      <c r="GNX175" s="72"/>
      <c r="GNY175" s="71"/>
      <c r="GNZ175" s="71"/>
      <c r="GOA175" s="71"/>
      <c r="GOB175" s="71"/>
      <c r="GOC175" s="71"/>
      <c r="GOD175" s="71"/>
      <c r="GOE175" s="71"/>
      <c r="GOF175" s="72"/>
      <c r="GOG175" s="72"/>
      <c r="GOH175" s="72"/>
      <c r="GOI175" s="72"/>
      <c r="GOJ175" s="72"/>
      <c r="GOK175" s="72"/>
      <c r="GOL175" s="72"/>
      <c r="GOM175" s="72"/>
      <c r="GON175" s="72"/>
      <c r="GOO175" s="71"/>
      <c r="GOP175" s="71"/>
      <c r="GOQ175" s="71"/>
      <c r="GOR175" s="71"/>
      <c r="GOS175" s="71"/>
      <c r="GOT175" s="71"/>
      <c r="GOU175" s="71"/>
      <c r="GOV175" s="72"/>
      <c r="GOW175" s="72"/>
      <c r="GOX175" s="72"/>
      <c r="GOY175" s="72"/>
      <c r="GOZ175" s="72"/>
      <c r="GPA175" s="72"/>
      <c r="GPB175" s="72"/>
      <c r="GPC175" s="72"/>
      <c r="GPD175" s="72"/>
      <c r="GPE175" s="71"/>
      <c r="GPF175" s="71"/>
      <c r="GPG175" s="71"/>
      <c r="GPH175" s="71"/>
      <c r="GPI175" s="71"/>
      <c r="GPJ175" s="71"/>
      <c r="GPK175" s="71"/>
      <c r="GPL175" s="72"/>
      <c r="GPM175" s="72"/>
      <c r="GPN175" s="72"/>
      <c r="GPO175" s="72"/>
      <c r="GPP175" s="72"/>
      <c r="GPQ175" s="72"/>
      <c r="GPR175" s="72"/>
      <c r="GPS175" s="72"/>
      <c r="GPT175" s="72"/>
      <c r="GPU175" s="71"/>
      <c r="GPV175" s="71"/>
      <c r="GPW175" s="71"/>
      <c r="GPX175" s="71"/>
      <c r="GPY175" s="71"/>
      <c r="GPZ175" s="71"/>
      <c r="GQA175" s="71"/>
      <c r="GQB175" s="72"/>
      <c r="GQC175" s="72"/>
      <c r="GQD175" s="72"/>
      <c r="GQE175" s="72"/>
      <c r="GQF175" s="72"/>
      <c r="GQG175" s="72"/>
      <c r="GQH175" s="72"/>
      <c r="GQI175" s="72"/>
      <c r="GQJ175" s="72"/>
      <c r="GQK175" s="71"/>
      <c r="GQL175" s="71"/>
      <c r="GQM175" s="71"/>
      <c r="GQN175" s="71"/>
      <c r="GQO175" s="71"/>
      <c r="GQP175" s="71"/>
      <c r="GQQ175" s="71"/>
      <c r="GQR175" s="72"/>
      <c r="GQS175" s="72"/>
      <c r="GQT175" s="72"/>
      <c r="GQU175" s="72"/>
      <c r="GQV175" s="72"/>
      <c r="GQW175" s="72"/>
      <c r="GQX175" s="72"/>
      <c r="GQY175" s="72"/>
      <c r="GQZ175" s="72"/>
      <c r="GRA175" s="71"/>
      <c r="GRB175" s="71"/>
      <c r="GRC175" s="71"/>
      <c r="GRD175" s="71"/>
      <c r="GRE175" s="71"/>
      <c r="GRF175" s="71"/>
      <c r="GRG175" s="71"/>
      <c r="GRH175" s="72"/>
      <c r="GRI175" s="72"/>
      <c r="GRJ175" s="72"/>
      <c r="GRK175" s="72"/>
      <c r="GRL175" s="72"/>
      <c r="GRM175" s="72"/>
      <c r="GRN175" s="72"/>
      <c r="GRO175" s="72"/>
      <c r="GRP175" s="72"/>
      <c r="GRQ175" s="71"/>
      <c r="GRR175" s="71"/>
      <c r="GRS175" s="71"/>
      <c r="GRT175" s="71"/>
      <c r="GRU175" s="71"/>
      <c r="GRV175" s="71"/>
      <c r="GRW175" s="71"/>
      <c r="GRX175" s="72"/>
      <c r="GRY175" s="72"/>
      <c r="GRZ175" s="72"/>
      <c r="GSA175" s="72"/>
      <c r="GSB175" s="72"/>
      <c r="GSC175" s="72"/>
      <c r="GSD175" s="72"/>
      <c r="GSE175" s="72"/>
      <c r="GSF175" s="72"/>
      <c r="GSG175" s="71"/>
      <c r="GSH175" s="71"/>
      <c r="GSI175" s="71"/>
      <c r="GSJ175" s="71"/>
      <c r="GSK175" s="71"/>
      <c r="GSL175" s="71"/>
      <c r="GSM175" s="71"/>
      <c r="GSN175" s="72"/>
      <c r="GSO175" s="72"/>
      <c r="GSP175" s="72"/>
      <c r="GSQ175" s="72"/>
      <c r="GSR175" s="72"/>
      <c r="GSS175" s="72"/>
      <c r="GST175" s="72"/>
      <c r="GSU175" s="72"/>
      <c r="GSV175" s="72"/>
      <c r="GSW175" s="71"/>
      <c r="GSX175" s="71"/>
      <c r="GSY175" s="71"/>
      <c r="GSZ175" s="71"/>
      <c r="GTA175" s="71"/>
      <c r="GTB175" s="71"/>
      <c r="GTC175" s="71"/>
      <c r="GTD175" s="72"/>
      <c r="GTE175" s="72"/>
      <c r="GTF175" s="72"/>
      <c r="GTG175" s="72"/>
      <c r="GTH175" s="72"/>
      <c r="GTI175" s="72"/>
      <c r="GTJ175" s="72"/>
      <c r="GTK175" s="72"/>
      <c r="GTL175" s="72"/>
      <c r="GTM175" s="71"/>
      <c r="GTN175" s="71"/>
      <c r="GTO175" s="71"/>
      <c r="GTP175" s="71"/>
      <c r="GTQ175" s="71"/>
      <c r="GTR175" s="71"/>
      <c r="GTS175" s="71"/>
      <c r="GTT175" s="72"/>
      <c r="GTU175" s="72"/>
      <c r="GTV175" s="72"/>
      <c r="GTW175" s="72"/>
      <c r="GTX175" s="72"/>
      <c r="GTY175" s="72"/>
      <c r="GTZ175" s="72"/>
      <c r="GUA175" s="72"/>
      <c r="GUB175" s="72"/>
      <c r="GUC175" s="71"/>
      <c r="GUD175" s="71"/>
      <c r="GUE175" s="71"/>
      <c r="GUF175" s="71"/>
      <c r="GUG175" s="71"/>
      <c r="GUH175" s="71"/>
      <c r="GUI175" s="71"/>
      <c r="GUJ175" s="72"/>
      <c r="GUK175" s="72"/>
      <c r="GUL175" s="72"/>
      <c r="GUM175" s="72"/>
      <c r="GUN175" s="72"/>
      <c r="GUO175" s="72"/>
      <c r="GUP175" s="72"/>
      <c r="GUQ175" s="72"/>
      <c r="GUR175" s="72"/>
      <c r="GUS175" s="71"/>
      <c r="GUT175" s="71"/>
      <c r="GUU175" s="71"/>
      <c r="GUV175" s="71"/>
      <c r="GUW175" s="71"/>
      <c r="GUX175" s="71"/>
      <c r="GUY175" s="71"/>
      <c r="GUZ175" s="72"/>
      <c r="GVA175" s="72"/>
      <c r="GVB175" s="72"/>
      <c r="GVC175" s="72"/>
      <c r="GVD175" s="72"/>
      <c r="GVE175" s="72"/>
      <c r="GVF175" s="72"/>
      <c r="GVG175" s="72"/>
      <c r="GVH175" s="72"/>
      <c r="GVI175" s="71"/>
      <c r="GVJ175" s="71"/>
      <c r="GVK175" s="71"/>
      <c r="GVL175" s="71"/>
      <c r="GVM175" s="71"/>
      <c r="GVN175" s="71"/>
      <c r="GVO175" s="71"/>
      <c r="GVP175" s="72"/>
      <c r="GVQ175" s="72"/>
      <c r="GVR175" s="72"/>
      <c r="GVS175" s="72"/>
      <c r="GVT175" s="72"/>
      <c r="GVU175" s="72"/>
      <c r="GVV175" s="72"/>
      <c r="GVW175" s="72"/>
      <c r="GVX175" s="72"/>
      <c r="GVY175" s="71"/>
      <c r="GVZ175" s="71"/>
      <c r="GWA175" s="71"/>
      <c r="GWB175" s="71"/>
      <c r="GWC175" s="71"/>
      <c r="GWD175" s="71"/>
      <c r="GWE175" s="71"/>
      <c r="GWF175" s="72"/>
      <c r="GWG175" s="72"/>
      <c r="GWH175" s="72"/>
      <c r="GWI175" s="72"/>
      <c r="GWJ175" s="72"/>
      <c r="GWK175" s="72"/>
      <c r="GWL175" s="72"/>
      <c r="GWM175" s="72"/>
      <c r="GWN175" s="72"/>
      <c r="GWO175" s="71"/>
      <c r="GWP175" s="71"/>
      <c r="GWQ175" s="71"/>
      <c r="GWR175" s="71"/>
      <c r="GWS175" s="71"/>
      <c r="GWT175" s="71"/>
      <c r="GWU175" s="71"/>
      <c r="GWV175" s="72"/>
      <c r="GWW175" s="72"/>
      <c r="GWX175" s="72"/>
      <c r="GWY175" s="72"/>
      <c r="GWZ175" s="72"/>
      <c r="GXA175" s="72"/>
      <c r="GXB175" s="72"/>
      <c r="GXC175" s="72"/>
      <c r="GXD175" s="72"/>
      <c r="GXE175" s="71"/>
      <c r="GXF175" s="71"/>
      <c r="GXG175" s="71"/>
      <c r="GXH175" s="71"/>
      <c r="GXI175" s="71"/>
      <c r="GXJ175" s="71"/>
      <c r="GXK175" s="71"/>
      <c r="GXL175" s="72"/>
      <c r="GXM175" s="72"/>
      <c r="GXN175" s="72"/>
      <c r="GXO175" s="72"/>
      <c r="GXP175" s="72"/>
      <c r="GXQ175" s="72"/>
      <c r="GXR175" s="72"/>
      <c r="GXS175" s="72"/>
      <c r="GXT175" s="72"/>
      <c r="GXU175" s="71"/>
      <c r="GXV175" s="71"/>
      <c r="GXW175" s="71"/>
      <c r="GXX175" s="71"/>
      <c r="GXY175" s="71"/>
      <c r="GXZ175" s="71"/>
      <c r="GYA175" s="71"/>
      <c r="GYB175" s="72"/>
      <c r="GYC175" s="72"/>
      <c r="GYD175" s="72"/>
      <c r="GYE175" s="72"/>
      <c r="GYF175" s="72"/>
      <c r="GYG175" s="72"/>
      <c r="GYH175" s="72"/>
      <c r="GYI175" s="72"/>
      <c r="GYJ175" s="72"/>
      <c r="GYK175" s="71"/>
      <c r="GYL175" s="71"/>
      <c r="GYM175" s="71"/>
      <c r="GYN175" s="71"/>
      <c r="GYO175" s="71"/>
      <c r="GYP175" s="71"/>
      <c r="GYQ175" s="71"/>
      <c r="GYR175" s="72"/>
      <c r="GYS175" s="72"/>
      <c r="GYT175" s="72"/>
      <c r="GYU175" s="72"/>
      <c r="GYV175" s="72"/>
      <c r="GYW175" s="72"/>
      <c r="GYX175" s="72"/>
      <c r="GYY175" s="72"/>
      <c r="GYZ175" s="72"/>
      <c r="GZA175" s="71"/>
      <c r="GZB175" s="71"/>
      <c r="GZC175" s="71"/>
      <c r="GZD175" s="71"/>
      <c r="GZE175" s="71"/>
      <c r="GZF175" s="71"/>
      <c r="GZG175" s="71"/>
      <c r="GZH175" s="72"/>
      <c r="GZI175" s="72"/>
      <c r="GZJ175" s="72"/>
      <c r="GZK175" s="72"/>
      <c r="GZL175" s="72"/>
      <c r="GZM175" s="72"/>
      <c r="GZN175" s="72"/>
      <c r="GZO175" s="72"/>
      <c r="GZP175" s="72"/>
      <c r="GZQ175" s="71"/>
      <c r="GZR175" s="71"/>
      <c r="GZS175" s="71"/>
      <c r="GZT175" s="71"/>
      <c r="GZU175" s="71"/>
      <c r="GZV175" s="71"/>
      <c r="GZW175" s="71"/>
      <c r="GZX175" s="72"/>
      <c r="GZY175" s="72"/>
      <c r="GZZ175" s="72"/>
      <c r="HAA175" s="72"/>
      <c r="HAB175" s="72"/>
      <c r="HAC175" s="72"/>
      <c r="HAD175" s="72"/>
      <c r="HAE175" s="72"/>
      <c r="HAF175" s="72"/>
      <c r="HAG175" s="71"/>
      <c r="HAH175" s="71"/>
      <c r="HAI175" s="71"/>
      <c r="HAJ175" s="71"/>
      <c r="HAK175" s="71"/>
      <c r="HAL175" s="71"/>
      <c r="HAM175" s="71"/>
      <c r="HAN175" s="72"/>
      <c r="HAO175" s="72"/>
      <c r="HAP175" s="72"/>
      <c r="HAQ175" s="72"/>
      <c r="HAR175" s="72"/>
      <c r="HAS175" s="72"/>
      <c r="HAT175" s="72"/>
      <c r="HAU175" s="72"/>
      <c r="HAV175" s="72"/>
      <c r="HAW175" s="71"/>
      <c r="HAX175" s="71"/>
      <c r="HAY175" s="71"/>
      <c r="HAZ175" s="71"/>
      <c r="HBA175" s="71"/>
      <c r="HBB175" s="71"/>
      <c r="HBC175" s="71"/>
      <c r="HBD175" s="72"/>
      <c r="HBE175" s="72"/>
      <c r="HBF175" s="72"/>
      <c r="HBG175" s="72"/>
      <c r="HBH175" s="72"/>
      <c r="HBI175" s="72"/>
      <c r="HBJ175" s="72"/>
      <c r="HBK175" s="72"/>
      <c r="HBL175" s="72"/>
      <c r="HBM175" s="71"/>
      <c r="HBN175" s="71"/>
      <c r="HBO175" s="71"/>
      <c r="HBP175" s="71"/>
      <c r="HBQ175" s="71"/>
      <c r="HBR175" s="71"/>
      <c r="HBS175" s="71"/>
      <c r="HBT175" s="72"/>
      <c r="HBU175" s="72"/>
      <c r="HBV175" s="72"/>
      <c r="HBW175" s="72"/>
      <c r="HBX175" s="72"/>
      <c r="HBY175" s="72"/>
      <c r="HBZ175" s="72"/>
      <c r="HCA175" s="72"/>
      <c r="HCB175" s="72"/>
      <c r="HCC175" s="71"/>
      <c r="HCD175" s="71"/>
      <c r="HCE175" s="71"/>
      <c r="HCF175" s="71"/>
      <c r="HCG175" s="71"/>
      <c r="HCH175" s="71"/>
      <c r="HCI175" s="71"/>
      <c r="HCJ175" s="72"/>
      <c r="HCK175" s="72"/>
      <c r="HCL175" s="72"/>
      <c r="HCM175" s="72"/>
      <c r="HCN175" s="72"/>
      <c r="HCO175" s="72"/>
      <c r="HCP175" s="72"/>
      <c r="HCQ175" s="72"/>
      <c r="HCR175" s="72"/>
      <c r="HCS175" s="71"/>
      <c r="HCT175" s="71"/>
      <c r="HCU175" s="71"/>
      <c r="HCV175" s="71"/>
      <c r="HCW175" s="71"/>
      <c r="HCX175" s="71"/>
      <c r="HCY175" s="71"/>
      <c r="HCZ175" s="72"/>
      <c r="HDA175" s="72"/>
      <c r="HDB175" s="72"/>
      <c r="HDC175" s="72"/>
      <c r="HDD175" s="72"/>
      <c r="HDE175" s="72"/>
      <c r="HDF175" s="72"/>
      <c r="HDG175" s="72"/>
      <c r="HDH175" s="72"/>
      <c r="HDI175" s="71"/>
      <c r="HDJ175" s="71"/>
      <c r="HDK175" s="71"/>
      <c r="HDL175" s="71"/>
      <c r="HDM175" s="71"/>
      <c r="HDN175" s="71"/>
      <c r="HDO175" s="71"/>
      <c r="HDP175" s="72"/>
      <c r="HDQ175" s="72"/>
      <c r="HDR175" s="72"/>
      <c r="HDS175" s="72"/>
      <c r="HDT175" s="72"/>
      <c r="HDU175" s="72"/>
      <c r="HDV175" s="72"/>
      <c r="HDW175" s="72"/>
      <c r="HDX175" s="72"/>
      <c r="HDY175" s="71"/>
      <c r="HDZ175" s="71"/>
      <c r="HEA175" s="71"/>
      <c r="HEB175" s="71"/>
      <c r="HEC175" s="71"/>
      <c r="HED175" s="71"/>
      <c r="HEE175" s="71"/>
      <c r="HEF175" s="72"/>
      <c r="HEG175" s="72"/>
      <c r="HEH175" s="72"/>
      <c r="HEI175" s="72"/>
      <c r="HEJ175" s="72"/>
      <c r="HEK175" s="72"/>
      <c r="HEL175" s="72"/>
      <c r="HEM175" s="72"/>
      <c r="HEN175" s="72"/>
      <c r="HEO175" s="71"/>
      <c r="HEP175" s="71"/>
      <c r="HEQ175" s="71"/>
      <c r="HER175" s="71"/>
      <c r="HES175" s="71"/>
      <c r="HET175" s="71"/>
      <c r="HEU175" s="71"/>
      <c r="HEV175" s="72"/>
      <c r="HEW175" s="72"/>
      <c r="HEX175" s="72"/>
      <c r="HEY175" s="72"/>
      <c r="HEZ175" s="72"/>
      <c r="HFA175" s="72"/>
      <c r="HFB175" s="72"/>
      <c r="HFC175" s="72"/>
      <c r="HFD175" s="72"/>
      <c r="HFE175" s="71"/>
      <c r="HFF175" s="71"/>
      <c r="HFG175" s="71"/>
      <c r="HFH175" s="71"/>
      <c r="HFI175" s="71"/>
      <c r="HFJ175" s="71"/>
      <c r="HFK175" s="71"/>
      <c r="HFL175" s="72"/>
      <c r="HFM175" s="72"/>
      <c r="HFN175" s="72"/>
      <c r="HFO175" s="72"/>
      <c r="HFP175" s="72"/>
      <c r="HFQ175" s="72"/>
      <c r="HFR175" s="72"/>
      <c r="HFS175" s="72"/>
      <c r="HFT175" s="72"/>
      <c r="HFU175" s="71"/>
      <c r="HFV175" s="71"/>
      <c r="HFW175" s="71"/>
      <c r="HFX175" s="71"/>
      <c r="HFY175" s="71"/>
      <c r="HFZ175" s="71"/>
      <c r="HGA175" s="71"/>
      <c r="HGB175" s="72"/>
      <c r="HGC175" s="72"/>
      <c r="HGD175" s="72"/>
      <c r="HGE175" s="72"/>
      <c r="HGF175" s="72"/>
      <c r="HGG175" s="72"/>
      <c r="HGH175" s="72"/>
      <c r="HGI175" s="72"/>
      <c r="HGJ175" s="72"/>
      <c r="HGK175" s="71"/>
      <c r="HGL175" s="71"/>
      <c r="HGM175" s="71"/>
      <c r="HGN175" s="71"/>
      <c r="HGO175" s="71"/>
      <c r="HGP175" s="71"/>
      <c r="HGQ175" s="71"/>
      <c r="HGR175" s="72"/>
      <c r="HGS175" s="72"/>
      <c r="HGT175" s="72"/>
      <c r="HGU175" s="72"/>
      <c r="HGV175" s="72"/>
      <c r="HGW175" s="72"/>
      <c r="HGX175" s="72"/>
      <c r="HGY175" s="72"/>
      <c r="HGZ175" s="72"/>
      <c r="HHA175" s="71"/>
      <c r="HHB175" s="71"/>
      <c r="HHC175" s="71"/>
      <c r="HHD175" s="71"/>
      <c r="HHE175" s="71"/>
      <c r="HHF175" s="71"/>
      <c r="HHG175" s="71"/>
      <c r="HHH175" s="72"/>
      <c r="HHI175" s="72"/>
      <c r="HHJ175" s="72"/>
      <c r="HHK175" s="72"/>
      <c r="HHL175" s="72"/>
      <c r="HHM175" s="72"/>
      <c r="HHN175" s="72"/>
      <c r="HHO175" s="72"/>
      <c r="HHP175" s="72"/>
      <c r="HHQ175" s="71"/>
      <c r="HHR175" s="71"/>
      <c r="HHS175" s="71"/>
      <c r="HHT175" s="71"/>
      <c r="HHU175" s="71"/>
      <c r="HHV175" s="71"/>
      <c r="HHW175" s="71"/>
      <c r="HHX175" s="72"/>
      <c r="HHY175" s="72"/>
      <c r="HHZ175" s="72"/>
      <c r="HIA175" s="72"/>
      <c r="HIB175" s="72"/>
      <c r="HIC175" s="72"/>
      <c r="HID175" s="72"/>
      <c r="HIE175" s="72"/>
      <c r="HIF175" s="72"/>
      <c r="HIG175" s="71"/>
      <c r="HIH175" s="71"/>
      <c r="HII175" s="71"/>
      <c r="HIJ175" s="71"/>
      <c r="HIK175" s="71"/>
      <c r="HIL175" s="71"/>
      <c r="HIM175" s="71"/>
      <c r="HIN175" s="72"/>
      <c r="HIO175" s="72"/>
      <c r="HIP175" s="72"/>
      <c r="HIQ175" s="72"/>
      <c r="HIR175" s="72"/>
      <c r="HIS175" s="72"/>
      <c r="HIT175" s="72"/>
      <c r="HIU175" s="72"/>
      <c r="HIV175" s="72"/>
      <c r="HIW175" s="71"/>
      <c r="HIX175" s="71"/>
      <c r="HIY175" s="71"/>
      <c r="HIZ175" s="71"/>
      <c r="HJA175" s="71"/>
      <c r="HJB175" s="71"/>
      <c r="HJC175" s="71"/>
      <c r="HJD175" s="72"/>
      <c r="HJE175" s="72"/>
      <c r="HJF175" s="72"/>
      <c r="HJG175" s="72"/>
      <c r="HJH175" s="72"/>
      <c r="HJI175" s="72"/>
      <c r="HJJ175" s="72"/>
      <c r="HJK175" s="72"/>
      <c r="HJL175" s="72"/>
      <c r="HJM175" s="71"/>
      <c r="HJN175" s="71"/>
      <c r="HJO175" s="71"/>
      <c r="HJP175" s="71"/>
      <c r="HJQ175" s="71"/>
      <c r="HJR175" s="71"/>
      <c r="HJS175" s="71"/>
      <c r="HJT175" s="72"/>
      <c r="HJU175" s="72"/>
      <c r="HJV175" s="72"/>
      <c r="HJW175" s="72"/>
      <c r="HJX175" s="72"/>
      <c r="HJY175" s="72"/>
      <c r="HJZ175" s="72"/>
      <c r="HKA175" s="72"/>
      <c r="HKB175" s="72"/>
      <c r="HKC175" s="71"/>
      <c r="HKD175" s="71"/>
      <c r="HKE175" s="71"/>
      <c r="HKF175" s="71"/>
      <c r="HKG175" s="71"/>
      <c r="HKH175" s="71"/>
      <c r="HKI175" s="71"/>
      <c r="HKJ175" s="72"/>
      <c r="HKK175" s="72"/>
      <c r="HKL175" s="72"/>
      <c r="HKM175" s="72"/>
      <c r="HKN175" s="72"/>
      <c r="HKO175" s="72"/>
      <c r="HKP175" s="72"/>
      <c r="HKQ175" s="72"/>
      <c r="HKR175" s="72"/>
      <c r="HKS175" s="71"/>
      <c r="HKT175" s="71"/>
      <c r="HKU175" s="71"/>
      <c r="HKV175" s="71"/>
      <c r="HKW175" s="71"/>
      <c r="HKX175" s="71"/>
      <c r="HKY175" s="71"/>
      <c r="HKZ175" s="72"/>
      <c r="HLA175" s="72"/>
      <c r="HLB175" s="72"/>
      <c r="HLC175" s="72"/>
      <c r="HLD175" s="72"/>
      <c r="HLE175" s="72"/>
      <c r="HLF175" s="72"/>
      <c r="HLG175" s="72"/>
      <c r="HLH175" s="72"/>
      <c r="HLI175" s="71"/>
      <c r="HLJ175" s="71"/>
      <c r="HLK175" s="71"/>
      <c r="HLL175" s="71"/>
      <c r="HLM175" s="71"/>
      <c r="HLN175" s="71"/>
      <c r="HLO175" s="71"/>
      <c r="HLP175" s="72"/>
      <c r="HLQ175" s="72"/>
      <c r="HLR175" s="72"/>
      <c r="HLS175" s="72"/>
      <c r="HLT175" s="72"/>
      <c r="HLU175" s="72"/>
      <c r="HLV175" s="72"/>
      <c r="HLW175" s="72"/>
      <c r="HLX175" s="72"/>
      <c r="HLY175" s="71"/>
      <c r="HLZ175" s="71"/>
      <c r="HMA175" s="71"/>
      <c r="HMB175" s="71"/>
      <c r="HMC175" s="71"/>
      <c r="HMD175" s="71"/>
      <c r="HME175" s="71"/>
      <c r="HMF175" s="72"/>
      <c r="HMG175" s="72"/>
      <c r="HMH175" s="72"/>
      <c r="HMI175" s="72"/>
      <c r="HMJ175" s="72"/>
      <c r="HMK175" s="72"/>
      <c r="HML175" s="72"/>
      <c r="HMM175" s="72"/>
      <c r="HMN175" s="72"/>
      <c r="HMO175" s="71"/>
      <c r="HMP175" s="71"/>
      <c r="HMQ175" s="71"/>
      <c r="HMR175" s="71"/>
      <c r="HMS175" s="71"/>
      <c r="HMT175" s="71"/>
      <c r="HMU175" s="71"/>
      <c r="HMV175" s="72"/>
      <c r="HMW175" s="72"/>
      <c r="HMX175" s="72"/>
      <c r="HMY175" s="72"/>
      <c r="HMZ175" s="72"/>
      <c r="HNA175" s="72"/>
      <c r="HNB175" s="72"/>
      <c r="HNC175" s="72"/>
      <c r="HND175" s="72"/>
      <c r="HNE175" s="71"/>
      <c r="HNF175" s="71"/>
      <c r="HNG175" s="71"/>
      <c r="HNH175" s="71"/>
      <c r="HNI175" s="71"/>
      <c r="HNJ175" s="71"/>
      <c r="HNK175" s="71"/>
      <c r="HNL175" s="72"/>
      <c r="HNM175" s="72"/>
      <c r="HNN175" s="72"/>
      <c r="HNO175" s="72"/>
      <c r="HNP175" s="72"/>
      <c r="HNQ175" s="72"/>
      <c r="HNR175" s="72"/>
      <c r="HNS175" s="72"/>
      <c r="HNT175" s="72"/>
      <c r="HNU175" s="71"/>
      <c r="HNV175" s="71"/>
      <c r="HNW175" s="71"/>
      <c r="HNX175" s="71"/>
      <c r="HNY175" s="71"/>
      <c r="HNZ175" s="71"/>
      <c r="HOA175" s="71"/>
      <c r="HOB175" s="72"/>
      <c r="HOC175" s="72"/>
      <c r="HOD175" s="72"/>
      <c r="HOE175" s="72"/>
      <c r="HOF175" s="72"/>
      <c r="HOG175" s="72"/>
      <c r="HOH175" s="72"/>
      <c r="HOI175" s="72"/>
      <c r="HOJ175" s="72"/>
      <c r="HOK175" s="71"/>
      <c r="HOL175" s="71"/>
      <c r="HOM175" s="71"/>
      <c r="HON175" s="71"/>
      <c r="HOO175" s="71"/>
      <c r="HOP175" s="71"/>
      <c r="HOQ175" s="71"/>
      <c r="HOR175" s="72"/>
      <c r="HOS175" s="72"/>
      <c r="HOT175" s="72"/>
      <c r="HOU175" s="72"/>
      <c r="HOV175" s="72"/>
      <c r="HOW175" s="72"/>
      <c r="HOX175" s="72"/>
      <c r="HOY175" s="72"/>
      <c r="HOZ175" s="72"/>
      <c r="HPA175" s="71"/>
      <c r="HPB175" s="71"/>
      <c r="HPC175" s="71"/>
      <c r="HPD175" s="71"/>
      <c r="HPE175" s="71"/>
      <c r="HPF175" s="71"/>
      <c r="HPG175" s="71"/>
      <c r="HPH175" s="72"/>
      <c r="HPI175" s="72"/>
      <c r="HPJ175" s="72"/>
      <c r="HPK175" s="72"/>
      <c r="HPL175" s="72"/>
      <c r="HPM175" s="72"/>
      <c r="HPN175" s="72"/>
      <c r="HPO175" s="72"/>
      <c r="HPP175" s="72"/>
      <c r="HPQ175" s="71"/>
      <c r="HPR175" s="71"/>
      <c r="HPS175" s="71"/>
      <c r="HPT175" s="71"/>
      <c r="HPU175" s="71"/>
      <c r="HPV175" s="71"/>
      <c r="HPW175" s="71"/>
      <c r="HPX175" s="72"/>
      <c r="HPY175" s="72"/>
      <c r="HPZ175" s="72"/>
      <c r="HQA175" s="72"/>
      <c r="HQB175" s="72"/>
      <c r="HQC175" s="72"/>
      <c r="HQD175" s="72"/>
      <c r="HQE175" s="72"/>
      <c r="HQF175" s="72"/>
      <c r="HQG175" s="71"/>
      <c r="HQH175" s="71"/>
      <c r="HQI175" s="71"/>
      <c r="HQJ175" s="71"/>
      <c r="HQK175" s="71"/>
      <c r="HQL175" s="71"/>
      <c r="HQM175" s="71"/>
      <c r="HQN175" s="72"/>
      <c r="HQO175" s="72"/>
      <c r="HQP175" s="72"/>
      <c r="HQQ175" s="72"/>
      <c r="HQR175" s="72"/>
      <c r="HQS175" s="72"/>
      <c r="HQT175" s="72"/>
      <c r="HQU175" s="72"/>
      <c r="HQV175" s="72"/>
      <c r="HQW175" s="71"/>
      <c r="HQX175" s="71"/>
      <c r="HQY175" s="71"/>
      <c r="HQZ175" s="71"/>
      <c r="HRA175" s="71"/>
      <c r="HRB175" s="71"/>
      <c r="HRC175" s="71"/>
      <c r="HRD175" s="72"/>
      <c r="HRE175" s="72"/>
      <c r="HRF175" s="72"/>
      <c r="HRG175" s="72"/>
      <c r="HRH175" s="72"/>
      <c r="HRI175" s="72"/>
      <c r="HRJ175" s="72"/>
      <c r="HRK175" s="72"/>
      <c r="HRL175" s="72"/>
      <c r="HRM175" s="71"/>
      <c r="HRN175" s="71"/>
      <c r="HRO175" s="71"/>
      <c r="HRP175" s="71"/>
      <c r="HRQ175" s="71"/>
      <c r="HRR175" s="71"/>
      <c r="HRS175" s="71"/>
      <c r="HRT175" s="72"/>
      <c r="HRU175" s="72"/>
      <c r="HRV175" s="72"/>
      <c r="HRW175" s="72"/>
      <c r="HRX175" s="72"/>
      <c r="HRY175" s="72"/>
      <c r="HRZ175" s="72"/>
      <c r="HSA175" s="72"/>
      <c r="HSB175" s="72"/>
      <c r="HSC175" s="71"/>
      <c r="HSD175" s="71"/>
      <c r="HSE175" s="71"/>
      <c r="HSF175" s="71"/>
      <c r="HSG175" s="71"/>
      <c r="HSH175" s="71"/>
      <c r="HSI175" s="71"/>
      <c r="HSJ175" s="72"/>
      <c r="HSK175" s="72"/>
      <c r="HSL175" s="72"/>
      <c r="HSM175" s="72"/>
      <c r="HSN175" s="72"/>
      <c r="HSO175" s="72"/>
      <c r="HSP175" s="72"/>
      <c r="HSQ175" s="72"/>
      <c r="HSR175" s="72"/>
      <c r="HSS175" s="71"/>
      <c r="HST175" s="71"/>
      <c r="HSU175" s="71"/>
      <c r="HSV175" s="71"/>
      <c r="HSW175" s="71"/>
      <c r="HSX175" s="71"/>
      <c r="HSY175" s="71"/>
      <c r="HSZ175" s="72"/>
      <c r="HTA175" s="72"/>
      <c r="HTB175" s="72"/>
      <c r="HTC175" s="72"/>
      <c r="HTD175" s="72"/>
      <c r="HTE175" s="72"/>
      <c r="HTF175" s="72"/>
      <c r="HTG175" s="72"/>
      <c r="HTH175" s="72"/>
      <c r="HTI175" s="71"/>
      <c r="HTJ175" s="71"/>
      <c r="HTK175" s="71"/>
      <c r="HTL175" s="71"/>
      <c r="HTM175" s="71"/>
      <c r="HTN175" s="71"/>
      <c r="HTO175" s="71"/>
      <c r="HTP175" s="72"/>
      <c r="HTQ175" s="72"/>
      <c r="HTR175" s="72"/>
      <c r="HTS175" s="72"/>
      <c r="HTT175" s="72"/>
      <c r="HTU175" s="72"/>
      <c r="HTV175" s="72"/>
      <c r="HTW175" s="72"/>
      <c r="HTX175" s="72"/>
      <c r="HTY175" s="71"/>
      <c r="HTZ175" s="71"/>
      <c r="HUA175" s="71"/>
      <c r="HUB175" s="71"/>
      <c r="HUC175" s="71"/>
      <c r="HUD175" s="71"/>
      <c r="HUE175" s="71"/>
      <c r="HUF175" s="72"/>
      <c r="HUG175" s="72"/>
      <c r="HUH175" s="72"/>
      <c r="HUI175" s="72"/>
      <c r="HUJ175" s="72"/>
      <c r="HUK175" s="72"/>
      <c r="HUL175" s="72"/>
      <c r="HUM175" s="72"/>
      <c r="HUN175" s="72"/>
      <c r="HUO175" s="71"/>
      <c r="HUP175" s="71"/>
      <c r="HUQ175" s="71"/>
      <c r="HUR175" s="71"/>
      <c r="HUS175" s="71"/>
      <c r="HUT175" s="71"/>
      <c r="HUU175" s="71"/>
      <c r="HUV175" s="72"/>
      <c r="HUW175" s="72"/>
      <c r="HUX175" s="72"/>
      <c r="HUY175" s="72"/>
      <c r="HUZ175" s="72"/>
      <c r="HVA175" s="72"/>
      <c r="HVB175" s="72"/>
      <c r="HVC175" s="72"/>
      <c r="HVD175" s="72"/>
      <c r="HVE175" s="71"/>
      <c r="HVF175" s="71"/>
      <c r="HVG175" s="71"/>
      <c r="HVH175" s="71"/>
      <c r="HVI175" s="71"/>
      <c r="HVJ175" s="71"/>
      <c r="HVK175" s="71"/>
      <c r="HVL175" s="72"/>
      <c r="HVM175" s="72"/>
      <c r="HVN175" s="72"/>
      <c r="HVO175" s="72"/>
      <c r="HVP175" s="72"/>
      <c r="HVQ175" s="72"/>
      <c r="HVR175" s="72"/>
      <c r="HVS175" s="72"/>
      <c r="HVT175" s="72"/>
      <c r="HVU175" s="71"/>
      <c r="HVV175" s="71"/>
      <c r="HVW175" s="71"/>
      <c r="HVX175" s="71"/>
      <c r="HVY175" s="71"/>
      <c r="HVZ175" s="71"/>
      <c r="HWA175" s="71"/>
      <c r="HWB175" s="72"/>
      <c r="HWC175" s="72"/>
      <c r="HWD175" s="72"/>
      <c r="HWE175" s="72"/>
      <c r="HWF175" s="72"/>
      <c r="HWG175" s="72"/>
      <c r="HWH175" s="72"/>
      <c r="HWI175" s="72"/>
      <c r="HWJ175" s="72"/>
      <c r="HWK175" s="71"/>
      <c r="HWL175" s="71"/>
      <c r="HWM175" s="71"/>
      <c r="HWN175" s="71"/>
      <c r="HWO175" s="71"/>
      <c r="HWP175" s="71"/>
      <c r="HWQ175" s="71"/>
      <c r="HWR175" s="72"/>
      <c r="HWS175" s="72"/>
      <c r="HWT175" s="72"/>
      <c r="HWU175" s="72"/>
      <c r="HWV175" s="72"/>
      <c r="HWW175" s="72"/>
      <c r="HWX175" s="72"/>
      <c r="HWY175" s="72"/>
      <c r="HWZ175" s="72"/>
      <c r="HXA175" s="71"/>
      <c r="HXB175" s="71"/>
      <c r="HXC175" s="71"/>
      <c r="HXD175" s="71"/>
      <c r="HXE175" s="71"/>
      <c r="HXF175" s="71"/>
      <c r="HXG175" s="71"/>
      <c r="HXH175" s="72"/>
      <c r="HXI175" s="72"/>
      <c r="HXJ175" s="72"/>
      <c r="HXK175" s="72"/>
      <c r="HXL175" s="72"/>
      <c r="HXM175" s="72"/>
      <c r="HXN175" s="72"/>
      <c r="HXO175" s="72"/>
      <c r="HXP175" s="72"/>
      <c r="HXQ175" s="71"/>
      <c r="HXR175" s="71"/>
      <c r="HXS175" s="71"/>
      <c r="HXT175" s="71"/>
      <c r="HXU175" s="71"/>
      <c r="HXV175" s="71"/>
      <c r="HXW175" s="71"/>
      <c r="HXX175" s="72"/>
      <c r="HXY175" s="72"/>
      <c r="HXZ175" s="72"/>
      <c r="HYA175" s="72"/>
      <c r="HYB175" s="72"/>
      <c r="HYC175" s="72"/>
      <c r="HYD175" s="72"/>
      <c r="HYE175" s="72"/>
      <c r="HYF175" s="72"/>
      <c r="HYG175" s="71"/>
      <c r="HYH175" s="71"/>
      <c r="HYI175" s="71"/>
      <c r="HYJ175" s="71"/>
      <c r="HYK175" s="71"/>
      <c r="HYL175" s="71"/>
      <c r="HYM175" s="71"/>
      <c r="HYN175" s="72"/>
      <c r="HYO175" s="72"/>
      <c r="HYP175" s="72"/>
      <c r="HYQ175" s="72"/>
      <c r="HYR175" s="72"/>
      <c r="HYS175" s="72"/>
      <c r="HYT175" s="72"/>
      <c r="HYU175" s="72"/>
      <c r="HYV175" s="72"/>
      <c r="HYW175" s="71"/>
      <c r="HYX175" s="71"/>
      <c r="HYY175" s="71"/>
      <c r="HYZ175" s="71"/>
      <c r="HZA175" s="71"/>
      <c r="HZB175" s="71"/>
      <c r="HZC175" s="71"/>
      <c r="HZD175" s="72"/>
      <c r="HZE175" s="72"/>
      <c r="HZF175" s="72"/>
      <c r="HZG175" s="72"/>
      <c r="HZH175" s="72"/>
      <c r="HZI175" s="72"/>
      <c r="HZJ175" s="72"/>
      <c r="HZK175" s="72"/>
      <c r="HZL175" s="72"/>
      <c r="HZM175" s="71"/>
      <c r="HZN175" s="71"/>
      <c r="HZO175" s="71"/>
      <c r="HZP175" s="71"/>
      <c r="HZQ175" s="71"/>
      <c r="HZR175" s="71"/>
      <c r="HZS175" s="71"/>
      <c r="HZT175" s="72"/>
      <c r="HZU175" s="72"/>
      <c r="HZV175" s="72"/>
      <c r="HZW175" s="72"/>
      <c r="HZX175" s="72"/>
      <c r="HZY175" s="72"/>
      <c r="HZZ175" s="72"/>
      <c r="IAA175" s="72"/>
      <c r="IAB175" s="72"/>
      <c r="IAC175" s="71"/>
      <c r="IAD175" s="71"/>
      <c r="IAE175" s="71"/>
      <c r="IAF175" s="71"/>
      <c r="IAG175" s="71"/>
      <c r="IAH175" s="71"/>
      <c r="IAI175" s="71"/>
      <c r="IAJ175" s="72"/>
      <c r="IAK175" s="72"/>
      <c r="IAL175" s="72"/>
      <c r="IAM175" s="72"/>
      <c r="IAN175" s="72"/>
      <c r="IAO175" s="72"/>
      <c r="IAP175" s="72"/>
      <c r="IAQ175" s="72"/>
      <c r="IAR175" s="72"/>
      <c r="IAS175" s="71"/>
      <c r="IAT175" s="71"/>
      <c r="IAU175" s="71"/>
      <c r="IAV175" s="71"/>
      <c r="IAW175" s="71"/>
      <c r="IAX175" s="71"/>
      <c r="IAY175" s="71"/>
      <c r="IAZ175" s="72"/>
      <c r="IBA175" s="72"/>
      <c r="IBB175" s="72"/>
      <c r="IBC175" s="72"/>
      <c r="IBD175" s="72"/>
      <c r="IBE175" s="72"/>
      <c r="IBF175" s="72"/>
      <c r="IBG175" s="72"/>
      <c r="IBH175" s="72"/>
      <c r="IBI175" s="71"/>
      <c r="IBJ175" s="71"/>
      <c r="IBK175" s="71"/>
      <c r="IBL175" s="71"/>
      <c r="IBM175" s="71"/>
      <c r="IBN175" s="71"/>
      <c r="IBO175" s="71"/>
      <c r="IBP175" s="72"/>
      <c r="IBQ175" s="72"/>
      <c r="IBR175" s="72"/>
      <c r="IBS175" s="72"/>
      <c r="IBT175" s="72"/>
      <c r="IBU175" s="72"/>
      <c r="IBV175" s="72"/>
      <c r="IBW175" s="72"/>
      <c r="IBX175" s="72"/>
      <c r="IBY175" s="71"/>
      <c r="IBZ175" s="71"/>
      <c r="ICA175" s="71"/>
      <c r="ICB175" s="71"/>
      <c r="ICC175" s="71"/>
      <c r="ICD175" s="71"/>
      <c r="ICE175" s="71"/>
      <c r="ICF175" s="72"/>
      <c r="ICG175" s="72"/>
      <c r="ICH175" s="72"/>
      <c r="ICI175" s="72"/>
      <c r="ICJ175" s="72"/>
      <c r="ICK175" s="72"/>
      <c r="ICL175" s="72"/>
      <c r="ICM175" s="72"/>
      <c r="ICN175" s="72"/>
      <c r="ICO175" s="71"/>
      <c r="ICP175" s="71"/>
      <c r="ICQ175" s="71"/>
      <c r="ICR175" s="71"/>
      <c r="ICS175" s="71"/>
      <c r="ICT175" s="71"/>
      <c r="ICU175" s="71"/>
      <c r="ICV175" s="72"/>
      <c r="ICW175" s="72"/>
      <c r="ICX175" s="72"/>
      <c r="ICY175" s="72"/>
      <c r="ICZ175" s="72"/>
      <c r="IDA175" s="72"/>
      <c r="IDB175" s="72"/>
      <c r="IDC175" s="72"/>
      <c r="IDD175" s="72"/>
      <c r="IDE175" s="71"/>
      <c r="IDF175" s="71"/>
      <c r="IDG175" s="71"/>
      <c r="IDH175" s="71"/>
      <c r="IDI175" s="71"/>
      <c r="IDJ175" s="71"/>
      <c r="IDK175" s="71"/>
      <c r="IDL175" s="72"/>
      <c r="IDM175" s="72"/>
      <c r="IDN175" s="72"/>
      <c r="IDO175" s="72"/>
      <c r="IDP175" s="72"/>
      <c r="IDQ175" s="72"/>
      <c r="IDR175" s="72"/>
      <c r="IDS175" s="72"/>
      <c r="IDT175" s="72"/>
      <c r="IDU175" s="71"/>
      <c r="IDV175" s="71"/>
      <c r="IDW175" s="71"/>
      <c r="IDX175" s="71"/>
      <c r="IDY175" s="71"/>
      <c r="IDZ175" s="71"/>
      <c r="IEA175" s="71"/>
      <c r="IEB175" s="72"/>
      <c r="IEC175" s="72"/>
      <c r="IED175" s="72"/>
      <c r="IEE175" s="72"/>
      <c r="IEF175" s="72"/>
      <c r="IEG175" s="72"/>
      <c r="IEH175" s="72"/>
      <c r="IEI175" s="72"/>
      <c r="IEJ175" s="72"/>
      <c r="IEK175" s="71"/>
      <c r="IEL175" s="71"/>
      <c r="IEM175" s="71"/>
      <c r="IEN175" s="71"/>
      <c r="IEO175" s="71"/>
      <c r="IEP175" s="71"/>
      <c r="IEQ175" s="71"/>
      <c r="IER175" s="72"/>
      <c r="IES175" s="72"/>
      <c r="IET175" s="72"/>
      <c r="IEU175" s="72"/>
      <c r="IEV175" s="72"/>
      <c r="IEW175" s="72"/>
      <c r="IEX175" s="72"/>
      <c r="IEY175" s="72"/>
      <c r="IEZ175" s="72"/>
      <c r="IFA175" s="71"/>
      <c r="IFB175" s="71"/>
      <c r="IFC175" s="71"/>
      <c r="IFD175" s="71"/>
      <c r="IFE175" s="71"/>
      <c r="IFF175" s="71"/>
      <c r="IFG175" s="71"/>
      <c r="IFH175" s="72"/>
      <c r="IFI175" s="72"/>
      <c r="IFJ175" s="72"/>
      <c r="IFK175" s="72"/>
      <c r="IFL175" s="72"/>
      <c r="IFM175" s="72"/>
      <c r="IFN175" s="72"/>
      <c r="IFO175" s="72"/>
      <c r="IFP175" s="72"/>
      <c r="IFQ175" s="71"/>
      <c r="IFR175" s="71"/>
      <c r="IFS175" s="71"/>
      <c r="IFT175" s="71"/>
      <c r="IFU175" s="71"/>
      <c r="IFV175" s="71"/>
      <c r="IFW175" s="71"/>
      <c r="IFX175" s="72"/>
      <c r="IFY175" s="72"/>
      <c r="IFZ175" s="72"/>
      <c r="IGA175" s="72"/>
      <c r="IGB175" s="72"/>
      <c r="IGC175" s="72"/>
      <c r="IGD175" s="72"/>
      <c r="IGE175" s="72"/>
      <c r="IGF175" s="72"/>
      <c r="IGG175" s="71"/>
      <c r="IGH175" s="71"/>
      <c r="IGI175" s="71"/>
      <c r="IGJ175" s="71"/>
      <c r="IGK175" s="71"/>
      <c r="IGL175" s="71"/>
      <c r="IGM175" s="71"/>
      <c r="IGN175" s="72"/>
      <c r="IGO175" s="72"/>
      <c r="IGP175" s="72"/>
      <c r="IGQ175" s="72"/>
      <c r="IGR175" s="72"/>
      <c r="IGS175" s="72"/>
      <c r="IGT175" s="72"/>
      <c r="IGU175" s="72"/>
      <c r="IGV175" s="72"/>
      <c r="IGW175" s="71"/>
      <c r="IGX175" s="71"/>
      <c r="IGY175" s="71"/>
      <c r="IGZ175" s="71"/>
      <c r="IHA175" s="71"/>
      <c r="IHB175" s="71"/>
      <c r="IHC175" s="71"/>
      <c r="IHD175" s="72"/>
      <c r="IHE175" s="72"/>
      <c r="IHF175" s="72"/>
      <c r="IHG175" s="72"/>
      <c r="IHH175" s="72"/>
      <c r="IHI175" s="72"/>
      <c r="IHJ175" s="72"/>
      <c r="IHK175" s="72"/>
      <c r="IHL175" s="72"/>
      <c r="IHM175" s="71"/>
      <c r="IHN175" s="71"/>
      <c r="IHO175" s="71"/>
      <c r="IHP175" s="71"/>
      <c r="IHQ175" s="71"/>
      <c r="IHR175" s="71"/>
      <c r="IHS175" s="71"/>
      <c r="IHT175" s="72"/>
      <c r="IHU175" s="72"/>
      <c r="IHV175" s="72"/>
      <c r="IHW175" s="72"/>
      <c r="IHX175" s="72"/>
      <c r="IHY175" s="72"/>
      <c r="IHZ175" s="72"/>
      <c r="IIA175" s="72"/>
      <c r="IIB175" s="72"/>
      <c r="IIC175" s="71"/>
      <c r="IID175" s="71"/>
      <c r="IIE175" s="71"/>
      <c r="IIF175" s="71"/>
      <c r="IIG175" s="71"/>
      <c r="IIH175" s="71"/>
      <c r="III175" s="71"/>
      <c r="IIJ175" s="72"/>
      <c r="IIK175" s="72"/>
      <c r="IIL175" s="72"/>
      <c r="IIM175" s="72"/>
      <c r="IIN175" s="72"/>
      <c r="IIO175" s="72"/>
      <c r="IIP175" s="72"/>
      <c r="IIQ175" s="72"/>
      <c r="IIR175" s="72"/>
      <c r="IIS175" s="71"/>
      <c r="IIT175" s="71"/>
      <c r="IIU175" s="71"/>
      <c r="IIV175" s="71"/>
      <c r="IIW175" s="71"/>
      <c r="IIX175" s="71"/>
      <c r="IIY175" s="71"/>
      <c r="IIZ175" s="72"/>
      <c r="IJA175" s="72"/>
      <c r="IJB175" s="72"/>
      <c r="IJC175" s="72"/>
      <c r="IJD175" s="72"/>
      <c r="IJE175" s="72"/>
      <c r="IJF175" s="72"/>
      <c r="IJG175" s="72"/>
      <c r="IJH175" s="72"/>
      <c r="IJI175" s="71"/>
      <c r="IJJ175" s="71"/>
      <c r="IJK175" s="71"/>
      <c r="IJL175" s="71"/>
      <c r="IJM175" s="71"/>
      <c r="IJN175" s="71"/>
      <c r="IJO175" s="71"/>
      <c r="IJP175" s="72"/>
      <c r="IJQ175" s="72"/>
      <c r="IJR175" s="72"/>
      <c r="IJS175" s="72"/>
      <c r="IJT175" s="72"/>
      <c r="IJU175" s="72"/>
      <c r="IJV175" s="72"/>
      <c r="IJW175" s="72"/>
      <c r="IJX175" s="72"/>
      <c r="IJY175" s="71"/>
      <c r="IJZ175" s="71"/>
      <c r="IKA175" s="71"/>
      <c r="IKB175" s="71"/>
      <c r="IKC175" s="71"/>
      <c r="IKD175" s="71"/>
      <c r="IKE175" s="71"/>
      <c r="IKF175" s="72"/>
      <c r="IKG175" s="72"/>
      <c r="IKH175" s="72"/>
      <c r="IKI175" s="72"/>
      <c r="IKJ175" s="72"/>
      <c r="IKK175" s="72"/>
      <c r="IKL175" s="72"/>
      <c r="IKM175" s="72"/>
      <c r="IKN175" s="72"/>
      <c r="IKO175" s="71"/>
      <c r="IKP175" s="71"/>
      <c r="IKQ175" s="71"/>
      <c r="IKR175" s="71"/>
      <c r="IKS175" s="71"/>
      <c r="IKT175" s="71"/>
      <c r="IKU175" s="71"/>
      <c r="IKV175" s="72"/>
      <c r="IKW175" s="72"/>
      <c r="IKX175" s="72"/>
      <c r="IKY175" s="72"/>
      <c r="IKZ175" s="72"/>
      <c r="ILA175" s="72"/>
      <c r="ILB175" s="72"/>
      <c r="ILC175" s="72"/>
      <c r="ILD175" s="72"/>
      <c r="ILE175" s="71"/>
      <c r="ILF175" s="71"/>
      <c r="ILG175" s="71"/>
      <c r="ILH175" s="71"/>
      <c r="ILI175" s="71"/>
      <c r="ILJ175" s="71"/>
      <c r="ILK175" s="71"/>
      <c r="ILL175" s="72"/>
      <c r="ILM175" s="72"/>
      <c r="ILN175" s="72"/>
      <c r="ILO175" s="72"/>
      <c r="ILP175" s="72"/>
      <c r="ILQ175" s="72"/>
      <c r="ILR175" s="72"/>
      <c r="ILS175" s="72"/>
      <c r="ILT175" s="72"/>
      <c r="ILU175" s="71"/>
      <c r="ILV175" s="71"/>
      <c r="ILW175" s="71"/>
      <c r="ILX175" s="71"/>
      <c r="ILY175" s="71"/>
      <c r="ILZ175" s="71"/>
      <c r="IMA175" s="71"/>
      <c r="IMB175" s="72"/>
      <c r="IMC175" s="72"/>
      <c r="IMD175" s="72"/>
      <c r="IME175" s="72"/>
      <c r="IMF175" s="72"/>
      <c r="IMG175" s="72"/>
      <c r="IMH175" s="72"/>
      <c r="IMI175" s="72"/>
      <c r="IMJ175" s="72"/>
      <c r="IMK175" s="71"/>
      <c r="IML175" s="71"/>
      <c r="IMM175" s="71"/>
      <c r="IMN175" s="71"/>
      <c r="IMO175" s="71"/>
      <c r="IMP175" s="71"/>
      <c r="IMQ175" s="71"/>
      <c r="IMR175" s="72"/>
      <c r="IMS175" s="72"/>
      <c r="IMT175" s="72"/>
      <c r="IMU175" s="72"/>
      <c r="IMV175" s="72"/>
      <c r="IMW175" s="72"/>
      <c r="IMX175" s="72"/>
      <c r="IMY175" s="72"/>
      <c r="IMZ175" s="72"/>
      <c r="INA175" s="71"/>
      <c r="INB175" s="71"/>
      <c r="INC175" s="71"/>
      <c r="IND175" s="71"/>
      <c r="INE175" s="71"/>
      <c r="INF175" s="71"/>
      <c r="ING175" s="71"/>
      <c r="INH175" s="72"/>
      <c r="INI175" s="72"/>
      <c r="INJ175" s="72"/>
      <c r="INK175" s="72"/>
      <c r="INL175" s="72"/>
      <c r="INM175" s="72"/>
      <c r="INN175" s="72"/>
      <c r="INO175" s="72"/>
      <c r="INP175" s="72"/>
      <c r="INQ175" s="71"/>
      <c r="INR175" s="71"/>
      <c r="INS175" s="71"/>
      <c r="INT175" s="71"/>
      <c r="INU175" s="71"/>
      <c r="INV175" s="71"/>
      <c r="INW175" s="71"/>
      <c r="INX175" s="72"/>
      <c r="INY175" s="72"/>
      <c r="INZ175" s="72"/>
      <c r="IOA175" s="72"/>
      <c r="IOB175" s="72"/>
      <c r="IOC175" s="72"/>
      <c r="IOD175" s="72"/>
      <c r="IOE175" s="72"/>
      <c r="IOF175" s="72"/>
      <c r="IOG175" s="71"/>
      <c r="IOH175" s="71"/>
      <c r="IOI175" s="71"/>
      <c r="IOJ175" s="71"/>
      <c r="IOK175" s="71"/>
      <c r="IOL175" s="71"/>
      <c r="IOM175" s="71"/>
      <c r="ION175" s="72"/>
      <c r="IOO175" s="72"/>
      <c r="IOP175" s="72"/>
      <c r="IOQ175" s="72"/>
      <c r="IOR175" s="72"/>
      <c r="IOS175" s="72"/>
      <c r="IOT175" s="72"/>
      <c r="IOU175" s="72"/>
      <c r="IOV175" s="72"/>
      <c r="IOW175" s="71"/>
      <c r="IOX175" s="71"/>
      <c r="IOY175" s="71"/>
      <c r="IOZ175" s="71"/>
      <c r="IPA175" s="71"/>
      <c r="IPB175" s="71"/>
      <c r="IPC175" s="71"/>
      <c r="IPD175" s="72"/>
      <c r="IPE175" s="72"/>
      <c r="IPF175" s="72"/>
      <c r="IPG175" s="72"/>
      <c r="IPH175" s="72"/>
      <c r="IPI175" s="72"/>
      <c r="IPJ175" s="72"/>
      <c r="IPK175" s="72"/>
      <c r="IPL175" s="72"/>
      <c r="IPM175" s="71"/>
      <c r="IPN175" s="71"/>
      <c r="IPO175" s="71"/>
      <c r="IPP175" s="71"/>
      <c r="IPQ175" s="71"/>
      <c r="IPR175" s="71"/>
      <c r="IPS175" s="71"/>
      <c r="IPT175" s="72"/>
      <c r="IPU175" s="72"/>
      <c r="IPV175" s="72"/>
      <c r="IPW175" s="72"/>
      <c r="IPX175" s="72"/>
      <c r="IPY175" s="72"/>
      <c r="IPZ175" s="72"/>
      <c r="IQA175" s="72"/>
      <c r="IQB175" s="72"/>
      <c r="IQC175" s="71"/>
      <c r="IQD175" s="71"/>
      <c r="IQE175" s="71"/>
      <c r="IQF175" s="71"/>
      <c r="IQG175" s="71"/>
      <c r="IQH175" s="71"/>
      <c r="IQI175" s="71"/>
      <c r="IQJ175" s="72"/>
      <c r="IQK175" s="72"/>
      <c r="IQL175" s="72"/>
      <c r="IQM175" s="72"/>
      <c r="IQN175" s="72"/>
      <c r="IQO175" s="72"/>
      <c r="IQP175" s="72"/>
      <c r="IQQ175" s="72"/>
      <c r="IQR175" s="72"/>
      <c r="IQS175" s="71"/>
      <c r="IQT175" s="71"/>
      <c r="IQU175" s="71"/>
      <c r="IQV175" s="71"/>
      <c r="IQW175" s="71"/>
      <c r="IQX175" s="71"/>
      <c r="IQY175" s="71"/>
      <c r="IQZ175" s="72"/>
      <c r="IRA175" s="72"/>
      <c r="IRB175" s="72"/>
      <c r="IRC175" s="72"/>
      <c r="IRD175" s="72"/>
      <c r="IRE175" s="72"/>
      <c r="IRF175" s="72"/>
      <c r="IRG175" s="72"/>
      <c r="IRH175" s="72"/>
      <c r="IRI175" s="71"/>
      <c r="IRJ175" s="71"/>
      <c r="IRK175" s="71"/>
      <c r="IRL175" s="71"/>
      <c r="IRM175" s="71"/>
      <c r="IRN175" s="71"/>
      <c r="IRO175" s="71"/>
      <c r="IRP175" s="72"/>
      <c r="IRQ175" s="72"/>
      <c r="IRR175" s="72"/>
      <c r="IRS175" s="72"/>
      <c r="IRT175" s="72"/>
      <c r="IRU175" s="72"/>
      <c r="IRV175" s="72"/>
      <c r="IRW175" s="72"/>
      <c r="IRX175" s="72"/>
      <c r="IRY175" s="71"/>
      <c r="IRZ175" s="71"/>
      <c r="ISA175" s="71"/>
      <c r="ISB175" s="71"/>
      <c r="ISC175" s="71"/>
      <c r="ISD175" s="71"/>
      <c r="ISE175" s="71"/>
      <c r="ISF175" s="72"/>
      <c r="ISG175" s="72"/>
      <c r="ISH175" s="72"/>
      <c r="ISI175" s="72"/>
      <c r="ISJ175" s="72"/>
      <c r="ISK175" s="72"/>
      <c r="ISL175" s="72"/>
      <c r="ISM175" s="72"/>
      <c r="ISN175" s="72"/>
      <c r="ISO175" s="71"/>
      <c r="ISP175" s="71"/>
      <c r="ISQ175" s="71"/>
      <c r="ISR175" s="71"/>
      <c r="ISS175" s="71"/>
      <c r="IST175" s="71"/>
      <c r="ISU175" s="71"/>
      <c r="ISV175" s="72"/>
      <c r="ISW175" s="72"/>
      <c r="ISX175" s="72"/>
      <c r="ISY175" s="72"/>
      <c r="ISZ175" s="72"/>
      <c r="ITA175" s="72"/>
      <c r="ITB175" s="72"/>
      <c r="ITC175" s="72"/>
      <c r="ITD175" s="72"/>
      <c r="ITE175" s="71"/>
      <c r="ITF175" s="71"/>
      <c r="ITG175" s="71"/>
      <c r="ITH175" s="71"/>
      <c r="ITI175" s="71"/>
      <c r="ITJ175" s="71"/>
      <c r="ITK175" s="71"/>
      <c r="ITL175" s="72"/>
      <c r="ITM175" s="72"/>
      <c r="ITN175" s="72"/>
      <c r="ITO175" s="72"/>
      <c r="ITP175" s="72"/>
      <c r="ITQ175" s="72"/>
      <c r="ITR175" s="72"/>
      <c r="ITS175" s="72"/>
      <c r="ITT175" s="72"/>
      <c r="ITU175" s="71"/>
      <c r="ITV175" s="71"/>
      <c r="ITW175" s="71"/>
      <c r="ITX175" s="71"/>
      <c r="ITY175" s="71"/>
      <c r="ITZ175" s="71"/>
      <c r="IUA175" s="71"/>
      <c r="IUB175" s="72"/>
      <c r="IUC175" s="72"/>
      <c r="IUD175" s="72"/>
      <c r="IUE175" s="72"/>
      <c r="IUF175" s="72"/>
      <c r="IUG175" s="72"/>
      <c r="IUH175" s="72"/>
      <c r="IUI175" s="72"/>
      <c r="IUJ175" s="72"/>
      <c r="IUK175" s="71"/>
      <c r="IUL175" s="71"/>
      <c r="IUM175" s="71"/>
      <c r="IUN175" s="71"/>
      <c r="IUO175" s="71"/>
      <c r="IUP175" s="71"/>
      <c r="IUQ175" s="71"/>
      <c r="IUR175" s="72"/>
      <c r="IUS175" s="72"/>
      <c r="IUT175" s="72"/>
      <c r="IUU175" s="72"/>
      <c r="IUV175" s="72"/>
      <c r="IUW175" s="72"/>
      <c r="IUX175" s="72"/>
      <c r="IUY175" s="72"/>
      <c r="IUZ175" s="72"/>
      <c r="IVA175" s="71"/>
      <c r="IVB175" s="71"/>
      <c r="IVC175" s="71"/>
      <c r="IVD175" s="71"/>
      <c r="IVE175" s="71"/>
      <c r="IVF175" s="71"/>
      <c r="IVG175" s="71"/>
      <c r="IVH175" s="72"/>
      <c r="IVI175" s="72"/>
      <c r="IVJ175" s="72"/>
      <c r="IVK175" s="72"/>
      <c r="IVL175" s="72"/>
      <c r="IVM175" s="72"/>
      <c r="IVN175" s="72"/>
      <c r="IVO175" s="72"/>
      <c r="IVP175" s="72"/>
      <c r="IVQ175" s="71"/>
      <c r="IVR175" s="71"/>
      <c r="IVS175" s="71"/>
      <c r="IVT175" s="71"/>
      <c r="IVU175" s="71"/>
      <c r="IVV175" s="71"/>
      <c r="IVW175" s="71"/>
      <c r="IVX175" s="72"/>
      <c r="IVY175" s="72"/>
      <c r="IVZ175" s="72"/>
      <c r="IWA175" s="72"/>
      <c r="IWB175" s="72"/>
      <c r="IWC175" s="72"/>
      <c r="IWD175" s="72"/>
      <c r="IWE175" s="72"/>
      <c r="IWF175" s="72"/>
      <c r="IWG175" s="71"/>
      <c r="IWH175" s="71"/>
      <c r="IWI175" s="71"/>
      <c r="IWJ175" s="71"/>
      <c r="IWK175" s="71"/>
      <c r="IWL175" s="71"/>
      <c r="IWM175" s="71"/>
      <c r="IWN175" s="72"/>
      <c r="IWO175" s="72"/>
      <c r="IWP175" s="72"/>
      <c r="IWQ175" s="72"/>
      <c r="IWR175" s="72"/>
      <c r="IWS175" s="72"/>
      <c r="IWT175" s="72"/>
      <c r="IWU175" s="72"/>
      <c r="IWV175" s="72"/>
      <c r="IWW175" s="71"/>
      <c r="IWX175" s="71"/>
      <c r="IWY175" s="71"/>
      <c r="IWZ175" s="71"/>
      <c r="IXA175" s="71"/>
      <c r="IXB175" s="71"/>
      <c r="IXC175" s="71"/>
      <c r="IXD175" s="72"/>
      <c r="IXE175" s="72"/>
      <c r="IXF175" s="72"/>
      <c r="IXG175" s="72"/>
      <c r="IXH175" s="72"/>
      <c r="IXI175" s="72"/>
      <c r="IXJ175" s="72"/>
      <c r="IXK175" s="72"/>
      <c r="IXL175" s="72"/>
      <c r="IXM175" s="71"/>
      <c r="IXN175" s="71"/>
      <c r="IXO175" s="71"/>
      <c r="IXP175" s="71"/>
      <c r="IXQ175" s="71"/>
      <c r="IXR175" s="71"/>
      <c r="IXS175" s="71"/>
      <c r="IXT175" s="72"/>
      <c r="IXU175" s="72"/>
      <c r="IXV175" s="72"/>
      <c r="IXW175" s="72"/>
      <c r="IXX175" s="72"/>
      <c r="IXY175" s="72"/>
      <c r="IXZ175" s="72"/>
      <c r="IYA175" s="72"/>
      <c r="IYB175" s="72"/>
      <c r="IYC175" s="71"/>
      <c r="IYD175" s="71"/>
      <c r="IYE175" s="71"/>
      <c r="IYF175" s="71"/>
      <c r="IYG175" s="71"/>
      <c r="IYH175" s="71"/>
      <c r="IYI175" s="71"/>
      <c r="IYJ175" s="72"/>
      <c r="IYK175" s="72"/>
      <c r="IYL175" s="72"/>
      <c r="IYM175" s="72"/>
      <c r="IYN175" s="72"/>
      <c r="IYO175" s="72"/>
      <c r="IYP175" s="72"/>
      <c r="IYQ175" s="72"/>
      <c r="IYR175" s="72"/>
      <c r="IYS175" s="71"/>
      <c r="IYT175" s="71"/>
      <c r="IYU175" s="71"/>
      <c r="IYV175" s="71"/>
      <c r="IYW175" s="71"/>
      <c r="IYX175" s="71"/>
      <c r="IYY175" s="71"/>
      <c r="IYZ175" s="72"/>
      <c r="IZA175" s="72"/>
      <c r="IZB175" s="72"/>
      <c r="IZC175" s="72"/>
      <c r="IZD175" s="72"/>
      <c r="IZE175" s="72"/>
      <c r="IZF175" s="72"/>
      <c r="IZG175" s="72"/>
      <c r="IZH175" s="72"/>
      <c r="IZI175" s="71"/>
      <c r="IZJ175" s="71"/>
      <c r="IZK175" s="71"/>
      <c r="IZL175" s="71"/>
      <c r="IZM175" s="71"/>
      <c r="IZN175" s="71"/>
      <c r="IZO175" s="71"/>
      <c r="IZP175" s="72"/>
      <c r="IZQ175" s="72"/>
      <c r="IZR175" s="72"/>
      <c r="IZS175" s="72"/>
      <c r="IZT175" s="72"/>
      <c r="IZU175" s="72"/>
      <c r="IZV175" s="72"/>
      <c r="IZW175" s="72"/>
      <c r="IZX175" s="72"/>
      <c r="IZY175" s="71"/>
      <c r="IZZ175" s="71"/>
      <c r="JAA175" s="71"/>
      <c r="JAB175" s="71"/>
      <c r="JAC175" s="71"/>
      <c r="JAD175" s="71"/>
      <c r="JAE175" s="71"/>
      <c r="JAF175" s="72"/>
      <c r="JAG175" s="72"/>
      <c r="JAH175" s="72"/>
      <c r="JAI175" s="72"/>
      <c r="JAJ175" s="72"/>
      <c r="JAK175" s="72"/>
      <c r="JAL175" s="72"/>
      <c r="JAM175" s="72"/>
      <c r="JAN175" s="72"/>
      <c r="JAO175" s="71"/>
      <c r="JAP175" s="71"/>
      <c r="JAQ175" s="71"/>
      <c r="JAR175" s="71"/>
      <c r="JAS175" s="71"/>
      <c r="JAT175" s="71"/>
      <c r="JAU175" s="71"/>
      <c r="JAV175" s="72"/>
      <c r="JAW175" s="72"/>
      <c r="JAX175" s="72"/>
      <c r="JAY175" s="72"/>
      <c r="JAZ175" s="72"/>
      <c r="JBA175" s="72"/>
      <c r="JBB175" s="72"/>
      <c r="JBC175" s="72"/>
      <c r="JBD175" s="72"/>
      <c r="JBE175" s="71"/>
      <c r="JBF175" s="71"/>
      <c r="JBG175" s="71"/>
      <c r="JBH175" s="71"/>
      <c r="JBI175" s="71"/>
      <c r="JBJ175" s="71"/>
      <c r="JBK175" s="71"/>
      <c r="JBL175" s="72"/>
      <c r="JBM175" s="72"/>
      <c r="JBN175" s="72"/>
      <c r="JBO175" s="72"/>
      <c r="JBP175" s="72"/>
      <c r="JBQ175" s="72"/>
      <c r="JBR175" s="72"/>
      <c r="JBS175" s="72"/>
      <c r="JBT175" s="72"/>
      <c r="JBU175" s="71"/>
      <c r="JBV175" s="71"/>
      <c r="JBW175" s="71"/>
      <c r="JBX175" s="71"/>
      <c r="JBY175" s="71"/>
      <c r="JBZ175" s="71"/>
      <c r="JCA175" s="71"/>
      <c r="JCB175" s="72"/>
      <c r="JCC175" s="72"/>
      <c r="JCD175" s="72"/>
      <c r="JCE175" s="72"/>
      <c r="JCF175" s="72"/>
      <c r="JCG175" s="72"/>
      <c r="JCH175" s="72"/>
      <c r="JCI175" s="72"/>
      <c r="JCJ175" s="72"/>
      <c r="JCK175" s="71"/>
      <c r="JCL175" s="71"/>
      <c r="JCM175" s="71"/>
      <c r="JCN175" s="71"/>
      <c r="JCO175" s="71"/>
      <c r="JCP175" s="71"/>
      <c r="JCQ175" s="71"/>
      <c r="JCR175" s="72"/>
      <c r="JCS175" s="72"/>
      <c r="JCT175" s="72"/>
      <c r="JCU175" s="72"/>
      <c r="JCV175" s="72"/>
      <c r="JCW175" s="72"/>
      <c r="JCX175" s="72"/>
      <c r="JCY175" s="72"/>
      <c r="JCZ175" s="72"/>
      <c r="JDA175" s="71"/>
      <c r="JDB175" s="71"/>
      <c r="JDC175" s="71"/>
      <c r="JDD175" s="71"/>
      <c r="JDE175" s="71"/>
      <c r="JDF175" s="71"/>
      <c r="JDG175" s="71"/>
      <c r="JDH175" s="72"/>
      <c r="JDI175" s="72"/>
      <c r="JDJ175" s="72"/>
      <c r="JDK175" s="72"/>
      <c r="JDL175" s="72"/>
      <c r="JDM175" s="72"/>
      <c r="JDN175" s="72"/>
      <c r="JDO175" s="72"/>
      <c r="JDP175" s="72"/>
      <c r="JDQ175" s="71"/>
      <c r="JDR175" s="71"/>
      <c r="JDS175" s="71"/>
      <c r="JDT175" s="71"/>
      <c r="JDU175" s="71"/>
      <c r="JDV175" s="71"/>
      <c r="JDW175" s="71"/>
      <c r="JDX175" s="72"/>
      <c r="JDY175" s="72"/>
      <c r="JDZ175" s="72"/>
      <c r="JEA175" s="72"/>
      <c r="JEB175" s="72"/>
      <c r="JEC175" s="72"/>
      <c r="JED175" s="72"/>
      <c r="JEE175" s="72"/>
      <c r="JEF175" s="72"/>
      <c r="JEG175" s="71"/>
      <c r="JEH175" s="71"/>
      <c r="JEI175" s="71"/>
      <c r="JEJ175" s="71"/>
      <c r="JEK175" s="71"/>
      <c r="JEL175" s="71"/>
      <c r="JEM175" s="71"/>
      <c r="JEN175" s="72"/>
      <c r="JEO175" s="72"/>
      <c r="JEP175" s="72"/>
      <c r="JEQ175" s="72"/>
      <c r="JER175" s="72"/>
      <c r="JES175" s="72"/>
      <c r="JET175" s="72"/>
      <c r="JEU175" s="72"/>
      <c r="JEV175" s="72"/>
      <c r="JEW175" s="71"/>
      <c r="JEX175" s="71"/>
      <c r="JEY175" s="71"/>
      <c r="JEZ175" s="71"/>
      <c r="JFA175" s="71"/>
      <c r="JFB175" s="71"/>
      <c r="JFC175" s="71"/>
      <c r="JFD175" s="72"/>
      <c r="JFE175" s="72"/>
      <c r="JFF175" s="72"/>
      <c r="JFG175" s="72"/>
      <c r="JFH175" s="72"/>
      <c r="JFI175" s="72"/>
      <c r="JFJ175" s="72"/>
      <c r="JFK175" s="72"/>
      <c r="JFL175" s="72"/>
      <c r="JFM175" s="71"/>
      <c r="JFN175" s="71"/>
      <c r="JFO175" s="71"/>
      <c r="JFP175" s="71"/>
      <c r="JFQ175" s="71"/>
      <c r="JFR175" s="71"/>
      <c r="JFS175" s="71"/>
      <c r="JFT175" s="72"/>
      <c r="JFU175" s="72"/>
      <c r="JFV175" s="72"/>
      <c r="JFW175" s="72"/>
      <c r="JFX175" s="72"/>
      <c r="JFY175" s="72"/>
      <c r="JFZ175" s="72"/>
      <c r="JGA175" s="72"/>
      <c r="JGB175" s="72"/>
      <c r="JGC175" s="71"/>
      <c r="JGD175" s="71"/>
      <c r="JGE175" s="71"/>
      <c r="JGF175" s="71"/>
      <c r="JGG175" s="71"/>
      <c r="JGH175" s="71"/>
      <c r="JGI175" s="71"/>
      <c r="JGJ175" s="72"/>
      <c r="JGK175" s="72"/>
      <c r="JGL175" s="72"/>
      <c r="JGM175" s="72"/>
      <c r="JGN175" s="72"/>
      <c r="JGO175" s="72"/>
      <c r="JGP175" s="72"/>
      <c r="JGQ175" s="72"/>
      <c r="JGR175" s="72"/>
      <c r="JGS175" s="71"/>
      <c r="JGT175" s="71"/>
      <c r="JGU175" s="71"/>
      <c r="JGV175" s="71"/>
      <c r="JGW175" s="71"/>
      <c r="JGX175" s="71"/>
      <c r="JGY175" s="71"/>
      <c r="JGZ175" s="72"/>
      <c r="JHA175" s="72"/>
      <c r="JHB175" s="72"/>
      <c r="JHC175" s="72"/>
      <c r="JHD175" s="72"/>
      <c r="JHE175" s="72"/>
      <c r="JHF175" s="72"/>
      <c r="JHG175" s="72"/>
      <c r="JHH175" s="72"/>
      <c r="JHI175" s="71"/>
      <c r="JHJ175" s="71"/>
      <c r="JHK175" s="71"/>
      <c r="JHL175" s="71"/>
      <c r="JHM175" s="71"/>
      <c r="JHN175" s="71"/>
      <c r="JHO175" s="71"/>
      <c r="JHP175" s="72"/>
      <c r="JHQ175" s="72"/>
      <c r="JHR175" s="72"/>
      <c r="JHS175" s="72"/>
      <c r="JHT175" s="72"/>
      <c r="JHU175" s="72"/>
      <c r="JHV175" s="72"/>
      <c r="JHW175" s="72"/>
      <c r="JHX175" s="72"/>
      <c r="JHY175" s="71"/>
      <c r="JHZ175" s="71"/>
      <c r="JIA175" s="71"/>
      <c r="JIB175" s="71"/>
      <c r="JIC175" s="71"/>
      <c r="JID175" s="71"/>
      <c r="JIE175" s="71"/>
      <c r="JIF175" s="72"/>
      <c r="JIG175" s="72"/>
      <c r="JIH175" s="72"/>
      <c r="JII175" s="72"/>
      <c r="JIJ175" s="72"/>
      <c r="JIK175" s="72"/>
      <c r="JIL175" s="72"/>
      <c r="JIM175" s="72"/>
      <c r="JIN175" s="72"/>
      <c r="JIO175" s="71"/>
      <c r="JIP175" s="71"/>
      <c r="JIQ175" s="71"/>
      <c r="JIR175" s="71"/>
      <c r="JIS175" s="71"/>
      <c r="JIT175" s="71"/>
      <c r="JIU175" s="71"/>
      <c r="JIV175" s="72"/>
      <c r="JIW175" s="72"/>
      <c r="JIX175" s="72"/>
      <c r="JIY175" s="72"/>
      <c r="JIZ175" s="72"/>
      <c r="JJA175" s="72"/>
      <c r="JJB175" s="72"/>
      <c r="JJC175" s="72"/>
      <c r="JJD175" s="72"/>
      <c r="JJE175" s="71"/>
      <c r="JJF175" s="71"/>
      <c r="JJG175" s="71"/>
      <c r="JJH175" s="71"/>
      <c r="JJI175" s="71"/>
      <c r="JJJ175" s="71"/>
      <c r="JJK175" s="71"/>
      <c r="JJL175" s="72"/>
      <c r="JJM175" s="72"/>
      <c r="JJN175" s="72"/>
      <c r="JJO175" s="72"/>
      <c r="JJP175" s="72"/>
      <c r="JJQ175" s="72"/>
      <c r="JJR175" s="72"/>
      <c r="JJS175" s="72"/>
      <c r="JJT175" s="72"/>
      <c r="JJU175" s="71"/>
      <c r="JJV175" s="71"/>
      <c r="JJW175" s="71"/>
      <c r="JJX175" s="71"/>
      <c r="JJY175" s="71"/>
      <c r="JJZ175" s="71"/>
      <c r="JKA175" s="71"/>
      <c r="JKB175" s="72"/>
      <c r="JKC175" s="72"/>
      <c r="JKD175" s="72"/>
      <c r="JKE175" s="72"/>
      <c r="JKF175" s="72"/>
      <c r="JKG175" s="72"/>
      <c r="JKH175" s="72"/>
      <c r="JKI175" s="72"/>
      <c r="JKJ175" s="72"/>
      <c r="JKK175" s="71"/>
      <c r="JKL175" s="71"/>
      <c r="JKM175" s="71"/>
      <c r="JKN175" s="71"/>
      <c r="JKO175" s="71"/>
      <c r="JKP175" s="71"/>
      <c r="JKQ175" s="71"/>
      <c r="JKR175" s="72"/>
      <c r="JKS175" s="72"/>
      <c r="JKT175" s="72"/>
      <c r="JKU175" s="72"/>
      <c r="JKV175" s="72"/>
      <c r="JKW175" s="72"/>
      <c r="JKX175" s="72"/>
      <c r="JKY175" s="72"/>
      <c r="JKZ175" s="72"/>
      <c r="JLA175" s="71"/>
      <c r="JLB175" s="71"/>
      <c r="JLC175" s="71"/>
      <c r="JLD175" s="71"/>
      <c r="JLE175" s="71"/>
      <c r="JLF175" s="71"/>
      <c r="JLG175" s="71"/>
      <c r="JLH175" s="72"/>
      <c r="JLI175" s="72"/>
      <c r="JLJ175" s="72"/>
      <c r="JLK175" s="72"/>
      <c r="JLL175" s="72"/>
      <c r="JLM175" s="72"/>
      <c r="JLN175" s="72"/>
      <c r="JLO175" s="72"/>
      <c r="JLP175" s="72"/>
      <c r="JLQ175" s="71"/>
      <c r="JLR175" s="71"/>
      <c r="JLS175" s="71"/>
      <c r="JLT175" s="71"/>
      <c r="JLU175" s="71"/>
      <c r="JLV175" s="71"/>
      <c r="JLW175" s="71"/>
      <c r="JLX175" s="72"/>
      <c r="JLY175" s="72"/>
      <c r="JLZ175" s="72"/>
      <c r="JMA175" s="72"/>
      <c r="JMB175" s="72"/>
      <c r="JMC175" s="72"/>
      <c r="JMD175" s="72"/>
      <c r="JME175" s="72"/>
      <c r="JMF175" s="72"/>
      <c r="JMG175" s="71"/>
      <c r="JMH175" s="71"/>
      <c r="JMI175" s="71"/>
      <c r="JMJ175" s="71"/>
      <c r="JMK175" s="71"/>
      <c r="JML175" s="71"/>
      <c r="JMM175" s="71"/>
      <c r="JMN175" s="72"/>
      <c r="JMO175" s="72"/>
      <c r="JMP175" s="72"/>
      <c r="JMQ175" s="72"/>
      <c r="JMR175" s="72"/>
      <c r="JMS175" s="72"/>
      <c r="JMT175" s="72"/>
      <c r="JMU175" s="72"/>
      <c r="JMV175" s="72"/>
      <c r="JMW175" s="71"/>
      <c r="JMX175" s="71"/>
      <c r="JMY175" s="71"/>
      <c r="JMZ175" s="71"/>
      <c r="JNA175" s="71"/>
      <c r="JNB175" s="71"/>
      <c r="JNC175" s="71"/>
      <c r="JND175" s="72"/>
      <c r="JNE175" s="72"/>
      <c r="JNF175" s="72"/>
      <c r="JNG175" s="72"/>
      <c r="JNH175" s="72"/>
      <c r="JNI175" s="72"/>
      <c r="JNJ175" s="72"/>
      <c r="JNK175" s="72"/>
      <c r="JNL175" s="72"/>
      <c r="JNM175" s="71"/>
      <c r="JNN175" s="71"/>
      <c r="JNO175" s="71"/>
      <c r="JNP175" s="71"/>
      <c r="JNQ175" s="71"/>
      <c r="JNR175" s="71"/>
      <c r="JNS175" s="71"/>
      <c r="JNT175" s="72"/>
      <c r="JNU175" s="72"/>
      <c r="JNV175" s="72"/>
      <c r="JNW175" s="72"/>
      <c r="JNX175" s="72"/>
      <c r="JNY175" s="72"/>
      <c r="JNZ175" s="72"/>
      <c r="JOA175" s="72"/>
      <c r="JOB175" s="72"/>
      <c r="JOC175" s="71"/>
      <c r="JOD175" s="71"/>
      <c r="JOE175" s="71"/>
      <c r="JOF175" s="71"/>
      <c r="JOG175" s="71"/>
      <c r="JOH175" s="71"/>
      <c r="JOI175" s="71"/>
      <c r="JOJ175" s="72"/>
      <c r="JOK175" s="72"/>
      <c r="JOL175" s="72"/>
      <c r="JOM175" s="72"/>
      <c r="JON175" s="72"/>
      <c r="JOO175" s="72"/>
      <c r="JOP175" s="72"/>
      <c r="JOQ175" s="72"/>
      <c r="JOR175" s="72"/>
      <c r="JOS175" s="71"/>
      <c r="JOT175" s="71"/>
      <c r="JOU175" s="71"/>
      <c r="JOV175" s="71"/>
      <c r="JOW175" s="71"/>
      <c r="JOX175" s="71"/>
      <c r="JOY175" s="71"/>
      <c r="JOZ175" s="72"/>
      <c r="JPA175" s="72"/>
      <c r="JPB175" s="72"/>
      <c r="JPC175" s="72"/>
      <c r="JPD175" s="72"/>
      <c r="JPE175" s="72"/>
      <c r="JPF175" s="72"/>
      <c r="JPG175" s="72"/>
      <c r="JPH175" s="72"/>
      <c r="JPI175" s="71"/>
      <c r="JPJ175" s="71"/>
      <c r="JPK175" s="71"/>
      <c r="JPL175" s="71"/>
      <c r="JPM175" s="71"/>
      <c r="JPN175" s="71"/>
      <c r="JPO175" s="71"/>
      <c r="JPP175" s="72"/>
      <c r="JPQ175" s="72"/>
      <c r="JPR175" s="72"/>
      <c r="JPS175" s="72"/>
      <c r="JPT175" s="72"/>
      <c r="JPU175" s="72"/>
      <c r="JPV175" s="72"/>
      <c r="JPW175" s="72"/>
      <c r="JPX175" s="72"/>
      <c r="JPY175" s="71"/>
      <c r="JPZ175" s="71"/>
      <c r="JQA175" s="71"/>
      <c r="JQB175" s="71"/>
      <c r="JQC175" s="71"/>
      <c r="JQD175" s="71"/>
      <c r="JQE175" s="71"/>
      <c r="JQF175" s="72"/>
      <c r="JQG175" s="72"/>
      <c r="JQH175" s="72"/>
      <c r="JQI175" s="72"/>
      <c r="JQJ175" s="72"/>
      <c r="JQK175" s="72"/>
      <c r="JQL175" s="72"/>
      <c r="JQM175" s="72"/>
      <c r="JQN175" s="72"/>
      <c r="JQO175" s="71"/>
      <c r="JQP175" s="71"/>
      <c r="JQQ175" s="71"/>
      <c r="JQR175" s="71"/>
      <c r="JQS175" s="71"/>
      <c r="JQT175" s="71"/>
      <c r="JQU175" s="71"/>
      <c r="JQV175" s="72"/>
      <c r="JQW175" s="72"/>
      <c r="JQX175" s="72"/>
      <c r="JQY175" s="72"/>
      <c r="JQZ175" s="72"/>
      <c r="JRA175" s="72"/>
      <c r="JRB175" s="72"/>
      <c r="JRC175" s="72"/>
      <c r="JRD175" s="72"/>
      <c r="JRE175" s="71"/>
      <c r="JRF175" s="71"/>
      <c r="JRG175" s="71"/>
      <c r="JRH175" s="71"/>
      <c r="JRI175" s="71"/>
      <c r="JRJ175" s="71"/>
      <c r="JRK175" s="71"/>
      <c r="JRL175" s="72"/>
      <c r="JRM175" s="72"/>
      <c r="JRN175" s="72"/>
      <c r="JRO175" s="72"/>
      <c r="JRP175" s="72"/>
      <c r="JRQ175" s="72"/>
      <c r="JRR175" s="72"/>
      <c r="JRS175" s="72"/>
      <c r="JRT175" s="72"/>
      <c r="JRU175" s="71"/>
      <c r="JRV175" s="71"/>
      <c r="JRW175" s="71"/>
      <c r="JRX175" s="71"/>
      <c r="JRY175" s="71"/>
      <c r="JRZ175" s="71"/>
      <c r="JSA175" s="71"/>
      <c r="JSB175" s="72"/>
      <c r="JSC175" s="72"/>
      <c r="JSD175" s="72"/>
      <c r="JSE175" s="72"/>
      <c r="JSF175" s="72"/>
      <c r="JSG175" s="72"/>
      <c r="JSH175" s="72"/>
      <c r="JSI175" s="72"/>
      <c r="JSJ175" s="72"/>
      <c r="JSK175" s="71"/>
      <c r="JSL175" s="71"/>
      <c r="JSM175" s="71"/>
      <c r="JSN175" s="71"/>
      <c r="JSO175" s="71"/>
      <c r="JSP175" s="71"/>
      <c r="JSQ175" s="71"/>
      <c r="JSR175" s="72"/>
      <c r="JSS175" s="72"/>
      <c r="JST175" s="72"/>
      <c r="JSU175" s="72"/>
      <c r="JSV175" s="72"/>
      <c r="JSW175" s="72"/>
      <c r="JSX175" s="72"/>
      <c r="JSY175" s="72"/>
      <c r="JSZ175" s="72"/>
      <c r="JTA175" s="71"/>
      <c r="JTB175" s="71"/>
      <c r="JTC175" s="71"/>
      <c r="JTD175" s="71"/>
      <c r="JTE175" s="71"/>
      <c r="JTF175" s="71"/>
      <c r="JTG175" s="71"/>
      <c r="JTH175" s="72"/>
      <c r="JTI175" s="72"/>
      <c r="JTJ175" s="72"/>
      <c r="JTK175" s="72"/>
      <c r="JTL175" s="72"/>
      <c r="JTM175" s="72"/>
      <c r="JTN175" s="72"/>
      <c r="JTO175" s="72"/>
      <c r="JTP175" s="72"/>
      <c r="JTQ175" s="71"/>
      <c r="JTR175" s="71"/>
      <c r="JTS175" s="71"/>
      <c r="JTT175" s="71"/>
      <c r="JTU175" s="71"/>
      <c r="JTV175" s="71"/>
      <c r="JTW175" s="71"/>
      <c r="JTX175" s="72"/>
      <c r="JTY175" s="72"/>
      <c r="JTZ175" s="72"/>
      <c r="JUA175" s="72"/>
      <c r="JUB175" s="72"/>
      <c r="JUC175" s="72"/>
      <c r="JUD175" s="72"/>
      <c r="JUE175" s="72"/>
      <c r="JUF175" s="72"/>
      <c r="JUG175" s="71"/>
      <c r="JUH175" s="71"/>
      <c r="JUI175" s="71"/>
      <c r="JUJ175" s="71"/>
      <c r="JUK175" s="71"/>
      <c r="JUL175" s="71"/>
      <c r="JUM175" s="71"/>
      <c r="JUN175" s="72"/>
      <c r="JUO175" s="72"/>
      <c r="JUP175" s="72"/>
      <c r="JUQ175" s="72"/>
      <c r="JUR175" s="72"/>
      <c r="JUS175" s="72"/>
      <c r="JUT175" s="72"/>
      <c r="JUU175" s="72"/>
      <c r="JUV175" s="72"/>
      <c r="JUW175" s="71"/>
      <c r="JUX175" s="71"/>
      <c r="JUY175" s="71"/>
      <c r="JUZ175" s="71"/>
      <c r="JVA175" s="71"/>
      <c r="JVB175" s="71"/>
      <c r="JVC175" s="71"/>
      <c r="JVD175" s="72"/>
      <c r="JVE175" s="72"/>
      <c r="JVF175" s="72"/>
      <c r="JVG175" s="72"/>
      <c r="JVH175" s="72"/>
      <c r="JVI175" s="72"/>
      <c r="JVJ175" s="72"/>
      <c r="JVK175" s="72"/>
      <c r="JVL175" s="72"/>
      <c r="JVM175" s="71"/>
      <c r="JVN175" s="71"/>
      <c r="JVO175" s="71"/>
      <c r="JVP175" s="71"/>
      <c r="JVQ175" s="71"/>
      <c r="JVR175" s="71"/>
      <c r="JVS175" s="71"/>
      <c r="JVT175" s="72"/>
      <c r="JVU175" s="72"/>
      <c r="JVV175" s="72"/>
      <c r="JVW175" s="72"/>
      <c r="JVX175" s="72"/>
      <c r="JVY175" s="72"/>
      <c r="JVZ175" s="72"/>
      <c r="JWA175" s="72"/>
      <c r="JWB175" s="72"/>
      <c r="JWC175" s="71"/>
      <c r="JWD175" s="71"/>
      <c r="JWE175" s="71"/>
      <c r="JWF175" s="71"/>
      <c r="JWG175" s="71"/>
      <c r="JWH175" s="71"/>
      <c r="JWI175" s="71"/>
      <c r="JWJ175" s="72"/>
      <c r="JWK175" s="72"/>
      <c r="JWL175" s="72"/>
      <c r="JWM175" s="72"/>
      <c r="JWN175" s="72"/>
      <c r="JWO175" s="72"/>
      <c r="JWP175" s="72"/>
      <c r="JWQ175" s="72"/>
      <c r="JWR175" s="72"/>
      <c r="JWS175" s="71"/>
      <c r="JWT175" s="71"/>
      <c r="JWU175" s="71"/>
      <c r="JWV175" s="71"/>
      <c r="JWW175" s="71"/>
      <c r="JWX175" s="71"/>
      <c r="JWY175" s="71"/>
      <c r="JWZ175" s="72"/>
      <c r="JXA175" s="72"/>
      <c r="JXB175" s="72"/>
      <c r="JXC175" s="72"/>
      <c r="JXD175" s="72"/>
      <c r="JXE175" s="72"/>
      <c r="JXF175" s="72"/>
      <c r="JXG175" s="72"/>
      <c r="JXH175" s="72"/>
      <c r="JXI175" s="71"/>
      <c r="JXJ175" s="71"/>
      <c r="JXK175" s="71"/>
      <c r="JXL175" s="71"/>
      <c r="JXM175" s="71"/>
      <c r="JXN175" s="71"/>
      <c r="JXO175" s="71"/>
      <c r="JXP175" s="72"/>
      <c r="JXQ175" s="72"/>
      <c r="JXR175" s="72"/>
      <c r="JXS175" s="72"/>
      <c r="JXT175" s="72"/>
      <c r="JXU175" s="72"/>
      <c r="JXV175" s="72"/>
      <c r="JXW175" s="72"/>
      <c r="JXX175" s="72"/>
      <c r="JXY175" s="71"/>
      <c r="JXZ175" s="71"/>
      <c r="JYA175" s="71"/>
      <c r="JYB175" s="71"/>
      <c r="JYC175" s="71"/>
      <c r="JYD175" s="71"/>
      <c r="JYE175" s="71"/>
      <c r="JYF175" s="72"/>
      <c r="JYG175" s="72"/>
      <c r="JYH175" s="72"/>
      <c r="JYI175" s="72"/>
      <c r="JYJ175" s="72"/>
      <c r="JYK175" s="72"/>
      <c r="JYL175" s="72"/>
      <c r="JYM175" s="72"/>
      <c r="JYN175" s="72"/>
      <c r="JYO175" s="71"/>
      <c r="JYP175" s="71"/>
      <c r="JYQ175" s="71"/>
      <c r="JYR175" s="71"/>
      <c r="JYS175" s="71"/>
      <c r="JYT175" s="71"/>
      <c r="JYU175" s="71"/>
      <c r="JYV175" s="72"/>
      <c r="JYW175" s="72"/>
      <c r="JYX175" s="72"/>
      <c r="JYY175" s="72"/>
      <c r="JYZ175" s="72"/>
      <c r="JZA175" s="72"/>
      <c r="JZB175" s="72"/>
      <c r="JZC175" s="72"/>
      <c r="JZD175" s="72"/>
      <c r="JZE175" s="71"/>
      <c r="JZF175" s="71"/>
      <c r="JZG175" s="71"/>
      <c r="JZH175" s="71"/>
      <c r="JZI175" s="71"/>
      <c r="JZJ175" s="71"/>
      <c r="JZK175" s="71"/>
      <c r="JZL175" s="72"/>
      <c r="JZM175" s="72"/>
      <c r="JZN175" s="72"/>
      <c r="JZO175" s="72"/>
      <c r="JZP175" s="72"/>
      <c r="JZQ175" s="72"/>
      <c r="JZR175" s="72"/>
      <c r="JZS175" s="72"/>
      <c r="JZT175" s="72"/>
      <c r="JZU175" s="71"/>
      <c r="JZV175" s="71"/>
      <c r="JZW175" s="71"/>
      <c r="JZX175" s="71"/>
      <c r="JZY175" s="71"/>
      <c r="JZZ175" s="71"/>
      <c r="KAA175" s="71"/>
      <c r="KAB175" s="72"/>
      <c r="KAC175" s="72"/>
      <c r="KAD175" s="72"/>
      <c r="KAE175" s="72"/>
      <c r="KAF175" s="72"/>
      <c r="KAG175" s="72"/>
      <c r="KAH175" s="72"/>
      <c r="KAI175" s="72"/>
      <c r="KAJ175" s="72"/>
      <c r="KAK175" s="71"/>
      <c r="KAL175" s="71"/>
      <c r="KAM175" s="71"/>
      <c r="KAN175" s="71"/>
      <c r="KAO175" s="71"/>
      <c r="KAP175" s="71"/>
      <c r="KAQ175" s="71"/>
      <c r="KAR175" s="72"/>
      <c r="KAS175" s="72"/>
      <c r="KAT175" s="72"/>
      <c r="KAU175" s="72"/>
      <c r="KAV175" s="72"/>
      <c r="KAW175" s="72"/>
      <c r="KAX175" s="72"/>
      <c r="KAY175" s="72"/>
      <c r="KAZ175" s="72"/>
      <c r="KBA175" s="71"/>
      <c r="KBB175" s="71"/>
      <c r="KBC175" s="71"/>
      <c r="KBD175" s="71"/>
      <c r="KBE175" s="71"/>
      <c r="KBF175" s="71"/>
      <c r="KBG175" s="71"/>
      <c r="KBH175" s="72"/>
      <c r="KBI175" s="72"/>
      <c r="KBJ175" s="72"/>
      <c r="KBK175" s="72"/>
      <c r="KBL175" s="72"/>
      <c r="KBM175" s="72"/>
      <c r="KBN175" s="72"/>
      <c r="KBO175" s="72"/>
      <c r="KBP175" s="72"/>
      <c r="KBQ175" s="71"/>
      <c r="KBR175" s="71"/>
      <c r="KBS175" s="71"/>
      <c r="KBT175" s="71"/>
      <c r="KBU175" s="71"/>
      <c r="KBV175" s="71"/>
      <c r="KBW175" s="71"/>
      <c r="KBX175" s="72"/>
      <c r="KBY175" s="72"/>
      <c r="KBZ175" s="72"/>
      <c r="KCA175" s="72"/>
      <c r="KCB175" s="72"/>
      <c r="KCC175" s="72"/>
      <c r="KCD175" s="72"/>
      <c r="KCE175" s="72"/>
      <c r="KCF175" s="72"/>
      <c r="KCG175" s="71"/>
      <c r="KCH175" s="71"/>
      <c r="KCI175" s="71"/>
      <c r="KCJ175" s="71"/>
      <c r="KCK175" s="71"/>
      <c r="KCL175" s="71"/>
      <c r="KCM175" s="71"/>
      <c r="KCN175" s="72"/>
      <c r="KCO175" s="72"/>
      <c r="KCP175" s="72"/>
      <c r="KCQ175" s="72"/>
      <c r="KCR175" s="72"/>
      <c r="KCS175" s="72"/>
      <c r="KCT175" s="72"/>
      <c r="KCU175" s="72"/>
      <c r="KCV175" s="72"/>
      <c r="KCW175" s="71"/>
      <c r="KCX175" s="71"/>
      <c r="KCY175" s="71"/>
      <c r="KCZ175" s="71"/>
      <c r="KDA175" s="71"/>
      <c r="KDB175" s="71"/>
      <c r="KDC175" s="71"/>
      <c r="KDD175" s="72"/>
      <c r="KDE175" s="72"/>
      <c r="KDF175" s="72"/>
      <c r="KDG175" s="72"/>
      <c r="KDH175" s="72"/>
      <c r="KDI175" s="72"/>
      <c r="KDJ175" s="72"/>
      <c r="KDK175" s="72"/>
      <c r="KDL175" s="72"/>
      <c r="KDM175" s="71"/>
      <c r="KDN175" s="71"/>
      <c r="KDO175" s="71"/>
      <c r="KDP175" s="71"/>
      <c r="KDQ175" s="71"/>
      <c r="KDR175" s="71"/>
      <c r="KDS175" s="71"/>
      <c r="KDT175" s="72"/>
      <c r="KDU175" s="72"/>
      <c r="KDV175" s="72"/>
      <c r="KDW175" s="72"/>
      <c r="KDX175" s="72"/>
      <c r="KDY175" s="72"/>
      <c r="KDZ175" s="72"/>
      <c r="KEA175" s="72"/>
      <c r="KEB175" s="72"/>
      <c r="KEC175" s="71"/>
      <c r="KED175" s="71"/>
      <c r="KEE175" s="71"/>
      <c r="KEF175" s="71"/>
      <c r="KEG175" s="71"/>
      <c r="KEH175" s="71"/>
      <c r="KEI175" s="71"/>
      <c r="KEJ175" s="72"/>
      <c r="KEK175" s="72"/>
      <c r="KEL175" s="72"/>
      <c r="KEM175" s="72"/>
      <c r="KEN175" s="72"/>
      <c r="KEO175" s="72"/>
      <c r="KEP175" s="72"/>
      <c r="KEQ175" s="72"/>
      <c r="KER175" s="72"/>
      <c r="KES175" s="71"/>
      <c r="KET175" s="71"/>
      <c r="KEU175" s="71"/>
      <c r="KEV175" s="71"/>
      <c r="KEW175" s="71"/>
      <c r="KEX175" s="71"/>
      <c r="KEY175" s="71"/>
      <c r="KEZ175" s="72"/>
      <c r="KFA175" s="72"/>
      <c r="KFB175" s="72"/>
      <c r="KFC175" s="72"/>
      <c r="KFD175" s="72"/>
      <c r="KFE175" s="72"/>
      <c r="KFF175" s="72"/>
      <c r="KFG175" s="72"/>
      <c r="KFH175" s="72"/>
      <c r="KFI175" s="71"/>
      <c r="KFJ175" s="71"/>
      <c r="KFK175" s="71"/>
      <c r="KFL175" s="71"/>
      <c r="KFM175" s="71"/>
      <c r="KFN175" s="71"/>
      <c r="KFO175" s="71"/>
      <c r="KFP175" s="72"/>
      <c r="KFQ175" s="72"/>
      <c r="KFR175" s="72"/>
      <c r="KFS175" s="72"/>
      <c r="KFT175" s="72"/>
      <c r="KFU175" s="72"/>
      <c r="KFV175" s="72"/>
      <c r="KFW175" s="72"/>
      <c r="KFX175" s="72"/>
      <c r="KFY175" s="71"/>
      <c r="KFZ175" s="71"/>
      <c r="KGA175" s="71"/>
      <c r="KGB175" s="71"/>
      <c r="KGC175" s="71"/>
      <c r="KGD175" s="71"/>
      <c r="KGE175" s="71"/>
      <c r="KGF175" s="72"/>
      <c r="KGG175" s="72"/>
      <c r="KGH175" s="72"/>
      <c r="KGI175" s="72"/>
      <c r="KGJ175" s="72"/>
      <c r="KGK175" s="72"/>
      <c r="KGL175" s="72"/>
      <c r="KGM175" s="72"/>
      <c r="KGN175" s="72"/>
      <c r="KGO175" s="71"/>
      <c r="KGP175" s="71"/>
      <c r="KGQ175" s="71"/>
      <c r="KGR175" s="71"/>
      <c r="KGS175" s="71"/>
      <c r="KGT175" s="71"/>
      <c r="KGU175" s="71"/>
      <c r="KGV175" s="72"/>
      <c r="KGW175" s="72"/>
      <c r="KGX175" s="72"/>
      <c r="KGY175" s="72"/>
      <c r="KGZ175" s="72"/>
      <c r="KHA175" s="72"/>
      <c r="KHB175" s="72"/>
      <c r="KHC175" s="72"/>
      <c r="KHD175" s="72"/>
      <c r="KHE175" s="71"/>
      <c r="KHF175" s="71"/>
      <c r="KHG175" s="71"/>
      <c r="KHH175" s="71"/>
      <c r="KHI175" s="71"/>
      <c r="KHJ175" s="71"/>
      <c r="KHK175" s="71"/>
      <c r="KHL175" s="72"/>
      <c r="KHM175" s="72"/>
      <c r="KHN175" s="72"/>
      <c r="KHO175" s="72"/>
      <c r="KHP175" s="72"/>
      <c r="KHQ175" s="72"/>
      <c r="KHR175" s="72"/>
      <c r="KHS175" s="72"/>
      <c r="KHT175" s="72"/>
      <c r="KHU175" s="71"/>
      <c r="KHV175" s="71"/>
      <c r="KHW175" s="71"/>
      <c r="KHX175" s="71"/>
      <c r="KHY175" s="71"/>
      <c r="KHZ175" s="71"/>
      <c r="KIA175" s="71"/>
      <c r="KIB175" s="72"/>
      <c r="KIC175" s="72"/>
      <c r="KID175" s="72"/>
      <c r="KIE175" s="72"/>
      <c r="KIF175" s="72"/>
      <c r="KIG175" s="72"/>
      <c r="KIH175" s="72"/>
      <c r="KII175" s="72"/>
      <c r="KIJ175" s="72"/>
      <c r="KIK175" s="71"/>
      <c r="KIL175" s="71"/>
      <c r="KIM175" s="71"/>
      <c r="KIN175" s="71"/>
      <c r="KIO175" s="71"/>
      <c r="KIP175" s="71"/>
      <c r="KIQ175" s="71"/>
      <c r="KIR175" s="72"/>
      <c r="KIS175" s="72"/>
      <c r="KIT175" s="72"/>
      <c r="KIU175" s="72"/>
      <c r="KIV175" s="72"/>
      <c r="KIW175" s="72"/>
      <c r="KIX175" s="72"/>
      <c r="KIY175" s="72"/>
      <c r="KIZ175" s="72"/>
      <c r="KJA175" s="71"/>
      <c r="KJB175" s="71"/>
      <c r="KJC175" s="71"/>
      <c r="KJD175" s="71"/>
      <c r="KJE175" s="71"/>
      <c r="KJF175" s="71"/>
      <c r="KJG175" s="71"/>
      <c r="KJH175" s="72"/>
      <c r="KJI175" s="72"/>
      <c r="KJJ175" s="72"/>
      <c r="KJK175" s="72"/>
      <c r="KJL175" s="72"/>
      <c r="KJM175" s="72"/>
      <c r="KJN175" s="72"/>
      <c r="KJO175" s="72"/>
      <c r="KJP175" s="72"/>
      <c r="KJQ175" s="71"/>
      <c r="KJR175" s="71"/>
      <c r="KJS175" s="71"/>
      <c r="KJT175" s="71"/>
      <c r="KJU175" s="71"/>
      <c r="KJV175" s="71"/>
      <c r="KJW175" s="71"/>
      <c r="KJX175" s="72"/>
      <c r="KJY175" s="72"/>
      <c r="KJZ175" s="72"/>
      <c r="KKA175" s="72"/>
      <c r="KKB175" s="72"/>
      <c r="KKC175" s="72"/>
      <c r="KKD175" s="72"/>
      <c r="KKE175" s="72"/>
      <c r="KKF175" s="72"/>
      <c r="KKG175" s="71"/>
      <c r="KKH175" s="71"/>
      <c r="KKI175" s="71"/>
      <c r="KKJ175" s="71"/>
      <c r="KKK175" s="71"/>
      <c r="KKL175" s="71"/>
      <c r="KKM175" s="71"/>
      <c r="KKN175" s="72"/>
      <c r="KKO175" s="72"/>
      <c r="KKP175" s="72"/>
      <c r="KKQ175" s="72"/>
      <c r="KKR175" s="72"/>
      <c r="KKS175" s="72"/>
      <c r="KKT175" s="72"/>
      <c r="KKU175" s="72"/>
      <c r="KKV175" s="72"/>
      <c r="KKW175" s="71"/>
      <c r="KKX175" s="71"/>
      <c r="KKY175" s="71"/>
      <c r="KKZ175" s="71"/>
      <c r="KLA175" s="71"/>
      <c r="KLB175" s="71"/>
      <c r="KLC175" s="71"/>
      <c r="KLD175" s="72"/>
      <c r="KLE175" s="72"/>
      <c r="KLF175" s="72"/>
      <c r="KLG175" s="72"/>
      <c r="KLH175" s="72"/>
      <c r="KLI175" s="72"/>
      <c r="KLJ175" s="72"/>
      <c r="KLK175" s="72"/>
      <c r="KLL175" s="72"/>
      <c r="KLM175" s="71"/>
      <c r="KLN175" s="71"/>
      <c r="KLO175" s="71"/>
      <c r="KLP175" s="71"/>
      <c r="KLQ175" s="71"/>
      <c r="KLR175" s="71"/>
      <c r="KLS175" s="71"/>
      <c r="KLT175" s="72"/>
      <c r="KLU175" s="72"/>
      <c r="KLV175" s="72"/>
      <c r="KLW175" s="72"/>
      <c r="KLX175" s="72"/>
      <c r="KLY175" s="72"/>
      <c r="KLZ175" s="72"/>
      <c r="KMA175" s="72"/>
      <c r="KMB175" s="72"/>
      <c r="KMC175" s="71"/>
      <c r="KMD175" s="71"/>
      <c r="KME175" s="71"/>
      <c r="KMF175" s="71"/>
      <c r="KMG175" s="71"/>
      <c r="KMH175" s="71"/>
      <c r="KMI175" s="71"/>
      <c r="KMJ175" s="72"/>
      <c r="KMK175" s="72"/>
      <c r="KML175" s="72"/>
      <c r="KMM175" s="72"/>
      <c r="KMN175" s="72"/>
      <c r="KMO175" s="72"/>
      <c r="KMP175" s="72"/>
      <c r="KMQ175" s="72"/>
      <c r="KMR175" s="72"/>
      <c r="KMS175" s="71"/>
      <c r="KMT175" s="71"/>
      <c r="KMU175" s="71"/>
      <c r="KMV175" s="71"/>
      <c r="KMW175" s="71"/>
      <c r="KMX175" s="71"/>
      <c r="KMY175" s="71"/>
      <c r="KMZ175" s="72"/>
      <c r="KNA175" s="72"/>
      <c r="KNB175" s="72"/>
      <c r="KNC175" s="72"/>
      <c r="KND175" s="72"/>
      <c r="KNE175" s="72"/>
      <c r="KNF175" s="72"/>
      <c r="KNG175" s="72"/>
      <c r="KNH175" s="72"/>
      <c r="KNI175" s="71"/>
      <c r="KNJ175" s="71"/>
      <c r="KNK175" s="71"/>
      <c r="KNL175" s="71"/>
      <c r="KNM175" s="71"/>
      <c r="KNN175" s="71"/>
      <c r="KNO175" s="71"/>
      <c r="KNP175" s="72"/>
      <c r="KNQ175" s="72"/>
      <c r="KNR175" s="72"/>
      <c r="KNS175" s="72"/>
      <c r="KNT175" s="72"/>
      <c r="KNU175" s="72"/>
      <c r="KNV175" s="72"/>
      <c r="KNW175" s="72"/>
      <c r="KNX175" s="72"/>
      <c r="KNY175" s="71"/>
      <c r="KNZ175" s="71"/>
      <c r="KOA175" s="71"/>
      <c r="KOB175" s="71"/>
      <c r="KOC175" s="71"/>
      <c r="KOD175" s="71"/>
      <c r="KOE175" s="71"/>
      <c r="KOF175" s="72"/>
      <c r="KOG175" s="72"/>
      <c r="KOH175" s="72"/>
      <c r="KOI175" s="72"/>
      <c r="KOJ175" s="72"/>
      <c r="KOK175" s="72"/>
      <c r="KOL175" s="72"/>
      <c r="KOM175" s="72"/>
      <c r="KON175" s="72"/>
      <c r="KOO175" s="71"/>
      <c r="KOP175" s="71"/>
      <c r="KOQ175" s="71"/>
      <c r="KOR175" s="71"/>
      <c r="KOS175" s="71"/>
      <c r="KOT175" s="71"/>
      <c r="KOU175" s="71"/>
      <c r="KOV175" s="72"/>
      <c r="KOW175" s="72"/>
      <c r="KOX175" s="72"/>
      <c r="KOY175" s="72"/>
      <c r="KOZ175" s="72"/>
      <c r="KPA175" s="72"/>
      <c r="KPB175" s="72"/>
      <c r="KPC175" s="72"/>
      <c r="KPD175" s="72"/>
      <c r="KPE175" s="71"/>
      <c r="KPF175" s="71"/>
      <c r="KPG175" s="71"/>
      <c r="KPH175" s="71"/>
      <c r="KPI175" s="71"/>
      <c r="KPJ175" s="71"/>
      <c r="KPK175" s="71"/>
      <c r="KPL175" s="72"/>
      <c r="KPM175" s="72"/>
      <c r="KPN175" s="72"/>
      <c r="KPO175" s="72"/>
      <c r="KPP175" s="72"/>
      <c r="KPQ175" s="72"/>
      <c r="KPR175" s="72"/>
      <c r="KPS175" s="72"/>
      <c r="KPT175" s="72"/>
      <c r="KPU175" s="71"/>
      <c r="KPV175" s="71"/>
      <c r="KPW175" s="71"/>
      <c r="KPX175" s="71"/>
      <c r="KPY175" s="71"/>
      <c r="KPZ175" s="71"/>
      <c r="KQA175" s="71"/>
      <c r="KQB175" s="72"/>
      <c r="KQC175" s="72"/>
      <c r="KQD175" s="72"/>
      <c r="KQE175" s="72"/>
      <c r="KQF175" s="72"/>
      <c r="KQG175" s="72"/>
      <c r="KQH175" s="72"/>
      <c r="KQI175" s="72"/>
      <c r="KQJ175" s="72"/>
      <c r="KQK175" s="71"/>
      <c r="KQL175" s="71"/>
      <c r="KQM175" s="71"/>
      <c r="KQN175" s="71"/>
      <c r="KQO175" s="71"/>
      <c r="KQP175" s="71"/>
      <c r="KQQ175" s="71"/>
      <c r="KQR175" s="72"/>
      <c r="KQS175" s="72"/>
      <c r="KQT175" s="72"/>
      <c r="KQU175" s="72"/>
      <c r="KQV175" s="72"/>
      <c r="KQW175" s="72"/>
      <c r="KQX175" s="72"/>
      <c r="KQY175" s="72"/>
      <c r="KQZ175" s="72"/>
      <c r="KRA175" s="71"/>
      <c r="KRB175" s="71"/>
      <c r="KRC175" s="71"/>
      <c r="KRD175" s="71"/>
      <c r="KRE175" s="71"/>
      <c r="KRF175" s="71"/>
      <c r="KRG175" s="71"/>
      <c r="KRH175" s="72"/>
      <c r="KRI175" s="72"/>
      <c r="KRJ175" s="72"/>
      <c r="KRK175" s="72"/>
      <c r="KRL175" s="72"/>
      <c r="KRM175" s="72"/>
      <c r="KRN175" s="72"/>
      <c r="KRO175" s="72"/>
      <c r="KRP175" s="72"/>
      <c r="KRQ175" s="71"/>
      <c r="KRR175" s="71"/>
      <c r="KRS175" s="71"/>
      <c r="KRT175" s="71"/>
      <c r="KRU175" s="71"/>
      <c r="KRV175" s="71"/>
      <c r="KRW175" s="71"/>
      <c r="KRX175" s="72"/>
      <c r="KRY175" s="72"/>
      <c r="KRZ175" s="72"/>
      <c r="KSA175" s="72"/>
      <c r="KSB175" s="72"/>
      <c r="KSC175" s="72"/>
      <c r="KSD175" s="72"/>
      <c r="KSE175" s="72"/>
      <c r="KSF175" s="72"/>
      <c r="KSG175" s="71"/>
      <c r="KSH175" s="71"/>
      <c r="KSI175" s="71"/>
      <c r="KSJ175" s="71"/>
      <c r="KSK175" s="71"/>
      <c r="KSL175" s="71"/>
      <c r="KSM175" s="71"/>
      <c r="KSN175" s="72"/>
      <c r="KSO175" s="72"/>
      <c r="KSP175" s="72"/>
      <c r="KSQ175" s="72"/>
      <c r="KSR175" s="72"/>
      <c r="KSS175" s="72"/>
      <c r="KST175" s="72"/>
      <c r="KSU175" s="72"/>
      <c r="KSV175" s="72"/>
      <c r="KSW175" s="71"/>
      <c r="KSX175" s="71"/>
      <c r="KSY175" s="71"/>
      <c r="KSZ175" s="71"/>
      <c r="KTA175" s="71"/>
      <c r="KTB175" s="71"/>
      <c r="KTC175" s="71"/>
      <c r="KTD175" s="72"/>
      <c r="KTE175" s="72"/>
      <c r="KTF175" s="72"/>
      <c r="KTG175" s="72"/>
      <c r="KTH175" s="72"/>
      <c r="KTI175" s="72"/>
      <c r="KTJ175" s="72"/>
      <c r="KTK175" s="72"/>
      <c r="KTL175" s="72"/>
      <c r="KTM175" s="71"/>
      <c r="KTN175" s="71"/>
      <c r="KTO175" s="71"/>
      <c r="KTP175" s="71"/>
      <c r="KTQ175" s="71"/>
      <c r="KTR175" s="71"/>
      <c r="KTS175" s="71"/>
      <c r="KTT175" s="72"/>
      <c r="KTU175" s="72"/>
      <c r="KTV175" s="72"/>
      <c r="KTW175" s="72"/>
      <c r="KTX175" s="72"/>
      <c r="KTY175" s="72"/>
      <c r="KTZ175" s="72"/>
      <c r="KUA175" s="72"/>
      <c r="KUB175" s="72"/>
      <c r="KUC175" s="71"/>
      <c r="KUD175" s="71"/>
      <c r="KUE175" s="71"/>
      <c r="KUF175" s="71"/>
      <c r="KUG175" s="71"/>
      <c r="KUH175" s="71"/>
      <c r="KUI175" s="71"/>
      <c r="KUJ175" s="72"/>
      <c r="KUK175" s="72"/>
      <c r="KUL175" s="72"/>
      <c r="KUM175" s="72"/>
      <c r="KUN175" s="72"/>
      <c r="KUO175" s="72"/>
      <c r="KUP175" s="72"/>
      <c r="KUQ175" s="72"/>
      <c r="KUR175" s="72"/>
      <c r="KUS175" s="71"/>
      <c r="KUT175" s="71"/>
      <c r="KUU175" s="71"/>
      <c r="KUV175" s="71"/>
      <c r="KUW175" s="71"/>
      <c r="KUX175" s="71"/>
      <c r="KUY175" s="71"/>
      <c r="KUZ175" s="72"/>
      <c r="KVA175" s="72"/>
      <c r="KVB175" s="72"/>
      <c r="KVC175" s="72"/>
      <c r="KVD175" s="72"/>
      <c r="KVE175" s="72"/>
      <c r="KVF175" s="72"/>
      <c r="KVG175" s="72"/>
      <c r="KVH175" s="72"/>
      <c r="KVI175" s="71"/>
      <c r="KVJ175" s="71"/>
      <c r="KVK175" s="71"/>
      <c r="KVL175" s="71"/>
      <c r="KVM175" s="71"/>
      <c r="KVN175" s="71"/>
      <c r="KVO175" s="71"/>
      <c r="KVP175" s="72"/>
      <c r="KVQ175" s="72"/>
      <c r="KVR175" s="72"/>
      <c r="KVS175" s="72"/>
      <c r="KVT175" s="72"/>
      <c r="KVU175" s="72"/>
      <c r="KVV175" s="72"/>
      <c r="KVW175" s="72"/>
      <c r="KVX175" s="72"/>
      <c r="KVY175" s="71"/>
      <c r="KVZ175" s="71"/>
      <c r="KWA175" s="71"/>
      <c r="KWB175" s="71"/>
      <c r="KWC175" s="71"/>
      <c r="KWD175" s="71"/>
      <c r="KWE175" s="71"/>
      <c r="KWF175" s="72"/>
      <c r="KWG175" s="72"/>
      <c r="KWH175" s="72"/>
      <c r="KWI175" s="72"/>
      <c r="KWJ175" s="72"/>
      <c r="KWK175" s="72"/>
      <c r="KWL175" s="72"/>
      <c r="KWM175" s="72"/>
      <c r="KWN175" s="72"/>
      <c r="KWO175" s="71"/>
      <c r="KWP175" s="71"/>
      <c r="KWQ175" s="71"/>
      <c r="KWR175" s="71"/>
      <c r="KWS175" s="71"/>
      <c r="KWT175" s="71"/>
      <c r="KWU175" s="71"/>
      <c r="KWV175" s="72"/>
      <c r="KWW175" s="72"/>
      <c r="KWX175" s="72"/>
      <c r="KWY175" s="72"/>
      <c r="KWZ175" s="72"/>
      <c r="KXA175" s="72"/>
      <c r="KXB175" s="72"/>
      <c r="KXC175" s="72"/>
      <c r="KXD175" s="72"/>
      <c r="KXE175" s="71"/>
      <c r="KXF175" s="71"/>
      <c r="KXG175" s="71"/>
      <c r="KXH175" s="71"/>
      <c r="KXI175" s="71"/>
      <c r="KXJ175" s="71"/>
      <c r="KXK175" s="71"/>
      <c r="KXL175" s="72"/>
      <c r="KXM175" s="72"/>
      <c r="KXN175" s="72"/>
      <c r="KXO175" s="72"/>
      <c r="KXP175" s="72"/>
      <c r="KXQ175" s="72"/>
      <c r="KXR175" s="72"/>
      <c r="KXS175" s="72"/>
      <c r="KXT175" s="72"/>
      <c r="KXU175" s="71"/>
      <c r="KXV175" s="71"/>
      <c r="KXW175" s="71"/>
      <c r="KXX175" s="71"/>
      <c r="KXY175" s="71"/>
      <c r="KXZ175" s="71"/>
      <c r="KYA175" s="71"/>
      <c r="KYB175" s="72"/>
      <c r="KYC175" s="72"/>
      <c r="KYD175" s="72"/>
      <c r="KYE175" s="72"/>
      <c r="KYF175" s="72"/>
      <c r="KYG175" s="72"/>
      <c r="KYH175" s="72"/>
      <c r="KYI175" s="72"/>
      <c r="KYJ175" s="72"/>
      <c r="KYK175" s="71"/>
      <c r="KYL175" s="71"/>
      <c r="KYM175" s="71"/>
      <c r="KYN175" s="71"/>
      <c r="KYO175" s="71"/>
      <c r="KYP175" s="71"/>
      <c r="KYQ175" s="71"/>
      <c r="KYR175" s="72"/>
      <c r="KYS175" s="72"/>
      <c r="KYT175" s="72"/>
      <c r="KYU175" s="72"/>
      <c r="KYV175" s="72"/>
      <c r="KYW175" s="72"/>
      <c r="KYX175" s="72"/>
      <c r="KYY175" s="72"/>
      <c r="KYZ175" s="72"/>
      <c r="KZA175" s="71"/>
      <c r="KZB175" s="71"/>
      <c r="KZC175" s="71"/>
      <c r="KZD175" s="71"/>
      <c r="KZE175" s="71"/>
      <c r="KZF175" s="71"/>
      <c r="KZG175" s="71"/>
      <c r="KZH175" s="72"/>
      <c r="KZI175" s="72"/>
      <c r="KZJ175" s="72"/>
      <c r="KZK175" s="72"/>
      <c r="KZL175" s="72"/>
      <c r="KZM175" s="72"/>
      <c r="KZN175" s="72"/>
      <c r="KZO175" s="72"/>
      <c r="KZP175" s="72"/>
      <c r="KZQ175" s="71"/>
      <c r="KZR175" s="71"/>
      <c r="KZS175" s="71"/>
      <c r="KZT175" s="71"/>
      <c r="KZU175" s="71"/>
      <c r="KZV175" s="71"/>
      <c r="KZW175" s="71"/>
      <c r="KZX175" s="72"/>
      <c r="KZY175" s="72"/>
      <c r="KZZ175" s="72"/>
      <c r="LAA175" s="72"/>
      <c r="LAB175" s="72"/>
      <c r="LAC175" s="72"/>
      <c r="LAD175" s="72"/>
      <c r="LAE175" s="72"/>
      <c r="LAF175" s="72"/>
      <c r="LAG175" s="71"/>
      <c r="LAH175" s="71"/>
      <c r="LAI175" s="71"/>
      <c r="LAJ175" s="71"/>
      <c r="LAK175" s="71"/>
      <c r="LAL175" s="71"/>
      <c r="LAM175" s="71"/>
      <c r="LAN175" s="72"/>
      <c r="LAO175" s="72"/>
      <c r="LAP175" s="72"/>
      <c r="LAQ175" s="72"/>
      <c r="LAR175" s="72"/>
      <c r="LAS175" s="72"/>
      <c r="LAT175" s="72"/>
      <c r="LAU175" s="72"/>
      <c r="LAV175" s="72"/>
      <c r="LAW175" s="71"/>
      <c r="LAX175" s="71"/>
      <c r="LAY175" s="71"/>
      <c r="LAZ175" s="71"/>
      <c r="LBA175" s="71"/>
      <c r="LBB175" s="71"/>
      <c r="LBC175" s="71"/>
      <c r="LBD175" s="72"/>
      <c r="LBE175" s="72"/>
      <c r="LBF175" s="72"/>
      <c r="LBG175" s="72"/>
      <c r="LBH175" s="72"/>
      <c r="LBI175" s="72"/>
      <c r="LBJ175" s="72"/>
      <c r="LBK175" s="72"/>
      <c r="LBL175" s="72"/>
      <c r="LBM175" s="71"/>
      <c r="LBN175" s="71"/>
      <c r="LBO175" s="71"/>
      <c r="LBP175" s="71"/>
      <c r="LBQ175" s="71"/>
      <c r="LBR175" s="71"/>
      <c r="LBS175" s="71"/>
      <c r="LBT175" s="72"/>
      <c r="LBU175" s="72"/>
      <c r="LBV175" s="72"/>
      <c r="LBW175" s="72"/>
      <c r="LBX175" s="72"/>
      <c r="LBY175" s="72"/>
      <c r="LBZ175" s="72"/>
      <c r="LCA175" s="72"/>
      <c r="LCB175" s="72"/>
      <c r="LCC175" s="71"/>
      <c r="LCD175" s="71"/>
      <c r="LCE175" s="71"/>
      <c r="LCF175" s="71"/>
      <c r="LCG175" s="71"/>
      <c r="LCH175" s="71"/>
      <c r="LCI175" s="71"/>
      <c r="LCJ175" s="72"/>
      <c r="LCK175" s="72"/>
      <c r="LCL175" s="72"/>
      <c r="LCM175" s="72"/>
      <c r="LCN175" s="72"/>
      <c r="LCO175" s="72"/>
      <c r="LCP175" s="72"/>
      <c r="LCQ175" s="72"/>
      <c r="LCR175" s="72"/>
      <c r="LCS175" s="71"/>
      <c r="LCT175" s="71"/>
      <c r="LCU175" s="71"/>
      <c r="LCV175" s="71"/>
      <c r="LCW175" s="71"/>
      <c r="LCX175" s="71"/>
      <c r="LCY175" s="71"/>
      <c r="LCZ175" s="72"/>
      <c r="LDA175" s="72"/>
      <c r="LDB175" s="72"/>
      <c r="LDC175" s="72"/>
      <c r="LDD175" s="72"/>
      <c r="LDE175" s="72"/>
      <c r="LDF175" s="72"/>
      <c r="LDG175" s="72"/>
      <c r="LDH175" s="72"/>
      <c r="LDI175" s="71"/>
      <c r="LDJ175" s="71"/>
      <c r="LDK175" s="71"/>
      <c r="LDL175" s="71"/>
      <c r="LDM175" s="71"/>
      <c r="LDN175" s="71"/>
      <c r="LDO175" s="71"/>
      <c r="LDP175" s="72"/>
      <c r="LDQ175" s="72"/>
      <c r="LDR175" s="72"/>
      <c r="LDS175" s="72"/>
      <c r="LDT175" s="72"/>
      <c r="LDU175" s="72"/>
      <c r="LDV175" s="72"/>
      <c r="LDW175" s="72"/>
      <c r="LDX175" s="72"/>
      <c r="LDY175" s="71"/>
      <c r="LDZ175" s="71"/>
      <c r="LEA175" s="71"/>
      <c r="LEB175" s="71"/>
      <c r="LEC175" s="71"/>
      <c r="LED175" s="71"/>
      <c r="LEE175" s="71"/>
      <c r="LEF175" s="72"/>
      <c r="LEG175" s="72"/>
      <c r="LEH175" s="72"/>
      <c r="LEI175" s="72"/>
      <c r="LEJ175" s="72"/>
      <c r="LEK175" s="72"/>
      <c r="LEL175" s="72"/>
      <c r="LEM175" s="72"/>
      <c r="LEN175" s="72"/>
      <c r="LEO175" s="71"/>
      <c r="LEP175" s="71"/>
      <c r="LEQ175" s="71"/>
      <c r="LER175" s="71"/>
      <c r="LES175" s="71"/>
      <c r="LET175" s="71"/>
      <c r="LEU175" s="71"/>
      <c r="LEV175" s="72"/>
      <c r="LEW175" s="72"/>
      <c r="LEX175" s="72"/>
      <c r="LEY175" s="72"/>
      <c r="LEZ175" s="72"/>
      <c r="LFA175" s="72"/>
      <c r="LFB175" s="72"/>
      <c r="LFC175" s="72"/>
      <c r="LFD175" s="72"/>
      <c r="LFE175" s="71"/>
      <c r="LFF175" s="71"/>
      <c r="LFG175" s="71"/>
      <c r="LFH175" s="71"/>
      <c r="LFI175" s="71"/>
      <c r="LFJ175" s="71"/>
      <c r="LFK175" s="71"/>
      <c r="LFL175" s="72"/>
      <c r="LFM175" s="72"/>
      <c r="LFN175" s="72"/>
      <c r="LFO175" s="72"/>
      <c r="LFP175" s="72"/>
      <c r="LFQ175" s="72"/>
      <c r="LFR175" s="72"/>
      <c r="LFS175" s="72"/>
      <c r="LFT175" s="72"/>
      <c r="LFU175" s="71"/>
      <c r="LFV175" s="71"/>
      <c r="LFW175" s="71"/>
      <c r="LFX175" s="71"/>
      <c r="LFY175" s="71"/>
      <c r="LFZ175" s="71"/>
      <c r="LGA175" s="71"/>
      <c r="LGB175" s="72"/>
      <c r="LGC175" s="72"/>
      <c r="LGD175" s="72"/>
      <c r="LGE175" s="72"/>
      <c r="LGF175" s="72"/>
      <c r="LGG175" s="72"/>
      <c r="LGH175" s="72"/>
      <c r="LGI175" s="72"/>
      <c r="LGJ175" s="72"/>
      <c r="LGK175" s="71"/>
      <c r="LGL175" s="71"/>
      <c r="LGM175" s="71"/>
      <c r="LGN175" s="71"/>
      <c r="LGO175" s="71"/>
      <c r="LGP175" s="71"/>
      <c r="LGQ175" s="71"/>
      <c r="LGR175" s="72"/>
      <c r="LGS175" s="72"/>
      <c r="LGT175" s="72"/>
      <c r="LGU175" s="72"/>
      <c r="LGV175" s="72"/>
      <c r="LGW175" s="72"/>
      <c r="LGX175" s="72"/>
      <c r="LGY175" s="72"/>
      <c r="LGZ175" s="72"/>
      <c r="LHA175" s="71"/>
      <c r="LHB175" s="71"/>
      <c r="LHC175" s="71"/>
      <c r="LHD175" s="71"/>
      <c r="LHE175" s="71"/>
      <c r="LHF175" s="71"/>
      <c r="LHG175" s="71"/>
      <c r="LHH175" s="72"/>
      <c r="LHI175" s="72"/>
      <c r="LHJ175" s="72"/>
      <c r="LHK175" s="72"/>
      <c r="LHL175" s="72"/>
      <c r="LHM175" s="72"/>
      <c r="LHN175" s="72"/>
      <c r="LHO175" s="72"/>
      <c r="LHP175" s="72"/>
      <c r="LHQ175" s="71"/>
      <c r="LHR175" s="71"/>
      <c r="LHS175" s="71"/>
      <c r="LHT175" s="71"/>
      <c r="LHU175" s="71"/>
      <c r="LHV175" s="71"/>
      <c r="LHW175" s="71"/>
      <c r="LHX175" s="72"/>
      <c r="LHY175" s="72"/>
      <c r="LHZ175" s="72"/>
      <c r="LIA175" s="72"/>
      <c r="LIB175" s="72"/>
      <c r="LIC175" s="72"/>
      <c r="LID175" s="72"/>
      <c r="LIE175" s="72"/>
      <c r="LIF175" s="72"/>
      <c r="LIG175" s="71"/>
      <c r="LIH175" s="71"/>
      <c r="LII175" s="71"/>
      <c r="LIJ175" s="71"/>
      <c r="LIK175" s="71"/>
      <c r="LIL175" s="71"/>
      <c r="LIM175" s="71"/>
      <c r="LIN175" s="72"/>
      <c r="LIO175" s="72"/>
      <c r="LIP175" s="72"/>
      <c r="LIQ175" s="72"/>
      <c r="LIR175" s="72"/>
      <c r="LIS175" s="72"/>
      <c r="LIT175" s="72"/>
      <c r="LIU175" s="72"/>
      <c r="LIV175" s="72"/>
      <c r="LIW175" s="71"/>
      <c r="LIX175" s="71"/>
      <c r="LIY175" s="71"/>
      <c r="LIZ175" s="71"/>
      <c r="LJA175" s="71"/>
      <c r="LJB175" s="71"/>
      <c r="LJC175" s="71"/>
      <c r="LJD175" s="72"/>
      <c r="LJE175" s="72"/>
      <c r="LJF175" s="72"/>
      <c r="LJG175" s="72"/>
      <c r="LJH175" s="72"/>
      <c r="LJI175" s="72"/>
      <c r="LJJ175" s="72"/>
      <c r="LJK175" s="72"/>
      <c r="LJL175" s="72"/>
      <c r="LJM175" s="71"/>
      <c r="LJN175" s="71"/>
      <c r="LJO175" s="71"/>
      <c r="LJP175" s="71"/>
      <c r="LJQ175" s="71"/>
      <c r="LJR175" s="71"/>
      <c r="LJS175" s="71"/>
      <c r="LJT175" s="72"/>
      <c r="LJU175" s="72"/>
      <c r="LJV175" s="72"/>
      <c r="LJW175" s="72"/>
      <c r="LJX175" s="72"/>
      <c r="LJY175" s="72"/>
      <c r="LJZ175" s="72"/>
      <c r="LKA175" s="72"/>
      <c r="LKB175" s="72"/>
      <c r="LKC175" s="71"/>
      <c r="LKD175" s="71"/>
      <c r="LKE175" s="71"/>
      <c r="LKF175" s="71"/>
      <c r="LKG175" s="71"/>
      <c r="LKH175" s="71"/>
      <c r="LKI175" s="71"/>
      <c r="LKJ175" s="72"/>
      <c r="LKK175" s="72"/>
      <c r="LKL175" s="72"/>
      <c r="LKM175" s="72"/>
      <c r="LKN175" s="72"/>
      <c r="LKO175" s="72"/>
      <c r="LKP175" s="72"/>
      <c r="LKQ175" s="72"/>
      <c r="LKR175" s="72"/>
      <c r="LKS175" s="71"/>
      <c r="LKT175" s="71"/>
      <c r="LKU175" s="71"/>
      <c r="LKV175" s="71"/>
      <c r="LKW175" s="71"/>
      <c r="LKX175" s="71"/>
      <c r="LKY175" s="71"/>
      <c r="LKZ175" s="72"/>
      <c r="LLA175" s="72"/>
      <c r="LLB175" s="72"/>
      <c r="LLC175" s="72"/>
      <c r="LLD175" s="72"/>
      <c r="LLE175" s="72"/>
      <c r="LLF175" s="72"/>
      <c r="LLG175" s="72"/>
      <c r="LLH175" s="72"/>
      <c r="LLI175" s="71"/>
      <c r="LLJ175" s="71"/>
      <c r="LLK175" s="71"/>
      <c r="LLL175" s="71"/>
      <c r="LLM175" s="71"/>
      <c r="LLN175" s="71"/>
      <c r="LLO175" s="71"/>
      <c r="LLP175" s="72"/>
      <c r="LLQ175" s="72"/>
      <c r="LLR175" s="72"/>
      <c r="LLS175" s="72"/>
      <c r="LLT175" s="72"/>
      <c r="LLU175" s="72"/>
      <c r="LLV175" s="72"/>
      <c r="LLW175" s="72"/>
      <c r="LLX175" s="72"/>
      <c r="LLY175" s="71"/>
      <c r="LLZ175" s="71"/>
      <c r="LMA175" s="71"/>
      <c r="LMB175" s="71"/>
      <c r="LMC175" s="71"/>
      <c r="LMD175" s="71"/>
      <c r="LME175" s="71"/>
      <c r="LMF175" s="72"/>
      <c r="LMG175" s="72"/>
      <c r="LMH175" s="72"/>
      <c r="LMI175" s="72"/>
      <c r="LMJ175" s="72"/>
      <c r="LMK175" s="72"/>
      <c r="LML175" s="72"/>
      <c r="LMM175" s="72"/>
      <c r="LMN175" s="72"/>
      <c r="LMO175" s="71"/>
      <c r="LMP175" s="71"/>
      <c r="LMQ175" s="71"/>
      <c r="LMR175" s="71"/>
      <c r="LMS175" s="71"/>
      <c r="LMT175" s="71"/>
      <c r="LMU175" s="71"/>
      <c r="LMV175" s="72"/>
      <c r="LMW175" s="72"/>
      <c r="LMX175" s="72"/>
      <c r="LMY175" s="72"/>
      <c r="LMZ175" s="72"/>
      <c r="LNA175" s="72"/>
      <c r="LNB175" s="72"/>
      <c r="LNC175" s="72"/>
      <c r="LND175" s="72"/>
      <c r="LNE175" s="71"/>
      <c r="LNF175" s="71"/>
      <c r="LNG175" s="71"/>
      <c r="LNH175" s="71"/>
      <c r="LNI175" s="71"/>
      <c r="LNJ175" s="71"/>
      <c r="LNK175" s="71"/>
      <c r="LNL175" s="72"/>
      <c r="LNM175" s="72"/>
      <c r="LNN175" s="72"/>
      <c r="LNO175" s="72"/>
      <c r="LNP175" s="72"/>
      <c r="LNQ175" s="72"/>
      <c r="LNR175" s="72"/>
      <c r="LNS175" s="72"/>
      <c r="LNT175" s="72"/>
      <c r="LNU175" s="71"/>
      <c r="LNV175" s="71"/>
      <c r="LNW175" s="71"/>
      <c r="LNX175" s="71"/>
      <c r="LNY175" s="71"/>
      <c r="LNZ175" s="71"/>
      <c r="LOA175" s="71"/>
      <c r="LOB175" s="72"/>
      <c r="LOC175" s="72"/>
      <c r="LOD175" s="72"/>
      <c r="LOE175" s="72"/>
      <c r="LOF175" s="72"/>
      <c r="LOG175" s="72"/>
      <c r="LOH175" s="72"/>
      <c r="LOI175" s="72"/>
      <c r="LOJ175" s="72"/>
      <c r="LOK175" s="71"/>
      <c r="LOL175" s="71"/>
      <c r="LOM175" s="71"/>
      <c r="LON175" s="71"/>
      <c r="LOO175" s="71"/>
      <c r="LOP175" s="71"/>
      <c r="LOQ175" s="71"/>
      <c r="LOR175" s="72"/>
      <c r="LOS175" s="72"/>
      <c r="LOT175" s="72"/>
      <c r="LOU175" s="72"/>
      <c r="LOV175" s="72"/>
      <c r="LOW175" s="72"/>
      <c r="LOX175" s="72"/>
      <c r="LOY175" s="72"/>
      <c r="LOZ175" s="72"/>
      <c r="LPA175" s="71"/>
      <c r="LPB175" s="71"/>
      <c r="LPC175" s="71"/>
      <c r="LPD175" s="71"/>
      <c r="LPE175" s="71"/>
      <c r="LPF175" s="71"/>
      <c r="LPG175" s="71"/>
      <c r="LPH175" s="72"/>
      <c r="LPI175" s="72"/>
      <c r="LPJ175" s="72"/>
      <c r="LPK175" s="72"/>
      <c r="LPL175" s="72"/>
      <c r="LPM175" s="72"/>
      <c r="LPN175" s="72"/>
      <c r="LPO175" s="72"/>
      <c r="LPP175" s="72"/>
      <c r="LPQ175" s="71"/>
      <c r="LPR175" s="71"/>
      <c r="LPS175" s="71"/>
      <c r="LPT175" s="71"/>
      <c r="LPU175" s="71"/>
      <c r="LPV175" s="71"/>
      <c r="LPW175" s="71"/>
      <c r="LPX175" s="72"/>
      <c r="LPY175" s="72"/>
      <c r="LPZ175" s="72"/>
      <c r="LQA175" s="72"/>
      <c r="LQB175" s="72"/>
      <c r="LQC175" s="72"/>
      <c r="LQD175" s="72"/>
      <c r="LQE175" s="72"/>
      <c r="LQF175" s="72"/>
      <c r="LQG175" s="71"/>
      <c r="LQH175" s="71"/>
      <c r="LQI175" s="71"/>
      <c r="LQJ175" s="71"/>
      <c r="LQK175" s="71"/>
      <c r="LQL175" s="71"/>
      <c r="LQM175" s="71"/>
      <c r="LQN175" s="72"/>
      <c r="LQO175" s="72"/>
      <c r="LQP175" s="72"/>
      <c r="LQQ175" s="72"/>
      <c r="LQR175" s="72"/>
      <c r="LQS175" s="72"/>
      <c r="LQT175" s="72"/>
      <c r="LQU175" s="72"/>
      <c r="LQV175" s="72"/>
      <c r="LQW175" s="71"/>
      <c r="LQX175" s="71"/>
      <c r="LQY175" s="71"/>
      <c r="LQZ175" s="71"/>
      <c r="LRA175" s="71"/>
      <c r="LRB175" s="71"/>
      <c r="LRC175" s="71"/>
      <c r="LRD175" s="72"/>
      <c r="LRE175" s="72"/>
      <c r="LRF175" s="72"/>
      <c r="LRG175" s="72"/>
      <c r="LRH175" s="72"/>
      <c r="LRI175" s="72"/>
      <c r="LRJ175" s="72"/>
      <c r="LRK175" s="72"/>
      <c r="LRL175" s="72"/>
      <c r="LRM175" s="71"/>
      <c r="LRN175" s="71"/>
      <c r="LRO175" s="71"/>
      <c r="LRP175" s="71"/>
      <c r="LRQ175" s="71"/>
      <c r="LRR175" s="71"/>
      <c r="LRS175" s="71"/>
      <c r="LRT175" s="72"/>
      <c r="LRU175" s="72"/>
      <c r="LRV175" s="72"/>
      <c r="LRW175" s="72"/>
      <c r="LRX175" s="72"/>
      <c r="LRY175" s="72"/>
      <c r="LRZ175" s="72"/>
      <c r="LSA175" s="72"/>
      <c r="LSB175" s="72"/>
      <c r="LSC175" s="71"/>
      <c r="LSD175" s="71"/>
      <c r="LSE175" s="71"/>
      <c r="LSF175" s="71"/>
      <c r="LSG175" s="71"/>
      <c r="LSH175" s="71"/>
      <c r="LSI175" s="71"/>
      <c r="LSJ175" s="72"/>
      <c r="LSK175" s="72"/>
      <c r="LSL175" s="72"/>
      <c r="LSM175" s="72"/>
      <c r="LSN175" s="72"/>
      <c r="LSO175" s="72"/>
      <c r="LSP175" s="72"/>
      <c r="LSQ175" s="72"/>
      <c r="LSR175" s="72"/>
      <c r="LSS175" s="71"/>
      <c r="LST175" s="71"/>
      <c r="LSU175" s="71"/>
      <c r="LSV175" s="71"/>
      <c r="LSW175" s="71"/>
      <c r="LSX175" s="71"/>
      <c r="LSY175" s="71"/>
      <c r="LSZ175" s="72"/>
      <c r="LTA175" s="72"/>
      <c r="LTB175" s="72"/>
      <c r="LTC175" s="72"/>
      <c r="LTD175" s="72"/>
      <c r="LTE175" s="72"/>
      <c r="LTF175" s="72"/>
      <c r="LTG175" s="72"/>
      <c r="LTH175" s="72"/>
      <c r="LTI175" s="71"/>
      <c r="LTJ175" s="71"/>
      <c r="LTK175" s="71"/>
      <c r="LTL175" s="71"/>
      <c r="LTM175" s="71"/>
      <c r="LTN175" s="71"/>
      <c r="LTO175" s="71"/>
      <c r="LTP175" s="72"/>
      <c r="LTQ175" s="72"/>
      <c r="LTR175" s="72"/>
      <c r="LTS175" s="72"/>
      <c r="LTT175" s="72"/>
      <c r="LTU175" s="72"/>
      <c r="LTV175" s="72"/>
      <c r="LTW175" s="72"/>
      <c r="LTX175" s="72"/>
      <c r="LTY175" s="71"/>
      <c r="LTZ175" s="71"/>
      <c r="LUA175" s="71"/>
      <c r="LUB175" s="71"/>
      <c r="LUC175" s="71"/>
      <c r="LUD175" s="71"/>
      <c r="LUE175" s="71"/>
      <c r="LUF175" s="72"/>
      <c r="LUG175" s="72"/>
      <c r="LUH175" s="72"/>
      <c r="LUI175" s="72"/>
      <c r="LUJ175" s="72"/>
      <c r="LUK175" s="72"/>
      <c r="LUL175" s="72"/>
      <c r="LUM175" s="72"/>
      <c r="LUN175" s="72"/>
      <c r="LUO175" s="71"/>
      <c r="LUP175" s="71"/>
      <c r="LUQ175" s="71"/>
      <c r="LUR175" s="71"/>
      <c r="LUS175" s="71"/>
      <c r="LUT175" s="71"/>
      <c r="LUU175" s="71"/>
      <c r="LUV175" s="72"/>
      <c r="LUW175" s="72"/>
      <c r="LUX175" s="72"/>
      <c r="LUY175" s="72"/>
      <c r="LUZ175" s="72"/>
      <c r="LVA175" s="72"/>
      <c r="LVB175" s="72"/>
      <c r="LVC175" s="72"/>
      <c r="LVD175" s="72"/>
      <c r="LVE175" s="71"/>
      <c r="LVF175" s="71"/>
      <c r="LVG175" s="71"/>
      <c r="LVH175" s="71"/>
      <c r="LVI175" s="71"/>
      <c r="LVJ175" s="71"/>
      <c r="LVK175" s="71"/>
      <c r="LVL175" s="72"/>
      <c r="LVM175" s="72"/>
      <c r="LVN175" s="72"/>
      <c r="LVO175" s="72"/>
      <c r="LVP175" s="72"/>
      <c r="LVQ175" s="72"/>
      <c r="LVR175" s="72"/>
      <c r="LVS175" s="72"/>
      <c r="LVT175" s="72"/>
      <c r="LVU175" s="71"/>
      <c r="LVV175" s="71"/>
      <c r="LVW175" s="71"/>
      <c r="LVX175" s="71"/>
      <c r="LVY175" s="71"/>
      <c r="LVZ175" s="71"/>
      <c r="LWA175" s="71"/>
      <c r="LWB175" s="72"/>
      <c r="LWC175" s="72"/>
      <c r="LWD175" s="72"/>
      <c r="LWE175" s="72"/>
      <c r="LWF175" s="72"/>
      <c r="LWG175" s="72"/>
      <c r="LWH175" s="72"/>
      <c r="LWI175" s="72"/>
      <c r="LWJ175" s="72"/>
      <c r="LWK175" s="71"/>
      <c r="LWL175" s="71"/>
      <c r="LWM175" s="71"/>
      <c r="LWN175" s="71"/>
      <c r="LWO175" s="71"/>
      <c r="LWP175" s="71"/>
      <c r="LWQ175" s="71"/>
      <c r="LWR175" s="72"/>
      <c r="LWS175" s="72"/>
      <c r="LWT175" s="72"/>
      <c r="LWU175" s="72"/>
      <c r="LWV175" s="72"/>
      <c r="LWW175" s="72"/>
      <c r="LWX175" s="72"/>
      <c r="LWY175" s="72"/>
      <c r="LWZ175" s="72"/>
      <c r="LXA175" s="71"/>
      <c r="LXB175" s="71"/>
      <c r="LXC175" s="71"/>
      <c r="LXD175" s="71"/>
      <c r="LXE175" s="71"/>
      <c r="LXF175" s="71"/>
      <c r="LXG175" s="71"/>
      <c r="LXH175" s="72"/>
      <c r="LXI175" s="72"/>
      <c r="LXJ175" s="72"/>
      <c r="LXK175" s="72"/>
      <c r="LXL175" s="72"/>
      <c r="LXM175" s="72"/>
      <c r="LXN175" s="72"/>
      <c r="LXO175" s="72"/>
      <c r="LXP175" s="72"/>
      <c r="LXQ175" s="71"/>
      <c r="LXR175" s="71"/>
      <c r="LXS175" s="71"/>
      <c r="LXT175" s="71"/>
      <c r="LXU175" s="71"/>
      <c r="LXV175" s="71"/>
      <c r="LXW175" s="71"/>
      <c r="LXX175" s="72"/>
      <c r="LXY175" s="72"/>
      <c r="LXZ175" s="72"/>
      <c r="LYA175" s="72"/>
      <c r="LYB175" s="72"/>
      <c r="LYC175" s="72"/>
      <c r="LYD175" s="72"/>
      <c r="LYE175" s="72"/>
      <c r="LYF175" s="72"/>
      <c r="LYG175" s="71"/>
      <c r="LYH175" s="71"/>
      <c r="LYI175" s="71"/>
      <c r="LYJ175" s="71"/>
      <c r="LYK175" s="71"/>
      <c r="LYL175" s="71"/>
      <c r="LYM175" s="71"/>
      <c r="LYN175" s="72"/>
      <c r="LYO175" s="72"/>
      <c r="LYP175" s="72"/>
      <c r="LYQ175" s="72"/>
      <c r="LYR175" s="72"/>
      <c r="LYS175" s="72"/>
      <c r="LYT175" s="72"/>
      <c r="LYU175" s="72"/>
      <c r="LYV175" s="72"/>
      <c r="LYW175" s="71"/>
      <c r="LYX175" s="71"/>
      <c r="LYY175" s="71"/>
      <c r="LYZ175" s="71"/>
      <c r="LZA175" s="71"/>
      <c r="LZB175" s="71"/>
      <c r="LZC175" s="71"/>
      <c r="LZD175" s="72"/>
      <c r="LZE175" s="72"/>
      <c r="LZF175" s="72"/>
      <c r="LZG175" s="72"/>
      <c r="LZH175" s="72"/>
      <c r="LZI175" s="72"/>
      <c r="LZJ175" s="72"/>
      <c r="LZK175" s="72"/>
      <c r="LZL175" s="72"/>
      <c r="LZM175" s="71"/>
      <c r="LZN175" s="71"/>
      <c r="LZO175" s="71"/>
      <c r="LZP175" s="71"/>
      <c r="LZQ175" s="71"/>
      <c r="LZR175" s="71"/>
      <c r="LZS175" s="71"/>
      <c r="LZT175" s="72"/>
      <c r="LZU175" s="72"/>
      <c r="LZV175" s="72"/>
      <c r="LZW175" s="72"/>
      <c r="LZX175" s="72"/>
      <c r="LZY175" s="72"/>
      <c r="LZZ175" s="72"/>
      <c r="MAA175" s="72"/>
      <c r="MAB175" s="72"/>
      <c r="MAC175" s="71"/>
      <c r="MAD175" s="71"/>
      <c r="MAE175" s="71"/>
      <c r="MAF175" s="71"/>
      <c r="MAG175" s="71"/>
      <c r="MAH175" s="71"/>
      <c r="MAI175" s="71"/>
      <c r="MAJ175" s="72"/>
      <c r="MAK175" s="72"/>
      <c r="MAL175" s="72"/>
      <c r="MAM175" s="72"/>
      <c r="MAN175" s="72"/>
      <c r="MAO175" s="72"/>
      <c r="MAP175" s="72"/>
      <c r="MAQ175" s="72"/>
      <c r="MAR175" s="72"/>
      <c r="MAS175" s="71"/>
      <c r="MAT175" s="71"/>
      <c r="MAU175" s="71"/>
      <c r="MAV175" s="71"/>
      <c r="MAW175" s="71"/>
      <c r="MAX175" s="71"/>
      <c r="MAY175" s="71"/>
      <c r="MAZ175" s="72"/>
      <c r="MBA175" s="72"/>
      <c r="MBB175" s="72"/>
      <c r="MBC175" s="72"/>
      <c r="MBD175" s="72"/>
      <c r="MBE175" s="72"/>
      <c r="MBF175" s="72"/>
      <c r="MBG175" s="72"/>
      <c r="MBH175" s="72"/>
      <c r="MBI175" s="71"/>
      <c r="MBJ175" s="71"/>
      <c r="MBK175" s="71"/>
      <c r="MBL175" s="71"/>
      <c r="MBM175" s="71"/>
      <c r="MBN175" s="71"/>
      <c r="MBO175" s="71"/>
      <c r="MBP175" s="72"/>
      <c r="MBQ175" s="72"/>
      <c r="MBR175" s="72"/>
      <c r="MBS175" s="72"/>
      <c r="MBT175" s="72"/>
      <c r="MBU175" s="72"/>
      <c r="MBV175" s="72"/>
      <c r="MBW175" s="72"/>
      <c r="MBX175" s="72"/>
      <c r="MBY175" s="71"/>
      <c r="MBZ175" s="71"/>
      <c r="MCA175" s="71"/>
      <c r="MCB175" s="71"/>
      <c r="MCC175" s="71"/>
      <c r="MCD175" s="71"/>
      <c r="MCE175" s="71"/>
      <c r="MCF175" s="72"/>
      <c r="MCG175" s="72"/>
      <c r="MCH175" s="72"/>
      <c r="MCI175" s="72"/>
      <c r="MCJ175" s="72"/>
      <c r="MCK175" s="72"/>
      <c r="MCL175" s="72"/>
      <c r="MCM175" s="72"/>
      <c r="MCN175" s="72"/>
      <c r="MCO175" s="71"/>
      <c r="MCP175" s="71"/>
      <c r="MCQ175" s="71"/>
      <c r="MCR175" s="71"/>
      <c r="MCS175" s="71"/>
      <c r="MCT175" s="71"/>
      <c r="MCU175" s="71"/>
      <c r="MCV175" s="72"/>
      <c r="MCW175" s="72"/>
      <c r="MCX175" s="72"/>
      <c r="MCY175" s="72"/>
      <c r="MCZ175" s="72"/>
      <c r="MDA175" s="72"/>
      <c r="MDB175" s="72"/>
      <c r="MDC175" s="72"/>
      <c r="MDD175" s="72"/>
      <c r="MDE175" s="71"/>
      <c r="MDF175" s="71"/>
      <c r="MDG175" s="71"/>
      <c r="MDH175" s="71"/>
      <c r="MDI175" s="71"/>
      <c r="MDJ175" s="71"/>
      <c r="MDK175" s="71"/>
      <c r="MDL175" s="72"/>
      <c r="MDM175" s="72"/>
      <c r="MDN175" s="72"/>
      <c r="MDO175" s="72"/>
      <c r="MDP175" s="72"/>
      <c r="MDQ175" s="72"/>
      <c r="MDR175" s="72"/>
      <c r="MDS175" s="72"/>
      <c r="MDT175" s="72"/>
      <c r="MDU175" s="71"/>
      <c r="MDV175" s="71"/>
      <c r="MDW175" s="71"/>
      <c r="MDX175" s="71"/>
      <c r="MDY175" s="71"/>
      <c r="MDZ175" s="71"/>
      <c r="MEA175" s="71"/>
      <c r="MEB175" s="72"/>
      <c r="MEC175" s="72"/>
      <c r="MED175" s="72"/>
      <c r="MEE175" s="72"/>
      <c r="MEF175" s="72"/>
      <c r="MEG175" s="72"/>
      <c r="MEH175" s="72"/>
      <c r="MEI175" s="72"/>
      <c r="MEJ175" s="72"/>
      <c r="MEK175" s="71"/>
      <c r="MEL175" s="71"/>
      <c r="MEM175" s="71"/>
      <c r="MEN175" s="71"/>
      <c r="MEO175" s="71"/>
      <c r="MEP175" s="71"/>
      <c r="MEQ175" s="71"/>
      <c r="MER175" s="72"/>
      <c r="MES175" s="72"/>
      <c r="MET175" s="72"/>
      <c r="MEU175" s="72"/>
      <c r="MEV175" s="72"/>
      <c r="MEW175" s="72"/>
      <c r="MEX175" s="72"/>
      <c r="MEY175" s="72"/>
      <c r="MEZ175" s="72"/>
      <c r="MFA175" s="71"/>
      <c r="MFB175" s="71"/>
      <c r="MFC175" s="71"/>
      <c r="MFD175" s="71"/>
      <c r="MFE175" s="71"/>
      <c r="MFF175" s="71"/>
      <c r="MFG175" s="71"/>
      <c r="MFH175" s="72"/>
      <c r="MFI175" s="72"/>
      <c r="MFJ175" s="72"/>
      <c r="MFK175" s="72"/>
      <c r="MFL175" s="72"/>
      <c r="MFM175" s="72"/>
      <c r="MFN175" s="72"/>
      <c r="MFO175" s="72"/>
      <c r="MFP175" s="72"/>
      <c r="MFQ175" s="71"/>
      <c r="MFR175" s="71"/>
      <c r="MFS175" s="71"/>
      <c r="MFT175" s="71"/>
      <c r="MFU175" s="71"/>
      <c r="MFV175" s="71"/>
      <c r="MFW175" s="71"/>
      <c r="MFX175" s="72"/>
      <c r="MFY175" s="72"/>
      <c r="MFZ175" s="72"/>
      <c r="MGA175" s="72"/>
      <c r="MGB175" s="72"/>
      <c r="MGC175" s="72"/>
      <c r="MGD175" s="72"/>
      <c r="MGE175" s="72"/>
      <c r="MGF175" s="72"/>
      <c r="MGG175" s="71"/>
      <c r="MGH175" s="71"/>
      <c r="MGI175" s="71"/>
      <c r="MGJ175" s="71"/>
      <c r="MGK175" s="71"/>
      <c r="MGL175" s="71"/>
      <c r="MGM175" s="71"/>
      <c r="MGN175" s="72"/>
      <c r="MGO175" s="72"/>
      <c r="MGP175" s="72"/>
      <c r="MGQ175" s="72"/>
      <c r="MGR175" s="72"/>
      <c r="MGS175" s="72"/>
      <c r="MGT175" s="72"/>
      <c r="MGU175" s="72"/>
      <c r="MGV175" s="72"/>
      <c r="MGW175" s="71"/>
      <c r="MGX175" s="71"/>
      <c r="MGY175" s="71"/>
      <c r="MGZ175" s="71"/>
      <c r="MHA175" s="71"/>
      <c r="MHB175" s="71"/>
      <c r="MHC175" s="71"/>
      <c r="MHD175" s="72"/>
      <c r="MHE175" s="72"/>
      <c r="MHF175" s="72"/>
      <c r="MHG175" s="72"/>
      <c r="MHH175" s="72"/>
      <c r="MHI175" s="72"/>
      <c r="MHJ175" s="72"/>
      <c r="MHK175" s="72"/>
      <c r="MHL175" s="72"/>
      <c r="MHM175" s="71"/>
      <c r="MHN175" s="71"/>
      <c r="MHO175" s="71"/>
      <c r="MHP175" s="71"/>
      <c r="MHQ175" s="71"/>
      <c r="MHR175" s="71"/>
      <c r="MHS175" s="71"/>
      <c r="MHT175" s="72"/>
      <c r="MHU175" s="72"/>
      <c r="MHV175" s="72"/>
      <c r="MHW175" s="72"/>
      <c r="MHX175" s="72"/>
      <c r="MHY175" s="72"/>
      <c r="MHZ175" s="72"/>
      <c r="MIA175" s="72"/>
      <c r="MIB175" s="72"/>
      <c r="MIC175" s="71"/>
      <c r="MID175" s="71"/>
      <c r="MIE175" s="71"/>
      <c r="MIF175" s="71"/>
      <c r="MIG175" s="71"/>
      <c r="MIH175" s="71"/>
      <c r="MII175" s="71"/>
      <c r="MIJ175" s="72"/>
      <c r="MIK175" s="72"/>
      <c r="MIL175" s="72"/>
      <c r="MIM175" s="72"/>
      <c r="MIN175" s="72"/>
      <c r="MIO175" s="72"/>
      <c r="MIP175" s="72"/>
      <c r="MIQ175" s="72"/>
      <c r="MIR175" s="72"/>
      <c r="MIS175" s="71"/>
      <c r="MIT175" s="71"/>
      <c r="MIU175" s="71"/>
      <c r="MIV175" s="71"/>
      <c r="MIW175" s="71"/>
      <c r="MIX175" s="71"/>
      <c r="MIY175" s="71"/>
      <c r="MIZ175" s="72"/>
      <c r="MJA175" s="72"/>
      <c r="MJB175" s="72"/>
      <c r="MJC175" s="72"/>
      <c r="MJD175" s="72"/>
      <c r="MJE175" s="72"/>
      <c r="MJF175" s="72"/>
      <c r="MJG175" s="72"/>
      <c r="MJH175" s="72"/>
      <c r="MJI175" s="71"/>
      <c r="MJJ175" s="71"/>
      <c r="MJK175" s="71"/>
      <c r="MJL175" s="71"/>
      <c r="MJM175" s="71"/>
      <c r="MJN175" s="71"/>
      <c r="MJO175" s="71"/>
      <c r="MJP175" s="72"/>
      <c r="MJQ175" s="72"/>
      <c r="MJR175" s="72"/>
      <c r="MJS175" s="72"/>
      <c r="MJT175" s="72"/>
      <c r="MJU175" s="72"/>
      <c r="MJV175" s="72"/>
      <c r="MJW175" s="72"/>
      <c r="MJX175" s="72"/>
      <c r="MJY175" s="71"/>
      <c r="MJZ175" s="71"/>
      <c r="MKA175" s="71"/>
      <c r="MKB175" s="71"/>
      <c r="MKC175" s="71"/>
      <c r="MKD175" s="71"/>
      <c r="MKE175" s="71"/>
      <c r="MKF175" s="72"/>
      <c r="MKG175" s="72"/>
      <c r="MKH175" s="72"/>
      <c r="MKI175" s="72"/>
      <c r="MKJ175" s="72"/>
      <c r="MKK175" s="72"/>
      <c r="MKL175" s="72"/>
      <c r="MKM175" s="72"/>
      <c r="MKN175" s="72"/>
      <c r="MKO175" s="71"/>
      <c r="MKP175" s="71"/>
      <c r="MKQ175" s="71"/>
      <c r="MKR175" s="71"/>
      <c r="MKS175" s="71"/>
      <c r="MKT175" s="71"/>
      <c r="MKU175" s="71"/>
      <c r="MKV175" s="72"/>
      <c r="MKW175" s="72"/>
      <c r="MKX175" s="72"/>
      <c r="MKY175" s="72"/>
      <c r="MKZ175" s="72"/>
      <c r="MLA175" s="72"/>
      <c r="MLB175" s="72"/>
      <c r="MLC175" s="72"/>
      <c r="MLD175" s="72"/>
      <c r="MLE175" s="71"/>
      <c r="MLF175" s="71"/>
      <c r="MLG175" s="71"/>
      <c r="MLH175" s="71"/>
      <c r="MLI175" s="71"/>
      <c r="MLJ175" s="71"/>
      <c r="MLK175" s="71"/>
      <c r="MLL175" s="72"/>
      <c r="MLM175" s="72"/>
      <c r="MLN175" s="72"/>
      <c r="MLO175" s="72"/>
      <c r="MLP175" s="72"/>
      <c r="MLQ175" s="72"/>
      <c r="MLR175" s="72"/>
      <c r="MLS175" s="72"/>
      <c r="MLT175" s="72"/>
      <c r="MLU175" s="71"/>
      <c r="MLV175" s="71"/>
      <c r="MLW175" s="71"/>
      <c r="MLX175" s="71"/>
      <c r="MLY175" s="71"/>
      <c r="MLZ175" s="71"/>
      <c r="MMA175" s="71"/>
      <c r="MMB175" s="72"/>
      <c r="MMC175" s="72"/>
      <c r="MMD175" s="72"/>
      <c r="MME175" s="72"/>
      <c r="MMF175" s="72"/>
      <c r="MMG175" s="72"/>
      <c r="MMH175" s="72"/>
      <c r="MMI175" s="72"/>
      <c r="MMJ175" s="72"/>
      <c r="MMK175" s="71"/>
      <c r="MML175" s="71"/>
      <c r="MMM175" s="71"/>
      <c r="MMN175" s="71"/>
      <c r="MMO175" s="71"/>
      <c r="MMP175" s="71"/>
      <c r="MMQ175" s="71"/>
      <c r="MMR175" s="72"/>
      <c r="MMS175" s="72"/>
      <c r="MMT175" s="72"/>
      <c r="MMU175" s="72"/>
      <c r="MMV175" s="72"/>
      <c r="MMW175" s="72"/>
      <c r="MMX175" s="72"/>
      <c r="MMY175" s="72"/>
      <c r="MMZ175" s="72"/>
      <c r="MNA175" s="71"/>
      <c r="MNB175" s="71"/>
      <c r="MNC175" s="71"/>
      <c r="MND175" s="71"/>
      <c r="MNE175" s="71"/>
      <c r="MNF175" s="71"/>
      <c r="MNG175" s="71"/>
      <c r="MNH175" s="72"/>
      <c r="MNI175" s="72"/>
      <c r="MNJ175" s="72"/>
      <c r="MNK175" s="72"/>
      <c r="MNL175" s="72"/>
      <c r="MNM175" s="72"/>
      <c r="MNN175" s="72"/>
      <c r="MNO175" s="72"/>
      <c r="MNP175" s="72"/>
      <c r="MNQ175" s="71"/>
      <c r="MNR175" s="71"/>
      <c r="MNS175" s="71"/>
      <c r="MNT175" s="71"/>
      <c r="MNU175" s="71"/>
      <c r="MNV175" s="71"/>
      <c r="MNW175" s="71"/>
      <c r="MNX175" s="72"/>
      <c r="MNY175" s="72"/>
      <c r="MNZ175" s="72"/>
      <c r="MOA175" s="72"/>
      <c r="MOB175" s="72"/>
      <c r="MOC175" s="72"/>
      <c r="MOD175" s="72"/>
      <c r="MOE175" s="72"/>
      <c r="MOF175" s="72"/>
      <c r="MOG175" s="71"/>
      <c r="MOH175" s="71"/>
      <c r="MOI175" s="71"/>
      <c r="MOJ175" s="71"/>
      <c r="MOK175" s="71"/>
      <c r="MOL175" s="71"/>
      <c r="MOM175" s="71"/>
      <c r="MON175" s="72"/>
      <c r="MOO175" s="72"/>
      <c r="MOP175" s="72"/>
      <c r="MOQ175" s="72"/>
      <c r="MOR175" s="72"/>
      <c r="MOS175" s="72"/>
      <c r="MOT175" s="72"/>
      <c r="MOU175" s="72"/>
      <c r="MOV175" s="72"/>
      <c r="MOW175" s="71"/>
      <c r="MOX175" s="71"/>
      <c r="MOY175" s="71"/>
      <c r="MOZ175" s="71"/>
      <c r="MPA175" s="71"/>
      <c r="MPB175" s="71"/>
      <c r="MPC175" s="71"/>
      <c r="MPD175" s="72"/>
      <c r="MPE175" s="72"/>
      <c r="MPF175" s="72"/>
      <c r="MPG175" s="72"/>
      <c r="MPH175" s="72"/>
      <c r="MPI175" s="72"/>
      <c r="MPJ175" s="72"/>
      <c r="MPK175" s="72"/>
      <c r="MPL175" s="72"/>
      <c r="MPM175" s="71"/>
      <c r="MPN175" s="71"/>
      <c r="MPO175" s="71"/>
      <c r="MPP175" s="71"/>
      <c r="MPQ175" s="71"/>
      <c r="MPR175" s="71"/>
      <c r="MPS175" s="71"/>
      <c r="MPT175" s="72"/>
      <c r="MPU175" s="72"/>
      <c r="MPV175" s="72"/>
      <c r="MPW175" s="72"/>
      <c r="MPX175" s="72"/>
      <c r="MPY175" s="72"/>
      <c r="MPZ175" s="72"/>
      <c r="MQA175" s="72"/>
      <c r="MQB175" s="72"/>
      <c r="MQC175" s="71"/>
      <c r="MQD175" s="71"/>
      <c r="MQE175" s="71"/>
      <c r="MQF175" s="71"/>
      <c r="MQG175" s="71"/>
      <c r="MQH175" s="71"/>
      <c r="MQI175" s="71"/>
      <c r="MQJ175" s="72"/>
      <c r="MQK175" s="72"/>
      <c r="MQL175" s="72"/>
      <c r="MQM175" s="72"/>
      <c r="MQN175" s="72"/>
      <c r="MQO175" s="72"/>
      <c r="MQP175" s="72"/>
      <c r="MQQ175" s="72"/>
      <c r="MQR175" s="72"/>
      <c r="MQS175" s="71"/>
      <c r="MQT175" s="71"/>
      <c r="MQU175" s="71"/>
      <c r="MQV175" s="71"/>
      <c r="MQW175" s="71"/>
      <c r="MQX175" s="71"/>
      <c r="MQY175" s="71"/>
      <c r="MQZ175" s="72"/>
      <c r="MRA175" s="72"/>
      <c r="MRB175" s="72"/>
      <c r="MRC175" s="72"/>
      <c r="MRD175" s="72"/>
      <c r="MRE175" s="72"/>
      <c r="MRF175" s="72"/>
      <c r="MRG175" s="72"/>
      <c r="MRH175" s="72"/>
      <c r="MRI175" s="71"/>
      <c r="MRJ175" s="71"/>
      <c r="MRK175" s="71"/>
      <c r="MRL175" s="71"/>
      <c r="MRM175" s="71"/>
      <c r="MRN175" s="71"/>
      <c r="MRO175" s="71"/>
      <c r="MRP175" s="72"/>
      <c r="MRQ175" s="72"/>
      <c r="MRR175" s="72"/>
      <c r="MRS175" s="72"/>
      <c r="MRT175" s="72"/>
      <c r="MRU175" s="72"/>
      <c r="MRV175" s="72"/>
      <c r="MRW175" s="72"/>
      <c r="MRX175" s="72"/>
      <c r="MRY175" s="71"/>
      <c r="MRZ175" s="71"/>
      <c r="MSA175" s="71"/>
      <c r="MSB175" s="71"/>
      <c r="MSC175" s="71"/>
      <c r="MSD175" s="71"/>
      <c r="MSE175" s="71"/>
      <c r="MSF175" s="72"/>
      <c r="MSG175" s="72"/>
      <c r="MSH175" s="72"/>
      <c r="MSI175" s="72"/>
      <c r="MSJ175" s="72"/>
      <c r="MSK175" s="72"/>
      <c r="MSL175" s="72"/>
      <c r="MSM175" s="72"/>
      <c r="MSN175" s="72"/>
      <c r="MSO175" s="71"/>
      <c r="MSP175" s="71"/>
      <c r="MSQ175" s="71"/>
      <c r="MSR175" s="71"/>
      <c r="MSS175" s="71"/>
      <c r="MST175" s="71"/>
      <c r="MSU175" s="71"/>
      <c r="MSV175" s="72"/>
      <c r="MSW175" s="72"/>
      <c r="MSX175" s="72"/>
      <c r="MSY175" s="72"/>
      <c r="MSZ175" s="72"/>
      <c r="MTA175" s="72"/>
      <c r="MTB175" s="72"/>
      <c r="MTC175" s="72"/>
      <c r="MTD175" s="72"/>
      <c r="MTE175" s="71"/>
      <c r="MTF175" s="71"/>
      <c r="MTG175" s="71"/>
      <c r="MTH175" s="71"/>
      <c r="MTI175" s="71"/>
      <c r="MTJ175" s="71"/>
      <c r="MTK175" s="71"/>
      <c r="MTL175" s="72"/>
      <c r="MTM175" s="72"/>
      <c r="MTN175" s="72"/>
      <c r="MTO175" s="72"/>
      <c r="MTP175" s="72"/>
      <c r="MTQ175" s="72"/>
      <c r="MTR175" s="72"/>
      <c r="MTS175" s="72"/>
      <c r="MTT175" s="72"/>
      <c r="MTU175" s="71"/>
      <c r="MTV175" s="71"/>
      <c r="MTW175" s="71"/>
      <c r="MTX175" s="71"/>
      <c r="MTY175" s="71"/>
      <c r="MTZ175" s="71"/>
      <c r="MUA175" s="71"/>
      <c r="MUB175" s="72"/>
      <c r="MUC175" s="72"/>
      <c r="MUD175" s="72"/>
      <c r="MUE175" s="72"/>
      <c r="MUF175" s="72"/>
      <c r="MUG175" s="72"/>
      <c r="MUH175" s="72"/>
      <c r="MUI175" s="72"/>
      <c r="MUJ175" s="72"/>
      <c r="MUK175" s="71"/>
      <c r="MUL175" s="71"/>
      <c r="MUM175" s="71"/>
      <c r="MUN175" s="71"/>
      <c r="MUO175" s="71"/>
      <c r="MUP175" s="71"/>
      <c r="MUQ175" s="71"/>
      <c r="MUR175" s="72"/>
      <c r="MUS175" s="72"/>
      <c r="MUT175" s="72"/>
      <c r="MUU175" s="72"/>
      <c r="MUV175" s="72"/>
      <c r="MUW175" s="72"/>
      <c r="MUX175" s="72"/>
      <c r="MUY175" s="72"/>
      <c r="MUZ175" s="72"/>
      <c r="MVA175" s="71"/>
      <c r="MVB175" s="71"/>
      <c r="MVC175" s="71"/>
      <c r="MVD175" s="71"/>
      <c r="MVE175" s="71"/>
      <c r="MVF175" s="71"/>
      <c r="MVG175" s="71"/>
      <c r="MVH175" s="72"/>
      <c r="MVI175" s="72"/>
      <c r="MVJ175" s="72"/>
      <c r="MVK175" s="72"/>
      <c r="MVL175" s="72"/>
      <c r="MVM175" s="72"/>
      <c r="MVN175" s="72"/>
      <c r="MVO175" s="72"/>
      <c r="MVP175" s="72"/>
      <c r="MVQ175" s="71"/>
      <c r="MVR175" s="71"/>
      <c r="MVS175" s="71"/>
      <c r="MVT175" s="71"/>
      <c r="MVU175" s="71"/>
      <c r="MVV175" s="71"/>
      <c r="MVW175" s="71"/>
      <c r="MVX175" s="72"/>
      <c r="MVY175" s="72"/>
      <c r="MVZ175" s="72"/>
      <c r="MWA175" s="72"/>
      <c r="MWB175" s="72"/>
      <c r="MWC175" s="72"/>
      <c r="MWD175" s="72"/>
      <c r="MWE175" s="72"/>
      <c r="MWF175" s="72"/>
      <c r="MWG175" s="71"/>
      <c r="MWH175" s="71"/>
      <c r="MWI175" s="71"/>
      <c r="MWJ175" s="71"/>
      <c r="MWK175" s="71"/>
      <c r="MWL175" s="71"/>
      <c r="MWM175" s="71"/>
      <c r="MWN175" s="72"/>
      <c r="MWO175" s="72"/>
      <c r="MWP175" s="72"/>
      <c r="MWQ175" s="72"/>
      <c r="MWR175" s="72"/>
      <c r="MWS175" s="72"/>
      <c r="MWT175" s="72"/>
      <c r="MWU175" s="72"/>
      <c r="MWV175" s="72"/>
      <c r="MWW175" s="71"/>
      <c r="MWX175" s="71"/>
      <c r="MWY175" s="71"/>
      <c r="MWZ175" s="71"/>
      <c r="MXA175" s="71"/>
      <c r="MXB175" s="71"/>
      <c r="MXC175" s="71"/>
      <c r="MXD175" s="72"/>
      <c r="MXE175" s="72"/>
      <c r="MXF175" s="72"/>
      <c r="MXG175" s="72"/>
      <c r="MXH175" s="72"/>
      <c r="MXI175" s="72"/>
      <c r="MXJ175" s="72"/>
      <c r="MXK175" s="72"/>
      <c r="MXL175" s="72"/>
      <c r="MXM175" s="71"/>
      <c r="MXN175" s="71"/>
      <c r="MXO175" s="71"/>
      <c r="MXP175" s="71"/>
      <c r="MXQ175" s="71"/>
      <c r="MXR175" s="71"/>
      <c r="MXS175" s="71"/>
      <c r="MXT175" s="72"/>
      <c r="MXU175" s="72"/>
      <c r="MXV175" s="72"/>
      <c r="MXW175" s="72"/>
      <c r="MXX175" s="72"/>
      <c r="MXY175" s="72"/>
      <c r="MXZ175" s="72"/>
      <c r="MYA175" s="72"/>
      <c r="MYB175" s="72"/>
      <c r="MYC175" s="71"/>
      <c r="MYD175" s="71"/>
      <c r="MYE175" s="71"/>
      <c r="MYF175" s="71"/>
      <c r="MYG175" s="71"/>
      <c r="MYH175" s="71"/>
      <c r="MYI175" s="71"/>
      <c r="MYJ175" s="72"/>
      <c r="MYK175" s="72"/>
      <c r="MYL175" s="72"/>
      <c r="MYM175" s="72"/>
      <c r="MYN175" s="72"/>
      <c r="MYO175" s="72"/>
      <c r="MYP175" s="72"/>
      <c r="MYQ175" s="72"/>
      <c r="MYR175" s="72"/>
      <c r="MYS175" s="71"/>
      <c r="MYT175" s="71"/>
      <c r="MYU175" s="71"/>
      <c r="MYV175" s="71"/>
      <c r="MYW175" s="71"/>
      <c r="MYX175" s="71"/>
      <c r="MYY175" s="71"/>
      <c r="MYZ175" s="72"/>
      <c r="MZA175" s="72"/>
      <c r="MZB175" s="72"/>
      <c r="MZC175" s="72"/>
      <c r="MZD175" s="72"/>
      <c r="MZE175" s="72"/>
      <c r="MZF175" s="72"/>
      <c r="MZG175" s="72"/>
      <c r="MZH175" s="72"/>
      <c r="MZI175" s="71"/>
      <c r="MZJ175" s="71"/>
      <c r="MZK175" s="71"/>
      <c r="MZL175" s="71"/>
      <c r="MZM175" s="71"/>
      <c r="MZN175" s="71"/>
      <c r="MZO175" s="71"/>
      <c r="MZP175" s="72"/>
      <c r="MZQ175" s="72"/>
      <c r="MZR175" s="72"/>
      <c r="MZS175" s="72"/>
      <c r="MZT175" s="72"/>
      <c r="MZU175" s="72"/>
      <c r="MZV175" s="72"/>
      <c r="MZW175" s="72"/>
      <c r="MZX175" s="72"/>
      <c r="MZY175" s="71"/>
      <c r="MZZ175" s="71"/>
      <c r="NAA175" s="71"/>
      <c r="NAB175" s="71"/>
      <c r="NAC175" s="71"/>
      <c r="NAD175" s="71"/>
      <c r="NAE175" s="71"/>
      <c r="NAF175" s="72"/>
      <c r="NAG175" s="72"/>
      <c r="NAH175" s="72"/>
      <c r="NAI175" s="72"/>
      <c r="NAJ175" s="72"/>
      <c r="NAK175" s="72"/>
      <c r="NAL175" s="72"/>
      <c r="NAM175" s="72"/>
      <c r="NAN175" s="72"/>
      <c r="NAO175" s="71"/>
      <c r="NAP175" s="71"/>
      <c r="NAQ175" s="71"/>
      <c r="NAR175" s="71"/>
      <c r="NAS175" s="71"/>
      <c r="NAT175" s="71"/>
      <c r="NAU175" s="71"/>
      <c r="NAV175" s="72"/>
      <c r="NAW175" s="72"/>
      <c r="NAX175" s="72"/>
      <c r="NAY175" s="72"/>
      <c r="NAZ175" s="72"/>
      <c r="NBA175" s="72"/>
      <c r="NBB175" s="72"/>
      <c r="NBC175" s="72"/>
      <c r="NBD175" s="72"/>
      <c r="NBE175" s="71"/>
      <c r="NBF175" s="71"/>
      <c r="NBG175" s="71"/>
      <c r="NBH175" s="71"/>
      <c r="NBI175" s="71"/>
      <c r="NBJ175" s="71"/>
      <c r="NBK175" s="71"/>
      <c r="NBL175" s="72"/>
      <c r="NBM175" s="72"/>
      <c r="NBN175" s="72"/>
      <c r="NBO175" s="72"/>
      <c r="NBP175" s="72"/>
      <c r="NBQ175" s="72"/>
      <c r="NBR175" s="72"/>
      <c r="NBS175" s="72"/>
      <c r="NBT175" s="72"/>
      <c r="NBU175" s="71"/>
      <c r="NBV175" s="71"/>
      <c r="NBW175" s="71"/>
      <c r="NBX175" s="71"/>
      <c r="NBY175" s="71"/>
      <c r="NBZ175" s="71"/>
      <c r="NCA175" s="71"/>
      <c r="NCB175" s="72"/>
      <c r="NCC175" s="72"/>
      <c r="NCD175" s="72"/>
      <c r="NCE175" s="72"/>
      <c r="NCF175" s="72"/>
      <c r="NCG175" s="72"/>
      <c r="NCH175" s="72"/>
      <c r="NCI175" s="72"/>
      <c r="NCJ175" s="72"/>
      <c r="NCK175" s="71"/>
      <c r="NCL175" s="71"/>
      <c r="NCM175" s="71"/>
      <c r="NCN175" s="71"/>
      <c r="NCO175" s="71"/>
      <c r="NCP175" s="71"/>
      <c r="NCQ175" s="71"/>
      <c r="NCR175" s="72"/>
      <c r="NCS175" s="72"/>
      <c r="NCT175" s="72"/>
      <c r="NCU175" s="72"/>
      <c r="NCV175" s="72"/>
      <c r="NCW175" s="72"/>
      <c r="NCX175" s="72"/>
      <c r="NCY175" s="72"/>
      <c r="NCZ175" s="72"/>
      <c r="NDA175" s="71"/>
      <c r="NDB175" s="71"/>
      <c r="NDC175" s="71"/>
      <c r="NDD175" s="71"/>
      <c r="NDE175" s="71"/>
      <c r="NDF175" s="71"/>
      <c r="NDG175" s="71"/>
      <c r="NDH175" s="72"/>
      <c r="NDI175" s="72"/>
      <c r="NDJ175" s="72"/>
      <c r="NDK175" s="72"/>
      <c r="NDL175" s="72"/>
      <c r="NDM175" s="72"/>
      <c r="NDN175" s="72"/>
      <c r="NDO175" s="72"/>
      <c r="NDP175" s="72"/>
      <c r="NDQ175" s="71"/>
      <c r="NDR175" s="71"/>
      <c r="NDS175" s="71"/>
      <c r="NDT175" s="71"/>
      <c r="NDU175" s="71"/>
      <c r="NDV175" s="71"/>
      <c r="NDW175" s="71"/>
      <c r="NDX175" s="72"/>
      <c r="NDY175" s="72"/>
      <c r="NDZ175" s="72"/>
      <c r="NEA175" s="72"/>
      <c r="NEB175" s="72"/>
      <c r="NEC175" s="72"/>
      <c r="NED175" s="72"/>
      <c r="NEE175" s="72"/>
      <c r="NEF175" s="72"/>
      <c r="NEG175" s="71"/>
      <c r="NEH175" s="71"/>
      <c r="NEI175" s="71"/>
      <c r="NEJ175" s="71"/>
      <c r="NEK175" s="71"/>
      <c r="NEL175" s="71"/>
      <c r="NEM175" s="71"/>
      <c r="NEN175" s="72"/>
      <c r="NEO175" s="72"/>
      <c r="NEP175" s="72"/>
      <c r="NEQ175" s="72"/>
      <c r="NER175" s="72"/>
      <c r="NES175" s="72"/>
      <c r="NET175" s="72"/>
      <c r="NEU175" s="72"/>
      <c r="NEV175" s="72"/>
      <c r="NEW175" s="71"/>
      <c r="NEX175" s="71"/>
      <c r="NEY175" s="71"/>
      <c r="NEZ175" s="71"/>
      <c r="NFA175" s="71"/>
      <c r="NFB175" s="71"/>
      <c r="NFC175" s="71"/>
      <c r="NFD175" s="72"/>
      <c r="NFE175" s="72"/>
      <c r="NFF175" s="72"/>
      <c r="NFG175" s="72"/>
      <c r="NFH175" s="72"/>
      <c r="NFI175" s="72"/>
      <c r="NFJ175" s="72"/>
      <c r="NFK175" s="72"/>
      <c r="NFL175" s="72"/>
      <c r="NFM175" s="71"/>
      <c r="NFN175" s="71"/>
      <c r="NFO175" s="71"/>
      <c r="NFP175" s="71"/>
      <c r="NFQ175" s="71"/>
      <c r="NFR175" s="71"/>
      <c r="NFS175" s="71"/>
      <c r="NFT175" s="72"/>
      <c r="NFU175" s="72"/>
      <c r="NFV175" s="72"/>
      <c r="NFW175" s="72"/>
      <c r="NFX175" s="72"/>
      <c r="NFY175" s="72"/>
      <c r="NFZ175" s="72"/>
      <c r="NGA175" s="72"/>
      <c r="NGB175" s="72"/>
      <c r="NGC175" s="71"/>
      <c r="NGD175" s="71"/>
      <c r="NGE175" s="71"/>
      <c r="NGF175" s="71"/>
      <c r="NGG175" s="71"/>
      <c r="NGH175" s="71"/>
      <c r="NGI175" s="71"/>
      <c r="NGJ175" s="72"/>
      <c r="NGK175" s="72"/>
      <c r="NGL175" s="72"/>
      <c r="NGM175" s="72"/>
      <c r="NGN175" s="72"/>
      <c r="NGO175" s="72"/>
      <c r="NGP175" s="72"/>
      <c r="NGQ175" s="72"/>
      <c r="NGR175" s="72"/>
      <c r="NGS175" s="71"/>
      <c r="NGT175" s="71"/>
      <c r="NGU175" s="71"/>
      <c r="NGV175" s="71"/>
      <c r="NGW175" s="71"/>
      <c r="NGX175" s="71"/>
      <c r="NGY175" s="71"/>
      <c r="NGZ175" s="72"/>
      <c r="NHA175" s="72"/>
      <c r="NHB175" s="72"/>
      <c r="NHC175" s="72"/>
      <c r="NHD175" s="72"/>
      <c r="NHE175" s="72"/>
      <c r="NHF175" s="72"/>
      <c r="NHG175" s="72"/>
      <c r="NHH175" s="72"/>
      <c r="NHI175" s="71"/>
      <c r="NHJ175" s="71"/>
      <c r="NHK175" s="71"/>
      <c r="NHL175" s="71"/>
      <c r="NHM175" s="71"/>
      <c r="NHN175" s="71"/>
      <c r="NHO175" s="71"/>
      <c r="NHP175" s="72"/>
      <c r="NHQ175" s="72"/>
      <c r="NHR175" s="72"/>
      <c r="NHS175" s="72"/>
      <c r="NHT175" s="72"/>
      <c r="NHU175" s="72"/>
      <c r="NHV175" s="72"/>
      <c r="NHW175" s="72"/>
      <c r="NHX175" s="72"/>
      <c r="NHY175" s="71"/>
      <c r="NHZ175" s="71"/>
      <c r="NIA175" s="71"/>
      <c r="NIB175" s="71"/>
      <c r="NIC175" s="71"/>
      <c r="NID175" s="71"/>
      <c r="NIE175" s="71"/>
      <c r="NIF175" s="72"/>
      <c r="NIG175" s="72"/>
      <c r="NIH175" s="72"/>
      <c r="NII175" s="72"/>
      <c r="NIJ175" s="72"/>
      <c r="NIK175" s="72"/>
      <c r="NIL175" s="72"/>
      <c r="NIM175" s="72"/>
      <c r="NIN175" s="72"/>
      <c r="NIO175" s="71"/>
      <c r="NIP175" s="71"/>
      <c r="NIQ175" s="71"/>
      <c r="NIR175" s="71"/>
      <c r="NIS175" s="71"/>
      <c r="NIT175" s="71"/>
      <c r="NIU175" s="71"/>
      <c r="NIV175" s="72"/>
      <c r="NIW175" s="72"/>
      <c r="NIX175" s="72"/>
      <c r="NIY175" s="72"/>
      <c r="NIZ175" s="72"/>
      <c r="NJA175" s="72"/>
      <c r="NJB175" s="72"/>
      <c r="NJC175" s="72"/>
      <c r="NJD175" s="72"/>
      <c r="NJE175" s="71"/>
      <c r="NJF175" s="71"/>
      <c r="NJG175" s="71"/>
      <c r="NJH175" s="71"/>
      <c r="NJI175" s="71"/>
      <c r="NJJ175" s="71"/>
      <c r="NJK175" s="71"/>
      <c r="NJL175" s="72"/>
      <c r="NJM175" s="72"/>
      <c r="NJN175" s="72"/>
      <c r="NJO175" s="72"/>
      <c r="NJP175" s="72"/>
      <c r="NJQ175" s="72"/>
      <c r="NJR175" s="72"/>
      <c r="NJS175" s="72"/>
      <c r="NJT175" s="72"/>
      <c r="NJU175" s="71"/>
      <c r="NJV175" s="71"/>
      <c r="NJW175" s="71"/>
      <c r="NJX175" s="71"/>
      <c r="NJY175" s="71"/>
      <c r="NJZ175" s="71"/>
      <c r="NKA175" s="71"/>
      <c r="NKB175" s="72"/>
      <c r="NKC175" s="72"/>
      <c r="NKD175" s="72"/>
      <c r="NKE175" s="72"/>
      <c r="NKF175" s="72"/>
      <c r="NKG175" s="72"/>
      <c r="NKH175" s="72"/>
      <c r="NKI175" s="72"/>
      <c r="NKJ175" s="72"/>
      <c r="NKK175" s="71"/>
      <c r="NKL175" s="71"/>
      <c r="NKM175" s="71"/>
      <c r="NKN175" s="71"/>
      <c r="NKO175" s="71"/>
      <c r="NKP175" s="71"/>
      <c r="NKQ175" s="71"/>
      <c r="NKR175" s="72"/>
      <c r="NKS175" s="72"/>
      <c r="NKT175" s="72"/>
      <c r="NKU175" s="72"/>
      <c r="NKV175" s="72"/>
      <c r="NKW175" s="72"/>
      <c r="NKX175" s="72"/>
      <c r="NKY175" s="72"/>
      <c r="NKZ175" s="72"/>
      <c r="NLA175" s="71"/>
      <c r="NLB175" s="71"/>
      <c r="NLC175" s="71"/>
      <c r="NLD175" s="71"/>
      <c r="NLE175" s="71"/>
      <c r="NLF175" s="71"/>
      <c r="NLG175" s="71"/>
      <c r="NLH175" s="72"/>
      <c r="NLI175" s="72"/>
      <c r="NLJ175" s="72"/>
      <c r="NLK175" s="72"/>
      <c r="NLL175" s="72"/>
      <c r="NLM175" s="72"/>
      <c r="NLN175" s="72"/>
      <c r="NLO175" s="72"/>
      <c r="NLP175" s="72"/>
      <c r="NLQ175" s="71"/>
      <c r="NLR175" s="71"/>
      <c r="NLS175" s="71"/>
      <c r="NLT175" s="71"/>
      <c r="NLU175" s="71"/>
      <c r="NLV175" s="71"/>
      <c r="NLW175" s="71"/>
      <c r="NLX175" s="72"/>
      <c r="NLY175" s="72"/>
      <c r="NLZ175" s="72"/>
      <c r="NMA175" s="72"/>
      <c r="NMB175" s="72"/>
      <c r="NMC175" s="72"/>
      <c r="NMD175" s="72"/>
      <c r="NME175" s="72"/>
      <c r="NMF175" s="72"/>
      <c r="NMG175" s="71"/>
      <c r="NMH175" s="71"/>
      <c r="NMI175" s="71"/>
      <c r="NMJ175" s="71"/>
      <c r="NMK175" s="71"/>
      <c r="NML175" s="71"/>
      <c r="NMM175" s="71"/>
      <c r="NMN175" s="72"/>
      <c r="NMO175" s="72"/>
      <c r="NMP175" s="72"/>
      <c r="NMQ175" s="72"/>
      <c r="NMR175" s="72"/>
      <c r="NMS175" s="72"/>
      <c r="NMT175" s="72"/>
      <c r="NMU175" s="72"/>
      <c r="NMV175" s="72"/>
      <c r="NMW175" s="71"/>
      <c r="NMX175" s="71"/>
      <c r="NMY175" s="71"/>
      <c r="NMZ175" s="71"/>
      <c r="NNA175" s="71"/>
      <c r="NNB175" s="71"/>
      <c r="NNC175" s="71"/>
      <c r="NND175" s="72"/>
      <c r="NNE175" s="72"/>
      <c r="NNF175" s="72"/>
      <c r="NNG175" s="72"/>
      <c r="NNH175" s="72"/>
      <c r="NNI175" s="72"/>
      <c r="NNJ175" s="72"/>
      <c r="NNK175" s="72"/>
      <c r="NNL175" s="72"/>
      <c r="NNM175" s="71"/>
      <c r="NNN175" s="71"/>
      <c r="NNO175" s="71"/>
      <c r="NNP175" s="71"/>
      <c r="NNQ175" s="71"/>
      <c r="NNR175" s="71"/>
      <c r="NNS175" s="71"/>
      <c r="NNT175" s="72"/>
      <c r="NNU175" s="72"/>
      <c r="NNV175" s="72"/>
      <c r="NNW175" s="72"/>
      <c r="NNX175" s="72"/>
      <c r="NNY175" s="72"/>
      <c r="NNZ175" s="72"/>
      <c r="NOA175" s="72"/>
      <c r="NOB175" s="72"/>
      <c r="NOC175" s="71"/>
      <c r="NOD175" s="71"/>
      <c r="NOE175" s="71"/>
      <c r="NOF175" s="71"/>
      <c r="NOG175" s="71"/>
      <c r="NOH175" s="71"/>
      <c r="NOI175" s="71"/>
      <c r="NOJ175" s="72"/>
      <c r="NOK175" s="72"/>
      <c r="NOL175" s="72"/>
      <c r="NOM175" s="72"/>
      <c r="NON175" s="72"/>
      <c r="NOO175" s="72"/>
      <c r="NOP175" s="72"/>
      <c r="NOQ175" s="72"/>
      <c r="NOR175" s="72"/>
      <c r="NOS175" s="71"/>
      <c r="NOT175" s="71"/>
      <c r="NOU175" s="71"/>
      <c r="NOV175" s="71"/>
      <c r="NOW175" s="71"/>
      <c r="NOX175" s="71"/>
      <c r="NOY175" s="71"/>
      <c r="NOZ175" s="72"/>
      <c r="NPA175" s="72"/>
      <c r="NPB175" s="72"/>
      <c r="NPC175" s="72"/>
      <c r="NPD175" s="72"/>
      <c r="NPE175" s="72"/>
      <c r="NPF175" s="72"/>
      <c r="NPG175" s="72"/>
      <c r="NPH175" s="72"/>
      <c r="NPI175" s="71"/>
      <c r="NPJ175" s="71"/>
      <c r="NPK175" s="71"/>
      <c r="NPL175" s="71"/>
      <c r="NPM175" s="71"/>
      <c r="NPN175" s="71"/>
      <c r="NPO175" s="71"/>
      <c r="NPP175" s="72"/>
      <c r="NPQ175" s="72"/>
      <c r="NPR175" s="72"/>
      <c r="NPS175" s="72"/>
      <c r="NPT175" s="72"/>
      <c r="NPU175" s="72"/>
      <c r="NPV175" s="72"/>
      <c r="NPW175" s="72"/>
      <c r="NPX175" s="72"/>
      <c r="NPY175" s="71"/>
      <c r="NPZ175" s="71"/>
      <c r="NQA175" s="71"/>
      <c r="NQB175" s="71"/>
      <c r="NQC175" s="71"/>
      <c r="NQD175" s="71"/>
      <c r="NQE175" s="71"/>
      <c r="NQF175" s="72"/>
      <c r="NQG175" s="72"/>
      <c r="NQH175" s="72"/>
      <c r="NQI175" s="72"/>
      <c r="NQJ175" s="72"/>
      <c r="NQK175" s="72"/>
      <c r="NQL175" s="72"/>
      <c r="NQM175" s="72"/>
      <c r="NQN175" s="72"/>
      <c r="NQO175" s="71"/>
      <c r="NQP175" s="71"/>
      <c r="NQQ175" s="71"/>
      <c r="NQR175" s="71"/>
      <c r="NQS175" s="71"/>
      <c r="NQT175" s="71"/>
      <c r="NQU175" s="71"/>
      <c r="NQV175" s="72"/>
      <c r="NQW175" s="72"/>
      <c r="NQX175" s="72"/>
      <c r="NQY175" s="72"/>
      <c r="NQZ175" s="72"/>
      <c r="NRA175" s="72"/>
      <c r="NRB175" s="72"/>
      <c r="NRC175" s="72"/>
      <c r="NRD175" s="72"/>
      <c r="NRE175" s="71"/>
      <c r="NRF175" s="71"/>
      <c r="NRG175" s="71"/>
      <c r="NRH175" s="71"/>
      <c r="NRI175" s="71"/>
      <c r="NRJ175" s="71"/>
      <c r="NRK175" s="71"/>
      <c r="NRL175" s="72"/>
      <c r="NRM175" s="72"/>
      <c r="NRN175" s="72"/>
      <c r="NRO175" s="72"/>
      <c r="NRP175" s="72"/>
      <c r="NRQ175" s="72"/>
      <c r="NRR175" s="72"/>
      <c r="NRS175" s="72"/>
      <c r="NRT175" s="72"/>
      <c r="NRU175" s="71"/>
      <c r="NRV175" s="71"/>
      <c r="NRW175" s="71"/>
      <c r="NRX175" s="71"/>
      <c r="NRY175" s="71"/>
      <c r="NRZ175" s="71"/>
      <c r="NSA175" s="71"/>
      <c r="NSB175" s="72"/>
      <c r="NSC175" s="72"/>
      <c r="NSD175" s="72"/>
      <c r="NSE175" s="72"/>
      <c r="NSF175" s="72"/>
      <c r="NSG175" s="72"/>
      <c r="NSH175" s="72"/>
      <c r="NSI175" s="72"/>
      <c r="NSJ175" s="72"/>
      <c r="NSK175" s="71"/>
      <c r="NSL175" s="71"/>
      <c r="NSM175" s="71"/>
      <c r="NSN175" s="71"/>
      <c r="NSO175" s="71"/>
      <c r="NSP175" s="71"/>
      <c r="NSQ175" s="71"/>
      <c r="NSR175" s="72"/>
      <c r="NSS175" s="72"/>
      <c r="NST175" s="72"/>
      <c r="NSU175" s="72"/>
      <c r="NSV175" s="72"/>
      <c r="NSW175" s="72"/>
      <c r="NSX175" s="72"/>
      <c r="NSY175" s="72"/>
      <c r="NSZ175" s="72"/>
      <c r="NTA175" s="71"/>
      <c r="NTB175" s="71"/>
      <c r="NTC175" s="71"/>
      <c r="NTD175" s="71"/>
      <c r="NTE175" s="71"/>
      <c r="NTF175" s="71"/>
      <c r="NTG175" s="71"/>
      <c r="NTH175" s="72"/>
      <c r="NTI175" s="72"/>
      <c r="NTJ175" s="72"/>
      <c r="NTK175" s="72"/>
      <c r="NTL175" s="72"/>
      <c r="NTM175" s="72"/>
      <c r="NTN175" s="72"/>
      <c r="NTO175" s="72"/>
      <c r="NTP175" s="72"/>
      <c r="NTQ175" s="71"/>
      <c r="NTR175" s="71"/>
      <c r="NTS175" s="71"/>
      <c r="NTT175" s="71"/>
      <c r="NTU175" s="71"/>
      <c r="NTV175" s="71"/>
      <c r="NTW175" s="71"/>
      <c r="NTX175" s="72"/>
      <c r="NTY175" s="72"/>
      <c r="NTZ175" s="72"/>
      <c r="NUA175" s="72"/>
      <c r="NUB175" s="72"/>
      <c r="NUC175" s="72"/>
      <c r="NUD175" s="72"/>
      <c r="NUE175" s="72"/>
      <c r="NUF175" s="72"/>
      <c r="NUG175" s="71"/>
      <c r="NUH175" s="71"/>
      <c r="NUI175" s="71"/>
      <c r="NUJ175" s="71"/>
      <c r="NUK175" s="71"/>
      <c r="NUL175" s="71"/>
      <c r="NUM175" s="71"/>
      <c r="NUN175" s="72"/>
      <c r="NUO175" s="72"/>
      <c r="NUP175" s="72"/>
      <c r="NUQ175" s="72"/>
      <c r="NUR175" s="72"/>
      <c r="NUS175" s="72"/>
      <c r="NUT175" s="72"/>
      <c r="NUU175" s="72"/>
      <c r="NUV175" s="72"/>
      <c r="NUW175" s="71"/>
      <c r="NUX175" s="71"/>
      <c r="NUY175" s="71"/>
      <c r="NUZ175" s="71"/>
      <c r="NVA175" s="71"/>
      <c r="NVB175" s="71"/>
      <c r="NVC175" s="71"/>
      <c r="NVD175" s="72"/>
      <c r="NVE175" s="72"/>
      <c r="NVF175" s="72"/>
      <c r="NVG175" s="72"/>
      <c r="NVH175" s="72"/>
      <c r="NVI175" s="72"/>
      <c r="NVJ175" s="72"/>
      <c r="NVK175" s="72"/>
      <c r="NVL175" s="72"/>
      <c r="NVM175" s="71"/>
      <c r="NVN175" s="71"/>
      <c r="NVO175" s="71"/>
      <c r="NVP175" s="71"/>
      <c r="NVQ175" s="71"/>
      <c r="NVR175" s="71"/>
      <c r="NVS175" s="71"/>
      <c r="NVT175" s="72"/>
      <c r="NVU175" s="72"/>
      <c r="NVV175" s="72"/>
      <c r="NVW175" s="72"/>
      <c r="NVX175" s="72"/>
      <c r="NVY175" s="72"/>
      <c r="NVZ175" s="72"/>
      <c r="NWA175" s="72"/>
      <c r="NWB175" s="72"/>
      <c r="NWC175" s="71"/>
      <c r="NWD175" s="71"/>
      <c r="NWE175" s="71"/>
      <c r="NWF175" s="71"/>
      <c r="NWG175" s="71"/>
      <c r="NWH175" s="71"/>
      <c r="NWI175" s="71"/>
      <c r="NWJ175" s="72"/>
      <c r="NWK175" s="72"/>
      <c r="NWL175" s="72"/>
      <c r="NWM175" s="72"/>
      <c r="NWN175" s="72"/>
      <c r="NWO175" s="72"/>
      <c r="NWP175" s="72"/>
      <c r="NWQ175" s="72"/>
      <c r="NWR175" s="72"/>
      <c r="NWS175" s="71"/>
      <c r="NWT175" s="71"/>
      <c r="NWU175" s="71"/>
      <c r="NWV175" s="71"/>
      <c r="NWW175" s="71"/>
      <c r="NWX175" s="71"/>
      <c r="NWY175" s="71"/>
      <c r="NWZ175" s="72"/>
      <c r="NXA175" s="72"/>
      <c r="NXB175" s="72"/>
      <c r="NXC175" s="72"/>
      <c r="NXD175" s="72"/>
      <c r="NXE175" s="72"/>
      <c r="NXF175" s="72"/>
      <c r="NXG175" s="72"/>
      <c r="NXH175" s="72"/>
      <c r="NXI175" s="71"/>
      <c r="NXJ175" s="71"/>
      <c r="NXK175" s="71"/>
      <c r="NXL175" s="71"/>
      <c r="NXM175" s="71"/>
      <c r="NXN175" s="71"/>
      <c r="NXO175" s="71"/>
      <c r="NXP175" s="72"/>
      <c r="NXQ175" s="72"/>
      <c r="NXR175" s="72"/>
      <c r="NXS175" s="72"/>
      <c r="NXT175" s="72"/>
      <c r="NXU175" s="72"/>
      <c r="NXV175" s="72"/>
      <c r="NXW175" s="72"/>
      <c r="NXX175" s="72"/>
      <c r="NXY175" s="71"/>
      <c r="NXZ175" s="71"/>
      <c r="NYA175" s="71"/>
      <c r="NYB175" s="71"/>
      <c r="NYC175" s="71"/>
      <c r="NYD175" s="71"/>
      <c r="NYE175" s="71"/>
      <c r="NYF175" s="72"/>
      <c r="NYG175" s="72"/>
      <c r="NYH175" s="72"/>
      <c r="NYI175" s="72"/>
      <c r="NYJ175" s="72"/>
      <c r="NYK175" s="72"/>
      <c r="NYL175" s="72"/>
      <c r="NYM175" s="72"/>
      <c r="NYN175" s="72"/>
      <c r="NYO175" s="71"/>
      <c r="NYP175" s="71"/>
      <c r="NYQ175" s="71"/>
      <c r="NYR175" s="71"/>
      <c r="NYS175" s="71"/>
      <c r="NYT175" s="71"/>
      <c r="NYU175" s="71"/>
      <c r="NYV175" s="72"/>
      <c r="NYW175" s="72"/>
      <c r="NYX175" s="72"/>
      <c r="NYY175" s="72"/>
      <c r="NYZ175" s="72"/>
      <c r="NZA175" s="72"/>
      <c r="NZB175" s="72"/>
      <c r="NZC175" s="72"/>
      <c r="NZD175" s="72"/>
      <c r="NZE175" s="71"/>
      <c r="NZF175" s="71"/>
      <c r="NZG175" s="71"/>
      <c r="NZH175" s="71"/>
      <c r="NZI175" s="71"/>
      <c r="NZJ175" s="71"/>
      <c r="NZK175" s="71"/>
      <c r="NZL175" s="72"/>
      <c r="NZM175" s="72"/>
      <c r="NZN175" s="72"/>
      <c r="NZO175" s="72"/>
      <c r="NZP175" s="72"/>
      <c r="NZQ175" s="72"/>
      <c r="NZR175" s="72"/>
      <c r="NZS175" s="72"/>
      <c r="NZT175" s="72"/>
      <c r="NZU175" s="71"/>
      <c r="NZV175" s="71"/>
      <c r="NZW175" s="71"/>
      <c r="NZX175" s="71"/>
      <c r="NZY175" s="71"/>
      <c r="NZZ175" s="71"/>
      <c r="OAA175" s="71"/>
      <c r="OAB175" s="72"/>
      <c r="OAC175" s="72"/>
      <c r="OAD175" s="72"/>
      <c r="OAE175" s="72"/>
      <c r="OAF175" s="72"/>
      <c r="OAG175" s="72"/>
      <c r="OAH175" s="72"/>
      <c r="OAI175" s="72"/>
      <c r="OAJ175" s="72"/>
      <c r="OAK175" s="71"/>
      <c r="OAL175" s="71"/>
      <c r="OAM175" s="71"/>
      <c r="OAN175" s="71"/>
      <c r="OAO175" s="71"/>
      <c r="OAP175" s="71"/>
      <c r="OAQ175" s="71"/>
      <c r="OAR175" s="72"/>
      <c r="OAS175" s="72"/>
      <c r="OAT175" s="72"/>
      <c r="OAU175" s="72"/>
      <c r="OAV175" s="72"/>
      <c r="OAW175" s="72"/>
      <c r="OAX175" s="72"/>
      <c r="OAY175" s="72"/>
      <c r="OAZ175" s="72"/>
      <c r="OBA175" s="71"/>
      <c r="OBB175" s="71"/>
      <c r="OBC175" s="71"/>
      <c r="OBD175" s="71"/>
      <c r="OBE175" s="71"/>
      <c r="OBF175" s="71"/>
      <c r="OBG175" s="71"/>
      <c r="OBH175" s="72"/>
      <c r="OBI175" s="72"/>
      <c r="OBJ175" s="72"/>
      <c r="OBK175" s="72"/>
      <c r="OBL175" s="72"/>
      <c r="OBM175" s="72"/>
      <c r="OBN175" s="72"/>
      <c r="OBO175" s="72"/>
      <c r="OBP175" s="72"/>
      <c r="OBQ175" s="71"/>
      <c r="OBR175" s="71"/>
      <c r="OBS175" s="71"/>
      <c r="OBT175" s="71"/>
      <c r="OBU175" s="71"/>
      <c r="OBV175" s="71"/>
      <c r="OBW175" s="71"/>
      <c r="OBX175" s="72"/>
      <c r="OBY175" s="72"/>
      <c r="OBZ175" s="72"/>
      <c r="OCA175" s="72"/>
      <c r="OCB175" s="72"/>
      <c r="OCC175" s="72"/>
      <c r="OCD175" s="72"/>
      <c r="OCE175" s="72"/>
      <c r="OCF175" s="72"/>
      <c r="OCG175" s="71"/>
      <c r="OCH175" s="71"/>
      <c r="OCI175" s="71"/>
      <c r="OCJ175" s="71"/>
      <c r="OCK175" s="71"/>
      <c r="OCL175" s="71"/>
      <c r="OCM175" s="71"/>
      <c r="OCN175" s="72"/>
      <c r="OCO175" s="72"/>
      <c r="OCP175" s="72"/>
      <c r="OCQ175" s="72"/>
      <c r="OCR175" s="72"/>
      <c r="OCS175" s="72"/>
      <c r="OCT175" s="72"/>
      <c r="OCU175" s="72"/>
      <c r="OCV175" s="72"/>
      <c r="OCW175" s="71"/>
      <c r="OCX175" s="71"/>
      <c r="OCY175" s="71"/>
      <c r="OCZ175" s="71"/>
      <c r="ODA175" s="71"/>
      <c r="ODB175" s="71"/>
      <c r="ODC175" s="71"/>
      <c r="ODD175" s="72"/>
      <c r="ODE175" s="72"/>
      <c r="ODF175" s="72"/>
      <c r="ODG175" s="72"/>
      <c r="ODH175" s="72"/>
      <c r="ODI175" s="72"/>
      <c r="ODJ175" s="72"/>
      <c r="ODK175" s="72"/>
      <c r="ODL175" s="72"/>
      <c r="ODM175" s="71"/>
      <c r="ODN175" s="71"/>
      <c r="ODO175" s="71"/>
      <c r="ODP175" s="71"/>
      <c r="ODQ175" s="71"/>
      <c r="ODR175" s="71"/>
      <c r="ODS175" s="71"/>
      <c r="ODT175" s="72"/>
      <c r="ODU175" s="72"/>
      <c r="ODV175" s="72"/>
      <c r="ODW175" s="72"/>
      <c r="ODX175" s="72"/>
      <c r="ODY175" s="72"/>
      <c r="ODZ175" s="72"/>
      <c r="OEA175" s="72"/>
      <c r="OEB175" s="72"/>
      <c r="OEC175" s="71"/>
      <c r="OED175" s="71"/>
      <c r="OEE175" s="71"/>
      <c r="OEF175" s="71"/>
      <c r="OEG175" s="71"/>
      <c r="OEH175" s="71"/>
      <c r="OEI175" s="71"/>
      <c r="OEJ175" s="72"/>
      <c r="OEK175" s="72"/>
      <c r="OEL175" s="72"/>
      <c r="OEM175" s="72"/>
      <c r="OEN175" s="72"/>
      <c r="OEO175" s="72"/>
      <c r="OEP175" s="72"/>
      <c r="OEQ175" s="72"/>
      <c r="OER175" s="72"/>
      <c r="OES175" s="71"/>
      <c r="OET175" s="71"/>
      <c r="OEU175" s="71"/>
      <c r="OEV175" s="71"/>
      <c r="OEW175" s="71"/>
      <c r="OEX175" s="71"/>
      <c r="OEY175" s="71"/>
      <c r="OEZ175" s="72"/>
      <c r="OFA175" s="72"/>
      <c r="OFB175" s="72"/>
      <c r="OFC175" s="72"/>
      <c r="OFD175" s="72"/>
      <c r="OFE175" s="72"/>
      <c r="OFF175" s="72"/>
      <c r="OFG175" s="72"/>
      <c r="OFH175" s="72"/>
      <c r="OFI175" s="71"/>
      <c r="OFJ175" s="71"/>
      <c r="OFK175" s="71"/>
      <c r="OFL175" s="71"/>
      <c r="OFM175" s="71"/>
      <c r="OFN175" s="71"/>
      <c r="OFO175" s="71"/>
      <c r="OFP175" s="72"/>
      <c r="OFQ175" s="72"/>
      <c r="OFR175" s="72"/>
      <c r="OFS175" s="72"/>
      <c r="OFT175" s="72"/>
      <c r="OFU175" s="72"/>
      <c r="OFV175" s="72"/>
      <c r="OFW175" s="72"/>
      <c r="OFX175" s="72"/>
      <c r="OFY175" s="71"/>
      <c r="OFZ175" s="71"/>
      <c r="OGA175" s="71"/>
      <c r="OGB175" s="71"/>
      <c r="OGC175" s="71"/>
      <c r="OGD175" s="71"/>
      <c r="OGE175" s="71"/>
      <c r="OGF175" s="72"/>
      <c r="OGG175" s="72"/>
      <c r="OGH175" s="72"/>
      <c r="OGI175" s="72"/>
      <c r="OGJ175" s="72"/>
      <c r="OGK175" s="72"/>
      <c r="OGL175" s="72"/>
      <c r="OGM175" s="72"/>
      <c r="OGN175" s="72"/>
      <c r="OGO175" s="71"/>
      <c r="OGP175" s="71"/>
      <c r="OGQ175" s="71"/>
      <c r="OGR175" s="71"/>
      <c r="OGS175" s="71"/>
      <c r="OGT175" s="71"/>
      <c r="OGU175" s="71"/>
      <c r="OGV175" s="72"/>
      <c r="OGW175" s="72"/>
      <c r="OGX175" s="72"/>
      <c r="OGY175" s="72"/>
      <c r="OGZ175" s="72"/>
      <c r="OHA175" s="72"/>
      <c r="OHB175" s="72"/>
      <c r="OHC175" s="72"/>
      <c r="OHD175" s="72"/>
      <c r="OHE175" s="71"/>
      <c r="OHF175" s="71"/>
      <c r="OHG175" s="71"/>
      <c r="OHH175" s="71"/>
      <c r="OHI175" s="71"/>
      <c r="OHJ175" s="71"/>
      <c r="OHK175" s="71"/>
      <c r="OHL175" s="72"/>
      <c r="OHM175" s="72"/>
      <c r="OHN175" s="72"/>
      <c r="OHO175" s="72"/>
      <c r="OHP175" s="72"/>
      <c r="OHQ175" s="72"/>
      <c r="OHR175" s="72"/>
      <c r="OHS175" s="72"/>
      <c r="OHT175" s="72"/>
      <c r="OHU175" s="71"/>
      <c r="OHV175" s="71"/>
      <c r="OHW175" s="71"/>
      <c r="OHX175" s="71"/>
      <c r="OHY175" s="71"/>
      <c r="OHZ175" s="71"/>
      <c r="OIA175" s="71"/>
      <c r="OIB175" s="72"/>
      <c r="OIC175" s="72"/>
      <c r="OID175" s="72"/>
      <c r="OIE175" s="72"/>
      <c r="OIF175" s="72"/>
      <c r="OIG175" s="72"/>
      <c r="OIH175" s="72"/>
      <c r="OII175" s="72"/>
      <c r="OIJ175" s="72"/>
      <c r="OIK175" s="71"/>
      <c r="OIL175" s="71"/>
      <c r="OIM175" s="71"/>
      <c r="OIN175" s="71"/>
      <c r="OIO175" s="71"/>
      <c r="OIP175" s="71"/>
      <c r="OIQ175" s="71"/>
      <c r="OIR175" s="72"/>
      <c r="OIS175" s="72"/>
      <c r="OIT175" s="72"/>
      <c r="OIU175" s="72"/>
      <c r="OIV175" s="72"/>
      <c r="OIW175" s="72"/>
      <c r="OIX175" s="72"/>
      <c r="OIY175" s="72"/>
      <c r="OIZ175" s="72"/>
      <c r="OJA175" s="71"/>
      <c r="OJB175" s="71"/>
      <c r="OJC175" s="71"/>
      <c r="OJD175" s="71"/>
      <c r="OJE175" s="71"/>
      <c r="OJF175" s="71"/>
      <c r="OJG175" s="71"/>
      <c r="OJH175" s="72"/>
      <c r="OJI175" s="72"/>
      <c r="OJJ175" s="72"/>
      <c r="OJK175" s="72"/>
      <c r="OJL175" s="72"/>
      <c r="OJM175" s="72"/>
      <c r="OJN175" s="72"/>
      <c r="OJO175" s="72"/>
      <c r="OJP175" s="72"/>
      <c r="OJQ175" s="71"/>
      <c r="OJR175" s="71"/>
      <c r="OJS175" s="71"/>
      <c r="OJT175" s="71"/>
      <c r="OJU175" s="71"/>
      <c r="OJV175" s="71"/>
      <c r="OJW175" s="71"/>
      <c r="OJX175" s="72"/>
      <c r="OJY175" s="72"/>
      <c r="OJZ175" s="72"/>
      <c r="OKA175" s="72"/>
      <c r="OKB175" s="72"/>
      <c r="OKC175" s="72"/>
      <c r="OKD175" s="72"/>
      <c r="OKE175" s="72"/>
      <c r="OKF175" s="72"/>
      <c r="OKG175" s="71"/>
      <c r="OKH175" s="71"/>
      <c r="OKI175" s="71"/>
      <c r="OKJ175" s="71"/>
      <c r="OKK175" s="71"/>
      <c r="OKL175" s="71"/>
      <c r="OKM175" s="71"/>
      <c r="OKN175" s="72"/>
      <c r="OKO175" s="72"/>
      <c r="OKP175" s="72"/>
      <c r="OKQ175" s="72"/>
      <c r="OKR175" s="72"/>
      <c r="OKS175" s="72"/>
      <c r="OKT175" s="72"/>
      <c r="OKU175" s="72"/>
      <c r="OKV175" s="72"/>
      <c r="OKW175" s="71"/>
      <c r="OKX175" s="71"/>
      <c r="OKY175" s="71"/>
      <c r="OKZ175" s="71"/>
      <c r="OLA175" s="71"/>
      <c r="OLB175" s="71"/>
      <c r="OLC175" s="71"/>
      <c r="OLD175" s="72"/>
      <c r="OLE175" s="72"/>
      <c r="OLF175" s="72"/>
      <c r="OLG175" s="72"/>
      <c r="OLH175" s="72"/>
      <c r="OLI175" s="72"/>
      <c r="OLJ175" s="72"/>
      <c r="OLK175" s="72"/>
      <c r="OLL175" s="72"/>
      <c r="OLM175" s="71"/>
      <c r="OLN175" s="71"/>
      <c r="OLO175" s="71"/>
      <c r="OLP175" s="71"/>
      <c r="OLQ175" s="71"/>
      <c r="OLR175" s="71"/>
      <c r="OLS175" s="71"/>
      <c r="OLT175" s="72"/>
      <c r="OLU175" s="72"/>
      <c r="OLV175" s="72"/>
      <c r="OLW175" s="72"/>
      <c r="OLX175" s="72"/>
      <c r="OLY175" s="72"/>
      <c r="OLZ175" s="72"/>
      <c r="OMA175" s="72"/>
      <c r="OMB175" s="72"/>
      <c r="OMC175" s="71"/>
      <c r="OMD175" s="71"/>
      <c r="OME175" s="71"/>
      <c r="OMF175" s="71"/>
      <c r="OMG175" s="71"/>
      <c r="OMH175" s="71"/>
      <c r="OMI175" s="71"/>
      <c r="OMJ175" s="72"/>
      <c r="OMK175" s="72"/>
      <c r="OML175" s="72"/>
      <c r="OMM175" s="72"/>
      <c r="OMN175" s="72"/>
      <c r="OMO175" s="72"/>
      <c r="OMP175" s="72"/>
      <c r="OMQ175" s="72"/>
      <c r="OMR175" s="72"/>
      <c r="OMS175" s="71"/>
      <c r="OMT175" s="71"/>
      <c r="OMU175" s="71"/>
      <c r="OMV175" s="71"/>
      <c r="OMW175" s="71"/>
      <c r="OMX175" s="71"/>
      <c r="OMY175" s="71"/>
      <c r="OMZ175" s="72"/>
      <c r="ONA175" s="72"/>
      <c r="ONB175" s="72"/>
      <c r="ONC175" s="72"/>
      <c r="OND175" s="72"/>
      <c r="ONE175" s="72"/>
      <c r="ONF175" s="72"/>
      <c r="ONG175" s="72"/>
      <c r="ONH175" s="72"/>
      <c r="ONI175" s="71"/>
      <c r="ONJ175" s="71"/>
      <c r="ONK175" s="71"/>
      <c r="ONL175" s="71"/>
      <c r="ONM175" s="71"/>
      <c r="ONN175" s="71"/>
      <c r="ONO175" s="71"/>
      <c r="ONP175" s="72"/>
      <c r="ONQ175" s="72"/>
      <c r="ONR175" s="72"/>
      <c r="ONS175" s="72"/>
      <c r="ONT175" s="72"/>
      <c r="ONU175" s="72"/>
      <c r="ONV175" s="72"/>
      <c r="ONW175" s="72"/>
      <c r="ONX175" s="72"/>
      <c r="ONY175" s="71"/>
      <c r="ONZ175" s="71"/>
      <c r="OOA175" s="71"/>
      <c r="OOB175" s="71"/>
      <c r="OOC175" s="71"/>
      <c r="OOD175" s="71"/>
      <c r="OOE175" s="71"/>
      <c r="OOF175" s="72"/>
      <c r="OOG175" s="72"/>
      <c r="OOH175" s="72"/>
      <c r="OOI175" s="72"/>
      <c r="OOJ175" s="72"/>
      <c r="OOK175" s="72"/>
      <c r="OOL175" s="72"/>
      <c r="OOM175" s="72"/>
      <c r="OON175" s="72"/>
      <c r="OOO175" s="71"/>
      <c r="OOP175" s="71"/>
      <c r="OOQ175" s="71"/>
      <c r="OOR175" s="71"/>
      <c r="OOS175" s="71"/>
      <c r="OOT175" s="71"/>
      <c r="OOU175" s="71"/>
      <c r="OOV175" s="72"/>
      <c r="OOW175" s="72"/>
      <c r="OOX175" s="72"/>
      <c r="OOY175" s="72"/>
      <c r="OOZ175" s="72"/>
      <c r="OPA175" s="72"/>
      <c r="OPB175" s="72"/>
      <c r="OPC175" s="72"/>
      <c r="OPD175" s="72"/>
      <c r="OPE175" s="71"/>
      <c r="OPF175" s="71"/>
      <c r="OPG175" s="71"/>
      <c r="OPH175" s="71"/>
      <c r="OPI175" s="71"/>
      <c r="OPJ175" s="71"/>
      <c r="OPK175" s="71"/>
      <c r="OPL175" s="72"/>
      <c r="OPM175" s="72"/>
      <c r="OPN175" s="72"/>
      <c r="OPO175" s="72"/>
      <c r="OPP175" s="72"/>
      <c r="OPQ175" s="72"/>
      <c r="OPR175" s="72"/>
      <c r="OPS175" s="72"/>
      <c r="OPT175" s="72"/>
      <c r="OPU175" s="71"/>
      <c r="OPV175" s="71"/>
      <c r="OPW175" s="71"/>
      <c r="OPX175" s="71"/>
      <c r="OPY175" s="71"/>
      <c r="OPZ175" s="71"/>
      <c r="OQA175" s="71"/>
      <c r="OQB175" s="72"/>
      <c r="OQC175" s="72"/>
      <c r="OQD175" s="72"/>
      <c r="OQE175" s="72"/>
      <c r="OQF175" s="72"/>
      <c r="OQG175" s="72"/>
      <c r="OQH175" s="72"/>
      <c r="OQI175" s="72"/>
      <c r="OQJ175" s="72"/>
      <c r="OQK175" s="71"/>
      <c r="OQL175" s="71"/>
      <c r="OQM175" s="71"/>
      <c r="OQN175" s="71"/>
      <c r="OQO175" s="71"/>
      <c r="OQP175" s="71"/>
      <c r="OQQ175" s="71"/>
      <c r="OQR175" s="72"/>
      <c r="OQS175" s="72"/>
      <c r="OQT175" s="72"/>
      <c r="OQU175" s="72"/>
      <c r="OQV175" s="72"/>
      <c r="OQW175" s="72"/>
      <c r="OQX175" s="72"/>
      <c r="OQY175" s="72"/>
      <c r="OQZ175" s="72"/>
      <c r="ORA175" s="71"/>
      <c r="ORB175" s="71"/>
      <c r="ORC175" s="71"/>
      <c r="ORD175" s="71"/>
      <c r="ORE175" s="71"/>
      <c r="ORF175" s="71"/>
      <c r="ORG175" s="71"/>
      <c r="ORH175" s="72"/>
      <c r="ORI175" s="72"/>
      <c r="ORJ175" s="72"/>
      <c r="ORK175" s="72"/>
      <c r="ORL175" s="72"/>
      <c r="ORM175" s="72"/>
      <c r="ORN175" s="72"/>
      <c r="ORO175" s="72"/>
      <c r="ORP175" s="72"/>
      <c r="ORQ175" s="71"/>
      <c r="ORR175" s="71"/>
      <c r="ORS175" s="71"/>
      <c r="ORT175" s="71"/>
      <c r="ORU175" s="71"/>
      <c r="ORV175" s="71"/>
      <c r="ORW175" s="71"/>
      <c r="ORX175" s="72"/>
      <c r="ORY175" s="72"/>
      <c r="ORZ175" s="72"/>
      <c r="OSA175" s="72"/>
      <c r="OSB175" s="72"/>
      <c r="OSC175" s="72"/>
      <c r="OSD175" s="72"/>
      <c r="OSE175" s="72"/>
      <c r="OSF175" s="72"/>
      <c r="OSG175" s="71"/>
      <c r="OSH175" s="71"/>
      <c r="OSI175" s="71"/>
      <c r="OSJ175" s="71"/>
      <c r="OSK175" s="71"/>
      <c r="OSL175" s="71"/>
      <c r="OSM175" s="71"/>
      <c r="OSN175" s="72"/>
      <c r="OSO175" s="72"/>
      <c r="OSP175" s="72"/>
      <c r="OSQ175" s="72"/>
      <c r="OSR175" s="72"/>
      <c r="OSS175" s="72"/>
      <c r="OST175" s="72"/>
      <c r="OSU175" s="72"/>
      <c r="OSV175" s="72"/>
      <c r="OSW175" s="71"/>
      <c r="OSX175" s="71"/>
      <c r="OSY175" s="71"/>
      <c r="OSZ175" s="71"/>
      <c r="OTA175" s="71"/>
      <c r="OTB175" s="71"/>
      <c r="OTC175" s="71"/>
      <c r="OTD175" s="72"/>
      <c r="OTE175" s="72"/>
      <c r="OTF175" s="72"/>
      <c r="OTG175" s="72"/>
      <c r="OTH175" s="72"/>
      <c r="OTI175" s="72"/>
      <c r="OTJ175" s="72"/>
      <c r="OTK175" s="72"/>
      <c r="OTL175" s="72"/>
      <c r="OTM175" s="71"/>
      <c r="OTN175" s="71"/>
      <c r="OTO175" s="71"/>
      <c r="OTP175" s="71"/>
      <c r="OTQ175" s="71"/>
      <c r="OTR175" s="71"/>
      <c r="OTS175" s="71"/>
      <c r="OTT175" s="72"/>
      <c r="OTU175" s="72"/>
      <c r="OTV175" s="72"/>
      <c r="OTW175" s="72"/>
      <c r="OTX175" s="72"/>
      <c r="OTY175" s="72"/>
      <c r="OTZ175" s="72"/>
      <c r="OUA175" s="72"/>
      <c r="OUB175" s="72"/>
      <c r="OUC175" s="71"/>
      <c r="OUD175" s="71"/>
      <c r="OUE175" s="71"/>
      <c r="OUF175" s="71"/>
      <c r="OUG175" s="71"/>
      <c r="OUH175" s="71"/>
      <c r="OUI175" s="71"/>
      <c r="OUJ175" s="72"/>
      <c r="OUK175" s="72"/>
      <c r="OUL175" s="72"/>
      <c r="OUM175" s="72"/>
      <c r="OUN175" s="72"/>
      <c r="OUO175" s="72"/>
      <c r="OUP175" s="72"/>
      <c r="OUQ175" s="72"/>
      <c r="OUR175" s="72"/>
      <c r="OUS175" s="71"/>
      <c r="OUT175" s="71"/>
      <c r="OUU175" s="71"/>
      <c r="OUV175" s="71"/>
      <c r="OUW175" s="71"/>
      <c r="OUX175" s="71"/>
      <c r="OUY175" s="71"/>
      <c r="OUZ175" s="72"/>
      <c r="OVA175" s="72"/>
      <c r="OVB175" s="72"/>
      <c r="OVC175" s="72"/>
      <c r="OVD175" s="72"/>
      <c r="OVE175" s="72"/>
      <c r="OVF175" s="72"/>
      <c r="OVG175" s="72"/>
      <c r="OVH175" s="72"/>
      <c r="OVI175" s="71"/>
      <c r="OVJ175" s="71"/>
      <c r="OVK175" s="71"/>
      <c r="OVL175" s="71"/>
      <c r="OVM175" s="71"/>
      <c r="OVN175" s="71"/>
      <c r="OVO175" s="71"/>
      <c r="OVP175" s="72"/>
      <c r="OVQ175" s="72"/>
      <c r="OVR175" s="72"/>
      <c r="OVS175" s="72"/>
      <c r="OVT175" s="72"/>
      <c r="OVU175" s="72"/>
      <c r="OVV175" s="72"/>
      <c r="OVW175" s="72"/>
      <c r="OVX175" s="72"/>
      <c r="OVY175" s="71"/>
      <c r="OVZ175" s="71"/>
      <c r="OWA175" s="71"/>
      <c r="OWB175" s="71"/>
      <c r="OWC175" s="71"/>
      <c r="OWD175" s="71"/>
      <c r="OWE175" s="71"/>
      <c r="OWF175" s="72"/>
      <c r="OWG175" s="72"/>
      <c r="OWH175" s="72"/>
      <c r="OWI175" s="72"/>
      <c r="OWJ175" s="72"/>
      <c r="OWK175" s="72"/>
      <c r="OWL175" s="72"/>
      <c r="OWM175" s="72"/>
      <c r="OWN175" s="72"/>
      <c r="OWO175" s="71"/>
      <c r="OWP175" s="71"/>
      <c r="OWQ175" s="71"/>
      <c r="OWR175" s="71"/>
      <c r="OWS175" s="71"/>
      <c r="OWT175" s="71"/>
      <c r="OWU175" s="71"/>
      <c r="OWV175" s="72"/>
      <c r="OWW175" s="72"/>
      <c r="OWX175" s="72"/>
      <c r="OWY175" s="72"/>
      <c r="OWZ175" s="72"/>
      <c r="OXA175" s="72"/>
      <c r="OXB175" s="72"/>
      <c r="OXC175" s="72"/>
      <c r="OXD175" s="72"/>
      <c r="OXE175" s="71"/>
      <c r="OXF175" s="71"/>
      <c r="OXG175" s="71"/>
      <c r="OXH175" s="71"/>
      <c r="OXI175" s="71"/>
      <c r="OXJ175" s="71"/>
      <c r="OXK175" s="71"/>
      <c r="OXL175" s="72"/>
      <c r="OXM175" s="72"/>
      <c r="OXN175" s="72"/>
      <c r="OXO175" s="72"/>
      <c r="OXP175" s="72"/>
      <c r="OXQ175" s="72"/>
      <c r="OXR175" s="72"/>
      <c r="OXS175" s="72"/>
      <c r="OXT175" s="72"/>
      <c r="OXU175" s="71"/>
      <c r="OXV175" s="71"/>
      <c r="OXW175" s="71"/>
      <c r="OXX175" s="71"/>
      <c r="OXY175" s="71"/>
      <c r="OXZ175" s="71"/>
      <c r="OYA175" s="71"/>
      <c r="OYB175" s="72"/>
      <c r="OYC175" s="72"/>
      <c r="OYD175" s="72"/>
      <c r="OYE175" s="72"/>
      <c r="OYF175" s="72"/>
      <c r="OYG175" s="72"/>
      <c r="OYH175" s="72"/>
      <c r="OYI175" s="72"/>
      <c r="OYJ175" s="72"/>
      <c r="OYK175" s="71"/>
      <c r="OYL175" s="71"/>
      <c r="OYM175" s="71"/>
      <c r="OYN175" s="71"/>
      <c r="OYO175" s="71"/>
      <c r="OYP175" s="71"/>
      <c r="OYQ175" s="71"/>
      <c r="OYR175" s="72"/>
      <c r="OYS175" s="72"/>
      <c r="OYT175" s="72"/>
      <c r="OYU175" s="72"/>
      <c r="OYV175" s="72"/>
      <c r="OYW175" s="72"/>
      <c r="OYX175" s="72"/>
      <c r="OYY175" s="72"/>
      <c r="OYZ175" s="72"/>
      <c r="OZA175" s="71"/>
      <c r="OZB175" s="71"/>
      <c r="OZC175" s="71"/>
      <c r="OZD175" s="71"/>
      <c r="OZE175" s="71"/>
      <c r="OZF175" s="71"/>
      <c r="OZG175" s="71"/>
      <c r="OZH175" s="72"/>
      <c r="OZI175" s="72"/>
      <c r="OZJ175" s="72"/>
      <c r="OZK175" s="72"/>
      <c r="OZL175" s="72"/>
      <c r="OZM175" s="72"/>
      <c r="OZN175" s="72"/>
      <c r="OZO175" s="72"/>
      <c r="OZP175" s="72"/>
      <c r="OZQ175" s="71"/>
      <c r="OZR175" s="71"/>
      <c r="OZS175" s="71"/>
      <c r="OZT175" s="71"/>
      <c r="OZU175" s="71"/>
      <c r="OZV175" s="71"/>
      <c r="OZW175" s="71"/>
      <c r="OZX175" s="72"/>
      <c r="OZY175" s="72"/>
      <c r="OZZ175" s="72"/>
      <c r="PAA175" s="72"/>
      <c r="PAB175" s="72"/>
      <c r="PAC175" s="72"/>
      <c r="PAD175" s="72"/>
      <c r="PAE175" s="72"/>
      <c r="PAF175" s="72"/>
      <c r="PAG175" s="71"/>
      <c r="PAH175" s="71"/>
      <c r="PAI175" s="71"/>
      <c r="PAJ175" s="71"/>
      <c r="PAK175" s="71"/>
      <c r="PAL175" s="71"/>
      <c r="PAM175" s="71"/>
      <c r="PAN175" s="72"/>
      <c r="PAO175" s="72"/>
      <c r="PAP175" s="72"/>
      <c r="PAQ175" s="72"/>
      <c r="PAR175" s="72"/>
      <c r="PAS175" s="72"/>
      <c r="PAT175" s="72"/>
      <c r="PAU175" s="72"/>
      <c r="PAV175" s="72"/>
      <c r="PAW175" s="71"/>
      <c r="PAX175" s="71"/>
      <c r="PAY175" s="71"/>
      <c r="PAZ175" s="71"/>
      <c r="PBA175" s="71"/>
      <c r="PBB175" s="71"/>
      <c r="PBC175" s="71"/>
      <c r="PBD175" s="72"/>
      <c r="PBE175" s="72"/>
      <c r="PBF175" s="72"/>
      <c r="PBG175" s="72"/>
      <c r="PBH175" s="72"/>
      <c r="PBI175" s="72"/>
      <c r="PBJ175" s="72"/>
      <c r="PBK175" s="72"/>
      <c r="PBL175" s="72"/>
      <c r="PBM175" s="71"/>
      <c r="PBN175" s="71"/>
      <c r="PBO175" s="71"/>
      <c r="PBP175" s="71"/>
      <c r="PBQ175" s="71"/>
      <c r="PBR175" s="71"/>
      <c r="PBS175" s="71"/>
      <c r="PBT175" s="72"/>
      <c r="PBU175" s="72"/>
      <c r="PBV175" s="72"/>
      <c r="PBW175" s="72"/>
      <c r="PBX175" s="72"/>
      <c r="PBY175" s="72"/>
      <c r="PBZ175" s="72"/>
      <c r="PCA175" s="72"/>
      <c r="PCB175" s="72"/>
      <c r="PCC175" s="71"/>
      <c r="PCD175" s="71"/>
      <c r="PCE175" s="71"/>
      <c r="PCF175" s="71"/>
      <c r="PCG175" s="71"/>
      <c r="PCH175" s="71"/>
      <c r="PCI175" s="71"/>
      <c r="PCJ175" s="72"/>
      <c r="PCK175" s="72"/>
      <c r="PCL175" s="72"/>
      <c r="PCM175" s="72"/>
      <c r="PCN175" s="72"/>
      <c r="PCO175" s="72"/>
      <c r="PCP175" s="72"/>
      <c r="PCQ175" s="72"/>
      <c r="PCR175" s="72"/>
      <c r="PCS175" s="71"/>
      <c r="PCT175" s="71"/>
      <c r="PCU175" s="71"/>
      <c r="PCV175" s="71"/>
      <c r="PCW175" s="71"/>
      <c r="PCX175" s="71"/>
      <c r="PCY175" s="71"/>
      <c r="PCZ175" s="72"/>
      <c r="PDA175" s="72"/>
      <c r="PDB175" s="72"/>
      <c r="PDC175" s="72"/>
      <c r="PDD175" s="72"/>
      <c r="PDE175" s="72"/>
      <c r="PDF175" s="72"/>
      <c r="PDG175" s="72"/>
      <c r="PDH175" s="72"/>
      <c r="PDI175" s="71"/>
      <c r="PDJ175" s="71"/>
      <c r="PDK175" s="71"/>
      <c r="PDL175" s="71"/>
      <c r="PDM175" s="71"/>
      <c r="PDN175" s="71"/>
      <c r="PDO175" s="71"/>
      <c r="PDP175" s="72"/>
      <c r="PDQ175" s="72"/>
      <c r="PDR175" s="72"/>
      <c r="PDS175" s="72"/>
      <c r="PDT175" s="72"/>
      <c r="PDU175" s="72"/>
      <c r="PDV175" s="72"/>
      <c r="PDW175" s="72"/>
      <c r="PDX175" s="72"/>
      <c r="PDY175" s="71"/>
      <c r="PDZ175" s="71"/>
      <c r="PEA175" s="71"/>
      <c r="PEB175" s="71"/>
      <c r="PEC175" s="71"/>
      <c r="PED175" s="71"/>
      <c r="PEE175" s="71"/>
      <c r="PEF175" s="72"/>
      <c r="PEG175" s="72"/>
      <c r="PEH175" s="72"/>
      <c r="PEI175" s="72"/>
      <c r="PEJ175" s="72"/>
      <c r="PEK175" s="72"/>
      <c r="PEL175" s="72"/>
      <c r="PEM175" s="72"/>
      <c r="PEN175" s="72"/>
      <c r="PEO175" s="71"/>
      <c r="PEP175" s="71"/>
      <c r="PEQ175" s="71"/>
      <c r="PER175" s="71"/>
      <c r="PES175" s="71"/>
      <c r="PET175" s="71"/>
      <c r="PEU175" s="71"/>
      <c r="PEV175" s="72"/>
      <c r="PEW175" s="72"/>
      <c r="PEX175" s="72"/>
      <c r="PEY175" s="72"/>
      <c r="PEZ175" s="72"/>
      <c r="PFA175" s="72"/>
      <c r="PFB175" s="72"/>
      <c r="PFC175" s="72"/>
      <c r="PFD175" s="72"/>
      <c r="PFE175" s="71"/>
      <c r="PFF175" s="71"/>
      <c r="PFG175" s="71"/>
      <c r="PFH175" s="71"/>
      <c r="PFI175" s="71"/>
      <c r="PFJ175" s="71"/>
      <c r="PFK175" s="71"/>
      <c r="PFL175" s="72"/>
      <c r="PFM175" s="72"/>
      <c r="PFN175" s="72"/>
      <c r="PFO175" s="72"/>
      <c r="PFP175" s="72"/>
      <c r="PFQ175" s="72"/>
      <c r="PFR175" s="72"/>
      <c r="PFS175" s="72"/>
      <c r="PFT175" s="72"/>
      <c r="PFU175" s="71"/>
      <c r="PFV175" s="71"/>
      <c r="PFW175" s="71"/>
      <c r="PFX175" s="71"/>
      <c r="PFY175" s="71"/>
      <c r="PFZ175" s="71"/>
      <c r="PGA175" s="71"/>
      <c r="PGB175" s="72"/>
      <c r="PGC175" s="72"/>
      <c r="PGD175" s="72"/>
      <c r="PGE175" s="72"/>
      <c r="PGF175" s="72"/>
      <c r="PGG175" s="72"/>
      <c r="PGH175" s="72"/>
      <c r="PGI175" s="72"/>
      <c r="PGJ175" s="72"/>
      <c r="PGK175" s="71"/>
      <c r="PGL175" s="71"/>
      <c r="PGM175" s="71"/>
      <c r="PGN175" s="71"/>
      <c r="PGO175" s="71"/>
      <c r="PGP175" s="71"/>
      <c r="PGQ175" s="71"/>
      <c r="PGR175" s="72"/>
      <c r="PGS175" s="72"/>
      <c r="PGT175" s="72"/>
      <c r="PGU175" s="72"/>
      <c r="PGV175" s="72"/>
      <c r="PGW175" s="72"/>
      <c r="PGX175" s="72"/>
      <c r="PGY175" s="72"/>
      <c r="PGZ175" s="72"/>
      <c r="PHA175" s="71"/>
      <c r="PHB175" s="71"/>
      <c r="PHC175" s="71"/>
      <c r="PHD175" s="71"/>
      <c r="PHE175" s="71"/>
      <c r="PHF175" s="71"/>
      <c r="PHG175" s="71"/>
      <c r="PHH175" s="72"/>
      <c r="PHI175" s="72"/>
      <c r="PHJ175" s="72"/>
      <c r="PHK175" s="72"/>
      <c r="PHL175" s="72"/>
      <c r="PHM175" s="72"/>
      <c r="PHN175" s="72"/>
      <c r="PHO175" s="72"/>
      <c r="PHP175" s="72"/>
      <c r="PHQ175" s="71"/>
      <c r="PHR175" s="71"/>
      <c r="PHS175" s="71"/>
      <c r="PHT175" s="71"/>
      <c r="PHU175" s="71"/>
      <c r="PHV175" s="71"/>
      <c r="PHW175" s="71"/>
      <c r="PHX175" s="72"/>
      <c r="PHY175" s="72"/>
      <c r="PHZ175" s="72"/>
      <c r="PIA175" s="72"/>
      <c r="PIB175" s="72"/>
      <c r="PIC175" s="72"/>
      <c r="PID175" s="72"/>
      <c r="PIE175" s="72"/>
      <c r="PIF175" s="72"/>
      <c r="PIG175" s="71"/>
      <c r="PIH175" s="71"/>
      <c r="PII175" s="71"/>
      <c r="PIJ175" s="71"/>
      <c r="PIK175" s="71"/>
      <c r="PIL175" s="71"/>
      <c r="PIM175" s="71"/>
      <c r="PIN175" s="72"/>
      <c r="PIO175" s="72"/>
      <c r="PIP175" s="72"/>
      <c r="PIQ175" s="72"/>
      <c r="PIR175" s="72"/>
      <c r="PIS175" s="72"/>
      <c r="PIT175" s="72"/>
      <c r="PIU175" s="72"/>
      <c r="PIV175" s="72"/>
      <c r="PIW175" s="71"/>
      <c r="PIX175" s="71"/>
      <c r="PIY175" s="71"/>
      <c r="PIZ175" s="71"/>
      <c r="PJA175" s="71"/>
      <c r="PJB175" s="71"/>
      <c r="PJC175" s="71"/>
      <c r="PJD175" s="72"/>
      <c r="PJE175" s="72"/>
      <c r="PJF175" s="72"/>
      <c r="PJG175" s="72"/>
      <c r="PJH175" s="72"/>
      <c r="PJI175" s="72"/>
      <c r="PJJ175" s="72"/>
      <c r="PJK175" s="72"/>
      <c r="PJL175" s="72"/>
      <c r="PJM175" s="71"/>
      <c r="PJN175" s="71"/>
      <c r="PJO175" s="71"/>
      <c r="PJP175" s="71"/>
      <c r="PJQ175" s="71"/>
      <c r="PJR175" s="71"/>
      <c r="PJS175" s="71"/>
      <c r="PJT175" s="72"/>
      <c r="PJU175" s="72"/>
      <c r="PJV175" s="72"/>
      <c r="PJW175" s="72"/>
      <c r="PJX175" s="72"/>
      <c r="PJY175" s="72"/>
      <c r="PJZ175" s="72"/>
      <c r="PKA175" s="72"/>
      <c r="PKB175" s="72"/>
      <c r="PKC175" s="71"/>
      <c r="PKD175" s="71"/>
      <c r="PKE175" s="71"/>
      <c r="PKF175" s="71"/>
      <c r="PKG175" s="71"/>
      <c r="PKH175" s="71"/>
      <c r="PKI175" s="71"/>
      <c r="PKJ175" s="72"/>
      <c r="PKK175" s="72"/>
      <c r="PKL175" s="72"/>
      <c r="PKM175" s="72"/>
      <c r="PKN175" s="72"/>
      <c r="PKO175" s="72"/>
      <c r="PKP175" s="72"/>
      <c r="PKQ175" s="72"/>
      <c r="PKR175" s="72"/>
      <c r="PKS175" s="71"/>
      <c r="PKT175" s="71"/>
      <c r="PKU175" s="71"/>
      <c r="PKV175" s="71"/>
      <c r="PKW175" s="71"/>
      <c r="PKX175" s="71"/>
      <c r="PKY175" s="71"/>
      <c r="PKZ175" s="72"/>
      <c r="PLA175" s="72"/>
      <c r="PLB175" s="72"/>
      <c r="PLC175" s="72"/>
      <c r="PLD175" s="72"/>
      <c r="PLE175" s="72"/>
      <c r="PLF175" s="72"/>
      <c r="PLG175" s="72"/>
      <c r="PLH175" s="72"/>
      <c r="PLI175" s="71"/>
      <c r="PLJ175" s="71"/>
      <c r="PLK175" s="71"/>
      <c r="PLL175" s="71"/>
      <c r="PLM175" s="71"/>
      <c r="PLN175" s="71"/>
      <c r="PLO175" s="71"/>
      <c r="PLP175" s="72"/>
      <c r="PLQ175" s="72"/>
      <c r="PLR175" s="72"/>
      <c r="PLS175" s="72"/>
      <c r="PLT175" s="72"/>
      <c r="PLU175" s="72"/>
      <c r="PLV175" s="72"/>
      <c r="PLW175" s="72"/>
      <c r="PLX175" s="72"/>
      <c r="PLY175" s="71"/>
      <c r="PLZ175" s="71"/>
      <c r="PMA175" s="71"/>
      <c r="PMB175" s="71"/>
      <c r="PMC175" s="71"/>
      <c r="PMD175" s="71"/>
      <c r="PME175" s="71"/>
      <c r="PMF175" s="72"/>
      <c r="PMG175" s="72"/>
      <c r="PMH175" s="72"/>
      <c r="PMI175" s="72"/>
      <c r="PMJ175" s="72"/>
      <c r="PMK175" s="72"/>
      <c r="PML175" s="72"/>
      <c r="PMM175" s="72"/>
      <c r="PMN175" s="72"/>
      <c r="PMO175" s="71"/>
      <c r="PMP175" s="71"/>
      <c r="PMQ175" s="71"/>
      <c r="PMR175" s="71"/>
      <c r="PMS175" s="71"/>
      <c r="PMT175" s="71"/>
      <c r="PMU175" s="71"/>
      <c r="PMV175" s="72"/>
      <c r="PMW175" s="72"/>
      <c r="PMX175" s="72"/>
      <c r="PMY175" s="72"/>
      <c r="PMZ175" s="72"/>
      <c r="PNA175" s="72"/>
      <c r="PNB175" s="72"/>
      <c r="PNC175" s="72"/>
      <c r="PND175" s="72"/>
      <c r="PNE175" s="71"/>
      <c r="PNF175" s="71"/>
      <c r="PNG175" s="71"/>
      <c r="PNH175" s="71"/>
      <c r="PNI175" s="71"/>
      <c r="PNJ175" s="71"/>
      <c r="PNK175" s="71"/>
      <c r="PNL175" s="72"/>
      <c r="PNM175" s="72"/>
      <c r="PNN175" s="72"/>
      <c r="PNO175" s="72"/>
      <c r="PNP175" s="72"/>
      <c r="PNQ175" s="72"/>
      <c r="PNR175" s="72"/>
      <c r="PNS175" s="72"/>
      <c r="PNT175" s="72"/>
      <c r="PNU175" s="71"/>
      <c r="PNV175" s="71"/>
      <c r="PNW175" s="71"/>
      <c r="PNX175" s="71"/>
      <c r="PNY175" s="71"/>
      <c r="PNZ175" s="71"/>
      <c r="POA175" s="71"/>
      <c r="POB175" s="72"/>
      <c r="POC175" s="72"/>
      <c r="POD175" s="72"/>
      <c r="POE175" s="72"/>
      <c r="POF175" s="72"/>
      <c r="POG175" s="72"/>
      <c r="POH175" s="72"/>
      <c r="POI175" s="72"/>
      <c r="POJ175" s="72"/>
      <c r="POK175" s="71"/>
      <c r="POL175" s="71"/>
      <c r="POM175" s="71"/>
      <c r="PON175" s="71"/>
      <c r="POO175" s="71"/>
      <c r="POP175" s="71"/>
      <c r="POQ175" s="71"/>
      <c r="POR175" s="72"/>
      <c r="POS175" s="72"/>
      <c r="POT175" s="72"/>
      <c r="POU175" s="72"/>
      <c r="POV175" s="72"/>
      <c r="POW175" s="72"/>
      <c r="POX175" s="72"/>
      <c r="POY175" s="72"/>
      <c r="POZ175" s="72"/>
      <c r="PPA175" s="71"/>
      <c r="PPB175" s="71"/>
      <c r="PPC175" s="71"/>
      <c r="PPD175" s="71"/>
      <c r="PPE175" s="71"/>
      <c r="PPF175" s="71"/>
      <c r="PPG175" s="71"/>
      <c r="PPH175" s="72"/>
      <c r="PPI175" s="72"/>
      <c r="PPJ175" s="72"/>
      <c r="PPK175" s="72"/>
      <c r="PPL175" s="72"/>
      <c r="PPM175" s="72"/>
      <c r="PPN175" s="72"/>
      <c r="PPO175" s="72"/>
      <c r="PPP175" s="72"/>
      <c r="PPQ175" s="71"/>
      <c r="PPR175" s="71"/>
      <c r="PPS175" s="71"/>
      <c r="PPT175" s="71"/>
      <c r="PPU175" s="71"/>
      <c r="PPV175" s="71"/>
      <c r="PPW175" s="71"/>
      <c r="PPX175" s="72"/>
      <c r="PPY175" s="72"/>
      <c r="PPZ175" s="72"/>
      <c r="PQA175" s="72"/>
      <c r="PQB175" s="72"/>
      <c r="PQC175" s="72"/>
      <c r="PQD175" s="72"/>
      <c r="PQE175" s="72"/>
      <c r="PQF175" s="72"/>
      <c r="PQG175" s="71"/>
      <c r="PQH175" s="71"/>
      <c r="PQI175" s="71"/>
      <c r="PQJ175" s="71"/>
      <c r="PQK175" s="71"/>
      <c r="PQL175" s="71"/>
      <c r="PQM175" s="71"/>
      <c r="PQN175" s="72"/>
      <c r="PQO175" s="72"/>
      <c r="PQP175" s="72"/>
      <c r="PQQ175" s="72"/>
      <c r="PQR175" s="72"/>
      <c r="PQS175" s="72"/>
      <c r="PQT175" s="72"/>
      <c r="PQU175" s="72"/>
      <c r="PQV175" s="72"/>
      <c r="PQW175" s="71"/>
      <c r="PQX175" s="71"/>
      <c r="PQY175" s="71"/>
      <c r="PQZ175" s="71"/>
      <c r="PRA175" s="71"/>
      <c r="PRB175" s="71"/>
      <c r="PRC175" s="71"/>
      <c r="PRD175" s="72"/>
      <c r="PRE175" s="72"/>
      <c r="PRF175" s="72"/>
      <c r="PRG175" s="72"/>
      <c r="PRH175" s="72"/>
      <c r="PRI175" s="72"/>
      <c r="PRJ175" s="72"/>
      <c r="PRK175" s="72"/>
      <c r="PRL175" s="72"/>
      <c r="PRM175" s="71"/>
      <c r="PRN175" s="71"/>
      <c r="PRO175" s="71"/>
      <c r="PRP175" s="71"/>
      <c r="PRQ175" s="71"/>
      <c r="PRR175" s="71"/>
      <c r="PRS175" s="71"/>
      <c r="PRT175" s="72"/>
      <c r="PRU175" s="72"/>
      <c r="PRV175" s="72"/>
      <c r="PRW175" s="72"/>
      <c r="PRX175" s="72"/>
      <c r="PRY175" s="72"/>
      <c r="PRZ175" s="72"/>
      <c r="PSA175" s="72"/>
      <c r="PSB175" s="72"/>
      <c r="PSC175" s="71"/>
      <c r="PSD175" s="71"/>
      <c r="PSE175" s="71"/>
      <c r="PSF175" s="71"/>
      <c r="PSG175" s="71"/>
      <c r="PSH175" s="71"/>
      <c r="PSI175" s="71"/>
      <c r="PSJ175" s="72"/>
      <c r="PSK175" s="72"/>
      <c r="PSL175" s="72"/>
      <c r="PSM175" s="72"/>
      <c r="PSN175" s="72"/>
      <c r="PSO175" s="72"/>
      <c r="PSP175" s="72"/>
      <c r="PSQ175" s="72"/>
      <c r="PSR175" s="72"/>
      <c r="PSS175" s="71"/>
      <c r="PST175" s="71"/>
      <c r="PSU175" s="71"/>
      <c r="PSV175" s="71"/>
      <c r="PSW175" s="71"/>
      <c r="PSX175" s="71"/>
      <c r="PSY175" s="71"/>
      <c r="PSZ175" s="72"/>
      <c r="PTA175" s="72"/>
      <c r="PTB175" s="72"/>
      <c r="PTC175" s="72"/>
      <c r="PTD175" s="72"/>
      <c r="PTE175" s="72"/>
      <c r="PTF175" s="72"/>
      <c r="PTG175" s="72"/>
      <c r="PTH175" s="72"/>
      <c r="PTI175" s="71"/>
      <c r="PTJ175" s="71"/>
      <c r="PTK175" s="71"/>
      <c r="PTL175" s="71"/>
      <c r="PTM175" s="71"/>
      <c r="PTN175" s="71"/>
      <c r="PTO175" s="71"/>
      <c r="PTP175" s="72"/>
      <c r="PTQ175" s="72"/>
      <c r="PTR175" s="72"/>
      <c r="PTS175" s="72"/>
      <c r="PTT175" s="72"/>
      <c r="PTU175" s="72"/>
      <c r="PTV175" s="72"/>
      <c r="PTW175" s="72"/>
      <c r="PTX175" s="72"/>
      <c r="PTY175" s="71"/>
      <c r="PTZ175" s="71"/>
      <c r="PUA175" s="71"/>
      <c r="PUB175" s="71"/>
      <c r="PUC175" s="71"/>
      <c r="PUD175" s="71"/>
      <c r="PUE175" s="71"/>
      <c r="PUF175" s="72"/>
      <c r="PUG175" s="72"/>
      <c r="PUH175" s="72"/>
      <c r="PUI175" s="72"/>
      <c r="PUJ175" s="72"/>
      <c r="PUK175" s="72"/>
      <c r="PUL175" s="72"/>
      <c r="PUM175" s="72"/>
      <c r="PUN175" s="72"/>
      <c r="PUO175" s="71"/>
      <c r="PUP175" s="71"/>
      <c r="PUQ175" s="71"/>
      <c r="PUR175" s="71"/>
      <c r="PUS175" s="71"/>
      <c r="PUT175" s="71"/>
      <c r="PUU175" s="71"/>
      <c r="PUV175" s="72"/>
      <c r="PUW175" s="72"/>
      <c r="PUX175" s="72"/>
      <c r="PUY175" s="72"/>
      <c r="PUZ175" s="72"/>
      <c r="PVA175" s="72"/>
      <c r="PVB175" s="72"/>
      <c r="PVC175" s="72"/>
      <c r="PVD175" s="72"/>
      <c r="PVE175" s="71"/>
      <c r="PVF175" s="71"/>
      <c r="PVG175" s="71"/>
      <c r="PVH175" s="71"/>
      <c r="PVI175" s="71"/>
      <c r="PVJ175" s="71"/>
      <c r="PVK175" s="71"/>
      <c r="PVL175" s="72"/>
      <c r="PVM175" s="72"/>
      <c r="PVN175" s="72"/>
      <c r="PVO175" s="72"/>
      <c r="PVP175" s="72"/>
      <c r="PVQ175" s="72"/>
      <c r="PVR175" s="72"/>
      <c r="PVS175" s="72"/>
      <c r="PVT175" s="72"/>
      <c r="PVU175" s="71"/>
      <c r="PVV175" s="71"/>
      <c r="PVW175" s="71"/>
      <c r="PVX175" s="71"/>
      <c r="PVY175" s="71"/>
      <c r="PVZ175" s="71"/>
      <c r="PWA175" s="71"/>
      <c r="PWB175" s="72"/>
      <c r="PWC175" s="72"/>
      <c r="PWD175" s="72"/>
      <c r="PWE175" s="72"/>
      <c r="PWF175" s="72"/>
      <c r="PWG175" s="72"/>
      <c r="PWH175" s="72"/>
      <c r="PWI175" s="72"/>
      <c r="PWJ175" s="72"/>
      <c r="PWK175" s="71"/>
      <c r="PWL175" s="71"/>
      <c r="PWM175" s="71"/>
      <c r="PWN175" s="71"/>
      <c r="PWO175" s="71"/>
      <c r="PWP175" s="71"/>
      <c r="PWQ175" s="71"/>
      <c r="PWR175" s="72"/>
      <c r="PWS175" s="72"/>
      <c r="PWT175" s="72"/>
      <c r="PWU175" s="72"/>
      <c r="PWV175" s="72"/>
      <c r="PWW175" s="72"/>
      <c r="PWX175" s="72"/>
      <c r="PWY175" s="72"/>
      <c r="PWZ175" s="72"/>
      <c r="PXA175" s="71"/>
      <c r="PXB175" s="71"/>
      <c r="PXC175" s="71"/>
      <c r="PXD175" s="71"/>
      <c r="PXE175" s="71"/>
      <c r="PXF175" s="71"/>
      <c r="PXG175" s="71"/>
      <c r="PXH175" s="72"/>
      <c r="PXI175" s="72"/>
      <c r="PXJ175" s="72"/>
      <c r="PXK175" s="72"/>
      <c r="PXL175" s="72"/>
      <c r="PXM175" s="72"/>
      <c r="PXN175" s="72"/>
      <c r="PXO175" s="72"/>
      <c r="PXP175" s="72"/>
      <c r="PXQ175" s="71"/>
      <c r="PXR175" s="71"/>
      <c r="PXS175" s="71"/>
      <c r="PXT175" s="71"/>
      <c r="PXU175" s="71"/>
      <c r="PXV175" s="71"/>
      <c r="PXW175" s="71"/>
      <c r="PXX175" s="72"/>
      <c r="PXY175" s="72"/>
      <c r="PXZ175" s="72"/>
      <c r="PYA175" s="72"/>
      <c r="PYB175" s="72"/>
      <c r="PYC175" s="72"/>
      <c r="PYD175" s="72"/>
      <c r="PYE175" s="72"/>
      <c r="PYF175" s="72"/>
      <c r="PYG175" s="71"/>
      <c r="PYH175" s="71"/>
      <c r="PYI175" s="71"/>
      <c r="PYJ175" s="71"/>
      <c r="PYK175" s="71"/>
      <c r="PYL175" s="71"/>
      <c r="PYM175" s="71"/>
      <c r="PYN175" s="72"/>
      <c r="PYO175" s="72"/>
      <c r="PYP175" s="72"/>
      <c r="PYQ175" s="72"/>
      <c r="PYR175" s="72"/>
      <c r="PYS175" s="72"/>
      <c r="PYT175" s="72"/>
      <c r="PYU175" s="72"/>
      <c r="PYV175" s="72"/>
      <c r="PYW175" s="71"/>
      <c r="PYX175" s="71"/>
      <c r="PYY175" s="71"/>
      <c r="PYZ175" s="71"/>
      <c r="PZA175" s="71"/>
      <c r="PZB175" s="71"/>
      <c r="PZC175" s="71"/>
      <c r="PZD175" s="72"/>
      <c r="PZE175" s="72"/>
      <c r="PZF175" s="72"/>
      <c r="PZG175" s="72"/>
      <c r="PZH175" s="72"/>
      <c r="PZI175" s="72"/>
      <c r="PZJ175" s="72"/>
      <c r="PZK175" s="72"/>
      <c r="PZL175" s="72"/>
      <c r="PZM175" s="71"/>
      <c r="PZN175" s="71"/>
      <c r="PZO175" s="71"/>
      <c r="PZP175" s="71"/>
      <c r="PZQ175" s="71"/>
      <c r="PZR175" s="71"/>
      <c r="PZS175" s="71"/>
      <c r="PZT175" s="72"/>
      <c r="PZU175" s="72"/>
      <c r="PZV175" s="72"/>
      <c r="PZW175" s="72"/>
      <c r="PZX175" s="72"/>
      <c r="PZY175" s="72"/>
      <c r="PZZ175" s="72"/>
      <c r="QAA175" s="72"/>
      <c r="QAB175" s="72"/>
      <c r="QAC175" s="71"/>
      <c r="QAD175" s="71"/>
      <c r="QAE175" s="71"/>
      <c r="QAF175" s="71"/>
      <c r="QAG175" s="71"/>
      <c r="QAH175" s="71"/>
      <c r="QAI175" s="71"/>
      <c r="QAJ175" s="72"/>
      <c r="QAK175" s="72"/>
      <c r="QAL175" s="72"/>
      <c r="QAM175" s="72"/>
      <c r="QAN175" s="72"/>
      <c r="QAO175" s="72"/>
      <c r="QAP175" s="72"/>
      <c r="QAQ175" s="72"/>
      <c r="QAR175" s="72"/>
      <c r="QAS175" s="71"/>
      <c r="QAT175" s="71"/>
      <c r="QAU175" s="71"/>
      <c r="QAV175" s="71"/>
      <c r="QAW175" s="71"/>
      <c r="QAX175" s="71"/>
      <c r="QAY175" s="71"/>
      <c r="QAZ175" s="72"/>
      <c r="QBA175" s="72"/>
      <c r="QBB175" s="72"/>
      <c r="QBC175" s="72"/>
      <c r="QBD175" s="72"/>
      <c r="QBE175" s="72"/>
      <c r="QBF175" s="72"/>
      <c r="QBG175" s="72"/>
      <c r="QBH175" s="72"/>
      <c r="QBI175" s="71"/>
      <c r="QBJ175" s="71"/>
      <c r="QBK175" s="71"/>
      <c r="QBL175" s="71"/>
      <c r="QBM175" s="71"/>
      <c r="QBN175" s="71"/>
      <c r="QBO175" s="71"/>
      <c r="QBP175" s="72"/>
      <c r="QBQ175" s="72"/>
      <c r="QBR175" s="72"/>
      <c r="QBS175" s="72"/>
      <c r="QBT175" s="72"/>
      <c r="QBU175" s="72"/>
      <c r="QBV175" s="72"/>
      <c r="QBW175" s="72"/>
      <c r="QBX175" s="72"/>
      <c r="QBY175" s="71"/>
      <c r="QBZ175" s="71"/>
      <c r="QCA175" s="71"/>
      <c r="QCB175" s="71"/>
      <c r="QCC175" s="71"/>
      <c r="QCD175" s="71"/>
      <c r="QCE175" s="71"/>
      <c r="QCF175" s="72"/>
      <c r="QCG175" s="72"/>
      <c r="QCH175" s="72"/>
      <c r="QCI175" s="72"/>
      <c r="QCJ175" s="72"/>
      <c r="QCK175" s="72"/>
      <c r="QCL175" s="72"/>
      <c r="QCM175" s="72"/>
      <c r="QCN175" s="72"/>
      <c r="QCO175" s="71"/>
      <c r="QCP175" s="71"/>
      <c r="QCQ175" s="71"/>
      <c r="QCR175" s="71"/>
      <c r="QCS175" s="71"/>
      <c r="QCT175" s="71"/>
      <c r="QCU175" s="71"/>
      <c r="QCV175" s="72"/>
      <c r="QCW175" s="72"/>
      <c r="QCX175" s="72"/>
      <c r="QCY175" s="72"/>
      <c r="QCZ175" s="72"/>
      <c r="QDA175" s="72"/>
      <c r="QDB175" s="72"/>
      <c r="QDC175" s="72"/>
      <c r="QDD175" s="72"/>
      <c r="QDE175" s="71"/>
      <c r="QDF175" s="71"/>
      <c r="QDG175" s="71"/>
      <c r="QDH175" s="71"/>
      <c r="QDI175" s="71"/>
      <c r="QDJ175" s="71"/>
      <c r="QDK175" s="71"/>
      <c r="QDL175" s="72"/>
      <c r="QDM175" s="72"/>
      <c r="QDN175" s="72"/>
      <c r="QDO175" s="72"/>
      <c r="QDP175" s="72"/>
      <c r="QDQ175" s="72"/>
      <c r="QDR175" s="72"/>
      <c r="QDS175" s="72"/>
      <c r="QDT175" s="72"/>
      <c r="QDU175" s="71"/>
      <c r="QDV175" s="71"/>
      <c r="QDW175" s="71"/>
      <c r="QDX175" s="71"/>
      <c r="QDY175" s="71"/>
      <c r="QDZ175" s="71"/>
      <c r="QEA175" s="71"/>
      <c r="QEB175" s="72"/>
      <c r="QEC175" s="72"/>
      <c r="QED175" s="72"/>
      <c r="QEE175" s="72"/>
      <c r="QEF175" s="72"/>
      <c r="QEG175" s="72"/>
      <c r="QEH175" s="72"/>
      <c r="QEI175" s="72"/>
      <c r="QEJ175" s="72"/>
      <c r="QEK175" s="71"/>
      <c r="QEL175" s="71"/>
      <c r="QEM175" s="71"/>
      <c r="QEN175" s="71"/>
      <c r="QEO175" s="71"/>
      <c r="QEP175" s="71"/>
      <c r="QEQ175" s="71"/>
      <c r="QER175" s="72"/>
      <c r="QES175" s="72"/>
      <c r="QET175" s="72"/>
      <c r="QEU175" s="72"/>
      <c r="QEV175" s="72"/>
      <c r="QEW175" s="72"/>
      <c r="QEX175" s="72"/>
      <c r="QEY175" s="72"/>
      <c r="QEZ175" s="72"/>
      <c r="QFA175" s="71"/>
      <c r="QFB175" s="71"/>
      <c r="QFC175" s="71"/>
      <c r="QFD175" s="71"/>
      <c r="QFE175" s="71"/>
      <c r="QFF175" s="71"/>
      <c r="QFG175" s="71"/>
      <c r="QFH175" s="72"/>
      <c r="QFI175" s="72"/>
      <c r="QFJ175" s="72"/>
      <c r="QFK175" s="72"/>
      <c r="QFL175" s="72"/>
      <c r="QFM175" s="72"/>
      <c r="QFN175" s="72"/>
      <c r="QFO175" s="72"/>
      <c r="QFP175" s="72"/>
      <c r="QFQ175" s="71"/>
      <c r="QFR175" s="71"/>
      <c r="QFS175" s="71"/>
      <c r="QFT175" s="71"/>
      <c r="QFU175" s="71"/>
      <c r="QFV175" s="71"/>
      <c r="QFW175" s="71"/>
      <c r="QFX175" s="72"/>
      <c r="QFY175" s="72"/>
      <c r="QFZ175" s="72"/>
      <c r="QGA175" s="72"/>
      <c r="QGB175" s="72"/>
      <c r="QGC175" s="72"/>
      <c r="QGD175" s="72"/>
      <c r="QGE175" s="72"/>
      <c r="QGF175" s="72"/>
      <c r="QGG175" s="71"/>
      <c r="QGH175" s="71"/>
      <c r="QGI175" s="71"/>
      <c r="QGJ175" s="71"/>
      <c r="QGK175" s="71"/>
      <c r="QGL175" s="71"/>
      <c r="QGM175" s="71"/>
      <c r="QGN175" s="72"/>
      <c r="QGO175" s="72"/>
      <c r="QGP175" s="72"/>
      <c r="QGQ175" s="72"/>
      <c r="QGR175" s="72"/>
      <c r="QGS175" s="72"/>
      <c r="QGT175" s="72"/>
      <c r="QGU175" s="72"/>
      <c r="QGV175" s="72"/>
      <c r="QGW175" s="71"/>
      <c r="QGX175" s="71"/>
      <c r="QGY175" s="71"/>
      <c r="QGZ175" s="71"/>
      <c r="QHA175" s="71"/>
      <c r="QHB175" s="71"/>
      <c r="QHC175" s="71"/>
      <c r="QHD175" s="72"/>
      <c r="QHE175" s="72"/>
      <c r="QHF175" s="72"/>
      <c r="QHG175" s="72"/>
      <c r="QHH175" s="72"/>
      <c r="QHI175" s="72"/>
      <c r="QHJ175" s="72"/>
      <c r="QHK175" s="72"/>
      <c r="QHL175" s="72"/>
      <c r="QHM175" s="71"/>
      <c r="QHN175" s="71"/>
      <c r="QHO175" s="71"/>
      <c r="QHP175" s="71"/>
      <c r="QHQ175" s="71"/>
      <c r="QHR175" s="71"/>
      <c r="QHS175" s="71"/>
      <c r="QHT175" s="72"/>
      <c r="QHU175" s="72"/>
      <c r="QHV175" s="72"/>
      <c r="QHW175" s="72"/>
      <c r="QHX175" s="72"/>
      <c r="QHY175" s="72"/>
      <c r="QHZ175" s="72"/>
      <c r="QIA175" s="72"/>
      <c r="QIB175" s="72"/>
      <c r="QIC175" s="71"/>
      <c r="QID175" s="71"/>
      <c r="QIE175" s="71"/>
      <c r="QIF175" s="71"/>
      <c r="QIG175" s="71"/>
      <c r="QIH175" s="71"/>
      <c r="QII175" s="71"/>
      <c r="QIJ175" s="72"/>
      <c r="QIK175" s="72"/>
      <c r="QIL175" s="72"/>
      <c r="QIM175" s="72"/>
      <c r="QIN175" s="72"/>
      <c r="QIO175" s="72"/>
      <c r="QIP175" s="72"/>
      <c r="QIQ175" s="72"/>
      <c r="QIR175" s="72"/>
      <c r="QIS175" s="71"/>
      <c r="QIT175" s="71"/>
      <c r="QIU175" s="71"/>
      <c r="QIV175" s="71"/>
      <c r="QIW175" s="71"/>
      <c r="QIX175" s="71"/>
      <c r="QIY175" s="71"/>
      <c r="QIZ175" s="72"/>
      <c r="QJA175" s="72"/>
      <c r="QJB175" s="72"/>
      <c r="QJC175" s="72"/>
      <c r="QJD175" s="72"/>
      <c r="QJE175" s="72"/>
      <c r="QJF175" s="72"/>
      <c r="QJG175" s="72"/>
      <c r="QJH175" s="72"/>
      <c r="QJI175" s="71"/>
      <c r="QJJ175" s="71"/>
      <c r="QJK175" s="71"/>
      <c r="QJL175" s="71"/>
      <c r="QJM175" s="71"/>
      <c r="QJN175" s="71"/>
      <c r="QJO175" s="71"/>
      <c r="QJP175" s="72"/>
      <c r="QJQ175" s="72"/>
      <c r="QJR175" s="72"/>
      <c r="QJS175" s="72"/>
      <c r="QJT175" s="72"/>
      <c r="QJU175" s="72"/>
      <c r="QJV175" s="72"/>
      <c r="QJW175" s="72"/>
      <c r="QJX175" s="72"/>
      <c r="QJY175" s="71"/>
      <c r="QJZ175" s="71"/>
      <c r="QKA175" s="71"/>
      <c r="QKB175" s="71"/>
      <c r="QKC175" s="71"/>
      <c r="QKD175" s="71"/>
      <c r="QKE175" s="71"/>
      <c r="QKF175" s="72"/>
      <c r="QKG175" s="72"/>
      <c r="QKH175" s="72"/>
      <c r="QKI175" s="72"/>
      <c r="QKJ175" s="72"/>
      <c r="QKK175" s="72"/>
      <c r="QKL175" s="72"/>
      <c r="QKM175" s="72"/>
      <c r="QKN175" s="72"/>
      <c r="QKO175" s="71"/>
      <c r="QKP175" s="71"/>
      <c r="QKQ175" s="71"/>
      <c r="QKR175" s="71"/>
      <c r="QKS175" s="71"/>
      <c r="QKT175" s="71"/>
      <c r="QKU175" s="71"/>
      <c r="QKV175" s="72"/>
      <c r="QKW175" s="72"/>
      <c r="QKX175" s="72"/>
      <c r="QKY175" s="72"/>
      <c r="QKZ175" s="72"/>
      <c r="QLA175" s="72"/>
      <c r="QLB175" s="72"/>
      <c r="QLC175" s="72"/>
      <c r="QLD175" s="72"/>
      <c r="QLE175" s="71"/>
      <c r="QLF175" s="71"/>
      <c r="QLG175" s="71"/>
      <c r="QLH175" s="71"/>
      <c r="QLI175" s="71"/>
      <c r="QLJ175" s="71"/>
      <c r="QLK175" s="71"/>
      <c r="QLL175" s="72"/>
      <c r="QLM175" s="72"/>
      <c r="QLN175" s="72"/>
      <c r="QLO175" s="72"/>
      <c r="QLP175" s="72"/>
      <c r="QLQ175" s="72"/>
      <c r="QLR175" s="72"/>
      <c r="QLS175" s="72"/>
      <c r="QLT175" s="72"/>
      <c r="QLU175" s="71"/>
      <c r="QLV175" s="71"/>
      <c r="QLW175" s="71"/>
      <c r="QLX175" s="71"/>
      <c r="QLY175" s="71"/>
      <c r="QLZ175" s="71"/>
      <c r="QMA175" s="71"/>
      <c r="QMB175" s="72"/>
      <c r="QMC175" s="72"/>
      <c r="QMD175" s="72"/>
      <c r="QME175" s="72"/>
      <c r="QMF175" s="72"/>
      <c r="QMG175" s="72"/>
      <c r="QMH175" s="72"/>
      <c r="QMI175" s="72"/>
      <c r="QMJ175" s="72"/>
      <c r="QMK175" s="71"/>
      <c r="QML175" s="71"/>
      <c r="QMM175" s="71"/>
      <c r="QMN175" s="71"/>
      <c r="QMO175" s="71"/>
      <c r="QMP175" s="71"/>
      <c r="QMQ175" s="71"/>
      <c r="QMR175" s="72"/>
      <c r="QMS175" s="72"/>
      <c r="QMT175" s="72"/>
      <c r="QMU175" s="72"/>
      <c r="QMV175" s="72"/>
      <c r="QMW175" s="72"/>
      <c r="QMX175" s="72"/>
      <c r="QMY175" s="72"/>
      <c r="QMZ175" s="72"/>
      <c r="QNA175" s="71"/>
      <c r="QNB175" s="71"/>
      <c r="QNC175" s="71"/>
      <c r="QND175" s="71"/>
      <c r="QNE175" s="71"/>
      <c r="QNF175" s="71"/>
      <c r="QNG175" s="71"/>
      <c r="QNH175" s="72"/>
      <c r="QNI175" s="72"/>
      <c r="QNJ175" s="72"/>
      <c r="QNK175" s="72"/>
      <c r="QNL175" s="72"/>
      <c r="QNM175" s="72"/>
      <c r="QNN175" s="72"/>
      <c r="QNO175" s="72"/>
      <c r="QNP175" s="72"/>
      <c r="QNQ175" s="71"/>
      <c r="QNR175" s="71"/>
      <c r="QNS175" s="71"/>
      <c r="QNT175" s="71"/>
      <c r="QNU175" s="71"/>
      <c r="QNV175" s="71"/>
      <c r="QNW175" s="71"/>
      <c r="QNX175" s="72"/>
      <c r="QNY175" s="72"/>
      <c r="QNZ175" s="72"/>
      <c r="QOA175" s="72"/>
      <c r="QOB175" s="72"/>
      <c r="QOC175" s="72"/>
      <c r="QOD175" s="72"/>
      <c r="QOE175" s="72"/>
      <c r="QOF175" s="72"/>
      <c r="QOG175" s="71"/>
      <c r="QOH175" s="71"/>
      <c r="QOI175" s="71"/>
      <c r="QOJ175" s="71"/>
      <c r="QOK175" s="71"/>
      <c r="QOL175" s="71"/>
      <c r="QOM175" s="71"/>
      <c r="QON175" s="72"/>
      <c r="QOO175" s="72"/>
      <c r="QOP175" s="72"/>
      <c r="QOQ175" s="72"/>
      <c r="QOR175" s="72"/>
      <c r="QOS175" s="72"/>
      <c r="QOT175" s="72"/>
      <c r="QOU175" s="72"/>
      <c r="QOV175" s="72"/>
      <c r="QOW175" s="71"/>
      <c r="QOX175" s="71"/>
      <c r="QOY175" s="71"/>
      <c r="QOZ175" s="71"/>
      <c r="QPA175" s="71"/>
      <c r="QPB175" s="71"/>
      <c r="QPC175" s="71"/>
      <c r="QPD175" s="72"/>
      <c r="QPE175" s="72"/>
      <c r="QPF175" s="72"/>
      <c r="QPG175" s="72"/>
      <c r="QPH175" s="72"/>
      <c r="QPI175" s="72"/>
      <c r="QPJ175" s="72"/>
      <c r="QPK175" s="72"/>
      <c r="QPL175" s="72"/>
      <c r="QPM175" s="71"/>
      <c r="QPN175" s="71"/>
      <c r="QPO175" s="71"/>
      <c r="QPP175" s="71"/>
      <c r="QPQ175" s="71"/>
      <c r="QPR175" s="71"/>
      <c r="QPS175" s="71"/>
      <c r="QPT175" s="72"/>
      <c r="QPU175" s="72"/>
      <c r="QPV175" s="72"/>
      <c r="QPW175" s="72"/>
      <c r="QPX175" s="72"/>
      <c r="QPY175" s="72"/>
      <c r="QPZ175" s="72"/>
      <c r="QQA175" s="72"/>
      <c r="QQB175" s="72"/>
      <c r="QQC175" s="71"/>
      <c r="QQD175" s="71"/>
      <c r="QQE175" s="71"/>
      <c r="QQF175" s="71"/>
      <c r="QQG175" s="71"/>
      <c r="QQH175" s="71"/>
      <c r="QQI175" s="71"/>
      <c r="QQJ175" s="72"/>
      <c r="QQK175" s="72"/>
      <c r="QQL175" s="72"/>
      <c r="QQM175" s="72"/>
      <c r="QQN175" s="72"/>
      <c r="QQO175" s="72"/>
      <c r="QQP175" s="72"/>
      <c r="QQQ175" s="72"/>
      <c r="QQR175" s="72"/>
      <c r="QQS175" s="71"/>
      <c r="QQT175" s="71"/>
      <c r="QQU175" s="71"/>
      <c r="QQV175" s="71"/>
      <c r="QQW175" s="71"/>
      <c r="QQX175" s="71"/>
      <c r="QQY175" s="71"/>
      <c r="QQZ175" s="72"/>
      <c r="QRA175" s="72"/>
      <c r="QRB175" s="72"/>
      <c r="QRC175" s="72"/>
      <c r="QRD175" s="72"/>
      <c r="QRE175" s="72"/>
      <c r="QRF175" s="72"/>
      <c r="QRG175" s="72"/>
      <c r="QRH175" s="72"/>
      <c r="QRI175" s="71"/>
      <c r="QRJ175" s="71"/>
      <c r="QRK175" s="71"/>
      <c r="QRL175" s="71"/>
      <c r="QRM175" s="71"/>
      <c r="QRN175" s="71"/>
      <c r="QRO175" s="71"/>
      <c r="QRP175" s="72"/>
      <c r="QRQ175" s="72"/>
      <c r="QRR175" s="72"/>
      <c r="QRS175" s="72"/>
      <c r="QRT175" s="72"/>
      <c r="QRU175" s="72"/>
      <c r="QRV175" s="72"/>
      <c r="QRW175" s="72"/>
      <c r="QRX175" s="72"/>
      <c r="QRY175" s="71"/>
      <c r="QRZ175" s="71"/>
      <c r="QSA175" s="71"/>
      <c r="QSB175" s="71"/>
      <c r="QSC175" s="71"/>
      <c r="QSD175" s="71"/>
      <c r="QSE175" s="71"/>
      <c r="QSF175" s="72"/>
      <c r="QSG175" s="72"/>
      <c r="QSH175" s="72"/>
      <c r="QSI175" s="72"/>
      <c r="QSJ175" s="72"/>
      <c r="QSK175" s="72"/>
      <c r="QSL175" s="72"/>
      <c r="QSM175" s="72"/>
      <c r="QSN175" s="72"/>
      <c r="QSO175" s="71"/>
      <c r="QSP175" s="71"/>
      <c r="QSQ175" s="71"/>
      <c r="QSR175" s="71"/>
      <c r="QSS175" s="71"/>
      <c r="QST175" s="71"/>
      <c r="QSU175" s="71"/>
      <c r="QSV175" s="72"/>
      <c r="QSW175" s="72"/>
      <c r="QSX175" s="72"/>
      <c r="QSY175" s="72"/>
      <c r="QSZ175" s="72"/>
      <c r="QTA175" s="72"/>
      <c r="QTB175" s="72"/>
      <c r="QTC175" s="72"/>
      <c r="QTD175" s="72"/>
      <c r="QTE175" s="71"/>
      <c r="QTF175" s="71"/>
      <c r="QTG175" s="71"/>
      <c r="QTH175" s="71"/>
      <c r="QTI175" s="71"/>
      <c r="QTJ175" s="71"/>
      <c r="QTK175" s="71"/>
      <c r="QTL175" s="72"/>
      <c r="QTM175" s="72"/>
      <c r="QTN175" s="72"/>
      <c r="QTO175" s="72"/>
      <c r="QTP175" s="72"/>
      <c r="QTQ175" s="72"/>
      <c r="QTR175" s="72"/>
      <c r="QTS175" s="72"/>
      <c r="QTT175" s="72"/>
      <c r="QTU175" s="71"/>
      <c r="QTV175" s="71"/>
      <c r="QTW175" s="71"/>
      <c r="QTX175" s="71"/>
      <c r="QTY175" s="71"/>
      <c r="QTZ175" s="71"/>
      <c r="QUA175" s="71"/>
      <c r="QUB175" s="72"/>
      <c r="QUC175" s="72"/>
      <c r="QUD175" s="72"/>
      <c r="QUE175" s="72"/>
      <c r="QUF175" s="72"/>
      <c r="QUG175" s="72"/>
      <c r="QUH175" s="72"/>
      <c r="QUI175" s="72"/>
      <c r="QUJ175" s="72"/>
      <c r="QUK175" s="71"/>
      <c r="QUL175" s="71"/>
      <c r="QUM175" s="71"/>
      <c r="QUN175" s="71"/>
      <c r="QUO175" s="71"/>
      <c r="QUP175" s="71"/>
      <c r="QUQ175" s="71"/>
      <c r="QUR175" s="72"/>
      <c r="QUS175" s="72"/>
      <c r="QUT175" s="72"/>
      <c r="QUU175" s="72"/>
      <c r="QUV175" s="72"/>
      <c r="QUW175" s="72"/>
      <c r="QUX175" s="72"/>
      <c r="QUY175" s="72"/>
      <c r="QUZ175" s="72"/>
      <c r="QVA175" s="71"/>
      <c r="QVB175" s="71"/>
      <c r="QVC175" s="71"/>
      <c r="QVD175" s="71"/>
      <c r="QVE175" s="71"/>
      <c r="QVF175" s="71"/>
      <c r="QVG175" s="71"/>
      <c r="QVH175" s="72"/>
      <c r="QVI175" s="72"/>
      <c r="QVJ175" s="72"/>
      <c r="QVK175" s="72"/>
      <c r="QVL175" s="72"/>
      <c r="QVM175" s="72"/>
      <c r="QVN175" s="72"/>
      <c r="QVO175" s="72"/>
      <c r="QVP175" s="72"/>
      <c r="QVQ175" s="71"/>
      <c r="QVR175" s="71"/>
      <c r="QVS175" s="71"/>
      <c r="QVT175" s="71"/>
      <c r="QVU175" s="71"/>
      <c r="QVV175" s="71"/>
      <c r="QVW175" s="71"/>
      <c r="QVX175" s="72"/>
      <c r="QVY175" s="72"/>
      <c r="QVZ175" s="72"/>
      <c r="QWA175" s="72"/>
      <c r="QWB175" s="72"/>
      <c r="QWC175" s="72"/>
      <c r="QWD175" s="72"/>
      <c r="QWE175" s="72"/>
      <c r="QWF175" s="72"/>
      <c r="QWG175" s="71"/>
      <c r="QWH175" s="71"/>
      <c r="QWI175" s="71"/>
      <c r="QWJ175" s="71"/>
      <c r="QWK175" s="71"/>
      <c r="QWL175" s="71"/>
      <c r="QWM175" s="71"/>
      <c r="QWN175" s="72"/>
      <c r="QWO175" s="72"/>
      <c r="QWP175" s="72"/>
      <c r="QWQ175" s="72"/>
      <c r="QWR175" s="72"/>
      <c r="QWS175" s="72"/>
      <c r="QWT175" s="72"/>
      <c r="QWU175" s="72"/>
      <c r="QWV175" s="72"/>
      <c r="QWW175" s="71"/>
      <c r="QWX175" s="71"/>
      <c r="QWY175" s="71"/>
      <c r="QWZ175" s="71"/>
      <c r="QXA175" s="71"/>
      <c r="QXB175" s="71"/>
      <c r="QXC175" s="71"/>
      <c r="QXD175" s="72"/>
      <c r="QXE175" s="72"/>
      <c r="QXF175" s="72"/>
      <c r="QXG175" s="72"/>
      <c r="QXH175" s="72"/>
      <c r="QXI175" s="72"/>
      <c r="QXJ175" s="72"/>
      <c r="QXK175" s="72"/>
      <c r="QXL175" s="72"/>
      <c r="QXM175" s="71"/>
      <c r="QXN175" s="71"/>
      <c r="QXO175" s="71"/>
      <c r="QXP175" s="71"/>
      <c r="QXQ175" s="71"/>
      <c r="QXR175" s="71"/>
      <c r="QXS175" s="71"/>
      <c r="QXT175" s="72"/>
      <c r="QXU175" s="72"/>
      <c r="QXV175" s="72"/>
      <c r="QXW175" s="72"/>
      <c r="QXX175" s="72"/>
      <c r="QXY175" s="72"/>
      <c r="QXZ175" s="72"/>
      <c r="QYA175" s="72"/>
      <c r="QYB175" s="72"/>
      <c r="QYC175" s="71"/>
      <c r="QYD175" s="71"/>
      <c r="QYE175" s="71"/>
      <c r="QYF175" s="71"/>
      <c r="QYG175" s="71"/>
      <c r="QYH175" s="71"/>
      <c r="QYI175" s="71"/>
      <c r="QYJ175" s="72"/>
      <c r="QYK175" s="72"/>
      <c r="QYL175" s="72"/>
      <c r="QYM175" s="72"/>
      <c r="QYN175" s="72"/>
      <c r="QYO175" s="72"/>
      <c r="QYP175" s="72"/>
      <c r="QYQ175" s="72"/>
      <c r="QYR175" s="72"/>
      <c r="QYS175" s="71"/>
      <c r="QYT175" s="71"/>
      <c r="QYU175" s="71"/>
      <c r="QYV175" s="71"/>
      <c r="QYW175" s="71"/>
      <c r="QYX175" s="71"/>
      <c r="QYY175" s="71"/>
      <c r="QYZ175" s="72"/>
      <c r="QZA175" s="72"/>
      <c r="QZB175" s="72"/>
      <c r="QZC175" s="72"/>
      <c r="QZD175" s="72"/>
      <c r="QZE175" s="72"/>
      <c r="QZF175" s="72"/>
      <c r="QZG175" s="72"/>
      <c r="QZH175" s="72"/>
      <c r="QZI175" s="71"/>
      <c r="QZJ175" s="71"/>
      <c r="QZK175" s="71"/>
      <c r="QZL175" s="71"/>
      <c r="QZM175" s="71"/>
      <c r="QZN175" s="71"/>
      <c r="QZO175" s="71"/>
      <c r="QZP175" s="72"/>
      <c r="QZQ175" s="72"/>
      <c r="QZR175" s="72"/>
      <c r="QZS175" s="72"/>
      <c r="QZT175" s="72"/>
      <c r="QZU175" s="72"/>
      <c r="QZV175" s="72"/>
      <c r="QZW175" s="72"/>
      <c r="QZX175" s="72"/>
      <c r="QZY175" s="71"/>
      <c r="QZZ175" s="71"/>
      <c r="RAA175" s="71"/>
      <c r="RAB175" s="71"/>
      <c r="RAC175" s="71"/>
      <c r="RAD175" s="71"/>
      <c r="RAE175" s="71"/>
      <c r="RAF175" s="72"/>
      <c r="RAG175" s="72"/>
      <c r="RAH175" s="72"/>
      <c r="RAI175" s="72"/>
      <c r="RAJ175" s="72"/>
      <c r="RAK175" s="72"/>
      <c r="RAL175" s="72"/>
      <c r="RAM175" s="72"/>
      <c r="RAN175" s="72"/>
      <c r="RAO175" s="71"/>
      <c r="RAP175" s="71"/>
      <c r="RAQ175" s="71"/>
      <c r="RAR175" s="71"/>
      <c r="RAS175" s="71"/>
      <c r="RAT175" s="71"/>
      <c r="RAU175" s="71"/>
      <c r="RAV175" s="72"/>
      <c r="RAW175" s="72"/>
      <c r="RAX175" s="72"/>
      <c r="RAY175" s="72"/>
      <c r="RAZ175" s="72"/>
      <c r="RBA175" s="72"/>
      <c r="RBB175" s="72"/>
      <c r="RBC175" s="72"/>
      <c r="RBD175" s="72"/>
      <c r="RBE175" s="71"/>
      <c r="RBF175" s="71"/>
      <c r="RBG175" s="71"/>
      <c r="RBH175" s="71"/>
      <c r="RBI175" s="71"/>
      <c r="RBJ175" s="71"/>
      <c r="RBK175" s="71"/>
      <c r="RBL175" s="72"/>
      <c r="RBM175" s="72"/>
      <c r="RBN175" s="72"/>
      <c r="RBO175" s="72"/>
      <c r="RBP175" s="72"/>
      <c r="RBQ175" s="72"/>
      <c r="RBR175" s="72"/>
      <c r="RBS175" s="72"/>
      <c r="RBT175" s="72"/>
      <c r="RBU175" s="71"/>
      <c r="RBV175" s="71"/>
      <c r="RBW175" s="71"/>
      <c r="RBX175" s="71"/>
      <c r="RBY175" s="71"/>
      <c r="RBZ175" s="71"/>
      <c r="RCA175" s="71"/>
      <c r="RCB175" s="72"/>
      <c r="RCC175" s="72"/>
      <c r="RCD175" s="72"/>
      <c r="RCE175" s="72"/>
      <c r="RCF175" s="72"/>
      <c r="RCG175" s="72"/>
      <c r="RCH175" s="72"/>
      <c r="RCI175" s="72"/>
      <c r="RCJ175" s="72"/>
      <c r="RCK175" s="71"/>
      <c r="RCL175" s="71"/>
      <c r="RCM175" s="71"/>
      <c r="RCN175" s="71"/>
      <c r="RCO175" s="71"/>
      <c r="RCP175" s="71"/>
      <c r="RCQ175" s="71"/>
      <c r="RCR175" s="72"/>
      <c r="RCS175" s="72"/>
      <c r="RCT175" s="72"/>
      <c r="RCU175" s="72"/>
      <c r="RCV175" s="72"/>
      <c r="RCW175" s="72"/>
      <c r="RCX175" s="72"/>
      <c r="RCY175" s="72"/>
      <c r="RCZ175" s="72"/>
      <c r="RDA175" s="71"/>
      <c r="RDB175" s="71"/>
      <c r="RDC175" s="71"/>
      <c r="RDD175" s="71"/>
      <c r="RDE175" s="71"/>
      <c r="RDF175" s="71"/>
      <c r="RDG175" s="71"/>
      <c r="RDH175" s="72"/>
      <c r="RDI175" s="72"/>
      <c r="RDJ175" s="72"/>
      <c r="RDK175" s="72"/>
      <c r="RDL175" s="72"/>
      <c r="RDM175" s="72"/>
      <c r="RDN175" s="72"/>
      <c r="RDO175" s="72"/>
      <c r="RDP175" s="72"/>
      <c r="RDQ175" s="71"/>
      <c r="RDR175" s="71"/>
      <c r="RDS175" s="71"/>
      <c r="RDT175" s="71"/>
      <c r="RDU175" s="71"/>
      <c r="RDV175" s="71"/>
      <c r="RDW175" s="71"/>
      <c r="RDX175" s="72"/>
      <c r="RDY175" s="72"/>
      <c r="RDZ175" s="72"/>
      <c r="REA175" s="72"/>
      <c r="REB175" s="72"/>
      <c r="REC175" s="72"/>
      <c r="RED175" s="72"/>
      <c r="REE175" s="72"/>
      <c r="REF175" s="72"/>
      <c r="REG175" s="71"/>
      <c r="REH175" s="71"/>
      <c r="REI175" s="71"/>
      <c r="REJ175" s="71"/>
      <c r="REK175" s="71"/>
      <c r="REL175" s="71"/>
      <c r="REM175" s="71"/>
      <c r="REN175" s="72"/>
      <c r="REO175" s="72"/>
      <c r="REP175" s="72"/>
      <c r="REQ175" s="72"/>
      <c r="RER175" s="72"/>
      <c r="RES175" s="72"/>
      <c r="RET175" s="72"/>
      <c r="REU175" s="72"/>
      <c r="REV175" s="72"/>
      <c r="REW175" s="71"/>
      <c r="REX175" s="71"/>
      <c r="REY175" s="71"/>
      <c r="REZ175" s="71"/>
      <c r="RFA175" s="71"/>
      <c r="RFB175" s="71"/>
      <c r="RFC175" s="71"/>
      <c r="RFD175" s="72"/>
      <c r="RFE175" s="72"/>
      <c r="RFF175" s="72"/>
      <c r="RFG175" s="72"/>
      <c r="RFH175" s="72"/>
      <c r="RFI175" s="72"/>
      <c r="RFJ175" s="72"/>
      <c r="RFK175" s="72"/>
      <c r="RFL175" s="72"/>
      <c r="RFM175" s="71"/>
      <c r="RFN175" s="71"/>
      <c r="RFO175" s="71"/>
      <c r="RFP175" s="71"/>
      <c r="RFQ175" s="71"/>
      <c r="RFR175" s="71"/>
      <c r="RFS175" s="71"/>
      <c r="RFT175" s="72"/>
      <c r="RFU175" s="72"/>
      <c r="RFV175" s="72"/>
      <c r="RFW175" s="72"/>
      <c r="RFX175" s="72"/>
      <c r="RFY175" s="72"/>
      <c r="RFZ175" s="72"/>
      <c r="RGA175" s="72"/>
      <c r="RGB175" s="72"/>
      <c r="RGC175" s="71"/>
      <c r="RGD175" s="71"/>
      <c r="RGE175" s="71"/>
      <c r="RGF175" s="71"/>
      <c r="RGG175" s="71"/>
      <c r="RGH175" s="71"/>
      <c r="RGI175" s="71"/>
      <c r="RGJ175" s="72"/>
      <c r="RGK175" s="72"/>
      <c r="RGL175" s="72"/>
      <c r="RGM175" s="72"/>
      <c r="RGN175" s="72"/>
      <c r="RGO175" s="72"/>
      <c r="RGP175" s="72"/>
      <c r="RGQ175" s="72"/>
      <c r="RGR175" s="72"/>
      <c r="RGS175" s="71"/>
      <c r="RGT175" s="71"/>
      <c r="RGU175" s="71"/>
      <c r="RGV175" s="71"/>
      <c r="RGW175" s="71"/>
      <c r="RGX175" s="71"/>
      <c r="RGY175" s="71"/>
      <c r="RGZ175" s="72"/>
      <c r="RHA175" s="72"/>
      <c r="RHB175" s="72"/>
      <c r="RHC175" s="72"/>
      <c r="RHD175" s="72"/>
      <c r="RHE175" s="72"/>
      <c r="RHF175" s="72"/>
      <c r="RHG175" s="72"/>
      <c r="RHH175" s="72"/>
      <c r="RHI175" s="71"/>
      <c r="RHJ175" s="71"/>
      <c r="RHK175" s="71"/>
      <c r="RHL175" s="71"/>
      <c r="RHM175" s="71"/>
      <c r="RHN175" s="71"/>
      <c r="RHO175" s="71"/>
      <c r="RHP175" s="72"/>
      <c r="RHQ175" s="72"/>
      <c r="RHR175" s="72"/>
      <c r="RHS175" s="72"/>
      <c r="RHT175" s="72"/>
      <c r="RHU175" s="72"/>
      <c r="RHV175" s="72"/>
      <c r="RHW175" s="72"/>
      <c r="RHX175" s="72"/>
      <c r="RHY175" s="71"/>
      <c r="RHZ175" s="71"/>
      <c r="RIA175" s="71"/>
      <c r="RIB175" s="71"/>
      <c r="RIC175" s="71"/>
      <c r="RID175" s="71"/>
      <c r="RIE175" s="71"/>
      <c r="RIF175" s="72"/>
      <c r="RIG175" s="72"/>
      <c r="RIH175" s="72"/>
      <c r="RII175" s="72"/>
      <c r="RIJ175" s="72"/>
      <c r="RIK175" s="72"/>
      <c r="RIL175" s="72"/>
      <c r="RIM175" s="72"/>
      <c r="RIN175" s="72"/>
      <c r="RIO175" s="71"/>
      <c r="RIP175" s="71"/>
      <c r="RIQ175" s="71"/>
      <c r="RIR175" s="71"/>
      <c r="RIS175" s="71"/>
      <c r="RIT175" s="71"/>
      <c r="RIU175" s="71"/>
      <c r="RIV175" s="72"/>
      <c r="RIW175" s="72"/>
      <c r="RIX175" s="72"/>
      <c r="RIY175" s="72"/>
      <c r="RIZ175" s="72"/>
      <c r="RJA175" s="72"/>
      <c r="RJB175" s="72"/>
      <c r="RJC175" s="72"/>
      <c r="RJD175" s="72"/>
      <c r="RJE175" s="71"/>
      <c r="RJF175" s="71"/>
      <c r="RJG175" s="71"/>
      <c r="RJH175" s="71"/>
      <c r="RJI175" s="71"/>
      <c r="RJJ175" s="71"/>
      <c r="RJK175" s="71"/>
      <c r="RJL175" s="72"/>
      <c r="RJM175" s="72"/>
      <c r="RJN175" s="72"/>
      <c r="RJO175" s="72"/>
      <c r="RJP175" s="72"/>
      <c r="RJQ175" s="72"/>
      <c r="RJR175" s="72"/>
      <c r="RJS175" s="72"/>
      <c r="RJT175" s="72"/>
      <c r="RJU175" s="71"/>
      <c r="RJV175" s="71"/>
      <c r="RJW175" s="71"/>
      <c r="RJX175" s="71"/>
      <c r="RJY175" s="71"/>
      <c r="RJZ175" s="71"/>
      <c r="RKA175" s="71"/>
      <c r="RKB175" s="72"/>
      <c r="RKC175" s="72"/>
      <c r="RKD175" s="72"/>
      <c r="RKE175" s="72"/>
      <c r="RKF175" s="72"/>
      <c r="RKG175" s="72"/>
      <c r="RKH175" s="72"/>
      <c r="RKI175" s="72"/>
      <c r="RKJ175" s="72"/>
      <c r="RKK175" s="71"/>
      <c r="RKL175" s="71"/>
      <c r="RKM175" s="71"/>
      <c r="RKN175" s="71"/>
      <c r="RKO175" s="71"/>
      <c r="RKP175" s="71"/>
      <c r="RKQ175" s="71"/>
      <c r="RKR175" s="72"/>
      <c r="RKS175" s="72"/>
      <c r="RKT175" s="72"/>
      <c r="RKU175" s="72"/>
      <c r="RKV175" s="72"/>
      <c r="RKW175" s="72"/>
      <c r="RKX175" s="72"/>
      <c r="RKY175" s="72"/>
      <c r="RKZ175" s="72"/>
      <c r="RLA175" s="71"/>
      <c r="RLB175" s="71"/>
      <c r="RLC175" s="71"/>
      <c r="RLD175" s="71"/>
      <c r="RLE175" s="71"/>
      <c r="RLF175" s="71"/>
      <c r="RLG175" s="71"/>
      <c r="RLH175" s="72"/>
      <c r="RLI175" s="72"/>
      <c r="RLJ175" s="72"/>
      <c r="RLK175" s="72"/>
      <c r="RLL175" s="72"/>
      <c r="RLM175" s="72"/>
      <c r="RLN175" s="72"/>
      <c r="RLO175" s="72"/>
      <c r="RLP175" s="72"/>
      <c r="RLQ175" s="71"/>
      <c r="RLR175" s="71"/>
      <c r="RLS175" s="71"/>
      <c r="RLT175" s="71"/>
      <c r="RLU175" s="71"/>
      <c r="RLV175" s="71"/>
      <c r="RLW175" s="71"/>
      <c r="RLX175" s="72"/>
      <c r="RLY175" s="72"/>
      <c r="RLZ175" s="72"/>
      <c r="RMA175" s="72"/>
      <c r="RMB175" s="72"/>
      <c r="RMC175" s="72"/>
      <c r="RMD175" s="72"/>
      <c r="RME175" s="72"/>
      <c r="RMF175" s="72"/>
      <c r="RMG175" s="71"/>
      <c r="RMH175" s="71"/>
      <c r="RMI175" s="71"/>
      <c r="RMJ175" s="71"/>
      <c r="RMK175" s="71"/>
      <c r="RML175" s="71"/>
      <c r="RMM175" s="71"/>
      <c r="RMN175" s="72"/>
      <c r="RMO175" s="72"/>
      <c r="RMP175" s="72"/>
      <c r="RMQ175" s="72"/>
      <c r="RMR175" s="72"/>
      <c r="RMS175" s="72"/>
      <c r="RMT175" s="72"/>
      <c r="RMU175" s="72"/>
      <c r="RMV175" s="72"/>
      <c r="RMW175" s="71"/>
      <c r="RMX175" s="71"/>
      <c r="RMY175" s="71"/>
      <c r="RMZ175" s="71"/>
      <c r="RNA175" s="71"/>
      <c r="RNB175" s="71"/>
      <c r="RNC175" s="71"/>
      <c r="RND175" s="72"/>
      <c r="RNE175" s="72"/>
      <c r="RNF175" s="72"/>
      <c r="RNG175" s="72"/>
      <c r="RNH175" s="72"/>
      <c r="RNI175" s="72"/>
      <c r="RNJ175" s="72"/>
      <c r="RNK175" s="72"/>
      <c r="RNL175" s="72"/>
      <c r="RNM175" s="71"/>
      <c r="RNN175" s="71"/>
      <c r="RNO175" s="71"/>
      <c r="RNP175" s="71"/>
      <c r="RNQ175" s="71"/>
      <c r="RNR175" s="71"/>
      <c r="RNS175" s="71"/>
      <c r="RNT175" s="72"/>
      <c r="RNU175" s="72"/>
      <c r="RNV175" s="72"/>
      <c r="RNW175" s="72"/>
      <c r="RNX175" s="72"/>
      <c r="RNY175" s="72"/>
      <c r="RNZ175" s="72"/>
      <c r="ROA175" s="72"/>
      <c r="ROB175" s="72"/>
      <c r="ROC175" s="71"/>
      <c r="ROD175" s="71"/>
      <c r="ROE175" s="71"/>
      <c r="ROF175" s="71"/>
      <c r="ROG175" s="71"/>
      <c r="ROH175" s="71"/>
      <c r="ROI175" s="71"/>
      <c r="ROJ175" s="72"/>
      <c r="ROK175" s="72"/>
      <c r="ROL175" s="72"/>
      <c r="ROM175" s="72"/>
      <c r="RON175" s="72"/>
      <c r="ROO175" s="72"/>
      <c r="ROP175" s="72"/>
      <c r="ROQ175" s="72"/>
      <c r="ROR175" s="72"/>
      <c r="ROS175" s="71"/>
      <c r="ROT175" s="71"/>
      <c r="ROU175" s="71"/>
      <c r="ROV175" s="71"/>
      <c r="ROW175" s="71"/>
      <c r="ROX175" s="71"/>
      <c r="ROY175" s="71"/>
      <c r="ROZ175" s="72"/>
      <c r="RPA175" s="72"/>
      <c r="RPB175" s="72"/>
      <c r="RPC175" s="72"/>
      <c r="RPD175" s="72"/>
      <c r="RPE175" s="72"/>
      <c r="RPF175" s="72"/>
      <c r="RPG175" s="72"/>
      <c r="RPH175" s="72"/>
      <c r="RPI175" s="71"/>
      <c r="RPJ175" s="71"/>
      <c r="RPK175" s="71"/>
      <c r="RPL175" s="71"/>
      <c r="RPM175" s="71"/>
      <c r="RPN175" s="71"/>
      <c r="RPO175" s="71"/>
      <c r="RPP175" s="72"/>
      <c r="RPQ175" s="72"/>
      <c r="RPR175" s="72"/>
      <c r="RPS175" s="72"/>
      <c r="RPT175" s="72"/>
      <c r="RPU175" s="72"/>
      <c r="RPV175" s="72"/>
      <c r="RPW175" s="72"/>
      <c r="RPX175" s="72"/>
      <c r="RPY175" s="71"/>
      <c r="RPZ175" s="71"/>
      <c r="RQA175" s="71"/>
      <c r="RQB175" s="71"/>
      <c r="RQC175" s="71"/>
      <c r="RQD175" s="71"/>
      <c r="RQE175" s="71"/>
      <c r="RQF175" s="72"/>
      <c r="RQG175" s="72"/>
      <c r="RQH175" s="72"/>
      <c r="RQI175" s="72"/>
      <c r="RQJ175" s="72"/>
      <c r="RQK175" s="72"/>
      <c r="RQL175" s="72"/>
      <c r="RQM175" s="72"/>
      <c r="RQN175" s="72"/>
      <c r="RQO175" s="71"/>
      <c r="RQP175" s="71"/>
      <c r="RQQ175" s="71"/>
      <c r="RQR175" s="71"/>
      <c r="RQS175" s="71"/>
      <c r="RQT175" s="71"/>
      <c r="RQU175" s="71"/>
      <c r="RQV175" s="72"/>
      <c r="RQW175" s="72"/>
      <c r="RQX175" s="72"/>
      <c r="RQY175" s="72"/>
      <c r="RQZ175" s="72"/>
      <c r="RRA175" s="72"/>
      <c r="RRB175" s="72"/>
      <c r="RRC175" s="72"/>
      <c r="RRD175" s="72"/>
      <c r="RRE175" s="71"/>
      <c r="RRF175" s="71"/>
      <c r="RRG175" s="71"/>
      <c r="RRH175" s="71"/>
      <c r="RRI175" s="71"/>
      <c r="RRJ175" s="71"/>
      <c r="RRK175" s="71"/>
      <c r="RRL175" s="72"/>
      <c r="RRM175" s="72"/>
      <c r="RRN175" s="72"/>
      <c r="RRO175" s="72"/>
      <c r="RRP175" s="72"/>
      <c r="RRQ175" s="72"/>
      <c r="RRR175" s="72"/>
      <c r="RRS175" s="72"/>
      <c r="RRT175" s="72"/>
      <c r="RRU175" s="71"/>
      <c r="RRV175" s="71"/>
      <c r="RRW175" s="71"/>
      <c r="RRX175" s="71"/>
      <c r="RRY175" s="71"/>
      <c r="RRZ175" s="71"/>
      <c r="RSA175" s="71"/>
      <c r="RSB175" s="72"/>
      <c r="RSC175" s="72"/>
      <c r="RSD175" s="72"/>
      <c r="RSE175" s="72"/>
      <c r="RSF175" s="72"/>
      <c r="RSG175" s="72"/>
      <c r="RSH175" s="72"/>
      <c r="RSI175" s="72"/>
      <c r="RSJ175" s="72"/>
      <c r="RSK175" s="71"/>
      <c r="RSL175" s="71"/>
      <c r="RSM175" s="71"/>
      <c r="RSN175" s="71"/>
      <c r="RSO175" s="71"/>
      <c r="RSP175" s="71"/>
      <c r="RSQ175" s="71"/>
      <c r="RSR175" s="72"/>
      <c r="RSS175" s="72"/>
      <c r="RST175" s="72"/>
      <c r="RSU175" s="72"/>
      <c r="RSV175" s="72"/>
      <c r="RSW175" s="72"/>
      <c r="RSX175" s="72"/>
      <c r="RSY175" s="72"/>
      <c r="RSZ175" s="72"/>
      <c r="RTA175" s="71"/>
      <c r="RTB175" s="71"/>
      <c r="RTC175" s="71"/>
      <c r="RTD175" s="71"/>
      <c r="RTE175" s="71"/>
      <c r="RTF175" s="71"/>
      <c r="RTG175" s="71"/>
      <c r="RTH175" s="72"/>
      <c r="RTI175" s="72"/>
      <c r="RTJ175" s="72"/>
      <c r="RTK175" s="72"/>
      <c r="RTL175" s="72"/>
      <c r="RTM175" s="72"/>
      <c r="RTN175" s="72"/>
      <c r="RTO175" s="72"/>
      <c r="RTP175" s="72"/>
      <c r="RTQ175" s="71"/>
      <c r="RTR175" s="71"/>
      <c r="RTS175" s="71"/>
      <c r="RTT175" s="71"/>
      <c r="RTU175" s="71"/>
      <c r="RTV175" s="71"/>
      <c r="RTW175" s="71"/>
      <c r="RTX175" s="72"/>
      <c r="RTY175" s="72"/>
      <c r="RTZ175" s="72"/>
      <c r="RUA175" s="72"/>
      <c r="RUB175" s="72"/>
      <c r="RUC175" s="72"/>
      <c r="RUD175" s="72"/>
      <c r="RUE175" s="72"/>
      <c r="RUF175" s="72"/>
      <c r="RUG175" s="71"/>
      <c r="RUH175" s="71"/>
      <c r="RUI175" s="71"/>
      <c r="RUJ175" s="71"/>
      <c r="RUK175" s="71"/>
      <c r="RUL175" s="71"/>
      <c r="RUM175" s="71"/>
      <c r="RUN175" s="72"/>
      <c r="RUO175" s="72"/>
      <c r="RUP175" s="72"/>
      <c r="RUQ175" s="72"/>
      <c r="RUR175" s="72"/>
      <c r="RUS175" s="72"/>
      <c r="RUT175" s="72"/>
      <c r="RUU175" s="72"/>
      <c r="RUV175" s="72"/>
      <c r="RUW175" s="71"/>
      <c r="RUX175" s="71"/>
      <c r="RUY175" s="71"/>
      <c r="RUZ175" s="71"/>
      <c r="RVA175" s="71"/>
      <c r="RVB175" s="71"/>
      <c r="RVC175" s="71"/>
      <c r="RVD175" s="72"/>
      <c r="RVE175" s="72"/>
      <c r="RVF175" s="72"/>
      <c r="RVG175" s="72"/>
      <c r="RVH175" s="72"/>
      <c r="RVI175" s="72"/>
      <c r="RVJ175" s="72"/>
      <c r="RVK175" s="72"/>
      <c r="RVL175" s="72"/>
      <c r="RVM175" s="71"/>
      <c r="RVN175" s="71"/>
      <c r="RVO175" s="71"/>
      <c r="RVP175" s="71"/>
      <c r="RVQ175" s="71"/>
      <c r="RVR175" s="71"/>
      <c r="RVS175" s="71"/>
      <c r="RVT175" s="72"/>
      <c r="RVU175" s="72"/>
      <c r="RVV175" s="72"/>
      <c r="RVW175" s="72"/>
      <c r="RVX175" s="72"/>
      <c r="RVY175" s="72"/>
      <c r="RVZ175" s="72"/>
      <c r="RWA175" s="72"/>
      <c r="RWB175" s="72"/>
      <c r="RWC175" s="71"/>
      <c r="RWD175" s="71"/>
      <c r="RWE175" s="71"/>
      <c r="RWF175" s="71"/>
      <c r="RWG175" s="71"/>
      <c r="RWH175" s="71"/>
      <c r="RWI175" s="71"/>
      <c r="RWJ175" s="72"/>
      <c r="RWK175" s="72"/>
      <c r="RWL175" s="72"/>
      <c r="RWM175" s="72"/>
      <c r="RWN175" s="72"/>
      <c r="RWO175" s="72"/>
      <c r="RWP175" s="72"/>
      <c r="RWQ175" s="72"/>
      <c r="RWR175" s="72"/>
      <c r="RWS175" s="71"/>
      <c r="RWT175" s="71"/>
      <c r="RWU175" s="71"/>
      <c r="RWV175" s="71"/>
      <c r="RWW175" s="71"/>
      <c r="RWX175" s="71"/>
      <c r="RWY175" s="71"/>
      <c r="RWZ175" s="72"/>
      <c r="RXA175" s="72"/>
      <c r="RXB175" s="72"/>
      <c r="RXC175" s="72"/>
      <c r="RXD175" s="72"/>
      <c r="RXE175" s="72"/>
      <c r="RXF175" s="72"/>
      <c r="RXG175" s="72"/>
      <c r="RXH175" s="72"/>
      <c r="RXI175" s="71"/>
      <c r="RXJ175" s="71"/>
      <c r="RXK175" s="71"/>
      <c r="RXL175" s="71"/>
      <c r="RXM175" s="71"/>
      <c r="RXN175" s="71"/>
      <c r="RXO175" s="71"/>
      <c r="RXP175" s="72"/>
      <c r="RXQ175" s="72"/>
      <c r="RXR175" s="72"/>
      <c r="RXS175" s="72"/>
      <c r="RXT175" s="72"/>
      <c r="RXU175" s="72"/>
      <c r="RXV175" s="72"/>
      <c r="RXW175" s="72"/>
      <c r="RXX175" s="72"/>
      <c r="RXY175" s="71"/>
      <c r="RXZ175" s="71"/>
      <c r="RYA175" s="71"/>
      <c r="RYB175" s="71"/>
      <c r="RYC175" s="71"/>
      <c r="RYD175" s="71"/>
      <c r="RYE175" s="71"/>
      <c r="RYF175" s="72"/>
      <c r="RYG175" s="72"/>
      <c r="RYH175" s="72"/>
      <c r="RYI175" s="72"/>
      <c r="RYJ175" s="72"/>
      <c r="RYK175" s="72"/>
      <c r="RYL175" s="72"/>
      <c r="RYM175" s="72"/>
      <c r="RYN175" s="72"/>
      <c r="RYO175" s="71"/>
      <c r="RYP175" s="71"/>
      <c r="RYQ175" s="71"/>
      <c r="RYR175" s="71"/>
      <c r="RYS175" s="71"/>
      <c r="RYT175" s="71"/>
      <c r="RYU175" s="71"/>
      <c r="RYV175" s="72"/>
      <c r="RYW175" s="72"/>
      <c r="RYX175" s="72"/>
      <c r="RYY175" s="72"/>
      <c r="RYZ175" s="72"/>
      <c r="RZA175" s="72"/>
      <c r="RZB175" s="72"/>
      <c r="RZC175" s="72"/>
      <c r="RZD175" s="72"/>
      <c r="RZE175" s="71"/>
      <c r="RZF175" s="71"/>
      <c r="RZG175" s="71"/>
      <c r="RZH175" s="71"/>
      <c r="RZI175" s="71"/>
      <c r="RZJ175" s="71"/>
      <c r="RZK175" s="71"/>
      <c r="RZL175" s="72"/>
      <c r="RZM175" s="72"/>
      <c r="RZN175" s="72"/>
      <c r="RZO175" s="72"/>
      <c r="RZP175" s="72"/>
      <c r="RZQ175" s="72"/>
      <c r="RZR175" s="72"/>
      <c r="RZS175" s="72"/>
      <c r="RZT175" s="72"/>
      <c r="RZU175" s="71"/>
      <c r="RZV175" s="71"/>
      <c r="RZW175" s="71"/>
      <c r="RZX175" s="71"/>
      <c r="RZY175" s="71"/>
      <c r="RZZ175" s="71"/>
      <c r="SAA175" s="71"/>
      <c r="SAB175" s="72"/>
      <c r="SAC175" s="72"/>
      <c r="SAD175" s="72"/>
      <c r="SAE175" s="72"/>
      <c r="SAF175" s="72"/>
      <c r="SAG175" s="72"/>
      <c r="SAH175" s="72"/>
      <c r="SAI175" s="72"/>
      <c r="SAJ175" s="72"/>
      <c r="SAK175" s="71"/>
      <c r="SAL175" s="71"/>
      <c r="SAM175" s="71"/>
      <c r="SAN175" s="71"/>
      <c r="SAO175" s="71"/>
      <c r="SAP175" s="71"/>
      <c r="SAQ175" s="71"/>
      <c r="SAR175" s="72"/>
      <c r="SAS175" s="72"/>
      <c r="SAT175" s="72"/>
      <c r="SAU175" s="72"/>
      <c r="SAV175" s="72"/>
      <c r="SAW175" s="72"/>
      <c r="SAX175" s="72"/>
      <c r="SAY175" s="72"/>
      <c r="SAZ175" s="72"/>
      <c r="SBA175" s="71"/>
      <c r="SBB175" s="71"/>
      <c r="SBC175" s="71"/>
      <c r="SBD175" s="71"/>
      <c r="SBE175" s="71"/>
      <c r="SBF175" s="71"/>
      <c r="SBG175" s="71"/>
      <c r="SBH175" s="72"/>
      <c r="SBI175" s="72"/>
      <c r="SBJ175" s="72"/>
      <c r="SBK175" s="72"/>
      <c r="SBL175" s="72"/>
      <c r="SBM175" s="72"/>
      <c r="SBN175" s="72"/>
      <c r="SBO175" s="72"/>
      <c r="SBP175" s="72"/>
      <c r="SBQ175" s="71"/>
      <c r="SBR175" s="71"/>
      <c r="SBS175" s="71"/>
      <c r="SBT175" s="71"/>
      <c r="SBU175" s="71"/>
      <c r="SBV175" s="71"/>
      <c r="SBW175" s="71"/>
      <c r="SBX175" s="72"/>
      <c r="SBY175" s="72"/>
      <c r="SBZ175" s="72"/>
      <c r="SCA175" s="72"/>
      <c r="SCB175" s="72"/>
      <c r="SCC175" s="72"/>
      <c r="SCD175" s="72"/>
      <c r="SCE175" s="72"/>
      <c r="SCF175" s="72"/>
      <c r="SCG175" s="71"/>
      <c r="SCH175" s="71"/>
      <c r="SCI175" s="71"/>
      <c r="SCJ175" s="71"/>
      <c r="SCK175" s="71"/>
      <c r="SCL175" s="71"/>
      <c r="SCM175" s="71"/>
      <c r="SCN175" s="72"/>
      <c r="SCO175" s="72"/>
      <c r="SCP175" s="72"/>
      <c r="SCQ175" s="72"/>
      <c r="SCR175" s="72"/>
      <c r="SCS175" s="72"/>
      <c r="SCT175" s="72"/>
      <c r="SCU175" s="72"/>
      <c r="SCV175" s="72"/>
      <c r="SCW175" s="71"/>
      <c r="SCX175" s="71"/>
      <c r="SCY175" s="71"/>
      <c r="SCZ175" s="71"/>
      <c r="SDA175" s="71"/>
      <c r="SDB175" s="71"/>
      <c r="SDC175" s="71"/>
      <c r="SDD175" s="72"/>
      <c r="SDE175" s="72"/>
      <c r="SDF175" s="72"/>
      <c r="SDG175" s="72"/>
      <c r="SDH175" s="72"/>
      <c r="SDI175" s="72"/>
      <c r="SDJ175" s="72"/>
      <c r="SDK175" s="72"/>
      <c r="SDL175" s="72"/>
      <c r="SDM175" s="71"/>
      <c r="SDN175" s="71"/>
      <c r="SDO175" s="71"/>
      <c r="SDP175" s="71"/>
      <c r="SDQ175" s="71"/>
      <c r="SDR175" s="71"/>
      <c r="SDS175" s="71"/>
      <c r="SDT175" s="72"/>
      <c r="SDU175" s="72"/>
      <c r="SDV175" s="72"/>
      <c r="SDW175" s="72"/>
      <c r="SDX175" s="72"/>
      <c r="SDY175" s="72"/>
      <c r="SDZ175" s="72"/>
      <c r="SEA175" s="72"/>
      <c r="SEB175" s="72"/>
      <c r="SEC175" s="71"/>
      <c r="SED175" s="71"/>
      <c r="SEE175" s="71"/>
      <c r="SEF175" s="71"/>
      <c r="SEG175" s="71"/>
      <c r="SEH175" s="71"/>
      <c r="SEI175" s="71"/>
      <c r="SEJ175" s="72"/>
      <c r="SEK175" s="72"/>
      <c r="SEL175" s="72"/>
      <c r="SEM175" s="72"/>
      <c r="SEN175" s="72"/>
      <c r="SEO175" s="72"/>
      <c r="SEP175" s="72"/>
      <c r="SEQ175" s="72"/>
      <c r="SER175" s="72"/>
      <c r="SES175" s="71"/>
      <c r="SET175" s="71"/>
      <c r="SEU175" s="71"/>
      <c r="SEV175" s="71"/>
      <c r="SEW175" s="71"/>
      <c r="SEX175" s="71"/>
      <c r="SEY175" s="71"/>
      <c r="SEZ175" s="72"/>
      <c r="SFA175" s="72"/>
      <c r="SFB175" s="72"/>
      <c r="SFC175" s="72"/>
      <c r="SFD175" s="72"/>
      <c r="SFE175" s="72"/>
      <c r="SFF175" s="72"/>
      <c r="SFG175" s="72"/>
      <c r="SFH175" s="72"/>
      <c r="SFI175" s="71"/>
      <c r="SFJ175" s="71"/>
      <c r="SFK175" s="71"/>
      <c r="SFL175" s="71"/>
      <c r="SFM175" s="71"/>
      <c r="SFN175" s="71"/>
      <c r="SFO175" s="71"/>
      <c r="SFP175" s="72"/>
      <c r="SFQ175" s="72"/>
      <c r="SFR175" s="72"/>
      <c r="SFS175" s="72"/>
      <c r="SFT175" s="72"/>
      <c r="SFU175" s="72"/>
      <c r="SFV175" s="72"/>
      <c r="SFW175" s="72"/>
      <c r="SFX175" s="72"/>
      <c r="SFY175" s="71"/>
      <c r="SFZ175" s="71"/>
      <c r="SGA175" s="71"/>
      <c r="SGB175" s="71"/>
      <c r="SGC175" s="71"/>
      <c r="SGD175" s="71"/>
      <c r="SGE175" s="71"/>
      <c r="SGF175" s="72"/>
      <c r="SGG175" s="72"/>
      <c r="SGH175" s="72"/>
      <c r="SGI175" s="72"/>
      <c r="SGJ175" s="72"/>
      <c r="SGK175" s="72"/>
      <c r="SGL175" s="72"/>
      <c r="SGM175" s="72"/>
      <c r="SGN175" s="72"/>
      <c r="SGO175" s="71"/>
      <c r="SGP175" s="71"/>
      <c r="SGQ175" s="71"/>
      <c r="SGR175" s="71"/>
      <c r="SGS175" s="71"/>
      <c r="SGT175" s="71"/>
      <c r="SGU175" s="71"/>
      <c r="SGV175" s="72"/>
      <c r="SGW175" s="72"/>
      <c r="SGX175" s="72"/>
      <c r="SGY175" s="72"/>
      <c r="SGZ175" s="72"/>
      <c r="SHA175" s="72"/>
      <c r="SHB175" s="72"/>
      <c r="SHC175" s="72"/>
      <c r="SHD175" s="72"/>
      <c r="SHE175" s="71"/>
      <c r="SHF175" s="71"/>
      <c r="SHG175" s="71"/>
      <c r="SHH175" s="71"/>
      <c r="SHI175" s="71"/>
      <c r="SHJ175" s="71"/>
      <c r="SHK175" s="71"/>
      <c r="SHL175" s="72"/>
      <c r="SHM175" s="72"/>
      <c r="SHN175" s="72"/>
      <c r="SHO175" s="72"/>
      <c r="SHP175" s="72"/>
      <c r="SHQ175" s="72"/>
      <c r="SHR175" s="72"/>
      <c r="SHS175" s="72"/>
      <c r="SHT175" s="72"/>
      <c r="SHU175" s="71"/>
      <c r="SHV175" s="71"/>
      <c r="SHW175" s="71"/>
      <c r="SHX175" s="71"/>
      <c r="SHY175" s="71"/>
      <c r="SHZ175" s="71"/>
      <c r="SIA175" s="71"/>
      <c r="SIB175" s="72"/>
      <c r="SIC175" s="72"/>
      <c r="SID175" s="72"/>
      <c r="SIE175" s="72"/>
      <c r="SIF175" s="72"/>
      <c r="SIG175" s="72"/>
      <c r="SIH175" s="72"/>
      <c r="SII175" s="72"/>
      <c r="SIJ175" s="72"/>
      <c r="SIK175" s="71"/>
      <c r="SIL175" s="71"/>
      <c r="SIM175" s="71"/>
      <c r="SIN175" s="71"/>
      <c r="SIO175" s="71"/>
      <c r="SIP175" s="71"/>
      <c r="SIQ175" s="71"/>
      <c r="SIR175" s="72"/>
      <c r="SIS175" s="72"/>
      <c r="SIT175" s="72"/>
      <c r="SIU175" s="72"/>
      <c r="SIV175" s="72"/>
      <c r="SIW175" s="72"/>
      <c r="SIX175" s="72"/>
      <c r="SIY175" s="72"/>
      <c r="SIZ175" s="72"/>
      <c r="SJA175" s="71"/>
      <c r="SJB175" s="71"/>
      <c r="SJC175" s="71"/>
      <c r="SJD175" s="71"/>
      <c r="SJE175" s="71"/>
      <c r="SJF175" s="71"/>
      <c r="SJG175" s="71"/>
      <c r="SJH175" s="72"/>
      <c r="SJI175" s="72"/>
      <c r="SJJ175" s="72"/>
      <c r="SJK175" s="72"/>
      <c r="SJL175" s="72"/>
      <c r="SJM175" s="72"/>
      <c r="SJN175" s="72"/>
      <c r="SJO175" s="72"/>
      <c r="SJP175" s="72"/>
      <c r="SJQ175" s="71"/>
      <c r="SJR175" s="71"/>
      <c r="SJS175" s="71"/>
      <c r="SJT175" s="71"/>
      <c r="SJU175" s="71"/>
      <c r="SJV175" s="71"/>
      <c r="SJW175" s="71"/>
      <c r="SJX175" s="72"/>
      <c r="SJY175" s="72"/>
      <c r="SJZ175" s="72"/>
      <c r="SKA175" s="72"/>
      <c r="SKB175" s="72"/>
      <c r="SKC175" s="72"/>
      <c r="SKD175" s="72"/>
      <c r="SKE175" s="72"/>
      <c r="SKF175" s="72"/>
      <c r="SKG175" s="71"/>
      <c r="SKH175" s="71"/>
      <c r="SKI175" s="71"/>
      <c r="SKJ175" s="71"/>
      <c r="SKK175" s="71"/>
      <c r="SKL175" s="71"/>
      <c r="SKM175" s="71"/>
      <c r="SKN175" s="72"/>
      <c r="SKO175" s="72"/>
      <c r="SKP175" s="72"/>
      <c r="SKQ175" s="72"/>
      <c r="SKR175" s="72"/>
      <c r="SKS175" s="72"/>
      <c r="SKT175" s="72"/>
      <c r="SKU175" s="72"/>
      <c r="SKV175" s="72"/>
      <c r="SKW175" s="71"/>
      <c r="SKX175" s="71"/>
      <c r="SKY175" s="71"/>
      <c r="SKZ175" s="71"/>
      <c r="SLA175" s="71"/>
      <c r="SLB175" s="71"/>
      <c r="SLC175" s="71"/>
      <c r="SLD175" s="72"/>
      <c r="SLE175" s="72"/>
      <c r="SLF175" s="72"/>
      <c r="SLG175" s="72"/>
      <c r="SLH175" s="72"/>
      <c r="SLI175" s="72"/>
      <c r="SLJ175" s="72"/>
      <c r="SLK175" s="72"/>
      <c r="SLL175" s="72"/>
      <c r="SLM175" s="71"/>
      <c r="SLN175" s="71"/>
      <c r="SLO175" s="71"/>
      <c r="SLP175" s="71"/>
      <c r="SLQ175" s="71"/>
      <c r="SLR175" s="71"/>
      <c r="SLS175" s="71"/>
      <c r="SLT175" s="72"/>
      <c r="SLU175" s="72"/>
      <c r="SLV175" s="72"/>
      <c r="SLW175" s="72"/>
      <c r="SLX175" s="72"/>
      <c r="SLY175" s="72"/>
      <c r="SLZ175" s="72"/>
      <c r="SMA175" s="72"/>
      <c r="SMB175" s="72"/>
      <c r="SMC175" s="71"/>
      <c r="SMD175" s="71"/>
      <c r="SME175" s="71"/>
      <c r="SMF175" s="71"/>
      <c r="SMG175" s="71"/>
      <c r="SMH175" s="71"/>
      <c r="SMI175" s="71"/>
      <c r="SMJ175" s="72"/>
      <c r="SMK175" s="72"/>
      <c r="SML175" s="72"/>
      <c r="SMM175" s="72"/>
      <c r="SMN175" s="72"/>
      <c r="SMO175" s="72"/>
      <c r="SMP175" s="72"/>
      <c r="SMQ175" s="72"/>
      <c r="SMR175" s="72"/>
      <c r="SMS175" s="71"/>
      <c r="SMT175" s="71"/>
      <c r="SMU175" s="71"/>
      <c r="SMV175" s="71"/>
      <c r="SMW175" s="71"/>
      <c r="SMX175" s="71"/>
      <c r="SMY175" s="71"/>
      <c r="SMZ175" s="72"/>
      <c r="SNA175" s="72"/>
      <c r="SNB175" s="72"/>
      <c r="SNC175" s="72"/>
      <c r="SND175" s="72"/>
      <c r="SNE175" s="72"/>
      <c r="SNF175" s="72"/>
      <c r="SNG175" s="72"/>
      <c r="SNH175" s="72"/>
      <c r="SNI175" s="71"/>
      <c r="SNJ175" s="71"/>
      <c r="SNK175" s="71"/>
      <c r="SNL175" s="71"/>
      <c r="SNM175" s="71"/>
      <c r="SNN175" s="71"/>
      <c r="SNO175" s="71"/>
      <c r="SNP175" s="72"/>
      <c r="SNQ175" s="72"/>
      <c r="SNR175" s="72"/>
      <c r="SNS175" s="72"/>
      <c r="SNT175" s="72"/>
      <c r="SNU175" s="72"/>
      <c r="SNV175" s="72"/>
      <c r="SNW175" s="72"/>
      <c r="SNX175" s="72"/>
      <c r="SNY175" s="71"/>
      <c r="SNZ175" s="71"/>
      <c r="SOA175" s="71"/>
      <c r="SOB175" s="71"/>
      <c r="SOC175" s="71"/>
      <c r="SOD175" s="71"/>
      <c r="SOE175" s="71"/>
      <c r="SOF175" s="72"/>
      <c r="SOG175" s="72"/>
      <c r="SOH175" s="72"/>
      <c r="SOI175" s="72"/>
      <c r="SOJ175" s="72"/>
      <c r="SOK175" s="72"/>
      <c r="SOL175" s="72"/>
      <c r="SOM175" s="72"/>
      <c r="SON175" s="72"/>
      <c r="SOO175" s="71"/>
      <c r="SOP175" s="71"/>
      <c r="SOQ175" s="71"/>
      <c r="SOR175" s="71"/>
      <c r="SOS175" s="71"/>
      <c r="SOT175" s="71"/>
      <c r="SOU175" s="71"/>
      <c r="SOV175" s="72"/>
      <c r="SOW175" s="72"/>
      <c r="SOX175" s="72"/>
      <c r="SOY175" s="72"/>
      <c r="SOZ175" s="72"/>
      <c r="SPA175" s="72"/>
      <c r="SPB175" s="72"/>
      <c r="SPC175" s="72"/>
      <c r="SPD175" s="72"/>
      <c r="SPE175" s="71"/>
      <c r="SPF175" s="71"/>
      <c r="SPG175" s="71"/>
      <c r="SPH175" s="71"/>
      <c r="SPI175" s="71"/>
      <c r="SPJ175" s="71"/>
      <c r="SPK175" s="71"/>
      <c r="SPL175" s="72"/>
      <c r="SPM175" s="72"/>
      <c r="SPN175" s="72"/>
      <c r="SPO175" s="72"/>
      <c r="SPP175" s="72"/>
      <c r="SPQ175" s="72"/>
      <c r="SPR175" s="72"/>
      <c r="SPS175" s="72"/>
      <c r="SPT175" s="72"/>
      <c r="SPU175" s="71"/>
      <c r="SPV175" s="71"/>
      <c r="SPW175" s="71"/>
      <c r="SPX175" s="71"/>
      <c r="SPY175" s="71"/>
      <c r="SPZ175" s="71"/>
      <c r="SQA175" s="71"/>
      <c r="SQB175" s="72"/>
      <c r="SQC175" s="72"/>
      <c r="SQD175" s="72"/>
      <c r="SQE175" s="72"/>
      <c r="SQF175" s="72"/>
      <c r="SQG175" s="72"/>
      <c r="SQH175" s="72"/>
      <c r="SQI175" s="72"/>
      <c r="SQJ175" s="72"/>
      <c r="SQK175" s="71"/>
      <c r="SQL175" s="71"/>
      <c r="SQM175" s="71"/>
      <c r="SQN175" s="71"/>
      <c r="SQO175" s="71"/>
      <c r="SQP175" s="71"/>
      <c r="SQQ175" s="71"/>
      <c r="SQR175" s="72"/>
      <c r="SQS175" s="72"/>
      <c r="SQT175" s="72"/>
      <c r="SQU175" s="72"/>
      <c r="SQV175" s="72"/>
      <c r="SQW175" s="72"/>
      <c r="SQX175" s="72"/>
      <c r="SQY175" s="72"/>
      <c r="SQZ175" s="72"/>
      <c r="SRA175" s="71"/>
      <c r="SRB175" s="71"/>
      <c r="SRC175" s="71"/>
      <c r="SRD175" s="71"/>
      <c r="SRE175" s="71"/>
      <c r="SRF175" s="71"/>
      <c r="SRG175" s="71"/>
      <c r="SRH175" s="72"/>
      <c r="SRI175" s="72"/>
      <c r="SRJ175" s="72"/>
      <c r="SRK175" s="72"/>
      <c r="SRL175" s="72"/>
      <c r="SRM175" s="72"/>
      <c r="SRN175" s="72"/>
      <c r="SRO175" s="72"/>
      <c r="SRP175" s="72"/>
      <c r="SRQ175" s="71"/>
      <c r="SRR175" s="71"/>
      <c r="SRS175" s="71"/>
      <c r="SRT175" s="71"/>
      <c r="SRU175" s="71"/>
      <c r="SRV175" s="71"/>
      <c r="SRW175" s="71"/>
      <c r="SRX175" s="72"/>
      <c r="SRY175" s="72"/>
      <c r="SRZ175" s="72"/>
      <c r="SSA175" s="72"/>
      <c r="SSB175" s="72"/>
      <c r="SSC175" s="72"/>
      <c r="SSD175" s="72"/>
      <c r="SSE175" s="72"/>
      <c r="SSF175" s="72"/>
      <c r="SSG175" s="71"/>
      <c r="SSH175" s="71"/>
      <c r="SSI175" s="71"/>
      <c r="SSJ175" s="71"/>
      <c r="SSK175" s="71"/>
      <c r="SSL175" s="71"/>
      <c r="SSM175" s="71"/>
      <c r="SSN175" s="72"/>
      <c r="SSO175" s="72"/>
      <c r="SSP175" s="72"/>
      <c r="SSQ175" s="72"/>
      <c r="SSR175" s="72"/>
      <c r="SSS175" s="72"/>
      <c r="SST175" s="72"/>
      <c r="SSU175" s="72"/>
      <c r="SSV175" s="72"/>
      <c r="SSW175" s="71"/>
      <c r="SSX175" s="71"/>
      <c r="SSY175" s="71"/>
      <c r="SSZ175" s="71"/>
      <c r="STA175" s="71"/>
      <c r="STB175" s="71"/>
      <c r="STC175" s="71"/>
      <c r="STD175" s="72"/>
      <c r="STE175" s="72"/>
      <c r="STF175" s="72"/>
      <c r="STG175" s="72"/>
      <c r="STH175" s="72"/>
      <c r="STI175" s="72"/>
      <c r="STJ175" s="72"/>
      <c r="STK175" s="72"/>
      <c r="STL175" s="72"/>
      <c r="STM175" s="71"/>
      <c r="STN175" s="71"/>
      <c r="STO175" s="71"/>
      <c r="STP175" s="71"/>
      <c r="STQ175" s="71"/>
      <c r="STR175" s="71"/>
      <c r="STS175" s="71"/>
      <c r="STT175" s="72"/>
      <c r="STU175" s="72"/>
      <c r="STV175" s="72"/>
      <c r="STW175" s="72"/>
      <c r="STX175" s="72"/>
      <c r="STY175" s="72"/>
      <c r="STZ175" s="72"/>
      <c r="SUA175" s="72"/>
      <c r="SUB175" s="72"/>
      <c r="SUC175" s="71"/>
      <c r="SUD175" s="71"/>
      <c r="SUE175" s="71"/>
      <c r="SUF175" s="71"/>
      <c r="SUG175" s="71"/>
      <c r="SUH175" s="71"/>
      <c r="SUI175" s="71"/>
      <c r="SUJ175" s="72"/>
      <c r="SUK175" s="72"/>
      <c r="SUL175" s="72"/>
      <c r="SUM175" s="72"/>
      <c r="SUN175" s="72"/>
      <c r="SUO175" s="72"/>
      <c r="SUP175" s="72"/>
      <c r="SUQ175" s="72"/>
      <c r="SUR175" s="72"/>
      <c r="SUS175" s="71"/>
      <c r="SUT175" s="71"/>
      <c r="SUU175" s="71"/>
      <c r="SUV175" s="71"/>
      <c r="SUW175" s="71"/>
      <c r="SUX175" s="71"/>
      <c r="SUY175" s="71"/>
      <c r="SUZ175" s="72"/>
      <c r="SVA175" s="72"/>
      <c r="SVB175" s="72"/>
      <c r="SVC175" s="72"/>
      <c r="SVD175" s="72"/>
      <c r="SVE175" s="72"/>
      <c r="SVF175" s="72"/>
      <c r="SVG175" s="72"/>
      <c r="SVH175" s="72"/>
      <c r="SVI175" s="71"/>
      <c r="SVJ175" s="71"/>
      <c r="SVK175" s="71"/>
      <c r="SVL175" s="71"/>
      <c r="SVM175" s="71"/>
      <c r="SVN175" s="71"/>
      <c r="SVO175" s="71"/>
      <c r="SVP175" s="72"/>
      <c r="SVQ175" s="72"/>
      <c r="SVR175" s="72"/>
      <c r="SVS175" s="72"/>
      <c r="SVT175" s="72"/>
      <c r="SVU175" s="72"/>
      <c r="SVV175" s="72"/>
      <c r="SVW175" s="72"/>
      <c r="SVX175" s="72"/>
      <c r="SVY175" s="71"/>
      <c r="SVZ175" s="71"/>
      <c r="SWA175" s="71"/>
      <c r="SWB175" s="71"/>
      <c r="SWC175" s="71"/>
      <c r="SWD175" s="71"/>
      <c r="SWE175" s="71"/>
      <c r="SWF175" s="72"/>
      <c r="SWG175" s="72"/>
      <c r="SWH175" s="72"/>
      <c r="SWI175" s="72"/>
      <c r="SWJ175" s="72"/>
      <c r="SWK175" s="72"/>
      <c r="SWL175" s="72"/>
      <c r="SWM175" s="72"/>
      <c r="SWN175" s="72"/>
      <c r="SWO175" s="71"/>
      <c r="SWP175" s="71"/>
      <c r="SWQ175" s="71"/>
      <c r="SWR175" s="71"/>
      <c r="SWS175" s="71"/>
      <c r="SWT175" s="71"/>
      <c r="SWU175" s="71"/>
      <c r="SWV175" s="72"/>
      <c r="SWW175" s="72"/>
      <c r="SWX175" s="72"/>
      <c r="SWY175" s="72"/>
      <c r="SWZ175" s="72"/>
      <c r="SXA175" s="72"/>
      <c r="SXB175" s="72"/>
      <c r="SXC175" s="72"/>
      <c r="SXD175" s="72"/>
      <c r="SXE175" s="71"/>
      <c r="SXF175" s="71"/>
      <c r="SXG175" s="71"/>
      <c r="SXH175" s="71"/>
      <c r="SXI175" s="71"/>
      <c r="SXJ175" s="71"/>
      <c r="SXK175" s="71"/>
      <c r="SXL175" s="72"/>
      <c r="SXM175" s="72"/>
      <c r="SXN175" s="72"/>
      <c r="SXO175" s="72"/>
      <c r="SXP175" s="72"/>
      <c r="SXQ175" s="72"/>
      <c r="SXR175" s="72"/>
      <c r="SXS175" s="72"/>
      <c r="SXT175" s="72"/>
      <c r="SXU175" s="71"/>
      <c r="SXV175" s="71"/>
      <c r="SXW175" s="71"/>
      <c r="SXX175" s="71"/>
      <c r="SXY175" s="71"/>
      <c r="SXZ175" s="71"/>
      <c r="SYA175" s="71"/>
      <c r="SYB175" s="72"/>
      <c r="SYC175" s="72"/>
      <c r="SYD175" s="72"/>
      <c r="SYE175" s="72"/>
      <c r="SYF175" s="72"/>
      <c r="SYG175" s="72"/>
      <c r="SYH175" s="72"/>
      <c r="SYI175" s="72"/>
      <c r="SYJ175" s="72"/>
      <c r="SYK175" s="71"/>
      <c r="SYL175" s="71"/>
      <c r="SYM175" s="71"/>
      <c r="SYN175" s="71"/>
      <c r="SYO175" s="71"/>
      <c r="SYP175" s="71"/>
      <c r="SYQ175" s="71"/>
      <c r="SYR175" s="72"/>
      <c r="SYS175" s="72"/>
      <c r="SYT175" s="72"/>
      <c r="SYU175" s="72"/>
      <c r="SYV175" s="72"/>
      <c r="SYW175" s="72"/>
      <c r="SYX175" s="72"/>
      <c r="SYY175" s="72"/>
      <c r="SYZ175" s="72"/>
      <c r="SZA175" s="71"/>
      <c r="SZB175" s="71"/>
      <c r="SZC175" s="71"/>
      <c r="SZD175" s="71"/>
      <c r="SZE175" s="71"/>
      <c r="SZF175" s="71"/>
      <c r="SZG175" s="71"/>
      <c r="SZH175" s="72"/>
      <c r="SZI175" s="72"/>
      <c r="SZJ175" s="72"/>
      <c r="SZK175" s="72"/>
      <c r="SZL175" s="72"/>
      <c r="SZM175" s="72"/>
      <c r="SZN175" s="72"/>
      <c r="SZO175" s="72"/>
      <c r="SZP175" s="72"/>
      <c r="SZQ175" s="71"/>
      <c r="SZR175" s="71"/>
      <c r="SZS175" s="71"/>
      <c r="SZT175" s="71"/>
      <c r="SZU175" s="71"/>
      <c r="SZV175" s="71"/>
      <c r="SZW175" s="71"/>
      <c r="SZX175" s="72"/>
      <c r="SZY175" s="72"/>
      <c r="SZZ175" s="72"/>
      <c r="TAA175" s="72"/>
      <c r="TAB175" s="72"/>
      <c r="TAC175" s="72"/>
      <c r="TAD175" s="72"/>
      <c r="TAE175" s="72"/>
      <c r="TAF175" s="72"/>
      <c r="TAG175" s="71"/>
      <c r="TAH175" s="71"/>
      <c r="TAI175" s="71"/>
      <c r="TAJ175" s="71"/>
      <c r="TAK175" s="71"/>
      <c r="TAL175" s="71"/>
      <c r="TAM175" s="71"/>
      <c r="TAN175" s="72"/>
      <c r="TAO175" s="72"/>
      <c r="TAP175" s="72"/>
      <c r="TAQ175" s="72"/>
      <c r="TAR175" s="72"/>
      <c r="TAS175" s="72"/>
      <c r="TAT175" s="72"/>
      <c r="TAU175" s="72"/>
      <c r="TAV175" s="72"/>
      <c r="TAW175" s="71"/>
      <c r="TAX175" s="71"/>
      <c r="TAY175" s="71"/>
      <c r="TAZ175" s="71"/>
      <c r="TBA175" s="71"/>
      <c r="TBB175" s="71"/>
      <c r="TBC175" s="71"/>
      <c r="TBD175" s="72"/>
      <c r="TBE175" s="72"/>
      <c r="TBF175" s="72"/>
      <c r="TBG175" s="72"/>
      <c r="TBH175" s="72"/>
      <c r="TBI175" s="72"/>
      <c r="TBJ175" s="72"/>
      <c r="TBK175" s="72"/>
      <c r="TBL175" s="72"/>
      <c r="TBM175" s="71"/>
      <c r="TBN175" s="71"/>
      <c r="TBO175" s="71"/>
      <c r="TBP175" s="71"/>
      <c r="TBQ175" s="71"/>
      <c r="TBR175" s="71"/>
      <c r="TBS175" s="71"/>
      <c r="TBT175" s="72"/>
      <c r="TBU175" s="72"/>
      <c r="TBV175" s="72"/>
      <c r="TBW175" s="72"/>
      <c r="TBX175" s="72"/>
      <c r="TBY175" s="72"/>
      <c r="TBZ175" s="72"/>
      <c r="TCA175" s="72"/>
      <c r="TCB175" s="72"/>
      <c r="TCC175" s="71"/>
      <c r="TCD175" s="71"/>
      <c r="TCE175" s="71"/>
      <c r="TCF175" s="71"/>
      <c r="TCG175" s="71"/>
      <c r="TCH175" s="71"/>
      <c r="TCI175" s="71"/>
      <c r="TCJ175" s="72"/>
      <c r="TCK175" s="72"/>
      <c r="TCL175" s="72"/>
      <c r="TCM175" s="72"/>
      <c r="TCN175" s="72"/>
      <c r="TCO175" s="72"/>
      <c r="TCP175" s="72"/>
      <c r="TCQ175" s="72"/>
      <c r="TCR175" s="72"/>
      <c r="TCS175" s="71"/>
      <c r="TCT175" s="71"/>
      <c r="TCU175" s="71"/>
      <c r="TCV175" s="71"/>
      <c r="TCW175" s="71"/>
      <c r="TCX175" s="71"/>
      <c r="TCY175" s="71"/>
      <c r="TCZ175" s="72"/>
      <c r="TDA175" s="72"/>
      <c r="TDB175" s="72"/>
      <c r="TDC175" s="72"/>
      <c r="TDD175" s="72"/>
      <c r="TDE175" s="72"/>
      <c r="TDF175" s="72"/>
      <c r="TDG175" s="72"/>
      <c r="TDH175" s="72"/>
      <c r="TDI175" s="71"/>
      <c r="TDJ175" s="71"/>
      <c r="TDK175" s="71"/>
      <c r="TDL175" s="71"/>
      <c r="TDM175" s="71"/>
      <c r="TDN175" s="71"/>
      <c r="TDO175" s="71"/>
      <c r="TDP175" s="72"/>
      <c r="TDQ175" s="72"/>
      <c r="TDR175" s="72"/>
      <c r="TDS175" s="72"/>
      <c r="TDT175" s="72"/>
      <c r="TDU175" s="72"/>
      <c r="TDV175" s="72"/>
      <c r="TDW175" s="72"/>
      <c r="TDX175" s="72"/>
      <c r="TDY175" s="71"/>
      <c r="TDZ175" s="71"/>
      <c r="TEA175" s="71"/>
      <c r="TEB175" s="71"/>
      <c r="TEC175" s="71"/>
      <c r="TED175" s="71"/>
      <c r="TEE175" s="71"/>
      <c r="TEF175" s="72"/>
      <c r="TEG175" s="72"/>
      <c r="TEH175" s="72"/>
      <c r="TEI175" s="72"/>
      <c r="TEJ175" s="72"/>
      <c r="TEK175" s="72"/>
      <c r="TEL175" s="72"/>
      <c r="TEM175" s="72"/>
      <c r="TEN175" s="72"/>
      <c r="TEO175" s="71"/>
      <c r="TEP175" s="71"/>
      <c r="TEQ175" s="71"/>
      <c r="TER175" s="71"/>
      <c r="TES175" s="71"/>
      <c r="TET175" s="71"/>
      <c r="TEU175" s="71"/>
      <c r="TEV175" s="72"/>
      <c r="TEW175" s="72"/>
      <c r="TEX175" s="72"/>
      <c r="TEY175" s="72"/>
      <c r="TEZ175" s="72"/>
      <c r="TFA175" s="72"/>
      <c r="TFB175" s="72"/>
      <c r="TFC175" s="72"/>
      <c r="TFD175" s="72"/>
      <c r="TFE175" s="71"/>
      <c r="TFF175" s="71"/>
      <c r="TFG175" s="71"/>
      <c r="TFH175" s="71"/>
      <c r="TFI175" s="71"/>
      <c r="TFJ175" s="71"/>
      <c r="TFK175" s="71"/>
      <c r="TFL175" s="72"/>
      <c r="TFM175" s="72"/>
      <c r="TFN175" s="72"/>
      <c r="TFO175" s="72"/>
      <c r="TFP175" s="72"/>
      <c r="TFQ175" s="72"/>
      <c r="TFR175" s="72"/>
      <c r="TFS175" s="72"/>
      <c r="TFT175" s="72"/>
      <c r="TFU175" s="71"/>
      <c r="TFV175" s="71"/>
      <c r="TFW175" s="71"/>
      <c r="TFX175" s="71"/>
      <c r="TFY175" s="71"/>
      <c r="TFZ175" s="71"/>
      <c r="TGA175" s="71"/>
      <c r="TGB175" s="72"/>
      <c r="TGC175" s="72"/>
      <c r="TGD175" s="72"/>
      <c r="TGE175" s="72"/>
      <c r="TGF175" s="72"/>
      <c r="TGG175" s="72"/>
      <c r="TGH175" s="72"/>
      <c r="TGI175" s="72"/>
      <c r="TGJ175" s="72"/>
      <c r="TGK175" s="71"/>
      <c r="TGL175" s="71"/>
      <c r="TGM175" s="71"/>
      <c r="TGN175" s="71"/>
      <c r="TGO175" s="71"/>
      <c r="TGP175" s="71"/>
      <c r="TGQ175" s="71"/>
      <c r="TGR175" s="72"/>
      <c r="TGS175" s="72"/>
      <c r="TGT175" s="72"/>
      <c r="TGU175" s="72"/>
      <c r="TGV175" s="72"/>
      <c r="TGW175" s="72"/>
      <c r="TGX175" s="72"/>
      <c r="TGY175" s="72"/>
      <c r="TGZ175" s="72"/>
      <c r="THA175" s="71"/>
      <c r="THB175" s="71"/>
      <c r="THC175" s="71"/>
      <c r="THD175" s="71"/>
      <c r="THE175" s="71"/>
      <c r="THF175" s="71"/>
      <c r="THG175" s="71"/>
      <c r="THH175" s="72"/>
      <c r="THI175" s="72"/>
      <c r="THJ175" s="72"/>
      <c r="THK175" s="72"/>
      <c r="THL175" s="72"/>
      <c r="THM175" s="72"/>
      <c r="THN175" s="72"/>
      <c r="THO175" s="72"/>
      <c r="THP175" s="72"/>
      <c r="THQ175" s="71"/>
      <c r="THR175" s="71"/>
      <c r="THS175" s="71"/>
      <c r="THT175" s="71"/>
      <c r="THU175" s="71"/>
      <c r="THV175" s="71"/>
      <c r="THW175" s="71"/>
      <c r="THX175" s="72"/>
      <c r="THY175" s="72"/>
      <c r="THZ175" s="72"/>
      <c r="TIA175" s="72"/>
      <c r="TIB175" s="72"/>
      <c r="TIC175" s="72"/>
      <c r="TID175" s="72"/>
      <c r="TIE175" s="72"/>
      <c r="TIF175" s="72"/>
      <c r="TIG175" s="71"/>
      <c r="TIH175" s="71"/>
      <c r="TII175" s="71"/>
      <c r="TIJ175" s="71"/>
      <c r="TIK175" s="71"/>
      <c r="TIL175" s="71"/>
      <c r="TIM175" s="71"/>
      <c r="TIN175" s="72"/>
      <c r="TIO175" s="72"/>
      <c r="TIP175" s="72"/>
      <c r="TIQ175" s="72"/>
      <c r="TIR175" s="72"/>
      <c r="TIS175" s="72"/>
      <c r="TIT175" s="72"/>
      <c r="TIU175" s="72"/>
      <c r="TIV175" s="72"/>
      <c r="TIW175" s="71"/>
      <c r="TIX175" s="71"/>
      <c r="TIY175" s="71"/>
      <c r="TIZ175" s="71"/>
      <c r="TJA175" s="71"/>
      <c r="TJB175" s="71"/>
      <c r="TJC175" s="71"/>
      <c r="TJD175" s="72"/>
      <c r="TJE175" s="72"/>
      <c r="TJF175" s="72"/>
      <c r="TJG175" s="72"/>
      <c r="TJH175" s="72"/>
      <c r="TJI175" s="72"/>
      <c r="TJJ175" s="72"/>
      <c r="TJK175" s="72"/>
      <c r="TJL175" s="72"/>
      <c r="TJM175" s="71"/>
      <c r="TJN175" s="71"/>
      <c r="TJO175" s="71"/>
      <c r="TJP175" s="71"/>
      <c r="TJQ175" s="71"/>
      <c r="TJR175" s="71"/>
      <c r="TJS175" s="71"/>
      <c r="TJT175" s="72"/>
      <c r="TJU175" s="72"/>
      <c r="TJV175" s="72"/>
      <c r="TJW175" s="72"/>
      <c r="TJX175" s="72"/>
      <c r="TJY175" s="72"/>
      <c r="TJZ175" s="72"/>
      <c r="TKA175" s="72"/>
      <c r="TKB175" s="72"/>
      <c r="TKC175" s="71"/>
      <c r="TKD175" s="71"/>
      <c r="TKE175" s="71"/>
      <c r="TKF175" s="71"/>
      <c r="TKG175" s="71"/>
      <c r="TKH175" s="71"/>
      <c r="TKI175" s="71"/>
      <c r="TKJ175" s="72"/>
      <c r="TKK175" s="72"/>
      <c r="TKL175" s="72"/>
      <c r="TKM175" s="72"/>
      <c r="TKN175" s="72"/>
      <c r="TKO175" s="72"/>
      <c r="TKP175" s="72"/>
      <c r="TKQ175" s="72"/>
      <c r="TKR175" s="72"/>
      <c r="TKS175" s="71"/>
      <c r="TKT175" s="71"/>
      <c r="TKU175" s="71"/>
      <c r="TKV175" s="71"/>
      <c r="TKW175" s="71"/>
      <c r="TKX175" s="71"/>
      <c r="TKY175" s="71"/>
      <c r="TKZ175" s="72"/>
      <c r="TLA175" s="72"/>
      <c r="TLB175" s="72"/>
      <c r="TLC175" s="72"/>
      <c r="TLD175" s="72"/>
      <c r="TLE175" s="72"/>
      <c r="TLF175" s="72"/>
      <c r="TLG175" s="72"/>
      <c r="TLH175" s="72"/>
      <c r="TLI175" s="71"/>
      <c r="TLJ175" s="71"/>
      <c r="TLK175" s="71"/>
      <c r="TLL175" s="71"/>
      <c r="TLM175" s="71"/>
      <c r="TLN175" s="71"/>
      <c r="TLO175" s="71"/>
      <c r="TLP175" s="72"/>
      <c r="TLQ175" s="72"/>
      <c r="TLR175" s="72"/>
      <c r="TLS175" s="72"/>
      <c r="TLT175" s="72"/>
      <c r="TLU175" s="72"/>
      <c r="TLV175" s="72"/>
      <c r="TLW175" s="72"/>
      <c r="TLX175" s="72"/>
      <c r="TLY175" s="71"/>
      <c r="TLZ175" s="71"/>
      <c r="TMA175" s="71"/>
      <c r="TMB175" s="71"/>
      <c r="TMC175" s="71"/>
      <c r="TMD175" s="71"/>
      <c r="TME175" s="71"/>
      <c r="TMF175" s="72"/>
      <c r="TMG175" s="72"/>
      <c r="TMH175" s="72"/>
      <c r="TMI175" s="72"/>
      <c r="TMJ175" s="72"/>
      <c r="TMK175" s="72"/>
      <c r="TML175" s="72"/>
      <c r="TMM175" s="72"/>
      <c r="TMN175" s="72"/>
      <c r="TMO175" s="71"/>
      <c r="TMP175" s="71"/>
      <c r="TMQ175" s="71"/>
      <c r="TMR175" s="71"/>
      <c r="TMS175" s="71"/>
      <c r="TMT175" s="71"/>
      <c r="TMU175" s="71"/>
      <c r="TMV175" s="72"/>
      <c r="TMW175" s="72"/>
      <c r="TMX175" s="72"/>
      <c r="TMY175" s="72"/>
      <c r="TMZ175" s="72"/>
      <c r="TNA175" s="72"/>
      <c r="TNB175" s="72"/>
      <c r="TNC175" s="72"/>
      <c r="TND175" s="72"/>
      <c r="TNE175" s="71"/>
      <c r="TNF175" s="71"/>
      <c r="TNG175" s="71"/>
      <c r="TNH175" s="71"/>
      <c r="TNI175" s="71"/>
      <c r="TNJ175" s="71"/>
      <c r="TNK175" s="71"/>
      <c r="TNL175" s="72"/>
      <c r="TNM175" s="72"/>
      <c r="TNN175" s="72"/>
      <c r="TNO175" s="72"/>
      <c r="TNP175" s="72"/>
      <c r="TNQ175" s="72"/>
      <c r="TNR175" s="72"/>
      <c r="TNS175" s="72"/>
      <c r="TNT175" s="72"/>
      <c r="TNU175" s="71"/>
      <c r="TNV175" s="71"/>
      <c r="TNW175" s="71"/>
      <c r="TNX175" s="71"/>
      <c r="TNY175" s="71"/>
      <c r="TNZ175" s="71"/>
      <c r="TOA175" s="71"/>
      <c r="TOB175" s="72"/>
      <c r="TOC175" s="72"/>
      <c r="TOD175" s="72"/>
      <c r="TOE175" s="72"/>
      <c r="TOF175" s="72"/>
      <c r="TOG175" s="72"/>
      <c r="TOH175" s="72"/>
      <c r="TOI175" s="72"/>
      <c r="TOJ175" s="72"/>
      <c r="TOK175" s="71"/>
      <c r="TOL175" s="71"/>
      <c r="TOM175" s="71"/>
      <c r="TON175" s="71"/>
      <c r="TOO175" s="71"/>
      <c r="TOP175" s="71"/>
      <c r="TOQ175" s="71"/>
      <c r="TOR175" s="72"/>
      <c r="TOS175" s="72"/>
      <c r="TOT175" s="72"/>
      <c r="TOU175" s="72"/>
      <c r="TOV175" s="72"/>
      <c r="TOW175" s="72"/>
      <c r="TOX175" s="72"/>
      <c r="TOY175" s="72"/>
      <c r="TOZ175" s="72"/>
      <c r="TPA175" s="71"/>
      <c r="TPB175" s="71"/>
      <c r="TPC175" s="71"/>
      <c r="TPD175" s="71"/>
      <c r="TPE175" s="71"/>
      <c r="TPF175" s="71"/>
      <c r="TPG175" s="71"/>
      <c r="TPH175" s="72"/>
      <c r="TPI175" s="72"/>
      <c r="TPJ175" s="72"/>
      <c r="TPK175" s="72"/>
      <c r="TPL175" s="72"/>
      <c r="TPM175" s="72"/>
      <c r="TPN175" s="72"/>
      <c r="TPO175" s="72"/>
      <c r="TPP175" s="72"/>
      <c r="TPQ175" s="71"/>
      <c r="TPR175" s="71"/>
      <c r="TPS175" s="71"/>
      <c r="TPT175" s="71"/>
      <c r="TPU175" s="71"/>
      <c r="TPV175" s="71"/>
      <c r="TPW175" s="71"/>
      <c r="TPX175" s="72"/>
      <c r="TPY175" s="72"/>
      <c r="TPZ175" s="72"/>
      <c r="TQA175" s="72"/>
      <c r="TQB175" s="72"/>
      <c r="TQC175" s="72"/>
      <c r="TQD175" s="72"/>
      <c r="TQE175" s="72"/>
      <c r="TQF175" s="72"/>
      <c r="TQG175" s="71"/>
      <c r="TQH175" s="71"/>
      <c r="TQI175" s="71"/>
      <c r="TQJ175" s="71"/>
      <c r="TQK175" s="71"/>
      <c r="TQL175" s="71"/>
      <c r="TQM175" s="71"/>
      <c r="TQN175" s="72"/>
      <c r="TQO175" s="72"/>
      <c r="TQP175" s="72"/>
      <c r="TQQ175" s="72"/>
      <c r="TQR175" s="72"/>
      <c r="TQS175" s="72"/>
      <c r="TQT175" s="72"/>
      <c r="TQU175" s="72"/>
      <c r="TQV175" s="72"/>
      <c r="TQW175" s="71"/>
      <c r="TQX175" s="71"/>
      <c r="TQY175" s="71"/>
      <c r="TQZ175" s="71"/>
      <c r="TRA175" s="71"/>
      <c r="TRB175" s="71"/>
      <c r="TRC175" s="71"/>
      <c r="TRD175" s="72"/>
      <c r="TRE175" s="72"/>
      <c r="TRF175" s="72"/>
      <c r="TRG175" s="72"/>
      <c r="TRH175" s="72"/>
      <c r="TRI175" s="72"/>
      <c r="TRJ175" s="72"/>
      <c r="TRK175" s="72"/>
      <c r="TRL175" s="72"/>
      <c r="TRM175" s="71"/>
      <c r="TRN175" s="71"/>
      <c r="TRO175" s="71"/>
      <c r="TRP175" s="71"/>
      <c r="TRQ175" s="71"/>
      <c r="TRR175" s="71"/>
      <c r="TRS175" s="71"/>
      <c r="TRT175" s="72"/>
      <c r="TRU175" s="72"/>
      <c r="TRV175" s="72"/>
      <c r="TRW175" s="72"/>
      <c r="TRX175" s="72"/>
      <c r="TRY175" s="72"/>
      <c r="TRZ175" s="72"/>
      <c r="TSA175" s="72"/>
      <c r="TSB175" s="72"/>
      <c r="TSC175" s="71"/>
      <c r="TSD175" s="71"/>
      <c r="TSE175" s="71"/>
      <c r="TSF175" s="71"/>
      <c r="TSG175" s="71"/>
      <c r="TSH175" s="71"/>
      <c r="TSI175" s="71"/>
      <c r="TSJ175" s="72"/>
      <c r="TSK175" s="72"/>
      <c r="TSL175" s="72"/>
      <c r="TSM175" s="72"/>
      <c r="TSN175" s="72"/>
      <c r="TSO175" s="72"/>
      <c r="TSP175" s="72"/>
      <c r="TSQ175" s="72"/>
      <c r="TSR175" s="72"/>
      <c r="TSS175" s="71"/>
      <c r="TST175" s="71"/>
      <c r="TSU175" s="71"/>
      <c r="TSV175" s="71"/>
      <c r="TSW175" s="71"/>
      <c r="TSX175" s="71"/>
      <c r="TSY175" s="71"/>
      <c r="TSZ175" s="72"/>
      <c r="TTA175" s="72"/>
      <c r="TTB175" s="72"/>
      <c r="TTC175" s="72"/>
      <c r="TTD175" s="72"/>
      <c r="TTE175" s="72"/>
      <c r="TTF175" s="72"/>
      <c r="TTG175" s="72"/>
      <c r="TTH175" s="72"/>
      <c r="TTI175" s="71"/>
      <c r="TTJ175" s="71"/>
      <c r="TTK175" s="71"/>
      <c r="TTL175" s="71"/>
      <c r="TTM175" s="71"/>
      <c r="TTN175" s="71"/>
      <c r="TTO175" s="71"/>
      <c r="TTP175" s="72"/>
      <c r="TTQ175" s="72"/>
      <c r="TTR175" s="72"/>
      <c r="TTS175" s="72"/>
      <c r="TTT175" s="72"/>
      <c r="TTU175" s="72"/>
      <c r="TTV175" s="72"/>
      <c r="TTW175" s="72"/>
      <c r="TTX175" s="72"/>
      <c r="TTY175" s="71"/>
      <c r="TTZ175" s="71"/>
      <c r="TUA175" s="71"/>
      <c r="TUB175" s="71"/>
      <c r="TUC175" s="71"/>
      <c r="TUD175" s="71"/>
      <c r="TUE175" s="71"/>
      <c r="TUF175" s="72"/>
      <c r="TUG175" s="72"/>
      <c r="TUH175" s="72"/>
      <c r="TUI175" s="72"/>
      <c r="TUJ175" s="72"/>
      <c r="TUK175" s="72"/>
      <c r="TUL175" s="72"/>
      <c r="TUM175" s="72"/>
      <c r="TUN175" s="72"/>
      <c r="TUO175" s="71"/>
      <c r="TUP175" s="71"/>
      <c r="TUQ175" s="71"/>
      <c r="TUR175" s="71"/>
      <c r="TUS175" s="71"/>
      <c r="TUT175" s="71"/>
      <c r="TUU175" s="71"/>
      <c r="TUV175" s="72"/>
      <c r="TUW175" s="72"/>
      <c r="TUX175" s="72"/>
      <c r="TUY175" s="72"/>
      <c r="TUZ175" s="72"/>
      <c r="TVA175" s="72"/>
      <c r="TVB175" s="72"/>
      <c r="TVC175" s="72"/>
      <c r="TVD175" s="72"/>
      <c r="TVE175" s="71"/>
      <c r="TVF175" s="71"/>
      <c r="TVG175" s="71"/>
      <c r="TVH175" s="71"/>
      <c r="TVI175" s="71"/>
      <c r="TVJ175" s="71"/>
      <c r="TVK175" s="71"/>
      <c r="TVL175" s="72"/>
      <c r="TVM175" s="72"/>
      <c r="TVN175" s="72"/>
      <c r="TVO175" s="72"/>
      <c r="TVP175" s="72"/>
      <c r="TVQ175" s="72"/>
      <c r="TVR175" s="72"/>
      <c r="TVS175" s="72"/>
      <c r="TVT175" s="72"/>
      <c r="TVU175" s="71"/>
      <c r="TVV175" s="71"/>
      <c r="TVW175" s="71"/>
      <c r="TVX175" s="71"/>
      <c r="TVY175" s="71"/>
      <c r="TVZ175" s="71"/>
      <c r="TWA175" s="71"/>
      <c r="TWB175" s="72"/>
      <c r="TWC175" s="72"/>
      <c r="TWD175" s="72"/>
      <c r="TWE175" s="72"/>
      <c r="TWF175" s="72"/>
      <c r="TWG175" s="72"/>
      <c r="TWH175" s="72"/>
      <c r="TWI175" s="72"/>
      <c r="TWJ175" s="72"/>
      <c r="TWK175" s="71"/>
      <c r="TWL175" s="71"/>
      <c r="TWM175" s="71"/>
      <c r="TWN175" s="71"/>
      <c r="TWO175" s="71"/>
      <c r="TWP175" s="71"/>
      <c r="TWQ175" s="71"/>
      <c r="TWR175" s="72"/>
      <c r="TWS175" s="72"/>
      <c r="TWT175" s="72"/>
      <c r="TWU175" s="72"/>
      <c r="TWV175" s="72"/>
      <c r="TWW175" s="72"/>
      <c r="TWX175" s="72"/>
      <c r="TWY175" s="72"/>
      <c r="TWZ175" s="72"/>
      <c r="TXA175" s="71"/>
      <c r="TXB175" s="71"/>
      <c r="TXC175" s="71"/>
      <c r="TXD175" s="71"/>
      <c r="TXE175" s="71"/>
      <c r="TXF175" s="71"/>
      <c r="TXG175" s="71"/>
      <c r="TXH175" s="72"/>
      <c r="TXI175" s="72"/>
      <c r="TXJ175" s="72"/>
      <c r="TXK175" s="72"/>
      <c r="TXL175" s="72"/>
      <c r="TXM175" s="72"/>
      <c r="TXN175" s="72"/>
      <c r="TXO175" s="72"/>
      <c r="TXP175" s="72"/>
      <c r="TXQ175" s="71"/>
      <c r="TXR175" s="71"/>
      <c r="TXS175" s="71"/>
      <c r="TXT175" s="71"/>
      <c r="TXU175" s="71"/>
      <c r="TXV175" s="71"/>
      <c r="TXW175" s="71"/>
      <c r="TXX175" s="72"/>
      <c r="TXY175" s="72"/>
      <c r="TXZ175" s="72"/>
      <c r="TYA175" s="72"/>
      <c r="TYB175" s="72"/>
      <c r="TYC175" s="72"/>
      <c r="TYD175" s="72"/>
      <c r="TYE175" s="72"/>
      <c r="TYF175" s="72"/>
      <c r="TYG175" s="71"/>
      <c r="TYH175" s="71"/>
      <c r="TYI175" s="71"/>
      <c r="TYJ175" s="71"/>
      <c r="TYK175" s="71"/>
      <c r="TYL175" s="71"/>
      <c r="TYM175" s="71"/>
      <c r="TYN175" s="72"/>
      <c r="TYO175" s="72"/>
      <c r="TYP175" s="72"/>
      <c r="TYQ175" s="72"/>
      <c r="TYR175" s="72"/>
      <c r="TYS175" s="72"/>
      <c r="TYT175" s="72"/>
      <c r="TYU175" s="72"/>
      <c r="TYV175" s="72"/>
      <c r="TYW175" s="71"/>
      <c r="TYX175" s="71"/>
      <c r="TYY175" s="71"/>
      <c r="TYZ175" s="71"/>
      <c r="TZA175" s="71"/>
      <c r="TZB175" s="71"/>
      <c r="TZC175" s="71"/>
      <c r="TZD175" s="72"/>
      <c r="TZE175" s="72"/>
      <c r="TZF175" s="72"/>
      <c r="TZG175" s="72"/>
      <c r="TZH175" s="72"/>
      <c r="TZI175" s="72"/>
      <c r="TZJ175" s="72"/>
      <c r="TZK175" s="72"/>
      <c r="TZL175" s="72"/>
      <c r="TZM175" s="71"/>
      <c r="TZN175" s="71"/>
      <c r="TZO175" s="71"/>
      <c r="TZP175" s="71"/>
      <c r="TZQ175" s="71"/>
      <c r="TZR175" s="71"/>
      <c r="TZS175" s="71"/>
      <c r="TZT175" s="72"/>
      <c r="TZU175" s="72"/>
      <c r="TZV175" s="72"/>
      <c r="TZW175" s="72"/>
      <c r="TZX175" s="72"/>
      <c r="TZY175" s="72"/>
      <c r="TZZ175" s="72"/>
      <c r="UAA175" s="72"/>
      <c r="UAB175" s="72"/>
      <c r="UAC175" s="71"/>
      <c r="UAD175" s="71"/>
      <c r="UAE175" s="71"/>
      <c r="UAF175" s="71"/>
      <c r="UAG175" s="71"/>
      <c r="UAH175" s="71"/>
      <c r="UAI175" s="71"/>
      <c r="UAJ175" s="72"/>
      <c r="UAK175" s="72"/>
      <c r="UAL175" s="72"/>
      <c r="UAM175" s="72"/>
      <c r="UAN175" s="72"/>
      <c r="UAO175" s="72"/>
      <c r="UAP175" s="72"/>
      <c r="UAQ175" s="72"/>
      <c r="UAR175" s="72"/>
      <c r="UAS175" s="71"/>
      <c r="UAT175" s="71"/>
      <c r="UAU175" s="71"/>
      <c r="UAV175" s="71"/>
      <c r="UAW175" s="71"/>
      <c r="UAX175" s="71"/>
      <c r="UAY175" s="71"/>
      <c r="UAZ175" s="72"/>
      <c r="UBA175" s="72"/>
      <c r="UBB175" s="72"/>
      <c r="UBC175" s="72"/>
      <c r="UBD175" s="72"/>
      <c r="UBE175" s="72"/>
      <c r="UBF175" s="72"/>
      <c r="UBG175" s="72"/>
      <c r="UBH175" s="72"/>
      <c r="UBI175" s="71"/>
      <c r="UBJ175" s="71"/>
      <c r="UBK175" s="71"/>
      <c r="UBL175" s="71"/>
      <c r="UBM175" s="71"/>
      <c r="UBN175" s="71"/>
      <c r="UBO175" s="71"/>
      <c r="UBP175" s="72"/>
      <c r="UBQ175" s="72"/>
      <c r="UBR175" s="72"/>
      <c r="UBS175" s="72"/>
      <c r="UBT175" s="72"/>
      <c r="UBU175" s="72"/>
      <c r="UBV175" s="72"/>
      <c r="UBW175" s="72"/>
      <c r="UBX175" s="72"/>
      <c r="UBY175" s="71"/>
      <c r="UBZ175" s="71"/>
      <c r="UCA175" s="71"/>
      <c r="UCB175" s="71"/>
      <c r="UCC175" s="71"/>
      <c r="UCD175" s="71"/>
      <c r="UCE175" s="71"/>
      <c r="UCF175" s="72"/>
      <c r="UCG175" s="72"/>
      <c r="UCH175" s="72"/>
      <c r="UCI175" s="72"/>
      <c r="UCJ175" s="72"/>
      <c r="UCK175" s="72"/>
      <c r="UCL175" s="72"/>
      <c r="UCM175" s="72"/>
      <c r="UCN175" s="72"/>
      <c r="UCO175" s="71"/>
      <c r="UCP175" s="71"/>
      <c r="UCQ175" s="71"/>
      <c r="UCR175" s="71"/>
      <c r="UCS175" s="71"/>
      <c r="UCT175" s="71"/>
      <c r="UCU175" s="71"/>
      <c r="UCV175" s="72"/>
      <c r="UCW175" s="72"/>
      <c r="UCX175" s="72"/>
      <c r="UCY175" s="72"/>
      <c r="UCZ175" s="72"/>
      <c r="UDA175" s="72"/>
      <c r="UDB175" s="72"/>
      <c r="UDC175" s="72"/>
      <c r="UDD175" s="72"/>
      <c r="UDE175" s="71"/>
      <c r="UDF175" s="71"/>
      <c r="UDG175" s="71"/>
      <c r="UDH175" s="71"/>
      <c r="UDI175" s="71"/>
      <c r="UDJ175" s="71"/>
      <c r="UDK175" s="71"/>
      <c r="UDL175" s="72"/>
      <c r="UDM175" s="72"/>
      <c r="UDN175" s="72"/>
      <c r="UDO175" s="72"/>
      <c r="UDP175" s="72"/>
      <c r="UDQ175" s="72"/>
      <c r="UDR175" s="72"/>
      <c r="UDS175" s="72"/>
      <c r="UDT175" s="72"/>
      <c r="UDU175" s="71"/>
      <c r="UDV175" s="71"/>
      <c r="UDW175" s="71"/>
      <c r="UDX175" s="71"/>
      <c r="UDY175" s="71"/>
      <c r="UDZ175" s="71"/>
      <c r="UEA175" s="71"/>
      <c r="UEB175" s="72"/>
      <c r="UEC175" s="72"/>
      <c r="UED175" s="72"/>
      <c r="UEE175" s="72"/>
      <c r="UEF175" s="72"/>
      <c r="UEG175" s="72"/>
      <c r="UEH175" s="72"/>
      <c r="UEI175" s="72"/>
      <c r="UEJ175" s="72"/>
      <c r="UEK175" s="71"/>
      <c r="UEL175" s="71"/>
      <c r="UEM175" s="71"/>
      <c r="UEN175" s="71"/>
      <c r="UEO175" s="71"/>
      <c r="UEP175" s="71"/>
      <c r="UEQ175" s="71"/>
      <c r="UER175" s="72"/>
      <c r="UES175" s="72"/>
      <c r="UET175" s="72"/>
      <c r="UEU175" s="72"/>
      <c r="UEV175" s="72"/>
      <c r="UEW175" s="72"/>
      <c r="UEX175" s="72"/>
      <c r="UEY175" s="72"/>
      <c r="UEZ175" s="72"/>
      <c r="UFA175" s="71"/>
      <c r="UFB175" s="71"/>
      <c r="UFC175" s="71"/>
      <c r="UFD175" s="71"/>
      <c r="UFE175" s="71"/>
      <c r="UFF175" s="71"/>
      <c r="UFG175" s="71"/>
      <c r="UFH175" s="72"/>
      <c r="UFI175" s="72"/>
      <c r="UFJ175" s="72"/>
      <c r="UFK175" s="72"/>
      <c r="UFL175" s="72"/>
      <c r="UFM175" s="72"/>
      <c r="UFN175" s="72"/>
      <c r="UFO175" s="72"/>
      <c r="UFP175" s="72"/>
      <c r="UFQ175" s="71"/>
      <c r="UFR175" s="71"/>
      <c r="UFS175" s="71"/>
      <c r="UFT175" s="71"/>
      <c r="UFU175" s="71"/>
      <c r="UFV175" s="71"/>
      <c r="UFW175" s="71"/>
      <c r="UFX175" s="72"/>
      <c r="UFY175" s="72"/>
      <c r="UFZ175" s="72"/>
      <c r="UGA175" s="72"/>
      <c r="UGB175" s="72"/>
      <c r="UGC175" s="72"/>
      <c r="UGD175" s="72"/>
      <c r="UGE175" s="72"/>
      <c r="UGF175" s="72"/>
      <c r="UGG175" s="71"/>
      <c r="UGH175" s="71"/>
      <c r="UGI175" s="71"/>
      <c r="UGJ175" s="71"/>
      <c r="UGK175" s="71"/>
      <c r="UGL175" s="71"/>
      <c r="UGM175" s="71"/>
      <c r="UGN175" s="72"/>
      <c r="UGO175" s="72"/>
      <c r="UGP175" s="72"/>
      <c r="UGQ175" s="72"/>
      <c r="UGR175" s="72"/>
      <c r="UGS175" s="72"/>
      <c r="UGT175" s="72"/>
      <c r="UGU175" s="72"/>
      <c r="UGV175" s="72"/>
      <c r="UGW175" s="71"/>
      <c r="UGX175" s="71"/>
      <c r="UGY175" s="71"/>
      <c r="UGZ175" s="71"/>
      <c r="UHA175" s="71"/>
      <c r="UHB175" s="71"/>
      <c r="UHC175" s="71"/>
      <c r="UHD175" s="72"/>
      <c r="UHE175" s="72"/>
      <c r="UHF175" s="72"/>
      <c r="UHG175" s="72"/>
      <c r="UHH175" s="72"/>
      <c r="UHI175" s="72"/>
      <c r="UHJ175" s="72"/>
      <c r="UHK175" s="72"/>
      <c r="UHL175" s="72"/>
      <c r="UHM175" s="71"/>
      <c r="UHN175" s="71"/>
      <c r="UHO175" s="71"/>
      <c r="UHP175" s="71"/>
      <c r="UHQ175" s="71"/>
      <c r="UHR175" s="71"/>
      <c r="UHS175" s="71"/>
      <c r="UHT175" s="72"/>
      <c r="UHU175" s="72"/>
      <c r="UHV175" s="72"/>
      <c r="UHW175" s="72"/>
      <c r="UHX175" s="72"/>
      <c r="UHY175" s="72"/>
      <c r="UHZ175" s="72"/>
      <c r="UIA175" s="72"/>
      <c r="UIB175" s="72"/>
      <c r="UIC175" s="71"/>
      <c r="UID175" s="71"/>
      <c r="UIE175" s="71"/>
      <c r="UIF175" s="71"/>
      <c r="UIG175" s="71"/>
      <c r="UIH175" s="71"/>
      <c r="UII175" s="71"/>
      <c r="UIJ175" s="72"/>
      <c r="UIK175" s="72"/>
      <c r="UIL175" s="72"/>
      <c r="UIM175" s="72"/>
      <c r="UIN175" s="72"/>
      <c r="UIO175" s="72"/>
      <c r="UIP175" s="72"/>
      <c r="UIQ175" s="72"/>
      <c r="UIR175" s="72"/>
      <c r="UIS175" s="71"/>
      <c r="UIT175" s="71"/>
      <c r="UIU175" s="71"/>
      <c r="UIV175" s="71"/>
      <c r="UIW175" s="71"/>
      <c r="UIX175" s="71"/>
      <c r="UIY175" s="71"/>
      <c r="UIZ175" s="72"/>
      <c r="UJA175" s="72"/>
      <c r="UJB175" s="72"/>
      <c r="UJC175" s="72"/>
      <c r="UJD175" s="72"/>
      <c r="UJE175" s="72"/>
      <c r="UJF175" s="72"/>
      <c r="UJG175" s="72"/>
      <c r="UJH175" s="72"/>
      <c r="UJI175" s="71"/>
      <c r="UJJ175" s="71"/>
      <c r="UJK175" s="71"/>
      <c r="UJL175" s="71"/>
      <c r="UJM175" s="71"/>
      <c r="UJN175" s="71"/>
      <c r="UJO175" s="71"/>
      <c r="UJP175" s="72"/>
      <c r="UJQ175" s="72"/>
      <c r="UJR175" s="72"/>
      <c r="UJS175" s="72"/>
      <c r="UJT175" s="72"/>
      <c r="UJU175" s="72"/>
      <c r="UJV175" s="72"/>
      <c r="UJW175" s="72"/>
      <c r="UJX175" s="72"/>
      <c r="UJY175" s="71"/>
      <c r="UJZ175" s="71"/>
      <c r="UKA175" s="71"/>
      <c r="UKB175" s="71"/>
      <c r="UKC175" s="71"/>
      <c r="UKD175" s="71"/>
      <c r="UKE175" s="71"/>
      <c r="UKF175" s="72"/>
      <c r="UKG175" s="72"/>
      <c r="UKH175" s="72"/>
      <c r="UKI175" s="72"/>
      <c r="UKJ175" s="72"/>
      <c r="UKK175" s="72"/>
      <c r="UKL175" s="72"/>
      <c r="UKM175" s="72"/>
      <c r="UKN175" s="72"/>
      <c r="UKO175" s="71"/>
      <c r="UKP175" s="71"/>
      <c r="UKQ175" s="71"/>
      <c r="UKR175" s="71"/>
      <c r="UKS175" s="71"/>
      <c r="UKT175" s="71"/>
      <c r="UKU175" s="71"/>
      <c r="UKV175" s="72"/>
      <c r="UKW175" s="72"/>
      <c r="UKX175" s="72"/>
      <c r="UKY175" s="72"/>
      <c r="UKZ175" s="72"/>
      <c r="ULA175" s="72"/>
      <c r="ULB175" s="72"/>
      <c r="ULC175" s="72"/>
      <c r="ULD175" s="72"/>
      <c r="ULE175" s="71"/>
      <c r="ULF175" s="71"/>
      <c r="ULG175" s="71"/>
      <c r="ULH175" s="71"/>
      <c r="ULI175" s="71"/>
      <c r="ULJ175" s="71"/>
      <c r="ULK175" s="71"/>
      <c r="ULL175" s="72"/>
      <c r="ULM175" s="72"/>
      <c r="ULN175" s="72"/>
      <c r="ULO175" s="72"/>
      <c r="ULP175" s="72"/>
      <c r="ULQ175" s="72"/>
      <c r="ULR175" s="72"/>
      <c r="ULS175" s="72"/>
      <c r="ULT175" s="72"/>
      <c r="ULU175" s="71"/>
      <c r="ULV175" s="71"/>
      <c r="ULW175" s="71"/>
      <c r="ULX175" s="71"/>
      <c r="ULY175" s="71"/>
      <c r="ULZ175" s="71"/>
      <c r="UMA175" s="71"/>
      <c r="UMB175" s="72"/>
      <c r="UMC175" s="72"/>
      <c r="UMD175" s="72"/>
      <c r="UME175" s="72"/>
      <c r="UMF175" s="72"/>
      <c r="UMG175" s="72"/>
      <c r="UMH175" s="72"/>
      <c r="UMI175" s="72"/>
      <c r="UMJ175" s="72"/>
      <c r="UMK175" s="71"/>
      <c r="UML175" s="71"/>
      <c r="UMM175" s="71"/>
      <c r="UMN175" s="71"/>
      <c r="UMO175" s="71"/>
      <c r="UMP175" s="71"/>
      <c r="UMQ175" s="71"/>
      <c r="UMR175" s="72"/>
      <c r="UMS175" s="72"/>
      <c r="UMT175" s="72"/>
      <c r="UMU175" s="72"/>
      <c r="UMV175" s="72"/>
      <c r="UMW175" s="72"/>
      <c r="UMX175" s="72"/>
      <c r="UMY175" s="72"/>
      <c r="UMZ175" s="72"/>
      <c r="UNA175" s="71"/>
      <c r="UNB175" s="71"/>
      <c r="UNC175" s="71"/>
      <c r="UND175" s="71"/>
      <c r="UNE175" s="71"/>
      <c r="UNF175" s="71"/>
      <c r="UNG175" s="71"/>
      <c r="UNH175" s="72"/>
      <c r="UNI175" s="72"/>
      <c r="UNJ175" s="72"/>
      <c r="UNK175" s="72"/>
      <c r="UNL175" s="72"/>
      <c r="UNM175" s="72"/>
      <c r="UNN175" s="72"/>
      <c r="UNO175" s="72"/>
      <c r="UNP175" s="72"/>
      <c r="UNQ175" s="71"/>
      <c r="UNR175" s="71"/>
      <c r="UNS175" s="71"/>
      <c r="UNT175" s="71"/>
      <c r="UNU175" s="71"/>
      <c r="UNV175" s="71"/>
      <c r="UNW175" s="71"/>
      <c r="UNX175" s="72"/>
      <c r="UNY175" s="72"/>
      <c r="UNZ175" s="72"/>
      <c r="UOA175" s="72"/>
      <c r="UOB175" s="72"/>
      <c r="UOC175" s="72"/>
      <c r="UOD175" s="72"/>
      <c r="UOE175" s="72"/>
      <c r="UOF175" s="72"/>
      <c r="UOG175" s="71"/>
      <c r="UOH175" s="71"/>
      <c r="UOI175" s="71"/>
      <c r="UOJ175" s="71"/>
      <c r="UOK175" s="71"/>
      <c r="UOL175" s="71"/>
      <c r="UOM175" s="71"/>
      <c r="UON175" s="72"/>
      <c r="UOO175" s="72"/>
      <c r="UOP175" s="72"/>
      <c r="UOQ175" s="72"/>
      <c r="UOR175" s="72"/>
      <c r="UOS175" s="72"/>
      <c r="UOT175" s="72"/>
      <c r="UOU175" s="72"/>
      <c r="UOV175" s="72"/>
      <c r="UOW175" s="71"/>
      <c r="UOX175" s="71"/>
      <c r="UOY175" s="71"/>
      <c r="UOZ175" s="71"/>
      <c r="UPA175" s="71"/>
      <c r="UPB175" s="71"/>
      <c r="UPC175" s="71"/>
      <c r="UPD175" s="72"/>
      <c r="UPE175" s="72"/>
      <c r="UPF175" s="72"/>
      <c r="UPG175" s="72"/>
      <c r="UPH175" s="72"/>
      <c r="UPI175" s="72"/>
      <c r="UPJ175" s="72"/>
      <c r="UPK175" s="72"/>
      <c r="UPL175" s="72"/>
      <c r="UPM175" s="71"/>
      <c r="UPN175" s="71"/>
      <c r="UPO175" s="71"/>
      <c r="UPP175" s="71"/>
      <c r="UPQ175" s="71"/>
      <c r="UPR175" s="71"/>
      <c r="UPS175" s="71"/>
      <c r="UPT175" s="72"/>
      <c r="UPU175" s="72"/>
      <c r="UPV175" s="72"/>
      <c r="UPW175" s="72"/>
      <c r="UPX175" s="72"/>
      <c r="UPY175" s="72"/>
      <c r="UPZ175" s="72"/>
      <c r="UQA175" s="72"/>
      <c r="UQB175" s="72"/>
      <c r="UQC175" s="71"/>
      <c r="UQD175" s="71"/>
      <c r="UQE175" s="71"/>
      <c r="UQF175" s="71"/>
      <c r="UQG175" s="71"/>
      <c r="UQH175" s="71"/>
      <c r="UQI175" s="71"/>
      <c r="UQJ175" s="72"/>
      <c r="UQK175" s="72"/>
      <c r="UQL175" s="72"/>
      <c r="UQM175" s="72"/>
      <c r="UQN175" s="72"/>
      <c r="UQO175" s="72"/>
      <c r="UQP175" s="72"/>
      <c r="UQQ175" s="72"/>
      <c r="UQR175" s="72"/>
      <c r="UQS175" s="71"/>
      <c r="UQT175" s="71"/>
      <c r="UQU175" s="71"/>
      <c r="UQV175" s="71"/>
      <c r="UQW175" s="71"/>
      <c r="UQX175" s="71"/>
      <c r="UQY175" s="71"/>
      <c r="UQZ175" s="72"/>
      <c r="URA175" s="72"/>
      <c r="URB175" s="72"/>
      <c r="URC175" s="72"/>
      <c r="URD175" s="72"/>
      <c r="URE175" s="72"/>
      <c r="URF175" s="72"/>
      <c r="URG175" s="72"/>
      <c r="URH175" s="72"/>
      <c r="URI175" s="71"/>
      <c r="URJ175" s="71"/>
      <c r="URK175" s="71"/>
      <c r="URL175" s="71"/>
      <c r="URM175" s="71"/>
      <c r="URN175" s="71"/>
      <c r="URO175" s="71"/>
      <c r="URP175" s="72"/>
      <c r="URQ175" s="72"/>
      <c r="URR175" s="72"/>
      <c r="URS175" s="72"/>
      <c r="URT175" s="72"/>
      <c r="URU175" s="72"/>
      <c r="URV175" s="72"/>
      <c r="URW175" s="72"/>
      <c r="URX175" s="72"/>
      <c r="URY175" s="71"/>
      <c r="URZ175" s="71"/>
      <c r="USA175" s="71"/>
      <c r="USB175" s="71"/>
      <c r="USC175" s="71"/>
      <c r="USD175" s="71"/>
      <c r="USE175" s="71"/>
      <c r="USF175" s="72"/>
      <c r="USG175" s="72"/>
      <c r="USH175" s="72"/>
      <c r="USI175" s="72"/>
      <c r="USJ175" s="72"/>
      <c r="USK175" s="72"/>
      <c r="USL175" s="72"/>
      <c r="USM175" s="72"/>
      <c r="USN175" s="72"/>
      <c r="USO175" s="71"/>
      <c r="USP175" s="71"/>
      <c r="USQ175" s="71"/>
      <c r="USR175" s="71"/>
      <c r="USS175" s="71"/>
      <c r="UST175" s="71"/>
      <c r="USU175" s="71"/>
      <c r="USV175" s="72"/>
      <c r="USW175" s="72"/>
      <c r="USX175" s="72"/>
      <c r="USY175" s="72"/>
      <c r="USZ175" s="72"/>
      <c r="UTA175" s="72"/>
      <c r="UTB175" s="72"/>
      <c r="UTC175" s="72"/>
      <c r="UTD175" s="72"/>
      <c r="UTE175" s="71"/>
      <c r="UTF175" s="71"/>
      <c r="UTG175" s="71"/>
      <c r="UTH175" s="71"/>
      <c r="UTI175" s="71"/>
      <c r="UTJ175" s="71"/>
      <c r="UTK175" s="71"/>
      <c r="UTL175" s="72"/>
      <c r="UTM175" s="72"/>
      <c r="UTN175" s="72"/>
      <c r="UTO175" s="72"/>
      <c r="UTP175" s="72"/>
      <c r="UTQ175" s="72"/>
      <c r="UTR175" s="72"/>
      <c r="UTS175" s="72"/>
      <c r="UTT175" s="72"/>
      <c r="UTU175" s="71"/>
      <c r="UTV175" s="71"/>
      <c r="UTW175" s="71"/>
      <c r="UTX175" s="71"/>
      <c r="UTY175" s="71"/>
      <c r="UTZ175" s="71"/>
      <c r="UUA175" s="71"/>
      <c r="UUB175" s="72"/>
      <c r="UUC175" s="72"/>
      <c r="UUD175" s="72"/>
      <c r="UUE175" s="72"/>
      <c r="UUF175" s="72"/>
      <c r="UUG175" s="72"/>
      <c r="UUH175" s="72"/>
      <c r="UUI175" s="72"/>
      <c r="UUJ175" s="72"/>
      <c r="UUK175" s="71"/>
      <c r="UUL175" s="71"/>
      <c r="UUM175" s="71"/>
      <c r="UUN175" s="71"/>
      <c r="UUO175" s="71"/>
      <c r="UUP175" s="71"/>
      <c r="UUQ175" s="71"/>
      <c r="UUR175" s="72"/>
      <c r="UUS175" s="72"/>
      <c r="UUT175" s="72"/>
      <c r="UUU175" s="72"/>
      <c r="UUV175" s="72"/>
      <c r="UUW175" s="72"/>
      <c r="UUX175" s="72"/>
      <c r="UUY175" s="72"/>
      <c r="UUZ175" s="72"/>
      <c r="UVA175" s="71"/>
      <c r="UVB175" s="71"/>
      <c r="UVC175" s="71"/>
      <c r="UVD175" s="71"/>
      <c r="UVE175" s="71"/>
      <c r="UVF175" s="71"/>
      <c r="UVG175" s="71"/>
      <c r="UVH175" s="72"/>
      <c r="UVI175" s="72"/>
      <c r="UVJ175" s="72"/>
      <c r="UVK175" s="72"/>
      <c r="UVL175" s="72"/>
      <c r="UVM175" s="72"/>
      <c r="UVN175" s="72"/>
      <c r="UVO175" s="72"/>
      <c r="UVP175" s="72"/>
      <c r="UVQ175" s="71"/>
      <c r="UVR175" s="71"/>
      <c r="UVS175" s="71"/>
      <c r="UVT175" s="71"/>
      <c r="UVU175" s="71"/>
      <c r="UVV175" s="71"/>
      <c r="UVW175" s="71"/>
      <c r="UVX175" s="72"/>
      <c r="UVY175" s="72"/>
      <c r="UVZ175" s="72"/>
      <c r="UWA175" s="72"/>
      <c r="UWB175" s="72"/>
      <c r="UWC175" s="72"/>
      <c r="UWD175" s="72"/>
      <c r="UWE175" s="72"/>
      <c r="UWF175" s="72"/>
      <c r="UWG175" s="71"/>
      <c r="UWH175" s="71"/>
      <c r="UWI175" s="71"/>
      <c r="UWJ175" s="71"/>
      <c r="UWK175" s="71"/>
      <c r="UWL175" s="71"/>
      <c r="UWM175" s="71"/>
      <c r="UWN175" s="72"/>
      <c r="UWO175" s="72"/>
      <c r="UWP175" s="72"/>
      <c r="UWQ175" s="72"/>
      <c r="UWR175" s="72"/>
      <c r="UWS175" s="72"/>
      <c r="UWT175" s="72"/>
      <c r="UWU175" s="72"/>
      <c r="UWV175" s="72"/>
      <c r="UWW175" s="71"/>
      <c r="UWX175" s="71"/>
      <c r="UWY175" s="71"/>
      <c r="UWZ175" s="71"/>
      <c r="UXA175" s="71"/>
      <c r="UXB175" s="71"/>
      <c r="UXC175" s="71"/>
      <c r="UXD175" s="72"/>
      <c r="UXE175" s="72"/>
      <c r="UXF175" s="72"/>
      <c r="UXG175" s="72"/>
      <c r="UXH175" s="72"/>
      <c r="UXI175" s="72"/>
      <c r="UXJ175" s="72"/>
      <c r="UXK175" s="72"/>
      <c r="UXL175" s="72"/>
      <c r="UXM175" s="71"/>
      <c r="UXN175" s="71"/>
      <c r="UXO175" s="71"/>
      <c r="UXP175" s="71"/>
      <c r="UXQ175" s="71"/>
      <c r="UXR175" s="71"/>
      <c r="UXS175" s="71"/>
      <c r="UXT175" s="72"/>
      <c r="UXU175" s="72"/>
      <c r="UXV175" s="72"/>
      <c r="UXW175" s="72"/>
      <c r="UXX175" s="72"/>
      <c r="UXY175" s="72"/>
      <c r="UXZ175" s="72"/>
      <c r="UYA175" s="72"/>
      <c r="UYB175" s="72"/>
      <c r="UYC175" s="71"/>
      <c r="UYD175" s="71"/>
      <c r="UYE175" s="71"/>
      <c r="UYF175" s="71"/>
      <c r="UYG175" s="71"/>
      <c r="UYH175" s="71"/>
      <c r="UYI175" s="71"/>
      <c r="UYJ175" s="72"/>
      <c r="UYK175" s="72"/>
      <c r="UYL175" s="72"/>
      <c r="UYM175" s="72"/>
      <c r="UYN175" s="72"/>
      <c r="UYO175" s="72"/>
      <c r="UYP175" s="72"/>
      <c r="UYQ175" s="72"/>
      <c r="UYR175" s="72"/>
      <c r="UYS175" s="71"/>
      <c r="UYT175" s="71"/>
      <c r="UYU175" s="71"/>
      <c r="UYV175" s="71"/>
      <c r="UYW175" s="71"/>
      <c r="UYX175" s="71"/>
      <c r="UYY175" s="71"/>
      <c r="UYZ175" s="72"/>
      <c r="UZA175" s="72"/>
      <c r="UZB175" s="72"/>
      <c r="UZC175" s="72"/>
      <c r="UZD175" s="72"/>
      <c r="UZE175" s="72"/>
      <c r="UZF175" s="72"/>
      <c r="UZG175" s="72"/>
      <c r="UZH175" s="72"/>
      <c r="UZI175" s="71"/>
      <c r="UZJ175" s="71"/>
      <c r="UZK175" s="71"/>
      <c r="UZL175" s="71"/>
      <c r="UZM175" s="71"/>
      <c r="UZN175" s="71"/>
      <c r="UZO175" s="71"/>
      <c r="UZP175" s="72"/>
      <c r="UZQ175" s="72"/>
      <c r="UZR175" s="72"/>
      <c r="UZS175" s="72"/>
      <c r="UZT175" s="72"/>
      <c r="UZU175" s="72"/>
      <c r="UZV175" s="72"/>
      <c r="UZW175" s="72"/>
      <c r="UZX175" s="72"/>
      <c r="UZY175" s="71"/>
      <c r="UZZ175" s="71"/>
      <c r="VAA175" s="71"/>
      <c r="VAB175" s="71"/>
      <c r="VAC175" s="71"/>
      <c r="VAD175" s="71"/>
      <c r="VAE175" s="71"/>
      <c r="VAF175" s="72"/>
      <c r="VAG175" s="72"/>
      <c r="VAH175" s="72"/>
      <c r="VAI175" s="72"/>
      <c r="VAJ175" s="72"/>
      <c r="VAK175" s="72"/>
      <c r="VAL175" s="72"/>
      <c r="VAM175" s="72"/>
      <c r="VAN175" s="72"/>
      <c r="VAO175" s="71"/>
      <c r="VAP175" s="71"/>
      <c r="VAQ175" s="71"/>
      <c r="VAR175" s="71"/>
      <c r="VAS175" s="71"/>
      <c r="VAT175" s="71"/>
      <c r="VAU175" s="71"/>
      <c r="VAV175" s="72"/>
      <c r="VAW175" s="72"/>
      <c r="VAX175" s="72"/>
      <c r="VAY175" s="72"/>
      <c r="VAZ175" s="72"/>
      <c r="VBA175" s="72"/>
      <c r="VBB175" s="72"/>
      <c r="VBC175" s="72"/>
      <c r="VBD175" s="72"/>
      <c r="VBE175" s="71"/>
      <c r="VBF175" s="71"/>
      <c r="VBG175" s="71"/>
      <c r="VBH175" s="71"/>
      <c r="VBI175" s="71"/>
      <c r="VBJ175" s="71"/>
      <c r="VBK175" s="71"/>
      <c r="VBL175" s="72"/>
      <c r="VBM175" s="72"/>
      <c r="VBN175" s="72"/>
      <c r="VBO175" s="72"/>
      <c r="VBP175" s="72"/>
      <c r="VBQ175" s="72"/>
      <c r="VBR175" s="72"/>
      <c r="VBS175" s="72"/>
      <c r="VBT175" s="72"/>
      <c r="VBU175" s="71"/>
      <c r="VBV175" s="71"/>
      <c r="VBW175" s="71"/>
      <c r="VBX175" s="71"/>
      <c r="VBY175" s="71"/>
      <c r="VBZ175" s="71"/>
      <c r="VCA175" s="71"/>
      <c r="VCB175" s="72"/>
      <c r="VCC175" s="72"/>
      <c r="VCD175" s="72"/>
      <c r="VCE175" s="72"/>
      <c r="VCF175" s="72"/>
      <c r="VCG175" s="72"/>
      <c r="VCH175" s="72"/>
      <c r="VCI175" s="72"/>
      <c r="VCJ175" s="72"/>
      <c r="VCK175" s="71"/>
      <c r="VCL175" s="71"/>
      <c r="VCM175" s="71"/>
      <c r="VCN175" s="71"/>
      <c r="VCO175" s="71"/>
      <c r="VCP175" s="71"/>
      <c r="VCQ175" s="71"/>
      <c r="VCR175" s="72"/>
      <c r="VCS175" s="72"/>
      <c r="VCT175" s="72"/>
      <c r="VCU175" s="72"/>
      <c r="VCV175" s="72"/>
      <c r="VCW175" s="72"/>
      <c r="VCX175" s="72"/>
      <c r="VCY175" s="72"/>
      <c r="VCZ175" s="72"/>
      <c r="VDA175" s="71"/>
      <c r="VDB175" s="71"/>
      <c r="VDC175" s="71"/>
      <c r="VDD175" s="71"/>
      <c r="VDE175" s="71"/>
      <c r="VDF175" s="71"/>
      <c r="VDG175" s="71"/>
      <c r="VDH175" s="72"/>
      <c r="VDI175" s="72"/>
      <c r="VDJ175" s="72"/>
      <c r="VDK175" s="72"/>
      <c r="VDL175" s="72"/>
      <c r="VDM175" s="72"/>
      <c r="VDN175" s="72"/>
      <c r="VDO175" s="72"/>
      <c r="VDP175" s="72"/>
      <c r="VDQ175" s="71"/>
      <c r="VDR175" s="71"/>
      <c r="VDS175" s="71"/>
      <c r="VDT175" s="71"/>
      <c r="VDU175" s="71"/>
      <c r="VDV175" s="71"/>
      <c r="VDW175" s="71"/>
      <c r="VDX175" s="72"/>
      <c r="VDY175" s="72"/>
      <c r="VDZ175" s="72"/>
      <c r="VEA175" s="72"/>
      <c r="VEB175" s="72"/>
      <c r="VEC175" s="72"/>
      <c r="VED175" s="72"/>
      <c r="VEE175" s="72"/>
      <c r="VEF175" s="72"/>
      <c r="VEG175" s="71"/>
      <c r="VEH175" s="71"/>
      <c r="VEI175" s="71"/>
      <c r="VEJ175" s="71"/>
      <c r="VEK175" s="71"/>
      <c r="VEL175" s="71"/>
      <c r="VEM175" s="71"/>
      <c r="VEN175" s="72"/>
      <c r="VEO175" s="72"/>
      <c r="VEP175" s="72"/>
      <c r="VEQ175" s="72"/>
      <c r="VER175" s="72"/>
      <c r="VES175" s="72"/>
      <c r="VET175" s="72"/>
      <c r="VEU175" s="72"/>
      <c r="VEV175" s="72"/>
      <c r="VEW175" s="71"/>
      <c r="VEX175" s="71"/>
      <c r="VEY175" s="71"/>
      <c r="VEZ175" s="71"/>
      <c r="VFA175" s="71"/>
      <c r="VFB175" s="71"/>
      <c r="VFC175" s="71"/>
      <c r="VFD175" s="72"/>
      <c r="VFE175" s="72"/>
      <c r="VFF175" s="72"/>
      <c r="VFG175" s="72"/>
      <c r="VFH175" s="72"/>
      <c r="VFI175" s="72"/>
      <c r="VFJ175" s="72"/>
      <c r="VFK175" s="72"/>
      <c r="VFL175" s="72"/>
      <c r="VFM175" s="71"/>
      <c r="VFN175" s="71"/>
      <c r="VFO175" s="71"/>
      <c r="VFP175" s="71"/>
      <c r="VFQ175" s="71"/>
      <c r="VFR175" s="71"/>
      <c r="VFS175" s="71"/>
      <c r="VFT175" s="72"/>
      <c r="VFU175" s="72"/>
      <c r="VFV175" s="72"/>
      <c r="VFW175" s="72"/>
      <c r="VFX175" s="72"/>
      <c r="VFY175" s="72"/>
      <c r="VFZ175" s="72"/>
      <c r="VGA175" s="72"/>
      <c r="VGB175" s="72"/>
      <c r="VGC175" s="71"/>
      <c r="VGD175" s="71"/>
      <c r="VGE175" s="71"/>
      <c r="VGF175" s="71"/>
      <c r="VGG175" s="71"/>
      <c r="VGH175" s="71"/>
      <c r="VGI175" s="71"/>
      <c r="VGJ175" s="72"/>
      <c r="VGK175" s="72"/>
      <c r="VGL175" s="72"/>
      <c r="VGM175" s="72"/>
      <c r="VGN175" s="72"/>
      <c r="VGO175" s="72"/>
      <c r="VGP175" s="72"/>
      <c r="VGQ175" s="72"/>
      <c r="VGR175" s="72"/>
      <c r="VGS175" s="71"/>
      <c r="VGT175" s="71"/>
      <c r="VGU175" s="71"/>
      <c r="VGV175" s="71"/>
      <c r="VGW175" s="71"/>
      <c r="VGX175" s="71"/>
      <c r="VGY175" s="71"/>
      <c r="VGZ175" s="72"/>
      <c r="VHA175" s="72"/>
      <c r="VHB175" s="72"/>
      <c r="VHC175" s="72"/>
      <c r="VHD175" s="72"/>
      <c r="VHE175" s="72"/>
      <c r="VHF175" s="72"/>
      <c r="VHG175" s="72"/>
      <c r="VHH175" s="72"/>
      <c r="VHI175" s="71"/>
      <c r="VHJ175" s="71"/>
      <c r="VHK175" s="71"/>
      <c r="VHL175" s="71"/>
      <c r="VHM175" s="71"/>
      <c r="VHN175" s="71"/>
      <c r="VHO175" s="71"/>
      <c r="VHP175" s="72"/>
      <c r="VHQ175" s="72"/>
      <c r="VHR175" s="72"/>
      <c r="VHS175" s="72"/>
      <c r="VHT175" s="72"/>
      <c r="VHU175" s="72"/>
      <c r="VHV175" s="72"/>
      <c r="VHW175" s="72"/>
      <c r="VHX175" s="72"/>
      <c r="VHY175" s="71"/>
      <c r="VHZ175" s="71"/>
      <c r="VIA175" s="71"/>
      <c r="VIB175" s="71"/>
      <c r="VIC175" s="71"/>
      <c r="VID175" s="71"/>
      <c r="VIE175" s="71"/>
      <c r="VIF175" s="72"/>
      <c r="VIG175" s="72"/>
      <c r="VIH175" s="72"/>
      <c r="VII175" s="72"/>
      <c r="VIJ175" s="72"/>
      <c r="VIK175" s="72"/>
      <c r="VIL175" s="72"/>
      <c r="VIM175" s="72"/>
      <c r="VIN175" s="72"/>
      <c r="VIO175" s="71"/>
      <c r="VIP175" s="71"/>
      <c r="VIQ175" s="71"/>
      <c r="VIR175" s="71"/>
      <c r="VIS175" s="71"/>
      <c r="VIT175" s="71"/>
      <c r="VIU175" s="71"/>
      <c r="VIV175" s="72"/>
      <c r="VIW175" s="72"/>
      <c r="VIX175" s="72"/>
      <c r="VIY175" s="72"/>
      <c r="VIZ175" s="72"/>
      <c r="VJA175" s="72"/>
      <c r="VJB175" s="72"/>
      <c r="VJC175" s="72"/>
      <c r="VJD175" s="72"/>
      <c r="VJE175" s="71"/>
      <c r="VJF175" s="71"/>
      <c r="VJG175" s="71"/>
      <c r="VJH175" s="71"/>
      <c r="VJI175" s="71"/>
      <c r="VJJ175" s="71"/>
      <c r="VJK175" s="71"/>
      <c r="VJL175" s="72"/>
      <c r="VJM175" s="72"/>
      <c r="VJN175" s="72"/>
      <c r="VJO175" s="72"/>
      <c r="VJP175" s="72"/>
      <c r="VJQ175" s="72"/>
      <c r="VJR175" s="72"/>
      <c r="VJS175" s="72"/>
      <c r="VJT175" s="72"/>
      <c r="VJU175" s="71"/>
      <c r="VJV175" s="71"/>
      <c r="VJW175" s="71"/>
      <c r="VJX175" s="71"/>
      <c r="VJY175" s="71"/>
      <c r="VJZ175" s="71"/>
      <c r="VKA175" s="71"/>
      <c r="VKB175" s="72"/>
      <c r="VKC175" s="72"/>
      <c r="VKD175" s="72"/>
      <c r="VKE175" s="72"/>
      <c r="VKF175" s="72"/>
      <c r="VKG175" s="72"/>
      <c r="VKH175" s="72"/>
      <c r="VKI175" s="72"/>
      <c r="VKJ175" s="72"/>
      <c r="VKK175" s="71"/>
      <c r="VKL175" s="71"/>
      <c r="VKM175" s="71"/>
      <c r="VKN175" s="71"/>
      <c r="VKO175" s="71"/>
      <c r="VKP175" s="71"/>
      <c r="VKQ175" s="71"/>
      <c r="VKR175" s="72"/>
      <c r="VKS175" s="72"/>
      <c r="VKT175" s="72"/>
      <c r="VKU175" s="72"/>
      <c r="VKV175" s="72"/>
      <c r="VKW175" s="72"/>
      <c r="VKX175" s="72"/>
      <c r="VKY175" s="72"/>
      <c r="VKZ175" s="72"/>
      <c r="VLA175" s="71"/>
      <c r="VLB175" s="71"/>
      <c r="VLC175" s="71"/>
      <c r="VLD175" s="71"/>
      <c r="VLE175" s="71"/>
      <c r="VLF175" s="71"/>
      <c r="VLG175" s="71"/>
      <c r="VLH175" s="72"/>
      <c r="VLI175" s="72"/>
      <c r="VLJ175" s="72"/>
      <c r="VLK175" s="72"/>
      <c r="VLL175" s="72"/>
      <c r="VLM175" s="72"/>
      <c r="VLN175" s="72"/>
      <c r="VLO175" s="72"/>
      <c r="VLP175" s="72"/>
      <c r="VLQ175" s="71"/>
      <c r="VLR175" s="71"/>
      <c r="VLS175" s="71"/>
      <c r="VLT175" s="71"/>
      <c r="VLU175" s="71"/>
      <c r="VLV175" s="71"/>
      <c r="VLW175" s="71"/>
      <c r="VLX175" s="72"/>
      <c r="VLY175" s="72"/>
      <c r="VLZ175" s="72"/>
      <c r="VMA175" s="72"/>
      <c r="VMB175" s="72"/>
      <c r="VMC175" s="72"/>
      <c r="VMD175" s="72"/>
      <c r="VME175" s="72"/>
      <c r="VMF175" s="72"/>
      <c r="VMG175" s="71"/>
      <c r="VMH175" s="71"/>
      <c r="VMI175" s="71"/>
      <c r="VMJ175" s="71"/>
      <c r="VMK175" s="71"/>
      <c r="VML175" s="71"/>
      <c r="VMM175" s="71"/>
      <c r="VMN175" s="72"/>
      <c r="VMO175" s="72"/>
      <c r="VMP175" s="72"/>
      <c r="VMQ175" s="72"/>
      <c r="VMR175" s="72"/>
      <c r="VMS175" s="72"/>
      <c r="VMT175" s="72"/>
      <c r="VMU175" s="72"/>
      <c r="VMV175" s="72"/>
      <c r="VMW175" s="71"/>
      <c r="VMX175" s="71"/>
      <c r="VMY175" s="71"/>
      <c r="VMZ175" s="71"/>
      <c r="VNA175" s="71"/>
      <c r="VNB175" s="71"/>
      <c r="VNC175" s="71"/>
      <c r="VND175" s="72"/>
      <c r="VNE175" s="72"/>
      <c r="VNF175" s="72"/>
      <c r="VNG175" s="72"/>
      <c r="VNH175" s="72"/>
      <c r="VNI175" s="72"/>
      <c r="VNJ175" s="72"/>
      <c r="VNK175" s="72"/>
      <c r="VNL175" s="72"/>
      <c r="VNM175" s="71"/>
      <c r="VNN175" s="71"/>
      <c r="VNO175" s="71"/>
      <c r="VNP175" s="71"/>
      <c r="VNQ175" s="71"/>
      <c r="VNR175" s="71"/>
      <c r="VNS175" s="71"/>
      <c r="VNT175" s="72"/>
      <c r="VNU175" s="72"/>
      <c r="VNV175" s="72"/>
      <c r="VNW175" s="72"/>
      <c r="VNX175" s="72"/>
      <c r="VNY175" s="72"/>
      <c r="VNZ175" s="72"/>
      <c r="VOA175" s="72"/>
      <c r="VOB175" s="72"/>
      <c r="VOC175" s="71"/>
      <c r="VOD175" s="71"/>
      <c r="VOE175" s="71"/>
      <c r="VOF175" s="71"/>
      <c r="VOG175" s="71"/>
      <c r="VOH175" s="71"/>
      <c r="VOI175" s="71"/>
      <c r="VOJ175" s="72"/>
      <c r="VOK175" s="72"/>
      <c r="VOL175" s="72"/>
      <c r="VOM175" s="72"/>
      <c r="VON175" s="72"/>
      <c r="VOO175" s="72"/>
      <c r="VOP175" s="72"/>
      <c r="VOQ175" s="72"/>
      <c r="VOR175" s="72"/>
      <c r="VOS175" s="71"/>
      <c r="VOT175" s="71"/>
      <c r="VOU175" s="71"/>
      <c r="VOV175" s="71"/>
      <c r="VOW175" s="71"/>
      <c r="VOX175" s="71"/>
      <c r="VOY175" s="71"/>
      <c r="VOZ175" s="72"/>
      <c r="VPA175" s="72"/>
      <c r="VPB175" s="72"/>
      <c r="VPC175" s="72"/>
      <c r="VPD175" s="72"/>
      <c r="VPE175" s="72"/>
      <c r="VPF175" s="72"/>
      <c r="VPG175" s="72"/>
      <c r="VPH175" s="72"/>
      <c r="VPI175" s="71"/>
      <c r="VPJ175" s="71"/>
      <c r="VPK175" s="71"/>
      <c r="VPL175" s="71"/>
      <c r="VPM175" s="71"/>
      <c r="VPN175" s="71"/>
      <c r="VPO175" s="71"/>
      <c r="VPP175" s="72"/>
      <c r="VPQ175" s="72"/>
      <c r="VPR175" s="72"/>
      <c r="VPS175" s="72"/>
      <c r="VPT175" s="72"/>
      <c r="VPU175" s="72"/>
      <c r="VPV175" s="72"/>
      <c r="VPW175" s="72"/>
      <c r="VPX175" s="72"/>
      <c r="VPY175" s="71"/>
      <c r="VPZ175" s="71"/>
      <c r="VQA175" s="71"/>
      <c r="VQB175" s="71"/>
      <c r="VQC175" s="71"/>
      <c r="VQD175" s="71"/>
      <c r="VQE175" s="71"/>
      <c r="VQF175" s="72"/>
      <c r="VQG175" s="72"/>
      <c r="VQH175" s="72"/>
      <c r="VQI175" s="72"/>
      <c r="VQJ175" s="72"/>
      <c r="VQK175" s="72"/>
      <c r="VQL175" s="72"/>
      <c r="VQM175" s="72"/>
      <c r="VQN175" s="72"/>
      <c r="VQO175" s="71"/>
      <c r="VQP175" s="71"/>
      <c r="VQQ175" s="71"/>
      <c r="VQR175" s="71"/>
      <c r="VQS175" s="71"/>
      <c r="VQT175" s="71"/>
      <c r="VQU175" s="71"/>
      <c r="VQV175" s="72"/>
      <c r="VQW175" s="72"/>
      <c r="VQX175" s="72"/>
      <c r="VQY175" s="72"/>
      <c r="VQZ175" s="72"/>
      <c r="VRA175" s="72"/>
      <c r="VRB175" s="72"/>
      <c r="VRC175" s="72"/>
      <c r="VRD175" s="72"/>
      <c r="VRE175" s="71"/>
      <c r="VRF175" s="71"/>
      <c r="VRG175" s="71"/>
      <c r="VRH175" s="71"/>
      <c r="VRI175" s="71"/>
      <c r="VRJ175" s="71"/>
      <c r="VRK175" s="71"/>
      <c r="VRL175" s="72"/>
      <c r="VRM175" s="72"/>
      <c r="VRN175" s="72"/>
      <c r="VRO175" s="72"/>
      <c r="VRP175" s="72"/>
      <c r="VRQ175" s="72"/>
      <c r="VRR175" s="72"/>
      <c r="VRS175" s="72"/>
      <c r="VRT175" s="72"/>
      <c r="VRU175" s="71"/>
      <c r="VRV175" s="71"/>
      <c r="VRW175" s="71"/>
      <c r="VRX175" s="71"/>
      <c r="VRY175" s="71"/>
      <c r="VRZ175" s="71"/>
      <c r="VSA175" s="71"/>
      <c r="VSB175" s="72"/>
      <c r="VSC175" s="72"/>
      <c r="VSD175" s="72"/>
      <c r="VSE175" s="72"/>
      <c r="VSF175" s="72"/>
      <c r="VSG175" s="72"/>
      <c r="VSH175" s="72"/>
      <c r="VSI175" s="72"/>
      <c r="VSJ175" s="72"/>
      <c r="VSK175" s="71"/>
      <c r="VSL175" s="71"/>
      <c r="VSM175" s="71"/>
      <c r="VSN175" s="71"/>
      <c r="VSO175" s="71"/>
      <c r="VSP175" s="71"/>
      <c r="VSQ175" s="71"/>
      <c r="VSR175" s="72"/>
      <c r="VSS175" s="72"/>
      <c r="VST175" s="72"/>
      <c r="VSU175" s="72"/>
      <c r="VSV175" s="72"/>
      <c r="VSW175" s="72"/>
      <c r="VSX175" s="72"/>
      <c r="VSY175" s="72"/>
      <c r="VSZ175" s="72"/>
      <c r="VTA175" s="71"/>
      <c r="VTB175" s="71"/>
      <c r="VTC175" s="71"/>
      <c r="VTD175" s="71"/>
      <c r="VTE175" s="71"/>
      <c r="VTF175" s="71"/>
      <c r="VTG175" s="71"/>
      <c r="VTH175" s="72"/>
      <c r="VTI175" s="72"/>
      <c r="VTJ175" s="72"/>
      <c r="VTK175" s="72"/>
      <c r="VTL175" s="72"/>
      <c r="VTM175" s="72"/>
      <c r="VTN175" s="72"/>
      <c r="VTO175" s="72"/>
      <c r="VTP175" s="72"/>
      <c r="VTQ175" s="71"/>
      <c r="VTR175" s="71"/>
      <c r="VTS175" s="71"/>
      <c r="VTT175" s="71"/>
      <c r="VTU175" s="71"/>
      <c r="VTV175" s="71"/>
      <c r="VTW175" s="71"/>
      <c r="VTX175" s="72"/>
      <c r="VTY175" s="72"/>
      <c r="VTZ175" s="72"/>
      <c r="VUA175" s="72"/>
      <c r="VUB175" s="72"/>
      <c r="VUC175" s="72"/>
      <c r="VUD175" s="72"/>
      <c r="VUE175" s="72"/>
      <c r="VUF175" s="72"/>
      <c r="VUG175" s="71"/>
      <c r="VUH175" s="71"/>
      <c r="VUI175" s="71"/>
      <c r="VUJ175" s="71"/>
      <c r="VUK175" s="71"/>
      <c r="VUL175" s="71"/>
      <c r="VUM175" s="71"/>
      <c r="VUN175" s="72"/>
      <c r="VUO175" s="72"/>
      <c r="VUP175" s="72"/>
      <c r="VUQ175" s="72"/>
      <c r="VUR175" s="72"/>
      <c r="VUS175" s="72"/>
      <c r="VUT175" s="72"/>
      <c r="VUU175" s="72"/>
      <c r="VUV175" s="72"/>
      <c r="VUW175" s="71"/>
      <c r="VUX175" s="71"/>
      <c r="VUY175" s="71"/>
      <c r="VUZ175" s="71"/>
      <c r="VVA175" s="71"/>
      <c r="VVB175" s="71"/>
      <c r="VVC175" s="71"/>
      <c r="VVD175" s="72"/>
      <c r="VVE175" s="72"/>
      <c r="VVF175" s="72"/>
      <c r="VVG175" s="72"/>
      <c r="VVH175" s="72"/>
      <c r="VVI175" s="72"/>
      <c r="VVJ175" s="72"/>
      <c r="VVK175" s="72"/>
      <c r="VVL175" s="72"/>
      <c r="VVM175" s="71"/>
      <c r="VVN175" s="71"/>
      <c r="VVO175" s="71"/>
      <c r="VVP175" s="71"/>
      <c r="VVQ175" s="71"/>
      <c r="VVR175" s="71"/>
      <c r="VVS175" s="71"/>
      <c r="VVT175" s="72"/>
      <c r="VVU175" s="72"/>
      <c r="VVV175" s="72"/>
      <c r="VVW175" s="72"/>
      <c r="VVX175" s="72"/>
      <c r="VVY175" s="72"/>
      <c r="VVZ175" s="72"/>
      <c r="VWA175" s="72"/>
      <c r="VWB175" s="72"/>
      <c r="VWC175" s="71"/>
      <c r="VWD175" s="71"/>
      <c r="VWE175" s="71"/>
      <c r="VWF175" s="71"/>
      <c r="VWG175" s="71"/>
      <c r="VWH175" s="71"/>
      <c r="VWI175" s="71"/>
      <c r="VWJ175" s="72"/>
      <c r="VWK175" s="72"/>
      <c r="VWL175" s="72"/>
      <c r="VWM175" s="72"/>
      <c r="VWN175" s="72"/>
      <c r="VWO175" s="72"/>
      <c r="VWP175" s="72"/>
      <c r="VWQ175" s="72"/>
      <c r="VWR175" s="72"/>
      <c r="VWS175" s="71"/>
      <c r="VWT175" s="71"/>
      <c r="VWU175" s="71"/>
      <c r="VWV175" s="71"/>
      <c r="VWW175" s="71"/>
      <c r="VWX175" s="71"/>
      <c r="VWY175" s="71"/>
      <c r="VWZ175" s="72"/>
      <c r="VXA175" s="72"/>
      <c r="VXB175" s="72"/>
      <c r="VXC175" s="72"/>
      <c r="VXD175" s="72"/>
      <c r="VXE175" s="72"/>
      <c r="VXF175" s="72"/>
      <c r="VXG175" s="72"/>
      <c r="VXH175" s="72"/>
      <c r="VXI175" s="71"/>
      <c r="VXJ175" s="71"/>
      <c r="VXK175" s="71"/>
      <c r="VXL175" s="71"/>
      <c r="VXM175" s="71"/>
      <c r="VXN175" s="71"/>
      <c r="VXO175" s="71"/>
      <c r="VXP175" s="72"/>
      <c r="VXQ175" s="72"/>
      <c r="VXR175" s="72"/>
      <c r="VXS175" s="72"/>
      <c r="VXT175" s="72"/>
      <c r="VXU175" s="72"/>
      <c r="VXV175" s="72"/>
      <c r="VXW175" s="72"/>
      <c r="VXX175" s="72"/>
      <c r="VXY175" s="71"/>
      <c r="VXZ175" s="71"/>
      <c r="VYA175" s="71"/>
      <c r="VYB175" s="71"/>
      <c r="VYC175" s="71"/>
      <c r="VYD175" s="71"/>
      <c r="VYE175" s="71"/>
      <c r="VYF175" s="72"/>
      <c r="VYG175" s="72"/>
      <c r="VYH175" s="72"/>
      <c r="VYI175" s="72"/>
      <c r="VYJ175" s="72"/>
      <c r="VYK175" s="72"/>
      <c r="VYL175" s="72"/>
      <c r="VYM175" s="72"/>
      <c r="VYN175" s="72"/>
      <c r="VYO175" s="71"/>
      <c r="VYP175" s="71"/>
      <c r="VYQ175" s="71"/>
      <c r="VYR175" s="71"/>
      <c r="VYS175" s="71"/>
      <c r="VYT175" s="71"/>
      <c r="VYU175" s="71"/>
      <c r="VYV175" s="72"/>
      <c r="VYW175" s="72"/>
      <c r="VYX175" s="72"/>
      <c r="VYY175" s="72"/>
      <c r="VYZ175" s="72"/>
      <c r="VZA175" s="72"/>
      <c r="VZB175" s="72"/>
      <c r="VZC175" s="72"/>
      <c r="VZD175" s="72"/>
      <c r="VZE175" s="71"/>
      <c r="VZF175" s="71"/>
      <c r="VZG175" s="71"/>
      <c r="VZH175" s="71"/>
      <c r="VZI175" s="71"/>
      <c r="VZJ175" s="71"/>
      <c r="VZK175" s="71"/>
      <c r="VZL175" s="72"/>
      <c r="VZM175" s="72"/>
      <c r="VZN175" s="72"/>
      <c r="VZO175" s="72"/>
      <c r="VZP175" s="72"/>
      <c r="VZQ175" s="72"/>
      <c r="VZR175" s="72"/>
      <c r="VZS175" s="72"/>
      <c r="VZT175" s="72"/>
      <c r="VZU175" s="71"/>
      <c r="VZV175" s="71"/>
      <c r="VZW175" s="71"/>
      <c r="VZX175" s="71"/>
      <c r="VZY175" s="71"/>
      <c r="VZZ175" s="71"/>
      <c r="WAA175" s="71"/>
      <c r="WAB175" s="72"/>
      <c r="WAC175" s="72"/>
      <c r="WAD175" s="72"/>
      <c r="WAE175" s="72"/>
      <c r="WAF175" s="72"/>
      <c r="WAG175" s="72"/>
      <c r="WAH175" s="72"/>
      <c r="WAI175" s="72"/>
      <c r="WAJ175" s="72"/>
      <c r="WAK175" s="71"/>
      <c r="WAL175" s="71"/>
      <c r="WAM175" s="71"/>
      <c r="WAN175" s="71"/>
      <c r="WAO175" s="71"/>
      <c r="WAP175" s="71"/>
      <c r="WAQ175" s="71"/>
      <c r="WAR175" s="72"/>
      <c r="WAS175" s="72"/>
      <c r="WAT175" s="72"/>
      <c r="WAU175" s="72"/>
      <c r="WAV175" s="72"/>
      <c r="WAW175" s="72"/>
      <c r="WAX175" s="72"/>
      <c r="WAY175" s="72"/>
      <c r="WAZ175" s="72"/>
      <c r="WBA175" s="71"/>
      <c r="WBB175" s="71"/>
      <c r="WBC175" s="71"/>
      <c r="WBD175" s="71"/>
      <c r="WBE175" s="71"/>
      <c r="WBF175" s="71"/>
      <c r="WBG175" s="71"/>
      <c r="WBH175" s="72"/>
      <c r="WBI175" s="72"/>
      <c r="WBJ175" s="72"/>
      <c r="WBK175" s="72"/>
      <c r="WBL175" s="72"/>
      <c r="WBM175" s="72"/>
      <c r="WBN175" s="72"/>
      <c r="WBO175" s="72"/>
      <c r="WBP175" s="72"/>
      <c r="WBQ175" s="71"/>
      <c r="WBR175" s="71"/>
      <c r="WBS175" s="71"/>
      <c r="WBT175" s="71"/>
      <c r="WBU175" s="71"/>
      <c r="WBV175" s="71"/>
      <c r="WBW175" s="71"/>
      <c r="WBX175" s="72"/>
      <c r="WBY175" s="72"/>
      <c r="WBZ175" s="72"/>
      <c r="WCA175" s="72"/>
      <c r="WCB175" s="72"/>
      <c r="WCC175" s="72"/>
      <c r="WCD175" s="72"/>
      <c r="WCE175" s="72"/>
      <c r="WCF175" s="72"/>
      <c r="WCG175" s="71"/>
      <c r="WCH175" s="71"/>
      <c r="WCI175" s="71"/>
      <c r="WCJ175" s="71"/>
      <c r="WCK175" s="71"/>
      <c r="WCL175" s="71"/>
      <c r="WCM175" s="71"/>
      <c r="WCN175" s="72"/>
      <c r="WCO175" s="72"/>
      <c r="WCP175" s="72"/>
      <c r="WCQ175" s="72"/>
      <c r="WCR175" s="72"/>
      <c r="WCS175" s="72"/>
      <c r="WCT175" s="72"/>
      <c r="WCU175" s="72"/>
      <c r="WCV175" s="72"/>
      <c r="WCW175" s="71"/>
      <c r="WCX175" s="71"/>
      <c r="WCY175" s="71"/>
      <c r="WCZ175" s="71"/>
      <c r="WDA175" s="71"/>
      <c r="WDB175" s="71"/>
      <c r="WDC175" s="71"/>
      <c r="WDD175" s="72"/>
      <c r="WDE175" s="72"/>
      <c r="WDF175" s="72"/>
      <c r="WDG175" s="72"/>
      <c r="WDH175" s="72"/>
      <c r="WDI175" s="72"/>
      <c r="WDJ175" s="72"/>
      <c r="WDK175" s="72"/>
      <c r="WDL175" s="72"/>
      <c r="WDM175" s="71"/>
      <c r="WDN175" s="71"/>
      <c r="WDO175" s="71"/>
      <c r="WDP175" s="71"/>
      <c r="WDQ175" s="71"/>
      <c r="WDR175" s="71"/>
      <c r="WDS175" s="71"/>
      <c r="WDT175" s="72"/>
      <c r="WDU175" s="72"/>
      <c r="WDV175" s="72"/>
      <c r="WDW175" s="72"/>
      <c r="WDX175" s="72"/>
      <c r="WDY175" s="72"/>
      <c r="WDZ175" s="72"/>
      <c r="WEA175" s="72"/>
      <c r="WEB175" s="72"/>
      <c r="WEC175" s="71"/>
      <c r="WED175" s="71"/>
      <c r="WEE175" s="71"/>
      <c r="WEF175" s="71"/>
      <c r="WEG175" s="71"/>
      <c r="WEH175" s="71"/>
      <c r="WEI175" s="71"/>
      <c r="WEJ175" s="72"/>
      <c r="WEK175" s="72"/>
      <c r="WEL175" s="72"/>
      <c r="WEM175" s="72"/>
      <c r="WEN175" s="72"/>
      <c r="WEO175" s="72"/>
      <c r="WEP175" s="72"/>
      <c r="WEQ175" s="72"/>
      <c r="WER175" s="72"/>
      <c r="WES175" s="71"/>
      <c r="WET175" s="71"/>
      <c r="WEU175" s="71"/>
      <c r="WEV175" s="71"/>
      <c r="WEW175" s="71"/>
      <c r="WEX175" s="71"/>
      <c r="WEY175" s="71"/>
      <c r="WEZ175" s="72"/>
      <c r="WFA175" s="72"/>
      <c r="WFB175" s="72"/>
      <c r="WFC175" s="72"/>
      <c r="WFD175" s="72"/>
      <c r="WFE175" s="72"/>
      <c r="WFF175" s="72"/>
      <c r="WFG175" s="72"/>
      <c r="WFH175" s="72"/>
      <c r="WFI175" s="71"/>
      <c r="WFJ175" s="71"/>
      <c r="WFK175" s="71"/>
      <c r="WFL175" s="71"/>
      <c r="WFM175" s="71"/>
      <c r="WFN175" s="71"/>
      <c r="WFO175" s="71"/>
      <c r="WFP175" s="72"/>
      <c r="WFQ175" s="72"/>
      <c r="WFR175" s="72"/>
      <c r="WFS175" s="72"/>
      <c r="WFT175" s="72"/>
      <c r="WFU175" s="72"/>
      <c r="WFV175" s="72"/>
      <c r="WFW175" s="72"/>
      <c r="WFX175" s="72"/>
      <c r="WFY175" s="71"/>
      <c r="WFZ175" s="71"/>
      <c r="WGA175" s="71"/>
      <c r="WGB175" s="71"/>
      <c r="WGC175" s="71"/>
      <c r="WGD175" s="71"/>
      <c r="WGE175" s="71"/>
      <c r="WGF175" s="72"/>
      <c r="WGG175" s="72"/>
      <c r="WGH175" s="72"/>
      <c r="WGI175" s="72"/>
      <c r="WGJ175" s="72"/>
      <c r="WGK175" s="72"/>
      <c r="WGL175" s="72"/>
      <c r="WGM175" s="72"/>
      <c r="WGN175" s="72"/>
      <c r="WGO175" s="71"/>
      <c r="WGP175" s="71"/>
      <c r="WGQ175" s="71"/>
      <c r="WGR175" s="71"/>
      <c r="WGS175" s="71"/>
      <c r="WGT175" s="71"/>
      <c r="WGU175" s="71"/>
      <c r="WGV175" s="72"/>
      <c r="WGW175" s="72"/>
      <c r="WGX175" s="72"/>
      <c r="WGY175" s="72"/>
      <c r="WGZ175" s="72"/>
      <c r="WHA175" s="72"/>
      <c r="WHB175" s="72"/>
      <c r="WHC175" s="72"/>
      <c r="WHD175" s="72"/>
      <c r="WHE175" s="71"/>
      <c r="WHF175" s="71"/>
      <c r="WHG175" s="71"/>
      <c r="WHH175" s="71"/>
      <c r="WHI175" s="71"/>
      <c r="WHJ175" s="71"/>
      <c r="WHK175" s="71"/>
      <c r="WHL175" s="72"/>
      <c r="WHM175" s="72"/>
      <c r="WHN175" s="72"/>
      <c r="WHO175" s="72"/>
      <c r="WHP175" s="72"/>
      <c r="WHQ175" s="72"/>
      <c r="WHR175" s="72"/>
      <c r="WHS175" s="72"/>
      <c r="WHT175" s="72"/>
      <c r="WHU175" s="71"/>
      <c r="WHV175" s="71"/>
      <c r="WHW175" s="71"/>
      <c r="WHX175" s="71"/>
      <c r="WHY175" s="71"/>
      <c r="WHZ175" s="71"/>
      <c r="WIA175" s="71"/>
      <c r="WIB175" s="72"/>
      <c r="WIC175" s="72"/>
      <c r="WID175" s="72"/>
      <c r="WIE175" s="72"/>
      <c r="WIF175" s="72"/>
      <c r="WIG175" s="72"/>
      <c r="WIH175" s="72"/>
      <c r="WII175" s="72"/>
      <c r="WIJ175" s="72"/>
      <c r="WIK175" s="71"/>
      <c r="WIL175" s="71"/>
      <c r="WIM175" s="71"/>
      <c r="WIN175" s="71"/>
      <c r="WIO175" s="71"/>
      <c r="WIP175" s="71"/>
      <c r="WIQ175" s="71"/>
      <c r="WIR175" s="72"/>
      <c r="WIS175" s="72"/>
      <c r="WIT175" s="72"/>
      <c r="WIU175" s="72"/>
      <c r="WIV175" s="72"/>
      <c r="WIW175" s="72"/>
      <c r="WIX175" s="72"/>
      <c r="WIY175" s="72"/>
      <c r="WIZ175" s="72"/>
      <c r="WJA175" s="71"/>
      <c r="WJB175" s="71"/>
      <c r="WJC175" s="71"/>
      <c r="WJD175" s="71"/>
      <c r="WJE175" s="71"/>
      <c r="WJF175" s="71"/>
      <c r="WJG175" s="71"/>
      <c r="WJH175" s="72"/>
      <c r="WJI175" s="72"/>
      <c r="WJJ175" s="72"/>
      <c r="WJK175" s="72"/>
      <c r="WJL175" s="72"/>
      <c r="WJM175" s="72"/>
      <c r="WJN175" s="72"/>
      <c r="WJO175" s="72"/>
      <c r="WJP175" s="72"/>
      <c r="WJQ175" s="71"/>
      <c r="WJR175" s="71"/>
      <c r="WJS175" s="71"/>
      <c r="WJT175" s="71"/>
      <c r="WJU175" s="71"/>
      <c r="WJV175" s="71"/>
      <c r="WJW175" s="71"/>
      <c r="WJX175" s="72"/>
      <c r="WJY175" s="72"/>
      <c r="WJZ175" s="72"/>
      <c r="WKA175" s="72"/>
      <c r="WKB175" s="72"/>
      <c r="WKC175" s="72"/>
      <c r="WKD175" s="72"/>
      <c r="WKE175" s="72"/>
      <c r="WKF175" s="72"/>
      <c r="WKG175" s="71"/>
      <c r="WKH175" s="71"/>
      <c r="WKI175" s="71"/>
      <c r="WKJ175" s="71"/>
      <c r="WKK175" s="71"/>
      <c r="WKL175" s="71"/>
      <c r="WKM175" s="71"/>
      <c r="WKN175" s="72"/>
      <c r="WKO175" s="72"/>
      <c r="WKP175" s="72"/>
      <c r="WKQ175" s="72"/>
      <c r="WKR175" s="72"/>
      <c r="WKS175" s="72"/>
      <c r="WKT175" s="72"/>
      <c r="WKU175" s="72"/>
      <c r="WKV175" s="72"/>
      <c r="WKW175" s="71"/>
      <c r="WKX175" s="71"/>
      <c r="WKY175" s="71"/>
      <c r="WKZ175" s="71"/>
      <c r="WLA175" s="71"/>
      <c r="WLB175" s="71"/>
      <c r="WLC175" s="71"/>
      <c r="WLD175" s="72"/>
      <c r="WLE175" s="72"/>
      <c r="WLF175" s="72"/>
      <c r="WLG175" s="72"/>
      <c r="WLH175" s="72"/>
      <c r="WLI175" s="72"/>
      <c r="WLJ175" s="72"/>
      <c r="WLK175" s="72"/>
      <c r="WLL175" s="72"/>
      <c r="WLM175" s="71"/>
      <c r="WLN175" s="71"/>
      <c r="WLO175" s="71"/>
      <c r="WLP175" s="71"/>
      <c r="WLQ175" s="71"/>
      <c r="WLR175" s="71"/>
      <c r="WLS175" s="71"/>
      <c r="WLT175" s="72"/>
      <c r="WLU175" s="72"/>
      <c r="WLV175" s="72"/>
      <c r="WLW175" s="72"/>
      <c r="WLX175" s="72"/>
      <c r="WLY175" s="72"/>
      <c r="WLZ175" s="72"/>
      <c r="WMA175" s="72"/>
      <c r="WMB175" s="72"/>
      <c r="WMC175" s="71"/>
      <c r="WMD175" s="71"/>
      <c r="WME175" s="71"/>
      <c r="WMF175" s="71"/>
      <c r="WMG175" s="71"/>
      <c r="WMH175" s="71"/>
      <c r="WMI175" s="71"/>
      <c r="WMJ175" s="72"/>
      <c r="WMK175" s="72"/>
      <c r="WML175" s="72"/>
      <c r="WMM175" s="72"/>
      <c r="WMN175" s="72"/>
      <c r="WMO175" s="72"/>
      <c r="WMP175" s="72"/>
      <c r="WMQ175" s="72"/>
      <c r="WMR175" s="72"/>
      <c r="WMS175" s="71"/>
      <c r="WMT175" s="71"/>
      <c r="WMU175" s="71"/>
      <c r="WMV175" s="71"/>
      <c r="WMW175" s="71"/>
      <c r="WMX175" s="71"/>
      <c r="WMY175" s="71"/>
      <c r="WMZ175" s="72"/>
      <c r="WNA175" s="72"/>
      <c r="WNB175" s="72"/>
      <c r="WNC175" s="72"/>
      <c r="WND175" s="72"/>
      <c r="WNE175" s="72"/>
      <c r="WNF175" s="72"/>
      <c r="WNG175" s="72"/>
      <c r="WNH175" s="72"/>
      <c r="WNI175" s="71"/>
      <c r="WNJ175" s="71"/>
      <c r="WNK175" s="71"/>
      <c r="WNL175" s="71"/>
      <c r="WNM175" s="71"/>
      <c r="WNN175" s="71"/>
      <c r="WNO175" s="71"/>
      <c r="WNP175" s="72"/>
      <c r="WNQ175" s="72"/>
      <c r="WNR175" s="72"/>
      <c r="WNS175" s="72"/>
      <c r="WNT175" s="72"/>
      <c r="WNU175" s="72"/>
      <c r="WNV175" s="72"/>
      <c r="WNW175" s="72"/>
      <c r="WNX175" s="72"/>
      <c r="WNY175" s="71"/>
      <c r="WNZ175" s="71"/>
      <c r="WOA175" s="71"/>
      <c r="WOB175" s="71"/>
      <c r="WOC175" s="71"/>
      <c r="WOD175" s="71"/>
      <c r="WOE175" s="71"/>
      <c r="WOF175" s="72"/>
      <c r="WOG175" s="72"/>
      <c r="WOH175" s="72"/>
      <c r="WOI175" s="72"/>
      <c r="WOJ175" s="72"/>
      <c r="WOK175" s="72"/>
      <c r="WOL175" s="72"/>
      <c r="WOM175" s="72"/>
      <c r="WON175" s="72"/>
      <c r="WOO175" s="71"/>
      <c r="WOP175" s="71"/>
      <c r="WOQ175" s="71"/>
      <c r="WOR175" s="71"/>
      <c r="WOS175" s="71"/>
      <c r="WOT175" s="71"/>
      <c r="WOU175" s="71"/>
      <c r="WOV175" s="72"/>
      <c r="WOW175" s="72"/>
      <c r="WOX175" s="72"/>
      <c r="WOY175" s="72"/>
      <c r="WOZ175" s="72"/>
      <c r="WPA175" s="72"/>
      <c r="WPB175" s="72"/>
      <c r="WPC175" s="72"/>
      <c r="WPD175" s="72"/>
      <c r="WPE175" s="71"/>
      <c r="WPF175" s="71"/>
      <c r="WPG175" s="71"/>
      <c r="WPH175" s="71"/>
      <c r="WPI175" s="71"/>
      <c r="WPJ175" s="71"/>
      <c r="WPK175" s="71"/>
      <c r="WPL175" s="72"/>
      <c r="WPM175" s="72"/>
      <c r="WPN175" s="72"/>
      <c r="WPO175" s="72"/>
      <c r="WPP175" s="72"/>
      <c r="WPQ175" s="72"/>
      <c r="WPR175" s="72"/>
      <c r="WPS175" s="72"/>
      <c r="WPT175" s="72"/>
      <c r="WPU175" s="71"/>
      <c r="WPV175" s="71"/>
      <c r="WPW175" s="71"/>
      <c r="WPX175" s="71"/>
      <c r="WPY175" s="71"/>
      <c r="WPZ175" s="71"/>
      <c r="WQA175" s="71"/>
      <c r="WQB175" s="72"/>
      <c r="WQC175" s="72"/>
      <c r="WQD175" s="72"/>
      <c r="WQE175" s="72"/>
      <c r="WQF175" s="72"/>
      <c r="WQG175" s="72"/>
      <c r="WQH175" s="72"/>
      <c r="WQI175" s="72"/>
      <c r="WQJ175" s="72"/>
      <c r="WQK175" s="71"/>
      <c r="WQL175" s="71"/>
      <c r="WQM175" s="71"/>
      <c r="WQN175" s="71"/>
      <c r="WQO175" s="71"/>
      <c r="WQP175" s="71"/>
      <c r="WQQ175" s="71"/>
      <c r="WQR175" s="72"/>
      <c r="WQS175" s="72"/>
      <c r="WQT175" s="72"/>
      <c r="WQU175" s="72"/>
      <c r="WQV175" s="72"/>
      <c r="WQW175" s="72"/>
      <c r="WQX175" s="72"/>
      <c r="WQY175" s="72"/>
      <c r="WQZ175" s="72"/>
      <c r="WRA175" s="71"/>
      <c r="WRB175" s="71"/>
      <c r="WRC175" s="71"/>
      <c r="WRD175" s="71"/>
      <c r="WRE175" s="71"/>
      <c r="WRF175" s="71"/>
      <c r="WRG175" s="71"/>
      <c r="WRH175" s="72"/>
      <c r="WRI175" s="72"/>
      <c r="WRJ175" s="72"/>
      <c r="WRK175" s="72"/>
      <c r="WRL175" s="72"/>
      <c r="WRM175" s="72"/>
      <c r="WRN175" s="72"/>
      <c r="WRO175" s="72"/>
      <c r="WRP175" s="72"/>
      <c r="WRQ175" s="71"/>
      <c r="WRR175" s="71"/>
      <c r="WRS175" s="71"/>
      <c r="WRT175" s="71"/>
      <c r="WRU175" s="71"/>
      <c r="WRV175" s="71"/>
      <c r="WRW175" s="71"/>
      <c r="WRX175" s="72"/>
      <c r="WRY175" s="72"/>
      <c r="WRZ175" s="72"/>
      <c r="WSA175" s="72"/>
      <c r="WSB175" s="72"/>
      <c r="WSC175" s="72"/>
      <c r="WSD175" s="72"/>
      <c r="WSE175" s="72"/>
      <c r="WSF175" s="72"/>
      <c r="WSG175" s="71"/>
      <c r="WSH175" s="71"/>
      <c r="WSI175" s="71"/>
      <c r="WSJ175" s="71"/>
      <c r="WSK175" s="71"/>
      <c r="WSL175" s="71"/>
      <c r="WSM175" s="71"/>
      <c r="WSN175" s="72"/>
      <c r="WSO175" s="72"/>
      <c r="WSP175" s="72"/>
      <c r="WSQ175" s="72"/>
      <c r="WSR175" s="72"/>
      <c r="WSS175" s="72"/>
      <c r="WST175" s="72"/>
      <c r="WSU175" s="72"/>
      <c r="WSV175" s="72"/>
      <c r="WSW175" s="71"/>
      <c r="WSX175" s="71"/>
      <c r="WSY175" s="71"/>
      <c r="WSZ175" s="71"/>
      <c r="WTA175" s="71"/>
      <c r="WTB175" s="71"/>
      <c r="WTC175" s="71"/>
      <c r="WTD175" s="72"/>
      <c r="WTE175" s="72"/>
      <c r="WTF175" s="72"/>
      <c r="WTG175" s="72"/>
      <c r="WTH175" s="72"/>
      <c r="WTI175" s="72"/>
      <c r="WTJ175" s="72"/>
      <c r="WTK175" s="72"/>
      <c r="WTL175" s="72"/>
      <c r="WTM175" s="71"/>
      <c r="WTN175" s="71"/>
      <c r="WTO175" s="71"/>
      <c r="WTP175" s="71"/>
      <c r="WTQ175" s="71"/>
      <c r="WTR175" s="71"/>
      <c r="WTS175" s="71"/>
      <c r="WTT175" s="72"/>
      <c r="WTU175" s="72"/>
      <c r="WTV175" s="72"/>
      <c r="WTW175" s="72"/>
      <c r="WTX175" s="72"/>
      <c r="WTY175" s="72"/>
      <c r="WTZ175" s="72"/>
      <c r="WUA175" s="72"/>
      <c r="WUB175" s="72"/>
      <c r="WUC175" s="71"/>
      <c r="WUD175" s="71"/>
      <c r="WUE175" s="71"/>
      <c r="WUF175" s="71"/>
      <c r="WUG175" s="71"/>
      <c r="WUH175" s="71"/>
      <c r="WUI175" s="71"/>
      <c r="WUJ175" s="72"/>
      <c r="WUK175" s="72"/>
      <c r="WUL175" s="72"/>
      <c r="WUM175" s="72"/>
      <c r="WUN175" s="72"/>
      <c r="WUO175" s="72"/>
      <c r="WUP175" s="72"/>
      <c r="WUQ175" s="72"/>
      <c r="WUR175" s="72"/>
      <c r="WUS175" s="71"/>
      <c r="WUT175" s="71"/>
      <c r="WUU175" s="71"/>
      <c r="WUV175" s="71"/>
      <c r="WUW175" s="71"/>
      <c r="WUX175" s="71"/>
      <c r="WUY175" s="71"/>
      <c r="WUZ175" s="72"/>
      <c r="WVA175" s="72"/>
      <c r="WVB175" s="72"/>
      <c r="WVC175" s="72"/>
      <c r="WVD175" s="72"/>
      <c r="WVE175" s="72"/>
      <c r="WVF175" s="72"/>
      <c r="WVG175" s="72"/>
      <c r="WVH175" s="72"/>
      <c r="WVI175" s="71"/>
      <c r="WVJ175" s="71"/>
      <c r="WVK175" s="71"/>
      <c r="WVL175" s="71"/>
      <c r="WVM175" s="71"/>
      <c r="WVN175" s="71"/>
      <c r="WVO175" s="71"/>
      <c r="WVP175" s="72"/>
      <c r="WVQ175" s="72"/>
      <c r="WVR175" s="72"/>
      <c r="WVS175" s="72"/>
      <c r="WVT175" s="72"/>
      <c r="WVU175" s="72"/>
      <c r="WVV175" s="72"/>
      <c r="WVW175" s="72"/>
      <c r="WVX175" s="72"/>
      <c r="WVY175" s="71"/>
      <c r="WVZ175" s="71"/>
      <c r="WWA175" s="71"/>
      <c r="WWB175" s="71"/>
      <c r="WWC175" s="71"/>
      <c r="WWD175" s="71"/>
      <c r="WWE175" s="71"/>
      <c r="WWF175" s="72"/>
      <c r="WWG175" s="72"/>
      <c r="WWH175" s="72"/>
      <c r="WWI175" s="72"/>
      <c r="WWJ175" s="72"/>
      <c r="WWK175" s="72"/>
      <c r="WWL175" s="72"/>
      <c r="WWM175" s="72"/>
      <c r="WWN175" s="72"/>
      <c r="WWO175" s="71"/>
      <c r="WWP175" s="71"/>
      <c r="WWQ175" s="71"/>
      <c r="WWR175" s="71"/>
      <c r="WWS175" s="71"/>
      <c r="WWT175" s="71"/>
      <c r="WWU175" s="71"/>
      <c r="WWV175" s="72"/>
      <c r="WWW175" s="72"/>
      <c r="WWX175" s="72"/>
      <c r="WWY175" s="72"/>
      <c r="WWZ175" s="72"/>
      <c r="WXA175" s="72"/>
      <c r="WXB175" s="72"/>
      <c r="WXC175" s="72"/>
      <c r="WXD175" s="72"/>
      <c r="WXE175" s="71"/>
      <c r="WXF175" s="71"/>
      <c r="WXG175" s="71"/>
      <c r="WXH175" s="71"/>
      <c r="WXI175" s="71"/>
      <c r="WXJ175" s="71"/>
      <c r="WXK175" s="71"/>
      <c r="WXL175" s="72"/>
      <c r="WXM175" s="72"/>
      <c r="WXN175" s="72"/>
      <c r="WXO175" s="72"/>
      <c r="WXP175" s="72"/>
      <c r="WXQ175" s="72"/>
      <c r="WXR175" s="72"/>
      <c r="WXS175" s="72"/>
      <c r="WXT175" s="72"/>
      <c r="WXU175" s="71"/>
      <c r="WXV175" s="71"/>
      <c r="WXW175" s="71"/>
      <c r="WXX175" s="71"/>
      <c r="WXY175" s="71"/>
      <c r="WXZ175" s="71"/>
      <c r="WYA175" s="71"/>
      <c r="WYB175" s="72"/>
      <c r="WYC175" s="72"/>
      <c r="WYD175" s="72"/>
      <c r="WYE175" s="72"/>
      <c r="WYF175" s="72"/>
      <c r="WYG175" s="72"/>
      <c r="WYH175" s="72"/>
      <c r="WYI175" s="72"/>
      <c r="WYJ175" s="72"/>
      <c r="WYK175" s="71"/>
      <c r="WYL175" s="71"/>
      <c r="WYM175" s="71"/>
      <c r="WYN175" s="71"/>
      <c r="WYO175" s="71"/>
      <c r="WYP175" s="71"/>
      <c r="WYQ175" s="71"/>
      <c r="WYR175" s="72"/>
      <c r="WYS175" s="72"/>
      <c r="WYT175" s="72"/>
      <c r="WYU175" s="72"/>
      <c r="WYV175" s="72"/>
      <c r="WYW175" s="72"/>
      <c r="WYX175" s="72"/>
      <c r="WYY175" s="72"/>
      <c r="WYZ175" s="72"/>
      <c r="WZA175" s="71"/>
      <c r="WZB175" s="71"/>
      <c r="WZC175" s="71"/>
      <c r="WZD175" s="71"/>
      <c r="WZE175" s="71"/>
      <c r="WZF175" s="71"/>
      <c r="WZG175" s="71"/>
      <c r="WZH175" s="72"/>
      <c r="WZI175" s="72"/>
      <c r="WZJ175" s="72"/>
      <c r="WZK175" s="72"/>
      <c r="WZL175" s="72"/>
      <c r="WZM175" s="72"/>
      <c r="WZN175" s="72"/>
      <c r="WZO175" s="72"/>
      <c r="WZP175" s="72"/>
      <c r="WZQ175" s="71"/>
      <c r="WZR175" s="71"/>
      <c r="WZS175" s="71"/>
      <c r="WZT175" s="71"/>
      <c r="WZU175" s="71"/>
      <c r="WZV175" s="71"/>
      <c r="WZW175" s="71"/>
      <c r="WZX175" s="72"/>
      <c r="WZY175" s="72"/>
      <c r="WZZ175" s="72"/>
      <c r="XAA175" s="72"/>
      <c r="XAB175" s="72"/>
      <c r="XAC175" s="72"/>
      <c r="XAD175" s="72"/>
      <c r="XAE175" s="72"/>
      <c r="XAF175" s="72"/>
      <c r="XAG175" s="71"/>
      <c r="XAH175" s="71"/>
      <c r="XAI175" s="71"/>
      <c r="XAJ175" s="71"/>
      <c r="XAK175" s="71"/>
      <c r="XAL175" s="71"/>
      <c r="XAM175" s="71"/>
      <c r="XAN175" s="72"/>
      <c r="XAO175" s="72"/>
      <c r="XAP175" s="72"/>
      <c r="XAQ175" s="72"/>
      <c r="XAR175" s="72"/>
      <c r="XAS175" s="72"/>
      <c r="XAT175" s="72"/>
      <c r="XAU175" s="72"/>
      <c r="XAV175" s="72"/>
      <c r="XAW175" s="71"/>
      <c r="XAX175" s="71"/>
      <c r="XAY175" s="71"/>
      <c r="XAZ175" s="71"/>
      <c r="XBA175" s="71"/>
      <c r="XBB175" s="71"/>
      <c r="XBC175" s="71"/>
      <c r="XBD175" s="72"/>
      <c r="XBE175" s="72"/>
      <c r="XBF175" s="72"/>
      <c r="XBG175" s="72"/>
      <c r="XBH175" s="72"/>
      <c r="XBI175" s="72"/>
      <c r="XBJ175" s="72"/>
      <c r="XBK175" s="72"/>
      <c r="XBL175" s="72"/>
      <c r="XBM175" s="71"/>
      <c r="XBN175" s="71"/>
      <c r="XBO175" s="71"/>
      <c r="XBP175" s="71"/>
      <c r="XBQ175" s="71"/>
      <c r="XBR175" s="71"/>
      <c r="XBS175" s="71"/>
      <c r="XBT175" s="72"/>
      <c r="XBU175" s="72"/>
      <c r="XBV175" s="72"/>
      <c r="XBW175" s="72"/>
      <c r="XBX175" s="72"/>
      <c r="XBY175" s="72"/>
      <c r="XBZ175" s="72"/>
      <c r="XCA175" s="72"/>
      <c r="XCB175" s="72"/>
      <c r="XCC175" s="71"/>
      <c r="XCD175" s="71"/>
      <c r="XCE175" s="71"/>
      <c r="XCF175" s="71"/>
      <c r="XCG175" s="71"/>
      <c r="XCH175" s="71"/>
      <c r="XCI175" s="71"/>
      <c r="XCJ175" s="72"/>
      <c r="XCK175" s="72"/>
      <c r="XCL175" s="72"/>
      <c r="XCM175" s="72"/>
      <c r="XCN175" s="72"/>
      <c r="XCO175" s="72"/>
      <c r="XCP175" s="72"/>
      <c r="XCQ175" s="72"/>
      <c r="XCR175" s="72"/>
      <c r="XCS175" s="71"/>
      <c r="XCT175" s="71"/>
      <c r="XCU175" s="71"/>
      <c r="XCV175" s="71"/>
      <c r="XCW175" s="71"/>
      <c r="XCX175" s="71"/>
      <c r="XCY175" s="71"/>
      <c r="XCZ175" s="72"/>
      <c r="XDA175" s="72"/>
      <c r="XDB175" s="72"/>
      <c r="XDC175" s="72"/>
      <c r="XDD175" s="72"/>
      <c r="XDE175" s="72"/>
      <c r="XDF175" s="72"/>
      <c r="XDG175" s="72"/>
      <c r="XDH175" s="72"/>
      <c r="XDI175" s="71"/>
      <c r="XDJ175" s="71"/>
      <c r="XDK175" s="71"/>
      <c r="XDL175" s="71"/>
      <c r="XDM175" s="71"/>
      <c r="XDN175" s="71"/>
      <c r="XDO175" s="71"/>
      <c r="XDP175" s="72"/>
      <c r="XDQ175" s="72"/>
      <c r="XDR175" s="72"/>
      <c r="XDS175" s="72"/>
      <c r="XDT175" s="72"/>
      <c r="XDU175" s="72"/>
      <c r="XDV175" s="72"/>
      <c r="XDW175" s="72"/>
      <c r="XDX175" s="72"/>
      <c r="XDY175" s="71"/>
      <c r="XDZ175" s="71"/>
      <c r="XEA175" s="71"/>
      <c r="XEB175" s="71"/>
      <c r="XEC175" s="71"/>
      <c r="XED175" s="71"/>
      <c r="XEE175" s="71"/>
      <c r="XEF175" s="72"/>
      <c r="XEG175" s="72"/>
      <c r="XEH175" s="72"/>
      <c r="XEI175" s="72"/>
      <c r="XEJ175" s="72"/>
      <c r="XEK175" s="72"/>
      <c r="XEL175" s="72"/>
      <c r="XEM175" s="72"/>
      <c r="XEN175" s="72"/>
      <c r="XEO175" s="71"/>
      <c r="XEP175" s="71"/>
      <c r="XEQ175" s="71"/>
      <c r="XER175" s="71"/>
      <c r="XES175" s="71"/>
      <c r="XET175" s="71"/>
      <c r="XEU175" s="71"/>
      <c r="XEV175" s="72"/>
      <c r="XEW175" s="72"/>
      <c r="XEX175" s="72"/>
      <c r="XEY175" s="72"/>
      <c r="XEZ175" s="72"/>
      <c r="XFA175" s="72"/>
      <c r="XFB175" s="72"/>
      <c r="XFC175" s="72"/>
      <c r="XFD175" s="72"/>
    </row>
    <row r="176" spans="1:16384" s="70" customFormat="1" ht="15" hidden="1" customHeight="1" outlineLevel="1" x14ac:dyDescent="0.25">
      <c r="A176" s="67" t="s">
        <v>11</v>
      </c>
      <c r="B176" s="67" t="s">
        <v>547</v>
      </c>
      <c r="C176" s="67" t="s">
        <v>182</v>
      </c>
      <c r="D176" s="67" t="s">
        <v>55</v>
      </c>
      <c r="E176" s="67" t="s">
        <v>18</v>
      </c>
      <c r="F176" s="67" t="s">
        <v>183</v>
      </c>
      <c r="G176" s="67" t="s">
        <v>56</v>
      </c>
      <c r="H176" s="108">
        <v>0</v>
      </c>
      <c r="I176" s="108">
        <v>59.3</v>
      </c>
      <c r="J176" s="108">
        <v>60</v>
      </c>
      <c r="K176" s="108">
        <v>60</v>
      </c>
      <c r="L176" s="108">
        <v>60</v>
      </c>
      <c r="M176" s="108">
        <v>34.6</v>
      </c>
      <c r="N176" s="108">
        <v>60</v>
      </c>
      <c r="O176" s="108">
        <f t="shared" si="44"/>
        <v>60</v>
      </c>
      <c r="P176" s="108">
        <f t="shared" si="43"/>
        <v>60</v>
      </c>
    </row>
    <row r="177" spans="1:16384" s="70" customFormat="1" ht="15" customHeight="1" collapsed="1" x14ac:dyDescent="0.25">
      <c r="A177" s="66"/>
      <c r="B177" s="66" t="s">
        <v>547</v>
      </c>
      <c r="C177" s="66" t="s">
        <v>663</v>
      </c>
      <c r="D177" s="66" t="s">
        <v>537</v>
      </c>
      <c r="E177" s="66"/>
      <c r="F177" s="66"/>
      <c r="G177" s="66" t="s">
        <v>56</v>
      </c>
      <c r="H177" s="107">
        <f>SUM(H176)</f>
        <v>0</v>
      </c>
      <c r="I177" s="107">
        <f t="shared" ref="I177:P177" si="49">SUM(I176)</f>
        <v>59.3</v>
      </c>
      <c r="J177" s="107">
        <f t="shared" si="49"/>
        <v>60</v>
      </c>
      <c r="K177" s="107">
        <f t="shared" si="49"/>
        <v>60</v>
      </c>
      <c r="L177" s="107">
        <f t="shared" si="49"/>
        <v>60</v>
      </c>
      <c r="M177" s="107">
        <f t="shared" si="49"/>
        <v>34.6</v>
      </c>
      <c r="N177" s="107">
        <f t="shared" si="49"/>
        <v>60</v>
      </c>
      <c r="O177" s="107">
        <f t="shared" si="49"/>
        <v>60</v>
      </c>
      <c r="P177" s="107">
        <f t="shared" si="49"/>
        <v>60</v>
      </c>
      <c r="Q177" s="71"/>
      <c r="R177" s="71"/>
      <c r="S177" s="71"/>
      <c r="T177" s="71"/>
      <c r="U177" s="71"/>
      <c r="V177" s="71"/>
      <c r="W177" s="71"/>
      <c r="X177" s="72"/>
      <c r="Y177" s="72"/>
      <c r="Z177" s="72"/>
      <c r="AA177" s="72"/>
      <c r="AB177" s="72"/>
      <c r="AC177" s="72"/>
      <c r="AD177" s="72"/>
      <c r="AE177" s="72"/>
      <c r="AF177" s="72"/>
      <c r="AG177" s="71"/>
      <c r="AH177" s="71"/>
      <c r="AI177" s="71"/>
      <c r="AJ177" s="71"/>
      <c r="AK177" s="71"/>
      <c r="AL177" s="71"/>
      <c r="AM177" s="71"/>
      <c r="AN177" s="72"/>
      <c r="AO177" s="72"/>
      <c r="AP177" s="72"/>
      <c r="AQ177" s="72"/>
      <c r="AR177" s="72"/>
      <c r="AS177" s="72"/>
      <c r="AT177" s="72"/>
      <c r="AU177" s="72"/>
      <c r="AV177" s="72"/>
      <c r="AW177" s="71"/>
      <c r="AX177" s="71"/>
      <c r="AY177" s="71"/>
      <c r="AZ177" s="71"/>
      <c r="BA177" s="71"/>
      <c r="BB177" s="71"/>
      <c r="BC177" s="71"/>
      <c r="BD177" s="72"/>
      <c r="BE177" s="72"/>
      <c r="BF177" s="72"/>
      <c r="BG177" s="72"/>
      <c r="BH177" s="72"/>
      <c r="BI177" s="72"/>
      <c r="BJ177" s="72"/>
      <c r="BK177" s="72"/>
      <c r="BL177" s="72"/>
      <c r="BM177" s="71"/>
      <c r="BN177" s="71"/>
      <c r="BO177" s="71"/>
      <c r="BP177" s="71"/>
      <c r="BQ177" s="71"/>
      <c r="BR177" s="71"/>
      <c r="BS177" s="71"/>
      <c r="BT177" s="72"/>
      <c r="BU177" s="72"/>
      <c r="BV177" s="72"/>
      <c r="BW177" s="72"/>
      <c r="BX177" s="72"/>
      <c r="BY177" s="72"/>
      <c r="BZ177" s="72"/>
      <c r="CA177" s="72"/>
      <c r="CB177" s="72"/>
      <c r="CC177" s="71"/>
      <c r="CD177" s="71"/>
      <c r="CE177" s="71"/>
      <c r="CF177" s="71"/>
      <c r="CG177" s="71"/>
      <c r="CH177" s="71"/>
      <c r="CI177" s="71"/>
      <c r="CJ177" s="72"/>
      <c r="CK177" s="72"/>
      <c r="CL177" s="72"/>
      <c r="CM177" s="72"/>
      <c r="CN177" s="72"/>
      <c r="CO177" s="72"/>
      <c r="CP177" s="72"/>
      <c r="CQ177" s="72"/>
      <c r="CR177" s="72"/>
      <c r="CS177" s="71"/>
      <c r="CT177" s="71"/>
      <c r="CU177" s="71"/>
      <c r="CV177" s="71"/>
      <c r="CW177" s="71"/>
      <c r="CX177" s="71"/>
      <c r="CY177" s="71"/>
      <c r="CZ177" s="72"/>
      <c r="DA177" s="72"/>
      <c r="DB177" s="72"/>
      <c r="DC177" s="72"/>
      <c r="DD177" s="72"/>
      <c r="DE177" s="72"/>
      <c r="DF177" s="72"/>
      <c r="DG177" s="72"/>
      <c r="DH177" s="72"/>
      <c r="DI177" s="71"/>
      <c r="DJ177" s="71"/>
      <c r="DK177" s="71"/>
      <c r="DL177" s="71"/>
      <c r="DM177" s="71"/>
      <c r="DN177" s="71"/>
      <c r="DO177" s="71"/>
      <c r="DP177" s="72"/>
      <c r="DQ177" s="72"/>
      <c r="DR177" s="72"/>
      <c r="DS177" s="72"/>
      <c r="DT177" s="72"/>
      <c r="DU177" s="72"/>
      <c r="DV177" s="72"/>
      <c r="DW177" s="72"/>
      <c r="DX177" s="72"/>
      <c r="DY177" s="71"/>
      <c r="DZ177" s="71"/>
      <c r="EA177" s="71"/>
      <c r="EB177" s="71"/>
      <c r="EC177" s="71"/>
      <c r="ED177" s="71"/>
      <c r="EE177" s="71"/>
      <c r="EF177" s="72"/>
      <c r="EG177" s="72"/>
      <c r="EH177" s="72"/>
      <c r="EI177" s="72"/>
      <c r="EJ177" s="72"/>
      <c r="EK177" s="72"/>
      <c r="EL177" s="72"/>
      <c r="EM177" s="72"/>
      <c r="EN177" s="72"/>
      <c r="EO177" s="71"/>
      <c r="EP177" s="71"/>
      <c r="EQ177" s="71"/>
      <c r="ER177" s="71"/>
      <c r="ES177" s="71"/>
      <c r="ET177" s="71"/>
      <c r="EU177" s="71"/>
      <c r="EV177" s="72"/>
      <c r="EW177" s="72"/>
      <c r="EX177" s="72"/>
      <c r="EY177" s="72"/>
      <c r="EZ177" s="72"/>
      <c r="FA177" s="72"/>
      <c r="FB177" s="72"/>
      <c r="FC177" s="72"/>
      <c r="FD177" s="72"/>
      <c r="FE177" s="71"/>
      <c r="FF177" s="71"/>
      <c r="FG177" s="71"/>
      <c r="FH177" s="71"/>
      <c r="FI177" s="71"/>
      <c r="FJ177" s="71"/>
      <c r="FK177" s="71"/>
      <c r="FL177" s="72"/>
      <c r="FM177" s="72"/>
      <c r="FN177" s="72"/>
      <c r="FO177" s="72"/>
      <c r="FP177" s="72"/>
      <c r="FQ177" s="72"/>
      <c r="FR177" s="72"/>
      <c r="FS177" s="72"/>
      <c r="FT177" s="72"/>
      <c r="FU177" s="71"/>
      <c r="FV177" s="71"/>
      <c r="FW177" s="71"/>
      <c r="FX177" s="71"/>
      <c r="FY177" s="71"/>
      <c r="FZ177" s="71"/>
      <c r="GA177" s="71"/>
      <c r="GB177" s="72"/>
      <c r="GC177" s="72"/>
      <c r="GD177" s="72"/>
      <c r="GE177" s="72"/>
      <c r="GF177" s="72"/>
      <c r="GG177" s="72"/>
      <c r="GH177" s="72"/>
      <c r="GI177" s="72"/>
      <c r="GJ177" s="72"/>
      <c r="GK177" s="71"/>
      <c r="GL177" s="71"/>
      <c r="GM177" s="71"/>
      <c r="GN177" s="71"/>
      <c r="GO177" s="71"/>
      <c r="GP177" s="71"/>
      <c r="GQ177" s="71"/>
      <c r="GR177" s="72"/>
      <c r="GS177" s="72"/>
      <c r="GT177" s="72"/>
      <c r="GU177" s="72"/>
      <c r="GV177" s="72"/>
      <c r="GW177" s="72"/>
      <c r="GX177" s="72"/>
      <c r="GY177" s="72"/>
      <c r="GZ177" s="72"/>
      <c r="HA177" s="71"/>
      <c r="HB177" s="71"/>
      <c r="HC177" s="71"/>
      <c r="HD177" s="71"/>
      <c r="HE177" s="71"/>
      <c r="HF177" s="71"/>
      <c r="HG177" s="71"/>
      <c r="HH177" s="72"/>
      <c r="HI177" s="72"/>
      <c r="HJ177" s="72"/>
      <c r="HK177" s="72"/>
      <c r="HL177" s="72"/>
      <c r="HM177" s="72"/>
      <c r="HN177" s="72"/>
      <c r="HO177" s="72"/>
      <c r="HP177" s="72"/>
      <c r="HQ177" s="71"/>
      <c r="HR177" s="71"/>
      <c r="HS177" s="71"/>
      <c r="HT177" s="71"/>
      <c r="HU177" s="71"/>
      <c r="HV177" s="71"/>
      <c r="HW177" s="71"/>
      <c r="HX177" s="72"/>
      <c r="HY177" s="72"/>
      <c r="HZ177" s="72"/>
      <c r="IA177" s="72"/>
      <c r="IB177" s="72"/>
      <c r="IC177" s="72"/>
      <c r="ID177" s="72"/>
      <c r="IE177" s="72"/>
      <c r="IF177" s="72"/>
      <c r="IG177" s="71"/>
      <c r="IH177" s="71"/>
      <c r="II177" s="71"/>
      <c r="IJ177" s="71"/>
      <c r="IK177" s="71"/>
      <c r="IL177" s="71"/>
      <c r="IM177" s="71"/>
      <c r="IN177" s="72"/>
      <c r="IO177" s="72"/>
      <c r="IP177" s="72"/>
      <c r="IQ177" s="72"/>
      <c r="IR177" s="72"/>
      <c r="IS177" s="72"/>
      <c r="IT177" s="72"/>
      <c r="IU177" s="72"/>
      <c r="IV177" s="72"/>
      <c r="IW177" s="71"/>
      <c r="IX177" s="71"/>
      <c r="IY177" s="71"/>
      <c r="IZ177" s="71"/>
      <c r="JA177" s="71"/>
      <c r="JB177" s="71"/>
      <c r="JC177" s="71"/>
      <c r="JD177" s="72"/>
      <c r="JE177" s="72"/>
      <c r="JF177" s="72"/>
      <c r="JG177" s="72"/>
      <c r="JH177" s="72"/>
      <c r="JI177" s="72"/>
      <c r="JJ177" s="72"/>
      <c r="JK177" s="72"/>
      <c r="JL177" s="72"/>
      <c r="JM177" s="71"/>
      <c r="JN177" s="71"/>
      <c r="JO177" s="71"/>
      <c r="JP177" s="71"/>
      <c r="JQ177" s="71"/>
      <c r="JR177" s="71"/>
      <c r="JS177" s="71"/>
      <c r="JT177" s="72"/>
      <c r="JU177" s="72"/>
      <c r="JV177" s="72"/>
      <c r="JW177" s="72"/>
      <c r="JX177" s="72"/>
      <c r="JY177" s="72"/>
      <c r="JZ177" s="72"/>
      <c r="KA177" s="72"/>
      <c r="KB177" s="72"/>
      <c r="KC177" s="71"/>
      <c r="KD177" s="71"/>
      <c r="KE177" s="71"/>
      <c r="KF177" s="71"/>
      <c r="KG177" s="71"/>
      <c r="KH177" s="71"/>
      <c r="KI177" s="71"/>
      <c r="KJ177" s="72"/>
      <c r="KK177" s="72"/>
      <c r="KL177" s="72"/>
      <c r="KM177" s="72"/>
      <c r="KN177" s="72"/>
      <c r="KO177" s="72"/>
      <c r="KP177" s="72"/>
      <c r="KQ177" s="72"/>
      <c r="KR177" s="72"/>
      <c r="KS177" s="71"/>
      <c r="KT177" s="71"/>
      <c r="KU177" s="71"/>
      <c r="KV177" s="71"/>
      <c r="KW177" s="71"/>
      <c r="KX177" s="71"/>
      <c r="KY177" s="71"/>
      <c r="KZ177" s="72"/>
      <c r="LA177" s="72"/>
      <c r="LB177" s="72"/>
      <c r="LC177" s="72"/>
      <c r="LD177" s="72"/>
      <c r="LE177" s="72"/>
      <c r="LF177" s="72"/>
      <c r="LG177" s="72"/>
      <c r="LH177" s="72"/>
      <c r="LI177" s="71"/>
      <c r="LJ177" s="71"/>
      <c r="LK177" s="71"/>
      <c r="LL177" s="71"/>
      <c r="LM177" s="71"/>
      <c r="LN177" s="71"/>
      <c r="LO177" s="71"/>
      <c r="LP177" s="72"/>
      <c r="LQ177" s="72"/>
      <c r="LR177" s="72"/>
      <c r="LS177" s="72"/>
      <c r="LT177" s="72"/>
      <c r="LU177" s="72"/>
      <c r="LV177" s="72"/>
      <c r="LW177" s="72"/>
      <c r="LX177" s="72"/>
      <c r="LY177" s="71"/>
      <c r="LZ177" s="71"/>
      <c r="MA177" s="71"/>
      <c r="MB177" s="71"/>
      <c r="MC177" s="71"/>
      <c r="MD177" s="71"/>
      <c r="ME177" s="71"/>
      <c r="MF177" s="72"/>
      <c r="MG177" s="72"/>
      <c r="MH177" s="72"/>
      <c r="MI177" s="72"/>
      <c r="MJ177" s="72"/>
      <c r="MK177" s="72"/>
      <c r="ML177" s="72"/>
      <c r="MM177" s="72"/>
      <c r="MN177" s="72"/>
      <c r="MO177" s="71"/>
      <c r="MP177" s="71"/>
      <c r="MQ177" s="71"/>
      <c r="MR177" s="71"/>
      <c r="MS177" s="71"/>
      <c r="MT177" s="71"/>
      <c r="MU177" s="71"/>
      <c r="MV177" s="72"/>
      <c r="MW177" s="72"/>
      <c r="MX177" s="72"/>
      <c r="MY177" s="72"/>
      <c r="MZ177" s="72"/>
      <c r="NA177" s="72"/>
      <c r="NB177" s="72"/>
      <c r="NC177" s="72"/>
      <c r="ND177" s="72"/>
      <c r="NE177" s="71"/>
      <c r="NF177" s="71"/>
      <c r="NG177" s="71"/>
      <c r="NH177" s="71"/>
      <c r="NI177" s="71"/>
      <c r="NJ177" s="71"/>
      <c r="NK177" s="71"/>
      <c r="NL177" s="72"/>
      <c r="NM177" s="72"/>
      <c r="NN177" s="72"/>
      <c r="NO177" s="72"/>
      <c r="NP177" s="72"/>
      <c r="NQ177" s="72"/>
      <c r="NR177" s="72"/>
      <c r="NS177" s="72"/>
      <c r="NT177" s="72"/>
      <c r="NU177" s="71"/>
      <c r="NV177" s="71"/>
      <c r="NW177" s="71"/>
      <c r="NX177" s="71"/>
      <c r="NY177" s="71"/>
      <c r="NZ177" s="71"/>
      <c r="OA177" s="71"/>
      <c r="OB177" s="72"/>
      <c r="OC177" s="72"/>
      <c r="OD177" s="72"/>
      <c r="OE177" s="72"/>
      <c r="OF177" s="72"/>
      <c r="OG177" s="72"/>
      <c r="OH177" s="72"/>
      <c r="OI177" s="72"/>
      <c r="OJ177" s="72"/>
      <c r="OK177" s="71"/>
      <c r="OL177" s="71"/>
      <c r="OM177" s="71"/>
      <c r="ON177" s="71"/>
      <c r="OO177" s="71"/>
      <c r="OP177" s="71"/>
      <c r="OQ177" s="71"/>
      <c r="OR177" s="72"/>
      <c r="OS177" s="72"/>
      <c r="OT177" s="72"/>
      <c r="OU177" s="72"/>
      <c r="OV177" s="72"/>
      <c r="OW177" s="72"/>
      <c r="OX177" s="72"/>
      <c r="OY177" s="72"/>
      <c r="OZ177" s="72"/>
      <c r="PA177" s="71"/>
      <c r="PB177" s="71"/>
      <c r="PC177" s="71"/>
      <c r="PD177" s="71"/>
      <c r="PE177" s="71"/>
      <c r="PF177" s="71"/>
      <c r="PG177" s="71"/>
      <c r="PH177" s="72"/>
      <c r="PI177" s="72"/>
      <c r="PJ177" s="72"/>
      <c r="PK177" s="72"/>
      <c r="PL177" s="72"/>
      <c r="PM177" s="72"/>
      <c r="PN177" s="72"/>
      <c r="PO177" s="72"/>
      <c r="PP177" s="72"/>
      <c r="PQ177" s="71"/>
      <c r="PR177" s="71"/>
      <c r="PS177" s="71"/>
      <c r="PT177" s="71"/>
      <c r="PU177" s="71"/>
      <c r="PV177" s="71"/>
      <c r="PW177" s="71"/>
      <c r="PX177" s="72"/>
      <c r="PY177" s="72"/>
      <c r="PZ177" s="72"/>
      <c r="QA177" s="72"/>
      <c r="QB177" s="72"/>
      <c r="QC177" s="72"/>
      <c r="QD177" s="72"/>
      <c r="QE177" s="72"/>
      <c r="QF177" s="72"/>
      <c r="QG177" s="71"/>
      <c r="QH177" s="71"/>
      <c r="QI177" s="71"/>
      <c r="QJ177" s="71"/>
      <c r="QK177" s="71"/>
      <c r="QL177" s="71"/>
      <c r="QM177" s="71"/>
      <c r="QN177" s="72"/>
      <c r="QO177" s="72"/>
      <c r="QP177" s="72"/>
      <c r="QQ177" s="72"/>
      <c r="QR177" s="72"/>
      <c r="QS177" s="72"/>
      <c r="QT177" s="72"/>
      <c r="QU177" s="72"/>
      <c r="QV177" s="72"/>
      <c r="QW177" s="71"/>
      <c r="QX177" s="71"/>
      <c r="QY177" s="71"/>
      <c r="QZ177" s="71"/>
      <c r="RA177" s="71"/>
      <c r="RB177" s="71"/>
      <c r="RC177" s="71"/>
      <c r="RD177" s="72"/>
      <c r="RE177" s="72"/>
      <c r="RF177" s="72"/>
      <c r="RG177" s="72"/>
      <c r="RH177" s="72"/>
      <c r="RI177" s="72"/>
      <c r="RJ177" s="72"/>
      <c r="RK177" s="72"/>
      <c r="RL177" s="72"/>
      <c r="RM177" s="71"/>
      <c r="RN177" s="71"/>
      <c r="RO177" s="71"/>
      <c r="RP177" s="71"/>
      <c r="RQ177" s="71"/>
      <c r="RR177" s="71"/>
      <c r="RS177" s="71"/>
      <c r="RT177" s="72"/>
      <c r="RU177" s="72"/>
      <c r="RV177" s="72"/>
      <c r="RW177" s="72"/>
      <c r="RX177" s="72"/>
      <c r="RY177" s="72"/>
      <c r="RZ177" s="72"/>
      <c r="SA177" s="72"/>
      <c r="SB177" s="72"/>
      <c r="SC177" s="71"/>
      <c r="SD177" s="71"/>
      <c r="SE177" s="71"/>
      <c r="SF177" s="71"/>
      <c r="SG177" s="71"/>
      <c r="SH177" s="71"/>
      <c r="SI177" s="71"/>
      <c r="SJ177" s="72"/>
      <c r="SK177" s="72"/>
      <c r="SL177" s="72"/>
      <c r="SM177" s="72"/>
      <c r="SN177" s="72"/>
      <c r="SO177" s="72"/>
      <c r="SP177" s="72"/>
      <c r="SQ177" s="72"/>
      <c r="SR177" s="72"/>
      <c r="SS177" s="71"/>
      <c r="ST177" s="71"/>
      <c r="SU177" s="71"/>
      <c r="SV177" s="71"/>
      <c r="SW177" s="71"/>
      <c r="SX177" s="71"/>
      <c r="SY177" s="71"/>
      <c r="SZ177" s="72"/>
      <c r="TA177" s="72"/>
      <c r="TB177" s="72"/>
      <c r="TC177" s="72"/>
      <c r="TD177" s="72"/>
      <c r="TE177" s="72"/>
      <c r="TF177" s="72"/>
      <c r="TG177" s="72"/>
      <c r="TH177" s="72"/>
      <c r="TI177" s="71"/>
      <c r="TJ177" s="71"/>
      <c r="TK177" s="71"/>
      <c r="TL177" s="71"/>
      <c r="TM177" s="71"/>
      <c r="TN177" s="71"/>
      <c r="TO177" s="71"/>
      <c r="TP177" s="72"/>
      <c r="TQ177" s="72"/>
      <c r="TR177" s="72"/>
      <c r="TS177" s="72"/>
      <c r="TT177" s="72"/>
      <c r="TU177" s="72"/>
      <c r="TV177" s="72"/>
      <c r="TW177" s="72"/>
      <c r="TX177" s="72"/>
      <c r="TY177" s="71"/>
      <c r="TZ177" s="71"/>
      <c r="UA177" s="71"/>
      <c r="UB177" s="71"/>
      <c r="UC177" s="71"/>
      <c r="UD177" s="71"/>
      <c r="UE177" s="71"/>
      <c r="UF177" s="72"/>
      <c r="UG177" s="72"/>
      <c r="UH177" s="72"/>
      <c r="UI177" s="72"/>
      <c r="UJ177" s="72"/>
      <c r="UK177" s="72"/>
      <c r="UL177" s="72"/>
      <c r="UM177" s="72"/>
      <c r="UN177" s="72"/>
      <c r="UO177" s="71"/>
      <c r="UP177" s="71"/>
      <c r="UQ177" s="71"/>
      <c r="UR177" s="71"/>
      <c r="US177" s="71"/>
      <c r="UT177" s="71"/>
      <c r="UU177" s="71"/>
      <c r="UV177" s="72"/>
      <c r="UW177" s="72"/>
      <c r="UX177" s="72"/>
      <c r="UY177" s="72"/>
      <c r="UZ177" s="72"/>
      <c r="VA177" s="72"/>
      <c r="VB177" s="72"/>
      <c r="VC177" s="72"/>
      <c r="VD177" s="72"/>
      <c r="VE177" s="71"/>
      <c r="VF177" s="71"/>
      <c r="VG177" s="71"/>
      <c r="VH177" s="71"/>
      <c r="VI177" s="71"/>
      <c r="VJ177" s="71"/>
      <c r="VK177" s="71"/>
      <c r="VL177" s="72"/>
      <c r="VM177" s="72"/>
      <c r="VN177" s="72"/>
      <c r="VO177" s="72"/>
      <c r="VP177" s="72"/>
      <c r="VQ177" s="72"/>
      <c r="VR177" s="72"/>
      <c r="VS177" s="72"/>
      <c r="VT177" s="72"/>
      <c r="VU177" s="71"/>
      <c r="VV177" s="71"/>
      <c r="VW177" s="71"/>
      <c r="VX177" s="71"/>
      <c r="VY177" s="71"/>
      <c r="VZ177" s="71"/>
      <c r="WA177" s="71"/>
      <c r="WB177" s="72"/>
      <c r="WC177" s="72"/>
      <c r="WD177" s="72"/>
      <c r="WE177" s="72"/>
      <c r="WF177" s="72"/>
      <c r="WG177" s="72"/>
      <c r="WH177" s="72"/>
      <c r="WI177" s="72"/>
      <c r="WJ177" s="72"/>
      <c r="WK177" s="71"/>
      <c r="WL177" s="71"/>
      <c r="WM177" s="71"/>
      <c r="WN177" s="71"/>
      <c r="WO177" s="71"/>
      <c r="WP177" s="71"/>
      <c r="WQ177" s="71"/>
      <c r="WR177" s="72"/>
      <c r="WS177" s="72"/>
      <c r="WT177" s="72"/>
      <c r="WU177" s="72"/>
      <c r="WV177" s="72"/>
      <c r="WW177" s="72"/>
      <c r="WX177" s="72"/>
      <c r="WY177" s="72"/>
      <c r="WZ177" s="72"/>
      <c r="XA177" s="71"/>
      <c r="XB177" s="71"/>
      <c r="XC177" s="71"/>
      <c r="XD177" s="71"/>
      <c r="XE177" s="71"/>
      <c r="XF177" s="71"/>
      <c r="XG177" s="71"/>
      <c r="XH177" s="72"/>
      <c r="XI177" s="72"/>
      <c r="XJ177" s="72"/>
      <c r="XK177" s="72"/>
      <c r="XL177" s="72"/>
      <c r="XM177" s="72"/>
      <c r="XN177" s="72"/>
      <c r="XO177" s="72"/>
      <c r="XP177" s="72"/>
      <c r="XQ177" s="71"/>
      <c r="XR177" s="71"/>
      <c r="XS177" s="71"/>
      <c r="XT177" s="71"/>
      <c r="XU177" s="71"/>
      <c r="XV177" s="71"/>
      <c r="XW177" s="71"/>
      <c r="XX177" s="72"/>
      <c r="XY177" s="72"/>
      <c r="XZ177" s="72"/>
      <c r="YA177" s="72"/>
      <c r="YB177" s="72"/>
      <c r="YC177" s="72"/>
      <c r="YD177" s="72"/>
      <c r="YE177" s="72"/>
      <c r="YF177" s="72"/>
      <c r="YG177" s="71"/>
      <c r="YH177" s="71"/>
      <c r="YI177" s="71"/>
      <c r="YJ177" s="71"/>
      <c r="YK177" s="71"/>
      <c r="YL177" s="71"/>
      <c r="YM177" s="71"/>
      <c r="YN177" s="72"/>
      <c r="YO177" s="72"/>
      <c r="YP177" s="72"/>
      <c r="YQ177" s="72"/>
      <c r="YR177" s="72"/>
      <c r="YS177" s="72"/>
      <c r="YT177" s="72"/>
      <c r="YU177" s="72"/>
      <c r="YV177" s="72"/>
      <c r="YW177" s="71"/>
      <c r="YX177" s="71"/>
      <c r="YY177" s="71"/>
      <c r="YZ177" s="71"/>
      <c r="ZA177" s="71"/>
      <c r="ZB177" s="71"/>
      <c r="ZC177" s="71"/>
      <c r="ZD177" s="72"/>
      <c r="ZE177" s="72"/>
      <c r="ZF177" s="72"/>
      <c r="ZG177" s="72"/>
      <c r="ZH177" s="72"/>
      <c r="ZI177" s="72"/>
      <c r="ZJ177" s="72"/>
      <c r="ZK177" s="72"/>
      <c r="ZL177" s="72"/>
      <c r="ZM177" s="71"/>
      <c r="ZN177" s="71"/>
      <c r="ZO177" s="71"/>
      <c r="ZP177" s="71"/>
      <c r="ZQ177" s="71"/>
      <c r="ZR177" s="71"/>
      <c r="ZS177" s="71"/>
      <c r="ZT177" s="72"/>
      <c r="ZU177" s="72"/>
      <c r="ZV177" s="72"/>
      <c r="ZW177" s="72"/>
      <c r="ZX177" s="72"/>
      <c r="ZY177" s="72"/>
      <c r="ZZ177" s="72"/>
      <c r="AAA177" s="72"/>
      <c r="AAB177" s="72"/>
      <c r="AAC177" s="71"/>
      <c r="AAD177" s="71"/>
      <c r="AAE177" s="71"/>
      <c r="AAF177" s="71"/>
      <c r="AAG177" s="71"/>
      <c r="AAH177" s="71"/>
      <c r="AAI177" s="71"/>
      <c r="AAJ177" s="72"/>
      <c r="AAK177" s="72"/>
      <c r="AAL177" s="72"/>
      <c r="AAM177" s="72"/>
      <c r="AAN177" s="72"/>
      <c r="AAO177" s="72"/>
      <c r="AAP177" s="72"/>
      <c r="AAQ177" s="72"/>
      <c r="AAR177" s="72"/>
      <c r="AAS177" s="71"/>
      <c r="AAT177" s="71"/>
      <c r="AAU177" s="71"/>
      <c r="AAV177" s="71"/>
      <c r="AAW177" s="71"/>
      <c r="AAX177" s="71"/>
      <c r="AAY177" s="71"/>
      <c r="AAZ177" s="72"/>
      <c r="ABA177" s="72"/>
      <c r="ABB177" s="72"/>
      <c r="ABC177" s="72"/>
      <c r="ABD177" s="72"/>
      <c r="ABE177" s="72"/>
      <c r="ABF177" s="72"/>
      <c r="ABG177" s="72"/>
      <c r="ABH177" s="72"/>
      <c r="ABI177" s="71"/>
      <c r="ABJ177" s="71"/>
      <c r="ABK177" s="71"/>
      <c r="ABL177" s="71"/>
      <c r="ABM177" s="71"/>
      <c r="ABN177" s="71"/>
      <c r="ABO177" s="71"/>
      <c r="ABP177" s="72"/>
      <c r="ABQ177" s="72"/>
      <c r="ABR177" s="72"/>
      <c r="ABS177" s="72"/>
      <c r="ABT177" s="72"/>
      <c r="ABU177" s="72"/>
      <c r="ABV177" s="72"/>
      <c r="ABW177" s="72"/>
      <c r="ABX177" s="72"/>
      <c r="ABY177" s="71"/>
      <c r="ABZ177" s="71"/>
      <c r="ACA177" s="71"/>
      <c r="ACB177" s="71"/>
      <c r="ACC177" s="71"/>
      <c r="ACD177" s="71"/>
      <c r="ACE177" s="71"/>
      <c r="ACF177" s="72"/>
      <c r="ACG177" s="72"/>
      <c r="ACH177" s="72"/>
      <c r="ACI177" s="72"/>
      <c r="ACJ177" s="72"/>
      <c r="ACK177" s="72"/>
      <c r="ACL177" s="72"/>
      <c r="ACM177" s="72"/>
      <c r="ACN177" s="72"/>
      <c r="ACO177" s="71"/>
      <c r="ACP177" s="71"/>
      <c r="ACQ177" s="71"/>
      <c r="ACR177" s="71"/>
      <c r="ACS177" s="71"/>
      <c r="ACT177" s="71"/>
      <c r="ACU177" s="71"/>
      <c r="ACV177" s="72"/>
      <c r="ACW177" s="72"/>
      <c r="ACX177" s="72"/>
      <c r="ACY177" s="72"/>
      <c r="ACZ177" s="72"/>
      <c r="ADA177" s="72"/>
      <c r="ADB177" s="72"/>
      <c r="ADC177" s="72"/>
      <c r="ADD177" s="72"/>
      <c r="ADE177" s="71"/>
      <c r="ADF177" s="71"/>
      <c r="ADG177" s="71"/>
      <c r="ADH177" s="71"/>
      <c r="ADI177" s="71"/>
      <c r="ADJ177" s="71"/>
      <c r="ADK177" s="71"/>
      <c r="ADL177" s="72"/>
      <c r="ADM177" s="72"/>
      <c r="ADN177" s="72"/>
      <c r="ADO177" s="72"/>
      <c r="ADP177" s="72"/>
      <c r="ADQ177" s="72"/>
      <c r="ADR177" s="72"/>
      <c r="ADS177" s="72"/>
      <c r="ADT177" s="72"/>
      <c r="ADU177" s="71"/>
      <c r="ADV177" s="71"/>
      <c r="ADW177" s="71"/>
      <c r="ADX177" s="71"/>
      <c r="ADY177" s="71"/>
      <c r="ADZ177" s="71"/>
      <c r="AEA177" s="71"/>
      <c r="AEB177" s="72"/>
      <c r="AEC177" s="72"/>
      <c r="AED177" s="72"/>
      <c r="AEE177" s="72"/>
      <c r="AEF177" s="72"/>
      <c r="AEG177" s="72"/>
      <c r="AEH177" s="72"/>
      <c r="AEI177" s="72"/>
      <c r="AEJ177" s="72"/>
      <c r="AEK177" s="71"/>
      <c r="AEL177" s="71"/>
      <c r="AEM177" s="71"/>
      <c r="AEN177" s="71"/>
      <c r="AEO177" s="71"/>
      <c r="AEP177" s="71"/>
      <c r="AEQ177" s="71"/>
      <c r="AER177" s="72"/>
      <c r="AES177" s="72"/>
      <c r="AET177" s="72"/>
      <c r="AEU177" s="72"/>
      <c r="AEV177" s="72"/>
      <c r="AEW177" s="72"/>
      <c r="AEX177" s="72"/>
      <c r="AEY177" s="72"/>
      <c r="AEZ177" s="72"/>
      <c r="AFA177" s="71"/>
      <c r="AFB177" s="71"/>
      <c r="AFC177" s="71"/>
      <c r="AFD177" s="71"/>
      <c r="AFE177" s="71"/>
      <c r="AFF177" s="71"/>
      <c r="AFG177" s="71"/>
      <c r="AFH177" s="72"/>
      <c r="AFI177" s="72"/>
      <c r="AFJ177" s="72"/>
      <c r="AFK177" s="72"/>
      <c r="AFL177" s="72"/>
      <c r="AFM177" s="72"/>
      <c r="AFN177" s="72"/>
      <c r="AFO177" s="72"/>
      <c r="AFP177" s="72"/>
      <c r="AFQ177" s="71"/>
      <c r="AFR177" s="71"/>
      <c r="AFS177" s="71"/>
      <c r="AFT177" s="71"/>
      <c r="AFU177" s="71"/>
      <c r="AFV177" s="71"/>
      <c r="AFW177" s="71"/>
      <c r="AFX177" s="72"/>
      <c r="AFY177" s="72"/>
      <c r="AFZ177" s="72"/>
      <c r="AGA177" s="72"/>
      <c r="AGB177" s="72"/>
      <c r="AGC177" s="72"/>
      <c r="AGD177" s="72"/>
      <c r="AGE177" s="72"/>
      <c r="AGF177" s="72"/>
      <c r="AGG177" s="71"/>
      <c r="AGH177" s="71"/>
      <c r="AGI177" s="71"/>
      <c r="AGJ177" s="71"/>
      <c r="AGK177" s="71"/>
      <c r="AGL177" s="71"/>
      <c r="AGM177" s="71"/>
      <c r="AGN177" s="72"/>
      <c r="AGO177" s="72"/>
      <c r="AGP177" s="72"/>
      <c r="AGQ177" s="72"/>
      <c r="AGR177" s="72"/>
      <c r="AGS177" s="72"/>
      <c r="AGT177" s="72"/>
      <c r="AGU177" s="72"/>
      <c r="AGV177" s="72"/>
      <c r="AGW177" s="71"/>
      <c r="AGX177" s="71"/>
      <c r="AGY177" s="71"/>
      <c r="AGZ177" s="71"/>
      <c r="AHA177" s="71"/>
      <c r="AHB177" s="71"/>
      <c r="AHC177" s="71"/>
      <c r="AHD177" s="72"/>
      <c r="AHE177" s="72"/>
      <c r="AHF177" s="72"/>
      <c r="AHG177" s="72"/>
      <c r="AHH177" s="72"/>
      <c r="AHI177" s="72"/>
      <c r="AHJ177" s="72"/>
      <c r="AHK177" s="72"/>
      <c r="AHL177" s="72"/>
      <c r="AHM177" s="71"/>
      <c r="AHN177" s="71"/>
      <c r="AHO177" s="71"/>
      <c r="AHP177" s="71"/>
      <c r="AHQ177" s="71"/>
      <c r="AHR177" s="71"/>
      <c r="AHS177" s="71"/>
      <c r="AHT177" s="72"/>
      <c r="AHU177" s="72"/>
      <c r="AHV177" s="72"/>
      <c r="AHW177" s="72"/>
      <c r="AHX177" s="72"/>
      <c r="AHY177" s="72"/>
      <c r="AHZ177" s="72"/>
      <c r="AIA177" s="72"/>
      <c r="AIB177" s="72"/>
      <c r="AIC177" s="71"/>
      <c r="AID177" s="71"/>
      <c r="AIE177" s="71"/>
      <c r="AIF177" s="71"/>
      <c r="AIG177" s="71"/>
      <c r="AIH177" s="71"/>
      <c r="AII177" s="71"/>
      <c r="AIJ177" s="72"/>
      <c r="AIK177" s="72"/>
      <c r="AIL177" s="72"/>
      <c r="AIM177" s="72"/>
      <c r="AIN177" s="72"/>
      <c r="AIO177" s="72"/>
      <c r="AIP177" s="72"/>
      <c r="AIQ177" s="72"/>
      <c r="AIR177" s="72"/>
      <c r="AIS177" s="71"/>
      <c r="AIT177" s="71"/>
      <c r="AIU177" s="71"/>
      <c r="AIV177" s="71"/>
      <c r="AIW177" s="71"/>
      <c r="AIX177" s="71"/>
      <c r="AIY177" s="71"/>
      <c r="AIZ177" s="72"/>
      <c r="AJA177" s="72"/>
      <c r="AJB177" s="72"/>
      <c r="AJC177" s="72"/>
      <c r="AJD177" s="72"/>
      <c r="AJE177" s="72"/>
      <c r="AJF177" s="72"/>
      <c r="AJG177" s="72"/>
      <c r="AJH177" s="72"/>
      <c r="AJI177" s="71"/>
      <c r="AJJ177" s="71"/>
      <c r="AJK177" s="71"/>
      <c r="AJL177" s="71"/>
      <c r="AJM177" s="71"/>
      <c r="AJN177" s="71"/>
      <c r="AJO177" s="71"/>
      <c r="AJP177" s="72"/>
      <c r="AJQ177" s="72"/>
      <c r="AJR177" s="72"/>
      <c r="AJS177" s="72"/>
      <c r="AJT177" s="72"/>
      <c r="AJU177" s="72"/>
      <c r="AJV177" s="72"/>
      <c r="AJW177" s="72"/>
      <c r="AJX177" s="72"/>
      <c r="AJY177" s="71"/>
      <c r="AJZ177" s="71"/>
      <c r="AKA177" s="71"/>
      <c r="AKB177" s="71"/>
      <c r="AKC177" s="71"/>
      <c r="AKD177" s="71"/>
      <c r="AKE177" s="71"/>
      <c r="AKF177" s="72"/>
      <c r="AKG177" s="72"/>
      <c r="AKH177" s="72"/>
      <c r="AKI177" s="72"/>
      <c r="AKJ177" s="72"/>
      <c r="AKK177" s="72"/>
      <c r="AKL177" s="72"/>
      <c r="AKM177" s="72"/>
      <c r="AKN177" s="72"/>
      <c r="AKO177" s="71"/>
      <c r="AKP177" s="71"/>
      <c r="AKQ177" s="71"/>
      <c r="AKR177" s="71"/>
      <c r="AKS177" s="71"/>
      <c r="AKT177" s="71"/>
      <c r="AKU177" s="71"/>
      <c r="AKV177" s="72"/>
      <c r="AKW177" s="72"/>
      <c r="AKX177" s="72"/>
      <c r="AKY177" s="72"/>
      <c r="AKZ177" s="72"/>
      <c r="ALA177" s="72"/>
      <c r="ALB177" s="72"/>
      <c r="ALC177" s="72"/>
      <c r="ALD177" s="72"/>
      <c r="ALE177" s="71"/>
      <c r="ALF177" s="71"/>
      <c r="ALG177" s="71"/>
      <c r="ALH177" s="71"/>
      <c r="ALI177" s="71"/>
      <c r="ALJ177" s="71"/>
      <c r="ALK177" s="71"/>
      <c r="ALL177" s="72"/>
      <c r="ALM177" s="72"/>
      <c r="ALN177" s="72"/>
      <c r="ALO177" s="72"/>
      <c r="ALP177" s="72"/>
      <c r="ALQ177" s="72"/>
      <c r="ALR177" s="72"/>
      <c r="ALS177" s="72"/>
      <c r="ALT177" s="72"/>
      <c r="ALU177" s="71"/>
      <c r="ALV177" s="71"/>
      <c r="ALW177" s="71"/>
      <c r="ALX177" s="71"/>
      <c r="ALY177" s="71"/>
      <c r="ALZ177" s="71"/>
      <c r="AMA177" s="71"/>
      <c r="AMB177" s="72"/>
      <c r="AMC177" s="72"/>
      <c r="AMD177" s="72"/>
      <c r="AME177" s="72"/>
      <c r="AMF177" s="72"/>
      <c r="AMG177" s="72"/>
      <c r="AMH177" s="72"/>
      <c r="AMI177" s="72"/>
      <c r="AMJ177" s="72"/>
      <c r="AMK177" s="71"/>
      <c r="AML177" s="71"/>
      <c r="AMM177" s="71"/>
      <c r="AMN177" s="71"/>
      <c r="AMO177" s="71"/>
      <c r="AMP177" s="71"/>
      <c r="AMQ177" s="71"/>
      <c r="AMR177" s="72"/>
      <c r="AMS177" s="72"/>
      <c r="AMT177" s="72"/>
      <c r="AMU177" s="72"/>
      <c r="AMV177" s="72"/>
      <c r="AMW177" s="72"/>
      <c r="AMX177" s="72"/>
      <c r="AMY177" s="72"/>
      <c r="AMZ177" s="72"/>
      <c r="ANA177" s="71"/>
      <c r="ANB177" s="71"/>
      <c r="ANC177" s="71"/>
      <c r="AND177" s="71"/>
      <c r="ANE177" s="71"/>
      <c r="ANF177" s="71"/>
      <c r="ANG177" s="71"/>
      <c r="ANH177" s="72"/>
      <c r="ANI177" s="72"/>
      <c r="ANJ177" s="72"/>
      <c r="ANK177" s="72"/>
      <c r="ANL177" s="72"/>
      <c r="ANM177" s="72"/>
      <c r="ANN177" s="72"/>
      <c r="ANO177" s="72"/>
      <c r="ANP177" s="72"/>
      <c r="ANQ177" s="71"/>
      <c r="ANR177" s="71"/>
      <c r="ANS177" s="71"/>
      <c r="ANT177" s="71"/>
      <c r="ANU177" s="71"/>
      <c r="ANV177" s="71"/>
      <c r="ANW177" s="71"/>
      <c r="ANX177" s="72"/>
      <c r="ANY177" s="72"/>
      <c r="ANZ177" s="72"/>
      <c r="AOA177" s="72"/>
      <c r="AOB177" s="72"/>
      <c r="AOC177" s="72"/>
      <c r="AOD177" s="72"/>
      <c r="AOE177" s="72"/>
      <c r="AOF177" s="72"/>
      <c r="AOG177" s="71"/>
      <c r="AOH177" s="71"/>
      <c r="AOI177" s="71"/>
      <c r="AOJ177" s="71"/>
      <c r="AOK177" s="71"/>
      <c r="AOL177" s="71"/>
      <c r="AOM177" s="71"/>
      <c r="AON177" s="72"/>
      <c r="AOO177" s="72"/>
      <c r="AOP177" s="72"/>
      <c r="AOQ177" s="72"/>
      <c r="AOR177" s="72"/>
      <c r="AOS177" s="72"/>
      <c r="AOT177" s="72"/>
      <c r="AOU177" s="72"/>
      <c r="AOV177" s="72"/>
      <c r="AOW177" s="71"/>
      <c r="AOX177" s="71"/>
      <c r="AOY177" s="71"/>
      <c r="AOZ177" s="71"/>
      <c r="APA177" s="71"/>
      <c r="APB177" s="71"/>
      <c r="APC177" s="71"/>
      <c r="APD177" s="72"/>
      <c r="APE177" s="72"/>
      <c r="APF177" s="72"/>
      <c r="APG177" s="72"/>
      <c r="APH177" s="72"/>
      <c r="API177" s="72"/>
      <c r="APJ177" s="72"/>
      <c r="APK177" s="72"/>
      <c r="APL177" s="72"/>
      <c r="APM177" s="71"/>
      <c r="APN177" s="71"/>
      <c r="APO177" s="71"/>
      <c r="APP177" s="71"/>
      <c r="APQ177" s="71"/>
      <c r="APR177" s="71"/>
      <c r="APS177" s="71"/>
      <c r="APT177" s="72"/>
      <c r="APU177" s="72"/>
      <c r="APV177" s="72"/>
      <c r="APW177" s="72"/>
      <c r="APX177" s="72"/>
      <c r="APY177" s="72"/>
      <c r="APZ177" s="72"/>
      <c r="AQA177" s="72"/>
      <c r="AQB177" s="72"/>
      <c r="AQC177" s="71"/>
      <c r="AQD177" s="71"/>
      <c r="AQE177" s="71"/>
      <c r="AQF177" s="71"/>
      <c r="AQG177" s="71"/>
      <c r="AQH177" s="71"/>
      <c r="AQI177" s="71"/>
      <c r="AQJ177" s="72"/>
      <c r="AQK177" s="72"/>
      <c r="AQL177" s="72"/>
      <c r="AQM177" s="72"/>
      <c r="AQN177" s="72"/>
      <c r="AQO177" s="72"/>
      <c r="AQP177" s="72"/>
      <c r="AQQ177" s="72"/>
      <c r="AQR177" s="72"/>
      <c r="AQS177" s="71"/>
      <c r="AQT177" s="71"/>
      <c r="AQU177" s="71"/>
      <c r="AQV177" s="71"/>
      <c r="AQW177" s="71"/>
      <c r="AQX177" s="71"/>
      <c r="AQY177" s="71"/>
      <c r="AQZ177" s="72"/>
      <c r="ARA177" s="72"/>
      <c r="ARB177" s="72"/>
      <c r="ARC177" s="72"/>
      <c r="ARD177" s="72"/>
      <c r="ARE177" s="72"/>
      <c r="ARF177" s="72"/>
      <c r="ARG177" s="72"/>
      <c r="ARH177" s="72"/>
      <c r="ARI177" s="71"/>
      <c r="ARJ177" s="71"/>
      <c r="ARK177" s="71"/>
      <c r="ARL177" s="71"/>
      <c r="ARM177" s="71"/>
      <c r="ARN177" s="71"/>
      <c r="ARO177" s="71"/>
      <c r="ARP177" s="72"/>
      <c r="ARQ177" s="72"/>
      <c r="ARR177" s="72"/>
      <c r="ARS177" s="72"/>
      <c r="ART177" s="72"/>
      <c r="ARU177" s="72"/>
      <c r="ARV177" s="72"/>
      <c r="ARW177" s="72"/>
      <c r="ARX177" s="72"/>
      <c r="ARY177" s="71"/>
      <c r="ARZ177" s="71"/>
      <c r="ASA177" s="71"/>
      <c r="ASB177" s="71"/>
      <c r="ASC177" s="71"/>
      <c r="ASD177" s="71"/>
      <c r="ASE177" s="71"/>
      <c r="ASF177" s="72"/>
      <c r="ASG177" s="72"/>
      <c r="ASH177" s="72"/>
      <c r="ASI177" s="72"/>
      <c r="ASJ177" s="72"/>
      <c r="ASK177" s="72"/>
      <c r="ASL177" s="72"/>
      <c r="ASM177" s="72"/>
      <c r="ASN177" s="72"/>
      <c r="ASO177" s="71"/>
      <c r="ASP177" s="71"/>
      <c r="ASQ177" s="71"/>
      <c r="ASR177" s="71"/>
      <c r="ASS177" s="71"/>
      <c r="AST177" s="71"/>
      <c r="ASU177" s="71"/>
      <c r="ASV177" s="72"/>
      <c r="ASW177" s="72"/>
      <c r="ASX177" s="72"/>
      <c r="ASY177" s="72"/>
      <c r="ASZ177" s="72"/>
      <c r="ATA177" s="72"/>
      <c r="ATB177" s="72"/>
      <c r="ATC177" s="72"/>
      <c r="ATD177" s="72"/>
      <c r="ATE177" s="71"/>
      <c r="ATF177" s="71"/>
      <c r="ATG177" s="71"/>
      <c r="ATH177" s="71"/>
      <c r="ATI177" s="71"/>
      <c r="ATJ177" s="71"/>
      <c r="ATK177" s="71"/>
      <c r="ATL177" s="72"/>
      <c r="ATM177" s="72"/>
      <c r="ATN177" s="72"/>
      <c r="ATO177" s="72"/>
      <c r="ATP177" s="72"/>
      <c r="ATQ177" s="72"/>
      <c r="ATR177" s="72"/>
      <c r="ATS177" s="72"/>
      <c r="ATT177" s="72"/>
      <c r="ATU177" s="71"/>
      <c r="ATV177" s="71"/>
      <c r="ATW177" s="71"/>
      <c r="ATX177" s="71"/>
      <c r="ATY177" s="71"/>
      <c r="ATZ177" s="71"/>
      <c r="AUA177" s="71"/>
      <c r="AUB177" s="72"/>
      <c r="AUC177" s="72"/>
      <c r="AUD177" s="72"/>
      <c r="AUE177" s="72"/>
      <c r="AUF177" s="72"/>
      <c r="AUG177" s="72"/>
      <c r="AUH177" s="72"/>
      <c r="AUI177" s="72"/>
      <c r="AUJ177" s="72"/>
      <c r="AUK177" s="71"/>
      <c r="AUL177" s="71"/>
      <c r="AUM177" s="71"/>
      <c r="AUN177" s="71"/>
      <c r="AUO177" s="71"/>
      <c r="AUP177" s="71"/>
      <c r="AUQ177" s="71"/>
      <c r="AUR177" s="72"/>
      <c r="AUS177" s="72"/>
      <c r="AUT177" s="72"/>
      <c r="AUU177" s="72"/>
      <c r="AUV177" s="72"/>
      <c r="AUW177" s="72"/>
      <c r="AUX177" s="72"/>
      <c r="AUY177" s="72"/>
      <c r="AUZ177" s="72"/>
      <c r="AVA177" s="71"/>
      <c r="AVB177" s="71"/>
      <c r="AVC177" s="71"/>
      <c r="AVD177" s="71"/>
      <c r="AVE177" s="71"/>
      <c r="AVF177" s="71"/>
      <c r="AVG177" s="71"/>
      <c r="AVH177" s="72"/>
      <c r="AVI177" s="72"/>
      <c r="AVJ177" s="72"/>
      <c r="AVK177" s="72"/>
      <c r="AVL177" s="72"/>
      <c r="AVM177" s="72"/>
      <c r="AVN177" s="72"/>
      <c r="AVO177" s="72"/>
      <c r="AVP177" s="72"/>
      <c r="AVQ177" s="71"/>
      <c r="AVR177" s="71"/>
      <c r="AVS177" s="71"/>
      <c r="AVT177" s="71"/>
      <c r="AVU177" s="71"/>
      <c r="AVV177" s="71"/>
      <c r="AVW177" s="71"/>
      <c r="AVX177" s="72"/>
      <c r="AVY177" s="72"/>
      <c r="AVZ177" s="72"/>
      <c r="AWA177" s="72"/>
      <c r="AWB177" s="72"/>
      <c r="AWC177" s="72"/>
      <c r="AWD177" s="72"/>
      <c r="AWE177" s="72"/>
      <c r="AWF177" s="72"/>
      <c r="AWG177" s="71"/>
      <c r="AWH177" s="71"/>
      <c r="AWI177" s="71"/>
      <c r="AWJ177" s="71"/>
      <c r="AWK177" s="71"/>
      <c r="AWL177" s="71"/>
      <c r="AWM177" s="71"/>
      <c r="AWN177" s="72"/>
      <c r="AWO177" s="72"/>
      <c r="AWP177" s="72"/>
      <c r="AWQ177" s="72"/>
      <c r="AWR177" s="72"/>
      <c r="AWS177" s="72"/>
      <c r="AWT177" s="72"/>
      <c r="AWU177" s="72"/>
      <c r="AWV177" s="72"/>
      <c r="AWW177" s="71"/>
      <c r="AWX177" s="71"/>
      <c r="AWY177" s="71"/>
      <c r="AWZ177" s="71"/>
      <c r="AXA177" s="71"/>
      <c r="AXB177" s="71"/>
      <c r="AXC177" s="71"/>
      <c r="AXD177" s="72"/>
      <c r="AXE177" s="72"/>
      <c r="AXF177" s="72"/>
      <c r="AXG177" s="72"/>
      <c r="AXH177" s="72"/>
      <c r="AXI177" s="72"/>
      <c r="AXJ177" s="72"/>
      <c r="AXK177" s="72"/>
      <c r="AXL177" s="72"/>
      <c r="AXM177" s="71"/>
      <c r="AXN177" s="71"/>
      <c r="AXO177" s="71"/>
      <c r="AXP177" s="71"/>
      <c r="AXQ177" s="71"/>
      <c r="AXR177" s="71"/>
      <c r="AXS177" s="71"/>
      <c r="AXT177" s="72"/>
      <c r="AXU177" s="72"/>
      <c r="AXV177" s="72"/>
      <c r="AXW177" s="72"/>
      <c r="AXX177" s="72"/>
      <c r="AXY177" s="72"/>
      <c r="AXZ177" s="72"/>
      <c r="AYA177" s="72"/>
      <c r="AYB177" s="72"/>
      <c r="AYC177" s="71"/>
      <c r="AYD177" s="71"/>
      <c r="AYE177" s="71"/>
      <c r="AYF177" s="71"/>
      <c r="AYG177" s="71"/>
      <c r="AYH177" s="71"/>
      <c r="AYI177" s="71"/>
      <c r="AYJ177" s="72"/>
      <c r="AYK177" s="72"/>
      <c r="AYL177" s="72"/>
      <c r="AYM177" s="72"/>
      <c r="AYN177" s="72"/>
      <c r="AYO177" s="72"/>
      <c r="AYP177" s="72"/>
      <c r="AYQ177" s="72"/>
      <c r="AYR177" s="72"/>
      <c r="AYS177" s="71"/>
      <c r="AYT177" s="71"/>
      <c r="AYU177" s="71"/>
      <c r="AYV177" s="71"/>
      <c r="AYW177" s="71"/>
      <c r="AYX177" s="71"/>
      <c r="AYY177" s="71"/>
      <c r="AYZ177" s="72"/>
      <c r="AZA177" s="72"/>
      <c r="AZB177" s="72"/>
      <c r="AZC177" s="72"/>
      <c r="AZD177" s="72"/>
      <c r="AZE177" s="72"/>
      <c r="AZF177" s="72"/>
      <c r="AZG177" s="72"/>
      <c r="AZH177" s="72"/>
      <c r="AZI177" s="71"/>
      <c r="AZJ177" s="71"/>
      <c r="AZK177" s="71"/>
      <c r="AZL177" s="71"/>
      <c r="AZM177" s="71"/>
      <c r="AZN177" s="71"/>
      <c r="AZO177" s="71"/>
      <c r="AZP177" s="72"/>
      <c r="AZQ177" s="72"/>
      <c r="AZR177" s="72"/>
      <c r="AZS177" s="72"/>
      <c r="AZT177" s="72"/>
      <c r="AZU177" s="72"/>
      <c r="AZV177" s="72"/>
      <c r="AZW177" s="72"/>
      <c r="AZX177" s="72"/>
      <c r="AZY177" s="71"/>
      <c r="AZZ177" s="71"/>
      <c r="BAA177" s="71"/>
      <c r="BAB177" s="71"/>
      <c r="BAC177" s="71"/>
      <c r="BAD177" s="71"/>
      <c r="BAE177" s="71"/>
      <c r="BAF177" s="72"/>
      <c r="BAG177" s="72"/>
      <c r="BAH177" s="72"/>
      <c r="BAI177" s="72"/>
      <c r="BAJ177" s="72"/>
      <c r="BAK177" s="72"/>
      <c r="BAL177" s="72"/>
      <c r="BAM177" s="72"/>
      <c r="BAN177" s="72"/>
      <c r="BAO177" s="71"/>
      <c r="BAP177" s="71"/>
      <c r="BAQ177" s="71"/>
      <c r="BAR177" s="71"/>
      <c r="BAS177" s="71"/>
      <c r="BAT177" s="71"/>
      <c r="BAU177" s="71"/>
      <c r="BAV177" s="72"/>
      <c r="BAW177" s="72"/>
      <c r="BAX177" s="72"/>
      <c r="BAY177" s="72"/>
      <c r="BAZ177" s="72"/>
      <c r="BBA177" s="72"/>
      <c r="BBB177" s="72"/>
      <c r="BBC177" s="72"/>
      <c r="BBD177" s="72"/>
      <c r="BBE177" s="71"/>
      <c r="BBF177" s="71"/>
      <c r="BBG177" s="71"/>
      <c r="BBH177" s="71"/>
      <c r="BBI177" s="71"/>
      <c r="BBJ177" s="71"/>
      <c r="BBK177" s="71"/>
      <c r="BBL177" s="72"/>
      <c r="BBM177" s="72"/>
      <c r="BBN177" s="72"/>
      <c r="BBO177" s="72"/>
      <c r="BBP177" s="72"/>
      <c r="BBQ177" s="72"/>
      <c r="BBR177" s="72"/>
      <c r="BBS177" s="72"/>
      <c r="BBT177" s="72"/>
      <c r="BBU177" s="71"/>
      <c r="BBV177" s="71"/>
      <c r="BBW177" s="71"/>
      <c r="BBX177" s="71"/>
      <c r="BBY177" s="71"/>
      <c r="BBZ177" s="71"/>
      <c r="BCA177" s="71"/>
      <c r="BCB177" s="72"/>
      <c r="BCC177" s="72"/>
      <c r="BCD177" s="72"/>
      <c r="BCE177" s="72"/>
      <c r="BCF177" s="72"/>
      <c r="BCG177" s="72"/>
      <c r="BCH177" s="72"/>
      <c r="BCI177" s="72"/>
      <c r="BCJ177" s="72"/>
      <c r="BCK177" s="71"/>
      <c r="BCL177" s="71"/>
      <c r="BCM177" s="71"/>
      <c r="BCN177" s="71"/>
      <c r="BCO177" s="71"/>
      <c r="BCP177" s="71"/>
      <c r="BCQ177" s="71"/>
      <c r="BCR177" s="72"/>
      <c r="BCS177" s="72"/>
      <c r="BCT177" s="72"/>
      <c r="BCU177" s="72"/>
      <c r="BCV177" s="72"/>
      <c r="BCW177" s="72"/>
      <c r="BCX177" s="72"/>
      <c r="BCY177" s="72"/>
      <c r="BCZ177" s="72"/>
      <c r="BDA177" s="71"/>
      <c r="BDB177" s="71"/>
      <c r="BDC177" s="71"/>
      <c r="BDD177" s="71"/>
      <c r="BDE177" s="71"/>
      <c r="BDF177" s="71"/>
      <c r="BDG177" s="71"/>
      <c r="BDH177" s="72"/>
      <c r="BDI177" s="72"/>
      <c r="BDJ177" s="72"/>
      <c r="BDK177" s="72"/>
      <c r="BDL177" s="72"/>
      <c r="BDM177" s="72"/>
      <c r="BDN177" s="72"/>
      <c r="BDO177" s="72"/>
      <c r="BDP177" s="72"/>
      <c r="BDQ177" s="71"/>
      <c r="BDR177" s="71"/>
      <c r="BDS177" s="71"/>
      <c r="BDT177" s="71"/>
      <c r="BDU177" s="71"/>
      <c r="BDV177" s="71"/>
      <c r="BDW177" s="71"/>
      <c r="BDX177" s="72"/>
      <c r="BDY177" s="72"/>
      <c r="BDZ177" s="72"/>
      <c r="BEA177" s="72"/>
      <c r="BEB177" s="72"/>
      <c r="BEC177" s="72"/>
      <c r="BED177" s="72"/>
      <c r="BEE177" s="72"/>
      <c r="BEF177" s="72"/>
      <c r="BEG177" s="71"/>
      <c r="BEH177" s="71"/>
      <c r="BEI177" s="71"/>
      <c r="BEJ177" s="71"/>
      <c r="BEK177" s="71"/>
      <c r="BEL177" s="71"/>
      <c r="BEM177" s="71"/>
      <c r="BEN177" s="72"/>
      <c r="BEO177" s="72"/>
      <c r="BEP177" s="72"/>
      <c r="BEQ177" s="72"/>
      <c r="BER177" s="72"/>
      <c r="BES177" s="72"/>
      <c r="BET177" s="72"/>
      <c r="BEU177" s="72"/>
      <c r="BEV177" s="72"/>
      <c r="BEW177" s="71"/>
      <c r="BEX177" s="71"/>
      <c r="BEY177" s="71"/>
      <c r="BEZ177" s="71"/>
      <c r="BFA177" s="71"/>
      <c r="BFB177" s="71"/>
      <c r="BFC177" s="71"/>
      <c r="BFD177" s="72"/>
      <c r="BFE177" s="72"/>
      <c r="BFF177" s="72"/>
      <c r="BFG177" s="72"/>
      <c r="BFH177" s="72"/>
      <c r="BFI177" s="72"/>
      <c r="BFJ177" s="72"/>
      <c r="BFK177" s="72"/>
      <c r="BFL177" s="72"/>
      <c r="BFM177" s="71"/>
      <c r="BFN177" s="71"/>
      <c r="BFO177" s="71"/>
      <c r="BFP177" s="71"/>
      <c r="BFQ177" s="71"/>
      <c r="BFR177" s="71"/>
      <c r="BFS177" s="71"/>
      <c r="BFT177" s="72"/>
      <c r="BFU177" s="72"/>
      <c r="BFV177" s="72"/>
      <c r="BFW177" s="72"/>
      <c r="BFX177" s="72"/>
      <c r="BFY177" s="72"/>
      <c r="BFZ177" s="72"/>
      <c r="BGA177" s="72"/>
      <c r="BGB177" s="72"/>
      <c r="BGC177" s="71"/>
      <c r="BGD177" s="71"/>
      <c r="BGE177" s="71"/>
      <c r="BGF177" s="71"/>
      <c r="BGG177" s="71"/>
      <c r="BGH177" s="71"/>
      <c r="BGI177" s="71"/>
      <c r="BGJ177" s="72"/>
      <c r="BGK177" s="72"/>
      <c r="BGL177" s="72"/>
      <c r="BGM177" s="72"/>
      <c r="BGN177" s="72"/>
      <c r="BGO177" s="72"/>
      <c r="BGP177" s="72"/>
      <c r="BGQ177" s="72"/>
      <c r="BGR177" s="72"/>
      <c r="BGS177" s="71"/>
      <c r="BGT177" s="71"/>
      <c r="BGU177" s="71"/>
      <c r="BGV177" s="71"/>
      <c r="BGW177" s="71"/>
      <c r="BGX177" s="71"/>
      <c r="BGY177" s="71"/>
      <c r="BGZ177" s="72"/>
      <c r="BHA177" s="72"/>
      <c r="BHB177" s="72"/>
      <c r="BHC177" s="72"/>
      <c r="BHD177" s="72"/>
      <c r="BHE177" s="72"/>
      <c r="BHF177" s="72"/>
      <c r="BHG177" s="72"/>
      <c r="BHH177" s="72"/>
      <c r="BHI177" s="71"/>
      <c r="BHJ177" s="71"/>
      <c r="BHK177" s="71"/>
      <c r="BHL177" s="71"/>
      <c r="BHM177" s="71"/>
      <c r="BHN177" s="71"/>
      <c r="BHO177" s="71"/>
      <c r="BHP177" s="72"/>
      <c r="BHQ177" s="72"/>
      <c r="BHR177" s="72"/>
      <c r="BHS177" s="72"/>
      <c r="BHT177" s="72"/>
      <c r="BHU177" s="72"/>
      <c r="BHV177" s="72"/>
      <c r="BHW177" s="72"/>
      <c r="BHX177" s="72"/>
      <c r="BHY177" s="71"/>
      <c r="BHZ177" s="71"/>
      <c r="BIA177" s="71"/>
      <c r="BIB177" s="71"/>
      <c r="BIC177" s="71"/>
      <c r="BID177" s="71"/>
      <c r="BIE177" s="71"/>
      <c r="BIF177" s="72"/>
      <c r="BIG177" s="72"/>
      <c r="BIH177" s="72"/>
      <c r="BII177" s="72"/>
      <c r="BIJ177" s="72"/>
      <c r="BIK177" s="72"/>
      <c r="BIL177" s="72"/>
      <c r="BIM177" s="72"/>
      <c r="BIN177" s="72"/>
      <c r="BIO177" s="71"/>
      <c r="BIP177" s="71"/>
      <c r="BIQ177" s="71"/>
      <c r="BIR177" s="71"/>
      <c r="BIS177" s="71"/>
      <c r="BIT177" s="71"/>
      <c r="BIU177" s="71"/>
      <c r="BIV177" s="72"/>
      <c r="BIW177" s="72"/>
      <c r="BIX177" s="72"/>
      <c r="BIY177" s="72"/>
      <c r="BIZ177" s="72"/>
      <c r="BJA177" s="72"/>
      <c r="BJB177" s="72"/>
      <c r="BJC177" s="72"/>
      <c r="BJD177" s="72"/>
      <c r="BJE177" s="71"/>
      <c r="BJF177" s="71"/>
      <c r="BJG177" s="71"/>
      <c r="BJH177" s="71"/>
      <c r="BJI177" s="71"/>
      <c r="BJJ177" s="71"/>
      <c r="BJK177" s="71"/>
      <c r="BJL177" s="72"/>
      <c r="BJM177" s="72"/>
      <c r="BJN177" s="72"/>
      <c r="BJO177" s="72"/>
      <c r="BJP177" s="72"/>
      <c r="BJQ177" s="72"/>
      <c r="BJR177" s="72"/>
      <c r="BJS177" s="72"/>
      <c r="BJT177" s="72"/>
      <c r="BJU177" s="71"/>
      <c r="BJV177" s="71"/>
      <c r="BJW177" s="71"/>
      <c r="BJX177" s="71"/>
      <c r="BJY177" s="71"/>
      <c r="BJZ177" s="71"/>
      <c r="BKA177" s="71"/>
      <c r="BKB177" s="72"/>
      <c r="BKC177" s="72"/>
      <c r="BKD177" s="72"/>
      <c r="BKE177" s="72"/>
      <c r="BKF177" s="72"/>
      <c r="BKG177" s="72"/>
      <c r="BKH177" s="72"/>
      <c r="BKI177" s="72"/>
      <c r="BKJ177" s="72"/>
      <c r="BKK177" s="71"/>
      <c r="BKL177" s="71"/>
      <c r="BKM177" s="71"/>
      <c r="BKN177" s="71"/>
      <c r="BKO177" s="71"/>
      <c r="BKP177" s="71"/>
      <c r="BKQ177" s="71"/>
      <c r="BKR177" s="72"/>
      <c r="BKS177" s="72"/>
      <c r="BKT177" s="72"/>
      <c r="BKU177" s="72"/>
      <c r="BKV177" s="72"/>
      <c r="BKW177" s="72"/>
      <c r="BKX177" s="72"/>
      <c r="BKY177" s="72"/>
      <c r="BKZ177" s="72"/>
      <c r="BLA177" s="71"/>
      <c r="BLB177" s="71"/>
      <c r="BLC177" s="71"/>
      <c r="BLD177" s="71"/>
      <c r="BLE177" s="71"/>
      <c r="BLF177" s="71"/>
      <c r="BLG177" s="71"/>
      <c r="BLH177" s="72"/>
      <c r="BLI177" s="72"/>
      <c r="BLJ177" s="72"/>
      <c r="BLK177" s="72"/>
      <c r="BLL177" s="72"/>
      <c r="BLM177" s="72"/>
      <c r="BLN177" s="72"/>
      <c r="BLO177" s="72"/>
      <c r="BLP177" s="72"/>
      <c r="BLQ177" s="71"/>
      <c r="BLR177" s="71"/>
      <c r="BLS177" s="71"/>
      <c r="BLT177" s="71"/>
      <c r="BLU177" s="71"/>
      <c r="BLV177" s="71"/>
      <c r="BLW177" s="71"/>
      <c r="BLX177" s="72"/>
      <c r="BLY177" s="72"/>
      <c r="BLZ177" s="72"/>
      <c r="BMA177" s="72"/>
      <c r="BMB177" s="72"/>
      <c r="BMC177" s="72"/>
      <c r="BMD177" s="72"/>
      <c r="BME177" s="72"/>
      <c r="BMF177" s="72"/>
      <c r="BMG177" s="71"/>
      <c r="BMH177" s="71"/>
      <c r="BMI177" s="71"/>
      <c r="BMJ177" s="71"/>
      <c r="BMK177" s="71"/>
      <c r="BML177" s="71"/>
      <c r="BMM177" s="71"/>
      <c r="BMN177" s="72"/>
      <c r="BMO177" s="72"/>
      <c r="BMP177" s="72"/>
      <c r="BMQ177" s="72"/>
      <c r="BMR177" s="72"/>
      <c r="BMS177" s="72"/>
      <c r="BMT177" s="72"/>
      <c r="BMU177" s="72"/>
      <c r="BMV177" s="72"/>
      <c r="BMW177" s="71"/>
      <c r="BMX177" s="71"/>
      <c r="BMY177" s="71"/>
      <c r="BMZ177" s="71"/>
      <c r="BNA177" s="71"/>
      <c r="BNB177" s="71"/>
      <c r="BNC177" s="71"/>
      <c r="BND177" s="72"/>
      <c r="BNE177" s="72"/>
      <c r="BNF177" s="72"/>
      <c r="BNG177" s="72"/>
      <c r="BNH177" s="72"/>
      <c r="BNI177" s="72"/>
      <c r="BNJ177" s="72"/>
      <c r="BNK177" s="72"/>
      <c r="BNL177" s="72"/>
      <c r="BNM177" s="71"/>
      <c r="BNN177" s="71"/>
      <c r="BNO177" s="71"/>
      <c r="BNP177" s="71"/>
      <c r="BNQ177" s="71"/>
      <c r="BNR177" s="71"/>
      <c r="BNS177" s="71"/>
      <c r="BNT177" s="72"/>
      <c r="BNU177" s="72"/>
      <c r="BNV177" s="72"/>
      <c r="BNW177" s="72"/>
      <c r="BNX177" s="72"/>
      <c r="BNY177" s="72"/>
      <c r="BNZ177" s="72"/>
      <c r="BOA177" s="72"/>
      <c r="BOB177" s="72"/>
      <c r="BOC177" s="71"/>
      <c r="BOD177" s="71"/>
      <c r="BOE177" s="71"/>
      <c r="BOF177" s="71"/>
      <c r="BOG177" s="71"/>
      <c r="BOH177" s="71"/>
      <c r="BOI177" s="71"/>
      <c r="BOJ177" s="72"/>
      <c r="BOK177" s="72"/>
      <c r="BOL177" s="72"/>
      <c r="BOM177" s="72"/>
      <c r="BON177" s="72"/>
      <c r="BOO177" s="72"/>
      <c r="BOP177" s="72"/>
      <c r="BOQ177" s="72"/>
      <c r="BOR177" s="72"/>
      <c r="BOS177" s="71"/>
      <c r="BOT177" s="71"/>
      <c r="BOU177" s="71"/>
      <c r="BOV177" s="71"/>
      <c r="BOW177" s="71"/>
      <c r="BOX177" s="71"/>
      <c r="BOY177" s="71"/>
      <c r="BOZ177" s="72"/>
      <c r="BPA177" s="72"/>
      <c r="BPB177" s="72"/>
      <c r="BPC177" s="72"/>
      <c r="BPD177" s="72"/>
      <c r="BPE177" s="72"/>
      <c r="BPF177" s="72"/>
      <c r="BPG177" s="72"/>
      <c r="BPH177" s="72"/>
      <c r="BPI177" s="71"/>
      <c r="BPJ177" s="71"/>
      <c r="BPK177" s="71"/>
      <c r="BPL177" s="71"/>
      <c r="BPM177" s="71"/>
      <c r="BPN177" s="71"/>
      <c r="BPO177" s="71"/>
      <c r="BPP177" s="72"/>
      <c r="BPQ177" s="72"/>
      <c r="BPR177" s="72"/>
      <c r="BPS177" s="72"/>
      <c r="BPT177" s="72"/>
      <c r="BPU177" s="72"/>
      <c r="BPV177" s="72"/>
      <c r="BPW177" s="72"/>
      <c r="BPX177" s="72"/>
      <c r="BPY177" s="71"/>
      <c r="BPZ177" s="71"/>
      <c r="BQA177" s="71"/>
      <c r="BQB177" s="71"/>
      <c r="BQC177" s="71"/>
      <c r="BQD177" s="71"/>
      <c r="BQE177" s="71"/>
      <c r="BQF177" s="72"/>
      <c r="BQG177" s="72"/>
      <c r="BQH177" s="72"/>
      <c r="BQI177" s="72"/>
      <c r="BQJ177" s="72"/>
      <c r="BQK177" s="72"/>
      <c r="BQL177" s="72"/>
      <c r="BQM177" s="72"/>
      <c r="BQN177" s="72"/>
      <c r="BQO177" s="71"/>
      <c r="BQP177" s="71"/>
      <c r="BQQ177" s="71"/>
      <c r="BQR177" s="71"/>
      <c r="BQS177" s="71"/>
      <c r="BQT177" s="71"/>
      <c r="BQU177" s="71"/>
      <c r="BQV177" s="72"/>
      <c r="BQW177" s="72"/>
      <c r="BQX177" s="72"/>
      <c r="BQY177" s="72"/>
      <c r="BQZ177" s="72"/>
      <c r="BRA177" s="72"/>
      <c r="BRB177" s="72"/>
      <c r="BRC177" s="72"/>
      <c r="BRD177" s="72"/>
      <c r="BRE177" s="71"/>
      <c r="BRF177" s="71"/>
      <c r="BRG177" s="71"/>
      <c r="BRH177" s="71"/>
      <c r="BRI177" s="71"/>
      <c r="BRJ177" s="71"/>
      <c r="BRK177" s="71"/>
      <c r="BRL177" s="72"/>
      <c r="BRM177" s="72"/>
      <c r="BRN177" s="72"/>
      <c r="BRO177" s="72"/>
      <c r="BRP177" s="72"/>
      <c r="BRQ177" s="72"/>
      <c r="BRR177" s="72"/>
      <c r="BRS177" s="72"/>
      <c r="BRT177" s="72"/>
      <c r="BRU177" s="71"/>
      <c r="BRV177" s="71"/>
      <c r="BRW177" s="71"/>
      <c r="BRX177" s="71"/>
      <c r="BRY177" s="71"/>
      <c r="BRZ177" s="71"/>
      <c r="BSA177" s="71"/>
      <c r="BSB177" s="72"/>
      <c r="BSC177" s="72"/>
      <c r="BSD177" s="72"/>
      <c r="BSE177" s="72"/>
      <c r="BSF177" s="72"/>
      <c r="BSG177" s="72"/>
      <c r="BSH177" s="72"/>
      <c r="BSI177" s="72"/>
      <c r="BSJ177" s="72"/>
      <c r="BSK177" s="71"/>
      <c r="BSL177" s="71"/>
      <c r="BSM177" s="71"/>
      <c r="BSN177" s="71"/>
      <c r="BSO177" s="71"/>
      <c r="BSP177" s="71"/>
      <c r="BSQ177" s="71"/>
      <c r="BSR177" s="72"/>
      <c r="BSS177" s="72"/>
      <c r="BST177" s="72"/>
      <c r="BSU177" s="72"/>
      <c r="BSV177" s="72"/>
      <c r="BSW177" s="72"/>
      <c r="BSX177" s="72"/>
      <c r="BSY177" s="72"/>
      <c r="BSZ177" s="72"/>
      <c r="BTA177" s="71"/>
      <c r="BTB177" s="71"/>
      <c r="BTC177" s="71"/>
      <c r="BTD177" s="71"/>
      <c r="BTE177" s="71"/>
      <c r="BTF177" s="71"/>
      <c r="BTG177" s="71"/>
      <c r="BTH177" s="72"/>
      <c r="BTI177" s="72"/>
      <c r="BTJ177" s="72"/>
      <c r="BTK177" s="72"/>
      <c r="BTL177" s="72"/>
      <c r="BTM177" s="72"/>
      <c r="BTN177" s="72"/>
      <c r="BTO177" s="72"/>
      <c r="BTP177" s="72"/>
      <c r="BTQ177" s="71"/>
      <c r="BTR177" s="71"/>
      <c r="BTS177" s="71"/>
      <c r="BTT177" s="71"/>
      <c r="BTU177" s="71"/>
      <c r="BTV177" s="71"/>
      <c r="BTW177" s="71"/>
      <c r="BTX177" s="72"/>
      <c r="BTY177" s="72"/>
      <c r="BTZ177" s="72"/>
      <c r="BUA177" s="72"/>
      <c r="BUB177" s="72"/>
      <c r="BUC177" s="72"/>
      <c r="BUD177" s="72"/>
      <c r="BUE177" s="72"/>
      <c r="BUF177" s="72"/>
      <c r="BUG177" s="71"/>
      <c r="BUH177" s="71"/>
      <c r="BUI177" s="71"/>
      <c r="BUJ177" s="71"/>
      <c r="BUK177" s="71"/>
      <c r="BUL177" s="71"/>
      <c r="BUM177" s="71"/>
      <c r="BUN177" s="72"/>
      <c r="BUO177" s="72"/>
      <c r="BUP177" s="72"/>
      <c r="BUQ177" s="72"/>
      <c r="BUR177" s="72"/>
      <c r="BUS177" s="72"/>
      <c r="BUT177" s="72"/>
      <c r="BUU177" s="72"/>
      <c r="BUV177" s="72"/>
      <c r="BUW177" s="71"/>
      <c r="BUX177" s="71"/>
      <c r="BUY177" s="71"/>
      <c r="BUZ177" s="71"/>
      <c r="BVA177" s="71"/>
      <c r="BVB177" s="71"/>
      <c r="BVC177" s="71"/>
      <c r="BVD177" s="72"/>
      <c r="BVE177" s="72"/>
      <c r="BVF177" s="72"/>
      <c r="BVG177" s="72"/>
      <c r="BVH177" s="72"/>
      <c r="BVI177" s="72"/>
      <c r="BVJ177" s="72"/>
      <c r="BVK177" s="72"/>
      <c r="BVL177" s="72"/>
      <c r="BVM177" s="71"/>
      <c r="BVN177" s="71"/>
      <c r="BVO177" s="71"/>
      <c r="BVP177" s="71"/>
      <c r="BVQ177" s="71"/>
      <c r="BVR177" s="71"/>
      <c r="BVS177" s="71"/>
      <c r="BVT177" s="72"/>
      <c r="BVU177" s="72"/>
      <c r="BVV177" s="72"/>
      <c r="BVW177" s="72"/>
      <c r="BVX177" s="72"/>
      <c r="BVY177" s="72"/>
      <c r="BVZ177" s="72"/>
      <c r="BWA177" s="72"/>
      <c r="BWB177" s="72"/>
      <c r="BWC177" s="71"/>
      <c r="BWD177" s="71"/>
      <c r="BWE177" s="71"/>
      <c r="BWF177" s="71"/>
      <c r="BWG177" s="71"/>
      <c r="BWH177" s="71"/>
      <c r="BWI177" s="71"/>
      <c r="BWJ177" s="72"/>
      <c r="BWK177" s="72"/>
      <c r="BWL177" s="72"/>
      <c r="BWM177" s="72"/>
      <c r="BWN177" s="72"/>
      <c r="BWO177" s="72"/>
      <c r="BWP177" s="72"/>
      <c r="BWQ177" s="72"/>
      <c r="BWR177" s="72"/>
      <c r="BWS177" s="71"/>
      <c r="BWT177" s="71"/>
      <c r="BWU177" s="71"/>
      <c r="BWV177" s="71"/>
      <c r="BWW177" s="71"/>
      <c r="BWX177" s="71"/>
      <c r="BWY177" s="71"/>
      <c r="BWZ177" s="72"/>
      <c r="BXA177" s="72"/>
      <c r="BXB177" s="72"/>
      <c r="BXC177" s="72"/>
      <c r="BXD177" s="72"/>
      <c r="BXE177" s="72"/>
      <c r="BXF177" s="72"/>
      <c r="BXG177" s="72"/>
      <c r="BXH177" s="72"/>
      <c r="BXI177" s="71"/>
      <c r="BXJ177" s="71"/>
      <c r="BXK177" s="71"/>
      <c r="BXL177" s="71"/>
      <c r="BXM177" s="71"/>
      <c r="BXN177" s="71"/>
      <c r="BXO177" s="71"/>
      <c r="BXP177" s="72"/>
      <c r="BXQ177" s="72"/>
      <c r="BXR177" s="72"/>
      <c r="BXS177" s="72"/>
      <c r="BXT177" s="72"/>
      <c r="BXU177" s="72"/>
      <c r="BXV177" s="72"/>
      <c r="BXW177" s="72"/>
      <c r="BXX177" s="72"/>
      <c r="BXY177" s="71"/>
      <c r="BXZ177" s="71"/>
      <c r="BYA177" s="71"/>
      <c r="BYB177" s="71"/>
      <c r="BYC177" s="71"/>
      <c r="BYD177" s="71"/>
      <c r="BYE177" s="71"/>
      <c r="BYF177" s="72"/>
      <c r="BYG177" s="72"/>
      <c r="BYH177" s="72"/>
      <c r="BYI177" s="72"/>
      <c r="BYJ177" s="72"/>
      <c r="BYK177" s="72"/>
      <c r="BYL177" s="72"/>
      <c r="BYM177" s="72"/>
      <c r="BYN177" s="72"/>
      <c r="BYO177" s="71"/>
      <c r="BYP177" s="71"/>
      <c r="BYQ177" s="71"/>
      <c r="BYR177" s="71"/>
      <c r="BYS177" s="71"/>
      <c r="BYT177" s="71"/>
      <c r="BYU177" s="71"/>
      <c r="BYV177" s="72"/>
      <c r="BYW177" s="72"/>
      <c r="BYX177" s="72"/>
      <c r="BYY177" s="72"/>
      <c r="BYZ177" s="72"/>
      <c r="BZA177" s="72"/>
      <c r="BZB177" s="72"/>
      <c r="BZC177" s="72"/>
      <c r="BZD177" s="72"/>
      <c r="BZE177" s="71"/>
      <c r="BZF177" s="71"/>
      <c r="BZG177" s="71"/>
      <c r="BZH177" s="71"/>
      <c r="BZI177" s="71"/>
      <c r="BZJ177" s="71"/>
      <c r="BZK177" s="71"/>
      <c r="BZL177" s="72"/>
      <c r="BZM177" s="72"/>
      <c r="BZN177" s="72"/>
      <c r="BZO177" s="72"/>
      <c r="BZP177" s="72"/>
      <c r="BZQ177" s="72"/>
      <c r="BZR177" s="72"/>
      <c r="BZS177" s="72"/>
      <c r="BZT177" s="72"/>
      <c r="BZU177" s="71"/>
      <c r="BZV177" s="71"/>
      <c r="BZW177" s="71"/>
      <c r="BZX177" s="71"/>
      <c r="BZY177" s="71"/>
      <c r="BZZ177" s="71"/>
      <c r="CAA177" s="71"/>
      <c r="CAB177" s="72"/>
      <c r="CAC177" s="72"/>
      <c r="CAD177" s="72"/>
      <c r="CAE177" s="72"/>
      <c r="CAF177" s="72"/>
      <c r="CAG177" s="72"/>
      <c r="CAH177" s="72"/>
      <c r="CAI177" s="72"/>
      <c r="CAJ177" s="72"/>
      <c r="CAK177" s="71"/>
      <c r="CAL177" s="71"/>
      <c r="CAM177" s="71"/>
      <c r="CAN177" s="71"/>
      <c r="CAO177" s="71"/>
      <c r="CAP177" s="71"/>
      <c r="CAQ177" s="71"/>
      <c r="CAR177" s="72"/>
      <c r="CAS177" s="72"/>
      <c r="CAT177" s="72"/>
      <c r="CAU177" s="72"/>
      <c r="CAV177" s="72"/>
      <c r="CAW177" s="72"/>
      <c r="CAX177" s="72"/>
      <c r="CAY177" s="72"/>
      <c r="CAZ177" s="72"/>
      <c r="CBA177" s="71"/>
      <c r="CBB177" s="71"/>
      <c r="CBC177" s="71"/>
      <c r="CBD177" s="71"/>
      <c r="CBE177" s="71"/>
      <c r="CBF177" s="71"/>
      <c r="CBG177" s="71"/>
      <c r="CBH177" s="72"/>
      <c r="CBI177" s="72"/>
      <c r="CBJ177" s="72"/>
      <c r="CBK177" s="72"/>
      <c r="CBL177" s="72"/>
      <c r="CBM177" s="72"/>
      <c r="CBN177" s="72"/>
      <c r="CBO177" s="72"/>
      <c r="CBP177" s="72"/>
      <c r="CBQ177" s="71"/>
      <c r="CBR177" s="71"/>
      <c r="CBS177" s="71"/>
      <c r="CBT177" s="71"/>
      <c r="CBU177" s="71"/>
      <c r="CBV177" s="71"/>
      <c r="CBW177" s="71"/>
      <c r="CBX177" s="72"/>
      <c r="CBY177" s="72"/>
      <c r="CBZ177" s="72"/>
      <c r="CCA177" s="72"/>
      <c r="CCB177" s="72"/>
      <c r="CCC177" s="72"/>
      <c r="CCD177" s="72"/>
      <c r="CCE177" s="72"/>
      <c r="CCF177" s="72"/>
      <c r="CCG177" s="71"/>
      <c r="CCH177" s="71"/>
      <c r="CCI177" s="71"/>
      <c r="CCJ177" s="71"/>
      <c r="CCK177" s="71"/>
      <c r="CCL177" s="71"/>
      <c r="CCM177" s="71"/>
      <c r="CCN177" s="72"/>
      <c r="CCO177" s="72"/>
      <c r="CCP177" s="72"/>
      <c r="CCQ177" s="72"/>
      <c r="CCR177" s="72"/>
      <c r="CCS177" s="72"/>
      <c r="CCT177" s="72"/>
      <c r="CCU177" s="72"/>
      <c r="CCV177" s="72"/>
      <c r="CCW177" s="71"/>
      <c r="CCX177" s="71"/>
      <c r="CCY177" s="71"/>
      <c r="CCZ177" s="71"/>
      <c r="CDA177" s="71"/>
      <c r="CDB177" s="71"/>
      <c r="CDC177" s="71"/>
      <c r="CDD177" s="72"/>
      <c r="CDE177" s="72"/>
      <c r="CDF177" s="72"/>
      <c r="CDG177" s="72"/>
      <c r="CDH177" s="72"/>
      <c r="CDI177" s="72"/>
      <c r="CDJ177" s="72"/>
      <c r="CDK177" s="72"/>
      <c r="CDL177" s="72"/>
      <c r="CDM177" s="71"/>
      <c r="CDN177" s="71"/>
      <c r="CDO177" s="71"/>
      <c r="CDP177" s="71"/>
      <c r="CDQ177" s="71"/>
      <c r="CDR177" s="71"/>
      <c r="CDS177" s="71"/>
      <c r="CDT177" s="72"/>
      <c r="CDU177" s="72"/>
      <c r="CDV177" s="72"/>
      <c r="CDW177" s="72"/>
      <c r="CDX177" s="72"/>
      <c r="CDY177" s="72"/>
      <c r="CDZ177" s="72"/>
      <c r="CEA177" s="72"/>
      <c r="CEB177" s="72"/>
      <c r="CEC177" s="71"/>
      <c r="CED177" s="71"/>
      <c r="CEE177" s="71"/>
      <c r="CEF177" s="71"/>
      <c r="CEG177" s="71"/>
      <c r="CEH177" s="71"/>
      <c r="CEI177" s="71"/>
      <c r="CEJ177" s="72"/>
      <c r="CEK177" s="72"/>
      <c r="CEL177" s="72"/>
      <c r="CEM177" s="72"/>
      <c r="CEN177" s="72"/>
      <c r="CEO177" s="72"/>
      <c r="CEP177" s="72"/>
      <c r="CEQ177" s="72"/>
      <c r="CER177" s="72"/>
      <c r="CES177" s="71"/>
      <c r="CET177" s="71"/>
      <c r="CEU177" s="71"/>
      <c r="CEV177" s="71"/>
      <c r="CEW177" s="71"/>
      <c r="CEX177" s="71"/>
      <c r="CEY177" s="71"/>
      <c r="CEZ177" s="72"/>
      <c r="CFA177" s="72"/>
      <c r="CFB177" s="72"/>
      <c r="CFC177" s="72"/>
      <c r="CFD177" s="72"/>
      <c r="CFE177" s="72"/>
      <c r="CFF177" s="72"/>
      <c r="CFG177" s="72"/>
      <c r="CFH177" s="72"/>
      <c r="CFI177" s="71"/>
      <c r="CFJ177" s="71"/>
      <c r="CFK177" s="71"/>
      <c r="CFL177" s="71"/>
      <c r="CFM177" s="71"/>
      <c r="CFN177" s="71"/>
      <c r="CFO177" s="71"/>
      <c r="CFP177" s="72"/>
      <c r="CFQ177" s="72"/>
      <c r="CFR177" s="72"/>
      <c r="CFS177" s="72"/>
      <c r="CFT177" s="72"/>
      <c r="CFU177" s="72"/>
      <c r="CFV177" s="72"/>
      <c r="CFW177" s="72"/>
      <c r="CFX177" s="72"/>
      <c r="CFY177" s="71"/>
      <c r="CFZ177" s="71"/>
      <c r="CGA177" s="71"/>
      <c r="CGB177" s="71"/>
      <c r="CGC177" s="71"/>
      <c r="CGD177" s="71"/>
      <c r="CGE177" s="71"/>
      <c r="CGF177" s="72"/>
      <c r="CGG177" s="72"/>
      <c r="CGH177" s="72"/>
      <c r="CGI177" s="72"/>
      <c r="CGJ177" s="72"/>
      <c r="CGK177" s="72"/>
      <c r="CGL177" s="72"/>
      <c r="CGM177" s="72"/>
      <c r="CGN177" s="72"/>
      <c r="CGO177" s="71"/>
      <c r="CGP177" s="71"/>
      <c r="CGQ177" s="71"/>
      <c r="CGR177" s="71"/>
      <c r="CGS177" s="71"/>
      <c r="CGT177" s="71"/>
      <c r="CGU177" s="71"/>
      <c r="CGV177" s="72"/>
      <c r="CGW177" s="72"/>
      <c r="CGX177" s="72"/>
      <c r="CGY177" s="72"/>
      <c r="CGZ177" s="72"/>
      <c r="CHA177" s="72"/>
      <c r="CHB177" s="72"/>
      <c r="CHC177" s="72"/>
      <c r="CHD177" s="72"/>
      <c r="CHE177" s="71"/>
      <c r="CHF177" s="71"/>
      <c r="CHG177" s="71"/>
      <c r="CHH177" s="71"/>
      <c r="CHI177" s="71"/>
      <c r="CHJ177" s="71"/>
      <c r="CHK177" s="71"/>
      <c r="CHL177" s="72"/>
      <c r="CHM177" s="72"/>
      <c r="CHN177" s="72"/>
      <c r="CHO177" s="72"/>
      <c r="CHP177" s="72"/>
      <c r="CHQ177" s="72"/>
      <c r="CHR177" s="72"/>
      <c r="CHS177" s="72"/>
      <c r="CHT177" s="72"/>
      <c r="CHU177" s="71"/>
      <c r="CHV177" s="71"/>
      <c r="CHW177" s="71"/>
      <c r="CHX177" s="71"/>
      <c r="CHY177" s="71"/>
      <c r="CHZ177" s="71"/>
      <c r="CIA177" s="71"/>
      <c r="CIB177" s="72"/>
      <c r="CIC177" s="72"/>
      <c r="CID177" s="72"/>
      <c r="CIE177" s="72"/>
      <c r="CIF177" s="72"/>
      <c r="CIG177" s="72"/>
      <c r="CIH177" s="72"/>
      <c r="CII177" s="72"/>
      <c r="CIJ177" s="72"/>
      <c r="CIK177" s="71"/>
      <c r="CIL177" s="71"/>
      <c r="CIM177" s="71"/>
      <c r="CIN177" s="71"/>
      <c r="CIO177" s="71"/>
      <c r="CIP177" s="71"/>
      <c r="CIQ177" s="71"/>
      <c r="CIR177" s="72"/>
      <c r="CIS177" s="72"/>
      <c r="CIT177" s="72"/>
      <c r="CIU177" s="72"/>
      <c r="CIV177" s="72"/>
      <c r="CIW177" s="72"/>
      <c r="CIX177" s="72"/>
      <c r="CIY177" s="72"/>
      <c r="CIZ177" s="72"/>
      <c r="CJA177" s="71"/>
      <c r="CJB177" s="71"/>
      <c r="CJC177" s="71"/>
      <c r="CJD177" s="71"/>
      <c r="CJE177" s="71"/>
      <c r="CJF177" s="71"/>
      <c r="CJG177" s="71"/>
      <c r="CJH177" s="72"/>
      <c r="CJI177" s="72"/>
      <c r="CJJ177" s="72"/>
      <c r="CJK177" s="72"/>
      <c r="CJL177" s="72"/>
      <c r="CJM177" s="72"/>
      <c r="CJN177" s="72"/>
      <c r="CJO177" s="72"/>
      <c r="CJP177" s="72"/>
      <c r="CJQ177" s="71"/>
      <c r="CJR177" s="71"/>
      <c r="CJS177" s="71"/>
      <c r="CJT177" s="71"/>
      <c r="CJU177" s="71"/>
      <c r="CJV177" s="71"/>
      <c r="CJW177" s="71"/>
      <c r="CJX177" s="72"/>
      <c r="CJY177" s="72"/>
      <c r="CJZ177" s="72"/>
      <c r="CKA177" s="72"/>
      <c r="CKB177" s="72"/>
      <c r="CKC177" s="72"/>
      <c r="CKD177" s="72"/>
      <c r="CKE177" s="72"/>
      <c r="CKF177" s="72"/>
      <c r="CKG177" s="71"/>
      <c r="CKH177" s="71"/>
      <c r="CKI177" s="71"/>
      <c r="CKJ177" s="71"/>
      <c r="CKK177" s="71"/>
      <c r="CKL177" s="71"/>
      <c r="CKM177" s="71"/>
      <c r="CKN177" s="72"/>
      <c r="CKO177" s="72"/>
      <c r="CKP177" s="72"/>
      <c r="CKQ177" s="72"/>
      <c r="CKR177" s="72"/>
      <c r="CKS177" s="72"/>
      <c r="CKT177" s="72"/>
      <c r="CKU177" s="72"/>
      <c r="CKV177" s="72"/>
      <c r="CKW177" s="71"/>
      <c r="CKX177" s="71"/>
      <c r="CKY177" s="71"/>
      <c r="CKZ177" s="71"/>
      <c r="CLA177" s="71"/>
      <c r="CLB177" s="71"/>
      <c r="CLC177" s="71"/>
      <c r="CLD177" s="72"/>
      <c r="CLE177" s="72"/>
      <c r="CLF177" s="72"/>
      <c r="CLG177" s="72"/>
      <c r="CLH177" s="72"/>
      <c r="CLI177" s="72"/>
      <c r="CLJ177" s="72"/>
      <c r="CLK177" s="72"/>
      <c r="CLL177" s="72"/>
      <c r="CLM177" s="71"/>
      <c r="CLN177" s="71"/>
      <c r="CLO177" s="71"/>
      <c r="CLP177" s="71"/>
      <c r="CLQ177" s="71"/>
      <c r="CLR177" s="71"/>
      <c r="CLS177" s="71"/>
      <c r="CLT177" s="72"/>
      <c r="CLU177" s="72"/>
      <c r="CLV177" s="72"/>
      <c r="CLW177" s="72"/>
      <c r="CLX177" s="72"/>
      <c r="CLY177" s="72"/>
      <c r="CLZ177" s="72"/>
      <c r="CMA177" s="72"/>
      <c r="CMB177" s="72"/>
      <c r="CMC177" s="71"/>
      <c r="CMD177" s="71"/>
      <c r="CME177" s="71"/>
      <c r="CMF177" s="71"/>
      <c r="CMG177" s="71"/>
      <c r="CMH177" s="71"/>
      <c r="CMI177" s="71"/>
      <c r="CMJ177" s="72"/>
      <c r="CMK177" s="72"/>
      <c r="CML177" s="72"/>
      <c r="CMM177" s="72"/>
      <c r="CMN177" s="72"/>
      <c r="CMO177" s="72"/>
      <c r="CMP177" s="72"/>
      <c r="CMQ177" s="72"/>
      <c r="CMR177" s="72"/>
      <c r="CMS177" s="71"/>
      <c r="CMT177" s="71"/>
      <c r="CMU177" s="71"/>
      <c r="CMV177" s="71"/>
      <c r="CMW177" s="71"/>
      <c r="CMX177" s="71"/>
      <c r="CMY177" s="71"/>
      <c r="CMZ177" s="72"/>
      <c r="CNA177" s="72"/>
      <c r="CNB177" s="72"/>
      <c r="CNC177" s="72"/>
      <c r="CND177" s="72"/>
      <c r="CNE177" s="72"/>
      <c r="CNF177" s="72"/>
      <c r="CNG177" s="72"/>
      <c r="CNH177" s="72"/>
      <c r="CNI177" s="71"/>
      <c r="CNJ177" s="71"/>
      <c r="CNK177" s="71"/>
      <c r="CNL177" s="71"/>
      <c r="CNM177" s="71"/>
      <c r="CNN177" s="71"/>
      <c r="CNO177" s="71"/>
      <c r="CNP177" s="72"/>
      <c r="CNQ177" s="72"/>
      <c r="CNR177" s="72"/>
      <c r="CNS177" s="72"/>
      <c r="CNT177" s="72"/>
      <c r="CNU177" s="72"/>
      <c r="CNV177" s="72"/>
      <c r="CNW177" s="72"/>
      <c r="CNX177" s="72"/>
      <c r="CNY177" s="71"/>
      <c r="CNZ177" s="71"/>
      <c r="COA177" s="71"/>
      <c r="COB177" s="71"/>
      <c r="COC177" s="71"/>
      <c r="COD177" s="71"/>
      <c r="COE177" s="71"/>
      <c r="COF177" s="72"/>
      <c r="COG177" s="72"/>
      <c r="COH177" s="72"/>
      <c r="COI177" s="72"/>
      <c r="COJ177" s="72"/>
      <c r="COK177" s="72"/>
      <c r="COL177" s="72"/>
      <c r="COM177" s="72"/>
      <c r="CON177" s="72"/>
      <c r="COO177" s="71"/>
      <c r="COP177" s="71"/>
      <c r="COQ177" s="71"/>
      <c r="COR177" s="71"/>
      <c r="COS177" s="71"/>
      <c r="COT177" s="71"/>
      <c r="COU177" s="71"/>
      <c r="COV177" s="72"/>
      <c r="COW177" s="72"/>
      <c r="COX177" s="72"/>
      <c r="COY177" s="72"/>
      <c r="COZ177" s="72"/>
      <c r="CPA177" s="72"/>
      <c r="CPB177" s="72"/>
      <c r="CPC177" s="72"/>
      <c r="CPD177" s="72"/>
      <c r="CPE177" s="71"/>
      <c r="CPF177" s="71"/>
      <c r="CPG177" s="71"/>
      <c r="CPH177" s="71"/>
      <c r="CPI177" s="71"/>
      <c r="CPJ177" s="71"/>
      <c r="CPK177" s="71"/>
      <c r="CPL177" s="72"/>
      <c r="CPM177" s="72"/>
      <c r="CPN177" s="72"/>
      <c r="CPO177" s="72"/>
      <c r="CPP177" s="72"/>
      <c r="CPQ177" s="72"/>
      <c r="CPR177" s="72"/>
      <c r="CPS177" s="72"/>
      <c r="CPT177" s="72"/>
      <c r="CPU177" s="71"/>
      <c r="CPV177" s="71"/>
      <c r="CPW177" s="71"/>
      <c r="CPX177" s="71"/>
      <c r="CPY177" s="71"/>
      <c r="CPZ177" s="71"/>
      <c r="CQA177" s="71"/>
      <c r="CQB177" s="72"/>
      <c r="CQC177" s="72"/>
      <c r="CQD177" s="72"/>
      <c r="CQE177" s="72"/>
      <c r="CQF177" s="72"/>
      <c r="CQG177" s="72"/>
      <c r="CQH177" s="72"/>
      <c r="CQI177" s="72"/>
      <c r="CQJ177" s="72"/>
      <c r="CQK177" s="71"/>
      <c r="CQL177" s="71"/>
      <c r="CQM177" s="71"/>
      <c r="CQN177" s="71"/>
      <c r="CQO177" s="71"/>
      <c r="CQP177" s="71"/>
      <c r="CQQ177" s="71"/>
      <c r="CQR177" s="72"/>
      <c r="CQS177" s="72"/>
      <c r="CQT177" s="72"/>
      <c r="CQU177" s="72"/>
      <c r="CQV177" s="72"/>
      <c r="CQW177" s="72"/>
      <c r="CQX177" s="72"/>
      <c r="CQY177" s="72"/>
      <c r="CQZ177" s="72"/>
      <c r="CRA177" s="71"/>
      <c r="CRB177" s="71"/>
      <c r="CRC177" s="71"/>
      <c r="CRD177" s="71"/>
      <c r="CRE177" s="71"/>
      <c r="CRF177" s="71"/>
      <c r="CRG177" s="71"/>
      <c r="CRH177" s="72"/>
      <c r="CRI177" s="72"/>
      <c r="CRJ177" s="72"/>
      <c r="CRK177" s="72"/>
      <c r="CRL177" s="72"/>
      <c r="CRM177" s="72"/>
      <c r="CRN177" s="72"/>
      <c r="CRO177" s="72"/>
      <c r="CRP177" s="72"/>
      <c r="CRQ177" s="71"/>
      <c r="CRR177" s="71"/>
      <c r="CRS177" s="71"/>
      <c r="CRT177" s="71"/>
      <c r="CRU177" s="71"/>
      <c r="CRV177" s="71"/>
      <c r="CRW177" s="71"/>
      <c r="CRX177" s="72"/>
      <c r="CRY177" s="72"/>
      <c r="CRZ177" s="72"/>
      <c r="CSA177" s="72"/>
      <c r="CSB177" s="72"/>
      <c r="CSC177" s="72"/>
      <c r="CSD177" s="72"/>
      <c r="CSE177" s="72"/>
      <c r="CSF177" s="72"/>
      <c r="CSG177" s="71"/>
      <c r="CSH177" s="71"/>
      <c r="CSI177" s="71"/>
      <c r="CSJ177" s="71"/>
      <c r="CSK177" s="71"/>
      <c r="CSL177" s="71"/>
      <c r="CSM177" s="71"/>
      <c r="CSN177" s="72"/>
      <c r="CSO177" s="72"/>
      <c r="CSP177" s="72"/>
      <c r="CSQ177" s="72"/>
      <c r="CSR177" s="72"/>
      <c r="CSS177" s="72"/>
      <c r="CST177" s="72"/>
      <c r="CSU177" s="72"/>
      <c r="CSV177" s="72"/>
      <c r="CSW177" s="71"/>
      <c r="CSX177" s="71"/>
      <c r="CSY177" s="71"/>
      <c r="CSZ177" s="71"/>
      <c r="CTA177" s="71"/>
      <c r="CTB177" s="71"/>
      <c r="CTC177" s="71"/>
      <c r="CTD177" s="72"/>
      <c r="CTE177" s="72"/>
      <c r="CTF177" s="72"/>
      <c r="CTG177" s="72"/>
      <c r="CTH177" s="72"/>
      <c r="CTI177" s="72"/>
      <c r="CTJ177" s="72"/>
      <c r="CTK177" s="72"/>
      <c r="CTL177" s="72"/>
      <c r="CTM177" s="71"/>
      <c r="CTN177" s="71"/>
      <c r="CTO177" s="71"/>
      <c r="CTP177" s="71"/>
      <c r="CTQ177" s="71"/>
      <c r="CTR177" s="71"/>
      <c r="CTS177" s="71"/>
      <c r="CTT177" s="72"/>
      <c r="CTU177" s="72"/>
      <c r="CTV177" s="72"/>
      <c r="CTW177" s="72"/>
      <c r="CTX177" s="72"/>
      <c r="CTY177" s="72"/>
      <c r="CTZ177" s="72"/>
      <c r="CUA177" s="72"/>
      <c r="CUB177" s="72"/>
      <c r="CUC177" s="71"/>
      <c r="CUD177" s="71"/>
      <c r="CUE177" s="71"/>
      <c r="CUF177" s="71"/>
      <c r="CUG177" s="71"/>
      <c r="CUH177" s="71"/>
      <c r="CUI177" s="71"/>
      <c r="CUJ177" s="72"/>
      <c r="CUK177" s="72"/>
      <c r="CUL177" s="72"/>
      <c r="CUM177" s="72"/>
      <c r="CUN177" s="72"/>
      <c r="CUO177" s="72"/>
      <c r="CUP177" s="72"/>
      <c r="CUQ177" s="72"/>
      <c r="CUR177" s="72"/>
      <c r="CUS177" s="71"/>
      <c r="CUT177" s="71"/>
      <c r="CUU177" s="71"/>
      <c r="CUV177" s="71"/>
      <c r="CUW177" s="71"/>
      <c r="CUX177" s="71"/>
      <c r="CUY177" s="71"/>
      <c r="CUZ177" s="72"/>
      <c r="CVA177" s="72"/>
      <c r="CVB177" s="72"/>
      <c r="CVC177" s="72"/>
      <c r="CVD177" s="72"/>
      <c r="CVE177" s="72"/>
      <c r="CVF177" s="72"/>
      <c r="CVG177" s="72"/>
      <c r="CVH177" s="72"/>
      <c r="CVI177" s="71"/>
      <c r="CVJ177" s="71"/>
      <c r="CVK177" s="71"/>
      <c r="CVL177" s="71"/>
      <c r="CVM177" s="71"/>
      <c r="CVN177" s="71"/>
      <c r="CVO177" s="71"/>
      <c r="CVP177" s="72"/>
      <c r="CVQ177" s="72"/>
      <c r="CVR177" s="72"/>
      <c r="CVS177" s="72"/>
      <c r="CVT177" s="72"/>
      <c r="CVU177" s="72"/>
      <c r="CVV177" s="72"/>
      <c r="CVW177" s="72"/>
      <c r="CVX177" s="72"/>
      <c r="CVY177" s="71"/>
      <c r="CVZ177" s="71"/>
      <c r="CWA177" s="71"/>
      <c r="CWB177" s="71"/>
      <c r="CWC177" s="71"/>
      <c r="CWD177" s="71"/>
      <c r="CWE177" s="71"/>
      <c r="CWF177" s="72"/>
      <c r="CWG177" s="72"/>
      <c r="CWH177" s="72"/>
      <c r="CWI177" s="72"/>
      <c r="CWJ177" s="72"/>
      <c r="CWK177" s="72"/>
      <c r="CWL177" s="72"/>
      <c r="CWM177" s="72"/>
      <c r="CWN177" s="72"/>
      <c r="CWO177" s="71"/>
      <c r="CWP177" s="71"/>
      <c r="CWQ177" s="71"/>
      <c r="CWR177" s="71"/>
      <c r="CWS177" s="71"/>
      <c r="CWT177" s="71"/>
      <c r="CWU177" s="71"/>
      <c r="CWV177" s="72"/>
      <c r="CWW177" s="72"/>
      <c r="CWX177" s="72"/>
      <c r="CWY177" s="72"/>
      <c r="CWZ177" s="72"/>
      <c r="CXA177" s="72"/>
      <c r="CXB177" s="72"/>
      <c r="CXC177" s="72"/>
      <c r="CXD177" s="72"/>
      <c r="CXE177" s="71"/>
      <c r="CXF177" s="71"/>
      <c r="CXG177" s="71"/>
      <c r="CXH177" s="71"/>
      <c r="CXI177" s="71"/>
      <c r="CXJ177" s="71"/>
      <c r="CXK177" s="71"/>
      <c r="CXL177" s="72"/>
      <c r="CXM177" s="72"/>
      <c r="CXN177" s="72"/>
      <c r="CXO177" s="72"/>
      <c r="CXP177" s="72"/>
      <c r="CXQ177" s="72"/>
      <c r="CXR177" s="72"/>
      <c r="CXS177" s="72"/>
      <c r="CXT177" s="72"/>
      <c r="CXU177" s="71"/>
      <c r="CXV177" s="71"/>
      <c r="CXW177" s="71"/>
      <c r="CXX177" s="71"/>
      <c r="CXY177" s="71"/>
      <c r="CXZ177" s="71"/>
      <c r="CYA177" s="71"/>
      <c r="CYB177" s="72"/>
      <c r="CYC177" s="72"/>
      <c r="CYD177" s="72"/>
      <c r="CYE177" s="72"/>
      <c r="CYF177" s="72"/>
      <c r="CYG177" s="72"/>
      <c r="CYH177" s="72"/>
      <c r="CYI177" s="72"/>
      <c r="CYJ177" s="72"/>
      <c r="CYK177" s="71"/>
      <c r="CYL177" s="71"/>
      <c r="CYM177" s="71"/>
      <c r="CYN177" s="71"/>
      <c r="CYO177" s="71"/>
      <c r="CYP177" s="71"/>
      <c r="CYQ177" s="71"/>
      <c r="CYR177" s="72"/>
      <c r="CYS177" s="72"/>
      <c r="CYT177" s="72"/>
      <c r="CYU177" s="72"/>
      <c r="CYV177" s="72"/>
      <c r="CYW177" s="72"/>
      <c r="CYX177" s="72"/>
      <c r="CYY177" s="72"/>
      <c r="CYZ177" s="72"/>
      <c r="CZA177" s="71"/>
      <c r="CZB177" s="71"/>
      <c r="CZC177" s="71"/>
      <c r="CZD177" s="71"/>
      <c r="CZE177" s="71"/>
      <c r="CZF177" s="71"/>
      <c r="CZG177" s="71"/>
      <c r="CZH177" s="72"/>
      <c r="CZI177" s="72"/>
      <c r="CZJ177" s="72"/>
      <c r="CZK177" s="72"/>
      <c r="CZL177" s="72"/>
      <c r="CZM177" s="72"/>
      <c r="CZN177" s="72"/>
      <c r="CZO177" s="72"/>
      <c r="CZP177" s="72"/>
      <c r="CZQ177" s="71"/>
      <c r="CZR177" s="71"/>
      <c r="CZS177" s="71"/>
      <c r="CZT177" s="71"/>
      <c r="CZU177" s="71"/>
      <c r="CZV177" s="71"/>
      <c r="CZW177" s="71"/>
      <c r="CZX177" s="72"/>
      <c r="CZY177" s="72"/>
      <c r="CZZ177" s="72"/>
      <c r="DAA177" s="72"/>
      <c r="DAB177" s="72"/>
      <c r="DAC177" s="72"/>
      <c r="DAD177" s="72"/>
      <c r="DAE177" s="72"/>
      <c r="DAF177" s="72"/>
      <c r="DAG177" s="71"/>
      <c r="DAH177" s="71"/>
      <c r="DAI177" s="71"/>
      <c r="DAJ177" s="71"/>
      <c r="DAK177" s="71"/>
      <c r="DAL177" s="71"/>
      <c r="DAM177" s="71"/>
      <c r="DAN177" s="72"/>
      <c r="DAO177" s="72"/>
      <c r="DAP177" s="72"/>
      <c r="DAQ177" s="72"/>
      <c r="DAR177" s="72"/>
      <c r="DAS177" s="72"/>
      <c r="DAT177" s="72"/>
      <c r="DAU177" s="72"/>
      <c r="DAV177" s="72"/>
      <c r="DAW177" s="71"/>
      <c r="DAX177" s="71"/>
      <c r="DAY177" s="71"/>
      <c r="DAZ177" s="71"/>
      <c r="DBA177" s="71"/>
      <c r="DBB177" s="71"/>
      <c r="DBC177" s="71"/>
      <c r="DBD177" s="72"/>
      <c r="DBE177" s="72"/>
      <c r="DBF177" s="72"/>
      <c r="DBG177" s="72"/>
      <c r="DBH177" s="72"/>
      <c r="DBI177" s="72"/>
      <c r="DBJ177" s="72"/>
      <c r="DBK177" s="72"/>
      <c r="DBL177" s="72"/>
      <c r="DBM177" s="71"/>
      <c r="DBN177" s="71"/>
      <c r="DBO177" s="71"/>
      <c r="DBP177" s="71"/>
      <c r="DBQ177" s="71"/>
      <c r="DBR177" s="71"/>
      <c r="DBS177" s="71"/>
      <c r="DBT177" s="72"/>
      <c r="DBU177" s="72"/>
      <c r="DBV177" s="72"/>
      <c r="DBW177" s="72"/>
      <c r="DBX177" s="72"/>
      <c r="DBY177" s="72"/>
      <c r="DBZ177" s="72"/>
      <c r="DCA177" s="72"/>
      <c r="DCB177" s="72"/>
      <c r="DCC177" s="71"/>
      <c r="DCD177" s="71"/>
      <c r="DCE177" s="71"/>
      <c r="DCF177" s="71"/>
      <c r="DCG177" s="71"/>
      <c r="DCH177" s="71"/>
      <c r="DCI177" s="71"/>
      <c r="DCJ177" s="72"/>
      <c r="DCK177" s="72"/>
      <c r="DCL177" s="72"/>
      <c r="DCM177" s="72"/>
      <c r="DCN177" s="72"/>
      <c r="DCO177" s="72"/>
      <c r="DCP177" s="72"/>
      <c r="DCQ177" s="72"/>
      <c r="DCR177" s="72"/>
      <c r="DCS177" s="71"/>
      <c r="DCT177" s="71"/>
      <c r="DCU177" s="71"/>
      <c r="DCV177" s="71"/>
      <c r="DCW177" s="71"/>
      <c r="DCX177" s="71"/>
      <c r="DCY177" s="71"/>
      <c r="DCZ177" s="72"/>
      <c r="DDA177" s="72"/>
      <c r="DDB177" s="72"/>
      <c r="DDC177" s="72"/>
      <c r="DDD177" s="72"/>
      <c r="DDE177" s="72"/>
      <c r="DDF177" s="72"/>
      <c r="DDG177" s="72"/>
      <c r="DDH177" s="72"/>
      <c r="DDI177" s="71"/>
      <c r="DDJ177" s="71"/>
      <c r="DDK177" s="71"/>
      <c r="DDL177" s="71"/>
      <c r="DDM177" s="71"/>
      <c r="DDN177" s="71"/>
      <c r="DDO177" s="71"/>
      <c r="DDP177" s="72"/>
      <c r="DDQ177" s="72"/>
      <c r="DDR177" s="72"/>
      <c r="DDS177" s="72"/>
      <c r="DDT177" s="72"/>
      <c r="DDU177" s="72"/>
      <c r="DDV177" s="72"/>
      <c r="DDW177" s="72"/>
      <c r="DDX177" s="72"/>
      <c r="DDY177" s="71"/>
      <c r="DDZ177" s="71"/>
      <c r="DEA177" s="71"/>
      <c r="DEB177" s="71"/>
      <c r="DEC177" s="71"/>
      <c r="DED177" s="71"/>
      <c r="DEE177" s="71"/>
      <c r="DEF177" s="72"/>
      <c r="DEG177" s="72"/>
      <c r="DEH177" s="72"/>
      <c r="DEI177" s="72"/>
      <c r="DEJ177" s="72"/>
      <c r="DEK177" s="72"/>
      <c r="DEL177" s="72"/>
      <c r="DEM177" s="72"/>
      <c r="DEN177" s="72"/>
      <c r="DEO177" s="71"/>
      <c r="DEP177" s="71"/>
      <c r="DEQ177" s="71"/>
      <c r="DER177" s="71"/>
      <c r="DES177" s="71"/>
      <c r="DET177" s="71"/>
      <c r="DEU177" s="71"/>
      <c r="DEV177" s="72"/>
      <c r="DEW177" s="72"/>
      <c r="DEX177" s="72"/>
      <c r="DEY177" s="72"/>
      <c r="DEZ177" s="72"/>
      <c r="DFA177" s="72"/>
      <c r="DFB177" s="72"/>
      <c r="DFC177" s="72"/>
      <c r="DFD177" s="72"/>
      <c r="DFE177" s="71"/>
      <c r="DFF177" s="71"/>
      <c r="DFG177" s="71"/>
      <c r="DFH177" s="71"/>
      <c r="DFI177" s="71"/>
      <c r="DFJ177" s="71"/>
      <c r="DFK177" s="71"/>
      <c r="DFL177" s="72"/>
      <c r="DFM177" s="72"/>
      <c r="DFN177" s="72"/>
      <c r="DFO177" s="72"/>
      <c r="DFP177" s="72"/>
      <c r="DFQ177" s="72"/>
      <c r="DFR177" s="72"/>
      <c r="DFS177" s="72"/>
      <c r="DFT177" s="72"/>
      <c r="DFU177" s="71"/>
      <c r="DFV177" s="71"/>
      <c r="DFW177" s="71"/>
      <c r="DFX177" s="71"/>
      <c r="DFY177" s="71"/>
      <c r="DFZ177" s="71"/>
      <c r="DGA177" s="71"/>
      <c r="DGB177" s="72"/>
      <c r="DGC177" s="72"/>
      <c r="DGD177" s="72"/>
      <c r="DGE177" s="72"/>
      <c r="DGF177" s="72"/>
      <c r="DGG177" s="72"/>
      <c r="DGH177" s="72"/>
      <c r="DGI177" s="72"/>
      <c r="DGJ177" s="72"/>
      <c r="DGK177" s="71"/>
      <c r="DGL177" s="71"/>
      <c r="DGM177" s="71"/>
      <c r="DGN177" s="71"/>
      <c r="DGO177" s="71"/>
      <c r="DGP177" s="71"/>
      <c r="DGQ177" s="71"/>
      <c r="DGR177" s="72"/>
      <c r="DGS177" s="72"/>
      <c r="DGT177" s="72"/>
      <c r="DGU177" s="72"/>
      <c r="DGV177" s="72"/>
      <c r="DGW177" s="72"/>
      <c r="DGX177" s="72"/>
      <c r="DGY177" s="72"/>
      <c r="DGZ177" s="72"/>
      <c r="DHA177" s="71"/>
      <c r="DHB177" s="71"/>
      <c r="DHC177" s="71"/>
      <c r="DHD177" s="71"/>
      <c r="DHE177" s="71"/>
      <c r="DHF177" s="71"/>
      <c r="DHG177" s="71"/>
      <c r="DHH177" s="72"/>
      <c r="DHI177" s="72"/>
      <c r="DHJ177" s="72"/>
      <c r="DHK177" s="72"/>
      <c r="DHL177" s="72"/>
      <c r="DHM177" s="72"/>
      <c r="DHN177" s="72"/>
      <c r="DHO177" s="72"/>
      <c r="DHP177" s="72"/>
      <c r="DHQ177" s="71"/>
      <c r="DHR177" s="71"/>
      <c r="DHS177" s="71"/>
      <c r="DHT177" s="71"/>
      <c r="DHU177" s="71"/>
      <c r="DHV177" s="71"/>
      <c r="DHW177" s="71"/>
      <c r="DHX177" s="72"/>
      <c r="DHY177" s="72"/>
      <c r="DHZ177" s="72"/>
      <c r="DIA177" s="72"/>
      <c r="DIB177" s="72"/>
      <c r="DIC177" s="72"/>
      <c r="DID177" s="72"/>
      <c r="DIE177" s="72"/>
      <c r="DIF177" s="72"/>
      <c r="DIG177" s="71"/>
      <c r="DIH177" s="71"/>
      <c r="DII177" s="71"/>
      <c r="DIJ177" s="71"/>
      <c r="DIK177" s="71"/>
      <c r="DIL177" s="71"/>
      <c r="DIM177" s="71"/>
      <c r="DIN177" s="72"/>
      <c r="DIO177" s="72"/>
      <c r="DIP177" s="72"/>
      <c r="DIQ177" s="72"/>
      <c r="DIR177" s="72"/>
      <c r="DIS177" s="72"/>
      <c r="DIT177" s="72"/>
      <c r="DIU177" s="72"/>
      <c r="DIV177" s="72"/>
      <c r="DIW177" s="71"/>
      <c r="DIX177" s="71"/>
      <c r="DIY177" s="71"/>
      <c r="DIZ177" s="71"/>
      <c r="DJA177" s="71"/>
      <c r="DJB177" s="71"/>
      <c r="DJC177" s="71"/>
      <c r="DJD177" s="72"/>
      <c r="DJE177" s="72"/>
      <c r="DJF177" s="72"/>
      <c r="DJG177" s="72"/>
      <c r="DJH177" s="72"/>
      <c r="DJI177" s="72"/>
      <c r="DJJ177" s="72"/>
      <c r="DJK177" s="72"/>
      <c r="DJL177" s="72"/>
      <c r="DJM177" s="71"/>
      <c r="DJN177" s="71"/>
      <c r="DJO177" s="71"/>
      <c r="DJP177" s="71"/>
      <c r="DJQ177" s="71"/>
      <c r="DJR177" s="71"/>
      <c r="DJS177" s="71"/>
      <c r="DJT177" s="72"/>
      <c r="DJU177" s="72"/>
      <c r="DJV177" s="72"/>
      <c r="DJW177" s="72"/>
      <c r="DJX177" s="72"/>
      <c r="DJY177" s="72"/>
      <c r="DJZ177" s="72"/>
      <c r="DKA177" s="72"/>
      <c r="DKB177" s="72"/>
      <c r="DKC177" s="71"/>
      <c r="DKD177" s="71"/>
      <c r="DKE177" s="71"/>
      <c r="DKF177" s="71"/>
      <c r="DKG177" s="71"/>
      <c r="DKH177" s="71"/>
      <c r="DKI177" s="71"/>
      <c r="DKJ177" s="72"/>
      <c r="DKK177" s="72"/>
      <c r="DKL177" s="72"/>
      <c r="DKM177" s="72"/>
      <c r="DKN177" s="72"/>
      <c r="DKO177" s="72"/>
      <c r="DKP177" s="72"/>
      <c r="DKQ177" s="72"/>
      <c r="DKR177" s="72"/>
      <c r="DKS177" s="71"/>
      <c r="DKT177" s="71"/>
      <c r="DKU177" s="71"/>
      <c r="DKV177" s="71"/>
      <c r="DKW177" s="71"/>
      <c r="DKX177" s="71"/>
      <c r="DKY177" s="71"/>
      <c r="DKZ177" s="72"/>
      <c r="DLA177" s="72"/>
      <c r="DLB177" s="72"/>
      <c r="DLC177" s="72"/>
      <c r="DLD177" s="72"/>
      <c r="DLE177" s="72"/>
      <c r="DLF177" s="72"/>
      <c r="DLG177" s="72"/>
      <c r="DLH177" s="72"/>
      <c r="DLI177" s="71"/>
      <c r="DLJ177" s="71"/>
      <c r="DLK177" s="71"/>
      <c r="DLL177" s="71"/>
      <c r="DLM177" s="71"/>
      <c r="DLN177" s="71"/>
      <c r="DLO177" s="71"/>
      <c r="DLP177" s="72"/>
      <c r="DLQ177" s="72"/>
      <c r="DLR177" s="72"/>
      <c r="DLS177" s="72"/>
      <c r="DLT177" s="72"/>
      <c r="DLU177" s="72"/>
      <c r="DLV177" s="72"/>
      <c r="DLW177" s="72"/>
      <c r="DLX177" s="72"/>
      <c r="DLY177" s="71"/>
      <c r="DLZ177" s="71"/>
      <c r="DMA177" s="71"/>
      <c r="DMB177" s="71"/>
      <c r="DMC177" s="71"/>
      <c r="DMD177" s="71"/>
      <c r="DME177" s="71"/>
      <c r="DMF177" s="72"/>
      <c r="DMG177" s="72"/>
      <c r="DMH177" s="72"/>
      <c r="DMI177" s="72"/>
      <c r="DMJ177" s="72"/>
      <c r="DMK177" s="72"/>
      <c r="DML177" s="72"/>
      <c r="DMM177" s="72"/>
      <c r="DMN177" s="72"/>
      <c r="DMO177" s="71"/>
      <c r="DMP177" s="71"/>
      <c r="DMQ177" s="71"/>
      <c r="DMR177" s="71"/>
      <c r="DMS177" s="71"/>
      <c r="DMT177" s="71"/>
      <c r="DMU177" s="71"/>
      <c r="DMV177" s="72"/>
      <c r="DMW177" s="72"/>
      <c r="DMX177" s="72"/>
      <c r="DMY177" s="72"/>
      <c r="DMZ177" s="72"/>
      <c r="DNA177" s="72"/>
      <c r="DNB177" s="72"/>
      <c r="DNC177" s="72"/>
      <c r="DND177" s="72"/>
      <c r="DNE177" s="71"/>
      <c r="DNF177" s="71"/>
      <c r="DNG177" s="71"/>
      <c r="DNH177" s="71"/>
      <c r="DNI177" s="71"/>
      <c r="DNJ177" s="71"/>
      <c r="DNK177" s="71"/>
      <c r="DNL177" s="72"/>
      <c r="DNM177" s="72"/>
      <c r="DNN177" s="72"/>
      <c r="DNO177" s="72"/>
      <c r="DNP177" s="72"/>
      <c r="DNQ177" s="72"/>
      <c r="DNR177" s="72"/>
      <c r="DNS177" s="72"/>
      <c r="DNT177" s="72"/>
      <c r="DNU177" s="71"/>
      <c r="DNV177" s="71"/>
      <c r="DNW177" s="71"/>
      <c r="DNX177" s="71"/>
      <c r="DNY177" s="71"/>
      <c r="DNZ177" s="71"/>
      <c r="DOA177" s="71"/>
      <c r="DOB177" s="72"/>
      <c r="DOC177" s="72"/>
      <c r="DOD177" s="72"/>
      <c r="DOE177" s="72"/>
      <c r="DOF177" s="72"/>
      <c r="DOG177" s="72"/>
      <c r="DOH177" s="72"/>
      <c r="DOI177" s="72"/>
      <c r="DOJ177" s="72"/>
      <c r="DOK177" s="71"/>
      <c r="DOL177" s="71"/>
      <c r="DOM177" s="71"/>
      <c r="DON177" s="71"/>
      <c r="DOO177" s="71"/>
      <c r="DOP177" s="71"/>
      <c r="DOQ177" s="71"/>
      <c r="DOR177" s="72"/>
      <c r="DOS177" s="72"/>
      <c r="DOT177" s="72"/>
      <c r="DOU177" s="72"/>
      <c r="DOV177" s="72"/>
      <c r="DOW177" s="72"/>
      <c r="DOX177" s="72"/>
      <c r="DOY177" s="72"/>
      <c r="DOZ177" s="72"/>
      <c r="DPA177" s="71"/>
      <c r="DPB177" s="71"/>
      <c r="DPC177" s="71"/>
      <c r="DPD177" s="71"/>
      <c r="DPE177" s="71"/>
      <c r="DPF177" s="71"/>
      <c r="DPG177" s="71"/>
      <c r="DPH177" s="72"/>
      <c r="DPI177" s="72"/>
      <c r="DPJ177" s="72"/>
      <c r="DPK177" s="72"/>
      <c r="DPL177" s="72"/>
      <c r="DPM177" s="72"/>
      <c r="DPN177" s="72"/>
      <c r="DPO177" s="72"/>
      <c r="DPP177" s="72"/>
      <c r="DPQ177" s="71"/>
      <c r="DPR177" s="71"/>
      <c r="DPS177" s="71"/>
      <c r="DPT177" s="71"/>
      <c r="DPU177" s="71"/>
      <c r="DPV177" s="71"/>
      <c r="DPW177" s="71"/>
      <c r="DPX177" s="72"/>
      <c r="DPY177" s="72"/>
      <c r="DPZ177" s="72"/>
      <c r="DQA177" s="72"/>
      <c r="DQB177" s="72"/>
      <c r="DQC177" s="72"/>
      <c r="DQD177" s="72"/>
      <c r="DQE177" s="72"/>
      <c r="DQF177" s="72"/>
      <c r="DQG177" s="71"/>
      <c r="DQH177" s="71"/>
      <c r="DQI177" s="71"/>
      <c r="DQJ177" s="71"/>
      <c r="DQK177" s="71"/>
      <c r="DQL177" s="71"/>
      <c r="DQM177" s="71"/>
      <c r="DQN177" s="72"/>
      <c r="DQO177" s="72"/>
      <c r="DQP177" s="72"/>
      <c r="DQQ177" s="72"/>
      <c r="DQR177" s="72"/>
      <c r="DQS177" s="72"/>
      <c r="DQT177" s="72"/>
      <c r="DQU177" s="72"/>
      <c r="DQV177" s="72"/>
      <c r="DQW177" s="71"/>
      <c r="DQX177" s="71"/>
      <c r="DQY177" s="71"/>
      <c r="DQZ177" s="71"/>
      <c r="DRA177" s="71"/>
      <c r="DRB177" s="71"/>
      <c r="DRC177" s="71"/>
      <c r="DRD177" s="72"/>
      <c r="DRE177" s="72"/>
      <c r="DRF177" s="72"/>
      <c r="DRG177" s="72"/>
      <c r="DRH177" s="72"/>
      <c r="DRI177" s="72"/>
      <c r="DRJ177" s="72"/>
      <c r="DRK177" s="72"/>
      <c r="DRL177" s="72"/>
      <c r="DRM177" s="71"/>
      <c r="DRN177" s="71"/>
      <c r="DRO177" s="71"/>
      <c r="DRP177" s="71"/>
      <c r="DRQ177" s="71"/>
      <c r="DRR177" s="71"/>
      <c r="DRS177" s="71"/>
      <c r="DRT177" s="72"/>
      <c r="DRU177" s="72"/>
      <c r="DRV177" s="72"/>
      <c r="DRW177" s="72"/>
      <c r="DRX177" s="72"/>
      <c r="DRY177" s="72"/>
      <c r="DRZ177" s="72"/>
      <c r="DSA177" s="72"/>
      <c r="DSB177" s="72"/>
      <c r="DSC177" s="71"/>
      <c r="DSD177" s="71"/>
      <c r="DSE177" s="71"/>
      <c r="DSF177" s="71"/>
      <c r="DSG177" s="71"/>
      <c r="DSH177" s="71"/>
      <c r="DSI177" s="71"/>
      <c r="DSJ177" s="72"/>
      <c r="DSK177" s="72"/>
      <c r="DSL177" s="72"/>
      <c r="DSM177" s="72"/>
      <c r="DSN177" s="72"/>
      <c r="DSO177" s="72"/>
      <c r="DSP177" s="72"/>
      <c r="DSQ177" s="72"/>
      <c r="DSR177" s="72"/>
      <c r="DSS177" s="71"/>
      <c r="DST177" s="71"/>
      <c r="DSU177" s="71"/>
      <c r="DSV177" s="71"/>
      <c r="DSW177" s="71"/>
      <c r="DSX177" s="71"/>
      <c r="DSY177" s="71"/>
      <c r="DSZ177" s="72"/>
      <c r="DTA177" s="72"/>
      <c r="DTB177" s="72"/>
      <c r="DTC177" s="72"/>
      <c r="DTD177" s="72"/>
      <c r="DTE177" s="72"/>
      <c r="DTF177" s="72"/>
      <c r="DTG177" s="72"/>
      <c r="DTH177" s="72"/>
      <c r="DTI177" s="71"/>
      <c r="DTJ177" s="71"/>
      <c r="DTK177" s="71"/>
      <c r="DTL177" s="71"/>
      <c r="DTM177" s="71"/>
      <c r="DTN177" s="71"/>
      <c r="DTO177" s="71"/>
      <c r="DTP177" s="72"/>
      <c r="DTQ177" s="72"/>
      <c r="DTR177" s="72"/>
      <c r="DTS177" s="72"/>
      <c r="DTT177" s="72"/>
      <c r="DTU177" s="72"/>
      <c r="DTV177" s="72"/>
      <c r="DTW177" s="72"/>
      <c r="DTX177" s="72"/>
      <c r="DTY177" s="71"/>
      <c r="DTZ177" s="71"/>
      <c r="DUA177" s="71"/>
      <c r="DUB177" s="71"/>
      <c r="DUC177" s="71"/>
      <c r="DUD177" s="71"/>
      <c r="DUE177" s="71"/>
      <c r="DUF177" s="72"/>
      <c r="DUG177" s="72"/>
      <c r="DUH177" s="72"/>
      <c r="DUI177" s="72"/>
      <c r="DUJ177" s="72"/>
      <c r="DUK177" s="72"/>
      <c r="DUL177" s="72"/>
      <c r="DUM177" s="72"/>
      <c r="DUN177" s="72"/>
      <c r="DUO177" s="71"/>
      <c r="DUP177" s="71"/>
      <c r="DUQ177" s="71"/>
      <c r="DUR177" s="71"/>
      <c r="DUS177" s="71"/>
      <c r="DUT177" s="71"/>
      <c r="DUU177" s="71"/>
      <c r="DUV177" s="72"/>
      <c r="DUW177" s="72"/>
      <c r="DUX177" s="72"/>
      <c r="DUY177" s="72"/>
      <c r="DUZ177" s="72"/>
      <c r="DVA177" s="72"/>
      <c r="DVB177" s="72"/>
      <c r="DVC177" s="72"/>
      <c r="DVD177" s="72"/>
      <c r="DVE177" s="71"/>
      <c r="DVF177" s="71"/>
      <c r="DVG177" s="71"/>
      <c r="DVH177" s="71"/>
      <c r="DVI177" s="71"/>
      <c r="DVJ177" s="71"/>
      <c r="DVK177" s="71"/>
      <c r="DVL177" s="72"/>
      <c r="DVM177" s="72"/>
      <c r="DVN177" s="72"/>
      <c r="DVO177" s="72"/>
      <c r="DVP177" s="72"/>
      <c r="DVQ177" s="72"/>
      <c r="DVR177" s="72"/>
      <c r="DVS177" s="72"/>
      <c r="DVT177" s="72"/>
      <c r="DVU177" s="71"/>
      <c r="DVV177" s="71"/>
      <c r="DVW177" s="71"/>
      <c r="DVX177" s="71"/>
      <c r="DVY177" s="71"/>
      <c r="DVZ177" s="71"/>
      <c r="DWA177" s="71"/>
      <c r="DWB177" s="72"/>
      <c r="DWC177" s="72"/>
      <c r="DWD177" s="72"/>
      <c r="DWE177" s="72"/>
      <c r="DWF177" s="72"/>
      <c r="DWG177" s="72"/>
      <c r="DWH177" s="72"/>
      <c r="DWI177" s="72"/>
      <c r="DWJ177" s="72"/>
      <c r="DWK177" s="71"/>
      <c r="DWL177" s="71"/>
      <c r="DWM177" s="71"/>
      <c r="DWN177" s="71"/>
      <c r="DWO177" s="71"/>
      <c r="DWP177" s="71"/>
      <c r="DWQ177" s="71"/>
      <c r="DWR177" s="72"/>
      <c r="DWS177" s="72"/>
      <c r="DWT177" s="72"/>
      <c r="DWU177" s="72"/>
      <c r="DWV177" s="72"/>
      <c r="DWW177" s="72"/>
      <c r="DWX177" s="72"/>
      <c r="DWY177" s="72"/>
      <c r="DWZ177" s="72"/>
      <c r="DXA177" s="71"/>
      <c r="DXB177" s="71"/>
      <c r="DXC177" s="71"/>
      <c r="DXD177" s="71"/>
      <c r="DXE177" s="71"/>
      <c r="DXF177" s="71"/>
      <c r="DXG177" s="71"/>
      <c r="DXH177" s="72"/>
      <c r="DXI177" s="72"/>
      <c r="DXJ177" s="72"/>
      <c r="DXK177" s="72"/>
      <c r="DXL177" s="72"/>
      <c r="DXM177" s="72"/>
      <c r="DXN177" s="72"/>
      <c r="DXO177" s="72"/>
      <c r="DXP177" s="72"/>
      <c r="DXQ177" s="71"/>
      <c r="DXR177" s="71"/>
      <c r="DXS177" s="71"/>
      <c r="DXT177" s="71"/>
      <c r="DXU177" s="71"/>
      <c r="DXV177" s="71"/>
      <c r="DXW177" s="71"/>
      <c r="DXX177" s="72"/>
      <c r="DXY177" s="72"/>
      <c r="DXZ177" s="72"/>
      <c r="DYA177" s="72"/>
      <c r="DYB177" s="72"/>
      <c r="DYC177" s="72"/>
      <c r="DYD177" s="72"/>
      <c r="DYE177" s="72"/>
      <c r="DYF177" s="72"/>
      <c r="DYG177" s="71"/>
      <c r="DYH177" s="71"/>
      <c r="DYI177" s="71"/>
      <c r="DYJ177" s="71"/>
      <c r="DYK177" s="71"/>
      <c r="DYL177" s="71"/>
      <c r="DYM177" s="71"/>
      <c r="DYN177" s="72"/>
      <c r="DYO177" s="72"/>
      <c r="DYP177" s="72"/>
      <c r="DYQ177" s="72"/>
      <c r="DYR177" s="72"/>
      <c r="DYS177" s="72"/>
      <c r="DYT177" s="72"/>
      <c r="DYU177" s="72"/>
      <c r="DYV177" s="72"/>
      <c r="DYW177" s="71"/>
      <c r="DYX177" s="71"/>
      <c r="DYY177" s="71"/>
      <c r="DYZ177" s="71"/>
      <c r="DZA177" s="71"/>
      <c r="DZB177" s="71"/>
      <c r="DZC177" s="71"/>
      <c r="DZD177" s="72"/>
      <c r="DZE177" s="72"/>
      <c r="DZF177" s="72"/>
      <c r="DZG177" s="72"/>
      <c r="DZH177" s="72"/>
      <c r="DZI177" s="72"/>
      <c r="DZJ177" s="72"/>
      <c r="DZK177" s="72"/>
      <c r="DZL177" s="72"/>
      <c r="DZM177" s="71"/>
      <c r="DZN177" s="71"/>
      <c r="DZO177" s="71"/>
      <c r="DZP177" s="71"/>
      <c r="DZQ177" s="71"/>
      <c r="DZR177" s="71"/>
      <c r="DZS177" s="71"/>
      <c r="DZT177" s="72"/>
      <c r="DZU177" s="72"/>
      <c r="DZV177" s="72"/>
      <c r="DZW177" s="72"/>
      <c r="DZX177" s="72"/>
      <c r="DZY177" s="72"/>
      <c r="DZZ177" s="72"/>
      <c r="EAA177" s="72"/>
      <c r="EAB177" s="72"/>
      <c r="EAC177" s="71"/>
      <c r="EAD177" s="71"/>
      <c r="EAE177" s="71"/>
      <c r="EAF177" s="71"/>
      <c r="EAG177" s="71"/>
      <c r="EAH177" s="71"/>
      <c r="EAI177" s="71"/>
      <c r="EAJ177" s="72"/>
      <c r="EAK177" s="72"/>
      <c r="EAL177" s="72"/>
      <c r="EAM177" s="72"/>
      <c r="EAN177" s="72"/>
      <c r="EAO177" s="72"/>
      <c r="EAP177" s="72"/>
      <c r="EAQ177" s="72"/>
      <c r="EAR177" s="72"/>
      <c r="EAS177" s="71"/>
      <c r="EAT177" s="71"/>
      <c r="EAU177" s="71"/>
      <c r="EAV177" s="71"/>
      <c r="EAW177" s="71"/>
      <c r="EAX177" s="71"/>
      <c r="EAY177" s="71"/>
      <c r="EAZ177" s="72"/>
      <c r="EBA177" s="72"/>
      <c r="EBB177" s="72"/>
      <c r="EBC177" s="72"/>
      <c r="EBD177" s="72"/>
      <c r="EBE177" s="72"/>
      <c r="EBF177" s="72"/>
      <c r="EBG177" s="72"/>
      <c r="EBH177" s="72"/>
      <c r="EBI177" s="71"/>
      <c r="EBJ177" s="71"/>
      <c r="EBK177" s="71"/>
      <c r="EBL177" s="71"/>
      <c r="EBM177" s="71"/>
      <c r="EBN177" s="71"/>
      <c r="EBO177" s="71"/>
      <c r="EBP177" s="72"/>
      <c r="EBQ177" s="72"/>
      <c r="EBR177" s="72"/>
      <c r="EBS177" s="72"/>
      <c r="EBT177" s="72"/>
      <c r="EBU177" s="72"/>
      <c r="EBV177" s="72"/>
      <c r="EBW177" s="72"/>
      <c r="EBX177" s="72"/>
      <c r="EBY177" s="71"/>
      <c r="EBZ177" s="71"/>
      <c r="ECA177" s="71"/>
      <c r="ECB177" s="71"/>
      <c r="ECC177" s="71"/>
      <c r="ECD177" s="71"/>
      <c r="ECE177" s="71"/>
      <c r="ECF177" s="72"/>
      <c r="ECG177" s="72"/>
      <c r="ECH177" s="72"/>
      <c r="ECI177" s="72"/>
      <c r="ECJ177" s="72"/>
      <c r="ECK177" s="72"/>
      <c r="ECL177" s="72"/>
      <c r="ECM177" s="72"/>
      <c r="ECN177" s="72"/>
      <c r="ECO177" s="71"/>
      <c r="ECP177" s="71"/>
      <c r="ECQ177" s="71"/>
      <c r="ECR177" s="71"/>
      <c r="ECS177" s="71"/>
      <c r="ECT177" s="71"/>
      <c r="ECU177" s="71"/>
      <c r="ECV177" s="72"/>
      <c r="ECW177" s="72"/>
      <c r="ECX177" s="72"/>
      <c r="ECY177" s="72"/>
      <c r="ECZ177" s="72"/>
      <c r="EDA177" s="72"/>
      <c r="EDB177" s="72"/>
      <c r="EDC177" s="72"/>
      <c r="EDD177" s="72"/>
      <c r="EDE177" s="71"/>
      <c r="EDF177" s="71"/>
      <c r="EDG177" s="71"/>
      <c r="EDH177" s="71"/>
      <c r="EDI177" s="71"/>
      <c r="EDJ177" s="71"/>
      <c r="EDK177" s="71"/>
      <c r="EDL177" s="72"/>
      <c r="EDM177" s="72"/>
      <c r="EDN177" s="72"/>
      <c r="EDO177" s="72"/>
      <c r="EDP177" s="72"/>
      <c r="EDQ177" s="72"/>
      <c r="EDR177" s="72"/>
      <c r="EDS177" s="72"/>
      <c r="EDT177" s="72"/>
      <c r="EDU177" s="71"/>
      <c r="EDV177" s="71"/>
      <c r="EDW177" s="71"/>
      <c r="EDX177" s="71"/>
      <c r="EDY177" s="71"/>
      <c r="EDZ177" s="71"/>
      <c r="EEA177" s="71"/>
      <c r="EEB177" s="72"/>
      <c r="EEC177" s="72"/>
      <c r="EED177" s="72"/>
      <c r="EEE177" s="72"/>
      <c r="EEF177" s="72"/>
      <c r="EEG177" s="72"/>
      <c r="EEH177" s="72"/>
      <c r="EEI177" s="72"/>
      <c r="EEJ177" s="72"/>
      <c r="EEK177" s="71"/>
      <c r="EEL177" s="71"/>
      <c r="EEM177" s="71"/>
      <c r="EEN177" s="71"/>
      <c r="EEO177" s="71"/>
      <c r="EEP177" s="71"/>
      <c r="EEQ177" s="71"/>
      <c r="EER177" s="72"/>
      <c r="EES177" s="72"/>
      <c r="EET177" s="72"/>
      <c r="EEU177" s="72"/>
      <c r="EEV177" s="72"/>
      <c r="EEW177" s="72"/>
      <c r="EEX177" s="72"/>
      <c r="EEY177" s="72"/>
      <c r="EEZ177" s="72"/>
      <c r="EFA177" s="71"/>
      <c r="EFB177" s="71"/>
      <c r="EFC177" s="71"/>
      <c r="EFD177" s="71"/>
      <c r="EFE177" s="71"/>
      <c r="EFF177" s="71"/>
      <c r="EFG177" s="71"/>
      <c r="EFH177" s="72"/>
      <c r="EFI177" s="72"/>
      <c r="EFJ177" s="72"/>
      <c r="EFK177" s="72"/>
      <c r="EFL177" s="72"/>
      <c r="EFM177" s="72"/>
      <c r="EFN177" s="72"/>
      <c r="EFO177" s="72"/>
      <c r="EFP177" s="72"/>
      <c r="EFQ177" s="71"/>
      <c r="EFR177" s="71"/>
      <c r="EFS177" s="71"/>
      <c r="EFT177" s="71"/>
      <c r="EFU177" s="71"/>
      <c r="EFV177" s="71"/>
      <c r="EFW177" s="71"/>
      <c r="EFX177" s="72"/>
      <c r="EFY177" s="72"/>
      <c r="EFZ177" s="72"/>
      <c r="EGA177" s="72"/>
      <c r="EGB177" s="72"/>
      <c r="EGC177" s="72"/>
      <c r="EGD177" s="72"/>
      <c r="EGE177" s="72"/>
      <c r="EGF177" s="72"/>
      <c r="EGG177" s="71"/>
      <c r="EGH177" s="71"/>
      <c r="EGI177" s="71"/>
      <c r="EGJ177" s="71"/>
      <c r="EGK177" s="71"/>
      <c r="EGL177" s="71"/>
      <c r="EGM177" s="71"/>
      <c r="EGN177" s="72"/>
      <c r="EGO177" s="72"/>
      <c r="EGP177" s="72"/>
      <c r="EGQ177" s="72"/>
      <c r="EGR177" s="72"/>
      <c r="EGS177" s="72"/>
      <c r="EGT177" s="72"/>
      <c r="EGU177" s="72"/>
      <c r="EGV177" s="72"/>
      <c r="EGW177" s="71"/>
      <c r="EGX177" s="71"/>
      <c r="EGY177" s="71"/>
      <c r="EGZ177" s="71"/>
      <c r="EHA177" s="71"/>
      <c r="EHB177" s="71"/>
      <c r="EHC177" s="71"/>
      <c r="EHD177" s="72"/>
      <c r="EHE177" s="72"/>
      <c r="EHF177" s="72"/>
      <c r="EHG177" s="72"/>
      <c r="EHH177" s="72"/>
      <c r="EHI177" s="72"/>
      <c r="EHJ177" s="72"/>
      <c r="EHK177" s="72"/>
      <c r="EHL177" s="72"/>
      <c r="EHM177" s="71"/>
      <c r="EHN177" s="71"/>
      <c r="EHO177" s="71"/>
      <c r="EHP177" s="71"/>
      <c r="EHQ177" s="71"/>
      <c r="EHR177" s="71"/>
      <c r="EHS177" s="71"/>
      <c r="EHT177" s="72"/>
      <c r="EHU177" s="72"/>
      <c r="EHV177" s="72"/>
      <c r="EHW177" s="72"/>
      <c r="EHX177" s="72"/>
      <c r="EHY177" s="72"/>
      <c r="EHZ177" s="72"/>
      <c r="EIA177" s="72"/>
      <c r="EIB177" s="72"/>
      <c r="EIC177" s="71"/>
      <c r="EID177" s="71"/>
      <c r="EIE177" s="71"/>
      <c r="EIF177" s="71"/>
      <c r="EIG177" s="71"/>
      <c r="EIH177" s="71"/>
      <c r="EII177" s="71"/>
      <c r="EIJ177" s="72"/>
      <c r="EIK177" s="72"/>
      <c r="EIL177" s="72"/>
      <c r="EIM177" s="72"/>
      <c r="EIN177" s="72"/>
      <c r="EIO177" s="72"/>
      <c r="EIP177" s="72"/>
      <c r="EIQ177" s="72"/>
      <c r="EIR177" s="72"/>
      <c r="EIS177" s="71"/>
      <c r="EIT177" s="71"/>
      <c r="EIU177" s="71"/>
      <c r="EIV177" s="71"/>
      <c r="EIW177" s="71"/>
      <c r="EIX177" s="71"/>
      <c r="EIY177" s="71"/>
      <c r="EIZ177" s="72"/>
      <c r="EJA177" s="72"/>
      <c r="EJB177" s="72"/>
      <c r="EJC177" s="72"/>
      <c r="EJD177" s="72"/>
      <c r="EJE177" s="72"/>
      <c r="EJF177" s="72"/>
      <c r="EJG177" s="72"/>
      <c r="EJH177" s="72"/>
      <c r="EJI177" s="71"/>
      <c r="EJJ177" s="71"/>
      <c r="EJK177" s="71"/>
      <c r="EJL177" s="71"/>
      <c r="EJM177" s="71"/>
      <c r="EJN177" s="71"/>
      <c r="EJO177" s="71"/>
      <c r="EJP177" s="72"/>
      <c r="EJQ177" s="72"/>
      <c r="EJR177" s="72"/>
      <c r="EJS177" s="72"/>
      <c r="EJT177" s="72"/>
      <c r="EJU177" s="72"/>
      <c r="EJV177" s="72"/>
      <c r="EJW177" s="72"/>
      <c r="EJX177" s="72"/>
      <c r="EJY177" s="71"/>
      <c r="EJZ177" s="71"/>
      <c r="EKA177" s="71"/>
      <c r="EKB177" s="71"/>
      <c r="EKC177" s="71"/>
      <c r="EKD177" s="71"/>
      <c r="EKE177" s="71"/>
      <c r="EKF177" s="72"/>
      <c r="EKG177" s="72"/>
      <c r="EKH177" s="72"/>
      <c r="EKI177" s="72"/>
      <c r="EKJ177" s="72"/>
      <c r="EKK177" s="72"/>
      <c r="EKL177" s="72"/>
      <c r="EKM177" s="72"/>
      <c r="EKN177" s="72"/>
      <c r="EKO177" s="71"/>
      <c r="EKP177" s="71"/>
      <c r="EKQ177" s="71"/>
      <c r="EKR177" s="71"/>
      <c r="EKS177" s="71"/>
      <c r="EKT177" s="71"/>
      <c r="EKU177" s="71"/>
      <c r="EKV177" s="72"/>
      <c r="EKW177" s="72"/>
      <c r="EKX177" s="72"/>
      <c r="EKY177" s="72"/>
      <c r="EKZ177" s="72"/>
      <c r="ELA177" s="72"/>
      <c r="ELB177" s="72"/>
      <c r="ELC177" s="72"/>
      <c r="ELD177" s="72"/>
      <c r="ELE177" s="71"/>
      <c r="ELF177" s="71"/>
      <c r="ELG177" s="71"/>
      <c r="ELH177" s="71"/>
      <c r="ELI177" s="71"/>
      <c r="ELJ177" s="71"/>
      <c r="ELK177" s="71"/>
      <c r="ELL177" s="72"/>
      <c r="ELM177" s="72"/>
      <c r="ELN177" s="72"/>
      <c r="ELO177" s="72"/>
      <c r="ELP177" s="72"/>
      <c r="ELQ177" s="72"/>
      <c r="ELR177" s="72"/>
      <c r="ELS177" s="72"/>
      <c r="ELT177" s="72"/>
      <c r="ELU177" s="71"/>
      <c r="ELV177" s="71"/>
      <c r="ELW177" s="71"/>
      <c r="ELX177" s="71"/>
      <c r="ELY177" s="71"/>
      <c r="ELZ177" s="71"/>
      <c r="EMA177" s="71"/>
      <c r="EMB177" s="72"/>
      <c r="EMC177" s="72"/>
      <c r="EMD177" s="72"/>
      <c r="EME177" s="72"/>
      <c r="EMF177" s="72"/>
      <c r="EMG177" s="72"/>
      <c r="EMH177" s="72"/>
      <c r="EMI177" s="72"/>
      <c r="EMJ177" s="72"/>
      <c r="EMK177" s="71"/>
      <c r="EML177" s="71"/>
      <c r="EMM177" s="71"/>
      <c r="EMN177" s="71"/>
      <c r="EMO177" s="71"/>
      <c r="EMP177" s="71"/>
      <c r="EMQ177" s="71"/>
      <c r="EMR177" s="72"/>
      <c r="EMS177" s="72"/>
      <c r="EMT177" s="72"/>
      <c r="EMU177" s="72"/>
      <c r="EMV177" s="72"/>
      <c r="EMW177" s="72"/>
      <c r="EMX177" s="72"/>
      <c r="EMY177" s="72"/>
      <c r="EMZ177" s="72"/>
      <c r="ENA177" s="71"/>
      <c r="ENB177" s="71"/>
      <c r="ENC177" s="71"/>
      <c r="END177" s="71"/>
      <c r="ENE177" s="71"/>
      <c r="ENF177" s="71"/>
      <c r="ENG177" s="71"/>
      <c r="ENH177" s="72"/>
      <c r="ENI177" s="72"/>
      <c r="ENJ177" s="72"/>
      <c r="ENK177" s="72"/>
      <c r="ENL177" s="72"/>
      <c r="ENM177" s="72"/>
      <c r="ENN177" s="72"/>
      <c r="ENO177" s="72"/>
      <c r="ENP177" s="72"/>
      <c r="ENQ177" s="71"/>
      <c r="ENR177" s="71"/>
      <c r="ENS177" s="71"/>
      <c r="ENT177" s="71"/>
      <c r="ENU177" s="71"/>
      <c r="ENV177" s="71"/>
      <c r="ENW177" s="71"/>
      <c r="ENX177" s="72"/>
      <c r="ENY177" s="72"/>
      <c r="ENZ177" s="72"/>
      <c r="EOA177" s="72"/>
      <c r="EOB177" s="72"/>
      <c r="EOC177" s="72"/>
      <c r="EOD177" s="72"/>
      <c r="EOE177" s="72"/>
      <c r="EOF177" s="72"/>
      <c r="EOG177" s="71"/>
      <c r="EOH177" s="71"/>
      <c r="EOI177" s="71"/>
      <c r="EOJ177" s="71"/>
      <c r="EOK177" s="71"/>
      <c r="EOL177" s="71"/>
      <c r="EOM177" s="71"/>
      <c r="EON177" s="72"/>
      <c r="EOO177" s="72"/>
      <c r="EOP177" s="72"/>
      <c r="EOQ177" s="72"/>
      <c r="EOR177" s="72"/>
      <c r="EOS177" s="72"/>
      <c r="EOT177" s="72"/>
      <c r="EOU177" s="72"/>
      <c r="EOV177" s="72"/>
      <c r="EOW177" s="71"/>
      <c r="EOX177" s="71"/>
      <c r="EOY177" s="71"/>
      <c r="EOZ177" s="71"/>
      <c r="EPA177" s="71"/>
      <c r="EPB177" s="71"/>
      <c r="EPC177" s="71"/>
      <c r="EPD177" s="72"/>
      <c r="EPE177" s="72"/>
      <c r="EPF177" s="72"/>
      <c r="EPG177" s="72"/>
      <c r="EPH177" s="72"/>
      <c r="EPI177" s="72"/>
      <c r="EPJ177" s="72"/>
      <c r="EPK177" s="72"/>
      <c r="EPL177" s="72"/>
      <c r="EPM177" s="71"/>
      <c r="EPN177" s="71"/>
      <c r="EPO177" s="71"/>
      <c r="EPP177" s="71"/>
      <c r="EPQ177" s="71"/>
      <c r="EPR177" s="71"/>
      <c r="EPS177" s="71"/>
      <c r="EPT177" s="72"/>
      <c r="EPU177" s="72"/>
      <c r="EPV177" s="72"/>
      <c r="EPW177" s="72"/>
      <c r="EPX177" s="72"/>
      <c r="EPY177" s="72"/>
      <c r="EPZ177" s="72"/>
      <c r="EQA177" s="72"/>
      <c r="EQB177" s="72"/>
      <c r="EQC177" s="71"/>
      <c r="EQD177" s="71"/>
      <c r="EQE177" s="71"/>
      <c r="EQF177" s="71"/>
      <c r="EQG177" s="71"/>
      <c r="EQH177" s="71"/>
      <c r="EQI177" s="71"/>
      <c r="EQJ177" s="72"/>
      <c r="EQK177" s="72"/>
      <c r="EQL177" s="72"/>
      <c r="EQM177" s="72"/>
      <c r="EQN177" s="72"/>
      <c r="EQO177" s="72"/>
      <c r="EQP177" s="72"/>
      <c r="EQQ177" s="72"/>
      <c r="EQR177" s="72"/>
      <c r="EQS177" s="71"/>
      <c r="EQT177" s="71"/>
      <c r="EQU177" s="71"/>
      <c r="EQV177" s="71"/>
      <c r="EQW177" s="71"/>
      <c r="EQX177" s="71"/>
      <c r="EQY177" s="71"/>
      <c r="EQZ177" s="72"/>
      <c r="ERA177" s="72"/>
      <c r="ERB177" s="72"/>
      <c r="ERC177" s="72"/>
      <c r="ERD177" s="72"/>
      <c r="ERE177" s="72"/>
      <c r="ERF177" s="72"/>
      <c r="ERG177" s="72"/>
      <c r="ERH177" s="72"/>
      <c r="ERI177" s="71"/>
      <c r="ERJ177" s="71"/>
      <c r="ERK177" s="71"/>
      <c r="ERL177" s="71"/>
      <c r="ERM177" s="71"/>
      <c r="ERN177" s="71"/>
      <c r="ERO177" s="71"/>
      <c r="ERP177" s="72"/>
      <c r="ERQ177" s="72"/>
      <c r="ERR177" s="72"/>
      <c r="ERS177" s="72"/>
      <c r="ERT177" s="72"/>
      <c r="ERU177" s="72"/>
      <c r="ERV177" s="72"/>
      <c r="ERW177" s="72"/>
      <c r="ERX177" s="72"/>
      <c r="ERY177" s="71"/>
      <c r="ERZ177" s="71"/>
      <c r="ESA177" s="71"/>
      <c r="ESB177" s="71"/>
      <c r="ESC177" s="71"/>
      <c r="ESD177" s="71"/>
      <c r="ESE177" s="71"/>
      <c r="ESF177" s="72"/>
      <c r="ESG177" s="72"/>
      <c r="ESH177" s="72"/>
      <c r="ESI177" s="72"/>
      <c r="ESJ177" s="72"/>
      <c r="ESK177" s="72"/>
      <c r="ESL177" s="72"/>
      <c r="ESM177" s="72"/>
      <c r="ESN177" s="72"/>
      <c r="ESO177" s="71"/>
      <c r="ESP177" s="71"/>
      <c r="ESQ177" s="71"/>
      <c r="ESR177" s="71"/>
      <c r="ESS177" s="71"/>
      <c r="EST177" s="71"/>
      <c r="ESU177" s="71"/>
      <c r="ESV177" s="72"/>
      <c r="ESW177" s="72"/>
      <c r="ESX177" s="72"/>
      <c r="ESY177" s="72"/>
      <c r="ESZ177" s="72"/>
      <c r="ETA177" s="72"/>
      <c r="ETB177" s="72"/>
      <c r="ETC177" s="72"/>
      <c r="ETD177" s="72"/>
      <c r="ETE177" s="71"/>
      <c r="ETF177" s="71"/>
      <c r="ETG177" s="71"/>
      <c r="ETH177" s="71"/>
      <c r="ETI177" s="71"/>
      <c r="ETJ177" s="71"/>
      <c r="ETK177" s="71"/>
      <c r="ETL177" s="72"/>
      <c r="ETM177" s="72"/>
      <c r="ETN177" s="72"/>
      <c r="ETO177" s="72"/>
      <c r="ETP177" s="72"/>
      <c r="ETQ177" s="72"/>
      <c r="ETR177" s="72"/>
      <c r="ETS177" s="72"/>
      <c r="ETT177" s="72"/>
      <c r="ETU177" s="71"/>
      <c r="ETV177" s="71"/>
      <c r="ETW177" s="71"/>
      <c r="ETX177" s="71"/>
      <c r="ETY177" s="71"/>
      <c r="ETZ177" s="71"/>
      <c r="EUA177" s="71"/>
      <c r="EUB177" s="72"/>
      <c r="EUC177" s="72"/>
      <c r="EUD177" s="72"/>
      <c r="EUE177" s="72"/>
      <c r="EUF177" s="72"/>
      <c r="EUG177" s="72"/>
      <c r="EUH177" s="72"/>
      <c r="EUI177" s="72"/>
      <c r="EUJ177" s="72"/>
      <c r="EUK177" s="71"/>
      <c r="EUL177" s="71"/>
      <c r="EUM177" s="71"/>
      <c r="EUN177" s="71"/>
      <c r="EUO177" s="71"/>
      <c r="EUP177" s="71"/>
      <c r="EUQ177" s="71"/>
      <c r="EUR177" s="72"/>
      <c r="EUS177" s="72"/>
      <c r="EUT177" s="72"/>
      <c r="EUU177" s="72"/>
      <c r="EUV177" s="72"/>
      <c r="EUW177" s="72"/>
      <c r="EUX177" s="72"/>
      <c r="EUY177" s="72"/>
      <c r="EUZ177" s="72"/>
      <c r="EVA177" s="71"/>
      <c r="EVB177" s="71"/>
      <c r="EVC177" s="71"/>
      <c r="EVD177" s="71"/>
      <c r="EVE177" s="71"/>
      <c r="EVF177" s="71"/>
      <c r="EVG177" s="71"/>
      <c r="EVH177" s="72"/>
      <c r="EVI177" s="72"/>
      <c r="EVJ177" s="72"/>
      <c r="EVK177" s="72"/>
      <c r="EVL177" s="72"/>
      <c r="EVM177" s="72"/>
      <c r="EVN177" s="72"/>
      <c r="EVO177" s="72"/>
      <c r="EVP177" s="72"/>
      <c r="EVQ177" s="71"/>
      <c r="EVR177" s="71"/>
      <c r="EVS177" s="71"/>
      <c r="EVT177" s="71"/>
      <c r="EVU177" s="71"/>
      <c r="EVV177" s="71"/>
      <c r="EVW177" s="71"/>
      <c r="EVX177" s="72"/>
      <c r="EVY177" s="72"/>
      <c r="EVZ177" s="72"/>
      <c r="EWA177" s="72"/>
      <c r="EWB177" s="72"/>
      <c r="EWC177" s="72"/>
      <c r="EWD177" s="72"/>
      <c r="EWE177" s="72"/>
      <c r="EWF177" s="72"/>
      <c r="EWG177" s="71"/>
      <c r="EWH177" s="71"/>
      <c r="EWI177" s="71"/>
      <c r="EWJ177" s="71"/>
      <c r="EWK177" s="71"/>
      <c r="EWL177" s="71"/>
      <c r="EWM177" s="71"/>
      <c r="EWN177" s="72"/>
      <c r="EWO177" s="72"/>
      <c r="EWP177" s="72"/>
      <c r="EWQ177" s="72"/>
      <c r="EWR177" s="72"/>
      <c r="EWS177" s="72"/>
      <c r="EWT177" s="72"/>
      <c r="EWU177" s="72"/>
      <c r="EWV177" s="72"/>
      <c r="EWW177" s="71"/>
      <c r="EWX177" s="71"/>
      <c r="EWY177" s="71"/>
      <c r="EWZ177" s="71"/>
      <c r="EXA177" s="71"/>
      <c r="EXB177" s="71"/>
      <c r="EXC177" s="71"/>
      <c r="EXD177" s="72"/>
      <c r="EXE177" s="72"/>
      <c r="EXF177" s="72"/>
      <c r="EXG177" s="72"/>
      <c r="EXH177" s="72"/>
      <c r="EXI177" s="72"/>
      <c r="EXJ177" s="72"/>
      <c r="EXK177" s="72"/>
      <c r="EXL177" s="72"/>
      <c r="EXM177" s="71"/>
      <c r="EXN177" s="71"/>
      <c r="EXO177" s="71"/>
      <c r="EXP177" s="71"/>
      <c r="EXQ177" s="71"/>
      <c r="EXR177" s="71"/>
      <c r="EXS177" s="71"/>
      <c r="EXT177" s="72"/>
      <c r="EXU177" s="72"/>
      <c r="EXV177" s="72"/>
      <c r="EXW177" s="72"/>
      <c r="EXX177" s="72"/>
      <c r="EXY177" s="72"/>
      <c r="EXZ177" s="72"/>
      <c r="EYA177" s="72"/>
      <c r="EYB177" s="72"/>
      <c r="EYC177" s="71"/>
      <c r="EYD177" s="71"/>
      <c r="EYE177" s="71"/>
      <c r="EYF177" s="71"/>
      <c r="EYG177" s="71"/>
      <c r="EYH177" s="71"/>
      <c r="EYI177" s="71"/>
      <c r="EYJ177" s="72"/>
      <c r="EYK177" s="72"/>
      <c r="EYL177" s="72"/>
      <c r="EYM177" s="72"/>
      <c r="EYN177" s="72"/>
      <c r="EYO177" s="72"/>
      <c r="EYP177" s="72"/>
      <c r="EYQ177" s="72"/>
      <c r="EYR177" s="72"/>
      <c r="EYS177" s="71"/>
      <c r="EYT177" s="71"/>
      <c r="EYU177" s="71"/>
      <c r="EYV177" s="71"/>
      <c r="EYW177" s="71"/>
      <c r="EYX177" s="71"/>
      <c r="EYY177" s="71"/>
      <c r="EYZ177" s="72"/>
      <c r="EZA177" s="72"/>
      <c r="EZB177" s="72"/>
      <c r="EZC177" s="72"/>
      <c r="EZD177" s="72"/>
      <c r="EZE177" s="72"/>
      <c r="EZF177" s="72"/>
      <c r="EZG177" s="72"/>
      <c r="EZH177" s="72"/>
      <c r="EZI177" s="71"/>
      <c r="EZJ177" s="71"/>
      <c r="EZK177" s="71"/>
      <c r="EZL177" s="71"/>
      <c r="EZM177" s="71"/>
      <c r="EZN177" s="71"/>
      <c r="EZO177" s="71"/>
      <c r="EZP177" s="72"/>
      <c r="EZQ177" s="72"/>
      <c r="EZR177" s="72"/>
      <c r="EZS177" s="72"/>
      <c r="EZT177" s="72"/>
      <c r="EZU177" s="72"/>
      <c r="EZV177" s="72"/>
      <c r="EZW177" s="72"/>
      <c r="EZX177" s="72"/>
      <c r="EZY177" s="71"/>
      <c r="EZZ177" s="71"/>
      <c r="FAA177" s="71"/>
      <c r="FAB177" s="71"/>
      <c r="FAC177" s="71"/>
      <c r="FAD177" s="71"/>
      <c r="FAE177" s="71"/>
      <c r="FAF177" s="72"/>
      <c r="FAG177" s="72"/>
      <c r="FAH177" s="72"/>
      <c r="FAI177" s="72"/>
      <c r="FAJ177" s="72"/>
      <c r="FAK177" s="72"/>
      <c r="FAL177" s="72"/>
      <c r="FAM177" s="72"/>
      <c r="FAN177" s="72"/>
      <c r="FAO177" s="71"/>
      <c r="FAP177" s="71"/>
      <c r="FAQ177" s="71"/>
      <c r="FAR177" s="71"/>
      <c r="FAS177" s="71"/>
      <c r="FAT177" s="71"/>
      <c r="FAU177" s="71"/>
      <c r="FAV177" s="72"/>
      <c r="FAW177" s="72"/>
      <c r="FAX177" s="72"/>
      <c r="FAY177" s="72"/>
      <c r="FAZ177" s="72"/>
      <c r="FBA177" s="72"/>
      <c r="FBB177" s="72"/>
      <c r="FBC177" s="72"/>
      <c r="FBD177" s="72"/>
      <c r="FBE177" s="71"/>
      <c r="FBF177" s="71"/>
      <c r="FBG177" s="71"/>
      <c r="FBH177" s="71"/>
      <c r="FBI177" s="71"/>
      <c r="FBJ177" s="71"/>
      <c r="FBK177" s="71"/>
      <c r="FBL177" s="72"/>
      <c r="FBM177" s="72"/>
      <c r="FBN177" s="72"/>
      <c r="FBO177" s="72"/>
      <c r="FBP177" s="72"/>
      <c r="FBQ177" s="72"/>
      <c r="FBR177" s="72"/>
      <c r="FBS177" s="72"/>
      <c r="FBT177" s="72"/>
      <c r="FBU177" s="71"/>
      <c r="FBV177" s="71"/>
      <c r="FBW177" s="71"/>
      <c r="FBX177" s="71"/>
      <c r="FBY177" s="71"/>
      <c r="FBZ177" s="71"/>
      <c r="FCA177" s="71"/>
      <c r="FCB177" s="72"/>
      <c r="FCC177" s="72"/>
      <c r="FCD177" s="72"/>
      <c r="FCE177" s="72"/>
      <c r="FCF177" s="72"/>
      <c r="FCG177" s="72"/>
      <c r="FCH177" s="72"/>
      <c r="FCI177" s="72"/>
      <c r="FCJ177" s="72"/>
      <c r="FCK177" s="71"/>
      <c r="FCL177" s="71"/>
      <c r="FCM177" s="71"/>
      <c r="FCN177" s="71"/>
      <c r="FCO177" s="71"/>
      <c r="FCP177" s="71"/>
      <c r="FCQ177" s="71"/>
      <c r="FCR177" s="72"/>
      <c r="FCS177" s="72"/>
      <c r="FCT177" s="72"/>
      <c r="FCU177" s="72"/>
      <c r="FCV177" s="72"/>
      <c r="FCW177" s="72"/>
      <c r="FCX177" s="72"/>
      <c r="FCY177" s="72"/>
      <c r="FCZ177" s="72"/>
      <c r="FDA177" s="71"/>
      <c r="FDB177" s="71"/>
      <c r="FDC177" s="71"/>
      <c r="FDD177" s="71"/>
      <c r="FDE177" s="71"/>
      <c r="FDF177" s="71"/>
      <c r="FDG177" s="71"/>
      <c r="FDH177" s="72"/>
      <c r="FDI177" s="72"/>
      <c r="FDJ177" s="72"/>
      <c r="FDK177" s="72"/>
      <c r="FDL177" s="72"/>
      <c r="FDM177" s="72"/>
      <c r="FDN177" s="72"/>
      <c r="FDO177" s="72"/>
      <c r="FDP177" s="72"/>
      <c r="FDQ177" s="71"/>
      <c r="FDR177" s="71"/>
      <c r="FDS177" s="71"/>
      <c r="FDT177" s="71"/>
      <c r="FDU177" s="71"/>
      <c r="FDV177" s="71"/>
      <c r="FDW177" s="71"/>
      <c r="FDX177" s="72"/>
      <c r="FDY177" s="72"/>
      <c r="FDZ177" s="72"/>
      <c r="FEA177" s="72"/>
      <c r="FEB177" s="72"/>
      <c r="FEC177" s="72"/>
      <c r="FED177" s="72"/>
      <c r="FEE177" s="72"/>
      <c r="FEF177" s="72"/>
      <c r="FEG177" s="71"/>
      <c r="FEH177" s="71"/>
      <c r="FEI177" s="71"/>
      <c r="FEJ177" s="71"/>
      <c r="FEK177" s="71"/>
      <c r="FEL177" s="71"/>
      <c r="FEM177" s="71"/>
      <c r="FEN177" s="72"/>
      <c r="FEO177" s="72"/>
      <c r="FEP177" s="72"/>
      <c r="FEQ177" s="72"/>
      <c r="FER177" s="72"/>
      <c r="FES177" s="72"/>
      <c r="FET177" s="72"/>
      <c r="FEU177" s="72"/>
      <c r="FEV177" s="72"/>
      <c r="FEW177" s="71"/>
      <c r="FEX177" s="71"/>
      <c r="FEY177" s="71"/>
      <c r="FEZ177" s="71"/>
      <c r="FFA177" s="71"/>
      <c r="FFB177" s="71"/>
      <c r="FFC177" s="71"/>
      <c r="FFD177" s="72"/>
      <c r="FFE177" s="72"/>
      <c r="FFF177" s="72"/>
      <c r="FFG177" s="72"/>
      <c r="FFH177" s="72"/>
      <c r="FFI177" s="72"/>
      <c r="FFJ177" s="72"/>
      <c r="FFK177" s="72"/>
      <c r="FFL177" s="72"/>
      <c r="FFM177" s="71"/>
      <c r="FFN177" s="71"/>
      <c r="FFO177" s="71"/>
      <c r="FFP177" s="71"/>
      <c r="FFQ177" s="71"/>
      <c r="FFR177" s="71"/>
      <c r="FFS177" s="71"/>
      <c r="FFT177" s="72"/>
      <c r="FFU177" s="72"/>
      <c r="FFV177" s="72"/>
      <c r="FFW177" s="72"/>
      <c r="FFX177" s="72"/>
      <c r="FFY177" s="72"/>
      <c r="FFZ177" s="72"/>
      <c r="FGA177" s="72"/>
      <c r="FGB177" s="72"/>
      <c r="FGC177" s="71"/>
      <c r="FGD177" s="71"/>
      <c r="FGE177" s="71"/>
      <c r="FGF177" s="71"/>
      <c r="FGG177" s="71"/>
      <c r="FGH177" s="71"/>
      <c r="FGI177" s="71"/>
      <c r="FGJ177" s="72"/>
      <c r="FGK177" s="72"/>
      <c r="FGL177" s="72"/>
      <c r="FGM177" s="72"/>
      <c r="FGN177" s="72"/>
      <c r="FGO177" s="72"/>
      <c r="FGP177" s="72"/>
      <c r="FGQ177" s="72"/>
      <c r="FGR177" s="72"/>
      <c r="FGS177" s="71"/>
      <c r="FGT177" s="71"/>
      <c r="FGU177" s="71"/>
      <c r="FGV177" s="71"/>
      <c r="FGW177" s="71"/>
      <c r="FGX177" s="71"/>
      <c r="FGY177" s="71"/>
      <c r="FGZ177" s="72"/>
      <c r="FHA177" s="72"/>
      <c r="FHB177" s="72"/>
      <c r="FHC177" s="72"/>
      <c r="FHD177" s="72"/>
      <c r="FHE177" s="72"/>
      <c r="FHF177" s="72"/>
      <c r="FHG177" s="72"/>
      <c r="FHH177" s="72"/>
      <c r="FHI177" s="71"/>
      <c r="FHJ177" s="71"/>
      <c r="FHK177" s="71"/>
      <c r="FHL177" s="71"/>
      <c r="FHM177" s="71"/>
      <c r="FHN177" s="71"/>
      <c r="FHO177" s="71"/>
      <c r="FHP177" s="72"/>
      <c r="FHQ177" s="72"/>
      <c r="FHR177" s="72"/>
      <c r="FHS177" s="72"/>
      <c r="FHT177" s="72"/>
      <c r="FHU177" s="72"/>
      <c r="FHV177" s="72"/>
      <c r="FHW177" s="72"/>
      <c r="FHX177" s="72"/>
      <c r="FHY177" s="71"/>
      <c r="FHZ177" s="71"/>
      <c r="FIA177" s="71"/>
      <c r="FIB177" s="71"/>
      <c r="FIC177" s="71"/>
      <c r="FID177" s="71"/>
      <c r="FIE177" s="71"/>
      <c r="FIF177" s="72"/>
      <c r="FIG177" s="72"/>
      <c r="FIH177" s="72"/>
      <c r="FII177" s="72"/>
      <c r="FIJ177" s="72"/>
      <c r="FIK177" s="72"/>
      <c r="FIL177" s="72"/>
      <c r="FIM177" s="72"/>
      <c r="FIN177" s="72"/>
      <c r="FIO177" s="71"/>
      <c r="FIP177" s="71"/>
      <c r="FIQ177" s="71"/>
      <c r="FIR177" s="71"/>
      <c r="FIS177" s="71"/>
      <c r="FIT177" s="71"/>
      <c r="FIU177" s="71"/>
      <c r="FIV177" s="72"/>
      <c r="FIW177" s="72"/>
      <c r="FIX177" s="72"/>
      <c r="FIY177" s="72"/>
      <c r="FIZ177" s="72"/>
      <c r="FJA177" s="72"/>
      <c r="FJB177" s="72"/>
      <c r="FJC177" s="72"/>
      <c r="FJD177" s="72"/>
      <c r="FJE177" s="71"/>
      <c r="FJF177" s="71"/>
      <c r="FJG177" s="71"/>
      <c r="FJH177" s="71"/>
      <c r="FJI177" s="71"/>
      <c r="FJJ177" s="71"/>
      <c r="FJK177" s="71"/>
      <c r="FJL177" s="72"/>
      <c r="FJM177" s="72"/>
      <c r="FJN177" s="72"/>
      <c r="FJO177" s="72"/>
      <c r="FJP177" s="72"/>
      <c r="FJQ177" s="72"/>
      <c r="FJR177" s="72"/>
      <c r="FJS177" s="72"/>
      <c r="FJT177" s="72"/>
      <c r="FJU177" s="71"/>
      <c r="FJV177" s="71"/>
      <c r="FJW177" s="71"/>
      <c r="FJX177" s="71"/>
      <c r="FJY177" s="71"/>
      <c r="FJZ177" s="71"/>
      <c r="FKA177" s="71"/>
      <c r="FKB177" s="72"/>
      <c r="FKC177" s="72"/>
      <c r="FKD177" s="72"/>
      <c r="FKE177" s="72"/>
      <c r="FKF177" s="72"/>
      <c r="FKG177" s="72"/>
      <c r="FKH177" s="72"/>
      <c r="FKI177" s="72"/>
      <c r="FKJ177" s="72"/>
      <c r="FKK177" s="71"/>
      <c r="FKL177" s="71"/>
      <c r="FKM177" s="71"/>
      <c r="FKN177" s="71"/>
      <c r="FKO177" s="71"/>
      <c r="FKP177" s="71"/>
      <c r="FKQ177" s="71"/>
      <c r="FKR177" s="72"/>
      <c r="FKS177" s="72"/>
      <c r="FKT177" s="72"/>
      <c r="FKU177" s="72"/>
      <c r="FKV177" s="72"/>
      <c r="FKW177" s="72"/>
      <c r="FKX177" s="72"/>
      <c r="FKY177" s="72"/>
      <c r="FKZ177" s="72"/>
      <c r="FLA177" s="71"/>
      <c r="FLB177" s="71"/>
      <c r="FLC177" s="71"/>
      <c r="FLD177" s="71"/>
      <c r="FLE177" s="71"/>
      <c r="FLF177" s="71"/>
      <c r="FLG177" s="71"/>
      <c r="FLH177" s="72"/>
      <c r="FLI177" s="72"/>
      <c r="FLJ177" s="72"/>
      <c r="FLK177" s="72"/>
      <c r="FLL177" s="72"/>
      <c r="FLM177" s="72"/>
      <c r="FLN177" s="72"/>
      <c r="FLO177" s="72"/>
      <c r="FLP177" s="72"/>
      <c r="FLQ177" s="71"/>
      <c r="FLR177" s="71"/>
      <c r="FLS177" s="71"/>
      <c r="FLT177" s="71"/>
      <c r="FLU177" s="71"/>
      <c r="FLV177" s="71"/>
      <c r="FLW177" s="71"/>
      <c r="FLX177" s="72"/>
      <c r="FLY177" s="72"/>
      <c r="FLZ177" s="72"/>
      <c r="FMA177" s="72"/>
      <c r="FMB177" s="72"/>
      <c r="FMC177" s="72"/>
      <c r="FMD177" s="72"/>
      <c r="FME177" s="72"/>
      <c r="FMF177" s="72"/>
      <c r="FMG177" s="71"/>
      <c r="FMH177" s="71"/>
      <c r="FMI177" s="71"/>
      <c r="FMJ177" s="71"/>
      <c r="FMK177" s="71"/>
      <c r="FML177" s="71"/>
      <c r="FMM177" s="71"/>
      <c r="FMN177" s="72"/>
      <c r="FMO177" s="72"/>
      <c r="FMP177" s="72"/>
      <c r="FMQ177" s="72"/>
      <c r="FMR177" s="72"/>
      <c r="FMS177" s="72"/>
      <c r="FMT177" s="72"/>
      <c r="FMU177" s="72"/>
      <c r="FMV177" s="72"/>
      <c r="FMW177" s="71"/>
      <c r="FMX177" s="71"/>
      <c r="FMY177" s="71"/>
      <c r="FMZ177" s="71"/>
      <c r="FNA177" s="71"/>
      <c r="FNB177" s="71"/>
      <c r="FNC177" s="71"/>
      <c r="FND177" s="72"/>
      <c r="FNE177" s="72"/>
      <c r="FNF177" s="72"/>
      <c r="FNG177" s="72"/>
      <c r="FNH177" s="72"/>
      <c r="FNI177" s="72"/>
      <c r="FNJ177" s="72"/>
      <c r="FNK177" s="72"/>
      <c r="FNL177" s="72"/>
      <c r="FNM177" s="71"/>
      <c r="FNN177" s="71"/>
      <c r="FNO177" s="71"/>
      <c r="FNP177" s="71"/>
      <c r="FNQ177" s="71"/>
      <c r="FNR177" s="71"/>
      <c r="FNS177" s="71"/>
      <c r="FNT177" s="72"/>
      <c r="FNU177" s="72"/>
      <c r="FNV177" s="72"/>
      <c r="FNW177" s="72"/>
      <c r="FNX177" s="72"/>
      <c r="FNY177" s="72"/>
      <c r="FNZ177" s="72"/>
      <c r="FOA177" s="72"/>
      <c r="FOB177" s="72"/>
      <c r="FOC177" s="71"/>
      <c r="FOD177" s="71"/>
      <c r="FOE177" s="71"/>
      <c r="FOF177" s="71"/>
      <c r="FOG177" s="71"/>
      <c r="FOH177" s="71"/>
      <c r="FOI177" s="71"/>
      <c r="FOJ177" s="72"/>
      <c r="FOK177" s="72"/>
      <c r="FOL177" s="72"/>
      <c r="FOM177" s="72"/>
      <c r="FON177" s="72"/>
      <c r="FOO177" s="72"/>
      <c r="FOP177" s="72"/>
      <c r="FOQ177" s="72"/>
      <c r="FOR177" s="72"/>
      <c r="FOS177" s="71"/>
      <c r="FOT177" s="71"/>
      <c r="FOU177" s="71"/>
      <c r="FOV177" s="71"/>
      <c r="FOW177" s="71"/>
      <c r="FOX177" s="71"/>
      <c r="FOY177" s="71"/>
      <c r="FOZ177" s="72"/>
      <c r="FPA177" s="72"/>
      <c r="FPB177" s="72"/>
      <c r="FPC177" s="72"/>
      <c r="FPD177" s="72"/>
      <c r="FPE177" s="72"/>
      <c r="FPF177" s="72"/>
      <c r="FPG177" s="72"/>
      <c r="FPH177" s="72"/>
      <c r="FPI177" s="71"/>
      <c r="FPJ177" s="71"/>
      <c r="FPK177" s="71"/>
      <c r="FPL177" s="71"/>
      <c r="FPM177" s="71"/>
      <c r="FPN177" s="71"/>
      <c r="FPO177" s="71"/>
      <c r="FPP177" s="72"/>
      <c r="FPQ177" s="72"/>
      <c r="FPR177" s="72"/>
      <c r="FPS177" s="72"/>
      <c r="FPT177" s="72"/>
      <c r="FPU177" s="72"/>
      <c r="FPV177" s="72"/>
      <c r="FPW177" s="72"/>
      <c r="FPX177" s="72"/>
      <c r="FPY177" s="71"/>
      <c r="FPZ177" s="71"/>
      <c r="FQA177" s="71"/>
      <c r="FQB177" s="71"/>
      <c r="FQC177" s="71"/>
      <c r="FQD177" s="71"/>
      <c r="FQE177" s="71"/>
      <c r="FQF177" s="72"/>
      <c r="FQG177" s="72"/>
      <c r="FQH177" s="72"/>
      <c r="FQI177" s="72"/>
      <c r="FQJ177" s="72"/>
      <c r="FQK177" s="72"/>
      <c r="FQL177" s="72"/>
      <c r="FQM177" s="72"/>
      <c r="FQN177" s="72"/>
      <c r="FQO177" s="71"/>
      <c r="FQP177" s="71"/>
      <c r="FQQ177" s="71"/>
      <c r="FQR177" s="71"/>
      <c r="FQS177" s="71"/>
      <c r="FQT177" s="71"/>
      <c r="FQU177" s="71"/>
      <c r="FQV177" s="72"/>
      <c r="FQW177" s="72"/>
      <c r="FQX177" s="72"/>
      <c r="FQY177" s="72"/>
      <c r="FQZ177" s="72"/>
      <c r="FRA177" s="72"/>
      <c r="FRB177" s="72"/>
      <c r="FRC177" s="72"/>
      <c r="FRD177" s="72"/>
      <c r="FRE177" s="71"/>
      <c r="FRF177" s="71"/>
      <c r="FRG177" s="71"/>
      <c r="FRH177" s="71"/>
      <c r="FRI177" s="71"/>
      <c r="FRJ177" s="71"/>
      <c r="FRK177" s="71"/>
      <c r="FRL177" s="72"/>
      <c r="FRM177" s="72"/>
      <c r="FRN177" s="72"/>
      <c r="FRO177" s="72"/>
      <c r="FRP177" s="72"/>
      <c r="FRQ177" s="72"/>
      <c r="FRR177" s="72"/>
      <c r="FRS177" s="72"/>
      <c r="FRT177" s="72"/>
      <c r="FRU177" s="71"/>
      <c r="FRV177" s="71"/>
      <c r="FRW177" s="71"/>
      <c r="FRX177" s="71"/>
      <c r="FRY177" s="71"/>
      <c r="FRZ177" s="71"/>
      <c r="FSA177" s="71"/>
      <c r="FSB177" s="72"/>
      <c r="FSC177" s="72"/>
      <c r="FSD177" s="72"/>
      <c r="FSE177" s="72"/>
      <c r="FSF177" s="72"/>
      <c r="FSG177" s="72"/>
      <c r="FSH177" s="72"/>
      <c r="FSI177" s="72"/>
      <c r="FSJ177" s="72"/>
      <c r="FSK177" s="71"/>
      <c r="FSL177" s="71"/>
      <c r="FSM177" s="71"/>
      <c r="FSN177" s="71"/>
      <c r="FSO177" s="71"/>
      <c r="FSP177" s="71"/>
      <c r="FSQ177" s="71"/>
      <c r="FSR177" s="72"/>
      <c r="FSS177" s="72"/>
      <c r="FST177" s="72"/>
      <c r="FSU177" s="72"/>
      <c r="FSV177" s="72"/>
      <c r="FSW177" s="72"/>
      <c r="FSX177" s="72"/>
      <c r="FSY177" s="72"/>
      <c r="FSZ177" s="72"/>
      <c r="FTA177" s="71"/>
      <c r="FTB177" s="71"/>
      <c r="FTC177" s="71"/>
      <c r="FTD177" s="71"/>
      <c r="FTE177" s="71"/>
      <c r="FTF177" s="71"/>
      <c r="FTG177" s="71"/>
      <c r="FTH177" s="72"/>
      <c r="FTI177" s="72"/>
      <c r="FTJ177" s="72"/>
      <c r="FTK177" s="72"/>
      <c r="FTL177" s="72"/>
      <c r="FTM177" s="72"/>
      <c r="FTN177" s="72"/>
      <c r="FTO177" s="72"/>
      <c r="FTP177" s="72"/>
      <c r="FTQ177" s="71"/>
      <c r="FTR177" s="71"/>
      <c r="FTS177" s="71"/>
      <c r="FTT177" s="71"/>
      <c r="FTU177" s="71"/>
      <c r="FTV177" s="71"/>
      <c r="FTW177" s="71"/>
      <c r="FTX177" s="72"/>
      <c r="FTY177" s="72"/>
      <c r="FTZ177" s="72"/>
      <c r="FUA177" s="72"/>
      <c r="FUB177" s="72"/>
      <c r="FUC177" s="72"/>
      <c r="FUD177" s="72"/>
      <c r="FUE177" s="72"/>
      <c r="FUF177" s="72"/>
      <c r="FUG177" s="71"/>
      <c r="FUH177" s="71"/>
      <c r="FUI177" s="71"/>
      <c r="FUJ177" s="71"/>
      <c r="FUK177" s="71"/>
      <c r="FUL177" s="71"/>
      <c r="FUM177" s="71"/>
      <c r="FUN177" s="72"/>
      <c r="FUO177" s="72"/>
      <c r="FUP177" s="72"/>
      <c r="FUQ177" s="72"/>
      <c r="FUR177" s="72"/>
      <c r="FUS177" s="72"/>
      <c r="FUT177" s="72"/>
      <c r="FUU177" s="72"/>
      <c r="FUV177" s="72"/>
      <c r="FUW177" s="71"/>
      <c r="FUX177" s="71"/>
      <c r="FUY177" s="71"/>
      <c r="FUZ177" s="71"/>
      <c r="FVA177" s="71"/>
      <c r="FVB177" s="71"/>
      <c r="FVC177" s="71"/>
      <c r="FVD177" s="72"/>
      <c r="FVE177" s="72"/>
      <c r="FVF177" s="72"/>
      <c r="FVG177" s="72"/>
      <c r="FVH177" s="72"/>
      <c r="FVI177" s="72"/>
      <c r="FVJ177" s="72"/>
      <c r="FVK177" s="72"/>
      <c r="FVL177" s="72"/>
      <c r="FVM177" s="71"/>
      <c r="FVN177" s="71"/>
      <c r="FVO177" s="71"/>
      <c r="FVP177" s="71"/>
      <c r="FVQ177" s="71"/>
      <c r="FVR177" s="71"/>
      <c r="FVS177" s="71"/>
      <c r="FVT177" s="72"/>
      <c r="FVU177" s="72"/>
      <c r="FVV177" s="72"/>
      <c r="FVW177" s="72"/>
      <c r="FVX177" s="72"/>
      <c r="FVY177" s="72"/>
      <c r="FVZ177" s="72"/>
      <c r="FWA177" s="72"/>
      <c r="FWB177" s="72"/>
      <c r="FWC177" s="71"/>
      <c r="FWD177" s="71"/>
      <c r="FWE177" s="71"/>
      <c r="FWF177" s="71"/>
      <c r="FWG177" s="71"/>
      <c r="FWH177" s="71"/>
      <c r="FWI177" s="71"/>
      <c r="FWJ177" s="72"/>
      <c r="FWK177" s="72"/>
      <c r="FWL177" s="72"/>
      <c r="FWM177" s="72"/>
      <c r="FWN177" s="72"/>
      <c r="FWO177" s="72"/>
      <c r="FWP177" s="72"/>
      <c r="FWQ177" s="72"/>
      <c r="FWR177" s="72"/>
      <c r="FWS177" s="71"/>
      <c r="FWT177" s="71"/>
      <c r="FWU177" s="71"/>
      <c r="FWV177" s="71"/>
      <c r="FWW177" s="71"/>
      <c r="FWX177" s="71"/>
      <c r="FWY177" s="71"/>
      <c r="FWZ177" s="72"/>
      <c r="FXA177" s="72"/>
      <c r="FXB177" s="72"/>
      <c r="FXC177" s="72"/>
      <c r="FXD177" s="72"/>
      <c r="FXE177" s="72"/>
      <c r="FXF177" s="72"/>
      <c r="FXG177" s="72"/>
      <c r="FXH177" s="72"/>
      <c r="FXI177" s="71"/>
      <c r="FXJ177" s="71"/>
      <c r="FXK177" s="71"/>
      <c r="FXL177" s="71"/>
      <c r="FXM177" s="71"/>
      <c r="FXN177" s="71"/>
      <c r="FXO177" s="71"/>
      <c r="FXP177" s="72"/>
      <c r="FXQ177" s="72"/>
      <c r="FXR177" s="72"/>
      <c r="FXS177" s="72"/>
      <c r="FXT177" s="72"/>
      <c r="FXU177" s="72"/>
      <c r="FXV177" s="72"/>
      <c r="FXW177" s="72"/>
      <c r="FXX177" s="72"/>
      <c r="FXY177" s="71"/>
      <c r="FXZ177" s="71"/>
      <c r="FYA177" s="71"/>
      <c r="FYB177" s="71"/>
      <c r="FYC177" s="71"/>
      <c r="FYD177" s="71"/>
      <c r="FYE177" s="71"/>
      <c r="FYF177" s="72"/>
      <c r="FYG177" s="72"/>
      <c r="FYH177" s="72"/>
      <c r="FYI177" s="72"/>
      <c r="FYJ177" s="72"/>
      <c r="FYK177" s="72"/>
      <c r="FYL177" s="72"/>
      <c r="FYM177" s="72"/>
      <c r="FYN177" s="72"/>
      <c r="FYO177" s="71"/>
      <c r="FYP177" s="71"/>
      <c r="FYQ177" s="71"/>
      <c r="FYR177" s="71"/>
      <c r="FYS177" s="71"/>
      <c r="FYT177" s="71"/>
      <c r="FYU177" s="71"/>
      <c r="FYV177" s="72"/>
      <c r="FYW177" s="72"/>
      <c r="FYX177" s="72"/>
      <c r="FYY177" s="72"/>
      <c r="FYZ177" s="72"/>
      <c r="FZA177" s="72"/>
      <c r="FZB177" s="72"/>
      <c r="FZC177" s="72"/>
      <c r="FZD177" s="72"/>
      <c r="FZE177" s="71"/>
      <c r="FZF177" s="71"/>
      <c r="FZG177" s="71"/>
      <c r="FZH177" s="71"/>
      <c r="FZI177" s="71"/>
      <c r="FZJ177" s="71"/>
      <c r="FZK177" s="71"/>
      <c r="FZL177" s="72"/>
      <c r="FZM177" s="72"/>
      <c r="FZN177" s="72"/>
      <c r="FZO177" s="72"/>
      <c r="FZP177" s="72"/>
      <c r="FZQ177" s="72"/>
      <c r="FZR177" s="72"/>
      <c r="FZS177" s="72"/>
      <c r="FZT177" s="72"/>
      <c r="FZU177" s="71"/>
      <c r="FZV177" s="71"/>
      <c r="FZW177" s="71"/>
      <c r="FZX177" s="71"/>
      <c r="FZY177" s="71"/>
      <c r="FZZ177" s="71"/>
      <c r="GAA177" s="71"/>
      <c r="GAB177" s="72"/>
      <c r="GAC177" s="72"/>
      <c r="GAD177" s="72"/>
      <c r="GAE177" s="72"/>
      <c r="GAF177" s="72"/>
      <c r="GAG177" s="72"/>
      <c r="GAH177" s="72"/>
      <c r="GAI177" s="72"/>
      <c r="GAJ177" s="72"/>
      <c r="GAK177" s="71"/>
      <c r="GAL177" s="71"/>
      <c r="GAM177" s="71"/>
      <c r="GAN177" s="71"/>
      <c r="GAO177" s="71"/>
      <c r="GAP177" s="71"/>
      <c r="GAQ177" s="71"/>
      <c r="GAR177" s="72"/>
      <c r="GAS177" s="72"/>
      <c r="GAT177" s="72"/>
      <c r="GAU177" s="72"/>
      <c r="GAV177" s="72"/>
      <c r="GAW177" s="72"/>
      <c r="GAX177" s="72"/>
      <c r="GAY177" s="72"/>
      <c r="GAZ177" s="72"/>
      <c r="GBA177" s="71"/>
      <c r="GBB177" s="71"/>
      <c r="GBC177" s="71"/>
      <c r="GBD177" s="71"/>
      <c r="GBE177" s="71"/>
      <c r="GBF177" s="71"/>
      <c r="GBG177" s="71"/>
      <c r="GBH177" s="72"/>
      <c r="GBI177" s="72"/>
      <c r="GBJ177" s="72"/>
      <c r="GBK177" s="72"/>
      <c r="GBL177" s="72"/>
      <c r="GBM177" s="72"/>
      <c r="GBN177" s="72"/>
      <c r="GBO177" s="72"/>
      <c r="GBP177" s="72"/>
      <c r="GBQ177" s="71"/>
      <c r="GBR177" s="71"/>
      <c r="GBS177" s="71"/>
      <c r="GBT177" s="71"/>
      <c r="GBU177" s="71"/>
      <c r="GBV177" s="71"/>
      <c r="GBW177" s="71"/>
      <c r="GBX177" s="72"/>
      <c r="GBY177" s="72"/>
      <c r="GBZ177" s="72"/>
      <c r="GCA177" s="72"/>
      <c r="GCB177" s="72"/>
      <c r="GCC177" s="72"/>
      <c r="GCD177" s="72"/>
      <c r="GCE177" s="72"/>
      <c r="GCF177" s="72"/>
      <c r="GCG177" s="71"/>
      <c r="GCH177" s="71"/>
      <c r="GCI177" s="71"/>
      <c r="GCJ177" s="71"/>
      <c r="GCK177" s="71"/>
      <c r="GCL177" s="71"/>
      <c r="GCM177" s="71"/>
      <c r="GCN177" s="72"/>
      <c r="GCO177" s="72"/>
      <c r="GCP177" s="72"/>
      <c r="GCQ177" s="72"/>
      <c r="GCR177" s="72"/>
      <c r="GCS177" s="72"/>
      <c r="GCT177" s="72"/>
      <c r="GCU177" s="72"/>
      <c r="GCV177" s="72"/>
      <c r="GCW177" s="71"/>
      <c r="GCX177" s="71"/>
      <c r="GCY177" s="71"/>
      <c r="GCZ177" s="71"/>
      <c r="GDA177" s="71"/>
      <c r="GDB177" s="71"/>
      <c r="GDC177" s="71"/>
      <c r="GDD177" s="72"/>
      <c r="GDE177" s="72"/>
      <c r="GDF177" s="72"/>
      <c r="GDG177" s="72"/>
      <c r="GDH177" s="72"/>
      <c r="GDI177" s="72"/>
      <c r="GDJ177" s="72"/>
      <c r="GDK177" s="72"/>
      <c r="GDL177" s="72"/>
      <c r="GDM177" s="71"/>
      <c r="GDN177" s="71"/>
      <c r="GDO177" s="71"/>
      <c r="GDP177" s="71"/>
      <c r="GDQ177" s="71"/>
      <c r="GDR177" s="71"/>
      <c r="GDS177" s="71"/>
      <c r="GDT177" s="72"/>
      <c r="GDU177" s="72"/>
      <c r="GDV177" s="72"/>
      <c r="GDW177" s="72"/>
      <c r="GDX177" s="72"/>
      <c r="GDY177" s="72"/>
      <c r="GDZ177" s="72"/>
      <c r="GEA177" s="72"/>
      <c r="GEB177" s="72"/>
      <c r="GEC177" s="71"/>
      <c r="GED177" s="71"/>
      <c r="GEE177" s="71"/>
      <c r="GEF177" s="71"/>
      <c r="GEG177" s="71"/>
      <c r="GEH177" s="71"/>
      <c r="GEI177" s="71"/>
      <c r="GEJ177" s="72"/>
      <c r="GEK177" s="72"/>
      <c r="GEL177" s="72"/>
      <c r="GEM177" s="72"/>
      <c r="GEN177" s="72"/>
      <c r="GEO177" s="72"/>
      <c r="GEP177" s="72"/>
      <c r="GEQ177" s="72"/>
      <c r="GER177" s="72"/>
      <c r="GES177" s="71"/>
      <c r="GET177" s="71"/>
      <c r="GEU177" s="71"/>
      <c r="GEV177" s="71"/>
      <c r="GEW177" s="71"/>
      <c r="GEX177" s="71"/>
      <c r="GEY177" s="71"/>
      <c r="GEZ177" s="72"/>
      <c r="GFA177" s="72"/>
      <c r="GFB177" s="72"/>
      <c r="GFC177" s="72"/>
      <c r="GFD177" s="72"/>
      <c r="GFE177" s="72"/>
      <c r="GFF177" s="72"/>
      <c r="GFG177" s="72"/>
      <c r="GFH177" s="72"/>
      <c r="GFI177" s="71"/>
      <c r="GFJ177" s="71"/>
      <c r="GFK177" s="71"/>
      <c r="GFL177" s="71"/>
      <c r="GFM177" s="71"/>
      <c r="GFN177" s="71"/>
      <c r="GFO177" s="71"/>
      <c r="GFP177" s="72"/>
      <c r="GFQ177" s="72"/>
      <c r="GFR177" s="72"/>
      <c r="GFS177" s="72"/>
      <c r="GFT177" s="72"/>
      <c r="GFU177" s="72"/>
      <c r="GFV177" s="72"/>
      <c r="GFW177" s="72"/>
      <c r="GFX177" s="72"/>
      <c r="GFY177" s="71"/>
      <c r="GFZ177" s="71"/>
      <c r="GGA177" s="71"/>
      <c r="GGB177" s="71"/>
      <c r="GGC177" s="71"/>
      <c r="GGD177" s="71"/>
      <c r="GGE177" s="71"/>
      <c r="GGF177" s="72"/>
      <c r="GGG177" s="72"/>
      <c r="GGH177" s="72"/>
      <c r="GGI177" s="72"/>
      <c r="GGJ177" s="72"/>
      <c r="GGK177" s="72"/>
      <c r="GGL177" s="72"/>
      <c r="GGM177" s="72"/>
      <c r="GGN177" s="72"/>
      <c r="GGO177" s="71"/>
      <c r="GGP177" s="71"/>
      <c r="GGQ177" s="71"/>
      <c r="GGR177" s="71"/>
      <c r="GGS177" s="71"/>
      <c r="GGT177" s="71"/>
      <c r="GGU177" s="71"/>
      <c r="GGV177" s="72"/>
      <c r="GGW177" s="72"/>
      <c r="GGX177" s="72"/>
      <c r="GGY177" s="72"/>
      <c r="GGZ177" s="72"/>
      <c r="GHA177" s="72"/>
      <c r="GHB177" s="72"/>
      <c r="GHC177" s="72"/>
      <c r="GHD177" s="72"/>
      <c r="GHE177" s="71"/>
      <c r="GHF177" s="71"/>
      <c r="GHG177" s="71"/>
      <c r="GHH177" s="71"/>
      <c r="GHI177" s="71"/>
      <c r="GHJ177" s="71"/>
      <c r="GHK177" s="71"/>
      <c r="GHL177" s="72"/>
      <c r="GHM177" s="72"/>
      <c r="GHN177" s="72"/>
      <c r="GHO177" s="72"/>
      <c r="GHP177" s="72"/>
      <c r="GHQ177" s="72"/>
      <c r="GHR177" s="72"/>
      <c r="GHS177" s="72"/>
      <c r="GHT177" s="72"/>
      <c r="GHU177" s="71"/>
      <c r="GHV177" s="71"/>
      <c r="GHW177" s="71"/>
      <c r="GHX177" s="71"/>
      <c r="GHY177" s="71"/>
      <c r="GHZ177" s="71"/>
      <c r="GIA177" s="71"/>
      <c r="GIB177" s="72"/>
      <c r="GIC177" s="72"/>
      <c r="GID177" s="72"/>
      <c r="GIE177" s="72"/>
      <c r="GIF177" s="72"/>
      <c r="GIG177" s="72"/>
      <c r="GIH177" s="72"/>
      <c r="GII177" s="72"/>
      <c r="GIJ177" s="72"/>
      <c r="GIK177" s="71"/>
      <c r="GIL177" s="71"/>
      <c r="GIM177" s="71"/>
      <c r="GIN177" s="71"/>
      <c r="GIO177" s="71"/>
      <c r="GIP177" s="71"/>
      <c r="GIQ177" s="71"/>
      <c r="GIR177" s="72"/>
      <c r="GIS177" s="72"/>
      <c r="GIT177" s="72"/>
      <c r="GIU177" s="72"/>
      <c r="GIV177" s="72"/>
      <c r="GIW177" s="72"/>
      <c r="GIX177" s="72"/>
      <c r="GIY177" s="72"/>
      <c r="GIZ177" s="72"/>
      <c r="GJA177" s="71"/>
      <c r="GJB177" s="71"/>
      <c r="GJC177" s="71"/>
      <c r="GJD177" s="71"/>
      <c r="GJE177" s="71"/>
      <c r="GJF177" s="71"/>
      <c r="GJG177" s="71"/>
      <c r="GJH177" s="72"/>
      <c r="GJI177" s="72"/>
      <c r="GJJ177" s="72"/>
      <c r="GJK177" s="72"/>
      <c r="GJL177" s="72"/>
      <c r="GJM177" s="72"/>
      <c r="GJN177" s="72"/>
      <c r="GJO177" s="72"/>
      <c r="GJP177" s="72"/>
      <c r="GJQ177" s="71"/>
      <c r="GJR177" s="71"/>
      <c r="GJS177" s="71"/>
      <c r="GJT177" s="71"/>
      <c r="GJU177" s="71"/>
      <c r="GJV177" s="71"/>
      <c r="GJW177" s="71"/>
      <c r="GJX177" s="72"/>
      <c r="GJY177" s="72"/>
      <c r="GJZ177" s="72"/>
      <c r="GKA177" s="72"/>
      <c r="GKB177" s="72"/>
      <c r="GKC177" s="72"/>
      <c r="GKD177" s="72"/>
      <c r="GKE177" s="72"/>
      <c r="GKF177" s="72"/>
      <c r="GKG177" s="71"/>
      <c r="GKH177" s="71"/>
      <c r="GKI177" s="71"/>
      <c r="GKJ177" s="71"/>
      <c r="GKK177" s="71"/>
      <c r="GKL177" s="71"/>
      <c r="GKM177" s="71"/>
      <c r="GKN177" s="72"/>
      <c r="GKO177" s="72"/>
      <c r="GKP177" s="72"/>
      <c r="GKQ177" s="72"/>
      <c r="GKR177" s="72"/>
      <c r="GKS177" s="72"/>
      <c r="GKT177" s="72"/>
      <c r="GKU177" s="72"/>
      <c r="GKV177" s="72"/>
      <c r="GKW177" s="71"/>
      <c r="GKX177" s="71"/>
      <c r="GKY177" s="71"/>
      <c r="GKZ177" s="71"/>
      <c r="GLA177" s="71"/>
      <c r="GLB177" s="71"/>
      <c r="GLC177" s="71"/>
      <c r="GLD177" s="72"/>
      <c r="GLE177" s="72"/>
      <c r="GLF177" s="72"/>
      <c r="GLG177" s="72"/>
      <c r="GLH177" s="72"/>
      <c r="GLI177" s="72"/>
      <c r="GLJ177" s="72"/>
      <c r="GLK177" s="72"/>
      <c r="GLL177" s="72"/>
      <c r="GLM177" s="71"/>
      <c r="GLN177" s="71"/>
      <c r="GLO177" s="71"/>
      <c r="GLP177" s="71"/>
      <c r="GLQ177" s="71"/>
      <c r="GLR177" s="71"/>
      <c r="GLS177" s="71"/>
      <c r="GLT177" s="72"/>
      <c r="GLU177" s="72"/>
      <c r="GLV177" s="72"/>
      <c r="GLW177" s="72"/>
      <c r="GLX177" s="72"/>
      <c r="GLY177" s="72"/>
      <c r="GLZ177" s="72"/>
      <c r="GMA177" s="72"/>
      <c r="GMB177" s="72"/>
      <c r="GMC177" s="71"/>
      <c r="GMD177" s="71"/>
      <c r="GME177" s="71"/>
      <c r="GMF177" s="71"/>
      <c r="GMG177" s="71"/>
      <c r="GMH177" s="71"/>
      <c r="GMI177" s="71"/>
      <c r="GMJ177" s="72"/>
      <c r="GMK177" s="72"/>
      <c r="GML177" s="72"/>
      <c r="GMM177" s="72"/>
      <c r="GMN177" s="72"/>
      <c r="GMO177" s="72"/>
      <c r="GMP177" s="72"/>
      <c r="GMQ177" s="72"/>
      <c r="GMR177" s="72"/>
      <c r="GMS177" s="71"/>
      <c r="GMT177" s="71"/>
      <c r="GMU177" s="71"/>
      <c r="GMV177" s="71"/>
      <c r="GMW177" s="71"/>
      <c r="GMX177" s="71"/>
      <c r="GMY177" s="71"/>
      <c r="GMZ177" s="72"/>
      <c r="GNA177" s="72"/>
      <c r="GNB177" s="72"/>
      <c r="GNC177" s="72"/>
      <c r="GND177" s="72"/>
      <c r="GNE177" s="72"/>
      <c r="GNF177" s="72"/>
      <c r="GNG177" s="72"/>
      <c r="GNH177" s="72"/>
      <c r="GNI177" s="71"/>
      <c r="GNJ177" s="71"/>
      <c r="GNK177" s="71"/>
      <c r="GNL177" s="71"/>
      <c r="GNM177" s="71"/>
      <c r="GNN177" s="71"/>
      <c r="GNO177" s="71"/>
      <c r="GNP177" s="72"/>
      <c r="GNQ177" s="72"/>
      <c r="GNR177" s="72"/>
      <c r="GNS177" s="72"/>
      <c r="GNT177" s="72"/>
      <c r="GNU177" s="72"/>
      <c r="GNV177" s="72"/>
      <c r="GNW177" s="72"/>
      <c r="GNX177" s="72"/>
      <c r="GNY177" s="71"/>
      <c r="GNZ177" s="71"/>
      <c r="GOA177" s="71"/>
      <c r="GOB177" s="71"/>
      <c r="GOC177" s="71"/>
      <c r="GOD177" s="71"/>
      <c r="GOE177" s="71"/>
      <c r="GOF177" s="72"/>
      <c r="GOG177" s="72"/>
      <c r="GOH177" s="72"/>
      <c r="GOI177" s="72"/>
      <c r="GOJ177" s="72"/>
      <c r="GOK177" s="72"/>
      <c r="GOL177" s="72"/>
      <c r="GOM177" s="72"/>
      <c r="GON177" s="72"/>
      <c r="GOO177" s="71"/>
      <c r="GOP177" s="71"/>
      <c r="GOQ177" s="71"/>
      <c r="GOR177" s="71"/>
      <c r="GOS177" s="71"/>
      <c r="GOT177" s="71"/>
      <c r="GOU177" s="71"/>
      <c r="GOV177" s="72"/>
      <c r="GOW177" s="72"/>
      <c r="GOX177" s="72"/>
      <c r="GOY177" s="72"/>
      <c r="GOZ177" s="72"/>
      <c r="GPA177" s="72"/>
      <c r="GPB177" s="72"/>
      <c r="GPC177" s="72"/>
      <c r="GPD177" s="72"/>
      <c r="GPE177" s="71"/>
      <c r="GPF177" s="71"/>
      <c r="GPG177" s="71"/>
      <c r="GPH177" s="71"/>
      <c r="GPI177" s="71"/>
      <c r="GPJ177" s="71"/>
      <c r="GPK177" s="71"/>
      <c r="GPL177" s="72"/>
      <c r="GPM177" s="72"/>
      <c r="GPN177" s="72"/>
      <c r="GPO177" s="72"/>
      <c r="GPP177" s="72"/>
      <c r="GPQ177" s="72"/>
      <c r="GPR177" s="72"/>
      <c r="GPS177" s="72"/>
      <c r="GPT177" s="72"/>
      <c r="GPU177" s="71"/>
      <c r="GPV177" s="71"/>
      <c r="GPW177" s="71"/>
      <c r="GPX177" s="71"/>
      <c r="GPY177" s="71"/>
      <c r="GPZ177" s="71"/>
      <c r="GQA177" s="71"/>
      <c r="GQB177" s="72"/>
      <c r="GQC177" s="72"/>
      <c r="GQD177" s="72"/>
      <c r="GQE177" s="72"/>
      <c r="GQF177" s="72"/>
      <c r="GQG177" s="72"/>
      <c r="GQH177" s="72"/>
      <c r="GQI177" s="72"/>
      <c r="GQJ177" s="72"/>
      <c r="GQK177" s="71"/>
      <c r="GQL177" s="71"/>
      <c r="GQM177" s="71"/>
      <c r="GQN177" s="71"/>
      <c r="GQO177" s="71"/>
      <c r="GQP177" s="71"/>
      <c r="GQQ177" s="71"/>
      <c r="GQR177" s="72"/>
      <c r="GQS177" s="72"/>
      <c r="GQT177" s="72"/>
      <c r="GQU177" s="72"/>
      <c r="GQV177" s="72"/>
      <c r="GQW177" s="72"/>
      <c r="GQX177" s="72"/>
      <c r="GQY177" s="72"/>
      <c r="GQZ177" s="72"/>
      <c r="GRA177" s="71"/>
      <c r="GRB177" s="71"/>
      <c r="GRC177" s="71"/>
      <c r="GRD177" s="71"/>
      <c r="GRE177" s="71"/>
      <c r="GRF177" s="71"/>
      <c r="GRG177" s="71"/>
      <c r="GRH177" s="72"/>
      <c r="GRI177" s="72"/>
      <c r="GRJ177" s="72"/>
      <c r="GRK177" s="72"/>
      <c r="GRL177" s="72"/>
      <c r="GRM177" s="72"/>
      <c r="GRN177" s="72"/>
      <c r="GRO177" s="72"/>
      <c r="GRP177" s="72"/>
      <c r="GRQ177" s="71"/>
      <c r="GRR177" s="71"/>
      <c r="GRS177" s="71"/>
      <c r="GRT177" s="71"/>
      <c r="GRU177" s="71"/>
      <c r="GRV177" s="71"/>
      <c r="GRW177" s="71"/>
      <c r="GRX177" s="72"/>
      <c r="GRY177" s="72"/>
      <c r="GRZ177" s="72"/>
      <c r="GSA177" s="72"/>
      <c r="GSB177" s="72"/>
      <c r="GSC177" s="72"/>
      <c r="GSD177" s="72"/>
      <c r="GSE177" s="72"/>
      <c r="GSF177" s="72"/>
      <c r="GSG177" s="71"/>
      <c r="GSH177" s="71"/>
      <c r="GSI177" s="71"/>
      <c r="GSJ177" s="71"/>
      <c r="GSK177" s="71"/>
      <c r="GSL177" s="71"/>
      <c r="GSM177" s="71"/>
      <c r="GSN177" s="72"/>
      <c r="GSO177" s="72"/>
      <c r="GSP177" s="72"/>
      <c r="GSQ177" s="72"/>
      <c r="GSR177" s="72"/>
      <c r="GSS177" s="72"/>
      <c r="GST177" s="72"/>
      <c r="GSU177" s="72"/>
      <c r="GSV177" s="72"/>
      <c r="GSW177" s="71"/>
      <c r="GSX177" s="71"/>
      <c r="GSY177" s="71"/>
      <c r="GSZ177" s="71"/>
      <c r="GTA177" s="71"/>
      <c r="GTB177" s="71"/>
      <c r="GTC177" s="71"/>
      <c r="GTD177" s="72"/>
      <c r="GTE177" s="72"/>
      <c r="GTF177" s="72"/>
      <c r="GTG177" s="72"/>
      <c r="GTH177" s="72"/>
      <c r="GTI177" s="72"/>
      <c r="GTJ177" s="72"/>
      <c r="GTK177" s="72"/>
      <c r="GTL177" s="72"/>
      <c r="GTM177" s="71"/>
      <c r="GTN177" s="71"/>
      <c r="GTO177" s="71"/>
      <c r="GTP177" s="71"/>
      <c r="GTQ177" s="71"/>
      <c r="GTR177" s="71"/>
      <c r="GTS177" s="71"/>
      <c r="GTT177" s="72"/>
      <c r="GTU177" s="72"/>
      <c r="GTV177" s="72"/>
      <c r="GTW177" s="72"/>
      <c r="GTX177" s="72"/>
      <c r="GTY177" s="72"/>
      <c r="GTZ177" s="72"/>
      <c r="GUA177" s="72"/>
      <c r="GUB177" s="72"/>
      <c r="GUC177" s="71"/>
      <c r="GUD177" s="71"/>
      <c r="GUE177" s="71"/>
      <c r="GUF177" s="71"/>
      <c r="GUG177" s="71"/>
      <c r="GUH177" s="71"/>
      <c r="GUI177" s="71"/>
      <c r="GUJ177" s="72"/>
      <c r="GUK177" s="72"/>
      <c r="GUL177" s="72"/>
      <c r="GUM177" s="72"/>
      <c r="GUN177" s="72"/>
      <c r="GUO177" s="72"/>
      <c r="GUP177" s="72"/>
      <c r="GUQ177" s="72"/>
      <c r="GUR177" s="72"/>
      <c r="GUS177" s="71"/>
      <c r="GUT177" s="71"/>
      <c r="GUU177" s="71"/>
      <c r="GUV177" s="71"/>
      <c r="GUW177" s="71"/>
      <c r="GUX177" s="71"/>
      <c r="GUY177" s="71"/>
      <c r="GUZ177" s="72"/>
      <c r="GVA177" s="72"/>
      <c r="GVB177" s="72"/>
      <c r="GVC177" s="72"/>
      <c r="GVD177" s="72"/>
      <c r="GVE177" s="72"/>
      <c r="GVF177" s="72"/>
      <c r="GVG177" s="72"/>
      <c r="GVH177" s="72"/>
      <c r="GVI177" s="71"/>
      <c r="GVJ177" s="71"/>
      <c r="GVK177" s="71"/>
      <c r="GVL177" s="71"/>
      <c r="GVM177" s="71"/>
      <c r="GVN177" s="71"/>
      <c r="GVO177" s="71"/>
      <c r="GVP177" s="72"/>
      <c r="GVQ177" s="72"/>
      <c r="GVR177" s="72"/>
      <c r="GVS177" s="72"/>
      <c r="GVT177" s="72"/>
      <c r="GVU177" s="72"/>
      <c r="GVV177" s="72"/>
      <c r="GVW177" s="72"/>
      <c r="GVX177" s="72"/>
      <c r="GVY177" s="71"/>
      <c r="GVZ177" s="71"/>
      <c r="GWA177" s="71"/>
      <c r="GWB177" s="71"/>
      <c r="GWC177" s="71"/>
      <c r="GWD177" s="71"/>
      <c r="GWE177" s="71"/>
      <c r="GWF177" s="72"/>
      <c r="GWG177" s="72"/>
      <c r="GWH177" s="72"/>
      <c r="GWI177" s="72"/>
      <c r="GWJ177" s="72"/>
      <c r="GWK177" s="72"/>
      <c r="GWL177" s="72"/>
      <c r="GWM177" s="72"/>
      <c r="GWN177" s="72"/>
      <c r="GWO177" s="71"/>
      <c r="GWP177" s="71"/>
      <c r="GWQ177" s="71"/>
      <c r="GWR177" s="71"/>
      <c r="GWS177" s="71"/>
      <c r="GWT177" s="71"/>
      <c r="GWU177" s="71"/>
      <c r="GWV177" s="72"/>
      <c r="GWW177" s="72"/>
      <c r="GWX177" s="72"/>
      <c r="GWY177" s="72"/>
      <c r="GWZ177" s="72"/>
      <c r="GXA177" s="72"/>
      <c r="GXB177" s="72"/>
      <c r="GXC177" s="72"/>
      <c r="GXD177" s="72"/>
      <c r="GXE177" s="71"/>
      <c r="GXF177" s="71"/>
      <c r="GXG177" s="71"/>
      <c r="GXH177" s="71"/>
      <c r="GXI177" s="71"/>
      <c r="GXJ177" s="71"/>
      <c r="GXK177" s="71"/>
      <c r="GXL177" s="72"/>
      <c r="GXM177" s="72"/>
      <c r="GXN177" s="72"/>
      <c r="GXO177" s="72"/>
      <c r="GXP177" s="72"/>
      <c r="GXQ177" s="72"/>
      <c r="GXR177" s="72"/>
      <c r="GXS177" s="72"/>
      <c r="GXT177" s="72"/>
      <c r="GXU177" s="71"/>
      <c r="GXV177" s="71"/>
      <c r="GXW177" s="71"/>
      <c r="GXX177" s="71"/>
      <c r="GXY177" s="71"/>
      <c r="GXZ177" s="71"/>
      <c r="GYA177" s="71"/>
      <c r="GYB177" s="72"/>
      <c r="GYC177" s="72"/>
      <c r="GYD177" s="72"/>
      <c r="GYE177" s="72"/>
      <c r="GYF177" s="72"/>
      <c r="GYG177" s="72"/>
      <c r="GYH177" s="72"/>
      <c r="GYI177" s="72"/>
      <c r="GYJ177" s="72"/>
      <c r="GYK177" s="71"/>
      <c r="GYL177" s="71"/>
      <c r="GYM177" s="71"/>
      <c r="GYN177" s="71"/>
      <c r="GYO177" s="71"/>
      <c r="GYP177" s="71"/>
      <c r="GYQ177" s="71"/>
      <c r="GYR177" s="72"/>
      <c r="GYS177" s="72"/>
      <c r="GYT177" s="72"/>
      <c r="GYU177" s="72"/>
      <c r="GYV177" s="72"/>
      <c r="GYW177" s="72"/>
      <c r="GYX177" s="72"/>
      <c r="GYY177" s="72"/>
      <c r="GYZ177" s="72"/>
      <c r="GZA177" s="71"/>
      <c r="GZB177" s="71"/>
      <c r="GZC177" s="71"/>
      <c r="GZD177" s="71"/>
      <c r="GZE177" s="71"/>
      <c r="GZF177" s="71"/>
      <c r="GZG177" s="71"/>
      <c r="GZH177" s="72"/>
      <c r="GZI177" s="72"/>
      <c r="GZJ177" s="72"/>
      <c r="GZK177" s="72"/>
      <c r="GZL177" s="72"/>
      <c r="GZM177" s="72"/>
      <c r="GZN177" s="72"/>
      <c r="GZO177" s="72"/>
      <c r="GZP177" s="72"/>
      <c r="GZQ177" s="71"/>
      <c r="GZR177" s="71"/>
      <c r="GZS177" s="71"/>
      <c r="GZT177" s="71"/>
      <c r="GZU177" s="71"/>
      <c r="GZV177" s="71"/>
      <c r="GZW177" s="71"/>
      <c r="GZX177" s="72"/>
      <c r="GZY177" s="72"/>
      <c r="GZZ177" s="72"/>
      <c r="HAA177" s="72"/>
      <c r="HAB177" s="72"/>
      <c r="HAC177" s="72"/>
      <c r="HAD177" s="72"/>
      <c r="HAE177" s="72"/>
      <c r="HAF177" s="72"/>
      <c r="HAG177" s="71"/>
      <c r="HAH177" s="71"/>
      <c r="HAI177" s="71"/>
      <c r="HAJ177" s="71"/>
      <c r="HAK177" s="71"/>
      <c r="HAL177" s="71"/>
      <c r="HAM177" s="71"/>
      <c r="HAN177" s="72"/>
      <c r="HAO177" s="72"/>
      <c r="HAP177" s="72"/>
      <c r="HAQ177" s="72"/>
      <c r="HAR177" s="72"/>
      <c r="HAS177" s="72"/>
      <c r="HAT177" s="72"/>
      <c r="HAU177" s="72"/>
      <c r="HAV177" s="72"/>
      <c r="HAW177" s="71"/>
      <c r="HAX177" s="71"/>
      <c r="HAY177" s="71"/>
      <c r="HAZ177" s="71"/>
      <c r="HBA177" s="71"/>
      <c r="HBB177" s="71"/>
      <c r="HBC177" s="71"/>
      <c r="HBD177" s="72"/>
      <c r="HBE177" s="72"/>
      <c r="HBF177" s="72"/>
      <c r="HBG177" s="72"/>
      <c r="HBH177" s="72"/>
      <c r="HBI177" s="72"/>
      <c r="HBJ177" s="72"/>
      <c r="HBK177" s="72"/>
      <c r="HBL177" s="72"/>
      <c r="HBM177" s="71"/>
      <c r="HBN177" s="71"/>
      <c r="HBO177" s="71"/>
      <c r="HBP177" s="71"/>
      <c r="HBQ177" s="71"/>
      <c r="HBR177" s="71"/>
      <c r="HBS177" s="71"/>
      <c r="HBT177" s="72"/>
      <c r="HBU177" s="72"/>
      <c r="HBV177" s="72"/>
      <c r="HBW177" s="72"/>
      <c r="HBX177" s="72"/>
      <c r="HBY177" s="72"/>
      <c r="HBZ177" s="72"/>
      <c r="HCA177" s="72"/>
      <c r="HCB177" s="72"/>
      <c r="HCC177" s="71"/>
      <c r="HCD177" s="71"/>
      <c r="HCE177" s="71"/>
      <c r="HCF177" s="71"/>
      <c r="HCG177" s="71"/>
      <c r="HCH177" s="71"/>
      <c r="HCI177" s="71"/>
      <c r="HCJ177" s="72"/>
      <c r="HCK177" s="72"/>
      <c r="HCL177" s="72"/>
      <c r="HCM177" s="72"/>
      <c r="HCN177" s="72"/>
      <c r="HCO177" s="72"/>
      <c r="HCP177" s="72"/>
      <c r="HCQ177" s="72"/>
      <c r="HCR177" s="72"/>
      <c r="HCS177" s="71"/>
      <c r="HCT177" s="71"/>
      <c r="HCU177" s="71"/>
      <c r="HCV177" s="71"/>
      <c r="HCW177" s="71"/>
      <c r="HCX177" s="71"/>
      <c r="HCY177" s="71"/>
      <c r="HCZ177" s="72"/>
      <c r="HDA177" s="72"/>
      <c r="HDB177" s="72"/>
      <c r="HDC177" s="72"/>
      <c r="HDD177" s="72"/>
      <c r="HDE177" s="72"/>
      <c r="HDF177" s="72"/>
      <c r="HDG177" s="72"/>
      <c r="HDH177" s="72"/>
      <c r="HDI177" s="71"/>
      <c r="HDJ177" s="71"/>
      <c r="HDK177" s="71"/>
      <c r="HDL177" s="71"/>
      <c r="HDM177" s="71"/>
      <c r="HDN177" s="71"/>
      <c r="HDO177" s="71"/>
      <c r="HDP177" s="72"/>
      <c r="HDQ177" s="72"/>
      <c r="HDR177" s="72"/>
      <c r="HDS177" s="72"/>
      <c r="HDT177" s="72"/>
      <c r="HDU177" s="72"/>
      <c r="HDV177" s="72"/>
      <c r="HDW177" s="72"/>
      <c r="HDX177" s="72"/>
      <c r="HDY177" s="71"/>
      <c r="HDZ177" s="71"/>
      <c r="HEA177" s="71"/>
      <c r="HEB177" s="71"/>
      <c r="HEC177" s="71"/>
      <c r="HED177" s="71"/>
      <c r="HEE177" s="71"/>
      <c r="HEF177" s="72"/>
      <c r="HEG177" s="72"/>
      <c r="HEH177" s="72"/>
      <c r="HEI177" s="72"/>
      <c r="HEJ177" s="72"/>
      <c r="HEK177" s="72"/>
      <c r="HEL177" s="72"/>
      <c r="HEM177" s="72"/>
      <c r="HEN177" s="72"/>
      <c r="HEO177" s="71"/>
      <c r="HEP177" s="71"/>
      <c r="HEQ177" s="71"/>
      <c r="HER177" s="71"/>
      <c r="HES177" s="71"/>
      <c r="HET177" s="71"/>
      <c r="HEU177" s="71"/>
      <c r="HEV177" s="72"/>
      <c r="HEW177" s="72"/>
      <c r="HEX177" s="72"/>
      <c r="HEY177" s="72"/>
      <c r="HEZ177" s="72"/>
      <c r="HFA177" s="72"/>
      <c r="HFB177" s="72"/>
      <c r="HFC177" s="72"/>
      <c r="HFD177" s="72"/>
      <c r="HFE177" s="71"/>
      <c r="HFF177" s="71"/>
      <c r="HFG177" s="71"/>
      <c r="HFH177" s="71"/>
      <c r="HFI177" s="71"/>
      <c r="HFJ177" s="71"/>
      <c r="HFK177" s="71"/>
      <c r="HFL177" s="72"/>
      <c r="HFM177" s="72"/>
      <c r="HFN177" s="72"/>
      <c r="HFO177" s="72"/>
      <c r="HFP177" s="72"/>
      <c r="HFQ177" s="72"/>
      <c r="HFR177" s="72"/>
      <c r="HFS177" s="72"/>
      <c r="HFT177" s="72"/>
      <c r="HFU177" s="71"/>
      <c r="HFV177" s="71"/>
      <c r="HFW177" s="71"/>
      <c r="HFX177" s="71"/>
      <c r="HFY177" s="71"/>
      <c r="HFZ177" s="71"/>
      <c r="HGA177" s="71"/>
      <c r="HGB177" s="72"/>
      <c r="HGC177" s="72"/>
      <c r="HGD177" s="72"/>
      <c r="HGE177" s="72"/>
      <c r="HGF177" s="72"/>
      <c r="HGG177" s="72"/>
      <c r="HGH177" s="72"/>
      <c r="HGI177" s="72"/>
      <c r="HGJ177" s="72"/>
      <c r="HGK177" s="71"/>
      <c r="HGL177" s="71"/>
      <c r="HGM177" s="71"/>
      <c r="HGN177" s="71"/>
      <c r="HGO177" s="71"/>
      <c r="HGP177" s="71"/>
      <c r="HGQ177" s="71"/>
      <c r="HGR177" s="72"/>
      <c r="HGS177" s="72"/>
      <c r="HGT177" s="72"/>
      <c r="HGU177" s="72"/>
      <c r="HGV177" s="72"/>
      <c r="HGW177" s="72"/>
      <c r="HGX177" s="72"/>
      <c r="HGY177" s="72"/>
      <c r="HGZ177" s="72"/>
      <c r="HHA177" s="71"/>
      <c r="HHB177" s="71"/>
      <c r="HHC177" s="71"/>
      <c r="HHD177" s="71"/>
      <c r="HHE177" s="71"/>
      <c r="HHF177" s="71"/>
      <c r="HHG177" s="71"/>
      <c r="HHH177" s="72"/>
      <c r="HHI177" s="72"/>
      <c r="HHJ177" s="72"/>
      <c r="HHK177" s="72"/>
      <c r="HHL177" s="72"/>
      <c r="HHM177" s="72"/>
      <c r="HHN177" s="72"/>
      <c r="HHO177" s="72"/>
      <c r="HHP177" s="72"/>
      <c r="HHQ177" s="71"/>
      <c r="HHR177" s="71"/>
      <c r="HHS177" s="71"/>
      <c r="HHT177" s="71"/>
      <c r="HHU177" s="71"/>
      <c r="HHV177" s="71"/>
      <c r="HHW177" s="71"/>
      <c r="HHX177" s="72"/>
      <c r="HHY177" s="72"/>
      <c r="HHZ177" s="72"/>
      <c r="HIA177" s="72"/>
      <c r="HIB177" s="72"/>
      <c r="HIC177" s="72"/>
      <c r="HID177" s="72"/>
      <c r="HIE177" s="72"/>
      <c r="HIF177" s="72"/>
      <c r="HIG177" s="71"/>
      <c r="HIH177" s="71"/>
      <c r="HII177" s="71"/>
      <c r="HIJ177" s="71"/>
      <c r="HIK177" s="71"/>
      <c r="HIL177" s="71"/>
      <c r="HIM177" s="71"/>
      <c r="HIN177" s="72"/>
      <c r="HIO177" s="72"/>
      <c r="HIP177" s="72"/>
      <c r="HIQ177" s="72"/>
      <c r="HIR177" s="72"/>
      <c r="HIS177" s="72"/>
      <c r="HIT177" s="72"/>
      <c r="HIU177" s="72"/>
      <c r="HIV177" s="72"/>
      <c r="HIW177" s="71"/>
      <c r="HIX177" s="71"/>
      <c r="HIY177" s="71"/>
      <c r="HIZ177" s="71"/>
      <c r="HJA177" s="71"/>
      <c r="HJB177" s="71"/>
      <c r="HJC177" s="71"/>
      <c r="HJD177" s="72"/>
      <c r="HJE177" s="72"/>
      <c r="HJF177" s="72"/>
      <c r="HJG177" s="72"/>
      <c r="HJH177" s="72"/>
      <c r="HJI177" s="72"/>
      <c r="HJJ177" s="72"/>
      <c r="HJK177" s="72"/>
      <c r="HJL177" s="72"/>
      <c r="HJM177" s="71"/>
      <c r="HJN177" s="71"/>
      <c r="HJO177" s="71"/>
      <c r="HJP177" s="71"/>
      <c r="HJQ177" s="71"/>
      <c r="HJR177" s="71"/>
      <c r="HJS177" s="71"/>
      <c r="HJT177" s="72"/>
      <c r="HJU177" s="72"/>
      <c r="HJV177" s="72"/>
      <c r="HJW177" s="72"/>
      <c r="HJX177" s="72"/>
      <c r="HJY177" s="72"/>
      <c r="HJZ177" s="72"/>
      <c r="HKA177" s="72"/>
      <c r="HKB177" s="72"/>
      <c r="HKC177" s="71"/>
      <c r="HKD177" s="71"/>
      <c r="HKE177" s="71"/>
      <c r="HKF177" s="71"/>
      <c r="HKG177" s="71"/>
      <c r="HKH177" s="71"/>
      <c r="HKI177" s="71"/>
      <c r="HKJ177" s="72"/>
      <c r="HKK177" s="72"/>
      <c r="HKL177" s="72"/>
      <c r="HKM177" s="72"/>
      <c r="HKN177" s="72"/>
      <c r="HKO177" s="72"/>
      <c r="HKP177" s="72"/>
      <c r="HKQ177" s="72"/>
      <c r="HKR177" s="72"/>
      <c r="HKS177" s="71"/>
      <c r="HKT177" s="71"/>
      <c r="HKU177" s="71"/>
      <c r="HKV177" s="71"/>
      <c r="HKW177" s="71"/>
      <c r="HKX177" s="71"/>
      <c r="HKY177" s="71"/>
      <c r="HKZ177" s="72"/>
      <c r="HLA177" s="72"/>
      <c r="HLB177" s="72"/>
      <c r="HLC177" s="72"/>
      <c r="HLD177" s="72"/>
      <c r="HLE177" s="72"/>
      <c r="HLF177" s="72"/>
      <c r="HLG177" s="72"/>
      <c r="HLH177" s="72"/>
      <c r="HLI177" s="71"/>
      <c r="HLJ177" s="71"/>
      <c r="HLK177" s="71"/>
      <c r="HLL177" s="71"/>
      <c r="HLM177" s="71"/>
      <c r="HLN177" s="71"/>
      <c r="HLO177" s="71"/>
      <c r="HLP177" s="72"/>
      <c r="HLQ177" s="72"/>
      <c r="HLR177" s="72"/>
      <c r="HLS177" s="72"/>
      <c r="HLT177" s="72"/>
      <c r="HLU177" s="72"/>
      <c r="HLV177" s="72"/>
      <c r="HLW177" s="72"/>
      <c r="HLX177" s="72"/>
      <c r="HLY177" s="71"/>
      <c r="HLZ177" s="71"/>
      <c r="HMA177" s="71"/>
      <c r="HMB177" s="71"/>
      <c r="HMC177" s="71"/>
      <c r="HMD177" s="71"/>
      <c r="HME177" s="71"/>
      <c r="HMF177" s="72"/>
      <c r="HMG177" s="72"/>
      <c r="HMH177" s="72"/>
      <c r="HMI177" s="72"/>
      <c r="HMJ177" s="72"/>
      <c r="HMK177" s="72"/>
      <c r="HML177" s="72"/>
      <c r="HMM177" s="72"/>
      <c r="HMN177" s="72"/>
      <c r="HMO177" s="71"/>
      <c r="HMP177" s="71"/>
      <c r="HMQ177" s="71"/>
      <c r="HMR177" s="71"/>
      <c r="HMS177" s="71"/>
      <c r="HMT177" s="71"/>
      <c r="HMU177" s="71"/>
      <c r="HMV177" s="72"/>
      <c r="HMW177" s="72"/>
      <c r="HMX177" s="72"/>
      <c r="HMY177" s="72"/>
      <c r="HMZ177" s="72"/>
      <c r="HNA177" s="72"/>
      <c r="HNB177" s="72"/>
      <c r="HNC177" s="72"/>
      <c r="HND177" s="72"/>
      <c r="HNE177" s="71"/>
      <c r="HNF177" s="71"/>
      <c r="HNG177" s="71"/>
      <c r="HNH177" s="71"/>
      <c r="HNI177" s="71"/>
      <c r="HNJ177" s="71"/>
      <c r="HNK177" s="71"/>
      <c r="HNL177" s="72"/>
      <c r="HNM177" s="72"/>
      <c r="HNN177" s="72"/>
      <c r="HNO177" s="72"/>
      <c r="HNP177" s="72"/>
      <c r="HNQ177" s="72"/>
      <c r="HNR177" s="72"/>
      <c r="HNS177" s="72"/>
      <c r="HNT177" s="72"/>
      <c r="HNU177" s="71"/>
      <c r="HNV177" s="71"/>
      <c r="HNW177" s="71"/>
      <c r="HNX177" s="71"/>
      <c r="HNY177" s="71"/>
      <c r="HNZ177" s="71"/>
      <c r="HOA177" s="71"/>
      <c r="HOB177" s="72"/>
      <c r="HOC177" s="72"/>
      <c r="HOD177" s="72"/>
      <c r="HOE177" s="72"/>
      <c r="HOF177" s="72"/>
      <c r="HOG177" s="72"/>
      <c r="HOH177" s="72"/>
      <c r="HOI177" s="72"/>
      <c r="HOJ177" s="72"/>
      <c r="HOK177" s="71"/>
      <c r="HOL177" s="71"/>
      <c r="HOM177" s="71"/>
      <c r="HON177" s="71"/>
      <c r="HOO177" s="71"/>
      <c r="HOP177" s="71"/>
      <c r="HOQ177" s="71"/>
      <c r="HOR177" s="72"/>
      <c r="HOS177" s="72"/>
      <c r="HOT177" s="72"/>
      <c r="HOU177" s="72"/>
      <c r="HOV177" s="72"/>
      <c r="HOW177" s="72"/>
      <c r="HOX177" s="72"/>
      <c r="HOY177" s="72"/>
      <c r="HOZ177" s="72"/>
      <c r="HPA177" s="71"/>
      <c r="HPB177" s="71"/>
      <c r="HPC177" s="71"/>
      <c r="HPD177" s="71"/>
      <c r="HPE177" s="71"/>
      <c r="HPF177" s="71"/>
      <c r="HPG177" s="71"/>
      <c r="HPH177" s="72"/>
      <c r="HPI177" s="72"/>
      <c r="HPJ177" s="72"/>
      <c r="HPK177" s="72"/>
      <c r="HPL177" s="72"/>
      <c r="HPM177" s="72"/>
      <c r="HPN177" s="72"/>
      <c r="HPO177" s="72"/>
      <c r="HPP177" s="72"/>
      <c r="HPQ177" s="71"/>
      <c r="HPR177" s="71"/>
      <c r="HPS177" s="71"/>
      <c r="HPT177" s="71"/>
      <c r="HPU177" s="71"/>
      <c r="HPV177" s="71"/>
      <c r="HPW177" s="71"/>
      <c r="HPX177" s="72"/>
      <c r="HPY177" s="72"/>
      <c r="HPZ177" s="72"/>
      <c r="HQA177" s="72"/>
      <c r="HQB177" s="72"/>
      <c r="HQC177" s="72"/>
      <c r="HQD177" s="72"/>
      <c r="HQE177" s="72"/>
      <c r="HQF177" s="72"/>
      <c r="HQG177" s="71"/>
      <c r="HQH177" s="71"/>
      <c r="HQI177" s="71"/>
      <c r="HQJ177" s="71"/>
      <c r="HQK177" s="71"/>
      <c r="HQL177" s="71"/>
      <c r="HQM177" s="71"/>
      <c r="HQN177" s="72"/>
      <c r="HQO177" s="72"/>
      <c r="HQP177" s="72"/>
      <c r="HQQ177" s="72"/>
      <c r="HQR177" s="72"/>
      <c r="HQS177" s="72"/>
      <c r="HQT177" s="72"/>
      <c r="HQU177" s="72"/>
      <c r="HQV177" s="72"/>
      <c r="HQW177" s="71"/>
      <c r="HQX177" s="71"/>
      <c r="HQY177" s="71"/>
      <c r="HQZ177" s="71"/>
      <c r="HRA177" s="71"/>
      <c r="HRB177" s="71"/>
      <c r="HRC177" s="71"/>
      <c r="HRD177" s="72"/>
      <c r="HRE177" s="72"/>
      <c r="HRF177" s="72"/>
      <c r="HRG177" s="72"/>
      <c r="HRH177" s="72"/>
      <c r="HRI177" s="72"/>
      <c r="HRJ177" s="72"/>
      <c r="HRK177" s="72"/>
      <c r="HRL177" s="72"/>
      <c r="HRM177" s="71"/>
      <c r="HRN177" s="71"/>
      <c r="HRO177" s="71"/>
      <c r="HRP177" s="71"/>
      <c r="HRQ177" s="71"/>
      <c r="HRR177" s="71"/>
      <c r="HRS177" s="71"/>
      <c r="HRT177" s="72"/>
      <c r="HRU177" s="72"/>
      <c r="HRV177" s="72"/>
      <c r="HRW177" s="72"/>
      <c r="HRX177" s="72"/>
      <c r="HRY177" s="72"/>
      <c r="HRZ177" s="72"/>
      <c r="HSA177" s="72"/>
      <c r="HSB177" s="72"/>
      <c r="HSC177" s="71"/>
      <c r="HSD177" s="71"/>
      <c r="HSE177" s="71"/>
      <c r="HSF177" s="71"/>
      <c r="HSG177" s="71"/>
      <c r="HSH177" s="71"/>
      <c r="HSI177" s="71"/>
      <c r="HSJ177" s="72"/>
      <c r="HSK177" s="72"/>
      <c r="HSL177" s="72"/>
      <c r="HSM177" s="72"/>
      <c r="HSN177" s="72"/>
      <c r="HSO177" s="72"/>
      <c r="HSP177" s="72"/>
      <c r="HSQ177" s="72"/>
      <c r="HSR177" s="72"/>
      <c r="HSS177" s="71"/>
      <c r="HST177" s="71"/>
      <c r="HSU177" s="71"/>
      <c r="HSV177" s="71"/>
      <c r="HSW177" s="71"/>
      <c r="HSX177" s="71"/>
      <c r="HSY177" s="71"/>
      <c r="HSZ177" s="72"/>
      <c r="HTA177" s="72"/>
      <c r="HTB177" s="72"/>
      <c r="HTC177" s="72"/>
      <c r="HTD177" s="72"/>
      <c r="HTE177" s="72"/>
      <c r="HTF177" s="72"/>
      <c r="HTG177" s="72"/>
      <c r="HTH177" s="72"/>
      <c r="HTI177" s="71"/>
      <c r="HTJ177" s="71"/>
      <c r="HTK177" s="71"/>
      <c r="HTL177" s="71"/>
      <c r="HTM177" s="71"/>
      <c r="HTN177" s="71"/>
      <c r="HTO177" s="71"/>
      <c r="HTP177" s="72"/>
      <c r="HTQ177" s="72"/>
      <c r="HTR177" s="72"/>
      <c r="HTS177" s="72"/>
      <c r="HTT177" s="72"/>
      <c r="HTU177" s="72"/>
      <c r="HTV177" s="72"/>
      <c r="HTW177" s="72"/>
      <c r="HTX177" s="72"/>
      <c r="HTY177" s="71"/>
      <c r="HTZ177" s="71"/>
      <c r="HUA177" s="71"/>
      <c r="HUB177" s="71"/>
      <c r="HUC177" s="71"/>
      <c r="HUD177" s="71"/>
      <c r="HUE177" s="71"/>
      <c r="HUF177" s="72"/>
      <c r="HUG177" s="72"/>
      <c r="HUH177" s="72"/>
      <c r="HUI177" s="72"/>
      <c r="HUJ177" s="72"/>
      <c r="HUK177" s="72"/>
      <c r="HUL177" s="72"/>
      <c r="HUM177" s="72"/>
      <c r="HUN177" s="72"/>
      <c r="HUO177" s="71"/>
      <c r="HUP177" s="71"/>
      <c r="HUQ177" s="71"/>
      <c r="HUR177" s="71"/>
      <c r="HUS177" s="71"/>
      <c r="HUT177" s="71"/>
      <c r="HUU177" s="71"/>
      <c r="HUV177" s="72"/>
      <c r="HUW177" s="72"/>
      <c r="HUX177" s="72"/>
      <c r="HUY177" s="72"/>
      <c r="HUZ177" s="72"/>
      <c r="HVA177" s="72"/>
      <c r="HVB177" s="72"/>
      <c r="HVC177" s="72"/>
      <c r="HVD177" s="72"/>
      <c r="HVE177" s="71"/>
      <c r="HVF177" s="71"/>
      <c r="HVG177" s="71"/>
      <c r="HVH177" s="71"/>
      <c r="HVI177" s="71"/>
      <c r="HVJ177" s="71"/>
      <c r="HVK177" s="71"/>
      <c r="HVL177" s="72"/>
      <c r="HVM177" s="72"/>
      <c r="HVN177" s="72"/>
      <c r="HVO177" s="72"/>
      <c r="HVP177" s="72"/>
      <c r="HVQ177" s="72"/>
      <c r="HVR177" s="72"/>
      <c r="HVS177" s="72"/>
      <c r="HVT177" s="72"/>
      <c r="HVU177" s="71"/>
      <c r="HVV177" s="71"/>
      <c r="HVW177" s="71"/>
      <c r="HVX177" s="71"/>
      <c r="HVY177" s="71"/>
      <c r="HVZ177" s="71"/>
      <c r="HWA177" s="71"/>
      <c r="HWB177" s="72"/>
      <c r="HWC177" s="72"/>
      <c r="HWD177" s="72"/>
      <c r="HWE177" s="72"/>
      <c r="HWF177" s="72"/>
      <c r="HWG177" s="72"/>
      <c r="HWH177" s="72"/>
      <c r="HWI177" s="72"/>
      <c r="HWJ177" s="72"/>
      <c r="HWK177" s="71"/>
      <c r="HWL177" s="71"/>
      <c r="HWM177" s="71"/>
      <c r="HWN177" s="71"/>
      <c r="HWO177" s="71"/>
      <c r="HWP177" s="71"/>
      <c r="HWQ177" s="71"/>
      <c r="HWR177" s="72"/>
      <c r="HWS177" s="72"/>
      <c r="HWT177" s="72"/>
      <c r="HWU177" s="72"/>
      <c r="HWV177" s="72"/>
      <c r="HWW177" s="72"/>
      <c r="HWX177" s="72"/>
      <c r="HWY177" s="72"/>
      <c r="HWZ177" s="72"/>
      <c r="HXA177" s="71"/>
      <c r="HXB177" s="71"/>
      <c r="HXC177" s="71"/>
      <c r="HXD177" s="71"/>
      <c r="HXE177" s="71"/>
      <c r="HXF177" s="71"/>
      <c r="HXG177" s="71"/>
      <c r="HXH177" s="72"/>
      <c r="HXI177" s="72"/>
      <c r="HXJ177" s="72"/>
      <c r="HXK177" s="72"/>
      <c r="HXL177" s="72"/>
      <c r="HXM177" s="72"/>
      <c r="HXN177" s="72"/>
      <c r="HXO177" s="72"/>
      <c r="HXP177" s="72"/>
      <c r="HXQ177" s="71"/>
      <c r="HXR177" s="71"/>
      <c r="HXS177" s="71"/>
      <c r="HXT177" s="71"/>
      <c r="HXU177" s="71"/>
      <c r="HXV177" s="71"/>
      <c r="HXW177" s="71"/>
      <c r="HXX177" s="72"/>
      <c r="HXY177" s="72"/>
      <c r="HXZ177" s="72"/>
      <c r="HYA177" s="72"/>
      <c r="HYB177" s="72"/>
      <c r="HYC177" s="72"/>
      <c r="HYD177" s="72"/>
      <c r="HYE177" s="72"/>
      <c r="HYF177" s="72"/>
      <c r="HYG177" s="71"/>
      <c r="HYH177" s="71"/>
      <c r="HYI177" s="71"/>
      <c r="HYJ177" s="71"/>
      <c r="HYK177" s="71"/>
      <c r="HYL177" s="71"/>
      <c r="HYM177" s="71"/>
      <c r="HYN177" s="72"/>
      <c r="HYO177" s="72"/>
      <c r="HYP177" s="72"/>
      <c r="HYQ177" s="72"/>
      <c r="HYR177" s="72"/>
      <c r="HYS177" s="72"/>
      <c r="HYT177" s="72"/>
      <c r="HYU177" s="72"/>
      <c r="HYV177" s="72"/>
      <c r="HYW177" s="71"/>
      <c r="HYX177" s="71"/>
      <c r="HYY177" s="71"/>
      <c r="HYZ177" s="71"/>
      <c r="HZA177" s="71"/>
      <c r="HZB177" s="71"/>
      <c r="HZC177" s="71"/>
      <c r="HZD177" s="72"/>
      <c r="HZE177" s="72"/>
      <c r="HZF177" s="72"/>
      <c r="HZG177" s="72"/>
      <c r="HZH177" s="72"/>
      <c r="HZI177" s="72"/>
      <c r="HZJ177" s="72"/>
      <c r="HZK177" s="72"/>
      <c r="HZL177" s="72"/>
      <c r="HZM177" s="71"/>
      <c r="HZN177" s="71"/>
      <c r="HZO177" s="71"/>
      <c r="HZP177" s="71"/>
      <c r="HZQ177" s="71"/>
      <c r="HZR177" s="71"/>
      <c r="HZS177" s="71"/>
      <c r="HZT177" s="72"/>
      <c r="HZU177" s="72"/>
      <c r="HZV177" s="72"/>
      <c r="HZW177" s="72"/>
      <c r="HZX177" s="72"/>
      <c r="HZY177" s="72"/>
      <c r="HZZ177" s="72"/>
      <c r="IAA177" s="72"/>
      <c r="IAB177" s="72"/>
      <c r="IAC177" s="71"/>
      <c r="IAD177" s="71"/>
      <c r="IAE177" s="71"/>
      <c r="IAF177" s="71"/>
      <c r="IAG177" s="71"/>
      <c r="IAH177" s="71"/>
      <c r="IAI177" s="71"/>
      <c r="IAJ177" s="72"/>
      <c r="IAK177" s="72"/>
      <c r="IAL177" s="72"/>
      <c r="IAM177" s="72"/>
      <c r="IAN177" s="72"/>
      <c r="IAO177" s="72"/>
      <c r="IAP177" s="72"/>
      <c r="IAQ177" s="72"/>
      <c r="IAR177" s="72"/>
      <c r="IAS177" s="71"/>
      <c r="IAT177" s="71"/>
      <c r="IAU177" s="71"/>
      <c r="IAV177" s="71"/>
      <c r="IAW177" s="71"/>
      <c r="IAX177" s="71"/>
      <c r="IAY177" s="71"/>
      <c r="IAZ177" s="72"/>
      <c r="IBA177" s="72"/>
      <c r="IBB177" s="72"/>
      <c r="IBC177" s="72"/>
      <c r="IBD177" s="72"/>
      <c r="IBE177" s="72"/>
      <c r="IBF177" s="72"/>
      <c r="IBG177" s="72"/>
      <c r="IBH177" s="72"/>
      <c r="IBI177" s="71"/>
      <c r="IBJ177" s="71"/>
      <c r="IBK177" s="71"/>
      <c r="IBL177" s="71"/>
      <c r="IBM177" s="71"/>
      <c r="IBN177" s="71"/>
      <c r="IBO177" s="71"/>
      <c r="IBP177" s="72"/>
      <c r="IBQ177" s="72"/>
      <c r="IBR177" s="72"/>
      <c r="IBS177" s="72"/>
      <c r="IBT177" s="72"/>
      <c r="IBU177" s="72"/>
      <c r="IBV177" s="72"/>
      <c r="IBW177" s="72"/>
      <c r="IBX177" s="72"/>
      <c r="IBY177" s="71"/>
      <c r="IBZ177" s="71"/>
      <c r="ICA177" s="71"/>
      <c r="ICB177" s="71"/>
      <c r="ICC177" s="71"/>
      <c r="ICD177" s="71"/>
      <c r="ICE177" s="71"/>
      <c r="ICF177" s="72"/>
      <c r="ICG177" s="72"/>
      <c r="ICH177" s="72"/>
      <c r="ICI177" s="72"/>
      <c r="ICJ177" s="72"/>
      <c r="ICK177" s="72"/>
      <c r="ICL177" s="72"/>
      <c r="ICM177" s="72"/>
      <c r="ICN177" s="72"/>
      <c r="ICO177" s="71"/>
      <c r="ICP177" s="71"/>
      <c r="ICQ177" s="71"/>
      <c r="ICR177" s="71"/>
      <c r="ICS177" s="71"/>
      <c r="ICT177" s="71"/>
      <c r="ICU177" s="71"/>
      <c r="ICV177" s="72"/>
      <c r="ICW177" s="72"/>
      <c r="ICX177" s="72"/>
      <c r="ICY177" s="72"/>
      <c r="ICZ177" s="72"/>
      <c r="IDA177" s="72"/>
      <c r="IDB177" s="72"/>
      <c r="IDC177" s="72"/>
      <c r="IDD177" s="72"/>
      <c r="IDE177" s="71"/>
      <c r="IDF177" s="71"/>
      <c r="IDG177" s="71"/>
      <c r="IDH177" s="71"/>
      <c r="IDI177" s="71"/>
      <c r="IDJ177" s="71"/>
      <c r="IDK177" s="71"/>
      <c r="IDL177" s="72"/>
      <c r="IDM177" s="72"/>
      <c r="IDN177" s="72"/>
      <c r="IDO177" s="72"/>
      <c r="IDP177" s="72"/>
      <c r="IDQ177" s="72"/>
      <c r="IDR177" s="72"/>
      <c r="IDS177" s="72"/>
      <c r="IDT177" s="72"/>
      <c r="IDU177" s="71"/>
      <c r="IDV177" s="71"/>
      <c r="IDW177" s="71"/>
      <c r="IDX177" s="71"/>
      <c r="IDY177" s="71"/>
      <c r="IDZ177" s="71"/>
      <c r="IEA177" s="71"/>
      <c r="IEB177" s="72"/>
      <c r="IEC177" s="72"/>
      <c r="IED177" s="72"/>
      <c r="IEE177" s="72"/>
      <c r="IEF177" s="72"/>
      <c r="IEG177" s="72"/>
      <c r="IEH177" s="72"/>
      <c r="IEI177" s="72"/>
      <c r="IEJ177" s="72"/>
      <c r="IEK177" s="71"/>
      <c r="IEL177" s="71"/>
      <c r="IEM177" s="71"/>
      <c r="IEN177" s="71"/>
      <c r="IEO177" s="71"/>
      <c r="IEP177" s="71"/>
      <c r="IEQ177" s="71"/>
      <c r="IER177" s="72"/>
      <c r="IES177" s="72"/>
      <c r="IET177" s="72"/>
      <c r="IEU177" s="72"/>
      <c r="IEV177" s="72"/>
      <c r="IEW177" s="72"/>
      <c r="IEX177" s="72"/>
      <c r="IEY177" s="72"/>
      <c r="IEZ177" s="72"/>
      <c r="IFA177" s="71"/>
      <c r="IFB177" s="71"/>
      <c r="IFC177" s="71"/>
      <c r="IFD177" s="71"/>
      <c r="IFE177" s="71"/>
      <c r="IFF177" s="71"/>
      <c r="IFG177" s="71"/>
      <c r="IFH177" s="72"/>
      <c r="IFI177" s="72"/>
      <c r="IFJ177" s="72"/>
      <c r="IFK177" s="72"/>
      <c r="IFL177" s="72"/>
      <c r="IFM177" s="72"/>
      <c r="IFN177" s="72"/>
      <c r="IFO177" s="72"/>
      <c r="IFP177" s="72"/>
      <c r="IFQ177" s="71"/>
      <c r="IFR177" s="71"/>
      <c r="IFS177" s="71"/>
      <c r="IFT177" s="71"/>
      <c r="IFU177" s="71"/>
      <c r="IFV177" s="71"/>
      <c r="IFW177" s="71"/>
      <c r="IFX177" s="72"/>
      <c r="IFY177" s="72"/>
      <c r="IFZ177" s="72"/>
      <c r="IGA177" s="72"/>
      <c r="IGB177" s="72"/>
      <c r="IGC177" s="72"/>
      <c r="IGD177" s="72"/>
      <c r="IGE177" s="72"/>
      <c r="IGF177" s="72"/>
      <c r="IGG177" s="71"/>
      <c r="IGH177" s="71"/>
      <c r="IGI177" s="71"/>
      <c r="IGJ177" s="71"/>
      <c r="IGK177" s="71"/>
      <c r="IGL177" s="71"/>
      <c r="IGM177" s="71"/>
      <c r="IGN177" s="72"/>
      <c r="IGO177" s="72"/>
      <c r="IGP177" s="72"/>
      <c r="IGQ177" s="72"/>
      <c r="IGR177" s="72"/>
      <c r="IGS177" s="72"/>
      <c r="IGT177" s="72"/>
      <c r="IGU177" s="72"/>
      <c r="IGV177" s="72"/>
      <c r="IGW177" s="71"/>
      <c r="IGX177" s="71"/>
      <c r="IGY177" s="71"/>
      <c r="IGZ177" s="71"/>
      <c r="IHA177" s="71"/>
      <c r="IHB177" s="71"/>
      <c r="IHC177" s="71"/>
      <c r="IHD177" s="72"/>
      <c r="IHE177" s="72"/>
      <c r="IHF177" s="72"/>
      <c r="IHG177" s="72"/>
      <c r="IHH177" s="72"/>
      <c r="IHI177" s="72"/>
      <c r="IHJ177" s="72"/>
      <c r="IHK177" s="72"/>
      <c r="IHL177" s="72"/>
      <c r="IHM177" s="71"/>
      <c r="IHN177" s="71"/>
      <c r="IHO177" s="71"/>
      <c r="IHP177" s="71"/>
      <c r="IHQ177" s="71"/>
      <c r="IHR177" s="71"/>
      <c r="IHS177" s="71"/>
      <c r="IHT177" s="72"/>
      <c r="IHU177" s="72"/>
      <c r="IHV177" s="72"/>
      <c r="IHW177" s="72"/>
      <c r="IHX177" s="72"/>
      <c r="IHY177" s="72"/>
      <c r="IHZ177" s="72"/>
      <c r="IIA177" s="72"/>
      <c r="IIB177" s="72"/>
      <c r="IIC177" s="71"/>
      <c r="IID177" s="71"/>
      <c r="IIE177" s="71"/>
      <c r="IIF177" s="71"/>
      <c r="IIG177" s="71"/>
      <c r="IIH177" s="71"/>
      <c r="III177" s="71"/>
      <c r="IIJ177" s="72"/>
      <c r="IIK177" s="72"/>
      <c r="IIL177" s="72"/>
      <c r="IIM177" s="72"/>
      <c r="IIN177" s="72"/>
      <c r="IIO177" s="72"/>
      <c r="IIP177" s="72"/>
      <c r="IIQ177" s="72"/>
      <c r="IIR177" s="72"/>
      <c r="IIS177" s="71"/>
      <c r="IIT177" s="71"/>
      <c r="IIU177" s="71"/>
      <c r="IIV177" s="71"/>
      <c r="IIW177" s="71"/>
      <c r="IIX177" s="71"/>
      <c r="IIY177" s="71"/>
      <c r="IIZ177" s="72"/>
      <c r="IJA177" s="72"/>
      <c r="IJB177" s="72"/>
      <c r="IJC177" s="72"/>
      <c r="IJD177" s="72"/>
      <c r="IJE177" s="72"/>
      <c r="IJF177" s="72"/>
      <c r="IJG177" s="72"/>
      <c r="IJH177" s="72"/>
      <c r="IJI177" s="71"/>
      <c r="IJJ177" s="71"/>
      <c r="IJK177" s="71"/>
      <c r="IJL177" s="71"/>
      <c r="IJM177" s="71"/>
      <c r="IJN177" s="71"/>
      <c r="IJO177" s="71"/>
      <c r="IJP177" s="72"/>
      <c r="IJQ177" s="72"/>
      <c r="IJR177" s="72"/>
      <c r="IJS177" s="72"/>
      <c r="IJT177" s="72"/>
      <c r="IJU177" s="72"/>
      <c r="IJV177" s="72"/>
      <c r="IJW177" s="72"/>
      <c r="IJX177" s="72"/>
      <c r="IJY177" s="71"/>
      <c r="IJZ177" s="71"/>
      <c r="IKA177" s="71"/>
      <c r="IKB177" s="71"/>
      <c r="IKC177" s="71"/>
      <c r="IKD177" s="71"/>
      <c r="IKE177" s="71"/>
      <c r="IKF177" s="72"/>
      <c r="IKG177" s="72"/>
      <c r="IKH177" s="72"/>
      <c r="IKI177" s="72"/>
      <c r="IKJ177" s="72"/>
      <c r="IKK177" s="72"/>
      <c r="IKL177" s="72"/>
      <c r="IKM177" s="72"/>
      <c r="IKN177" s="72"/>
      <c r="IKO177" s="71"/>
      <c r="IKP177" s="71"/>
      <c r="IKQ177" s="71"/>
      <c r="IKR177" s="71"/>
      <c r="IKS177" s="71"/>
      <c r="IKT177" s="71"/>
      <c r="IKU177" s="71"/>
      <c r="IKV177" s="72"/>
      <c r="IKW177" s="72"/>
      <c r="IKX177" s="72"/>
      <c r="IKY177" s="72"/>
      <c r="IKZ177" s="72"/>
      <c r="ILA177" s="72"/>
      <c r="ILB177" s="72"/>
      <c r="ILC177" s="72"/>
      <c r="ILD177" s="72"/>
      <c r="ILE177" s="71"/>
      <c r="ILF177" s="71"/>
      <c r="ILG177" s="71"/>
      <c r="ILH177" s="71"/>
      <c r="ILI177" s="71"/>
      <c r="ILJ177" s="71"/>
      <c r="ILK177" s="71"/>
      <c r="ILL177" s="72"/>
      <c r="ILM177" s="72"/>
      <c r="ILN177" s="72"/>
      <c r="ILO177" s="72"/>
      <c r="ILP177" s="72"/>
      <c r="ILQ177" s="72"/>
      <c r="ILR177" s="72"/>
      <c r="ILS177" s="72"/>
      <c r="ILT177" s="72"/>
      <c r="ILU177" s="71"/>
      <c r="ILV177" s="71"/>
      <c r="ILW177" s="71"/>
      <c r="ILX177" s="71"/>
      <c r="ILY177" s="71"/>
      <c r="ILZ177" s="71"/>
      <c r="IMA177" s="71"/>
      <c r="IMB177" s="72"/>
      <c r="IMC177" s="72"/>
      <c r="IMD177" s="72"/>
      <c r="IME177" s="72"/>
      <c r="IMF177" s="72"/>
      <c r="IMG177" s="72"/>
      <c r="IMH177" s="72"/>
      <c r="IMI177" s="72"/>
      <c r="IMJ177" s="72"/>
      <c r="IMK177" s="71"/>
      <c r="IML177" s="71"/>
      <c r="IMM177" s="71"/>
      <c r="IMN177" s="71"/>
      <c r="IMO177" s="71"/>
      <c r="IMP177" s="71"/>
      <c r="IMQ177" s="71"/>
      <c r="IMR177" s="72"/>
      <c r="IMS177" s="72"/>
      <c r="IMT177" s="72"/>
      <c r="IMU177" s="72"/>
      <c r="IMV177" s="72"/>
      <c r="IMW177" s="72"/>
      <c r="IMX177" s="72"/>
      <c r="IMY177" s="72"/>
      <c r="IMZ177" s="72"/>
      <c r="INA177" s="71"/>
      <c r="INB177" s="71"/>
      <c r="INC177" s="71"/>
      <c r="IND177" s="71"/>
      <c r="INE177" s="71"/>
      <c r="INF177" s="71"/>
      <c r="ING177" s="71"/>
      <c r="INH177" s="72"/>
      <c r="INI177" s="72"/>
      <c r="INJ177" s="72"/>
      <c r="INK177" s="72"/>
      <c r="INL177" s="72"/>
      <c r="INM177" s="72"/>
      <c r="INN177" s="72"/>
      <c r="INO177" s="72"/>
      <c r="INP177" s="72"/>
      <c r="INQ177" s="71"/>
      <c r="INR177" s="71"/>
      <c r="INS177" s="71"/>
      <c r="INT177" s="71"/>
      <c r="INU177" s="71"/>
      <c r="INV177" s="71"/>
      <c r="INW177" s="71"/>
      <c r="INX177" s="72"/>
      <c r="INY177" s="72"/>
      <c r="INZ177" s="72"/>
      <c r="IOA177" s="72"/>
      <c r="IOB177" s="72"/>
      <c r="IOC177" s="72"/>
      <c r="IOD177" s="72"/>
      <c r="IOE177" s="72"/>
      <c r="IOF177" s="72"/>
      <c r="IOG177" s="71"/>
      <c r="IOH177" s="71"/>
      <c r="IOI177" s="71"/>
      <c r="IOJ177" s="71"/>
      <c r="IOK177" s="71"/>
      <c r="IOL177" s="71"/>
      <c r="IOM177" s="71"/>
      <c r="ION177" s="72"/>
      <c r="IOO177" s="72"/>
      <c r="IOP177" s="72"/>
      <c r="IOQ177" s="72"/>
      <c r="IOR177" s="72"/>
      <c r="IOS177" s="72"/>
      <c r="IOT177" s="72"/>
      <c r="IOU177" s="72"/>
      <c r="IOV177" s="72"/>
      <c r="IOW177" s="71"/>
      <c r="IOX177" s="71"/>
      <c r="IOY177" s="71"/>
      <c r="IOZ177" s="71"/>
      <c r="IPA177" s="71"/>
      <c r="IPB177" s="71"/>
      <c r="IPC177" s="71"/>
      <c r="IPD177" s="72"/>
      <c r="IPE177" s="72"/>
      <c r="IPF177" s="72"/>
      <c r="IPG177" s="72"/>
      <c r="IPH177" s="72"/>
      <c r="IPI177" s="72"/>
      <c r="IPJ177" s="72"/>
      <c r="IPK177" s="72"/>
      <c r="IPL177" s="72"/>
      <c r="IPM177" s="71"/>
      <c r="IPN177" s="71"/>
      <c r="IPO177" s="71"/>
      <c r="IPP177" s="71"/>
      <c r="IPQ177" s="71"/>
      <c r="IPR177" s="71"/>
      <c r="IPS177" s="71"/>
      <c r="IPT177" s="72"/>
      <c r="IPU177" s="72"/>
      <c r="IPV177" s="72"/>
      <c r="IPW177" s="72"/>
      <c r="IPX177" s="72"/>
      <c r="IPY177" s="72"/>
      <c r="IPZ177" s="72"/>
      <c r="IQA177" s="72"/>
      <c r="IQB177" s="72"/>
      <c r="IQC177" s="71"/>
      <c r="IQD177" s="71"/>
      <c r="IQE177" s="71"/>
      <c r="IQF177" s="71"/>
      <c r="IQG177" s="71"/>
      <c r="IQH177" s="71"/>
      <c r="IQI177" s="71"/>
      <c r="IQJ177" s="72"/>
      <c r="IQK177" s="72"/>
      <c r="IQL177" s="72"/>
      <c r="IQM177" s="72"/>
      <c r="IQN177" s="72"/>
      <c r="IQO177" s="72"/>
      <c r="IQP177" s="72"/>
      <c r="IQQ177" s="72"/>
      <c r="IQR177" s="72"/>
      <c r="IQS177" s="71"/>
      <c r="IQT177" s="71"/>
      <c r="IQU177" s="71"/>
      <c r="IQV177" s="71"/>
      <c r="IQW177" s="71"/>
      <c r="IQX177" s="71"/>
      <c r="IQY177" s="71"/>
      <c r="IQZ177" s="72"/>
      <c r="IRA177" s="72"/>
      <c r="IRB177" s="72"/>
      <c r="IRC177" s="72"/>
      <c r="IRD177" s="72"/>
      <c r="IRE177" s="72"/>
      <c r="IRF177" s="72"/>
      <c r="IRG177" s="72"/>
      <c r="IRH177" s="72"/>
      <c r="IRI177" s="71"/>
      <c r="IRJ177" s="71"/>
      <c r="IRK177" s="71"/>
      <c r="IRL177" s="71"/>
      <c r="IRM177" s="71"/>
      <c r="IRN177" s="71"/>
      <c r="IRO177" s="71"/>
      <c r="IRP177" s="72"/>
      <c r="IRQ177" s="72"/>
      <c r="IRR177" s="72"/>
      <c r="IRS177" s="72"/>
      <c r="IRT177" s="72"/>
      <c r="IRU177" s="72"/>
      <c r="IRV177" s="72"/>
      <c r="IRW177" s="72"/>
      <c r="IRX177" s="72"/>
      <c r="IRY177" s="71"/>
      <c r="IRZ177" s="71"/>
      <c r="ISA177" s="71"/>
      <c r="ISB177" s="71"/>
      <c r="ISC177" s="71"/>
      <c r="ISD177" s="71"/>
      <c r="ISE177" s="71"/>
      <c r="ISF177" s="72"/>
      <c r="ISG177" s="72"/>
      <c r="ISH177" s="72"/>
      <c r="ISI177" s="72"/>
      <c r="ISJ177" s="72"/>
      <c r="ISK177" s="72"/>
      <c r="ISL177" s="72"/>
      <c r="ISM177" s="72"/>
      <c r="ISN177" s="72"/>
      <c r="ISO177" s="71"/>
      <c r="ISP177" s="71"/>
      <c r="ISQ177" s="71"/>
      <c r="ISR177" s="71"/>
      <c r="ISS177" s="71"/>
      <c r="IST177" s="71"/>
      <c r="ISU177" s="71"/>
      <c r="ISV177" s="72"/>
      <c r="ISW177" s="72"/>
      <c r="ISX177" s="72"/>
      <c r="ISY177" s="72"/>
      <c r="ISZ177" s="72"/>
      <c r="ITA177" s="72"/>
      <c r="ITB177" s="72"/>
      <c r="ITC177" s="72"/>
      <c r="ITD177" s="72"/>
      <c r="ITE177" s="71"/>
      <c r="ITF177" s="71"/>
      <c r="ITG177" s="71"/>
      <c r="ITH177" s="71"/>
      <c r="ITI177" s="71"/>
      <c r="ITJ177" s="71"/>
      <c r="ITK177" s="71"/>
      <c r="ITL177" s="72"/>
      <c r="ITM177" s="72"/>
      <c r="ITN177" s="72"/>
      <c r="ITO177" s="72"/>
      <c r="ITP177" s="72"/>
      <c r="ITQ177" s="72"/>
      <c r="ITR177" s="72"/>
      <c r="ITS177" s="72"/>
      <c r="ITT177" s="72"/>
      <c r="ITU177" s="71"/>
      <c r="ITV177" s="71"/>
      <c r="ITW177" s="71"/>
      <c r="ITX177" s="71"/>
      <c r="ITY177" s="71"/>
      <c r="ITZ177" s="71"/>
      <c r="IUA177" s="71"/>
      <c r="IUB177" s="72"/>
      <c r="IUC177" s="72"/>
      <c r="IUD177" s="72"/>
      <c r="IUE177" s="72"/>
      <c r="IUF177" s="72"/>
      <c r="IUG177" s="72"/>
      <c r="IUH177" s="72"/>
      <c r="IUI177" s="72"/>
      <c r="IUJ177" s="72"/>
      <c r="IUK177" s="71"/>
      <c r="IUL177" s="71"/>
      <c r="IUM177" s="71"/>
      <c r="IUN177" s="71"/>
      <c r="IUO177" s="71"/>
      <c r="IUP177" s="71"/>
      <c r="IUQ177" s="71"/>
      <c r="IUR177" s="72"/>
      <c r="IUS177" s="72"/>
      <c r="IUT177" s="72"/>
      <c r="IUU177" s="72"/>
      <c r="IUV177" s="72"/>
      <c r="IUW177" s="72"/>
      <c r="IUX177" s="72"/>
      <c r="IUY177" s="72"/>
      <c r="IUZ177" s="72"/>
      <c r="IVA177" s="71"/>
      <c r="IVB177" s="71"/>
      <c r="IVC177" s="71"/>
      <c r="IVD177" s="71"/>
      <c r="IVE177" s="71"/>
      <c r="IVF177" s="71"/>
      <c r="IVG177" s="71"/>
      <c r="IVH177" s="72"/>
      <c r="IVI177" s="72"/>
      <c r="IVJ177" s="72"/>
      <c r="IVK177" s="72"/>
      <c r="IVL177" s="72"/>
      <c r="IVM177" s="72"/>
      <c r="IVN177" s="72"/>
      <c r="IVO177" s="72"/>
      <c r="IVP177" s="72"/>
      <c r="IVQ177" s="71"/>
      <c r="IVR177" s="71"/>
      <c r="IVS177" s="71"/>
      <c r="IVT177" s="71"/>
      <c r="IVU177" s="71"/>
      <c r="IVV177" s="71"/>
      <c r="IVW177" s="71"/>
      <c r="IVX177" s="72"/>
      <c r="IVY177" s="72"/>
      <c r="IVZ177" s="72"/>
      <c r="IWA177" s="72"/>
      <c r="IWB177" s="72"/>
      <c r="IWC177" s="72"/>
      <c r="IWD177" s="72"/>
      <c r="IWE177" s="72"/>
      <c r="IWF177" s="72"/>
      <c r="IWG177" s="71"/>
      <c r="IWH177" s="71"/>
      <c r="IWI177" s="71"/>
      <c r="IWJ177" s="71"/>
      <c r="IWK177" s="71"/>
      <c r="IWL177" s="71"/>
      <c r="IWM177" s="71"/>
      <c r="IWN177" s="72"/>
      <c r="IWO177" s="72"/>
      <c r="IWP177" s="72"/>
      <c r="IWQ177" s="72"/>
      <c r="IWR177" s="72"/>
      <c r="IWS177" s="72"/>
      <c r="IWT177" s="72"/>
      <c r="IWU177" s="72"/>
      <c r="IWV177" s="72"/>
      <c r="IWW177" s="71"/>
      <c r="IWX177" s="71"/>
      <c r="IWY177" s="71"/>
      <c r="IWZ177" s="71"/>
      <c r="IXA177" s="71"/>
      <c r="IXB177" s="71"/>
      <c r="IXC177" s="71"/>
      <c r="IXD177" s="72"/>
      <c r="IXE177" s="72"/>
      <c r="IXF177" s="72"/>
      <c r="IXG177" s="72"/>
      <c r="IXH177" s="72"/>
      <c r="IXI177" s="72"/>
      <c r="IXJ177" s="72"/>
      <c r="IXK177" s="72"/>
      <c r="IXL177" s="72"/>
      <c r="IXM177" s="71"/>
      <c r="IXN177" s="71"/>
      <c r="IXO177" s="71"/>
      <c r="IXP177" s="71"/>
      <c r="IXQ177" s="71"/>
      <c r="IXR177" s="71"/>
      <c r="IXS177" s="71"/>
      <c r="IXT177" s="72"/>
      <c r="IXU177" s="72"/>
      <c r="IXV177" s="72"/>
      <c r="IXW177" s="72"/>
      <c r="IXX177" s="72"/>
      <c r="IXY177" s="72"/>
      <c r="IXZ177" s="72"/>
      <c r="IYA177" s="72"/>
      <c r="IYB177" s="72"/>
      <c r="IYC177" s="71"/>
      <c r="IYD177" s="71"/>
      <c r="IYE177" s="71"/>
      <c r="IYF177" s="71"/>
      <c r="IYG177" s="71"/>
      <c r="IYH177" s="71"/>
      <c r="IYI177" s="71"/>
      <c r="IYJ177" s="72"/>
      <c r="IYK177" s="72"/>
      <c r="IYL177" s="72"/>
      <c r="IYM177" s="72"/>
      <c r="IYN177" s="72"/>
      <c r="IYO177" s="72"/>
      <c r="IYP177" s="72"/>
      <c r="IYQ177" s="72"/>
      <c r="IYR177" s="72"/>
      <c r="IYS177" s="71"/>
      <c r="IYT177" s="71"/>
      <c r="IYU177" s="71"/>
      <c r="IYV177" s="71"/>
      <c r="IYW177" s="71"/>
      <c r="IYX177" s="71"/>
      <c r="IYY177" s="71"/>
      <c r="IYZ177" s="72"/>
      <c r="IZA177" s="72"/>
      <c r="IZB177" s="72"/>
      <c r="IZC177" s="72"/>
      <c r="IZD177" s="72"/>
      <c r="IZE177" s="72"/>
      <c r="IZF177" s="72"/>
      <c r="IZG177" s="72"/>
      <c r="IZH177" s="72"/>
      <c r="IZI177" s="71"/>
      <c r="IZJ177" s="71"/>
      <c r="IZK177" s="71"/>
      <c r="IZL177" s="71"/>
      <c r="IZM177" s="71"/>
      <c r="IZN177" s="71"/>
      <c r="IZO177" s="71"/>
      <c r="IZP177" s="72"/>
      <c r="IZQ177" s="72"/>
      <c r="IZR177" s="72"/>
      <c r="IZS177" s="72"/>
      <c r="IZT177" s="72"/>
      <c r="IZU177" s="72"/>
      <c r="IZV177" s="72"/>
      <c r="IZW177" s="72"/>
      <c r="IZX177" s="72"/>
      <c r="IZY177" s="71"/>
      <c r="IZZ177" s="71"/>
      <c r="JAA177" s="71"/>
      <c r="JAB177" s="71"/>
      <c r="JAC177" s="71"/>
      <c r="JAD177" s="71"/>
      <c r="JAE177" s="71"/>
      <c r="JAF177" s="72"/>
      <c r="JAG177" s="72"/>
      <c r="JAH177" s="72"/>
      <c r="JAI177" s="72"/>
      <c r="JAJ177" s="72"/>
      <c r="JAK177" s="72"/>
      <c r="JAL177" s="72"/>
      <c r="JAM177" s="72"/>
      <c r="JAN177" s="72"/>
      <c r="JAO177" s="71"/>
      <c r="JAP177" s="71"/>
      <c r="JAQ177" s="71"/>
      <c r="JAR177" s="71"/>
      <c r="JAS177" s="71"/>
      <c r="JAT177" s="71"/>
      <c r="JAU177" s="71"/>
      <c r="JAV177" s="72"/>
      <c r="JAW177" s="72"/>
      <c r="JAX177" s="72"/>
      <c r="JAY177" s="72"/>
      <c r="JAZ177" s="72"/>
      <c r="JBA177" s="72"/>
      <c r="JBB177" s="72"/>
      <c r="JBC177" s="72"/>
      <c r="JBD177" s="72"/>
      <c r="JBE177" s="71"/>
      <c r="JBF177" s="71"/>
      <c r="JBG177" s="71"/>
      <c r="JBH177" s="71"/>
      <c r="JBI177" s="71"/>
      <c r="JBJ177" s="71"/>
      <c r="JBK177" s="71"/>
      <c r="JBL177" s="72"/>
      <c r="JBM177" s="72"/>
      <c r="JBN177" s="72"/>
      <c r="JBO177" s="72"/>
      <c r="JBP177" s="72"/>
      <c r="JBQ177" s="72"/>
      <c r="JBR177" s="72"/>
      <c r="JBS177" s="72"/>
      <c r="JBT177" s="72"/>
      <c r="JBU177" s="71"/>
      <c r="JBV177" s="71"/>
      <c r="JBW177" s="71"/>
      <c r="JBX177" s="71"/>
      <c r="JBY177" s="71"/>
      <c r="JBZ177" s="71"/>
      <c r="JCA177" s="71"/>
      <c r="JCB177" s="72"/>
      <c r="JCC177" s="72"/>
      <c r="JCD177" s="72"/>
      <c r="JCE177" s="72"/>
      <c r="JCF177" s="72"/>
      <c r="JCG177" s="72"/>
      <c r="JCH177" s="72"/>
      <c r="JCI177" s="72"/>
      <c r="JCJ177" s="72"/>
      <c r="JCK177" s="71"/>
      <c r="JCL177" s="71"/>
      <c r="JCM177" s="71"/>
      <c r="JCN177" s="71"/>
      <c r="JCO177" s="71"/>
      <c r="JCP177" s="71"/>
      <c r="JCQ177" s="71"/>
      <c r="JCR177" s="72"/>
      <c r="JCS177" s="72"/>
      <c r="JCT177" s="72"/>
      <c r="JCU177" s="72"/>
      <c r="JCV177" s="72"/>
      <c r="JCW177" s="72"/>
      <c r="JCX177" s="72"/>
      <c r="JCY177" s="72"/>
      <c r="JCZ177" s="72"/>
      <c r="JDA177" s="71"/>
      <c r="JDB177" s="71"/>
      <c r="JDC177" s="71"/>
      <c r="JDD177" s="71"/>
      <c r="JDE177" s="71"/>
      <c r="JDF177" s="71"/>
      <c r="JDG177" s="71"/>
      <c r="JDH177" s="72"/>
      <c r="JDI177" s="72"/>
      <c r="JDJ177" s="72"/>
      <c r="JDK177" s="72"/>
      <c r="JDL177" s="72"/>
      <c r="JDM177" s="72"/>
      <c r="JDN177" s="72"/>
      <c r="JDO177" s="72"/>
      <c r="JDP177" s="72"/>
      <c r="JDQ177" s="71"/>
      <c r="JDR177" s="71"/>
      <c r="JDS177" s="71"/>
      <c r="JDT177" s="71"/>
      <c r="JDU177" s="71"/>
      <c r="JDV177" s="71"/>
      <c r="JDW177" s="71"/>
      <c r="JDX177" s="72"/>
      <c r="JDY177" s="72"/>
      <c r="JDZ177" s="72"/>
      <c r="JEA177" s="72"/>
      <c r="JEB177" s="72"/>
      <c r="JEC177" s="72"/>
      <c r="JED177" s="72"/>
      <c r="JEE177" s="72"/>
      <c r="JEF177" s="72"/>
      <c r="JEG177" s="71"/>
      <c r="JEH177" s="71"/>
      <c r="JEI177" s="71"/>
      <c r="JEJ177" s="71"/>
      <c r="JEK177" s="71"/>
      <c r="JEL177" s="71"/>
      <c r="JEM177" s="71"/>
      <c r="JEN177" s="72"/>
      <c r="JEO177" s="72"/>
      <c r="JEP177" s="72"/>
      <c r="JEQ177" s="72"/>
      <c r="JER177" s="72"/>
      <c r="JES177" s="72"/>
      <c r="JET177" s="72"/>
      <c r="JEU177" s="72"/>
      <c r="JEV177" s="72"/>
      <c r="JEW177" s="71"/>
      <c r="JEX177" s="71"/>
      <c r="JEY177" s="71"/>
      <c r="JEZ177" s="71"/>
      <c r="JFA177" s="71"/>
      <c r="JFB177" s="71"/>
      <c r="JFC177" s="71"/>
      <c r="JFD177" s="72"/>
      <c r="JFE177" s="72"/>
      <c r="JFF177" s="72"/>
      <c r="JFG177" s="72"/>
      <c r="JFH177" s="72"/>
      <c r="JFI177" s="72"/>
      <c r="JFJ177" s="72"/>
      <c r="JFK177" s="72"/>
      <c r="JFL177" s="72"/>
      <c r="JFM177" s="71"/>
      <c r="JFN177" s="71"/>
      <c r="JFO177" s="71"/>
      <c r="JFP177" s="71"/>
      <c r="JFQ177" s="71"/>
      <c r="JFR177" s="71"/>
      <c r="JFS177" s="71"/>
      <c r="JFT177" s="72"/>
      <c r="JFU177" s="72"/>
      <c r="JFV177" s="72"/>
      <c r="JFW177" s="72"/>
      <c r="JFX177" s="72"/>
      <c r="JFY177" s="72"/>
      <c r="JFZ177" s="72"/>
      <c r="JGA177" s="72"/>
      <c r="JGB177" s="72"/>
      <c r="JGC177" s="71"/>
      <c r="JGD177" s="71"/>
      <c r="JGE177" s="71"/>
      <c r="JGF177" s="71"/>
      <c r="JGG177" s="71"/>
      <c r="JGH177" s="71"/>
      <c r="JGI177" s="71"/>
      <c r="JGJ177" s="72"/>
      <c r="JGK177" s="72"/>
      <c r="JGL177" s="72"/>
      <c r="JGM177" s="72"/>
      <c r="JGN177" s="72"/>
      <c r="JGO177" s="72"/>
      <c r="JGP177" s="72"/>
      <c r="JGQ177" s="72"/>
      <c r="JGR177" s="72"/>
      <c r="JGS177" s="71"/>
      <c r="JGT177" s="71"/>
      <c r="JGU177" s="71"/>
      <c r="JGV177" s="71"/>
      <c r="JGW177" s="71"/>
      <c r="JGX177" s="71"/>
      <c r="JGY177" s="71"/>
      <c r="JGZ177" s="72"/>
      <c r="JHA177" s="72"/>
      <c r="JHB177" s="72"/>
      <c r="JHC177" s="72"/>
      <c r="JHD177" s="72"/>
      <c r="JHE177" s="72"/>
      <c r="JHF177" s="72"/>
      <c r="JHG177" s="72"/>
      <c r="JHH177" s="72"/>
      <c r="JHI177" s="71"/>
      <c r="JHJ177" s="71"/>
      <c r="JHK177" s="71"/>
      <c r="JHL177" s="71"/>
      <c r="JHM177" s="71"/>
      <c r="JHN177" s="71"/>
      <c r="JHO177" s="71"/>
      <c r="JHP177" s="72"/>
      <c r="JHQ177" s="72"/>
      <c r="JHR177" s="72"/>
      <c r="JHS177" s="72"/>
      <c r="JHT177" s="72"/>
      <c r="JHU177" s="72"/>
      <c r="JHV177" s="72"/>
      <c r="JHW177" s="72"/>
      <c r="JHX177" s="72"/>
      <c r="JHY177" s="71"/>
      <c r="JHZ177" s="71"/>
      <c r="JIA177" s="71"/>
      <c r="JIB177" s="71"/>
      <c r="JIC177" s="71"/>
      <c r="JID177" s="71"/>
      <c r="JIE177" s="71"/>
      <c r="JIF177" s="72"/>
      <c r="JIG177" s="72"/>
      <c r="JIH177" s="72"/>
      <c r="JII177" s="72"/>
      <c r="JIJ177" s="72"/>
      <c r="JIK177" s="72"/>
      <c r="JIL177" s="72"/>
      <c r="JIM177" s="72"/>
      <c r="JIN177" s="72"/>
      <c r="JIO177" s="71"/>
      <c r="JIP177" s="71"/>
      <c r="JIQ177" s="71"/>
      <c r="JIR177" s="71"/>
      <c r="JIS177" s="71"/>
      <c r="JIT177" s="71"/>
      <c r="JIU177" s="71"/>
      <c r="JIV177" s="72"/>
      <c r="JIW177" s="72"/>
      <c r="JIX177" s="72"/>
      <c r="JIY177" s="72"/>
      <c r="JIZ177" s="72"/>
      <c r="JJA177" s="72"/>
      <c r="JJB177" s="72"/>
      <c r="JJC177" s="72"/>
      <c r="JJD177" s="72"/>
      <c r="JJE177" s="71"/>
      <c r="JJF177" s="71"/>
      <c r="JJG177" s="71"/>
      <c r="JJH177" s="71"/>
      <c r="JJI177" s="71"/>
      <c r="JJJ177" s="71"/>
      <c r="JJK177" s="71"/>
      <c r="JJL177" s="72"/>
      <c r="JJM177" s="72"/>
      <c r="JJN177" s="72"/>
      <c r="JJO177" s="72"/>
      <c r="JJP177" s="72"/>
      <c r="JJQ177" s="72"/>
      <c r="JJR177" s="72"/>
      <c r="JJS177" s="72"/>
      <c r="JJT177" s="72"/>
      <c r="JJU177" s="71"/>
      <c r="JJV177" s="71"/>
      <c r="JJW177" s="71"/>
      <c r="JJX177" s="71"/>
      <c r="JJY177" s="71"/>
      <c r="JJZ177" s="71"/>
      <c r="JKA177" s="71"/>
      <c r="JKB177" s="72"/>
      <c r="JKC177" s="72"/>
      <c r="JKD177" s="72"/>
      <c r="JKE177" s="72"/>
      <c r="JKF177" s="72"/>
      <c r="JKG177" s="72"/>
      <c r="JKH177" s="72"/>
      <c r="JKI177" s="72"/>
      <c r="JKJ177" s="72"/>
      <c r="JKK177" s="71"/>
      <c r="JKL177" s="71"/>
      <c r="JKM177" s="71"/>
      <c r="JKN177" s="71"/>
      <c r="JKO177" s="71"/>
      <c r="JKP177" s="71"/>
      <c r="JKQ177" s="71"/>
      <c r="JKR177" s="72"/>
      <c r="JKS177" s="72"/>
      <c r="JKT177" s="72"/>
      <c r="JKU177" s="72"/>
      <c r="JKV177" s="72"/>
      <c r="JKW177" s="72"/>
      <c r="JKX177" s="72"/>
      <c r="JKY177" s="72"/>
      <c r="JKZ177" s="72"/>
      <c r="JLA177" s="71"/>
      <c r="JLB177" s="71"/>
      <c r="JLC177" s="71"/>
      <c r="JLD177" s="71"/>
      <c r="JLE177" s="71"/>
      <c r="JLF177" s="71"/>
      <c r="JLG177" s="71"/>
      <c r="JLH177" s="72"/>
      <c r="JLI177" s="72"/>
      <c r="JLJ177" s="72"/>
      <c r="JLK177" s="72"/>
      <c r="JLL177" s="72"/>
      <c r="JLM177" s="72"/>
      <c r="JLN177" s="72"/>
      <c r="JLO177" s="72"/>
      <c r="JLP177" s="72"/>
      <c r="JLQ177" s="71"/>
      <c r="JLR177" s="71"/>
      <c r="JLS177" s="71"/>
      <c r="JLT177" s="71"/>
      <c r="JLU177" s="71"/>
      <c r="JLV177" s="71"/>
      <c r="JLW177" s="71"/>
      <c r="JLX177" s="72"/>
      <c r="JLY177" s="72"/>
      <c r="JLZ177" s="72"/>
      <c r="JMA177" s="72"/>
      <c r="JMB177" s="72"/>
      <c r="JMC177" s="72"/>
      <c r="JMD177" s="72"/>
      <c r="JME177" s="72"/>
      <c r="JMF177" s="72"/>
      <c r="JMG177" s="71"/>
      <c r="JMH177" s="71"/>
      <c r="JMI177" s="71"/>
      <c r="JMJ177" s="71"/>
      <c r="JMK177" s="71"/>
      <c r="JML177" s="71"/>
      <c r="JMM177" s="71"/>
      <c r="JMN177" s="72"/>
      <c r="JMO177" s="72"/>
      <c r="JMP177" s="72"/>
      <c r="JMQ177" s="72"/>
      <c r="JMR177" s="72"/>
      <c r="JMS177" s="72"/>
      <c r="JMT177" s="72"/>
      <c r="JMU177" s="72"/>
      <c r="JMV177" s="72"/>
      <c r="JMW177" s="71"/>
      <c r="JMX177" s="71"/>
      <c r="JMY177" s="71"/>
      <c r="JMZ177" s="71"/>
      <c r="JNA177" s="71"/>
      <c r="JNB177" s="71"/>
      <c r="JNC177" s="71"/>
      <c r="JND177" s="72"/>
      <c r="JNE177" s="72"/>
      <c r="JNF177" s="72"/>
      <c r="JNG177" s="72"/>
      <c r="JNH177" s="72"/>
      <c r="JNI177" s="72"/>
      <c r="JNJ177" s="72"/>
      <c r="JNK177" s="72"/>
      <c r="JNL177" s="72"/>
      <c r="JNM177" s="71"/>
      <c r="JNN177" s="71"/>
      <c r="JNO177" s="71"/>
      <c r="JNP177" s="71"/>
      <c r="JNQ177" s="71"/>
      <c r="JNR177" s="71"/>
      <c r="JNS177" s="71"/>
      <c r="JNT177" s="72"/>
      <c r="JNU177" s="72"/>
      <c r="JNV177" s="72"/>
      <c r="JNW177" s="72"/>
      <c r="JNX177" s="72"/>
      <c r="JNY177" s="72"/>
      <c r="JNZ177" s="72"/>
      <c r="JOA177" s="72"/>
      <c r="JOB177" s="72"/>
      <c r="JOC177" s="71"/>
      <c r="JOD177" s="71"/>
      <c r="JOE177" s="71"/>
      <c r="JOF177" s="71"/>
      <c r="JOG177" s="71"/>
      <c r="JOH177" s="71"/>
      <c r="JOI177" s="71"/>
      <c r="JOJ177" s="72"/>
      <c r="JOK177" s="72"/>
      <c r="JOL177" s="72"/>
      <c r="JOM177" s="72"/>
      <c r="JON177" s="72"/>
      <c r="JOO177" s="72"/>
      <c r="JOP177" s="72"/>
      <c r="JOQ177" s="72"/>
      <c r="JOR177" s="72"/>
      <c r="JOS177" s="71"/>
      <c r="JOT177" s="71"/>
      <c r="JOU177" s="71"/>
      <c r="JOV177" s="71"/>
      <c r="JOW177" s="71"/>
      <c r="JOX177" s="71"/>
      <c r="JOY177" s="71"/>
      <c r="JOZ177" s="72"/>
      <c r="JPA177" s="72"/>
      <c r="JPB177" s="72"/>
      <c r="JPC177" s="72"/>
      <c r="JPD177" s="72"/>
      <c r="JPE177" s="72"/>
      <c r="JPF177" s="72"/>
      <c r="JPG177" s="72"/>
      <c r="JPH177" s="72"/>
      <c r="JPI177" s="71"/>
      <c r="JPJ177" s="71"/>
      <c r="JPK177" s="71"/>
      <c r="JPL177" s="71"/>
      <c r="JPM177" s="71"/>
      <c r="JPN177" s="71"/>
      <c r="JPO177" s="71"/>
      <c r="JPP177" s="72"/>
      <c r="JPQ177" s="72"/>
      <c r="JPR177" s="72"/>
      <c r="JPS177" s="72"/>
      <c r="JPT177" s="72"/>
      <c r="JPU177" s="72"/>
      <c r="JPV177" s="72"/>
      <c r="JPW177" s="72"/>
      <c r="JPX177" s="72"/>
      <c r="JPY177" s="71"/>
      <c r="JPZ177" s="71"/>
      <c r="JQA177" s="71"/>
      <c r="JQB177" s="71"/>
      <c r="JQC177" s="71"/>
      <c r="JQD177" s="71"/>
      <c r="JQE177" s="71"/>
      <c r="JQF177" s="72"/>
      <c r="JQG177" s="72"/>
      <c r="JQH177" s="72"/>
      <c r="JQI177" s="72"/>
      <c r="JQJ177" s="72"/>
      <c r="JQK177" s="72"/>
      <c r="JQL177" s="72"/>
      <c r="JQM177" s="72"/>
      <c r="JQN177" s="72"/>
      <c r="JQO177" s="71"/>
      <c r="JQP177" s="71"/>
      <c r="JQQ177" s="71"/>
      <c r="JQR177" s="71"/>
      <c r="JQS177" s="71"/>
      <c r="JQT177" s="71"/>
      <c r="JQU177" s="71"/>
      <c r="JQV177" s="72"/>
      <c r="JQW177" s="72"/>
      <c r="JQX177" s="72"/>
      <c r="JQY177" s="72"/>
      <c r="JQZ177" s="72"/>
      <c r="JRA177" s="72"/>
      <c r="JRB177" s="72"/>
      <c r="JRC177" s="72"/>
      <c r="JRD177" s="72"/>
      <c r="JRE177" s="71"/>
      <c r="JRF177" s="71"/>
      <c r="JRG177" s="71"/>
      <c r="JRH177" s="71"/>
      <c r="JRI177" s="71"/>
      <c r="JRJ177" s="71"/>
      <c r="JRK177" s="71"/>
      <c r="JRL177" s="72"/>
      <c r="JRM177" s="72"/>
      <c r="JRN177" s="72"/>
      <c r="JRO177" s="72"/>
      <c r="JRP177" s="72"/>
      <c r="JRQ177" s="72"/>
      <c r="JRR177" s="72"/>
      <c r="JRS177" s="72"/>
      <c r="JRT177" s="72"/>
      <c r="JRU177" s="71"/>
      <c r="JRV177" s="71"/>
      <c r="JRW177" s="71"/>
      <c r="JRX177" s="71"/>
      <c r="JRY177" s="71"/>
      <c r="JRZ177" s="71"/>
      <c r="JSA177" s="71"/>
      <c r="JSB177" s="72"/>
      <c r="JSC177" s="72"/>
      <c r="JSD177" s="72"/>
      <c r="JSE177" s="72"/>
      <c r="JSF177" s="72"/>
      <c r="JSG177" s="72"/>
      <c r="JSH177" s="72"/>
      <c r="JSI177" s="72"/>
      <c r="JSJ177" s="72"/>
      <c r="JSK177" s="71"/>
      <c r="JSL177" s="71"/>
      <c r="JSM177" s="71"/>
      <c r="JSN177" s="71"/>
      <c r="JSO177" s="71"/>
      <c r="JSP177" s="71"/>
      <c r="JSQ177" s="71"/>
      <c r="JSR177" s="72"/>
      <c r="JSS177" s="72"/>
      <c r="JST177" s="72"/>
      <c r="JSU177" s="72"/>
      <c r="JSV177" s="72"/>
      <c r="JSW177" s="72"/>
      <c r="JSX177" s="72"/>
      <c r="JSY177" s="72"/>
      <c r="JSZ177" s="72"/>
      <c r="JTA177" s="71"/>
      <c r="JTB177" s="71"/>
      <c r="JTC177" s="71"/>
      <c r="JTD177" s="71"/>
      <c r="JTE177" s="71"/>
      <c r="JTF177" s="71"/>
      <c r="JTG177" s="71"/>
      <c r="JTH177" s="72"/>
      <c r="JTI177" s="72"/>
      <c r="JTJ177" s="72"/>
      <c r="JTK177" s="72"/>
      <c r="JTL177" s="72"/>
      <c r="JTM177" s="72"/>
      <c r="JTN177" s="72"/>
      <c r="JTO177" s="72"/>
      <c r="JTP177" s="72"/>
      <c r="JTQ177" s="71"/>
      <c r="JTR177" s="71"/>
      <c r="JTS177" s="71"/>
      <c r="JTT177" s="71"/>
      <c r="JTU177" s="71"/>
      <c r="JTV177" s="71"/>
      <c r="JTW177" s="71"/>
      <c r="JTX177" s="72"/>
      <c r="JTY177" s="72"/>
      <c r="JTZ177" s="72"/>
      <c r="JUA177" s="72"/>
      <c r="JUB177" s="72"/>
      <c r="JUC177" s="72"/>
      <c r="JUD177" s="72"/>
      <c r="JUE177" s="72"/>
      <c r="JUF177" s="72"/>
      <c r="JUG177" s="71"/>
      <c r="JUH177" s="71"/>
      <c r="JUI177" s="71"/>
      <c r="JUJ177" s="71"/>
      <c r="JUK177" s="71"/>
      <c r="JUL177" s="71"/>
      <c r="JUM177" s="71"/>
      <c r="JUN177" s="72"/>
      <c r="JUO177" s="72"/>
      <c r="JUP177" s="72"/>
      <c r="JUQ177" s="72"/>
      <c r="JUR177" s="72"/>
      <c r="JUS177" s="72"/>
      <c r="JUT177" s="72"/>
      <c r="JUU177" s="72"/>
      <c r="JUV177" s="72"/>
      <c r="JUW177" s="71"/>
      <c r="JUX177" s="71"/>
      <c r="JUY177" s="71"/>
      <c r="JUZ177" s="71"/>
      <c r="JVA177" s="71"/>
      <c r="JVB177" s="71"/>
      <c r="JVC177" s="71"/>
      <c r="JVD177" s="72"/>
      <c r="JVE177" s="72"/>
      <c r="JVF177" s="72"/>
      <c r="JVG177" s="72"/>
      <c r="JVH177" s="72"/>
      <c r="JVI177" s="72"/>
      <c r="JVJ177" s="72"/>
      <c r="JVK177" s="72"/>
      <c r="JVL177" s="72"/>
      <c r="JVM177" s="71"/>
      <c r="JVN177" s="71"/>
      <c r="JVO177" s="71"/>
      <c r="JVP177" s="71"/>
      <c r="JVQ177" s="71"/>
      <c r="JVR177" s="71"/>
      <c r="JVS177" s="71"/>
      <c r="JVT177" s="72"/>
      <c r="JVU177" s="72"/>
      <c r="JVV177" s="72"/>
      <c r="JVW177" s="72"/>
      <c r="JVX177" s="72"/>
      <c r="JVY177" s="72"/>
      <c r="JVZ177" s="72"/>
      <c r="JWA177" s="72"/>
      <c r="JWB177" s="72"/>
      <c r="JWC177" s="71"/>
      <c r="JWD177" s="71"/>
      <c r="JWE177" s="71"/>
      <c r="JWF177" s="71"/>
      <c r="JWG177" s="71"/>
      <c r="JWH177" s="71"/>
      <c r="JWI177" s="71"/>
      <c r="JWJ177" s="72"/>
      <c r="JWK177" s="72"/>
      <c r="JWL177" s="72"/>
      <c r="JWM177" s="72"/>
      <c r="JWN177" s="72"/>
      <c r="JWO177" s="72"/>
      <c r="JWP177" s="72"/>
      <c r="JWQ177" s="72"/>
      <c r="JWR177" s="72"/>
      <c r="JWS177" s="71"/>
      <c r="JWT177" s="71"/>
      <c r="JWU177" s="71"/>
      <c r="JWV177" s="71"/>
      <c r="JWW177" s="71"/>
      <c r="JWX177" s="71"/>
      <c r="JWY177" s="71"/>
      <c r="JWZ177" s="72"/>
      <c r="JXA177" s="72"/>
      <c r="JXB177" s="72"/>
      <c r="JXC177" s="72"/>
      <c r="JXD177" s="72"/>
      <c r="JXE177" s="72"/>
      <c r="JXF177" s="72"/>
      <c r="JXG177" s="72"/>
      <c r="JXH177" s="72"/>
      <c r="JXI177" s="71"/>
      <c r="JXJ177" s="71"/>
      <c r="JXK177" s="71"/>
      <c r="JXL177" s="71"/>
      <c r="JXM177" s="71"/>
      <c r="JXN177" s="71"/>
      <c r="JXO177" s="71"/>
      <c r="JXP177" s="72"/>
      <c r="JXQ177" s="72"/>
      <c r="JXR177" s="72"/>
      <c r="JXS177" s="72"/>
      <c r="JXT177" s="72"/>
      <c r="JXU177" s="72"/>
      <c r="JXV177" s="72"/>
      <c r="JXW177" s="72"/>
      <c r="JXX177" s="72"/>
      <c r="JXY177" s="71"/>
      <c r="JXZ177" s="71"/>
      <c r="JYA177" s="71"/>
      <c r="JYB177" s="71"/>
      <c r="JYC177" s="71"/>
      <c r="JYD177" s="71"/>
      <c r="JYE177" s="71"/>
      <c r="JYF177" s="72"/>
      <c r="JYG177" s="72"/>
      <c r="JYH177" s="72"/>
      <c r="JYI177" s="72"/>
      <c r="JYJ177" s="72"/>
      <c r="JYK177" s="72"/>
      <c r="JYL177" s="72"/>
      <c r="JYM177" s="72"/>
      <c r="JYN177" s="72"/>
      <c r="JYO177" s="71"/>
      <c r="JYP177" s="71"/>
      <c r="JYQ177" s="71"/>
      <c r="JYR177" s="71"/>
      <c r="JYS177" s="71"/>
      <c r="JYT177" s="71"/>
      <c r="JYU177" s="71"/>
      <c r="JYV177" s="72"/>
      <c r="JYW177" s="72"/>
      <c r="JYX177" s="72"/>
      <c r="JYY177" s="72"/>
      <c r="JYZ177" s="72"/>
      <c r="JZA177" s="72"/>
      <c r="JZB177" s="72"/>
      <c r="JZC177" s="72"/>
      <c r="JZD177" s="72"/>
      <c r="JZE177" s="71"/>
      <c r="JZF177" s="71"/>
      <c r="JZG177" s="71"/>
      <c r="JZH177" s="71"/>
      <c r="JZI177" s="71"/>
      <c r="JZJ177" s="71"/>
      <c r="JZK177" s="71"/>
      <c r="JZL177" s="72"/>
      <c r="JZM177" s="72"/>
      <c r="JZN177" s="72"/>
      <c r="JZO177" s="72"/>
      <c r="JZP177" s="72"/>
      <c r="JZQ177" s="72"/>
      <c r="JZR177" s="72"/>
      <c r="JZS177" s="72"/>
      <c r="JZT177" s="72"/>
      <c r="JZU177" s="71"/>
      <c r="JZV177" s="71"/>
      <c r="JZW177" s="71"/>
      <c r="JZX177" s="71"/>
      <c r="JZY177" s="71"/>
      <c r="JZZ177" s="71"/>
      <c r="KAA177" s="71"/>
      <c r="KAB177" s="72"/>
      <c r="KAC177" s="72"/>
      <c r="KAD177" s="72"/>
      <c r="KAE177" s="72"/>
      <c r="KAF177" s="72"/>
      <c r="KAG177" s="72"/>
      <c r="KAH177" s="72"/>
      <c r="KAI177" s="72"/>
      <c r="KAJ177" s="72"/>
      <c r="KAK177" s="71"/>
      <c r="KAL177" s="71"/>
      <c r="KAM177" s="71"/>
      <c r="KAN177" s="71"/>
      <c r="KAO177" s="71"/>
      <c r="KAP177" s="71"/>
      <c r="KAQ177" s="71"/>
      <c r="KAR177" s="72"/>
      <c r="KAS177" s="72"/>
      <c r="KAT177" s="72"/>
      <c r="KAU177" s="72"/>
      <c r="KAV177" s="72"/>
      <c r="KAW177" s="72"/>
      <c r="KAX177" s="72"/>
      <c r="KAY177" s="72"/>
      <c r="KAZ177" s="72"/>
      <c r="KBA177" s="71"/>
      <c r="KBB177" s="71"/>
      <c r="KBC177" s="71"/>
      <c r="KBD177" s="71"/>
      <c r="KBE177" s="71"/>
      <c r="KBF177" s="71"/>
      <c r="KBG177" s="71"/>
      <c r="KBH177" s="72"/>
      <c r="KBI177" s="72"/>
      <c r="KBJ177" s="72"/>
      <c r="KBK177" s="72"/>
      <c r="KBL177" s="72"/>
      <c r="KBM177" s="72"/>
      <c r="KBN177" s="72"/>
      <c r="KBO177" s="72"/>
      <c r="KBP177" s="72"/>
      <c r="KBQ177" s="71"/>
      <c r="KBR177" s="71"/>
      <c r="KBS177" s="71"/>
      <c r="KBT177" s="71"/>
      <c r="KBU177" s="71"/>
      <c r="KBV177" s="71"/>
      <c r="KBW177" s="71"/>
      <c r="KBX177" s="72"/>
      <c r="KBY177" s="72"/>
      <c r="KBZ177" s="72"/>
      <c r="KCA177" s="72"/>
      <c r="KCB177" s="72"/>
      <c r="KCC177" s="72"/>
      <c r="KCD177" s="72"/>
      <c r="KCE177" s="72"/>
      <c r="KCF177" s="72"/>
      <c r="KCG177" s="71"/>
      <c r="KCH177" s="71"/>
      <c r="KCI177" s="71"/>
      <c r="KCJ177" s="71"/>
      <c r="KCK177" s="71"/>
      <c r="KCL177" s="71"/>
      <c r="KCM177" s="71"/>
      <c r="KCN177" s="72"/>
      <c r="KCO177" s="72"/>
      <c r="KCP177" s="72"/>
      <c r="KCQ177" s="72"/>
      <c r="KCR177" s="72"/>
      <c r="KCS177" s="72"/>
      <c r="KCT177" s="72"/>
      <c r="KCU177" s="72"/>
      <c r="KCV177" s="72"/>
      <c r="KCW177" s="71"/>
      <c r="KCX177" s="71"/>
      <c r="KCY177" s="71"/>
      <c r="KCZ177" s="71"/>
      <c r="KDA177" s="71"/>
      <c r="KDB177" s="71"/>
      <c r="KDC177" s="71"/>
      <c r="KDD177" s="72"/>
      <c r="KDE177" s="72"/>
      <c r="KDF177" s="72"/>
      <c r="KDG177" s="72"/>
      <c r="KDH177" s="72"/>
      <c r="KDI177" s="72"/>
      <c r="KDJ177" s="72"/>
      <c r="KDK177" s="72"/>
      <c r="KDL177" s="72"/>
      <c r="KDM177" s="71"/>
      <c r="KDN177" s="71"/>
      <c r="KDO177" s="71"/>
      <c r="KDP177" s="71"/>
      <c r="KDQ177" s="71"/>
      <c r="KDR177" s="71"/>
      <c r="KDS177" s="71"/>
      <c r="KDT177" s="72"/>
      <c r="KDU177" s="72"/>
      <c r="KDV177" s="72"/>
      <c r="KDW177" s="72"/>
      <c r="KDX177" s="72"/>
      <c r="KDY177" s="72"/>
      <c r="KDZ177" s="72"/>
      <c r="KEA177" s="72"/>
      <c r="KEB177" s="72"/>
      <c r="KEC177" s="71"/>
      <c r="KED177" s="71"/>
      <c r="KEE177" s="71"/>
      <c r="KEF177" s="71"/>
      <c r="KEG177" s="71"/>
      <c r="KEH177" s="71"/>
      <c r="KEI177" s="71"/>
      <c r="KEJ177" s="72"/>
      <c r="KEK177" s="72"/>
      <c r="KEL177" s="72"/>
      <c r="KEM177" s="72"/>
      <c r="KEN177" s="72"/>
      <c r="KEO177" s="72"/>
      <c r="KEP177" s="72"/>
      <c r="KEQ177" s="72"/>
      <c r="KER177" s="72"/>
      <c r="KES177" s="71"/>
      <c r="KET177" s="71"/>
      <c r="KEU177" s="71"/>
      <c r="KEV177" s="71"/>
      <c r="KEW177" s="71"/>
      <c r="KEX177" s="71"/>
      <c r="KEY177" s="71"/>
      <c r="KEZ177" s="72"/>
      <c r="KFA177" s="72"/>
      <c r="KFB177" s="72"/>
      <c r="KFC177" s="72"/>
      <c r="KFD177" s="72"/>
      <c r="KFE177" s="72"/>
      <c r="KFF177" s="72"/>
      <c r="KFG177" s="72"/>
      <c r="KFH177" s="72"/>
      <c r="KFI177" s="71"/>
      <c r="KFJ177" s="71"/>
      <c r="KFK177" s="71"/>
      <c r="KFL177" s="71"/>
      <c r="KFM177" s="71"/>
      <c r="KFN177" s="71"/>
      <c r="KFO177" s="71"/>
      <c r="KFP177" s="72"/>
      <c r="KFQ177" s="72"/>
      <c r="KFR177" s="72"/>
      <c r="KFS177" s="72"/>
      <c r="KFT177" s="72"/>
      <c r="KFU177" s="72"/>
      <c r="KFV177" s="72"/>
      <c r="KFW177" s="72"/>
      <c r="KFX177" s="72"/>
      <c r="KFY177" s="71"/>
      <c r="KFZ177" s="71"/>
      <c r="KGA177" s="71"/>
      <c r="KGB177" s="71"/>
      <c r="KGC177" s="71"/>
      <c r="KGD177" s="71"/>
      <c r="KGE177" s="71"/>
      <c r="KGF177" s="72"/>
      <c r="KGG177" s="72"/>
      <c r="KGH177" s="72"/>
      <c r="KGI177" s="72"/>
      <c r="KGJ177" s="72"/>
      <c r="KGK177" s="72"/>
      <c r="KGL177" s="72"/>
      <c r="KGM177" s="72"/>
      <c r="KGN177" s="72"/>
      <c r="KGO177" s="71"/>
      <c r="KGP177" s="71"/>
      <c r="KGQ177" s="71"/>
      <c r="KGR177" s="71"/>
      <c r="KGS177" s="71"/>
      <c r="KGT177" s="71"/>
      <c r="KGU177" s="71"/>
      <c r="KGV177" s="72"/>
      <c r="KGW177" s="72"/>
      <c r="KGX177" s="72"/>
      <c r="KGY177" s="72"/>
      <c r="KGZ177" s="72"/>
      <c r="KHA177" s="72"/>
      <c r="KHB177" s="72"/>
      <c r="KHC177" s="72"/>
      <c r="KHD177" s="72"/>
      <c r="KHE177" s="71"/>
      <c r="KHF177" s="71"/>
      <c r="KHG177" s="71"/>
      <c r="KHH177" s="71"/>
      <c r="KHI177" s="71"/>
      <c r="KHJ177" s="71"/>
      <c r="KHK177" s="71"/>
      <c r="KHL177" s="72"/>
      <c r="KHM177" s="72"/>
      <c r="KHN177" s="72"/>
      <c r="KHO177" s="72"/>
      <c r="KHP177" s="72"/>
      <c r="KHQ177" s="72"/>
      <c r="KHR177" s="72"/>
      <c r="KHS177" s="72"/>
      <c r="KHT177" s="72"/>
      <c r="KHU177" s="71"/>
      <c r="KHV177" s="71"/>
      <c r="KHW177" s="71"/>
      <c r="KHX177" s="71"/>
      <c r="KHY177" s="71"/>
      <c r="KHZ177" s="71"/>
      <c r="KIA177" s="71"/>
      <c r="KIB177" s="72"/>
      <c r="KIC177" s="72"/>
      <c r="KID177" s="72"/>
      <c r="KIE177" s="72"/>
      <c r="KIF177" s="72"/>
      <c r="KIG177" s="72"/>
      <c r="KIH177" s="72"/>
      <c r="KII177" s="72"/>
      <c r="KIJ177" s="72"/>
      <c r="KIK177" s="71"/>
      <c r="KIL177" s="71"/>
      <c r="KIM177" s="71"/>
      <c r="KIN177" s="71"/>
      <c r="KIO177" s="71"/>
      <c r="KIP177" s="71"/>
      <c r="KIQ177" s="71"/>
      <c r="KIR177" s="72"/>
      <c r="KIS177" s="72"/>
      <c r="KIT177" s="72"/>
      <c r="KIU177" s="72"/>
      <c r="KIV177" s="72"/>
      <c r="KIW177" s="72"/>
      <c r="KIX177" s="72"/>
      <c r="KIY177" s="72"/>
      <c r="KIZ177" s="72"/>
      <c r="KJA177" s="71"/>
      <c r="KJB177" s="71"/>
      <c r="KJC177" s="71"/>
      <c r="KJD177" s="71"/>
      <c r="KJE177" s="71"/>
      <c r="KJF177" s="71"/>
      <c r="KJG177" s="71"/>
      <c r="KJH177" s="72"/>
      <c r="KJI177" s="72"/>
      <c r="KJJ177" s="72"/>
      <c r="KJK177" s="72"/>
      <c r="KJL177" s="72"/>
      <c r="KJM177" s="72"/>
      <c r="KJN177" s="72"/>
      <c r="KJO177" s="72"/>
      <c r="KJP177" s="72"/>
      <c r="KJQ177" s="71"/>
      <c r="KJR177" s="71"/>
      <c r="KJS177" s="71"/>
      <c r="KJT177" s="71"/>
      <c r="KJU177" s="71"/>
      <c r="KJV177" s="71"/>
      <c r="KJW177" s="71"/>
      <c r="KJX177" s="72"/>
      <c r="KJY177" s="72"/>
      <c r="KJZ177" s="72"/>
      <c r="KKA177" s="72"/>
      <c r="KKB177" s="72"/>
      <c r="KKC177" s="72"/>
      <c r="KKD177" s="72"/>
      <c r="KKE177" s="72"/>
      <c r="KKF177" s="72"/>
      <c r="KKG177" s="71"/>
      <c r="KKH177" s="71"/>
      <c r="KKI177" s="71"/>
      <c r="KKJ177" s="71"/>
      <c r="KKK177" s="71"/>
      <c r="KKL177" s="71"/>
      <c r="KKM177" s="71"/>
      <c r="KKN177" s="72"/>
      <c r="KKO177" s="72"/>
      <c r="KKP177" s="72"/>
      <c r="KKQ177" s="72"/>
      <c r="KKR177" s="72"/>
      <c r="KKS177" s="72"/>
      <c r="KKT177" s="72"/>
      <c r="KKU177" s="72"/>
      <c r="KKV177" s="72"/>
      <c r="KKW177" s="71"/>
      <c r="KKX177" s="71"/>
      <c r="KKY177" s="71"/>
      <c r="KKZ177" s="71"/>
      <c r="KLA177" s="71"/>
      <c r="KLB177" s="71"/>
      <c r="KLC177" s="71"/>
      <c r="KLD177" s="72"/>
      <c r="KLE177" s="72"/>
      <c r="KLF177" s="72"/>
      <c r="KLG177" s="72"/>
      <c r="KLH177" s="72"/>
      <c r="KLI177" s="72"/>
      <c r="KLJ177" s="72"/>
      <c r="KLK177" s="72"/>
      <c r="KLL177" s="72"/>
      <c r="KLM177" s="71"/>
      <c r="KLN177" s="71"/>
      <c r="KLO177" s="71"/>
      <c r="KLP177" s="71"/>
      <c r="KLQ177" s="71"/>
      <c r="KLR177" s="71"/>
      <c r="KLS177" s="71"/>
      <c r="KLT177" s="72"/>
      <c r="KLU177" s="72"/>
      <c r="KLV177" s="72"/>
      <c r="KLW177" s="72"/>
      <c r="KLX177" s="72"/>
      <c r="KLY177" s="72"/>
      <c r="KLZ177" s="72"/>
      <c r="KMA177" s="72"/>
      <c r="KMB177" s="72"/>
      <c r="KMC177" s="71"/>
      <c r="KMD177" s="71"/>
      <c r="KME177" s="71"/>
      <c r="KMF177" s="71"/>
      <c r="KMG177" s="71"/>
      <c r="KMH177" s="71"/>
      <c r="KMI177" s="71"/>
      <c r="KMJ177" s="72"/>
      <c r="KMK177" s="72"/>
      <c r="KML177" s="72"/>
      <c r="KMM177" s="72"/>
      <c r="KMN177" s="72"/>
      <c r="KMO177" s="72"/>
      <c r="KMP177" s="72"/>
      <c r="KMQ177" s="72"/>
      <c r="KMR177" s="72"/>
      <c r="KMS177" s="71"/>
      <c r="KMT177" s="71"/>
      <c r="KMU177" s="71"/>
      <c r="KMV177" s="71"/>
      <c r="KMW177" s="71"/>
      <c r="KMX177" s="71"/>
      <c r="KMY177" s="71"/>
      <c r="KMZ177" s="72"/>
      <c r="KNA177" s="72"/>
      <c r="KNB177" s="72"/>
      <c r="KNC177" s="72"/>
      <c r="KND177" s="72"/>
      <c r="KNE177" s="72"/>
      <c r="KNF177" s="72"/>
      <c r="KNG177" s="72"/>
      <c r="KNH177" s="72"/>
      <c r="KNI177" s="71"/>
      <c r="KNJ177" s="71"/>
      <c r="KNK177" s="71"/>
      <c r="KNL177" s="71"/>
      <c r="KNM177" s="71"/>
      <c r="KNN177" s="71"/>
      <c r="KNO177" s="71"/>
      <c r="KNP177" s="72"/>
      <c r="KNQ177" s="72"/>
      <c r="KNR177" s="72"/>
      <c r="KNS177" s="72"/>
      <c r="KNT177" s="72"/>
      <c r="KNU177" s="72"/>
      <c r="KNV177" s="72"/>
      <c r="KNW177" s="72"/>
      <c r="KNX177" s="72"/>
      <c r="KNY177" s="71"/>
      <c r="KNZ177" s="71"/>
      <c r="KOA177" s="71"/>
      <c r="KOB177" s="71"/>
      <c r="KOC177" s="71"/>
      <c r="KOD177" s="71"/>
      <c r="KOE177" s="71"/>
      <c r="KOF177" s="72"/>
      <c r="KOG177" s="72"/>
      <c r="KOH177" s="72"/>
      <c r="KOI177" s="72"/>
      <c r="KOJ177" s="72"/>
      <c r="KOK177" s="72"/>
      <c r="KOL177" s="72"/>
      <c r="KOM177" s="72"/>
      <c r="KON177" s="72"/>
      <c r="KOO177" s="71"/>
      <c r="KOP177" s="71"/>
      <c r="KOQ177" s="71"/>
      <c r="KOR177" s="71"/>
      <c r="KOS177" s="71"/>
      <c r="KOT177" s="71"/>
      <c r="KOU177" s="71"/>
      <c r="KOV177" s="72"/>
      <c r="KOW177" s="72"/>
      <c r="KOX177" s="72"/>
      <c r="KOY177" s="72"/>
      <c r="KOZ177" s="72"/>
      <c r="KPA177" s="72"/>
      <c r="KPB177" s="72"/>
      <c r="KPC177" s="72"/>
      <c r="KPD177" s="72"/>
      <c r="KPE177" s="71"/>
      <c r="KPF177" s="71"/>
      <c r="KPG177" s="71"/>
      <c r="KPH177" s="71"/>
      <c r="KPI177" s="71"/>
      <c r="KPJ177" s="71"/>
      <c r="KPK177" s="71"/>
      <c r="KPL177" s="72"/>
      <c r="KPM177" s="72"/>
      <c r="KPN177" s="72"/>
      <c r="KPO177" s="72"/>
      <c r="KPP177" s="72"/>
      <c r="KPQ177" s="72"/>
      <c r="KPR177" s="72"/>
      <c r="KPS177" s="72"/>
      <c r="KPT177" s="72"/>
      <c r="KPU177" s="71"/>
      <c r="KPV177" s="71"/>
      <c r="KPW177" s="71"/>
      <c r="KPX177" s="71"/>
      <c r="KPY177" s="71"/>
      <c r="KPZ177" s="71"/>
      <c r="KQA177" s="71"/>
      <c r="KQB177" s="72"/>
      <c r="KQC177" s="72"/>
      <c r="KQD177" s="72"/>
      <c r="KQE177" s="72"/>
      <c r="KQF177" s="72"/>
      <c r="KQG177" s="72"/>
      <c r="KQH177" s="72"/>
      <c r="KQI177" s="72"/>
      <c r="KQJ177" s="72"/>
      <c r="KQK177" s="71"/>
      <c r="KQL177" s="71"/>
      <c r="KQM177" s="71"/>
      <c r="KQN177" s="71"/>
      <c r="KQO177" s="71"/>
      <c r="KQP177" s="71"/>
      <c r="KQQ177" s="71"/>
      <c r="KQR177" s="72"/>
      <c r="KQS177" s="72"/>
      <c r="KQT177" s="72"/>
      <c r="KQU177" s="72"/>
      <c r="KQV177" s="72"/>
      <c r="KQW177" s="72"/>
      <c r="KQX177" s="72"/>
      <c r="KQY177" s="72"/>
      <c r="KQZ177" s="72"/>
      <c r="KRA177" s="71"/>
      <c r="KRB177" s="71"/>
      <c r="KRC177" s="71"/>
      <c r="KRD177" s="71"/>
      <c r="KRE177" s="71"/>
      <c r="KRF177" s="71"/>
      <c r="KRG177" s="71"/>
      <c r="KRH177" s="72"/>
      <c r="KRI177" s="72"/>
      <c r="KRJ177" s="72"/>
      <c r="KRK177" s="72"/>
      <c r="KRL177" s="72"/>
      <c r="KRM177" s="72"/>
      <c r="KRN177" s="72"/>
      <c r="KRO177" s="72"/>
      <c r="KRP177" s="72"/>
      <c r="KRQ177" s="71"/>
      <c r="KRR177" s="71"/>
      <c r="KRS177" s="71"/>
      <c r="KRT177" s="71"/>
      <c r="KRU177" s="71"/>
      <c r="KRV177" s="71"/>
      <c r="KRW177" s="71"/>
      <c r="KRX177" s="72"/>
      <c r="KRY177" s="72"/>
      <c r="KRZ177" s="72"/>
      <c r="KSA177" s="72"/>
      <c r="KSB177" s="72"/>
      <c r="KSC177" s="72"/>
      <c r="KSD177" s="72"/>
      <c r="KSE177" s="72"/>
      <c r="KSF177" s="72"/>
      <c r="KSG177" s="71"/>
      <c r="KSH177" s="71"/>
      <c r="KSI177" s="71"/>
      <c r="KSJ177" s="71"/>
      <c r="KSK177" s="71"/>
      <c r="KSL177" s="71"/>
      <c r="KSM177" s="71"/>
      <c r="KSN177" s="72"/>
      <c r="KSO177" s="72"/>
      <c r="KSP177" s="72"/>
      <c r="KSQ177" s="72"/>
      <c r="KSR177" s="72"/>
      <c r="KSS177" s="72"/>
      <c r="KST177" s="72"/>
      <c r="KSU177" s="72"/>
      <c r="KSV177" s="72"/>
      <c r="KSW177" s="71"/>
      <c r="KSX177" s="71"/>
      <c r="KSY177" s="71"/>
      <c r="KSZ177" s="71"/>
      <c r="KTA177" s="71"/>
      <c r="KTB177" s="71"/>
      <c r="KTC177" s="71"/>
      <c r="KTD177" s="72"/>
      <c r="KTE177" s="72"/>
      <c r="KTF177" s="72"/>
      <c r="KTG177" s="72"/>
      <c r="KTH177" s="72"/>
      <c r="KTI177" s="72"/>
      <c r="KTJ177" s="72"/>
      <c r="KTK177" s="72"/>
      <c r="KTL177" s="72"/>
      <c r="KTM177" s="71"/>
      <c r="KTN177" s="71"/>
      <c r="KTO177" s="71"/>
      <c r="KTP177" s="71"/>
      <c r="KTQ177" s="71"/>
      <c r="KTR177" s="71"/>
      <c r="KTS177" s="71"/>
      <c r="KTT177" s="72"/>
      <c r="KTU177" s="72"/>
      <c r="KTV177" s="72"/>
      <c r="KTW177" s="72"/>
      <c r="KTX177" s="72"/>
      <c r="KTY177" s="72"/>
      <c r="KTZ177" s="72"/>
      <c r="KUA177" s="72"/>
      <c r="KUB177" s="72"/>
      <c r="KUC177" s="71"/>
      <c r="KUD177" s="71"/>
      <c r="KUE177" s="71"/>
      <c r="KUF177" s="71"/>
      <c r="KUG177" s="71"/>
      <c r="KUH177" s="71"/>
      <c r="KUI177" s="71"/>
      <c r="KUJ177" s="72"/>
      <c r="KUK177" s="72"/>
      <c r="KUL177" s="72"/>
      <c r="KUM177" s="72"/>
      <c r="KUN177" s="72"/>
      <c r="KUO177" s="72"/>
      <c r="KUP177" s="72"/>
      <c r="KUQ177" s="72"/>
      <c r="KUR177" s="72"/>
      <c r="KUS177" s="71"/>
      <c r="KUT177" s="71"/>
      <c r="KUU177" s="71"/>
      <c r="KUV177" s="71"/>
      <c r="KUW177" s="71"/>
      <c r="KUX177" s="71"/>
      <c r="KUY177" s="71"/>
      <c r="KUZ177" s="72"/>
      <c r="KVA177" s="72"/>
      <c r="KVB177" s="72"/>
      <c r="KVC177" s="72"/>
      <c r="KVD177" s="72"/>
      <c r="KVE177" s="72"/>
      <c r="KVF177" s="72"/>
      <c r="KVG177" s="72"/>
      <c r="KVH177" s="72"/>
      <c r="KVI177" s="71"/>
      <c r="KVJ177" s="71"/>
      <c r="KVK177" s="71"/>
      <c r="KVL177" s="71"/>
      <c r="KVM177" s="71"/>
      <c r="KVN177" s="71"/>
      <c r="KVO177" s="71"/>
      <c r="KVP177" s="72"/>
      <c r="KVQ177" s="72"/>
      <c r="KVR177" s="72"/>
      <c r="KVS177" s="72"/>
      <c r="KVT177" s="72"/>
      <c r="KVU177" s="72"/>
      <c r="KVV177" s="72"/>
      <c r="KVW177" s="72"/>
      <c r="KVX177" s="72"/>
      <c r="KVY177" s="71"/>
      <c r="KVZ177" s="71"/>
      <c r="KWA177" s="71"/>
      <c r="KWB177" s="71"/>
      <c r="KWC177" s="71"/>
      <c r="KWD177" s="71"/>
      <c r="KWE177" s="71"/>
      <c r="KWF177" s="72"/>
      <c r="KWG177" s="72"/>
      <c r="KWH177" s="72"/>
      <c r="KWI177" s="72"/>
      <c r="KWJ177" s="72"/>
      <c r="KWK177" s="72"/>
      <c r="KWL177" s="72"/>
      <c r="KWM177" s="72"/>
      <c r="KWN177" s="72"/>
      <c r="KWO177" s="71"/>
      <c r="KWP177" s="71"/>
      <c r="KWQ177" s="71"/>
      <c r="KWR177" s="71"/>
      <c r="KWS177" s="71"/>
      <c r="KWT177" s="71"/>
      <c r="KWU177" s="71"/>
      <c r="KWV177" s="72"/>
      <c r="KWW177" s="72"/>
      <c r="KWX177" s="72"/>
      <c r="KWY177" s="72"/>
      <c r="KWZ177" s="72"/>
      <c r="KXA177" s="72"/>
      <c r="KXB177" s="72"/>
      <c r="KXC177" s="72"/>
      <c r="KXD177" s="72"/>
      <c r="KXE177" s="71"/>
      <c r="KXF177" s="71"/>
      <c r="KXG177" s="71"/>
      <c r="KXH177" s="71"/>
      <c r="KXI177" s="71"/>
      <c r="KXJ177" s="71"/>
      <c r="KXK177" s="71"/>
      <c r="KXL177" s="72"/>
      <c r="KXM177" s="72"/>
      <c r="KXN177" s="72"/>
      <c r="KXO177" s="72"/>
      <c r="KXP177" s="72"/>
      <c r="KXQ177" s="72"/>
      <c r="KXR177" s="72"/>
      <c r="KXS177" s="72"/>
      <c r="KXT177" s="72"/>
      <c r="KXU177" s="71"/>
      <c r="KXV177" s="71"/>
      <c r="KXW177" s="71"/>
      <c r="KXX177" s="71"/>
      <c r="KXY177" s="71"/>
      <c r="KXZ177" s="71"/>
      <c r="KYA177" s="71"/>
      <c r="KYB177" s="72"/>
      <c r="KYC177" s="72"/>
      <c r="KYD177" s="72"/>
      <c r="KYE177" s="72"/>
      <c r="KYF177" s="72"/>
      <c r="KYG177" s="72"/>
      <c r="KYH177" s="72"/>
      <c r="KYI177" s="72"/>
      <c r="KYJ177" s="72"/>
      <c r="KYK177" s="71"/>
      <c r="KYL177" s="71"/>
      <c r="KYM177" s="71"/>
      <c r="KYN177" s="71"/>
      <c r="KYO177" s="71"/>
      <c r="KYP177" s="71"/>
      <c r="KYQ177" s="71"/>
      <c r="KYR177" s="72"/>
      <c r="KYS177" s="72"/>
      <c r="KYT177" s="72"/>
      <c r="KYU177" s="72"/>
      <c r="KYV177" s="72"/>
      <c r="KYW177" s="72"/>
      <c r="KYX177" s="72"/>
      <c r="KYY177" s="72"/>
      <c r="KYZ177" s="72"/>
      <c r="KZA177" s="71"/>
      <c r="KZB177" s="71"/>
      <c r="KZC177" s="71"/>
      <c r="KZD177" s="71"/>
      <c r="KZE177" s="71"/>
      <c r="KZF177" s="71"/>
      <c r="KZG177" s="71"/>
      <c r="KZH177" s="72"/>
      <c r="KZI177" s="72"/>
      <c r="KZJ177" s="72"/>
      <c r="KZK177" s="72"/>
      <c r="KZL177" s="72"/>
      <c r="KZM177" s="72"/>
      <c r="KZN177" s="72"/>
      <c r="KZO177" s="72"/>
      <c r="KZP177" s="72"/>
      <c r="KZQ177" s="71"/>
      <c r="KZR177" s="71"/>
      <c r="KZS177" s="71"/>
      <c r="KZT177" s="71"/>
      <c r="KZU177" s="71"/>
      <c r="KZV177" s="71"/>
      <c r="KZW177" s="71"/>
      <c r="KZX177" s="72"/>
      <c r="KZY177" s="72"/>
      <c r="KZZ177" s="72"/>
      <c r="LAA177" s="72"/>
      <c r="LAB177" s="72"/>
      <c r="LAC177" s="72"/>
      <c r="LAD177" s="72"/>
      <c r="LAE177" s="72"/>
      <c r="LAF177" s="72"/>
      <c r="LAG177" s="71"/>
      <c r="LAH177" s="71"/>
      <c r="LAI177" s="71"/>
      <c r="LAJ177" s="71"/>
      <c r="LAK177" s="71"/>
      <c r="LAL177" s="71"/>
      <c r="LAM177" s="71"/>
      <c r="LAN177" s="72"/>
      <c r="LAO177" s="72"/>
      <c r="LAP177" s="72"/>
      <c r="LAQ177" s="72"/>
      <c r="LAR177" s="72"/>
      <c r="LAS177" s="72"/>
      <c r="LAT177" s="72"/>
      <c r="LAU177" s="72"/>
      <c r="LAV177" s="72"/>
      <c r="LAW177" s="71"/>
      <c r="LAX177" s="71"/>
      <c r="LAY177" s="71"/>
      <c r="LAZ177" s="71"/>
      <c r="LBA177" s="71"/>
      <c r="LBB177" s="71"/>
      <c r="LBC177" s="71"/>
      <c r="LBD177" s="72"/>
      <c r="LBE177" s="72"/>
      <c r="LBF177" s="72"/>
      <c r="LBG177" s="72"/>
      <c r="LBH177" s="72"/>
      <c r="LBI177" s="72"/>
      <c r="LBJ177" s="72"/>
      <c r="LBK177" s="72"/>
      <c r="LBL177" s="72"/>
      <c r="LBM177" s="71"/>
      <c r="LBN177" s="71"/>
      <c r="LBO177" s="71"/>
      <c r="LBP177" s="71"/>
      <c r="LBQ177" s="71"/>
      <c r="LBR177" s="71"/>
      <c r="LBS177" s="71"/>
      <c r="LBT177" s="72"/>
      <c r="LBU177" s="72"/>
      <c r="LBV177" s="72"/>
      <c r="LBW177" s="72"/>
      <c r="LBX177" s="72"/>
      <c r="LBY177" s="72"/>
      <c r="LBZ177" s="72"/>
      <c r="LCA177" s="72"/>
      <c r="LCB177" s="72"/>
      <c r="LCC177" s="71"/>
      <c r="LCD177" s="71"/>
      <c r="LCE177" s="71"/>
      <c r="LCF177" s="71"/>
      <c r="LCG177" s="71"/>
      <c r="LCH177" s="71"/>
      <c r="LCI177" s="71"/>
      <c r="LCJ177" s="72"/>
      <c r="LCK177" s="72"/>
      <c r="LCL177" s="72"/>
      <c r="LCM177" s="72"/>
      <c r="LCN177" s="72"/>
      <c r="LCO177" s="72"/>
      <c r="LCP177" s="72"/>
      <c r="LCQ177" s="72"/>
      <c r="LCR177" s="72"/>
      <c r="LCS177" s="71"/>
      <c r="LCT177" s="71"/>
      <c r="LCU177" s="71"/>
      <c r="LCV177" s="71"/>
      <c r="LCW177" s="71"/>
      <c r="LCX177" s="71"/>
      <c r="LCY177" s="71"/>
      <c r="LCZ177" s="72"/>
      <c r="LDA177" s="72"/>
      <c r="LDB177" s="72"/>
      <c r="LDC177" s="72"/>
      <c r="LDD177" s="72"/>
      <c r="LDE177" s="72"/>
      <c r="LDF177" s="72"/>
      <c r="LDG177" s="72"/>
      <c r="LDH177" s="72"/>
      <c r="LDI177" s="71"/>
      <c r="LDJ177" s="71"/>
      <c r="LDK177" s="71"/>
      <c r="LDL177" s="71"/>
      <c r="LDM177" s="71"/>
      <c r="LDN177" s="71"/>
      <c r="LDO177" s="71"/>
      <c r="LDP177" s="72"/>
      <c r="LDQ177" s="72"/>
      <c r="LDR177" s="72"/>
      <c r="LDS177" s="72"/>
      <c r="LDT177" s="72"/>
      <c r="LDU177" s="72"/>
      <c r="LDV177" s="72"/>
      <c r="LDW177" s="72"/>
      <c r="LDX177" s="72"/>
      <c r="LDY177" s="71"/>
      <c r="LDZ177" s="71"/>
      <c r="LEA177" s="71"/>
      <c r="LEB177" s="71"/>
      <c r="LEC177" s="71"/>
      <c r="LED177" s="71"/>
      <c r="LEE177" s="71"/>
      <c r="LEF177" s="72"/>
      <c r="LEG177" s="72"/>
      <c r="LEH177" s="72"/>
      <c r="LEI177" s="72"/>
      <c r="LEJ177" s="72"/>
      <c r="LEK177" s="72"/>
      <c r="LEL177" s="72"/>
      <c r="LEM177" s="72"/>
      <c r="LEN177" s="72"/>
      <c r="LEO177" s="71"/>
      <c r="LEP177" s="71"/>
      <c r="LEQ177" s="71"/>
      <c r="LER177" s="71"/>
      <c r="LES177" s="71"/>
      <c r="LET177" s="71"/>
      <c r="LEU177" s="71"/>
      <c r="LEV177" s="72"/>
      <c r="LEW177" s="72"/>
      <c r="LEX177" s="72"/>
      <c r="LEY177" s="72"/>
      <c r="LEZ177" s="72"/>
      <c r="LFA177" s="72"/>
      <c r="LFB177" s="72"/>
      <c r="LFC177" s="72"/>
      <c r="LFD177" s="72"/>
      <c r="LFE177" s="71"/>
      <c r="LFF177" s="71"/>
      <c r="LFG177" s="71"/>
      <c r="LFH177" s="71"/>
      <c r="LFI177" s="71"/>
      <c r="LFJ177" s="71"/>
      <c r="LFK177" s="71"/>
      <c r="LFL177" s="72"/>
      <c r="LFM177" s="72"/>
      <c r="LFN177" s="72"/>
      <c r="LFO177" s="72"/>
      <c r="LFP177" s="72"/>
      <c r="LFQ177" s="72"/>
      <c r="LFR177" s="72"/>
      <c r="LFS177" s="72"/>
      <c r="LFT177" s="72"/>
      <c r="LFU177" s="71"/>
      <c r="LFV177" s="71"/>
      <c r="LFW177" s="71"/>
      <c r="LFX177" s="71"/>
      <c r="LFY177" s="71"/>
      <c r="LFZ177" s="71"/>
      <c r="LGA177" s="71"/>
      <c r="LGB177" s="72"/>
      <c r="LGC177" s="72"/>
      <c r="LGD177" s="72"/>
      <c r="LGE177" s="72"/>
      <c r="LGF177" s="72"/>
      <c r="LGG177" s="72"/>
      <c r="LGH177" s="72"/>
      <c r="LGI177" s="72"/>
      <c r="LGJ177" s="72"/>
      <c r="LGK177" s="71"/>
      <c r="LGL177" s="71"/>
      <c r="LGM177" s="71"/>
      <c r="LGN177" s="71"/>
      <c r="LGO177" s="71"/>
      <c r="LGP177" s="71"/>
      <c r="LGQ177" s="71"/>
      <c r="LGR177" s="72"/>
      <c r="LGS177" s="72"/>
      <c r="LGT177" s="72"/>
      <c r="LGU177" s="72"/>
      <c r="LGV177" s="72"/>
      <c r="LGW177" s="72"/>
      <c r="LGX177" s="72"/>
      <c r="LGY177" s="72"/>
      <c r="LGZ177" s="72"/>
      <c r="LHA177" s="71"/>
      <c r="LHB177" s="71"/>
      <c r="LHC177" s="71"/>
      <c r="LHD177" s="71"/>
      <c r="LHE177" s="71"/>
      <c r="LHF177" s="71"/>
      <c r="LHG177" s="71"/>
      <c r="LHH177" s="72"/>
      <c r="LHI177" s="72"/>
      <c r="LHJ177" s="72"/>
      <c r="LHK177" s="72"/>
      <c r="LHL177" s="72"/>
      <c r="LHM177" s="72"/>
      <c r="LHN177" s="72"/>
      <c r="LHO177" s="72"/>
      <c r="LHP177" s="72"/>
      <c r="LHQ177" s="71"/>
      <c r="LHR177" s="71"/>
      <c r="LHS177" s="71"/>
      <c r="LHT177" s="71"/>
      <c r="LHU177" s="71"/>
      <c r="LHV177" s="71"/>
      <c r="LHW177" s="71"/>
      <c r="LHX177" s="72"/>
      <c r="LHY177" s="72"/>
      <c r="LHZ177" s="72"/>
      <c r="LIA177" s="72"/>
      <c r="LIB177" s="72"/>
      <c r="LIC177" s="72"/>
      <c r="LID177" s="72"/>
      <c r="LIE177" s="72"/>
      <c r="LIF177" s="72"/>
      <c r="LIG177" s="71"/>
      <c r="LIH177" s="71"/>
      <c r="LII177" s="71"/>
      <c r="LIJ177" s="71"/>
      <c r="LIK177" s="71"/>
      <c r="LIL177" s="71"/>
      <c r="LIM177" s="71"/>
      <c r="LIN177" s="72"/>
      <c r="LIO177" s="72"/>
      <c r="LIP177" s="72"/>
      <c r="LIQ177" s="72"/>
      <c r="LIR177" s="72"/>
      <c r="LIS177" s="72"/>
      <c r="LIT177" s="72"/>
      <c r="LIU177" s="72"/>
      <c r="LIV177" s="72"/>
      <c r="LIW177" s="71"/>
      <c r="LIX177" s="71"/>
      <c r="LIY177" s="71"/>
      <c r="LIZ177" s="71"/>
      <c r="LJA177" s="71"/>
      <c r="LJB177" s="71"/>
      <c r="LJC177" s="71"/>
      <c r="LJD177" s="72"/>
      <c r="LJE177" s="72"/>
      <c r="LJF177" s="72"/>
      <c r="LJG177" s="72"/>
      <c r="LJH177" s="72"/>
      <c r="LJI177" s="72"/>
      <c r="LJJ177" s="72"/>
      <c r="LJK177" s="72"/>
      <c r="LJL177" s="72"/>
      <c r="LJM177" s="71"/>
      <c r="LJN177" s="71"/>
      <c r="LJO177" s="71"/>
      <c r="LJP177" s="71"/>
      <c r="LJQ177" s="71"/>
      <c r="LJR177" s="71"/>
      <c r="LJS177" s="71"/>
      <c r="LJT177" s="72"/>
      <c r="LJU177" s="72"/>
      <c r="LJV177" s="72"/>
      <c r="LJW177" s="72"/>
      <c r="LJX177" s="72"/>
      <c r="LJY177" s="72"/>
      <c r="LJZ177" s="72"/>
      <c r="LKA177" s="72"/>
      <c r="LKB177" s="72"/>
      <c r="LKC177" s="71"/>
      <c r="LKD177" s="71"/>
      <c r="LKE177" s="71"/>
      <c r="LKF177" s="71"/>
      <c r="LKG177" s="71"/>
      <c r="LKH177" s="71"/>
      <c r="LKI177" s="71"/>
      <c r="LKJ177" s="72"/>
      <c r="LKK177" s="72"/>
      <c r="LKL177" s="72"/>
      <c r="LKM177" s="72"/>
      <c r="LKN177" s="72"/>
      <c r="LKO177" s="72"/>
      <c r="LKP177" s="72"/>
      <c r="LKQ177" s="72"/>
      <c r="LKR177" s="72"/>
      <c r="LKS177" s="71"/>
      <c r="LKT177" s="71"/>
      <c r="LKU177" s="71"/>
      <c r="LKV177" s="71"/>
      <c r="LKW177" s="71"/>
      <c r="LKX177" s="71"/>
      <c r="LKY177" s="71"/>
      <c r="LKZ177" s="72"/>
      <c r="LLA177" s="72"/>
      <c r="LLB177" s="72"/>
      <c r="LLC177" s="72"/>
      <c r="LLD177" s="72"/>
      <c r="LLE177" s="72"/>
      <c r="LLF177" s="72"/>
      <c r="LLG177" s="72"/>
      <c r="LLH177" s="72"/>
      <c r="LLI177" s="71"/>
      <c r="LLJ177" s="71"/>
      <c r="LLK177" s="71"/>
      <c r="LLL177" s="71"/>
      <c r="LLM177" s="71"/>
      <c r="LLN177" s="71"/>
      <c r="LLO177" s="71"/>
      <c r="LLP177" s="72"/>
      <c r="LLQ177" s="72"/>
      <c r="LLR177" s="72"/>
      <c r="LLS177" s="72"/>
      <c r="LLT177" s="72"/>
      <c r="LLU177" s="72"/>
      <c r="LLV177" s="72"/>
      <c r="LLW177" s="72"/>
      <c r="LLX177" s="72"/>
      <c r="LLY177" s="71"/>
      <c r="LLZ177" s="71"/>
      <c r="LMA177" s="71"/>
      <c r="LMB177" s="71"/>
      <c r="LMC177" s="71"/>
      <c r="LMD177" s="71"/>
      <c r="LME177" s="71"/>
      <c r="LMF177" s="72"/>
      <c r="LMG177" s="72"/>
      <c r="LMH177" s="72"/>
      <c r="LMI177" s="72"/>
      <c r="LMJ177" s="72"/>
      <c r="LMK177" s="72"/>
      <c r="LML177" s="72"/>
      <c r="LMM177" s="72"/>
      <c r="LMN177" s="72"/>
      <c r="LMO177" s="71"/>
      <c r="LMP177" s="71"/>
      <c r="LMQ177" s="71"/>
      <c r="LMR177" s="71"/>
      <c r="LMS177" s="71"/>
      <c r="LMT177" s="71"/>
      <c r="LMU177" s="71"/>
      <c r="LMV177" s="72"/>
      <c r="LMW177" s="72"/>
      <c r="LMX177" s="72"/>
      <c r="LMY177" s="72"/>
      <c r="LMZ177" s="72"/>
      <c r="LNA177" s="72"/>
      <c r="LNB177" s="72"/>
      <c r="LNC177" s="72"/>
      <c r="LND177" s="72"/>
      <c r="LNE177" s="71"/>
      <c r="LNF177" s="71"/>
      <c r="LNG177" s="71"/>
      <c r="LNH177" s="71"/>
      <c r="LNI177" s="71"/>
      <c r="LNJ177" s="71"/>
      <c r="LNK177" s="71"/>
      <c r="LNL177" s="72"/>
      <c r="LNM177" s="72"/>
      <c r="LNN177" s="72"/>
      <c r="LNO177" s="72"/>
      <c r="LNP177" s="72"/>
      <c r="LNQ177" s="72"/>
      <c r="LNR177" s="72"/>
      <c r="LNS177" s="72"/>
      <c r="LNT177" s="72"/>
      <c r="LNU177" s="71"/>
      <c r="LNV177" s="71"/>
      <c r="LNW177" s="71"/>
      <c r="LNX177" s="71"/>
      <c r="LNY177" s="71"/>
      <c r="LNZ177" s="71"/>
      <c r="LOA177" s="71"/>
      <c r="LOB177" s="72"/>
      <c r="LOC177" s="72"/>
      <c r="LOD177" s="72"/>
      <c r="LOE177" s="72"/>
      <c r="LOF177" s="72"/>
      <c r="LOG177" s="72"/>
      <c r="LOH177" s="72"/>
      <c r="LOI177" s="72"/>
      <c r="LOJ177" s="72"/>
      <c r="LOK177" s="71"/>
      <c r="LOL177" s="71"/>
      <c r="LOM177" s="71"/>
      <c r="LON177" s="71"/>
      <c r="LOO177" s="71"/>
      <c r="LOP177" s="71"/>
      <c r="LOQ177" s="71"/>
      <c r="LOR177" s="72"/>
      <c r="LOS177" s="72"/>
      <c r="LOT177" s="72"/>
      <c r="LOU177" s="72"/>
      <c r="LOV177" s="72"/>
      <c r="LOW177" s="72"/>
      <c r="LOX177" s="72"/>
      <c r="LOY177" s="72"/>
      <c r="LOZ177" s="72"/>
      <c r="LPA177" s="71"/>
      <c r="LPB177" s="71"/>
      <c r="LPC177" s="71"/>
      <c r="LPD177" s="71"/>
      <c r="LPE177" s="71"/>
      <c r="LPF177" s="71"/>
      <c r="LPG177" s="71"/>
      <c r="LPH177" s="72"/>
      <c r="LPI177" s="72"/>
      <c r="LPJ177" s="72"/>
      <c r="LPK177" s="72"/>
      <c r="LPL177" s="72"/>
      <c r="LPM177" s="72"/>
      <c r="LPN177" s="72"/>
      <c r="LPO177" s="72"/>
      <c r="LPP177" s="72"/>
      <c r="LPQ177" s="71"/>
      <c r="LPR177" s="71"/>
      <c r="LPS177" s="71"/>
      <c r="LPT177" s="71"/>
      <c r="LPU177" s="71"/>
      <c r="LPV177" s="71"/>
      <c r="LPW177" s="71"/>
      <c r="LPX177" s="72"/>
      <c r="LPY177" s="72"/>
      <c r="LPZ177" s="72"/>
      <c r="LQA177" s="72"/>
      <c r="LQB177" s="72"/>
      <c r="LQC177" s="72"/>
      <c r="LQD177" s="72"/>
      <c r="LQE177" s="72"/>
      <c r="LQF177" s="72"/>
      <c r="LQG177" s="71"/>
      <c r="LQH177" s="71"/>
      <c r="LQI177" s="71"/>
      <c r="LQJ177" s="71"/>
      <c r="LQK177" s="71"/>
      <c r="LQL177" s="71"/>
      <c r="LQM177" s="71"/>
      <c r="LQN177" s="72"/>
      <c r="LQO177" s="72"/>
      <c r="LQP177" s="72"/>
      <c r="LQQ177" s="72"/>
      <c r="LQR177" s="72"/>
      <c r="LQS177" s="72"/>
      <c r="LQT177" s="72"/>
      <c r="LQU177" s="72"/>
      <c r="LQV177" s="72"/>
      <c r="LQW177" s="71"/>
      <c r="LQX177" s="71"/>
      <c r="LQY177" s="71"/>
      <c r="LQZ177" s="71"/>
      <c r="LRA177" s="71"/>
      <c r="LRB177" s="71"/>
      <c r="LRC177" s="71"/>
      <c r="LRD177" s="72"/>
      <c r="LRE177" s="72"/>
      <c r="LRF177" s="72"/>
      <c r="LRG177" s="72"/>
      <c r="LRH177" s="72"/>
      <c r="LRI177" s="72"/>
      <c r="LRJ177" s="72"/>
      <c r="LRK177" s="72"/>
      <c r="LRL177" s="72"/>
      <c r="LRM177" s="71"/>
      <c r="LRN177" s="71"/>
      <c r="LRO177" s="71"/>
      <c r="LRP177" s="71"/>
      <c r="LRQ177" s="71"/>
      <c r="LRR177" s="71"/>
      <c r="LRS177" s="71"/>
      <c r="LRT177" s="72"/>
      <c r="LRU177" s="72"/>
      <c r="LRV177" s="72"/>
      <c r="LRW177" s="72"/>
      <c r="LRX177" s="72"/>
      <c r="LRY177" s="72"/>
      <c r="LRZ177" s="72"/>
      <c r="LSA177" s="72"/>
      <c r="LSB177" s="72"/>
      <c r="LSC177" s="71"/>
      <c r="LSD177" s="71"/>
      <c r="LSE177" s="71"/>
      <c r="LSF177" s="71"/>
      <c r="LSG177" s="71"/>
      <c r="LSH177" s="71"/>
      <c r="LSI177" s="71"/>
      <c r="LSJ177" s="72"/>
      <c r="LSK177" s="72"/>
      <c r="LSL177" s="72"/>
      <c r="LSM177" s="72"/>
      <c r="LSN177" s="72"/>
      <c r="LSO177" s="72"/>
      <c r="LSP177" s="72"/>
      <c r="LSQ177" s="72"/>
      <c r="LSR177" s="72"/>
      <c r="LSS177" s="71"/>
      <c r="LST177" s="71"/>
      <c r="LSU177" s="71"/>
      <c r="LSV177" s="71"/>
      <c r="LSW177" s="71"/>
      <c r="LSX177" s="71"/>
      <c r="LSY177" s="71"/>
      <c r="LSZ177" s="72"/>
      <c r="LTA177" s="72"/>
      <c r="LTB177" s="72"/>
      <c r="LTC177" s="72"/>
      <c r="LTD177" s="72"/>
      <c r="LTE177" s="72"/>
      <c r="LTF177" s="72"/>
      <c r="LTG177" s="72"/>
      <c r="LTH177" s="72"/>
      <c r="LTI177" s="71"/>
      <c r="LTJ177" s="71"/>
      <c r="LTK177" s="71"/>
      <c r="LTL177" s="71"/>
      <c r="LTM177" s="71"/>
      <c r="LTN177" s="71"/>
      <c r="LTO177" s="71"/>
      <c r="LTP177" s="72"/>
      <c r="LTQ177" s="72"/>
      <c r="LTR177" s="72"/>
      <c r="LTS177" s="72"/>
      <c r="LTT177" s="72"/>
      <c r="LTU177" s="72"/>
      <c r="LTV177" s="72"/>
      <c r="LTW177" s="72"/>
      <c r="LTX177" s="72"/>
      <c r="LTY177" s="71"/>
      <c r="LTZ177" s="71"/>
      <c r="LUA177" s="71"/>
      <c r="LUB177" s="71"/>
      <c r="LUC177" s="71"/>
      <c r="LUD177" s="71"/>
      <c r="LUE177" s="71"/>
      <c r="LUF177" s="72"/>
      <c r="LUG177" s="72"/>
      <c r="LUH177" s="72"/>
      <c r="LUI177" s="72"/>
      <c r="LUJ177" s="72"/>
      <c r="LUK177" s="72"/>
      <c r="LUL177" s="72"/>
      <c r="LUM177" s="72"/>
      <c r="LUN177" s="72"/>
      <c r="LUO177" s="71"/>
      <c r="LUP177" s="71"/>
      <c r="LUQ177" s="71"/>
      <c r="LUR177" s="71"/>
      <c r="LUS177" s="71"/>
      <c r="LUT177" s="71"/>
      <c r="LUU177" s="71"/>
      <c r="LUV177" s="72"/>
      <c r="LUW177" s="72"/>
      <c r="LUX177" s="72"/>
      <c r="LUY177" s="72"/>
      <c r="LUZ177" s="72"/>
      <c r="LVA177" s="72"/>
      <c r="LVB177" s="72"/>
      <c r="LVC177" s="72"/>
      <c r="LVD177" s="72"/>
      <c r="LVE177" s="71"/>
      <c r="LVF177" s="71"/>
      <c r="LVG177" s="71"/>
      <c r="LVH177" s="71"/>
      <c r="LVI177" s="71"/>
      <c r="LVJ177" s="71"/>
      <c r="LVK177" s="71"/>
      <c r="LVL177" s="72"/>
      <c r="LVM177" s="72"/>
      <c r="LVN177" s="72"/>
      <c r="LVO177" s="72"/>
      <c r="LVP177" s="72"/>
      <c r="LVQ177" s="72"/>
      <c r="LVR177" s="72"/>
      <c r="LVS177" s="72"/>
      <c r="LVT177" s="72"/>
      <c r="LVU177" s="71"/>
      <c r="LVV177" s="71"/>
      <c r="LVW177" s="71"/>
      <c r="LVX177" s="71"/>
      <c r="LVY177" s="71"/>
      <c r="LVZ177" s="71"/>
      <c r="LWA177" s="71"/>
      <c r="LWB177" s="72"/>
      <c r="LWC177" s="72"/>
      <c r="LWD177" s="72"/>
      <c r="LWE177" s="72"/>
      <c r="LWF177" s="72"/>
      <c r="LWG177" s="72"/>
      <c r="LWH177" s="72"/>
      <c r="LWI177" s="72"/>
      <c r="LWJ177" s="72"/>
      <c r="LWK177" s="71"/>
      <c r="LWL177" s="71"/>
      <c r="LWM177" s="71"/>
      <c r="LWN177" s="71"/>
      <c r="LWO177" s="71"/>
      <c r="LWP177" s="71"/>
      <c r="LWQ177" s="71"/>
      <c r="LWR177" s="72"/>
      <c r="LWS177" s="72"/>
      <c r="LWT177" s="72"/>
      <c r="LWU177" s="72"/>
      <c r="LWV177" s="72"/>
      <c r="LWW177" s="72"/>
      <c r="LWX177" s="72"/>
      <c r="LWY177" s="72"/>
      <c r="LWZ177" s="72"/>
      <c r="LXA177" s="71"/>
      <c r="LXB177" s="71"/>
      <c r="LXC177" s="71"/>
      <c r="LXD177" s="71"/>
      <c r="LXE177" s="71"/>
      <c r="LXF177" s="71"/>
      <c r="LXG177" s="71"/>
      <c r="LXH177" s="72"/>
      <c r="LXI177" s="72"/>
      <c r="LXJ177" s="72"/>
      <c r="LXK177" s="72"/>
      <c r="LXL177" s="72"/>
      <c r="LXM177" s="72"/>
      <c r="LXN177" s="72"/>
      <c r="LXO177" s="72"/>
      <c r="LXP177" s="72"/>
      <c r="LXQ177" s="71"/>
      <c r="LXR177" s="71"/>
      <c r="LXS177" s="71"/>
      <c r="LXT177" s="71"/>
      <c r="LXU177" s="71"/>
      <c r="LXV177" s="71"/>
      <c r="LXW177" s="71"/>
      <c r="LXX177" s="72"/>
      <c r="LXY177" s="72"/>
      <c r="LXZ177" s="72"/>
      <c r="LYA177" s="72"/>
      <c r="LYB177" s="72"/>
      <c r="LYC177" s="72"/>
      <c r="LYD177" s="72"/>
      <c r="LYE177" s="72"/>
      <c r="LYF177" s="72"/>
      <c r="LYG177" s="71"/>
      <c r="LYH177" s="71"/>
      <c r="LYI177" s="71"/>
      <c r="LYJ177" s="71"/>
      <c r="LYK177" s="71"/>
      <c r="LYL177" s="71"/>
      <c r="LYM177" s="71"/>
      <c r="LYN177" s="72"/>
      <c r="LYO177" s="72"/>
      <c r="LYP177" s="72"/>
      <c r="LYQ177" s="72"/>
      <c r="LYR177" s="72"/>
      <c r="LYS177" s="72"/>
      <c r="LYT177" s="72"/>
      <c r="LYU177" s="72"/>
      <c r="LYV177" s="72"/>
      <c r="LYW177" s="71"/>
      <c r="LYX177" s="71"/>
      <c r="LYY177" s="71"/>
      <c r="LYZ177" s="71"/>
      <c r="LZA177" s="71"/>
      <c r="LZB177" s="71"/>
      <c r="LZC177" s="71"/>
      <c r="LZD177" s="72"/>
      <c r="LZE177" s="72"/>
      <c r="LZF177" s="72"/>
      <c r="LZG177" s="72"/>
      <c r="LZH177" s="72"/>
      <c r="LZI177" s="72"/>
      <c r="LZJ177" s="72"/>
      <c r="LZK177" s="72"/>
      <c r="LZL177" s="72"/>
      <c r="LZM177" s="71"/>
      <c r="LZN177" s="71"/>
      <c r="LZO177" s="71"/>
      <c r="LZP177" s="71"/>
      <c r="LZQ177" s="71"/>
      <c r="LZR177" s="71"/>
      <c r="LZS177" s="71"/>
      <c r="LZT177" s="72"/>
      <c r="LZU177" s="72"/>
      <c r="LZV177" s="72"/>
      <c r="LZW177" s="72"/>
      <c r="LZX177" s="72"/>
      <c r="LZY177" s="72"/>
      <c r="LZZ177" s="72"/>
      <c r="MAA177" s="72"/>
      <c r="MAB177" s="72"/>
      <c r="MAC177" s="71"/>
      <c r="MAD177" s="71"/>
      <c r="MAE177" s="71"/>
      <c r="MAF177" s="71"/>
      <c r="MAG177" s="71"/>
      <c r="MAH177" s="71"/>
      <c r="MAI177" s="71"/>
      <c r="MAJ177" s="72"/>
      <c r="MAK177" s="72"/>
      <c r="MAL177" s="72"/>
      <c r="MAM177" s="72"/>
      <c r="MAN177" s="72"/>
      <c r="MAO177" s="72"/>
      <c r="MAP177" s="72"/>
      <c r="MAQ177" s="72"/>
      <c r="MAR177" s="72"/>
      <c r="MAS177" s="71"/>
      <c r="MAT177" s="71"/>
      <c r="MAU177" s="71"/>
      <c r="MAV177" s="71"/>
      <c r="MAW177" s="71"/>
      <c r="MAX177" s="71"/>
      <c r="MAY177" s="71"/>
      <c r="MAZ177" s="72"/>
      <c r="MBA177" s="72"/>
      <c r="MBB177" s="72"/>
      <c r="MBC177" s="72"/>
      <c r="MBD177" s="72"/>
      <c r="MBE177" s="72"/>
      <c r="MBF177" s="72"/>
      <c r="MBG177" s="72"/>
      <c r="MBH177" s="72"/>
      <c r="MBI177" s="71"/>
      <c r="MBJ177" s="71"/>
      <c r="MBK177" s="71"/>
      <c r="MBL177" s="71"/>
      <c r="MBM177" s="71"/>
      <c r="MBN177" s="71"/>
      <c r="MBO177" s="71"/>
      <c r="MBP177" s="72"/>
      <c r="MBQ177" s="72"/>
      <c r="MBR177" s="72"/>
      <c r="MBS177" s="72"/>
      <c r="MBT177" s="72"/>
      <c r="MBU177" s="72"/>
      <c r="MBV177" s="72"/>
      <c r="MBW177" s="72"/>
      <c r="MBX177" s="72"/>
      <c r="MBY177" s="71"/>
      <c r="MBZ177" s="71"/>
      <c r="MCA177" s="71"/>
      <c r="MCB177" s="71"/>
      <c r="MCC177" s="71"/>
      <c r="MCD177" s="71"/>
      <c r="MCE177" s="71"/>
      <c r="MCF177" s="72"/>
      <c r="MCG177" s="72"/>
      <c r="MCH177" s="72"/>
      <c r="MCI177" s="72"/>
      <c r="MCJ177" s="72"/>
      <c r="MCK177" s="72"/>
      <c r="MCL177" s="72"/>
      <c r="MCM177" s="72"/>
      <c r="MCN177" s="72"/>
      <c r="MCO177" s="71"/>
      <c r="MCP177" s="71"/>
      <c r="MCQ177" s="71"/>
      <c r="MCR177" s="71"/>
      <c r="MCS177" s="71"/>
      <c r="MCT177" s="71"/>
      <c r="MCU177" s="71"/>
      <c r="MCV177" s="72"/>
      <c r="MCW177" s="72"/>
      <c r="MCX177" s="72"/>
      <c r="MCY177" s="72"/>
      <c r="MCZ177" s="72"/>
      <c r="MDA177" s="72"/>
      <c r="MDB177" s="72"/>
      <c r="MDC177" s="72"/>
      <c r="MDD177" s="72"/>
      <c r="MDE177" s="71"/>
      <c r="MDF177" s="71"/>
      <c r="MDG177" s="71"/>
      <c r="MDH177" s="71"/>
      <c r="MDI177" s="71"/>
      <c r="MDJ177" s="71"/>
      <c r="MDK177" s="71"/>
      <c r="MDL177" s="72"/>
      <c r="MDM177" s="72"/>
      <c r="MDN177" s="72"/>
      <c r="MDO177" s="72"/>
      <c r="MDP177" s="72"/>
      <c r="MDQ177" s="72"/>
      <c r="MDR177" s="72"/>
      <c r="MDS177" s="72"/>
      <c r="MDT177" s="72"/>
      <c r="MDU177" s="71"/>
      <c r="MDV177" s="71"/>
      <c r="MDW177" s="71"/>
      <c r="MDX177" s="71"/>
      <c r="MDY177" s="71"/>
      <c r="MDZ177" s="71"/>
      <c r="MEA177" s="71"/>
      <c r="MEB177" s="72"/>
      <c r="MEC177" s="72"/>
      <c r="MED177" s="72"/>
      <c r="MEE177" s="72"/>
      <c r="MEF177" s="72"/>
      <c r="MEG177" s="72"/>
      <c r="MEH177" s="72"/>
      <c r="MEI177" s="72"/>
      <c r="MEJ177" s="72"/>
      <c r="MEK177" s="71"/>
      <c r="MEL177" s="71"/>
      <c r="MEM177" s="71"/>
      <c r="MEN177" s="71"/>
      <c r="MEO177" s="71"/>
      <c r="MEP177" s="71"/>
      <c r="MEQ177" s="71"/>
      <c r="MER177" s="72"/>
      <c r="MES177" s="72"/>
      <c r="MET177" s="72"/>
      <c r="MEU177" s="72"/>
      <c r="MEV177" s="72"/>
      <c r="MEW177" s="72"/>
      <c r="MEX177" s="72"/>
      <c r="MEY177" s="72"/>
      <c r="MEZ177" s="72"/>
      <c r="MFA177" s="71"/>
      <c r="MFB177" s="71"/>
      <c r="MFC177" s="71"/>
      <c r="MFD177" s="71"/>
      <c r="MFE177" s="71"/>
      <c r="MFF177" s="71"/>
      <c r="MFG177" s="71"/>
      <c r="MFH177" s="72"/>
      <c r="MFI177" s="72"/>
      <c r="MFJ177" s="72"/>
      <c r="MFK177" s="72"/>
      <c r="MFL177" s="72"/>
      <c r="MFM177" s="72"/>
      <c r="MFN177" s="72"/>
      <c r="MFO177" s="72"/>
      <c r="MFP177" s="72"/>
      <c r="MFQ177" s="71"/>
      <c r="MFR177" s="71"/>
      <c r="MFS177" s="71"/>
      <c r="MFT177" s="71"/>
      <c r="MFU177" s="71"/>
      <c r="MFV177" s="71"/>
      <c r="MFW177" s="71"/>
      <c r="MFX177" s="72"/>
      <c r="MFY177" s="72"/>
      <c r="MFZ177" s="72"/>
      <c r="MGA177" s="72"/>
      <c r="MGB177" s="72"/>
      <c r="MGC177" s="72"/>
      <c r="MGD177" s="72"/>
      <c r="MGE177" s="72"/>
      <c r="MGF177" s="72"/>
      <c r="MGG177" s="71"/>
      <c r="MGH177" s="71"/>
      <c r="MGI177" s="71"/>
      <c r="MGJ177" s="71"/>
      <c r="MGK177" s="71"/>
      <c r="MGL177" s="71"/>
      <c r="MGM177" s="71"/>
      <c r="MGN177" s="72"/>
      <c r="MGO177" s="72"/>
      <c r="MGP177" s="72"/>
      <c r="MGQ177" s="72"/>
      <c r="MGR177" s="72"/>
      <c r="MGS177" s="72"/>
      <c r="MGT177" s="72"/>
      <c r="MGU177" s="72"/>
      <c r="MGV177" s="72"/>
      <c r="MGW177" s="71"/>
      <c r="MGX177" s="71"/>
      <c r="MGY177" s="71"/>
      <c r="MGZ177" s="71"/>
      <c r="MHA177" s="71"/>
      <c r="MHB177" s="71"/>
      <c r="MHC177" s="71"/>
      <c r="MHD177" s="72"/>
      <c r="MHE177" s="72"/>
      <c r="MHF177" s="72"/>
      <c r="MHG177" s="72"/>
      <c r="MHH177" s="72"/>
      <c r="MHI177" s="72"/>
      <c r="MHJ177" s="72"/>
      <c r="MHK177" s="72"/>
      <c r="MHL177" s="72"/>
      <c r="MHM177" s="71"/>
      <c r="MHN177" s="71"/>
      <c r="MHO177" s="71"/>
      <c r="MHP177" s="71"/>
      <c r="MHQ177" s="71"/>
      <c r="MHR177" s="71"/>
      <c r="MHS177" s="71"/>
      <c r="MHT177" s="72"/>
      <c r="MHU177" s="72"/>
      <c r="MHV177" s="72"/>
      <c r="MHW177" s="72"/>
      <c r="MHX177" s="72"/>
      <c r="MHY177" s="72"/>
      <c r="MHZ177" s="72"/>
      <c r="MIA177" s="72"/>
      <c r="MIB177" s="72"/>
      <c r="MIC177" s="71"/>
      <c r="MID177" s="71"/>
      <c r="MIE177" s="71"/>
      <c r="MIF177" s="71"/>
      <c r="MIG177" s="71"/>
      <c r="MIH177" s="71"/>
      <c r="MII177" s="71"/>
      <c r="MIJ177" s="72"/>
      <c r="MIK177" s="72"/>
      <c r="MIL177" s="72"/>
      <c r="MIM177" s="72"/>
      <c r="MIN177" s="72"/>
      <c r="MIO177" s="72"/>
      <c r="MIP177" s="72"/>
      <c r="MIQ177" s="72"/>
      <c r="MIR177" s="72"/>
      <c r="MIS177" s="71"/>
      <c r="MIT177" s="71"/>
      <c r="MIU177" s="71"/>
      <c r="MIV177" s="71"/>
      <c r="MIW177" s="71"/>
      <c r="MIX177" s="71"/>
      <c r="MIY177" s="71"/>
      <c r="MIZ177" s="72"/>
      <c r="MJA177" s="72"/>
      <c r="MJB177" s="72"/>
      <c r="MJC177" s="72"/>
      <c r="MJD177" s="72"/>
      <c r="MJE177" s="72"/>
      <c r="MJF177" s="72"/>
      <c r="MJG177" s="72"/>
      <c r="MJH177" s="72"/>
      <c r="MJI177" s="71"/>
      <c r="MJJ177" s="71"/>
      <c r="MJK177" s="71"/>
      <c r="MJL177" s="71"/>
      <c r="MJM177" s="71"/>
      <c r="MJN177" s="71"/>
      <c r="MJO177" s="71"/>
      <c r="MJP177" s="72"/>
      <c r="MJQ177" s="72"/>
      <c r="MJR177" s="72"/>
      <c r="MJS177" s="72"/>
      <c r="MJT177" s="72"/>
      <c r="MJU177" s="72"/>
      <c r="MJV177" s="72"/>
      <c r="MJW177" s="72"/>
      <c r="MJX177" s="72"/>
      <c r="MJY177" s="71"/>
      <c r="MJZ177" s="71"/>
      <c r="MKA177" s="71"/>
      <c r="MKB177" s="71"/>
      <c r="MKC177" s="71"/>
      <c r="MKD177" s="71"/>
      <c r="MKE177" s="71"/>
      <c r="MKF177" s="72"/>
      <c r="MKG177" s="72"/>
      <c r="MKH177" s="72"/>
      <c r="MKI177" s="72"/>
      <c r="MKJ177" s="72"/>
      <c r="MKK177" s="72"/>
      <c r="MKL177" s="72"/>
      <c r="MKM177" s="72"/>
      <c r="MKN177" s="72"/>
      <c r="MKO177" s="71"/>
      <c r="MKP177" s="71"/>
      <c r="MKQ177" s="71"/>
      <c r="MKR177" s="71"/>
      <c r="MKS177" s="71"/>
      <c r="MKT177" s="71"/>
      <c r="MKU177" s="71"/>
      <c r="MKV177" s="72"/>
      <c r="MKW177" s="72"/>
      <c r="MKX177" s="72"/>
      <c r="MKY177" s="72"/>
      <c r="MKZ177" s="72"/>
      <c r="MLA177" s="72"/>
      <c r="MLB177" s="72"/>
      <c r="MLC177" s="72"/>
      <c r="MLD177" s="72"/>
      <c r="MLE177" s="71"/>
      <c r="MLF177" s="71"/>
      <c r="MLG177" s="71"/>
      <c r="MLH177" s="71"/>
      <c r="MLI177" s="71"/>
      <c r="MLJ177" s="71"/>
      <c r="MLK177" s="71"/>
      <c r="MLL177" s="72"/>
      <c r="MLM177" s="72"/>
      <c r="MLN177" s="72"/>
      <c r="MLO177" s="72"/>
      <c r="MLP177" s="72"/>
      <c r="MLQ177" s="72"/>
      <c r="MLR177" s="72"/>
      <c r="MLS177" s="72"/>
      <c r="MLT177" s="72"/>
      <c r="MLU177" s="71"/>
      <c r="MLV177" s="71"/>
      <c r="MLW177" s="71"/>
      <c r="MLX177" s="71"/>
      <c r="MLY177" s="71"/>
      <c r="MLZ177" s="71"/>
      <c r="MMA177" s="71"/>
      <c r="MMB177" s="72"/>
      <c r="MMC177" s="72"/>
      <c r="MMD177" s="72"/>
      <c r="MME177" s="72"/>
      <c r="MMF177" s="72"/>
      <c r="MMG177" s="72"/>
      <c r="MMH177" s="72"/>
      <c r="MMI177" s="72"/>
      <c r="MMJ177" s="72"/>
      <c r="MMK177" s="71"/>
      <c r="MML177" s="71"/>
      <c r="MMM177" s="71"/>
      <c r="MMN177" s="71"/>
      <c r="MMO177" s="71"/>
      <c r="MMP177" s="71"/>
      <c r="MMQ177" s="71"/>
      <c r="MMR177" s="72"/>
      <c r="MMS177" s="72"/>
      <c r="MMT177" s="72"/>
      <c r="MMU177" s="72"/>
      <c r="MMV177" s="72"/>
      <c r="MMW177" s="72"/>
      <c r="MMX177" s="72"/>
      <c r="MMY177" s="72"/>
      <c r="MMZ177" s="72"/>
      <c r="MNA177" s="71"/>
      <c r="MNB177" s="71"/>
      <c r="MNC177" s="71"/>
      <c r="MND177" s="71"/>
      <c r="MNE177" s="71"/>
      <c r="MNF177" s="71"/>
      <c r="MNG177" s="71"/>
      <c r="MNH177" s="72"/>
      <c r="MNI177" s="72"/>
      <c r="MNJ177" s="72"/>
      <c r="MNK177" s="72"/>
      <c r="MNL177" s="72"/>
      <c r="MNM177" s="72"/>
      <c r="MNN177" s="72"/>
      <c r="MNO177" s="72"/>
      <c r="MNP177" s="72"/>
      <c r="MNQ177" s="71"/>
      <c r="MNR177" s="71"/>
      <c r="MNS177" s="71"/>
      <c r="MNT177" s="71"/>
      <c r="MNU177" s="71"/>
      <c r="MNV177" s="71"/>
      <c r="MNW177" s="71"/>
      <c r="MNX177" s="72"/>
      <c r="MNY177" s="72"/>
      <c r="MNZ177" s="72"/>
      <c r="MOA177" s="72"/>
      <c r="MOB177" s="72"/>
      <c r="MOC177" s="72"/>
      <c r="MOD177" s="72"/>
      <c r="MOE177" s="72"/>
      <c r="MOF177" s="72"/>
      <c r="MOG177" s="71"/>
      <c r="MOH177" s="71"/>
      <c r="MOI177" s="71"/>
      <c r="MOJ177" s="71"/>
      <c r="MOK177" s="71"/>
      <c r="MOL177" s="71"/>
      <c r="MOM177" s="71"/>
      <c r="MON177" s="72"/>
      <c r="MOO177" s="72"/>
      <c r="MOP177" s="72"/>
      <c r="MOQ177" s="72"/>
      <c r="MOR177" s="72"/>
      <c r="MOS177" s="72"/>
      <c r="MOT177" s="72"/>
      <c r="MOU177" s="72"/>
      <c r="MOV177" s="72"/>
      <c r="MOW177" s="71"/>
      <c r="MOX177" s="71"/>
      <c r="MOY177" s="71"/>
      <c r="MOZ177" s="71"/>
      <c r="MPA177" s="71"/>
      <c r="MPB177" s="71"/>
      <c r="MPC177" s="71"/>
      <c r="MPD177" s="72"/>
      <c r="MPE177" s="72"/>
      <c r="MPF177" s="72"/>
      <c r="MPG177" s="72"/>
      <c r="MPH177" s="72"/>
      <c r="MPI177" s="72"/>
      <c r="MPJ177" s="72"/>
      <c r="MPK177" s="72"/>
      <c r="MPL177" s="72"/>
      <c r="MPM177" s="71"/>
      <c r="MPN177" s="71"/>
      <c r="MPO177" s="71"/>
      <c r="MPP177" s="71"/>
      <c r="MPQ177" s="71"/>
      <c r="MPR177" s="71"/>
      <c r="MPS177" s="71"/>
      <c r="MPT177" s="72"/>
      <c r="MPU177" s="72"/>
      <c r="MPV177" s="72"/>
      <c r="MPW177" s="72"/>
      <c r="MPX177" s="72"/>
      <c r="MPY177" s="72"/>
      <c r="MPZ177" s="72"/>
      <c r="MQA177" s="72"/>
      <c r="MQB177" s="72"/>
      <c r="MQC177" s="71"/>
      <c r="MQD177" s="71"/>
      <c r="MQE177" s="71"/>
      <c r="MQF177" s="71"/>
      <c r="MQG177" s="71"/>
      <c r="MQH177" s="71"/>
      <c r="MQI177" s="71"/>
      <c r="MQJ177" s="72"/>
      <c r="MQK177" s="72"/>
      <c r="MQL177" s="72"/>
      <c r="MQM177" s="72"/>
      <c r="MQN177" s="72"/>
      <c r="MQO177" s="72"/>
      <c r="MQP177" s="72"/>
      <c r="MQQ177" s="72"/>
      <c r="MQR177" s="72"/>
      <c r="MQS177" s="71"/>
      <c r="MQT177" s="71"/>
      <c r="MQU177" s="71"/>
      <c r="MQV177" s="71"/>
      <c r="MQW177" s="71"/>
      <c r="MQX177" s="71"/>
      <c r="MQY177" s="71"/>
      <c r="MQZ177" s="72"/>
      <c r="MRA177" s="72"/>
      <c r="MRB177" s="72"/>
      <c r="MRC177" s="72"/>
      <c r="MRD177" s="72"/>
      <c r="MRE177" s="72"/>
      <c r="MRF177" s="72"/>
      <c r="MRG177" s="72"/>
      <c r="MRH177" s="72"/>
      <c r="MRI177" s="71"/>
      <c r="MRJ177" s="71"/>
      <c r="MRK177" s="71"/>
      <c r="MRL177" s="71"/>
      <c r="MRM177" s="71"/>
      <c r="MRN177" s="71"/>
      <c r="MRO177" s="71"/>
      <c r="MRP177" s="72"/>
      <c r="MRQ177" s="72"/>
      <c r="MRR177" s="72"/>
      <c r="MRS177" s="72"/>
      <c r="MRT177" s="72"/>
      <c r="MRU177" s="72"/>
      <c r="MRV177" s="72"/>
      <c r="MRW177" s="72"/>
      <c r="MRX177" s="72"/>
      <c r="MRY177" s="71"/>
      <c r="MRZ177" s="71"/>
      <c r="MSA177" s="71"/>
      <c r="MSB177" s="71"/>
      <c r="MSC177" s="71"/>
      <c r="MSD177" s="71"/>
      <c r="MSE177" s="71"/>
      <c r="MSF177" s="72"/>
      <c r="MSG177" s="72"/>
      <c r="MSH177" s="72"/>
      <c r="MSI177" s="72"/>
      <c r="MSJ177" s="72"/>
      <c r="MSK177" s="72"/>
      <c r="MSL177" s="72"/>
      <c r="MSM177" s="72"/>
      <c r="MSN177" s="72"/>
      <c r="MSO177" s="71"/>
      <c r="MSP177" s="71"/>
      <c r="MSQ177" s="71"/>
      <c r="MSR177" s="71"/>
      <c r="MSS177" s="71"/>
      <c r="MST177" s="71"/>
      <c r="MSU177" s="71"/>
      <c r="MSV177" s="72"/>
      <c r="MSW177" s="72"/>
      <c r="MSX177" s="72"/>
      <c r="MSY177" s="72"/>
      <c r="MSZ177" s="72"/>
      <c r="MTA177" s="72"/>
      <c r="MTB177" s="72"/>
      <c r="MTC177" s="72"/>
      <c r="MTD177" s="72"/>
      <c r="MTE177" s="71"/>
      <c r="MTF177" s="71"/>
      <c r="MTG177" s="71"/>
      <c r="MTH177" s="71"/>
      <c r="MTI177" s="71"/>
      <c r="MTJ177" s="71"/>
      <c r="MTK177" s="71"/>
      <c r="MTL177" s="72"/>
      <c r="MTM177" s="72"/>
      <c r="MTN177" s="72"/>
      <c r="MTO177" s="72"/>
      <c r="MTP177" s="72"/>
      <c r="MTQ177" s="72"/>
      <c r="MTR177" s="72"/>
      <c r="MTS177" s="72"/>
      <c r="MTT177" s="72"/>
      <c r="MTU177" s="71"/>
      <c r="MTV177" s="71"/>
      <c r="MTW177" s="71"/>
      <c r="MTX177" s="71"/>
      <c r="MTY177" s="71"/>
      <c r="MTZ177" s="71"/>
      <c r="MUA177" s="71"/>
      <c r="MUB177" s="72"/>
      <c r="MUC177" s="72"/>
      <c r="MUD177" s="72"/>
      <c r="MUE177" s="72"/>
      <c r="MUF177" s="72"/>
      <c r="MUG177" s="72"/>
      <c r="MUH177" s="72"/>
      <c r="MUI177" s="72"/>
      <c r="MUJ177" s="72"/>
      <c r="MUK177" s="71"/>
      <c r="MUL177" s="71"/>
      <c r="MUM177" s="71"/>
      <c r="MUN177" s="71"/>
      <c r="MUO177" s="71"/>
      <c r="MUP177" s="71"/>
      <c r="MUQ177" s="71"/>
      <c r="MUR177" s="72"/>
      <c r="MUS177" s="72"/>
      <c r="MUT177" s="72"/>
      <c r="MUU177" s="72"/>
      <c r="MUV177" s="72"/>
      <c r="MUW177" s="72"/>
      <c r="MUX177" s="72"/>
      <c r="MUY177" s="72"/>
      <c r="MUZ177" s="72"/>
      <c r="MVA177" s="71"/>
      <c r="MVB177" s="71"/>
      <c r="MVC177" s="71"/>
      <c r="MVD177" s="71"/>
      <c r="MVE177" s="71"/>
      <c r="MVF177" s="71"/>
      <c r="MVG177" s="71"/>
      <c r="MVH177" s="72"/>
      <c r="MVI177" s="72"/>
      <c r="MVJ177" s="72"/>
      <c r="MVK177" s="72"/>
      <c r="MVL177" s="72"/>
      <c r="MVM177" s="72"/>
      <c r="MVN177" s="72"/>
      <c r="MVO177" s="72"/>
      <c r="MVP177" s="72"/>
      <c r="MVQ177" s="71"/>
      <c r="MVR177" s="71"/>
      <c r="MVS177" s="71"/>
      <c r="MVT177" s="71"/>
      <c r="MVU177" s="71"/>
      <c r="MVV177" s="71"/>
      <c r="MVW177" s="71"/>
      <c r="MVX177" s="72"/>
      <c r="MVY177" s="72"/>
      <c r="MVZ177" s="72"/>
      <c r="MWA177" s="72"/>
      <c r="MWB177" s="72"/>
      <c r="MWC177" s="72"/>
      <c r="MWD177" s="72"/>
      <c r="MWE177" s="72"/>
      <c r="MWF177" s="72"/>
      <c r="MWG177" s="71"/>
      <c r="MWH177" s="71"/>
      <c r="MWI177" s="71"/>
      <c r="MWJ177" s="71"/>
      <c r="MWK177" s="71"/>
      <c r="MWL177" s="71"/>
      <c r="MWM177" s="71"/>
      <c r="MWN177" s="72"/>
      <c r="MWO177" s="72"/>
      <c r="MWP177" s="72"/>
      <c r="MWQ177" s="72"/>
      <c r="MWR177" s="72"/>
      <c r="MWS177" s="72"/>
      <c r="MWT177" s="72"/>
      <c r="MWU177" s="72"/>
      <c r="MWV177" s="72"/>
      <c r="MWW177" s="71"/>
      <c r="MWX177" s="71"/>
      <c r="MWY177" s="71"/>
      <c r="MWZ177" s="71"/>
      <c r="MXA177" s="71"/>
      <c r="MXB177" s="71"/>
      <c r="MXC177" s="71"/>
      <c r="MXD177" s="72"/>
      <c r="MXE177" s="72"/>
      <c r="MXF177" s="72"/>
      <c r="MXG177" s="72"/>
      <c r="MXH177" s="72"/>
      <c r="MXI177" s="72"/>
      <c r="MXJ177" s="72"/>
      <c r="MXK177" s="72"/>
      <c r="MXL177" s="72"/>
      <c r="MXM177" s="71"/>
      <c r="MXN177" s="71"/>
      <c r="MXO177" s="71"/>
      <c r="MXP177" s="71"/>
      <c r="MXQ177" s="71"/>
      <c r="MXR177" s="71"/>
      <c r="MXS177" s="71"/>
      <c r="MXT177" s="72"/>
      <c r="MXU177" s="72"/>
      <c r="MXV177" s="72"/>
      <c r="MXW177" s="72"/>
      <c r="MXX177" s="72"/>
      <c r="MXY177" s="72"/>
      <c r="MXZ177" s="72"/>
      <c r="MYA177" s="72"/>
      <c r="MYB177" s="72"/>
      <c r="MYC177" s="71"/>
      <c r="MYD177" s="71"/>
      <c r="MYE177" s="71"/>
      <c r="MYF177" s="71"/>
      <c r="MYG177" s="71"/>
      <c r="MYH177" s="71"/>
      <c r="MYI177" s="71"/>
      <c r="MYJ177" s="72"/>
      <c r="MYK177" s="72"/>
      <c r="MYL177" s="72"/>
      <c r="MYM177" s="72"/>
      <c r="MYN177" s="72"/>
      <c r="MYO177" s="72"/>
      <c r="MYP177" s="72"/>
      <c r="MYQ177" s="72"/>
      <c r="MYR177" s="72"/>
      <c r="MYS177" s="71"/>
      <c r="MYT177" s="71"/>
      <c r="MYU177" s="71"/>
      <c r="MYV177" s="71"/>
      <c r="MYW177" s="71"/>
      <c r="MYX177" s="71"/>
      <c r="MYY177" s="71"/>
      <c r="MYZ177" s="72"/>
      <c r="MZA177" s="72"/>
      <c r="MZB177" s="72"/>
      <c r="MZC177" s="72"/>
      <c r="MZD177" s="72"/>
      <c r="MZE177" s="72"/>
      <c r="MZF177" s="72"/>
      <c r="MZG177" s="72"/>
      <c r="MZH177" s="72"/>
      <c r="MZI177" s="71"/>
      <c r="MZJ177" s="71"/>
      <c r="MZK177" s="71"/>
      <c r="MZL177" s="71"/>
      <c r="MZM177" s="71"/>
      <c r="MZN177" s="71"/>
      <c r="MZO177" s="71"/>
      <c r="MZP177" s="72"/>
      <c r="MZQ177" s="72"/>
      <c r="MZR177" s="72"/>
      <c r="MZS177" s="72"/>
      <c r="MZT177" s="72"/>
      <c r="MZU177" s="72"/>
      <c r="MZV177" s="72"/>
      <c r="MZW177" s="72"/>
      <c r="MZX177" s="72"/>
      <c r="MZY177" s="71"/>
      <c r="MZZ177" s="71"/>
      <c r="NAA177" s="71"/>
      <c r="NAB177" s="71"/>
      <c r="NAC177" s="71"/>
      <c r="NAD177" s="71"/>
      <c r="NAE177" s="71"/>
      <c r="NAF177" s="72"/>
      <c r="NAG177" s="72"/>
      <c r="NAH177" s="72"/>
      <c r="NAI177" s="72"/>
      <c r="NAJ177" s="72"/>
      <c r="NAK177" s="72"/>
      <c r="NAL177" s="72"/>
      <c r="NAM177" s="72"/>
      <c r="NAN177" s="72"/>
      <c r="NAO177" s="71"/>
      <c r="NAP177" s="71"/>
      <c r="NAQ177" s="71"/>
      <c r="NAR177" s="71"/>
      <c r="NAS177" s="71"/>
      <c r="NAT177" s="71"/>
      <c r="NAU177" s="71"/>
      <c r="NAV177" s="72"/>
      <c r="NAW177" s="72"/>
      <c r="NAX177" s="72"/>
      <c r="NAY177" s="72"/>
      <c r="NAZ177" s="72"/>
      <c r="NBA177" s="72"/>
      <c r="NBB177" s="72"/>
      <c r="NBC177" s="72"/>
      <c r="NBD177" s="72"/>
      <c r="NBE177" s="71"/>
      <c r="NBF177" s="71"/>
      <c r="NBG177" s="71"/>
      <c r="NBH177" s="71"/>
      <c r="NBI177" s="71"/>
      <c r="NBJ177" s="71"/>
      <c r="NBK177" s="71"/>
      <c r="NBL177" s="72"/>
      <c r="NBM177" s="72"/>
      <c r="NBN177" s="72"/>
      <c r="NBO177" s="72"/>
      <c r="NBP177" s="72"/>
      <c r="NBQ177" s="72"/>
      <c r="NBR177" s="72"/>
      <c r="NBS177" s="72"/>
      <c r="NBT177" s="72"/>
      <c r="NBU177" s="71"/>
      <c r="NBV177" s="71"/>
      <c r="NBW177" s="71"/>
      <c r="NBX177" s="71"/>
      <c r="NBY177" s="71"/>
      <c r="NBZ177" s="71"/>
      <c r="NCA177" s="71"/>
      <c r="NCB177" s="72"/>
      <c r="NCC177" s="72"/>
      <c r="NCD177" s="72"/>
      <c r="NCE177" s="72"/>
      <c r="NCF177" s="72"/>
      <c r="NCG177" s="72"/>
      <c r="NCH177" s="72"/>
      <c r="NCI177" s="72"/>
      <c r="NCJ177" s="72"/>
      <c r="NCK177" s="71"/>
      <c r="NCL177" s="71"/>
      <c r="NCM177" s="71"/>
      <c r="NCN177" s="71"/>
      <c r="NCO177" s="71"/>
      <c r="NCP177" s="71"/>
      <c r="NCQ177" s="71"/>
      <c r="NCR177" s="72"/>
      <c r="NCS177" s="72"/>
      <c r="NCT177" s="72"/>
      <c r="NCU177" s="72"/>
      <c r="NCV177" s="72"/>
      <c r="NCW177" s="72"/>
      <c r="NCX177" s="72"/>
      <c r="NCY177" s="72"/>
      <c r="NCZ177" s="72"/>
      <c r="NDA177" s="71"/>
      <c r="NDB177" s="71"/>
      <c r="NDC177" s="71"/>
      <c r="NDD177" s="71"/>
      <c r="NDE177" s="71"/>
      <c r="NDF177" s="71"/>
      <c r="NDG177" s="71"/>
      <c r="NDH177" s="72"/>
      <c r="NDI177" s="72"/>
      <c r="NDJ177" s="72"/>
      <c r="NDK177" s="72"/>
      <c r="NDL177" s="72"/>
      <c r="NDM177" s="72"/>
      <c r="NDN177" s="72"/>
      <c r="NDO177" s="72"/>
      <c r="NDP177" s="72"/>
      <c r="NDQ177" s="71"/>
      <c r="NDR177" s="71"/>
      <c r="NDS177" s="71"/>
      <c r="NDT177" s="71"/>
      <c r="NDU177" s="71"/>
      <c r="NDV177" s="71"/>
      <c r="NDW177" s="71"/>
      <c r="NDX177" s="72"/>
      <c r="NDY177" s="72"/>
      <c r="NDZ177" s="72"/>
      <c r="NEA177" s="72"/>
      <c r="NEB177" s="72"/>
      <c r="NEC177" s="72"/>
      <c r="NED177" s="72"/>
      <c r="NEE177" s="72"/>
      <c r="NEF177" s="72"/>
      <c r="NEG177" s="71"/>
      <c r="NEH177" s="71"/>
      <c r="NEI177" s="71"/>
      <c r="NEJ177" s="71"/>
      <c r="NEK177" s="71"/>
      <c r="NEL177" s="71"/>
      <c r="NEM177" s="71"/>
      <c r="NEN177" s="72"/>
      <c r="NEO177" s="72"/>
      <c r="NEP177" s="72"/>
      <c r="NEQ177" s="72"/>
      <c r="NER177" s="72"/>
      <c r="NES177" s="72"/>
      <c r="NET177" s="72"/>
      <c r="NEU177" s="72"/>
      <c r="NEV177" s="72"/>
      <c r="NEW177" s="71"/>
      <c r="NEX177" s="71"/>
      <c r="NEY177" s="71"/>
      <c r="NEZ177" s="71"/>
      <c r="NFA177" s="71"/>
      <c r="NFB177" s="71"/>
      <c r="NFC177" s="71"/>
      <c r="NFD177" s="72"/>
      <c r="NFE177" s="72"/>
      <c r="NFF177" s="72"/>
      <c r="NFG177" s="72"/>
      <c r="NFH177" s="72"/>
      <c r="NFI177" s="72"/>
      <c r="NFJ177" s="72"/>
      <c r="NFK177" s="72"/>
      <c r="NFL177" s="72"/>
      <c r="NFM177" s="71"/>
      <c r="NFN177" s="71"/>
      <c r="NFO177" s="71"/>
      <c r="NFP177" s="71"/>
      <c r="NFQ177" s="71"/>
      <c r="NFR177" s="71"/>
      <c r="NFS177" s="71"/>
      <c r="NFT177" s="72"/>
      <c r="NFU177" s="72"/>
      <c r="NFV177" s="72"/>
      <c r="NFW177" s="72"/>
      <c r="NFX177" s="72"/>
      <c r="NFY177" s="72"/>
      <c r="NFZ177" s="72"/>
      <c r="NGA177" s="72"/>
      <c r="NGB177" s="72"/>
      <c r="NGC177" s="71"/>
      <c r="NGD177" s="71"/>
      <c r="NGE177" s="71"/>
      <c r="NGF177" s="71"/>
      <c r="NGG177" s="71"/>
      <c r="NGH177" s="71"/>
      <c r="NGI177" s="71"/>
      <c r="NGJ177" s="72"/>
      <c r="NGK177" s="72"/>
      <c r="NGL177" s="72"/>
      <c r="NGM177" s="72"/>
      <c r="NGN177" s="72"/>
      <c r="NGO177" s="72"/>
      <c r="NGP177" s="72"/>
      <c r="NGQ177" s="72"/>
      <c r="NGR177" s="72"/>
      <c r="NGS177" s="71"/>
      <c r="NGT177" s="71"/>
      <c r="NGU177" s="71"/>
      <c r="NGV177" s="71"/>
      <c r="NGW177" s="71"/>
      <c r="NGX177" s="71"/>
      <c r="NGY177" s="71"/>
      <c r="NGZ177" s="72"/>
      <c r="NHA177" s="72"/>
      <c r="NHB177" s="72"/>
      <c r="NHC177" s="72"/>
      <c r="NHD177" s="72"/>
      <c r="NHE177" s="72"/>
      <c r="NHF177" s="72"/>
      <c r="NHG177" s="72"/>
      <c r="NHH177" s="72"/>
      <c r="NHI177" s="71"/>
      <c r="NHJ177" s="71"/>
      <c r="NHK177" s="71"/>
      <c r="NHL177" s="71"/>
      <c r="NHM177" s="71"/>
      <c r="NHN177" s="71"/>
      <c r="NHO177" s="71"/>
      <c r="NHP177" s="72"/>
      <c r="NHQ177" s="72"/>
      <c r="NHR177" s="72"/>
      <c r="NHS177" s="72"/>
      <c r="NHT177" s="72"/>
      <c r="NHU177" s="72"/>
      <c r="NHV177" s="72"/>
      <c r="NHW177" s="72"/>
      <c r="NHX177" s="72"/>
      <c r="NHY177" s="71"/>
      <c r="NHZ177" s="71"/>
      <c r="NIA177" s="71"/>
      <c r="NIB177" s="71"/>
      <c r="NIC177" s="71"/>
      <c r="NID177" s="71"/>
      <c r="NIE177" s="71"/>
      <c r="NIF177" s="72"/>
      <c r="NIG177" s="72"/>
      <c r="NIH177" s="72"/>
      <c r="NII177" s="72"/>
      <c r="NIJ177" s="72"/>
      <c r="NIK177" s="72"/>
      <c r="NIL177" s="72"/>
      <c r="NIM177" s="72"/>
      <c r="NIN177" s="72"/>
      <c r="NIO177" s="71"/>
      <c r="NIP177" s="71"/>
      <c r="NIQ177" s="71"/>
      <c r="NIR177" s="71"/>
      <c r="NIS177" s="71"/>
      <c r="NIT177" s="71"/>
      <c r="NIU177" s="71"/>
      <c r="NIV177" s="72"/>
      <c r="NIW177" s="72"/>
      <c r="NIX177" s="72"/>
      <c r="NIY177" s="72"/>
      <c r="NIZ177" s="72"/>
      <c r="NJA177" s="72"/>
      <c r="NJB177" s="72"/>
      <c r="NJC177" s="72"/>
      <c r="NJD177" s="72"/>
      <c r="NJE177" s="71"/>
      <c r="NJF177" s="71"/>
      <c r="NJG177" s="71"/>
      <c r="NJH177" s="71"/>
      <c r="NJI177" s="71"/>
      <c r="NJJ177" s="71"/>
      <c r="NJK177" s="71"/>
      <c r="NJL177" s="72"/>
      <c r="NJM177" s="72"/>
      <c r="NJN177" s="72"/>
      <c r="NJO177" s="72"/>
      <c r="NJP177" s="72"/>
      <c r="NJQ177" s="72"/>
      <c r="NJR177" s="72"/>
      <c r="NJS177" s="72"/>
      <c r="NJT177" s="72"/>
      <c r="NJU177" s="71"/>
      <c r="NJV177" s="71"/>
      <c r="NJW177" s="71"/>
      <c r="NJX177" s="71"/>
      <c r="NJY177" s="71"/>
      <c r="NJZ177" s="71"/>
      <c r="NKA177" s="71"/>
      <c r="NKB177" s="72"/>
      <c r="NKC177" s="72"/>
      <c r="NKD177" s="72"/>
      <c r="NKE177" s="72"/>
      <c r="NKF177" s="72"/>
      <c r="NKG177" s="72"/>
      <c r="NKH177" s="72"/>
      <c r="NKI177" s="72"/>
      <c r="NKJ177" s="72"/>
      <c r="NKK177" s="71"/>
      <c r="NKL177" s="71"/>
      <c r="NKM177" s="71"/>
      <c r="NKN177" s="71"/>
      <c r="NKO177" s="71"/>
      <c r="NKP177" s="71"/>
      <c r="NKQ177" s="71"/>
      <c r="NKR177" s="72"/>
      <c r="NKS177" s="72"/>
      <c r="NKT177" s="72"/>
      <c r="NKU177" s="72"/>
      <c r="NKV177" s="72"/>
      <c r="NKW177" s="72"/>
      <c r="NKX177" s="72"/>
      <c r="NKY177" s="72"/>
      <c r="NKZ177" s="72"/>
      <c r="NLA177" s="71"/>
      <c r="NLB177" s="71"/>
      <c r="NLC177" s="71"/>
      <c r="NLD177" s="71"/>
      <c r="NLE177" s="71"/>
      <c r="NLF177" s="71"/>
      <c r="NLG177" s="71"/>
      <c r="NLH177" s="72"/>
      <c r="NLI177" s="72"/>
      <c r="NLJ177" s="72"/>
      <c r="NLK177" s="72"/>
      <c r="NLL177" s="72"/>
      <c r="NLM177" s="72"/>
      <c r="NLN177" s="72"/>
      <c r="NLO177" s="72"/>
      <c r="NLP177" s="72"/>
      <c r="NLQ177" s="71"/>
      <c r="NLR177" s="71"/>
      <c r="NLS177" s="71"/>
      <c r="NLT177" s="71"/>
      <c r="NLU177" s="71"/>
      <c r="NLV177" s="71"/>
      <c r="NLW177" s="71"/>
      <c r="NLX177" s="72"/>
      <c r="NLY177" s="72"/>
      <c r="NLZ177" s="72"/>
      <c r="NMA177" s="72"/>
      <c r="NMB177" s="72"/>
      <c r="NMC177" s="72"/>
      <c r="NMD177" s="72"/>
      <c r="NME177" s="72"/>
      <c r="NMF177" s="72"/>
      <c r="NMG177" s="71"/>
      <c r="NMH177" s="71"/>
      <c r="NMI177" s="71"/>
      <c r="NMJ177" s="71"/>
      <c r="NMK177" s="71"/>
      <c r="NML177" s="71"/>
      <c r="NMM177" s="71"/>
      <c r="NMN177" s="72"/>
      <c r="NMO177" s="72"/>
      <c r="NMP177" s="72"/>
      <c r="NMQ177" s="72"/>
      <c r="NMR177" s="72"/>
      <c r="NMS177" s="72"/>
      <c r="NMT177" s="72"/>
      <c r="NMU177" s="72"/>
      <c r="NMV177" s="72"/>
      <c r="NMW177" s="71"/>
      <c r="NMX177" s="71"/>
      <c r="NMY177" s="71"/>
      <c r="NMZ177" s="71"/>
      <c r="NNA177" s="71"/>
      <c r="NNB177" s="71"/>
      <c r="NNC177" s="71"/>
      <c r="NND177" s="72"/>
      <c r="NNE177" s="72"/>
      <c r="NNF177" s="72"/>
      <c r="NNG177" s="72"/>
      <c r="NNH177" s="72"/>
      <c r="NNI177" s="72"/>
      <c r="NNJ177" s="72"/>
      <c r="NNK177" s="72"/>
      <c r="NNL177" s="72"/>
      <c r="NNM177" s="71"/>
      <c r="NNN177" s="71"/>
      <c r="NNO177" s="71"/>
      <c r="NNP177" s="71"/>
      <c r="NNQ177" s="71"/>
      <c r="NNR177" s="71"/>
      <c r="NNS177" s="71"/>
      <c r="NNT177" s="72"/>
      <c r="NNU177" s="72"/>
      <c r="NNV177" s="72"/>
      <c r="NNW177" s="72"/>
      <c r="NNX177" s="72"/>
      <c r="NNY177" s="72"/>
      <c r="NNZ177" s="72"/>
      <c r="NOA177" s="72"/>
      <c r="NOB177" s="72"/>
      <c r="NOC177" s="71"/>
      <c r="NOD177" s="71"/>
      <c r="NOE177" s="71"/>
      <c r="NOF177" s="71"/>
      <c r="NOG177" s="71"/>
      <c r="NOH177" s="71"/>
      <c r="NOI177" s="71"/>
      <c r="NOJ177" s="72"/>
      <c r="NOK177" s="72"/>
      <c r="NOL177" s="72"/>
      <c r="NOM177" s="72"/>
      <c r="NON177" s="72"/>
      <c r="NOO177" s="72"/>
      <c r="NOP177" s="72"/>
      <c r="NOQ177" s="72"/>
      <c r="NOR177" s="72"/>
      <c r="NOS177" s="71"/>
      <c r="NOT177" s="71"/>
      <c r="NOU177" s="71"/>
      <c r="NOV177" s="71"/>
      <c r="NOW177" s="71"/>
      <c r="NOX177" s="71"/>
      <c r="NOY177" s="71"/>
      <c r="NOZ177" s="72"/>
      <c r="NPA177" s="72"/>
      <c r="NPB177" s="72"/>
      <c r="NPC177" s="72"/>
      <c r="NPD177" s="72"/>
      <c r="NPE177" s="72"/>
      <c r="NPF177" s="72"/>
      <c r="NPG177" s="72"/>
      <c r="NPH177" s="72"/>
      <c r="NPI177" s="71"/>
      <c r="NPJ177" s="71"/>
      <c r="NPK177" s="71"/>
      <c r="NPL177" s="71"/>
      <c r="NPM177" s="71"/>
      <c r="NPN177" s="71"/>
      <c r="NPO177" s="71"/>
      <c r="NPP177" s="72"/>
      <c r="NPQ177" s="72"/>
      <c r="NPR177" s="72"/>
      <c r="NPS177" s="72"/>
      <c r="NPT177" s="72"/>
      <c r="NPU177" s="72"/>
      <c r="NPV177" s="72"/>
      <c r="NPW177" s="72"/>
      <c r="NPX177" s="72"/>
      <c r="NPY177" s="71"/>
      <c r="NPZ177" s="71"/>
      <c r="NQA177" s="71"/>
      <c r="NQB177" s="71"/>
      <c r="NQC177" s="71"/>
      <c r="NQD177" s="71"/>
      <c r="NQE177" s="71"/>
      <c r="NQF177" s="72"/>
      <c r="NQG177" s="72"/>
      <c r="NQH177" s="72"/>
      <c r="NQI177" s="72"/>
      <c r="NQJ177" s="72"/>
      <c r="NQK177" s="72"/>
      <c r="NQL177" s="72"/>
      <c r="NQM177" s="72"/>
      <c r="NQN177" s="72"/>
      <c r="NQO177" s="71"/>
      <c r="NQP177" s="71"/>
      <c r="NQQ177" s="71"/>
      <c r="NQR177" s="71"/>
      <c r="NQS177" s="71"/>
      <c r="NQT177" s="71"/>
      <c r="NQU177" s="71"/>
      <c r="NQV177" s="72"/>
      <c r="NQW177" s="72"/>
      <c r="NQX177" s="72"/>
      <c r="NQY177" s="72"/>
      <c r="NQZ177" s="72"/>
      <c r="NRA177" s="72"/>
      <c r="NRB177" s="72"/>
      <c r="NRC177" s="72"/>
      <c r="NRD177" s="72"/>
      <c r="NRE177" s="71"/>
      <c r="NRF177" s="71"/>
      <c r="NRG177" s="71"/>
      <c r="NRH177" s="71"/>
      <c r="NRI177" s="71"/>
      <c r="NRJ177" s="71"/>
      <c r="NRK177" s="71"/>
      <c r="NRL177" s="72"/>
      <c r="NRM177" s="72"/>
      <c r="NRN177" s="72"/>
      <c r="NRO177" s="72"/>
      <c r="NRP177" s="72"/>
      <c r="NRQ177" s="72"/>
      <c r="NRR177" s="72"/>
      <c r="NRS177" s="72"/>
      <c r="NRT177" s="72"/>
      <c r="NRU177" s="71"/>
      <c r="NRV177" s="71"/>
      <c r="NRW177" s="71"/>
      <c r="NRX177" s="71"/>
      <c r="NRY177" s="71"/>
      <c r="NRZ177" s="71"/>
      <c r="NSA177" s="71"/>
      <c r="NSB177" s="72"/>
      <c r="NSC177" s="72"/>
      <c r="NSD177" s="72"/>
      <c r="NSE177" s="72"/>
      <c r="NSF177" s="72"/>
      <c r="NSG177" s="72"/>
      <c r="NSH177" s="72"/>
      <c r="NSI177" s="72"/>
      <c r="NSJ177" s="72"/>
      <c r="NSK177" s="71"/>
      <c r="NSL177" s="71"/>
      <c r="NSM177" s="71"/>
      <c r="NSN177" s="71"/>
      <c r="NSO177" s="71"/>
      <c r="NSP177" s="71"/>
      <c r="NSQ177" s="71"/>
      <c r="NSR177" s="72"/>
      <c r="NSS177" s="72"/>
      <c r="NST177" s="72"/>
      <c r="NSU177" s="72"/>
      <c r="NSV177" s="72"/>
      <c r="NSW177" s="72"/>
      <c r="NSX177" s="72"/>
      <c r="NSY177" s="72"/>
      <c r="NSZ177" s="72"/>
      <c r="NTA177" s="71"/>
      <c r="NTB177" s="71"/>
      <c r="NTC177" s="71"/>
      <c r="NTD177" s="71"/>
      <c r="NTE177" s="71"/>
      <c r="NTF177" s="71"/>
      <c r="NTG177" s="71"/>
      <c r="NTH177" s="72"/>
      <c r="NTI177" s="72"/>
      <c r="NTJ177" s="72"/>
      <c r="NTK177" s="72"/>
      <c r="NTL177" s="72"/>
      <c r="NTM177" s="72"/>
      <c r="NTN177" s="72"/>
      <c r="NTO177" s="72"/>
      <c r="NTP177" s="72"/>
      <c r="NTQ177" s="71"/>
      <c r="NTR177" s="71"/>
      <c r="NTS177" s="71"/>
      <c r="NTT177" s="71"/>
      <c r="NTU177" s="71"/>
      <c r="NTV177" s="71"/>
      <c r="NTW177" s="71"/>
      <c r="NTX177" s="72"/>
      <c r="NTY177" s="72"/>
      <c r="NTZ177" s="72"/>
      <c r="NUA177" s="72"/>
      <c r="NUB177" s="72"/>
      <c r="NUC177" s="72"/>
      <c r="NUD177" s="72"/>
      <c r="NUE177" s="72"/>
      <c r="NUF177" s="72"/>
      <c r="NUG177" s="71"/>
      <c r="NUH177" s="71"/>
      <c r="NUI177" s="71"/>
      <c r="NUJ177" s="71"/>
      <c r="NUK177" s="71"/>
      <c r="NUL177" s="71"/>
      <c r="NUM177" s="71"/>
      <c r="NUN177" s="72"/>
      <c r="NUO177" s="72"/>
      <c r="NUP177" s="72"/>
      <c r="NUQ177" s="72"/>
      <c r="NUR177" s="72"/>
      <c r="NUS177" s="72"/>
      <c r="NUT177" s="72"/>
      <c r="NUU177" s="72"/>
      <c r="NUV177" s="72"/>
      <c r="NUW177" s="71"/>
      <c r="NUX177" s="71"/>
      <c r="NUY177" s="71"/>
      <c r="NUZ177" s="71"/>
      <c r="NVA177" s="71"/>
      <c r="NVB177" s="71"/>
      <c r="NVC177" s="71"/>
      <c r="NVD177" s="72"/>
      <c r="NVE177" s="72"/>
      <c r="NVF177" s="72"/>
      <c r="NVG177" s="72"/>
      <c r="NVH177" s="72"/>
      <c r="NVI177" s="72"/>
      <c r="NVJ177" s="72"/>
      <c r="NVK177" s="72"/>
      <c r="NVL177" s="72"/>
      <c r="NVM177" s="71"/>
      <c r="NVN177" s="71"/>
      <c r="NVO177" s="71"/>
      <c r="NVP177" s="71"/>
      <c r="NVQ177" s="71"/>
      <c r="NVR177" s="71"/>
      <c r="NVS177" s="71"/>
      <c r="NVT177" s="72"/>
      <c r="NVU177" s="72"/>
      <c r="NVV177" s="72"/>
      <c r="NVW177" s="72"/>
      <c r="NVX177" s="72"/>
      <c r="NVY177" s="72"/>
      <c r="NVZ177" s="72"/>
      <c r="NWA177" s="72"/>
      <c r="NWB177" s="72"/>
      <c r="NWC177" s="71"/>
      <c r="NWD177" s="71"/>
      <c r="NWE177" s="71"/>
      <c r="NWF177" s="71"/>
      <c r="NWG177" s="71"/>
      <c r="NWH177" s="71"/>
      <c r="NWI177" s="71"/>
      <c r="NWJ177" s="72"/>
      <c r="NWK177" s="72"/>
      <c r="NWL177" s="72"/>
      <c r="NWM177" s="72"/>
      <c r="NWN177" s="72"/>
      <c r="NWO177" s="72"/>
      <c r="NWP177" s="72"/>
      <c r="NWQ177" s="72"/>
      <c r="NWR177" s="72"/>
      <c r="NWS177" s="71"/>
      <c r="NWT177" s="71"/>
      <c r="NWU177" s="71"/>
      <c r="NWV177" s="71"/>
      <c r="NWW177" s="71"/>
      <c r="NWX177" s="71"/>
      <c r="NWY177" s="71"/>
      <c r="NWZ177" s="72"/>
      <c r="NXA177" s="72"/>
      <c r="NXB177" s="72"/>
      <c r="NXC177" s="72"/>
      <c r="NXD177" s="72"/>
      <c r="NXE177" s="72"/>
      <c r="NXF177" s="72"/>
      <c r="NXG177" s="72"/>
      <c r="NXH177" s="72"/>
      <c r="NXI177" s="71"/>
      <c r="NXJ177" s="71"/>
      <c r="NXK177" s="71"/>
      <c r="NXL177" s="71"/>
      <c r="NXM177" s="71"/>
      <c r="NXN177" s="71"/>
      <c r="NXO177" s="71"/>
      <c r="NXP177" s="72"/>
      <c r="NXQ177" s="72"/>
      <c r="NXR177" s="72"/>
      <c r="NXS177" s="72"/>
      <c r="NXT177" s="72"/>
      <c r="NXU177" s="72"/>
      <c r="NXV177" s="72"/>
      <c r="NXW177" s="72"/>
      <c r="NXX177" s="72"/>
      <c r="NXY177" s="71"/>
      <c r="NXZ177" s="71"/>
      <c r="NYA177" s="71"/>
      <c r="NYB177" s="71"/>
      <c r="NYC177" s="71"/>
      <c r="NYD177" s="71"/>
      <c r="NYE177" s="71"/>
      <c r="NYF177" s="72"/>
      <c r="NYG177" s="72"/>
      <c r="NYH177" s="72"/>
      <c r="NYI177" s="72"/>
      <c r="NYJ177" s="72"/>
      <c r="NYK177" s="72"/>
      <c r="NYL177" s="72"/>
      <c r="NYM177" s="72"/>
      <c r="NYN177" s="72"/>
      <c r="NYO177" s="71"/>
      <c r="NYP177" s="71"/>
      <c r="NYQ177" s="71"/>
      <c r="NYR177" s="71"/>
      <c r="NYS177" s="71"/>
      <c r="NYT177" s="71"/>
      <c r="NYU177" s="71"/>
      <c r="NYV177" s="72"/>
      <c r="NYW177" s="72"/>
      <c r="NYX177" s="72"/>
      <c r="NYY177" s="72"/>
      <c r="NYZ177" s="72"/>
      <c r="NZA177" s="72"/>
      <c r="NZB177" s="72"/>
      <c r="NZC177" s="72"/>
      <c r="NZD177" s="72"/>
      <c r="NZE177" s="71"/>
      <c r="NZF177" s="71"/>
      <c r="NZG177" s="71"/>
      <c r="NZH177" s="71"/>
      <c r="NZI177" s="71"/>
      <c r="NZJ177" s="71"/>
      <c r="NZK177" s="71"/>
      <c r="NZL177" s="72"/>
      <c r="NZM177" s="72"/>
      <c r="NZN177" s="72"/>
      <c r="NZO177" s="72"/>
      <c r="NZP177" s="72"/>
      <c r="NZQ177" s="72"/>
      <c r="NZR177" s="72"/>
      <c r="NZS177" s="72"/>
      <c r="NZT177" s="72"/>
      <c r="NZU177" s="71"/>
      <c r="NZV177" s="71"/>
      <c r="NZW177" s="71"/>
      <c r="NZX177" s="71"/>
      <c r="NZY177" s="71"/>
      <c r="NZZ177" s="71"/>
      <c r="OAA177" s="71"/>
      <c r="OAB177" s="72"/>
      <c r="OAC177" s="72"/>
      <c r="OAD177" s="72"/>
      <c r="OAE177" s="72"/>
      <c r="OAF177" s="72"/>
      <c r="OAG177" s="72"/>
      <c r="OAH177" s="72"/>
      <c r="OAI177" s="72"/>
      <c r="OAJ177" s="72"/>
      <c r="OAK177" s="71"/>
      <c r="OAL177" s="71"/>
      <c r="OAM177" s="71"/>
      <c r="OAN177" s="71"/>
      <c r="OAO177" s="71"/>
      <c r="OAP177" s="71"/>
      <c r="OAQ177" s="71"/>
      <c r="OAR177" s="72"/>
      <c r="OAS177" s="72"/>
      <c r="OAT177" s="72"/>
      <c r="OAU177" s="72"/>
      <c r="OAV177" s="72"/>
      <c r="OAW177" s="72"/>
      <c r="OAX177" s="72"/>
      <c r="OAY177" s="72"/>
      <c r="OAZ177" s="72"/>
      <c r="OBA177" s="71"/>
      <c r="OBB177" s="71"/>
      <c r="OBC177" s="71"/>
      <c r="OBD177" s="71"/>
      <c r="OBE177" s="71"/>
      <c r="OBF177" s="71"/>
      <c r="OBG177" s="71"/>
      <c r="OBH177" s="72"/>
      <c r="OBI177" s="72"/>
      <c r="OBJ177" s="72"/>
      <c r="OBK177" s="72"/>
      <c r="OBL177" s="72"/>
      <c r="OBM177" s="72"/>
      <c r="OBN177" s="72"/>
      <c r="OBO177" s="72"/>
      <c r="OBP177" s="72"/>
      <c r="OBQ177" s="71"/>
      <c r="OBR177" s="71"/>
      <c r="OBS177" s="71"/>
      <c r="OBT177" s="71"/>
      <c r="OBU177" s="71"/>
      <c r="OBV177" s="71"/>
      <c r="OBW177" s="71"/>
      <c r="OBX177" s="72"/>
      <c r="OBY177" s="72"/>
      <c r="OBZ177" s="72"/>
      <c r="OCA177" s="72"/>
      <c r="OCB177" s="72"/>
      <c r="OCC177" s="72"/>
      <c r="OCD177" s="72"/>
      <c r="OCE177" s="72"/>
      <c r="OCF177" s="72"/>
      <c r="OCG177" s="71"/>
      <c r="OCH177" s="71"/>
      <c r="OCI177" s="71"/>
      <c r="OCJ177" s="71"/>
      <c r="OCK177" s="71"/>
      <c r="OCL177" s="71"/>
      <c r="OCM177" s="71"/>
      <c r="OCN177" s="72"/>
      <c r="OCO177" s="72"/>
      <c r="OCP177" s="72"/>
      <c r="OCQ177" s="72"/>
      <c r="OCR177" s="72"/>
      <c r="OCS177" s="72"/>
      <c r="OCT177" s="72"/>
      <c r="OCU177" s="72"/>
      <c r="OCV177" s="72"/>
      <c r="OCW177" s="71"/>
      <c r="OCX177" s="71"/>
      <c r="OCY177" s="71"/>
      <c r="OCZ177" s="71"/>
      <c r="ODA177" s="71"/>
      <c r="ODB177" s="71"/>
      <c r="ODC177" s="71"/>
      <c r="ODD177" s="72"/>
      <c r="ODE177" s="72"/>
      <c r="ODF177" s="72"/>
      <c r="ODG177" s="72"/>
      <c r="ODH177" s="72"/>
      <c r="ODI177" s="72"/>
      <c r="ODJ177" s="72"/>
      <c r="ODK177" s="72"/>
      <c r="ODL177" s="72"/>
      <c r="ODM177" s="71"/>
      <c r="ODN177" s="71"/>
      <c r="ODO177" s="71"/>
      <c r="ODP177" s="71"/>
      <c r="ODQ177" s="71"/>
      <c r="ODR177" s="71"/>
      <c r="ODS177" s="71"/>
      <c r="ODT177" s="72"/>
      <c r="ODU177" s="72"/>
      <c r="ODV177" s="72"/>
      <c r="ODW177" s="72"/>
      <c r="ODX177" s="72"/>
      <c r="ODY177" s="72"/>
      <c r="ODZ177" s="72"/>
      <c r="OEA177" s="72"/>
      <c r="OEB177" s="72"/>
      <c r="OEC177" s="71"/>
      <c r="OED177" s="71"/>
      <c r="OEE177" s="71"/>
      <c r="OEF177" s="71"/>
      <c r="OEG177" s="71"/>
      <c r="OEH177" s="71"/>
      <c r="OEI177" s="71"/>
      <c r="OEJ177" s="72"/>
      <c r="OEK177" s="72"/>
      <c r="OEL177" s="72"/>
      <c r="OEM177" s="72"/>
      <c r="OEN177" s="72"/>
      <c r="OEO177" s="72"/>
      <c r="OEP177" s="72"/>
      <c r="OEQ177" s="72"/>
      <c r="OER177" s="72"/>
      <c r="OES177" s="71"/>
      <c r="OET177" s="71"/>
      <c r="OEU177" s="71"/>
      <c r="OEV177" s="71"/>
      <c r="OEW177" s="71"/>
      <c r="OEX177" s="71"/>
      <c r="OEY177" s="71"/>
      <c r="OEZ177" s="72"/>
      <c r="OFA177" s="72"/>
      <c r="OFB177" s="72"/>
      <c r="OFC177" s="72"/>
      <c r="OFD177" s="72"/>
      <c r="OFE177" s="72"/>
      <c r="OFF177" s="72"/>
      <c r="OFG177" s="72"/>
      <c r="OFH177" s="72"/>
      <c r="OFI177" s="71"/>
      <c r="OFJ177" s="71"/>
      <c r="OFK177" s="71"/>
      <c r="OFL177" s="71"/>
      <c r="OFM177" s="71"/>
      <c r="OFN177" s="71"/>
      <c r="OFO177" s="71"/>
      <c r="OFP177" s="72"/>
      <c r="OFQ177" s="72"/>
      <c r="OFR177" s="72"/>
      <c r="OFS177" s="72"/>
      <c r="OFT177" s="72"/>
      <c r="OFU177" s="72"/>
      <c r="OFV177" s="72"/>
      <c r="OFW177" s="72"/>
      <c r="OFX177" s="72"/>
      <c r="OFY177" s="71"/>
      <c r="OFZ177" s="71"/>
      <c r="OGA177" s="71"/>
      <c r="OGB177" s="71"/>
      <c r="OGC177" s="71"/>
      <c r="OGD177" s="71"/>
      <c r="OGE177" s="71"/>
      <c r="OGF177" s="72"/>
      <c r="OGG177" s="72"/>
      <c r="OGH177" s="72"/>
      <c r="OGI177" s="72"/>
      <c r="OGJ177" s="72"/>
      <c r="OGK177" s="72"/>
      <c r="OGL177" s="72"/>
      <c r="OGM177" s="72"/>
      <c r="OGN177" s="72"/>
      <c r="OGO177" s="71"/>
      <c r="OGP177" s="71"/>
      <c r="OGQ177" s="71"/>
      <c r="OGR177" s="71"/>
      <c r="OGS177" s="71"/>
      <c r="OGT177" s="71"/>
      <c r="OGU177" s="71"/>
      <c r="OGV177" s="72"/>
      <c r="OGW177" s="72"/>
      <c r="OGX177" s="72"/>
      <c r="OGY177" s="72"/>
      <c r="OGZ177" s="72"/>
      <c r="OHA177" s="72"/>
      <c r="OHB177" s="72"/>
      <c r="OHC177" s="72"/>
      <c r="OHD177" s="72"/>
      <c r="OHE177" s="71"/>
      <c r="OHF177" s="71"/>
      <c r="OHG177" s="71"/>
      <c r="OHH177" s="71"/>
      <c r="OHI177" s="71"/>
      <c r="OHJ177" s="71"/>
      <c r="OHK177" s="71"/>
      <c r="OHL177" s="72"/>
      <c r="OHM177" s="72"/>
      <c r="OHN177" s="72"/>
      <c r="OHO177" s="72"/>
      <c r="OHP177" s="72"/>
      <c r="OHQ177" s="72"/>
      <c r="OHR177" s="72"/>
      <c r="OHS177" s="72"/>
      <c r="OHT177" s="72"/>
      <c r="OHU177" s="71"/>
      <c r="OHV177" s="71"/>
      <c r="OHW177" s="71"/>
      <c r="OHX177" s="71"/>
      <c r="OHY177" s="71"/>
      <c r="OHZ177" s="71"/>
      <c r="OIA177" s="71"/>
      <c r="OIB177" s="72"/>
      <c r="OIC177" s="72"/>
      <c r="OID177" s="72"/>
      <c r="OIE177" s="72"/>
      <c r="OIF177" s="72"/>
      <c r="OIG177" s="72"/>
      <c r="OIH177" s="72"/>
      <c r="OII177" s="72"/>
      <c r="OIJ177" s="72"/>
      <c r="OIK177" s="71"/>
      <c r="OIL177" s="71"/>
      <c r="OIM177" s="71"/>
      <c r="OIN177" s="71"/>
      <c r="OIO177" s="71"/>
      <c r="OIP177" s="71"/>
      <c r="OIQ177" s="71"/>
      <c r="OIR177" s="72"/>
      <c r="OIS177" s="72"/>
      <c r="OIT177" s="72"/>
      <c r="OIU177" s="72"/>
      <c r="OIV177" s="72"/>
      <c r="OIW177" s="72"/>
      <c r="OIX177" s="72"/>
      <c r="OIY177" s="72"/>
      <c r="OIZ177" s="72"/>
      <c r="OJA177" s="71"/>
      <c r="OJB177" s="71"/>
      <c r="OJC177" s="71"/>
      <c r="OJD177" s="71"/>
      <c r="OJE177" s="71"/>
      <c r="OJF177" s="71"/>
      <c r="OJG177" s="71"/>
      <c r="OJH177" s="72"/>
      <c r="OJI177" s="72"/>
      <c r="OJJ177" s="72"/>
      <c r="OJK177" s="72"/>
      <c r="OJL177" s="72"/>
      <c r="OJM177" s="72"/>
      <c r="OJN177" s="72"/>
      <c r="OJO177" s="72"/>
      <c r="OJP177" s="72"/>
      <c r="OJQ177" s="71"/>
      <c r="OJR177" s="71"/>
      <c r="OJS177" s="71"/>
      <c r="OJT177" s="71"/>
      <c r="OJU177" s="71"/>
      <c r="OJV177" s="71"/>
      <c r="OJW177" s="71"/>
      <c r="OJX177" s="72"/>
      <c r="OJY177" s="72"/>
      <c r="OJZ177" s="72"/>
      <c r="OKA177" s="72"/>
      <c r="OKB177" s="72"/>
      <c r="OKC177" s="72"/>
      <c r="OKD177" s="72"/>
      <c r="OKE177" s="72"/>
      <c r="OKF177" s="72"/>
      <c r="OKG177" s="71"/>
      <c r="OKH177" s="71"/>
      <c r="OKI177" s="71"/>
      <c r="OKJ177" s="71"/>
      <c r="OKK177" s="71"/>
      <c r="OKL177" s="71"/>
      <c r="OKM177" s="71"/>
      <c r="OKN177" s="72"/>
      <c r="OKO177" s="72"/>
      <c r="OKP177" s="72"/>
      <c r="OKQ177" s="72"/>
      <c r="OKR177" s="72"/>
      <c r="OKS177" s="72"/>
      <c r="OKT177" s="72"/>
      <c r="OKU177" s="72"/>
      <c r="OKV177" s="72"/>
      <c r="OKW177" s="71"/>
      <c r="OKX177" s="71"/>
      <c r="OKY177" s="71"/>
      <c r="OKZ177" s="71"/>
      <c r="OLA177" s="71"/>
      <c r="OLB177" s="71"/>
      <c r="OLC177" s="71"/>
      <c r="OLD177" s="72"/>
      <c r="OLE177" s="72"/>
      <c r="OLF177" s="72"/>
      <c r="OLG177" s="72"/>
      <c r="OLH177" s="72"/>
      <c r="OLI177" s="72"/>
      <c r="OLJ177" s="72"/>
      <c r="OLK177" s="72"/>
      <c r="OLL177" s="72"/>
      <c r="OLM177" s="71"/>
      <c r="OLN177" s="71"/>
      <c r="OLO177" s="71"/>
      <c r="OLP177" s="71"/>
      <c r="OLQ177" s="71"/>
      <c r="OLR177" s="71"/>
      <c r="OLS177" s="71"/>
      <c r="OLT177" s="72"/>
      <c r="OLU177" s="72"/>
      <c r="OLV177" s="72"/>
      <c r="OLW177" s="72"/>
      <c r="OLX177" s="72"/>
      <c r="OLY177" s="72"/>
      <c r="OLZ177" s="72"/>
      <c r="OMA177" s="72"/>
      <c r="OMB177" s="72"/>
      <c r="OMC177" s="71"/>
      <c r="OMD177" s="71"/>
      <c r="OME177" s="71"/>
      <c r="OMF177" s="71"/>
      <c r="OMG177" s="71"/>
      <c r="OMH177" s="71"/>
      <c r="OMI177" s="71"/>
      <c r="OMJ177" s="72"/>
      <c r="OMK177" s="72"/>
      <c r="OML177" s="72"/>
      <c r="OMM177" s="72"/>
      <c r="OMN177" s="72"/>
      <c r="OMO177" s="72"/>
      <c r="OMP177" s="72"/>
      <c r="OMQ177" s="72"/>
      <c r="OMR177" s="72"/>
      <c r="OMS177" s="71"/>
      <c r="OMT177" s="71"/>
      <c r="OMU177" s="71"/>
      <c r="OMV177" s="71"/>
      <c r="OMW177" s="71"/>
      <c r="OMX177" s="71"/>
      <c r="OMY177" s="71"/>
      <c r="OMZ177" s="72"/>
      <c r="ONA177" s="72"/>
      <c r="ONB177" s="72"/>
      <c r="ONC177" s="72"/>
      <c r="OND177" s="72"/>
      <c r="ONE177" s="72"/>
      <c r="ONF177" s="72"/>
      <c r="ONG177" s="72"/>
      <c r="ONH177" s="72"/>
      <c r="ONI177" s="71"/>
      <c r="ONJ177" s="71"/>
      <c r="ONK177" s="71"/>
      <c r="ONL177" s="71"/>
      <c r="ONM177" s="71"/>
      <c r="ONN177" s="71"/>
      <c r="ONO177" s="71"/>
      <c r="ONP177" s="72"/>
      <c r="ONQ177" s="72"/>
      <c r="ONR177" s="72"/>
      <c r="ONS177" s="72"/>
      <c r="ONT177" s="72"/>
      <c r="ONU177" s="72"/>
      <c r="ONV177" s="72"/>
      <c r="ONW177" s="72"/>
      <c r="ONX177" s="72"/>
      <c r="ONY177" s="71"/>
      <c r="ONZ177" s="71"/>
      <c r="OOA177" s="71"/>
      <c r="OOB177" s="71"/>
      <c r="OOC177" s="71"/>
      <c r="OOD177" s="71"/>
      <c r="OOE177" s="71"/>
      <c r="OOF177" s="72"/>
      <c r="OOG177" s="72"/>
      <c r="OOH177" s="72"/>
      <c r="OOI177" s="72"/>
      <c r="OOJ177" s="72"/>
      <c r="OOK177" s="72"/>
      <c r="OOL177" s="72"/>
      <c r="OOM177" s="72"/>
      <c r="OON177" s="72"/>
      <c r="OOO177" s="71"/>
      <c r="OOP177" s="71"/>
      <c r="OOQ177" s="71"/>
      <c r="OOR177" s="71"/>
      <c r="OOS177" s="71"/>
      <c r="OOT177" s="71"/>
      <c r="OOU177" s="71"/>
      <c r="OOV177" s="72"/>
      <c r="OOW177" s="72"/>
      <c r="OOX177" s="72"/>
      <c r="OOY177" s="72"/>
      <c r="OOZ177" s="72"/>
      <c r="OPA177" s="72"/>
      <c r="OPB177" s="72"/>
      <c r="OPC177" s="72"/>
      <c r="OPD177" s="72"/>
      <c r="OPE177" s="71"/>
      <c r="OPF177" s="71"/>
      <c r="OPG177" s="71"/>
      <c r="OPH177" s="71"/>
      <c r="OPI177" s="71"/>
      <c r="OPJ177" s="71"/>
      <c r="OPK177" s="71"/>
      <c r="OPL177" s="72"/>
      <c r="OPM177" s="72"/>
      <c r="OPN177" s="72"/>
      <c r="OPO177" s="72"/>
      <c r="OPP177" s="72"/>
      <c r="OPQ177" s="72"/>
      <c r="OPR177" s="72"/>
      <c r="OPS177" s="72"/>
      <c r="OPT177" s="72"/>
      <c r="OPU177" s="71"/>
      <c r="OPV177" s="71"/>
      <c r="OPW177" s="71"/>
      <c r="OPX177" s="71"/>
      <c r="OPY177" s="71"/>
      <c r="OPZ177" s="71"/>
      <c r="OQA177" s="71"/>
      <c r="OQB177" s="72"/>
      <c r="OQC177" s="72"/>
      <c r="OQD177" s="72"/>
      <c r="OQE177" s="72"/>
      <c r="OQF177" s="72"/>
      <c r="OQG177" s="72"/>
      <c r="OQH177" s="72"/>
      <c r="OQI177" s="72"/>
      <c r="OQJ177" s="72"/>
      <c r="OQK177" s="71"/>
      <c r="OQL177" s="71"/>
      <c r="OQM177" s="71"/>
      <c r="OQN177" s="71"/>
      <c r="OQO177" s="71"/>
      <c r="OQP177" s="71"/>
      <c r="OQQ177" s="71"/>
      <c r="OQR177" s="72"/>
      <c r="OQS177" s="72"/>
      <c r="OQT177" s="72"/>
      <c r="OQU177" s="72"/>
      <c r="OQV177" s="72"/>
      <c r="OQW177" s="72"/>
      <c r="OQX177" s="72"/>
      <c r="OQY177" s="72"/>
      <c r="OQZ177" s="72"/>
      <c r="ORA177" s="71"/>
      <c r="ORB177" s="71"/>
      <c r="ORC177" s="71"/>
      <c r="ORD177" s="71"/>
      <c r="ORE177" s="71"/>
      <c r="ORF177" s="71"/>
      <c r="ORG177" s="71"/>
      <c r="ORH177" s="72"/>
      <c r="ORI177" s="72"/>
      <c r="ORJ177" s="72"/>
      <c r="ORK177" s="72"/>
      <c r="ORL177" s="72"/>
      <c r="ORM177" s="72"/>
      <c r="ORN177" s="72"/>
      <c r="ORO177" s="72"/>
      <c r="ORP177" s="72"/>
      <c r="ORQ177" s="71"/>
      <c r="ORR177" s="71"/>
      <c r="ORS177" s="71"/>
      <c r="ORT177" s="71"/>
      <c r="ORU177" s="71"/>
      <c r="ORV177" s="71"/>
      <c r="ORW177" s="71"/>
      <c r="ORX177" s="72"/>
      <c r="ORY177" s="72"/>
      <c r="ORZ177" s="72"/>
      <c r="OSA177" s="72"/>
      <c r="OSB177" s="72"/>
      <c r="OSC177" s="72"/>
      <c r="OSD177" s="72"/>
      <c r="OSE177" s="72"/>
      <c r="OSF177" s="72"/>
      <c r="OSG177" s="71"/>
      <c r="OSH177" s="71"/>
      <c r="OSI177" s="71"/>
      <c r="OSJ177" s="71"/>
      <c r="OSK177" s="71"/>
      <c r="OSL177" s="71"/>
      <c r="OSM177" s="71"/>
      <c r="OSN177" s="72"/>
      <c r="OSO177" s="72"/>
      <c r="OSP177" s="72"/>
      <c r="OSQ177" s="72"/>
      <c r="OSR177" s="72"/>
      <c r="OSS177" s="72"/>
      <c r="OST177" s="72"/>
      <c r="OSU177" s="72"/>
      <c r="OSV177" s="72"/>
      <c r="OSW177" s="71"/>
      <c r="OSX177" s="71"/>
      <c r="OSY177" s="71"/>
      <c r="OSZ177" s="71"/>
      <c r="OTA177" s="71"/>
      <c r="OTB177" s="71"/>
      <c r="OTC177" s="71"/>
      <c r="OTD177" s="72"/>
      <c r="OTE177" s="72"/>
      <c r="OTF177" s="72"/>
      <c r="OTG177" s="72"/>
      <c r="OTH177" s="72"/>
      <c r="OTI177" s="72"/>
      <c r="OTJ177" s="72"/>
      <c r="OTK177" s="72"/>
      <c r="OTL177" s="72"/>
      <c r="OTM177" s="71"/>
      <c r="OTN177" s="71"/>
      <c r="OTO177" s="71"/>
      <c r="OTP177" s="71"/>
      <c r="OTQ177" s="71"/>
      <c r="OTR177" s="71"/>
      <c r="OTS177" s="71"/>
      <c r="OTT177" s="72"/>
      <c r="OTU177" s="72"/>
      <c r="OTV177" s="72"/>
      <c r="OTW177" s="72"/>
      <c r="OTX177" s="72"/>
      <c r="OTY177" s="72"/>
      <c r="OTZ177" s="72"/>
      <c r="OUA177" s="72"/>
      <c r="OUB177" s="72"/>
      <c r="OUC177" s="71"/>
      <c r="OUD177" s="71"/>
      <c r="OUE177" s="71"/>
      <c r="OUF177" s="71"/>
      <c r="OUG177" s="71"/>
      <c r="OUH177" s="71"/>
      <c r="OUI177" s="71"/>
      <c r="OUJ177" s="72"/>
      <c r="OUK177" s="72"/>
      <c r="OUL177" s="72"/>
      <c r="OUM177" s="72"/>
      <c r="OUN177" s="72"/>
      <c r="OUO177" s="72"/>
      <c r="OUP177" s="72"/>
      <c r="OUQ177" s="72"/>
      <c r="OUR177" s="72"/>
      <c r="OUS177" s="71"/>
      <c r="OUT177" s="71"/>
      <c r="OUU177" s="71"/>
      <c r="OUV177" s="71"/>
      <c r="OUW177" s="71"/>
      <c r="OUX177" s="71"/>
      <c r="OUY177" s="71"/>
      <c r="OUZ177" s="72"/>
      <c r="OVA177" s="72"/>
      <c r="OVB177" s="72"/>
      <c r="OVC177" s="72"/>
      <c r="OVD177" s="72"/>
      <c r="OVE177" s="72"/>
      <c r="OVF177" s="72"/>
      <c r="OVG177" s="72"/>
      <c r="OVH177" s="72"/>
      <c r="OVI177" s="71"/>
      <c r="OVJ177" s="71"/>
      <c r="OVK177" s="71"/>
      <c r="OVL177" s="71"/>
      <c r="OVM177" s="71"/>
      <c r="OVN177" s="71"/>
      <c r="OVO177" s="71"/>
      <c r="OVP177" s="72"/>
      <c r="OVQ177" s="72"/>
      <c r="OVR177" s="72"/>
      <c r="OVS177" s="72"/>
      <c r="OVT177" s="72"/>
      <c r="OVU177" s="72"/>
      <c r="OVV177" s="72"/>
      <c r="OVW177" s="72"/>
      <c r="OVX177" s="72"/>
      <c r="OVY177" s="71"/>
      <c r="OVZ177" s="71"/>
      <c r="OWA177" s="71"/>
      <c r="OWB177" s="71"/>
      <c r="OWC177" s="71"/>
      <c r="OWD177" s="71"/>
      <c r="OWE177" s="71"/>
      <c r="OWF177" s="72"/>
      <c r="OWG177" s="72"/>
      <c r="OWH177" s="72"/>
      <c r="OWI177" s="72"/>
      <c r="OWJ177" s="72"/>
      <c r="OWK177" s="72"/>
      <c r="OWL177" s="72"/>
      <c r="OWM177" s="72"/>
      <c r="OWN177" s="72"/>
      <c r="OWO177" s="71"/>
      <c r="OWP177" s="71"/>
      <c r="OWQ177" s="71"/>
      <c r="OWR177" s="71"/>
      <c r="OWS177" s="71"/>
      <c r="OWT177" s="71"/>
      <c r="OWU177" s="71"/>
      <c r="OWV177" s="72"/>
      <c r="OWW177" s="72"/>
      <c r="OWX177" s="72"/>
      <c r="OWY177" s="72"/>
      <c r="OWZ177" s="72"/>
      <c r="OXA177" s="72"/>
      <c r="OXB177" s="72"/>
      <c r="OXC177" s="72"/>
      <c r="OXD177" s="72"/>
      <c r="OXE177" s="71"/>
      <c r="OXF177" s="71"/>
      <c r="OXG177" s="71"/>
      <c r="OXH177" s="71"/>
      <c r="OXI177" s="71"/>
      <c r="OXJ177" s="71"/>
      <c r="OXK177" s="71"/>
      <c r="OXL177" s="72"/>
      <c r="OXM177" s="72"/>
      <c r="OXN177" s="72"/>
      <c r="OXO177" s="72"/>
      <c r="OXP177" s="72"/>
      <c r="OXQ177" s="72"/>
      <c r="OXR177" s="72"/>
      <c r="OXS177" s="72"/>
      <c r="OXT177" s="72"/>
      <c r="OXU177" s="71"/>
      <c r="OXV177" s="71"/>
      <c r="OXW177" s="71"/>
      <c r="OXX177" s="71"/>
      <c r="OXY177" s="71"/>
      <c r="OXZ177" s="71"/>
      <c r="OYA177" s="71"/>
      <c r="OYB177" s="72"/>
      <c r="OYC177" s="72"/>
      <c r="OYD177" s="72"/>
      <c r="OYE177" s="72"/>
      <c r="OYF177" s="72"/>
      <c r="OYG177" s="72"/>
      <c r="OYH177" s="72"/>
      <c r="OYI177" s="72"/>
      <c r="OYJ177" s="72"/>
      <c r="OYK177" s="71"/>
      <c r="OYL177" s="71"/>
      <c r="OYM177" s="71"/>
      <c r="OYN177" s="71"/>
      <c r="OYO177" s="71"/>
      <c r="OYP177" s="71"/>
      <c r="OYQ177" s="71"/>
      <c r="OYR177" s="72"/>
      <c r="OYS177" s="72"/>
      <c r="OYT177" s="72"/>
      <c r="OYU177" s="72"/>
      <c r="OYV177" s="72"/>
      <c r="OYW177" s="72"/>
      <c r="OYX177" s="72"/>
      <c r="OYY177" s="72"/>
      <c r="OYZ177" s="72"/>
      <c r="OZA177" s="71"/>
      <c r="OZB177" s="71"/>
      <c r="OZC177" s="71"/>
      <c r="OZD177" s="71"/>
      <c r="OZE177" s="71"/>
      <c r="OZF177" s="71"/>
      <c r="OZG177" s="71"/>
      <c r="OZH177" s="72"/>
      <c r="OZI177" s="72"/>
      <c r="OZJ177" s="72"/>
      <c r="OZK177" s="72"/>
      <c r="OZL177" s="72"/>
      <c r="OZM177" s="72"/>
      <c r="OZN177" s="72"/>
      <c r="OZO177" s="72"/>
      <c r="OZP177" s="72"/>
      <c r="OZQ177" s="71"/>
      <c r="OZR177" s="71"/>
      <c r="OZS177" s="71"/>
      <c r="OZT177" s="71"/>
      <c r="OZU177" s="71"/>
      <c r="OZV177" s="71"/>
      <c r="OZW177" s="71"/>
      <c r="OZX177" s="72"/>
      <c r="OZY177" s="72"/>
      <c r="OZZ177" s="72"/>
      <c r="PAA177" s="72"/>
      <c r="PAB177" s="72"/>
      <c r="PAC177" s="72"/>
      <c r="PAD177" s="72"/>
      <c r="PAE177" s="72"/>
      <c r="PAF177" s="72"/>
      <c r="PAG177" s="71"/>
      <c r="PAH177" s="71"/>
      <c r="PAI177" s="71"/>
      <c r="PAJ177" s="71"/>
      <c r="PAK177" s="71"/>
      <c r="PAL177" s="71"/>
      <c r="PAM177" s="71"/>
      <c r="PAN177" s="72"/>
      <c r="PAO177" s="72"/>
      <c r="PAP177" s="72"/>
      <c r="PAQ177" s="72"/>
      <c r="PAR177" s="72"/>
      <c r="PAS177" s="72"/>
      <c r="PAT177" s="72"/>
      <c r="PAU177" s="72"/>
      <c r="PAV177" s="72"/>
      <c r="PAW177" s="71"/>
      <c r="PAX177" s="71"/>
      <c r="PAY177" s="71"/>
      <c r="PAZ177" s="71"/>
      <c r="PBA177" s="71"/>
      <c r="PBB177" s="71"/>
      <c r="PBC177" s="71"/>
      <c r="PBD177" s="72"/>
      <c r="PBE177" s="72"/>
      <c r="PBF177" s="72"/>
      <c r="PBG177" s="72"/>
      <c r="PBH177" s="72"/>
      <c r="PBI177" s="72"/>
      <c r="PBJ177" s="72"/>
      <c r="PBK177" s="72"/>
      <c r="PBL177" s="72"/>
      <c r="PBM177" s="71"/>
      <c r="PBN177" s="71"/>
      <c r="PBO177" s="71"/>
      <c r="PBP177" s="71"/>
      <c r="PBQ177" s="71"/>
      <c r="PBR177" s="71"/>
      <c r="PBS177" s="71"/>
      <c r="PBT177" s="72"/>
      <c r="PBU177" s="72"/>
      <c r="PBV177" s="72"/>
      <c r="PBW177" s="72"/>
      <c r="PBX177" s="72"/>
      <c r="PBY177" s="72"/>
      <c r="PBZ177" s="72"/>
      <c r="PCA177" s="72"/>
      <c r="PCB177" s="72"/>
      <c r="PCC177" s="71"/>
      <c r="PCD177" s="71"/>
      <c r="PCE177" s="71"/>
      <c r="PCF177" s="71"/>
      <c r="PCG177" s="71"/>
      <c r="PCH177" s="71"/>
      <c r="PCI177" s="71"/>
      <c r="PCJ177" s="72"/>
      <c r="PCK177" s="72"/>
      <c r="PCL177" s="72"/>
      <c r="PCM177" s="72"/>
      <c r="PCN177" s="72"/>
      <c r="PCO177" s="72"/>
      <c r="PCP177" s="72"/>
      <c r="PCQ177" s="72"/>
      <c r="PCR177" s="72"/>
      <c r="PCS177" s="71"/>
      <c r="PCT177" s="71"/>
      <c r="PCU177" s="71"/>
      <c r="PCV177" s="71"/>
      <c r="PCW177" s="71"/>
      <c r="PCX177" s="71"/>
      <c r="PCY177" s="71"/>
      <c r="PCZ177" s="72"/>
      <c r="PDA177" s="72"/>
      <c r="PDB177" s="72"/>
      <c r="PDC177" s="72"/>
      <c r="PDD177" s="72"/>
      <c r="PDE177" s="72"/>
      <c r="PDF177" s="72"/>
      <c r="PDG177" s="72"/>
      <c r="PDH177" s="72"/>
      <c r="PDI177" s="71"/>
      <c r="PDJ177" s="71"/>
      <c r="PDK177" s="71"/>
      <c r="PDL177" s="71"/>
      <c r="PDM177" s="71"/>
      <c r="PDN177" s="71"/>
      <c r="PDO177" s="71"/>
      <c r="PDP177" s="72"/>
      <c r="PDQ177" s="72"/>
      <c r="PDR177" s="72"/>
      <c r="PDS177" s="72"/>
      <c r="PDT177" s="72"/>
      <c r="PDU177" s="72"/>
      <c r="PDV177" s="72"/>
      <c r="PDW177" s="72"/>
      <c r="PDX177" s="72"/>
      <c r="PDY177" s="71"/>
      <c r="PDZ177" s="71"/>
      <c r="PEA177" s="71"/>
      <c r="PEB177" s="71"/>
      <c r="PEC177" s="71"/>
      <c r="PED177" s="71"/>
      <c r="PEE177" s="71"/>
      <c r="PEF177" s="72"/>
      <c r="PEG177" s="72"/>
      <c r="PEH177" s="72"/>
      <c r="PEI177" s="72"/>
      <c r="PEJ177" s="72"/>
      <c r="PEK177" s="72"/>
      <c r="PEL177" s="72"/>
      <c r="PEM177" s="72"/>
      <c r="PEN177" s="72"/>
      <c r="PEO177" s="71"/>
      <c r="PEP177" s="71"/>
      <c r="PEQ177" s="71"/>
      <c r="PER177" s="71"/>
      <c r="PES177" s="71"/>
      <c r="PET177" s="71"/>
      <c r="PEU177" s="71"/>
      <c r="PEV177" s="72"/>
      <c r="PEW177" s="72"/>
      <c r="PEX177" s="72"/>
      <c r="PEY177" s="72"/>
      <c r="PEZ177" s="72"/>
      <c r="PFA177" s="72"/>
      <c r="PFB177" s="72"/>
      <c r="PFC177" s="72"/>
      <c r="PFD177" s="72"/>
      <c r="PFE177" s="71"/>
      <c r="PFF177" s="71"/>
      <c r="PFG177" s="71"/>
      <c r="PFH177" s="71"/>
      <c r="PFI177" s="71"/>
      <c r="PFJ177" s="71"/>
      <c r="PFK177" s="71"/>
      <c r="PFL177" s="72"/>
      <c r="PFM177" s="72"/>
      <c r="PFN177" s="72"/>
      <c r="PFO177" s="72"/>
      <c r="PFP177" s="72"/>
      <c r="PFQ177" s="72"/>
      <c r="PFR177" s="72"/>
      <c r="PFS177" s="72"/>
      <c r="PFT177" s="72"/>
      <c r="PFU177" s="71"/>
      <c r="PFV177" s="71"/>
      <c r="PFW177" s="71"/>
      <c r="PFX177" s="71"/>
      <c r="PFY177" s="71"/>
      <c r="PFZ177" s="71"/>
      <c r="PGA177" s="71"/>
      <c r="PGB177" s="72"/>
      <c r="PGC177" s="72"/>
      <c r="PGD177" s="72"/>
      <c r="PGE177" s="72"/>
      <c r="PGF177" s="72"/>
      <c r="PGG177" s="72"/>
      <c r="PGH177" s="72"/>
      <c r="PGI177" s="72"/>
      <c r="PGJ177" s="72"/>
      <c r="PGK177" s="71"/>
      <c r="PGL177" s="71"/>
      <c r="PGM177" s="71"/>
      <c r="PGN177" s="71"/>
      <c r="PGO177" s="71"/>
      <c r="PGP177" s="71"/>
      <c r="PGQ177" s="71"/>
      <c r="PGR177" s="72"/>
      <c r="PGS177" s="72"/>
      <c r="PGT177" s="72"/>
      <c r="PGU177" s="72"/>
      <c r="PGV177" s="72"/>
      <c r="PGW177" s="72"/>
      <c r="PGX177" s="72"/>
      <c r="PGY177" s="72"/>
      <c r="PGZ177" s="72"/>
      <c r="PHA177" s="71"/>
      <c r="PHB177" s="71"/>
      <c r="PHC177" s="71"/>
      <c r="PHD177" s="71"/>
      <c r="PHE177" s="71"/>
      <c r="PHF177" s="71"/>
      <c r="PHG177" s="71"/>
      <c r="PHH177" s="72"/>
      <c r="PHI177" s="72"/>
      <c r="PHJ177" s="72"/>
      <c r="PHK177" s="72"/>
      <c r="PHL177" s="72"/>
      <c r="PHM177" s="72"/>
      <c r="PHN177" s="72"/>
      <c r="PHO177" s="72"/>
      <c r="PHP177" s="72"/>
      <c r="PHQ177" s="71"/>
      <c r="PHR177" s="71"/>
      <c r="PHS177" s="71"/>
      <c r="PHT177" s="71"/>
      <c r="PHU177" s="71"/>
      <c r="PHV177" s="71"/>
      <c r="PHW177" s="71"/>
      <c r="PHX177" s="72"/>
      <c r="PHY177" s="72"/>
      <c r="PHZ177" s="72"/>
      <c r="PIA177" s="72"/>
      <c r="PIB177" s="72"/>
      <c r="PIC177" s="72"/>
      <c r="PID177" s="72"/>
      <c r="PIE177" s="72"/>
      <c r="PIF177" s="72"/>
      <c r="PIG177" s="71"/>
      <c r="PIH177" s="71"/>
      <c r="PII177" s="71"/>
      <c r="PIJ177" s="71"/>
      <c r="PIK177" s="71"/>
      <c r="PIL177" s="71"/>
      <c r="PIM177" s="71"/>
      <c r="PIN177" s="72"/>
      <c r="PIO177" s="72"/>
      <c r="PIP177" s="72"/>
      <c r="PIQ177" s="72"/>
      <c r="PIR177" s="72"/>
      <c r="PIS177" s="72"/>
      <c r="PIT177" s="72"/>
      <c r="PIU177" s="72"/>
      <c r="PIV177" s="72"/>
      <c r="PIW177" s="71"/>
      <c r="PIX177" s="71"/>
      <c r="PIY177" s="71"/>
      <c r="PIZ177" s="71"/>
      <c r="PJA177" s="71"/>
      <c r="PJB177" s="71"/>
      <c r="PJC177" s="71"/>
      <c r="PJD177" s="72"/>
      <c r="PJE177" s="72"/>
      <c r="PJF177" s="72"/>
      <c r="PJG177" s="72"/>
      <c r="PJH177" s="72"/>
      <c r="PJI177" s="72"/>
      <c r="PJJ177" s="72"/>
      <c r="PJK177" s="72"/>
      <c r="PJL177" s="72"/>
      <c r="PJM177" s="71"/>
      <c r="PJN177" s="71"/>
      <c r="PJO177" s="71"/>
      <c r="PJP177" s="71"/>
      <c r="PJQ177" s="71"/>
      <c r="PJR177" s="71"/>
      <c r="PJS177" s="71"/>
      <c r="PJT177" s="72"/>
      <c r="PJU177" s="72"/>
      <c r="PJV177" s="72"/>
      <c r="PJW177" s="72"/>
      <c r="PJX177" s="72"/>
      <c r="PJY177" s="72"/>
      <c r="PJZ177" s="72"/>
      <c r="PKA177" s="72"/>
      <c r="PKB177" s="72"/>
      <c r="PKC177" s="71"/>
      <c r="PKD177" s="71"/>
      <c r="PKE177" s="71"/>
      <c r="PKF177" s="71"/>
      <c r="PKG177" s="71"/>
      <c r="PKH177" s="71"/>
      <c r="PKI177" s="71"/>
      <c r="PKJ177" s="72"/>
      <c r="PKK177" s="72"/>
      <c r="PKL177" s="72"/>
      <c r="PKM177" s="72"/>
      <c r="PKN177" s="72"/>
      <c r="PKO177" s="72"/>
      <c r="PKP177" s="72"/>
      <c r="PKQ177" s="72"/>
      <c r="PKR177" s="72"/>
      <c r="PKS177" s="71"/>
      <c r="PKT177" s="71"/>
      <c r="PKU177" s="71"/>
      <c r="PKV177" s="71"/>
      <c r="PKW177" s="71"/>
      <c r="PKX177" s="71"/>
      <c r="PKY177" s="71"/>
      <c r="PKZ177" s="72"/>
      <c r="PLA177" s="72"/>
      <c r="PLB177" s="72"/>
      <c r="PLC177" s="72"/>
      <c r="PLD177" s="72"/>
      <c r="PLE177" s="72"/>
      <c r="PLF177" s="72"/>
      <c r="PLG177" s="72"/>
      <c r="PLH177" s="72"/>
      <c r="PLI177" s="71"/>
      <c r="PLJ177" s="71"/>
      <c r="PLK177" s="71"/>
      <c r="PLL177" s="71"/>
      <c r="PLM177" s="71"/>
      <c r="PLN177" s="71"/>
      <c r="PLO177" s="71"/>
      <c r="PLP177" s="72"/>
      <c r="PLQ177" s="72"/>
      <c r="PLR177" s="72"/>
      <c r="PLS177" s="72"/>
      <c r="PLT177" s="72"/>
      <c r="PLU177" s="72"/>
      <c r="PLV177" s="72"/>
      <c r="PLW177" s="72"/>
      <c r="PLX177" s="72"/>
      <c r="PLY177" s="71"/>
      <c r="PLZ177" s="71"/>
      <c r="PMA177" s="71"/>
      <c r="PMB177" s="71"/>
      <c r="PMC177" s="71"/>
      <c r="PMD177" s="71"/>
      <c r="PME177" s="71"/>
      <c r="PMF177" s="72"/>
      <c r="PMG177" s="72"/>
      <c r="PMH177" s="72"/>
      <c r="PMI177" s="72"/>
      <c r="PMJ177" s="72"/>
      <c r="PMK177" s="72"/>
      <c r="PML177" s="72"/>
      <c r="PMM177" s="72"/>
      <c r="PMN177" s="72"/>
      <c r="PMO177" s="71"/>
      <c r="PMP177" s="71"/>
      <c r="PMQ177" s="71"/>
      <c r="PMR177" s="71"/>
      <c r="PMS177" s="71"/>
      <c r="PMT177" s="71"/>
      <c r="PMU177" s="71"/>
      <c r="PMV177" s="72"/>
      <c r="PMW177" s="72"/>
      <c r="PMX177" s="72"/>
      <c r="PMY177" s="72"/>
      <c r="PMZ177" s="72"/>
      <c r="PNA177" s="72"/>
      <c r="PNB177" s="72"/>
      <c r="PNC177" s="72"/>
      <c r="PND177" s="72"/>
      <c r="PNE177" s="71"/>
      <c r="PNF177" s="71"/>
      <c r="PNG177" s="71"/>
      <c r="PNH177" s="71"/>
      <c r="PNI177" s="71"/>
      <c r="PNJ177" s="71"/>
      <c r="PNK177" s="71"/>
      <c r="PNL177" s="72"/>
      <c r="PNM177" s="72"/>
      <c r="PNN177" s="72"/>
      <c r="PNO177" s="72"/>
      <c r="PNP177" s="72"/>
      <c r="PNQ177" s="72"/>
      <c r="PNR177" s="72"/>
      <c r="PNS177" s="72"/>
      <c r="PNT177" s="72"/>
      <c r="PNU177" s="71"/>
      <c r="PNV177" s="71"/>
      <c r="PNW177" s="71"/>
      <c r="PNX177" s="71"/>
      <c r="PNY177" s="71"/>
      <c r="PNZ177" s="71"/>
      <c r="POA177" s="71"/>
      <c r="POB177" s="72"/>
      <c r="POC177" s="72"/>
      <c r="POD177" s="72"/>
      <c r="POE177" s="72"/>
      <c r="POF177" s="72"/>
      <c r="POG177" s="72"/>
      <c r="POH177" s="72"/>
      <c r="POI177" s="72"/>
      <c r="POJ177" s="72"/>
      <c r="POK177" s="71"/>
      <c r="POL177" s="71"/>
      <c r="POM177" s="71"/>
      <c r="PON177" s="71"/>
      <c r="POO177" s="71"/>
      <c r="POP177" s="71"/>
      <c r="POQ177" s="71"/>
      <c r="POR177" s="72"/>
      <c r="POS177" s="72"/>
      <c r="POT177" s="72"/>
      <c r="POU177" s="72"/>
      <c r="POV177" s="72"/>
      <c r="POW177" s="72"/>
      <c r="POX177" s="72"/>
      <c r="POY177" s="72"/>
      <c r="POZ177" s="72"/>
      <c r="PPA177" s="71"/>
      <c r="PPB177" s="71"/>
      <c r="PPC177" s="71"/>
      <c r="PPD177" s="71"/>
      <c r="PPE177" s="71"/>
      <c r="PPF177" s="71"/>
      <c r="PPG177" s="71"/>
      <c r="PPH177" s="72"/>
      <c r="PPI177" s="72"/>
      <c r="PPJ177" s="72"/>
      <c r="PPK177" s="72"/>
      <c r="PPL177" s="72"/>
      <c r="PPM177" s="72"/>
      <c r="PPN177" s="72"/>
      <c r="PPO177" s="72"/>
      <c r="PPP177" s="72"/>
      <c r="PPQ177" s="71"/>
      <c r="PPR177" s="71"/>
      <c r="PPS177" s="71"/>
      <c r="PPT177" s="71"/>
      <c r="PPU177" s="71"/>
      <c r="PPV177" s="71"/>
      <c r="PPW177" s="71"/>
      <c r="PPX177" s="72"/>
      <c r="PPY177" s="72"/>
      <c r="PPZ177" s="72"/>
      <c r="PQA177" s="72"/>
      <c r="PQB177" s="72"/>
      <c r="PQC177" s="72"/>
      <c r="PQD177" s="72"/>
      <c r="PQE177" s="72"/>
      <c r="PQF177" s="72"/>
      <c r="PQG177" s="71"/>
      <c r="PQH177" s="71"/>
      <c r="PQI177" s="71"/>
      <c r="PQJ177" s="71"/>
      <c r="PQK177" s="71"/>
      <c r="PQL177" s="71"/>
      <c r="PQM177" s="71"/>
      <c r="PQN177" s="72"/>
      <c r="PQO177" s="72"/>
      <c r="PQP177" s="72"/>
      <c r="PQQ177" s="72"/>
      <c r="PQR177" s="72"/>
      <c r="PQS177" s="72"/>
      <c r="PQT177" s="72"/>
      <c r="PQU177" s="72"/>
      <c r="PQV177" s="72"/>
      <c r="PQW177" s="71"/>
      <c r="PQX177" s="71"/>
      <c r="PQY177" s="71"/>
      <c r="PQZ177" s="71"/>
      <c r="PRA177" s="71"/>
      <c r="PRB177" s="71"/>
      <c r="PRC177" s="71"/>
      <c r="PRD177" s="72"/>
      <c r="PRE177" s="72"/>
      <c r="PRF177" s="72"/>
      <c r="PRG177" s="72"/>
      <c r="PRH177" s="72"/>
      <c r="PRI177" s="72"/>
      <c r="PRJ177" s="72"/>
      <c r="PRK177" s="72"/>
      <c r="PRL177" s="72"/>
      <c r="PRM177" s="71"/>
      <c r="PRN177" s="71"/>
      <c r="PRO177" s="71"/>
      <c r="PRP177" s="71"/>
      <c r="PRQ177" s="71"/>
      <c r="PRR177" s="71"/>
      <c r="PRS177" s="71"/>
      <c r="PRT177" s="72"/>
      <c r="PRU177" s="72"/>
      <c r="PRV177" s="72"/>
      <c r="PRW177" s="72"/>
      <c r="PRX177" s="72"/>
      <c r="PRY177" s="72"/>
      <c r="PRZ177" s="72"/>
      <c r="PSA177" s="72"/>
      <c r="PSB177" s="72"/>
      <c r="PSC177" s="71"/>
      <c r="PSD177" s="71"/>
      <c r="PSE177" s="71"/>
      <c r="PSF177" s="71"/>
      <c r="PSG177" s="71"/>
      <c r="PSH177" s="71"/>
      <c r="PSI177" s="71"/>
      <c r="PSJ177" s="72"/>
      <c r="PSK177" s="72"/>
      <c r="PSL177" s="72"/>
      <c r="PSM177" s="72"/>
      <c r="PSN177" s="72"/>
      <c r="PSO177" s="72"/>
      <c r="PSP177" s="72"/>
      <c r="PSQ177" s="72"/>
      <c r="PSR177" s="72"/>
      <c r="PSS177" s="71"/>
      <c r="PST177" s="71"/>
      <c r="PSU177" s="71"/>
      <c r="PSV177" s="71"/>
      <c r="PSW177" s="71"/>
      <c r="PSX177" s="71"/>
      <c r="PSY177" s="71"/>
      <c r="PSZ177" s="72"/>
      <c r="PTA177" s="72"/>
      <c r="PTB177" s="72"/>
      <c r="PTC177" s="72"/>
      <c r="PTD177" s="72"/>
      <c r="PTE177" s="72"/>
      <c r="PTF177" s="72"/>
      <c r="PTG177" s="72"/>
      <c r="PTH177" s="72"/>
      <c r="PTI177" s="71"/>
      <c r="PTJ177" s="71"/>
      <c r="PTK177" s="71"/>
      <c r="PTL177" s="71"/>
      <c r="PTM177" s="71"/>
      <c r="PTN177" s="71"/>
      <c r="PTO177" s="71"/>
      <c r="PTP177" s="72"/>
      <c r="PTQ177" s="72"/>
      <c r="PTR177" s="72"/>
      <c r="PTS177" s="72"/>
      <c r="PTT177" s="72"/>
      <c r="PTU177" s="72"/>
      <c r="PTV177" s="72"/>
      <c r="PTW177" s="72"/>
      <c r="PTX177" s="72"/>
      <c r="PTY177" s="71"/>
      <c r="PTZ177" s="71"/>
      <c r="PUA177" s="71"/>
      <c r="PUB177" s="71"/>
      <c r="PUC177" s="71"/>
      <c r="PUD177" s="71"/>
      <c r="PUE177" s="71"/>
      <c r="PUF177" s="72"/>
      <c r="PUG177" s="72"/>
      <c r="PUH177" s="72"/>
      <c r="PUI177" s="72"/>
      <c r="PUJ177" s="72"/>
      <c r="PUK177" s="72"/>
      <c r="PUL177" s="72"/>
      <c r="PUM177" s="72"/>
      <c r="PUN177" s="72"/>
      <c r="PUO177" s="71"/>
      <c r="PUP177" s="71"/>
      <c r="PUQ177" s="71"/>
      <c r="PUR177" s="71"/>
      <c r="PUS177" s="71"/>
      <c r="PUT177" s="71"/>
      <c r="PUU177" s="71"/>
      <c r="PUV177" s="72"/>
      <c r="PUW177" s="72"/>
      <c r="PUX177" s="72"/>
      <c r="PUY177" s="72"/>
      <c r="PUZ177" s="72"/>
      <c r="PVA177" s="72"/>
      <c r="PVB177" s="72"/>
      <c r="PVC177" s="72"/>
      <c r="PVD177" s="72"/>
      <c r="PVE177" s="71"/>
      <c r="PVF177" s="71"/>
      <c r="PVG177" s="71"/>
      <c r="PVH177" s="71"/>
      <c r="PVI177" s="71"/>
      <c r="PVJ177" s="71"/>
      <c r="PVK177" s="71"/>
      <c r="PVL177" s="72"/>
      <c r="PVM177" s="72"/>
      <c r="PVN177" s="72"/>
      <c r="PVO177" s="72"/>
      <c r="PVP177" s="72"/>
      <c r="PVQ177" s="72"/>
      <c r="PVR177" s="72"/>
      <c r="PVS177" s="72"/>
      <c r="PVT177" s="72"/>
      <c r="PVU177" s="71"/>
      <c r="PVV177" s="71"/>
      <c r="PVW177" s="71"/>
      <c r="PVX177" s="71"/>
      <c r="PVY177" s="71"/>
      <c r="PVZ177" s="71"/>
      <c r="PWA177" s="71"/>
      <c r="PWB177" s="72"/>
      <c r="PWC177" s="72"/>
      <c r="PWD177" s="72"/>
      <c r="PWE177" s="72"/>
      <c r="PWF177" s="72"/>
      <c r="PWG177" s="72"/>
      <c r="PWH177" s="72"/>
      <c r="PWI177" s="72"/>
      <c r="PWJ177" s="72"/>
      <c r="PWK177" s="71"/>
      <c r="PWL177" s="71"/>
      <c r="PWM177" s="71"/>
      <c r="PWN177" s="71"/>
      <c r="PWO177" s="71"/>
      <c r="PWP177" s="71"/>
      <c r="PWQ177" s="71"/>
      <c r="PWR177" s="72"/>
      <c r="PWS177" s="72"/>
      <c r="PWT177" s="72"/>
      <c r="PWU177" s="72"/>
      <c r="PWV177" s="72"/>
      <c r="PWW177" s="72"/>
      <c r="PWX177" s="72"/>
      <c r="PWY177" s="72"/>
      <c r="PWZ177" s="72"/>
      <c r="PXA177" s="71"/>
      <c r="PXB177" s="71"/>
      <c r="PXC177" s="71"/>
      <c r="PXD177" s="71"/>
      <c r="PXE177" s="71"/>
      <c r="PXF177" s="71"/>
      <c r="PXG177" s="71"/>
      <c r="PXH177" s="72"/>
      <c r="PXI177" s="72"/>
      <c r="PXJ177" s="72"/>
      <c r="PXK177" s="72"/>
      <c r="PXL177" s="72"/>
      <c r="PXM177" s="72"/>
      <c r="PXN177" s="72"/>
      <c r="PXO177" s="72"/>
      <c r="PXP177" s="72"/>
      <c r="PXQ177" s="71"/>
      <c r="PXR177" s="71"/>
      <c r="PXS177" s="71"/>
      <c r="PXT177" s="71"/>
      <c r="PXU177" s="71"/>
      <c r="PXV177" s="71"/>
      <c r="PXW177" s="71"/>
      <c r="PXX177" s="72"/>
      <c r="PXY177" s="72"/>
      <c r="PXZ177" s="72"/>
      <c r="PYA177" s="72"/>
      <c r="PYB177" s="72"/>
      <c r="PYC177" s="72"/>
      <c r="PYD177" s="72"/>
      <c r="PYE177" s="72"/>
      <c r="PYF177" s="72"/>
      <c r="PYG177" s="71"/>
      <c r="PYH177" s="71"/>
      <c r="PYI177" s="71"/>
      <c r="PYJ177" s="71"/>
      <c r="PYK177" s="71"/>
      <c r="PYL177" s="71"/>
      <c r="PYM177" s="71"/>
      <c r="PYN177" s="72"/>
      <c r="PYO177" s="72"/>
      <c r="PYP177" s="72"/>
      <c r="PYQ177" s="72"/>
      <c r="PYR177" s="72"/>
      <c r="PYS177" s="72"/>
      <c r="PYT177" s="72"/>
      <c r="PYU177" s="72"/>
      <c r="PYV177" s="72"/>
      <c r="PYW177" s="71"/>
      <c r="PYX177" s="71"/>
      <c r="PYY177" s="71"/>
      <c r="PYZ177" s="71"/>
      <c r="PZA177" s="71"/>
      <c r="PZB177" s="71"/>
      <c r="PZC177" s="71"/>
      <c r="PZD177" s="72"/>
      <c r="PZE177" s="72"/>
      <c r="PZF177" s="72"/>
      <c r="PZG177" s="72"/>
      <c r="PZH177" s="72"/>
      <c r="PZI177" s="72"/>
      <c r="PZJ177" s="72"/>
      <c r="PZK177" s="72"/>
      <c r="PZL177" s="72"/>
      <c r="PZM177" s="71"/>
      <c r="PZN177" s="71"/>
      <c r="PZO177" s="71"/>
      <c r="PZP177" s="71"/>
      <c r="PZQ177" s="71"/>
      <c r="PZR177" s="71"/>
      <c r="PZS177" s="71"/>
      <c r="PZT177" s="72"/>
      <c r="PZU177" s="72"/>
      <c r="PZV177" s="72"/>
      <c r="PZW177" s="72"/>
      <c r="PZX177" s="72"/>
      <c r="PZY177" s="72"/>
      <c r="PZZ177" s="72"/>
      <c r="QAA177" s="72"/>
      <c r="QAB177" s="72"/>
      <c r="QAC177" s="71"/>
      <c r="QAD177" s="71"/>
      <c r="QAE177" s="71"/>
      <c r="QAF177" s="71"/>
      <c r="QAG177" s="71"/>
      <c r="QAH177" s="71"/>
      <c r="QAI177" s="71"/>
      <c r="QAJ177" s="72"/>
      <c r="QAK177" s="72"/>
      <c r="QAL177" s="72"/>
      <c r="QAM177" s="72"/>
      <c r="QAN177" s="72"/>
      <c r="QAO177" s="72"/>
      <c r="QAP177" s="72"/>
      <c r="QAQ177" s="72"/>
      <c r="QAR177" s="72"/>
      <c r="QAS177" s="71"/>
      <c r="QAT177" s="71"/>
      <c r="QAU177" s="71"/>
      <c r="QAV177" s="71"/>
      <c r="QAW177" s="71"/>
      <c r="QAX177" s="71"/>
      <c r="QAY177" s="71"/>
      <c r="QAZ177" s="72"/>
      <c r="QBA177" s="72"/>
      <c r="QBB177" s="72"/>
      <c r="QBC177" s="72"/>
      <c r="QBD177" s="72"/>
      <c r="QBE177" s="72"/>
      <c r="QBF177" s="72"/>
      <c r="QBG177" s="72"/>
      <c r="QBH177" s="72"/>
      <c r="QBI177" s="71"/>
      <c r="QBJ177" s="71"/>
      <c r="QBK177" s="71"/>
      <c r="QBL177" s="71"/>
      <c r="QBM177" s="71"/>
      <c r="QBN177" s="71"/>
      <c r="QBO177" s="71"/>
      <c r="QBP177" s="72"/>
      <c r="QBQ177" s="72"/>
      <c r="QBR177" s="72"/>
      <c r="QBS177" s="72"/>
      <c r="QBT177" s="72"/>
      <c r="QBU177" s="72"/>
      <c r="QBV177" s="72"/>
      <c r="QBW177" s="72"/>
      <c r="QBX177" s="72"/>
      <c r="QBY177" s="71"/>
      <c r="QBZ177" s="71"/>
      <c r="QCA177" s="71"/>
      <c r="QCB177" s="71"/>
      <c r="QCC177" s="71"/>
      <c r="QCD177" s="71"/>
      <c r="QCE177" s="71"/>
      <c r="QCF177" s="72"/>
      <c r="QCG177" s="72"/>
      <c r="QCH177" s="72"/>
      <c r="QCI177" s="72"/>
      <c r="QCJ177" s="72"/>
      <c r="QCK177" s="72"/>
      <c r="QCL177" s="72"/>
      <c r="QCM177" s="72"/>
      <c r="QCN177" s="72"/>
      <c r="QCO177" s="71"/>
      <c r="QCP177" s="71"/>
      <c r="QCQ177" s="71"/>
      <c r="QCR177" s="71"/>
      <c r="QCS177" s="71"/>
      <c r="QCT177" s="71"/>
      <c r="QCU177" s="71"/>
      <c r="QCV177" s="72"/>
      <c r="QCW177" s="72"/>
      <c r="QCX177" s="72"/>
      <c r="QCY177" s="72"/>
      <c r="QCZ177" s="72"/>
      <c r="QDA177" s="72"/>
      <c r="QDB177" s="72"/>
      <c r="QDC177" s="72"/>
      <c r="QDD177" s="72"/>
      <c r="QDE177" s="71"/>
      <c r="QDF177" s="71"/>
      <c r="QDG177" s="71"/>
      <c r="QDH177" s="71"/>
      <c r="QDI177" s="71"/>
      <c r="QDJ177" s="71"/>
      <c r="QDK177" s="71"/>
      <c r="QDL177" s="72"/>
      <c r="QDM177" s="72"/>
      <c r="QDN177" s="72"/>
      <c r="QDO177" s="72"/>
      <c r="QDP177" s="72"/>
      <c r="QDQ177" s="72"/>
      <c r="QDR177" s="72"/>
      <c r="QDS177" s="72"/>
      <c r="QDT177" s="72"/>
      <c r="QDU177" s="71"/>
      <c r="QDV177" s="71"/>
      <c r="QDW177" s="71"/>
      <c r="QDX177" s="71"/>
      <c r="QDY177" s="71"/>
      <c r="QDZ177" s="71"/>
      <c r="QEA177" s="71"/>
      <c r="QEB177" s="72"/>
      <c r="QEC177" s="72"/>
      <c r="QED177" s="72"/>
      <c r="QEE177" s="72"/>
      <c r="QEF177" s="72"/>
      <c r="QEG177" s="72"/>
      <c r="QEH177" s="72"/>
      <c r="QEI177" s="72"/>
      <c r="QEJ177" s="72"/>
      <c r="QEK177" s="71"/>
      <c r="QEL177" s="71"/>
      <c r="QEM177" s="71"/>
      <c r="QEN177" s="71"/>
      <c r="QEO177" s="71"/>
      <c r="QEP177" s="71"/>
      <c r="QEQ177" s="71"/>
      <c r="QER177" s="72"/>
      <c r="QES177" s="72"/>
      <c r="QET177" s="72"/>
      <c r="QEU177" s="72"/>
      <c r="QEV177" s="72"/>
      <c r="QEW177" s="72"/>
      <c r="QEX177" s="72"/>
      <c r="QEY177" s="72"/>
      <c r="QEZ177" s="72"/>
      <c r="QFA177" s="71"/>
      <c r="QFB177" s="71"/>
      <c r="QFC177" s="71"/>
      <c r="QFD177" s="71"/>
      <c r="QFE177" s="71"/>
      <c r="QFF177" s="71"/>
      <c r="QFG177" s="71"/>
      <c r="QFH177" s="72"/>
      <c r="QFI177" s="72"/>
      <c r="QFJ177" s="72"/>
      <c r="QFK177" s="72"/>
      <c r="QFL177" s="72"/>
      <c r="QFM177" s="72"/>
      <c r="QFN177" s="72"/>
      <c r="QFO177" s="72"/>
      <c r="QFP177" s="72"/>
      <c r="QFQ177" s="71"/>
      <c r="QFR177" s="71"/>
      <c r="QFS177" s="71"/>
      <c r="QFT177" s="71"/>
      <c r="QFU177" s="71"/>
      <c r="QFV177" s="71"/>
      <c r="QFW177" s="71"/>
      <c r="QFX177" s="72"/>
      <c r="QFY177" s="72"/>
      <c r="QFZ177" s="72"/>
      <c r="QGA177" s="72"/>
      <c r="QGB177" s="72"/>
      <c r="QGC177" s="72"/>
      <c r="QGD177" s="72"/>
      <c r="QGE177" s="72"/>
      <c r="QGF177" s="72"/>
      <c r="QGG177" s="71"/>
      <c r="QGH177" s="71"/>
      <c r="QGI177" s="71"/>
      <c r="QGJ177" s="71"/>
      <c r="QGK177" s="71"/>
      <c r="QGL177" s="71"/>
      <c r="QGM177" s="71"/>
      <c r="QGN177" s="72"/>
      <c r="QGO177" s="72"/>
      <c r="QGP177" s="72"/>
      <c r="QGQ177" s="72"/>
      <c r="QGR177" s="72"/>
      <c r="QGS177" s="72"/>
      <c r="QGT177" s="72"/>
      <c r="QGU177" s="72"/>
      <c r="QGV177" s="72"/>
      <c r="QGW177" s="71"/>
      <c r="QGX177" s="71"/>
      <c r="QGY177" s="71"/>
      <c r="QGZ177" s="71"/>
      <c r="QHA177" s="71"/>
      <c r="QHB177" s="71"/>
      <c r="QHC177" s="71"/>
      <c r="QHD177" s="72"/>
      <c r="QHE177" s="72"/>
      <c r="QHF177" s="72"/>
      <c r="QHG177" s="72"/>
      <c r="QHH177" s="72"/>
      <c r="QHI177" s="72"/>
      <c r="QHJ177" s="72"/>
      <c r="QHK177" s="72"/>
      <c r="QHL177" s="72"/>
      <c r="QHM177" s="71"/>
      <c r="QHN177" s="71"/>
      <c r="QHO177" s="71"/>
      <c r="QHP177" s="71"/>
      <c r="QHQ177" s="71"/>
      <c r="QHR177" s="71"/>
      <c r="QHS177" s="71"/>
      <c r="QHT177" s="72"/>
      <c r="QHU177" s="72"/>
      <c r="QHV177" s="72"/>
      <c r="QHW177" s="72"/>
      <c r="QHX177" s="72"/>
      <c r="QHY177" s="72"/>
      <c r="QHZ177" s="72"/>
      <c r="QIA177" s="72"/>
      <c r="QIB177" s="72"/>
      <c r="QIC177" s="71"/>
      <c r="QID177" s="71"/>
      <c r="QIE177" s="71"/>
      <c r="QIF177" s="71"/>
      <c r="QIG177" s="71"/>
      <c r="QIH177" s="71"/>
      <c r="QII177" s="71"/>
      <c r="QIJ177" s="72"/>
      <c r="QIK177" s="72"/>
      <c r="QIL177" s="72"/>
      <c r="QIM177" s="72"/>
      <c r="QIN177" s="72"/>
      <c r="QIO177" s="72"/>
      <c r="QIP177" s="72"/>
      <c r="QIQ177" s="72"/>
      <c r="QIR177" s="72"/>
      <c r="QIS177" s="71"/>
      <c r="QIT177" s="71"/>
      <c r="QIU177" s="71"/>
      <c r="QIV177" s="71"/>
      <c r="QIW177" s="71"/>
      <c r="QIX177" s="71"/>
      <c r="QIY177" s="71"/>
      <c r="QIZ177" s="72"/>
      <c r="QJA177" s="72"/>
      <c r="QJB177" s="72"/>
      <c r="QJC177" s="72"/>
      <c r="QJD177" s="72"/>
      <c r="QJE177" s="72"/>
      <c r="QJF177" s="72"/>
      <c r="QJG177" s="72"/>
      <c r="QJH177" s="72"/>
      <c r="QJI177" s="71"/>
      <c r="QJJ177" s="71"/>
      <c r="QJK177" s="71"/>
      <c r="QJL177" s="71"/>
      <c r="QJM177" s="71"/>
      <c r="QJN177" s="71"/>
      <c r="QJO177" s="71"/>
      <c r="QJP177" s="72"/>
      <c r="QJQ177" s="72"/>
      <c r="QJR177" s="72"/>
      <c r="QJS177" s="72"/>
      <c r="QJT177" s="72"/>
      <c r="QJU177" s="72"/>
      <c r="QJV177" s="72"/>
      <c r="QJW177" s="72"/>
      <c r="QJX177" s="72"/>
      <c r="QJY177" s="71"/>
      <c r="QJZ177" s="71"/>
      <c r="QKA177" s="71"/>
      <c r="QKB177" s="71"/>
      <c r="QKC177" s="71"/>
      <c r="QKD177" s="71"/>
      <c r="QKE177" s="71"/>
      <c r="QKF177" s="72"/>
      <c r="QKG177" s="72"/>
      <c r="QKH177" s="72"/>
      <c r="QKI177" s="72"/>
      <c r="QKJ177" s="72"/>
      <c r="QKK177" s="72"/>
      <c r="QKL177" s="72"/>
      <c r="QKM177" s="72"/>
      <c r="QKN177" s="72"/>
      <c r="QKO177" s="71"/>
      <c r="QKP177" s="71"/>
      <c r="QKQ177" s="71"/>
      <c r="QKR177" s="71"/>
      <c r="QKS177" s="71"/>
      <c r="QKT177" s="71"/>
      <c r="QKU177" s="71"/>
      <c r="QKV177" s="72"/>
      <c r="QKW177" s="72"/>
      <c r="QKX177" s="72"/>
      <c r="QKY177" s="72"/>
      <c r="QKZ177" s="72"/>
      <c r="QLA177" s="72"/>
      <c r="QLB177" s="72"/>
      <c r="QLC177" s="72"/>
      <c r="QLD177" s="72"/>
      <c r="QLE177" s="71"/>
      <c r="QLF177" s="71"/>
      <c r="QLG177" s="71"/>
      <c r="QLH177" s="71"/>
      <c r="QLI177" s="71"/>
      <c r="QLJ177" s="71"/>
      <c r="QLK177" s="71"/>
      <c r="QLL177" s="72"/>
      <c r="QLM177" s="72"/>
      <c r="QLN177" s="72"/>
      <c r="QLO177" s="72"/>
      <c r="QLP177" s="72"/>
      <c r="QLQ177" s="72"/>
      <c r="QLR177" s="72"/>
      <c r="QLS177" s="72"/>
      <c r="QLT177" s="72"/>
      <c r="QLU177" s="71"/>
      <c r="QLV177" s="71"/>
      <c r="QLW177" s="71"/>
      <c r="QLX177" s="71"/>
      <c r="QLY177" s="71"/>
      <c r="QLZ177" s="71"/>
      <c r="QMA177" s="71"/>
      <c r="QMB177" s="72"/>
      <c r="QMC177" s="72"/>
      <c r="QMD177" s="72"/>
      <c r="QME177" s="72"/>
      <c r="QMF177" s="72"/>
      <c r="QMG177" s="72"/>
      <c r="QMH177" s="72"/>
      <c r="QMI177" s="72"/>
      <c r="QMJ177" s="72"/>
      <c r="QMK177" s="71"/>
      <c r="QML177" s="71"/>
      <c r="QMM177" s="71"/>
      <c r="QMN177" s="71"/>
      <c r="QMO177" s="71"/>
      <c r="QMP177" s="71"/>
      <c r="QMQ177" s="71"/>
      <c r="QMR177" s="72"/>
      <c r="QMS177" s="72"/>
      <c r="QMT177" s="72"/>
      <c r="QMU177" s="72"/>
      <c r="QMV177" s="72"/>
      <c r="QMW177" s="72"/>
      <c r="QMX177" s="72"/>
      <c r="QMY177" s="72"/>
      <c r="QMZ177" s="72"/>
      <c r="QNA177" s="71"/>
      <c r="QNB177" s="71"/>
      <c r="QNC177" s="71"/>
      <c r="QND177" s="71"/>
      <c r="QNE177" s="71"/>
      <c r="QNF177" s="71"/>
      <c r="QNG177" s="71"/>
      <c r="QNH177" s="72"/>
      <c r="QNI177" s="72"/>
      <c r="QNJ177" s="72"/>
      <c r="QNK177" s="72"/>
      <c r="QNL177" s="72"/>
      <c r="QNM177" s="72"/>
      <c r="QNN177" s="72"/>
      <c r="QNO177" s="72"/>
      <c r="QNP177" s="72"/>
      <c r="QNQ177" s="71"/>
      <c r="QNR177" s="71"/>
      <c r="QNS177" s="71"/>
      <c r="QNT177" s="71"/>
      <c r="QNU177" s="71"/>
      <c r="QNV177" s="71"/>
      <c r="QNW177" s="71"/>
      <c r="QNX177" s="72"/>
      <c r="QNY177" s="72"/>
      <c r="QNZ177" s="72"/>
      <c r="QOA177" s="72"/>
      <c r="QOB177" s="72"/>
      <c r="QOC177" s="72"/>
      <c r="QOD177" s="72"/>
      <c r="QOE177" s="72"/>
      <c r="QOF177" s="72"/>
      <c r="QOG177" s="71"/>
      <c r="QOH177" s="71"/>
      <c r="QOI177" s="71"/>
      <c r="QOJ177" s="71"/>
      <c r="QOK177" s="71"/>
      <c r="QOL177" s="71"/>
      <c r="QOM177" s="71"/>
      <c r="QON177" s="72"/>
      <c r="QOO177" s="72"/>
      <c r="QOP177" s="72"/>
      <c r="QOQ177" s="72"/>
      <c r="QOR177" s="72"/>
      <c r="QOS177" s="72"/>
      <c r="QOT177" s="72"/>
      <c r="QOU177" s="72"/>
      <c r="QOV177" s="72"/>
      <c r="QOW177" s="71"/>
      <c r="QOX177" s="71"/>
      <c r="QOY177" s="71"/>
      <c r="QOZ177" s="71"/>
      <c r="QPA177" s="71"/>
      <c r="QPB177" s="71"/>
      <c r="QPC177" s="71"/>
      <c r="QPD177" s="72"/>
      <c r="QPE177" s="72"/>
      <c r="QPF177" s="72"/>
      <c r="QPG177" s="72"/>
      <c r="QPH177" s="72"/>
      <c r="QPI177" s="72"/>
      <c r="QPJ177" s="72"/>
      <c r="QPK177" s="72"/>
      <c r="QPL177" s="72"/>
      <c r="QPM177" s="71"/>
      <c r="QPN177" s="71"/>
      <c r="QPO177" s="71"/>
      <c r="QPP177" s="71"/>
      <c r="QPQ177" s="71"/>
      <c r="QPR177" s="71"/>
      <c r="QPS177" s="71"/>
      <c r="QPT177" s="72"/>
      <c r="QPU177" s="72"/>
      <c r="QPV177" s="72"/>
      <c r="QPW177" s="72"/>
      <c r="QPX177" s="72"/>
      <c r="QPY177" s="72"/>
      <c r="QPZ177" s="72"/>
      <c r="QQA177" s="72"/>
      <c r="QQB177" s="72"/>
      <c r="QQC177" s="71"/>
      <c r="QQD177" s="71"/>
      <c r="QQE177" s="71"/>
      <c r="QQF177" s="71"/>
      <c r="QQG177" s="71"/>
      <c r="QQH177" s="71"/>
      <c r="QQI177" s="71"/>
      <c r="QQJ177" s="72"/>
      <c r="QQK177" s="72"/>
      <c r="QQL177" s="72"/>
      <c r="QQM177" s="72"/>
      <c r="QQN177" s="72"/>
      <c r="QQO177" s="72"/>
      <c r="QQP177" s="72"/>
      <c r="QQQ177" s="72"/>
      <c r="QQR177" s="72"/>
      <c r="QQS177" s="71"/>
      <c r="QQT177" s="71"/>
      <c r="QQU177" s="71"/>
      <c r="QQV177" s="71"/>
      <c r="QQW177" s="71"/>
      <c r="QQX177" s="71"/>
      <c r="QQY177" s="71"/>
      <c r="QQZ177" s="72"/>
      <c r="QRA177" s="72"/>
      <c r="QRB177" s="72"/>
      <c r="QRC177" s="72"/>
      <c r="QRD177" s="72"/>
      <c r="QRE177" s="72"/>
      <c r="QRF177" s="72"/>
      <c r="QRG177" s="72"/>
      <c r="QRH177" s="72"/>
      <c r="QRI177" s="71"/>
      <c r="QRJ177" s="71"/>
      <c r="QRK177" s="71"/>
      <c r="QRL177" s="71"/>
      <c r="QRM177" s="71"/>
      <c r="QRN177" s="71"/>
      <c r="QRO177" s="71"/>
      <c r="QRP177" s="72"/>
      <c r="QRQ177" s="72"/>
      <c r="QRR177" s="72"/>
      <c r="QRS177" s="72"/>
      <c r="QRT177" s="72"/>
      <c r="QRU177" s="72"/>
      <c r="QRV177" s="72"/>
      <c r="QRW177" s="72"/>
      <c r="QRX177" s="72"/>
      <c r="QRY177" s="71"/>
      <c r="QRZ177" s="71"/>
      <c r="QSA177" s="71"/>
      <c r="QSB177" s="71"/>
      <c r="QSC177" s="71"/>
      <c r="QSD177" s="71"/>
      <c r="QSE177" s="71"/>
      <c r="QSF177" s="72"/>
      <c r="QSG177" s="72"/>
      <c r="QSH177" s="72"/>
      <c r="QSI177" s="72"/>
      <c r="QSJ177" s="72"/>
      <c r="QSK177" s="72"/>
      <c r="QSL177" s="72"/>
      <c r="QSM177" s="72"/>
      <c r="QSN177" s="72"/>
      <c r="QSO177" s="71"/>
      <c r="QSP177" s="71"/>
      <c r="QSQ177" s="71"/>
      <c r="QSR177" s="71"/>
      <c r="QSS177" s="71"/>
      <c r="QST177" s="71"/>
      <c r="QSU177" s="71"/>
      <c r="QSV177" s="72"/>
      <c r="QSW177" s="72"/>
      <c r="QSX177" s="72"/>
      <c r="QSY177" s="72"/>
      <c r="QSZ177" s="72"/>
      <c r="QTA177" s="72"/>
      <c r="QTB177" s="72"/>
      <c r="QTC177" s="72"/>
      <c r="QTD177" s="72"/>
      <c r="QTE177" s="71"/>
      <c r="QTF177" s="71"/>
      <c r="QTG177" s="71"/>
      <c r="QTH177" s="71"/>
      <c r="QTI177" s="71"/>
      <c r="QTJ177" s="71"/>
      <c r="QTK177" s="71"/>
      <c r="QTL177" s="72"/>
      <c r="QTM177" s="72"/>
      <c r="QTN177" s="72"/>
      <c r="QTO177" s="72"/>
      <c r="QTP177" s="72"/>
      <c r="QTQ177" s="72"/>
      <c r="QTR177" s="72"/>
      <c r="QTS177" s="72"/>
      <c r="QTT177" s="72"/>
      <c r="QTU177" s="71"/>
      <c r="QTV177" s="71"/>
      <c r="QTW177" s="71"/>
      <c r="QTX177" s="71"/>
      <c r="QTY177" s="71"/>
      <c r="QTZ177" s="71"/>
      <c r="QUA177" s="71"/>
      <c r="QUB177" s="72"/>
      <c r="QUC177" s="72"/>
      <c r="QUD177" s="72"/>
      <c r="QUE177" s="72"/>
      <c r="QUF177" s="72"/>
      <c r="QUG177" s="72"/>
      <c r="QUH177" s="72"/>
      <c r="QUI177" s="72"/>
      <c r="QUJ177" s="72"/>
      <c r="QUK177" s="71"/>
      <c r="QUL177" s="71"/>
      <c r="QUM177" s="71"/>
      <c r="QUN177" s="71"/>
      <c r="QUO177" s="71"/>
      <c r="QUP177" s="71"/>
      <c r="QUQ177" s="71"/>
      <c r="QUR177" s="72"/>
      <c r="QUS177" s="72"/>
      <c r="QUT177" s="72"/>
      <c r="QUU177" s="72"/>
      <c r="QUV177" s="72"/>
      <c r="QUW177" s="72"/>
      <c r="QUX177" s="72"/>
      <c r="QUY177" s="72"/>
      <c r="QUZ177" s="72"/>
      <c r="QVA177" s="71"/>
      <c r="QVB177" s="71"/>
      <c r="QVC177" s="71"/>
      <c r="QVD177" s="71"/>
      <c r="QVE177" s="71"/>
      <c r="QVF177" s="71"/>
      <c r="QVG177" s="71"/>
      <c r="QVH177" s="72"/>
      <c r="QVI177" s="72"/>
      <c r="QVJ177" s="72"/>
      <c r="QVK177" s="72"/>
      <c r="QVL177" s="72"/>
      <c r="QVM177" s="72"/>
      <c r="QVN177" s="72"/>
      <c r="QVO177" s="72"/>
      <c r="QVP177" s="72"/>
      <c r="QVQ177" s="71"/>
      <c r="QVR177" s="71"/>
      <c r="QVS177" s="71"/>
      <c r="QVT177" s="71"/>
      <c r="QVU177" s="71"/>
      <c r="QVV177" s="71"/>
      <c r="QVW177" s="71"/>
      <c r="QVX177" s="72"/>
      <c r="QVY177" s="72"/>
      <c r="QVZ177" s="72"/>
      <c r="QWA177" s="72"/>
      <c r="QWB177" s="72"/>
      <c r="QWC177" s="72"/>
      <c r="QWD177" s="72"/>
      <c r="QWE177" s="72"/>
      <c r="QWF177" s="72"/>
      <c r="QWG177" s="71"/>
      <c r="QWH177" s="71"/>
      <c r="QWI177" s="71"/>
      <c r="QWJ177" s="71"/>
      <c r="QWK177" s="71"/>
      <c r="QWL177" s="71"/>
      <c r="QWM177" s="71"/>
      <c r="QWN177" s="72"/>
      <c r="QWO177" s="72"/>
      <c r="QWP177" s="72"/>
      <c r="QWQ177" s="72"/>
      <c r="QWR177" s="72"/>
      <c r="QWS177" s="72"/>
      <c r="QWT177" s="72"/>
      <c r="QWU177" s="72"/>
      <c r="QWV177" s="72"/>
      <c r="QWW177" s="71"/>
      <c r="QWX177" s="71"/>
      <c r="QWY177" s="71"/>
      <c r="QWZ177" s="71"/>
      <c r="QXA177" s="71"/>
      <c r="QXB177" s="71"/>
      <c r="QXC177" s="71"/>
      <c r="QXD177" s="72"/>
      <c r="QXE177" s="72"/>
      <c r="QXF177" s="72"/>
      <c r="QXG177" s="72"/>
      <c r="QXH177" s="72"/>
      <c r="QXI177" s="72"/>
      <c r="QXJ177" s="72"/>
      <c r="QXK177" s="72"/>
      <c r="QXL177" s="72"/>
      <c r="QXM177" s="71"/>
      <c r="QXN177" s="71"/>
      <c r="QXO177" s="71"/>
      <c r="QXP177" s="71"/>
      <c r="QXQ177" s="71"/>
      <c r="QXR177" s="71"/>
      <c r="QXS177" s="71"/>
      <c r="QXT177" s="72"/>
      <c r="QXU177" s="72"/>
      <c r="QXV177" s="72"/>
      <c r="QXW177" s="72"/>
      <c r="QXX177" s="72"/>
      <c r="QXY177" s="72"/>
      <c r="QXZ177" s="72"/>
      <c r="QYA177" s="72"/>
      <c r="QYB177" s="72"/>
      <c r="QYC177" s="71"/>
      <c r="QYD177" s="71"/>
      <c r="QYE177" s="71"/>
      <c r="QYF177" s="71"/>
      <c r="QYG177" s="71"/>
      <c r="QYH177" s="71"/>
      <c r="QYI177" s="71"/>
      <c r="QYJ177" s="72"/>
      <c r="QYK177" s="72"/>
      <c r="QYL177" s="72"/>
      <c r="QYM177" s="72"/>
      <c r="QYN177" s="72"/>
      <c r="QYO177" s="72"/>
      <c r="QYP177" s="72"/>
      <c r="QYQ177" s="72"/>
      <c r="QYR177" s="72"/>
      <c r="QYS177" s="71"/>
      <c r="QYT177" s="71"/>
      <c r="QYU177" s="71"/>
      <c r="QYV177" s="71"/>
      <c r="QYW177" s="71"/>
      <c r="QYX177" s="71"/>
      <c r="QYY177" s="71"/>
      <c r="QYZ177" s="72"/>
      <c r="QZA177" s="72"/>
      <c r="QZB177" s="72"/>
      <c r="QZC177" s="72"/>
      <c r="QZD177" s="72"/>
      <c r="QZE177" s="72"/>
      <c r="QZF177" s="72"/>
      <c r="QZG177" s="72"/>
      <c r="QZH177" s="72"/>
      <c r="QZI177" s="71"/>
      <c r="QZJ177" s="71"/>
      <c r="QZK177" s="71"/>
      <c r="QZL177" s="71"/>
      <c r="QZM177" s="71"/>
      <c r="QZN177" s="71"/>
      <c r="QZO177" s="71"/>
      <c r="QZP177" s="72"/>
      <c r="QZQ177" s="72"/>
      <c r="QZR177" s="72"/>
      <c r="QZS177" s="72"/>
      <c r="QZT177" s="72"/>
      <c r="QZU177" s="72"/>
      <c r="QZV177" s="72"/>
      <c r="QZW177" s="72"/>
      <c r="QZX177" s="72"/>
      <c r="QZY177" s="71"/>
      <c r="QZZ177" s="71"/>
      <c r="RAA177" s="71"/>
      <c r="RAB177" s="71"/>
      <c r="RAC177" s="71"/>
      <c r="RAD177" s="71"/>
      <c r="RAE177" s="71"/>
      <c r="RAF177" s="72"/>
      <c r="RAG177" s="72"/>
      <c r="RAH177" s="72"/>
      <c r="RAI177" s="72"/>
      <c r="RAJ177" s="72"/>
      <c r="RAK177" s="72"/>
      <c r="RAL177" s="72"/>
      <c r="RAM177" s="72"/>
      <c r="RAN177" s="72"/>
      <c r="RAO177" s="71"/>
      <c r="RAP177" s="71"/>
      <c r="RAQ177" s="71"/>
      <c r="RAR177" s="71"/>
      <c r="RAS177" s="71"/>
      <c r="RAT177" s="71"/>
      <c r="RAU177" s="71"/>
      <c r="RAV177" s="72"/>
      <c r="RAW177" s="72"/>
      <c r="RAX177" s="72"/>
      <c r="RAY177" s="72"/>
      <c r="RAZ177" s="72"/>
      <c r="RBA177" s="72"/>
      <c r="RBB177" s="72"/>
      <c r="RBC177" s="72"/>
      <c r="RBD177" s="72"/>
      <c r="RBE177" s="71"/>
      <c r="RBF177" s="71"/>
      <c r="RBG177" s="71"/>
      <c r="RBH177" s="71"/>
      <c r="RBI177" s="71"/>
      <c r="RBJ177" s="71"/>
      <c r="RBK177" s="71"/>
      <c r="RBL177" s="72"/>
      <c r="RBM177" s="72"/>
      <c r="RBN177" s="72"/>
      <c r="RBO177" s="72"/>
      <c r="RBP177" s="72"/>
      <c r="RBQ177" s="72"/>
      <c r="RBR177" s="72"/>
      <c r="RBS177" s="72"/>
      <c r="RBT177" s="72"/>
      <c r="RBU177" s="71"/>
      <c r="RBV177" s="71"/>
      <c r="RBW177" s="71"/>
      <c r="RBX177" s="71"/>
      <c r="RBY177" s="71"/>
      <c r="RBZ177" s="71"/>
      <c r="RCA177" s="71"/>
      <c r="RCB177" s="72"/>
      <c r="RCC177" s="72"/>
      <c r="RCD177" s="72"/>
      <c r="RCE177" s="72"/>
      <c r="RCF177" s="72"/>
      <c r="RCG177" s="72"/>
      <c r="RCH177" s="72"/>
      <c r="RCI177" s="72"/>
      <c r="RCJ177" s="72"/>
      <c r="RCK177" s="71"/>
      <c r="RCL177" s="71"/>
      <c r="RCM177" s="71"/>
      <c r="RCN177" s="71"/>
      <c r="RCO177" s="71"/>
      <c r="RCP177" s="71"/>
      <c r="RCQ177" s="71"/>
      <c r="RCR177" s="72"/>
      <c r="RCS177" s="72"/>
      <c r="RCT177" s="72"/>
      <c r="RCU177" s="72"/>
      <c r="RCV177" s="72"/>
      <c r="RCW177" s="72"/>
      <c r="RCX177" s="72"/>
      <c r="RCY177" s="72"/>
      <c r="RCZ177" s="72"/>
      <c r="RDA177" s="71"/>
      <c r="RDB177" s="71"/>
      <c r="RDC177" s="71"/>
      <c r="RDD177" s="71"/>
      <c r="RDE177" s="71"/>
      <c r="RDF177" s="71"/>
      <c r="RDG177" s="71"/>
      <c r="RDH177" s="72"/>
      <c r="RDI177" s="72"/>
      <c r="RDJ177" s="72"/>
      <c r="RDK177" s="72"/>
      <c r="RDL177" s="72"/>
      <c r="RDM177" s="72"/>
      <c r="RDN177" s="72"/>
      <c r="RDO177" s="72"/>
      <c r="RDP177" s="72"/>
      <c r="RDQ177" s="71"/>
      <c r="RDR177" s="71"/>
      <c r="RDS177" s="71"/>
      <c r="RDT177" s="71"/>
      <c r="RDU177" s="71"/>
      <c r="RDV177" s="71"/>
      <c r="RDW177" s="71"/>
      <c r="RDX177" s="72"/>
      <c r="RDY177" s="72"/>
      <c r="RDZ177" s="72"/>
      <c r="REA177" s="72"/>
      <c r="REB177" s="72"/>
      <c r="REC177" s="72"/>
      <c r="RED177" s="72"/>
      <c r="REE177" s="72"/>
      <c r="REF177" s="72"/>
      <c r="REG177" s="71"/>
      <c r="REH177" s="71"/>
      <c r="REI177" s="71"/>
      <c r="REJ177" s="71"/>
      <c r="REK177" s="71"/>
      <c r="REL177" s="71"/>
      <c r="REM177" s="71"/>
      <c r="REN177" s="72"/>
      <c r="REO177" s="72"/>
      <c r="REP177" s="72"/>
      <c r="REQ177" s="72"/>
      <c r="RER177" s="72"/>
      <c r="RES177" s="72"/>
      <c r="RET177" s="72"/>
      <c r="REU177" s="72"/>
      <c r="REV177" s="72"/>
      <c r="REW177" s="71"/>
      <c r="REX177" s="71"/>
      <c r="REY177" s="71"/>
      <c r="REZ177" s="71"/>
      <c r="RFA177" s="71"/>
      <c r="RFB177" s="71"/>
      <c r="RFC177" s="71"/>
      <c r="RFD177" s="72"/>
      <c r="RFE177" s="72"/>
      <c r="RFF177" s="72"/>
      <c r="RFG177" s="72"/>
      <c r="RFH177" s="72"/>
      <c r="RFI177" s="72"/>
      <c r="RFJ177" s="72"/>
      <c r="RFK177" s="72"/>
      <c r="RFL177" s="72"/>
      <c r="RFM177" s="71"/>
      <c r="RFN177" s="71"/>
      <c r="RFO177" s="71"/>
      <c r="RFP177" s="71"/>
      <c r="RFQ177" s="71"/>
      <c r="RFR177" s="71"/>
      <c r="RFS177" s="71"/>
      <c r="RFT177" s="72"/>
      <c r="RFU177" s="72"/>
      <c r="RFV177" s="72"/>
      <c r="RFW177" s="72"/>
      <c r="RFX177" s="72"/>
      <c r="RFY177" s="72"/>
      <c r="RFZ177" s="72"/>
      <c r="RGA177" s="72"/>
      <c r="RGB177" s="72"/>
      <c r="RGC177" s="71"/>
      <c r="RGD177" s="71"/>
      <c r="RGE177" s="71"/>
      <c r="RGF177" s="71"/>
      <c r="RGG177" s="71"/>
      <c r="RGH177" s="71"/>
      <c r="RGI177" s="71"/>
      <c r="RGJ177" s="72"/>
      <c r="RGK177" s="72"/>
      <c r="RGL177" s="72"/>
      <c r="RGM177" s="72"/>
      <c r="RGN177" s="72"/>
      <c r="RGO177" s="72"/>
      <c r="RGP177" s="72"/>
      <c r="RGQ177" s="72"/>
      <c r="RGR177" s="72"/>
      <c r="RGS177" s="71"/>
      <c r="RGT177" s="71"/>
      <c r="RGU177" s="71"/>
      <c r="RGV177" s="71"/>
      <c r="RGW177" s="71"/>
      <c r="RGX177" s="71"/>
      <c r="RGY177" s="71"/>
      <c r="RGZ177" s="72"/>
      <c r="RHA177" s="72"/>
      <c r="RHB177" s="72"/>
      <c r="RHC177" s="72"/>
      <c r="RHD177" s="72"/>
      <c r="RHE177" s="72"/>
      <c r="RHF177" s="72"/>
      <c r="RHG177" s="72"/>
      <c r="RHH177" s="72"/>
      <c r="RHI177" s="71"/>
      <c r="RHJ177" s="71"/>
      <c r="RHK177" s="71"/>
      <c r="RHL177" s="71"/>
      <c r="RHM177" s="71"/>
      <c r="RHN177" s="71"/>
      <c r="RHO177" s="71"/>
      <c r="RHP177" s="72"/>
      <c r="RHQ177" s="72"/>
      <c r="RHR177" s="72"/>
      <c r="RHS177" s="72"/>
      <c r="RHT177" s="72"/>
      <c r="RHU177" s="72"/>
      <c r="RHV177" s="72"/>
      <c r="RHW177" s="72"/>
      <c r="RHX177" s="72"/>
      <c r="RHY177" s="71"/>
      <c r="RHZ177" s="71"/>
      <c r="RIA177" s="71"/>
      <c r="RIB177" s="71"/>
      <c r="RIC177" s="71"/>
      <c r="RID177" s="71"/>
      <c r="RIE177" s="71"/>
      <c r="RIF177" s="72"/>
      <c r="RIG177" s="72"/>
      <c r="RIH177" s="72"/>
      <c r="RII177" s="72"/>
      <c r="RIJ177" s="72"/>
      <c r="RIK177" s="72"/>
      <c r="RIL177" s="72"/>
      <c r="RIM177" s="72"/>
      <c r="RIN177" s="72"/>
      <c r="RIO177" s="71"/>
      <c r="RIP177" s="71"/>
      <c r="RIQ177" s="71"/>
      <c r="RIR177" s="71"/>
      <c r="RIS177" s="71"/>
      <c r="RIT177" s="71"/>
      <c r="RIU177" s="71"/>
      <c r="RIV177" s="72"/>
      <c r="RIW177" s="72"/>
      <c r="RIX177" s="72"/>
      <c r="RIY177" s="72"/>
      <c r="RIZ177" s="72"/>
      <c r="RJA177" s="72"/>
      <c r="RJB177" s="72"/>
      <c r="RJC177" s="72"/>
      <c r="RJD177" s="72"/>
      <c r="RJE177" s="71"/>
      <c r="RJF177" s="71"/>
      <c r="RJG177" s="71"/>
      <c r="RJH177" s="71"/>
      <c r="RJI177" s="71"/>
      <c r="RJJ177" s="71"/>
      <c r="RJK177" s="71"/>
      <c r="RJL177" s="72"/>
      <c r="RJM177" s="72"/>
      <c r="RJN177" s="72"/>
      <c r="RJO177" s="72"/>
      <c r="RJP177" s="72"/>
      <c r="RJQ177" s="72"/>
      <c r="RJR177" s="72"/>
      <c r="RJS177" s="72"/>
      <c r="RJT177" s="72"/>
      <c r="RJU177" s="71"/>
      <c r="RJV177" s="71"/>
      <c r="RJW177" s="71"/>
      <c r="RJX177" s="71"/>
      <c r="RJY177" s="71"/>
      <c r="RJZ177" s="71"/>
      <c r="RKA177" s="71"/>
      <c r="RKB177" s="72"/>
      <c r="RKC177" s="72"/>
      <c r="RKD177" s="72"/>
      <c r="RKE177" s="72"/>
      <c r="RKF177" s="72"/>
      <c r="RKG177" s="72"/>
      <c r="RKH177" s="72"/>
      <c r="RKI177" s="72"/>
      <c r="RKJ177" s="72"/>
      <c r="RKK177" s="71"/>
      <c r="RKL177" s="71"/>
      <c r="RKM177" s="71"/>
      <c r="RKN177" s="71"/>
      <c r="RKO177" s="71"/>
      <c r="RKP177" s="71"/>
      <c r="RKQ177" s="71"/>
      <c r="RKR177" s="72"/>
      <c r="RKS177" s="72"/>
      <c r="RKT177" s="72"/>
      <c r="RKU177" s="72"/>
      <c r="RKV177" s="72"/>
      <c r="RKW177" s="72"/>
      <c r="RKX177" s="72"/>
      <c r="RKY177" s="72"/>
      <c r="RKZ177" s="72"/>
      <c r="RLA177" s="71"/>
      <c r="RLB177" s="71"/>
      <c r="RLC177" s="71"/>
      <c r="RLD177" s="71"/>
      <c r="RLE177" s="71"/>
      <c r="RLF177" s="71"/>
      <c r="RLG177" s="71"/>
      <c r="RLH177" s="72"/>
      <c r="RLI177" s="72"/>
      <c r="RLJ177" s="72"/>
      <c r="RLK177" s="72"/>
      <c r="RLL177" s="72"/>
      <c r="RLM177" s="72"/>
      <c r="RLN177" s="72"/>
      <c r="RLO177" s="72"/>
      <c r="RLP177" s="72"/>
      <c r="RLQ177" s="71"/>
      <c r="RLR177" s="71"/>
      <c r="RLS177" s="71"/>
      <c r="RLT177" s="71"/>
      <c r="RLU177" s="71"/>
      <c r="RLV177" s="71"/>
      <c r="RLW177" s="71"/>
      <c r="RLX177" s="72"/>
      <c r="RLY177" s="72"/>
      <c r="RLZ177" s="72"/>
      <c r="RMA177" s="72"/>
      <c r="RMB177" s="72"/>
      <c r="RMC177" s="72"/>
      <c r="RMD177" s="72"/>
      <c r="RME177" s="72"/>
      <c r="RMF177" s="72"/>
      <c r="RMG177" s="71"/>
      <c r="RMH177" s="71"/>
      <c r="RMI177" s="71"/>
      <c r="RMJ177" s="71"/>
      <c r="RMK177" s="71"/>
      <c r="RML177" s="71"/>
      <c r="RMM177" s="71"/>
      <c r="RMN177" s="72"/>
      <c r="RMO177" s="72"/>
      <c r="RMP177" s="72"/>
      <c r="RMQ177" s="72"/>
      <c r="RMR177" s="72"/>
      <c r="RMS177" s="72"/>
      <c r="RMT177" s="72"/>
      <c r="RMU177" s="72"/>
      <c r="RMV177" s="72"/>
      <c r="RMW177" s="71"/>
      <c r="RMX177" s="71"/>
      <c r="RMY177" s="71"/>
      <c r="RMZ177" s="71"/>
      <c r="RNA177" s="71"/>
      <c r="RNB177" s="71"/>
      <c r="RNC177" s="71"/>
      <c r="RND177" s="72"/>
      <c r="RNE177" s="72"/>
      <c r="RNF177" s="72"/>
      <c r="RNG177" s="72"/>
      <c r="RNH177" s="72"/>
      <c r="RNI177" s="72"/>
      <c r="RNJ177" s="72"/>
      <c r="RNK177" s="72"/>
      <c r="RNL177" s="72"/>
      <c r="RNM177" s="71"/>
      <c r="RNN177" s="71"/>
      <c r="RNO177" s="71"/>
      <c r="RNP177" s="71"/>
      <c r="RNQ177" s="71"/>
      <c r="RNR177" s="71"/>
      <c r="RNS177" s="71"/>
      <c r="RNT177" s="72"/>
      <c r="RNU177" s="72"/>
      <c r="RNV177" s="72"/>
      <c r="RNW177" s="72"/>
      <c r="RNX177" s="72"/>
      <c r="RNY177" s="72"/>
      <c r="RNZ177" s="72"/>
      <c r="ROA177" s="72"/>
      <c r="ROB177" s="72"/>
      <c r="ROC177" s="71"/>
      <c r="ROD177" s="71"/>
      <c r="ROE177" s="71"/>
      <c r="ROF177" s="71"/>
      <c r="ROG177" s="71"/>
      <c r="ROH177" s="71"/>
      <c r="ROI177" s="71"/>
      <c r="ROJ177" s="72"/>
      <c r="ROK177" s="72"/>
      <c r="ROL177" s="72"/>
      <c r="ROM177" s="72"/>
      <c r="RON177" s="72"/>
      <c r="ROO177" s="72"/>
      <c r="ROP177" s="72"/>
      <c r="ROQ177" s="72"/>
      <c r="ROR177" s="72"/>
      <c r="ROS177" s="71"/>
      <c r="ROT177" s="71"/>
      <c r="ROU177" s="71"/>
      <c r="ROV177" s="71"/>
      <c r="ROW177" s="71"/>
      <c r="ROX177" s="71"/>
      <c r="ROY177" s="71"/>
      <c r="ROZ177" s="72"/>
      <c r="RPA177" s="72"/>
      <c r="RPB177" s="72"/>
      <c r="RPC177" s="72"/>
      <c r="RPD177" s="72"/>
      <c r="RPE177" s="72"/>
      <c r="RPF177" s="72"/>
      <c r="RPG177" s="72"/>
      <c r="RPH177" s="72"/>
      <c r="RPI177" s="71"/>
      <c r="RPJ177" s="71"/>
      <c r="RPK177" s="71"/>
      <c r="RPL177" s="71"/>
      <c r="RPM177" s="71"/>
      <c r="RPN177" s="71"/>
      <c r="RPO177" s="71"/>
      <c r="RPP177" s="72"/>
      <c r="RPQ177" s="72"/>
      <c r="RPR177" s="72"/>
      <c r="RPS177" s="72"/>
      <c r="RPT177" s="72"/>
      <c r="RPU177" s="72"/>
      <c r="RPV177" s="72"/>
      <c r="RPW177" s="72"/>
      <c r="RPX177" s="72"/>
      <c r="RPY177" s="71"/>
      <c r="RPZ177" s="71"/>
      <c r="RQA177" s="71"/>
      <c r="RQB177" s="71"/>
      <c r="RQC177" s="71"/>
      <c r="RQD177" s="71"/>
      <c r="RQE177" s="71"/>
      <c r="RQF177" s="72"/>
      <c r="RQG177" s="72"/>
      <c r="RQH177" s="72"/>
      <c r="RQI177" s="72"/>
      <c r="RQJ177" s="72"/>
      <c r="RQK177" s="72"/>
      <c r="RQL177" s="72"/>
      <c r="RQM177" s="72"/>
      <c r="RQN177" s="72"/>
      <c r="RQO177" s="71"/>
      <c r="RQP177" s="71"/>
      <c r="RQQ177" s="71"/>
      <c r="RQR177" s="71"/>
      <c r="RQS177" s="71"/>
      <c r="RQT177" s="71"/>
      <c r="RQU177" s="71"/>
      <c r="RQV177" s="72"/>
      <c r="RQW177" s="72"/>
      <c r="RQX177" s="72"/>
      <c r="RQY177" s="72"/>
      <c r="RQZ177" s="72"/>
      <c r="RRA177" s="72"/>
      <c r="RRB177" s="72"/>
      <c r="RRC177" s="72"/>
      <c r="RRD177" s="72"/>
      <c r="RRE177" s="71"/>
      <c r="RRF177" s="71"/>
      <c r="RRG177" s="71"/>
      <c r="RRH177" s="71"/>
      <c r="RRI177" s="71"/>
      <c r="RRJ177" s="71"/>
      <c r="RRK177" s="71"/>
      <c r="RRL177" s="72"/>
      <c r="RRM177" s="72"/>
      <c r="RRN177" s="72"/>
      <c r="RRO177" s="72"/>
      <c r="RRP177" s="72"/>
      <c r="RRQ177" s="72"/>
      <c r="RRR177" s="72"/>
      <c r="RRS177" s="72"/>
      <c r="RRT177" s="72"/>
      <c r="RRU177" s="71"/>
      <c r="RRV177" s="71"/>
      <c r="RRW177" s="71"/>
      <c r="RRX177" s="71"/>
      <c r="RRY177" s="71"/>
      <c r="RRZ177" s="71"/>
      <c r="RSA177" s="71"/>
      <c r="RSB177" s="72"/>
      <c r="RSC177" s="72"/>
      <c r="RSD177" s="72"/>
      <c r="RSE177" s="72"/>
      <c r="RSF177" s="72"/>
      <c r="RSG177" s="72"/>
      <c r="RSH177" s="72"/>
      <c r="RSI177" s="72"/>
      <c r="RSJ177" s="72"/>
      <c r="RSK177" s="71"/>
      <c r="RSL177" s="71"/>
      <c r="RSM177" s="71"/>
      <c r="RSN177" s="71"/>
      <c r="RSO177" s="71"/>
      <c r="RSP177" s="71"/>
      <c r="RSQ177" s="71"/>
      <c r="RSR177" s="72"/>
      <c r="RSS177" s="72"/>
      <c r="RST177" s="72"/>
      <c r="RSU177" s="72"/>
      <c r="RSV177" s="72"/>
      <c r="RSW177" s="72"/>
      <c r="RSX177" s="72"/>
      <c r="RSY177" s="72"/>
      <c r="RSZ177" s="72"/>
      <c r="RTA177" s="71"/>
      <c r="RTB177" s="71"/>
      <c r="RTC177" s="71"/>
      <c r="RTD177" s="71"/>
      <c r="RTE177" s="71"/>
      <c r="RTF177" s="71"/>
      <c r="RTG177" s="71"/>
      <c r="RTH177" s="72"/>
      <c r="RTI177" s="72"/>
      <c r="RTJ177" s="72"/>
      <c r="RTK177" s="72"/>
      <c r="RTL177" s="72"/>
      <c r="RTM177" s="72"/>
      <c r="RTN177" s="72"/>
      <c r="RTO177" s="72"/>
      <c r="RTP177" s="72"/>
      <c r="RTQ177" s="71"/>
      <c r="RTR177" s="71"/>
      <c r="RTS177" s="71"/>
      <c r="RTT177" s="71"/>
      <c r="RTU177" s="71"/>
      <c r="RTV177" s="71"/>
      <c r="RTW177" s="71"/>
      <c r="RTX177" s="72"/>
      <c r="RTY177" s="72"/>
      <c r="RTZ177" s="72"/>
      <c r="RUA177" s="72"/>
      <c r="RUB177" s="72"/>
      <c r="RUC177" s="72"/>
      <c r="RUD177" s="72"/>
      <c r="RUE177" s="72"/>
      <c r="RUF177" s="72"/>
      <c r="RUG177" s="71"/>
      <c r="RUH177" s="71"/>
      <c r="RUI177" s="71"/>
      <c r="RUJ177" s="71"/>
      <c r="RUK177" s="71"/>
      <c r="RUL177" s="71"/>
      <c r="RUM177" s="71"/>
      <c r="RUN177" s="72"/>
      <c r="RUO177" s="72"/>
      <c r="RUP177" s="72"/>
      <c r="RUQ177" s="72"/>
      <c r="RUR177" s="72"/>
      <c r="RUS177" s="72"/>
      <c r="RUT177" s="72"/>
      <c r="RUU177" s="72"/>
      <c r="RUV177" s="72"/>
      <c r="RUW177" s="71"/>
      <c r="RUX177" s="71"/>
      <c r="RUY177" s="71"/>
      <c r="RUZ177" s="71"/>
      <c r="RVA177" s="71"/>
      <c r="RVB177" s="71"/>
      <c r="RVC177" s="71"/>
      <c r="RVD177" s="72"/>
      <c r="RVE177" s="72"/>
      <c r="RVF177" s="72"/>
      <c r="RVG177" s="72"/>
      <c r="RVH177" s="72"/>
      <c r="RVI177" s="72"/>
      <c r="RVJ177" s="72"/>
      <c r="RVK177" s="72"/>
      <c r="RVL177" s="72"/>
      <c r="RVM177" s="71"/>
      <c r="RVN177" s="71"/>
      <c r="RVO177" s="71"/>
      <c r="RVP177" s="71"/>
      <c r="RVQ177" s="71"/>
      <c r="RVR177" s="71"/>
      <c r="RVS177" s="71"/>
      <c r="RVT177" s="72"/>
      <c r="RVU177" s="72"/>
      <c r="RVV177" s="72"/>
      <c r="RVW177" s="72"/>
      <c r="RVX177" s="72"/>
      <c r="RVY177" s="72"/>
      <c r="RVZ177" s="72"/>
      <c r="RWA177" s="72"/>
      <c r="RWB177" s="72"/>
      <c r="RWC177" s="71"/>
      <c r="RWD177" s="71"/>
      <c r="RWE177" s="71"/>
      <c r="RWF177" s="71"/>
      <c r="RWG177" s="71"/>
      <c r="RWH177" s="71"/>
      <c r="RWI177" s="71"/>
      <c r="RWJ177" s="72"/>
      <c r="RWK177" s="72"/>
      <c r="RWL177" s="72"/>
      <c r="RWM177" s="72"/>
      <c r="RWN177" s="72"/>
      <c r="RWO177" s="72"/>
      <c r="RWP177" s="72"/>
      <c r="RWQ177" s="72"/>
      <c r="RWR177" s="72"/>
      <c r="RWS177" s="71"/>
      <c r="RWT177" s="71"/>
      <c r="RWU177" s="71"/>
      <c r="RWV177" s="71"/>
      <c r="RWW177" s="71"/>
      <c r="RWX177" s="71"/>
      <c r="RWY177" s="71"/>
      <c r="RWZ177" s="72"/>
      <c r="RXA177" s="72"/>
      <c r="RXB177" s="72"/>
      <c r="RXC177" s="72"/>
      <c r="RXD177" s="72"/>
      <c r="RXE177" s="72"/>
      <c r="RXF177" s="72"/>
      <c r="RXG177" s="72"/>
      <c r="RXH177" s="72"/>
      <c r="RXI177" s="71"/>
      <c r="RXJ177" s="71"/>
      <c r="RXK177" s="71"/>
      <c r="RXL177" s="71"/>
      <c r="RXM177" s="71"/>
      <c r="RXN177" s="71"/>
      <c r="RXO177" s="71"/>
      <c r="RXP177" s="72"/>
      <c r="RXQ177" s="72"/>
      <c r="RXR177" s="72"/>
      <c r="RXS177" s="72"/>
      <c r="RXT177" s="72"/>
      <c r="RXU177" s="72"/>
      <c r="RXV177" s="72"/>
      <c r="RXW177" s="72"/>
      <c r="RXX177" s="72"/>
      <c r="RXY177" s="71"/>
      <c r="RXZ177" s="71"/>
      <c r="RYA177" s="71"/>
      <c r="RYB177" s="71"/>
      <c r="RYC177" s="71"/>
      <c r="RYD177" s="71"/>
      <c r="RYE177" s="71"/>
      <c r="RYF177" s="72"/>
      <c r="RYG177" s="72"/>
      <c r="RYH177" s="72"/>
      <c r="RYI177" s="72"/>
      <c r="RYJ177" s="72"/>
      <c r="RYK177" s="72"/>
      <c r="RYL177" s="72"/>
      <c r="RYM177" s="72"/>
      <c r="RYN177" s="72"/>
      <c r="RYO177" s="71"/>
      <c r="RYP177" s="71"/>
      <c r="RYQ177" s="71"/>
      <c r="RYR177" s="71"/>
      <c r="RYS177" s="71"/>
      <c r="RYT177" s="71"/>
      <c r="RYU177" s="71"/>
      <c r="RYV177" s="72"/>
      <c r="RYW177" s="72"/>
      <c r="RYX177" s="72"/>
      <c r="RYY177" s="72"/>
      <c r="RYZ177" s="72"/>
      <c r="RZA177" s="72"/>
      <c r="RZB177" s="72"/>
      <c r="RZC177" s="72"/>
      <c r="RZD177" s="72"/>
      <c r="RZE177" s="71"/>
      <c r="RZF177" s="71"/>
      <c r="RZG177" s="71"/>
      <c r="RZH177" s="71"/>
      <c r="RZI177" s="71"/>
      <c r="RZJ177" s="71"/>
      <c r="RZK177" s="71"/>
      <c r="RZL177" s="72"/>
      <c r="RZM177" s="72"/>
      <c r="RZN177" s="72"/>
      <c r="RZO177" s="72"/>
      <c r="RZP177" s="72"/>
      <c r="RZQ177" s="72"/>
      <c r="RZR177" s="72"/>
      <c r="RZS177" s="72"/>
      <c r="RZT177" s="72"/>
      <c r="RZU177" s="71"/>
      <c r="RZV177" s="71"/>
      <c r="RZW177" s="71"/>
      <c r="RZX177" s="71"/>
      <c r="RZY177" s="71"/>
      <c r="RZZ177" s="71"/>
      <c r="SAA177" s="71"/>
      <c r="SAB177" s="72"/>
      <c r="SAC177" s="72"/>
      <c r="SAD177" s="72"/>
      <c r="SAE177" s="72"/>
      <c r="SAF177" s="72"/>
      <c r="SAG177" s="72"/>
      <c r="SAH177" s="72"/>
      <c r="SAI177" s="72"/>
      <c r="SAJ177" s="72"/>
      <c r="SAK177" s="71"/>
      <c r="SAL177" s="71"/>
      <c r="SAM177" s="71"/>
      <c r="SAN177" s="71"/>
      <c r="SAO177" s="71"/>
      <c r="SAP177" s="71"/>
      <c r="SAQ177" s="71"/>
      <c r="SAR177" s="72"/>
      <c r="SAS177" s="72"/>
      <c r="SAT177" s="72"/>
      <c r="SAU177" s="72"/>
      <c r="SAV177" s="72"/>
      <c r="SAW177" s="72"/>
      <c r="SAX177" s="72"/>
      <c r="SAY177" s="72"/>
      <c r="SAZ177" s="72"/>
      <c r="SBA177" s="71"/>
      <c r="SBB177" s="71"/>
      <c r="SBC177" s="71"/>
      <c r="SBD177" s="71"/>
      <c r="SBE177" s="71"/>
      <c r="SBF177" s="71"/>
      <c r="SBG177" s="71"/>
      <c r="SBH177" s="72"/>
      <c r="SBI177" s="72"/>
      <c r="SBJ177" s="72"/>
      <c r="SBK177" s="72"/>
      <c r="SBL177" s="72"/>
      <c r="SBM177" s="72"/>
      <c r="SBN177" s="72"/>
      <c r="SBO177" s="72"/>
      <c r="SBP177" s="72"/>
      <c r="SBQ177" s="71"/>
      <c r="SBR177" s="71"/>
      <c r="SBS177" s="71"/>
      <c r="SBT177" s="71"/>
      <c r="SBU177" s="71"/>
      <c r="SBV177" s="71"/>
      <c r="SBW177" s="71"/>
      <c r="SBX177" s="72"/>
      <c r="SBY177" s="72"/>
      <c r="SBZ177" s="72"/>
      <c r="SCA177" s="72"/>
      <c r="SCB177" s="72"/>
      <c r="SCC177" s="72"/>
      <c r="SCD177" s="72"/>
      <c r="SCE177" s="72"/>
      <c r="SCF177" s="72"/>
      <c r="SCG177" s="71"/>
      <c r="SCH177" s="71"/>
      <c r="SCI177" s="71"/>
      <c r="SCJ177" s="71"/>
      <c r="SCK177" s="71"/>
      <c r="SCL177" s="71"/>
      <c r="SCM177" s="71"/>
      <c r="SCN177" s="72"/>
      <c r="SCO177" s="72"/>
      <c r="SCP177" s="72"/>
      <c r="SCQ177" s="72"/>
      <c r="SCR177" s="72"/>
      <c r="SCS177" s="72"/>
      <c r="SCT177" s="72"/>
      <c r="SCU177" s="72"/>
      <c r="SCV177" s="72"/>
      <c r="SCW177" s="71"/>
      <c r="SCX177" s="71"/>
      <c r="SCY177" s="71"/>
      <c r="SCZ177" s="71"/>
      <c r="SDA177" s="71"/>
      <c r="SDB177" s="71"/>
      <c r="SDC177" s="71"/>
      <c r="SDD177" s="72"/>
      <c r="SDE177" s="72"/>
      <c r="SDF177" s="72"/>
      <c r="SDG177" s="72"/>
      <c r="SDH177" s="72"/>
      <c r="SDI177" s="72"/>
      <c r="SDJ177" s="72"/>
      <c r="SDK177" s="72"/>
      <c r="SDL177" s="72"/>
      <c r="SDM177" s="71"/>
      <c r="SDN177" s="71"/>
      <c r="SDO177" s="71"/>
      <c r="SDP177" s="71"/>
      <c r="SDQ177" s="71"/>
      <c r="SDR177" s="71"/>
      <c r="SDS177" s="71"/>
      <c r="SDT177" s="72"/>
      <c r="SDU177" s="72"/>
      <c r="SDV177" s="72"/>
      <c r="SDW177" s="72"/>
      <c r="SDX177" s="72"/>
      <c r="SDY177" s="72"/>
      <c r="SDZ177" s="72"/>
      <c r="SEA177" s="72"/>
      <c r="SEB177" s="72"/>
      <c r="SEC177" s="71"/>
      <c r="SED177" s="71"/>
      <c r="SEE177" s="71"/>
      <c r="SEF177" s="71"/>
      <c r="SEG177" s="71"/>
      <c r="SEH177" s="71"/>
      <c r="SEI177" s="71"/>
      <c r="SEJ177" s="72"/>
      <c r="SEK177" s="72"/>
      <c r="SEL177" s="72"/>
      <c r="SEM177" s="72"/>
      <c r="SEN177" s="72"/>
      <c r="SEO177" s="72"/>
      <c r="SEP177" s="72"/>
      <c r="SEQ177" s="72"/>
      <c r="SER177" s="72"/>
      <c r="SES177" s="71"/>
      <c r="SET177" s="71"/>
      <c r="SEU177" s="71"/>
      <c r="SEV177" s="71"/>
      <c r="SEW177" s="71"/>
      <c r="SEX177" s="71"/>
      <c r="SEY177" s="71"/>
      <c r="SEZ177" s="72"/>
      <c r="SFA177" s="72"/>
      <c r="SFB177" s="72"/>
      <c r="SFC177" s="72"/>
      <c r="SFD177" s="72"/>
      <c r="SFE177" s="72"/>
      <c r="SFF177" s="72"/>
      <c r="SFG177" s="72"/>
      <c r="SFH177" s="72"/>
      <c r="SFI177" s="71"/>
      <c r="SFJ177" s="71"/>
      <c r="SFK177" s="71"/>
      <c r="SFL177" s="71"/>
      <c r="SFM177" s="71"/>
      <c r="SFN177" s="71"/>
      <c r="SFO177" s="71"/>
      <c r="SFP177" s="72"/>
      <c r="SFQ177" s="72"/>
      <c r="SFR177" s="72"/>
      <c r="SFS177" s="72"/>
      <c r="SFT177" s="72"/>
      <c r="SFU177" s="72"/>
      <c r="SFV177" s="72"/>
      <c r="SFW177" s="72"/>
      <c r="SFX177" s="72"/>
      <c r="SFY177" s="71"/>
      <c r="SFZ177" s="71"/>
      <c r="SGA177" s="71"/>
      <c r="SGB177" s="71"/>
      <c r="SGC177" s="71"/>
      <c r="SGD177" s="71"/>
      <c r="SGE177" s="71"/>
      <c r="SGF177" s="72"/>
      <c r="SGG177" s="72"/>
      <c r="SGH177" s="72"/>
      <c r="SGI177" s="72"/>
      <c r="SGJ177" s="72"/>
      <c r="SGK177" s="72"/>
      <c r="SGL177" s="72"/>
      <c r="SGM177" s="72"/>
      <c r="SGN177" s="72"/>
      <c r="SGO177" s="71"/>
      <c r="SGP177" s="71"/>
      <c r="SGQ177" s="71"/>
      <c r="SGR177" s="71"/>
      <c r="SGS177" s="71"/>
      <c r="SGT177" s="71"/>
      <c r="SGU177" s="71"/>
      <c r="SGV177" s="72"/>
      <c r="SGW177" s="72"/>
      <c r="SGX177" s="72"/>
      <c r="SGY177" s="72"/>
      <c r="SGZ177" s="72"/>
      <c r="SHA177" s="72"/>
      <c r="SHB177" s="72"/>
      <c r="SHC177" s="72"/>
      <c r="SHD177" s="72"/>
      <c r="SHE177" s="71"/>
      <c r="SHF177" s="71"/>
      <c r="SHG177" s="71"/>
      <c r="SHH177" s="71"/>
      <c r="SHI177" s="71"/>
      <c r="SHJ177" s="71"/>
      <c r="SHK177" s="71"/>
      <c r="SHL177" s="72"/>
      <c r="SHM177" s="72"/>
      <c r="SHN177" s="72"/>
      <c r="SHO177" s="72"/>
      <c r="SHP177" s="72"/>
      <c r="SHQ177" s="72"/>
      <c r="SHR177" s="72"/>
      <c r="SHS177" s="72"/>
      <c r="SHT177" s="72"/>
      <c r="SHU177" s="71"/>
      <c r="SHV177" s="71"/>
      <c r="SHW177" s="71"/>
      <c r="SHX177" s="71"/>
      <c r="SHY177" s="71"/>
      <c r="SHZ177" s="71"/>
      <c r="SIA177" s="71"/>
      <c r="SIB177" s="72"/>
      <c r="SIC177" s="72"/>
      <c r="SID177" s="72"/>
      <c r="SIE177" s="72"/>
      <c r="SIF177" s="72"/>
      <c r="SIG177" s="72"/>
      <c r="SIH177" s="72"/>
      <c r="SII177" s="72"/>
      <c r="SIJ177" s="72"/>
      <c r="SIK177" s="71"/>
      <c r="SIL177" s="71"/>
      <c r="SIM177" s="71"/>
      <c r="SIN177" s="71"/>
      <c r="SIO177" s="71"/>
      <c r="SIP177" s="71"/>
      <c r="SIQ177" s="71"/>
      <c r="SIR177" s="72"/>
      <c r="SIS177" s="72"/>
      <c r="SIT177" s="72"/>
      <c r="SIU177" s="72"/>
      <c r="SIV177" s="72"/>
      <c r="SIW177" s="72"/>
      <c r="SIX177" s="72"/>
      <c r="SIY177" s="72"/>
      <c r="SIZ177" s="72"/>
      <c r="SJA177" s="71"/>
      <c r="SJB177" s="71"/>
      <c r="SJC177" s="71"/>
      <c r="SJD177" s="71"/>
      <c r="SJE177" s="71"/>
      <c r="SJF177" s="71"/>
      <c r="SJG177" s="71"/>
      <c r="SJH177" s="72"/>
      <c r="SJI177" s="72"/>
      <c r="SJJ177" s="72"/>
      <c r="SJK177" s="72"/>
      <c r="SJL177" s="72"/>
      <c r="SJM177" s="72"/>
      <c r="SJN177" s="72"/>
      <c r="SJO177" s="72"/>
      <c r="SJP177" s="72"/>
      <c r="SJQ177" s="71"/>
      <c r="SJR177" s="71"/>
      <c r="SJS177" s="71"/>
      <c r="SJT177" s="71"/>
      <c r="SJU177" s="71"/>
      <c r="SJV177" s="71"/>
      <c r="SJW177" s="71"/>
      <c r="SJX177" s="72"/>
      <c r="SJY177" s="72"/>
      <c r="SJZ177" s="72"/>
      <c r="SKA177" s="72"/>
      <c r="SKB177" s="72"/>
      <c r="SKC177" s="72"/>
      <c r="SKD177" s="72"/>
      <c r="SKE177" s="72"/>
      <c r="SKF177" s="72"/>
      <c r="SKG177" s="71"/>
      <c r="SKH177" s="71"/>
      <c r="SKI177" s="71"/>
      <c r="SKJ177" s="71"/>
      <c r="SKK177" s="71"/>
      <c r="SKL177" s="71"/>
      <c r="SKM177" s="71"/>
      <c r="SKN177" s="72"/>
      <c r="SKO177" s="72"/>
      <c r="SKP177" s="72"/>
      <c r="SKQ177" s="72"/>
      <c r="SKR177" s="72"/>
      <c r="SKS177" s="72"/>
      <c r="SKT177" s="72"/>
      <c r="SKU177" s="72"/>
      <c r="SKV177" s="72"/>
      <c r="SKW177" s="71"/>
      <c r="SKX177" s="71"/>
      <c r="SKY177" s="71"/>
      <c r="SKZ177" s="71"/>
      <c r="SLA177" s="71"/>
      <c r="SLB177" s="71"/>
      <c r="SLC177" s="71"/>
      <c r="SLD177" s="72"/>
      <c r="SLE177" s="72"/>
      <c r="SLF177" s="72"/>
      <c r="SLG177" s="72"/>
      <c r="SLH177" s="72"/>
      <c r="SLI177" s="72"/>
      <c r="SLJ177" s="72"/>
      <c r="SLK177" s="72"/>
      <c r="SLL177" s="72"/>
      <c r="SLM177" s="71"/>
      <c r="SLN177" s="71"/>
      <c r="SLO177" s="71"/>
      <c r="SLP177" s="71"/>
      <c r="SLQ177" s="71"/>
      <c r="SLR177" s="71"/>
      <c r="SLS177" s="71"/>
      <c r="SLT177" s="72"/>
      <c r="SLU177" s="72"/>
      <c r="SLV177" s="72"/>
      <c r="SLW177" s="72"/>
      <c r="SLX177" s="72"/>
      <c r="SLY177" s="72"/>
      <c r="SLZ177" s="72"/>
      <c r="SMA177" s="72"/>
      <c r="SMB177" s="72"/>
      <c r="SMC177" s="71"/>
      <c r="SMD177" s="71"/>
      <c r="SME177" s="71"/>
      <c r="SMF177" s="71"/>
      <c r="SMG177" s="71"/>
      <c r="SMH177" s="71"/>
      <c r="SMI177" s="71"/>
      <c r="SMJ177" s="72"/>
      <c r="SMK177" s="72"/>
      <c r="SML177" s="72"/>
      <c r="SMM177" s="72"/>
      <c r="SMN177" s="72"/>
      <c r="SMO177" s="72"/>
      <c r="SMP177" s="72"/>
      <c r="SMQ177" s="72"/>
      <c r="SMR177" s="72"/>
      <c r="SMS177" s="71"/>
      <c r="SMT177" s="71"/>
      <c r="SMU177" s="71"/>
      <c r="SMV177" s="71"/>
      <c r="SMW177" s="71"/>
      <c r="SMX177" s="71"/>
      <c r="SMY177" s="71"/>
      <c r="SMZ177" s="72"/>
      <c r="SNA177" s="72"/>
      <c r="SNB177" s="72"/>
      <c r="SNC177" s="72"/>
      <c r="SND177" s="72"/>
      <c r="SNE177" s="72"/>
      <c r="SNF177" s="72"/>
      <c r="SNG177" s="72"/>
      <c r="SNH177" s="72"/>
      <c r="SNI177" s="71"/>
      <c r="SNJ177" s="71"/>
      <c r="SNK177" s="71"/>
      <c r="SNL177" s="71"/>
      <c r="SNM177" s="71"/>
      <c r="SNN177" s="71"/>
      <c r="SNO177" s="71"/>
      <c r="SNP177" s="72"/>
      <c r="SNQ177" s="72"/>
      <c r="SNR177" s="72"/>
      <c r="SNS177" s="72"/>
      <c r="SNT177" s="72"/>
      <c r="SNU177" s="72"/>
      <c r="SNV177" s="72"/>
      <c r="SNW177" s="72"/>
      <c r="SNX177" s="72"/>
      <c r="SNY177" s="71"/>
      <c r="SNZ177" s="71"/>
      <c r="SOA177" s="71"/>
      <c r="SOB177" s="71"/>
      <c r="SOC177" s="71"/>
      <c r="SOD177" s="71"/>
      <c r="SOE177" s="71"/>
      <c r="SOF177" s="72"/>
      <c r="SOG177" s="72"/>
      <c r="SOH177" s="72"/>
      <c r="SOI177" s="72"/>
      <c r="SOJ177" s="72"/>
      <c r="SOK177" s="72"/>
      <c r="SOL177" s="72"/>
      <c r="SOM177" s="72"/>
      <c r="SON177" s="72"/>
      <c r="SOO177" s="71"/>
      <c r="SOP177" s="71"/>
      <c r="SOQ177" s="71"/>
      <c r="SOR177" s="71"/>
      <c r="SOS177" s="71"/>
      <c r="SOT177" s="71"/>
      <c r="SOU177" s="71"/>
      <c r="SOV177" s="72"/>
      <c r="SOW177" s="72"/>
      <c r="SOX177" s="72"/>
      <c r="SOY177" s="72"/>
      <c r="SOZ177" s="72"/>
      <c r="SPA177" s="72"/>
      <c r="SPB177" s="72"/>
      <c r="SPC177" s="72"/>
      <c r="SPD177" s="72"/>
      <c r="SPE177" s="71"/>
      <c r="SPF177" s="71"/>
      <c r="SPG177" s="71"/>
      <c r="SPH177" s="71"/>
      <c r="SPI177" s="71"/>
      <c r="SPJ177" s="71"/>
      <c r="SPK177" s="71"/>
      <c r="SPL177" s="72"/>
      <c r="SPM177" s="72"/>
      <c r="SPN177" s="72"/>
      <c r="SPO177" s="72"/>
      <c r="SPP177" s="72"/>
      <c r="SPQ177" s="72"/>
      <c r="SPR177" s="72"/>
      <c r="SPS177" s="72"/>
      <c r="SPT177" s="72"/>
      <c r="SPU177" s="71"/>
      <c r="SPV177" s="71"/>
      <c r="SPW177" s="71"/>
      <c r="SPX177" s="71"/>
      <c r="SPY177" s="71"/>
      <c r="SPZ177" s="71"/>
      <c r="SQA177" s="71"/>
      <c r="SQB177" s="72"/>
      <c r="SQC177" s="72"/>
      <c r="SQD177" s="72"/>
      <c r="SQE177" s="72"/>
      <c r="SQF177" s="72"/>
      <c r="SQG177" s="72"/>
      <c r="SQH177" s="72"/>
      <c r="SQI177" s="72"/>
      <c r="SQJ177" s="72"/>
      <c r="SQK177" s="71"/>
      <c r="SQL177" s="71"/>
      <c r="SQM177" s="71"/>
      <c r="SQN177" s="71"/>
      <c r="SQO177" s="71"/>
      <c r="SQP177" s="71"/>
      <c r="SQQ177" s="71"/>
      <c r="SQR177" s="72"/>
      <c r="SQS177" s="72"/>
      <c r="SQT177" s="72"/>
      <c r="SQU177" s="72"/>
      <c r="SQV177" s="72"/>
      <c r="SQW177" s="72"/>
      <c r="SQX177" s="72"/>
      <c r="SQY177" s="72"/>
      <c r="SQZ177" s="72"/>
      <c r="SRA177" s="71"/>
      <c r="SRB177" s="71"/>
      <c r="SRC177" s="71"/>
      <c r="SRD177" s="71"/>
      <c r="SRE177" s="71"/>
      <c r="SRF177" s="71"/>
      <c r="SRG177" s="71"/>
      <c r="SRH177" s="72"/>
      <c r="SRI177" s="72"/>
      <c r="SRJ177" s="72"/>
      <c r="SRK177" s="72"/>
      <c r="SRL177" s="72"/>
      <c r="SRM177" s="72"/>
      <c r="SRN177" s="72"/>
      <c r="SRO177" s="72"/>
      <c r="SRP177" s="72"/>
      <c r="SRQ177" s="71"/>
      <c r="SRR177" s="71"/>
      <c r="SRS177" s="71"/>
      <c r="SRT177" s="71"/>
      <c r="SRU177" s="71"/>
      <c r="SRV177" s="71"/>
      <c r="SRW177" s="71"/>
      <c r="SRX177" s="72"/>
      <c r="SRY177" s="72"/>
      <c r="SRZ177" s="72"/>
      <c r="SSA177" s="72"/>
      <c r="SSB177" s="72"/>
      <c r="SSC177" s="72"/>
      <c r="SSD177" s="72"/>
      <c r="SSE177" s="72"/>
      <c r="SSF177" s="72"/>
      <c r="SSG177" s="71"/>
      <c r="SSH177" s="71"/>
      <c r="SSI177" s="71"/>
      <c r="SSJ177" s="71"/>
      <c r="SSK177" s="71"/>
      <c r="SSL177" s="71"/>
      <c r="SSM177" s="71"/>
      <c r="SSN177" s="72"/>
      <c r="SSO177" s="72"/>
      <c r="SSP177" s="72"/>
      <c r="SSQ177" s="72"/>
      <c r="SSR177" s="72"/>
      <c r="SSS177" s="72"/>
      <c r="SST177" s="72"/>
      <c r="SSU177" s="72"/>
      <c r="SSV177" s="72"/>
      <c r="SSW177" s="71"/>
      <c r="SSX177" s="71"/>
      <c r="SSY177" s="71"/>
      <c r="SSZ177" s="71"/>
      <c r="STA177" s="71"/>
      <c r="STB177" s="71"/>
      <c r="STC177" s="71"/>
      <c r="STD177" s="72"/>
      <c r="STE177" s="72"/>
      <c r="STF177" s="72"/>
      <c r="STG177" s="72"/>
      <c r="STH177" s="72"/>
      <c r="STI177" s="72"/>
      <c r="STJ177" s="72"/>
      <c r="STK177" s="72"/>
      <c r="STL177" s="72"/>
      <c r="STM177" s="71"/>
      <c r="STN177" s="71"/>
      <c r="STO177" s="71"/>
      <c r="STP177" s="71"/>
      <c r="STQ177" s="71"/>
      <c r="STR177" s="71"/>
      <c r="STS177" s="71"/>
      <c r="STT177" s="72"/>
      <c r="STU177" s="72"/>
      <c r="STV177" s="72"/>
      <c r="STW177" s="72"/>
      <c r="STX177" s="72"/>
      <c r="STY177" s="72"/>
      <c r="STZ177" s="72"/>
      <c r="SUA177" s="72"/>
      <c r="SUB177" s="72"/>
      <c r="SUC177" s="71"/>
      <c r="SUD177" s="71"/>
      <c r="SUE177" s="71"/>
      <c r="SUF177" s="71"/>
      <c r="SUG177" s="71"/>
      <c r="SUH177" s="71"/>
      <c r="SUI177" s="71"/>
      <c r="SUJ177" s="72"/>
      <c r="SUK177" s="72"/>
      <c r="SUL177" s="72"/>
      <c r="SUM177" s="72"/>
      <c r="SUN177" s="72"/>
      <c r="SUO177" s="72"/>
      <c r="SUP177" s="72"/>
      <c r="SUQ177" s="72"/>
      <c r="SUR177" s="72"/>
      <c r="SUS177" s="71"/>
      <c r="SUT177" s="71"/>
      <c r="SUU177" s="71"/>
      <c r="SUV177" s="71"/>
      <c r="SUW177" s="71"/>
      <c r="SUX177" s="71"/>
      <c r="SUY177" s="71"/>
      <c r="SUZ177" s="72"/>
      <c r="SVA177" s="72"/>
      <c r="SVB177" s="72"/>
      <c r="SVC177" s="72"/>
      <c r="SVD177" s="72"/>
      <c r="SVE177" s="72"/>
      <c r="SVF177" s="72"/>
      <c r="SVG177" s="72"/>
      <c r="SVH177" s="72"/>
      <c r="SVI177" s="71"/>
      <c r="SVJ177" s="71"/>
      <c r="SVK177" s="71"/>
      <c r="SVL177" s="71"/>
      <c r="SVM177" s="71"/>
      <c r="SVN177" s="71"/>
      <c r="SVO177" s="71"/>
      <c r="SVP177" s="72"/>
      <c r="SVQ177" s="72"/>
      <c r="SVR177" s="72"/>
      <c r="SVS177" s="72"/>
      <c r="SVT177" s="72"/>
      <c r="SVU177" s="72"/>
      <c r="SVV177" s="72"/>
      <c r="SVW177" s="72"/>
      <c r="SVX177" s="72"/>
      <c r="SVY177" s="71"/>
      <c r="SVZ177" s="71"/>
      <c r="SWA177" s="71"/>
      <c r="SWB177" s="71"/>
      <c r="SWC177" s="71"/>
      <c r="SWD177" s="71"/>
      <c r="SWE177" s="71"/>
      <c r="SWF177" s="72"/>
      <c r="SWG177" s="72"/>
      <c r="SWH177" s="72"/>
      <c r="SWI177" s="72"/>
      <c r="SWJ177" s="72"/>
      <c r="SWK177" s="72"/>
      <c r="SWL177" s="72"/>
      <c r="SWM177" s="72"/>
      <c r="SWN177" s="72"/>
      <c r="SWO177" s="71"/>
      <c r="SWP177" s="71"/>
      <c r="SWQ177" s="71"/>
      <c r="SWR177" s="71"/>
      <c r="SWS177" s="71"/>
      <c r="SWT177" s="71"/>
      <c r="SWU177" s="71"/>
      <c r="SWV177" s="72"/>
      <c r="SWW177" s="72"/>
      <c r="SWX177" s="72"/>
      <c r="SWY177" s="72"/>
      <c r="SWZ177" s="72"/>
      <c r="SXA177" s="72"/>
      <c r="SXB177" s="72"/>
      <c r="SXC177" s="72"/>
      <c r="SXD177" s="72"/>
      <c r="SXE177" s="71"/>
      <c r="SXF177" s="71"/>
      <c r="SXG177" s="71"/>
      <c r="SXH177" s="71"/>
      <c r="SXI177" s="71"/>
      <c r="SXJ177" s="71"/>
      <c r="SXK177" s="71"/>
      <c r="SXL177" s="72"/>
      <c r="SXM177" s="72"/>
      <c r="SXN177" s="72"/>
      <c r="SXO177" s="72"/>
      <c r="SXP177" s="72"/>
      <c r="SXQ177" s="72"/>
      <c r="SXR177" s="72"/>
      <c r="SXS177" s="72"/>
      <c r="SXT177" s="72"/>
      <c r="SXU177" s="71"/>
      <c r="SXV177" s="71"/>
      <c r="SXW177" s="71"/>
      <c r="SXX177" s="71"/>
      <c r="SXY177" s="71"/>
      <c r="SXZ177" s="71"/>
      <c r="SYA177" s="71"/>
      <c r="SYB177" s="72"/>
      <c r="SYC177" s="72"/>
      <c r="SYD177" s="72"/>
      <c r="SYE177" s="72"/>
      <c r="SYF177" s="72"/>
      <c r="SYG177" s="72"/>
      <c r="SYH177" s="72"/>
      <c r="SYI177" s="72"/>
      <c r="SYJ177" s="72"/>
      <c r="SYK177" s="71"/>
      <c r="SYL177" s="71"/>
      <c r="SYM177" s="71"/>
      <c r="SYN177" s="71"/>
      <c r="SYO177" s="71"/>
      <c r="SYP177" s="71"/>
      <c r="SYQ177" s="71"/>
      <c r="SYR177" s="72"/>
      <c r="SYS177" s="72"/>
      <c r="SYT177" s="72"/>
      <c r="SYU177" s="72"/>
      <c r="SYV177" s="72"/>
      <c r="SYW177" s="72"/>
      <c r="SYX177" s="72"/>
      <c r="SYY177" s="72"/>
      <c r="SYZ177" s="72"/>
      <c r="SZA177" s="71"/>
      <c r="SZB177" s="71"/>
      <c r="SZC177" s="71"/>
      <c r="SZD177" s="71"/>
      <c r="SZE177" s="71"/>
      <c r="SZF177" s="71"/>
      <c r="SZG177" s="71"/>
      <c r="SZH177" s="72"/>
      <c r="SZI177" s="72"/>
      <c r="SZJ177" s="72"/>
      <c r="SZK177" s="72"/>
      <c r="SZL177" s="72"/>
      <c r="SZM177" s="72"/>
      <c r="SZN177" s="72"/>
      <c r="SZO177" s="72"/>
      <c r="SZP177" s="72"/>
      <c r="SZQ177" s="71"/>
      <c r="SZR177" s="71"/>
      <c r="SZS177" s="71"/>
      <c r="SZT177" s="71"/>
      <c r="SZU177" s="71"/>
      <c r="SZV177" s="71"/>
      <c r="SZW177" s="71"/>
      <c r="SZX177" s="72"/>
      <c r="SZY177" s="72"/>
      <c r="SZZ177" s="72"/>
      <c r="TAA177" s="72"/>
      <c r="TAB177" s="72"/>
      <c r="TAC177" s="72"/>
      <c r="TAD177" s="72"/>
      <c r="TAE177" s="72"/>
      <c r="TAF177" s="72"/>
      <c r="TAG177" s="71"/>
      <c r="TAH177" s="71"/>
      <c r="TAI177" s="71"/>
      <c r="TAJ177" s="71"/>
      <c r="TAK177" s="71"/>
      <c r="TAL177" s="71"/>
      <c r="TAM177" s="71"/>
      <c r="TAN177" s="72"/>
      <c r="TAO177" s="72"/>
      <c r="TAP177" s="72"/>
      <c r="TAQ177" s="72"/>
      <c r="TAR177" s="72"/>
      <c r="TAS177" s="72"/>
      <c r="TAT177" s="72"/>
      <c r="TAU177" s="72"/>
      <c r="TAV177" s="72"/>
      <c r="TAW177" s="71"/>
      <c r="TAX177" s="71"/>
      <c r="TAY177" s="71"/>
      <c r="TAZ177" s="71"/>
      <c r="TBA177" s="71"/>
      <c r="TBB177" s="71"/>
      <c r="TBC177" s="71"/>
      <c r="TBD177" s="72"/>
      <c r="TBE177" s="72"/>
      <c r="TBF177" s="72"/>
      <c r="TBG177" s="72"/>
      <c r="TBH177" s="72"/>
      <c r="TBI177" s="72"/>
      <c r="TBJ177" s="72"/>
      <c r="TBK177" s="72"/>
      <c r="TBL177" s="72"/>
      <c r="TBM177" s="71"/>
      <c r="TBN177" s="71"/>
      <c r="TBO177" s="71"/>
      <c r="TBP177" s="71"/>
      <c r="TBQ177" s="71"/>
      <c r="TBR177" s="71"/>
      <c r="TBS177" s="71"/>
      <c r="TBT177" s="72"/>
      <c r="TBU177" s="72"/>
      <c r="TBV177" s="72"/>
      <c r="TBW177" s="72"/>
      <c r="TBX177" s="72"/>
      <c r="TBY177" s="72"/>
      <c r="TBZ177" s="72"/>
      <c r="TCA177" s="72"/>
      <c r="TCB177" s="72"/>
      <c r="TCC177" s="71"/>
      <c r="TCD177" s="71"/>
      <c r="TCE177" s="71"/>
      <c r="TCF177" s="71"/>
      <c r="TCG177" s="71"/>
      <c r="TCH177" s="71"/>
      <c r="TCI177" s="71"/>
      <c r="TCJ177" s="72"/>
      <c r="TCK177" s="72"/>
      <c r="TCL177" s="72"/>
      <c r="TCM177" s="72"/>
      <c r="TCN177" s="72"/>
      <c r="TCO177" s="72"/>
      <c r="TCP177" s="72"/>
      <c r="TCQ177" s="72"/>
      <c r="TCR177" s="72"/>
      <c r="TCS177" s="71"/>
      <c r="TCT177" s="71"/>
      <c r="TCU177" s="71"/>
      <c r="TCV177" s="71"/>
      <c r="TCW177" s="71"/>
      <c r="TCX177" s="71"/>
      <c r="TCY177" s="71"/>
      <c r="TCZ177" s="72"/>
      <c r="TDA177" s="72"/>
      <c r="TDB177" s="72"/>
      <c r="TDC177" s="72"/>
      <c r="TDD177" s="72"/>
      <c r="TDE177" s="72"/>
      <c r="TDF177" s="72"/>
      <c r="TDG177" s="72"/>
      <c r="TDH177" s="72"/>
      <c r="TDI177" s="71"/>
      <c r="TDJ177" s="71"/>
      <c r="TDK177" s="71"/>
      <c r="TDL177" s="71"/>
      <c r="TDM177" s="71"/>
      <c r="TDN177" s="71"/>
      <c r="TDO177" s="71"/>
      <c r="TDP177" s="72"/>
      <c r="TDQ177" s="72"/>
      <c r="TDR177" s="72"/>
      <c r="TDS177" s="72"/>
      <c r="TDT177" s="72"/>
      <c r="TDU177" s="72"/>
      <c r="TDV177" s="72"/>
      <c r="TDW177" s="72"/>
      <c r="TDX177" s="72"/>
      <c r="TDY177" s="71"/>
      <c r="TDZ177" s="71"/>
      <c r="TEA177" s="71"/>
      <c r="TEB177" s="71"/>
      <c r="TEC177" s="71"/>
      <c r="TED177" s="71"/>
      <c r="TEE177" s="71"/>
      <c r="TEF177" s="72"/>
      <c r="TEG177" s="72"/>
      <c r="TEH177" s="72"/>
      <c r="TEI177" s="72"/>
      <c r="TEJ177" s="72"/>
      <c r="TEK177" s="72"/>
      <c r="TEL177" s="72"/>
      <c r="TEM177" s="72"/>
      <c r="TEN177" s="72"/>
      <c r="TEO177" s="71"/>
      <c r="TEP177" s="71"/>
      <c r="TEQ177" s="71"/>
      <c r="TER177" s="71"/>
      <c r="TES177" s="71"/>
      <c r="TET177" s="71"/>
      <c r="TEU177" s="71"/>
      <c r="TEV177" s="72"/>
      <c r="TEW177" s="72"/>
      <c r="TEX177" s="72"/>
      <c r="TEY177" s="72"/>
      <c r="TEZ177" s="72"/>
      <c r="TFA177" s="72"/>
      <c r="TFB177" s="72"/>
      <c r="TFC177" s="72"/>
      <c r="TFD177" s="72"/>
      <c r="TFE177" s="71"/>
      <c r="TFF177" s="71"/>
      <c r="TFG177" s="71"/>
      <c r="TFH177" s="71"/>
      <c r="TFI177" s="71"/>
      <c r="TFJ177" s="71"/>
      <c r="TFK177" s="71"/>
      <c r="TFL177" s="72"/>
      <c r="TFM177" s="72"/>
      <c r="TFN177" s="72"/>
      <c r="TFO177" s="72"/>
      <c r="TFP177" s="72"/>
      <c r="TFQ177" s="72"/>
      <c r="TFR177" s="72"/>
      <c r="TFS177" s="72"/>
      <c r="TFT177" s="72"/>
      <c r="TFU177" s="71"/>
      <c r="TFV177" s="71"/>
      <c r="TFW177" s="71"/>
      <c r="TFX177" s="71"/>
      <c r="TFY177" s="71"/>
      <c r="TFZ177" s="71"/>
      <c r="TGA177" s="71"/>
      <c r="TGB177" s="72"/>
      <c r="TGC177" s="72"/>
      <c r="TGD177" s="72"/>
      <c r="TGE177" s="72"/>
      <c r="TGF177" s="72"/>
      <c r="TGG177" s="72"/>
      <c r="TGH177" s="72"/>
      <c r="TGI177" s="72"/>
      <c r="TGJ177" s="72"/>
      <c r="TGK177" s="71"/>
      <c r="TGL177" s="71"/>
      <c r="TGM177" s="71"/>
      <c r="TGN177" s="71"/>
      <c r="TGO177" s="71"/>
      <c r="TGP177" s="71"/>
      <c r="TGQ177" s="71"/>
      <c r="TGR177" s="72"/>
      <c r="TGS177" s="72"/>
      <c r="TGT177" s="72"/>
      <c r="TGU177" s="72"/>
      <c r="TGV177" s="72"/>
      <c r="TGW177" s="72"/>
      <c r="TGX177" s="72"/>
      <c r="TGY177" s="72"/>
      <c r="TGZ177" s="72"/>
      <c r="THA177" s="71"/>
      <c r="THB177" s="71"/>
      <c r="THC177" s="71"/>
      <c r="THD177" s="71"/>
      <c r="THE177" s="71"/>
      <c r="THF177" s="71"/>
      <c r="THG177" s="71"/>
      <c r="THH177" s="72"/>
      <c r="THI177" s="72"/>
      <c r="THJ177" s="72"/>
      <c r="THK177" s="72"/>
      <c r="THL177" s="72"/>
      <c r="THM177" s="72"/>
      <c r="THN177" s="72"/>
      <c r="THO177" s="72"/>
      <c r="THP177" s="72"/>
      <c r="THQ177" s="71"/>
      <c r="THR177" s="71"/>
      <c r="THS177" s="71"/>
      <c r="THT177" s="71"/>
      <c r="THU177" s="71"/>
      <c r="THV177" s="71"/>
      <c r="THW177" s="71"/>
      <c r="THX177" s="72"/>
      <c r="THY177" s="72"/>
      <c r="THZ177" s="72"/>
      <c r="TIA177" s="72"/>
      <c r="TIB177" s="72"/>
      <c r="TIC177" s="72"/>
      <c r="TID177" s="72"/>
      <c r="TIE177" s="72"/>
      <c r="TIF177" s="72"/>
      <c r="TIG177" s="71"/>
      <c r="TIH177" s="71"/>
      <c r="TII177" s="71"/>
      <c r="TIJ177" s="71"/>
      <c r="TIK177" s="71"/>
      <c r="TIL177" s="71"/>
      <c r="TIM177" s="71"/>
      <c r="TIN177" s="72"/>
      <c r="TIO177" s="72"/>
      <c r="TIP177" s="72"/>
      <c r="TIQ177" s="72"/>
      <c r="TIR177" s="72"/>
      <c r="TIS177" s="72"/>
      <c r="TIT177" s="72"/>
      <c r="TIU177" s="72"/>
      <c r="TIV177" s="72"/>
      <c r="TIW177" s="71"/>
      <c r="TIX177" s="71"/>
      <c r="TIY177" s="71"/>
      <c r="TIZ177" s="71"/>
      <c r="TJA177" s="71"/>
      <c r="TJB177" s="71"/>
      <c r="TJC177" s="71"/>
      <c r="TJD177" s="72"/>
      <c r="TJE177" s="72"/>
      <c r="TJF177" s="72"/>
      <c r="TJG177" s="72"/>
      <c r="TJH177" s="72"/>
      <c r="TJI177" s="72"/>
      <c r="TJJ177" s="72"/>
      <c r="TJK177" s="72"/>
      <c r="TJL177" s="72"/>
      <c r="TJM177" s="71"/>
      <c r="TJN177" s="71"/>
      <c r="TJO177" s="71"/>
      <c r="TJP177" s="71"/>
      <c r="TJQ177" s="71"/>
      <c r="TJR177" s="71"/>
      <c r="TJS177" s="71"/>
      <c r="TJT177" s="72"/>
      <c r="TJU177" s="72"/>
      <c r="TJV177" s="72"/>
      <c r="TJW177" s="72"/>
      <c r="TJX177" s="72"/>
      <c r="TJY177" s="72"/>
      <c r="TJZ177" s="72"/>
      <c r="TKA177" s="72"/>
      <c r="TKB177" s="72"/>
      <c r="TKC177" s="71"/>
      <c r="TKD177" s="71"/>
      <c r="TKE177" s="71"/>
      <c r="TKF177" s="71"/>
      <c r="TKG177" s="71"/>
      <c r="TKH177" s="71"/>
      <c r="TKI177" s="71"/>
      <c r="TKJ177" s="72"/>
      <c r="TKK177" s="72"/>
      <c r="TKL177" s="72"/>
      <c r="TKM177" s="72"/>
      <c r="TKN177" s="72"/>
      <c r="TKO177" s="72"/>
      <c r="TKP177" s="72"/>
      <c r="TKQ177" s="72"/>
      <c r="TKR177" s="72"/>
      <c r="TKS177" s="71"/>
      <c r="TKT177" s="71"/>
      <c r="TKU177" s="71"/>
      <c r="TKV177" s="71"/>
      <c r="TKW177" s="71"/>
      <c r="TKX177" s="71"/>
      <c r="TKY177" s="71"/>
      <c r="TKZ177" s="72"/>
      <c r="TLA177" s="72"/>
      <c r="TLB177" s="72"/>
      <c r="TLC177" s="72"/>
      <c r="TLD177" s="72"/>
      <c r="TLE177" s="72"/>
      <c r="TLF177" s="72"/>
      <c r="TLG177" s="72"/>
      <c r="TLH177" s="72"/>
      <c r="TLI177" s="71"/>
      <c r="TLJ177" s="71"/>
      <c r="TLK177" s="71"/>
      <c r="TLL177" s="71"/>
      <c r="TLM177" s="71"/>
      <c r="TLN177" s="71"/>
      <c r="TLO177" s="71"/>
      <c r="TLP177" s="72"/>
      <c r="TLQ177" s="72"/>
      <c r="TLR177" s="72"/>
      <c r="TLS177" s="72"/>
      <c r="TLT177" s="72"/>
      <c r="TLU177" s="72"/>
      <c r="TLV177" s="72"/>
      <c r="TLW177" s="72"/>
      <c r="TLX177" s="72"/>
      <c r="TLY177" s="71"/>
      <c r="TLZ177" s="71"/>
      <c r="TMA177" s="71"/>
      <c r="TMB177" s="71"/>
      <c r="TMC177" s="71"/>
      <c r="TMD177" s="71"/>
      <c r="TME177" s="71"/>
      <c r="TMF177" s="72"/>
      <c r="TMG177" s="72"/>
      <c r="TMH177" s="72"/>
      <c r="TMI177" s="72"/>
      <c r="TMJ177" s="72"/>
      <c r="TMK177" s="72"/>
      <c r="TML177" s="72"/>
      <c r="TMM177" s="72"/>
      <c r="TMN177" s="72"/>
      <c r="TMO177" s="71"/>
      <c r="TMP177" s="71"/>
      <c r="TMQ177" s="71"/>
      <c r="TMR177" s="71"/>
      <c r="TMS177" s="71"/>
      <c r="TMT177" s="71"/>
      <c r="TMU177" s="71"/>
      <c r="TMV177" s="72"/>
      <c r="TMW177" s="72"/>
      <c r="TMX177" s="72"/>
      <c r="TMY177" s="72"/>
      <c r="TMZ177" s="72"/>
      <c r="TNA177" s="72"/>
      <c r="TNB177" s="72"/>
      <c r="TNC177" s="72"/>
      <c r="TND177" s="72"/>
      <c r="TNE177" s="71"/>
      <c r="TNF177" s="71"/>
      <c r="TNG177" s="71"/>
      <c r="TNH177" s="71"/>
      <c r="TNI177" s="71"/>
      <c r="TNJ177" s="71"/>
      <c r="TNK177" s="71"/>
      <c r="TNL177" s="72"/>
      <c r="TNM177" s="72"/>
      <c r="TNN177" s="72"/>
      <c r="TNO177" s="72"/>
      <c r="TNP177" s="72"/>
      <c r="TNQ177" s="72"/>
      <c r="TNR177" s="72"/>
      <c r="TNS177" s="72"/>
      <c r="TNT177" s="72"/>
      <c r="TNU177" s="71"/>
      <c r="TNV177" s="71"/>
      <c r="TNW177" s="71"/>
      <c r="TNX177" s="71"/>
      <c r="TNY177" s="71"/>
      <c r="TNZ177" s="71"/>
      <c r="TOA177" s="71"/>
      <c r="TOB177" s="72"/>
      <c r="TOC177" s="72"/>
      <c r="TOD177" s="72"/>
      <c r="TOE177" s="72"/>
      <c r="TOF177" s="72"/>
      <c r="TOG177" s="72"/>
      <c r="TOH177" s="72"/>
      <c r="TOI177" s="72"/>
      <c r="TOJ177" s="72"/>
      <c r="TOK177" s="71"/>
      <c r="TOL177" s="71"/>
      <c r="TOM177" s="71"/>
      <c r="TON177" s="71"/>
      <c r="TOO177" s="71"/>
      <c r="TOP177" s="71"/>
      <c r="TOQ177" s="71"/>
      <c r="TOR177" s="72"/>
      <c r="TOS177" s="72"/>
      <c r="TOT177" s="72"/>
      <c r="TOU177" s="72"/>
      <c r="TOV177" s="72"/>
      <c r="TOW177" s="72"/>
      <c r="TOX177" s="72"/>
      <c r="TOY177" s="72"/>
      <c r="TOZ177" s="72"/>
      <c r="TPA177" s="71"/>
      <c r="TPB177" s="71"/>
      <c r="TPC177" s="71"/>
      <c r="TPD177" s="71"/>
      <c r="TPE177" s="71"/>
      <c r="TPF177" s="71"/>
      <c r="TPG177" s="71"/>
      <c r="TPH177" s="72"/>
      <c r="TPI177" s="72"/>
      <c r="TPJ177" s="72"/>
      <c r="TPK177" s="72"/>
      <c r="TPL177" s="72"/>
      <c r="TPM177" s="72"/>
      <c r="TPN177" s="72"/>
      <c r="TPO177" s="72"/>
      <c r="TPP177" s="72"/>
      <c r="TPQ177" s="71"/>
      <c r="TPR177" s="71"/>
      <c r="TPS177" s="71"/>
      <c r="TPT177" s="71"/>
      <c r="TPU177" s="71"/>
      <c r="TPV177" s="71"/>
      <c r="TPW177" s="71"/>
      <c r="TPX177" s="72"/>
      <c r="TPY177" s="72"/>
      <c r="TPZ177" s="72"/>
      <c r="TQA177" s="72"/>
      <c r="TQB177" s="72"/>
      <c r="TQC177" s="72"/>
      <c r="TQD177" s="72"/>
      <c r="TQE177" s="72"/>
      <c r="TQF177" s="72"/>
      <c r="TQG177" s="71"/>
      <c r="TQH177" s="71"/>
      <c r="TQI177" s="71"/>
      <c r="TQJ177" s="71"/>
      <c r="TQK177" s="71"/>
      <c r="TQL177" s="71"/>
      <c r="TQM177" s="71"/>
      <c r="TQN177" s="72"/>
      <c r="TQO177" s="72"/>
      <c r="TQP177" s="72"/>
      <c r="TQQ177" s="72"/>
      <c r="TQR177" s="72"/>
      <c r="TQS177" s="72"/>
      <c r="TQT177" s="72"/>
      <c r="TQU177" s="72"/>
      <c r="TQV177" s="72"/>
      <c r="TQW177" s="71"/>
      <c r="TQX177" s="71"/>
      <c r="TQY177" s="71"/>
      <c r="TQZ177" s="71"/>
      <c r="TRA177" s="71"/>
      <c r="TRB177" s="71"/>
      <c r="TRC177" s="71"/>
      <c r="TRD177" s="72"/>
      <c r="TRE177" s="72"/>
      <c r="TRF177" s="72"/>
      <c r="TRG177" s="72"/>
      <c r="TRH177" s="72"/>
      <c r="TRI177" s="72"/>
      <c r="TRJ177" s="72"/>
      <c r="TRK177" s="72"/>
      <c r="TRL177" s="72"/>
      <c r="TRM177" s="71"/>
      <c r="TRN177" s="71"/>
      <c r="TRO177" s="71"/>
      <c r="TRP177" s="71"/>
      <c r="TRQ177" s="71"/>
      <c r="TRR177" s="71"/>
      <c r="TRS177" s="71"/>
      <c r="TRT177" s="72"/>
      <c r="TRU177" s="72"/>
      <c r="TRV177" s="72"/>
      <c r="TRW177" s="72"/>
      <c r="TRX177" s="72"/>
      <c r="TRY177" s="72"/>
      <c r="TRZ177" s="72"/>
      <c r="TSA177" s="72"/>
      <c r="TSB177" s="72"/>
      <c r="TSC177" s="71"/>
      <c r="TSD177" s="71"/>
      <c r="TSE177" s="71"/>
      <c r="TSF177" s="71"/>
      <c r="TSG177" s="71"/>
      <c r="TSH177" s="71"/>
      <c r="TSI177" s="71"/>
      <c r="TSJ177" s="72"/>
      <c r="TSK177" s="72"/>
      <c r="TSL177" s="72"/>
      <c r="TSM177" s="72"/>
      <c r="TSN177" s="72"/>
      <c r="TSO177" s="72"/>
      <c r="TSP177" s="72"/>
      <c r="TSQ177" s="72"/>
      <c r="TSR177" s="72"/>
      <c r="TSS177" s="71"/>
      <c r="TST177" s="71"/>
      <c r="TSU177" s="71"/>
      <c r="TSV177" s="71"/>
      <c r="TSW177" s="71"/>
      <c r="TSX177" s="71"/>
      <c r="TSY177" s="71"/>
      <c r="TSZ177" s="72"/>
      <c r="TTA177" s="72"/>
      <c r="TTB177" s="72"/>
      <c r="TTC177" s="72"/>
      <c r="TTD177" s="72"/>
      <c r="TTE177" s="72"/>
      <c r="TTF177" s="72"/>
      <c r="TTG177" s="72"/>
      <c r="TTH177" s="72"/>
      <c r="TTI177" s="71"/>
      <c r="TTJ177" s="71"/>
      <c r="TTK177" s="71"/>
      <c r="TTL177" s="71"/>
      <c r="TTM177" s="71"/>
      <c r="TTN177" s="71"/>
      <c r="TTO177" s="71"/>
      <c r="TTP177" s="72"/>
      <c r="TTQ177" s="72"/>
      <c r="TTR177" s="72"/>
      <c r="TTS177" s="72"/>
      <c r="TTT177" s="72"/>
      <c r="TTU177" s="72"/>
      <c r="TTV177" s="72"/>
      <c r="TTW177" s="72"/>
      <c r="TTX177" s="72"/>
      <c r="TTY177" s="71"/>
      <c r="TTZ177" s="71"/>
      <c r="TUA177" s="71"/>
      <c r="TUB177" s="71"/>
      <c r="TUC177" s="71"/>
      <c r="TUD177" s="71"/>
      <c r="TUE177" s="71"/>
      <c r="TUF177" s="72"/>
      <c r="TUG177" s="72"/>
      <c r="TUH177" s="72"/>
      <c r="TUI177" s="72"/>
      <c r="TUJ177" s="72"/>
      <c r="TUK177" s="72"/>
      <c r="TUL177" s="72"/>
      <c r="TUM177" s="72"/>
      <c r="TUN177" s="72"/>
      <c r="TUO177" s="71"/>
      <c r="TUP177" s="71"/>
      <c r="TUQ177" s="71"/>
      <c r="TUR177" s="71"/>
      <c r="TUS177" s="71"/>
      <c r="TUT177" s="71"/>
      <c r="TUU177" s="71"/>
      <c r="TUV177" s="72"/>
      <c r="TUW177" s="72"/>
      <c r="TUX177" s="72"/>
      <c r="TUY177" s="72"/>
      <c r="TUZ177" s="72"/>
      <c r="TVA177" s="72"/>
      <c r="TVB177" s="72"/>
      <c r="TVC177" s="72"/>
      <c r="TVD177" s="72"/>
      <c r="TVE177" s="71"/>
      <c r="TVF177" s="71"/>
      <c r="TVG177" s="71"/>
      <c r="TVH177" s="71"/>
      <c r="TVI177" s="71"/>
      <c r="TVJ177" s="71"/>
      <c r="TVK177" s="71"/>
      <c r="TVL177" s="72"/>
      <c r="TVM177" s="72"/>
      <c r="TVN177" s="72"/>
      <c r="TVO177" s="72"/>
      <c r="TVP177" s="72"/>
      <c r="TVQ177" s="72"/>
      <c r="TVR177" s="72"/>
      <c r="TVS177" s="72"/>
      <c r="TVT177" s="72"/>
      <c r="TVU177" s="71"/>
      <c r="TVV177" s="71"/>
      <c r="TVW177" s="71"/>
      <c r="TVX177" s="71"/>
      <c r="TVY177" s="71"/>
      <c r="TVZ177" s="71"/>
      <c r="TWA177" s="71"/>
      <c r="TWB177" s="72"/>
      <c r="TWC177" s="72"/>
      <c r="TWD177" s="72"/>
      <c r="TWE177" s="72"/>
      <c r="TWF177" s="72"/>
      <c r="TWG177" s="72"/>
      <c r="TWH177" s="72"/>
      <c r="TWI177" s="72"/>
      <c r="TWJ177" s="72"/>
      <c r="TWK177" s="71"/>
      <c r="TWL177" s="71"/>
      <c r="TWM177" s="71"/>
      <c r="TWN177" s="71"/>
      <c r="TWO177" s="71"/>
      <c r="TWP177" s="71"/>
      <c r="TWQ177" s="71"/>
      <c r="TWR177" s="72"/>
      <c r="TWS177" s="72"/>
      <c r="TWT177" s="72"/>
      <c r="TWU177" s="72"/>
      <c r="TWV177" s="72"/>
      <c r="TWW177" s="72"/>
      <c r="TWX177" s="72"/>
      <c r="TWY177" s="72"/>
      <c r="TWZ177" s="72"/>
      <c r="TXA177" s="71"/>
      <c r="TXB177" s="71"/>
      <c r="TXC177" s="71"/>
      <c r="TXD177" s="71"/>
      <c r="TXE177" s="71"/>
      <c r="TXF177" s="71"/>
      <c r="TXG177" s="71"/>
      <c r="TXH177" s="72"/>
      <c r="TXI177" s="72"/>
      <c r="TXJ177" s="72"/>
      <c r="TXK177" s="72"/>
      <c r="TXL177" s="72"/>
      <c r="TXM177" s="72"/>
      <c r="TXN177" s="72"/>
      <c r="TXO177" s="72"/>
      <c r="TXP177" s="72"/>
      <c r="TXQ177" s="71"/>
      <c r="TXR177" s="71"/>
      <c r="TXS177" s="71"/>
      <c r="TXT177" s="71"/>
      <c r="TXU177" s="71"/>
      <c r="TXV177" s="71"/>
      <c r="TXW177" s="71"/>
      <c r="TXX177" s="72"/>
      <c r="TXY177" s="72"/>
      <c r="TXZ177" s="72"/>
      <c r="TYA177" s="72"/>
      <c r="TYB177" s="72"/>
      <c r="TYC177" s="72"/>
      <c r="TYD177" s="72"/>
      <c r="TYE177" s="72"/>
      <c r="TYF177" s="72"/>
      <c r="TYG177" s="71"/>
      <c r="TYH177" s="71"/>
      <c r="TYI177" s="71"/>
      <c r="TYJ177" s="71"/>
      <c r="TYK177" s="71"/>
      <c r="TYL177" s="71"/>
      <c r="TYM177" s="71"/>
      <c r="TYN177" s="72"/>
      <c r="TYO177" s="72"/>
      <c r="TYP177" s="72"/>
      <c r="TYQ177" s="72"/>
      <c r="TYR177" s="72"/>
      <c r="TYS177" s="72"/>
      <c r="TYT177" s="72"/>
      <c r="TYU177" s="72"/>
      <c r="TYV177" s="72"/>
      <c r="TYW177" s="71"/>
      <c r="TYX177" s="71"/>
      <c r="TYY177" s="71"/>
      <c r="TYZ177" s="71"/>
      <c r="TZA177" s="71"/>
      <c r="TZB177" s="71"/>
      <c r="TZC177" s="71"/>
      <c r="TZD177" s="72"/>
      <c r="TZE177" s="72"/>
      <c r="TZF177" s="72"/>
      <c r="TZG177" s="72"/>
      <c r="TZH177" s="72"/>
      <c r="TZI177" s="72"/>
      <c r="TZJ177" s="72"/>
      <c r="TZK177" s="72"/>
      <c r="TZL177" s="72"/>
      <c r="TZM177" s="71"/>
      <c r="TZN177" s="71"/>
      <c r="TZO177" s="71"/>
      <c r="TZP177" s="71"/>
      <c r="TZQ177" s="71"/>
      <c r="TZR177" s="71"/>
      <c r="TZS177" s="71"/>
      <c r="TZT177" s="72"/>
      <c r="TZU177" s="72"/>
      <c r="TZV177" s="72"/>
      <c r="TZW177" s="72"/>
      <c r="TZX177" s="72"/>
      <c r="TZY177" s="72"/>
      <c r="TZZ177" s="72"/>
      <c r="UAA177" s="72"/>
      <c r="UAB177" s="72"/>
      <c r="UAC177" s="71"/>
      <c r="UAD177" s="71"/>
      <c r="UAE177" s="71"/>
      <c r="UAF177" s="71"/>
      <c r="UAG177" s="71"/>
      <c r="UAH177" s="71"/>
      <c r="UAI177" s="71"/>
      <c r="UAJ177" s="72"/>
      <c r="UAK177" s="72"/>
      <c r="UAL177" s="72"/>
      <c r="UAM177" s="72"/>
      <c r="UAN177" s="72"/>
      <c r="UAO177" s="72"/>
      <c r="UAP177" s="72"/>
      <c r="UAQ177" s="72"/>
      <c r="UAR177" s="72"/>
      <c r="UAS177" s="71"/>
      <c r="UAT177" s="71"/>
      <c r="UAU177" s="71"/>
      <c r="UAV177" s="71"/>
      <c r="UAW177" s="71"/>
      <c r="UAX177" s="71"/>
      <c r="UAY177" s="71"/>
      <c r="UAZ177" s="72"/>
      <c r="UBA177" s="72"/>
      <c r="UBB177" s="72"/>
      <c r="UBC177" s="72"/>
      <c r="UBD177" s="72"/>
      <c r="UBE177" s="72"/>
      <c r="UBF177" s="72"/>
      <c r="UBG177" s="72"/>
      <c r="UBH177" s="72"/>
      <c r="UBI177" s="71"/>
      <c r="UBJ177" s="71"/>
      <c r="UBK177" s="71"/>
      <c r="UBL177" s="71"/>
      <c r="UBM177" s="71"/>
      <c r="UBN177" s="71"/>
      <c r="UBO177" s="71"/>
      <c r="UBP177" s="72"/>
      <c r="UBQ177" s="72"/>
      <c r="UBR177" s="72"/>
      <c r="UBS177" s="72"/>
      <c r="UBT177" s="72"/>
      <c r="UBU177" s="72"/>
      <c r="UBV177" s="72"/>
      <c r="UBW177" s="72"/>
      <c r="UBX177" s="72"/>
      <c r="UBY177" s="71"/>
      <c r="UBZ177" s="71"/>
      <c r="UCA177" s="71"/>
      <c r="UCB177" s="71"/>
      <c r="UCC177" s="71"/>
      <c r="UCD177" s="71"/>
      <c r="UCE177" s="71"/>
      <c r="UCF177" s="72"/>
      <c r="UCG177" s="72"/>
      <c r="UCH177" s="72"/>
      <c r="UCI177" s="72"/>
      <c r="UCJ177" s="72"/>
      <c r="UCK177" s="72"/>
      <c r="UCL177" s="72"/>
      <c r="UCM177" s="72"/>
      <c r="UCN177" s="72"/>
      <c r="UCO177" s="71"/>
      <c r="UCP177" s="71"/>
      <c r="UCQ177" s="71"/>
      <c r="UCR177" s="71"/>
      <c r="UCS177" s="71"/>
      <c r="UCT177" s="71"/>
      <c r="UCU177" s="71"/>
      <c r="UCV177" s="72"/>
      <c r="UCW177" s="72"/>
      <c r="UCX177" s="72"/>
      <c r="UCY177" s="72"/>
      <c r="UCZ177" s="72"/>
      <c r="UDA177" s="72"/>
      <c r="UDB177" s="72"/>
      <c r="UDC177" s="72"/>
      <c r="UDD177" s="72"/>
      <c r="UDE177" s="71"/>
      <c r="UDF177" s="71"/>
      <c r="UDG177" s="71"/>
      <c r="UDH177" s="71"/>
      <c r="UDI177" s="71"/>
      <c r="UDJ177" s="71"/>
      <c r="UDK177" s="71"/>
      <c r="UDL177" s="72"/>
      <c r="UDM177" s="72"/>
      <c r="UDN177" s="72"/>
      <c r="UDO177" s="72"/>
      <c r="UDP177" s="72"/>
      <c r="UDQ177" s="72"/>
      <c r="UDR177" s="72"/>
      <c r="UDS177" s="72"/>
      <c r="UDT177" s="72"/>
      <c r="UDU177" s="71"/>
      <c r="UDV177" s="71"/>
      <c r="UDW177" s="71"/>
      <c r="UDX177" s="71"/>
      <c r="UDY177" s="71"/>
      <c r="UDZ177" s="71"/>
      <c r="UEA177" s="71"/>
      <c r="UEB177" s="72"/>
      <c r="UEC177" s="72"/>
      <c r="UED177" s="72"/>
      <c r="UEE177" s="72"/>
      <c r="UEF177" s="72"/>
      <c r="UEG177" s="72"/>
      <c r="UEH177" s="72"/>
      <c r="UEI177" s="72"/>
      <c r="UEJ177" s="72"/>
      <c r="UEK177" s="71"/>
      <c r="UEL177" s="71"/>
      <c r="UEM177" s="71"/>
      <c r="UEN177" s="71"/>
      <c r="UEO177" s="71"/>
      <c r="UEP177" s="71"/>
      <c r="UEQ177" s="71"/>
      <c r="UER177" s="72"/>
      <c r="UES177" s="72"/>
      <c r="UET177" s="72"/>
      <c r="UEU177" s="72"/>
      <c r="UEV177" s="72"/>
      <c r="UEW177" s="72"/>
      <c r="UEX177" s="72"/>
      <c r="UEY177" s="72"/>
      <c r="UEZ177" s="72"/>
      <c r="UFA177" s="71"/>
      <c r="UFB177" s="71"/>
      <c r="UFC177" s="71"/>
      <c r="UFD177" s="71"/>
      <c r="UFE177" s="71"/>
      <c r="UFF177" s="71"/>
      <c r="UFG177" s="71"/>
      <c r="UFH177" s="72"/>
      <c r="UFI177" s="72"/>
      <c r="UFJ177" s="72"/>
      <c r="UFK177" s="72"/>
      <c r="UFL177" s="72"/>
      <c r="UFM177" s="72"/>
      <c r="UFN177" s="72"/>
      <c r="UFO177" s="72"/>
      <c r="UFP177" s="72"/>
      <c r="UFQ177" s="71"/>
      <c r="UFR177" s="71"/>
      <c r="UFS177" s="71"/>
      <c r="UFT177" s="71"/>
      <c r="UFU177" s="71"/>
      <c r="UFV177" s="71"/>
      <c r="UFW177" s="71"/>
      <c r="UFX177" s="72"/>
      <c r="UFY177" s="72"/>
      <c r="UFZ177" s="72"/>
      <c r="UGA177" s="72"/>
      <c r="UGB177" s="72"/>
      <c r="UGC177" s="72"/>
      <c r="UGD177" s="72"/>
      <c r="UGE177" s="72"/>
      <c r="UGF177" s="72"/>
      <c r="UGG177" s="71"/>
      <c r="UGH177" s="71"/>
      <c r="UGI177" s="71"/>
      <c r="UGJ177" s="71"/>
      <c r="UGK177" s="71"/>
      <c r="UGL177" s="71"/>
      <c r="UGM177" s="71"/>
      <c r="UGN177" s="72"/>
      <c r="UGO177" s="72"/>
      <c r="UGP177" s="72"/>
      <c r="UGQ177" s="72"/>
      <c r="UGR177" s="72"/>
      <c r="UGS177" s="72"/>
      <c r="UGT177" s="72"/>
      <c r="UGU177" s="72"/>
      <c r="UGV177" s="72"/>
      <c r="UGW177" s="71"/>
      <c r="UGX177" s="71"/>
      <c r="UGY177" s="71"/>
      <c r="UGZ177" s="71"/>
      <c r="UHA177" s="71"/>
      <c r="UHB177" s="71"/>
      <c r="UHC177" s="71"/>
      <c r="UHD177" s="72"/>
      <c r="UHE177" s="72"/>
      <c r="UHF177" s="72"/>
      <c r="UHG177" s="72"/>
      <c r="UHH177" s="72"/>
      <c r="UHI177" s="72"/>
      <c r="UHJ177" s="72"/>
      <c r="UHK177" s="72"/>
      <c r="UHL177" s="72"/>
      <c r="UHM177" s="71"/>
      <c r="UHN177" s="71"/>
      <c r="UHO177" s="71"/>
      <c r="UHP177" s="71"/>
      <c r="UHQ177" s="71"/>
      <c r="UHR177" s="71"/>
      <c r="UHS177" s="71"/>
      <c r="UHT177" s="72"/>
      <c r="UHU177" s="72"/>
      <c r="UHV177" s="72"/>
      <c r="UHW177" s="72"/>
      <c r="UHX177" s="72"/>
      <c r="UHY177" s="72"/>
      <c r="UHZ177" s="72"/>
      <c r="UIA177" s="72"/>
      <c r="UIB177" s="72"/>
      <c r="UIC177" s="71"/>
      <c r="UID177" s="71"/>
      <c r="UIE177" s="71"/>
      <c r="UIF177" s="71"/>
      <c r="UIG177" s="71"/>
      <c r="UIH177" s="71"/>
      <c r="UII177" s="71"/>
      <c r="UIJ177" s="72"/>
      <c r="UIK177" s="72"/>
      <c r="UIL177" s="72"/>
      <c r="UIM177" s="72"/>
      <c r="UIN177" s="72"/>
      <c r="UIO177" s="72"/>
      <c r="UIP177" s="72"/>
      <c r="UIQ177" s="72"/>
      <c r="UIR177" s="72"/>
      <c r="UIS177" s="71"/>
      <c r="UIT177" s="71"/>
      <c r="UIU177" s="71"/>
      <c r="UIV177" s="71"/>
      <c r="UIW177" s="71"/>
      <c r="UIX177" s="71"/>
      <c r="UIY177" s="71"/>
      <c r="UIZ177" s="72"/>
      <c r="UJA177" s="72"/>
      <c r="UJB177" s="72"/>
      <c r="UJC177" s="72"/>
      <c r="UJD177" s="72"/>
      <c r="UJE177" s="72"/>
      <c r="UJF177" s="72"/>
      <c r="UJG177" s="72"/>
      <c r="UJH177" s="72"/>
      <c r="UJI177" s="71"/>
      <c r="UJJ177" s="71"/>
      <c r="UJK177" s="71"/>
      <c r="UJL177" s="71"/>
      <c r="UJM177" s="71"/>
      <c r="UJN177" s="71"/>
      <c r="UJO177" s="71"/>
      <c r="UJP177" s="72"/>
      <c r="UJQ177" s="72"/>
      <c r="UJR177" s="72"/>
      <c r="UJS177" s="72"/>
      <c r="UJT177" s="72"/>
      <c r="UJU177" s="72"/>
      <c r="UJV177" s="72"/>
      <c r="UJW177" s="72"/>
      <c r="UJX177" s="72"/>
      <c r="UJY177" s="71"/>
      <c r="UJZ177" s="71"/>
      <c r="UKA177" s="71"/>
      <c r="UKB177" s="71"/>
      <c r="UKC177" s="71"/>
      <c r="UKD177" s="71"/>
      <c r="UKE177" s="71"/>
      <c r="UKF177" s="72"/>
      <c r="UKG177" s="72"/>
      <c r="UKH177" s="72"/>
      <c r="UKI177" s="72"/>
      <c r="UKJ177" s="72"/>
      <c r="UKK177" s="72"/>
      <c r="UKL177" s="72"/>
      <c r="UKM177" s="72"/>
      <c r="UKN177" s="72"/>
      <c r="UKO177" s="71"/>
      <c r="UKP177" s="71"/>
      <c r="UKQ177" s="71"/>
      <c r="UKR177" s="71"/>
      <c r="UKS177" s="71"/>
      <c r="UKT177" s="71"/>
      <c r="UKU177" s="71"/>
      <c r="UKV177" s="72"/>
      <c r="UKW177" s="72"/>
      <c r="UKX177" s="72"/>
      <c r="UKY177" s="72"/>
      <c r="UKZ177" s="72"/>
      <c r="ULA177" s="72"/>
      <c r="ULB177" s="72"/>
      <c r="ULC177" s="72"/>
      <c r="ULD177" s="72"/>
      <c r="ULE177" s="71"/>
      <c r="ULF177" s="71"/>
      <c r="ULG177" s="71"/>
      <c r="ULH177" s="71"/>
      <c r="ULI177" s="71"/>
      <c r="ULJ177" s="71"/>
      <c r="ULK177" s="71"/>
      <c r="ULL177" s="72"/>
      <c r="ULM177" s="72"/>
      <c r="ULN177" s="72"/>
      <c r="ULO177" s="72"/>
      <c r="ULP177" s="72"/>
      <c r="ULQ177" s="72"/>
      <c r="ULR177" s="72"/>
      <c r="ULS177" s="72"/>
      <c r="ULT177" s="72"/>
      <c r="ULU177" s="71"/>
      <c r="ULV177" s="71"/>
      <c r="ULW177" s="71"/>
      <c r="ULX177" s="71"/>
      <c r="ULY177" s="71"/>
      <c r="ULZ177" s="71"/>
      <c r="UMA177" s="71"/>
      <c r="UMB177" s="72"/>
      <c r="UMC177" s="72"/>
      <c r="UMD177" s="72"/>
      <c r="UME177" s="72"/>
      <c r="UMF177" s="72"/>
      <c r="UMG177" s="72"/>
      <c r="UMH177" s="72"/>
      <c r="UMI177" s="72"/>
      <c r="UMJ177" s="72"/>
      <c r="UMK177" s="71"/>
      <c r="UML177" s="71"/>
      <c r="UMM177" s="71"/>
      <c r="UMN177" s="71"/>
      <c r="UMO177" s="71"/>
      <c r="UMP177" s="71"/>
      <c r="UMQ177" s="71"/>
      <c r="UMR177" s="72"/>
      <c r="UMS177" s="72"/>
      <c r="UMT177" s="72"/>
      <c r="UMU177" s="72"/>
      <c r="UMV177" s="72"/>
      <c r="UMW177" s="72"/>
      <c r="UMX177" s="72"/>
      <c r="UMY177" s="72"/>
      <c r="UMZ177" s="72"/>
      <c r="UNA177" s="71"/>
      <c r="UNB177" s="71"/>
      <c r="UNC177" s="71"/>
      <c r="UND177" s="71"/>
      <c r="UNE177" s="71"/>
      <c r="UNF177" s="71"/>
      <c r="UNG177" s="71"/>
      <c r="UNH177" s="72"/>
      <c r="UNI177" s="72"/>
      <c r="UNJ177" s="72"/>
      <c r="UNK177" s="72"/>
      <c r="UNL177" s="72"/>
      <c r="UNM177" s="72"/>
      <c r="UNN177" s="72"/>
      <c r="UNO177" s="72"/>
      <c r="UNP177" s="72"/>
      <c r="UNQ177" s="71"/>
      <c r="UNR177" s="71"/>
      <c r="UNS177" s="71"/>
      <c r="UNT177" s="71"/>
      <c r="UNU177" s="71"/>
      <c r="UNV177" s="71"/>
      <c r="UNW177" s="71"/>
      <c r="UNX177" s="72"/>
      <c r="UNY177" s="72"/>
      <c r="UNZ177" s="72"/>
      <c r="UOA177" s="72"/>
      <c r="UOB177" s="72"/>
      <c r="UOC177" s="72"/>
      <c r="UOD177" s="72"/>
      <c r="UOE177" s="72"/>
      <c r="UOF177" s="72"/>
      <c r="UOG177" s="71"/>
      <c r="UOH177" s="71"/>
      <c r="UOI177" s="71"/>
      <c r="UOJ177" s="71"/>
      <c r="UOK177" s="71"/>
      <c r="UOL177" s="71"/>
      <c r="UOM177" s="71"/>
      <c r="UON177" s="72"/>
      <c r="UOO177" s="72"/>
      <c r="UOP177" s="72"/>
      <c r="UOQ177" s="72"/>
      <c r="UOR177" s="72"/>
      <c r="UOS177" s="72"/>
      <c r="UOT177" s="72"/>
      <c r="UOU177" s="72"/>
      <c r="UOV177" s="72"/>
      <c r="UOW177" s="71"/>
      <c r="UOX177" s="71"/>
      <c r="UOY177" s="71"/>
      <c r="UOZ177" s="71"/>
      <c r="UPA177" s="71"/>
      <c r="UPB177" s="71"/>
      <c r="UPC177" s="71"/>
      <c r="UPD177" s="72"/>
      <c r="UPE177" s="72"/>
      <c r="UPF177" s="72"/>
      <c r="UPG177" s="72"/>
      <c r="UPH177" s="72"/>
      <c r="UPI177" s="72"/>
      <c r="UPJ177" s="72"/>
      <c r="UPK177" s="72"/>
      <c r="UPL177" s="72"/>
      <c r="UPM177" s="71"/>
      <c r="UPN177" s="71"/>
      <c r="UPO177" s="71"/>
      <c r="UPP177" s="71"/>
      <c r="UPQ177" s="71"/>
      <c r="UPR177" s="71"/>
      <c r="UPS177" s="71"/>
      <c r="UPT177" s="72"/>
      <c r="UPU177" s="72"/>
      <c r="UPV177" s="72"/>
      <c r="UPW177" s="72"/>
      <c r="UPX177" s="72"/>
      <c r="UPY177" s="72"/>
      <c r="UPZ177" s="72"/>
      <c r="UQA177" s="72"/>
      <c r="UQB177" s="72"/>
      <c r="UQC177" s="71"/>
      <c r="UQD177" s="71"/>
      <c r="UQE177" s="71"/>
      <c r="UQF177" s="71"/>
      <c r="UQG177" s="71"/>
      <c r="UQH177" s="71"/>
      <c r="UQI177" s="71"/>
      <c r="UQJ177" s="72"/>
      <c r="UQK177" s="72"/>
      <c r="UQL177" s="72"/>
      <c r="UQM177" s="72"/>
      <c r="UQN177" s="72"/>
      <c r="UQO177" s="72"/>
      <c r="UQP177" s="72"/>
      <c r="UQQ177" s="72"/>
      <c r="UQR177" s="72"/>
      <c r="UQS177" s="71"/>
      <c r="UQT177" s="71"/>
      <c r="UQU177" s="71"/>
      <c r="UQV177" s="71"/>
      <c r="UQW177" s="71"/>
      <c r="UQX177" s="71"/>
      <c r="UQY177" s="71"/>
      <c r="UQZ177" s="72"/>
      <c r="URA177" s="72"/>
      <c r="URB177" s="72"/>
      <c r="URC177" s="72"/>
      <c r="URD177" s="72"/>
      <c r="URE177" s="72"/>
      <c r="URF177" s="72"/>
      <c r="URG177" s="72"/>
      <c r="URH177" s="72"/>
      <c r="URI177" s="71"/>
      <c r="URJ177" s="71"/>
      <c r="URK177" s="71"/>
      <c r="URL177" s="71"/>
      <c r="URM177" s="71"/>
      <c r="URN177" s="71"/>
      <c r="URO177" s="71"/>
      <c r="URP177" s="72"/>
      <c r="URQ177" s="72"/>
      <c r="URR177" s="72"/>
      <c r="URS177" s="72"/>
      <c r="URT177" s="72"/>
      <c r="URU177" s="72"/>
      <c r="URV177" s="72"/>
      <c r="URW177" s="72"/>
      <c r="URX177" s="72"/>
      <c r="URY177" s="71"/>
      <c r="URZ177" s="71"/>
      <c r="USA177" s="71"/>
      <c r="USB177" s="71"/>
      <c r="USC177" s="71"/>
      <c r="USD177" s="71"/>
      <c r="USE177" s="71"/>
      <c r="USF177" s="72"/>
      <c r="USG177" s="72"/>
      <c r="USH177" s="72"/>
      <c r="USI177" s="72"/>
      <c r="USJ177" s="72"/>
      <c r="USK177" s="72"/>
      <c r="USL177" s="72"/>
      <c r="USM177" s="72"/>
      <c r="USN177" s="72"/>
      <c r="USO177" s="71"/>
      <c r="USP177" s="71"/>
      <c r="USQ177" s="71"/>
      <c r="USR177" s="71"/>
      <c r="USS177" s="71"/>
      <c r="UST177" s="71"/>
      <c r="USU177" s="71"/>
      <c r="USV177" s="72"/>
      <c r="USW177" s="72"/>
      <c r="USX177" s="72"/>
      <c r="USY177" s="72"/>
      <c r="USZ177" s="72"/>
      <c r="UTA177" s="72"/>
      <c r="UTB177" s="72"/>
      <c r="UTC177" s="72"/>
      <c r="UTD177" s="72"/>
      <c r="UTE177" s="71"/>
      <c r="UTF177" s="71"/>
      <c r="UTG177" s="71"/>
      <c r="UTH177" s="71"/>
      <c r="UTI177" s="71"/>
      <c r="UTJ177" s="71"/>
      <c r="UTK177" s="71"/>
      <c r="UTL177" s="72"/>
      <c r="UTM177" s="72"/>
      <c r="UTN177" s="72"/>
      <c r="UTO177" s="72"/>
      <c r="UTP177" s="72"/>
      <c r="UTQ177" s="72"/>
      <c r="UTR177" s="72"/>
      <c r="UTS177" s="72"/>
      <c r="UTT177" s="72"/>
      <c r="UTU177" s="71"/>
      <c r="UTV177" s="71"/>
      <c r="UTW177" s="71"/>
      <c r="UTX177" s="71"/>
      <c r="UTY177" s="71"/>
      <c r="UTZ177" s="71"/>
      <c r="UUA177" s="71"/>
      <c r="UUB177" s="72"/>
      <c r="UUC177" s="72"/>
      <c r="UUD177" s="72"/>
      <c r="UUE177" s="72"/>
      <c r="UUF177" s="72"/>
      <c r="UUG177" s="72"/>
      <c r="UUH177" s="72"/>
      <c r="UUI177" s="72"/>
      <c r="UUJ177" s="72"/>
      <c r="UUK177" s="71"/>
      <c r="UUL177" s="71"/>
      <c r="UUM177" s="71"/>
      <c r="UUN177" s="71"/>
      <c r="UUO177" s="71"/>
      <c r="UUP177" s="71"/>
      <c r="UUQ177" s="71"/>
      <c r="UUR177" s="72"/>
      <c r="UUS177" s="72"/>
      <c r="UUT177" s="72"/>
      <c r="UUU177" s="72"/>
      <c r="UUV177" s="72"/>
      <c r="UUW177" s="72"/>
      <c r="UUX177" s="72"/>
      <c r="UUY177" s="72"/>
      <c r="UUZ177" s="72"/>
      <c r="UVA177" s="71"/>
      <c r="UVB177" s="71"/>
      <c r="UVC177" s="71"/>
      <c r="UVD177" s="71"/>
      <c r="UVE177" s="71"/>
      <c r="UVF177" s="71"/>
      <c r="UVG177" s="71"/>
      <c r="UVH177" s="72"/>
      <c r="UVI177" s="72"/>
      <c r="UVJ177" s="72"/>
      <c r="UVK177" s="72"/>
      <c r="UVL177" s="72"/>
      <c r="UVM177" s="72"/>
      <c r="UVN177" s="72"/>
      <c r="UVO177" s="72"/>
      <c r="UVP177" s="72"/>
      <c r="UVQ177" s="71"/>
      <c r="UVR177" s="71"/>
      <c r="UVS177" s="71"/>
      <c r="UVT177" s="71"/>
      <c r="UVU177" s="71"/>
      <c r="UVV177" s="71"/>
      <c r="UVW177" s="71"/>
      <c r="UVX177" s="72"/>
      <c r="UVY177" s="72"/>
      <c r="UVZ177" s="72"/>
      <c r="UWA177" s="72"/>
      <c r="UWB177" s="72"/>
      <c r="UWC177" s="72"/>
      <c r="UWD177" s="72"/>
      <c r="UWE177" s="72"/>
      <c r="UWF177" s="72"/>
      <c r="UWG177" s="71"/>
      <c r="UWH177" s="71"/>
      <c r="UWI177" s="71"/>
      <c r="UWJ177" s="71"/>
      <c r="UWK177" s="71"/>
      <c r="UWL177" s="71"/>
      <c r="UWM177" s="71"/>
      <c r="UWN177" s="72"/>
      <c r="UWO177" s="72"/>
      <c r="UWP177" s="72"/>
      <c r="UWQ177" s="72"/>
      <c r="UWR177" s="72"/>
      <c r="UWS177" s="72"/>
      <c r="UWT177" s="72"/>
      <c r="UWU177" s="72"/>
      <c r="UWV177" s="72"/>
      <c r="UWW177" s="71"/>
      <c r="UWX177" s="71"/>
      <c r="UWY177" s="71"/>
      <c r="UWZ177" s="71"/>
      <c r="UXA177" s="71"/>
      <c r="UXB177" s="71"/>
      <c r="UXC177" s="71"/>
      <c r="UXD177" s="72"/>
      <c r="UXE177" s="72"/>
      <c r="UXF177" s="72"/>
      <c r="UXG177" s="72"/>
      <c r="UXH177" s="72"/>
      <c r="UXI177" s="72"/>
      <c r="UXJ177" s="72"/>
      <c r="UXK177" s="72"/>
      <c r="UXL177" s="72"/>
      <c r="UXM177" s="71"/>
      <c r="UXN177" s="71"/>
      <c r="UXO177" s="71"/>
      <c r="UXP177" s="71"/>
      <c r="UXQ177" s="71"/>
      <c r="UXR177" s="71"/>
      <c r="UXS177" s="71"/>
      <c r="UXT177" s="72"/>
      <c r="UXU177" s="72"/>
      <c r="UXV177" s="72"/>
      <c r="UXW177" s="72"/>
      <c r="UXX177" s="72"/>
      <c r="UXY177" s="72"/>
      <c r="UXZ177" s="72"/>
      <c r="UYA177" s="72"/>
      <c r="UYB177" s="72"/>
      <c r="UYC177" s="71"/>
      <c r="UYD177" s="71"/>
      <c r="UYE177" s="71"/>
      <c r="UYF177" s="71"/>
      <c r="UYG177" s="71"/>
      <c r="UYH177" s="71"/>
      <c r="UYI177" s="71"/>
      <c r="UYJ177" s="72"/>
      <c r="UYK177" s="72"/>
      <c r="UYL177" s="72"/>
      <c r="UYM177" s="72"/>
      <c r="UYN177" s="72"/>
      <c r="UYO177" s="72"/>
      <c r="UYP177" s="72"/>
      <c r="UYQ177" s="72"/>
      <c r="UYR177" s="72"/>
      <c r="UYS177" s="71"/>
      <c r="UYT177" s="71"/>
      <c r="UYU177" s="71"/>
      <c r="UYV177" s="71"/>
      <c r="UYW177" s="71"/>
      <c r="UYX177" s="71"/>
      <c r="UYY177" s="71"/>
      <c r="UYZ177" s="72"/>
      <c r="UZA177" s="72"/>
      <c r="UZB177" s="72"/>
      <c r="UZC177" s="72"/>
      <c r="UZD177" s="72"/>
      <c r="UZE177" s="72"/>
      <c r="UZF177" s="72"/>
      <c r="UZG177" s="72"/>
      <c r="UZH177" s="72"/>
      <c r="UZI177" s="71"/>
      <c r="UZJ177" s="71"/>
      <c r="UZK177" s="71"/>
      <c r="UZL177" s="71"/>
      <c r="UZM177" s="71"/>
      <c r="UZN177" s="71"/>
      <c r="UZO177" s="71"/>
      <c r="UZP177" s="72"/>
      <c r="UZQ177" s="72"/>
      <c r="UZR177" s="72"/>
      <c r="UZS177" s="72"/>
      <c r="UZT177" s="72"/>
      <c r="UZU177" s="72"/>
      <c r="UZV177" s="72"/>
      <c r="UZW177" s="72"/>
      <c r="UZX177" s="72"/>
      <c r="UZY177" s="71"/>
      <c r="UZZ177" s="71"/>
      <c r="VAA177" s="71"/>
      <c r="VAB177" s="71"/>
      <c r="VAC177" s="71"/>
      <c r="VAD177" s="71"/>
      <c r="VAE177" s="71"/>
      <c r="VAF177" s="72"/>
      <c r="VAG177" s="72"/>
      <c r="VAH177" s="72"/>
      <c r="VAI177" s="72"/>
      <c r="VAJ177" s="72"/>
      <c r="VAK177" s="72"/>
      <c r="VAL177" s="72"/>
      <c r="VAM177" s="72"/>
      <c r="VAN177" s="72"/>
      <c r="VAO177" s="71"/>
      <c r="VAP177" s="71"/>
      <c r="VAQ177" s="71"/>
      <c r="VAR177" s="71"/>
      <c r="VAS177" s="71"/>
      <c r="VAT177" s="71"/>
      <c r="VAU177" s="71"/>
      <c r="VAV177" s="72"/>
      <c r="VAW177" s="72"/>
      <c r="VAX177" s="72"/>
      <c r="VAY177" s="72"/>
      <c r="VAZ177" s="72"/>
      <c r="VBA177" s="72"/>
      <c r="VBB177" s="72"/>
      <c r="VBC177" s="72"/>
      <c r="VBD177" s="72"/>
      <c r="VBE177" s="71"/>
      <c r="VBF177" s="71"/>
      <c r="VBG177" s="71"/>
      <c r="VBH177" s="71"/>
      <c r="VBI177" s="71"/>
      <c r="VBJ177" s="71"/>
      <c r="VBK177" s="71"/>
      <c r="VBL177" s="72"/>
      <c r="VBM177" s="72"/>
      <c r="VBN177" s="72"/>
      <c r="VBO177" s="72"/>
      <c r="VBP177" s="72"/>
      <c r="VBQ177" s="72"/>
      <c r="VBR177" s="72"/>
      <c r="VBS177" s="72"/>
      <c r="VBT177" s="72"/>
      <c r="VBU177" s="71"/>
      <c r="VBV177" s="71"/>
      <c r="VBW177" s="71"/>
      <c r="VBX177" s="71"/>
      <c r="VBY177" s="71"/>
      <c r="VBZ177" s="71"/>
      <c r="VCA177" s="71"/>
      <c r="VCB177" s="72"/>
      <c r="VCC177" s="72"/>
      <c r="VCD177" s="72"/>
      <c r="VCE177" s="72"/>
      <c r="VCF177" s="72"/>
      <c r="VCG177" s="72"/>
      <c r="VCH177" s="72"/>
      <c r="VCI177" s="72"/>
      <c r="VCJ177" s="72"/>
      <c r="VCK177" s="71"/>
      <c r="VCL177" s="71"/>
      <c r="VCM177" s="71"/>
      <c r="VCN177" s="71"/>
      <c r="VCO177" s="71"/>
      <c r="VCP177" s="71"/>
      <c r="VCQ177" s="71"/>
      <c r="VCR177" s="72"/>
      <c r="VCS177" s="72"/>
      <c r="VCT177" s="72"/>
      <c r="VCU177" s="72"/>
      <c r="VCV177" s="72"/>
      <c r="VCW177" s="72"/>
      <c r="VCX177" s="72"/>
      <c r="VCY177" s="72"/>
      <c r="VCZ177" s="72"/>
      <c r="VDA177" s="71"/>
      <c r="VDB177" s="71"/>
      <c r="VDC177" s="71"/>
      <c r="VDD177" s="71"/>
      <c r="VDE177" s="71"/>
      <c r="VDF177" s="71"/>
      <c r="VDG177" s="71"/>
      <c r="VDH177" s="72"/>
      <c r="VDI177" s="72"/>
      <c r="VDJ177" s="72"/>
      <c r="VDK177" s="72"/>
      <c r="VDL177" s="72"/>
      <c r="VDM177" s="72"/>
      <c r="VDN177" s="72"/>
      <c r="VDO177" s="72"/>
      <c r="VDP177" s="72"/>
      <c r="VDQ177" s="71"/>
      <c r="VDR177" s="71"/>
      <c r="VDS177" s="71"/>
      <c r="VDT177" s="71"/>
      <c r="VDU177" s="71"/>
      <c r="VDV177" s="71"/>
      <c r="VDW177" s="71"/>
      <c r="VDX177" s="72"/>
      <c r="VDY177" s="72"/>
      <c r="VDZ177" s="72"/>
      <c r="VEA177" s="72"/>
      <c r="VEB177" s="72"/>
      <c r="VEC177" s="72"/>
      <c r="VED177" s="72"/>
      <c r="VEE177" s="72"/>
      <c r="VEF177" s="72"/>
      <c r="VEG177" s="71"/>
      <c r="VEH177" s="71"/>
      <c r="VEI177" s="71"/>
      <c r="VEJ177" s="71"/>
      <c r="VEK177" s="71"/>
      <c r="VEL177" s="71"/>
      <c r="VEM177" s="71"/>
      <c r="VEN177" s="72"/>
      <c r="VEO177" s="72"/>
      <c r="VEP177" s="72"/>
      <c r="VEQ177" s="72"/>
      <c r="VER177" s="72"/>
      <c r="VES177" s="72"/>
      <c r="VET177" s="72"/>
      <c r="VEU177" s="72"/>
      <c r="VEV177" s="72"/>
      <c r="VEW177" s="71"/>
      <c r="VEX177" s="71"/>
      <c r="VEY177" s="71"/>
      <c r="VEZ177" s="71"/>
      <c r="VFA177" s="71"/>
      <c r="VFB177" s="71"/>
      <c r="VFC177" s="71"/>
      <c r="VFD177" s="72"/>
      <c r="VFE177" s="72"/>
      <c r="VFF177" s="72"/>
      <c r="VFG177" s="72"/>
      <c r="VFH177" s="72"/>
      <c r="VFI177" s="72"/>
      <c r="VFJ177" s="72"/>
      <c r="VFK177" s="72"/>
      <c r="VFL177" s="72"/>
      <c r="VFM177" s="71"/>
      <c r="VFN177" s="71"/>
      <c r="VFO177" s="71"/>
      <c r="VFP177" s="71"/>
      <c r="VFQ177" s="71"/>
      <c r="VFR177" s="71"/>
      <c r="VFS177" s="71"/>
      <c r="VFT177" s="72"/>
      <c r="VFU177" s="72"/>
      <c r="VFV177" s="72"/>
      <c r="VFW177" s="72"/>
      <c r="VFX177" s="72"/>
      <c r="VFY177" s="72"/>
      <c r="VFZ177" s="72"/>
      <c r="VGA177" s="72"/>
      <c r="VGB177" s="72"/>
      <c r="VGC177" s="71"/>
      <c r="VGD177" s="71"/>
      <c r="VGE177" s="71"/>
      <c r="VGF177" s="71"/>
      <c r="VGG177" s="71"/>
      <c r="VGH177" s="71"/>
      <c r="VGI177" s="71"/>
      <c r="VGJ177" s="72"/>
      <c r="VGK177" s="72"/>
      <c r="VGL177" s="72"/>
      <c r="VGM177" s="72"/>
      <c r="VGN177" s="72"/>
      <c r="VGO177" s="72"/>
      <c r="VGP177" s="72"/>
      <c r="VGQ177" s="72"/>
      <c r="VGR177" s="72"/>
      <c r="VGS177" s="71"/>
      <c r="VGT177" s="71"/>
      <c r="VGU177" s="71"/>
      <c r="VGV177" s="71"/>
      <c r="VGW177" s="71"/>
      <c r="VGX177" s="71"/>
      <c r="VGY177" s="71"/>
      <c r="VGZ177" s="72"/>
      <c r="VHA177" s="72"/>
      <c r="VHB177" s="72"/>
      <c r="VHC177" s="72"/>
      <c r="VHD177" s="72"/>
      <c r="VHE177" s="72"/>
      <c r="VHF177" s="72"/>
      <c r="VHG177" s="72"/>
      <c r="VHH177" s="72"/>
      <c r="VHI177" s="71"/>
      <c r="VHJ177" s="71"/>
      <c r="VHK177" s="71"/>
      <c r="VHL177" s="71"/>
      <c r="VHM177" s="71"/>
      <c r="VHN177" s="71"/>
      <c r="VHO177" s="71"/>
      <c r="VHP177" s="72"/>
      <c r="VHQ177" s="72"/>
      <c r="VHR177" s="72"/>
      <c r="VHS177" s="72"/>
      <c r="VHT177" s="72"/>
      <c r="VHU177" s="72"/>
      <c r="VHV177" s="72"/>
      <c r="VHW177" s="72"/>
      <c r="VHX177" s="72"/>
      <c r="VHY177" s="71"/>
      <c r="VHZ177" s="71"/>
      <c r="VIA177" s="71"/>
      <c r="VIB177" s="71"/>
      <c r="VIC177" s="71"/>
      <c r="VID177" s="71"/>
      <c r="VIE177" s="71"/>
      <c r="VIF177" s="72"/>
      <c r="VIG177" s="72"/>
      <c r="VIH177" s="72"/>
      <c r="VII177" s="72"/>
      <c r="VIJ177" s="72"/>
      <c r="VIK177" s="72"/>
      <c r="VIL177" s="72"/>
      <c r="VIM177" s="72"/>
      <c r="VIN177" s="72"/>
      <c r="VIO177" s="71"/>
      <c r="VIP177" s="71"/>
      <c r="VIQ177" s="71"/>
      <c r="VIR177" s="71"/>
      <c r="VIS177" s="71"/>
      <c r="VIT177" s="71"/>
      <c r="VIU177" s="71"/>
      <c r="VIV177" s="72"/>
      <c r="VIW177" s="72"/>
      <c r="VIX177" s="72"/>
      <c r="VIY177" s="72"/>
      <c r="VIZ177" s="72"/>
      <c r="VJA177" s="72"/>
      <c r="VJB177" s="72"/>
      <c r="VJC177" s="72"/>
      <c r="VJD177" s="72"/>
      <c r="VJE177" s="71"/>
      <c r="VJF177" s="71"/>
      <c r="VJG177" s="71"/>
      <c r="VJH177" s="71"/>
      <c r="VJI177" s="71"/>
      <c r="VJJ177" s="71"/>
      <c r="VJK177" s="71"/>
      <c r="VJL177" s="72"/>
      <c r="VJM177" s="72"/>
      <c r="VJN177" s="72"/>
      <c r="VJO177" s="72"/>
      <c r="VJP177" s="72"/>
      <c r="VJQ177" s="72"/>
      <c r="VJR177" s="72"/>
      <c r="VJS177" s="72"/>
      <c r="VJT177" s="72"/>
      <c r="VJU177" s="71"/>
      <c r="VJV177" s="71"/>
      <c r="VJW177" s="71"/>
      <c r="VJX177" s="71"/>
      <c r="VJY177" s="71"/>
      <c r="VJZ177" s="71"/>
      <c r="VKA177" s="71"/>
      <c r="VKB177" s="72"/>
      <c r="VKC177" s="72"/>
      <c r="VKD177" s="72"/>
      <c r="VKE177" s="72"/>
      <c r="VKF177" s="72"/>
      <c r="VKG177" s="72"/>
      <c r="VKH177" s="72"/>
      <c r="VKI177" s="72"/>
      <c r="VKJ177" s="72"/>
      <c r="VKK177" s="71"/>
      <c r="VKL177" s="71"/>
      <c r="VKM177" s="71"/>
      <c r="VKN177" s="71"/>
      <c r="VKO177" s="71"/>
      <c r="VKP177" s="71"/>
      <c r="VKQ177" s="71"/>
      <c r="VKR177" s="72"/>
      <c r="VKS177" s="72"/>
      <c r="VKT177" s="72"/>
      <c r="VKU177" s="72"/>
      <c r="VKV177" s="72"/>
      <c r="VKW177" s="72"/>
      <c r="VKX177" s="72"/>
      <c r="VKY177" s="72"/>
      <c r="VKZ177" s="72"/>
      <c r="VLA177" s="71"/>
      <c r="VLB177" s="71"/>
      <c r="VLC177" s="71"/>
      <c r="VLD177" s="71"/>
      <c r="VLE177" s="71"/>
      <c r="VLF177" s="71"/>
      <c r="VLG177" s="71"/>
      <c r="VLH177" s="72"/>
      <c r="VLI177" s="72"/>
      <c r="VLJ177" s="72"/>
      <c r="VLK177" s="72"/>
      <c r="VLL177" s="72"/>
      <c r="VLM177" s="72"/>
      <c r="VLN177" s="72"/>
      <c r="VLO177" s="72"/>
      <c r="VLP177" s="72"/>
      <c r="VLQ177" s="71"/>
      <c r="VLR177" s="71"/>
      <c r="VLS177" s="71"/>
      <c r="VLT177" s="71"/>
      <c r="VLU177" s="71"/>
      <c r="VLV177" s="71"/>
      <c r="VLW177" s="71"/>
      <c r="VLX177" s="72"/>
      <c r="VLY177" s="72"/>
      <c r="VLZ177" s="72"/>
      <c r="VMA177" s="72"/>
      <c r="VMB177" s="72"/>
      <c r="VMC177" s="72"/>
      <c r="VMD177" s="72"/>
      <c r="VME177" s="72"/>
      <c r="VMF177" s="72"/>
      <c r="VMG177" s="71"/>
      <c r="VMH177" s="71"/>
      <c r="VMI177" s="71"/>
      <c r="VMJ177" s="71"/>
      <c r="VMK177" s="71"/>
      <c r="VML177" s="71"/>
      <c r="VMM177" s="71"/>
      <c r="VMN177" s="72"/>
      <c r="VMO177" s="72"/>
      <c r="VMP177" s="72"/>
      <c r="VMQ177" s="72"/>
      <c r="VMR177" s="72"/>
      <c r="VMS177" s="72"/>
      <c r="VMT177" s="72"/>
      <c r="VMU177" s="72"/>
      <c r="VMV177" s="72"/>
      <c r="VMW177" s="71"/>
      <c r="VMX177" s="71"/>
      <c r="VMY177" s="71"/>
      <c r="VMZ177" s="71"/>
      <c r="VNA177" s="71"/>
      <c r="VNB177" s="71"/>
      <c r="VNC177" s="71"/>
      <c r="VND177" s="72"/>
      <c r="VNE177" s="72"/>
      <c r="VNF177" s="72"/>
      <c r="VNG177" s="72"/>
      <c r="VNH177" s="72"/>
      <c r="VNI177" s="72"/>
      <c r="VNJ177" s="72"/>
      <c r="VNK177" s="72"/>
      <c r="VNL177" s="72"/>
      <c r="VNM177" s="71"/>
      <c r="VNN177" s="71"/>
      <c r="VNO177" s="71"/>
      <c r="VNP177" s="71"/>
      <c r="VNQ177" s="71"/>
      <c r="VNR177" s="71"/>
      <c r="VNS177" s="71"/>
      <c r="VNT177" s="72"/>
      <c r="VNU177" s="72"/>
      <c r="VNV177" s="72"/>
      <c r="VNW177" s="72"/>
      <c r="VNX177" s="72"/>
      <c r="VNY177" s="72"/>
      <c r="VNZ177" s="72"/>
      <c r="VOA177" s="72"/>
      <c r="VOB177" s="72"/>
      <c r="VOC177" s="71"/>
      <c r="VOD177" s="71"/>
      <c r="VOE177" s="71"/>
      <c r="VOF177" s="71"/>
      <c r="VOG177" s="71"/>
      <c r="VOH177" s="71"/>
      <c r="VOI177" s="71"/>
      <c r="VOJ177" s="72"/>
      <c r="VOK177" s="72"/>
      <c r="VOL177" s="72"/>
      <c r="VOM177" s="72"/>
      <c r="VON177" s="72"/>
      <c r="VOO177" s="72"/>
      <c r="VOP177" s="72"/>
      <c r="VOQ177" s="72"/>
      <c r="VOR177" s="72"/>
      <c r="VOS177" s="71"/>
      <c r="VOT177" s="71"/>
      <c r="VOU177" s="71"/>
      <c r="VOV177" s="71"/>
      <c r="VOW177" s="71"/>
      <c r="VOX177" s="71"/>
      <c r="VOY177" s="71"/>
      <c r="VOZ177" s="72"/>
      <c r="VPA177" s="72"/>
      <c r="VPB177" s="72"/>
      <c r="VPC177" s="72"/>
      <c r="VPD177" s="72"/>
      <c r="VPE177" s="72"/>
      <c r="VPF177" s="72"/>
      <c r="VPG177" s="72"/>
      <c r="VPH177" s="72"/>
      <c r="VPI177" s="71"/>
      <c r="VPJ177" s="71"/>
      <c r="VPK177" s="71"/>
      <c r="VPL177" s="71"/>
      <c r="VPM177" s="71"/>
      <c r="VPN177" s="71"/>
      <c r="VPO177" s="71"/>
      <c r="VPP177" s="72"/>
      <c r="VPQ177" s="72"/>
      <c r="VPR177" s="72"/>
      <c r="VPS177" s="72"/>
      <c r="VPT177" s="72"/>
      <c r="VPU177" s="72"/>
      <c r="VPV177" s="72"/>
      <c r="VPW177" s="72"/>
      <c r="VPX177" s="72"/>
      <c r="VPY177" s="71"/>
      <c r="VPZ177" s="71"/>
      <c r="VQA177" s="71"/>
      <c r="VQB177" s="71"/>
      <c r="VQC177" s="71"/>
      <c r="VQD177" s="71"/>
      <c r="VQE177" s="71"/>
      <c r="VQF177" s="72"/>
      <c r="VQG177" s="72"/>
      <c r="VQH177" s="72"/>
      <c r="VQI177" s="72"/>
      <c r="VQJ177" s="72"/>
      <c r="VQK177" s="72"/>
      <c r="VQL177" s="72"/>
      <c r="VQM177" s="72"/>
      <c r="VQN177" s="72"/>
      <c r="VQO177" s="71"/>
      <c r="VQP177" s="71"/>
      <c r="VQQ177" s="71"/>
      <c r="VQR177" s="71"/>
      <c r="VQS177" s="71"/>
      <c r="VQT177" s="71"/>
      <c r="VQU177" s="71"/>
      <c r="VQV177" s="72"/>
      <c r="VQW177" s="72"/>
      <c r="VQX177" s="72"/>
      <c r="VQY177" s="72"/>
      <c r="VQZ177" s="72"/>
      <c r="VRA177" s="72"/>
      <c r="VRB177" s="72"/>
      <c r="VRC177" s="72"/>
      <c r="VRD177" s="72"/>
      <c r="VRE177" s="71"/>
      <c r="VRF177" s="71"/>
      <c r="VRG177" s="71"/>
      <c r="VRH177" s="71"/>
      <c r="VRI177" s="71"/>
      <c r="VRJ177" s="71"/>
      <c r="VRK177" s="71"/>
      <c r="VRL177" s="72"/>
      <c r="VRM177" s="72"/>
      <c r="VRN177" s="72"/>
      <c r="VRO177" s="72"/>
      <c r="VRP177" s="72"/>
      <c r="VRQ177" s="72"/>
      <c r="VRR177" s="72"/>
      <c r="VRS177" s="72"/>
      <c r="VRT177" s="72"/>
      <c r="VRU177" s="71"/>
      <c r="VRV177" s="71"/>
      <c r="VRW177" s="71"/>
      <c r="VRX177" s="71"/>
      <c r="VRY177" s="71"/>
      <c r="VRZ177" s="71"/>
      <c r="VSA177" s="71"/>
      <c r="VSB177" s="72"/>
      <c r="VSC177" s="72"/>
      <c r="VSD177" s="72"/>
      <c r="VSE177" s="72"/>
      <c r="VSF177" s="72"/>
      <c r="VSG177" s="72"/>
      <c r="VSH177" s="72"/>
      <c r="VSI177" s="72"/>
      <c r="VSJ177" s="72"/>
      <c r="VSK177" s="71"/>
      <c r="VSL177" s="71"/>
      <c r="VSM177" s="71"/>
      <c r="VSN177" s="71"/>
      <c r="VSO177" s="71"/>
      <c r="VSP177" s="71"/>
      <c r="VSQ177" s="71"/>
      <c r="VSR177" s="72"/>
      <c r="VSS177" s="72"/>
      <c r="VST177" s="72"/>
      <c r="VSU177" s="72"/>
      <c r="VSV177" s="72"/>
      <c r="VSW177" s="72"/>
      <c r="VSX177" s="72"/>
      <c r="VSY177" s="72"/>
      <c r="VSZ177" s="72"/>
      <c r="VTA177" s="71"/>
      <c r="VTB177" s="71"/>
      <c r="VTC177" s="71"/>
      <c r="VTD177" s="71"/>
      <c r="VTE177" s="71"/>
      <c r="VTF177" s="71"/>
      <c r="VTG177" s="71"/>
      <c r="VTH177" s="72"/>
      <c r="VTI177" s="72"/>
      <c r="VTJ177" s="72"/>
      <c r="VTK177" s="72"/>
      <c r="VTL177" s="72"/>
      <c r="VTM177" s="72"/>
      <c r="VTN177" s="72"/>
      <c r="VTO177" s="72"/>
      <c r="VTP177" s="72"/>
      <c r="VTQ177" s="71"/>
      <c r="VTR177" s="71"/>
      <c r="VTS177" s="71"/>
      <c r="VTT177" s="71"/>
      <c r="VTU177" s="71"/>
      <c r="VTV177" s="71"/>
      <c r="VTW177" s="71"/>
      <c r="VTX177" s="72"/>
      <c r="VTY177" s="72"/>
      <c r="VTZ177" s="72"/>
      <c r="VUA177" s="72"/>
      <c r="VUB177" s="72"/>
      <c r="VUC177" s="72"/>
      <c r="VUD177" s="72"/>
      <c r="VUE177" s="72"/>
      <c r="VUF177" s="72"/>
      <c r="VUG177" s="71"/>
      <c r="VUH177" s="71"/>
      <c r="VUI177" s="71"/>
      <c r="VUJ177" s="71"/>
      <c r="VUK177" s="71"/>
      <c r="VUL177" s="71"/>
      <c r="VUM177" s="71"/>
      <c r="VUN177" s="72"/>
      <c r="VUO177" s="72"/>
      <c r="VUP177" s="72"/>
      <c r="VUQ177" s="72"/>
      <c r="VUR177" s="72"/>
      <c r="VUS177" s="72"/>
      <c r="VUT177" s="72"/>
      <c r="VUU177" s="72"/>
      <c r="VUV177" s="72"/>
      <c r="VUW177" s="71"/>
      <c r="VUX177" s="71"/>
      <c r="VUY177" s="71"/>
      <c r="VUZ177" s="71"/>
      <c r="VVA177" s="71"/>
      <c r="VVB177" s="71"/>
      <c r="VVC177" s="71"/>
      <c r="VVD177" s="72"/>
      <c r="VVE177" s="72"/>
      <c r="VVF177" s="72"/>
      <c r="VVG177" s="72"/>
      <c r="VVH177" s="72"/>
      <c r="VVI177" s="72"/>
      <c r="VVJ177" s="72"/>
      <c r="VVK177" s="72"/>
      <c r="VVL177" s="72"/>
      <c r="VVM177" s="71"/>
      <c r="VVN177" s="71"/>
      <c r="VVO177" s="71"/>
      <c r="VVP177" s="71"/>
      <c r="VVQ177" s="71"/>
      <c r="VVR177" s="71"/>
      <c r="VVS177" s="71"/>
      <c r="VVT177" s="72"/>
      <c r="VVU177" s="72"/>
      <c r="VVV177" s="72"/>
      <c r="VVW177" s="72"/>
      <c r="VVX177" s="72"/>
      <c r="VVY177" s="72"/>
      <c r="VVZ177" s="72"/>
      <c r="VWA177" s="72"/>
      <c r="VWB177" s="72"/>
      <c r="VWC177" s="71"/>
      <c r="VWD177" s="71"/>
      <c r="VWE177" s="71"/>
      <c r="VWF177" s="71"/>
      <c r="VWG177" s="71"/>
      <c r="VWH177" s="71"/>
      <c r="VWI177" s="71"/>
      <c r="VWJ177" s="72"/>
      <c r="VWK177" s="72"/>
      <c r="VWL177" s="72"/>
      <c r="VWM177" s="72"/>
      <c r="VWN177" s="72"/>
      <c r="VWO177" s="72"/>
      <c r="VWP177" s="72"/>
      <c r="VWQ177" s="72"/>
      <c r="VWR177" s="72"/>
      <c r="VWS177" s="71"/>
      <c r="VWT177" s="71"/>
      <c r="VWU177" s="71"/>
      <c r="VWV177" s="71"/>
      <c r="VWW177" s="71"/>
      <c r="VWX177" s="71"/>
      <c r="VWY177" s="71"/>
      <c r="VWZ177" s="72"/>
      <c r="VXA177" s="72"/>
      <c r="VXB177" s="72"/>
      <c r="VXC177" s="72"/>
      <c r="VXD177" s="72"/>
      <c r="VXE177" s="72"/>
      <c r="VXF177" s="72"/>
      <c r="VXG177" s="72"/>
      <c r="VXH177" s="72"/>
      <c r="VXI177" s="71"/>
      <c r="VXJ177" s="71"/>
      <c r="VXK177" s="71"/>
      <c r="VXL177" s="71"/>
      <c r="VXM177" s="71"/>
      <c r="VXN177" s="71"/>
      <c r="VXO177" s="71"/>
      <c r="VXP177" s="72"/>
      <c r="VXQ177" s="72"/>
      <c r="VXR177" s="72"/>
      <c r="VXS177" s="72"/>
      <c r="VXT177" s="72"/>
      <c r="VXU177" s="72"/>
      <c r="VXV177" s="72"/>
      <c r="VXW177" s="72"/>
      <c r="VXX177" s="72"/>
      <c r="VXY177" s="71"/>
      <c r="VXZ177" s="71"/>
      <c r="VYA177" s="71"/>
      <c r="VYB177" s="71"/>
      <c r="VYC177" s="71"/>
      <c r="VYD177" s="71"/>
      <c r="VYE177" s="71"/>
      <c r="VYF177" s="72"/>
      <c r="VYG177" s="72"/>
      <c r="VYH177" s="72"/>
      <c r="VYI177" s="72"/>
      <c r="VYJ177" s="72"/>
      <c r="VYK177" s="72"/>
      <c r="VYL177" s="72"/>
      <c r="VYM177" s="72"/>
      <c r="VYN177" s="72"/>
      <c r="VYO177" s="71"/>
      <c r="VYP177" s="71"/>
      <c r="VYQ177" s="71"/>
      <c r="VYR177" s="71"/>
      <c r="VYS177" s="71"/>
      <c r="VYT177" s="71"/>
      <c r="VYU177" s="71"/>
      <c r="VYV177" s="72"/>
      <c r="VYW177" s="72"/>
      <c r="VYX177" s="72"/>
      <c r="VYY177" s="72"/>
      <c r="VYZ177" s="72"/>
      <c r="VZA177" s="72"/>
      <c r="VZB177" s="72"/>
      <c r="VZC177" s="72"/>
      <c r="VZD177" s="72"/>
      <c r="VZE177" s="71"/>
      <c r="VZF177" s="71"/>
      <c r="VZG177" s="71"/>
      <c r="VZH177" s="71"/>
      <c r="VZI177" s="71"/>
      <c r="VZJ177" s="71"/>
      <c r="VZK177" s="71"/>
      <c r="VZL177" s="72"/>
      <c r="VZM177" s="72"/>
      <c r="VZN177" s="72"/>
      <c r="VZO177" s="72"/>
      <c r="VZP177" s="72"/>
      <c r="VZQ177" s="72"/>
      <c r="VZR177" s="72"/>
      <c r="VZS177" s="72"/>
      <c r="VZT177" s="72"/>
      <c r="VZU177" s="71"/>
      <c r="VZV177" s="71"/>
      <c r="VZW177" s="71"/>
      <c r="VZX177" s="71"/>
      <c r="VZY177" s="71"/>
      <c r="VZZ177" s="71"/>
      <c r="WAA177" s="71"/>
      <c r="WAB177" s="72"/>
      <c r="WAC177" s="72"/>
      <c r="WAD177" s="72"/>
      <c r="WAE177" s="72"/>
      <c r="WAF177" s="72"/>
      <c r="WAG177" s="72"/>
      <c r="WAH177" s="72"/>
      <c r="WAI177" s="72"/>
      <c r="WAJ177" s="72"/>
      <c r="WAK177" s="71"/>
      <c r="WAL177" s="71"/>
      <c r="WAM177" s="71"/>
      <c r="WAN177" s="71"/>
      <c r="WAO177" s="71"/>
      <c r="WAP177" s="71"/>
      <c r="WAQ177" s="71"/>
      <c r="WAR177" s="72"/>
      <c r="WAS177" s="72"/>
      <c r="WAT177" s="72"/>
      <c r="WAU177" s="72"/>
      <c r="WAV177" s="72"/>
      <c r="WAW177" s="72"/>
      <c r="WAX177" s="72"/>
      <c r="WAY177" s="72"/>
      <c r="WAZ177" s="72"/>
      <c r="WBA177" s="71"/>
      <c r="WBB177" s="71"/>
      <c r="WBC177" s="71"/>
      <c r="WBD177" s="71"/>
      <c r="WBE177" s="71"/>
      <c r="WBF177" s="71"/>
      <c r="WBG177" s="71"/>
      <c r="WBH177" s="72"/>
      <c r="WBI177" s="72"/>
      <c r="WBJ177" s="72"/>
      <c r="WBK177" s="72"/>
      <c r="WBL177" s="72"/>
      <c r="WBM177" s="72"/>
      <c r="WBN177" s="72"/>
      <c r="WBO177" s="72"/>
      <c r="WBP177" s="72"/>
      <c r="WBQ177" s="71"/>
      <c r="WBR177" s="71"/>
      <c r="WBS177" s="71"/>
      <c r="WBT177" s="71"/>
      <c r="WBU177" s="71"/>
      <c r="WBV177" s="71"/>
      <c r="WBW177" s="71"/>
      <c r="WBX177" s="72"/>
      <c r="WBY177" s="72"/>
      <c r="WBZ177" s="72"/>
      <c r="WCA177" s="72"/>
      <c r="WCB177" s="72"/>
      <c r="WCC177" s="72"/>
      <c r="WCD177" s="72"/>
      <c r="WCE177" s="72"/>
      <c r="WCF177" s="72"/>
      <c r="WCG177" s="71"/>
      <c r="WCH177" s="71"/>
      <c r="WCI177" s="71"/>
      <c r="WCJ177" s="71"/>
      <c r="WCK177" s="71"/>
      <c r="WCL177" s="71"/>
      <c r="WCM177" s="71"/>
      <c r="WCN177" s="72"/>
      <c r="WCO177" s="72"/>
      <c r="WCP177" s="72"/>
      <c r="WCQ177" s="72"/>
      <c r="WCR177" s="72"/>
      <c r="WCS177" s="72"/>
      <c r="WCT177" s="72"/>
      <c r="WCU177" s="72"/>
      <c r="WCV177" s="72"/>
      <c r="WCW177" s="71"/>
      <c r="WCX177" s="71"/>
      <c r="WCY177" s="71"/>
      <c r="WCZ177" s="71"/>
      <c r="WDA177" s="71"/>
      <c r="WDB177" s="71"/>
      <c r="WDC177" s="71"/>
      <c r="WDD177" s="72"/>
      <c r="WDE177" s="72"/>
      <c r="WDF177" s="72"/>
      <c r="WDG177" s="72"/>
      <c r="WDH177" s="72"/>
      <c r="WDI177" s="72"/>
      <c r="WDJ177" s="72"/>
      <c r="WDK177" s="72"/>
      <c r="WDL177" s="72"/>
      <c r="WDM177" s="71"/>
      <c r="WDN177" s="71"/>
      <c r="WDO177" s="71"/>
      <c r="WDP177" s="71"/>
      <c r="WDQ177" s="71"/>
      <c r="WDR177" s="71"/>
      <c r="WDS177" s="71"/>
      <c r="WDT177" s="72"/>
      <c r="WDU177" s="72"/>
      <c r="WDV177" s="72"/>
      <c r="WDW177" s="72"/>
      <c r="WDX177" s="72"/>
      <c r="WDY177" s="72"/>
      <c r="WDZ177" s="72"/>
      <c r="WEA177" s="72"/>
      <c r="WEB177" s="72"/>
      <c r="WEC177" s="71"/>
      <c r="WED177" s="71"/>
      <c r="WEE177" s="71"/>
      <c r="WEF177" s="71"/>
      <c r="WEG177" s="71"/>
      <c r="WEH177" s="71"/>
      <c r="WEI177" s="71"/>
      <c r="WEJ177" s="72"/>
      <c r="WEK177" s="72"/>
      <c r="WEL177" s="72"/>
      <c r="WEM177" s="72"/>
      <c r="WEN177" s="72"/>
      <c r="WEO177" s="72"/>
      <c r="WEP177" s="72"/>
      <c r="WEQ177" s="72"/>
      <c r="WER177" s="72"/>
      <c r="WES177" s="71"/>
      <c r="WET177" s="71"/>
      <c r="WEU177" s="71"/>
      <c r="WEV177" s="71"/>
      <c r="WEW177" s="71"/>
      <c r="WEX177" s="71"/>
      <c r="WEY177" s="71"/>
      <c r="WEZ177" s="72"/>
      <c r="WFA177" s="72"/>
      <c r="WFB177" s="72"/>
      <c r="WFC177" s="72"/>
      <c r="WFD177" s="72"/>
      <c r="WFE177" s="72"/>
      <c r="WFF177" s="72"/>
      <c r="WFG177" s="72"/>
      <c r="WFH177" s="72"/>
      <c r="WFI177" s="71"/>
      <c r="WFJ177" s="71"/>
      <c r="WFK177" s="71"/>
      <c r="WFL177" s="71"/>
      <c r="WFM177" s="71"/>
      <c r="WFN177" s="71"/>
      <c r="WFO177" s="71"/>
      <c r="WFP177" s="72"/>
      <c r="WFQ177" s="72"/>
      <c r="WFR177" s="72"/>
      <c r="WFS177" s="72"/>
      <c r="WFT177" s="72"/>
      <c r="WFU177" s="72"/>
      <c r="WFV177" s="72"/>
      <c r="WFW177" s="72"/>
      <c r="WFX177" s="72"/>
      <c r="WFY177" s="71"/>
      <c r="WFZ177" s="71"/>
      <c r="WGA177" s="71"/>
      <c r="WGB177" s="71"/>
      <c r="WGC177" s="71"/>
      <c r="WGD177" s="71"/>
      <c r="WGE177" s="71"/>
      <c r="WGF177" s="72"/>
      <c r="WGG177" s="72"/>
      <c r="WGH177" s="72"/>
      <c r="WGI177" s="72"/>
      <c r="WGJ177" s="72"/>
      <c r="WGK177" s="72"/>
      <c r="WGL177" s="72"/>
      <c r="WGM177" s="72"/>
      <c r="WGN177" s="72"/>
      <c r="WGO177" s="71"/>
      <c r="WGP177" s="71"/>
      <c r="WGQ177" s="71"/>
      <c r="WGR177" s="71"/>
      <c r="WGS177" s="71"/>
      <c r="WGT177" s="71"/>
      <c r="WGU177" s="71"/>
      <c r="WGV177" s="72"/>
      <c r="WGW177" s="72"/>
      <c r="WGX177" s="72"/>
      <c r="WGY177" s="72"/>
      <c r="WGZ177" s="72"/>
      <c r="WHA177" s="72"/>
      <c r="WHB177" s="72"/>
      <c r="WHC177" s="72"/>
      <c r="WHD177" s="72"/>
      <c r="WHE177" s="71"/>
      <c r="WHF177" s="71"/>
      <c r="WHG177" s="71"/>
      <c r="WHH177" s="71"/>
      <c r="WHI177" s="71"/>
      <c r="WHJ177" s="71"/>
      <c r="WHK177" s="71"/>
      <c r="WHL177" s="72"/>
      <c r="WHM177" s="72"/>
      <c r="WHN177" s="72"/>
      <c r="WHO177" s="72"/>
      <c r="WHP177" s="72"/>
      <c r="WHQ177" s="72"/>
      <c r="WHR177" s="72"/>
      <c r="WHS177" s="72"/>
      <c r="WHT177" s="72"/>
      <c r="WHU177" s="71"/>
      <c r="WHV177" s="71"/>
      <c r="WHW177" s="71"/>
      <c r="WHX177" s="71"/>
      <c r="WHY177" s="71"/>
      <c r="WHZ177" s="71"/>
      <c r="WIA177" s="71"/>
      <c r="WIB177" s="72"/>
      <c r="WIC177" s="72"/>
      <c r="WID177" s="72"/>
      <c r="WIE177" s="72"/>
      <c r="WIF177" s="72"/>
      <c r="WIG177" s="72"/>
      <c r="WIH177" s="72"/>
      <c r="WII177" s="72"/>
      <c r="WIJ177" s="72"/>
      <c r="WIK177" s="71"/>
      <c r="WIL177" s="71"/>
      <c r="WIM177" s="71"/>
      <c r="WIN177" s="71"/>
      <c r="WIO177" s="71"/>
      <c r="WIP177" s="71"/>
      <c r="WIQ177" s="71"/>
      <c r="WIR177" s="72"/>
      <c r="WIS177" s="72"/>
      <c r="WIT177" s="72"/>
      <c r="WIU177" s="72"/>
      <c r="WIV177" s="72"/>
      <c r="WIW177" s="72"/>
      <c r="WIX177" s="72"/>
      <c r="WIY177" s="72"/>
      <c r="WIZ177" s="72"/>
      <c r="WJA177" s="71"/>
      <c r="WJB177" s="71"/>
      <c r="WJC177" s="71"/>
      <c r="WJD177" s="71"/>
      <c r="WJE177" s="71"/>
      <c r="WJF177" s="71"/>
      <c r="WJG177" s="71"/>
      <c r="WJH177" s="72"/>
      <c r="WJI177" s="72"/>
      <c r="WJJ177" s="72"/>
      <c r="WJK177" s="72"/>
      <c r="WJL177" s="72"/>
      <c r="WJM177" s="72"/>
      <c r="WJN177" s="72"/>
      <c r="WJO177" s="72"/>
      <c r="WJP177" s="72"/>
      <c r="WJQ177" s="71"/>
      <c r="WJR177" s="71"/>
      <c r="WJS177" s="71"/>
      <c r="WJT177" s="71"/>
      <c r="WJU177" s="71"/>
      <c r="WJV177" s="71"/>
      <c r="WJW177" s="71"/>
      <c r="WJX177" s="72"/>
      <c r="WJY177" s="72"/>
      <c r="WJZ177" s="72"/>
      <c r="WKA177" s="72"/>
      <c r="WKB177" s="72"/>
      <c r="WKC177" s="72"/>
      <c r="WKD177" s="72"/>
      <c r="WKE177" s="72"/>
      <c r="WKF177" s="72"/>
      <c r="WKG177" s="71"/>
      <c r="WKH177" s="71"/>
      <c r="WKI177" s="71"/>
      <c r="WKJ177" s="71"/>
      <c r="WKK177" s="71"/>
      <c r="WKL177" s="71"/>
      <c r="WKM177" s="71"/>
      <c r="WKN177" s="72"/>
      <c r="WKO177" s="72"/>
      <c r="WKP177" s="72"/>
      <c r="WKQ177" s="72"/>
      <c r="WKR177" s="72"/>
      <c r="WKS177" s="72"/>
      <c r="WKT177" s="72"/>
      <c r="WKU177" s="72"/>
      <c r="WKV177" s="72"/>
      <c r="WKW177" s="71"/>
      <c r="WKX177" s="71"/>
      <c r="WKY177" s="71"/>
      <c r="WKZ177" s="71"/>
      <c r="WLA177" s="71"/>
      <c r="WLB177" s="71"/>
      <c r="WLC177" s="71"/>
      <c r="WLD177" s="72"/>
      <c r="WLE177" s="72"/>
      <c r="WLF177" s="72"/>
      <c r="WLG177" s="72"/>
      <c r="WLH177" s="72"/>
      <c r="WLI177" s="72"/>
      <c r="WLJ177" s="72"/>
      <c r="WLK177" s="72"/>
      <c r="WLL177" s="72"/>
      <c r="WLM177" s="71"/>
      <c r="WLN177" s="71"/>
      <c r="WLO177" s="71"/>
      <c r="WLP177" s="71"/>
      <c r="WLQ177" s="71"/>
      <c r="WLR177" s="71"/>
      <c r="WLS177" s="71"/>
      <c r="WLT177" s="72"/>
      <c r="WLU177" s="72"/>
      <c r="WLV177" s="72"/>
      <c r="WLW177" s="72"/>
      <c r="WLX177" s="72"/>
      <c r="WLY177" s="72"/>
      <c r="WLZ177" s="72"/>
      <c r="WMA177" s="72"/>
      <c r="WMB177" s="72"/>
      <c r="WMC177" s="71"/>
      <c r="WMD177" s="71"/>
      <c r="WME177" s="71"/>
      <c r="WMF177" s="71"/>
      <c r="WMG177" s="71"/>
      <c r="WMH177" s="71"/>
      <c r="WMI177" s="71"/>
      <c r="WMJ177" s="72"/>
      <c r="WMK177" s="72"/>
      <c r="WML177" s="72"/>
      <c r="WMM177" s="72"/>
      <c r="WMN177" s="72"/>
      <c r="WMO177" s="72"/>
      <c r="WMP177" s="72"/>
      <c r="WMQ177" s="72"/>
      <c r="WMR177" s="72"/>
      <c r="WMS177" s="71"/>
      <c r="WMT177" s="71"/>
      <c r="WMU177" s="71"/>
      <c r="WMV177" s="71"/>
      <c r="WMW177" s="71"/>
      <c r="WMX177" s="71"/>
      <c r="WMY177" s="71"/>
      <c r="WMZ177" s="72"/>
      <c r="WNA177" s="72"/>
      <c r="WNB177" s="72"/>
      <c r="WNC177" s="72"/>
      <c r="WND177" s="72"/>
      <c r="WNE177" s="72"/>
      <c r="WNF177" s="72"/>
      <c r="WNG177" s="72"/>
      <c r="WNH177" s="72"/>
      <c r="WNI177" s="71"/>
      <c r="WNJ177" s="71"/>
      <c r="WNK177" s="71"/>
      <c r="WNL177" s="71"/>
      <c r="WNM177" s="71"/>
      <c r="WNN177" s="71"/>
      <c r="WNO177" s="71"/>
      <c r="WNP177" s="72"/>
      <c r="WNQ177" s="72"/>
      <c r="WNR177" s="72"/>
      <c r="WNS177" s="72"/>
      <c r="WNT177" s="72"/>
      <c r="WNU177" s="72"/>
      <c r="WNV177" s="72"/>
      <c r="WNW177" s="72"/>
      <c r="WNX177" s="72"/>
      <c r="WNY177" s="71"/>
      <c r="WNZ177" s="71"/>
      <c r="WOA177" s="71"/>
      <c r="WOB177" s="71"/>
      <c r="WOC177" s="71"/>
      <c r="WOD177" s="71"/>
      <c r="WOE177" s="71"/>
      <c r="WOF177" s="72"/>
      <c r="WOG177" s="72"/>
      <c r="WOH177" s="72"/>
      <c r="WOI177" s="72"/>
      <c r="WOJ177" s="72"/>
      <c r="WOK177" s="72"/>
      <c r="WOL177" s="72"/>
      <c r="WOM177" s="72"/>
      <c r="WON177" s="72"/>
      <c r="WOO177" s="71"/>
      <c r="WOP177" s="71"/>
      <c r="WOQ177" s="71"/>
      <c r="WOR177" s="71"/>
      <c r="WOS177" s="71"/>
      <c r="WOT177" s="71"/>
      <c r="WOU177" s="71"/>
      <c r="WOV177" s="72"/>
      <c r="WOW177" s="72"/>
      <c r="WOX177" s="72"/>
      <c r="WOY177" s="72"/>
      <c r="WOZ177" s="72"/>
      <c r="WPA177" s="72"/>
      <c r="WPB177" s="72"/>
      <c r="WPC177" s="72"/>
      <c r="WPD177" s="72"/>
      <c r="WPE177" s="71"/>
      <c r="WPF177" s="71"/>
      <c r="WPG177" s="71"/>
      <c r="WPH177" s="71"/>
      <c r="WPI177" s="71"/>
      <c r="WPJ177" s="71"/>
      <c r="WPK177" s="71"/>
      <c r="WPL177" s="72"/>
      <c r="WPM177" s="72"/>
      <c r="WPN177" s="72"/>
      <c r="WPO177" s="72"/>
      <c r="WPP177" s="72"/>
      <c r="WPQ177" s="72"/>
      <c r="WPR177" s="72"/>
      <c r="WPS177" s="72"/>
      <c r="WPT177" s="72"/>
      <c r="WPU177" s="71"/>
      <c r="WPV177" s="71"/>
      <c r="WPW177" s="71"/>
      <c r="WPX177" s="71"/>
      <c r="WPY177" s="71"/>
      <c r="WPZ177" s="71"/>
      <c r="WQA177" s="71"/>
      <c r="WQB177" s="72"/>
      <c r="WQC177" s="72"/>
      <c r="WQD177" s="72"/>
      <c r="WQE177" s="72"/>
      <c r="WQF177" s="72"/>
      <c r="WQG177" s="72"/>
      <c r="WQH177" s="72"/>
      <c r="WQI177" s="72"/>
      <c r="WQJ177" s="72"/>
      <c r="WQK177" s="71"/>
      <c r="WQL177" s="71"/>
      <c r="WQM177" s="71"/>
      <c r="WQN177" s="71"/>
      <c r="WQO177" s="71"/>
      <c r="WQP177" s="71"/>
      <c r="WQQ177" s="71"/>
      <c r="WQR177" s="72"/>
      <c r="WQS177" s="72"/>
      <c r="WQT177" s="72"/>
      <c r="WQU177" s="72"/>
      <c r="WQV177" s="72"/>
      <c r="WQW177" s="72"/>
      <c r="WQX177" s="72"/>
      <c r="WQY177" s="72"/>
      <c r="WQZ177" s="72"/>
      <c r="WRA177" s="71"/>
      <c r="WRB177" s="71"/>
      <c r="WRC177" s="71"/>
      <c r="WRD177" s="71"/>
      <c r="WRE177" s="71"/>
      <c r="WRF177" s="71"/>
      <c r="WRG177" s="71"/>
      <c r="WRH177" s="72"/>
      <c r="WRI177" s="72"/>
      <c r="WRJ177" s="72"/>
      <c r="WRK177" s="72"/>
      <c r="WRL177" s="72"/>
      <c r="WRM177" s="72"/>
      <c r="WRN177" s="72"/>
      <c r="WRO177" s="72"/>
      <c r="WRP177" s="72"/>
      <c r="WRQ177" s="71"/>
      <c r="WRR177" s="71"/>
      <c r="WRS177" s="71"/>
      <c r="WRT177" s="71"/>
      <c r="WRU177" s="71"/>
      <c r="WRV177" s="71"/>
      <c r="WRW177" s="71"/>
      <c r="WRX177" s="72"/>
      <c r="WRY177" s="72"/>
      <c r="WRZ177" s="72"/>
      <c r="WSA177" s="72"/>
      <c r="WSB177" s="72"/>
      <c r="WSC177" s="72"/>
      <c r="WSD177" s="72"/>
      <c r="WSE177" s="72"/>
      <c r="WSF177" s="72"/>
      <c r="WSG177" s="71"/>
      <c r="WSH177" s="71"/>
      <c r="WSI177" s="71"/>
      <c r="WSJ177" s="71"/>
      <c r="WSK177" s="71"/>
      <c r="WSL177" s="71"/>
      <c r="WSM177" s="71"/>
      <c r="WSN177" s="72"/>
      <c r="WSO177" s="72"/>
      <c r="WSP177" s="72"/>
      <c r="WSQ177" s="72"/>
      <c r="WSR177" s="72"/>
      <c r="WSS177" s="72"/>
      <c r="WST177" s="72"/>
      <c r="WSU177" s="72"/>
      <c r="WSV177" s="72"/>
      <c r="WSW177" s="71"/>
      <c r="WSX177" s="71"/>
      <c r="WSY177" s="71"/>
      <c r="WSZ177" s="71"/>
      <c r="WTA177" s="71"/>
      <c r="WTB177" s="71"/>
      <c r="WTC177" s="71"/>
      <c r="WTD177" s="72"/>
      <c r="WTE177" s="72"/>
      <c r="WTF177" s="72"/>
      <c r="WTG177" s="72"/>
      <c r="WTH177" s="72"/>
      <c r="WTI177" s="72"/>
      <c r="WTJ177" s="72"/>
      <c r="WTK177" s="72"/>
      <c r="WTL177" s="72"/>
      <c r="WTM177" s="71"/>
      <c r="WTN177" s="71"/>
      <c r="WTO177" s="71"/>
      <c r="WTP177" s="71"/>
      <c r="WTQ177" s="71"/>
      <c r="WTR177" s="71"/>
      <c r="WTS177" s="71"/>
      <c r="WTT177" s="72"/>
      <c r="WTU177" s="72"/>
      <c r="WTV177" s="72"/>
      <c r="WTW177" s="72"/>
      <c r="WTX177" s="72"/>
      <c r="WTY177" s="72"/>
      <c r="WTZ177" s="72"/>
      <c r="WUA177" s="72"/>
      <c r="WUB177" s="72"/>
      <c r="WUC177" s="71"/>
      <c r="WUD177" s="71"/>
      <c r="WUE177" s="71"/>
      <c r="WUF177" s="71"/>
      <c r="WUG177" s="71"/>
      <c r="WUH177" s="71"/>
      <c r="WUI177" s="71"/>
      <c r="WUJ177" s="72"/>
      <c r="WUK177" s="72"/>
      <c r="WUL177" s="72"/>
      <c r="WUM177" s="72"/>
      <c r="WUN177" s="72"/>
      <c r="WUO177" s="72"/>
      <c r="WUP177" s="72"/>
      <c r="WUQ177" s="72"/>
      <c r="WUR177" s="72"/>
      <c r="WUS177" s="71"/>
      <c r="WUT177" s="71"/>
      <c r="WUU177" s="71"/>
      <c r="WUV177" s="71"/>
      <c r="WUW177" s="71"/>
      <c r="WUX177" s="71"/>
      <c r="WUY177" s="71"/>
      <c r="WUZ177" s="72"/>
      <c r="WVA177" s="72"/>
      <c r="WVB177" s="72"/>
      <c r="WVC177" s="72"/>
      <c r="WVD177" s="72"/>
      <c r="WVE177" s="72"/>
      <c r="WVF177" s="72"/>
      <c r="WVG177" s="72"/>
      <c r="WVH177" s="72"/>
      <c r="WVI177" s="71"/>
      <c r="WVJ177" s="71"/>
      <c r="WVK177" s="71"/>
      <c r="WVL177" s="71"/>
      <c r="WVM177" s="71"/>
      <c r="WVN177" s="71"/>
      <c r="WVO177" s="71"/>
      <c r="WVP177" s="72"/>
      <c r="WVQ177" s="72"/>
      <c r="WVR177" s="72"/>
      <c r="WVS177" s="72"/>
      <c r="WVT177" s="72"/>
      <c r="WVU177" s="72"/>
      <c r="WVV177" s="72"/>
      <c r="WVW177" s="72"/>
      <c r="WVX177" s="72"/>
      <c r="WVY177" s="71"/>
      <c r="WVZ177" s="71"/>
      <c r="WWA177" s="71"/>
      <c r="WWB177" s="71"/>
      <c r="WWC177" s="71"/>
      <c r="WWD177" s="71"/>
      <c r="WWE177" s="71"/>
      <c r="WWF177" s="72"/>
      <c r="WWG177" s="72"/>
      <c r="WWH177" s="72"/>
      <c r="WWI177" s="72"/>
      <c r="WWJ177" s="72"/>
      <c r="WWK177" s="72"/>
      <c r="WWL177" s="72"/>
      <c r="WWM177" s="72"/>
      <c r="WWN177" s="72"/>
      <c r="WWO177" s="71"/>
      <c r="WWP177" s="71"/>
      <c r="WWQ177" s="71"/>
      <c r="WWR177" s="71"/>
      <c r="WWS177" s="71"/>
      <c r="WWT177" s="71"/>
      <c r="WWU177" s="71"/>
      <c r="WWV177" s="72"/>
      <c r="WWW177" s="72"/>
      <c r="WWX177" s="72"/>
      <c r="WWY177" s="72"/>
      <c r="WWZ177" s="72"/>
      <c r="WXA177" s="72"/>
      <c r="WXB177" s="72"/>
      <c r="WXC177" s="72"/>
      <c r="WXD177" s="72"/>
      <c r="WXE177" s="71"/>
      <c r="WXF177" s="71"/>
      <c r="WXG177" s="71"/>
      <c r="WXH177" s="71"/>
      <c r="WXI177" s="71"/>
      <c r="WXJ177" s="71"/>
      <c r="WXK177" s="71"/>
      <c r="WXL177" s="72"/>
      <c r="WXM177" s="72"/>
      <c r="WXN177" s="72"/>
      <c r="WXO177" s="72"/>
      <c r="WXP177" s="72"/>
      <c r="WXQ177" s="72"/>
      <c r="WXR177" s="72"/>
      <c r="WXS177" s="72"/>
      <c r="WXT177" s="72"/>
      <c r="WXU177" s="71"/>
      <c r="WXV177" s="71"/>
      <c r="WXW177" s="71"/>
      <c r="WXX177" s="71"/>
      <c r="WXY177" s="71"/>
      <c r="WXZ177" s="71"/>
      <c r="WYA177" s="71"/>
      <c r="WYB177" s="72"/>
      <c r="WYC177" s="72"/>
      <c r="WYD177" s="72"/>
      <c r="WYE177" s="72"/>
      <c r="WYF177" s="72"/>
      <c r="WYG177" s="72"/>
      <c r="WYH177" s="72"/>
      <c r="WYI177" s="72"/>
      <c r="WYJ177" s="72"/>
      <c r="WYK177" s="71"/>
      <c r="WYL177" s="71"/>
      <c r="WYM177" s="71"/>
      <c r="WYN177" s="71"/>
      <c r="WYO177" s="71"/>
      <c r="WYP177" s="71"/>
      <c r="WYQ177" s="71"/>
      <c r="WYR177" s="72"/>
      <c r="WYS177" s="72"/>
      <c r="WYT177" s="72"/>
      <c r="WYU177" s="72"/>
      <c r="WYV177" s="72"/>
      <c r="WYW177" s="72"/>
      <c r="WYX177" s="72"/>
      <c r="WYY177" s="72"/>
      <c r="WYZ177" s="72"/>
      <c r="WZA177" s="71"/>
      <c r="WZB177" s="71"/>
      <c r="WZC177" s="71"/>
      <c r="WZD177" s="71"/>
      <c r="WZE177" s="71"/>
      <c r="WZF177" s="71"/>
      <c r="WZG177" s="71"/>
      <c r="WZH177" s="72"/>
      <c r="WZI177" s="72"/>
      <c r="WZJ177" s="72"/>
      <c r="WZK177" s="72"/>
      <c r="WZL177" s="72"/>
      <c r="WZM177" s="72"/>
      <c r="WZN177" s="72"/>
      <c r="WZO177" s="72"/>
      <c r="WZP177" s="72"/>
      <c r="WZQ177" s="71"/>
      <c r="WZR177" s="71"/>
      <c r="WZS177" s="71"/>
      <c r="WZT177" s="71"/>
      <c r="WZU177" s="71"/>
      <c r="WZV177" s="71"/>
      <c r="WZW177" s="71"/>
      <c r="WZX177" s="72"/>
      <c r="WZY177" s="72"/>
      <c r="WZZ177" s="72"/>
      <c r="XAA177" s="72"/>
      <c r="XAB177" s="72"/>
      <c r="XAC177" s="72"/>
      <c r="XAD177" s="72"/>
      <c r="XAE177" s="72"/>
      <c r="XAF177" s="72"/>
      <c r="XAG177" s="71"/>
      <c r="XAH177" s="71"/>
      <c r="XAI177" s="71"/>
      <c r="XAJ177" s="71"/>
      <c r="XAK177" s="71"/>
      <c r="XAL177" s="71"/>
      <c r="XAM177" s="71"/>
      <c r="XAN177" s="72"/>
      <c r="XAO177" s="72"/>
      <c r="XAP177" s="72"/>
      <c r="XAQ177" s="72"/>
      <c r="XAR177" s="72"/>
      <c r="XAS177" s="72"/>
      <c r="XAT177" s="72"/>
      <c r="XAU177" s="72"/>
      <c r="XAV177" s="72"/>
      <c r="XAW177" s="71"/>
      <c r="XAX177" s="71"/>
      <c r="XAY177" s="71"/>
      <c r="XAZ177" s="71"/>
      <c r="XBA177" s="71"/>
      <c r="XBB177" s="71"/>
      <c r="XBC177" s="71"/>
      <c r="XBD177" s="72"/>
      <c r="XBE177" s="72"/>
      <c r="XBF177" s="72"/>
      <c r="XBG177" s="72"/>
      <c r="XBH177" s="72"/>
      <c r="XBI177" s="72"/>
      <c r="XBJ177" s="72"/>
      <c r="XBK177" s="72"/>
      <c r="XBL177" s="72"/>
      <c r="XBM177" s="71"/>
      <c r="XBN177" s="71"/>
      <c r="XBO177" s="71"/>
      <c r="XBP177" s="71"/>
      <c r="XBQ177" s="71"/>
      <c r="XBR177" s="71"/>
      <c r="XBS177" s="71"/>
      <c r="XBT177" s="72"/>
      <c r="XBU177" s="72"/>
      <c r="XBV177" s="72"/>
      <c r="XBW177" s="72"/>
      <c r="XBX177" s="72"/>
      <c r="XBY177" s="72"/>
      <c r="XBZ177" s="72"/>
      <c r="XCA177" s="72"/>
      <c r="XCB177" s="72"/>
      <c r="XCC177" s="71"/>
      <c r="XCD177" s="71"/>
      <c r="XCE177" s="71"/>
      <c r="XCF177" s="71"/>
      <c r="XCG177" s="71"/>
      <c r="XCH177" s="71"/>
      <c r="XCI177" s="71"/>
      <c r="XCJ177" s="72"/>
      <c r="XCK177" s="72"/>
      <c r="XCL177" s="72"/>
      <c r="XCM177" s="72"/>
      <c r="XCN177" s="72"/>
      <c r="XCO177" s="72"/>
      <c r="XCP177" s="72"/>
      <c r="XCQ177" s="72"/>
      <c r="XCR177" s="72"/>
      <c r="XCS177" s="71"/>
      <c r="XCT177" s="71"/>
      <c r="XCU177" s="71"/>
      <c r="XCV177" s="71"/>
      <c r="XCW177" s="71"/>
      <c r="XCX177" s="71"/>
      <c r="XCY177" s="71"/>
      <c r="XCZ177" s="72"/>
      <c r="XDA177" s="72"/>
      <c r="XDB177" s="72"/>
      <c r="XDC177" s="72"/>
      <c r="XDD177" s="72"/>
      <c r="XDE177" s="72"/>
      <c r="XDF177" s="72"/>
      <c r="XDG177" s="72"/>
      <c r="XDH177" s="72"/>
      <c r="XDI177" s="71"/>
      <c r="XDJ177" s="71"/>
      <c r="XDK177" s="71"/>
      <c r="XDL177" s="71"/>
      <c r="XDM177" s="71"/>
      <c r="XDN177" s="71"/>
      <c r="XDO177" s="71"/>
      <c r="XDP177" s="72"/>
      <c r="XDQ177" s="72"/>
      <c r="XDR177" s="72"/>
      <c r="XDS177" s="72"/>
      <c r="XDT177" s="72"/>
      <c r="XDU177" s="72"/>
      <c r="XDV177" s="72"/>
      <c r="XDW177" s="72"/>
      <c r="XDX177" s="72"/>
      <c r="XDY177" s="71"/>
      <c r="XDZ177" s="71"/>
      <c r="XEA177" s="71"/>
      <c r="XEB177" s="71"/>
      <c r="XEC177" s="71"/>
      <c r="XED177" s="71"/>
      <c r="XEE177" s="71"/>
      <c r="XEF177" s="72"/>
      <c r="XEG177" s="72"/>
      <c r="XEH177" s="72"/>
      <c r="XEI177" s="72"/>
      <c r="XEJ177" s="72"/>
      <c r="XEK177" s="72"/>
      <c r="XEL177" s="72"/>
      <c r="XEM177" s="72"/>
      <c r="XEN177" s="72"/>
      <c r="XEO177" s="71"/>
      <c r="XEP177" s="71"/>
      <c r="XEQ177" s="71"/>
      <c r="XER177" s="71"/>
      <c r="XES177" s="71"/>
      <c r="XET177" s="71"/>
      <c r="XEU177" s="71"/>
      <c r="XEV177" s="72"/>
      <c r="XEW177" s="72"/>
      <c r="XEX177" s="72"/>
      <c r="XEY177" s="72"/>
      <c r="XEZ177" s="72"/>
      <c r="XFA177" s="72"/>
      <c r="XFB177" s="72"/>
      <c r="XFC177" s="72"/>
      <c r="XFD177" s="72"/>
    </row>
    <row r="178" spans="1:16384" s="70" customFormat="1" ht="15" hidden="1" customHeight="1" outlineLevel="1" x14ac:dyDescent="0.25">
      <c r="A178" s="67" t="s">
        <v>11</v>
      </c>
      <c r="B178" s="67" t="s">
        <v>547</v>
      </c>
      <c r="C178" s="67" t="s">
        <v>182</v>
      </c>
      <c r="D178" s="67" t="s">
        <v>57</v>
      </c>
      <c r="E178" s="67" t="s">
        <v>18</v>
      </c>
      <c r="F178" s="67" t="s">
        <v>183</v>
      </c>
      <c r="G178" s="67" t="s">
        <v>190</v>
      </c>
      <c r="H178" s="108">
        <v>0</v>
      </c>
      <c r="I178" s="108">
        <v>163.63999999999999</v>
      </c>
      <c r="J178" s="108">
        <v>100</v>
      </c>
      <c r="K178" s="108">
        <v>100</v>
      </c>
      <c r="L178" s="108">
        <f t="shared" ref="L178:L185" si="50">M178/10*12</f>
        <v>75.036000000000001</v>
      </c>
      <c r="M178" s="108">
        <v>62.53</v>
      </c>
      <c r="N178" s="108">
        <v>100</v>
      </c>
      <c r="O178" s="108">
        <f t="shared" si="44"/>
        <v>100</v>
      </c>
      <c r="P178" s="108">
        <f t="shared" si="43"/>
        <v>100</v>
      </c>
    </row>
    <row r="179" spans="1:16384" s="70" customFormat="1" ht="15" hidden="1" customHeight="1" outlineLevel="1" x14ac:dyDescent="0.25">
      <c r="A179" s="67" t="s">
        <v>11</v>
      </c>
      <c r="B179" s="67" t="s">
        <v>547</v>
      </c>
      <c r="C179" s="67" t="s">
        <v>182</v>
      </c>
      <c r="D179" s="67" t="s">
        <v>57</v>
      </c>
      <c r="E179" s="67" t="s">
        <v>18</v>
      </c>
      <c r="F179" s="67" t="s">
        <v>183</v>
      </c>
      <c r="G179" s="67" t="s">
        <v>58</v>
      </c>
      <c r="H179" s="108">
        <v>0</v>
      </c>
      <c r="I179" s="108">
        <v>0</v>
      </c>
      <c r="J179" s="108">
        <v>100</v>
      </c>
      <c r="K179" s="108">
        <v>100</v>
      </c>
      <c r="L179" s="108">
        <f t="shared" si="50"/>
        <v>51.588000000000008</v>
      </c>
      <c r="M179" s="108">
        <v>42.99</v>
      </c>
      <c r="N179" s="108">
        <v>60</v>
      </c>
      <c r="O179" s="108">
        <f t="shared" si="44"/>
        <v>60</v>
      </c>
      <c r="P179" s="108">
        <f t="shared" si="43"/>
        <v>60</v>
      </c>
    </row>
    <row r="180" spans="1:16384" s="70" customFormat="1" ht="15" hidden="1" customHeight="1" outlineLevel="1" x14ac:dyDescent="0.25">
      <c r="A180" s="67" t="s">
        <v>11</v>
      </c>
      <c r="B180" s="67" t="s">
        <v>547</v>
      </c>
      <c r="C180" s="67" t="s">
        <v>182</v>
      </c>
      <c r="D180" s="67" t="s">
        <v>57</v>
      </c>
      <c r="E180" s="67" t="s">
        <v>18</v>
      </c>
      <c r="F180" s="67" t="s">
        <v>183</v>
      </c>
      <c r="G180" s="67" t="s">
        <v>191</v>
      </c>
      <c r="H180" s="108">
        <v>0</v>
      </c>
      <c r="I180" s="108">
        <v>0</v>
      </c>
      <c r="J180" s="108">
        <v>80</v>
      </c>
      <c r="K180" s="108">
        <v>80</v>
      </c>
      <c r="L180" s="108">
        <f t="shared" si="50"/>
        <v>14.364000000000001</v>
      </c>
      <c r="M180" s="108">
        <v>11.97</v>
      </c>
      <c r="N180" s="108">
        <v>25</v>
      </c>
      <c r="O180" s="108">
        <f t="shared" si="44"/>
        <v>25</v>
      </c>
      <c r="P180" s="108">
        <f t="shared" si="43"/>
        <v>25</v>
      </c>
    </row>
    <row r="181" spans="1:16384" s="70" customFormat="1" ht="15" hidden="1" customHeight="1" outlineLevel="1" x14ac:dyDescent="0.25">
      <c r="A181" s="67" t="s">
        <v>11</v>
      </c>
      <c r="B181" s="67" t="s">
        <v>547</v>
      </c>
      <c r="C181" s="67" t="s">
        <v>182</v>
      </c>
      <c r="D181" s="67" t="s">
        <v>75</v>
      </c>
      <c r="E181" s="67" t="s">
        <v>18</v>
      </c>
      <c r="F181" s="67" t="s">
        <v>183</v>
      </c>
      <c r="G181" s="67" t="s">
        <v>192</v>
      </c>
      <c r="H181" s="108">
        <v>0</v>
      </c>
      <c r="I181" s="108">
        <v>59.02</v>
      </c>
      <c r="J181" s="108">
        <v>70</v>
      </c>
      <c r="K181" s="108">
        <v>70</v>
      </c>
      <c r="L181" s="108">
        <f t="shared" si="50"/>
        <v>69.972000000000008</v>
      </c>
      <c r="M181" s="108">
        <v>58.31</v>
      </c>
      <c r="N181" s="108">
        <v>75</v>
      </c>
      <c r="O181" s="108">
        <f t="shared" si="44"/>
        <v>75</v>
      </c>
      <c r="P181" s="108">
        <f t="shared" si="43"/>
        <v>75</v>
      </c>
    </row>
    <row r="182" spans="1:16384" s="70" customFormat="1" ht="15" customHeight="1" collapsed="1" x14ac:dyDescent="0.25">
      <c r="A182" s="66"/>
      <c r="B182" s="66" t="s">
        <v>547</v>
      </c>
      <c r="C182" s="66" t="s">
        <v>663</v>
      </c>
      <c r="D182" s="66" t="s">
        <v>538</v>
      </c>
      <c r="E182" s="66"/>
      <c r="F182" s="66"/>
      <c r="G182" s="66" t="s">
        <v>198</v>
      </c>
      <c r="H182" s="107">
        <f>SUM(H178:H181)</f>
        <v>0</v>
      </c>
      <c r="I182" s="107">
        <f t="shared" ref="I182:P182" si="51">SUM(I178:I181)</f>
        <v>222.66</v>
      </c>
      <c r="J182" s="107">
        <f t="shared" si="51"/>
        <v>350</v>
      </c>
      <c r="K182" s="107">
        <f t="shared" si="51"/>
        <v>350</v>
      </c>
      <c r="L182" s="107">
        <f t="shared" si="51"/>
        <v>210.96</v>
      </c>
      <c r="M182" s="107">
        <f t="shared" si="51"/>
        <v>175.8</v>
      </c>
      <c r="N182" s="107">
        <f t="shared" si="51"/>
        <v>260</v>
      </c>
      <c r="O182" s="107">
        <f t="shared" si="51"/>
        <v>260</v>
      </c>
      <c r="P182" s="107">
        <f t="shared" si="51"/>
        <v>260</v>
      </c>
      <c r="Q182" s="71"/>
      <c r="R182" s="71"/>
      <c r="S182" s="71"/>
      <c r="T182" s="71"/>
      <c r="U182" s="71"/>
      <c r="V182" s="71"/>
      <c r="W182" s="71"/>
      <c r="X182" s="72"/>
      <c r="Y182" s="72"/>
      <c r="Z182" s="72"/>
      <c r="AA182" s="72"/>
      <c r="AB182" s="72"/>
      <c r="AC182" s="72"/>
      <c r="AD182" s="72"/>
      <c r="AE182" s="72"/>
      <c r="AF182" s="72"/>
      <c r="AG182" s="71"/>
      <c r="AH182" s="71"/>
      <c r="AI182" s="71"/>
      <c r="AJ182" s="71"/>
      <c r="AK182" s="71"/>
      <c r="AL182" s="71"/>
      <c r="AM182" s="71"/>
      <c r="AN182" s="72"/>
      <c r="AO182" s="72"/>
      <c r="AP182" s="72"/>
      <c r="AQ182" s="72"/>
      <c r="AR182" s="72"/>
      <c r="AS182" s="72"/>
      <c r="AT182" s="72"/>
      <c r="AU182" s="72"/>
      <c r="AV182" s="72"/>
      <c r="AW182" s="71"/>
      <c r="AX182" s="71"/>
      <c r="AY182" s="71"/>
      <c r="AZ182" s="71"/>
      <c r="BA182" s="71"/>
      <c r="BB182" s="71"/>
      <c r="BC182" s="71"/>
      <c r="BD182" s="72"/>
      <c r="BE182" s="72"/>
      <c r="BF182" s="72"/>
      <c r="BG182" s="72"/>
      <c r="BH182" s="72"/>
      <c r="BI182" s="72"/>
      <c r="BJ182" s="72"/>
      <c r="BK182" s="72"/>
      <c r="BL182" s="72"/>
      <c r="BM182" s="71"/>
      <c r="BN182" s="71"/>
      <c r="BO182" s="71"/>
      <c r="BP182" s="71"/>
      <c r="BQ182" s="71"/>
      <c r="BR182" s="71"/>
      <c r="BS182" s="71"/>
      <c r="BT182" s="72"/>
      <c r="BU182" s="72"/>
      <c r="BV182" s="72"/>
      <c r="BW182" s="72"/>
      <c r="BX182" s="72"/>
      <c r="BY182" s="72"/>
      <c r="BZ182" s="72"/>
      <c r="CA182" s="72"/>
      <c r="CB182" s="72"/>
      <c r="CC182" s="71"/>
      <c r="CD182" s="71"/>
      <c r="CE182" s="71"/>
      <c r="CF182" s="71"/>
      <c r="CG182" s="71"/>
      <c r="CH182" s="71"/>
      <c r="CI182" s="71"/>
      <c r="CJ182" s="72"/>
      <c r="CK182" s="72"/>
      <c r="CL182" s="72"/>
      <c r="CM182" s="72"/>
      <c r="CN182" s="72"/>
      <c r="CO182" s="72"/>
      <c r="CP182" s="72"/>
      <c r="CQ182" s="72"/>
      <c r="CR182" s="72"/>
      <c r="CS182" s="71"/>
      <c r="CT182" s="71"/>
      <c r="CU182" s="71"/>
      <c r="CV182" s="71"/>
      <c r="CW182" s="71"/>
      <c r="CX182" s="71"/>
      <c r="CY182" s="71"/>
      <c r="CZ182" s="72"/>
      <c r="DA182" s="72"/>
      <c r="DB182" s="72"/>
      <c r="DC182" s="72"/>
      <c r="DD182" s="72"/>
      <c r="DE182" s="72"/>
      <c r="DF182" s="72"/>
      <c r="DG182" s="72"/>
      <c r="DH182" s="72"/>
      <c r="DI182" s="71"/>
      <c r="DJ182" s="71"/>
      <c r="DK182" s="71"/>
      <c r="DL182" s="71"/>
      <c r="DM182" s="71"/>
      <c r="DN182" s="71"/>
      <c r="DO182" s="71"/>
      <c r="DP182" s="72"/>
      <c r="DQ182" s="72"/>
      <c r="DR182" s="72"/>
      <c r="DS182" s="72"/>
      <c r="DT182" s="72"/>
      <c r="DU182" s="72"/>
      <c r="DV182" s="72"/>
      <c r="DW182" s="72"/>
      <c r="DX182" s="72"/>
      <c r="DY182" s="71"/>
      <c r="DZ182" s="71"/>
      <c r="EA182" s="71"/>
      <c r="EB182" s="71"/>
      <c r="EC182" s="71"/>
      <c r="ED182" s="71"/>
      <c r="EE182" s="71"/>
      <c r="EF182" s="72"/>
      <c r="EG182" s="72"/>
      <c r="EH182" s="72"/>
      <c r="EI182" s="72"/>
      <c r="EJ182" s="72"/>
      <c r="EK182" s="72"/>
      <c r="EL182" s="72"/>
      <c r="EM182" s="72"/>
      <c r="EN182" s="72"/>
      <c r="EO182" s="71"/>
      <c r="EP182" s="71"/>
      <c r="EQ182" s="71"/>
      <c r="ER182" s="71"/>
      <c r="ES182" s="71"/>
      <c r="ET182" s="71"/>
      <c r="EU182" s="71"/>
      <c r="EV182" s="72"/>
      <c r="EW182" s="72"/>
      <c r="EX182" s="72"/>
      <c r="EY182" s="72"/>
      <c r="EZ182" s="72"/>
      <c r="FA182" s="72"/>
      <c r="FB182" s="72"/>
      <c r="FC182" s="72"/>
      <c r="FD182" s="72"/>
      <c r="FE182" s="71"/>
      <c r="FF182" s="71"/>
      <c r="FG182" s="71"/>
      <c r="FH182" s="71"/>
      <c r="FI182" s="71"/>
      <c r="FJ182" s="71"/>
      <c r="FK182" s="71"/>
      <c r="FL182" s="72"/>
      <c r="FM182" s="72"/>
      <c r="FN182" s="72"/>
      <c r="FO182" s="72"/>
      <c r="FP182" s="72"/>
      <c r="FQ182" s="72"/>
      <c r="FR182" s="72"/>
      <c r="FS182" s="72"/>
      <c r="FT182" s="72"/>
      <c r="FU182" s="71"/>
      <c r="FV182" s="71"/>
      <c r="FW182" s="71"/>
      <c r="FX182" s="71"/>
      <c r="FY182" s="71"/>
      <c r="FZ182" s="71"/>
      <c r="GA182" s="71"/>
      <c r="GB182" s="72"/>
      <c r="GC182" s="72"/>
      <c r="GD182" s="72"/>
      <c r="GE182" s="72"/>
      <c r="GF182" s="72"/>
      <c r="GG182" s="72"/>
      <c r="GH182" s="72"/>
      <c r="GI182" s="72"/>
      <c r="GJ182" s="72"/>
      <c r="GK182" s="71"/>
      <c r="GL182" s="71"/>
      <c r="GM182" s="71"/>
      <c r="GN182" s="71"/>
      <c r="GO182" s="71"/>
      <c r="GP182" s="71"/>
      <c r="GQ182" s="71"/>
      <c r="GR182" s="72"/>
      <c r="GS182" s="72"/>
      <c r="GT182" s="72"/>
      <c r="GU182" s="72"/>
      <c r="GV182" s="72"/>
      <c r="GW182" s="72"/>
      <c r="GX182" s="72"/>
      <c r="GY182" s="72"/>
      <c r="GZ182" s="72"/>
      <c r="HA182" s="71"/>
      <c r="HB182" s="71"/>
      <c r="HC182" s="71"/>
      <c r="HD182" s="71"/>
      <c r="HE182" s="71"/>
      <c r="HF182" s="71"/>
      <c r="HG182" s="71"/>
      <c r="HH182" s="72"/>
      <c r="HI182" s="72"/>
      <c r="HJ182" s="72"/>
      <c r="HK182" s="72"/>
      <c r="HL182" s="72"/>
      <c r="HM182" s="72"/>
      <c r="HN182" s="72"/>
      <c r="HO182" s="72"/>
      <c r="HP182" s="72"/>
      <c r="HQ182" s="71"/>
      <c r="HR182" s="71"/>
      <c r="HS182" s="71"/>
      <c r="HT182" s="71"/>
      <c r="HU182" s="71"/>
      <c r="HV182" s="71"/>
      <c r="HW182" s="71"/>
      <c r="HX182" s="72"/>
      <c r="HY182" s="72"/>
      <c r="HZ182" s="72"/>
      <c r="IA182" s="72"/>
      <c r="IB182" s="72"/>
      <c r="IC182" s="72"/>
      <c r="ID182" s="72"/>
      <c r="IE182" s="72"/>
      <c r="IF182" s="72"/>
      <c r="IG182" s="71"/>
      <c r="IH182" s="71"/>
      <c r="II182" s="71"/>
      <c r="IJ182" s="71"/>
      <c r="IK182" s="71"/>
      <c r="IL182" s="71"/>
      <c r="IM182" s="71"/>
      <c r="IN182" s="72"/>
      <c r="IO182" s="72"/>
      <c r="IP182" s="72"/>
      <c r="IQ182" s="72"/>
      <c r="IR182" s="72"/>
      <c r="IS182" s="72"/>
      <c r="IT182" s="72"/>
      <c r="IU182" s="72"/>
      <c r="IV182" s="72"/>
      <c r="IW182" s="71"/>
      <c r="IX182" s="71"/>
      <c r="IY182" s="71"/>
      <c r="IZ182" s="71"/>
      <c r="JA182" s="71"/>
      <c r="JB182" s="71"/>
      <c r="JC182" s="71"/>
      <c r="JD182" s="72"/>
      <c r="JE182" s="72"/>
      <c r="JF182" s="72"/>
      <c r="JG182" s="72"/>
      <c r="JH182" s="72"/>
      <c r="JI182" s="72"/>
      <c r="JJ182" s="72"/>
      <c r="JK182" s="72"/>
      <c r="JL182" s="72"/>
      <c r="JM182" s="71"/>
      <c r="JN182" s="71"/>
      <c r="JO182" s="71"/>
      <c r="JP182" s="71"/>
      <c r="JQ182" s="71"/>
      <c r="JR182" s="71"/>
      <c r="JS182" s="71"/>
      <c r="JT182" s="72"/>
      <c r="JU182" s="72"/>
      <c r="JV182" s="72"/>
      <c r="JW182" s="72"/>
      <c r="JX182" s="72"/>
      <c r="JY182" s="72"/>
      <c r="JZ182" s="72"/>
      <c r="KA182" s="72"/>
      <c r="KB182" s="72"/>
      <c r="KC182" s="71"/>
      <c r="KD182" s="71"/>
      <c r="KE182" s="71"/>
      <c r="KF182" s="71"/>
      <c r="KG182" s="71"/>
      <c r="KH182" s="71"/>
      <c r="KI182" s="71"/>
      <c r="KJ182" s="72"/>
      <c r="KK182" s="72"/>
      <c r="KL182" s="72"/>
      <c r="KM182" s="72"/>
      <c r="KN182" s="72"/>
      <c r="KO182" s="72"/>
      <c r="KP182" s="72"/>
      <c r="KQ182" s="72"/>
      <c r="KR182" s="72"/>
      <c r="KS182" s="71"/>
      <c r="KT182" s="71"/>
      <c r="KU182" s="71"/>
      <c r="KV182" s="71"/>
      <c r="KW182" s="71"/>
      <c r="KX182" s="71"/>
      <c r="KY182" s="71"/>
      <c r="KZ182" s="72"/>
      <c r="LA182" s="72"/>
      <c r="LB182" s="72"/>
      <c r="LC182" s="72"/>
      <c r="LD182" s="72"/>
      <c r="LE182" s="72"/>
      <c r="LF182" s="72"/>
      <c r="LG182" s="72"/>
      <c r="LH182" s="72"/>
      <c r="LI182" s="71"/>
      <c r="LJ182" s="71"/>
      <c r="LK182" s="71"/>
      <c r="LL182" s="71"/>
      <c r="LM182" s="71"/>
      <c r="LN182" s="71"/>
      <c r="LO182" s="71"/>
      <c r="LP182" s="72"/>
      <c r="LQ182" s="72"/>
      <c r="LR182" s="72"/>
      <c r="LS182" s="72"/>
      <c r="LT182" s="72"/>
      <c r="LU182" s="72"/>
      <c r="LV182" s="72"/>
      <c r="LW182" s="72"/>
      <c r="LX182" s="72"/>
      <c r="LY182" s="71"/>
      <c r="LZ182" s="71"/>
      <c r="MA182" s="71"/>
      <c r="MB182" s="71"/>
      <c r="MC182" s="71"/>
      <c r="MD182" s="71"/>
      <c r="ME182" s="71"/>
      <c r="MF182" s="72"/>
      <c r="MG182" s="72"/>
      <c r="MH182" s="72"/>
      <c r="MI182" s="72"/>
      <c r="MJ182" s="72"/>
      <c r="MK182" s="72"/>
      <c r="ML182" s="72"/>
      <c r="MM182" s="72"/>
      <c r="MN182" s="72"/>
      <c r="MO182" s="71"/>
      <c r="MP182" s="71"/>
      <c r="MQ182" s="71"/>
      <c r="MR182" s="71"/>
      <c r="MS182" s="71"/>
      <c r="MT182" s="71"/>
      <c r="MU182" s="71"/>
      <c r="MV182" s="72"/>
      <c r="MW182" s="72"/>
      <c r="MX182" s="72"/>
      <c r="MY182" s="72"/>
      <c r="MZ182" s="72"/>
      <c r="NA182" s="72"/>
      <c r="NB182" s="72"/>
      <c r="NC182" s="72"/>
      <c r="ND182" s="72"/>
      <c r="NE182" s="71"/>
      <c r="NF182" s="71"/>
      <c r="NG182" s="71"/>
      <c r="NH182" s="71"/>
      <c r="NI182" s="71"/>
      <c r="NJ182" s="71"/>
      <c r="NK182" s="71"/>
      <c r="NL182" s="72"/>
      <c r="NM182" s="72"/>
      <c r="NN182" s="72"/>
      <c r="NO182" s="72"/>
      <c r="NP182" s="72"/>
      <c r="NQ182" s="72"/>
      <c r="NR182" s="72"/>
      <c r="NS182" s="72"/>
      <c r="NT182" s="72"/>
      <c r="NU182" s="71"/>
      <c r="NV182" s="71"/>
      <c r="NW182" s="71"/>
      <c r="NX182" s="71"/>
      <c r="NY182" s="71"/>
      <c r="NZ182" s="71"/>
      <c r="OA182" s="71"/>
      <c r="OB182" s="72"/>
      <c r="OC182" s="72"/>
      <c r="OD182" s="72"/>
      <c r="OE182" s="72"/>
      <c r="OF182" s="72"/>
      <c r="OG182" s="72"/>
      <c r="OH182" s="72"/>
      <c r="OI182" s="72"/>
      <c r="OJ182" s="72"/>
      <c r="OK182" s="71"/>
      <c r="OL182" s="71"/>
      <c r="OM182" s="71"/>
      <c r="ON182" s="71"/>
      <c r="OO182" s="71"/>
      <c r="OP182" s="71"/>
      <c r="OQ182" s="71"/>
      <c r="OR182" s="72"/>
      <c r="OS182" s="72"/>
      <c r="OT182" s="72"/>
      <c r="OU182" s="72"/>
      <c r="OV182" s="72"/>
      <c r="OW182" s="72"/>
      <c r="OX182" s="72"/>
      <c r="OY182" s="72"/>
      <c r="OZ182" s="72"/>
      <c r="PA182" s="71"/>
      <c r="PB182" s="71"/>
      <c r="PC182" s="71"/>
      <c r="PD182" s="71"/>
      <c r="PE182" s="71"/>
      <c r="PF182" s="71"/>
      <c r="PG182" s="71"/>
      <c r="PH182" s="72"/>
      <c r="PI182" s="72"/>
      <c r="PJ182" s="72"/>
      <c r="PK182" s="72"/>
      <c r="PL182" s="72"/>
      <c r="PM182" s="72"/>
      <c r="PN182" s="72"/>
      <c r="PO182" s="72"/>
      <c r="PP182" s="72"/>
      <c r="PQ182" s="71"/>
      <c r="PR182" s="71"/>
      <c r="PS182" s="71"/>
      <c r="PT182" s="71"/>
      <c r="PU182" s="71"/>
      <c r="PV182" s="71"/>
      <c r="PW182" s="71"/>
      <c r="PX182" s="72"/>
      <c r="PY182" s="72"/>
      <c r="PZ182" s="72"/>
      <c r="QA182" s="72"/>
      <c r="QB182" s="72"/>
      <c r="QC182" s="72"/>
      <c r="QD182" s="72"/>
      <c r="QE182" s="72"/>
      <c r="QF182" s="72"/>
      <c r="QG182" s="71"/>
      <c r="QH182" s="71"/>
      <c r="QI182" s="71"/>
      <c r="QJ182" s="71"/>
      <c r="QK182" s="71"/>
      <c r="QL182" s="71"/>
      <c r="QM182" s="71"/>
      <c r="QN182" s="72"/>
      <c r="QO182" s="72"/>
      <c r="QP182" s="72"/>
      <c r="QQ182" s="72"/>
      <c r="QR182" s="72"/>
      <c r="QS182" s="72"/>
      <c r="QT182" s="72"/>
      <c r="QU182" s="72"/>
      <c r="QV182" s="72"/>
      <c r="QW182" s="71"/>
      <c r="QX182" s="71"/>
      <c r="QY182" s="71"/>
      <c r="QZ182" s="71"/>
      <c r="RA182" s="71"/>
      <c r="RB182" s="71"/>
      <c r="RC182" s="71"/>
      <c r="RD182" s="72"/>
      <c r="RE182" s="72"/>
      <c r="RF182" s="72"/>
      <c r="RG182" s="72"/>
      <c r="RH182" s="72"/>
      <c r="RI182" s="72"/>
      <c r="RJ182" s="72"/>
      <c r="RK182" s="72"/>
      <c r="RL182" s="72"/>
      <c r="RM182" s="71"/>
      <c r="RN182" s="71"/>
      <c r="RO182" s="71"/>
      <c r="RP182" s="71"/>
      <c r="RQ182" s="71"/>
      <c r="RR182" s="71"/>
      <c r="RS182" s="71"/>
      <c r="RT182" s="72"/>
      <c r="RU182" s="72"/>
      <c r="RV182" s="72"/>
      <c r="RW182" s="72"/>
      <c r="RX182" s="72"/>
      <c r="RY182" s="72"/>
      <c r="RZ182" s="72"/>
      <c r="SA182" s="72"/>
      <c r="SB182" s="72"/>
      <c r="SC182" s="71"/>
      <c r="SD182" s="71"/>
      <c r="SE182" s="71"/>
      <c r="SF182" s="71"/>
      <c r="SG182" s="71"/>
      <c r="SH182" s="71"/>
      <c r="SI182" s="71"/>
      <c r="SJ182" s="72"/>
      <c r="SK182" s="72"/>
      <c r="SL182" s="72"/>
      <c r="SM182" s="72"/>
      <c r="SN182" s="72"/>
      <c r="SO182" s="72"/>
      <c r="SP182" s="72"/>
      <c r="SQ182" s="72"/>
      <c r="SR182" s="72"/>
      <c r="SS182" s="71"/>
      <c r="ST182" s="71"/>
      <c r="SU182" s="71"/>
      <c r="SV182" s="71"/>
      <c r="SW182" s="71"/>
      <c r="SX182" s="71"/>
      <c r="SY182" s="71"/>
      <c r="SZ182" s="72"/>
      <c r="TA182" s="72"/>
      <c r="TB182" s="72"/>
      <c r="TC182" s="72"/>
      <c r="TD182" s="72"/>
      <c r="TE182" s="72"/>
      <c r="TF182" s="72"/>
      <c r="TG182" s="72"/>
      <c r="TH182" s="72"/>
      <c r="TI182" s="71"/>
      <c r="TJ182" s="71"/>
      <c r="TK182" s="71"/>
      <c r="TL182" s="71"/>
      <c r="TM182" s="71"/>
      <c r="TN182" s="71"/>
      <c r="TO182" s="71"/>
      <c r="TP182" s="72"/>
      <c r="TQ182" s="72"/>
      <c r="TR182" s="72"/>
      <c r="TS182" s="72"/>
      <c r="TT182" s="72"/>
      <c r="TU182" s="72"/>
      <c r="TV182" s="72"/>
      <c r="TW182" s="72"/>
      <c r="TX182" s="72"/>
      <c r="TY182" s="71"/>
      <c r="TZ182" s="71"/>
      <c r="UA182" s="71"/>
      <c r="UB182" s="71"/>
      <c r="UC182" s="71"/>
      <c r="UD182" s="71"/>
      <c r="UE182" s="71"/>
      <c r="UF182" s="72"/>
      <c r="UG182" s="72"/>
      <c r="UH182" s="72"/>
      <c r="UI182" s="72"/>
      <c r="UJ182" s="72"/>
      <c r="UK182" s="72"/>
      <c r="UL182" s="72"/>
      <c r="UM182" s="72"/>
      <c r="UN182" s="72"/>
      <c r="UO182" s="71"/>
      <c r="UP182" s="71"/>
      <c r="UQ182" s="71"/>
      <c r="UR182" s="71"/>
      <c r="US182" s="71"/>
      <c r="UT182" s="71"/>
      <c r="UU182" s="71"/>
      <c r="UV182" s="72"/>
      <c r="UW182" s="72"/>
      <c r="UX182" s="72"/>
      <c r="UY182" s="72"/>
      <c r="UZ182" s="72"/>
      <c r="VA182" s="72"/>
      <c r="VB182" s="72"/>
      <c r="VC182" s="72"/>
      <c r="VD182" s="72"/>
      <c r="VE182" s="71"/>
      <c r="VF182" s="71"/>
      <c r="VG182" s="71"/>
      <c r="VH182" s="71"/>
      <c r="VI182" s="71"/>
      <c r="VJ182" s="71"/>
      <c r="VK182" s="71"/>
      <c r="VL182" s="72"/>
      <c r="VM182" s="72"/>
      <c r="VN182" s="72"/>
      <c r="VO182" s="72"/>
      <c r="VP182" s="72"/>
      <c r="VQ182" s="72"/>
      <c r="VR182" s="72"/>
      <c r="VS182" s="72"/>
      <c r="VT182" s="72"/>
      <c r="VU182" s="71"/>
      <c r="VV182" s="71"/>
      <c r="VW182" s="71"/>
      <c r="VX182" s="71"/>
      <c r="VY182" s="71"/>
      <c r="VZ182" s="71"/>
      <c r="WA182" s="71"/>
      <c r="WB182" s="72"/>
      <c r="WC182" s="72"/>
      <c r="WD182" s="72"/>
      <c r="WE182" s="72"/>
      <c r="WF182" s="72"/>
      <c r="WG182" s="72"/>
      <c r="WH182" s="72"/>
      <c r="WI182" s="72"/>
      <c r="WJ182" s="72"/>
      <c r="WK182" s="71"/>
      <c r="WL182" s="71"/>
      <c r="WM182" s="71"/>
      <c r="WN182" s="71"/>
      <c r="WO182" s="71"/>
      <c r="WP182" s="71"/>
      <c r="WQ182" s="71"/>
      <c r="WR182" s="72"/>
      <c r="WS182" s="72"/>
      <c r="WT182" s="72"/>
      <c r="WU182" s="72"/>
      <c r="WV182" s="72"/>
      <c r="WW182" s="72"/>
      <c r="WX182" s="72"/>
      <c r="WY182" s="72"/>
      <c r="WZ182" s="72"/>
      <c r="XA182" s="71"/>
      <c r="XB182" s="71"/>
      <c r="XC182" s="71"/>
      <c r="XD182" s="71"/>
      <c r="XE182" s="71"/>
      <c r="XF182" s="71"/>
      <c r="XG182" s="71"/>
      <c r="XH182" s="72"/>
      <c r="XI182" s="72"/>
      <c r="XJ182" s="72"/>
      <c r="XK182" s="72"/>
      <c r="XL182" s="72"/>
      <c r="XM182" s="72"/>
      <c r="XN182" s="72"/>
      <c r="XO182" s="72"/>
      <c r="XP182" s="72"/>
      <c r="XQ182" s="71"/>
      <c r="XR182" s="71"/>
      <c r="XS182" s="71"/>
      <c r="XT182" s="71"/>
      <c r="XU182" s="71"/>
      <c r="XV182" s="71"/>
      <c r="XW182" s="71"/>
      <c r="XX182" s="72"/>
      <c r="XY182" s="72"/>
      <c r="XZ182" s="72"/>
      <c r="YA182" s="72"/>
      <c r="YB182" s="72"/>
      <c r="YC182" s="72"/>
      <c r="YD182" s="72"/>
      <c r="YE182" s="72"/>
      <c r="YF182" s="72"/>
      <c r="YG182" s="71"/>
      <c r="YH182" s="71"/>
      <c r="YI182" s="71"/>
      <c r="YJ182" s="71"/>
      <c r="YK182" s="71"/>
      <c r="YL182" s="71"/>
      <c r="YM182" s="71"/>
      <c r="YN182" s="72"/>
      <c r="YO182" s="72"/>
      <c r="YP182" s="72"/>
      <c r="YQ182" s="72"/>
      <c r="YR182" s="72"/>
      <c r="YS182" s="72"/>
      <c r="YT182" s="72"/>
      <c r="YU182" s="72"/>
      <c r="YV182" s="72"/>
      <c r="YW182" s="71"/>
      <c r="YX182" s="71"/>
      <c r="YY182" s="71"/>
      <c r="YZ182" s="71"/>
      <c r="ZA182" s="71"/>
      <c r="ZB182" s="71"/>
      <c r="ZC182" s="71"/>
      <c r="ZD182" s="72"/>
      <c r="ZE182" s="72"/>
      <c r="ZF182" s="72"/>
      <c r="ZG182" s="72"/>
      <c r="ZH182" s="72"/>
      <c r="ZI182" s="72"/>
      <c r="ZJ182" s="72"/>
      <c r="ZK182" s="72"/>
      <c r="ZL182" s="72"/>
      <c r="ZM182" s="71"/>
      <c r="ZN182" s="71"/>
      <c r="ZO182" s="71"/>
      <c r="ZP182" s="71"/>
      <c r="ZQ182" s="71"/>
      <c r="ZR182" s="71"/>
      <c r="ZS182" s="71"/>
      <c r="ZT182" s="72"/>
      <c r="ZU182" s="72"/>
      <c r="ZV182" s="72"/>
      <c r="ZW182" s="72"/>
      <c r="ZX182" s="72"/>
      <c r="ZY182" s="72"/>
      <c r="ZZ182" s="72"/>
      <c r="AAA182" s="72"/>
      <c r="AAB182" s="72"/>
      <c r="AAC182" s="71"/>
      <c r="AAD182" s="71"/>
      <c r="AAE182" s="71"/>
      <c r="AAF182" s="71"/>
      <c r="AAG182" s="71"/>
      <c r="AAH182" s="71"/>
      <c r="AAI182" s="71"/>
      <c r="AAJ182" s="72"/>
      <c r="AAK182" s="72"/>
      <c r="AAL182" s="72"/>
      <c r="AAM182" s="72"/>
      <c r="AAN182" s="72"/>
      <c r="AAO182" s="72"/>
      <c r="AAP182" s="72"/>
      <c r="AAQ182" s="72"/>
      <c r="AAR182" s="72"/>
      <c r="AAS182" s="71"/>
      <c r="AAT182" s="71"/>
      <c r="AAU182" s="71"/>
      <c r="AAV182" s="71"/>
      <c r="AAW182" s="71"/>
      <c r="AAX182" s="71"/>
      <c r="AAY182" s="71"/>
      <c r="AAZ182" s="72"/>
      <c r="ABA182" s="72"/>
      <c r="ABB182" s="72"/>
      <c r="ABC182" s="72"/>
      <c r="ABD182" s="72"/>
      <c r="ABE182" s="72"/>
      <c r="ABF182" s="72"/>
      <c r="ABG182" s="72"/>
      <c r="ABH182" s="72"/>
      <c r="ABI182" s="71"/>
      <c r="ABJ182" s="71"/>
      <c r="ABK182" s="71"/>
      <c r="ABL182" s="71"/>
      <c r="ABM182" s="71"/>
      <c r="ABN182" s="71"/>
      <c r="ABO182" s="71"/>
      <c r="ABP182" s="72"/>
      <c r="ABQ182" s="72"/>
      <c r="ABR182" s="72"/>
      <c r="ABS182" s="72"/>
      <c r="ABT182" s="72"/>
      <c r="ABU182" s="72"/>
      <c r="ABV182" s="72"/>
      <c r="ABW182" s="72"/>
      <c r="ABX182" s="72"/>
      <c r="ABY182" s="71"/>
      <c r="ABZ182" s="71"/>
      <c r="ACA182" s="71"/>
      <c r="ACB182" s="71"/>
      <c r="ACC182" s="71"/>
      <c r="ACD182" s="71"/>
      <c r="ACE182" s="71"/>
      <c r="ACF182" s="72"/>
      <c r="ACG182" s="72"/>
      <c r="ACH182" s="72"/>
      <c r="ACI182" s="72"/>
      <c r="ACJ182" s="72"/>
      <c r="ACK182" s="72"/>
      <c r="ACL182" s="72"/>
      <c r="ACM182" s="72"/>
      <c r="ACN182" s="72"/>
      <c r="ACO182" s="71"/>
      <c r="ACP182" s="71"/>
      <c r="ACQ182" s="71"/>
      <c r="ACR182" s="71"/>
      <c r="ACS182" s="71"/>
      <c r="ACT182" s="71"/>
      <c r="ACU182" s="71"/>
      <c r="ACV182" s="72"/>
      <c r="ACW182" s="72"/>
      <c r="ACX182" s="72"/>
      <c r="ACY182" s="72"/>
      <c r="ACZ182" s="72"/>
      <c r="ADA182" s="72"/>
      <c r="ADB182" s="72"/>
      <c r="ADC182" s="72"/>
      <c r="ADD182" s="72"/>
      <c r="ADE182" s="71"/>
      <c r="ADF182" s="71"/>
      <c r="ADG182" s="71"/>
      <c r="ADH182" s="71"/>
      <c r="ADI182" s="71"/>
      <c r="ADJ182" s="71"/>
      <c r="ADK182" s="71"/>
      <c r="ADL182" s="72"/>
      <c r="ADM182" s="72"/>
      <c r="ADN182" s="72"/>
      <c r="ADO182" s="72"/>
      <c r="ADP182" s="72"/>
      <c r="ADQ182" s="72"/>
      <c r="ADR182" s="72"/>
      <c r="ADS182" s="72"/>
      <c r="ADT182" s="72"/>
      <c r="ADU182" s="71"/>
      <c r="ADV182" s="71"/>
      <c r="ADW182" s="71"/>
      <c r="ADX182" s="71"/>
      <c r="ADY182" s="71"/>
      <c r="ADZ182" s="71"/>
      <c r="AEA182" s="71"/>
      <c r="AEB182" s="72"/>
      <c r="AEC182" s="72"/>
      <c r="AED182" s="72"/>
      <c r="AEE182" s="72"/>
      <c r="AEF182" s="72"/>
      <c r="AEG182" s="72"/>
      <c r="AEH182" s="72"/>
      <c r="AEI182" s="72"/>
      <c r="AEJ182" s="72"/>
      <c r="AEK182" s="71"/>
      <c r="AEL182" s="71"/>
      <c r="AEM182" s="71"/>
      <c r="AEN182" s="71"/>
      <c r="AEO182" s="71"/>
      <c r="AEP182" s="71"/>
      <c r="AEQ182" s="71"/>
      <c r="AER182" s="72"/>
      <c r="AES182" s="72"/>
      <c r="AET182" s="72"/>
      <c r="AEU182" s="72"/>
      <c r="AEV182" s="72"/>
      <c r="AEW182" s="72"/>
      <c r="AEX182" s="72"/>
      <c r="AEY182" s="72"/>
      <c r="AEZ182" s="72"/>
      <c r="AFA182" s="71"/>
      <c r="AFB182" s="71"/>
      <c r="AFC182" s="71"/>
      <c r="AFD182" s="71"/>
      <c r="AFE182" s="71"/>
      <c r="AFF182" s="71"/>
      <c r="AFG182" s="71"/>
      <c r="AFH182" s="72"/>
      <c r="AFI182" s="72"/>
      <c r="AFJ182" s="72"/>
      <c r="AFK182" s="72"/>
      <c r="AFL182" s="72"/>
      <c r="AFM182" s="72"/>
      <c r="AFN182" s="72"/>
      <c r="AFO182" s="72"/>
      <c r="AFP182" s="72"/>
      <c r="AFQ182" s="71"/>
      <c r="AFR182" s="71"/>
      <c r="AFS182" s="71"/>
      <c r="AFT182" s="71"/>
      <c r="AFU182" s="71"/>
      <c r="AFV182" s="71"/>
      <c r="AFW182" s="71"/>
      <c r="AFX182" s="72"/>
      <c r="AFY182" s="72"/>
      <c r="AFZ182" s="72"/>
      <c r="AGA182" s="72"/>
      <c r="AGB182" s="72"/>
      <c r="AGC182" s="72"/>
      <c r="AGD182" s="72"/>
      <c r="AGE182" s="72"/>
      <c r="AGF182" s="72"/>
      <c r="AGG182" s="71"/>
      <c r="AGH182" s="71"/>
      <c r="AGI182" s="71"/>
      <c r="AGJ182" s="71"/>
      <c r="AGK182" s="71"/>
      <c r="AGL182" s="71"/>
      <c r="AGM182" s="71"/>
      <c r="AGN182" s="72"/>
      <c r="AGO182" s="72"/>
      <c r="AGP182" s="72"/>
      <c r="AGQ182" s="72"/>
      <c r="AGR182" s="72"/>
      <c r="AGS182" s="72"/>
      <c r="AGT182" s="72"/>
      <c r="AGU182" s="72"/>
      <c r="AGV182" s="72"/>
      <c r="AGW182" s="71"/>
      <c r="AGX182" s="71"/>
      <c r="AGY182" s="71"/>
      <c r="AGZ182" s="71"/>
      <c r="AHA182" s="71"/>
      <c r="AHB182" s="71"/>
      <c r="AHC182" s="71"/>
      <c r="AHD182" s="72"/>
      <c r="AHE182" s="72"/>
      <c r="AHF182" s="72"/>
      <c r="AHG182" s="72"/>
      <c r="AHH182" s="72"/>
      <c r="AHI182" s="72"/>
      <c r="AHJ182" s="72"/>
      <c r="AHK182" s="72"/>
      <c r="AHL182" s="72"/>
      <c r="AHM182" s="71"/>
      <c r="AHN182" s="71"/>
      <c r="AHO182" s="71"/>
      <c r="AHP182" s="71"/>
      <c r="AHQ182" s="71"/>
      <c r="AHR182" s="71"/>
      <c r="AHS182" s="71"/>
      <c r="AHT182" s="72"/>
      <c r="AHU182" s="72"/>
      <c r="AHV182" s="72"/>
      <c r="AHW182" s="72"/>
      <c r="AHX182" s="72"/>
      <c r="AHY182" s="72"/>
      <c r="AHZ182" s="72"/>
      <c r="AIA182" s="72"/>
      <c r="AIB182" s="72"/>
      <c r="AIC182" s="71"/>
      <c r="AID182" s="71"/>
      <c r="AIE182" s="71"/>
      <c r="AIF182" s="71"/>
      <c r="AIG182" s="71"/>
      <c r="AIH182" s="71"/>
      <c r="AII182" s="71"/>
      <c r="AIJ182" s="72"/>
      <c r="AIK182" s="72"/>
      <c r="AIL182" s="72"/>
      <c r="AIM182" s="72"/>
      <c r="AIN182" s="72"/>
      <c r="AIO182" s="72"/>
      <c r="AIP182" s="72"/>
      <c r="AIQ182" s="72"/>
      <c r="AIR182" s="72"/>
      <c r="AIS182" s="71"/>
      <c r="AIT182" s="71"/>
      <c r="AIU182" s="71"/>
      <c r="AIV182" s="71"/>
      <c r="AIW182" s="71"/>
      <c r="AIX182" s="71"/>
      <c r="AIY182" s="71"/>
      <c r="AIZ182" s="72"/>
      <c r="AJA182" s="72"/>
      <c r="AJB182" s="72"/>
      <c r="AJC182" s="72"/>
      <c r="AJD182" s="72"/>
      <c r="AJE182" s="72"/>
      <c r="AJF182" s="72"/>
      <c r="AJG182" s="72"/>
      <c r="AJH182" s="72"/>
      <c r="AJI182" s="71"/>
      <c r="AJJ182" s="71"/>
      <c r="AJK182" s="71"/>
      <c r="AJL182" s="71"/>
      <c r="AJM182" s="71"/>
      <c r="AJN182" s="71"/>
      <c r="AJO182" s="71"/>
      <c r="AJP182" s="72"/>
      <c r="AJQ182" s="72"/>
      <c r="AJR182" s="72"/>
      <c r="AJS182" s="72"/>
      <c r="AJT182" s="72"/>
      <c r="AJU182" s="72"/>
      <c r="AJV182" s="72"/>
      <c r="AJW182" s="72"/>
      <c r="AJX182" s="72"/>
      <c r="AJY182" s="71"/>
      <c r="AJZ182" s="71"/>
      <c r="AKA182" s="71"/>
      <c r="AKB182" s="71"/>
      <c r="AKC182" s="71"/>
      <c r="AKD182" s="71"/>
      <c r="AKE182" s="71"/>
      <c r="AKF182" s="72"/>
      <c r="AKG182" s="72"/>
      <c r="AKH182" s="72"/>
      <c r="AKI182" s="72"/>
      <c r="AKJ182" s="72"/>
      <c r="AKK182" s="72"/>
      <c r="AKL182" s="72"/>
      <c r="AKM182" s="72"/>
      <c r="AKN182" s="72"/>
      <c r="AKO182" s="71"/>
      <c r="AKP182" s="71"/>
      <c r="AKQ182" s="71"/>
      <c r="AKR182" s="71"/>
      <c r="AKS182" s="71"/>
      <c r="AKT182" s="71"/>
      <c r="AKU182" s="71"/>
      <c r="AKV182" s="72"/>
      <c r="AKW182" s="72"/>
      <c r="AKX182" s="72"/>
      <c r="AKY182" s="72"/>
      <c r="AKZ182" s="72"/>
      <c r="ALA182" s="72"/>
      <c r="ALB182" s="72"/>
      <c r="ALC182" s="72"/>
      <c r="ALD182" s="72"/>
      <c r="ALE182" s="71"/>
      <c r="ALF182" s="71"/>
      <c r="ALG182" s="71"/>
      <c r="ALH182" s="71"/>
      <c r="ALI182" s="71"/>
      <c r="ALJ182" s="71"/>
      <c r="ALK182" s="71"/>
      <c r="ALL182" s="72"/>
      <c r="ALM182" s="72"/>
      <c r="ALN182" s="72"/>
      <c r="ALO182" s="72"/>
      <c r="ALP182" s="72"/>
      <c r="ALQ182" s="72"/>
      <c r="ALR182" s="72"/>
      <c r="ALS182" s="72"/>
      <c r="ALT182" s="72"/>
      <c r="ALU182" s="71"/>
      <c r="ALV182" s="71"/>
      <c r="ALW182" s="71"/>
      <c r="ALX182" s="71"/>
      <c r="ALY182" s="71"/>
      <c r="ALZ182" s="71"/>
      <c r="AMA182" s="71"/>
      <c r="AMB182" s="72"/>
      <c r="AMC182" s="72"/>
      <c r="AMD182" s="72"/>
      <c r="AME182" s="72"/>
      <c r="AMF182" s="72"/>
      <c r="AMG182" s="72"/>
      <c r="AMH182" s="72"/>
      <c r="AMI182" s="72"/>
      <c r="AMJ182" s="72"/>
      <c r="AMK182" s="71"/>
      <c r="AML182" s="71"/>
      <c r="AMM182" s="71"/>
      <c r="AMN182" s="71"/>
      <c r="AMO182" s="71"/>
      <c r="AMP182" s="71"/>
      <c r="AMQ182" s="71"/>
      <c r="AMR182" s="72"/>
      <c r="AMS182" s="72"/>
      <c r="AMT182" s="72"/>
      <c r="AMU182" s="72"/>
      <c r="AMV182" s="72"/>
      <c r="AMW182" s="72"/>
      <c r="AMX182" s="72"/>
      <c r="AMY182" s="72"/>
      <c r="AMZ182" s="72"/>
      <c r="ANA182" s="71"/>
      <c r="ANB182" s="71"/>
      <c r="ANC182" s="71"/>
      <c r="AND182" s="71"/>
      <c r="ANE182" s="71"/>
      <c r="ANF182" s="71"/>
      <c r="ANG182" s="71"/>
      <c r="ANH182" s="72"/>
      <c r="ANI182" s="72"/>
      <c r="ANJ182" s="72"/>
      <c r="ANK182" s="72"/>
      <c r="ANL182" s="72"/>
      <c r="ANM182" s="72"/>
      <c r="ANN182" s="72"/>
      <c r="ANO182" s="72"/>
      <c r="ANP182" s="72"/>
      <c r="ANQ182" s="71"/>
      <c r="ANR182" s="71"/>
      <c r="ANS182" s="71"/>
      <c r="ANT182" s="71"/>
      <c r="ANU182" s="71"/>
      <c r="ANV182" s="71"/>
      <c r="ANW182" s="71"/>
      <c r="ANX182" s="72"/>
      <c r="ANY182" s="72"/>
      <c r="ANZ182" s="72"/>
      <c r="AOA182" s="72"/>
      <c r="AOB182" s="72"/>
      <c r="AOC182" s="72"/>
      <c r="AOD182" s="72"/>
      <c r="AOE182" s="72"/>
      <c r="AOF182" s="72"/>
      <c r="AOG182" s="71"/>
      <c r="AOH182" s="71"/>
      <c r="AOI182" s="71"/>
      <c r="AOJ182" s="71"/>
      <c r="AOK182" s="71"/>
      <c r="AOL182" s="71"/>
      <c r="AOM182" s="71"/>
      <c r="AON182" s="72"/>
      <c r="AOO182" s="72"/>
      <c r="AOP182" s="72"/>
      <c r="AOQ182" s="72"/>
      <c r="AOR182" s="72"/>
      <c r="AOS182" s="72"/>
      <c r="AOT182" s="72"/>
      <c r="AOU182" s="72"/>
      <c r="AOV182" s="72"/>
      <c r="AOW182" s="71"/>
      <c r="AOX182" s="71"/>
      <c r="AOY182" s="71"/>
      <c r="AOZ182" s="71"/>
      <c r="APA182" s="71"/>
      <c r="APB182" s="71"/>
      <c r="APC182" s="71"/>
      <c r="APD182" s="72"/>
      <c r="APE182" s="72"/>
      <c r="APF182" s="72"/>
      <c r="APG182" s="72"/>
      <c r="APH182" s="72"/>
      <c r="API182" s="72"/>
      <c r="APJ182" s="72"/>
      <c r="APK182" s="72"/>
      <c r="APL182" s="72"/>
      <c r="APM182" s="71"/>
      <c r="APN182" s="71"/>
      <c r="APO182" s="71"/>
      <c r="APP182" s="71"/>
      <c r="APQ182" s="71"/>
      <c r="APR182" s="71"/>
      <c r="APS182" s="71"/>
      <c r="APT182" s="72"/>
      <c r="APU182" s="72"/>
      <c r="APV182" s="72"/>
      <c r="APW182" s="72"/>
      <c r="APX182" s="72"/>
      <c r="APY182" s="72"/>
      <c r="APZ182" s="72"/>
      <c r="AQA182" s="72"/>
      <c r="AQB182" s="72"/>
      <c r="AQC182" s="71"/>
      <c r="AQD182" s="71"/>
      <c r="AQE182" s="71"/>
      <c r="AQF182" s="71"/>
      <c r="AQG182" s="71"/>
      <c r="AQH182" s="71"/>
      <c r="AQI182" s="71"/>
      <c r="AQJ182" s="72"/>
      <c r="AQK182" s="72"/>
      <c r="AQL182" s="72"/>
      <c r="AQM182" s="72"/>
      <c r="AQN182" s="72"/>
      <c r="AQO182" s="72"/>
      <c r="AQP182" s="72"/>
      <c r="AQQ182" s="72"/>
      <c r="AQR182" s="72"/>
      <c r="AQS182" s="71"/>
      <c r="AQT182" s="71"/>
      <c r="AQU182" s="71"/>
      <c r="AQV182" s="71"/>
      <c r="AQW182" s="71"/>
      <c r="AQX182" s="71"/>
      <c r="AQY182" s="71"/>
      <c r="AQZ182" s="72"/>
      <c r="ARA182" s="72"/>
      <c r="ARB182" s="72"/>
      <c r="ARC182" s="72"/>
      <c r="ARD182" s="72"/>
      <c r="ARE182" s="72"/>
      <c r="ARF182" s="72"/>
      <c r="ARG182" s="72"/>
      <c r="ARH182" s="72"/>
      <c r="ARI182" s="71"/>
      <c r="ARJ182" s="71"/>
      <c r="ARK182" s="71"/>
      <c r="ARL182" s="71"/>
      <c r="ARM182" s="71"/>
      <c r="ARN182" s="71"/>
      <c r="ARO182" s="71"/>
      <c r="ARP182" s="72"/>
      <c r="ARQ182" s="72"/>
      <c r="ARR182" s="72"/>
      <c r="ARS182" s="72"/>
      <c r="ART182" s="72"/>
      <c r="ARU182" s="72"/>
      <c r="ARV182" s="72"/>
      <c r="ARW182" s="72"/>
      <c r="ARX182" s="72"/>
      <c r="ARY182" s="71"/>
      <c r="ARZ182" s="71"/>
      <c r="ASA182" s="71"/>
      <c r="ASB182" s="71"/>
      <c r="ASC182" s="71"/>
      <c r="ASD182" s="71"/>
      <c r="ASE182" s="71"/>
      <c r="ASF182" s="72"/>
      <c r="ASG182" s="72"/>
      <c r="ASH182" s="72"/>
      <c r="ASI182" s="72"/>
      <c r="ASJ182" s="72"/>
      <c r="ASK182" s="72"/>
      <c r="ASL182" s="72"/>
      <c r="ASM182" s="72"/>
      <c r="ASN182" s="72"/>
      <c r="ASO182" s="71"/>
      <c r="ASP182" s="71"/>
      <c r="ASQ182" s="71"/>
      <c r="ASR182" s="71"/>
      <c r="ASS182" s="71"/>
      <c r="AST182" s="71"/>
      <c r="ASU182" s="71"/>
      <c r="ASV182" s="72"/>
      <c r="ASW182" s="72"/>
      <c r="ASX182" s="72"/>
      <c r="ASY182" s="72"/>
      <c r="ASZ182" s="72"/>
      <c r="ATA182" s="72"/>
      <c r="ATB182" s="72"/>
      <c r="ATC182" s="72"/>
      <c r="ATD182" s="72"/>
      <c r="ATE182" s="71"/>
      <c r="ATF182" s="71"/>
      <c r="ATG182" s="71"/>
      <c r="ATH182" s="71"/>
      <c r="ATI182" s="71"/>
      <c r="ATJ182" s="71"/>
      <c r="ATK182" s="71"/>
      <c r="ATL182" s="72"/>
      <c r="ATM182" s="72"/>
      <c r="ATN182" s="72"/>
      <c r="ATO182" s="72"/>
      <c r="ATP182" s="72"/>
      <c r="ATQ182" s="72"/>
      <c r="ATR182" s="72"/>
      <c r="ATS182" s="72"/>
      <c r="ATT182" s="72"/>
      <c r="ATU182" s="71"/>
      <c r="ATV182" s="71"/>
      <c r="ATW182" s="71"/>
      <c r="ATX182" s="71"/>
      <c r="ATY182" s="71"/>
      <c r="ATZ182" s="71"/>
      <c r="AUA182" s="71"/>
      <c r="AUB182" s="72"/>
      <c r="AUC182" s="72"/>
      <c r="AUD182" s="72"/>
      <c r="AUE182" s="72"/>
      <c r="AUF182" s="72"/>
      <c r="AUG182" s="72"/>
      <c r="AUH182" s="72"/>
      <c r="AUI182" s="72"/>
      <c r="AUJ182" s="72"/>
      <c r="AUK182" s="71"/>
      <c r="AUL182" s="71"/>
      <c r="AUM182" s="71"/>
      <c r="AUN182" s="71"/>
      <c r="AUO182" s="71"/>
      <c r="AUP182" s="71"/>
      <c r="AUQ182" s="71"/>
      <c r="AUR182" s="72"/>
      <c r="AUS182" s="72"/>
      <c r="AUT182" s="72"/>
      <c r="AUU182" s="72"/>
      <c r="AUV182" s="72"/>
      <c r="AUW182" s="72"/>
      <c r="AUX182" s="72"/>
      <c r="AUY182" s="72"/>
      <c r="AUZ182" s="72"/>
      <c r="AVA182" s="71"/>
      <c r="AVB182" s="71"/>
      <c r="AVC182" s="71"/>
      <c r="AVD182" s="71"/>
      <c r="AVE182" s="71"/>
      <c r="AVF182" s="71"/>
      <c r="AVG182" s="71"/>
      <c r="AVH182" s="72"/>
      <c r="AVI182" s="72"/>
      <c r="AVJ182" s="72"/>
      <c r="AVK182" s="72"/>
      <c r="AVL182" s="72"/>
      <c r="AVM182" s="72"/>
      <c r="AVN182" s="72"/>
      <c r="AVO182" s="72"/>
      <c r="AVP182" s="72"/>
      <c r="AVQ182" s="71"/>
      <c r="AVR182" s="71"/>
      <c r="AVS182" s="71"/>
      <c r="AVT182" s="71"/>
      <c r="AVU182" s="71"/>
      <c r="AVV182" s="71"/>
      <c r="AVW182" s="71"/>
      <c r="AVX182" s="72"/>
      <c r="AVY182" s="72"/>
      <c r="AVZ182" s="72"/>
      <c r="AWA182" s="72"/>
      <c r="AWB182" s="72"/>
      <c r="AWC182" s="72"/>
      <c r="AWD182" s="72"/>
      <c r="AWE182" s="72"/>
      <c r="AWF182" s="72"/>
      <c r="AWG182" s="71"/>
      <c r="AWH182" s="71"/>
      <c r="AWI182" s="71"/>
      <c r="AWJ182" s="71"/>
      <c r="AWK182" s="71"/>
      <c r="AWL182" s="71"/>
      <c r="AWM182" s="71"/>
      <c r="AWN182" s="72"/>
      <c r="AWO182" s="72"/>
      <c r="AWP182" s="72"/>
      <c r="AWQ182" s="72"/>
      <c r="AWR182" s="72"/>
      <c r="AWS182" s="72"/>
      <c r="AWT182" s="72"/>
      <c r="AWU182" s="72"/>
      <c r="AWV182" s="72"/>
      <c r="AWW182" s="71"/>
      <c r="AWX182" s="71"/>
      <c r="AWY182" s="71"/>
      <c r="AWZ182" s="71"/>
      <c r="AXA182" s="71"/>
      <c r="AXB182" s="71"/>
      <c r="AXC182" s="71"/>
      <c r="AXD182" s="72"/>
      <c r="AXE182" s="72"/>
      <c r="AXF182" s="72"/>
      <c r="AXG182" s="72"/>
      <c r="AXH182" s="72"/>
      <c r="AXI182" s="72"/>
      <c r="AXJ182" s="72"/>
      <c r="AXK182" s="72"/>
      <c r="AXL182" s="72"/>
      <c r="AXM182" s="71"/>
      <c r="AXN182" s="71"/>
      <c r="AXO182" s="71"/>
      <c r="AXP182" s="71"/>
      <c r="AXQ182" s="71"/>
      <c r="AXR182" s="71"/>
      <c r="AXS182" s="71"/>
      <c r="AXT182" s="72"/>
      <c r="AXU182" s="72"/>
      <c r="AXV182" s="72"/>
      <c r="AXW182" s="72"/>
      <c r="AXX182" s="72"/>
      <c r="AXY182" s="72"/>
      <c r="AXZ182" s="72"/>
      <c r="AYA182" s="72"/>
      <c r="AYB182" s="72"/>
      <c r="AYC182" s="71"/>
      <c r="AYD182" s="71"/>
      <c r="AYE182" s="71"/>
      <c r="AYF182" s="71"/>
      <c r="AYG182" s="71"/>
      <c r="AYH182" s="71"/>
      <c r="AYI182" s="71"/>
      <c r="AYJ182" s="72"/>
      <c r="AYK182" s="72"/>
      <c r="AYL182" s="72"/>
      <c r="AYM182" s="72"/>
      <c r="AYN182" s="72"/>
      <c r="AYO182" s="72"/>
      <c r="AYP182" s="72"/>
      <c r="AYQ182" s="72"/>
      <c r="AYR182" s="72"/>
      <c r="AYS182" s="71"/>
      <c r="AYT182" s="71"/>
      <c r="AYU182" s="71"/>
      <c r="AYV182" s="71"/>
      <c r="AYW182" s="71"/>
      <c r="AYX182" s="71"/>
      <c r="AYY182" s="71"/>
      <c r="AYZ182" s="72"/>
      <c r="AZA182" s="72"/>
      <c r="AZB182" s="72"/>
      <c r="AZC182" s="72"/>
      <c r="AZD182" s="72"/>
      <c r="AZE182" s="72"/>
      <c r="AZF182" s="72"/>
      <c r="AZG182" s="72"/>
      <c r="AZH182" s="72"/>
      <c r="AZI182" s="71"/>
      <c r="AZJ182" s="71"/>
      <c r="AZK182" s="71"/>
      <c r="AZL182" s="71"/>
      <c r="AZM182" s="71"/>
      <c r="AZN182" s="71"/>
      <c r="AZO182" s="71"/>
      <c r="AZP182" s="72"/>
      <c r="AZQ182" s="72"/>
      <c r="AZR182" s="72"/>
      <c r="AZS182" s="72"/>
      <c r="AZT182" s="72"/>
      <c r="AZU182" s="72"/>
      <c r="AZV182" s="72"/>
      <c r="AZW182" s="72"/>
      <c r="AZX182" s="72"/>
      <c r="AZY182" s="71"/>
      <c r="AZZ182" s="71"/>
      <c r="BAA182" s="71"/>
      <c r="BAB182" s="71"/>
      <c r="BAC182" s="71"/>
      <c r="BAD182" s="71"/>
      <c r="BAE182" s="71"/>
      <c r="BAF182" s="72"/>
      <c r="BAG182" s="72"/>
      <c r="BAH182" s="72"/>
      <c r="BAI182" s="72"/>
      <c r="BAJ182" s="72"/>
      <c r="BAK182" s="72"/>
      <c r="BAL182" s="72"/>
      <c r="BAM182" s="72"/>
      <c r="BAN182" s="72"/>
      <c r="BAO182" s="71"/>
      <c r="BAP182" s="71"/>
      <c r="BAQ182" s="71"/>
      <c r="BAR182" s="71"/>
      <c r="BAS182" s="71"/>
      <c r="BAT182" s="71"/>
      <c r="BAU182" s="71"/>
      <c r="BAV182" s="72"/>
      <c r="BAW182" s="72"/>
      <c r="BAX182" s="72"/>
      <c r="BAY182" s="72"/>
      <c r="BAZ182" s="72"/>
      <c r="BBA182" s="72"/>
      <c r="BBB182" s="72"/>
      <c r="BBC182" s="72"/>
      <c r="BBD182" s="72"/>
      <c r="BBE182" s="71"/>
      <c r="BBF182" s="71"/>
      <c r="BBG182" s="71"/>
      <c r="BBH182" s="71"/>
      <c r="BBI182" s="71"/>
      <c r="BBJ182" s="71"/>
      <c r="BBK182" s="71"/>
      <c r="BBL182" s="72"/>
      <c r="BBM182" s="72"/>
      <c r="BBN182" s="72"/>
      <c r="BBO182" s="72"/>
      <c r="BBP182" s="72"/>
      <c r="BBQ182" s="72"/>
      <c r="BBR182" s="72"/>
      <c r="BBS182" s="72"/>
      <c r="BBT182" s="72"/>
      <c r="BBU182" s="71"/>
      <c r="BBV182" s="71"/>
      <c r="BBW182" s="71"/>
      <c r="BBX182" s="71"/>
      <c r="BBY182" s="71"/>
      <c r="BBZ182" s="71"/>
      <c r="BCA182" s="71"/>
      <c r="BCB182" s="72"/>
      <c r="BCC182" s="72"/>
      <c r="BCD182" s="72"/>
      <c r="BCE182" s="72"/>
      <c r="BCF182" s="72"/>
      <c r="BCG182" s="72"/>
      <c r="BCH182" s="72"/>
      <c r="BCI182" s="72"/>
      <c r="BCJ182" s="72"/>
      <c r="BCK182" s="71"/>
      <c r="BCL182" s="71"/>
      <c r="BCM182" s="71"/>
      <c r="BCN182" s="71"/>
      <c r="BCO182" s="71"/>
      <c r="BCP182" s="71"/>
      <c r="BCQ182" s="71"/>
      <c r="BCR182" s="72"/>
      <c r="BCS182" s="72"/>
      <c r="BCT182" s="72"/>
      <c r="BCU182" s="72"/>
      <c r="BCV182" s="72"/>
      <c r="BCW182" s="72"/>
      <c r="BCX182" s="72"/>
      <c r="BCY182" s="72"/>
      <c r="BCZ182" s="72"/>
      <c r="BDA182" s="71"/>
      <c r="BDB182" s="71"/>
      <c r="BDC182" s="71"/>
      <c r="BDD182" s="71"/>
      <c r="BDE182" s="71"/>
      <c r="BDF182" s="71"/>
      <c r="BDG182" s="71"/>
      <c r="BDH182" s="72"/>
      <c r="BDI182" s="72"/>
      <c r="BDJ182" s="72"/>
      <c r="BDK182" s="72"/>
      <c r="BDL182" s="72"/>
      <c r="BDM182" s="72"/>
      <c r="BDN182" s="72"/>
      <c r="BDO182" s="72"/>
      <c r="BDP182" s="72"/>
      <c r="BDQ182" s="71"/>
      <c r="BDR182" s="71"/>
      <c r="BDS182" s="71"/>
      <c r="BDT182" s="71"/>
      <c r="BDU182" s="71"/>
      <c r="BDV182" s="71"/>
      <c r="BDW182" s="71"/>
      <c r="BDX182" s="72"/>
      <c r="BDY182" s="72"/>
      <c r="BDZ182" s="72"/>
      <c r="BEA182" s="72"/>
      <c r="BEB182" s="72"/>
      <c r="BEC182" s="72"/>
      <c r="BED182" s="72"/>
      <c r="BEE182" s="72"/>
      <c r="BEF182" s="72"/>
      <c r="BEG182" s="71"/>
      <c r="BEH182" s="71"/>
      <c r="BEI182" s="71"/>
      <c r="BEJ182" s="71"/>
      <c r="BEK182" s="71"/>
      <c r="BEL182" s="71"/>
      <c r="BEM182" s="71"/>
      <c r="BEN182" s="72"/>
      <c r="BEO182" s="72"/>
      <c r="BEP182" s="72"/>
      <c r="BEQ182" s="72"/>
      <c r="BER182" s="72"/>
      <c r="BES182" s="72"/>
      <c r="BET182" s="72"/>
      <c r="BEU182" s="72"/>
      <c r="BEV182" s="72"/>
      <c r="BEW182" s="71"/>
      <c r="BEX182" s="71"/>
      <c r="BEY182" s="71"/>
      <c r="BEZ182" s="71"/>
      <c r="BFA182" s="71"/>
      <c r="BFB182" s="71"/>
      <c r="BFC182" s="71"/>
      <c r="BFD182" s="72"/>
      <c r="BFE182" s="72"/>
      <c r="BFF182" s="72"/>
      <c r="BFG182" s="72"/>
      <c r="BFH182" s="72"/>
      <c r="BFI182" s="72"/>
      <c r="BFJ182" s="72"/>
      <c r="BFK182" s="72"/>
      <c r="BFL182" s="72"/>
      <c r="BFM182" s="71"/>
      <c r="BFN182" s="71"/>
      <c r="BFO182" s="71"/>
      <c r="BFP182" s="71"/>
      <c r="BFQ182" s="71"/>
      <c r="BFR182" s="71"/>
      <c r="BFS182" s="71"/>
      <c r="BFT182" s="72"/>
      <c r="BFU182" s="72"/>
      <c r="BFV182" s="72"/>
      <c r="BFW182" s="72"/>
      <c r="BFX182" s="72"/>
      <c r="BFY182" s="72"/>
      <c r="BFZ182" s="72"/>
      <c r="BGA182" s="72"/>
      <c r="BGB182" s="72"/>
      <c r="BGC182" s="71"/>
      <c r="BGD182" s="71"/>
      <c r="BGE182" s="71"/>
      <c r="BGF182" s="71"/>
      <c r="BGG182" s="71"/>
      <c r="BGH182" s="71"/>
      <c r="BGI182" s="71"/>
      <c r="BGJ182" s="72"/>
      <c r="BGK182" s="72"/>
      <c r="BGL182" s="72"/>
      <c r="BGM182" s="72"/>
      <c r="BGN182" s="72"/>
      <c r="BGO182" s="72"/>
      <c r="BGP182" s="72"/>
      <c r="BGQ182" s="72"/>
      <c r="BGR182" s="72"/>
      <c r="BGS182" s="71"/>
      <c r="BGT182" s="71"/>
      <c r="BGU182" s="71"/>
      <c r="BGV182" s="71"/>
      <c r="BGW182" s="71"/>
      <c r="BGX182" s="71"/>
      <c r="BGY182" s="71"/>
      <c r="BGZ182" s="72"/>
      <c r="BHA182" s="72"/>
      <c r="BHB182" s="72"/>
      <c r="BHC182" s="72"/>
      <c r="BHD182" s="72"/>
      <c r="BHE182" s="72"/>
      <c r="BHF182" s="72"/>
      <c r="BHG182" s="72"/>
      <c r="BHH182" s="72"/>
      <c r="BHI182" s="71"/>
      <c r="BHJ182" s="71"/>
      <c r="BHK182" s="71"/>
      <c r="BHL182" s="71"/>
      <c r="BHM182" s="71"/>
      <c r="BHN182" s="71"/>
      <c r="BHO182" s="71"/>
      <c r="BHP182" s="72"/>
      <c r="BHQ182" s="72"/>
      <c r="BHR182" s="72"/>
      <c r="BHS182" s="72"/>
      <c r="BHT182" s="72"/>
      <c r="BHU182" s="72"/>
      <c r="BHV182" s="72"/>
      <c r="BHW182" s="72"/>
      <c r="BHX182" s="72"/>
      <c r="BHY182" s="71"/>
      <c r="BHZ182" s="71"/>
      <c r="BIA182" s="71"/>
      <c r="BIB182" s="71"/>
      <c r="BIC182" s="71"/>
      <c r="BID182" s="71"/>
      <c r="BIE182" s="71"/>
      <c r="BIF182" s="72"/>
      <c r="BIG182" s="72"/>
      <c r="BIH182" s="72"/>
      <c r="BII182" s="72"/>
      <c r="BIJ182" s="72"/>
      <c r="BIK182" s="72"/>
      <c r="BIL182" s="72"/>
      <c r="BIM182" s="72"/>
      <c r="BIN182" s="72"/>
      <c r="BIO182" s="71"/>
      <c r="BIP182" s="71"/>
      <c r="BIQ182" s="71"/>
      <c r="BIR182" s="71"/>
      <c r="BIS182" s="71"/>
      <c r="BIT182" s="71"/>
      <c r="BIU182" s="71"/>
      <c r="BIV182" s="72"/>
      <c r="BIW182" s="72"/>
      <c r="BIX182" s="72"/>
      <c r="BIY182" s="72"/>
      <c r="BIZ182" s="72"/>
      <c r="BJA182" s="72"/>
      <c r="BJB182" s="72"/>
      <c r="BJC182" s="72"/>
      <c r="BJD182" s="72"/>
      <c r="BJE182" s="71"/>
      <c r="BJF182" s="71"/>
      <c r="BJG182" s="71"/>
      <c r="BJH182" s="71"/>
      <c r="BJI182" s="71"/>
      <c r="BJJ182" s="71"/>
      <c r="BJK182" s="71"/>
      <c r="BJL182" s="72"/>
      <c r="BJM182" s="72"/>
      <c r="BJN182" s="72"/>
      <c r="BJO182" s="72"/>
      <c r="BJP182" s="72"/>
      <c r="BJQ182" s="72"/>
      <c r="BJR182" s="72"/>
      <c r="BJS182" s="72"/>
      <c r="BJT182" s="72"/>
      <c r="BJU182" s="71"/>
      <c r="BJV182" s="71"/>
      <c r="BJW182" s="71"/>
      <c r="BJX182" s="71"/>
      <c r="BJY182" s="71"/>
      <c r="BJZ182" s="71"/>
      <c r="BKA182" s="71"/>
      <c r="BKB182" s="72"/>
      <c r="BKC182" s="72"/>
      <c r="BKD182" s="72"/>
      <c r="BKE182" s="72"/>
      <c r="BKF182" s="72"/>
      <c r="BKG182" s="72"/>
      <c r="BKH182" s="72"/>
      <c r="BKI182" s="72"/>
      <c r="BKJ182" s="72"/>
      <c r="BKK182" s="71"/>
      <c r="BKL182" s="71"/>
      <c r="BKM182" s="71"/>
      <c r="BKN182" s="71"/>
      <c r="BKO182" s="71"/>
      <c r="BKP182" s="71"/>
      <c r="BKQ182" s="71"/>
      <c r="BKR182" s="72"/>
      <c r="BKS182" s="72"/>
      <c r="BKT182" s="72"/>
      <c r="BKU182" s="72"/>
      <c r="BKV182" s="72"/>
      <c r="BKW182" s="72"/>
      <c r="BKX182" s="72"/>
      <c r="BKY182" s="72"/>
      <c r="BKZ182" s="72"/>
      <c r="BLA182" s="71"/>
      <c r="BLB182" s="71"/>
      <c r="BLC182" s="71"/>
      <c r="BLD182" s="71"/>
      <c r="BLE182" s="71"/>
      <c r="BLF182" s="71"/>
      <c r="BLG182" s="71"/>
      <c r="BLH182" s="72"/>
      <c r="BLI182" s="72"/>
      <c r="BLJ182" s="72"/>
      <c r="BLK182" s="72"/>
      <c r="BLL182" s="72"/>
      <c r="BLM182" s="72"/>
      <c r="BLN182" s="72"/>
      <c r="BLO182" s="72"/>
      <c r="BLP182" s="72"/>
      <c r="BLQ182" s="71"/>
      <c r="BLR182" s="71"/>
      <c r="BLS182" s="71"/>
      <c r="BLT182" s="71"/>
      <c r="BLU182" s="71"/>
      <c r="BLV182" s="71"/>
      <c r="BLW182" s="71"/>
      <c r="BLX182" s="72"/>
      <c r="BLY182" s="72"/>
      <c r="BLZ182" s="72"/>
      <c r="BMA182" s="72"/>
      <c r="BMB182" s="72"/>
      <c r="BMC182" s="72"/>
      <c r="BMD182" s="72"/>
      <c r="BME182" s="72"/>
      <c r="BMF182" s="72"/>
      <c r="BMG182" s="71"/>
      <c r="BMH182" s="71"/>
      <c r="BMI182" s="71"/>
      <c r="BMJ182" s="71"/>
      <c r="BMK182" s="71"/>
      <c r="BML182" s="71"/>
      <c r="BMM182" s="71"/>
      <c r="BMN182" s="72"/>
      <c r="BMO182" s="72"/>
      <c r="BMP182" s="72"/>
      <c r="BMQ182" s="72"/>
      <c r="BMR182" s="72"/>
      <c r="BMS182" s="72"/>
      <c r="BMT182" s="72"/>
      <c r="BMU182" s="72"/>
      <c r="BMV182" s="72"/>
      <c r="BMW182" s="71"/>
      <c r="BMX182" s="71"/>
      <c r="BMY182" s="71"/>
      <c r="BMZ182" s="71"/>
      <c r="BNA182" s="71"/>
      <c r="BNB182" s="71"/>
      <c r="BNC182" s="71"/>
      <c r="BND182" s="72"/>
      <c r="BNE182" s="72"/>
      <c r="BNF182" s="72"/>
      <c r="BNG182" s="72"/>
      <c r="BNH182" s="72"/>
      <c r="BNI182" s="72"/>
      <c r="BNJ182" s="72"/>
      <c r="BNK182" s="72"/>
      <c r="BNL182" s="72"/>
      <c r="BNM182" s="71"/>
      <c r="BNN182" s="71"/>
      <c r="BNO182" s="71"/>
      <c r="BNP182" s="71"/>
      <c r="BNQ182" s="71"/>
      <c r="BNR182" s="71"/>
      <c r="BNS182" s="71"/>
      <c r="BNT182" s="72"/>
      <c r="BNU182" s="72"/>
      <c r="BNV182" s="72"/>
      <c r="BNW182" s="72"/>
      <c r="BNX182" s="72"/>
      <c r="BNY182" s="72"/>
      <c r="BNZ182" s="72"/>
      <c r="BOA182" s="72"/>
      <c r="BOB182" s="72"/>
      <c r="BOC182" s="71"/>
      <c r="BOD182" s="71"/>
      <c r="BOE182" s="71"/>
      <c r="BOF182" s="71"/>
      <c r="BOG182" s="71"/>
      <c r="BOH182" s="71"/>
      <c r="BOI182" s="71"/>
      <c r="BOJ182" s="72"/>
      <c r="BOK182" s="72"/>
      <c r="BOL182" s="72"/>
      <c r="BOM182" s="72"/>
      <c r="BON182" s="72"/>
      <c r="BOO182" s="72"/>
      <c r="BOP182" s="72"/>
      <c r="BOQ182" s="72"/>
      <c r="BOR182" s="72"/>
      <c r="BOS182" s="71"/>
      <c r="BOT182" s="71"/>
      <c r="BOU182" s="71"/>
      <c r="BOV182" s="71"/>
      <c r="BOW182" s="71"/>
      <c r="BOX182" s="71"/>
      <c r="BOY182" s="71"/>
      <c r="BOZ182" s="72"/>
      <c r="BPA182" s="72"/>
      <c r="BPB182" s="72"/>
      <c r="BPC182" s="72"/>
      <c r="BPD182" s="72"/>
      <c r="BPE182" s="72"/>
      <c r="BPF182" s="72"/>
      <c r="BPG182" s="72"/>
      <c r="BPH182" s="72"/>
      <c r="BPI182" s="71"/>
      <c r="BPJ182" s="71"/>
      <c r="BPK182" s="71"/>
      <c r="BPL182" s="71"/>
      <c r="BPM182" s="71"/>
      <c r="BPN182" s="71"/>
      <c r="BPO182" s="71"/>
      <c r="BPP182" s="72"/>
      <c r="BPQ182" s="72"/>
      <c r="BPR182" s="72"/>
      <c r="BPS182" s="72"/>
      <c r="BPT182" s="72"/>
      <c r="BPU182" s="72"/>
      <c r="BPV182" s="72"/>
      <c r="BPW182" s="72"/>
      <c r="BPX182" s="72"/>
      <c r="BPY182" s="71"/>
      <c r="BPZ182" s="71"/>
      <c r="BQA182" s="71"/>
      <c r="BQB182" s="71"/>
      <c r="BQC182" s="71"/>
      <c r="BQD182" s="71"/>
      <c r="BQE182" s="71"/>
      <c r="BQF182" s="72"/>
      <c r="BQG182" s="72"/>
      <c r="BQH182" s="72"/>
      <c r="BQI182" s="72"/>
      <c r="BQJ182" s="72"/>
      <c r="BQK182" s="72"/>
      <c r="BQL182" s="72"/>
      <c r="BQM182" s="72"/>
      <c r="BQN182" s="72"/>
      <c r="BQO182" s="71"/>
      <c r="BQP182" s="71"/>
      <c r="BQQ182" s="71"/>
      <c r="BQR182" s="71"/>
      <c r="BQS182" s="71"/>
      <c r="BQT182" s="71"/>
      <c r="BQU182" s="71"/>
      <c r="BQV182" s="72"/>
      <c r="BQW182" s="72"/>
      <c r="BQX182" s="72"/>
      <c r="BQY182" s="72"/>
      <c r="BQZ182" s="72"/>
      <c r="BRA182" s="72"/>
      <c r="BRB182" s="72"/>
      <c r="BRC182" s="72"/>
      <c r="BRD182" s="72"/>
      <c r="BRE182" s="71"/>
      <c r="BRF182" s="71"/>
      <c r="BRG182" s="71"/>
      <c r="BRH182" s="71"/>
      <c r="BRI182" s="71"/>
      <c r="BRJ182" s="71"/>
      <c r="BRK182" s="71"/>
      <c r="BRL182" s="72"/>
      <c r="BRM182" s="72"/>
      <c r="BRN182" s="72"/>
      <c r="BRO182" s="72"/>
      <c r="BRP182" s="72"/>
      <c r="BRQ182" s="72"/>
      <c r="BRR182" s="72"/>
      <c r="BRS182" s="72"/>
      <c r="BRT182" s="72"/>
      <c r="BRU182" s="71"/>
      <c r="BRV182" s="71"/>
      <c r="BRW182" s="71"/>
      <c r="BRX182" s="71"/>
      <c r="BRY182" s="71"/>
      <c r="BRZ182" s="71"/>
      <c r="BSA182" s="71"/>
      <c r="BSB182" s="72"/>
      <c r="BSC182" s="72"/>
      <c r="BSD182" s="72"/>
      <c r="BSE182" s="72"/>
      <c r="BSF182" s="72"/>
      <c r="BSG182" s="72"/>
      <c r="BSH182" s="72"/>
      <c r="BSI182" s="72"/>
      <c r="BSJ182" s="72"/>
      <c r="BSK182" s="71"/>
      <c r="BSL182" s="71"/>
      <c r="BSM182" s="71"/>
      <c r="BSN182" s="71"/>
      <c r="BSO182" s="71"/>
      <c r="BSP182" s="71"/>
      <c r="BSQ182" s="71"/>
      <c r="BSR182" s="72"/>
      <c r="BSS182" s="72"/>
      <c r="BST182" s="72"/>
      <c r="BSU182" s="72"/>
      <c r="BSV182" s="72"/>
      <c r="BSW182" s="72"/>
      <c r="BSX182" s="72"/>
      <c r="BSY182" s="72"/>
      <c r="BSZ182" s="72"/>
      <c r="BTA182" s="71"/>
      <c r="BTB182" s="71"/>
      <c r="BTC182" s="71"/>
      <c r="BTD182" s="71"/>
      <c r="BTE182" s="71"/>
      <c r="BTF182" s="71"/>
      <c r="BTG182" s="71"/>
      <c r="BTH182" s="72"/>
      <c r="BTI182" s="72"/>
      <c r="BTJ182" s="72"/>
      <c r="BTK182" s="72"/>
      <c r="BTL182" s="72"/>
      <c r="BTM182" s="72"/>
      <c r="BTN182" s="72"/>
      <c r="BTO182" s="72"/>
      <c r="BTP182" s="72"/>
      <c r="BTQ182" s="71"/>
      <c r="BTR182" s="71"/>
      <c r="BTS182" s="71"/>
      <c r="BTT182" s="71"/>
      <c r="BTU182" s="71"/>
      <c r="BTV182" s="71"/>
      <c r="BTW182" s="71"/>
      <c r="BTX182" s="72"/>
      <c r="BTY182" s="72"/>
      <c r="BTZ182" s="72"/>
      <c r="BUA182" s="72"/>
      <c r="BUB182" s="72"/>
      <c r="BUC182" s="72"/>
      <c r="BUD182" s="72"/>
      <c r="BUE182" s="72"/>
      <c r="BUF182" s="72"/>
      <c r="BUG182" s="71"/>
      <c r="BUH182" s="71"/>
      <c r="BUI182" s="71"/>
      <c r="BUJ182" s="71"/>
      <c r="BUK182" s="71"/>
      <c r="BUL182" s="71"/>
      <c r="BUM182" s="71"/>
      <c r="BUN182" s="72"/>
      <c r="BUO182" s="72"/>
      <c r="BUP182" s="72"/>
      <c r="BUQ182" s="72"/>
      <c r="BUR182" s="72"/>
      <c r="BUS182" s="72"/>
      <c r="BUT182" s="72"/>
      <c r="BUU182" s="72"/>
      <c r="BUV182" s="72"/>
      <c r="BUW182" s="71"/>
      <c r="BUX182" s="71"/>
      <c r="BUY182" s="71"/>
      <c r="BUZ182" s="71"/>
      <c r="BVA182" s="71"/>
      <c r="BVB182" s="71"/>
      <c r="BVC182" s="71"/>
      <c r="BVD182" s="72"/>
      <c r="BVE182" s="72"/>
      <c r="BVF182" s="72"/>
      <c r="BVG182" s="72"/>
      <c r="BVH182" s="72"/>
      <c r="BVI182" s="72"/>
      <c r="BVJ182" s="72"/>
      <c r="BVK182" s="72"/>
      <c r="BVL182" s="72"/>
      <c r="BVM182" s="71"/>
      <c r="BVN182" s="71"/>
      <c r="BVO182" s="71"/>
      <c r="BVP182" s="71"/>
      <c r="BVQ182" s="71"/>
      <c r="BVR182" s="71"/>
      <c r="BVS182" s="71"/>
      <c r="BVT182" s="72"/>
      <c r="BVU182" s="72"/>
      <c r="BVV182" s="72"/>
      <c r="BVW182" s="72"/>
      <c r="BVX182" s="72"/>
      <c r="BVY182" s="72"/>
      <c r="BVZ182" s="72"/>
      <c r="BWA182" s="72"/>
      <c r="BWB182" s="72"/>
      <c r="BWC182" s="71"/>
      <c r="BWD182" s="71"/>
      <c r="BWE182" s="71"/>
      <c r="BWF182" s="71"/>
      <c r="BWG182" s="71"/>
      <c r="BWH182" s="71"/>
      <c r="BWI182" s="71"/>
      <c r="BWJ182" s="72"/>
      <c r="BWK182" s="72"/>
      <c r="BWL182" s="72"/>
      <c r="BWM182" s="72"/>
      <c r="BWN182" s="72"/>
      <c r="BWO182" s="72"/>
      <c r="BWP182" s="72"/>
      <c r="BWQ182" s="72"/>
      <c r="BWR182" s="72"/>
      <c r="BWS182" s="71"/>
      <c r="BWT182" s="71"/>
      <c r="BWU182" s="71"/>
      <c r="BWV182" s="71"/>
      <c r="BWW182" s="71"/>
      <c r="BWX182" s="71"/>
      <c r="BWY182" s="71"/>
      <c r="BWZ182" s="72"/>
      <c r="BXA182" s="72"/>
      <c r="BXB182" s="72"/>
      <c r="BXC182" s="72"/>
      <c r="BXD182" s="72"/>
      <c r="BXE182" s="72"/>
      <c r="BXF182" s="72"/>
      <c r="BXG182" s="72"/>
      <c r="BXH182" s="72"/>
      <c r="BXI182" s="71"/>
      <c r="BXJ182" s="71"/>
      <c r="BXK182" s="71"/>
      <c r="BXL182" s="71"/>
      <c r="BXM182" s="71"/>
      <c r="BXN182" s="71"/>
      <c r="BXO182" s="71"/>
      <c r="BXP182" s="72"/>
      <c r="BXQ182" s="72"/>
      <c r="BXR182" s="72"/>
      <c r="BXS182" s="72"/>
      <c r="BXT182" s="72"/>
      <c r="BXU182" s="72"/>
      <c r="BXV182" s="72"/>
      <c r="BXW182" s="72"/>
      <c r="BXX182" s="72"/>
      <c r="BXY182" s="71"/>
      <c r="BXZ182" s="71"/>
      <c r="BYA182" s="71"/>
      <c r="BYB182" s="71"/>
      <c r="BYC182" s="71"/>
      <c r="BYD182" s="71"/>
      <c r="BYE182" s="71"/>
      <c r="BYF182" s="72"/>
      <c r="BYG182" s="72"/>
      <c r="BYH182" s="72"/>
      <c r="BYI182" s="72"/>
      <c r="BYJ182" s="72"/>
      <c r="BYK182" s="72"/>
      <c r="BYL182" s="72"/>
      <c r="BYM182" s="72"/>
      <c r="BYN182" s="72"/>
      <c r="BYO182" s="71"/>
      <c r="BYP182" s="71"/>
      <c r="BYQ182" s="71"/>
      <c r="BYR182" s="71"/>
      <c r="BYS182" s="71"/>
      <c r="BYT182" s="71"/>
      <c r="BYU182" s="71"/>
      <c r="BYV182" s="72"/>
      <c r="BYW182" s="72"/>
      <c r="BYX182" s="72"/>
      <c r="BYY182" s="72"/>
      <c r="BYZ182" s="72"/>
      <c r="BZA182" s="72"/>
      <c r="BZB182" s="72"/>
      <c r="BZC182" s="72"/>
      <c r="BZD182" s="72"/>
      <c r="BZE182" s="71"/>
      <c r="BZF182" s="71"/>
      <c r="BZG182" s="71"/>
      <c r="BZH182" s="71"/>
      <c r="BZI182" s="71"/>
      <c r="BZJ182" s="71"/>
      <c r="BZK182" s="71"/>
      <c r="BZL182" s="72"/>
      <c r="BZM182" s="72"/>
      <c r="BZN182" s="72"/>
      <c r="BZO182" s="72"/>
      <c r="BZP182" s="72"/>
      <c r="BZQ182" s="72"/>
      <c r="BZR182" s="72"/>
      <c r="BZS182" s="72"/>
      <c r="BZT182" s="72"/>
      <c r="BZU182" s="71"/>
      <c r="BZV182" s="71"/>
      <c r="BZW182" s="71"/>
      <c r="BZX182" s="71"/>
      <c r="BZY182" s="71"/>
      <c r="BZZ182" s="71"/>
      <c r="CAA182" s="71"/>
      <c r="CAB182" s="72"/>
      <c r="CAC182" s="72"/>
      <c r="CAD182" s="72"/>
      <c r="CAE182" s="72"/>
      <c r="CAF182" s="72"/>
      <c r="CAG182" s="72"/>
      <c r="CAH182" s="72"/>
      <c r="CAI182" s="72"/>
      <c r="CAJ182" s="72"/>
      <c r="CAK182" s="71"/>
      <c r="CAL182" s="71"/>
      <c r="CAM182" s="71"/>
      <c r="CAN182" s="71"/>
      <c r="CAO182" s="71"/>
      <c r="CAP182" s="71"/>
      <c r="CAQ182" s="71"/>
      <c r="CAR182" s="72"/>
      <c r="CAS182" s="72"/>
      <c r="CAT182" s="72"/>
      <c r="CAU182" s="72"/>
      <c r="CAV182" s="72"/>
      <c r="CAW182" s="72"/>
      <c r="CAX182" s="72"/>
      <c r="CAY182" s="72"/>
      <c r="CAZ182" s="72"/>
      <c r="CBA182" s="71"/>
      <c r="CBB182" s="71"/>
      <c r="CBC182" s="71"/>
      <c r="CBD182" s="71"/>
      <c r="CBE182" s="71"/>
      <c r="CBF182" s="71"/>
      <c r="CBG182" s="71"/>
      <c r="CBH182" s="72"/>
      <c r="CBI182" s="72"/>
      <c r="CBJ182" s="72"/>
      <c r="CBK182" s="72"/>
      <c r="CBL182" s="72"/>
      <c r="CBM182" s="72"/>
      <c r="CBN182" s="72"/>
      <c r="CBO182" s="72"/>
      <c r="CBP182" s="72"/>
      <c r="CBQ182" s="71"/>
      <c r="CBR182" s="71"/>
      <c r="CBS182" s="71"/>
      <c r="CBT182" s="71"/>
      <c r="CBU182" s="71"/>
      <c r="CBV182" s="71"/>
      <c r="CBW182" s="71"/>
      <c r="CBX182" s="72"/>
      <c r="CBY182" s="72"/>
      <c r="CBZ182" s="72"/>
      <c r="CCA182" s="72"/>
      <c r="CCB182" s="72"/>
      <c r="CCC182" s="72"/>
      <c r="CCD182" s="72"/>
      <c r="CCE182" s="72"/>
      <c r="CCF182" s="72"/>
      <c r="CCG182" s="71"/>
      <c r="CCH182" s="71"/>
      <c r="CCI182" s="71"/>
      <c r="CCJ182" s="71"/>
      <c r="CCK182" s="71"/>
      <c r="CCL182" s="71"/>
      <c r="CCM182" s="71"/>
      <c r="CCN182" s="72"/>
      <c r="CCO182" s="72"/>
      <c r="CCP182" s="72"/>
      <c r="CCQ182" s="72"/>
      <c r="CCR182" s="72"/>
      <c r="CCS182" s="72"/>
      <c r="CCT182" s="72"/>
      <c r="CCU182" s="72"/>
      <c r="CCV182" s="72"/>
      <c r="CCW182" s="71"/>
      <c r="CCX182" s="71"/>
      <c r="CCY182" s="71"/>
      <c r="CCZ182" s="71"/>
      <c r="CDA182" s="71"/>
      <c r="CDB182" s="71"/>
      <c r="CDC182" s="71"/>
      <c r="CDD182" s="72"/>
      <c r="CDE182" s="72"/>
      <c r="CDF182" s="72"/>
      <c r="CDG182" s="72"/>
      <c r="CDH182" s="72"/>
      <c r="CDI182" s="72"/>
      <c r="CDJ182" s="72"/>
      <c r="CDK182" s="72"/>
      <c r="CDL182" s="72"/>
      <c r="CDM182" s="71"/>
      <c r="CDN182" s="71"/>
      <c r="CDO182" s="71"/>
      <c r="CDP182" s="71"/>
      <c r="CDQ182" s="71"/>
      <c r="CDR182" s="71"/>
      <c r="CDS182" s="71"/>
      <c r="CDT182" s="72"/>
      <c r="CDU182" s="72"/>
      <c r="CDV182" s="72"/>
      <c r="CDW182" s="72"/>
      <c r="CDX182" s="72"/>
      <c r="CDY182" s="72"/>
      <c r="CDZ182" s="72"/>
      <c r="CEA182" s="72"/>
      <c r="CEB182" s="72"/>
      <c r="CEC182" s="71"/>
      <c r="CED182" s="71"/>
      <c r="CEE182" s="71"/>
      <c r="CEF182" s="71"/>
      <c r="CEG182" s="71"/>
      <c r="CEH182" s="71"/>
      <c r="CEI182" s="71"/>
      <c r="CEJ182" s="72"/>
      <c r="CEK182" s="72"/>
      <c r="CEL182" s="72"/>
      <c r="CEM182" s="72"/>
      <c r="CEN182" s="72"/>
      <c r="CEO182" s="72"/>
      <c r="CEP182" s="72"/>
      <c r="CEQ182" s="72"/>
      <c r="CER182" s="72"/>
      <c r="CES182" s="71"/>
      <c r="CET182" s="71"/>
      <c r="CEU182" s="71"/>
      <c r="CEV182" s="71"/>
      <c r="CEW182" s="71"/>
      <c r="CEX182" s="71"/>
      <c r="CEY182" s="71"/>
      <c r="CEZ182" s="72"/>
      <c r="CFA182" s="72"/>
      <c r="CFB182" s="72"/>
      <c r="CFC182" s="72"/>
      <c r="CFD182" s="72"/>
      <c r="CFE182" s="72"/>
      <c r="CFF182" s="72"/>
      <c r="CFG182" s="72"/>
      <c r="CFH182" s="72"/>
      <c r="CFI182" s="71"/>
      <c r="CFJ182" s="71"/>
      <c r="CFK182" s="71"/>
      <c r="CFL182" s="71"/>
      <c r="CFM182" s="71"/>
      <c r="CFN182" s="71"/>
      <c r="CFO182" s="71"/>
      <c r="CFP182" s="72"/>
      <c r="CFQ182" s="72"/>
      <c r="CFR182" s="72"/>
      <c r="CFS182" s="72"/>
      <c r="CFT182" s="72"/>
      <c r="CFU182" s="72"/>
      <c r="CFV182" s="72"/>
      <c r="CFW182" s="72"/>
      <c r="CFX182" s="72"/>
      <c r="CFY182" s="71"/>
      <c r="CFZ182" s="71"/>
      <c r="CGA182" s="71"/>
      <c r="CGB182" s="71"/>
      <c r="CGC182" s="71"/>
      <c r="CGD182" s="71"/>
      <c r="CGE182" s="71"/>
      <c r="CGF182" s="72"/>
      <c r="CGG182" s="72"/>
      <c r="CGH182" s="72"/>
      <c r="CGI182" s="72"/>
      <c r="CGJ182" s="72"/>
      <c r="CGK182" s="72"/>
      <c r="CGL182" s="72"/>
      <c r="CGM182" s="72"/>
      <c r="CGN182" s="72"/>
      <c r="CGO182" s="71"/>
      <c r="CGP182" s="71"/>
      <c r="CGQ182" s="71"/>
      <c r="CGR182" s="71"/>
      <c r="CGS182" s="71"/>
      <c r="CGT182" s="71"/>
      <c r="CGU182" s="71"/>
      <c r="CGV182" s="72"/>
      <c r="CGW182" s="72"/>
      <c r="CGX182" s="72"/>
      <c r="CGY182" s="72"/>
      <c r="CGZ182" s="72"/>
      <c r="CHA182" s="72"/>
      <c r="CHB182" s="72"/>
      <c r="CHC182" s="72"/>
      <c r="CHD182" s="72"/>
      <c r="CHE182" s="71"/>
      <c r="CHF182" s="71"/>
      <c r="CHG182" s="71"/>
      <c r="CHH182" s="71"/>
      <c r="CHI182" s="71"/>
      <c r="CHJ182" s="71"/>
      <c r="CHK182" s="71"/>
      <c r="CHL182" s="72"/>
      <c r="CHM182" s="72"/>
      <c r="CHN182" s="72"/>
      <c r="CHO182" s="72"/>
      <c r="CHP182" s="72"/>
      <c r="CHQ182" s="72"/>
      <c r="CHR182" s="72"/>
      <c r="CHS182" s="72"/>
      <c r="CHT182" s="72"/>
      <c r="CHU182" s="71"/>
      <c r="CHV182" s="71"/>
      <c r="CHW182" s="71"/>
      <c r="CHX182" s="71"/>
      <c r="CHY182" s="71"/>
      <c r="CHZ182" s="71"/>
      <c r="CIA182" s="71"/>
      <c r="CIB182" s="72"/>
      <c r="CIC182" s="72"/>
      <c r="CID182" s="72"/>
      <c r="CIE182" s="72"/>
      <c r="CIF182" s="72"/>
      <c r="CIG182" s="72"/>
      <c r="CIH182" s="72"/>
      <c r="CII182" s="72"/>
      <c r="CIJ182" s="72"/>
      <c r="CIK182" s="71"/>
      <c r="CIL182" s="71"/>
      <c r="CIM182" s="71"/>
      <c r="CIN182" s="71"/>
      <c r="CIO182" s="71"/>
      <c r="CIP182" s="71"/>
      <c r="CIQ182" s="71"/>
      <c r="CIR182" s="72"/>
      <c r="CIS182" s="72"/>
      <c r="CIT182" s="72"/>
      <c r="CIU182" s="72"/>
      <c r="CIV182" s="72"/>
      <c r="CIW182" s="72"/>
      <c r="CIX182" s="72"/>
      <c r="CIY182" s="72"/>
      <c r="CIZ182" s="72"/>
      <c r="CJA182" s="71"/>
      <c r="CJB182" s="71"/>
      <c r="CJC182" s="71"/>
      <c r="CJD182" s="71"/>
      <c r="CJE182" s="71"/>
      <c r="CJF182" s="71"/>
      <c r="CJG182" s="71"/>
      <c r="CJH182" s="72"/>
      <c r="CJI182" s="72"/>
      <c r="CJJ182" s="72"/>
      <c r="CJK182" s="72"/>
      <c r="CJL182" s="72"/>
      <c r="CJM182" s="72"/>
      <c r="CJN182" s="72"/>
      <c r="CJO182" s="72"/>
      <c r="CJP182" s="72"/>
      <c r="CJQ182" s="71"/>
      <c r="CJR182" s="71"/>
      <c r="CJS182" s="71"/>
      <c r="CJT182" s="71"/>
      <c r="CJU182" s="71"/>
      <c r="CJV182" s="71"/>
      <c r="CJW182" s="71"/>
      <c r="CJX182" s="72"/>
      <c r="CJY182" s="72"/>
      <c r="CJZ182" s="72"/>
      <c r="CKA182" s="72"/>
      <c r="CKB182" s="72"/>
      <c r="CKC182" s="72"/>
      <c r="CKD182" s="72"/>
      <c r="CKE182" s="72"/>
      <c r="CKF182" s="72"/>
      <c r="CKG182" s="71"/>
      <c r="CKH182" s="71"/>
      <c r="CKI182" s="71"/>
      <c r="CKJ182" s="71"/>
      <c r="CKK182" s="71"/>
      <c r="CKL182" s="71"/>
      <c r="CKM182" s="71"/>
      <c r="CKN182" s="72"/>
      <c r="CKO182" s="72"/>
      <c r="CKP182" s="72"/>
      <c r="CKQ182" s="72"/>
      <c r="CKR182" s="72"/>
      <c r="CKS182" s="72"/>
      <c r="CKT182" s="72"/>
      <c r="CKU182" s="72"/>
      <c r="CKV182" s="72"/>
      <c r="CKW182" s="71"/>
      <c r="CKX182" s="71"/>
      <c r="CKY182" s="71"/>
      <c r="CKZ182" s="71"/>
      <c r="CLA182" s="71"/>
      <c r="CLB182" s="71"/>
      <c r="CLC182" s="71"/>
      <c r="CLD182" s="72"/>
      <c r="CLE182" s="72"/>
      <c r="CLF182" s="72"/>
      <c r="CLG182" s="72"/>
      <c r="CLH182" s="72"/>
      <c r="CLI182" s="72"/>
      <c r="CLJ182" s="72"/>
      <c r="CLK182" s="72"/>
      <c r="CLL182" s="72"/>
      <c r="CLM182" s="71"/>
      <c r="CLN182" s="71"/>
      <c r="CLO182" s="71"/>
      <c r="CLP182" s="71"/>
      <c r="CLQ182" s="71"/>
      <c r="CLR182" s="71"/>
      <c r="CLS182" s="71"/>
      <c r="CLT182" s="72"/>
      <c r="CLU182" s="72"/>
      <c r="CLV182" s="72"/>
      <c r="CLW182" s="72"/>
      <c r="CLX182" s="72"/>
      <c r="CLY182" s="72"/>
      <c r="CLZ182" s="72"/>
      <c r="CMA182" s="72"/>
      <c r="CMB182" s="72"/>
      <c r="CMC182" s="71"/>
      <c r="CMD182" s="71"/>
      <c r="CME182" s="71"/>
      <c r="CMF182" s="71"/>
      <c r="CMG182" s="71"/>
      <c r="CMH182" s="71"/>
      <c r="CMI182" s="71"/>
      <c r="CMJ182" s="72"/>
      <c r="CMK182" s="72"/>
      <c r="CML182" s="72"/>
      <c r="CMM182" s="72"/>
      <c r="CMN182" s="72"/>
      <c r="CMO182" s="72"/>
      <c r="CMP182" s="72"/>
      <c r="CMQ182" s="72"/>
      <c r="CMR182" s="72"/>
      <c r="CMS182" s="71"/>
      <c r="CMT182" s="71"/>
      <c r="CMU182" s="71"/>
      <c r="CMV182" s="71"/>
      <c r="CMW182" s="71"/>
      <c r="CMX182" s="71"/>
      <c r="CMY182" s="71"/>
      <c r="CMZ182" s="72"/>
      <c r="CNA182" s="72"/>
      <c r="CNB182" s="72"/>
      <c r="CNC182" s="72"/>
      <c r="CND182" s="72"/>
      <c r="CNE182" s="72"/>
      <c r="CNF182" s="72"/>
      <c r="CNG182" s="72"/>
      <c r="CNH182" s="72"/>
      <c r="CNI182" s="71"/>
      <c r="CNJ182" s="71"/>
      <c r="CNK182" s="71"/>
      <c r="CNL182" s="71"/>
      <c r="CNM182" s="71"/>
      <c r="CNN182" s="71"/>
      <c r="CNO182" s="71"/>
      <c r="CNP182" s="72"/>
      <c r="CNQ182" s="72"/>
      <c r="CNR182" s="72"/>
      <c r="CNS182" s="72"/>
      <c r="CNT182" s="72"/>
      <c r="CNU182" s="72"/>
      <c r="CNV182" s="72"/>
      <c r="CNW182" s="72"/>
      <c r="CNX182" s="72"/>
      <c r="CNY182" s="71"/>
      <c r="CNZ182" s="71"/>
      <c r="COA182" s="71"/>
      <c r="COB182" s="71"/>
      <c r="COC182" s="71"/>
      <c r="COD182" s="71"/>
      <c r="COE182" s="71"/>
      <c r="COF182" s="72"/>
      <c r="COG182" s="72"/>
      <c r="COH182" s="72"/>
      <c r="COI182" s="72"/>
      <c r="COJ182" s="72"/>
      <c r="COK182" s="72"/>
      <c r="COL182" s="72"/>
      <c r="COM182" s="72"/>
      <c r="CON182" s="72"/>
      <c r="COO182" s="71"/>
      <c r="COP182" s="71"/>
      <c r="COQ182" s="71"/>
      <c r="COR182" s="71"/>
      <c r="COS182" s="71"/>
      <c r="COT182" s="71"/>
      <c r="COU182" s="71"/>
      <c r="COV182" s="72"/>
      <c r="COW182" s="72"/>
      <c r="COX182" s="72"/>
      <c r="COY182" s="72"/>
      <c r="COZ182" s="72"/>
      <c r="CPA182" s="72"/>
      <c r="CPB182" s="72"/>
      <c r="CPC182" s="72"/>
      <c r="CPD182" s="72"/>
      <c r="CPE182" s="71"/>
      <c r="CPF182" s="71"/>
      <c r="CPG182" s="71"/>
      <c r="CPH182" s="71"/>
      <c r="CPI182" s="71"/>
      <c r="CPJ182" s="71"/>
      <c r="CPK182" s="71"/>
      <c r="CPL182" s="72"/>
      <c r="CPM182" s="72"/>
      <c r="CPN182" s="72"/>
      <c r="CPO182" s="72"/>
      <c r="CPP182" s="72"/>
      <c r="CPQ182" s="72"/>
      <c r="CPR182" s="72"/>
      <c r="CPS182" s="72"/>
      <c r="CPT182" s="72"/>
      <c r="CPU182" s="71"/>
      <c r="CPV182" s="71"/>
      <c r="CPW182" s="71"/>
      <c r="CPX182" s="71"/>
      <c r="CPY182" s="71"/>
      <c r="CPZ182" s="71"/>
      <c r="CQA182" s="71"/>
      <c r="CQB182" s="72"/>
      <c r="CQC182" s="72"/>
      <c r="CQD182" s="72"/>
      <c r="CQE182" s="72"/>
      <c r="CQF182" s="72"/>
      <c r="CQG182" s="72"/>
      <c r="CQH182" s="72"/>
      <c r="CQI182" s="72"/>
      <c r="CQJ182" s="72"/>
      <c r="CQK182" s="71"/>
      <c r="CQL182" s="71"/>
      <c r="CQM182" s="71"/>
      <c r="CQN182" s="71"/>
      <c r="CQO182" s="71"/>
      <c r="CQP182" s="71"/>
      <c r="CQQ182" s="71"/>
      <c r="CQR182" s="72"/>
      <c r="CQS182" s="72"/>
      <c r="CQT182" s="72"/>
      <c r="CQU182" s="72"/>
      <c r="CQV182" s="72"/>
      <c r="CQW182" s="72"/>
      <c r="CQX182" s="72"/>
      <c r="CQY182" s="72"/>
      <c r="CQZ182" s="72"/>
      <c r="CRA182" s="71"/>
      <c r="CRB182" s="71"/>
      <c r="CRC182" s="71"/>
      <c r="CRD182" s="71"/>
      <c r="CRE182" s="71"/>
      <c r="CRF182" s="71"/>
      <c r="CRG182" s="71"/>
      <c r="CRH182" s="72"/>
      <c r="CRI182" s="72"/>
      <c r="CRJ182" s="72"/>
      <c r="CRK182" s="72"/>
      <c r="CRL182" s="72"/>
      <c r="CRM182" s="72"/>
      <c r="CRN182" s="72"/>
      <c r="CRO182" s="72"/>
      <c r="CRP182" s="72"/>
      <c r="CRQ182" s="71"/>
      <c r="CRR182" s="71"/>
      <c r="CRS182" s="71"/>
      <c r="CRT182" s="71"/>
      <c r="CRU182" s="71"/>
      <c r="CRV182" s="71"/>
      <c r="CRW182" s="71"/>
      <c r="CRX182" s="72"/>
      <c r="CRY182" s="72"/>
      <c r="CRZ182" s="72"/>
      <c r="CSA182" s="72"/>
      <c r="CSB182" s="72"/>
      <c r="CSC182" s="72"/>
      <c r="CSD182" s="72"/>
      <c r="CSE182" s="72"/>
      <c r="CSF182" s="72"/>
      <c r="CSG182" s="71"/>
      <c r="CSH182" s="71"/>
      <c r="CSI182" s="71"/>
      <c r="CSJ182" s="71"/>
      <c r="CSK182" s="71"/>
      <c r="CSL182" s="71"/>
      <c r="CSM182" s="71"/>
      <c r="CSN182" s="72"/>
      <c r="CSO182" s="72"/>
      <c r="CSP182" s="72"/>
      <c r="CSQ182" s="72"/>
      <c r="CSR182" s="72"/>
      <c r="CSS182" s="72"/>
      <c r="CST182" s="72"/>
      <c r="CSU182" s="72"/>
      <c r="CSV182" s="72"/>
      <c r="CSW182" s="71"/>
      <c r="CSX182" s="71"/>
      <c r="CSY182" s="71"/>
      <c r="CSZ182" s="71"/>
      <c r="CTA182" s="71"/>
      <c r="CTB182" s="71"/>
      <c r="CTC182" s="71"/>
      <c r="CTD182" s="72"/>
      <c r="CTE182" s="72"/>
      <c r="CTF182" s="72"/>
      <c r="CTG182" s="72"/>
      <c r="CTH182" s="72"/>
      <c r="CTI182" s="72"/>
      <c r="CTJ182" s="72"/>
      <c r="CTK182" s="72"/>
      <c r="CTL182" s="72"/>
      <c r="CTM182" s="71"/>
      <c r="CTN182" s="71"/>
      <c r="CTO182" s="71"/>
      <c r="CTP182" s="71"/>
      <c r="CTQ182" s="71"/>
      <c r="CTR182" s="71"/>
      <c r="CTS182" s="71"/>
      <c r="CTT182" s="72"/>
      <c r="CTU182" s="72"/>
      <c r="CTV182" s="72"/>
      <c r="CTW182" s="72"/>
      <c r="CTX182" s="72"/>
      <c r="CTY182" s="72"/>
      <c r="CTZ182" s="72"/>
      <c r="CUA182" s="72"/>
      <c r="CUB182" s="72"/>
      <c r="CUC182" s="71"/>
      <c r="CUD182" s="71"/>
      <c r="CUE182" s="71"/>
      <c r="CUF182" s="71"/>
      <c r="CUG182" s="71"/>
      <c r="CUH182" s="71"/>
      <c r="CUI182" s="71"/>
      <c r="CUJ182" s="72"/>
      <c r="CUK182" s="72"/>
      <c r="CUL182" s="72"/>
      <c r="CUM182" s="72"/>
      <c r="CUN182" s="72"/>
      <c r="CUO182" s="72"/>
      <c r="CUP182" s="72"/>
      <c r="CUQ182" s="72"/>
      <c r="CUR182" s="72"/>
      <c r="CUS182" s="71"/>
      <c r="CUT182" s="71"/>
      <c r="CUU182" s="71"/>
      <c r="CUV182" s="71"/>
      <c r="CUW182" s="71"/>
      <c r="CUX182" s="71"/>
      <c r="CUY182" s="71"/>
      <c r="CUZ182" s="72"/>
      <c r="CVA182" s="72"/>
      <c r="CVB182" s="72"/>
      <c r="CVC182" s="72"/>
      <c r="CVD182" s="72"/>
      <c r="CVE182" s="72"/>
      <c r="CVF182" s="72"/>
      <c r="CVG182" s="72"/>
      <c r="CVH182" s="72"/>
      <c r="CVI182" s="71"/>
      <c r="CVJ182" s="71"/>
      <c r="CVK182" s="71"/>
      <c r="CVL182" s="71"/>
      <c r="CVM182" s="71"/>
      <c r="CVN182" s="71"/>
      <c r="CVO182" s="71"/>
      <c r="CVP182" s="72"/>
      <c r="CVQ182" s="72"/>
      <c r="CVR182" s="72"/>
      <c r="CVS182" s="72"/>
      <c r="CVT182" s="72"/>
      <c r="CVU182" s="72"/>
      <c r="CVV182" s="72"/>
      <c r="CVW182" s="72"/>
      <c r="CVX182" s="72"/>
      <c r="CVY182" s="71"/>
      <c r="CVZ182" s="71"/>
      <c r="CWA182" s="71"/>
      <c r="CWB182" s="71"/>
      <c r="CWC182" s="71"/>
      <c r="CWD182" s="71"/>
      <c r="CWE182" s="71"/>
      <c r="CWF182" s="72"/>
      <c r="CWG182" s="72"/>
      <c r="CWH182" s="72"/>
      <c r="CWI182" s="72"/>
      <c r="CWJ182" s="72"/>
      <c r="CWK182" s="72"/>
      <c r="CWL182" s="72"/>
      <c r="CWM182" s="72"/>
      <c r="CWN182" s="72"/>
      <c r="CWO182" s="71"/>
      <c r="CWP182" s="71"/>
      <c r="CWQ182" s="71"/>
      <c r="CWR182" s="71"/>
      <c r="CWS182" s="71"/>
      <c r="CWT182" s="71"/>
      <c r="CWU182" s="71"/>
      <c r="CWV182" s="72"/>
      <c r="CWW182" s="72"/>
      <c r="CWX182" s="72"/>
      <c r="CWY182" s="72"/>
      <c r="CWZ182" s="72"/>
      <c r="CXA182" s="72"/>
      <c r="CXB182" s="72"/>
      <c r="CXC182" s="72"/>
      <c r="CXD182" s="72"/>
      <c r="CXE182" s="71"/>
      <c r="CXF182" s="71"/>
      <c r="CXG182" s="71"/>
      <c r="CXH182" s="71"/>
      <c r="CXI182" s="71"/>
      <c r="CXJ182" s="71"/>
      <c r="CXK182" s="71"/>
      <c r="CXL182" s="72"/>
      <c r="CXM182" s="72"/>
      <c r="CXN182" s="72"/>
      <c r="CXO182" s="72"/>
      <c r="CXP182" s="72"/>
      <c r="CXQ182" s="72"/>
      <c r="CXR182" s="72"/>
      <c r="CXS182" s="72"/>
      <c r="CXT182" s="72"/>
      <c r="CXU182" s="71"/>
      <c r="CXV182" s="71"/>
      <c r="CXW182" s="71"/>
      <c r="CXX182" s="71"/>
      <c r="CXY182" s="71"/>
      <c r="CXZ182" s="71"/>
      <c r="CYA182" s="71"/>
      <c r="CYB182" s="72"/>
      <c r="CYC182" s="72"/>
      <c r="CYD182" s="72"/>
      <c r="CYE182" s="72"/>
      <c r="CYF182" s="72"/>
      <c r="CYG182" s="72"/>
      <c r="CYH182" s="72"/>
      <c r="CYI182" s="72"/>
      <c r="CYJ182" s="72"/>
      <c r="CYK182" s="71"/>
      <c r="CYL182" s="71"/>
      <c r="CYM182" s="71"/>
      <c r="CYN182" s="71"/>
      <c r="CYO182" s="71"/>
      <c r="CYP182" s="71"/>
      <c r="CYQ182" s="71"/>
      <c r="CYR182" s="72"/>
      <c r="CYS182" s="72"/>
      <c r="CYT182" s="72"/>
      <c r="CYU182" s="72"/>
      <c r="CYV182" s="72"/>
      <c r="CYW182" s="72"/>
      <c r="CYX182" s="72"/>
      <c r="CYY182" s="72"/>
      <c r="CYZ182" s="72"/>
      <c r="CZA182" s="71"/>
      <c r="CZB182" s="71"/>
      <c r="CZC182" s="71"/>
      <c r="CZD182" s="71"/>
      <c r="CZE182" s="71"/>
      <c r="CZF182" s="71"/>
      <c r="CZG182" s="71"/>
      <c r="CZH182" s="72"/>
      <c r="CZI182" s="72"/>
      <c r="CZJ182" s="72"/>
      <c r="CZK182" s="72"/>
      <c r="CZL182" s="72"/>
      <c r="CZM182" s="72"/>
      <c r="CZN182" s="72"/>
      <c r="CZO182" s="72"/>
      <c r="CZP182" s="72"/>
      <c r="CZQ182" s="71"/>
      <c r="CZR182" s="71"/>
      <c r="CZS182" s="71"/>
      <c r="CZT182" s="71"/>
      <c r="CZU182" s="71"/>
      <c r="CZV182" s="71"/>
      <c r="CZW182" s="71"/>
      <c r="CZX182" s="72"/>
      <c r="CZY182" s="72"/>
      <c r="CZZ182" s="72"/>
      <c r="DAA182" s="72"/>
      <c r="DAB182" s="72"/>
      <c r="DAC182" s="72"/>
      <c r="DAD182" s="72"/>
      <c r="DAE182" s="72"/>
      <c r="DAF182" s="72"/>
      <c r="DAG182" s="71"/>
      <c r="DAH182" s="71"/>
      <c r="DAI182" s="71"/>
      <c r="DAJ182" s="71"/>
      <c r="DAK182" s="71"/>
      <c r="DAL182" s="71"/>
      <c r="DAM182" s="71"/>
      <c r="DAN182" s="72"/>
      <c r="DAO182" s="72"/>
      <c r="DAP182" s="72"/>
      <c r="DAQ182" s="72"/>
      <c r="DAR182" s="72"/>
      <c r="DAS182" s="72"/>
      <c r="DAT182" s="72"/>
      <c r="DAU182" s="72"/>
      <c r="DAV182" s="72"/>
      <c r="DAW182" s="71"/>
      <c r="DAX182" s="71"/>
      <c r="DAY182" s="71"/>
      <c r="DAZ182" s="71"/>
      <c r="DBA182" s="71"/>
      <c r="DBB182" s="71"/>
      <c r="DBC182" s="71"/>
      <c r="DBD182" s="72"/>
      <c r="DBE182" s="72"/>
      <c r="DBF182" s="72"/>
      <c r="DBG182" s="72"/>
      <c r="DBH182" s="72"/>
      <c r="DBI182" s="72"/>
      <c r="DBJ182" s="72"/>
      <c r="DBK182" s="72"/>
      <c r="DBL182" s="72"/>
      <c r="DBM182" s="71"/>
      <c r="DBN182" s="71"/>
      <c r="DBO182" s="71"/>
      <c r="DBP182" s="71"/>
      <c r="DBQ182" s="71"/>
      <c r="DBR182" s="71"/>
      <c r="DBS182" s="71"/>
      <c r="DBT182" s="72"/>
      <c r="DBU182" s="72"/>
      <c r="DBV182" s="72"/>
      <c r="DBW182" s="72"/>
      <c r="DBX182" s="72"/>
      <c r="DBY182" s="72"/>
      <c r="DBZ182" s="72"/>
      <c r="DCA182" s="72"/>
      <c r="DCB182" s="72"/>
      <c r="DCC182" s="71"/>
      <c r="DCD182" s="71"/>
      <c r="DCE182" s="71"/>
      <c r="DCF182" s="71"/>
      <c r="DCG182" s="71"/>
      <c r="DCH182" s="71"/>
      <c r="DCI182" s="71"/>
      <c r="DCJ182" s="72"/>
      <c r="DCK182" s="72"/>
      <c r="DCL182" s="72"/>
      <c r="DCM182" s="72"/>
      <c r="DCN182" s="72"/>
      <c r="DCO182" s="72"/>
      <c r="DCP182" s="72"/>
      <c r="DCQ182" s="72"/>
      <c r="DCR182" s="72"/>
      <c r="DCS182" s="71"/>
      <c r="DCT182" s="71"/>
      <c r="DCU182" s="71"/>
      <c r="DCV182" s="71"/>
      <c r="DCW182" s="71"/>
      <c r="DCX182" s="71"/>
      <c r="DCY182" s="71"/>
      <c r="DCZ182" s="72"/>
      <c r="DDA182" s="72"/>
      <c r="DDB182" s="72"/>
      <c r="DDC182" s="72"/>
      <c r="DDD182" s="72"/>
      <c r="DDE182" s="72"/>
      <c r="DDF182" s="72"/>
      <c r="DDG182" s="72"/>
      <c r="DDH182" s="72"/>
      <c r="DDI182" s="71"/>
      <c r="DDJ182" s="71"/>
      <c r="DDK182" s="71"/>
      <c r="DDL182" s="71"/>
      <c r="DDM182" s="71"/>
      <c r="DDN182" s="71"/>
      <c r="DDO182" s="71"/>
      <c r="DDP182" s="72"/>
      <c r="DDQ182" s="72"/>
      <c r="DDR182" s="72"/>
      <c r="DDS182" s="72"/>
      <c r="DDT182" s="72"/>
      <c r="DDU182" s="72"/>
      <c r="DDV182" s="72"/>
      <c r="DDW182" s="72"/>
      <c r="DDX182" s="72"/>
      <c r="DDY182" s="71"/>
      <c r="DDZ182" s="71"/>
      <c r="DEA182" s="71"/>
      <c r="DEB182" s="71"/>
      <c r="DEC182" s="71"/>
      <c r="DED182" s="71"/>
      <c r="DEE182" s="71"/>
      <c r="DEF182" s="72"/>
      <c r="DEG182" s="72"/>
      <c r="DEH182" s="72"/>
      <c r="DEI182" s="72"/>
      <c r="DEJ182" s="72"/>
      <c r="DEK182" s="72"/>
      <c r="DEL182" s="72"/>
      <c r="DEM182" s="72"/>
      <c r="DEN182" s="72"/>
      <c r="DEO182" s="71"/>
      <c r="DEP182" s="71"/>
      <c r="DEQ182" s="71"/>
      <c r="DER182" s="71"/>
      <c r="DES182" s="71"/>
      <c r="DET182" s="71"/>
      <c r="DEU182" s="71"/>
      <c r="DEV182" s="72"/>
      <c r="DEW182" s="72"/>
      <c r="DEX182" s="72"/>
      <c r="DEY182" s="72"/>
      <c r="DEZ182" s="72"/>
      <c r="DFA182" s="72"/>
      <c r="DFB182" s="72"/>
      <c r="DFC182" s="72"/>
      <c r="DFD182" s="72"/>
      <c r="DFE182" s="71"/>
      <c r="DFF182" s="71"/>
      <c r="DFG182" s="71"/>
      <c r="DFH182" s="71"/>
      <c r="DFI182" s="71"/>
      <c r="DFJ182" s="71"/>
      <c r="DFK182" s="71"/>
      <c r="DFL182" s="72"/>
      <c r="DFM182" s="72"/>
      <c r="DFN182" s="72"/>
      <c r="DFO182" s="72"/>
      <c r="DFP182" s="72"/>
      <c r="DFQ182" s="72"/>
      <c r="DFR182" s="72"/>
      <c r="DFS182" s="72"/>
      <c r="DFT182" s="72"/>
      <c r="DFU182" s="71"/>
      <c r="DFV182" s="71"/>
      <c r="DFW182" s="71"/>
      <c r="DFX182" s="71"/>
      <c r="DFY182" s="71"/>
      <c r="DFZ182" s="71"/>
      <c r="DGA182" s="71"/>
      <c r="DGB182" s="72"/>
      <c r="DGC182" s="72"/>
      <c r="DGD182" s="72"/>
      <c r="DGE182" s="72"/>
      <c r="DGF182" s="72"/>
      <c r="DGG182" s="72"/>
      <c r="DGH182" s="72"/>
      <c r="DGI182" s="72"/>
      <c r="DGJ182" s="72"/>
      <c r="DGK182" s="71"/>
      <c r="DGL182" s="71"/>
      <c r="DGM182" s="71"/>
      <c r="DGN182" s="71"/>
      <c r="DGO182" s="71"/>
      <c r="DGP182" s="71"/>
      <c r="DGQ182" s="71"/>
      <c r="DGR182" s="72"/>
      <c r="DGS182" s="72"/>
      <c r="DGT182" s="72"/>
      <c r="DGU182" s="72"/>
      <c r="DGV182" s="72"/>
      <c r="DGW182" s="72"/>
      <c r="DGX182" s="72"/>
      <c r="DGY182" s="72"/>
      <c r="DGZ182" s="72"/>
      <c r="DHA182" s="71"/>
      <c r="DHB182" s="71"/>
      <c r="DHC182" s="71"/>
      <c r="DHD182" s="71"/>
      <c r="DHE182" s="71"/>
      <c r="DHF182" s="71"/>
      <c r="DHG182" s="71"/>
      <c r="DHH182" s="72"/>
      <c r="DHI182" s="72"/>
      <c r="DHJ182" s="72"/>
      <c r="DHK182" s="72"/>
      <c r="DHL182" s="72"/>
      <c r="DHM182" s="72"/>
      <c r="DHN182" s="72"/>
      <c r="DHO182" s="72"/>
      <c r="DHP182" s="72"/>
      <c r="DHQ182" s="71"/>
      <c r="DHR182" s="71"/>
      <c r="DHS182" s="71"/>
      <c r="DHT182" s="71"/>
      <c r="DHU182" s="71"/>
      <c r="DHV182" s="71"/>
      <c r="DHW182" s="71"/>
      <c r="DHX182" s="72"/>
      <c r="DHY182" s="72"/>
      <c r="DHZ182" s="72"/>
      <c r="DIA182" s="72"/>
      <c r="DIB182" s="72"/>
      <c r="DIC182" s="72"/>
      <c r="DID182" s="72"/>
      <c r="DIE182" s="72"/>
      <c r="DIF182" s="72"/>
      <c r="DIG182" s="71"/>
      <c r="DIH182" s="71"/>
      <c r="DII182" s="71"/>
      <c r="DIJ182" s="71"/>
      <c r="DIK182" s="71"/>
      <c r="DIL182" s="71"/>
      <c r="DIM182" s="71"/>
      <c r="DIN182" s="72"/>
      <c r="DIO182" s="72"/>
      <c r="DIP182" s="72"/>
      <c r="DIQ182" s="72"/>
      <c r="DIR182" s="72"/>
      <c r="DIS182" s="72"/>
      <c r="DIT182" s="72"/>
      <c r="DIU182" s="72"/>
      <c r="DIV182" s="72"/>
      <c r="DIW182" s="71"/>
      <c r="DIX182" s="71"/>
      <c r="DIY182" s="71"/>
      <c r="DIZ182" s="71"/>
      <c r="DJA182" s="71"/>
      <c r="DJB182" s="71"/>
      <c r="DJC182" s="71"/>
      <c r="DJD182" s="72"/>
      <c r="DJE182" s="72"/>
      <c r="DJF182" s="72"/>
      <c r="DJG182" s="72"/>
      <c r="DJH182" s="72"/>
      <c r="DJI182" s="72"/>
      <c r="DJJ182" s="72"/>
      <c r="DJK182" s="72"/>
      <c r="DJL182" s="72"/>
      <c r="DJM182" s="71"/>
      <c r="DJN182" s="71"/>
      <c r="DJO182" s="71"/>
      <c r="DJP182" s="71"/>
      <c r="DJQ182" s="71"/>
      <c r="DJR182" s="71"/>
      <c r="DJS182" s="71"/>
      <c r="DJT182" s="72"/>
      <c r="DJU182" s="72"/>
      <c r="DJV182" s="72"/>
      <c r="DJW182" s="72"/>
      <c r="DJX182" s="72"/>
      <c r="DJY182" s="72"/>
      <c r="DJZ182" s="72"/>
      <c r="DKA182" s="72"/>
      <c r="DKB182" s="72"/>
      <c r="DKC182" s="71"/>
      <c r="DKD182" s="71"/>
      <c r="DKE182" s="71"/>
      <c r="DKF182" s="71"/>
      <c r="DKG182" s="71"/>
      <c r="DKH182" s="71"/>
      <c r="DKI182" s="71"/>
      <c r="DKJ182" s="72"/>
      <c r="DKK182" s="72"/>
      <c r="DKL182" s="72"/>
      <c r="DKM182" s="72"/>
      <c r="DKN182" s="72"/>
      <c r="DKO182" s="72"/>
      <c r="DKP182" s="72"/>
      <c r="DKQ182" s="72"/>
      <c r="DKR182" s="72"/>
      <c r="DKS182" s="71"/>
      <c r="DKT182" s="71"/>
      <c r="DKU182" s="71"/>
      <c r="DKV182" s="71"/>
      <c r="DKW182" s="71"/>
      <c r="DKX182" s="71"/>
      <c r="DKY182" s="71"/>
      <c r="DKZ182" s="72"/>
      <c r="DLA182" s="72"/>
      <c r="DLB182" s="72"/>
      <c r="DLC182" s="72"/>
      <c r="DLD182" s="72"/>
      <c r="DLE182" s="72"/>
      <c r="DLF182" s="72"/>
      <c r="DLG182" s="72"/>
      <c r="DLH182" s="72"/>
      <c r="DLI182" s="71"/>
      <c r="DLJ182" s="71"/>
      <c r="DLK182" s="71"/>
      <c r="DLL182" s="71"/>
      <c r="DLM182" s="71"/>
      <c r="DLN182" s="71"/>
      <c r="DLO182" s="71"/>
      <c r="DLP182" s="72"/>
      <c r="DLQ182" s="72"/>
      <c r="DLR182" s="72"/>
      <c r="DLS182" s="72"/>
      <c r="DLT182" s="72"/>
      <c r="DLU182" s="72"/>
      <c r="DLV182" s="72"/>
      <c r="DLW182" s="72"/>
      <c r="DLX182" s="72"/>
      <c r="DLY182" s="71"/>
      <c r="DLZ182" s="71"/>
      <c r="DMA182" s="71"/>
      <c r="DMB182" s="71"/>
      <c r="DMC182" s="71"/>
      <c r="DMD182" s="71"/>
      <c r="DME182" s="71"/>
      <c r="DMF182" s="72"/>
      <c r="DMG182" s="72"/>
      <c r="DMH182" s="72"/>
      <c r="DMI182" s="72"/>
      <c r="DMJ182" s="72"/>
      <c r="DMK182" s="72"/>
      <c r="DML182" s="72"/>
      <c r="DMM182" s="72"/>
      <c r="DMN182" s="72"/>
      <c r="DMO182" s="71"/>
      <c r="DMP182" s="71"/>
      <c r="DMQ182" s="71"/>
      <c r="DMR182" s="71"/>
      <c r="DMS182" s="71"/>
      <c r="DMT182" s="71"/>
      <c r="DMU182" s="71"/>
      <c r="DMV182" s="72"/>
      <c r="DMW182" s="72"/>
      <c r="DMX182" s="72"/>
      <c r="DMY182" s="72"/>
      <c r="DMZ182" s="72"/>
      <c r="DNA182" s="72"/>
      <c r="DNB182" s="72"/>
      <c r="DNC182" s="72"/>
      <c r="DND182" s="72"/>
      <c r="DNE182" s="71"/>
      <c r="DNF182" s="71"/>
      <c r="DNG182" s="71"/>
      <c r="DNH182" s="71"/>
      <c r="DNI182" s="71"/>
      <c r="DNJ182" s="71"/>
      <c r="DNK182" s="71"/>
      <c r="DNL182" s="72"/>
      <c r="DNM182" s="72"/>
      <c r="DNN182" s="72"/>
      <c r="DNO182" s="72"/>
      <c r="DNP182" s="72"/>
      <c r="DNQ182" s="72"/>
      <c r="DNR182" s="72"/>
      <c r="DNS182" s="72"/>
      <c r="DNT182" s="72"/>
      <c r="DNU182" s="71"/>
      <c r="DNV182" s="71"/>
      <c r="DNW182" s="71"/>
      <c r="DNX182" s="71"/>
      <c r="DNY182" s="71"/>
      <c r="DNZ182" s="71"/>
      <c r="DOA182" s="71"/>
      <c r="DOB182" s="72"/>
      <c r="DOC182" s="72"/>
      <c r="DOD182" s="72"/>
      <c r="DOE182" s="72"/>
      <c r="DOF182" s="72"/>
      <c r="DOG182" s="72"/>
      <c r="DOH182" s="72"/>
      <c r="DOI182" s="72"/>
      <c r="DOJ182" s="72"/>
      <c r="DOK182" s="71"/>
      <c r="DOL182" s="71"/>
      <c r="DOM182" s="71"/>
      <c r="DON182" s="71"/>
      <c r="DOO182" s="71"/>
      <c r="DOP182" s="71"/>
      <c r="DOQ182" s="71"/>
      <c r="DOR182" s="72"/>
      <c r="DOS182" s="72"/>
      <c r="DOT182" s="72"/>
      <c r="DOU182" s="72"/>
      <c r="DOV182" s="72"/>
      <c r="DOW182" s="72"/>
      <c r="DOX182" s="72"/>
      <c r="DOY182" s="72"/>
      <c r="DOZ182" s="72"/>
      <c r="DPA182" s="71"/>
      <c r="DPB182" s="71"/>
      <c r="DPC182" s="71"/>
      <c r="DPD182" s="71"/>
      <c r="DPE182" s="71"/>
      <c r="DPF182" s="71"/>
      <c r="DPG182" s="71"/>
      <c r="DPH182" s="72"/>
      <c r="DPI182" s="72"/>
      <c r="DPJ182" s="72"/>
      <c r="DPK182" s="72"/>
      <c r="DPL182" s="72"/>
      <c r="DPM182" s="72"/>
      <c r="DPN182" s="72"/>
      <c r="DPO182" s="72"/>
      <c r="DPP182" s="72"/>
      <c r="DPQ182" s="71"/>
      <c r="DPR182" s="71"/>
      <c r="DPS182" s="71"/>
      <c r="DPT182" s="71"/>
      <c r="DPU182" s="71"/>
      <c r="DPV182" s="71"/>
      <c r="DPW182" s="71"/>
      <c r="DPX182" s="72"/>
      <c r="DPY182" s="72"/>
      <c r="DPZ182" s="72"/>
      <c r="DQA182" s="72"/>
      <c r="DQB182" s="72"/>
      <c r="DQC182" s="72"/>
      <c r="DQD182" s="72"/>
      <c r="DQE182" s="72"/>
      <c r="DQF182" s="72"/>
      <c r="DQG182" s="71"/>
      <c r="DQH182" s="71"/>
      <c r="DQI182" s="71"/>
      <c r="DQJ182" s="71"/>
      <c r="DQK182" s="71"/>
      <c r="DQL182" s="71"/>
      <c r="DQM182" s="71"/>
      <c r="DQN182" s="72"/>
      <c r="DQO182" s="72"/>
      <c r="DQP182" s="72"/>
      <c r="DQQ182" s="72"/>
      <c r="DQR182" s="72"/>
      <c r="DQS182" s="72"/>
      <c r="DQT182" s="72"/>
      <c r="DQU182" s="72"/>
      <c r="DQV182" s="72"/>
      <c r="DQW182" s="71"/>
      <c r="DQX182" s="71"/>
      <c r="DQY182" s="71"/>
      <c r="DQZ182" s="71"/>
      <c r="DRA182" s="71"/>
      <c r="DRB182" s="71"/>
      <c r="DRC182" s="71"/>
      <c r="DRD182" s="72"/>
      <c r="DRE182" s="72"/>
      <c r="DRF182" s="72"/>
      <c r="DRG182" s="72"/>
      <c r="DRH182" s="72"/>
      <c r="DRI182" s="72"/>
      <c r="DRJ182" s="72"/>
      <c r="DRK182" s="72"/>
      <c r="DRL182" s="72"/>
      <c r="DRM182" s="71"/>
      <c r="DRN182" s="71"/>
      <c r="DRO182" s="71"/>
      <c r="DRP182" s="71"/>
      <c r="DRQ182" s="71"/>
      <c r="DRR182" s="71"/>
      <c r="DRS182" s="71"/>
      <c r="DRT182" s="72"/>
      <c r="DRU182" s="72"/>
      <c r="DRV182" s="72"/>
      <c r="DRW182" s="72"/>
      <c r="DRX182" s="72"/>
      <c r="DRY182" s="72"/>
      <c r="DRZ182" s="72"/>
      <c r="DSA182" s="72"/>
      <c r="DSB182" s="72"/>
      <c r="DSC182" s="71"/>
      <c r="DSD182" s="71"/>
      <c r="DSE182" s="71"/>
      <c r="DSF182" s="71"/>
      <c r="DSG182" s="71"/>
      <c r="DSH182" s="71"/>
      <c r="DSI182" s="71"/>
      <c r="DSJ182" s="72"/>
      <c r="DSK182" s="72"/>
      <c r="DSL182" s="72"/>
      <c r="DSM182" s="72"/>
      <c r="DSN182" s="72"/>
      <c r="DSO182" s="72"/>
      <c r="DSP182" s="72"/>
      <c r="DSQ182" s="72"/>
      <c r="DSR182" s="72"/>
      <c r="DSS182" s="71"/>
      <c r="DST182" s="71"/>
      <c r="DSU182" s="71"/>
      <c r="DSV182" s="71"/>
      <c r="DSW182" s="71"/>
      <c r="DSX182" s="71"/>
      <c r="DSY182" s="71"/>
      <c r="DSZ182" s="72"/>
      <c r="DTA182" s="72"/>
      <c r="DTB182" s="72"/>
      <c r="DTC182" s="72"/>
      <c r="DTD182" s="72"/>
      <c r="DTE182" s="72"/>
      <c r="DTF182" s="72"/>
      <c r="DTG182" s="72"/>
      <c r="DTH182" s="72"/>
      <c r="DTI182" s="71"/>
      <c r="DTJ182" s="71"/>
      <c r="DTK182" s="71"/>
      <c r="DTL182" s="71"/>
      <c r="DTM182" s="71"/>
      <c r="DTN182" s="71"/>
      <c r="DTO182" s="71"/>
      <c r="DTP182" s="72"/>
      <c r="DTQ182" s="72"/>
      <c r="DTR182" s="72"/>
      <c r="DTS182" s="72"/>
      <c r="DTT182" s="72"/>
      <c r="DTU182" s="72"/>
      <c r="DTV182" s="72"/>
      <c r="DTW182" s="72"/>
      <c r="DTX182" s="72"/>
      <c r="DTY182" s="71"/>
      <c r="DTZ182" s="71"/>
      <c r="DUA182" s="71"/>
      <c r="DUB182" s="71"/>
      <c r="DUC182" s="71"/>
      <c r="DUD182" s="71"/>
      <c r="DUE182" s="71"/>
      <c r="DUF182" s="72"/>
      <c r="DUG182" s="72"/>
      <c r="DUH182" s="72"/>
      <c r="DUI182" s="72"/>
      <c r="DUJ182" s="72"/>
      <c r="DUK182" s="72"/>
      <c r="DUL182" s="72"/>
      <c r="DUM182" s="72"/>
      <c r="DUN182" s="72"/>
      <c r="DUO182" s="71"/>
      <c r="DUP182" s="71"/>
      <c r="DUQ182" s="71"/>
      <c r="DUR182" s="71"/>
      <c r="DUS182" s="71"/>
      <c r="DUT182" s="71"/>
      <c r="DUU182" s="71"/>
      <c r="DUV182" s="72"/>
      <c r="DUW182" s="72"/>
      <c r="DUX182" s="72"/>
      <c r="DUY182" s="72"/>
      <c r="DUZ182" s="72"/>
      <c r="DVA182" s="72"/>
      <c r="DVB182" s="72"/>
      <c r="DVC182" s="72"/>
      <c r="DVD182" s="72"/>
      <c r="DVE182" s="71"/>
      <c r="DVF182" s="71"/>
      <c r="DVG182" s="71"/>
      <c r="DVH182" s="71"/>
      <c r="DVI182" s="71"/>
      <c r="DVJ182" s="71"/>
      <c r="DVK182" s="71"/>
      <c r="DVL182" s="72"/>
      <c r="DVM182" s="72"/>
      <c r="DVN182" s="72"/>
      <c r="DVO182" s="72"/>
      <c r="DVP182" s="72"/>
      <c r="DVQ182" s="72"/>
      <c r="DVR182" s="72"/>
      <c r="DVS182" s="72"/>
      <c r="DVT182" s="72"/>
      <c r="DVU182" s="71"/>
      <c r="DVV182" s="71"/>
      <c r="DVW182" s="71"/>
      <c r="DVX182" s="71"/>
      <c r="DVY182" s="71"/>
      <c r="DVZ182" s="71"/>
      <c r="DWA182" s="71"/>
      <c r="DWB182" s="72"/>
      <c r="DWC182" s="72"/>
      <c r="DWD182" s="72"/>
      <c r="DWE182" s="72"/>
      <c r="DWF182" s="72"/>
      <c r="DWG182" s="72"/>
      <c r="DWH182" s="72"/>
      <c r="DWI182" s="72"/>
      <c r="DWJ182" s="72"/>
      <c r="DWK182" s="71"/>
      <c r="DWL182" s="71"/>
      <c r="DWM182" s="71"/>
      <c r="DWN182" s="71"/>
      <c r="DWO182" s="71"/>
      <c r="DWP182" s="71"/>
      <c r="DWQ182" s="71"/>
      <c r="DWR182" s="72"/>
      <c r="DWS182" s="72"/>
      <c r="DWT182" s="72"/>
      <c r="DWU182" s="72"/>
      <c r="DWV182" s="72"/>
      <c r="DWW182" s="72"/>
      <c r="DWX182" s="72"/>
      <c r="DWY182" s="72"/>
      <c r="DWZ182" s="72"/>
      <c r="DXA182" s="71"/>
      <c r="DXB182" s="71"/>
      <c r="DXC182" s="71"/>
      <c r="DXD182" s="71"/>
      <c r="DXE182" s="71"/>
      <c r="DXF182" s="71"/>
      <c r="DXG182" s="71"/>
      <c r="DXH182" s="72"/>
      <c r="DXI182" s="72"/>
      <c r="DXJ182" s="72"/>
      <c r="DXK182" s="72"/>
      <c r="DXL182" s="72"/>
      <c r="DXM182" s="72"/>
      <c r="DXN182" s="72"/>
      <c r="DXO182" s="72"/>
      <c r="DXP182" s="72"/>
      <c r="DXQ182" s="71"/>
      <c r="DXR182" s="71"/>
      <c r="DXS182" s="71"/>
      <c r="DXT182" s="71"/>
      <c r="DXU182" s="71"/>
      <c r="DXV182" s="71"/>
      <c r="DXW182" s="71"/>
      <c r="DXX182" s="72"/>
      <c r="DXY182" s="72"/>
      <c r="DXZ182" s="72"/>
      <c r="DYA182" s="72"/>
      <c r="DYB182" s="72"/>
      <c r="DYC182" s="72"/>
      <c r="DYD182" s="72"/>
      <c r="DYE182" s="72"/>
      <c r="DYF182" s="72"/>
      <c r="DYG182" s="71"/>
      <c r="DYH182" s="71"/>
      <c r="DYI182" s="71"/>
      <c r="DYJ182" s="71"/>
      <c r="DYK182" s="71"/>
      <c r="DYL182" s="71"/>
      <c r="DYM182" s="71"/>
      <c r="DYN182" s="72"/>
      <c r="DYO182" s="72"/>
      <c r="DYP182" s="72"/>
      <c r="DYQ182" s="72"/>
      <c r="DYR182" s="72"/>
      <c r="DYS182" s="72"/>
      <c r="DYT182" s="72"/>
      <c r="DYU182" s="72"/>
      <c r="DYV182" s="72"/>
      <c r="DYW182" s="71"/>
      <c r="DYX182" s="71"/>
      <c r="DYY182" s="71"/>
      <c r="DYZ182" s="71"/>
      <c r="DZA182" s="71"/>
      <c r="DZB182" s="71"/>
      <c r="DZC182" s="71"/>
      <c r="DZD182" s="72"/>
      <c r="DZE182" s="72"/>
      <c r="DZF182" s="72"/>
      <c r="DZG182" s="72"/>
      <c r="DZH182" s="72"/>
      <c r="DZI182" s="72"/>
      <c r="DZJ182" s="72"/>
      <c r="DZK182" s="72"/>
      <c r="DZL182" s="72"/>
      <c r="DZM182" s="71"/>
      <c r="DZN182" s="71"/>
      <c r="DZO182" s="71"/>
      <c r="DZP182" s="71"/>
      <c r="DZQ182" s="71"/>
      <c r="DZR182" s="71"/>
      <c r="DZS182" s="71"/>
      <c r="DZT182" s="72"/>
      <c r="DZU182" s="72"/>
      <c r="DZV182" s="72"/>
      <c r="DZW182" s="72"/>
      <c r="DZX182" s="72"/>
      <c r="DZY182" s="72"/>
      <c r="DZZ182" s="72"/>
      <c r="EAA182" s="72"/>
      <c r="EAB182" s="72"/>
      <c r="EAC182" s="71"/>
      <c r="EAD182" s="71"/>
      <c r="EAE182" s="71"/>
      <c r="EAF182" s="71"/>
      <c r="EAG182" s="71"/>
      <c r="EAH182" s="71"/>
      <c r="EAI182" s="71"/>
      <c r="EAJ182" s="72"/>
      <c r="EAK182" s="72"/>
      <c r="EAL182" s="72"/>
      <c r="EAM182" s="72"/>
      <c r="EAN182" s="72"/>
      <c r="EAO182" s="72"/>
      <c r="EAP182" s="72"/>
      <c r="EAQ182" s="72"/>
      <c r="EAR182" s="72"/>
      <c r="EAS182" s="71"/>
      <c r="EAT182" s="71"/>
      <c r="EAU182" s="71"/>
      <c r="EAV182" s="71"/>
      <c r="EAW182" s="71"/>
      <c r="EAX182" s="71"/>
      <c r="EAY182" s="71"/>
      <c r="EAZ182" s="72"/>
      <c r="EBA182" s="72"/>
      <c r="EBB182" s="72"/>
      <c r="EBC182" s="72"/>
      <c r="EBD182" s="72"/>
      <c r="EBE182" s="72"/>
      <c r="EBF182" s="72"/>
      <c r="EBG182" s="72"/>
      <c r="EBH182" s="72"/>
      <c r="EBI182" s="71"/>
      <c r="EBJ182" s="71"/>
      <c r="EBK182" s="71"/>
      <c r="EBL182" s="71"/>
      <c r="EBM182" s="71"/>
      <c r="EBN182" s="71"/>
      <c r="EBO182" s="71"/>
      <c r="EBP182" s="72"/>
      <c r="EBQ182" s="72"/>
      <c r="EBR182" s="72"/>
      <c r="EBS182" s="72"/>
      <c r="EBT182" s="72"/>
      <c r="EBU182" s="72"/>
      <c r="EBV182" s="72"/>
      <c r="EBW182" s="72"/>
      <c r="EBX182" s="72"/>
      <c r="EBY182" s="71"/>
      <c r="EBZ182" s="71"/>
      <c r="ECA182" s="71"/>
      <c r="ECB182" s="71"/>
      <c r="ECC182" s="71"/>
      <c r="ECD182" s="71"/>
      <c r="ECE182" s="71"/>
      <c r="ECF182" s="72"/>
      <c r="ECG182" s="72"/>
      <c r="ECH182" s="72"/>
      <c r="ECI182" s="72"/>
      <c r="ECJ182" s="72"/>
      <c r="ECK182" s="72"/>
      <c r="ECL182" s="72"/>
      <c r="ECM182" s="72"/>
      <c r="ECN182" s="72"/>
      <c r="ECO182" s="71"/>
      <c r="ECP182" s="71"/>
      <c r="ECQ182" s="71"/>
      <c r="ECR182" s="71"/>
      <c r="ECS182" s="71"/>
      <c r="ECT182" s="71"/>
      <c r="ECU182" s="71"/>
      <c r="ECV182" s="72"/>
      <c r="ECW182" s="72"/>
      <c r="ECX182" s="72"/>
      <c r="ECY182" s="72"/>
      <c r="ECZ182" s="72"/>
      <c r="EDA182" s="72"/>
      <c r="EDB182" s="72"/>
      <c r="EDC182" s="72"/>
      <c r="EDD182" s="72"/>
      <c r="EDE182" s="71"/>
      <c r="EDF182" s="71"/>
      <c r="EDG182" s="71"/>
      <c r="EDH182" s="71"/>
      <c r="EDI182" s="71"/>
      <c r="EDJ182" s="71"/>
      <c r="EDK182" s="71"/>
      <c r="EDL182" s="72"/>
      <c r="EDM182" s="72"/>
      <c r="EDN182" s="72"/>
      <c r="EDO182" s="72"/>
      <c r="EDP182" s="72"/>
      <c r="EDQ182" s="72"/>
      <c r="EDR182" s="72"/>
      <c r="EDS182" s="72"/>
      <c r="EDT182" s="72"/>
      <c r="EDU182" s="71"/>
      <c r="EDV182" s="71"/>
      <c r="EDW182" s="71"/>
      <c r="EDX182" s="71"/>
      <c r="EDY182" s="71"/>
      <c r="EDZ182" s="71"/>
      <c r="EEA182" s="71"/>
      <c r="EEB182" s="72"/>
      <c r="EEC182" s="72"/>
      <c r="EED182" s="72"/>
      <c r="EEE182" s="72"/>
      <c r="EEF182" s="72"/>
      <c r="EEG182" s="72"/>
      <c r="EEH182" s="72"/>
      <c r="EEI182" s="72"/>
      <c r="EEJ182" s="72"/>
      <c r="EEK182" s="71"/>
      <c r="EEL182" s="71"/>
      <c r="EEM182" s="71"/>
      <c r="EEN182" s="71"/>
      <c r="EEO182" s="71"/>
      <c r="EEP182" s="71"/>
      <c r="EEQ182" s="71"/>
      <c r="EER182" s="72"/>
      <c r="EES182" s="72"/>
      <c r="EET182" s="72"/>
      <c r="EEU182" s="72"/>
      <c r="EEV182" s="72"/>
      <c r="EEW182" s="72"/>
      <c r="EEX182" s="72"/>
      <c r="EEY182" s="72"/>
      <c r="EEZ182" s="72"/>
      <c r="EFA182" s="71"/>
      <c r="EFB182" s="71"/>
      <c r="EFC182" s="71"/>
      <c r="EFD182" s="71"/>
      <c r="EFE182" s="71"/>
      <c r="EFF182" s="71"/>
      <c r="EFG182" s="71"/>
      <c r="EFH182" s="72"/>
      <c r="EFI182" s="72"/>
      <c r="EFJ182" s="72"/>
      <c r="EFK182" s="72"/>
      <c r="EFL182" s="72"/>
      <c r="EFM182" s="72"/>
      <c r="EFN182" s="72"/>
      <c r="EFO182" s="72"/>
      <c r="EFP182" s="72"/>
      <c r="EFQ182" s="71"/>
      <c r="EFR182" s="71"/>
      <c r="EFS182" s="71"/>
      <c r="EFT182" s="71"/>
      <c r="EFU182" s="71"/>
      <c r="EFV182" s="71"/>
      <c r="EFW182" s="71"/>
      <c r="EFX182" s="72"/>
      <c r="EFY182" s="72"/>
      <c r="EFZ182" s="72"/>
      <c r="EGA182" s="72"/>
      <c r="EGB182" s="72"/>
      <c r="EGC182" s="72"/>
      <c r="EGD182" s="72"/>
      <c r="EGE182" s="72"/>
      <c r="EGF182" s="72"/>
      <c r="EGG182" s="71"/>
      <c r="EGH182" s="71"/>
      <c r="EGI182" s="71"/>
      <c r="EGJ182" s="71"/>
      <c r="EGK182" s="71"/>
      <c r="EGL182" s="71"/>
      <c r="EGM182" s="71"/>
      <c r="EGN182" s="72"/>
      <c r="EGO182" s="72"/>
      <c r="EGP182" s="72"/>
      <c r="EGQ182" s="72"/>
      <c r="EGR182" s="72"/>
      <c r="EGS182" s="72"/>
      <c r="EGT182" s="72"/>
      <c r="EGU182" s="72"/>
      <c r="EGV182" s="72"/>
      <c r="EGW182" s="71"/>
      <c r="EGX182" s="71"/>
      <c r="EGY182" s="71"/>
      <c r="EGZ182" s="71"/>
      <c r="EHA182" s="71"/>
      <c r="EHB182" s="71"/>
      <c r="EHC182" s="71"/>
      <c r="EHD182" s="72"/>
      <c r="EHE182" s="72"/>
      <c r="EHF182" s="72"/>
      <c r="EHG182" s="72"/>
      <c r="EHH182" s="72"/>
      <c r="EHI182" s="72"/>
      <c r="EHJ182" s="72"/>
      <c r="EHK182" s="72"/>
      <c r="EHL182" s="72"/>
      <c r="EHM182" s="71"/>
      <c r="EHN182" s="71"/>
      <c r="EHO182" s="71"/>
      <c r="EHP182" s="71"/>
      <c r="EHQ182" s="71"/>
      <c r="EHR182" s="71"/>
      <c r="EHS182" s="71"/>
      <c r="EHT182" s="72"/>
      <c r="EHU182" s="72"/>
      <c r="EHV182" s="72"/>
      <c r="EHW182" s="72"/>
      <c r="EHX182" s="72"/>
      <c r="EHY182" s="72"/>
      <c r="EHZ182" s="72"/>
      <c r="EIA182" s="72"/>
      <c r="EIB182" s="72"/>
      <c r="EIC182" s="71"/>
      <c r="EID182" s="71"/>
      <c r="EIE182" s="71"/>
      <c r="EIF182" s="71"/>
      <c r="EIG182" s="71"/>
      <c r="EIH182" s="71"/>
      <c r="EII182" s="71"/>
      <c r="EIJ182" s="72"/>
      <c r="EIK182" s="72"/>
      <c r="EIL182" s="72"/>
      <c r="EIM182" s="72"/>
      <c r="EIN182" s="72"/>
      <c r="EIO182" s="72"/>
      <c r="EIP182" s="72"/>
      <c r="EIQ182" s="72"/>
      <c r="EIR182" s="72"/>
      <c r="EIS182" s="71"/>
      <c r="EIT182" s="71"/>
      <c r="EIU182" s="71"/>
      <c r="EIV182" s="71"/>
      <c r="EIW182" s="71"/>
      <c r="EIX182" s="71"/>
      <c r="EIY182" s="71"/>
      <c r="EIZ182" s="72"/>
      <c r="EJA182" s="72"/>
      <c r="EJB182" s="72"/>
      <c r="EJC182" s="72"/>
      <c r="EJD182" s="72"/>
      <c r="EJE182" s="72"/>
      <c r="EJF182" s="72"/>
      <c r="EJG182" s="72"/>
      <c r="EJH182" s="72"/>
      <c r="EJI182" s="71"/>
      <c r="EJJ182" s="71"/>
      <c r="EJK182" s="71"/>
      <c r="EJL182" s="71"/>
      <c r="EJM182" s="71"/>
      <c r="EJN182" s="71"/>
      <c r="EJO182" s="71"/>
      <c r="EJP182" s="72"/>
      <c r="EJQ182" s="72"/>
      <c r="EJR182" s="72"/>
      <c r="EJS182" s="72"/>
      <c r="EJT182" s="72"/>
      <c r="EJU182" s="72"/>
      <c r="EJV182" s="72"/>
      <c r="EJW182" s="72"/>
      <c r="EJX182" s="72"/>
      <c r="EJY182" s="71"/>
      <c r="EJZ182" s="71"/>
      <c r="EKA182" s="71"/>
      <c r="EKB182" s="71"/>
      <c r="EKC182" s="71"/>
      <c r="EKD182" s="71"/>
      <c r="EKE182" s="71"/>
      <c r="EKF182" s="72"/>
      <c r="EKG182" s="72"/>
      <c r="EKH182" s="72"/>
      <c r="EKI182" s="72"/>
      <c r="EKJ182" s="72"/>
      <c r="EKK182" s="72"/>
      <c r="EKL182" s="72"/>
      <c r="EKM182" s="72"/>
      <c r="EKN182" s="72"/>
      <c r="EKO182" s="71"/>
      <c r="EKP182" s="71"/>
      <c r="EKQ182" s="71"/>
      <c r="EKR182" s="71"/>
      <c r="EKS182" s="71"/>
      <c r="EKT182" s="71"/>
      <c r="EKU182" s="71"/>
      <c r="EKV182" s="72"/>
      <c r="EKW182" s="72"/>
      <c r="EKX182" s="72"/>
      <c r="EKY182" s="72"/>
      <c r="EKZ182" s="72"/>
      <c r="ELA182" s="72"/>
      <c r="ELB182" s="72"/>
      <c r="ELC182" s="72"/>
      <c r="ELD182" s="72"/>
      <c r="ELE182" s="71"/>
      <c r="ELF182" s="71"/>
      <c r="ELG182" s="71"/>
      <c r="ELH182" s="71"/>
      <c r="ELI182" s="71"/>
      <c r="ELJ182" s="71"/>
      <c r="ELK182" s="71"/>
      <c r="ELL182" s="72"/>
      <c r="ELM182" s="72"/>
      <c r="ELN182" s="72"/>
      <c r="ELO182" s="72"/>
      <c r="ELP182" s="72"/>
      <c r="ELQ182" s="72"/>
      <c r="ELR182" s="72"/>
      <c r="ELS182" s="72"/>
      <c r="ELT182" s="72"/>
      <c r="ELU182" s="71"/>
      <c r="ELV182" s="71"/>
      <c r="ELW182" s="71"/>
      <c r="ELX182" s="71"/>
      <c r="ELY182" s="71"/>
      <c r="ELZ182" s="71"/>
      <c r="EMA182" s="71"/>
      <c r="EMB182" s="72"/>
      <c r="EMC182" s="72"/>
      <c r="EMD182" s="72"/>
      <c r="EME182" s="72"/>
      <c r="EMF182" s="72"/>
      <c r="EMG182" s="72"/>
      <c r="EMH182" s="72"/>
      <c r="EMI182" s="72"/>
      <c r="EMJ182" s="72"/>
      <c r="EMK182" s="71"/>
      <c r="EML182" s="71"/>
      <c r="EMM182" s="71"/>
      <c r="EMN182" s="71"/>
      <c r="EMO182" s="71"/>
      <c r="EMP182" s="71"/>
      <c r="EMQ182" s="71"/>
      <c r="EMR182" s="72"/>
      <c r="EMS182" s="72"/>
      <c r="EMT182" s="72"/>
      <c r="EMU182" s="72"/>
      <c r="EMV182" s="72"/>
      <c r="EMW182" s="72"/>
      <c r="EMX182" s="72"/>
      <c r="EMY182" s="72"/>
      <c r="EMZ182" s="72"/>
      <c r="ENA182" s="71"/>
      <c r="ENB182" s="71"/>
      <c r="ENC182" s="71"/>
      <c r="END182" s="71"/>
      <c r="ENE182" s="71"/>
      <c r="ENF182" s="71"/>
      <c r="ENG182" s="71"/>
      <c r="ENH182" s="72"/>
      <c r="ENI182" s="72"/>
      <c r="ENJ182" s="72"/>
      <c r="ENK182" s="72"/>
      <c r="ENL182" s="72"/>
      <c r="ENM182" s="72"/>
      <c r="ENN182" s="72"/>
      <c r="ENO182" s="72"/>
      <c r="ENP182" s="72"/>
      <c r="ENQ182" s="71"/>
      <c r="ENR182" s="71"/>
      <c r="ENS182" s="71"/>
      <c r="ENT182" s="71"/>
      <c r="ENU182" s="71"/>
      <c r="ENV182" s="71"/>
      <c r="ENW182" s="71"/>
      <c r="ENX182" s="72"/>
      <c r="ENY182" s="72"/>
      <c r="ENZ182" s="72"/>
      <c r="EOA182" s="72"/>
      <c r="EOB182" s="72"/>
      <c r="EOC182" s="72"/>
      <c r="EOD182" s="72"/>
      <c r="EOE182" s="72"/>
      <c r="EOF182" s="72"/>
      <c r="EOG182" s="71"/>
      <c r="EOH182" s="71"/>
      <c r="EOI182" s="71"/>
      <c r="EOJ182" s="71"/>
      <c r="EOK182" s="71"/>
      <c r="EOL182" s="71"/>
      <c r="EOM182" s="71"/>
      <c r="EON182" s="72"/>
      <c r="EOO182" s="72"/>
      <c r="EOP182" s="72"/>
      <c r="EOQ182" s="72"/>
      <c r="EOR182" s="72"/>
      <c r="EOS182" s="72"/>
      <c r="EOT182" s="72"/>
      <c r="EOU182" s="72"/>
      <c r="EOV182" s="72"/>
      <c r="EOW182" s="71"/>
      <c r="EOX182" s="71"/>
      <c r="EOY182" s="71"/>
      <c r="EOZ182" s="71"/>
      <c r="EPA182" s="71"/>
      <c r="EPB182" s="71"/>
      <c r="EPC182" s="71"/>
      <c r="EPD182" s="72"/>
      <c r="EPE182" s="72"/>
      <c r="EPF182" s="72"/>
      <c r="EPG182" s="72"/>
      <c r="EPH182" s="72"/>
      <c r="EPI182" s="72"/>
      <c r="EPJ182" s="72"/>
      <c r="EPK182" s="72"/>
      <c r="EPL182" s="72"/>
      <c r="EPM182" s="71"/>
      <c r="EPN182" s="71"/>
      <c r="EPO182" s="71"/>
      <c r="EPP182" s="71"/>
      <c r="EPQ182" s="71"/>
      <c r="EPR182" s="71"/>
      <c r="EPS182" s="71"/>
      <c r="EPT182" s="72"/>
      <c r="EPU182" s="72"/>
      <c r="EPV182" s="72"/>
      <c r="EPW182" s="72"/>
      <c r="EPX182" s="72"/>
      <c r="EPY182" s="72"/>
      <c r="EPZ182" s="72"/>
      <c r="EQA182" s="72"/>
      <c r="EQB182" s="72"/>
      <c r="EQC182" s="71"/>
      <c r="EQD182" s="71"/>
      <c r="EQE182" s="71"/>
      <c r="EQF182" s="71"/>
      <c r="EQG182" s="71"/>
      <c r="EQH182" s="71"/>
      <c r="EQI182" s="71"/>
      <c r="EQJ182" s="72"/>
      <c r="EQK182" s="72"/>
      <c r="EQL182" s="72"/>
      <c r="EQM182" s="72"/>
      <c r="EQN182" s="72"/>
      <c r="EQO182" s="72"/>
      <c r="EQP182" s="72"/>
      <c r="EQQ182" s="72"/>
      <c r="EQR182" s="72"/>
      <c r="EQS182" s="71"/>
      <c r="EQT182" s="71"/>
      <c r="EQU182" s="71"/>
      <c r="EQV182" s="71"/>
      <c r="EQW182" s="71"/>
      <c r="EQX182" s="71"/>
      <c r="EQY182" s="71"/>
      <c r="EQZ182" s="72"/>
      <c r="ERA182" s="72"/>
      <c r="ERB182" s="72"/>
      <c r="ERC182" s="72"/>
      <c r="ERD182" s="72"/>
      <c r="ERE182" s="72"/>
      <c r="ERF182" s="72"/>
      <c r="ERG182" s="72"/>
      <c r="ERH182" s="72"/>
      <c r="ERI182" s="71"/>
      <c r="ERJ182" s="71"/>
      <c r="ERK182" s="71"/>
      <c r="ERL182" s="71"/>
      <c r="ERM182" s="71"/>
      <c r="ERN182" s="71"/>
      <c r="ERO182" s="71"/>
      <c r="ERP182" s="72"/>
      <c r="ERQ182" s="72"/>
      <c r="ERR182" s="72"/>
      <c r="ERS182" s="72"/>
      <c r="ERT182" s="72"/>
      <c r="ERU182" s="72"/>
      <c r="ERV182" s="72"/>
      <c r="ERW182" s="72"/>
      <c r="ERX182" s="72"/>
      <c r="ERY182" s="71"/>
      <c r="ERZ182" s="71"/>
      <c r="ESA182" s="71"/>
      <c r="ESB182" s="71"/>
      <c r="ESC182" s="71"/>
      <c r="ESD182" s="71"/>
      <c r="ESE182" s="71"/>
      <c r="ESF182" s="72"/>
      <c r="ESG182" s="72"/>
      <c r="ESH182" s="72"/>
      <c r="ESI182" s="72"/>
      <c r="ESJ182" s="72"/>
      <c r="ESK182" s="72"/>
      <c r="ESL182" s="72"/>
      <c r="ESM182" s="72"/>
      <c r="ESN182" s="72"/>
      <c r="ESO182" s="71"/>
      <c r="ESP182" s="71"/>
      <c r="ESQ182" s="71"/>
      <c r="ESR182" s="71"/>
      <c r="ESS182" s="71"/>
      <c r="EST182" s="71"/>
      <c r="ESU182" s="71"/>
      <c r="ESV182" s="72"/>
      <c r="ESW182" s="72"/>
      <c r="ESX182" s="72"/>
      <c r="ESY182" s="72"/>
      <c r="ESZ182" s="72"/>
      <c r="ETA182" s="72"/>
      <c r="ETB182" s="72"/>
      <c r="ETC182" s="72"/>
      <c r="ETD182" s="72"/>
      <c r="ETE182" s="71"/>
      <c r="ETF182" s="71"/>
      <c r="ETG182" s="71"/>
      <c r="ETH182" s="71"/>
      <c r="ETI182" s="71"/>
      <c r="ETJ182" s="71"/>
      <c r="ETK182" s="71"/>
      <c r="ETL182" s="72"/>
      <c r="ETM182" s="72"/>
      <c r="ETN182" s="72"/>
      <c r="ETO182" s="72"/>
      <c r="ETP182" s="72"/>
      <c r="ETQ182" s="72"/>
      <c r="ETR182" s="72"/>
      <c r="ETS182" s="72"/>
      <c r="ETT182" s="72"/>
      <c r="ETU182" s="71"/>
      <c r="ETV182" s="71"/>
      <c r="ETW182" s="71"/>
      <c r="ETX182" s="71"/>
      <c r="ETY182" s="71"/>
      <c r="ETZ182" s="71"/>
      <c r="EUA182" s="71"/>
      <c r="EUB182" s="72"/>
      <c r="EUC182" s="72"/>
      <c r="EUD182" s="72"/>
      <c r="EUE182" s="72"/>
      <c r="EUF182" s="72"/>
      <c r="EUG182" s="72"/>
      <c r="EUH182" s="72"/>
      <c r="EUI182" s="72"/>
      <c r="EUJ182" s="72"/>
      <c r="EUK182" s="71"/>
      <c r="EUL182" s="71"/>
      <c r="EUM182" s="71"/>
      <c r="EUN182" s="71"/>
      <c r="EUO182" s="71"/>
      <c r="EUP182" s="71"/>
      <c r="EUQ182" s="71"/>
      <c r="EUR182" s="72"/>
      <c r="EUS182" s="72"/>
      <c r="EUT182" s="72"/>
      <c r="EUU182" s="72"/>
      <c r="EUV182" s="72"/>
      <c r="EUW182" s="72"/>
      <c r="EUX182" s="72"/>
      <c r="EUY182" s="72"/>
      <c r="EUZ182" s="72"/>
      <c r="EVA182" s="71"/>
      <c r="EVB182" s="71"/>
      <c r="EVC182" s="71"/>
      <c r="EVD182" s="71"/>
      <c r="EVE182" s="71"/>
      <c r="EVF182" s="71"/>
      <c r="EVG182" s="71"/>
      <c r="EVH182" s="72"/>
      <c r="EVI182" s="72"/>
      <c r="EVJ182" s="72"/>
      <c r="EVK182" s="72"/>
      <c r="EVL182" s="72"/>
      <c r="EVM182" s="72"/>
      <c r="EVN182" s="72"/>
      <c r="EVO182" s="72"/>
      <c r="EVP182" s="72"/>
      <c r="EVQ182" s="71"/>
      <c r="EVR182" s="71"/>
      <c r="EVS182" s="71"/>
      <c r="EVT182" s="71"/>
      <c r="EVU182" s="71"/>
      <c r="EVV182" s="71"/>
      <c r="EVW182" s="71"/>
      <c r="EVX182" s="72"/>
      <c r="EVY182" s="72"/>
      <c r="EVZ182" s="72"/>
      <c r="EWA182" s="72"/>
      <c r="EWB182" s="72"/>
      <c r="EWC182" s="72"/>
      <c r="EWD182" s="72"/>
      <c r="EWE182" s="72"/>
      <c r="EWF182" s="72"/>
      <c r="EWG182" s="71"/>
      <c r="EWH182" s="71"/>
      <c r="EWI182" s="71"/>
      <c r="EWJ182" s="71"/>
      <c r="EWK182" s="71"/>
      <c r="EWL182" s="71"/>
      <c r="EWM182" s="71"/>
      <c r="EWN182" s="72"/>
      <c r="EWO182" s="72"/>
      <c r="EWP182" s="72"/>
      <c r="EWQ182" s="72"/>
      <c r="EWR182" s="72"/>
      <c r="EWS182" s="72"/>
      <c r="EWT182" s="72"/>
      <c r="EWU182" s="72"/>
      <c r="EWV182" s="72"/>
      <c r="EWW182" s="71"/>
      <c r="EWX182" s="71"/>
      <c r="EWY182" s="71"/>
      <c r="EWZ182" s="71"/>
      <c r="EXA182" s="71"/>
      <c r="EXB182" s="71"/>
      <c r="EXC182" s="71"/>
      <c r="EXD182" s="72"/>
      <c r="EXE182" s="72"/>
      <c r="EXF182" s="72"/>
      <c r="EXG182" s="72"/>
      <c r="EXH182" s="72"/>
      <c r="EXI182" s="72"/>
      <c r="EXJ182" s="72"/>
      <c r="EXK182" s="72"/>
      <c r="EXL182" s="72"/>
      <c r="EXM182" s="71"/>
      <c r="EXN182" s="71"/>
      <c r="EXO182" s="71"/>
      <c r="EXP182" s="71"/>
      <c r="EXQ182" s="71"/>
      <c r="EXR182" s="71"/>
      <c r="EXS182" s="71"/>
      <c r="EXT182" s="72"/>
      <c r="EXU182" s="72"/>
      <c r="EXV182" s="72"/>
      <c r="EXW182" s="72"/>
      <c r="EXX182" s="72"/>
      <c r="EXY182" s="72"/>
      <c r="EXZ182" s="72"/>
      <c r="EYA182" s="72"/>
      <c r="EYB182" s="72"/>
      <c r="EYC182" s="71"/>
      <c r="EYD182" s="71"/>
      <c r="EYE182" s="71"/>
      <c r="EYF182" s="71"/>
      <c r="EYG182" s="71"/>
      <c r="EYH182" s="71"/>
      <c r="EYI182" s="71"/>
      <c r="EYJ182" s="72"/>
      <c r="EYK182" s="72"/>
      <c r="EYL182" s="72"/>
      <c r="EYM182" s="72"/>
      <c r="EYN182" s="72"/>
      <c r="EYO182" s="72"/>
      <c r="EYP182" s="72"/>
      <c r="EYQ182" s="72"/>
      <c r="EYR182" s="72"/>
      <c r="EYS182" s="71"/>
      <c r="EYT182" s="71"/>
      <c r="EYU182" s="71"/>
      <c r="EYV182" s="71"/>
      <c r="EYW182" s="71"/>
      <c r="EYX182" s="71"/>
      <c r="EYY182" s="71"/>
      <c r="EYZ182" s="72"/>
      <c r="EZA182" s="72"/>
      <c r="EZB182" s="72"/>
      <c r="EZC182" s="72"/>
      <c r="EZD182" s="72"/>
      <c r="EZE182" s="72"/>
      <c r="EZF182" s="72"/>
      <c r="EZG182" s="72"/>
      <c r="EZH182" s="72"/>
      <c r="EZI182" s="71"/>
      <c r="EZJ182" s="71"/>
      <c r="EZK182" s="71"/>
      <c r="EZL182" s="71"/>
      <c r="EZM182" s="71"/>
      <c r="EZN182" s="71"/>
      <c r="EZO182" s="71"/>
      <c r="EZP182" s="72"/>
      <c r="EZQ182" s="72"/>
      <c r="EZR182" s="72"/>
      <c r="EZS182" s="72"/>
      <c r="EZT182" s="72"/>
      <c r="EZU182" s="72"/>
      <c r="EZV182" s="72"/>
      <c r="EZW182" s="72"/>
      <c r="EZX182" s="72"/>
      <c r="EZY182" s="71"/>
      <c r="EZZ182" s="71"/>
      <c r="FAA182" s="71"/>
      <c r="FAB182" s="71"/>
      <c r="FAC182" s="71"/>
      <c r="FAD182" s="71"/>
      <c r="FAE182" s="71"/>
      <c r="FAF182" s="72"/>
      <c r="FAG182" s="72"/>
      <c r="FAH182" s="72"/>
      <c r="FAI182" s="72"/>
      <c r="FAJ182" s="72"/>
      <c r="FAK182" s="72"/>
      <c r="FAL182" s="72"/>
      <c r="FAM182" s="72"/>
      <c r="FAN182" s="72"/>
      <c r="FAO182" s="71"/>
      <c r="FAP182" s="71"/>
      <c r="FAQ182" s="71"/>
      <c r="FAR182" s="71"/>
      <c r="FAS182" s="71"/>
      <c r="FAT182" s="71"/>
      <c r="FAU182" s="71"/>
      <c r="FAV182" s="72"/>
      <c r="FAW182" s="72"/>
      <c r="FAX182" s="72"/>
      <c r="FAY182" s="72"/>
      <c r="FAZ182" s="72"/>
      <c r="FBA182" s="72"/>
      <c r="FBB182" s="72"/>
      <c r="FBC182" s="72"/>
      <c r="FBD182" s="72"/>
      <c r="FBE182" s="71"/>
      <c r="FBF182" s="71"/>
      <c r="FBG182" s="71"/>
      <c r="FBH182" s="71"/>
      <c r="FBI182" s="71"/>
      <c r="FBJ182" s="71"/>
      <c r="FBK182" s="71"/>
      <c r="FBL182" s="72"/>
      <c r="FBM182" s="72"/>
      <c r="FBN182" s="72"/>
      <c r="FBO182" s="72"/>
      <c r="FBP182" s="72"/>
      <c r="FBQ182" s="72"/>
      <c r="FBR182" s="72"/>
      <c r="FBS182" s="72"/>
      <c r="FBT182" s="72"/>
      <c r="FBU182" s="71"/>
      <c r="FBV182" s="71"/>
      <c r="FBW182" s="71"/>
      <c r="FBX182" s="71"/>
      <c r="FBY182" s="71"/>
      <c r="FBZ182" s="71"/>
      <c r="FCA182" s="71"/>
      <c r="FCB182" s="72"/>
      <c r="FCC182" s="72"/>
      <c r="FCD182" s="72"/>
      <c r="FCE182" s="72"/>
      <c r="FCF182" s="72"/>
      <c r="FCG182" s="72"/>
      <c r="FCH182" s="72"/>
      <c r="FCI182" s="72"/>
      <c r="FCJ182" s="72"/>
      <c r="FCK182" s="71"/>
      <c r="FCL182" s="71"/>
      <c r="FCM182" s="71"/>
      <c r="FCN182" s="71"/>
      <c r="FCO182" s="71"/>
      <c r="FCP182" s="71"/>
      <c r="FCQ182" s="71"/>
      <c r="FCR182" s="72"/>
      <c r="FCS182" s="72"/>
      <c r="FCT182" s="72"/>
      <c r="FCU182" s="72"/>
      <c r="FCV182" s="72"/>
      <c r="FCW182" s="72"/>
      <c r="FCX182" s="72"/>
      <c r="FCY182" s="72"/>
      <c r="FCZ182" s="72"/>
      <c r="FDA182" s="71"/>
      <c r="FDB182" s="71"/>
      <c r="FDC182" s="71"/>
      <c r="FDD182" s="71"/>
      <c r="FDE182" s="71"/>
      <c r="FDF182" s="71"/>
      <c r="FDG182" s="71"/>
      <c r="FDH182" s="72"/>
      <c r="FDI182" s="72"/>
      <c r="FDJ182" s="72"/>
      <c r="FDK182" s="72"/>
      <c r="FDL182" s="72"/>
      <c r="FDM182" s="72"/>
      <c r="FDN182" s="72"/>
      <c r="FDO182" s="72"/>
      <c r="FDP182" s="72"/>
      <c r="FDQ182" s="71"/>
      <c r="FDR182" s="71"/>
      <c r="FDS182" s="71"/>
      <c r="FDT182" s="71"/>
      <c r="FDU182" s="71"/>
      <c r="FDV182" s="71"/>
      <c r="FDW182" s="71"/>
      <c r="FDX182" s="72"/>
      <c r="FDY182" s="72"/>
      <c r="FDZ182" s="72"/>
      <c r="FEA182" s="72"/>
      <c r="FEB182" s="72"/>
      <c r="FEC182" s="72"/>
      <c r="FED182" s="72"/>
      <c r="FEE182" s="72"/>
      <c r="FEF182" s="72"/>
      <c r="FEG182" s="71"/>
      <c r="FEH182" s="71"/>
      <c r="FEI182" s="71"/>
      <c r="FEJ182" s="71"/>
      <c r="FEK182" s="71"/>
      <c r="FEL182" s="71"/>
      <c r="FEM182" s="71"/>
      <c r="FEN182" s="72"/>
      <c r="FEO182" s="72"/>
      <c r="FEP182" s="72"/>
      <c r="FEQ182" s="72"/>
      <c r="FER182" s="72"/>
      <c r="FES182" s="72"/>
      <c r="FET182" s="72"/>
      <c r="FEU182" s="72"/>
      <c r="FEV182" s="72"/>
      <c r="FEW182" s="71"/>
      <c r="FEX182" s="71"/>
      <c r="FEY182" s="71"/>
      <c r="FEZ182" s="71"/>
      <c r="FFA182" s="71"/>
      <c r="FFB182" s="71"/>
      <c r="FFC182" s="71"/>
      <c r="FFD182" s="72"/>
      <c r="FFE182" s="72"/>
      <c r="FFF182" s="72"/>
      <c r="FFG182" s="72"/>
      <c r="FFH182" s="72"/>
      <c r="FFI182" s="72"/>
      <c r="FFJ182" s="72"/>
      <c r="FFK182" s="72"/>
      <c r="FFL182" s="72"/>
      <c r="FFM182" s="71"/>
      <c r="FFN182" s="71"/>
      <c r="FFO182" s="71"/>
      <c r="FFP182" s="71"/>
      <c r="FFQ182" s="71"/>
      <c r="FFR182" s="71"/>
      <c r="FFS182" s="71"/>
      <c r="FFT182" s="72"/>
      <c r="FFU182" s="72"/>
      <c r="FFV182" s="72"/>
      <c r="FFW182" s="72"/>
      <c r="FFX182" s="72"/>
      <c r="FFY182" s="72"/>
      <c r="FFZ182" s="72"/>
      <c r="FGA182" s="72"/>
      <c r="FGB182" s="72"/>
      <c r="FGC182" s="71"/>
      <c r="FGD182" s="71"/>
      <c r="FGE182" s="71"/>
      <c r="FGF182" s="71"/>
      <c r="FGG182" s="71"/>
      <c r="FGH182" s="71"/>
      <c r="FGI182" s="71"/>
      <c r="FGJ182" s="72"/>
      <c r="FGK182" s="72"/>
      <c r="FGL182" s="72"/>
      <c r="FGM182" s="72"/>
      <c r="FGN182" s="72"/>
      <c r="FGO182" s="72"/>
      <c r="FGP182" s="72"/>
      <c r="FGQ182" s="72"/>
      <c r="FGR182" s="72"/>
      <c r="FGS182" s="71"/>
      <c r="FGT182" s="71"/>
      <c r="FGU182" s="71"/>
      <c r="FGV182" s="71"/>
      <c r="FGW182" s="71"/>
      <c r="FGX182" s="71"/>
      <c r="FGY182" s="71"/>
      <c r="FGZ182" s="72"/>
      <c r="FHA182" s="72"/>
      <c r="FHB182" s="72"/>
      <c r="FHC182" s="72"/>
      <c r="FHD182" s="72"/>
      <c r="FHE182" s="72"/>
      <c r="FHF182" s="72"/>
      <c r="FHG182" s="72"/>
      <c r="FHH182" s="72"/>
      <c r="FHI182" s="71"/>
      <c r="FHJ182" s="71"/>
      <c r="FHK182" s="71"/>
      <c r="FHL182" s="71"/>
      <c r="FHM182" s="71"/>
      <c r="FHN182" s="71"/>
      <c r="FHO182" s="71"/>
      <c r="FHP182" s="72"/>
      <c r="FHQ182" s="72"/>
      <c r="FHR182" s="72"/>
      <c r="FHS182" s="72"/>
      <c r="FHT182" s="72"/>
      <c r="FHU182" s="72"/>
      <c r="FHV182" s="72"/>
      <c r="FHW182" s="72"/>
      <c r="FHX182" s="72"/>
      <c r="FHY182" s="71"/>
      <c r="FHZ182" s="71"/>
      <c r="FIA182" s="71"/>
      <c r="FIB182" s="71"/>
      <c r="FIC182" s="71"/>
      <c r="FID182" s="71"/>
      <c r="FIE182" s="71"/>
      <c r="FIF182" s="72"/>
      <c r="FIG182" s="72"/>
      <c r="FIH182" s="72"/>
      <c r="FII182" s="72"/>
      <c r="FIJ182" s="72"/>
      <c r="FIK182" s="72"/>
      <c r="FIL182" s="72"/>
      <c r="FIM182" s="72"/>
      <c r="FIN182" s="72"/>
      <c r="FIO182" s="71"/>
      <c r="FIP182" s="71"/>
      <c r="FIQ182" s="71"/>
      <c r="FIR182" s="71"/>
      <c r="FIS182" s="71"/>
      <c r="FIT182" s="71"/>
      <c r="FIU182" s="71"/>
      <c r="FIV182" s="72"/>
      <c r="FIW182" s="72"/>
      <c r="FIX182" s="72"/>
      <c r="FIY182" s="72"/>
      <c r="FIZ182" s="72"/>
      <c r="FJA182" s="72"/>
      <c r="FJB182" s="72"/>
      <c r="FJC182" s="72"/>
      <c r="FJD182" s="72"/>
      <c r="FJE182" s="71"/>
      <c r="FJF182" s="71"/>
      <c r="FJG182" s="71"/>
      <c r="FJH182" s="71"/>
      <c r="FJI182" s="71"/>
      <c r="FJJ182" s="71"/>
      <c r="FJK182" s="71"/>
      <c r="FJL182" s="72"/>
      <c r="FJM182" s="72"/>
      <c r="FJN182" s="72"/>
      <c r="FJO182" s="72"/>
      <c r="FJP182" s="72"/>
      <c r="FJQ182" s="72"/>
      <c r="FJR182" s="72"/>
      <c r="FJS182" s="72"/>
      <c r="FJT182" s="72"/>
      <c r="FJU182" s="71"/>
      <c r="FJV182" s="71"/>
      <c r="FJW182" s="71"/>
      <c r="FJX182" s="71"/>
      <c r="FJY182" s="71"/>
      <c r="FJZ182" s="71"/>
      <c r="FKA182" s="71"/>
      <c r="FKB182" s="72"/>
      <c r="FKC182" s="72"/>
      <c r="FKD182" s="72"/>
      <c r="FKE182" s="72"/>
      <c r="FKF182" s="72"/>
      <c r="FKG182" s="72"/>
      <c r="FKH182" s="72"/>
      <c r="FKI182" s="72"/>
      <c r="FKJ182" s="72"/>
      <c r="FKK182" s="71"/>
      <c r="FKL182" s="71"/>
      <c r="FKM182" s="71"/>
      <c r="FKN182" s="71"/>
      <c r="FKO182" s="71"/>
      <c r="FKP182" s="71"/>
      <c r="FKQ182" s="71"/>
      <c r="FKR182" s="72"/>
      <c r="FKS182" s="72"/>
      <c r="FKT182" s="72"/>
      <c r="FKU182" s="72"/>
      <c r="FKV182" s="72"/>
      <c r="FKW182" s="72"/>
      <c r="FKX182" s="72"/>
      <c r="FKY182" s="72"/>
      <c r="FKZ182" s="72"/>
      <c r="FLA182" s="71"/>
      <c r="FLB182" s="71"/>
      <c r="FLC182" s="71"/>
      <c r="FLD182" s="71"/>
      <c r="FLE182" s="71"/>
      <c r="FLF182" s="71"/>
      <c r="FLG182" s="71"/>
      <c r="FLH182" s="72"/>
      <c r="FLI182" s="72"/>
      <c r="FLJ182" s="72"/>
      <c r="FLK182" s="72"/>
      <c r="FLL182" s="72"/>
      <c r="FLM182" s="72"/>
      <c r="FLN182" s="72"/>
      <c r="FLO182" s="72"/>
      <c r="FLP182" s="72"/>
      <c r="FLQ182" s="71"/>
      <c r="FLR182" s="71"/>
      <c r="FLS182" s="71"/>
      <c r="FLT182" s="71"/>
      <c r="FLU182" s="71"/>
      <c r="FLV182" s="71"/>
      <c r="FLW182" s="71"/>
      <c r="FLX182" s="72"/>
      <c r="FLY182" s="72"/>
      <c r="FLZ182" s="72"/>
      <c r="FMA182" s="72"/>
      <c r="FMB182" s="72"/>
      <c r="FMC182" s="72"/>
      <c r="FMD182" s="72"/>
      <c r="FME182" s="72"/>
      <c r="FMF182" s="72"/>
      <c r="FMG182" s="71"/>
      <c r="FMH182" s="71"/>
      <c r="FMI182" s="71"/>
      <c r="FMJ182" s="71"/>
      <c r="FMK182" s="71"/>
      <c r="FML182" s="71"/>
      <c r="FMM182" s="71"/>
      <c r="FMN182" s="72"/>
      <c r="FMO182" s="72"/>
      <c r="FMP182" s="72"/>
      <c r="FMQ182" s="72"/>
      <c r="FMR182" s="72"/>
      <c r="FMS182" s="72"/>
      <c r="FMT182" s="72"/>
      <c r="FMU182" s="72"/>
      <c r="FMV182" s="72"/>
      <c r="FMW182" s="71"/>
      <c r="FMX182" s="71"/>
      <c r="FMY182" s="71"/>
      <c r="FMZ182" s="71"/>
      <c r="FNA182" s="71"/>
      <c r="FNB182" s="71"/>
      <c r="FNC182" s="71"/>
      <c r="FND182" s="72"/>
      <c r="FNE182" s="72"/>
      <c r="FNF182" s="72"/>
      <c r="FNG182" s="72"/>
      <c r="FNH182" s="72"/>
      <c r="FNI182" s="72"/>
      <c r="FNJ182" s="72"/>
      <c r="FNK182" s="72"/>
      <c r="FNL182" s="72"/>
      <c r="FNM182" s="71"/>
      <c r="FNN182" s="71"/>
      <c r="FNO182" s="71"/>
      <c r="FNP182" s="71"/>
      <c r="FNQ182" s="71"/>
      <c r="FNR182" s="71"/>
      <c r="FNS182" s="71"/>
      <c r="FNT182" s="72"/>
      <c r="FNU182" s="72"/>
      <c r="FNV182" s="72"/>
      <c r="FNW182" s="72"/>
      <c r="FNX182" s="72"/>
      <c r="FNY182" s="72"/>
      <c r="FNZ182" s="72"/>
      <c r="FOA182" s="72"/>
      <c r="FOB182" s="72"/>
      <c r="FOC182" s="71"/>
      <c r="FOD182" s="71"/>
      <c r="FOE182" s="71"/>
      <c r="FOF182" s="71"/>
      <c r="FOG182" s="71"/>
      <c r="FOH182" s="71"/>
      <c r="FOI182" s="71"/>
      <c r="FOJ182" s="72"/>
      <c r="FOK182" s="72"/>
      <c r="FOL182" s="72"/>
      <c r="FOM182" s="72"/>
      <c r="FON182" s="72"/>
      <c r="FOO182" s="72"/>
      <c r="FOP182" s="72"/>
      <c r="FOQ182" s="72"/>
      <c r="FOR182" s="72"/>
      <c r="FOS182" s="71"/>
      <c r="FOT182" s="71"/>
      <c r="FOU182" s="71"/>
      <c r="FOV182" s="71"/>
      <c r="FOW182" s="71"/>
      <c r="FOX182" s="71"/>
      <c r="FOY182" s="71"/>
      <c r="FOZ182" s="72"/>
      <c r="FPA182" s="72"/>
      <c r="FPB182" s="72"/>
      <c r="FPC182" s="72"/>
      <c r="FPD182" s="72"/>
      <c r="FPE182" s="72"/>
      <c r="FPF182" s="72"/>
      <c r="FPG182" s="72"/>
      <c r="FPH182" s="72"/>
      <c r="FPI182" s="71"/>
      <c r="FPJ182" s="71"/>
      <c r="FPK182" s="71"/>
      <c r="FPL182" s="71"/>
      <c r="FPM182" s="71"/>
      <c r="FPN182" s="71"/>
      <c r="FPO182" s="71"/>
      <c r="FPP182" s="72"/>
      <c r="FPQ182" s="72"/>
      <c r="FPR182" s="72"/>
      <c r="FPS182" s="72"/>
      <c r="FPT182" s="72"/>
      <c r="FPU182" s="72"/>
      <c r="FPV182" s="72"/>
      <c r="FPW182" s="72"/>
      <c r="FPX182" s="72"/>
      <c r="FPY182" s="71"/>
      <c r="FPZ182" s="71"/>
      <c r="FQA182" s="71"/>
      <c r="FQB182" s="71"/>
      <c r="FQC182" s="71"/>
      <c r="FQD182" s="71"/>
      <c r="FQE182" s="71"/>
      <c r="FQF182" s="72"/>
      <c r="FQG182" s="72"/>
      <c r="FQH182" s="72"/>
      <c r="FQI182" s="72"/>
      <c r="FQJ182" s="72"/>
      <c r="FQK182" s="72"/>
      <c r="FQL182" s="72"/>
      <c r="FQM182" s="72"/>
      <c r="FQN182" s="72"/>
      <c r="FQO182" s="71"/>
      <c r="FQP182" s="71"/>
      <c r="FQQ182" s="71"/>
      <c r="FQR182" s="71"/>
      <c r="FQS182" s="71"/>
      <c r="FQT182" s="71"/>
      <c r="FQU182" s="71"/>
      <c r="FQV182" s="72"/>
      <c r="FQW182" s="72"/>
      <c r="FQX182" s="72"/>
      <c r="FQY182" s="72"/>
      <c r="FQZ182" s="72"/>
      <c r="FRA182" s="72"/>
      <c r="FRB182" s="72"/>
      <c r="FRC182" s="72"/>
      <c r="FRD182" s="72"/>
      <c r="FRE182" s="71"/>
      <c r="FRF182" s="71"/>
      <c r="FRG182" s="71"/>
      <c r="FRH182" s="71"/>
      <c r="FRI182" s="71"/>
      <c r="FRJ182" s="71"/>
      <c r="FRK182" s="71"/>
      <c r="FRL182" s="72"/>
      <c r="FRM182" s="72"/>
      <c r="FRN182" s="72"/>
      <c r="FRO182" s="72"/>
      <c r="FRP182" s="72"/>
      <c r="FRQ182" s="72"/>
      <c r="FRR182" s="72"/>
      <c r="FRS182" s="72"/>
      <c r="FRT182" s="72"/>
      <c r="FRU182" s="71"/>
      <c r="FRV182" s="71"/>
      <c r="FRW182" s="71"/>
      <c r="FRX182" s="71"/>
      <c r="FRY182" s="71"/>
      <c r="FRZ182" s="71"/>
      <c r="FSA182" s="71"/>
      <c r="FSB182" s="72"/>
      <c r="FSC182" s="72"/>
      <c r="FSD182" s="72"/>
      <c r="FSE182" s="72"/>
      <c r="FSF182" s="72"/>
      <c r="FSG182" s="72"/>
      <c r="FSH182" s="72"/>
      <c r="FSI182" s="72"/>
      <c r="FSJ182" s="72"/>
      <c r="FSK182" s="71"/>
      <c r="FSL182" s="71"/>
      <c r="FSM182" s="71"/>
      <c r="FSN182" s="71"/>
      <c r="FSO182" s="71"/>
      <c r="FSP182" s="71"/>
      <c r="FSQ182" s="71"/>
      <c r="FSR182" s="72"/>
      <c r="FSS182" s="72"/>
      <c r="FST182" s="72"/>
      <c r="FSU182" s="72"/>
      <c r="FSV182" s="72"/>
      <c r="FSW182" s="72"/>
      <c r="FSX182" s="72"/>
      <c r="FSY182" s="72"/>
      <c r="FSZ182" s="72"/>
      <c r="FTA182" s="71"/>
      <c r="FTB182" s="71"/>
      <c r="FTC182" s="71"/>
      <c r="FTD182" s="71"/>
      <c r="FTE182" s="71"/>
      <c r="FTF182" s="71"/>
      <c r="FTG182" s="71"/>
      <c r="FTH182" s="72"/>
      <c r="FTI182" s="72"/>
      <c r="FTJ182" s="72"/>
      <c r="FTK182" s="72"/>
      <c r="FTL182" s="72"/>
      <c r="FTM182" s="72"/>
      <c r="FTN182" s="72"/>
      <c r="FTO182" s="72"/>
      <c r="FTP182" s="72"/>
      <c r="FTQ182" s="71"/>
      <c r="FTR182" s="71"/>
      <c r="FTS182" s="71"/>
      <c r="FTT182" s="71"/>
      <c r="FTU182" s="71"/>
      <c r="FTV182" s="71"/>
      <c r="FTW182" s="71"/>
      <c r="FTX182" s="72"/>
      <c r="FTY182" s="72"/>
      <c r="FTZ182" s="72"/>
      <c r="FUA182" s="72"/>
      <c r="FUB182" s="72"/>
      <c r="FUC182" s="72"/>
      <c r="FUD182" s="72"/>
      <c r="FUE182" s="72"/>
      <c r="FUF182" s="72"/>
      <c r="FUG182" s="71"/>
      <c r="FUH182" s="71"/>
      <c r="FUI182" s="71"/>
      <c r="FUJ182" s="71"/>
      <c r="FUK182" s="71"/>
      <c r="FUL182" s="71"/>
      <c r="FUM182" s="71"/>
      <c r="FUN182" s="72"/>
      <c r="FUO182" s="72"/>
      <c r="FUP182" s="72"/>
      <c r="FUQ182" s="72"/>
      <c r="FUR182" s="72"/>
      <c r="FUS182" s="72"/>
      <c r="FUT182" s="72"/>
      <c r="FUU182" s="72"/>
      <c r="FUV182" s="72"/>
      <c r="FUW182" s="71"/>
      <c r="FUX182" s="71"/>
      <c r="FUY182" s="71"/>
      <c r="FUZ182" s="71"/>
      <c r="FVA182" s="71"/>
      <c r="FVB182" s="71"/>
      <c r="FVC182" s="71"/>
      <c r="FVD182" s="72"/>
      <c r="FVE182" s="72"/>
      <c r="FVF182" s="72"/>
      <c r="FVG182" s="72"/>
      <c r="FVH182" s="72"/>
      <c r="FVI182" s="72"/>
      <c r="FVJ182" s="72"/>
      <c r="FVK182" s="72"/>
      <c r="FVL182" s="72"/>
      <c r="FVM182" s="71"/>
      <c r="FVN182" s="71"/>
      <c r="FVO182" s="71"/>
      <c r="FVP182" s="71"/>
      <c r="FVQ182" s="71"/>
      <c r="FVR182" s="71"/>
      <c r="FVS182" s="71"/>
      <c r="FVT182" s="72"/>
      <c r="FVU182" s="72"/>
      <c r="FVV182" s="72"/>
      <c r="FVW182" s="72"/>
      <c r="FVX182" s="72"/>
      <c r="FVY182" s="72"/>
      <c r="FVZ182" s="72"/>
      <c r="FWA182" s="72"/>
      <c r="FWB182" s="72"/>
      <c r="FWC182" s="71"/>
      <c r="FWD182" s="71"/>
      <c r="FWE182" s="71"/>
      <c r="FWF182" s="71"/>
      <c r="FWG182" s="71"/>
      <c r="FWH182" s="71"/>
      <c r="FWI182" s="71"/>
      <c r="FWJ182" s="72"/>
      <c r="FWK182" s="72"/>
      <c r="FWL182" s="72"/>
      <c r="FWM182" s="72"/>
      <c r="FWN182" s="72"/>
      <c r="FWO182" s="72"/>
      <c r="FWP182" s="72"/>
      <c r="FWQ182" s="72"/>
      <c r="FWR182" s="72"/>
      <c r="FWS182" s="71"/>
      <c r="FWT182" s="71"/>
      <c r="FWU182" s="71"/>
      <c r="FWV182" s="71"/>
      <c r="FWW182" s="71"/>
      <c r="FWX182" s="71"/>
      <c r="FWY182" s="71"/>
      <c r="FWZ182" s="72"/>
      <c r="FXA182" s="72"/>
      <c r="FXB182" s="72"/>
      <c r="FXC182" s="72"/>
      <c r="FXD182" s="72"/>
      <c r="FXE182" s="72"/>
      <c r="FXF182" s="72"/>
      <c r="FXG182" s="72"/>
      <c r="FXH182" s="72"/>
      <c r="FXI182" s="71"/>
      <c r="FXJ182" s="71"/>
      <c r="FXK182" s="71"/>
      <c r="FXL182" s="71"/>
      <c r="FXM182" s="71"/>
      <c r="FXN182" s="71"/>
      <c r="FXO182" s="71"/>
      <c r="FXP182" s="72"/>
      <c r="FXQ182" s="72"/>
      <c r="FXR182" s="72"/>
      <c r="FXS182" s="72"/>
      <c r="FXT182" s="72"/>
      <c r="FXU182" s="72"/>
      <c r="FXV182" s="72"/>
      <c r="FXW182" s="72"/>
      <c r="FXX182" s="72"/>
      <c r="FXY182" s="71"/>
      <c r="FXZ182" s="71"/>
      <c r="FYA182" s="71"/>
      <c r="FYB182" s="71"/>
      <c r="FYC182" s="71"/>
      <c r="FYD182" s="71"/>
      <c r="FYE182" s="71"/>
      <c r="FYF182" s="72"/>
      <c r="FYG182" s="72"/>
      <c r="FYH182" s="72"/>
      <c r="FYI182" s="72"/>
      <c r="FYJ182" s="72"/>
      <c r="FYK182" s="72"/>
      <c r="FYL182" s="72"/>
      <c r="FYM182" s="72"/>
      <c r="FYN182" s="72"/>
      <c r="FYO182" s="71"/>
      <c r="FYP182" s="71"/>
      <c r="FYQ182" s="71"/>
      <c r="FYR182" s="71"/>
      <c r="FYS182" s="71"/>
      <c r="FYT182" s="71"/>
      <c r="FYU182" s="71"/>
      <c r="FYV182" s="72"/>
      <c r="FYW182" s="72"/>
      <c r="FYX182" s="72"/>
      <c r="FYY182" s="72"/>
      <c r="FYZ182" s="72"/>
      <c r="FZA182" s="72"/>
      <c r="FZB182" s="72"/>
      <c r="FZC182" s="72"/>
      <c r="FZD182" s="72"/>
      <c r="FZE182" s="71"/>
      <c r="FZF182" s="71"/>
      <c r="FZG182" s="71"/>
      <c r="FZH182" s="71"/>
      <c r="FZI182" s="71"/>
      <c r="FZJ182" s="71"/>
      <c r="FZK182" s="71"/>
      <c r="FZL182" s="72"/>
      <c r="FZM182" s="72"/>
      <c r="FZN182" s="72"/>
      <c r="FZO182" s="72"/>
      <c r="FZP182" s="72"/>
      <c r="FZQ182" s="72"/>
      <c r="FZR182" s="72"/>
      <c r="FZS182" s="72"/>
      <c r="FZT182" s="72"/>
      <c r="FZU182" s="71"/>
      <c r="FZV182" s="71"/>
      <c r="FZW182" s="71"/>
      <c r="FZX182" s="71"/>
      <c r="FZY182" s="71"/>
      <c r="FZZ182" s="71"/>
      <c r="GAA182" s="71"/>
      <c r="GAB182" s="72"/>
      <c r="GAC182" s="72"/>
      <c r="GAD182" s="72"/>
      <c r="GAE182" s="72"/>
      <c r="GAF182" s="72"/>
      <c r="GAG182" s="72"/>
      <c r="GAH182" s="72"/>
      <c r="GAI182" s="72"/>
      <c r="GAJ182" s="72"/>
      <c r="GAK182" s="71"/>
      <c r="GAL182" s="71"/>
      <c r="GAM182" s="71"/>
      <c r="GAN182" s="71"/>
      <c r="GAO182" s="71"/>
      <c r="GAP182" s="71"/>
      <c r="GAQ182" s="71"/>
      <c r="GAR182" s="72"/>
      <c r="GAS182" s="72"/>
      <c r="GAT182" s="72"/>
      <c r="GAU182" s="72"/>
      <c r="GAV182" s="72"/>
      <c r="GAW182" s="72"/>
      <c r="GAX182" s="72"/>
      <c r="GAY182" s="72"/>
      <c r="GAZ182" s="72"/>
      <c r="GBA182" s="71"/>
      <c r="GBB182" s="71"/>
      <c r="GBC182" s="71"/>
      <c r="GBD182" s="71"/>
      <c r="GBE182" s="71"/>
      <c r="GBF182" s="71"/>
      <c r="GBG182" s="71"/>
      <c r="GBH182" s="72"/>
      <c r="GBI182" s="72"/>
      <c r="GBJ182" s="72"/>
      <c r="GBK182" s="72"/>
      <c r="GBL182" s="72"/>
      <c r="GBM182" s="72"/>
      <c r="GBN182" s="72"/>
      <c r="GBO182" s="72"/>
      <c r="GBP182" s="72"/>
      <c r="GBQ182" s="71"/>
      <c r="GBR182" s="71"/>
      <c r="GBS182" s="71"/>
      <c r="GBT182" s="71"/>
      <c r="GBU182" s="71"/>
      <c r="GBV182" s="71"/>
      <c r="GBW182" s="71"/>
      <c r="GBX182" s="72"/>
      <c r="GBY182" s="72"/>
      <c r="GBZ182" s="72"/>
      <c r="GCA182" s="72"/>
      <c r="GCB182" s="72"/>
      <c r="GCC182" s="72"/>
      <c r="GCD182" s="72"/>
      <c r="GCE182" s="72"/>
      <c r="GCF182" s="72"/>
      <c r="GCG182" s="71"/>
      <c r="GCH182" s="71"/>
      <c r="GCI182" s="71"/>
      <c r="GCJ182" s="71"/>
      <c r="GCK182" s="71"/>
      <c r="GCL182" s="71"/>
      <c r="GCM182" s="71"/>
      <c r="GCN182" s="72"/>
      <c r="GCO182" s="72"/>
      <c r="GCP182" s="72"/>
      <c r="GCQ182" s="72"/>
      <c r="GCR182" s="72"/>
      <c r="GCS182" s="72"/>
      <c r="GCT182" s="72"/>
      <c r="GCU182" s="72"/>
      <c r="GCV182" s="72"/>
      <c r="GCW182" s="71"/>
      <c r="GCX182" s="71"/>
      <c r="GCY182" s="71"/>
      <c r="GCZ182" s="71"/>
      <c r="GDA182" s="71"/>
      <c r="GDB182" s="71"/>
      <c r="GDC182" s="71"/>
      <c r="GDD182" s="72"/>
      <c r="GDE182" s="72"/>
      <c r="GDF182" s="72"/>
      <c r="GDG182" s="72"/>
      <c r="GDH182" s="72"/>
      <c r="GDI182" s="72"/>
      <c r="GDJ182" s="72"/>
      <c r="GDK182" s="72"/>
      <c r="GDL182" s="72"/>
      <c r="GDM182" s="71"/>
      <c r="GDN182" s="71"/>
      <c r="GDO182" s="71"/>
      <c r="GDP182" s="71"/>
      <c r="GDQ182" s="71"/>
      <c r="GDR182" s="71"/>
      <c r="GDS182" s="71"/>
      <c r="GDT182" s="72"/>
      <c r="GDU182" s="72"/>
      <c r="GDV182" s="72"/>
      <c r="GDW182" s="72"/>
      <c r="GDX182" s="72"/>
      <c r="GDY182" s="72"/>
      <c r="GDZ182" s="72"/>
      <c r="GEA182" s="72"/>
      <c r="GEB182" s="72"/>
      <c r="GEC182" s="71"/>
      <c r="GED182" s="71"/>
      <c r="GEE182" s="71"/>
      <c r="GEF182" s="71"/>
      <c r="GEG182" s="71"/>
      <c r="GEH182" s="71"/>
      <c r="GEI182" s="71"/>
      <c r="GEJ182" s="72"/>
      <c r="GEK182" s="72"/>
      <c r="GEL182" s="72"/>
      <c r="GEM182" s="72"/>
      <c r="GEN182" s="72"/>
      <c r="GEO182" s="72"/>
      <c r="GEP182" s="72"/>
      <c r="GEQ182" s="72"/>
      <c r="GER182" s="72"/>
      <c r="GES182" s="71"/>
      <c r="GET182" s="71"/>
      <c r="GEU182" s="71"/>
      <c r="GEV182" s="71"/>
      <c r="GEW182" s="71"/>
      <c r="GEX182" s="71"/>
      <c r="GEY182" s="71"/>
      <c r="GEZ182" s="72"/>
      <c r="GFA182" s="72"/>
      <c r="GFB182" s="72"/>
      <c r="GFC182" s="72"/>
      <c r="GFD182" s="72"/>
      <c r="GFE182" s="72"/>
      <c r="GFF182" s="72"/>
      <c r="GFG182" s="72"/>
      <c r="GFH182" s="72"/>
      <c r="GFI182" s="71"/>
      <c r="GFJ182" s="71"/>
      <c r="GFK182" s="71"/>
      <c r="GFL182" s="71"/>
      <c r="GFM182" s="71"/>
      <c r="GFN182" s="71"/>
      <c r="GFO182" s="71"/>
      <c r="GFP182" s="72"/>
      <c r="GFQ182" s="72"/>
      <c r="GFR182" s="72"/>
      <c r="GFS182" s="72"/>
      <c r="GFT182" s="72"/>
      <c r="GFU182" s="72"/>
      <c r="GFV182" s="72"/>
      <c r="GFW182" s="72"/>
      <c r="GFX182" s="72"/>
      <c r="GFY182" s="71"/>
      <c r="GFZ182" s="71"/>
      <c r="GGA182" s="71"/>
      <c r="GGB182" s="71"/>
      <c r="GGC182" s="71"/>
      <c r="GGD182" s="71"/>
      <c r="GGE182" s="71"/>
      <c r="GGF182" s="72"/>
      <c r="GGG182" s="72"/>
      <c r="GGH182" s="72"/>
      <c r="GGI182" s="72"/>
      <c r="GGJ182" s="72"/>
      <c r="GGK182" s="72"/>
      <c r="GGL182" s="72"/>
      <c r="GGM182" s="72"/>
      <c r="GGN182" s="72"/>
      <c r="GGO182" s="71"/>
      <c r="GGP182" s="71"/>
      <c r="GGQ182" s="71"/>
      <c r="GGR182" s="71"/>
      <c r="GGS182" s="71"/>
      <c r="GGT182" s="71"/>
      <c r="GGU182" s="71"/>
      <c r="GGV182" s="72"/>
      <c r="GGW182" s="72"/>
      <c r="GGX182" s="72"/>
      <c r="GGY182" s="72"/>
      <c r="GGZ182" s="72"/>
      <c r="GHA182" s="72"/>
      <c r="GHB182" s="72"/>
      <c r="GHC182" s="72"/>
      <c r="GHD182" s="72"/>
      <c r="GHE182" s="71"/>
      <c r="GHF182" s="71"/>
      <c r="GHG182" s="71"/>
      <c r="GHH182" s="71"/>
      <c r="GHI182" s="71"/>
      <c r="GHJ182" s="71"/>
      <c r="GHK182" s="71"/>
      <c r="GHL182" s="72"/>
      <c r="GHM182" s="72"/>
      <c r="GHN182" s="72"/>
      <c r="GHO182" s="72"/>
      <c r="GHP182" s="72"/>
      <c r="GHQ182" s="72"/>
      <c r="GHR182" s="72"/>
      <c r="GHS182" s="72"/>
      <c r="GHT182" s="72"/>
      <c r="GHU182" s="71"/>
      <c r="GHV182" s="71"/>
      <c r="GHW182" s="71"/>
      <c r="GHX182" s="71"/>
      <c r="GHY182" s="71"/>
      <c r="GHZ182" s="71"/>
      <c r="GIA182" s="71"/>
      <c r="GIB182" s="72"/>
      <c r="GIC182" s="72"/>
      <c r="GID182" s="72"/>
      <c r="GIE182" s="72"/>
      <c r="GIF182" s="72"/>
      <c r="GIG182" s="72"/>
      <c r="GIH182" s="72"/>
      <c r="GII182" s="72"/>
      <c r="GIJ182" s="72"/>
      <c r="GIK182" s="71"/>
      <c r="GIL182" s="71"/>
      <c r="GIM182" s="71"/>
      <c r="GIN182" s="71"/>
      <c r="GIO182" s="71"/>
      <c r="GIP182" s="71"/>
      <c r="GIQ182" s="71"/>
      <c r="GIR182" s="72"/>
      <c r="GIS182" s="72"/>
      <c r="GIT182" s="72"/>
      <c r="GIU182" s="72"/>
      <c r="GIV182" s="72"/>
      <c r="GIW182" s="72"/>
      <c r="GIX182" s="72"/>
      <c r="GIY182" s="72"/>
      <c r="GIZ182" s="72"/>
      <c r="GJA182" s="71"/>
      <c r="GJB182" s="71"/>
      <c r="GJC182" s="71"/>
      <c r="GJD182" s="71"/>
      <c r="GJE182" s="71"/>
      <c r="GJF182" s="71"/>
      <c r="GJG182" s="71"/>
      <c r="GJH182" s="72"/>
      <c r="GJI182" s="72"/>
      <c r="GJJ182" s="72"/>
      <c r="GJK182" s="72"/>
      <c r="GJL182" s="72"/>
      <c r="GJM182" s="72"/>
      <c r="GJN182" s="72"/>
      <c r="GJO182" s="72"/>
      <c r="GJP182" s="72"/>
      <c r="GJQ182" s="71"/>
      <c r="GJR182" s="71"/>
      <c r="GJS182" s="71"/>
      <c r="GJT182" s="71"/>
      <c r="GJU182" s="71"/>
      <c r="GJV182" s="71"/>
      <c r="GJW182" s="71"/>
      <c r="GJX182" s="72"/>
      <c r="GJY182" s="72"/>
      <c r="GJZ182" s="72"/>
      <c r="GKA182" s="72"/>
      <c r="GKB182" s="72"/>
      <c r="GKC182" s="72"/>
      <c r="GKD182" s="72"/>
      <c r="GKE182" s="72"/>
      <c r="GKF182" s="72"/>
      <c r="GKG182" s="71"/>
      <c r="GKH182" s="71"/>
      <c r="GKI182" s="71"/>
      <c r="GKJ182" s="71"/>
      <c r="GKK182" s="71"/>
      <c r="GKL182" s="71"/>
      <c r="GKM182" s="71"/>
      <c r="GKN182" s="72"/>
      <c r="GKO182" s="72"/>
      <c r="GKP182" s="72"/>
      <c r="GKQ182" s="72"/>
      <c r="GKR182" s="72"/>
      <c r="GKS182" s="72"/>
      <c r="GKT182" s="72"/>
      <c r="GKU182" s="72"/>
      <c r="GKV182" s="72"/>
      <c r="GKW182" s="71"/>
      <c r="GKX182" s="71"/>
      <c r="GKY182" s="71"/>
      <c r="GKZ182" s="71"/>
      <c r="GLA182" s="71"/>
      <c r="GLB182" s="71"/>
      <c r="GLC182" s="71"/>
      <c r="GLD182" s="72"/>
      <c r="GLE182" s="72"/>
      <c r="GLF182" s="72"/>
      <c r="GLG182" s="72"/>
      <c r="GLH182" s="72"/>
      <c r="GLI182" s="72"/>
      <c r="GLJ182" s="72"/>
      <c r="GLK182" s="72"/>
      <c r="GLL182" s="72"/>
      <c r="GLM182" s="71"/>
      <c r="GLN182" s="71"/>
      <c r="GLO182" s="71"/>
      <c r="GLP182" s="71"/>
      <c r="GLQ182" s="71"/>
      <c r="GLR182" s="71"/>
      <c r="GLS182" s="71"/>
      <c r="GLT182" s="72"/>
      <c r="GLU182" s="72"/>
      <c r="GLV182" s="72"/>
      <c r="GLW182" s="72"/>
      <c r="GLX182" s="72"/>
      <c r="GLY182" s="72"/>
      <c r="GLZ182" s="72"/>
      <c r="GMA182" s="72"/>
      <c r="GMB182" s="72"/>
      <c r="GMC182" s="71"/>
      <c r="GMD182" s="71"/>
      <c r="GME182" s="71"/>
      <c r="GMF182" s="71"/>
      <c r="GMG182" s="71"/>
      <c r="GMH182" s="71"/>
      <c r="GMI182" s="71"/>
      <c r="GMJ182" s="72"/>
      <c r="GMK182" s="72"/>
      <c r="GML182" s="72"/>
      <c r="GMM182" s="72"/>
      <c r="GMN182" s="72"/>
      <c r="GMO182" s="72"/>
      <c r="GMP182" s="72"/>
      <c r="GMQ182" s="72"/>
      <c r="GMR182" s="72"/>
      <c r="GMS182" s="71"/>
      <c r="GMT182" s="71"/>
      <c r="GMU182" s="71"/>
      <c r="GMV182" s="71"/>
      <c r="GMW182" s="71"/>
      <c r="GMX182" s="71"/>
      <c r="GMY182" s="71"/>
      <c r="GMZ182" s="72"/>
      <c r="GNA182" s="72"/>
      <c r="GNB182" s="72"/>
      <c r="GNC182" s="72"/>
      <c r="GND182" s="72"/>
      <c r="GNE182" s="72"/>
      <c r="GNF182" s="72"/>
      <c r="GNG182" s="72"/>
      <c r="GNH182" s="72"/>
      <c r="GNI182" s="71"/>
      <c r="GNJ182" s="71"/>
      <c r="GNK182" s="71"/>
      <c r="GNL182" s="71"/>
      <c r="GNM182" s="71"/>
      <c r="GNN182" s="71"/>
      <c r="GNO182" s="71"/>
      <c r="GNP182" s="72"/>
      <c r="GNQ182" s="72"/>
      <c r="GNR182" s="72"/>
      <c r="GNS182" s="72"/>
      <c r="GNT182" s="72"/>
      <c r="GNU182" s="72"/>
      <c r="GNV182" s="72"/>
      <c r="GNW182" s="72"/>
      <c r="GNX182" s="72"/>
      <c r="GNY182" s="71"/>
      <c r="GNZ182" s="71"/>
      <c r="GOA182" s="71"/>
      <c r="GOB182" s="71"/>
      <c r="GOC182" s="71"/>
      <c r="GOD182" s="71"/>
      <c r="GOE182" s="71"/>
      <c r="GOF182" s="72"/>
      <c r="GOG182" s="72"/>
      <c r="GOH182" s="72"/>
      <c r="GOI182" s="72"/>
      <c r="GOJ182" s="72"/>
      <c r="GOK182" s="72"/>
      <c r="GOL182" s="72"/>
      <c r="GOM182" s="72"/>
      <c r="GON182" s="72"/>
      <c r="GOO182" s="71"/>
      <c r="GOP182" s="71"/>
      <c r="GOQ182" s="71"/>
      <c r="GOR182" s="71"/>
      <c r="GOS182" s="71"/>
      <c r="GOT182" s="71"/>
      <c r="GOU182" s="71"/>
      <c r="GOV182" s="72"/>
      <c r="GOW182" s="72"/>
      <c r="GOX182" s="72"/>
      <c r="GOY182" s="72"/>
      <c r="GOZ182" s="72"/>
      <c r="GPA182" s="72"/>
      <c r="GPB182" s="72"/>
      <c r="GPC182" s="72"/>
      <c r="GPD182" s="72"/>
      <c r="GPE182" s="71"/>
      <c r="GPF182" s="71"/>
      <c r="GPG182" s="71"/>
      <c r="GPH182" s="71"/>
      <c r="GPI182" s="71"/>
      <c r="GPJ182" s="71"/>
      <c r="GPK182" s="71"/>
      <c r="GPL182" s="72"/>
      <c r="GPM182" s="72"/>
      <c r="GPN182" s="72"/>
      <c r="GPO182" s="72"/>
      <c r="GPP182" s="72"/>
      <c r="GPQ182" s="72"/>
      <c r="GPR182" s="72"/>
      <c r="GPS182" s="72"/>
      <c r="GPT182" s="72"/>
      <c r="GPU182" s="71"/>
      <c r="GPV182" s="71"/>
      <c r="GPW182" s="71"/>
      <c r="GPX182" s="71"/>
      <c r="GPY182" s="71"/>
      <c r="GPZ182" s="71"/>
      <c r="GQA182" s="71"/>
      <c r="GQB182" s="72"/>
      <c r="GQC182" s="72"/>
      <c r="GQD182" s="72"/>
      <c r="GQE182" s="72"/>
      <c r="GQF182" s="72"/>
      <c r="GQG182" s="72"/>
      <c r="GQH182" s="72"/>
      <c r="GQI182" s="72"/>
      <c r="GQJ182" s="72"/>
      <c r="GQK182" s="71"/>
      <c r="GQL182" s="71"/>
      <c r="GQM182" s="71"/>
      <c r="GQN182" s="71"/>
      <c r="GQO182" s="71"/>
      <c r="GQP182" s="71"/>
      <c r="GQQ182" s="71"/>
      <c r="GQR182" s="72"/>
      <c r="GQS182" s="72"/>
      <c r="GQT182" s="72"/>
      <c r="GQU182" s="72"/>
      <c r="GQV182" s="72"/>
      <c r="GQW182" s="72"/>
      <c r="GQX182" s="72"/>
      <c r="GQY182" s="72"/>
      <c r="GQZ182" s="72"/>
      <c r="GRA182" s="71"/>
      <c r="GRB182" s="71"/>
      <c r="GRC182" s="71"/>
      <c r="GRD182" s="71"/>
      <c r="GRE182" s="71"/>
      <c r="GRF182" s="71"/>
      <c r="GRG182" s="71"/>
      <c r="GRH182" s="72"/>
      <c r="GRI182" s="72"/>
      <c r="GRJ182" s="72"/>
      <c r="GRK182" s="72"/>
      <c r="GRL182" s="72"/>
      <c r="GRM182" s="72"/>
      <c r="GRN182" s="72"/>
      <c r="GRO182" s="72"/>
      <c r="GRP182" s="72"/>
      <c r="GRQ182" s="71"/>
      <c r="GRR182" s="71"/>
      <c r="GRS182" s="71"/>
      <c r="GRT182" s="71"/>
      <c r="GRU182" s="71"/>
      <c r="GRV182" s="71"/>
      <c r="GRW182" s="71"/>
      <c r="GRX182" s="72"/>
      <c r="GRY182" s="72"/>
      <c r="GRZ182" s="72"/>
      <c r="GSA182" s="72"/>
      <c r="GSB182" s="72"/>
      <c r="GSC182" s="72"/>
      <c r="GSD182" s="72"/>
      <c r="GSE182" s="72"/>
      <c r="GSF182" s="72"/>
      <c r="GSG182" s="71"/>
      <c r="GSH182" s="71"/>
      <c r="GSI182" s="71"/>
      <c r="GSJ182" s="71"/>
      <c r="GSK182" s="71"/>
      <c r="GSL182" s="71"/>
      <c r="GSM182" s="71"/>
      <c r="GSN182" s="72"/>
      <c r="GSO182" s="72"/>
      <c r="GSP182" s="72"/>
      <c r="GSQ182" s="72"/>
      <c r="GSR182" s="72"/>
      <c r="GSS182" s="72"/>
      <c r="GST182" s="72"/>
      <c r="GSU182" s="72"/>
      <c r="GSV182" s="72"/>
      <c r="GSW182" s="71"/>
      <c r="GSX182" s="71"/>
      <c r="GSY182" s="71"/>
      <c r="GSZ182" s="71"/>
      <c r="GTA182" s="71"/>
      <c r="GTB182" s="71"/>
      <c r="GTC182" s="71"/>
      <c r="GTD182" s="72"/>
      <c r="GTE182" s="72"/>
      <c r="GTF182" s="72"/>
      <c r="GTG182" s="72"/>
      <c r="GTH182" s="72"/>
      <c r="GTI182" s="72"/>
      <c r="GTJ182" s="72"/>
      <c r="GTK182" s="72"/>
      <c r="GTL182" s="72"/>
      <c r="GTM182" s="71"/>
      <c r="GTN182" s="71"/>
      <c r="GTO182" s="71"/>
      <c r="GTP182" s="71"/>
      <c r="GTQ182" s="71"/>
      <c r="GTR182" s="71"/>
      <c r="GTS182" s="71"/>
      <c r="GTT182" s="72"/>
      <c r="GTU182" s="72"/>
      <c r="GTV182" s="72"/>
      <c r="GTW182" s="72"/>
      <c r="GTX182" s="72"/>
      <c r="GTY182" s="72"/>
      <c r="GTZ182" s="72"/>
      <c r="GUA182" s="72"/>
      <c r="GUB182" s="72"/>
      <c r="GUC182" s="71"/>
      <c r="GUD182" s="71"/>
      <c r="GUE182" s="71"/>
      <c r="GUF182" s="71"/>
      <c r="GUG182" s="71"/>
      <c r="GUH182" s="71"/>
      <c r="GUI182" s="71"/>
      <c r="GUJ182" s="72"/>
      <c r="GUK182" s="72"/>
      <c r="GUL182" s="72"/>
      <c r="GUM182" s="72"/>
      <c r="GUN182" s="72"/>
      <c r="GUO182" s="72"/>
      <c r="GUP182" s="72"/>
      <c r="GUQ182" s="72"/>
      <c r="GUR182" s="72"/>
      <c r="GUS182" s="71"/>
      <c r="GUT182" s="71"/>
      <c r="GUU182" s="71"/>
      <c r="GUV182" s="71"/>
      <c r="GUW182" s="71"/>
      <c r="GUX182" s="71"/>
      <c r="GUY182" s="71"/>
      <c r="GUZ182" s="72"/>
      <c r="GVA182" s="72"/>
      <c r="GVB182" s="72"/>
      <c r="GVC182" s="72"/>
      <c r="GVD182" s="72"/>
      <c r="GVE182" s="72"/>
      <c r="GVF182" s="72"/>
      <c r="GVG182" s="72"/>
      <c r="GVH182" s="72"/>
      <c r="GVI182" s="71"/>
      <c r="GVJ182" s="71"/>
      <c r="GVK182" s="71"/>
      <c r="GVL182" s="71"/>
      <c r="GVM182" s="71"/>
      <c r="GVN182" s="71"/>
      <c r="GVO182" s="71"/>
      <c r="GVP182" s="72"/>
      <c r="GVQ182" s="72"/>
      <c r="GVR182" s="72"/>
      <c r="GVS182" s="72"/>
      <c r="GVT182" s="72"/>
      <c r="GVU182" s="72"/>
      <c r="GVV182" s="72"/>
      <c r="GVW182" s="72"/>
      <c r="GVX182" s="72"/>
      <c r="GVY182" s="71"/>
      <c r="GVZ182" s="71"/>
      <c r="GWA182" s="71"/>
      <c r="GWB182" s="71"/>
      <c r="GWC182" s="71"/>
      <c r="GWD182" s="71"/>
      <c r="GWE182" s="71"/>
      <c r="GWF182" s="72"/>
      <c r="GWG182" s="72"/>
      <c r="GWH182" s="72"/>
      <c r="GWI182" s="72"/>
      <c r="GWJ182" s="72"/>
      <c r="GWK182" s="72"/>
      <c r="GWL182" s="72"/>
      <c r="GWM182" s="72"/>
      <c r="GWN182" s="72"/>
      <c r="GWO182" s="71"/>
      <c r="GWP182" s="71"/>
      <c r="GWQ182" s="71"/>
      <c r="GWR182" s="71"/>
      <c r="GWS182" s="71"/>
      <c r="GWT182" s="71"/>
      <c r="GWU182" s="71"/>
      <c r="GWV182" s="72"/>
      <c r="GWW182" s="72"/>
      <c r="GWX182" s="72"/>
      <c r="GWY182" s="72"/>
      <c r="GWZ182" s="72"/>
      <c r="GXA182" s="72"/>
      <c r="GXB182" s="72"/>
      <c r="GXC182" s="72"/>
      <c r="GXD182" s="72"/>
      <c r="GXE182" s="71"/>
      <c r="GXF182" s="71"/>
      <c r="GXG182" s="71"/>
      <c r="GXH182" s="71"/>
      <c r="GXI182" s="71"/>
      <c r="GXJ182" s="71"/>
      <c r="GXK182" s="71"/>
      <c r="GXL182" s="72"/>
      <c r="GXM182" s="72"/>
      <c r="GXN182" s="72"/>
      <c r="GXO182" s="72"/>
      <c r="GXP182" s="72"/>
      <c r="GXQ182" s="72"/>
      <c r="GXR182" s="72"/>
      <c r="GXS182" s="72"/>
      <c r="GXT182" s="72"/>
      <c r="GXU182" s="71"/>
      <c r="GXV182" s="71"/>
      <c r="GXW182" s="71"/>
      <c r="GXX182" s="71"/>
      <c r="GXY182" s="71"/>
      <c r="GXZ182" s="71"/>
      <c r="GYA182" s="71"/>
      <c r="GYB182" s="72"/>
      <c r="GYC182" s="72"/>
      <c r="GYD182" s="72"/>
      <c r="GYE182" s="72"/>
      <c r="GYF182" s="72"/>
      <c r="GYG182" s="72"/>
      <c r="GYH182" s="72"/>
      <c r="GYI182" s="72"/>
      <c r="GYJ182" s="72"/>
      <c r="GYK182" s="71"/>
      <c r="GYL182" s="71"/>
      <c r="GYM182" s="71"/>
      <c r="GYN182" s="71"/>
      <c r="GYO182" s="71"/>
      <c r="GYP182" s="71"/>
      <c r="GYQ182" s="71"/>
      <c r="GYR182" s="72"/>
      <c r="GYS182" s="72"/>
      <c r="GYT182" s="72"/>
      <c r="GYU182" s="72"/>
      <c r="GYV182" s="72"/>
      <c r="GYW182" s="72"/>
      <c r="GYX182" s="72"/>
      <c r="GYY182" s="72"/>
      <c r="GYZ182" s="72"/>
      <c r="GZA182" s="71"/>
      <c r="GZB182" s="71"/>
      <c r="GZC182" s="71"/>
      <c r="GZD182" s="71"/>
      <c r="GZE182" s="71"/>
      <c r="GZF182" s="71"/>
      <c r="GZG182" s="71"/>
      <c r="GZH182" s="72"/>
      <c r="GZI182" s="72"/>
      <c r="GZJ182" s="72"/>
      <c r="GZK182" s="72"/>
      <c r="GZL182" s="72"/>
      <c r="GZM182" s="72"/>
      <c r="GZN182" s="72"/>
      <c r="GZO182" s="72"/>
      <c r="GZP182" s="72"/>
      <c r="GZQ182" s="71"/>
      <c r="GZR182" s="71"/>
      <c r="GZS182" s="71"/>
      <c r="GZT182" s="71"/>
      <c r="GZU182" s="71"/>
      <c r="GZV182" s="71"/>
      <c r="GZW182" s="71"/>
      <c r="GZX182" s="72"/>
      <c r="GZY182" s="72"/>
      <c r="GZZ182" s="72"/>
      <c r="HAA182" s="72"/>
      <c r="HAB182" s="72"/>
      <c r="HAC182" s="72"/>
      <c r="HAD182" s="72"/>
      <c r="HAE182" s="72"/>
      <c r="HAF182" s="72"/>
      <c r="HAG182" s="71"/>
      <c r="HAH182" s="71"/>
      <c r="HAI182" s="71"/>
      <c r="HAJ182" s="71"/>
      <c r="HAK182" s="71"/>
      <c r="HAL182" s="71"/>
      <c r="HAM182" s="71"/>
      <c r="HAN182" s="72"/>
      <c r="HAO182" s="72"/>
      <c r="HAP182" s="72"/>
      <c r="HAQ182" s="72"/>
      <c r="HAR182" s="72"/>
      <c r="HAS182" s="72"/>
      <c r="HAT182" s="72"/>
      <c r="HAU182" s="72"/>
      <c r="HAV182" s="72"/>
      <c r="HAW182" s="71"/>
      <c r="HAX182" s="71"/>
      <c r="HAY182" s="71"/>
      <c r="HAZ182" s="71"/>
      <c r="HBA182" s="71"/>
      <c r="HBB182" s="71"/>
      <c r="HBC182" s="71"/>
      <c r="HBD182" s="72"/>
      <c r="HBE182" s="72"/>
      <c r="HBF182" s="72"/>
      <c r="HBG182" s="72"/>
      <c r="HBH182" s="72"/>
      <c r="HBI182" s="72"/>
      <c r="HBJ182" s="72"/>
      <c r="HBK182" s="72"/>
      <c r="HBL182" s="72"/>
      <c r="HBM182" s="71"/>
      <c r="HBN182" s="71"/>
      <c r="HBO182" s="71"/>
      <c r="HBP182" s="71"/>
      <c r="HBQ182" s="71"/>
      <c r="HBR182" s="71"/>
      <c r="HBS182" s="71"/>
      <c r="HBT182" s="72"/>
      <c r="HBU182" s="72"/>
      <c r="HBV182" s="72"/>
      <c r="HBW182" s="72"/>
      <c r="HBX182" s="72"/>
      <c r="HBY182" s="72"/>
      <c r="HBZ182" s="72"/>
      <c r="HCA182" s="72"/>
      <c r="HCB182" s="72"/>
      <c r="HCC182" s="71"/>
      <c r="HCD182" s="71"/>
      <c r="HCE182" s="71"/>
      <c r="HCF182" s="71"/>
      <c r="HCG182" s="71"/>
      <c r="HCH182" s="71"/>
      <c r="HCI182" s="71"/>
      <c r="HCJ182" s="72"/>
      <c r="HCK182" s="72"/>
      <c r="HCL182" s="72"/>
      <c r="HCM182" s="72"/>
      <c r="HCN182" s="72"/>
      <c r="HCO182" s="72"/>
      <c r="HCP182" s="72"/>
      <c r="HCQ182" s="72"/>
      <c r="HCR182" s="72"/>
      <c r="HCS182" s="71"/>
      <c r="HCT182" s="71"/>
      <c r="HCU182" s="71"/>
      <c r="HCV182" s="71"/>
      <c r="HCW182" s="71"/>
      <c r="HCX182" s="71"/>
      <c r="HCY182" s="71"/>
      <c r="HCZ182" s="72"/>
      <c r="HDA182" s="72"/>
      <c r="HDB182" s="72"/>
      <c r="HDC182" s="72"/>
      <c r="HDD182" s="72"/>
      <c r="HDE182" s="72"/>
      <c r="HDF182" s="72"/>
      <c r="HDG182" s="72"/>
      <c r="HDH182" s="72"/>
      <c r="HDI182" s="71"/>
      <c r="HDJ182" s="71"/>
      <c r="HDK182" s="71"/>
      <c r="HDL182" s="71"/>
      <c r="HDM182" s="71"/>
      <c r="HDN182" s="71"/>
      <c r="HDO182" s="71"/>
      <c r="HDP182" s="72"/>
      <c r="HDQ182" s="72"/>
      <c r="HDR182" s="72"/>
      <c r="HDS182" s="72"/>
      <c r="HDT182" s="72"/>
      <c r="HDU182" s="72"/>
      <c r="HDV182" s="72"/>
      <c r="HDW182" s="72"/>
      <c r="HDX182" s="72"/>
      <c r="HDY182" s="71"/>
      <c r="HDZ182" s="71"/>
      <c r="HEA182" s="71"/>
      <c r="HEB182" s="71"/>
      <c r="HEC182" s="71"/>
      <c r="HED182" s="71"/>
      <c r="HEE182" s="71"/>
      <c r="HEF182" s="72"/>
      <c r="HEG182" s="72"/>
      <c r="HEH182" s="72"/>
      <c r="HEI182" s="72"/>
      <c r="HEJ182" s="72"/>
      <c r="HEK182" s="72"/>
      <c r="HEL182" s="72"/>
      <c r="HEM182" s="72"/>
      <c r="HEN182" s="72"/>
      <c r="HEO182" s="71"/>
      <c r="HEP182" s="71"/>
      <c r="HEQ182" s="71"/>
      <c r="HER182" s="71"/>
      <c r="HES182" s="71"/>
      <c r="HET182" s="71"/>
      <c r="HEU182" s="71"/>
      <c r="HEV182" s="72"/>
      <c r="HEW182" s="72"/>
      <c r="HEX182" s="72"/>
      <c r="HEY182" s="72"/>
      <c r="HEZ182" s="72"/>
      <c r="HFA182" s="72"/>
      <c r="HFB182" s="72"/>
      <c r="HFC182" s="72"/>
      <c r="HFD182" s="72"/>
      <c r="HFE182" s="71"/>
      <c r="HFF182" s="71"/>
      <c r="HFG182" s="71"/>
      <c r="HFH182" s="71"/>
      <c r="HFI182" s="71"/>
      <c r="HFJ182" s="71"/>
      <c r="HFK182" s="71"/>
      <c r="HFL182" s="72"/>
      <c r="HFM182" s="72"/>
      <c r="HFN182" s="72"/>
      <c r="HFO182" s="72"/>
      <c r="HFP182" s="72"/>
      <c r="HFQ182" s="72"/>
      <c r="HFR182" s="72"/>
      <c r="HFS182" s="72"/>
      <c r="HFT182" s="72"/>
      <c r="HFU182" s="71"/>
      <c r="HFV182" s="71"/>
      <c r="HFW182" s="71"/>
      <c r="HFX182" s="71"/>
      <c r="HFY182" s="71"/>
      <c r="HFZ182" s="71"/>
      <c r="HGA182" s="71"/>
      <c r="HGB182" s="72"/>
      <c r="HGC182" s="72"/>
      <c r="HGD182" s="72"/>
      <c r="HGE182" s="72"/>
      <c r="HGF182" s="72"/>
      <c r="HGG182" s="72"/>
      <c r="HGH182" s="72"/>
      <c r="HGI182" s="72"/>
      <c r="HGJ182" s="72"/>
      <c r="HGK182" s="71"/>
      <c r="HGL182" s="71"/>
      <c r="HGM182" s="71"/>
      <c r="HGN182" s="71"/>
      <c r="HGO182" s="71"/>
      <c r="HGP182" s="71"/>
      <c r="HGQ182" s="71"/>
      <c r="HGR182" s="72"/>
      <c r="HGS182" s="72"/>
      <c r="HGT182" s="72"/>
      <c r="HGU182" s="72"/>
      <c r="HGV182" s="72"/>
      <c r="HGW182" s="72"/>
      <c r="HGX182" s="72"/>
      <c r="HGY182" s="72"/>
      <c r="HGZ182" s="72"/>
      <c r="HHA182" s="71"/>
      <c r="HHB182" s="71"/>
      <c r="HHC182" s="71"/>
      <c r="HHD182" s="71"/>
      <c r="HHE182" s="71"/>
      <c r="HHF182" s="71"/>
      <c r="HHG182" s="71"/>
      <c r="HHH182" s="72"/>
      <c r="HHI182" s="72"/>
      <c r="HHJ182" s="72"/>
      <c r="HHK182" s="72"/>
      <c r="HHL182" s="72"/>
      <c r="HHM182" s="72"/>
      <c r="HHN182" s="72"/>
      <c r="HHO182" s="72"/>
      <c r="HHP182" s="72"/>
      <c r="HHQ182" s="71"/>
      <c r="HHR182" s="71"/>
      <c r="HHS182" s="71"/>
      <c r="HHT182" s="71"/>
      <c r="HHU182" s="71"/>
      <c r="HHV182" s="71"/>
      <c r="HHW182" s="71"/>
      <c r="HHX182" s="72"/>
      <c r="HHY182" s="72"/>
      <c r="HHZ182" s="72"/>
      <c r="HIA182" s="72"/>
      <c r="HIB182" s="72"/>
      <c r="HIC182" s="72"/>
      <c r="HID182" s="72"/>
      <c r="HIE182" s="72"/>
      <c r="HIF182" s="72"/>
      <c r="HIG182" s="71"/>
      <c r="HIH182" s="71"/>
      <c r="HII182" s="71"/>
      <c r="HIJ182" s="71"/>
      <c r="HIK182" s="71"/>
      <c r="HIL182" s="71"/>
      <c r="HIM182" s="71"/>
      <c r="HIN182" s="72"/>
      <c r="HIO182" s="72"/>
      <c r="HIP182" s="72"/>
      <c r="HIQ182" s="72"/>
      <c r="HIR182" s="72"/>
      <c r="HIS182" s="72"/>
      <c r="HIT182" s="72"/>
      <c r="HIU182" s="72"/>
      <c r="HIV182" s="72"/>
      <c r="HIW182" s="71"/>
      <c r="HIX182" s="71"/>
      <c r="HIY182" s="71"/>
      <c r="HIZ182" s="71"/>
      <c r="HJA182" s="71"/>
      <c r="HJB182" s="71"/>
      <c r="HJC182" s="71"/>
      <c r="HJD182" s="72"/>
      <c r="HJE182" s="72"/>
      <c r="HJF182" s="72"/>
      <c r="HJG182" s="72"/>
      <c r="HJH182" s="72"/>
      <c r="HJI182" s="72"/>
      <c r="HJJ182" s="72"/>
      <c r="HJK182" s="72"/>
      <c r="HJL182" s="72"/>
      <c r="HJM182" s="71"/>
      <c r="HJN182" s="71"/>
      <c r="HJO182" s="71"/>
      <c r="HJP182" s="71"/>
      <c r="HJQ182" s="71"/>
      <c r="HJR182" s="71"/>
      <c r="HJS182" s="71"/>
      <c r="HJT182" s="72"/>
      <c r="HJU182" s="72"/>
      <c r="HJV182" s="72"/>
      <c r="HJW182" s="72"/>
      <c r="HJX182" s="72"/>
      <c r="HJY182" s="72"/>
      <c r="HJZ182" s="72"/>
      <c r="HKA182" s="72"/>
      <c r="HKB182" s="72"/>
      <c r="HKC182" s="71"/>
      <c r="HKD182" s="71"/>
      <c r="HKE182" s="71"/>
      <c r="HKF182" s="71"/>
      <c r="HKG182" s="71"/>
      <c r="HKH182" s="71"/>
      <c r="HKI182" s="71"/>
      <c r="HKJ182" s="72"/>
      <c r="HKK182" s="72"/>
      <c r="HKL182" s="72"/>
      <c r="HKM182" s="72"/>
      <c r="HKN182" s="72"/>
      <c r="HKO182" s="72"/>
      <c r="HKP182" s="72"/>
      <c r="HKQ182" s="72"/>
      <c r="HKR182" s="72"/>
      <c r="HKS182" s="71"/>
      <c r="HKT182" s="71"/>
      <c r="HKU182" s="71"/>
      <c r="HKV182" s="71"/>
      <c r="HKW182" s="71"/>
      <c r="HKX182" s="71"/>
      <c r="HKY182" s="71"/>
      <c r="HKZ182" s="72"/>
      <c r="HLA182" s="72"/>
      <c r="HLB182" s="72"/>
      <c r="HLC182" s="72"/>
      <c r="HLD182" s="72"/>
      <c r="HLE182" s="72"/>
      <c r="HLF182" s="72"/>
      <c r="HLG182" s="72"/>
      <c r="HLH182" s="72"/>
      <c r="HLI182" s="71"/>
      <c r="HLJ182" s="71"/>
      <c r="HLK182" s="71"/>
      <c r="HLL182" s="71"/>
      <c r="HLM182" s="71"/>
      <c r="HLN182" s="71"/>
      <c r="HLO182" s="71"/>
      <c r="HLP182" s="72"/>
      <c r="HLQ182" s="72"/>
      <c r="HLR182" s="72"/>
      <c r="HLS182" s="72"/>
      <c r="HLT182" s="72"/>
      <c r="HLU182" s="72"/>
      <c r="HLV182" s="72"/>
      <c r="HLW182" s="72"/>
      <c r="HLX182" s="72"/>
      <c r="HLY182" s="71"/>
      <c r="HLZ182" s="71"/>
      <c r="HMA182" s="71"/>
      <c r="HMB182" s="71"/>
      <c r="HMC182" s="71"/>
      <c r="HMD182" s="71"/>
      <c r="HME182" s="71"/>
      <c r="HMF182" s="72"/>
      <c r="HMG182" s="72"/>
      <c r="HMH182" s="72"/>
      <c r="HMI182" s="72"/>
      <c r="HMJ182" s="72"/>
      <c r="HMK182" s="72"/>
      <c r="HML182" s="72"/>
      <c r="HMM182" s="72"/>
      <c r="HMN182" s="72"/>
      <c r="HMO182" s="71"/>
      <c r="HMP182" s="71"/>
      <c r="HMQ182" s="71"/>
      <c r="HMR182" s="71"/>
      <c r="HMS182" s="71"/>
      <c r="HMT182" s="71"/>
      <c r="HMU182" s="71"/>
      <c r="HMV182" s="72"/>
      <c r="HMW182" s="72"/>
      <c r="HMX182" s="72"/>
      <c r="HMY182" s="72"/>
      <c r="HMZ182" s="72"/>
      <c r="HNA182" s="72"/>
      <c r="HNB182" s="72"/>
      <c r="HNC182" s="72"/>
      <c r="HND182" s="72"/>
      <c r="HNE182" s="71"/>
      <c r="HNF182" s="71"/>
      <c r="HNG182" s="71"/>
      <c r="HNH182" s="71"/>
      <c r="HNI182" s="71"/>
      <c r="HNJ182" s="71"/>
      <c r="HNK182" s="71"/>
      <c r="HNL182" s="72"/>
      <c r="HNM182" s="72"/>
      <c r="HNN182" s="72"/>
      <c r="HNO182" s="72"/>
      <c r="HNP182" s="72"/>
      <c r="HNQ182" s="72"/>
      <c r="HNR182" s="72"/>
      <c r="HNS182" s="72"/>
      <c r="HNT182" s="72"/>
      <c r="HNU182" s="71"/>
      <c r="HNV182" s="71"/>
      <c r="HNW182" s="71"/>
      <c r="HNX182" s="71"/>
      <c r="HNY182" s="71"/>
      <c r="HNZ182" s="71"/>
      <c r="HOA182" s="71"/>
      <c r="HOB182" s="72"/>
      <c r="HOC182" s="72"/>
      <c r="HOD182" s="72"/>
      <c r="HOE182" s="72"/>
      <c r="HOF182" s="72"/>
      <c r="HOG182" s="72"/>
      <c r="HOH182" s="72"/>
      <c r="HOI182" s="72"/>
      <c r="HOJ182" s="72"/>
      <c r="HOK182" s="71"/>
      <c r="HOL182" s="71"/>
      <c r="HOM182" s="71"/>
      <c r="HON182" s="71"/>
      <c r="HOO182" s="71"/>
      <c r="HOP182" s="71"/>
      <c r="HOQ182" s="71"/>
      <c r="HOR182" s="72"/>
      <c r="HOS182" s="72"/>
      <c r="HOT182" s="72"/>
      <c r="HOU182" s="72"/>
      <c r="HOV182" s="72"/>
      <c r="HOW182" s="72"/>
      <c r="HOX182" s="72"/>
      <c r="HOY182" s="72"/>
      <c r="HOZ182" s="72"/>
      <c r="HPA182" s="71"/>
      <c r="HPB182" s="71"/>
      <c r="HPC182" s="71"/>
      <c r="HPD182" s="71"/>
      <c r="HPE182" s="71"/>
      <c r="HPF182" s="71"/>
      <c r="HPG182" s="71"/>
      <c r="HPH182" s="72"/>
      <c r="HPI182" s="72"/>
      <c r="HPJ182" s="72"/>
      <c r="HPK182" s="72"/>
      <c r="HPL182" s="72"/>
      <c r="HPM182" s="72"/>
      <c r="HPN182" s="72"/>
      <c r="HPO182" s="72"/>
      <c r="HPP182" s="72"/>
      <c r="HPQ182" s="71"/>
      <c r="HPR182" s="71"/>
      <c r="HPS182" s="71"/>
      <c r="HPT182" s="71"/>
      <c r="HPU182" s="71"/>
      <c r="HPV182" s="71"/>
      <c r="HPW182" s="71"/>
      <c r="HPX182" s="72"/>
      <c r="HPY182" s="72"/>
      <c r="HPZ182" s="72"/>
      <c r="HQA182" s="72"/>
      <c r="HQB182" s="72"/>
      <c r="HQC182" s="72"/>
      <c r="HQD182" s="72"/>
      <c r="HQE182" s="72"/>
      <c r="HQF182" s="72"/>
      <c r="HQG182" s="71"/>
      <c r="HQH182" s="71"/>
      <c r="HQI182" s="71"/>
      <c r="HQJ182" s="71"/>
      <c r="HQK182" s="71"/>
      <c r="HQL182" s="71"/>
      <c r="HQM182" s="71"/>
      <c r="HQN182" s="72"/>
      <c r="HQO182" s="72"/>
      <c r="HQP182" s="72"/>
      <c r="HQQ182" s="72"/>
      <c r="HQR182" s="72"/>
      <c r="HQS182" s="72"/>
      <c r="HQT182" s="72"/>
      <c r="HQU182" s="72"/>
      <c r="HQV182" s="72"/>
      <c r="HQW182" s="71"/>
      <c r="HQX182" s="71"/>
      <c r="HQY182" s="71"/>
      <c r="HQZ182" s="71"/>
      <c r="HRA182" s="71"/>
      <c r="HRB182" s="71"/>
      <c r="HRC182" s="71"/>
      <c r="HRD182" s="72"/>
      <c r="HRE182" s="72"/>
      <c r="HRF182" s="72"/>
      <c r="HRG182" s="72"/>
      <c r="HRH182" s="72"/>
      <c r="HRI182" s="72"/>
      <c r="HRJ182" s="72"/>
      <c r="HRK182" s="72"/>
      <c r="HRL182" s="72"/>
      <c r="HRM182" s="71"/>
      <c r="HRN182" s="71"/>
      <c r="HRO182" s="71"/>
      <c r="HRP182" s="71"/>
      <c r="HRQ182" s="71"/>
      <c r="HRR182" s="71"/>
      <c r="HRS182" s="71"/>
      <c r="HRT182" s="72"/>
      <c r="HRU182" s="72"/>
      <c r="HRV182" s="72"/>
      <c r="HRW182" s="72"/>
      <c r="HRX182" s="72"/>
      <c r="HRY182" s="72"/>
      <c r="HRZ182" s="72"/>
      <c r="HSA182" s="72"/>
      <c r="HSB182" s="72"/>
      <c r="HSC182" s="71"/>
      <c r="HSD182" s="71"/>
      <c r="HSE182" s="71"/>
      <c r="HSF182" s="71"/>
      <c r="HSG182" s="71"/>
      <c r="HSH182" s="71"/>
      <c r="HSI182" s="71"/>
      <c r="HSJ182" s="72"/>
      <c r="HSK182" s="72"/>
      <c r="HSL182" s="72"/>
      <c r="HSM182" s="72"/>
      <c r="HSN182" s="72"/>
      <c r="HSO182" s="72"/>
      <c r="HSP182" s="72"/>
      <c r="HSQ182" s="72"/>
      <c r="HSR182" s="72"/>
      <c r="HSS182" s="71"/>
      <c r="HST182" s="71"/>
      <c r="HSU182" s="71"/>
      <c r="HSV182" s="71"/>
      <c r="HSW182" s="71"/>
      <c r="HSX182" s="71"/>
      <c r="HSY182" s="71"/>
      <c r="HSZ182" s="72"/>
      <c r="HTA182" s="72"/>
      <c r="HTB182" s="72"/>
      <c r="HTC182" s="72"/>
      <c r="HTD182" s="72"/>
      <c r="HTE182" s="72"/>
      <c r="HTF182" s="72"/>
      <c r="HTG182" s="72"/>
      <c r="HTH182" s="72"/>
      <c r="HTI182" s="71"/>
      <c r="HTJ182" s="71"/>
      <c r="HTK182" s="71"/>
      <c r="HTL182" s="71"/>
      <c r="HTM182" s="71"/>
      <c r="HTN182" s="71"/>
      <c r="HTO182" s="71"/>
      <c r="HTP182" s="72"/>
      <c r="HTQ182" s="72"/>
      <c r="HTR182" s="72"/>
      <c r="HTS182" s="72"/>
      <c r="HTT182" s="72"/>
      <c r="HTU182" s="72"/>
      <c r="HTV182" s="72"/>
      <c r="HTW182" s="72"/>
      <c r="HTX182" s="72"/>
      <c r="HTY182" s="71"/>
      <c r="HTZ182" s="71"/>
      <c r="HUA182" s="71"/>
      <c r="HUB182" s="71"/>
      <c r="HUC182" s="71"/>
      <c r="HUD182" s="71"/>
      <c r="HUE182" s="71"/>
      <c r="HUF182" s="72"/>
      <c r="HUG182" s="72"/>
      <c r="HUH182" s="72"/>
      <c r="HUI182" s="72"/>
      <c r="HUJ182" s="72"/>
      <c r="HUK182" s="72"/>
      <c r="HUL182" s="72"/>
      <c r="HUM182" s="72"/>
      <c r="HUN182" s="72"/>
      <c r="HUO182" s="71"/>
      <c r="HUP182" s="71"/>
      <c r="HUQ182" s="71"/>
      <c r="HUR182" s="71"/>
      <c r="HUS182" s="71"/>
      <c r="HUT182" s="71"/>
      <c r="HUU182" s="71"/>
      <c r="HUV182" s="72"/>
      <c r="HUW182" s="72"/>
      <c r="HUX182" s="72"/>
      <c r="HUY182" s="72"/>
      <c r="HUZ182" s="72"/>
      <c r="HVA182" s="72"/>
      <c r="HVB182" s="72"/>
      <c r="HVC182" s="72"/>
      <c r="HVD182" s="72"/>
      <c r="HVE182" s="71"/>
      <c r="HVF182" s="71"/>
      <c r="HVG182" s="71"/>
      <c r="HVH182" s="71"/>
      <c r="HVI182" s="71"/>
      <c r="HVJ182" s="71"/>
      <c r="HVK182" s="71"/>
      <c r="HVL182" s="72"/>
      <c r="HVM182" s="72"/>
      <c r="HVN182" s="72"/>
      <c r="HVO182" s="72"/>
      <c r="HVP182" s="72"/>
      <c r="HVQ182" s="72"/>
      <c r="HVR182" s="72"/>
      <c r="HVS182" s="72"/>
      <c r="HVT182" s="72"/>
      <c r="HVU182" s="71"/>
      <c r="HVV182" s="71"/>
      <c r="HVW182" s="71"/>
      <c r="HVX182" s="71"/>
      <c r="HVY182" s="71"/>
      <c r="HVZ182" s="71"/>
      <c r="HWA182" s="71"/>
      <c r="HWB182" s="72"/>
      <c r="HWC182" s="72"/>
      <c r="HWD182" s="72"/>
      <c r="HWE182" s="72"/>
      <c r="HWF182" s="72"/>
      <c r="HWG182" s="72"/>
      <c r="HWH182" s="72"/>
      <c r="HWI182" s="72"/>
      <c r="HWJ182" s="72"/>
      <c r="HWK182" s="71"/>
      <c r="HWL182" s="71"/>
      <c r="HWM182" s="71"/>
      <c r="HWN182" s="71"/>
      <c r="HWO182" s="71"/>
      <c r="HWP182" s="71"/>
      <c r="HWQ182" s="71"/>
      <c r="HWR182" s="72"/>
      <c r="HWS182" s="72"/>
      <c r="HWT182" s="72"/>
      <c r="HWU182" s="72"/>
      <c r="HWV182" s="72"/>
      <c r="HWW182" s="72"/>
      <c r="HWX182" s="72"/>
      <c r="HWY182" s="72"/>
      <c r="HWZ182" s="72"/>
      <c r="HXA182" s="71"/>
      <c r="HXB182" s="71"/>
      <c r="HXC182" s="71"/>
      <c r="HXD182" s="71"/>
      <c r="HXE182" s="71"/>
      <c r="HXF182" s="71"/>
      <c r="HXG182" s="71"/>
      <c r="HXH182" s="72"/>
      <c r="HXI182" s="72"/>
      <c r="HXJ182" s="72"/>
      <c r="HXK182" s="72"/>
      <c r="HXL182" s="72"/>
      <c r="HXM182" s="72"/>
      <c r="HXN182" s="72"/>
      <c r="HXO182" s="72"/>
      <c r="HXP182" s="72"/>
      <c r="HXQ182" s="71"/>
      <c r="HXR182" s="71"/>
      <c r="HXS182" s="71"/>
      <c r="HXT182" s="71"/>
      <c r="HXU182" s="71"/>
      <c r="HXV182" s="71"/>
      <c r="HXW182" s="71"/>
      <c r="HXX182" s="72"/>
      <c r="HXY182" s="72"/>
      <c r="HXZ182" s="72"/>
      <c r="HYA182" s="72"/>
      <c r="HYB182" s="72"/>
      <c r="HYC182" s="72"/>
      <c r="HYD182" s="72"/>
      <c r="HYE182" s="72"/>
      <c r="HYF182" s="72"/>
      <c r="HYG182" s="71"/>
      <c r="HYH182" s="71"/>
      <c r="HYI182" s="71"/>
      <c r="HYJ182" s="71"/>
      <c r="HYK182" s="71"/>
      <c r="HYL182" s="71"/>
      <c r="HYM182" s="71"/>
      <c r="HYN182" s="72"/>
      <c r="HYO182" s="72"/>
      <c r="HYP182" s="72"/>
      <c r="HYQ182" s="72"/>
      <c r="HYR182" s="72"/>
      <c r="HYS182" s="72"/>
      <c r="HYT182" s="72"/>
      <c r="HYU182" s="72"/>
      <c r="HYV182" s="72"/>
      <c r="HYW182" s="71"/>
      <c r="HYX182" s="71"/>
      <c r="HYY182" s="71"/>
      <c r="HYZ182" s="71"/>
      <c r="HZA182" s="71"/>
      <c r="HZB182" s="71"/>
      <c r="HZC182" s="71"/>
      <c r="HZD182" s="72"/>
      <c r="HZE182" s="72"/>
      <c r="HZF182" s="72"/>
      <c r="HZG182" s="72"/>
      <c r="HZH182" s="72"/>
      <c r="HZI182" s="72"/>
      <c r="HZJ182" s="72"/>
      <c r="HZK182" s="72"/>
      <c r="HZL182" s="72"/>
      <c r="HZM182" s="71"/>
      <c r="HZN182" s="71"/>
      <c r="HZO182" s="71"/>
      <c r="HZP182" s="71"/>
      <c r="HZQ182" s="71"/>
      <c r="HZR182" s="71"/>
      <c r="HZS182" s="71"/>
      <c r="HZT182" s="72"/>
      <c r="HZU182" s="72"/>
      <c r="HZV182" s="72"/>
      <c r="HZW182" s="72"/>
      <c r="HZX182" s="72"/>
      <c r="HZY182" s="72"/>
      <c r="HZZ182" s="72"/>
      <c r="IAA182" s="72"/>
      <c r="IAB182" s="72"/>
      <c r="IAC182" s="71"/>
      <c r="IAD182" s="71"/>
      <c r="IAE182" s="71"/>
      <c r="IAF182" s="71"/>
      <c r="IAG182" s="71"/>
      <c r="IAH182" s="71"/>
      <c r="IAI182" s="71"/>
      <c r="IAJ182" s="72"/>
      <c r="IAK182" s="72"/>
      <c r="IAL182" s="72"/>
      <c r="IAM182" s="72"/>
      <c r="IAN182" s="72"/>
      <c r="IAO182" s="72"/>
      <c r="IAP182" s="72"/>
      <c r="IAQ182" s="72"/>
      <c r="IAR182" s="72"/>
      <c r="IAS182" s="71"/>
      <c r="IAT182" s="71"/>
      <c r="IAU182" s="71"/>
      <c r="IAV182" s="71"/>
      <c r="IAW182" s="71"/>
      <c r="IAX182" s="71"/>
      <c r="IAY182" s="71"/>
      <c r="IAZ182" s="72"/>
      <c r="IBA182" s="72"/>
      <c r="IBB182" s="72"/>
      <c r="IBC182" s="72"/>
      <c r="IBD182" s="72"/>
      <c r="IBE182" s="72"/>
      <c r="IBF182" s="72"/>
      <c r="IBG182" s="72"/>
      <c r="IBH182" s="72"/>
      <c r="IBI182" s="71"/>
      <c r="IBJ182" s="71"/>
      <c r="IBK182" s="71"/>
      <c r="IBL182" s="71"/>
      <c r="IBM182" s="71"/>
      <c r="IBN182" s="71"/>
      <c r="IBO182" s="71"/>
      <c r="IBP182" s="72"/>
      <c r="IBQ182" s="72"/>
      <c r="IBR182" s="72"/>
      <c r="IBS182" s="72"/>
      <c r="IBT182" s="72"/>
      <c r="IBU182" s="72"/>
      <c r="IBV182" s="72"/>
      <c r="IBW182" s="72"/>
      <c r="IBX182" s="72"/>
      <c r="IBY182" s="71"/>
      <c r="IBZ182" s="71"/>
      <c r="ICA182" s="71"/>
      <c r="ICB182" s="71"/>
      <c r="ICC182" s="71"/>
      <c r="ICD182" s="71"/>
      <c r="ICE182" s="71"/>
      <c r="ICF182" s="72"/>
      <c r="ICG182" s="72"/>
      <c r="ICH182" s="72"/>
      <c r="ICI182" s="72"/>
      <c r="ICJ182" s="72"/>
      <c r="ICK182" s="72"/>
      <c r="ICL182" s="72"/>
      <c r="ICM182" s="72"/>
      <c r="ICN182" s="72"/>
      <c r="ICO182" s="71"/>
      <c r="ICP182" s="71"/>
      <c r="ICQ182" s="71"/>
      <c r="ICR182" s="71"/>
      <c r="ICS182" s="71"/>
      <c r="ICT182" s="71"/>
      <c r="ICU182" s="71"/>
      <c r="ICV182" s="72"/>
      <c r="ICW182" s="72"/>
      <c r="ICX182" s="72"/>
      <c r="ICY182" s="72"/>
      <c r="ICZ182" s="72"/>
      <c r="IDA182" s="72"/>
      <c r="IDB182" s="72"/>
      <c r="IDC182" s="72"/>
      <c r="IDD182" s="72"/>
      <c r="IDE182" s="71"/>
      <c r="IDF182" s="71"/>
      <c r="IDG182" s="71"/>
      <c r="IDH182" s="71"/>
      <c r="IDI182" s="71"/>
      <c r="IDJ182" s="71"/>
      <c r="IDK182" s="71"/>
      <c r="IDL182" s="72"/>
      <c r="IDM182" s="72"/>
      <c r="IDN182" s="72"/>
      <c r="IDO182" s="72"/>
      <c r="IDP182" s="72"/>
      <c r="IDQ182" s="72"/>
      <c r="IDR182" s="72"/>
      <c r="IDS182" s="72"/>
      <c r="IDT182" s="72"/>
      <c r="IDU182" s="71"/>
      <c r="IDV182" s="71"/>
      <c r="IDW182" s="71"/>
      <c r="IDX182" s="71"/>
      <c r="IDY182" s="71"/>
      <c r="IDZ182" s="71"/>
      <c r="IEA182" s="71"/>
      <c r="IEB182" s="72"/>
      <c r="IEC182" s="72"/>
      <c r="IED182" s="72"/>
      <c r="IEE182" s="72"/>
      <c r="IEF182" s="72"/>
      <c r="IEG182" s="72"/>
      <c r="IEH182" s="72"/>
      <c r="IEI182" s="72"/>
      <c r="IEJ182" s="72"/>
      <c r="IEK182" s="71"/>
      <c r="IEL182" s="71"/>
      <c r="IEM182" s="71"/>
      <c r="IEN182" s="71"/>
      <c r="IEO182" s="71"/>
      <c r="IEP182" s="71"/>
      <c r="IEQ182" s="71"/>
      <c r="IER182" s="72"/>
      <c r="IES182" s="72"/>
      <c r="IET182" s="72"/>
      <c r="IEU182" s="72"/>
      <c r="IEV182" s="72"/>
      <c r="IEW182" s="72"/>
      <c r="IEX182" s="72"/>
      <c r="IEY182" s="72"/>
      <c r="IEZ182" s="72"/>
      <c r="IFA182" s="71"/>
      <c r="IFB182" s="71"/>
      <c r="IFC182" s="71"/>
      <c r="IFD182" s="71"/>
      <c r="IFE182" s="71"/>
      <c r="IFF182" s="71"/>
      <c r="IFG182" s="71"/>
      <c r="IFH182" s="72"/>
      <c r="IFI182" s="72"/>
      <c r="IFJ182" s="72"/>
      <c r="IFK182" s="72"/>
      <c r="IFL182" s="72"/>
      <c r="IFM182" s="72"/>
      <c r="IFN182" s="72"/>
      <c r="IFO182" s="72"/>
      <c r="IFP182" s="72"/>
      <c r="IFQ182" s="71"/>
      <c r="IFR182" s="71"/>
      <c r="IFS182" s="71"/>
      <c r="IFT182" s="71"/>
      <c r="IFU182" s="71"/>
      <c r="IFV182" s="71"/>
      <c r="IFW182" s="71"/>
      <c r="IFX182" s="72"/>
      <c r="IFY182" s="72"/>
      <c r="IFZ182" s="72"/>
      <c r="IGA182" s="72"/>
      <c r="IGB182" s="72"/>
      <c r="IGC182" s="72"/>
      <c r="IGD182" s="72"/>
      <c r="IGE182" s="72"/>
      <c r="IGF182" s="72"/>
      <c r="IGG182" s="71"/>
      <c r="IGH182" s="71"/>
      <c r="IGI182" s="71"/>
      <c r="IGJ182" s="71"/>
      <c r="IGK182" s="71"/>
      <c r="IGL182" s="71"/>
      <c r="IGM182" s="71"/>
      <c r="IGN182" s="72"/>
      <c r="IGO182" s="72"/>
      <c r="IGP182" s="72"/>
      <c r="IGQ182" s="72"/>
      <c r="IGR182" s="72"/>
      <c r="IGS182" s="72"/>
      <c r="IGT182" s="72"/>
      <c r="IGU182" s="72"/>
      <c r="IGV182" s="72"/>
      <c r="IGW182" s="71"/>
      <c r="IGX182" s="71"/>
      <c r="IGY182" s="71"/>
      <c r="IGZ182" s="71"/>
      <c r="IHA182" s="71"/>
      <c r="IHB182" s="71"/>
      <c r="IHC182" s="71"/>
      <c r="IHD182" s="72"/>
      <c r="IHE182" s="72"/>
      <c r="IHF182" s="72"/>
      <c r="IHG182" s="72"/>
      <c r="IHH182" s="72"/>
      <c r="IHI182" s="72"/>
      <c r="IHJ182" s="72"/>
      <c r="IHK182" s="72"/>
      <c r="IHL182" s="72"/>
      <c r="IHM182" s="71"/>
      <c r="IHN182" s="71"/>
      <c r="IHO182" s="71"/>
      <c r="IHP182" s="71"/>
      <c r="IHQ182" s="71"/>
      <c r="IHR182" s="71"/>
      <c r="IHS182" s="71"/>
      <c r="IHT182" s="72"/>
      <c r="IHU182" s="72"/>
      <c r="IHV182" s="72"/>
      <c r="IHW182" s="72"/>
      <c r="IHX182" s="72"/>
      <c r="IHY182" s="72"/>
      <c r="IHZ182" s="72"/>
      <c r="IIA182" s="72"/>
      <c r="IIB182" s="72"/>
      <c r="IIC182" s="71"/>
      <c r="IID182" s="71"/>
      <c r="IIE182" s="71"/>
      <c r="IIF182" s="71"/>
      <c r="IIG182" s="71"/>
      <c r="IIH182" s="71"/>
      <c r="III182" s="71"/>
      <c r="IIJ182" s="72"/>
      <c r="IIK182" s="72"/>
      <c r="IIL182" s="72"/>
      <c r="IIM182" s="72"/>
      <c r="IIN182" s="72"/>
      <c r="IIO182" s="72"/>
      <c r="IIP182" s="72"/>
      <c r="IIQ182" s="72"/>
      <c r="IIR182" s="72"/>
      <c r="IIS182" s="71"/>
      <c r="IIT182" s="71"/>
      <c r="IIU182" s="71"/>
      <c r="IIV182" s="71"/>
      <c r="IIW182" s="71"/>
      <c r="IIX182" s="71"/>
      <c r="IIY182" s="71"/>
      <c r="IIZ182" s="72"/>
      <c r="IJA182" s="72"/>
      <c r="IJB182" s="72"/>
      <c r="IJC182" s="72"/>
      <c r="IJD182" s="72"/>
      <c r="IJE182" s="72"/>
      <c r="IJF182" s="72"/>
      <c r="IJG182" s="72"/>
      <c r="IJH182" s="72"/>
      <c r="IJI182" s="71"/>
      <c r="IJJ182" s="71"/>
      <c r="IJK182" s="71"/>
      <c r="IJL182" s="71"/>
      <c r="IJM182" s="71"/>
      <c r="IJN182" s="71"/>
      <c r="IJO182" s="71"/>
      <c r="IJP182" s="72"/>
      <c r="IJQ182" s="72"/>
      <c r="IJR182" s="72"/>
      <c r="IJS182" s="72"/>
      <c r="IJT182" s="72"/>
      <c r="IJU182" s="72"/>
      <c r="IJV182" s="72"/>
      <c r="IJW182" s="72"/>
      <c r="IJX182" s="72"/>
      <c r="IJY182" s="71"/>
      <c r="IJZ182" s="71"/>
      <c r="IKA182" s="71"/>
      <c r="IKB182" s="71"/>
      <c r="IKC182" s="71"/>
      <c r="IKD182" s="71"/>
      <c r="IKE182" s="71"/>
      <c r="IKF182" s="72"/>
      <c r="IKG182" s="72"/>
      <c r="IKH182" s="72"/>
      <c r="IKI182" s="72"/>
      <c r="IKJ182" s="72"/>
      <c r="IKK182" s="72"/>
      <c r="IKL182" s="72"/>
      <c r="IKM182" s="72"/>
      <c r="IKN182" s="72"/>
      <c r="IKO182" s="71"/>
      <c r="IKP182" s="71"/>
      <c r="IKQ182" s="71"/>
      <c r="IKR182" s="71"/>
      <c r="IKS182" s="71"/>
      <c r="IKT182" s="71"/>
      <c r="IKU182" s="71"/>
      <c r="IKV182" s="72"/>
      <c r="IKW182" s="72"/>
      <c r="IKX182" s="72"/>
      <c r="IKY182" s="72"/>
      <c r="IKZ182" s="72"/>
      <c r="ILA182" s="72"/>
      <c r="ILB182" s="72"/>
      <c r="ILC182" s="72"/>
      <c r="ILD182" s="72"/>
      <c r="ILE182" s="71"/>
      <c r="ILF182" s="71"/>
      <c r="ILG182" s="71"/>
      <c r="ILH182" s="71"/>
      <c r="ILI182" s="71"/>
      <c r="ILJ182" s="71"/>
      <c r="ILK182" s="71"/>
      <c r="ILL182" s="72"/>
      <c r="ILM182" s="72"/>
      <c r="ILN182" s="72"/>
      <c r="ILO182" s="72"/>
      <c r="ILP182" s="72"/>
      <c r="ILQ182" s="72"/>
      <c r="ILR182" s="72"/>
      <c r="ILS182" s="72"/>
      <c r="ILT182" s="72"/>
      <c r="ILU182" s="71"/>
      <c r="ILV182" s="71"/>
      <c r="ILW182" s="71"/>
      <c r="ILX182" s="71"/>
      <c r="ILY182" s="71"/>
      <c r="ILZ182" s="71"/>
      <c r="IMA182" s="71"/>
      <c r="IMB182" s="72"/>
      <c r="IMC182" s="72"/>
      <c r="IMD182" s="72"/>
      <c r="IME182" s="72"/>
      <c r="IMF182" s="72"/>
      <c r="IMG182" s="72"/>
      <c r="IMH182" s="72"/>
      <c r="IMI182" s="72"/>
      <c r="IMJ182" s="72"/>
      <c r="IMK182" s="71"/>
      <c r="IML182" s="71"/>
      <c r="IMM182" s="71"/>
      <c r="IMN182" s="71"/>
      <c r="IMO182" s="71"/>
      <c r="IMP182" s="71"/>
      <c r="IMQ182" s="71"/>
      <c r="IMR182" s="72"/>
      <c r="IMS182" s="72"/>
      <c r="IMT182" s="72"/>
      <c r="IMU182" s="72"/>
      <c r="IMV182" s="72"/>
      <c r="IMW182" s="72"/>
      <c r="IMX182" s="72"/>
      <c r="IMY182" s="72"/>
      <c r="IMZ182" s="72"/>
      <c r="INA182" s="71"/>
      <c r="INB182" s="71"/>
      <c r="INC182" s="71"/>
      <c r="IND182" s="71"/>
      <c r="INE182" s="71"/>
      <c r="INF182" s="71"/>
      <c r="ING182" s="71"/>
      <c r="INH182" s="72"/>
      <c r="INI182" s="72"/>
      <c r="INJ182" s="72"/>
      <c r="INK182" s="72"/>
      <c r="INL182" s="72"/>
      <c r="INM182" s="72"/>
      <c r="INN182" s="72"/>
      <c r="INO182" s="72"/>
      <c r="INP182" s="72"/>
      <c r="INQ182" s="71"/>
      <c r="INR182" s="71"/>
      <c r="INS182" s="71"/>
      <c r="INT182" s="71"/>
      <c r="INU182" s="71"/>
      <c r="INV182" s="71"/>
      <c r="INW182" s="71"/>
      <c r="INX182" s="72"/>
      <c r="INY182" s="72"/>
      <c r="INZ182" s="72"/>
      <c r="IOA182" s="72"/>
      <c r="IOB182" s="72"/>
      <c r="IOC182" s="72"/>
      <c r="IOD182" s="72"/>
      <c r="IOE182" s="72"/>
      <c r="IOF182" s="72"/>
      <c r="IOG182" s="71"/>
      <c r="IOH182" s="71"/>
      <c r="IOI182" s="71"/>
      <c r="IOJ182" s="71"/>
      <c r="IOK182" s="71"/>
      <c r="IOL182" s="71"/>
      <c r="IOM182" s="71"/>
      <c r="ION182" s="72"/>
      <c r="IOO182" s="72"/>
      <c r="IOP182" s="72"/>
      <c r="IOQ182" s="72"/>
      <c r="IOR182" s="72"/>
      <c r="IOS182" s="72"/>
      <c r="IOT182" s="72"/>
      <c r="IOU182" s="72"/>
      <c r="IOV182" s="72"/>
      <c r="IOW182" s="71"/>
      <c r="IOX182" s="71"/>
      <c r="IOY182" s="71"/>
      <c r="IOZ182" s="71"/>
      <c r="IPA182" s="71"/>
      <c r="IPB182" s="71"/>
      <c r="IPC182" s="71"/>
      <c r="IPD182" s="72"/>
      <c r="IPE182" s="72"/>
      <c r="IPF182" s="72"/>
      <c r="IPG182" s="72"/>
      <c r="IPH182" s="72"/>
      <c r="IPI182" s="72"/>
      <c r="IPJ182" s="72"/>
      <c r="IPK182" s="72"/>
      <c r="IPL182" s="72"/>
      <c r="IPM182" s="71"/>
      <c r="IPN182" s="71"/>
      <c r="IPO182" s="71"/>
      <c r="IPP182" s="71"/>
      <c r="IPQ182" s="71"/>
      <c r="IPR182" s="71"/>
      <c r="IPS182" s="71"/>
      <c r="IPT182" s="72"/>
      <c r="IPU182" s="72"/>
      <c r="IPV182" s="72"/>
      <c r="IPW182" s="72"/>
      <c r="IPX182" s="72"/>
      <c r="IPY182" s="72"/>
      <c r="IPZ182" s="72"/>
      <c r="IQA182" s="72"/>
      <c r="IQB182" s="72"/>
      <c r="IQC182" s="71"/>
      <c r="IQD182" s="71"/>
      <c r="IQE182" s="71"/>
      <c r="IQF182" s="71"/>
      <c r="IQG182" s="71"/>
      <c r="IQH182" s="71"/>
      <c r="IQI182" s="71"/>
      <c r="IQJ182" s="72"/>
      <c r="IQK182" s="72"/>
      <c r="IQL182" s="72"/>
      <c r="IQM182" s="72"/>
      <c r="IQN182" s="72"/>
      <c r="IQO182" s="72"/>
      <c r="IQP182" s="72"/>
      <c r="IQQ182" s="72"/>
      <c r="IQR182" s="72"/>
      <c r="IQS182" s="71"/>
      <c r="IQT182" s="71"/>
      <c r="IQU182" s="71"/>
      <c r="IQV182" s="71"/>
      <c r="IQW182" s="71"/>
      <c r="IQX182" s="71"/>
      <c r="IQY182" s="71"/>
      <c r="IQZ182" s="72"/>
      <c r="IRA182" s="72"/>
      <c r="IRB182" s="72"/>
      <c r="IRC182" s="72"/>
      <c r="IRD182" s="72"/>
      <c r="IRE182" s="72"/>
      <c r="IRF182" s="72"/>
      <c r="IRG182" s="72"/>
      <c r="IRH182" s="72"/>
      <c r="IRI182" s="71"/>
      <c r="IRJ182" s="71"/>
      <c r="IRK182" s="71"/>
      <c r="IRL182" s="71"/>
      <c r="IRM182" s="71"/>
      <c r="IRN182" s="71"/>
      <c r="IRO182" s="71"/>
      <c r="IRP182" s="72"/>
      <c r="IRQ182" s="72"/>
      <c r="IRR182" s="72"/>
      <c r="IRS182" s="72"/>
      <c r="IRT182" s="72"/>
      <c r="IRU182" s="72"/>
      <c r="IRV182" s="72"/>
      <c r="IRW182" s="72"/>
      <c r="IRX182" s="72"/>
      <c r="IRY182" s="71"/>
      <c r="IRZ182" s="71"/>
      <c r="ISA182" s="71"/>
      <c r="ISB182" s="71"/>
      <c r="ISC182" s="71"/>
      <c r="ISD182" s="71"/>
      <c r="ISE182" s="71"/>
      <c r="ISF182" s="72"/>
      <c r="ISG182" s="72"/>
      <c r="ISH182" s="72"/>
      <c r="ISI182" s="72"/>
      <c r="ISJ182" s="72"/>
      <c r="ISK182" s="72"/>
      <c r="ISL182" s="72"/>
      <c r="ISM182" s="72"/>
      <c r="ISN182" s="72"/>
      <c r="ISO182" s="71"/>
      <c r="ISP182" s="71"/>
      <c r="ISQ182" s="71"/>
      <c r="ISR182" s="71"/>
      <c r="ISS182" s="71"/>
      <c r="IST182" s="71"/>
      <c r="ISU182" s="71"/>
      <c r="ISV182" s="72"/>
      <c r="ISW182" s="72"/>
      <c r="ISX182" s="72"/>
      <c r="ISY182" s="72"/>
      <c r="ISZ182" s="72"/>
      <c r="ITA182" s="72"/>
      <c r="ITB182" s="72"/>
      <c r="ITC182" s="72"/>
      <c r="ITD182" s="72"/>
      <c r="ITE182" s="71"/>
      <c r="ITF182" s="71"/>
      <c r="ITG182" s="71"/>
      <c r="ITH182" s="71"/>
      <c r="ITI182" s="71"/>
      <c r="ITJ182" s="71"/>
      <c r="ITK182" s="71"/>
      <c r="ITL182" s="72"/>
      <c r="ITM182" s="72"/>
      <c r="ITN182" s="72"/>
      <c r="ITO182" s="72"/>
      <c r="ITP182" s="72"/>
      <c r="ITQ182" s="72"/>
      <c r="ITR182" s="72"/>
      <c r="ITS182" s="72"/>
      <c r="ITT182" s="72"/>
      <c r="ITU182" s="71"/>
      <c r="ITV182" s="71"/>
      <c r="ITW182" s="71"/>
      <c r="ITX182" s="71"/>
      <c r="ITY182" s="71"/>
      <c r="ITZ182" s="71"/>
      <c r="IUA182" s="71"/>
      <c r="IUB182" s="72"/>
      <c r="IUC182" s="72"/>
      <c r="IUD182" s="72"/>
      <c r="IUE182" s="72"/>
      <c r="IUF182" s="72"/>
      <c r="IUG182" s="72"/>
      <c r="IUH182" s="72"/>
      <c r="IUI182" s="72"/>
      <c r="IUJ182" s="72"/>
      <c r="IUK182" s="71"/>
      <c r="IUL182" s="71"/>
      <c r="IUM182" s="71"/>
      <c r="IUN182" s="71"/>
      <c r="IUO182" s="71"/>
      <c r="IUP182" s="71"/>
      <c r="IUQ182" s="71"/>
      <c r="IUR182" s="72"/>
      <c r="IUS182" s="72"/>
      <c r="IUT182" s="72"/>
      <c r="IUU182" s="72"/>
      <c r="IUV182" s="72"/>
      <c r="IUW182" s="72"/>
      <c r="IUX182" s="72"/>
      <c r="IUY182" s="72"/>
      <c r="IUZ182" s="72"/>
      <c r="IVA182" s="71"/>
      <c r="IVB182" s="71"/>
      <c r="IVC182" s="71"/>
      <c r="IVD182" s="71"/>
      <c r="IVE182" s="71"/>
      <c r="IVF182" s="71"/>
      <c r="IVG182" s="71"/>
      <c r="IVH182" s="72"/>
      <c r="IVI182" s="72"/>
      <c r="IVJ182" s="72"/>
      <c r="IVK182" s="72"/>
      <c r="IVL182" s="72"/>
      <c r="IVM182" s="72"/>
      <c r="IVN182" s="72"/>
      <c r="IVO182" s="72"/>
      <c r="IVP182" s="72"/>
      <c r="IVQ182" s="71"/>
      <c r="IVR182" s="71"/>
      <c r="IVS182" s="71"/>
      <c r="IVT182" s="71"/>
      <c r="IVU182" s="71"/>
      <c r="IVV182" s="71"/>
      <c r="IVW182" s="71"/>
      <c r="IVX182" s="72"/>
      <c r="IVY182" s="72"/>
      <c r="IVZ182" s="72"/>
      <c r="IWA182" s="72"/>
      <c r="IWB182" s="72"/>
      <c r="IWC182" s="72"/>
      <c r="IWD182" s="72"/>
      <c r="IWE182" s="72"/>
      <c r="IWF182" s="72"/>
      <c r="IWG182" s="71"/>
      <c r="IWH182" s="71"/>
      <c r="IWI182" s="71"/>
      <c r="IWJ182" s="71"/>
      <c r="IWK182" s="71"/>
      <c r="IWL182" s="71"/>
      <c r="IWM182" s="71"/>
      <c r="IWN182" s="72"/>
      <c r="IWO182" s="72"/>
      <c r="IWP182" s="72"/>
      <c r="IWQ182" s="72"/>
      <c r="IWR182" s="72"/>
      <c r="IWS182" s="72"/>
      <c r="IWT182" s="72"/>
      <c r="IWU182" s="72"/>
      <c r="IWV182" s="72"/>
      <c r="IWW182" s="71"/>
      <c r="IWX182" s="71"/>
      <c r="IWY182" s="71"/>
      <c r="IWZ182" s="71"/>
      <c r="IXA182" s="71"/>
      <c r="IXB182" s="71"/>
      <c r="IXC182" s="71"/>
      <c r="IXD182" s="72"/>
      <c r="IXE182" s="72"/>
      <c r="IXF182" s="72"/>
      <c r="IXG182" s="72"/>
      <c r="IXH182" s="72"/>
      <c r="IXI182" s="72"/>
      <c r="IXJ182" s="72"/>
      <c r="IXK182" s="72"/>
      <c r="IXL182" s="72"/>
      <c r="IXM182" s="71"/>
      <c r="IXN182" s="71"/>
      <c r="IXO182" s="71"/>
      <c r="IXP182" s="71"/>
      <c r="IXQ182" s="71"/>
      <c r="IXR182" s="71"/>
      <c r="IXS182" s="71"/>
      <c r="IXT182" s="72"/>
      <c r="IXU182" s="72"/>
      <c r="IXV182" s="72"/>
      <c r="IXW182" s="72"/>
      <c r="IXX182" s="72"/>
      <c r="IXY182" s="72"/>
      <c r="IXZ182" s="72"/>
      <c r="IYA182" s="72"/>
      <c r="IYB182" s="72"/>
      <c r="IYC182" s="71"/>
      <c r="IYD182" s="71"/>
      <c r="IYE182" s="71"/>
      <c r="IYF182" s="71"/>
      <c r="IYG182" s="71"/>
      <c r="IYH182" s="71"/>
      <c r="IYI182" s="71"/>
      <c r="IYJ182" s="72"/>
      <c r="IYK182" s="72"/>
      <c r="IYL182" s="72"/>
      <c r="IYM182" s="72"/>
      <c r="IYN182" s="72"/>
      <c r="IYO182" s="72"/>
      <c r="IYP182" s="72"/>
      <c r="IYQ182" s="72"/>
      <c r="IYR182" s="72"/>
      <c r="IYS182" s="71"/>
      <c r="IYT182" s="71"/>
      <c r="IYU182" s="71"/>
      <c r="IYV182" s="71"/>
      <c r="IYW182" s="71"/>
      <c r="IYX182" s="71"/>
      <c r="IYY182" s="71"/>
      <c r="IYZ182" s="72"/>
      <c r="IZA182" s="72"/>
      <c r="IZB182" s="72"/>
      <c r="IZC182" s="72"/>
      <c r="IZD182" s="72"/>
      <c r="IZE182" s="72"/>
      <c r="IZF182" s="72"/>
      <c r="IZG182" s="72"/>
      <c r="IZH182" s="72"/>
      <c r="IZI182" s="71"/>
      <c r="IZJ182" s="71"/>
      <c r="IZK182" s="71"/>
      <c r="IZL182" s="71"/>
      <c r="IZM182" s="71"/>
      <c r="IZN182" s="71"/>
      <c r="IZO182" s="71"/>
      <c r="IZP182" s="72"/>
      <c r="IZQ182" s="72"/>
      <c r="IZR182" s="72"/>
      <c r="IZS182" s="72"/>
      <c r="IZT182" s="72"/>
      <c r="IZU182" s="72"/>
      <c r="IZV182" s="72"/>
      <c r="IZW182" s="72"/>
      <c r="IZX182" s="72"/>
      <c r="IZY182" s="71"/>
      <c r="IZZ182" s="71"/>
      <c r="JAA182" s="71"/>
      <c r="JAB182" s="71"/>
      <c r="JAC182" s="71"/>
      <c r="JAD182" s="71"/>
      <c r="JAE182" s="71"/>
      <c r="JAF182" s="72"/>
      <c r="JAG182" s="72"/>
      <c r="JAH182" s="72"/>
      <c r="JAI182" s="72"/>
      <c r="JAJ182" s="72"/>
      <c r="JAK182" s="72"/>
      <c r="JAL182" s="72"/>
      <c r="JAM182" s="72"/>
      <c r="JAN182" s="72"/>
      <c r="JAO182" s="71"/>
      <c r="JAP182" s="71"/>
      <c r="JAQ182" s="71"/>
      <c r="JAR182" s="71"/>
      <c r="JAS182" s="71"/>
      <c r="JAT182" s="71"/>
      <c r="JAU182" s="71"/>
      <c r="JAV182" s="72"/>
      <c r="JAW182" s="72"/>
      <c r="JAX182" s="72"/>
      <c r="JAY182" s="72"/>
      <c r="JAZ182" s="72"/>
      <c r="JBA182" s="72"/>
      <c r="JBB182" s="72"/>
      <c r="JBC182" s="72"/>
      <c r="JBD182" s="72"/>
      <c r="JBE182" s="71"/>
      <c r="JBF182" s="71"/>
      <c r="JBG182" s="71"/>
      <c r="JBH182" s="71"/>
      <c r="JBI182" s="71"/>
      <c r="JBJ182" s="71"/>
      <c r="JBK182" s="71"/>
      <c r="JBL182" s="72"/>
      <c r="JBM182" s="72"/>
      <c r="JBN182" s="72"/>
      <c r="JBO182" s="72"/>
      <c r="JBP182" s="72"/>
      <c r="JBQ182" s="72"/>
      <c r="JBR182" s="72"/>
      <c r="JBS182" s="72"/>
      <c r="JBT182" s="72"/>
      <c r="JBU182" s="71"/>
      <c r="JBV182" s="71"/>
      <c r="JBW182" s="71"/>
      <c r="JBX182" s="71"/>
      <c r="JBY182" s="71"/>
      <c r="JBZ182" s="71"/>
      <c r="JCA182" s="71"/>
      <c r="JCB182" s="72"/>
      <c r="JCC182" s="72"/>
      <c r="JCD182" s="72"/>
      <c r="JCE182" s="72"/>
      <c r="JCF182" s="72"/>
      <c r="JCG182" s="72"/>
      <c r="JCH182" s="72"/>
      <c r="JCI182" s="72"/>
      <c r="JCJ182" s="72"/>
      <c r="JCK182" s="71"/>
      <c r="JCL182" s="71"/>
      <c r="JCM182" s="71"/>
      <c r="JCN182" s="71"/>
      <c r="JCO182" s="71"/>
      <c r="JCP182" s="71"/>
      <c r="JCQ182" s="71"/>
      <c r="JCR182" s="72"/>
      <c r="JCS182" s="72"/>
      <c r="JCT182" s="72"/>
      <c r="JCU182" s="72"/>
      <c r="JCV182" s="72"/>
      <c r="JCW182" s="72"/>
      <c r="JCX182" s="72"/>
      <c r="JCY182" s="72"/>
      <c r="JCZ182" s="72"/>
      <c r="JDA182" s="71"/>
      <c r="JDB182" s="71"/>
      <c r="JDC182" s="71"/>
      <c r="JDD182" s="71"/>
      <c r="JDE182" s="71"/>
      <c r="JDF182" s="71"/>
      <c r="JDG182" s="71"/>
      <c r="JDH182" s="72"/>
      <c r="JDI182" s="72"/>
      <c r="JDJ182" s="72"/>
      <c r="JDK182" s="72"/>
      <c r="JDL182" s="72"/>
      <c r="JDM182" s="72"/>
      <c r="JDN182" s="72"/>
      <c r="JDO182" s="72"/>
      <c r="JDP182" s="72"/>
      <c r="JDQ182" s="71"/>
      <c r="JDR182" s="71"/>
      <c r="JDS182" s="71"/>
      <c r="JDT182" s="71"/>
      <c r="JDU182" s="71"/>
      <c r="JDV182" s="71"/>
      <c r="JDW182" s="71"/>
      <c r="JDX182" s="72"/>
      <c r="JDY182" s="72"/>
      <c r="JDZ182" s="72"/>
      <c r="JEA182" s="72"/>
      <c r="JEB182" s="72"/>
      <c r="JEC182" s="72"/>
      <c r="JED182" s="72"/>
      <c r="JEE182" s="72"/>
      <c r="JEF182" s="72"/>
      <c r="JEG182" s="71"/>
      <c r="JEH182" s="71"/>
      <c r="JEI182" s="71"/>
      <c r="JEJ182" s="71"/>
      <c r="JEK182" s="71"/>
      <c r="JEL182" s="71"/>
      <c r="JEM182" s="71"/>
      <c r="JEN182" s="72"/>
      <c r="JEO182" s="72"/>
      <c r="JEP182" s="72"/>
      <c r="JEQ182" s="72"/>
      <c r="JER182" s="72"/>
      <c r="JES182" s="72"/>
      <c r="JET182" s="72"/>
      <c r="JEU182" s="72"/>
      <c r="JEV182" s="72"/>
      <c r="JEW182" s="71"/>
      <c r="JEX182" s="71"/>
      <c r="JEY182" s="71"/>
      <c r="JEZ182" s="71"/>
      <c r="JFA182" s="71"/>
      <c r="JFB182" s="71"/>
      <c r="JFC182" s="71"/>
      <c r="JFD182" s="72"/>
      <c r="JFE182" s="72"/>
      <c r="JFF182" s="72"/>
      <c r="JFG182" s="72"/>
      <c r="JFH182" s="72"/>
      <c r="JFI182" s="72"/>
      <c r="JFJ182" s="72"/>
      <c r="JFK182" s="72"/>
      <c r="JFL182" s="72"/>
      <c r="JFM182" s="71"/>
      <c r="JFN182" s="71"/>
      <c r="JFO182" s="71"/>
      <c r="JFP182" s="71"/>
      <c r="JFQ182" s="71"/>
      <c r="JFR182" s="71"/>
      <c r="JFS182" s="71"/>
      <c r="JFT182" s="72"/>
      <c r="JFU182" s="72"/>
      <c r="JFV182" s="72"/>
      <c r="JFW182" s="72"/>
      <c r="JFX182" s="72"/>
      <c r="JFY182" s="72"/>
      <c r="JFZ182" s="72"/>
      <c r="JGA182" s="72"/>
      <c r="JGB182" s="72"/>
      <c r="JGC182" s="71"/>
      <c r="JGD182" s="71"/>
      <c r="JGE182" s="71"/>
      <c r="JGF182" s="71"/>
      <c r="JGG182" s="71"/>
      <c r="JGH182" s="71"/>
      <c r="JGI182" s="71"/>
      <c r="JGJ182" s="72"/>
      <c r="JGK182" s="72"/>
      <c r="JGL182" s="72"/>
      <c r="JGM182" s="72"/>
      <c r="JGN182" s="72"/>
      <c r="JGO182" s="72"/>
      <c r="JGP182" s="72"/>
      <c r="JGQ182" s="72"/>
      <c r="JGR182" s="72"/>
      <c r="JGS182" s="71"/>
      <c r="JGT182" s="71"/>
      <c r="JGU182" s="71"/>
      <c r="JGV182" s="71"/>
      <c r="JGW182" s="71"/>
      <c r="JGX182" s="71"/>
      <c r="JGY182" s="71"/>
      <c r="JGZ182" s="72"/>
      <c r="JHA182" s="72"/>
      <c r="JHB182" s="72"/>
      <c r="JHC182" s="72"/>
      <c r="JHD182" s="72"/>
      <c r="JHE182" s="72"/>
      <c r="JHF182" s="72"/>
      <c r="JHG182" s="72"/>
      <c r="JHH182" s="72"/>
      <c r="JHI182" s="71"/>
      <c r="JHJ182" s="71"/>
      <c r="JHK182" s="71"/>
      <c r="JHL182" s="71"/>
      <c r="JHM182" s="71"/>
      <c r="JHN182" s="71"/>
      <c r="JHO182" s="71"/>
      <c r="JHP182" s="72"/>
      <c r="JHQ182" s="72"/>
      <c r="JHR182" s="72"/>
      <c r="JHS182" s="72"/>
      <c r="JHT182" s="72"/>
      <c r="JHU182" s="72"/>
      <c r="JHV182" s="72"/>
      <c r="JHW182" s="72"/>
      <c r="JHX182" s="72"/>
      <c r="JHY182" s="71"/>
      <c r="JHZ182" s="71"/>
      <c r="JIA182" s="71"/>
      <c r="JIB182" s="71"/>
      <c r="JIC182" s="71"/>
      <c r="JID182" s="71"/>
      <c r="JIE182" s="71"/>
      <c r="JIF182" s="72"/>
      <c r="JIG182" s="72"/>
      <c r="JIH182" s="72"/>
      <c r="JII182" s="72"/>
      <c r="JIJ182" s="72"/>
      <c r="JIK182" s="72"/>
      <c r="JIL182" s="72"/>
      <c r="JIM182" s="72"/>
      <c r="JIN182" s="72"/>
      <c r="JIO182" s="71"/>
      <c r="JIP182" s="71"/>
      <c r="JIQ182" s="71"/>
      <c r="JIR182" s="71"/>
      <c r="JIS182" s="71"/>
      <c r="JIT182" s="71"/>
      <c r="JIU182" s="71"/>
      <c r="JIV182" s="72"/>
      <c r="JIW182" s="72"/>
      <c r="JIX182" s="72"/>
      <c r="JIY182" s="72"/>
      <c r="JIZ182" s="72"/>
      <c r="JJA182" s="72"/>
      <c r="JJB182" s="72"/>
      <c r="JJC182" s="72"/>
      <c r="JJD182" s="72"/>
      <c r="JJE182" s="71"/>
      <c r="JJF182" s="71"/>
      <c r="JJG182" s="71"/>
      <c r="JJH182" s="71"/>
      <c r="JJI182" s="71"/>
      <c r="JJJ182" s="71"/>
      <c r="JJK182" s="71"/>
      <c r="JJL182" s="72"/>
      <c r="JJM182" s="72"/>
      <c r="JJN182" s="72"/>
      <c r="JJO182" s="72"/>
      <c r="JJP182" s="72"/>
      <c r="JJQ182" s="72"/>
      <c r="JJR182" s="72"/>
      <c r="JJS182" s="72"/>
      <c r="JJT182" s="72"/>
      <c r="JJU182" s="71"/>
      <c r="JJV182" s="71"/>
      <c r="JJW182" s="71"/>
      <c r="JJX182" s="71"/>
      <c r="JJY182" s="71"/>
      <c r="JJZ182" s="71"/>
      <c r="JKA182" s="71"/>
      <c r="JKB182" s="72"/>
      <c r="JKC182" s="72"/>
      <c r="JKD182" s="72"/>
      <c r="JKE182" s="72"/>
      <c r="JKF182" s="72"/>
      <c r="JKG182" s="72"/>
      <c r="JKH182" s="72"/>
      <c r="JKI182" s="72"/>
      <c r="JKJ182" s="72"/>
      <c r="JKK182" s="71"/>
      <c r="JKL182" s="71"/>
      <c r="JKM182" s="71"/>
      <c r="JKN182" s="71"/>
      <c r="JKO182" s="71"/>
      <c r="JKP182" s="71"/>
      <c r="JKQ182" s="71"/>
      <c r="JKR182" s="72"/>
      <c r="JKS182" s="72"/>
      <c r="JKT182" s="72"/>
      <c r="JKU182" s="72"/>
      <c r="JKV182" s="72"/>
      <c r="JKW182" s="72"/>
      <c r="JKX182" s="72"/>
      <c r="JKY182" s="72"/>
      <c r="JKZ182" s="72"/>
      <c r="JLA182" s="71"/>
      <c r="JLB182" s="71"/>
      <c r="JLC182" s="71"/>
      <c r="JLD182" s="71"/>
      <c r="JLE182" s="71"/>
      <c r="JLF182" s="71"/>
      <c r="JLG182" s="71"/>
      <c r="JLH182" s="72"/>
      <c r="JLI182" s="72"/>
      <c r="JLJ182" s="72"/>
      <c r="JLK182" s="72"/>
      <c r="JLL182" s="72"/>
      <c r="JLM182" s="72"/>
      <c r="JLN182" s="72"/>
      <c r="JLO182" s="72"/>
      <c r="JLP182" s="72"/>
      <c r="JLQ182" s="71"/>
      <c r="JLR182" s="71"/>
      <c r="JLS182" s="71"/>
      <c r="JLT182" s="71"/>
      <c r="JLU182" s="71"/>
      <c r="JLV182" s="71"/>
      <c r="JLW182" s="71"/>
      <c r="JLX182" s="72"/>
      <c r="JLY182" s="72"/>
      <c r="JLZ182" s="72"/>
      <c r="JMA182" s="72"/>
      <c r="JMB182" s="72"/>
      <c r="JMC182" s="72"/>
      <c r="JMD182" s="72"/>
      <c r="JME182" s="72"/>
      <c r="JMF182" s="72"/>
      <c r="JMG182" s="71"/>
      <c r="JMH182" s="71"/>
      <c r="JMI182" s="71"/>
      <c r="JMJ182" s="71"/>
      <c r="JMK182" s="71"/>
      <c r="JML182" s="71"/>
      <c r="JMM182" s="71"/>
      <c r="JMN182" s="72"/>
      <c r="JMO182" s="72"/>
      <c r="JMP182" s="72"/>
      <c r="JMQ182" s="72"/>
      <c r="JMR182" s="72"/>
      <c r="JMS182" s="72"/>
      <c r="JMT182" s="72"/>
      <c r="JMU182" s="72"/>
      <c r="JMV182" s="72"/>
      <c r="JMW182" s="71"/>
      <c r="JMX182" s="71"/>
      <c r="JMY182" s="71"/>
      <c r="JMZ182" s="71"/>
      <c r="JNA182" s="71"/>
      <c r="JNB182" s="71"/>
      <c r="JNC182" s="71"/>
      <c r="JND182" s="72"/>
      <c r="JNE182" s="72"/>
      <c r="JNF182" s="72"/>
      <c r="JNG182" s="72"/>
      <c r="JNH182" s="72"/>
      <c r="JNI182" s="72"/>
      <c r="JNJ182" s="72"/>
      <c r="JNK182" s="72"/>
      <c r="JNL182" s="72"/>
      <c r="JNM182" s="71"/>
      <c r="JNN182" s="71"/>
      <c r="JNO182" s="71"/>
      <c r="JNP182" s="71"/>
      <c r="JNQ182" s="71"/>
      <c r="JNR182" s="71"/>
      <c r="JNS182" s="71"/>
      <c r="JNT182" s="72"/>
      <c r="JNU182" s="72"/>
      <c r="JNV182" s="72"/>
      <c r="JNW182" s="72"/>
      <c r="JNX182" s="72"/>
      <c r="JNY182" s="72"/>
      <c r="JNZ182" s="72"/>
      <c r="JOA182" s="72"/>
      <c r="JOB182" s="72"/>
      <c r="JOC182" s="71"/>
      <c r="JOD182" s="71"/>
      <c r="JOE182" s="71"/>
      <c r="JOF182" s="71"/>
      <c r="JOG182" s="71"/>
      <c r="JOH182" s="71"/>
      <c r="JOI182" s="71"/>
      <c r="JOJ182" s="72"/>
      <c r="JOK182" s="72"/>
      <c r="JOL182" s="72"/>
      <c r="JOM182" s="72"/>
      <c r="JON182" s="72"/>
      <c r="JOO182" s="72"/>
      <c r="JOP182" s="72"/>
      <c r="JOQ182" s="72"/>
      <c r="JOR182" s="72"/>
      <c r="JOS182" s="71"/>
      <c r="JOT182" s="71"/>
      <c r="JOU182" s="71"/>
      <c r="JOV182" s="71"/>
      <c r="JOW182" s="71"/>
      <c r="JOX182" s="71"/>
      <c r="JOY182" s="71"/>
      <c r="JOZ182" s="72"/>
      <c r="JPA182" s="72"/>
      <c r="JPB182" s="72"/>
      <c r="JPC182" s="72"/>
      <c r="JPD182" s="72"/>
      <c r="JPE182" s="72"/>
      <c r="JPF182" s="72"/>
      <c r="JPG182" s="72"/>
      <c r="JPH182" s="72"/>
      <c r="JPI182" s="71"/>
      <c r="JPJ182" s="71"/>
      <c r="JPK182" s="71"/>
      <c r="JPL182" s="71"/>
      <c r="JPM182" s="71"/>
      <c r="JPN182" s="71"/>
      <c r="JPO182" s="71"/>
      <c r="JPP182" s="72"/>
      <c r="JPQ182" s="72"/>
      <c r="JPR182" s="72"/>
      <c r="JPS182" s="72"/>
      <c r="JPT182" s="72"/>
      <c r="JPU182" s="72"/>
      <c r="JPV182" s="72"/>
      <c r="JPW182" s="72"/>
      <c r="JPX182" s="72"/>
      <c r="JPY182" s="71"/>
      <c r="JPZ182" s="71"/>
      <c r="JQA182" s="71"/>
      <c r="JQB182" s="71"/>
      <c r="JQC182" s="71"/>
      <c r="JQD182" s="71"/>
      <c r="JQE182" s="71"/>
      <c r="JQF182" s="72"/>
      <c r="JQG182" s="72"/>
      <c r="JQH182" s="72"/>
      <c r="JQI182" s="72"/>
      <c r="JQJ182" s="72"/>
      <c r="JQK182" s="72"/>
      <c r="JQL182" s="72"/>
      <c r="JQM182" s="72"/>
      <c r="JQN182" s="72"/>
      <c r="JQO182" s="71"/>
      <c r="JQP182" s="71"/>
      <c r="JQQ182" s="71"/>
      <c r="JQR182" s="71"/>
      <c r="JQS182" s="71"/>
      <c r="JQT182" s="71"/>
      <c r="JQU182" s="71"/>
      <c r="JQV182" s="72"/>
      <c r="JQW182" s="72"/>
      <c r="JQX182" s="72"/>
      <c r="JQY182" s="72"/>
      <c r="JQZ182" s="72"/>
      <c r="JRA182" s="72"/>
      <c r="JRB182" s="72"/>
      <c r="JRC182" s="72"/>
      <c r="JRD182" s="72"/>
      <c r="JRE182" s="71"/>
      <c r="JRF182" s="71"/>
      <c r="JRG182" s="71"/>
      <c r="JRH182" s="71"/>
      <c r="JRI182" s="71"/>
      <c r="JRJ182" s="71"/>
      <c r="JRK182" s="71"/>
      <c r="JRL182" s="72"/>
      <c r="JRM182" s="72"/>
      <c r="JRN182" s="72"/>
      <c r="JRO182" s="72"/>
      <c r="JRP182" s="72"/>
      <c r="JRQ182" s="72"/>
      <c r="JRR182" s="72"/>
      <c r="JRS182" s="72"/>
      <c r="JRT182" s="72"/>
      <c r="JRU182" s="71"/>
      <c r="JRV182" s="71"/>
      <c r="JRW182" s="71"/>
      <c r="JRX182" s="71"/>
      <c r="JRY182" s="71"/>
      <c r="JRZ182" s="71"/>
      <c r="JSA182" s="71"/>
      <c r="JSB182" s="72"/>
      <c r="JSC182" s="72"/>
      <c r="JSD182" s="72"/>
      <c r="JSE182" s="72"/>
      <c r="JSF182" s="72"/>
      <c r="JSG182" s="72"/>
      <c r="JSH182" s="72"/>
      <c r="JSI182" s="72"/>
      <c r="JSJ182" s="72"/>
      <c r="JSK182" s="71"/>
      <c r="JSL182" s="71"/>
      <c r="JSM182" s="71"/>
      <c r="JSN182" s="71"/>
      <c r="JSO182" s="71"/>
      <c r="JSP182" s="71"/>
      <c r="JSQ182" s="71"/>
      <c r="JSR182" s="72"/>
      <c r="JSS182" s="72"/>
      <c r="JST182" s="72"/>
      <c r="JSU182" s="72"/>
      <c r="JSV182" s="72"/>
      <c r="JSW182" s="72"/>
      <c r="JSX182" s="72"/>
      <c r="JSY182" s="72"/>
      <c r="JSZ182" s="72"/>
      <c r="JTA182" s="71"/>
      <c r="JTB182" s="71"/>
      <c r="JTC182" s="71"/>
      <c r="JTD182" s="71"/>
      <c r="JTE182" s="71"/>
      <c r="JTF182" s="71"/>
      <c r="JTG182" s="71"/>
      <c r="JTH182" s="72"/>
      <c r="JTI182" s="72"/>
      <c r="JTJ182" s="72"/>
      <c r="JTK182" s="72"/>
      <c r="JTL182" s="72"/>
      <c r="JTM182" s="72"/>
      <c r="JTN182" s="72"/>
      <c r="JTO182" s="72"/>
      <c r="JTP182" s="72"/>
      <c r="JTQ182" s="71"/>
      <c r="JTR182" s="71"/>
      <c r="JTS182" s="71"/>
      <c r="JTT182" s="71"/>
      <c r="JTU182" s="71"/>
      <c r="JTV182" s="71"/>
      <c r="JTW182" s="71"/>
      <c r="JTX182" s="72"/>
      <c r="JTY182" s="72"/>
      <c r="JTZ182" s="72"/>
      <c r="JUA182" s="72"/>
      <c r="JUB182" s="72"/>
      <c r="JUC182" s="72"/>
      <c r="JUD182" s="72"/>
      <c r="JUE182" s="72"/>
      <c r="JUF182" s="72"/>
      <c r="JUG182" s="71"/>
      <c r="JUH182" s="71"/>
      <c r="JUI182" s="71"/>
      <c r="JUJ182" s="71"/>
      <c r="JUK182" s="71"/>
      <c r="JUL182" s="71"/>
      <c r="JUM182" s="71"/>
      <c r="JUN182" s="72"/>
      <c r="JUO182" s="72"/>
      <c r="JUP182" s="72"/>
      <c r="JUQ182" s="72"/>
      <c r="JUR182" s="72"/>
      <c r="JUS182" s="72"/>
      <c r="JUT182" s="72"/>
      <c r="JUU182" s="72"/>
      <c r="JUV182" s="72"/>
      <c r="JUW182" s="71"/>
      <c r="JUX182" s="71"/>
      <c r="JUY182" s="71"/>
      <c r="JUZ182" s="71"/>
      <c r="JVA182" s="71"/>
      <c r="JVB182" s="71"/>
      <c r="JVC182" s="71"/>
      <c r="JVD182" s="72"/>
      <c r="JVE182" s="72"/>
      <c r="JVF182" s="72"/>
      <c r="JVG182" s="72"/>
      <c r="JVH182" s="72"/>
      <c r="JVI182" s="72"/>
      <c r="JVJ182" s="72"/>
      <c r="JVK182" s="72"/>
      <c r="JVL182" s="72"/>
      <c r="JVM182" s="71"/>
      <c r="JVN182" s="71"/>
      <c r="JVO182" s="71"/>
      <c r="JVP182" s="71"/>
      <c r="JVQ182" s="71"/>
      <c r="JVR182" s="71"/>
      <c r="JVS182" s="71"/>
      <c r="JVT182" s="72"/>
      <c r="JVU182" s="72"/>
      <c r="JVV182" s="72"/>
      <c r="JVW182" s="72"/>
      <c r="JVX182" s="72"/>
      <c r="JVY182" s="72"/>
      <c r="JVZ182" s="72"/>
      <c r="JWA182" s="72"/>
      <c r="JWB182" s="72"/>
      <c r="JWC182" s="71"/>
      <c r="JWD182" s="71"/>
      <c r="JWE182" s="71"/>
      <c r="JWF182" s="71"/>
      <c r="JWG182" s="71"/>
      <c r="JWH182" s="71"/>
      <c r="JWI182" s="71"/>
      <c r="JWJ182" s="72"/>
      <c r="JWK182" s="72"/>
      <c r="JWL182" s="72"/>
      <c r="JWM182" s="72"/>
      <c r="JWN182" s="72"/>
      <c r="JWO182" s="72"/>
      <c r="JWP182" s="72"/>
      <c r="JWQ182" s="72"/>
      <c r="JWR182" s="72"/>
      <c r="JWS182" s="71"/>
      <c r="JWT182" s="71"/>
      <c r="JWU182" s="71"/>
      <c r="JWV182" s="71"/>
      <c r="JWW182" s="71"/>
      <c r="JWX182" s="71"/>
      <c r="JWY182" s="71"/>
      <c r="JWZ182" s="72"/>
      <c r="JXA182" s="72"/>
      <c r="JXB182" s="72"/>
      <c r="JXC182" s="72"/>
      <c r="JXD182" s="72"/>
      <c r="JXE182" s="72"/>
      <c r="JXF182" s="72"/>
      <c r="JXG182" s="72"/>
      <c r="JXH182" s="72"/>
      <c r="JXI182" s="71"/>
      <c r="JXJ182" s="71"/>
      <c r="JXK182" s="71"/>
      <c r="JXL182" s="71"/>
      <c r="JXM182" s="71"/>
      <c r="JXN182" s="71"/>
      <c r="JXO182" s="71"/>
      <c r="JXP182" s="72"/>
      <c r="JXQ182" s="72"/>
      <c r="JXR182" s="72"/>
      <c r="JXS182" s="72"/>
      <c r="JXT182" s="72"/>
      <c r="JXU182" s="72"/>
      <c r="JXV182" s="72"/>
      <c r="JXW182" s="72"/>
      <c r="JXX182" s="72"/>
      <c r="JXY182" s="71"/>
      <c r="JXZ182" s="71"/>
      <c r="JYA182" s="71"/>
      <c r="JYB182" s="71"/>
      <c r="JYC182" s="71"/>
      <c r="JYD182" s="71"/>
      <c r="JYE182" s="71"/>
      <c r="JYF182" s="72"/>
      <c r="JYG182" s="72"/>
      <c r="JYH182" s="72"/>
      <c r="JYI182" s="72"/>
      <c r="JYJ182" s="72"/>
      <c r="JYK182" s="72"/>
      <c r="JYL182" s="72"/>
      <c r="JYM182" s="72"/>
      <c r="JYN182" s="72"/>
      <c r="JYO182" s="71"/>
      <c r="JYP182" s="71"/>
      <c r="JYQ182" s="71"/>
      <c r="JYR182" s="71"/>
      <c r="JYS182" s="71"/>
      <c r="JYT182" s="71"/>
      <c r="JYU182" s="71"/>
      <c r="JYV182" s="72"/>
      <c r="JYW182" s="72"/>
      <c r="JYX182" s="72"/>
      <c r="JYY182" s="72"/>
      <c r="JYZ182" s="72"/>
      <c r="JZA182" s="72"/>
      <c r="JZB182" s="72"/>
      <c r="JZC182" s="72"/>
      <c r="JZD182" s="72"/>
      <c r="JZE182" s="71"/>
      <c r="JZF182" s="71"/>
      <c r="JZG182" s="71"/>
      <c r="JZH182" s="71"/>
      <c r="JZI182" s="71"/>
      <c r="JZJ182" s="71"/>
      <c r="JZK182" s="71"/>
      <c r="JZL182" s="72"/>
      <c r="JZM182" s="72"/>
      <c r="JZN182" s="72"/>
      <c r="JZO182" s="72"/>
      <c r="JZP182" s="72"/>
      <c r="JZQ182" s="72"/>
      <c r="JZR182" s="72"/>
      <c r="JZS182" s="72"/>
      <c r="JZT182" s="72"/>
      <c r="JZU182" s="71"/>
      <c r="JZV182" s="71"/>
      <c r="JZW182" s="71"/>
      <c r="JZX182" s="71"/>
      <c r="JZY182" s="71"/>
      <c r="JZZ182" s="71"/>
      <c r="KAA182" s="71"/>
      <c r="KAB182" s="72"/>
      <c r="KAC182" s="72"/>
      <c r="KAD182" s="72"/>
      <c r="KAE182" s="72"/>
      <c r="KAF182" s="72"/>
      <c r="KAG182" s="72"/>
      <c r="KAH182" s="72"/>
      <c r="KAI182" s="72"/>
      <c r="KAJ182" s="72"/>
      <c r="KAK182" s="71"/>
      <c r="KAL182" s="71"/>
      <c r="KAM182" s="71"/>
      <c r="KAN182" s="71"/>
      <c r="KAO182" s="71"/>
      <c r="KAP182" s="71"/>
      <c r="KAQ182" s="71"/>
      <c r="KAR182" s="72"/>
      <c r="KAS182" s="72"/>
      <c r="KAT182" s="72"/>
      <c r="KAU182" s="72"/>
      <c r="KAV182" s="72"/>
      <c r="KAW182" s="72"/>
      <c r="KAX182" s="72"/>
      <c r="KAY182" s="72"/>
      <c r="KAZ182" s="72"/>
      <c r="KBA182" s="71"/>
      <c r="KBB182" s="71"/>
      <c r="KBC182" s="71"/>
      <c r="KBD182" s="71"/>
      <c r="KBE182" s="71"/>
      <c r="KBF182" s="71"/>
      <c r="KBG182" s="71"/>
      <c r="KBH182" s="72"/>
      <c r="KBI182" s="72"/>
      <c r="KBJ182" s="72"/>
      <c r="KBK182" s="72"/>
      <c r="KBL182" s="72"/>
      <c r="KBM182" s="72"/>
      <c r="KBN182" s="72"/>
      <c r="KBO182" s="72"/>
      <c r="KBP182" s="72"/>
      <c r="KBQ182" s="71"/>
      <c r="KBR182" s="71"/>
      <c r="KBS182" s="71"/>
      <c r="KBT182" s="71"/>
      <c r="KBU182" s="71"/>
      <c r="KBV182" s="71"/>
      <c r="KBW182" s="71"/>
      <c r="KBX182" s="72"/>
      <c r="KBY182" s="72"/>
      <c r="KBZ182" s="72"/>
      <c r="KCA182" s="72"/>
      <c r="KCB182" s="72"/>
      <c r="KCC182" s="72"/>
      <c r="KCD182" s="72"/>
      <c r="KCE182" s="72"/>
      <c r="KCF182" s="72"/>
      <c r="KCG182" s="71"/>
      <c r="KCH182" s="71"/>
      <c r="KCI182" s="71"/>
      <c r="KCJ182" s="71"/>
      <c r="KCK182" s="71"/>
      <c r="KCL182" s="71"/>
      <c r="KCM182" s="71"/>
      <c r="KCN182" s="72"/>
      <c r="KCO182" s="72"/>
      <c r="KCP182" s="72"/>
      <c r="KCQ182" s="72"/>
      <c r="KCR182" s="72"/>
      <c r="KCS182" s="72"/>
      <c r="KCT182" s="72"/>
      <c r="KCU182" s="72"/>
      <c r="KCV182" s="72"/>
      <c r="KCW182" s="71"/>
      <c r="KCX182" s="71"/>
      <c r="KCY182" s="71"/>
      <c r="KCZ182" s="71"/>
      <c r="KDA182" s="71"/>
      <c r="KDB182" s="71"/>
      <c r="KDC182" s="71"/>
      <c r="KDD182" s="72"/>
      <c r="KDE182" s="72"/>
      <c r="KDF182" s="72"/>
      <c r="KDG182" s="72"/>
      <c r="KDH182" s="72"/>
      <c r="KDI182" s="72"/>
      <c r="KDJ182" s="72"/>
      <c r="KDK182" s="72"/>
      <c r="KDL182" s="72"/>
      <c r="KDM182" s="71"/>
      <c r="KDN182" s="71"/>
      <c r="KDO182" s="71"/>
      <c r="KDP182" s="71"/>
      <c r="KDQ182" s="71"/>
      <c r="KDR182" s="71"/>
      <c r="KDS182" s="71"/>
      <c r="KDT182" s="72"/>
      <c r="KDU182" s="72"/>
      <c r="KDV182" s="72"/>
      <c r="KDW182" s="72"/>
      <c r="KDX182" s="72"/>
      <c r="KDY182" s="72"/>
      <c r="KDZ182" s="72"/>
      <c r="KEA182" s="72"/>
      <c r="KEB182" s="72"/>
      <c r="KEC182" s="71"/>
      <c r="KED182" s="71"/>
      <c r="KEE182" s="71"/>
      <c r="KEF182" s="71"/>
      <c r="KEG182" s="71"/>
      <c r="KEH182" s="71"/>
      <c r="KEI182" s="71"/>
      <c r="KEJ182" s="72"/>
      <c r="KEK182" s="72"/>
      <c r="KEL182" s="72"/>
      <c r="KEM182" s="72"/>
      <c r="KEN182" s="72"/>
      <c r="KEO182" s="72"/>
      <c r="KEP182" s="72"/>
      <c r="KEQ182" s="72"/>
      <c r="KER182" s="72"/>
      <c r="KES182" s="71"/>
      <c r="KET182" s="71"/>
      <c r="KEU182" s="71"/>
      <c r="KEV182" s="71"/>
      <c r="KEW182" s="71"/>
      <c r="KEX182" s="71"/>
      <c r="KEY182" s="71"/>
      <c r="KEZ182" s="72"/>
      <c r="KFA182" s="72"/>
      <c r="KFB182" s="72"/>
      <c r="KFC182" s="72"/>
      <c r="KFD182" s="72"/>
      <c r="KFE182" s="72"/>
      <c r="KFF182" s="72"/>
      <c r="KFG182" s="72"/>
      <c r="KFH182" s="72"/>
      <c r="KFI182" s="71"/>
      <c r="KFJ182" s="71"/>
      <c r="KFK182" s="71"/>
      <c r="KFL182" s="71"/>
      <c r="KFM182" s="71"/>
      <c r="KFN182" s="71"/>
      <c r="KFO182" s="71"/>
      <c r="KFP182" s="72"/>
      <c r="KFQ182" s="72"/>
      <c r="KFR182" s="72"/>
      <c r="KFS182" s="72"/>
      <c r="KFT182" s="72"/>
      <c r="KFU182" s="72"/>
      <c r="KFV182" s="72"/>
      <c r="KFW182" s="72"/>
      <c r="KFX182" s="72"/>
      <c r="KFY182" s="71"/>
      <c r="KFZ182" s="71"/>
      <c r="KGA182" s="71"/>
      <c r="KGB182" s="71"/>
      <c r="KGC182" s="71"/>
      <c r="KGD182" s="71"/>
      <c r="KGE182" s="71"/>
      <c r="KGF182" s="72"/>
      <c r="KGG182" s="72"/>
      <c r="KGH182" s="72"/>
      <c r="KGI182" s="72"/>
      <c r="KGJ182" s="72"/>
      <c r="KGK182" s="72"/>
      <c r="KGL182" s="72"/>
      <c r="KGM182" s="72"/>
      <c r="KGN182" s="72"/>
      <c r="KGO182" s="71"/>
      <c r="KGP182" s="71"/>
      <c r="KGQ182" s="71"/>
      <c r="KGR182" s="71"/>
      <c r="KGS182" s="71"/>
      <c r="KGT182" s="71"/>
      <c r="KGU182" s="71"/>
      <c r="KGV182" s="72"/>
      <c r="KGW182" s="72"/>
      <c r="KGX182" s="72"/>
      <c r="KGY182" s="72"/>
      <c r="KGZ182" s="72"/>
      <c r="KHA182" s="72"/>
      <c r="KHB182" s="72"/>
      <c r="KHC182" s="72"/>
      <c r="KHD182" s="72"/>
      <c r="KHE182" s="71"/>
      <c r="KHF182" s="71"/>
      <c r="KHG182" s="71"/>
      <c r="KHH182" s="71"/>
      <c r="KHI182" s="71"/>
      <c r="KHJ182" s="71"/>
      <c r="KHK182" s="71"/>
      <c r="KHL182" s="72"/>
      <c r="KHM182" s="72"/>
      <c r="KHN182" s="72"/>
      <c r="KHO182" s="72"/>
      <c r="KHP182" s="72"/>
      <c r="KHQ182" s="72"/>
      <c r="KHR182" s="72"/>
      <c r="KHS182" s="72"/>
      <c r="KHT182" s="72"/>
      <c r="KHU182" s="71"/>
      <c r="KHV182" s="71"/>
      <c r="KHW182" s="71"/>
      <c r="KHX182" s="71"/>
      <c r="KHY182" s="71"/>
      <c r="KHZ182" s="71"/>
      <c r="KIA182" s="71"/>
      <c r="KIB182" s="72"/>
      <c r="KIC182" s="72"/>
      <c r="KID182" s="72"/>
      <c r="KIE182" s="72"/>
      <c r="KIF182" s="72"/>
      <c r="KIG182" s="72"/>
      <c r="KIH182" s="72"/>
      <c r="KII182" s="72"/>
      <c r="KIJ182" s="72"/>
      <c r="KIK182" s="71"/>
      <c r="KIL182" s="71"/>
      <c r="KIM182" s="71"/>
      <c r="KIN182" s="71"/>
      <c r="KIO182" s="71"/>
      <c r="KIP182" s="71"/>
      <c r="KIQ182" s="71"/>
      <c r="KIR182" s="72"/>
      <c r="KIS182" s="72"/>
      <c r="KIT182" s="72"/>
      <c r="KIU182" s="72"/>
      <c r="KIV182" s="72"/>
      <c r="KIW182" s="72"/>
      <c r="KIX182" s="72"/>
      <c r="KIY182" s="72"/>
      <c r="KIZ182" s="72"/>
      <c r="KJA182" s="71"/>
      <c r="KJB182" s="71"/>
      <c r="KJC182" s="71"/>
      <c r="KJD182" s="71"/>
      <c r="KJE182" s="71"/>
      <c r="KJF182" s="71"/>
      <c r="KJG182" s="71"/>
      <c r="KJH182" s="72"/>
      <c r="KJI182" s="72"/>
      <c r="KJJ182" s="72"/>
      <c r="KJK182" s="72"/>
      <c r="KJL182" s="72"/>
      <c r="KJM182" s="72"/>
      <c r="KJN182" s="72"/>
      <c r="KJO182" s="72"/>
      <c r="KJP182" s="72"/>
      <c r="KJQ182" s="71"/>
      <c r="KJR182" s="71"/>
      <c r="KJS182" s="71"/>
      <c r="KJT182" s="71"/>
      <c r="KJU182" s="71"/>
      <c r="KJV182" s="71"/>
      <c r="KJW182" s="71"/>
      <c r="KJX182" s="72"/>
      <c r="KJY182" s="72"/>
      <c r="KJZ182" s="72"/>
      <c r="KKA182" s="72"/>
      <c r="KKB182" s="72"/>
      <c r="KKC182" s="72"/>
      <c r="KKD182" s="72"/>
      <c r="KKE182" s="72"/>
      <c r="KKF182" s="72"/>
      <c r="KKG182" s="71"/>
      <c r="KKH182" s="71"/>
      <c r="KKI182" s="71"/>
      <c r="KKJ182" s="71"/>
      <c r="KKK182" s="71"/>
      <c r="KKL182" s="71"/>
      <c r="KKM182" s="71"/>
      <c r="KKN182" s="72"/>
      <c r="KKO182" s="72"/>
      <c r="KKP182" s="72"/>
      <c r="KKQ182" s="72"/>
      <c r="KKR182" s="72"/>
      <c r="KKS182" s="72"/>
      <c r="KKT182" s="72"/>
      <c r="KKU182" s="72"/>
      <c r="KKV182" s="72"/>
      <c r="KKW182" s="71"/>
      <c r="KKX182" s="71"/>
      <c r="KKY182" s="71"/>
      <c r="KKZ182" s="71"/>
      <c r="KLA182" s="71"/>
      <c r="KLB182" s="71"/>
      <c r="KLC182" s="71"/>
      <c r="KLD182" s="72"/>
      <c r="KLE182" s="72"/>
      <c r="KLF182" s="72"/>
      <c r="KLG182" s="72"/>
      <c r="KLH182" s="72"/>
      <c r="KLI182" s="72"/>
      <c r="KLJ182" s="72"/>
      <c r="KLK182" s="72"/>
      <c r="KLL182" s="72"/>
      <c r="KLM182" s="71"/>
      <c r="KLN182" s="71"/>
      <c r="KLO182" s="71"/>
      <c r="KLP182" s="71"/>
      <c r="KLQ182" s="71"/>
      <c r="KLR182" s="71"/>
      <c r="KLS182" s="71"/>
      <c r="KLT182" s="72"/>
      <c r="KLU182" s="72"/>
      <c r="KLV182" s="72"/>
      <c r="KLW182" s="72"/>
      <c r="KLX182" s="72"/>
      <c r="KLY182" s="72"/>
      <c r="KLZ182" s="72"/>
      <c r="KMA182" s="72"/>
      <c r="KMB182" s="72"/>
      <c r="KMC182" s="71"/>
      <c r="KMD182" s="71"/>
      <c r="KME182" s="71"/>
      <c r="KMF182" s="71"/>
      <c r="KMG182" s="71"/>
      <c r="KMH182" s="71"/>
      <c r="KMI182" s="71"/>
      <c r="KMJ182" s="72"/>
      <c r="KMK182" s="72"/>
      <c r="KML182" s="72"/>
      <c r="KMM182" s="72"/>
      <c r="KMN182" s="72"/>
      <c r="KMO182" s="72"/>
      <c r="KMP182" s="72"/>
      <c r="KMQ182" s="72"/>
      <c r="KMR182" s="72"/>
      <c r="KMS182" s="71"/>
      <c r="KMT182" s="71"/>
      <c r="KMU182" s="71"/>
      <c r="KMV182" s="71"/>
      <c r="KMW182" s="71"/>
      <c r="KMX182" s="71"/>
      <c r="KMY182" s="71"/>
      <c r="KMZ182" s="72"/>
      <c r="KNA182" s="72"/>
      <c r="KNB182" s="72"/>
      <c r="KNC182" s="72"/>
      <c r="KND182" s="72"/>
      <c r="KNE182" s="72"/>
      <c r="KNF182" s="72"/>
      <c r="KNG182" s="72"/>
      <c r="KNH182" s="72"/>
      <c r="KNI182" s="71"/>
      <c r="KNJ182" s="71"/>
      <c r="KNK182" s="71"/>
      <c r="KNL182" s="71"/>
      <c r="KNM182" s="71"/>
      <c r="KNN182" s="71"/>
      <c r="KNO182" s="71"/>
      <c r="KNP182" s="72"/>
      <c r="KNQ182" s="72"/>
      <c r="KNR182" s="72"/>
      <c r="KNS182" s="72"/>
      <c r="KNT182" s="72"/>
      <c r="KNU182" s="72"/>
      <c r="KNV182" s="72"/>
      <c r="KNW182" s="72"/>
      <c r="KNX182" s="72"/>
      <c r="KNY182" s="71"/>
      <c r="KNZ182" s="71"/>
      <c r="KOA182" s="71"/>
      <c r="KOB182" s="71"/>
      <c r="KOC182" s="71"/>
      <c r="KOD182" s="71"/>
      <c r="KOE182" s="71"/>
      <c r="KOF182" s="72"/>
      <c r="KOG182" s="72"/>
      <c r="KOH182" s="72"/>
      <c r="KOI182" s="72"/>
      <c r="KOJ182" s="72"/>
      <c r="KOK182" s="72"/>
      <c r="KOL182" s="72"/>
      <c r="KOM182" s="72"/>
      <c r="KON182" s="72"/>
      <c r="KOO182" s="71"/>
      <c r="KOP182" s="71"/>
      <c r="KOQ182" s="71"/>
      <c r="KOR182" s="71"/>
      <c r="KOS182" s="71"/>
      <c r="KOT182" s="71"/>
      <c r="KOU182" s="71"/>
      <c r="KOV182" s="72"/>
      <c r="KOW182" s="72"/>
      <c r="KOX182" s="72"/>
      <c r="KOY182" s="72"/>
      <c r="KOZ182" s="72"/>
      <c r="KPA182" s="72"/>
      <c r="KPB182" s="72"/>
      <c r="KPC182" s="72"/>
      <c r="KPD182" s="72"/>
      <c r="KPE182" s="71"/>
      <c r="KPF182" s="71"/>
      <c r="KPG182" s="71"/>
      <c r="KPH182" s="71"/>
      <c r="KPI182" s="71"/>
      <c r="KPJ182" s="71"/>
      <c r="KPK182" s="71"/>
      <c r="KPL182" s="72"/>
      <c r="KPM182" s="72"/>
      <c r="KPN182" s="72"/>
      <c r="KPO182" s="72"/>
      <c r="KPP182" s="72"/>
      <c r="KPQ182" s="72"/>
      <c r="KPR182" s="72"/>
      <c r="KPS182" s="72"/>
      <c r="KPT182" s="72"/>
      <c r="KPU182" s="71"/>
      <c r="KPV182" s="71"/>
      <c r="KPW182" s="71"/>
      <c r="KPX182" s="71"/>
      <c r="KPY182" s="71"/>
      <c r="KPZ182" s="71"/>
      <c r="KQA182" s="71"/>
      <c r="KQB182" s="72"/>
      <c r="KQC182" s="72"/>
      <c r="KQD182" s="72"/>
      <c r="KQE182" s="72"/>
      <c r="KQF182" s="72"/>
      <c r="KQG182" s="72"/>
      <c r="KQH182" s="72"/>
      <c r="KQI182" s="72"/>
      <c r="KQJ182" s="72"/>
      <c r="KQK182" s="71"/>
      <c r="KQL182" s="71"/>
      <c r="KQM182" s="71"/>
      <c r="KQN182" s="71"/>
      <c r="KQO182" s="71"/>
      <c r="KQP182" s="71"/>
      <c r="KQQ182" s="71"/>
      <c r="KQR182" s="72"/>
      <c r="KQS182" s="72"/>
      <c r="KQT182" s="72"/>
      <c r="KQU182" s="72"/>
      <c r="KQV182" s="72"/>
      <c r="KQW182" s="72"/>
      <c r="KQX182" s="72"/>
      <c r="KQY182" s="72"/>
      <c r="KQZ182" s="72"/>
      <c r="KRA182" s="71"/>
      <c r="KRB182" s="71"/>
      <c r="KRC182" s="71"/>
      <c r="KRD182" s="71"/>
      <c r="KRE182" s="71"/>
      <c r="KRF182" s="71"/>
      <c r="KRG182" s="71"/>
      <c r="KRH182" s="72"/>
      <c r="KRI182" s="72"/>
      <c r="KRJ182" s="72"/>
      <c r="KRK182" s="72"/>
      <c r="KRL182" s="72"/>
      <c r="KRM182" s="72"/>
      <c r="KRN182" s="72"/>
      <c r="KRO182" s="72"/>
      <c r="KRP182" s="72"/>
      <c r="KRQ182" s="71"/>
      <c r="KRR182" s="71"/>
      <c r="KRS182" s="71"/>
      <c r="KRT182" s="71"/>
      <c r="KRU182" s="71"/>
      <c r="KRV182" s="71"/>
      <c r="KRW182" s="71"/>
      <c r="KRX182" s="72"/>
      <c r="KRY182" s="72"/>
      <c r="KRZ182" s="72"/>
      <c r="KSA182" s="72"/>
      <c r="KSB182" s="72"/>
      <c r="KSC182" s="72"/>
      <c r="KSD182" s="72"/>
      <c r="KSE182" s="72"/>
      <c r="KSF182" s="72"/>
      <c r="KSG182" s="71"/>
      <c r="KSH182" s="71"/>
      <c r="KSI182" s="71"/>
      <c r="KSJ182" s="71"/>
      <c r="KSK182" s="71"/>
      <c r="KSL182" s="71"/>
      <c r="KSM182" s="71"/>
      <c r="KSN182" s="72"/>
      <c r="KSO182" s="72"/>
      <c r="KSP182" s="72"/>
      <c r="KSQ182" s="72"/>
      <c r="KSR182" s="72"/>
      <c r="KSS182" s="72"/>
      <c r="KST182" s="72"/>
      <c r="KSU182" s="72"/>
      <c r="KSV182" s="72"/>
      <c r="KSW182" s="71"/>
      <c r="KSX182" s="71"/>
      <c r="KSY182" s="71"/>
      <c r="KSZ182" s="71"/>
      <c r="KTA182" s="71"/>
      <c r="KTB182" s="71"/>
      <c r="KTC182" s="71"/>
      <c r="KTD182" s="72"/>
      <c r="KTE182" s="72"/>
      <c r="KTF182" s="72"/>
      <c r="KTG182" s="72"/>
      <c r="KTH182" s="72"/>
      <c r="KTI182" s="72"/>
      <c r="KTJ182" s="72"/>
      <c r="KTK182" s="72"/>
      <c r="KTL182" s="72"/>
      <c r="KTM182" s="71"/>
      <c r="KTN182" s="71"/>
      <c r="KTO182" s="71"/>
      <c r="KTP182" s="71"/>
      <c r="KTQ182" s="71"/>
      <c r="KTR182" s="71"/>
      <c r="KTS182" s="71"/>
      <c r="KTT182" s="72"/>
      <c r="KTU182" s="72"/>
      <c r="KTV182" s="72"/>
      <c r="KTW182" s="72"/>
      <c r="KTX182" s="72"/>
      <c r="KTY182" s="72"/>
      <c r="KTZ182" s="72"/>
      <c r="KUA182" s="72"/>
      <c r="KUB182" s="72"/>
      <c r="KUC182" s="71"/>
      <c r="KUD182" s="71"/>
      <c r="KUE182" s="71"/>
      <c r="KUF182" s="71"/>
      <c r="KUG182" s="71"/>
      <c r="KUH182" s="71"/>
      <c r="KUI182" s="71"/>
      <c r="KUJ182" s="72"/>
      <c r="KUK182" s="72"/>
      <c r="KUL182" s="72"/>
      <c r="KUM182" s="72"/>
      <c r="KUN182" s="72"/>
      <c r="KUO182" s="72"/>
      <c r="KUP182" s="72"/>
      <c r="KUQ182" s="72"/>
      <c r="KUR182" s="72"/>
      <c r="KUS182" s="71"/>
      <c r="KUT182" s="71"/>
      <c r="KUU182" s="71"/>
      <c r="KUV182" s="71"/>
      <c r="KUW182" s="71"/>
      <c r="KUX182" s="71"/>
      <c r="KUY182" s="71"/>
      <c r="KUZ182" s="72"/>
      <c r="KVA182" s="72"/>
      <c r="KVB182" s="72"/>
      <c r="KVC182" s="72"/>
      <c r="KVD182" s="72"/>
      <c r="KVE182" s="72"/>
      <c r="KVF182" s="72"/>
      <c r="KVG182" s="72"/>
      <c r="KVH182" s="72"/>
      <c r="KVI182" s="71"/>
      <c r="KVJ182" s="71"/>
      <c r="KVK182" s="71"/>
      <c r="KVL182" s="71"/>
      <c r="KVM182" s="71"/>
      <c r="KVN182" s="71"/>
      <c r="KVO182" s="71"/>
      <c r="KVP182" s="72"/>
      <c r="KVQ182" s="72"/>
      <c r="KVR182" s="72"/>
      <c r="KVS182" s="72"/>
      <c r="KVT182" s="72"/>
      <c r="KVU182" s="72"/>
      <c r="KVV182" s="72"/>
      <c r="KVW182" s="72"/>
      <c r="KVX182" s="72"/>
      <c r="KVY182" s="71"/>
      <c r="KVZ182" s="71"/>
      <c r="KWA182" s="71"/>
      <c r="KWB182" s="71"/>
      <c r="KWC182" s="71"/>
      <c r="KWD182" s="71"/>
      <c r="KWE182" s="71"/>
      <c r="KWF182" s="72"/>
      <c r="KWG182" s="72"/>
      <c r="KWH182" s="72"/>
      <c r="KWI182" s="72"/>
      <c r="KWJ182" s="72"/>
      <c r="KWK182" s="72"/>
      <c r="KWL182" s="72"/>
      <c r="KWM182" s="72"/>
      <c r="KWN182" s="72"/>
      <c r="KWO182" s="71"/>
      <c r="KWP182" s="71"/>
      <c r="KWQ182" s="71"/>
      <c r="KWR182" s="71"/>
      <c r="KWS182" s="71"/>
      <c r="KWT182" s="71"/>
      <c r="KWU182" s="71"/>
      <c r="KWV182" s="72"/>
      <c r="KWW182" s="72"/>
      <c r="KWX182" s="72"/>
      <c r="KWY182" s="72"/>
      <c r="KWZ182" s="72"/>
      <c r="KXA182" s="72"/>
      <c r="KXB182" s="72"/>
      <c r="KXC182" s="72"/>
      <c r="KXD182" s="72"/>
      <c r="KXE182" s="71"/>
      <c r="KXF182" s="71"/>
      <c r="KXG182" s="71"/>
      <c r="KXH182" s="71"/>
      <c r="KXI182" s="71"/>
      <c r="KXJ182" s="71"/>
      <c r="KXK182" s="71"/>
      <c r="KXL182" s="72"/>
      <c r="KXM182" s="72"/>
      <c r="KXN182" s="72"/>
      <c r="KXO182" s="72"/>
      <c r="KXP182" s="72"/>
      <c r="KXQ182" s="72"/>
      <c r="KXR182" s="72"/>
      <c r="KXS182" s="72"/>
      <c r="KXT182" s="72"/>
      <c r="KXU182" s="71"/>
      <c r="KXV182" s="71"/>
      <c r="KXW182" s="71"/>
      <c r="KXX182" s="71"/>
      <c r="KXY182" s="71"/>
      <c r="KXZ182" s="71"/>
      <c r="KYA182" s="71"/>
      <c r="KYB182" s="72"/>
      <c r="KYC182" s="72"/>
      <c r="KYD182" s="72"/>
      <c r="KYE182" s="72"/>
      <c r="KYF182" s="72"/>
      <c r="KYG182" s="72"/>
      <c r="KYH182" s="72"/>
      <c r="KYI182" s="72"/>
      <c r="KYJ182" s="72"/>
      <c r="KYK182" s="71"/>
      <c r="KYL182" s="71"/>
      <c r="KYM182" s="71"/>
      <c r="KYN182" s="71"/>
      <c r="KYO182" s="71"/>
      <c r="KYP182" s="71"/>
      <c r="KYQ182" s="71"/>
      <c r="KYR182" s="72"/>
      <c r="KYS182" s="72"/>
      <c r="KYT182" s="72"/>
      <c r="KYU182" s="72"/>
      <c r="KYV182" s="72"/>
      <c r="KYW182" s="72"/>
      <c r="KYX182" s="72"/>
      <c r="KYY182" s="72"/>
      <c r="KYZ182" s="72"/>
      <c r="KZA182" s="71"/>
      <c r="KZB182" s="71"/>
      <c r="KZC182" s="71"/>
      <c r="KZD182" s="71"/>
      <c r="KZE182" s="71"/>
      <c r="KZF182" s="71"/>
      <c r="KZG182" s="71"/>
      <c r="KZH182" s="72"/>
      <c r="KZI182" s="72"/>
      <c r="KZJ182" s="72"/>
      <c r="KZK182" s="72"/>
      <c r="KZL182" s="72"/>
      <c r="KZM182" s="72"/>
      <c r="KZN182" s="72"/>
      <c r="KZO182" s="72"/>
      <c r="KZP182" s="72"/>
      <c r="KZQ182" s="71"/>
      <c r="KZR182" s="71"/>
      <c r="KZS182" s="71"/>
      <c r="KZT182" s="71"/>
      <c r="KZU182" s="71"/>
      <c r="KZV182" s="71"/>
      <c r="KZW182" s="71"/>
      <c r="KZX182" s="72"/>
      <c r="KZY182" s="72"/>
      <c r="KZZ182" s="72"/>
      <c r="LAA182" s="72"/>
      <c r="LAB182" s="72"/>
      <c r="LAC182" s="72"/>
      <c r="LAD182" s="72"/>
      <c r="LAE182" s="72"/>
      <c r="LAF182" s="72"/>
      <c r="LAG182" s="71"/>
      <c r="LAH182" s="71"/>
      <c r="LAI182" s="71"/>
      <c r="LAJ182" s="71"/>
      <c r="LAK182" s="71"/>
      <c r="LAL182" s="71"/>
      <c r="LAM182" s="71"/>
      <c r="LAN182" s="72"/>
      <c r="LAO182" s="72"/>
      <c r="LAP182" s="72"/>
      <c r="LAQ182" s="72"/>
      <c r="LAR182" s="72"/>
      <c r="LAS182" s="72"/>
      <c r="LAT182" s="72"/>
      <c r="LAU182" s="72"/>
      <c r="LAV182" s="72"/>
      <c r="LAW182" s="71"/>
      <c r="LAX182" s="71"/>
      <c r="LAY182" s="71"/>
      <c r="LAZ182" s="71"/>
      <c r="LBA182" s="71"/>
      <c r="LBB182" s="71"/>
      <c r="LBC182" s="71"/>
      <c r="LBD182" s="72"/>
      <c r="LBE182" s="72"/>
      <c r="LBF182" s="72"/>
      <c r="LBG182" s="72"/>
      <c r="LBH182" s="72"/>
      <c r="LBI182" s="72"/>
      <c r="LBJ182" s="72"/>
      <c r="LBK182" s="72"/>
      <c r="LBL182" s="72"/>
      <c r="LBM182" s="71"/>
      <c r="LBN182" s="71"/>
      <c r="LBO182" s="71"/>
      <c r="LBP182" s="71"/>
      <c r="LBQ182" s="71"/>
      <c r="LBR182" s="71"/>
      <c r="LBS182" s="71"/>
      <c r="LBT182" s="72"/>
      <c r="LBU182" s="72"/>
      <c r="LBV182" s="72"/>
      <c r="LBW182" s="72"/>
      <c r="LBX182" s="72"/>
      <c r="LBY182" s="72"/>
      <c r="LBZ182" s="72"/>
      <c r="LCA182" s="72"/>
      <c r="LCB182" s="72"/>
      <c r="LCC182" s="71"/>
      <c r="LCD182" s="71"/>
      <c r="LCE182" s="71"/>
      <c r="LCF182" s="71"/>
      <c r="LCG182" s="71"/>
      <c r="LCH182" s="71"/>
      <c r="LCI182" s="71"/>
      <c r="LCJ182" s="72"/>
      <c r="LCK182" s="72"/>
      <c r="LCL182" s="72"/>
      <c r="LCM182" s="72"/>
      <c r="LCN182" s="72"/>
      <c r="LCO182" s="72"/>
      <c r="LCP182" s="72"/>
      <c r="LCQ182" s="72"/>
      <c r="LCR182" s="72"/>
      <c r="LCS182" s="71"/>
      <c r="LCT182" s="71"/>
      <c r="LCU182" s="71"/>
      <c r="LCV182" s="71"/>
      <c r="LCW182" s="71"/>
      <c r="LCX182" s="71"/>
      <c r="LCY182" s="71"/>
      <c r="LCZ182" s="72"/>
      <c r="LDA182" s="72"/>
      <c r="LDB182" s="72"/>
      <c r="LDC182" s="72"/>
      <c r="LDD182" s="72"/>
      <c r="LDE182" s="72"/>
      <c r="LDF182" s="72"/>
      <c r="LDG182" s="72"/>
      <c r="LDH182" s="72"/>
      <c r="LDI182" s="71"/>
      <c r="LDJ182" s="71"/>
      <c r="LDK182" s="71"/>
      <c r="LDL182" s="71"/>
      <c r="LDM182" s="71"/>
      <c r="LDN182" s="71"/>
      <c r="LDO182" s="71"/>
      <c r="LDP182" s="72"/>
      <c r="LDQ182" s="72"/>
      <c r="LDR182" s="72"/>
      <c r="LDS182" s="72"/>
      <c r="LDT182" s="72"/>
      <c r="LDU182" s="72"/>
      <c r="LDV182" s="72"/>
      <c r="LDW182" s="72"/>
      <c r="LDX182" s="72"/>
      <c r="LDY182" s="71"/>
      <c r="LDZ182" s="71"/>
      <c r="LEA182" s="71"/>
      <c r="LEB182" s="71"/>
      <c r="LEC182" s="71"/>
      <c r="LED182" s="71"/>
      <c r="LEE182" s="71"/>
      <c r="LEF182" s="72"/>
      <c r="LEG182" s="72"/>
      <c r="LEH182" s="72"/>
      <c r="LEI182" s="72"/>
      <c r="LEJ182" s="72"/>
      <c r="LEK182" s="72"/>
      <c r="LEL182" s="72"/>
      <c r="LEM182" s="72"/>
      <c r="LEN182" s="72"/>
      <c r="LEO182" s="71"/>
      <c r="LEP182" s="71"/>
      <c r="LEQ182" s="71"/>
      <c r="LER182" s="71"/>
      <c r="LES182" s="71"/>
      <c r="LET182" s="71"/>
      <c r="LEU182" s="71"/>
      <c r="LEV182" s="72"/>
      <c r="LEW182" s="72"/>
      <c r="LEX182" s="72"/>
      <c r="LEY182" s="72"/>
      <c r="LEZ182" s="72"/>
      <c r="LFA182" s="72"/>
      <c r="LFB182" s="72"/>
      <c r="LFC182" s="72"/>
      <c r="LFD182" s="72"/>
      <c r="LFE182" s="71"/>
      <c r="LFF182" s="71"/>
      <c r="LFG182" s="71"/>
      <c r="LFH182" s="71"/>
      <c r="LFI182" s="71"/>
      <c r="LFJ182" s="71"/>
      <c r="LFK182" s="71"/>
      <c r="LFL182" s="72"/>
      <c r="LFM182" s="72"/>
      <c r="LFN182" s="72"/>
      <c r="LFO182" s="72"/>
      <c r="LFP182" s="72"/>
      <c r="LFQ182" s="72"/>
      <c r="LFR182" s="72"/>
      <c r="LFS182" s="72"/>
      <c r="LFT182" s="72"/>
      <c r="LFU182" s="71"/>
      <c r="LFV182" s="71"/>
      <c r="LFW182" s="71"/>
      <c r="LFX182" s="71"/>
      <c r="LFY182" s="71"/>
      <c r="LFZ182" s="71"/>
      <c r="LGA182" s="71"/>
      <c r="LGB182" s="72"/>
      <c r="LGC182" s="72"/>
      <c r="LGD182" s="72"/>
      <c r="LGE182" s="72"/>
      <c r="LGF182" s="72"/>
      <c r="LGG182" s="72"/>
      <c r="LGH182" s="72"/>
      <c r="LGI182" s="72"/>
      <c r="LGJ182" s="72"/>
      <c r="LGK182" s="71"/>
      <c r="LGL182" s="71"/>
      <c r="LGM182" s="71"/>
      <c r="LGN182" s="71"/>
      <c r="LGO182" s="71"/>
      <c r="LGP182" s="71"/>
      <c r="LGQ182" s="71"/>
      <c r="LGR182" s="72"/>
      <c r="LGS182" s="72"/>
      <c r="LGT182" s="72"/>
      <c r="LGU182" s="72"/>
      <c r="LGV182" s="72"/>
      <c r="LGW182" s="72"/>
      <c r="LGX182" s="72"/>
      <c r="LGY182" s="72"/>
      <c r="LGZ182" s="72"/>
      <c r="LHA182" s="71"/>
      <c r="LHB182" s="71"/>
      <c r="LHC182" s="71"/>
      <c r="LHD182" s="71"/>
      <c r="LHE182" s="71"/>
      <c r="LHF182" s="71"/>
      <c r="LHG182" s="71"/>
      <c r="LHH182" s="72"/>
      <c r="LHI182" s="72"/>
      <c r="LHJ182" s="72"/>
      <c r="LHK182" s="72"/>
      <c r="LHL182" s="72"/>
      <c r="LHM182" s="72"/>
      <c r="LHN182" s="72"/>
      <c r="LHO182" s="72"/>
      <c r="LHP182" s="72"/>
      <c r="LHQ182" s="71"/>
      <c r="LHR182" s="71"/>
      <c r="LHS182" s="71"/>
      <c r="LHT182" s="71"/>
      <c r="LHU182" s="71"/>
      <c r="LHV182" s="71"/>
      <c r="LHW182" s="71"/>
      <c r="LHX182" s="72"/>
      <c r="LHY182" s="72"/>
      <c r="LHZ182" s="72"/>
      <c r="LIA182" s="72"/>
      <c r="LIB182" s="72"/>
      <c r="LIC182" s="72"/>
      <c r="LID182" s="72"/>
      <c r="LIE182" s="72"/>
      <c r="LIF182" s="72"/>
      <c r="LIG182" s="71"/>
      <c r="LIH182" s="71"/>
      <c r="LII182" s="71"/>
      <c r="LIJ182" s="71"/>
      <c r="LIK182" s="71"/>
      <c r="LIL182" s="71"/>
      <c r="LIM182" s="71"/>
      <c r="LIN182" s="72"/>
      <c r="LIO182" s="72"/>
      <c r="LIP182" s="72"/>
      <c r="LIQ182" s="72"/>
      <c r="LIR182" s="72"/>
      <c r="LIS182" s="72"/>
      <c r="LIT182" s="72"/>
      <c r="LIU182" s="72"/>
      <c r="LIV182" s="72"/>
      <c r="LIW182" s="71"/>
      <c r="LIX182" s="71"/>
      <c r="LIY182" s="71"/>
      <c r="LIZ182" s="71"/>
      <c r="LJA182" s="71"/>
      <c r="LJB182" s="71"/>
      <c r="LJC182" s="71"/>
      <c r="LJD182" s="72"/>
      <c r="LJE182" s="72"/>
      <c r="LJF182" s="72"/>
      <c r="LJG182" s="72"/>
      <c r="LJH182" s="72"/>
      <c r="LJI182" s="72"/>
      <c r="LJJ182" s="72"/>
      <c r="LJK182" s="72"/>
      <c r="LJL182" s="72"/>
      <c r="LJM182" s="71"/>
      <c r="LJN182" s="71"/>
      <c r="LJO182" s="71"/>
      <c r="LJP182" s="71"/>
      <c r="LJQ182" s="71"/>
      <c r="LJR182" s="71"/>
      <c r="LJS182" s="71"/>
      <c r="LJT182" s="72"/>
      <c r="LJU182" s="72"/>
      <c r="LJV182" s="72"/>
      <c r="LJW182" s="72"/>
      <c r="LJX182" s="72"/>
      <c r="LJY182" s="72"/>
      <c r="LJZ182" s="72"/>
      <c r="LKA182" s="72"/>
      <c r="LKB182" s="72"/>
      <c r="LKC182" s="71"/>
      <c r="LKD182" s="71"/>
      <c r="LKE182" s="71"/>
      <c r="LKF182" s="71"/>
      <c r="LKG182" s="71"/>
      <c r="LKH182" s="71"/>
      <c r="LKI182" s="71"/>
      <c r="LKJ182" s="72"/>
      <c r="LKK182" s="72"/>
      <c r="LKL182" s="72"/>
      <c r="LKM182" s="72"/>
      <c r="LKN182" s="72"/>
      <c r="LKO182" s="72"/>
      <c r="LKP182" s="72"/>
      <c r="LKQ182" s="72"/>
      <c r="LKR182" s="72"/>
      <c r="LKS182" s="71"/>
      <c r="LKT182" s="71"/>
      <c r="LKU182" s="71"/>
      <c r="LKV182" s="71"/>
      <c r="LKW182" s="71"/>
      <c r="LKX182" s="71"/>
      <c r="LKY182" s="71"/>
      <c r="LKZ182" s="72"/>
      <c r="LLA182" s="72"/>
      <c r="LLB182" s="72"/>
      <c r="LLC182" s="72"/>
      <c r="LLD182" s="72"/>
      <c r="LLE182" s="72"/>
      <c r="LLF182" s="72"/>
      <c r="LLG182" s="72"/>
      <c r="LLH182" s="72"/>
      <c r="LLI182" s="71"/>
      <c r="LLJ182" s="71"/>
      <c r="LLK182" s="71"/>
      <c r="LLL182" s="71"/>
      <c r="LLM182" s="71"/>
      <c r="LLN182" s="71"/>
      <c r="LLO182" s="71"/>
      <c r="LLP182" s="72"/>
      <c r="LLQ182" s="72"/>
      <c r="LLR182" s="72"/>
      <c r="LLS182" s="72"/>
      <c r="LLT182" s="72"/>
      <c r="LLU182" s="72"/>
      <c r="LLV182" s="72"/>
      <c r="LLW182" s="72"/>
      <c r="LLX182" s="72"/>
      <c r="LLY182" s="71"/>
      <c r="LLZ182" s="71"/>
      <c r="LMA182" s="71"/>
      <c r="LMB182" s="71"/>
      <c r="LMC182" s="71"/>
      <c r="LMD182" s="71"/>
      <c r="LME182" s="71"/>
      <c r="LMF182" s="72"/>
      <c r="LMG182" s="72"/>
      <c r="LMH182" s="72"/>
      <c r="LMI182" s="72"/>
      <c r="LMJ182" s="72"/>
      <c r="LMK182" s="72"/>
      <c r="LML182" s="72"/>
      <c r="LMM182" s="72"/>
      <c r="LMN182" s="72"/>
      <c r="LMO182" s="71"/>
      <c r="LMP182" s="71"/>
      <c r="LMQ182" s="71"/>
      <c r="LMR182" s="71"/>
      <c r="LMS182" s="71"/>
      <c r="LMT182" s="71"/>
      <c r="LMU182" s="71"/>
      <c r="LMV182" s="72"/>
      <c r="LMW182" s="72"/>
      <c r="LMX182" s="72"/>
      <c r="LMY182" s="72"/>
      <c r="LMZ182" s="72"/>
      <c r="LNA182" s="72"/>
      <c r="LNB182" s="72"/>
      <c r="LNC182" s="72"/>
      <c r="LND182" s="72"/>
      <c r="LNE182" s="71"/>
      <c r="LNF182" s="71"/>
      <c r="LNG182" s="71"/>
      <c r="LNH182" s="71"/>
      <c r="LNI182" s="71"/>
      <c r="LNJ182" s="71"/>
      <c r="LNK182" s="71"/>
      <c r="LNL182" s="72"/>
      <c r="LNM182" s="72"/>
      <c r="LNN182" s="72"/>
      <c r="LNO182" s="72"/>
      <c r="LNP182" s="72"/>
      <c r="LNQ182" s="72"/>
      <c r="LNR182" s="72"/>
      <c r="LNS182" s="72"/>
      <c r="LNT182" s="72"/>
      <c r="LNU182" s="71"/>
      <c r="LNV182" s="71"/>
      <c r="LNW182" s="71"/>
      <c r="LNX182" s="71"/>
      <c r="LNY182" s="71"/>
      <c r="LNZ182" s="71"/>
      <c r="LOA182" s="71"/>
      <c r="LOB182" s="72"/>
      <c r="LOC182" s="72"/>
      <c r="LOD182" s="72"/>
      <c r="LOE182" s="72"/>
      <c r="LOF182" s="72"/>
      <c r="LOG182" s="72"/>
      <c r="LOH182" s="72"/>
      <c r="LOI182" s="72"/>
      <c r="LOJ182" s="72"/>
      <c r="LOK182" s="71"/>
      <c r="LOL182" s="71"/>
      <c r="LOM182" s="71"/>
      <c r="LON182" s="71"/>
      <c r="LOO182" s="71"/>
      <c r="LOP182" s="71"/>
      <c r="LOQ182" s="71"/>
      <c r="LOR182" s="72"/>
      <c r="LOS182" s="72"/>
      <c r="LOT182" s="72"/>
      <c r="LOU182" s="72"/>
      <c r="LOV182" s="72"/>
      <c r="LOW182" s="72"/>
      <c r="LOX182" s="72"/>
      <c r="LOY182" s="72"/>
      <c r="LOZ182" s="72"/>
      <c r="LPA182" s="71"/>
      <c r="LPB182" s="71"/>
      <c r="LPC182" s="71"/>
      <c r="LPD182" s="71"/>
      <c r="LPE182" s="71"/>
      <c r="LPF182" s="71"/>
      <c r="LPG182" s="71"/>
      <c r="LPH182" s="72"/>
      <c r="LPI182" s="72"/>
      <c r="LPJ182" s="72"/>
      <c r="LPK182" s="72"/>
      <c r="LPL182" s="72"/>
      <c r="LPM182" s="72"/>
      <c r="LPN182" s="72"/>
      <c r="LPO182" s="72"/>
      <c r="LPP182" s="72"/>
      <c r="LPQ182" s="71"/>
      <c r="LPR182" s="71"/>
      <c r="LPS182" s="71"/>
      <c r="LPT182" s="71"/>
      <c r="LPU182" s="71"/>
      <c r="LPV182" s="71"/>
      <c r="LPW182" s="71"/>
      <c r="LPX182" s="72"/>
      <c r="LPY182" s="72"/>
      <c r="LPZ182" s="72"/>
      <c r="LQA182" s="72"/>
      <c r="LQB182" s="72"/>
      <c r="LQC182" s="72"/>
      <c r="LQD182" s="72"/>
      <c r="LQE182" s="72"/>
      <c r="LQF182" s="72"/>
      <c r="LQG182" s="71"/>
      <c r="LQH182" s="71"/>
      <c r="LQI182" s="71"/>
      <c r="LQJ182" s="71"/>
      <c r="LQK182" s="71"/>
      <c r="LQL182" s="71"/>
      <c r="LQM182" s="71"/>
      <c r="LQN182" s="72"/>
      <c r="LQO182" s="72"/>
      <c r="LQP182" s="72"/>
      <c r="LQQ182" s="72"/>
      <c r="LQR182" s="72"/>
      <c r="LQS182" s="72"/>
      <c r="LQT182" s="72"/>
      <c r="LQU182" s="72"/>
      <c r="LQV182" s="72"/>
      <c r="LQW182" s="71"/>
      <c r="LQX182" s="71"/>
      <c r="LQY182" s="71"/>
      <c r="LQZ182" s="71"/>
      <c r="LRA182" s="71"/>
      <c r="LRB182" s="71"/>
      <c r="LRC182" s="71"/>
      <c r="LRD182" s="72"/>
      <c r="LRE182" s="72"/>
      <c r="LRF182" s="72"/>
      <c r="LRG182" s="72"/>
      <c r="LRH182" s="72"/>
      <c r="LRI182" s="72"/>
      <c r="LRJ182" s="72"/>
      <c r="LRK182" s="72"/>
      <c r="LRL182" s="72"/>
      <c r="LRM182" s="71"/>
      <c r="LRN182" s="71"/>
      <c r="LRO182" s="71"/>
      <c r="LRP182" s="71"/>
      <c r="LRQ182" s="71"/>
      <c r="LRR182" s="71"/>
      <c r="LRS182" s="71"/>
      <c r="LRT182" s="72"/>
      <c r="LRU182" s="72"/>
      <c r="LRV182" s="72"/>
      <c r="LRW182" s="72"/>
      <c r="LRX182" s="72"/>
      <c r="LRY182" s="72"/>
      <c r="LRZ182" s="72"/>
      <c r="LSA182" s="72"/>
      <c r="LSB182" s="72"/>
      <c r="LSC182" s="71"/>
      <c r="LSD182" s="71"/>
      <c r="LSE182" s="71"/>
      <c r="LSF182" s="71"/>
      <c r="LSG182" s="71"/>
      <c r="LSH182" s="71"/>
      <c r="LSI182" s="71"/>
      <c r="LSJ182" s="72"/>
      <c r="LSK182" s="72"/>
      <c r="LSL182" s="72"/>
      <c r="LSM182" s="72"/>
      <c r="LSN182" s="72"/>
      <c r="LSO182" s="72"/>
      <c r="LSP182" s="72"/>
      <c r="LSQ182" s="72"/>
      <c r="LSR182" s="72"/>
      <c r="LSS182" s="71"/>
      <c r="LST182" s="71"/>
      <c r="LSU182" s="71"/>
      <c r="LSV182" s="71"/>
      <c r="LSW182" s="71"/>
      <c r="LSX182" s="71"/>
      <c r="LSY182" s="71"/>
      <c r="LSZ182" s="72"/>
      <c r="LTA182" s="72"/>
      <c r="LTB182" s="72"/>
      <c r="LTC182" s="72"/>
      <c r="LTD182" s="72"/>
      <c r="LTE182" s="72"/>
      <c r="LTF182" s="72"/>
      <c r="LTG182" s="72"/>
      <c r="LTH182" s="72"/>
      <c r="LTI182" s="71"/>
      <c r="LTJ182" s="71"/>
      <c r="LTK182" s="71"/>
      <c r="LTL182" s="71"/>
      <c r="LTM182" s="71"/>
      <c r="LTN182" s="71"/>
      <c r="LTO182" s="71"/>
      <c r="LTP182" s="72"/>
      <c r="LTQ182" s="72"/>
      <c r="LTR182" s="72"/>
      <c r="LTS182" s="72"/>
      <c r="LTT182" s="72"/>
      <c r="LTU182" s="72"/>
      <c r="LTV182" s="72"/>
      <c r="LTW182" s="72"/>
      <c r="LTX182" s="72"/>
      <c r="LTY182" s="71"/>
      <c r="LTZ182" s="71"/>
      <c r="LUA182" s="71"/>
      <c r="LUB182" s="71"/>
      <c r="LUC182" s="71"/>
      <c r="LUD182" s="71"/>
      <c r="LUE182" s="71"/>
      <c r="LUF182" s="72"/>
      <c r="LUG182" s="72"/>
      <c r="LUH182" s="72"/>
      <c r="LUI182" s="72"/>
      <c r="LUJ182" s="72"/>
      <c r="LUK182" s="72"/>
      <c r="LUL182" s="72"/>
      <c r="LUM182" s="72"/>
      <c r="LUN182" s="72"/>
      <c r="LUO182" s="71"/>
      <c r="LUP182" s="71"/>
      <c r="LUQ182" s="71"/>
      <c r="LUR182" s="71"/>
      <c r="LUS182" s="71"/>
      <c r="LUT182" s="71"/>
      <c r="LUU182" s="71"/>
      <c r="LUV182" s="72"/>
      <c r="LUW182" s="72"/>
      <c r="LUX182" s="72"/>
      <c r="LUY182" s="72"/>
      <c r="LUZ182" s="72"/>
      <c r="LVA182" s="72"/>
      <c r="LVB182" s="72"/>
      <c r="LVC182" s="72"/>
      <c r="LVD182" s="72"/>
      <c r="LVE182" s="71"/>
      <c r="LVF182" s="71"/>
      <c r="LVG182" s="71"/>
      <c r="LVH182" s="71"/>
      <c r="LVI182" s="71"/>
      <c r="LVJ182" s="71"/>
      <c r="LVK182" s="71"/>
      <c r="LVL182" s="72"/>
      <c r="LVM182" s="72"/>
      <c r="LVN182" s="72"/>
      <c r="LVO182" s="72"/>
      <c r="LVP182" s="72"/>
      <c r="LVQ182" s="72"/>
      <c r="LVR182" s="72"/>
      <c r="LVS182" s="72"/>
      <c r="LVT182" s="72"/>
      <c r="LVU182" s="71"/>
      <c r="LVV182" s="71"/>
      <c r="LVW182" s="71"/>
      <c r="LVX182" s="71"/>
      <c r="LVY182" s="71"/>
      <c r="LVZ182" s="71"/>
      <c r="LWA182" s="71"/>
      <c r="LWB182" s="72"/>
      <c r="LWC182" s="72"/>
      <c r="LWD182" s="72"/>
      <c r="LWE182" s="72"/>
      <c r="LWF182" s="72"/>
      <c r="LWG182" s="72"/>
      <c r="LWH182" s="72"/>
      <c r="LWI182" s="72"/>
      <c r="LWJ182" s="72"/>
      <c r="LWK182" s="71"/>
      <c r="LWL182" s="71"/>
      <c r="LWM182" s="71"/>
      <c r="LWN182" s="71"/>
      <c r="LWO182" s="71"/>
      <c r="LWP182" s="71"/>
      <c r="LWQ182" s="71"/>
      <c r="LWR182" s="72"/>
      <c r="LWS182" s="72"/>
      <c r="LWT182" s="72"/>
      <c r="LWU182" s="72"/>
      <c r="LWV182" s="72"/>
      <c r="LWW182" s="72"/>
      <c r="LWX182" s="72"/>
      <c r="LWY182" s="72"/>
      <c r="LWZ182" s="72"/>
      <c r="LXA182" s="71"/>
      <c r="LXB182" s="71"/>
      <c r="LXC182" s="71"/>
      <c r="LXD182" s="71"/>
      <c r="LXE182" s="71"/>
      <c r="LXF182" s="71"/>
      <c r="LXG182" s="71"/>
      <c r="LXH182" s="72"/>
      <c r="LXI182" s="72"/>
      <c r="LXJ182" s="72"/>
      <c r="LXK182" s="72"/>
      <c r="LXL182" s="72"/>
      <c r="LXM182" s="72"/>
      <c r="LXN182" s="72"/>
      <c r="LXO182" s="72"/>
      <c r="LXP182" s="72"/>
      <c r="LXQ182" s="71"/>
      <c r="LXR182" s="71"/>
      <c r="LXS182" s="71"/>
      <c r="LXT182" s="71"/>
      <c r="LXU182" s="71"/>
      <c r="LXV182" s="71"/>
      <c r="LXW182" s="71"/>
      <c r="LXX182" s="72"/>
      <c r="LXY182" s="72"/>
      <c r="LXZ182" s="72"/>
      <c r="LYA182" s="72"/>
      <c r="LYB182" s="72"/>
      <c r="LYC182" s="72"/>
      <c r="LYD182" s="72"/>
      <c r="LYE182" s="72"/>
      <c r="LYF182" s="72"/>
      <c r="LYG182" s="71"/>
      <c r="LYH182" s="71"/>
      <c r="LYI182" s="71"/>
      <c r="LYJ182" s="71"/>
      <c r="LYK182" s="71"/>
      <c r="LYL182" s="71"/>
      <c r="LYM182" s="71"/>
      <c r="LYN182" s="72"/>
      <c r="LYO182" s="72"/>
      <c r="LYP182" s="72"/>
      <c r="LYQ182" s="72"/>
      <c r="LYR182" s="72"/>
      <c r="LYS182" s="72"/>
      <c r="LYT182" s="72"/>
      <c r="LYU182" s="72"/>
      <c r="LYV182" s="72"/>
      <c r="LYW182" s="71"/>
      <c r="LYX182" s="71"/>
      <c r="LYY182" s="71"/>
      <c r="LYZ182" s="71"/>
      <c r="LZA182" s="71"/>
      <c r="LZB182" s="71"/>
      <c r="LZC182" s="71"/>
      <c r="LZD182" s="72"/>
      <c r="LZE182" s="72"/>
      <c r="LZF182" s="72"/>
      <c r="LZG182" s="72"/>
      <c r="LZH182" s="72"/>
      <c r="LZI182" s="72"/>
      <c r="LZJ182" s="72"/>
      <c r="LZK182" s="72"/>
      <c r="LZL182" s="72"/>
      <c r="LZM182" s="71"/>
      <c r="LZN182" s="71"/>
      <c r="LZO182" s="71"/>
      <c r="LZP182" s="71"/>
      <c r="LZQ182" s="71"/>
      <c r="LZR182" s="71"/>
      <c r="LZS182" s="71"/>
      <c r="LZT182" s="72"/>
      <c r="LZU182" s="72"/>
      <c r="LZV182" s="72"/>
      <c r="LZW182" s="72"/>
      <c r="LZX182" s="72"/>
      <c r="LZY182" s="72"/>
      <c r="LZZ182" s="72"/>
      <c r="MAA182" s="72"/>
      <c r="MAB182" s="72"/>
      <c r="MAC182" s="71"/>
      <c r="MAD182" s="71"/>
      <c r="MAE182" s="71"/>
      <c r="MAF182" s="71"/>
      <c r="MAG182" s="71"/>
      <c r="MAH182" s="71"/>
      <c r="MAI182" s="71"/>
      <c r="MAJ182" s="72"/>
      <c r="MAK182" s="72"/>
      <c r="MAL182" s="72"/>
      <c r="MAM182" s="72"/>
      <c r="MAN182" s="72"/>
      <c r="MAO182" s="72"/>
      <c r="MAP182" s="72"/>
      <c r="MAQ182" s="72"/>
      <c r="MAR182" s="72"/>
      <c r="MAS182" s="71"/>
      <c r="MAT182" s="71"/>
      <c r="MAU182" s="71"/>
      <c r="MAV182" s="71"/>
      <c r="MAW182" s="71"/>
      <c r="MAX182" s="71"/>
      <c r="MAY182" s="71"/>
      <c r="MAZ182" s="72"/>
      <c r="MBA182" s="72"/>
      <c r="MBB182" s="72"/>
      <c r="MBC182" s="72"/>
      <c r="MBD182" s="72"/>
      <c r="MBE182" s="72"/>
      <c r="MBF182" s="72"/>
      <c r="MBG182" s="72"/>
      <c r="MBH182" s="72"/>
      <c r="MBI182" s="71"/>
      <c r="MBJ182" s="71"/>
      <c r="MBK182" s="71"/>
      <c r="MBL182" s="71"/>
      <c r="MBM182" s="71"/>
      <c r="MBN182" s="71"/>
      <c r="MBO182" s="71"/>
      <c r="MBP182" s="72"/>
      <c r="MBQ182" s="72"/>
      <c r="MBR182" s="72"/>
      <c r="MBS182" s="72"/>
      <c r="MBT182" s="72"/>
      <c r="MBU182" s="72"/>
      <c r="MBV182" s="72"/>
      <c r="MBW182" s="72"/>
      <c r="MBX182" s="72"/>
      <c r="MBY182" s="71"/>
      <c r="MBZ182" s="71"/>
      <c r="MCA182" s="71"/>
      <c r="MCB182" s="71"/>
      <c r="MCC182" s="71"/>
      <c r="MCD182" s="71"/>
      <c r="MCE182" s="71"/>
      <c r="MCF182" s="72"/>
      <c r="MCG182" s="72"/>
      <c r="MCH182" s="72"/>
      <c r="MCI182" s="72"/>
      <c r="MCJ182" s="72"/>
      <c r="MCK182" s="72"/>
      <c r="MCL182" s="72"/>
      <c r="MCM182" s="72"/>
      <c r="MCN182" s="72"/>
      <c r="MCO182" s="71"/>
      <c r="MCP182" s="71"/>
      <c r="MCQ182" s="71"/>
      <c r="MCR182" s="71"/>
      <c r="MCS182" s="71"/>
      <c r="MCT182" s="71"/>
      <c r="MCU182" s="71"/>
      <c r="MCV182" s="72"/>
      <c r="MCW182" s="72"/>
      <c r="MCX182" s="72"/>
      <c r="MCY182" s="72"/>
      <c r="MCZ182" s="72"/>
      <c r="MDA182" s="72"/>
      <c r="MDB182" s="72"/>
      <c r="MDC182" s="72"/>
      <c r="MDD182" s="72"/>
      <c r="MDE182" s="71"/>
      <c r="MDF182" s="71"/>
      <c r="MDG182" s="71"/>
      <c r="MDH182" s="71"/>
      <c r="MDI182" s="71"/>
      <c r="MDJ182" s="71"/>
      <c r="MDK182" s="71"/>
      <c r="MDL182" s="72"/>
      <c r="MDM182" s="72"/>
      <c r="MDN182" s="72"/>
      <c r="MDO182" s="72"/>
      <c r="MDP182" s="72"/>
      <c r="MDQ182" s="72"/>
      <c r="MDR182" s="72"/>
      <c r="MDS182" s="72"/>
      <c r="MDT182" s="72"/>
      <c r="MDU182" s="71"/>
      <c r="MDV182" s="71"/>
      <c r="MDW182" s="71"/>
      <c r="MDX182" s="71"/>
      <c r="MDY182" s="71"/>
      <c r="MDZ182" s="71"/>
      <c r="MEA182" s="71"/>
      <c r="MEB182" s="72"/>
      <c r="MEC182" s="72"/>
      <c r="MED182" s="72"/>
      <c r="MEE182" s="72"/>
      <c r="MEF182" s="72"/>
      <c r="MEG182" s="72"/>
      <c r="MEH182" s="72"/>
      <c r="MEI182" s="72"/>
      <c r="MEJ182" s="72"/>
      <c r="MEK182" s="71"/>
      <c r="MEL182" s="71"/>
      <c r="MEM182" s="71"/>
      <c r="MEN182" s="71"/>
      <c r="MEO182" s="71"/>
      <c r="MEP182" s="71"/>
      <c r="MEQ182" s="71"/>
      <c r="MER182" s="72"/>
      <c r="MES182" s="72"/>
      <c r="MET182" s="72"/>
      <c r="MEU182" s="72"/>
      <c r="MEV182" s="72"/>
      <c r="MEW182" s="72"/>
      <c r="MEX182" s="72"/>
      <c r="MEY182" s="72"/>
      <c r="MEZ182" s="72"/>
      <c r="MFA182" s="71"/>
      <c r="MFB182" s="71"/>
      <c r="MFC182" s="71"/>
      <c r="MFD182" s="71"/>
      <c r="MFE182" s="71"/>
      <c r="MFF182" s="71"/>
      <c r="MFG182" s="71"/>
      <c r="MFH182" s="72"/>
      <c r="MFI182" s="72"/>
      <c r="MFJ182" s="72"/>
      <c r="MFK182" s="72"/>
      <c r="MFL182" s="72"/>
      <c r="MFM182" s="72"/>
      <c r="MFN182" s="72"/>
      <c r="MFO182" s="72"/>
      <c r="MFP182" s="72"/>
      <c r="MFQ182" s="71"/>
      <c r="MFR182" s="71"/>
      <c r="MFS182" s="71"/>
      <c r="MFT182" s="71"/>
      <c r="MFU182" s="71"/>
      <c r="MFV182" s="71"/>
      <c r="MFW182" s="71"/>
      <c r="MFX182" s="72"/>
      <c r="MFY182" s="72"/>
      <c r="MFZ182" s="72"/>
      <c r="MGA182" s="72"/>
      <c r="MGB182" s="72"/>
      <c r="MGC182" s="72"/>
      <c r="MGD182" s="72"/>
      <c r="MGE182" s="72"/>
      <c r="MGF182" s="72"/>
      <c r="MGG182" s="71"/>
      <c r="MGH182" s="71"/>
      <c r="MGI182" s="71"/>
      <c r="MGJ182" s="71"/>
      <c r="MGK182" s="71"/>
      <c r="MGL182" s="71"/>
      <c r="MGM182" s="71"/>
      <c r="MGN182" s="72"/>
      <c r="MGO182" s="72"/>
      <c r="MGP182" s="72"/>
      <c r="MGQ182" s="72"/>
      <c r="MGR182" s="72"/>
      <c r="MGS182" s="72"/>
      <c r="MGT182" s="72"/>
      <c r="MGU182" s="72"/>
      <c r="MGV182" s="72"/>
      <c r="MGW182" s="71"/>
      <c r="MGX182" s="71"/>
      <c r="MGY182" s="71"/>
      <c r="MGZ182" s="71"/>
      <c r="MHA182" s="71"/>
      <c r="MHB182" s="71"/>
      <c r="MHC182" s="71"/>
      <c r="MHD182" s="72"/>
      <c r="MHE182" s="72"/>
      <c r="MHF182" s="72"/>
      <c r="MHG182" s="72"/>
      <c r="MHH182" s="72"/>
      <c r="MHI182" s="72"/>
      <c r="MHJ182" s="72"/>
      <c r="MHK182" s="72"/>
      <c r="MHL182" s="72"/>
      <c r="MHM182" s="71"/>
      <c r="MHN182" s="71"/>
      <c r="MHO182" s="71"/>
      <c r="MHP182" s="71"/>
      <c r="MHQ182" s="71"/>
      <c r="MHR182" s="71"/>
      <c r="MHS182" s="71"/>
      <c r="MHT182" s="72"/>
      <c r="MHU182" s="72"/>
      <c r="MHV182" s="72"/>
      <c r="MHW182" s="72"/>
      <c r="MHX182" s="72"/>
      <c r="MHY182" s="72"/>
      <c r="MHZ182" s="72"/>
      <c r="MIA182" s="72"/>
      <c r="MIB182" s="72"/>
      <c r="MIC182" s="71"/>
      <c r="MID182" s="71"/>
      <c r="MIE182" s="71"/>
      <c r="MIF182" s="71"/>
      <c r="MIG182" s="71"/>
      <c r="MIH182" s="71"/>
      <c r="MII182" s="71"/>
      <c r="MIJ182" s="72"/>
      <c r="MIK182" s="72"/>
      <c r="MIL182" s="72"/>
      <c r="MIM182" s="72"/>
      <c r="MIN182" s="72"/>
      <c r="MIO182" s="72"/>
      <c r="MIP182" s="72"/>
      <c r="MIQ182" s="72"/>
      <c r="MIR182" s="72"/>
      <c r="MIS182" s="71"/>
      <c r="MIT182" s="71"/>
      <c r="MIU182" s="71"/>
      <c r="MIV182" s="71"/>
      <c r="MIW182" s="71"/>
      <c r="MIX182" s="71"/>
      <c r="MIY182" s="71"/>
      <c r="MIZ182" s="72"/>
      <c r="MJA182" s="72"/>
      <c r="MJB182" s="72"/>
      <c r="MJC182" s="72"/>
      <c r="MJD182" s="72"/>
      <c r="MJE182" s="72"/>
      <c r="MJF182" s="72"/>
      <c r="MJG182" s="72"/>
      <c r="MJH182" s="72"/>
      <c r="MJI182" s="71"/>
      <c r="MJJ182" s="71"/>
      <c r="MJK182" s="71"/>
      <c r="MJL182" s="71"/>
      <c r="MJM182" s="71"/>
      <c r="MJN182" s="71"/>
      <c r="MJO182" s="71"/>
      <c r="MJP182" s="72"/>
      <c r="MJQ182" s="72"/>
      <c r="MJR182" s="72"/>
      <c r="MJS182" s="72"/>
      <c r="MJT182" s="72"/>
      <c r="MJU182" s="72"/>
      <c r="MJV182" s="72"/>
      <c r="MJW182" s="72"/>
      <c r="MJX182" s="72"/>
      <c r="MJY182" s="71"/>
      <c r="MJZ182" s="71"/>
      <c r="MKA182" s="71"/>
      <c r="MKB182" s="71"/>
      <c r="MKC182" s="71"/>
      <c r="MKD182" s="71"/>
      <c r="MKE182" s="71"/>
      <c r="MKF182" s="72"/>
      <c r="MKG182" s="72"/>
      <c r="MKH182" s="72"/>
      <c r="MKI182" s="72"/>
      <c r="MKJ182" s="72"/>
      <c r="MKK182" s="72"/>
      <c r="MKL182" s="72"/>
      <c r="MKM182" s="72"/>
      <c r="MKN182" s="72"/>
      <c r="MKO182" s="71"/>
      <c r="MKP182" s="71"/>
      <c r="MKQ182" s="71"/>
      <c r="MKR182" s="71"/>
      <c r="MKS182" s="71"/>
      <c r="MKT182" s="71"/>
      <c r="MKU182" s="71"/>
      <c r="MKV182" s="72"/>
      <c r="MKW182" s="72"/>
      <c r="MKX182" s="72"/>
      <c r="MKY182" s="72"/>
      <c r="MKZ182" s="72"/>
      <c r="MLA182" s="72"/>
      <c r="MLB182" s="72"/>
      <c r="MLC182" s="72"/>
      <c r="MLD182" s="72"/>
      <c r="MLE182" s="71"/>
      <c r="MLF182" s="71"/>
      <c r="MLG182" s="71"/>
      <c r="MLH182" s="71"/>
      <c r="MLI182" s="71"/>
      <c r="MLJ182" s="71"/>
      <c r="MLK182" s="71"/>
      <c r="MLL182" s="72"/>
      <c r="MLM182" s="72"/>
      <c r="MLN182" s="72"/>
      <c r="MLO182" s="72"/>
      <c r="MLP182" s="72"/>
      <c r="MLQ182" s="72"/>
      <c r="MLR182" s="72"/>
      <c r="MLS182" s="72"/>
      <c r="MLT182" s="72"/>
      <c r="MLU182" s="71"/>
      <c r="MLV182" s="71"/>
      <c r="MLW182" s="71"/>
      <c r="MLX182" s="71"/>
      <c r="MLY182" s="71"/>
      <c r="MLZ182" s="71"/>
      <c r="MMA182" s="71"/>
      <c r="MMB182" s="72"/>
      <c r="MMC182" s="72"/>
      <c r="MMD182" s="72"/>
      <c r="MME182" s="72"/>
      <c r="MMF182" s="72"/>
      <c r="MMG182" s="72"/>
      <c r="MMH182" s="72"/>
      <c r="MMI182" s="72"/>
      <c r="MMJ182" s="72"/>
      <c r="MMK182" s="71"/>
      <c r="MML182" s="71"/>
      <c r="MMM182" s="71"/>
      <c r="MMN182" s="71"/>
      <c r="MMO182" s="71"/>
      <c r="MMP182" s="71"/>
      <c r="MMQ182" s="71"/>
      <c r="MMR182" s="72"/>
      <c r="MMS182" s="72"/>
      <c r="MMT182" s="72"/>
      <c r="MMU182" s="72"/>
      <c r="MMV182" s="72"/>
      <c r="MMW182" s="72"/>
      <c r="MMX182" s="72"/>
      <c r="MMY182" s="72"/>
      <c r="MMZ182" s="72"/>
      <c r="MNA182" s="71"/>
      <c r="MNB182" s="71"/>
      <c r="MNC182" s="71"/>
      <c r="MND182" s="71"/>
      <c r="MNE182" s="71"/>
      <c r="MNF182" s="71"/>
      <c r="MNG182" s="71"/>
      <c r="MNH182" s="72"/>
      <c r="MNI182" s="72"/>
      <c r="MNJ182" s="72"/>
      <c r="MNK182" s="72"/>
      <c r="MNL182" s="72"/>
      <c r="MNM182" s="72"/>
      <c r="MNN182" s="72"/>
      <c r="MNO182" s="72"/>
      <c r="MNP182" s="72"/>
      <c r="MNQ182" s="71"/>
      <c r="MNR182" s="71"/>
      <c r="MNS182" s="71"/>
      <c r="MNT182" s="71"/>
      <c r="MNU182" s="71"/>
      <c r="MNV182" s="71"/>
      <c r="MNW182" s="71"/>
      <c r="MNX182" s="72"/>
      <c r="MNY182" s="72"/>
      <c r="MNZ182" s="72"/>
      <c r="MOA182" s="72"/>
      <c r="MOB182" s="72"/>
      <c r="MOC182" s="72"/>
      <c r="MOD182" s="72"/>
      <c r="MOE182" s="72"/>
      <c r="MOF182" s="72"/>
      <c r="MOG182" s="71"/>
      <c r="MOH182" s="71"/>
      <c r="MOI182" s="71"/>
      <c r="MOJ182" s="71"/>
      <c r="MOK182" s="71"/>
      <c r="MOL182" s="71"/>
      <c r="MOM182" s="71"/>
      <c r="MON182" s="72"/>
      <c r="MOO182" s="72"/>
      <c r="MOP182" s="72"/>
      <c r="MOQ182" s="72"/>
      <c r="MOR182" s="72"/>
      <c r="MOS182" s="72"/>
      <c r="MOT182" s="72"/>
      <c r="MOU182" s="72"/>
      <c r="MOV182" s="72"/>
      <c r="MOW182" s="71"/>
      <c r="MOX182" s="71"/>
      <c r="MOY182" s="71"/>
      <c r="MOZ182" s="71"/>
      <c r="MPA182" s="71"/>
      <c r="MPB182" s="71"/>
      <c r="MPC182" s="71"/>
      <c r="MPD182" s="72"/>
      <c r="MPE182" s="72"/>
      <c r="MPF182" s="72"/>
      <c r="MPG182" s="72"/>
      <c r="MPH182" s="72"/>
      <c r="MPI182" s="72"/>
      <c r="MPJ182" s="72"/>
      <c r="MPK182" s="72"/>
      <c r="MPL182" s="72"/>
      <c r="MPM182" s="71"/>
      <c r="MPN182" s="71"/>
      <c r="MPO182" s="71"/>
      <c r="MPP182" s="71"/>
      <c r="MPQ182" s="71"/>
      <c r="MPR182" s="71"/>
      <c r="MPS182" s="71"/>
      <c r="MPT182" s="72"/>
      <c r="MPU182" s="72"/>
      <c r="MPV182" s="72"/>
      <c r="MPW182" s="72"/>
      <c r="MPX182" s="72"/>
      <c r="MPY182" s="72"/>
      <c r="MPZ182" s="72"/>
      <c r="MQA182" s="72"/>
      <c r="MQB182" s="72"/>
      <c r="MQC182" s="71"/>
      <c r="MQD182" s="71"/>
      <c r="MQE182" s="71"/>
      <c r="MQF182" s="71"/>
      <c r="MQG182" s="71"/>
      <c r="MQH182" s="71"/>
      <c r="MQI182" s="71"/>
      <c r="MQJ182" s="72"/>
      <c r="MQK182" s="72"/>
      <c r="MQL182" s="72"/>
      <c r="MQM182" s="72"/>
      <c r="MQN182" s="72"/>
      <c r="MQO182" s="72"/>
      <c r="MQP182" s="72"/>
      <c r="MQQ182" s="72"/>
      <c r="MQR182" s="72"/>
      <c r="MQS182" s="71"/>
      <c r="MQT182" s="71"/>
      <c r="MQU182" s="71"/>
      <c r="MQV182" s="71"/>
      <c r="MQW182" s="71"/>
      <c r="MQX182" s="71"/>
      <c r="MQY182" s="71"/>
      <c r="MQZ182" s="72"/>
      <c r="MRA182" s="72"/>
      <c r="MRB182" s="72"/>
      <c r="MRC182" s="72"/>
      <c r="MRD182" s="72"/>
      <c r="MRE182" s="72"/>
      <c r="MRF182" s="72"/>
      <c r="MRG182" s="72"/>
      <c r="MRH182" s="72"/>
      <c r="MRI182" s="71"/>
      <c r="MRJ182" s="71"/>
      <c r="MRK182" s="71"/>
      <c r="MRL182" s="71"/>
      <c r="MRM182" s="71"/>
      <c r="MRN182" s="71"/>
      <c r="MRO182" s="71"/>
      <c r="MRP182" s="72"/>
      <c r="MRQ182" s="72"/>
      <c r="MRR182" s="72"/>
      <c r="MRS182" s="72"/>
      <c r="MRT182" s="72"/>
      <c r="MRU182" s="72"/>
      <c r="MRV182" s="72"/>
      <c r="MRW182" s="72"/>
      <c r="MRX182" s="72"/>
      <c r="MRY182" s="71"/>
      <c r="MRZ182" s="71"/>
      <c r="MSA182" s="71"/>
      <c r="MSB182" s="71"/>
      <c r="MSC182" s="71"/>
      <c r="MSD182" s="71"/>
      <c r="MSE182" s="71"/>
      <c r="MSF182" s="72"/>
      <c r="MSG182" s="72"/>
      <c r="MSH182" s="72"/>
      <c r="MSI182" s="72"/>
      <c r="MSJ182" s="72"/>
      <c r="MSK182" s="72"/>
      <c r="MSL182" s="72"/>
      <c r="MSM182" s="72"/>
      <c r="MSN182" s="72"/>
      <c r="MSO182" s="71"/>
      <c r="MSP182" s="71"/>
      <c r="MSQ182" s="71"/>
      <c r="MSR182" s="71"/>
      <c r="MSS182" s="71"/>
      <c r="MST182" s="71"/>
      <c r="MSU182" s="71"/>
      <c r="MSV182" s="72"/>
      <c r="MSW182" s="72"/>
      <c r="MSX182" s="72"/>
      <c r="MSY182" s="72"/>
      <c r="MSZ182" s="72"/>
      <c r="MTA182" s="72"/>
      <c r="MTB182" s="72"/>
      <c r="MTC182" s="72"/>
      <c r="MTD182" s="72"/>
      <c r="MTE182" s="71"/>
      <c r="MTF182" s="71"/>
      <c r="MTG182" s="71"/>
      <c r="MTH182" s="71"/>
      <c r="MTI182" s="71"/>
      <c r="MTJ182" s="71"/>
      <c r="MTK182" s="71"/>
      <c r="MTL182" s="72"/>
      <c r="MTM182" s="72"/>
      <c r="MTN182" s="72"/>
      <c r="MTO182" s="72"/>
      <c r="MTP182" s="72"/>
      <c r="MTQ182" s="72"/>
      <c r="MTR182" s="72"/>
      <c r="MTS182" s="72"/>
      <c r="MTT182" s="72"/>
      <c r="MTU182" s="71"/>
      <c r="MTV182" s="71"/>
      <c r="MTW182" s="71"/>
      <c r="MTX182" s="71"/>
      <c r="MTY182" s="71"/>
      <c r="MTZ182" s="71"/>
      <c r="MUA182" s="71"/>
      <c r="MUB182" s="72"/>
      <c r="MUC182" s="72"/>
      <c r="MUD182" s="72"/>
      <c r="MUE182" s="72"/>
      <c r="MUF182" s="72"/>
      <c r="MUG182" s="72"/>
      <c r="MUH182" s="72"/>
      <c r="MUI182" s="72"/>
      <c r="MUJ182" s="72"/>
      <c r="MUK182" s="71"/>
      <c r="MUL182" s="71"/>
      <c r="MUM182" s="71"/>
      <c r="MUN182" s="71"/>
      <c r="MUO182" s="71"/>
      <c r="MUP182" s="71"/>
      <c r="MUQ182" s="71"/>
      <c r="MUR182" s="72"/>
      <c r="MUS182" s="72"/>
      <c r="MUT182" s="72"/>
      <c r="MUU182" s="72"/>
      <c r="MUV182" s="72"/>
      <c r="MUW182" s="72"/>
      <c r="MUX182" s="72"/>
      <c r="MUY182" s="72"/>
      <c r="MUZ182" s="72"/>
      <c r="MVA182" s="71"/>
      <c r="MVB182" s="71"/>
      <c r="MVC182" s="71"/>
      <c r="MVD182" s="71"/>
      <c r="MVE182" s="71"/>
      <c r="MVF182" s="71"/>
      <c r="MVG182" s="71"/>
      <c r="MVH182" s="72"/>
      <c r="MVI182" s="72"/>
      <c r="MVJ182" s="72"/>
      <c r="MVK182" s="72"/>
      <c r="MVL182" s="72"/>
      <c r="MVM182" s="72"/>
      <c r="MVN182" s="72"/>
      <c r="MVO182" s="72"/>
      <c r="MVP182" s="72"/>
      <c r="MVQ182" s="71"/>
      <c r="MVR182" s="71"/>
      <c r="MVS182" s="71"/>
      <c r="MVT182" s="71"/>
      <c r="MVU182" s="71"/>
      <c r="MVV182" s="71"/>
      <c r="MVW182" s="71"/>
      <c r="MVX182" s="72"/>
      <c r="MVY182" s="72"/>
      <c r="MVZ182" s="72"/>
      <c r="MWA182" s="72"/>
      <c r="MWB182" s="72"/>
      <c r="MWC182" s="72"/>
      <c r="MWD182" s="72"/>
      <c r="MWE182" s="72"/>
      <c r="MWF182" s="72"/>
      <c r="MWG182" s="71"/>
      <c r="MWH182" s="71"/>
      <c r="MWI182" s="71"/>
      <c r="MWJ182" s="71"/>
      <c r="MWK182" s="71"/>
      <c r="MWL182" s="71"/>
      <c r="MWM182" s="71"/>
      <c r="MWN182" s="72"/>
      <c r="MWO182" s="72"/>
      <c r="MWP182" s="72"/>
      <c r="MWQ182" s="72"/>
      <c r="MWR182" s="72"/>
      <c r="MWS182" s="72"/>
      <c r="MWT182" s="72"/>
      <c r="MWU182" s="72"/>
      <c r="MWV182" s="72"/>
      <c r="MWW182" s="71"/>
      <c r="MWX182" s="71"/>
      <c r="MWY182" s="71"/>
      <c r="MWZ182" s="71"/>
      <c r="MXA182" s="71"/>
      <c r="MXB182" s="71"/>
      <c r="MXC182" s="71"/>
      <c r="MXD182" s="72"/>
      <c r="MXE182" s="72"/>
      <c r="MXF182" s="72"/>
      <c r="MXG182" s="72"/>
      <c r="MXH182" s="72"/>
      <c r="MXI182" s="72"/>
      <c r="MXJ182" s="72"/>
      <c r="MXK182" s="72"/>
      <c r="MXL182" s="72"/>
      <c r="MXM182" s="71"/>
      <c r="MXN182" s="71"/>
      <c r="MXO182" s="71"/>
      <c r="MXP182" s="71"/>
      <c r="MXQ182" s="71"/>
      <c r="MXR182" s="71"/>
      <c r="MXS182" s="71"/>
      <c r="MXT182" s="72"/>
      <c r="MXU182" s="72"/>
      <c r="MXV182" s="72"/>
      <c r="MXW182" s="72"/>
      <c r="MXX182" s="72"/>
      <c r="MXY182" s="72"/>
      <c r="MXZ182" s="72"/>
      <c r="MYA182" s="72"/>
      <c r="MYB182" s="72"/>
      <c r="MYC182" s="71"/>
      <c r="MYD182" s="71"/>
      <c r="MYE182" s="71"/>
      <c r="MYF182" s="71"/>
      <c r="MYG182" s="71"/>
      <c r="MYH182" s="71"/>
      <c r="MYI182" s="71"/>
      <c r="MYJ182" s="72"/>
      <c r="MYK182" s="72"/>
      <c r="MYL182" s="72"/>
      <c r="MYM182" s="72"/>
      <c r="MYN182" s="72"/>
      <c r="MYO182" s="72"/>
      <c r="MYP182" s="72"/>
      <c r="MYQ182" s="72"/>
      <c r="MYR182" s="72"/>
      <c r="MYS182" s="71"/>
      <c r="MYT182" s="71"/>
      <c r="MYU182" s="71"/>
      <c r="MYV182" s="71"/>
      <c r="MYW182" s="71"/>
      <c r="MYX182" s="71"/>
      <c r="MYY182" s="71"/>
      <c r="MYZ182" s="72"/>
      <c r="MZA182" s="72"/>
      <c r="MZB182" s="72"/>
      <c r="MZC182" s="72"/>
      <c r="MZD182" s="72"/>
      <c r="MZE182" s="72"/>
      <c r="MZF182" s="72"/>
      <c r="MZG182" s="72"/>
      <c r="MZH182" s="72"/>
      <c r="MZI182" s="71"/>
      <c r="MZJ182" s="71"/>
      <c r="MZK182" s="71"/>
      <c r="MZL182" s="71"/>
      <c r="MZM182" s="71"/>
      <c r="MZN182" s="71"/>
      <c r="MZO182" s="71"/>
      <c r="MZP182" s="72"/>
      <c r="MZQ182" s="72"/>
      <c r="MZR182" s="72"/>
      <c r="MZS182" s="72"/>
      <c r="MZT182" s="72"/>
      <c r="MZU182" s="72"/>
      <c r="MZV182" s="72"/>
      <c r="MZW182" s="72"/>
      <c r="MZX182" s="72"/>
      <c r="MZY182" s="71"/>
      <c r="MZZ182" s="71"/>
      <c r="NAA182" s="71"/>
      <c r="NAB182" s="71"/>
      <c r="NAC182" s="71"/>
      <c r="NAD182" s="71"/>
      <c r="NAE182" s="71"/>
      <c r="NAF182" s="72"/>
      <c r="NAG182" s="72"/>
      <c r="NAH182" s="72"/>
      <c r="NAI182" s="72"/>
      <c r="NAJ182" s="72"/>
      <c r="NAK182" s="72"/>
      <c r="NAL182" s="72"/>
      <c r="NAM182" s="72"/>
      <c r="NAN182" s="72"/>
      <c r="NAO182" s="71"/>
      <c r="NAP182" s="71"/>
      <c r="NAQ182" s="71"/>
      <c r="NAR182" s="71"/>
      <c r="NAS182" s="71"/>
      <c r="NAT182" s="71"/>
      <c r="NAU182" s="71"/>
      <c r="NAV182" s="72"/>
      <c r="NAW182" s="72"/>
      <c r="NAX182" s="72"/>
      <c r="NAY182" s="72"/>
      <c r="NAZ182" s="72"/>
      <c r="NBA182" s="72"/>
      <c r="NBB182" s="72"/>
      <c r="NBC182" s="72"/>
      <c r="NBD182" s="72"/>
      <c r="NBE182" s="71"/>
      <c r="NBF182" s="71"/>
      <c r="NBG182" s="71"/>
      <c r="NBH182" s="71"/>
      <c r="NBI182" s="71"/>
      <c r="NBJ182" s="71"/>
      <c r="NBK182" s="71"/>
      <c r="NBL182" s="72"/>
      <c r="NBM182" s="72"/>
      <c r="NBN182" s="72"/>
      <c r="NBO182" s="72"/>
      <c r="NBP182" s="72"/>
      <c r="NBQ182" s="72"/>
      <c r="NBR182" s="72"/>
      <c r="NBS182" s="72"/>
      <c r="NBT182" s="72"/>
      <c r="NBU182" s="71"/>
      <c r="NBV182" s="71"/>
      <c r="NBW182" s="71"/>
      <c r="NBX182" s="71"/>
      <c r="NBY182" s="71"/>
      <c r="NBZ182" s="71"/>
      <c r="NCA182" s="71"/>
      <c r="NCB182" s="72"/>
      <c r="NCC182" s="72"/>
      <c r="NCD182" s="72"/>
      <c r="NCE182" s="72"/>
      <c r="NCF182" s="72"/>
      <c r="NCG182" s="72"/>
      <c r="NCH182" s="72"/>
      <c r="NCI182" s="72"/>
      <c r="NCJ182" s="72"/>
      <c r="NCK182" s="71"/>
      <c r="NCL182" s="71"/>
      <c r="NCM182" s="71"/>
      <c r="NCN182" s="71"/>
      <c r="NCO182" s="71"/>
      <c r="NCP182" s="71"/>
      <c r="NCQ182" s="71"/>
      <c r="NCR182" s="72"/>
      <c r="NCS182" s="72"/>
      <c r="NCT182" s="72"/>
      <c r="NCU182" s="72"/>
      <c r="NCV182" s="72"/>
      <c r="NCW182" s="72"/>
      <c r="NCX182" s="72"/>
      <c r="NCY182" s="72"/>
      <c r="NCZ182" s="72"/>
      <c r="NDA182" s="71"/>
      <c r="NDB182" s="71"/>
      <c r="NDC182" s="71"/>
      <c r="NDD182" s="71"/>
      <c r="NDE182" s="71"/>
      <c r="NDF182" s="71"/>
      <c r="NDG182" s="71"/>
      <c r="NDH182" s="72"/>
      <c r="NDI182" s="72"/>
      <c r="NDJ182" s="72"/>
      <c r="NDK182" s="72"/>
      <c r="NDL182" s="72"/>
      <c r="NDM182" s="72"/>
      <c r="NDN182" s="72"/>
      <c r="NDO182" s="72"/>
      <c r="NDP182" s="72"/>
      <c r="NDQ182" s="71"/>
      <c r="NDR182" s="71"/>
      <c r="NDS182" s="71"/>
      <c r="NDT182" s="71"/>
      <c r="NDU182" s="71"/>
      <c r="NDV182" s="71"/>
      <c r="NDW182" s="71"/>
      <c r="NDX182" s="72"/>
      <c r="NDY182" s="72"/>
      <c r="NDZ182" s="72"/>
      <c r="NEA182" s="72"/>
      <c r="NEB182" s="72"/>
      <c r="NEC182" s="72"/>
      <c r="NED182" s="72"/>
      <c r="NEE182" s="72"/>
      <c r="NEF182" s="72"/>
      <c r="NEG182" s="71"/>
      <c r="NEH182" s="71"/>
      <c r="NEI182" s="71"/>
      <c r="NEJ182" s="71"/>
      <c r="NEK182" s="71"/>
      <c r="NEL182" s="71"/>
      <c r="NEM182" s="71"/>
      <c r="NEN182" s="72"/>
      <c r="NEO182" s="72"/>
      <c r="NEP182" s="72"/>
      <c r="NEQ182" s="72"/>
      <c r="NER182" s="72"/>
      <c r="NES182" s="72"/>
      <c r="NET182" s="72"/>
      <c r="NEU182" s="72"/>
      <c r="NEV182" s="72"/>
      <c r="NEW182" s="71"/>
      <c r="NEX182" s="71"/>
      <c r="NEY182" s="71"/>
      <c r="NEZ182" s="71"/>
      <c r="NFA182" s="71"/>
      <c r="NFB182" s="71"/>
      <c r="NFC182" s="71"/>
      <c r="NFD182" s="72"/>
      <c r="NFE182" s="72"/>
      <c r="NFF182" s="72"/>
      <c r="NFG182" s="72"/>
      <c r="NFH182" s="72"/>
      <c r="NFI182" s="72"/>
      <c r="NFJ182" s="72"/>
      <c r="NFK182" s="72"/>
      <c r="NFL182" s="72"/>
      <c r="NFM182" s="71"/>
      <c r="NFN182" s="71"/>
      <c r="NFO182" s="71"/>
      <c r="NFP182" s="71"/>
      <c r="NFQ182" s="71"/>
      <c r="NFR182" s="71"/>
      <c r="NFS182" s="71"/>
      <c r="NFT182" s="72"/>
      <c r="NFU182" s="72"/>
      <c r="NFV182" s="72"/>
      <c r="NFW182" s="72"/>
      <c r="NFX182" s="72"/>
      <c r="NFY182" s="72"/>
      <c r="NFZ182" s="72"/>
      <c r="NGA182" s="72"/>
      <c r="NGB182" s="72"/>
      <c r="NGC182" s="71"/>
      <c r="NGD182" s="71"/>
      <c r="NGE182" s="71"/>
      <c r="NGF182" s="71"/>
      <c r="NGG182" s="71"/>
      <c r="NGH182" s="71"/>
      <c r="NGI182" s="71"/>
      <c r="NGJ182" s="72"/>
      <c r="NGK182" s="72"/>
      <c r="NGL182" s="72"/>
      <c r="NGM182" s="72"/>
      <c r="NGN182" s="72"/>
      <c r="NGO182" s="72"/>
      <c r="NGP182" s="72"/>
      <c r="NGQ182" s="72"/>
      <c r="NGR182" s="72"/>
      <c r="NGS182" s="71"/>
      <c r="NGT182" s="71"/>
      <c r="NGU182" s="71"/>
      <c r="NGV182" s="71"/>
      <c r="NGW182" s="71"/>
      <c r="NGX182" s="71"/>
      <c r="NGY182" s="71"/>
      <c r="NGZ182" s="72"/>
      <c r="NHA182" s="72"/>
      <c r="NHB182" s="72"/>
      <c r="NHC182" s="72"/>
      <c r="NHD182" s="72"/>
      <c r="NHE182" s="72"/>
      <c r="NHF182" s="72"/>
      <c r="NHG182" s="72"/>
      <c r="NHH182" s="72"/>
      <c r="NHI182" s="71"/>
      <c r="NHJ182" s="71"/>
      <c r="NHK182" s="71"/>
      <c r="NHL182" s="71"/>
      <c r="NHM182" s="71"/>
      <c r="NHN182" s="71"/>
      <c r="NHO182" s="71"/>
      <c r="NHP182" s="72"/>
      <c r="NHQ182" s="72"/>
      <c r="NHR182" s="72"/>
      <c r="NHS182" s="72"/>
      <c r="NHT182" s="72"/>
      <c r="NHU182" s="72"/>
      <c r="NHV182" s="72"/>
      <c r="NHW182" s="72"/>
      <c r="NHX182" s="72"/>
      <c r="NHY182" s="71"/>
      <c r="NHZ182" s="71"/>
      <c r="NIA182" s="71"/>
      <c r="NIB182" s="71"/>
      <c r="NIC182" s="71"/>
      <c r="NID182" s="71"/>
      <c r="NIE182" s="71"/>
      <c r="NIF182" s="72"/>
      <c r="NIG182" s="72"/>
      <c r="NIH182" s="72"/>
      <c r="NII182" s="72"/>
      <c r="NIJ182" s="72"/>
      <c r="NIK182" s="72"/>
      <c r="NIL182" s="72"/>
      <c r="NIM182" s="72"/>
      <c r="NIN182" s="72"/>
      <c r="NIO182" s="71"/>
      <c r="NIP182" s="71"/>
      <c r="NIQ182" s="71"/>
      <c r="NIR182" s="71"/>
      <c r="NIS182" s="71"/>
      <c r="NIT182" s="71"/>
      <c r="NIU182" s="71"/>
      <c r="NIV182" s="72"/>
      <c r="NIW182" s="72"/>
      <c r="NIX182" s="72"/>
      <c r="NIY182" s="72"/>
      <c r="NIZ182" s="72"/>
      <c r="NJA182" s="72"/>
      <c r="NJB182" s="72"/>
      <c r="NJC182" s="72"/>
      <c r="NJD182" s="72"/>
      <c r="NJE182" s="71"/>
      <c r="NJF182" s="71"/>
      <c r="NJG182" s="71"/>
      <c r="NJH182" s="71"/>
      <c r="NJI182" s="71"/>
      <c r="NJJ182" s="71"/>
      <c r="NJK182" s="71"/>
      <c r="NJL182" s="72"/>
      <c r="NJM182" s="72"/>
      <c r="NJN182" s="72"/>
      <c r="NJO182" s="72"/>
      <c r="NJP182" s="72"/>
      <c r="NJQ182" s="72"/>
      <c r="NJR182" s="72"/>
      <c r="NJS182" s="72"/>
      <c r="NJT182" s="72"/>
      <c r="NJU182" s="71"/>
      <c r="NJV182" s="71"/>
      <c r="NJW182" s="71"/>
      <c r="NJX182" s="71"/>
      <c r="NJY182" s="71"/>
      <c r="NJZ182" s="71"/>
      <c r="NKA182" s="71"/>
      <c r="NKB182" s="72"/>
      <c r="NKC182" s="72"/>
      <c r="NKD182" s="72"/>
      <c r="NKE182" s="72"/>
      <c r="NKF182" s="72"/>
      <c r="NKG182" s="72"/>
      <c r="NKH182" s="72"/>
      <c r="NKI182" s="72"/>
      <c r="NKJ182" s="72"/>
      <c r="NKK182" s="71"/>
      <c r="NKL182" s="71"/>
      <c r="NKM182" s="71"/>
      <c r="NKN182" s="71"/>
      <c r="NKO182" s="71"/>
      <c r="NKP182" s="71"/>
      <c r="NKQ182" s="71"/>
      <c r="NKR182" s="72"/>
      <c r="NKS182" s="72"/>
      <c r="NKT182" s="72"/>
      <c r="NKU182" s="72"/>
      <c r="NKV182" s="72"/>
      <c r="NKW182" s="72"/>
      <c r="NKX182" s="72"/>
      <c r="NKY182" s="72"/>
      <c r="NKZ182" s="72"/>
      <c r="NLA182" s="71"/>
      <c r="NLB182" s="71"/>
      <c r="NLC182" s="71"/>
      <c r="NLD182" s="71"/>
      <c r="NLE182" s="71"/>
      <c r="NLF182" s="71"/>
      <c r="NLG182" s="71"/>
      <c r="NLH182" s="72"/>
      <c r="NLI182" s="72"/>
      <c r="NLJ182" s="72"/>
      <c r="NLK182" s="72"/>
      <c r="NLL182" s="72"/>
      <c r="NLM182" s="72"/>
      <c r="NLN182" s="72"/>
      <c r="NLO182" s="72"/>
      <c r="NLP182" s="72"/>
      <c r="NLQ182" s="71"/>
      <c r="NLR182" s="71"/>
      <c r="NLS182" s="71"/>
      <c r="NLT182" s="71"/>
      <c r="NLU182" s="71"/>
      <c r="NLV182" s="71"/>
      <c r="NLW182" s="71"/>
      <c r="NLX182" s="72"/>
      <c r="NLY182" s="72"/>
      <c r="NLZ182" s="72"/>
      <c r="NMA182" s="72"/>
      <c r="NMB182" s="72"/>
      <c r="NMC182" s="72"/>
      <c r="NMD182" s="72"/>
      <c r="NME182" s="72"/>
      <c r="NMF182" s="72"/>
      <c r="NMG182" s="71"/>
      <c r="NMH182" s="71"/>
      <c r="NMI182" s="71"/>
      <c r="NMJ182" s="71"/>
      <c r="NMK182" s="71"/>
      <c r="NML182" s="71"/>
      <c r="NMM182" s="71"/>
      <c r="NMN182" s="72"/>
      <c r="NMO182" s="72"/>
      <c r="NMP182" s="72"/>
      <c r="NMQ182" s="72"/>
      <c r="NMR182" s="72"/>
      <c r="NMS182" s="72"/>
      <c r="NMT182" s="72"/>
      <c r="NMU182" s="72"/>
      <c r="NMV182" s="72"/>
      <c r="NMW182" s="71"/>
      <c r="NMX182" s="71"/>
      <c r="NMY182" s="71"/>
      <c r="NMZ182" s="71"/>
      <c r="NNA182" s="71"/>
      <c r="NNB182" s="71"/>
      <c r="NNC182" s="71"/>
      <c r="NND182" s="72"/>
      <c r="NNE182" s="72"/>
      <c r="NNF182" s="72"/>
      <c r="NNG182" s="72"/>
      <c r="NNH182" s="72"/>
      <c r="NNI182" s="72"/>
      <c r="NNJ182" s="72"/>
      <c r="NNK182" s="72"/>
      <c r="NNL182" s="72"/>
      <c r="NNM182" s="71"/>
      <c r="NNN182" s="71"/>
      <c r="NNO182" s="71"/>
      <c r="NNP182" s="71"/>
      <c r="NNQ182" s="71"/>
      <c r="NNR182" s="71"/>
      <c r="NNS182" s="71"/>
      <c r="NNT182" s="72"/>
      <c r="NNU182" s="72"/>
      <c r="NNV182" s="72"/>
      <c r="NNW182" s="72"/>
      <c r="NNX182" s="72"/>
      <c r="NNY182" s="72"/>
      <c r="NNZ182" s="72"/>
      <c r="NOA182" s="72"/>
      <c r="NOB182" s="72"/>
      <c r="NOC182" s="71"/>
      <c r="NOD182" s="71"/>
      <c r="NOE182" s="71"/>
      <c r="NOF182" s="71"/>
      <c r="NOG182" s="71"/>
      <c r="NOH182" s="71"/>
      <c r="NOI182" s="71"/>
      <c r="NOJ182" s="72"/>
      <c r="NOK182" s="72"/>
      <c r="NOL182" s="72"/>
      <c r="NOM182" s="72"/>
      <c r="NON182" s="72"/>
      <c r="NOO182" s="72"/>
      <c r="NOP182" s="72"/>
      <c r="NOQ182" s="72"/>
      <c r="NOR182" s="72"/>
      <c r="NOS182" s="71"/>
      <c r="NOT182" s="71"/>
      <c r="NOU182" s="71"/>
      <c r="NOV182" s="71"/>
      <c r="NOW182" s="71"/>
      <c r="NOX182" s="71"/>
      <c r="NOY182" s="71"/>
      <c r="NOZ182" s="72"/>
      <c r="NPA182" s="72"/>
      <c r="NPB182" s="72"/>
      <c r="NPC182" s="72"/>
      <c r="NPD182" s="72"/>
      <c r="NPE182" s="72"/>
      <c r="NPF182" s="72"/>
      <c r="NPG182" s="72"/>
      <c r="NPH182" s="72"/>
      <c r="NPI182" s="71"/>
      <c r="NPJ182" s="71"/>
      <c r="NPK182" s="71"/>
      <c r="NPL182" s="71"/>
      <c r="NPM182" s="71"/>
      <c r="NPN182" s="71"/>
      <c r="NPO182" s="71"/>
      <c r="NPP182" s="72"/>
      <c r="NPQ182" s="72"/>
      <c r="NPR182" s="72"/>
      <c r="NPS182" s="72"/>
      <c r="NPT182" s="72"/>
      <c r="NPU182" s="72"/>
      <c r="NPV182" s="72"/>
      <c r="NPW182" s="72"/>
      <c r="NPX182" s="72"/>
      <c r="NPY182" s="71"/>
      <c r="NPZ182" s="71"/>
      <c r="NQA182" s="71"/>
      <c r="NQB182" s="71"/>
      <c r="NQC182" s="71"/>
      <c r="NQD182" s="71"/>
      <c r="NQE182" s="71"/>
      <c r="NQF182" s="72"/>
      <c r="NQG182" s="72"/>
      <c r="NQH182" s="72"/>
      <c r="NQI182" s="72"/>
      <c r="NQJ182" s="72"/>
      <c r="NQK182" s="72"/>
      <c r="NQL182" s="72"/>
      <c r="NQM182" s="72"/>
      <c r="NQN182" s="72"/>
      <c r="NQO182" s="71"/>
      <c r="NQP182" s="71"/>
      <c r="NQQ182" s="71"/>
      <c r="NQR182" s="71"/>
      <c r="NQS182" s="71"/>
      <c r="NQT182" s="71"/>
      <c r="NQU182" s="71"/>
      <c r="NQV182" s="72"/>
      <c r="NQW182" s="72"/>
      <c r="NQX182" s="72"/>
      <c r="NQY182" s="72"/>
      <c r="NQZ182" s="72"/>
      <c r="NRA182" s="72"/>
      <c r="NRB182" s="72"/>
      <c r="NRC182" s="72"/>
      <c r="NRD182" s="72"/>
      <c r="NRE182" s="71"/>
      <c r="NRF182" s="71"/>
      <c r="NRG182" s="71"/>
      <c r="NRH182" s="71"/>
      <c r="NRI182" s="71"/>
      <c r="NRJ182" s="71"/>
      <c r="NRK182" s="71"/>
      <c r="NRL182" s="72"/>
      <c r="NRM182" s="72"/>
      <c r="NRN182" s="72"/>
      <c r="NRO182" s="72"/>
      <c r="NRP182" s="72"/>
      <c r="NRQ182" s="72"/>
      <c r="NRR182" s="72"/>
      <c r="NRS182" s="72"/>
      <c r="NRT182" s="72"/>
      <c r="NRU182" s="71"/>
      <c r="NRV182" s="71"/>
      <c r="NRW182" s="71"/>
      <c r="NRX182" s="71"/>
      <c r="NRY182" s="71"/>
      <c r="NRZ182" s="71"/>
      <c r="NSA182" s="71"/>
      <c r="NSB182" s="72"/>
      <c r="NSC182" s="72"/>
      <c r="NSD182" s="72"/>
      <c r="NSE182" s="72"/>
      <c r="NSF182" s="72"/>
      <c r="NSG182" s="72"/>
      <c r="NSH182" s="72"/>
      <c r="NSI182" s="72"/>
      <c r="NSJ182" s="72"/>
      <c r="NSK182" s="71"/>
      <c r="NSL182" s="71"/>
      <c r="NSM182" s="71"/>
      <c r="NSN182" s="71"/>
      <c r="NSO182" s="71"/>
      <c r="NSP182" s="71"/>
      <c r="NSQ182" s="71"/>
      <c r="NSR182" s="72"/>
      <c r="NSS182" s="72"/>
      <c r="NST182" s="72"/>
      <c r="NSU182" s="72"/>
      <c r="NSV182" s="72"/>
      <c r="NSW182" s="72"/>
      <c r="NSX182" s="72"/>
      <c r="NSY182" s="72"/>
      <c r="NSZ182" s="72"/>
      <c r="NTA182" s="71"/>
      <c r="NTB182" s="71"/>
      <c r="NTC182" s="71"/>
      <c r="NTD182" s="71"/>
      <c r="NTE182" s="71"/>
      <c r="NTF182" s="71"/>
      <c r="NTG182" s="71"/>
      <c r="NTH182" s="72"/>
      <c r="NTI182" s="72"/>
      <c r="NTJ182" s="72"/>
      <c r="NTK182" s="72"/>
      <c r="NTL182" s="72"/>
      <c r="NTM182" s="72"/>
      <c r="NTN182" s="72"/>
      <c r="NTO182" s="72"/>
      <c r="NTP182" s="72"/>
      <c r="NTQ182" s="71"/>
      <c r="NTR182" s="71"/>
      <c r="NTS182" s="71"/>
      <c r="NTT182" s="71"/>
      <c r="NTU182" s="71"/>
      <c r="NTV182" s="71"/>
      <c r="NTW182" s="71"/>
      <c r="NTX182" s="72"/>
      <c r="NTY182" s="72"/>
      <c r="NTZ182" s="72"/>
      <c r="NUA182" s="72"/>
      <c r="NUB182" s="72"/>
      <c r="NUC182" s="72"/>
      <c r="NUD182" s="72"/>
      <c r="NUE182" s="72"/>
      <c r="NUF182" s="72"/>
      <c r="NUG182" s="71"/>
      <c r="NUH182" s="71"/>
      <c r="NUI182" s="71"/>
      <c r="NUJ182" s="71"/>
      <c r="NUK182" s="71"/>
      <c r="NUL182" s="71"/>
      <c r="NUM182" s="71"/>
      <c r="NUN182" s="72"/>
      <c r="NUO182" s="72"/>
      <c r="NUP182" s="72"/>
      <c r="NUQ182" s="72"/>
      <c r="NUR182" s="72"/>
      <c r="NUS182" s="72"/>
      <c r="NUT182" s="72"/>
      <c r="NUU182" s="72"/>
      <c r="NUV182" s="72"/>
      <c r="NUW182" s="71"/>
      <c r="NUX182" s="71"/>
      <c r="NUY182" s="71"/>
      <c r="NUZ182" s="71"/>
      <c r="NVA182" s="71"/>
      <c r="NVB182" s="71"/>
      <c r="NVC182" s="71"/>
      <c r="NVD182" s="72"/>
      <c r="NVE182" s="72"/>
      <c r="NVF182" s="72"/>
      <c r="NVG182" s="72"/>
      <c r="NVH182" s="72"/>
      <c r="NVI182" s="72"/>
      <c r="NVJ182" s="72"/>
      <c r="NVK182" s="72"/>
      <c r="NVL182" s="72"/>
      <c r="NVM182" s="71"/>
      <c r="NVN182" s="71"/>
      <c r="NVO182" s="71"/>
      <c r="NVP182" s="71"/>
      <c r="NVQ182" s="71"/>
      <c r="NVR182" s="71"/>
      <c r="NVS182" s="71"/>
      <c r="NVT182" s="72"/>
      <c r="NVU182" s="72"/>
      <c r="NVV182" s="72"/>
      <c r="NVW182" s="72"/>
      <c r="NVX182" s="72"/>
      <c r="NVY182" s="72"/>
      <c r="NVZ182" s="72"/>
      <c r="NWA182" s="72"/>
      <c r="NWB182" s="72"/>
      <c r="NWC182" s="71"/>
      <c r="NWD182" s="71"/>
      <c r="NWE182" s="71"/>
      <c r="NWF182" s="71"/>
      <c r="NWG182" s="71"/>
      <c r="NWH182" s="71"/>
      <c r="NWI182" s="71"/>
      <c r="NWJ182" s="72"/>
      <c r="NWK182" s="72"/>
      <c r="NWL182" s="72"/>
      <c r="NWM182" s="72"/>
      <c r="NWN182" s="72"/>
      <c r="NWO182" s="72"/>
      <c r="NWP182" s="72"/>
      <c r="NWQ182" s="72"/>
      <c r="NWR182" s="72"/>
      <c r="NWS182" s="71"/>
      <c r="NWT182" s="71"/>
      <c r="NWU182" s="71"/>
      <c r="NWV182" s="71"/>
      <c r="NWW182" s="71"/>
      <c r="NWX182" s="71"/>
      <c r="NWY182" s="71"/>
      <c r="NWZ182" s="72"/>
      <c r="NXA182" s="72"/>
      <c r="NXB182" s="72"/>
      <c r="NXC182" s="72"/>
      <c r="NXD182" s="72"/>
      <c r="NXE182" s="72"/>
      <c r="NXF182" s="72"/>
      <c r="NXG182" s="72"/>
      <c r="NXH182" s="72"/>
      <c r="NXI182" s="71"/>
      <c r="NXJ182" s="71"/>
      <c r="NXK182" s="71"/>
      <c r="NXL182" s="71"/>
      <c r="NXM182" s="71"/>
      <c r="NXN182" s="71"/>
      <c r="NXO182" s="71"/>
      <c r="NXP182" s="72"/>
      <c r="NXQ182" s="72"/>
      <c r="NXR182" s="72"/>
      <c r="NXS182" s="72"/>
      <c r="NXT182" s="72"/>
      <c r="NXU182" s="72"/>
      <c r="NXV182" s="72"/>
      <c r="NXW182" s="72"/>
      <c r="NXX182" s="72"/>
      <c r="NXY182" s="71"/>
      <c r="NXZ182" s="71"/>
      <c r="NYA182" s="71"/>
      <c r="NYB182" s="71"/>
      <c r="NYC182" s="71"/>
      <c r="NYD182" s="71"/>
      <c r="NYE182" s="71"/>
      <c r="NYF182" s="72"/>
      <c r="NYG182" s="72"/>
      <c r="NYH182" s="72"/>
      <c r="NYI182" s="72"/>
      <c r="NYJ182" s="72"/>
      <c r="NYK182" s="72"/>
      <c r="NYL182" s="72"/>
      <c r="NYM182" s="72"/>
      <c r="NYN182" s="72"/>
      <c r="NYO182" s="71"/>
      <c r="NYP182" s="71"/>
      <c r="NYQ182" s="71"/>
      <c r="NYR182" s="71"/>
      <c r="NYS182" s="71"/>
      <c r="NYT182" s="71"/>
      <c r="NYU182" s="71"/>
      <c r="NYV182" s="72"/>
      <c r="NYW182" s="72"/>
      <c r="NYX182" s="72"/>
      <c r="NYY182" s="72"/>
      <c r="NYZ182" s="72"/>
      <c r="NZA182" s="72"/>
      <c r="NZB182" s="72"/>
      <c r="NZC182" s="72"/>
      <c r="NZD182" s="72"/>
      <c r="NZE182" s="71"/>
      <c r="NZF182" s="71"/>
      <c r="NZG182" s="71"/>
      <c r="NZH182" s="71"/>
      <c r="NZI182" s="71"/>
      <c r="NZJ182" s="71"/>
      <c r="NZK182" s="71"/>
      <c r="NZL182" s="72"/>
      <c r="NZM182" s="72"/>
      <c r="NZN182" s="72"/>
      <c r="NZO182" s="72"/>
      <c r="NZP182" s="72"/>
      <c r="NZQ182" s="72"/>
      <c r="NZR182" s="72"/>
      <c r="NZS182" s="72"/>
      <c r="NZT182" s="72"/>
      <c r="NZU182" s="71"/>
      <c r="NZV182" s="71"/>
      <c r="NZW182" s="71"/>
      <c r="NZX182" s="71"/>
      <c r="NZY182" s="71"/>
      <c r="NZZ182" s="71"/>
      <c r="OAA182" s="71"/>
      <c r="OAB182" s="72"/>
      <c r="OAC182" s="72"/>
      <c r="OAD182" s="72"/>
      <c r="OAE182" s="72"/>
      <c r="OAF182" s="72"/>
      <c r="OAG182" s="72"/>
      <c r="OAH182" s="72"/>
      <c r="OAI182" s="72"/>
      <c r="OAJ182" s="72"/>
      <c r="OAK182" s="71"/>
      <c r="OAL182" s="71"/>
      <c r="OAM182" s="71"/>
      <c r="OAN182" s="71"/>
      <c r="OAO182" s="71"/>
      <c r="OAP182" s="71"/>
      <c r="OAQ182" s="71"/>
      <c r="OAR182" s="72"/>
      <c r="OAS182" s="72"/>
      <c r="OAT182" s="72"/>
      <c r="OAU182" s="72"/>
      <c r="OAV182" s="72"/>
      <c r="OAW182" s="72"/>
      <c r="OAX182" s="72"/>
      <c r="OAY182" s="72"/>
      <c r="OAZ182" s="72"/>
      <c r="OBA182" s="71"/>
      <c r="OBB182" s="71"/>
      <c r="OBC182" s="71"/>
      <c r="OBD182" s="71"/>
      <c r="OBE182" s="71"/>
      <c r="OBF182" s="71"/>
      <c r="OBG182" s="71"/>
      <c r="OBH182" s="72"/>
      <c r="OBI182" s="72"/>
      <c r="OBJ182" s="72"/>
      <c r="OBK182" s="72"/>
      <c r="OBL182" s="72"/>
      <c r="OBM182" s="72"/>
      <c r="OBN182" s="72"/>
      <c r="OBO182" s="72"/>
      <c r="OBP182" s="72"/>
      <c r="OBQ182" s="71"/>
      <c r="OBR182" s="71"/>
      <c r="OBS182" s="71"/>
      <c r="OBT182" s="71"/>
      <c r="OBU182" s="71"/>
      <c r="OBV182" s="71"/>
      <c r="OBW182" s="71"/>
      <c r="OBX182" s="72"/>
      <c r="OBY182" s="72"/>
      <c r="OBZ182" s="72"/>
      <c r="OCA182" s="72"/>
      <c r="OCB182" s="72"/>
      <c r="OCC182" s="72"/>
      <c r="OCD182" s="72"/>
      <c r="OCE182" s="72"/>
      <c r="OCF182" s="72"/>
      <c r="OCG182" s="71"/>
      <c r="OCH182" s="71"/>
      <c r="OCI182" s="71"/>
      <c r="OCJ182" s="71"/>
      <c r="OCK182" s="71"/>
      <c r="OCL182" s="71"/>
      <c r="OCM182" s="71"/>
      <c r="OCN182" s="72"/>
      <c r="OCO182" s="72"/>
      <c r="OCP182" s="72"/>
      <c r="OCQ182" s="72"/>
      <c r="OCR182" s="72"/>
      <c r="OCS182" s="72"/>
      <c r="OCT182" s="72"/>
      <c r="OCU182" s="72"/>
      <c r="OCV182" s="72"/>
      <c r="OCW182" s="71"/>
      <c r="OCX182" s="71"/>
      <c r="OCY182" s="71"/>
      <c r="OCZ182" s="71"/>
      <c r="ODA182" s="71"/>
      <c r="ODB182" s="71"/>
      <c r="ODC182" s="71"/>
      <c r="ODD182" s="72"/>
      <c r="ODE182" s="72"/>
      <c r="ODF182" s="72"/>
      <c r="ODG182" s="72"/>
      <c r="ODH182" s="72"/>
      <c r="ODI182" s="72"/>
      <c r="ODJ182" s="72"/>
      <c r="ODK182" s="72"/>
      <c r="ODL182" s="72"/>
      <c r="ODM182" s="71"/>
      <c r="ODN182" s="71"/>
      <c r="ODO182" s="71"/>
      <c r="ODP182" s="71"/>
      <c r="ODQ182" s="71"/>
      <c r="ODR182" s="71"/>
      <c r="ODS182" s="71"/>
      <c r="ODT182" s="72"/>
      <c r="ODU182" s="72"/>
      <c r="ODV182" s="72"/>
      <c r="ODW182" s="72"/>
      <c r="ODX182" s="72"/>
      <c r="ODY182" s="72"/>
      <c r="ODZ182" s="72"/>
      <c r="OEA182" s="72"/>
      <c r="OEB182" s="72"/>
      <c r="OEC182" s="71"/>
      <c r="OED182" s="71"/>
      <c r="OEE182" s="71"/>
      <c r="OEF182" s="71"/>
      <c r="OEG182" s="71"/>
      <c r="OEH182" s="71"/>
      <c r="OEI182" s="71"/>
      <c r="OEJ182" s="72"/>
      <c r="OEK182" s="72"/>
      <c r="OEL182" s="72"/>
      <c r="OEM182" s="72"/>
      <c r="OEN182" s="72"/>
      <c r="OEO182" s="72"/>
      <c r="OEP182" s="72"/>
      <c r="OEQ182" s="72"/>
      <c r="OER182" s="72"/>
      <c r="OES182" s="71"/>
      <c r="OET182" s="71"/>
      <c r="OEU182" s="71"/>
      <c r="OEV182" s="71"/>
      <c r="OEW182" s="71"/>
      <c r="OEX182" s="71"/>
      <c r="OEY182" s="71"/>
      <c r="OEZ182" s="72"/>
      <c r="OFA182" s="72"/>
      <c r="OFB182" s="72"/>
      <c r="OFC182" s="72"/>
      <c r="OFD182" s="72"/>
      <c r="OFE182" s="72"/>
      <c r="OFF182" s="72"/>
      <c r="OFG182" s="72"/>
      <c r="OFH182" s="72"/>
      <c r="OFI182" s="71"/>
      <c r="OFJ182" s="71"/>
      <c r="OFK182" s="71"/>
      <c r="OFL182" s="71"/>
      <c r="OFM182" s="71"/>
      <c r="OFN182" s="71"/>
      <c r="OFO182" s="71"/>
      <c r="OFP182" s="72"/>
      <c r="OFQ182" s="72"/>
      <c r="OFR182" s="72"/>
      <c r="OFS182" s="72"/>
      <c r="OFT182" s="72"/>
      <c r="OFU182" s="72"/>
      <c r="OFV182" s="72"/>
      <c r="OFW182" s="72"/>
      <c r="OFX182" s="72"/>
      <c r="OFY182" s="71"/>
      <c r="OFZ182" s="71"/>
      <c r="OGA182" s="71"/>
      <c r="OGB182" s="71"/>
      <c r="OGC182" s="71"/>
      <c r="OGD182" s="71"/>
      <c r="OGE182" s="71"/>
      <c r="OGF182" s="72"/>
      <c r="OGG182" s="72"/>
      <c r="OGH182" s="72"/>
      <c r="OGI182" s="72"/>
      <c r="OGJ182" s="72"/>
      <c r="OGK182" s="72"/>
      <c r="OGL182" s="72"/>
      <c r="OGM182" s="72"/>
      <c r="OGN182" s="72"/>
      <c r="OGO182" s="71"/>
      <c r="OGP182" s="71"/>
      <c r="OGQ182" s="71"/>
      <c r="OGR182" s="71"/>
      <c r="OGS182" s="71"/>
      <c r="OGT182" s="71"/>
      <c r="OGU182" s="71"/>
      <c r="OGV182" s="72"/>
      <c r="OGW182" s="72"/>
      <c r="OGX182" s="72"/>
      <c r="OGY182" s="72"/>
      <c r="OGZ182" s="72"/>
      <c r="OHA182" s="72"/>
      <c r="OHB182" s="72"/>
      <c r="OHC182" s="72"/>
      <c r="OHD182" s="72"/>
      <c r="OHE182" s="71"/>
      <c r="OHF182" s="71"/>
      <c r="OHG182" s="71"/>
      <c r="OHH182" s="71"/>
      <c r="OHI182" s="71"/>
      <c r="OHJ182" s="71"/>
      <c r="OHK182" s="71"/>
      <c r="OHL182" s="72"/>
      <c r="OHM182" s="72"/>
      <c r="OHN182" s="72"/>
      <c r="OHO182" s="72"/>
      <c r="OHP182" s="72"/>
      <c r="OHQ182" s="72"/>
      <c r="OHR182" s="72"/>
      <c r="OHS182" s="72"/>
      <c r="OHT182" s="72"/>
      <c r="OHU182" s="71"/>
      <c r="OHV182" s="71"/>
      <c r="OHW182" s="71"/>
      <c r="OHX182" s="71"/>
      <c r="OHY182" s="71"/>
      <c r="OHZ182" s="71"/>
      <c r="OIA182" s="71"/>
      <c r="OIB182" s="72"/>
      <c r="OIC182" s="72"/>
      <c r="OID182" s="72"/>
      <c r="OIE182" s="72"/>
      <c r="OIF182" s="72"/>
      <c r="OIG182" s="72"/>
      <c r="OIH182" s="72"/>
      <c r="OII182" s="72"/>
      <c r="OIJ182" s="72"/>
      <c r="OIK182" s="71"/>
      <c r="OIL182" s="71"/>
      <c r="OIM182" s="71"/>
      <c r="OIN182" s="71"/>
      <c r="OIO182" s="71"/>
      <c r="OIP182" s="71"/>
      <c r="OIQ182" s="71"/>
      <c r="OIR182" s="72"/>
      <c r="OIS182" s="72"/>
      <c r="OIT182" s="72"/>
      <c r="OIU182" s="72"/>
      <c r="OIV182" s="72"/>
      <c r="OIW182" s="72"/>
      <c r="OIX182" s="72"/>
      <c r="OIY182" s="72"/>
      <c r="OIZ182" s="72"/>
      <c r="OJA182" s="71"/>
      <c r="OJB182" s="71"/>
      <c r="OJC182" s="71"/>
      <c r="OJD182" s="71"/>
      <c r="OJE182" s="71"/>
      <c r="OJF182" s="71"/>
      <c r="OJG182" s="71"/>
      <c r="OJH182" s="72"/>
      <c r="OJI182" s="72"/>
      <c r="OJJ182" s="72"/>
      <c r="OJK182" s="72"/>
      <c r="OJL182" s="72"/>
      <c r="OJM182" s="72"/>
      <c r="OJN182" s="72"/>
      <c r="OJO182" s="72"/>
      <c r="OJP182" s="72"/>
      <c r="OJQ182" s="71"/>
      <c r="OJR182" s="71"/>
      <c r="OJS182" s="71"/>
      <c r="OJT182" s="71"/>
      <c r="OJU182" s="71"/>
      <c r="OJV182" s="71"/>
      <c r="OJW182" s="71"/>
      <c r="OJX182" s="72"/>
      <c r="OJY182" s="72"/>
      <c r="OJZ182" s="72"/>
      <c r="OKA182" s="72"/>
      <c r="OKB182" s="72"/>
      <c r="OKC182" s="72"/>
      <c r="OKD182" s="72"/>
      <c r="OKE182" s="72"/>
      <c r="OKF182" s="72"/>
      <c r="OKG182" s="71"/>
      <c r="OKH182" s="71"/>
      <c r="OKI182" s="71"/>
      <c r="OKJ182" s="71"/>
      <c r="OKK182" s="71"/>
      <c r="OKL182" s="71"/>
      <c r="OKM182" s="71"/>
      <c r="OKN182" s="72"/>
      <c r="OKO182" s="72"/>
      <c r="OKP182" s="72"/>
      <c r="OKQ182" s="72"/>
      <c r="OKR182" s="72"/>
      <c r="OKS182" s="72"/>
      <c r="OKT182" s="72"/>
      <c r="OKU182" s="72"/>
      <c r="OKV182" s="72"/>
      <c r="OKW182" s="71"/>
      <c r="OKX182" s="71"/>
      <c r="OKY182" s="71"/>
      <c r="OKZ182" s="71"/>
      <c r="OLA182" s="71"/>
      <c r="OLB182" s="71"/>
      <c r="OLC182" s="71"/>
      <c r="OLD182" s="72"/>
      <c r="OLE182" s="72"/>
      <c r="OLF182" s="72"/>
      <c r="OLG182" s="72"/>
      <c r="OLH182" s="72"/>
      <c r="OLI182" s="72"/>
      <c r="OLJ182" s="72"/>
      <c r="OLK182" s="72"/>
      <c r="OLL182" s="72"/>
      <c r="OLM182" s="71"/>
      <c r="OLN182" s="71"/>
      <c r="OLO182" s="71"/>
      <c r="OLP182" s="71"/>
      <c r="OLQ182" s="71"/>
      <c r="OLR182" s="71"/>
      <c r="OLS182" s="71"/>
      <c r="OLT182" s="72"/>
      <c r="OLU182" s="72"/>
      <c r="OLV182" s="72"/>
      <c r="OLW182" s="72"/>
      <c r="OLX182" s="72"/>
      <c r="OLY182" s="72"/>
      <c r="OLZ182" s="72"/>
      <c r="OMA182" s="72"/>
      <c r="OMB182" s="72"/>
      <c r="OMC182" s="71"/>
      <c r="OMD182" s="71"/>
      <c r="OME182" s="71"/>
      <c r="OMF182" s="71"/>
      <c r="OMG182" s="71"/>
      <c r="OMH182" s="71"/>
      <c r="OMI182" s="71"/>
      <c r="OMJ182" s="72"/>
      <c r="OMK182" s="72"/>
      <c r="OML182" s="72"/>
      <c r="OMM182" s="72"/>
      <c r="OMN182" s="72"/>
      <c r="OMO182" s="72"/>
      <c r="OMP182" s="72"/>
      <c r="OMQ182" s="72"/>
      <c r="OMR182" s="72"/>
      <c r="OMS182" s="71"/>
      <c r="OMT182" s="71"/>
      <c r="OMU182" s="71"/>
      <c r="OMV182" s="71"/>
      <c r="OMW182" s="71"/>
      <c r="OMX182" s="71"/>
      <c r="OMY182" s="71"/>
      <c r="OMZ182" s="72"/>
      <c r="ONA182" s="72"/>
      <c r="ONB182" s="72"/>
      <c r="ONC182" s="72"/>
      <c r="OND182" s="72"/>
      <c r="ONE182" s="72"/>
      <c r="ONF182" s="72"/>
      <c r="ONG182" s="72"/>
      <c r="ONH182" s="72"/>
      <c r="ONI182" s="71"/>
      <c r="ONJ182" s="71"/>
      <c r="ONK182" s="71"/>
      <c r="ONL182" s="71"/>
      <c r="ONM182" s="71"/>
      <c r="ONN182" s="71"/>
      <c r="ONO182" s="71"/>
      <c r="ONP182" s="72"/>
      <c r="ONQ182" s="72"/>
      <c r="ONR182" s="72"/>
      <c r="ONS182" s="72"/>
      <c r="ONT182" s="72"/>
      <c r="ONU182" s="72"/>
      <c r="ONV182" s="72"/>
      <c r="ONW182" s="72"/>
      <c r="ONX182" s="72"/>
      <c r="ONY182" s="71"/>
      <c r="ONZ182" s="71"/>
      <c r="OOA182" s="71"/>
      <c r="OOB182" s="71"/>
      <c r="OOC182" s="71"/>
      <c r="OOD182" s="71"/>
      <c r="OOE182" s="71"/>
      <c r="OOF182" s="72"/>
      <c r="OOG182" s="72"/>
      <c r="OOH182" s="72"/>
      <c r="OOI182" s="72"/>
      <c r="OOJ182" s="72"/>
      <c r="OOK182" s="72"/>
      <c r="OOL182" s="72"/>
      <c r="OOM182" s="72"/>
      <c r="OON182" s="72"/>
      <c r="OOO182" s="71"/>
      <c r="OOP182" s="71"/>
      <c r="OOQ182" s="71"/>
      <c r="OOR182" s="71"/>
      <c r="OOS182" s="71"/>
      <c r="OOT182" s="71"/>
      <c r="OOU182" s="71"/>
      <c r="OOV182" s="72"/>
      <c r="OOW182" s="72"/>
      <c r="OOX182" s="72"/>
      <c r="OOY182" s="72"/>
      <c r="OOZ182" s="72"/>
      <c r="OPA182" s="72"/>
      <c r="OPB182" s="72"/>
      <c r="OPC182" s="72"/>
      <c r="OPD182" s="72"/>
      <c r="OPE182" s="71"/>
      <c r="OPF182" s="71"/>
      <c r="OPG182" s="71"/>
      <c r="OPH182" s="71"/>
      <c r="OPI182" s="71"/>
      <c r="OPJ182" s="71"/>
      <c r="OPK182" s="71"/>
      <c r="OPL182" s="72"/>
      <c r="OPM182" s="72"/>
      <c r="OPN182" s="72"/>
      <c r="OPO182" s="72"/>
      <c r="OPP182" s="72"/>
      <c r="OPQ182" s="72"/>
      <c r="OPR182" s="72"/>
      <c r="OPS182" s="72"/>
      <c r="OPT182" s="72"/>
      <c r="OPU182" s="71"/>
      <c r="OPV182" s="71"/>
      <c r="OPW182" s="71"/>
      <c r="OPX182" s="71"/>
      <c r="OPY182" s="71"/>
      <c r="OPZ182" s="71"/>
      <c r="OQA182" s="71"/>
      <c r="OQB182" s="72"/>
      <c r="OQC182" s="72"/>
      <c r="OQD182" s="72"/>
      <c r="OQE182" s="72"/>
      <c r="OQF182" s="72"/>
      <c r="OQG182" s="72"/>
      <c r="OQH182" s="72"/>
      <c r="OQI182" s="72"/>
      <c r="OQJ182" s="72"/>
      <c r="OQK182" s="71"/>
      <c r="OQL182" s="71"/>
      <c r="OQM182" s="71"/>
      <c r="OQN182" s="71"/>
      <c r="OQO182" s="71"/>
      <c r="OQP182" s="71"/>
      <c r="OQQ182" s="71"/>
      <c r="OQR182" s="72"/>
      <c r="OQS182" s="72"/>
      <c r="OQT182" s="72"/>
      <c r="OQU182" s="72"/>
      <c r="OQV182" s="72"/>
      <c r="OQW182" s="72"/>
      <c r="OQX182" s="72"/>
      <c r="OQY182" s="72"/>
      <c r="OQZ182" s="72"/>
      <c r="ORA182" s="71"/>
      <c r="ORB182" s="71"/>
      <c r="ORC182" s="71"/>
      <c r="ORD182" s="71"/>
      <c r="ORE182" s="71"/>
      <c r="ORF182" s="71"/>
      <c r="ORG182" s="71"/>
      <c r="ORH182" s="72"/>
      <c r="ORI182" s="72"/>
      <c r="ORJ182" s="72"/>
      <c r="ORK182" s="72"/>
      <c r="ORL182" s="72"/>
      <c r="ORM182" s="72"/>
      <c r="ORN182" s="72"/>
      <c r="ORO182" s="72"/>
      <c r="ORP182" s="72"/>
      <c r="ORQ182" s="71"/>
      <c r="ORR182" s="71"/>
      <c r="ORS182" s="71"/>
      <c r="ORT182" s="71"/>
      <c r="ORU182" s="71"/>
      <c r="ORV182" s="71"/>
      <c r="ORW182" s="71"/>
      <c r="ORX182" s="72"/>
      <c r="ORY182" s="72"/>
      <c r="ORZ182" s="72"/>
      <c r="OSA182" s="72"/>
      <c r="OSB182" s="72"/>
      <c r="OSC182" s="72"/>
      <c r="OSD182" s="72"/>
      <c r="OSE182" s="72"/>
      <c r="OSF182" s="72"/>
      <c r="OSG182" s="71"/>
      <c r="OSH182" s="71"/>
      <c r="OSI182" s="71"/>
      <c r="OSJ182" s="71"/>
      <c r="OSK182" s="71"/>
      <c r="OSL182" s="71"/>
      <c r="OSM182" s="71"/>
      <c r="OSN182" s="72"/>
      <c r="OSO182" s="72"/>
      <c r="OSP182" s="72"/>
      <c r="OSQ182" s="72"/>
      <c r="OSR182" s="72"/>
      <c r="OSS182" s="72"/>
      <c r="OST182" s="72"/>
      <c r="OSU182" s="72"/>
      <c r="OSV182" s="72"/>
      <c r="OSW182" s="71"/>
      <c r="OSX182" s="71"/>
      <c r="OSY182" s="71"/>
      <c r="OSZ182" s="71"/>
      <c r="OTA182" s="71"/>
      <c r="OTB182" s="71"/>
      <c r="OTC182" s="71"/>
      <c r="OTD182" s="72"/>
      <c r="OTE182" s="72"/>
      <c r="OTF182" s="72"/>
      <c r="OTG182" s="72"/>
      <c r="OTH182" s="72"/>
      <c r="OTI182" s="72"/>
      <c r="OTJ182" s="72"/>
      <c r="OTK182" s="72"/>
      <c r="OTL182" s="72"/>
      <c r="OTM182" s="71"/>
      <c r="OTN182" s="71"/>
      <c r="OTO182" s="71"/>
      <c r="OTP182" s="71"/>
      <c r="OTQ182" s="71"/>
      <c r="OTR182" s="71"/>
      <c r="OTS182" s="71"/>
      <c r="OTT182" s="72"/>
      <c r="OTU182" s="72"/>
      <c r="OTV182" s="72"/>
      <c r="OTW182" s="72"/>
      <c r="OTX182" s="72"/>
      <c r="OTY182" s="72"/>
      <c r="OTZ182" s="72"/>
      <c r="OUA182" s="72"/>
      <c r="OUB182" s="72"/>
      <c r="OUC182" s="71"/>
      <c r="OUD182" s="71"/>
      <c r="OUE182" s="71"/>
      <c r="OUF182" s="71"/>
      <c r="OUG182" s="71"/>
      <c r="OUH182" s="71"/>
      <c r="OUI182" s="71"/>
      <c r="OUJ182" s="72"/>
      <c r="OUK182" s="72"/>
      <c r="OUL182" s="72"/>
      <c r="OUM182" s="72"/>
      <c r="OUN182" s="72"/>
      <c r="OUO182" s="72"/>
      <c r="OUP182" s="72"/>
      <c r="OUQ182" s="72"/>
      <c r="OUR182" s="72"/>
      <c r="OUS182" s="71"/>
      <c r="OUT182" s="71"/>
      <c r="OUU182" s="71"/>
      <c r="OUV182" s="71"/>
      <c r="OUW182" s="71"/>
      <c r="OUX182" s="71"/>
      <c r="OUY182" s="71"/>
      <c r="OUZ182" s="72"/>
      <c r="OVA182" s="72"/>
      <c r="OVB182" s="72"/>
      <c r="OVC182" s="72"/>
      <c r="OVD182" s="72"/>
      <c r="OVE182" s="72"/>
      <c r="OVF182" s="72"/>
      <c r="OVG182" s="72"/>
      <c r="OVH182" s="72"/>
      <c r="OVI182" s="71"/>
      <c r="OVJ182" s="71"/>
      <c r="OVK182" s="71"/>
      <c r="OVL182" s="71"/>
      <c r="OVM182" s="71"/>
      <c r="OVN182" s="71"/>
      <c r="OVO182" s="71"/>
      <c r="OVP182" s="72"/>
      <c r="OVQ182" s="72"/>
      <c r="OVR182" s="72"/>
      <c r="OVS182" s="72"/>
      <c r="OVT182" s="72"/>
      <c r="OVU182" s="72"/>
      <c r="OVV182" s="72"/>
      <c r="OVW182" s="72"/>
      <c r="OVX182" s="72"/>
      <c r="OVY182" s="71"/>
      <c r="OVZ182" s="71"/>
      <c r="OWA182" s="71"/>
      <c r="OWB182" s="71"/>
      <c r="OWC182" s="71"/>
      <c r="OWD182" s="71"/>
      <c r="OWE182" s="71"/>
      <c r="OWF182" s="72"/>
      <c r="OWG182" s="72"/>
      <c r="OWH182" s="72"/>
      <c r="OWI182" s="72"/>
      <c r="OWJ182" s="72"/>
      <c r="OWK182" s="72"/>
      <c r="OWL182" s="72"/>
      <c r="OWM182" s="72"/>
      <c r="OWN182" s="72"/>
      <c r="OWO182" s="71"/>
      <c r="OWP182" s="71"/>
      <c r="OWQ182" s="71"/>
      <c r="OWR182" s="71"/>
      <c r="OWS182" s="71"/>
      <c r="OWT182" s="71"/>
      <c r="OWU182" s="71"/>
      <c r="OWV182" s="72"/>
      <c r="OWW182" s="72"/>
      <c r="OWX182" s="72"/>
      <c r="OWY182" s="72"/>
      <c r="OWZ182" s="72"/>
      <c r="OXA182" s="72"/>
      <c r="OXB182" s="72"/>
      <c r="OXC182" s="72"/>
      <c r="OXD182" s="72"/>
      <c r="OXE182" s="71"/>
      <c r="OXF182" s="71"/>
      <c r="OXG182" s="71"/>
      <c r="OXH182" s="71"/>
      <c r="OXI182" s="71"/>
      <c r="OXJ182" s="71"/>
      <c r="OXK182" s="71"/>
      <c r="OXL182" s="72"/>
      <c r="OXM182" s="72"/>
      <c r="OXN182" s="72"/>
      <c r="OXO182" s="72"/>
      <c r="OXP182" s="72"/>
      <c r="OXQ182" s="72"/>
      <c r="OXR182" s="72"/>
      <c r="OXS182" s="72"/>
      <c r="OXT182" s="72"/>
      <c r="OXU182" s="71"/>
      <c r="OXV182" s="71"/>
      <c r="OXW182" s="71"/>
      <c r="OXX182" s="71"/>
      <c r="OXY182" s="71"/>
      <c r="OXZ182" s="71"/>
      <c r="OYA182" s="71"/>
      <c r="OYB182" s="72"/>
      <c r="OYC182" s="72"/>
      <c r="OYD182" s="72"/>
      <c r="OYE182" s="72"/>
      <c r="OYF182" s="72"/>
      <c r="OYG182" s="72"/>
      <c r="OYH182" s="72"/>
      <c r="OYI182" s="72"/>
      <c r="OYJ182" s="72"/>
      <c r="OYK182" s="71"/>
      <c r="OYL182" s="71"/>
      <c r="OYM182" s="71"/>
      <c r="OYN182" s="71"/>
      <c r="OYO182" s="71"/>
      <c r="OYP182" s="71"/>
      <c r="OYQ182" s="71"/>
      <c r="OYR182" s="72"/>
      <c r="OYS182" s="72"/>
      <c r="OYT182" s="72"/>
      <c r="OYU182" s="72"/>
      <c r="OYV182" s="72"/>
      <c r="OYW182" s="72"/>
      <c r="OYX182" s="72"/>
      <c r="OYY182" s="72"/>
      <c r="OYZ182" s="72"/>
      <c r="OZA182" s="71"/>
      <c r="OZB182" s="71"/>
      <c r="OZC182" s="71"/>
      <c r="OZD182" s="71"/>
      <c r="OZE182" s="71"/>
      <c r="OZF182" s="71"/>
      <c r="OZG182" s="71"/>
      <c r="OZH182" s="72"/>
      <c r="OZI182" s="72"/>
      <c r="OZJ182" s="72"/>
      <c r="OZK182" s="72"/>
      <c r="OZL182" s="72"/>
      <c r="OZM182" s="72"/>
      <c r="OZN182" s="72"/>
      <c r="OZO182" s="72"/>
      <c r="OZP182" s="72"/>
      <c r="OZQ182" s="71"/>
      <c r="OZR182" s="71"/>
      <c r="OZS182" s="71"/>
      <c r="OZT182" s="71"/>
      <c r="OZU182" s="71"/>
      <c r="OZV182" s="71"/>
      <c r="OZW182" s="71"/>
      <c r="OZX182" s="72"/>
      <c r="OZY182" s="72"/>
      <c r="OZZ182" s="72"/>
      <c r="PAA182" s="72"/>
      <c r="PAB182" s="72"/>
      <c r="PAC182" s="72"/>
      <c r="PAD182" s="72"/>
      <c r="PAE182" s="72"/>
      <c r="PAF182" s="72"/>
      <c r="PAG182" s="71"/>
      <c r="PAH182" s="71"/>
      <c r="PAI182" s="71"/>
      <c r="PAJ182" s="71"/>
      <c r="PAK182" s="71"/>
      <c r="PAL182" s="71"/>
      <c r="PAM182" s="71"/>
      <c r="PAN182" s="72"/>
      <c r="PAO182" s="72"/>
      <c r="PAP182" s="72"/>
      <c r="PAQ182" s="72"/>
      <c r="PAR182" s="72"/>
      <c r="PAS182" s="72"/>
      <c r="PAT182" s="72"/>
      <c r="PAU182" s="72"/>
      <c r="PAV182" s="72"/>
      <c r="PAW182" s="71"/>
      <c r="PAX182" s="71"/>
      <c r="PAY182" s="71"/>
      <c r="PAZ182" s="71"/>
      <c r="PBA182" s="71"/>
      <c r="PBB182" s="71"/>
      <c r="PBC182" s="71"/>
      <c r="PBD182" s="72"/>
      <c r="PBE182" s="72"/>
      <c r="PBF182" s="72"/>
      <c r="PBG182" s="72"/>
      <c r="PBH182" s="72"/>
      <c r="PBI182" s="72"/>
      <c r="PBJ182" s="72"/>
      <c r="PBK182" s="72"/>
      <c r="PBL182" s="72"/>
      <c r="PBM182" s="71"/>
      <c r="PBN182" s="71"/>
      <c r="PBO182" s="71"/>
      <c r="PBP182" s="71"/>
      <c r="PBQ182" s="71"/>
      <c r="PBR182" s="71"/>
      <c r="PBS182" s="71"/>
      <c r="PBT182" s="72"/>
      <c r="PBU182" s="72"/>
      <c r="PBV182" s="72"/>
      <c r="PBW182" s="72"/>
      <c r="PBX182" s="72"/>
      <c r="PBY182" s="72"/>
      <c r="PBZ182" s="72"/>
      <c r="PCA182" s="72"/>
      <c r="PCB182" s="72"/>
      <c r="PCC182" s="71"/>
      <c r="PCD182" s="71"/>
      <c r="PCE182" s="71"/>
      <c r="PCF182" s="71"/>
      <c r="PCG182" s="71"/>
      <c r="PCH182" s="71"/>
      <c r="PCI182" s="71"/>
      <c r="PCJ182" s="72"/>
      <c r="PCK182" s="72"/>
      <c r="PCL182" s="72"/>
      <c r="PCM182" s="72"/>
      <c r="PCN182" s="72"/>
      <c r="PCO182" s="72"/>
      <c r="PCP182" s="72"/>
      <c r="PCQ182" s="72"/>
      <c r="PCR182" s="72"/>
      <c r="PCS182" s="71"/>
      <c r="PCT182" s="71"/>
      <c r="PCU182" s="71"/>
      <c r="PCV182" s="71"/>
      <c r="PCW182" s="71"/>
      <c r="PCX182" s="71"/>
      <c r="PCY182" s="71"/>
      <c r="PCZ182" s="72"/>
      <c r="PDA182" s="72"/>
      <c r="PDB182" s="72"/>
      <c r="PDC182" s="72"/>
      <c r="PDD182" s="72"/>
      <c r="PDE182" s="72"/>
      <c r="PDF182" s="72"/>
      <c r="PDG182" s="72"/>
      <c r="PDH182" s="72"/>
      <c r="PDI182" s="71"/>
      <c r="PDJ182" s="71"/>
      <c r="PDK182" s="71"/>
      <c r="PDL182" s="71"/>
      <c r="PDM182" s="71"/>
      <c r="PDN182" s="71"/>
      <c r="PDO182" s="71"/>
      <c r="PDP182" s="72"/>
      <c r="PDQ182" s="72"/>
      <c r="PDR182" s="72"/>
      <c r="PDS182" s="72"/>
      <c r="PDT182" s="72"/>
      <c r="PDU182" s="72"/>
      <c r="PDV182" s="72"/>
      <c r="PDW182" s="72"/>
      <c r="PDX182" s="72"/>
      <c r="PDY182" s="71"/>
      <c r="PDZ182" s="71"/>
      <c r="PEA182" s="71"/>
      <c r="PEB182" s="71"/>
      <c r="PEC182" s="71"/>
      <c r="PED182" s="71"/>
      <c r="PEE182" s="71"/>
      <c r="PEF182" s="72"/>
      <c r="PEG182" s="72"/>
      <c r="PEH182" s="72"/>
      <c r="PEI182" s="72"/>
      <c r="PEJ182" s="72"/>
      <c r="PEK182" s="72"/>
      <c r="PEL182" s="72"/>
      <c r="PEM182" s="72"/>
      <c r="PEN182" s="72"/>
      <c r="PEO182" s="71"/>
      <c r="PEP182" s="71"/>
      <c r="PEQ182" s="71"/>
      <c r="PER182" s="71"/>
      <c r="PES182" s="71"/>
      <c r="PET182" s="71"/>
      <c r="PEU182" s="71"/>
      <c r="PEV182" s="72"/>
      <c r="PEW182" s="72"/>
      <c r="PEX182" s="72"/>
      <c r="PEY182" s="72"/>
      <c r="PEZ182" s="72"/>
      <c r="PFA182" s="72"/>
      <c r="PFB182" s="72"/>
      <c r="PFC182" s="72"/>
      <c r="PFD182" s="72"/>
      <c r="PFE182" s="71"/>
      <c r="PFF182" s="71"/>
      <c r="PFG182" s="71"/>
      <c r="PFH182" s="71"/>
      <c r="PFI182" s="71"/>
      <c r="PFJ182" s="71"/>
      <c r="PFK182" s="71"/>
      <c r="PFL182" s="72"/>
      <c r="PFM182" s="72"/>
      <c r="PFN182" s="72"/>
      <c r="PFO182" s="72"/>
      <c r="PFP182" s="72"/>
      <c r="PFQ182" s="72"/>
      <c r="PFR182" s="72"/>
      <c r="PFS182" s="72"/>
      <c r="PFT182" s="72"/>
      <c r="PFU182" s="71"/>
      <c r="PFV182" s="71"/>
      <c r="PFW182" s="71"/>
      <c r="PFX182" s="71"/>
      <c r="PFY182" s="71"/>
      <c r="PFZ182" s="71"/>
      <c r="PGA182" s="71"/>
      <c r="PGB182" s="72"/>
      <c r="PGC182" s="72"/>
      <c r="PGD182" s="72"/>
      <c r="PGE182" s="72"/>
      <c r="PGF182" s="72"/>
      <c r="PGG182" s="72"/>
      <c r="PGH182" s="72"/>
      <c r="PGI182" s="72"/>
      <c r="PGJ182" s="72"/>
      <c r="PGK182" s="71"/>
      <c r="PGL182" s="71"/>
      <c r="PGM182" s="71"/>
      <c r="PGN182" s="71"/>
      <c r="PGO182" s="71"/>
      <c r="PGP182" s="71"/>
      <c r="PGQ182" s="71"/>
      <c r="PGR182" s="72"/>
      <c r="PGS182" s="72"/>
      <c r="PGT182" s="72"/>
      <c r="PGU182" s="72"/>
      <c r="PGV182" s="72"/>
      <c r="PGW182" s="72"/>
      <c r="PGX182" s="72"/>
      <c r="PGY182" s="72"/>
      <c r="PGZ182" s="72"/>
      <c r="PHA182" s="71"/>
      <c r="PHB182" s="71"/>
      <c r="PHC182" s="71"/>
      <c r="PHD182" s="71"/>
      <c r="PHE182" s="71"/>
      <c r="PHF182" s="71"/>
      <c r="PHG182" s="71"/>
      <c r="PHH182" s="72"/>
      <c r="PHI182" s="72"/>
      <c r="PHJ182" s="72"/>
      <c r="PHK182" s="72"/>
      <c r="PHL182" s="72"/>
      <c r="PHM182" s="72"/>
      <c r="PHN182" s="72"/>
      <c r="PHO182" s="72"/>
      <c r="PHP182" s="72"/>
      <c r="PHQ182" s="71"/>
      <c r="PHR182" s="71"/>
      <c r="PHS182" s="71"/>
      <c r="PHT182" s="71"/>
      <c r="PHU182" s="71"/>
      <c r="PHV182" s="71"/>
      <c r="PHW182" s="71"/>
      <c r="PHX182" s="72"/>
      <c r="PHY182" s="72"/>
      <c r="PHZ182" s="72"/>
      <c r="PIA182" s="72"/>
      <c r="PIB182" s="72"/>
      <c r="PIC182" s="72"/>
      <c r="PID182" s="72"/>
      <c r="PIE182" s="72"/>
      <c r="PIF182" s="72"/>
      <c r="PIG182" s="71"/>
      <c r="PIH182" s="71"/>
      <c r="PII182" s="71"/>
      <c r="PIJ182" s="71"/>
      <c r="PIK182" s="71"/>
      <c r="PIL182" s="71"/>
      <c r="PIM182" s="71"/>
      <c r="PIN182" s="72"/>
      <c r="PIO182" s="72"/>
      <c r="PIP182" s="72"/>
      <c r="PIQ182" s="72"/>
      <c r="PIR182" s="72"/>
      <c r="PIS182" s="72"/>
      <c r="PIT182" s="72"/>
      <c r="PIU182" s="72"/>
      <c r="PIV182" s="72"/>
      <c r="PIW182" s="71"/>
      <c r="PIX182" s="71"/>
      <c r="PIY182" s="71"/>
      <c r="PIZ182" s="71"/>
      <c r="PJA182" s="71"/>
      <c r="PJB182" s="71"/>
      <c r="PJC182" s="71"/>
      <c r="PJD182" s="72"/>
      <c r="PJE182" s="72"/>
      <c r="PJF182" s="72"/>
      <c r="PJG182" s="72"/>
      <c r="PJH182" s="72"/>
      <c r="PJI182" s="72"/>
      <c r="PJJ182" s="72"/>
      <c r="PJK182" s="72"/>
      <c r="PJL182" s="72"/>
      <c r="PJM182" s="71"/>
      <c r="PJN182" s="71"/>
      <c r="PJO182" s="71"/>
      <c r="PJP182" s="71"/>
      <c r="PJQ182" s="71"/>
      <c r="PJR182" s="71"/>
      <c r="PJS182" s="71"/>
      <c r="PJT182" s="72"/>
      <c r="PJU182" s="72"/>
      <c r="PJV182" s="72"/>
      <c r="PJW182" s="72"/>
      <c r="PJX182" s="72"/>
      <c r="PJY182" s="72"/>
      <c r="PJZ182" s="72"/>
      <c r="PKA182" s="72"/>
      <c r="PKB182" s="72"/>
      <c r="PKC182" s="71"/>
      <c r="PKD182" s="71"/>
      <c r="PKE182" s="71"/>
      <c r="PKF182" s="71"/>
      <c r="PKG182" s="71"/>
      <c r="PKH182" s="71"/>
      <c r="PKI182" s="71"/>
      <c r="PKJ182" s="72"/>
      <c r="PKK182" s="72"/>
      <c r="PKL182" s="72"/>
      <c r="PKM182" s="72"/>
      <c r="PKN182" s="72"/>
      <c r="PKO182" s="72"/>
      <c r="PKP182" s="72"/>
      <c r="PKQ182" s="72"/>
      <c r="PKR182" s="72"/>
      <c r="PKS182" s="71"/>
      <c r="PKT182" s="71"/>
      <c r="PKU182" s="71"/>
      <c r="PKV182" s="71"/>
      <c r="PKW182" s="71"/>
      <c r="PKX182" s="71"/>
      <c r="PKY182" s="71"/>
      <c r="PKZ182" s="72"/>
      <c r="PLA182" s="72"/>
      <c r="PLB182" s="72"/>
      <c r="PLC182" s="72"/>
      <c r="PLD182" s="72"/>
      <c r="PLE182" s="72"/>
      <c r="PLF182" s="72"/>
      <c r="PLG182" s="72"/>
      <c r="PLH182" s="72"/>
      <c r="PLI182" s="71"/>
      <c r="PLJ182" s="71"/>
      <c r="PLK182" s="71"/>
      <c r="PLL182" s="71"/>
      <c r="PLM182" s="71"/>
      <c r="PLN182" s="71"/>
      <c r="PLO182" s="71"/>
      <c r="PLP182" s="72"/>
      <c r="PLQ182" s="72"/>
      <c r="PLR182" s="72"/>
      <c r="PLS182" s="72"/>
      <c r="PLT182" s="72"/>
      <c r="PLU182" s="72"/>
      <c r="PLV182" s="72"/>
      <c r="PLW182" s="72"/>
      <c r="PLX182" s="72"/>
      <c r="PLY182" s="71"/>
      <c r="PLZ182" s="71"/>
      <c r="PMA182" s="71"/>
      <c r="PMB182" s="71"/>
      <c r="PMC182" s="71"/>
      <c r="PMD182" s="71"/>
      <c r="PME182" s="71"/>
      <c r="PMF182" s="72"/>
      <c r="PMG182" s="72"/>
      <c r="PMH182" s="72"/>
      <c r="PMI182" s="72"/>
      <c r="PMJ182" s="72"/>
      <c r="PMK182" s="72"/>
      <c r="PML182" s="72"/>
      <c r="PMM182" s="72"/>
      <c r="PMN182" s="72"/>
      <c r="PMO182" s="71"/>
      <c r="PMP182" s="71"/>
      <c r="PMQ182" s="71"/>
      <c r="PMR182" s="71"/>
      <c r="PMS182" s="71"/>
      <c r="PMT182" s="71"/>
      <c r="PMU182" s="71"/>
      <c r="PMV182" s="72"/>
      <c r="PMW182" s="72"/>
      <c r="PMX182" s="72"/>
      <c r="PMY182" s="72"/>
      <c r="PMZ182" s="72"/>
      <c r="PNA182" s="72"/>
      <c r="PNB182" s="72"/>
      <c r="PNC182" s="72"/>
      <c r="PND182" s="72"/>
      <c r="PNE182" s="71"/>
      <c r="PNF182" s="71"/>
      <c r="PNG182" s="71"/>
      <c r="PNH182" s="71"/>
      <c r="PNI182" s="71"/>
      <c r="PNJ182" s="71"/>
      <c r="PNK182" s="71"/>
      <c r="PNL182" s="72"/>
      <c r="PNM182" s="72"/>
      <c r="PNN182" s="72"/>
      <c r="PNO182" s="72"/>
      <c r="PNP182" s="72"/>
      <c r="PNQ182" s="72"/>
      <c r="PNR182" s="72"/>
      <c r="PNS182" s="72"/>
      <c r="PNT182" s="72"/>
      <c r="PNU182" s="71"/>
      <c r="PNV182" s="71"/>
      <c r="PNW182" s="71"/>
      <c r="PNX182" s="71"/>
      <c r="PNY182" s="71"/>
      <c r="PNZ182" s="71"/>
      <c r="POA182" s="71"/>
      <c r="POB182" s="72"/>
      <c r="POC182" s="72"/>
      <c r="POD182" s="72"/>
      <c r="POE182" s="72"/>
      <c r="POF182" s="72"/>
      <c r="POG182" s="72"/>
      <c r="POH182" s="72"/>
      <c r="POI182" s="72"/>
      <c r="POJ182" s="72"/>
      <c r="POK182" s="71"/>
      <c r="POL182" s="71"/>
      <c r="POM182" s="71"/>
      <c r="PON182" s="71"/>
      <c r="POO182" s="71"/>
      <c r="POP182" s="71"/>
      <c r="POQ182" s="71"/>
      <c r="POR182" s="72"/>
      <c r="POS182" s="72"/>
      <c r="POT182" s="72"/>
      <c r="POU182" s="72"/>
      <c r="POV182" s="72"/>
      <c r="POW182" s="72"/>
      <c r="POX182" s="72"/>
      <c r="POY182" s="72"/>
      <c r="POZ182" s="72"/>
      <c r="PPA182" s="71"/>
      <c r="PPB182" s="71"/>
      <c r="PPC182" s="71"/>
      <c r="PPD182" s="71"/>
      <c r="PPE182" s="71"/>
      <c r="PPF182" s="71"/>
      <c r="PPG182" s="71"/>
      <c r="PPH182" s="72"/>
      <c r="PPI182" s="72"/>
      <c r="PPJ182" s="72"/>
      <c r="PPK182" s="72"/>
      <c r="PPL182" s="72"/>
      <c r="PPM182" s="72"/>
      <c r="PPN182" s="72"/>
      <c r="PPO182" s="72"/>
      <c r="PPP182" s="72"/>
      <c r="PPQ182" s="71"/>
      <c r="PPR182" s="71"/>
      <c r="PPS182" s="71"/>
      <c r="PPT182" s="71"/>
      <c r="PPU182" s="71"/>
      <c r="PPV182" s="71"/>
      <c r="PPW182" s="71"/>
      <c r="PPX182" s="72"/>
      <c r="PPY182" s="72"/>
      <c r="PPZ182" s="72"/>
      <c r="PQA182" s="72"/>
      <c r="PQB182" s="72"/>
      <c r="PQC182" s="72"/>
      <c r="PQD182" s="72"/>
      <c r="PQE182" s="72"/>
      <c r="PQF182" s="72"/>
      <c r="PQG182" s="71"/>
      <c r="PQH182" s="71"/>
      <c r="PQI182" s="71"/>
      <c r="PQJ182" s="71"/>
      <c r="PQK182" s="71"/>
      <c r="PQL182" s="71"/>
      <c r="PQM182" s="71"/>
      <c r="PQN182" s="72"/>
      <c r="PQO182" s="72"/>
      <c r="PQP182" s="72"/>
      <c r="PQQ182" s="72"/>
      <c r="PQR182" s="72"/>
      <c r="PQS182" s="72"/>
      <c r="PQT182" s="72"/>
      <c r="PQU182" s="72"/>
      <c r="PQV182" s="72"/>
      <c r="PQW182" s="71"/>
      <c r="PQX182" s="71"/>
      <c r="PQY182" s="71"/>
      <c r="PQZ182" s="71"/>
      <c r="PRA182" s="71"/>
      <c r="PRB182" s="71"/>
      <c r="PRC182" s="71"/>
      <c r="PRD182" s="72"/>
      <c r="PRE182" s="72"/>
      <c r="PRF182" s="72"/>
      <c r="PRG182" s="72"/>
      <c r="PRH182" s="72"/>
      <c r="PRI182" s="72"/>
      <c r="PRJ182" s="72"/>
      <c r="PRK182" s="72"/>
      <c r="PRL182" s="72"/>
      <c r="PRM182" s="71"/>
      <c r="PRN182" s="71"/>
      <c r="PRO182" s="71"/>
      <c r="PRP182" s="71"/>
      <c r="PRQ182" s="71"/>
      <c r="PRR182" s="71"/>
      <c r="PRS182" s="71"/>
      <c r="PRT182" s="72"/>
      <c r="PRU182" s="72"/>
      <c r="PRV182" s="72"/>
      <c r="PRW182" s="72"/>
      <c r="PRX182" s="72"/>
      <c r="PRY182" s="72"/>
      <c r="PRZ182" s="72"/>
      <c r="PSA182" s="72"/>
      <c r="PSB182" s="72"/>
      <c r="PSC182" s="71"/>
      <c r="PSD182" s="71"/>
      <c r="PSE182" s="71"/>
      <c r="PSF182" s="71"/>
      <c r="PSG182" s="71"/>
      <c r="PSH182" s="71"/>
      <c r="PSI182" s="71"/>
      <c r="PSJ182" s="72"/>
      <c r="PSK182" s="72"/>
      <c r="PSL182" s="72"/>
      <c r="PSM182" s="72"/>
      <c r="PSN182" s="72"/>
      <c r="PSO182" s="72"/>
      <c r="PSP182" s="72"/>
      <c r="PSQ182" s="72"/>
      <c r="PSR182" s="72"/>
      <c r="PSS182" s="71"/>
      <c r="PST182" s="71"/>
      <c r="PSU182" s="71"/>
      <c r="PSV182" s="71"/>
      <c r="PSW182" s="71"/>
      <c r="PSX182" s="71"/>
      <c r="PSY182" s="71"/>
      <c r="PSZ182" s="72"/>
      <c r="PTA182" s="72"/>
      <c r="PTB182" s="72"/>
      <c r="PTC182" s="72"/>
      <c r="PTD182" s="72"/>
      <c r="PTE182" s="72"/>
      <c r="PTF182" s="72"/>
      <c r="PTG182" s="72"/>
      <c r="PTH182" s="72"/>
      <c r="PTI182" s="71"/>
      <c r="PTJ182" s="71"/>
      <c r="PTK182" s="71"/>
      <c r="PTL182" s="71"/>
      <c r="PTM182" s="71"/>
      <c r="PTN182" s="71"/>
      <c r="PTO182" s="71"/>
      <c r="PTP182" s="72"/>
      <c r="PTQ182" s="72"/>
      <c r="PTR182" s="72"/>
      <c r="PTS182" s="72"/>
      <c r="PTT182" s="72"/>
      <c r="PTU182" s="72"/>
      <c r="PTV182" s="72"/>
      <c r="PTW182" s="72"/>
      <c r="PTX182" s="72"/>
      <c r="PTY182" s="71"/>
      <c r="PTZ182" s="71"/>
      <c r="PUA182" s="71"/>
      <c r="PUB182" s="71"/>
      <c r="PUC182" s="71"/>
      <c r="PUD182" s="71"/>
      <c r="PUE182" s="71"/>
      <c r="PUF182" s="72"/>
      <c r="PUG182" s="72"/>
      <c r="PUH182" s="72"/>
      <c r="PUI182" s="72"/>
      <c r="PUJ182" s="72"/>
      <c r="PUK182" s="72"/>
      <c r="PUL182" s="72"/>
      <c r="PUM182" s="72"/>
      <c r="PUN182" s="72"/>
      <c r="PUO182" s="71"/>
      <c r="PUP182" s="71"/>
      <c r="PUQ182" s="71"/>
      <c r="PUR182" s="71"/>
      <c r="PUS182" s="71"/>
      <c r="PUT182" s="71"/>
      <c r="PUU182" s="71"/>
      <c r="PUV182" s="72"/>
      <c r="PUW182" s="72"/>
      <c r="PUX182" s="72"/>
      <c r="PUY182" s="72"/>
      <c r="PUZ182" s="72"/>
      <c r="PVA182" s="72"/>
      <c r="PVB182" s="72"/>
      <c r="PVC182" s="72"/>
      <c r="PVD182" s="72"/>
      <c r="PVE182" s="71"/>
      <c r="PVF182" s="71"/>
      <c r="PVG182" s="71"/>
      <c r="PVH182" s="71"/>
      <c r="PVI182" s="71"/>
      <c r="PVJ182" s="71"/>
      <c r="PVK182" s="71"/>
      <c r="PVL182" s="72"/>
      <c r="PVM182" s="72"/>
      <c r="PVN182" s="72"/>
      <c r="PVO182" s="72"/>
      <c r="PVP182" s="72"/>
      <c r="PVQ182" s="72"/>
      <c r="PVR182" s="72"/>
      <c r="PVS182" s="72"/>
      <c r="PVT182" s="72"/>
      <c r="PVU182" s="71"/>
      <c r="PVV182" s="71"/>
      <c r="PVW182" s="71"/>
      <c r="PVX182" s="71"/>
      <c r="PVY182" s="71"/>
      <c r="PVZ182" s="71"/>
      <c r="PWA182" s="71"/>
      <c r="PWB182" s="72"/>
      <c r="PWC182" s="72"/>
      <c r="PWD182" s="72"/>
      <c r="PWE182" s="72"/>
      <c r="PWF182" s="72"/>
      <c r="PWG182" s="72"/>
      <c r="PWH182" s="72"/>
      <c r="PWI182" s="72"/>
      <c r="PWJ182" s="72"/>
      <c r="PWK182" s="71"/>
      <c r="PWL182" s="71"/>
      <c r="PWM182" s="71"/>
      <c r="PWN182" s="71"/>
      <c r="PWO182" s="71"/>
      <c r="PWP182" s="71"/>
      <c r="PWQ182" s="71"/>
      <c r="PWR182" s="72"/>
      <c r="PWS182" s="72"/>
      <c r="PWT182" s="72"/>
      <c r="PWU182" s="72"/>
      <c r="PWV182" s="72"/>
      <c r="PWW182" s="72"/>
      <c r="PWX182" s="72"/>
      <c r="PWY182" s="72"/>
      <c r="PWZ182" s="72"/>
      <c r="PXA182" s="71"/>
      <c r="PXB182" s="71"/>
      <c r="PXC182" s="71"/>
      <c r="PXD182" s="71"/>
      <c r="PXE182" s="71"/>
      <c r="PXF182" s="71"/>
      <c r="PXG182" s="71"/>
      <c r="PXH182" s="72"/>
      <c r="PXI182" s="72"/>
      <c r="PXJ182" s="72"/>
      <c r="PXK182" s="72"/>
      <c r="PXL182" s="72"/>
      <c r="PXM182" s="72"/>
      <c r="PXN182" s="72"/>
      <c r="PXO182" s="72"/>
      <c r="PXP182" s="72"/>
      <c r="PXQ182" s="71"/>
      <c r="PXR182" s="71"/>
      <c r="PXS182" s="71"/>
      <c r="PXT182" s="71"/>
      <c r="PXU182" s="71"/>
      <c r="PXV182" s="71"/>
      <c r="PXW182" s="71"/>
      <c r="PXX182" s="72"/>
      <c r="PXY182" s="72"/>
      <c r="PXZ182" s="72"/>
      <c r="PYA182" s="72"/>
      <c r="PYB182" s="72"/>
      <c r="PYC182" s="72"/>
      <c r="PYD182" s="72"/>
      <c r="PYE182" s="72"/>
      <c r="PYF182" s="72"/>
      <c r="PYG182" s="71"/>
      <c r="PYH182" s="71"/>
      <c r="PYI182" s="71"/>
      <c r="PYJ182" s="71"/>
      <c r="PYK182" s="71"/>
      <c r="PYL182" s="71"/>
      <c r="PYM182" s="71"/>
      <c r="PYN182" s="72"/>
      <c r="PYO182" s="72"/>
      <c r="PYP182" s="72"/>
      <c r="PYQ182" s="72"/>
      <c r="PYR182" s="72"/>
      <c r="PYS182" s="72"/>
      <c r="PYT182" s="72"/>
      <c r="PYU182" s="72"/>
      <c r="PYV182" s="72"/>
      <c r="PYW182" s="71"/>
      <c r="PYX182" s="71"/>
      <c r="PYY182" s="71"/>
      <c r="PYZ182" s="71"/>
      <c r="PZA182" s="71"/>
      <c r="PZB182" s="71"/>
      <c r="PZC182" s="71"/>
      <c r="PZD182" s="72"/>
      <c r="PZE182" s="72"/>
      <c r="PZF182" s="72"/>
      <c r="PZG182" s="72"/>
      <c r="PZH182" s="72"/>
      <c r="PZI182" s="72"/>
      <c r="PZJ182" s="72"/>
      <c r="PZK182" s="72"/>
      <c r="PZL182" s="72"/>
      <c r="PZM182" s="71"/>
      <c r="PZN182" s="71"/>
      <c r="PZO182" s="71"/>
      <c r="PZP182" s="71"/>
      <c r="PZQ182" s="71"/>
      <c r="PZR182" s="71"/>
      <c r="PZS182" s="71"/>
      <c r="PZT182" s="72"/>
      <c r="PZU182" s="72"/>
      <c r="PZV182" s="72"/>
      <c r="PZW182" s="72"/>
      <c r="PZX182" s="72"/>
      <c r="PZY182" s="72"/>
      <c r="PZZ182" s="72"/>
      <c r="QAA182" s="72"/>
      <c r="QAB182" s="72"/>
      <c r="QAC182" s="71"/>
      <c r="QAD182" s="71"/>
      <c r="QAE182" s="71"/>
      <c r="QAF182" s="71"/>
      <c r="QAG182" s="71"/>
      <c r="QAH182" s="71"/>
      <c r="QAI182" s="71"/>
      <c r="QAJ182" s="72"/>
      <c r="QAK182" s="72"/>
      <c r="QAL182" s="72"/>
      <c r="QAM182" s="72"/>
      <c r="QAN182" s="72"/>
      <c r="QAO182" s="72"/>
      <c r="QAP182" s="72"/>
      <c r="QAQ182" s="72"/>
      <c r="QAR182" s="72"/>
      <c r="QAS182" s="71"/>
      <c r="QAT182" s="71"/>
      <c r="QAU182" s="71"/>
      <c r="QAV182" s="71"/>
      <c r="QAW182" s="71"/>
      <c r="QAX182" s="71"/>
      <c r="QAY182" s="71"/>
      <c r="QAZ182" s="72"/>
      <c r="QBA182" s="72"/>
      <c r="QBB182" s="72"/>
      <c r="QBC182" s="72"/>
      <c r="QBD182" s="72"/>
      <c r="QBE182" s="72"/>
      <c r="QBF182" s="72"/>
      <c r="QBG182" s="72"/>
      <c r="QBH182" s="72"/>
      <c r="QBI182" s="71"/>
      <c r="QBJ182" s="71"/>
      <c r="QBK182" s="71"/>
      <c r="QBL182" s="71"/>
      <c r="QBM182" s="71"/>
      <c r="QBN182" s="71"/>
      <c r="QBO182" s="71"/>
      <c r="QBP182" s="72"/>
      <c r="QBQ182" s="72"/>
      <c r="QBR182" s="72"/>
      <c r="QBS182" s="72"/>
      <c r="QBT182" s="72"/>
      <c r="QBU182" s="72"/>
      <c r="QBV182" s="72"/>
      <c r="QBW182" s="72"/>
      <c r="QBX182" s="72"/>
      <c r="QBY182" s="71"/>
      <c r="QBZ182" s="71"/>
      <c r="QCA182" s="71"/>
      <c r="QCB182" s="71"/>
      <c r="QCC182" s="71"/>
      <c r="QCD182" s="71"/>
      <c r="QCE182" s="71"/>
      <c r="QCF182" s="72"/>
      <c r="QCG182" s="72"/>
      <c r="QCH182" s="72"/>
      <c r="QCI182" s="72"/>
      <c r="QCJ182" s="72"/>
      <c r="QCK182" s="72"/>
      <c r="QCL182" s="72"/>
      <c r="QCM182" s="72"/>
      <c r="QCN182" s="72"/>
      <c r="QCO182" s="71"/>
      <c r="QCP182" s="71"/>
      <c r="QCQ182" s="71"/>
      <c r="QCR182" s="71"/>
      <c r="QCS182" s="71"/>
      <c r="QCT182" s="71"/>
      <c r="QCU182" s="71"/>
      <c r="QCV182" s="72"/>
      <c r="QCW182" s="72"/>
      <c r="QCX182" s="72"/>
      <c r="QCY182" s="72"/>
      <c r="QCZ182" s="72"/>
      <c r="QDA182" s="72"/>
      <c r="QDB182" s="72"/>
      <c r="QDC182" s="72"/>
      <c r="QDD182" s="72"/>
      <c r="QDE182" s="71"/>
      <c r="QDF182" s="71"/>
      <c r="QDG182" s="71"/>
      <c r="QDH182" s="71"/>
      <c r="QDI182" s="71"/>
      <c r="QDJ182" s="71"/>
      <c r="QDK182" s="71"/>
      <c r="QDL182" s="72"/>
      <c r="QDM182" s="72"/>
      <c r="QDN182" s="72"/>
      <c r="QDO182" s="72"/>
      <c r="QDP182" s="72"/>
      <c r="QDQ182" s="72"/>
      <c r="QDR182" s="72"/>
      <c r="QDS182" s="72"/>
      <c r="QDT182" s="72"/>
      <c r="QDU182" s="71"/>
      <c r="QDV182" s="71"/>
      <c r="QDW182" s="71"/>
      <c r="QDX182" s="71"/>
      <c r="QDY182" s="71"/>
      <c r="QDZ182" s="71"/>
      <c r="QEA182" s="71"/>
      <c r="QEB182" s="72"/>
      <c r="QEC182" s="72"/>
      <c r="QED182" s="72"/>
      <c r="QEE182" s="72"/>
      <c r="QEF182" s="72"/>
      <c r="QEG182" s="72"/>
      <c r="QEH182" s="72"/>
      <c r="QEI182" s="72"/>
      <c r="QEJ182" s="72"/>
      <c r="QEK182" s="71"/>
      <c r="QEL182" s="71"/>
      <c r="QEM182" s="71"/>
      <c r="QEN182" s="71"/>
      <c r="QEO182" s="71"/>
      <c r="QEP182" s="71"/>
      <c r="QEQ182" s="71"/>
      <c r="QER182" s="72"/>
      <c r="QES182" s="72"/>
      <c r="QET182" s="72"/>
      <c r="QEU182" s="72"/>
      <c r="QEV182" s="72"/>
      <c r="QEW182" s="72"/>
      <c r="QEX182" s="72"/>
      <c r="QEY182" s="72"/>
      <c r="QEZ182" s="72"/>
      <c r="QFA182" s="71"/>
      <c r="QFB182" s="71"/>
      <c r="QFC182" s="71"/>
      <c r="QFD182" s="71"/>
      <c r="QFE182" s="71"/>
      <c r="QFF182" s="71"/>
      <c r="QFG182" s="71"/>
      <c r="QFH182" s="72"/>
      <c r="QFI182" s="72"/>
      <c r="QFJ182" s="72"/>
      <c r="QFK182" s="72"/>
      <c r="QFL182" s="72"/>
      <c r="QFM182" s="72"/>
      <c r="QFN182" s="72"/>
      <c r="QFO182" s="72"/>
      <c r="QFP182" s="72"/>
      <c r="QFQ182" s="71"/>
      <c r="QFR182" s="71"/>
      <c r="QFS182" s="71"/>
      <c r="QFT182" s="71"/>
      <c r="QFU182" s="71"/>
      <c r="QFV182" s="71"/>
      <c r="QFW182" s="71"/>
      <c r="QFX182" s="72"/>
      <c r="QFY182" s="72"/>
      <c r="QFZ182" s="72"/>
      <c r="QGA182" s="72"/>
      <c r="QGB182" s="72"/>
      <c r="QGC182" s="72"/>
      <c r="QGD182" s="72"/>
      <c r="QGE182" s="72"/>
      <c r="QGF182" s="72"/>
      <c r="QGG182" s="71"/>
      <c r="QGH182" s="71"/>
      <c r="QGI182" s="71"/>
      <c r="QGJ182" s="71"/>
      <c r="QGK182" s="71"/>
      <c r="QGL182" s="71"/>
      <c r="QGM182" s="71"/>
      <c r="QGN182" s="72"/>
      <c r="QGO182" s="72"/>
      <c r="QGP182" s="72"/>
      <c r="QGQ182" s="72"/>
      <c r="QGR182" s="72"/>
      <c r="QGS182" s="72"/>
      <c r="QGT182" s="72"/>
      <c r="QGU182" s="72"/>
      <c r="QGV182" s="72"/>
      <c r="QGW182" s="71"/>
      <c r="QGX182" s="71"/>
      <c r="QGY182" s="71"/>
      <c r="QGZ182" s="71"/>
      <c r="QHA182" s="71"/>
      <c r="QHB182" s="71"/>
      <c r="QHC182" s="71"/>
      <c r="QHD182" s="72"/>
      <c r="QHE182" s="72"/>
      <c r="QHF182" s="72"/>
      <c r="QHG182" s="72"/>
      <c r="QHH182" s="72"/>
      <c r="QHI182" s="72"/>
      <c r="QHJ182" s="72"/>
      <c r="QHK182" s="72"/>
      <c r="QHL182" s="72"/>
      <c r="QHM182" s="71"/>
      <c r="QHN182" s="71"/>
      <c r="QHO182" s="71"/>
      <c r="QHP182" s="71"/>
      <c r="QHQ182" s="71"/>
      <c r="QHR182" s="71"/>
      <c r="QHS182" s="71"/>
      <c r="QHT182" s="72"/>
      <c r="QHU182" s="72"/>
      <c r="QHV182" s="72"/>
      <c r="QHW182" s="72"/>
      <c r="QHX182" s="72"/>
      <c r="QHY182" s="72"/>
      <c r="QHZ182" s="72"/>
      <c r="QIA182" s="72"/>
      <c r="QIB182" s="72"/>
      <c r="QIC182" s="71"/>
      <c r="QID182" s="71"/>
      <c r="QIE182" s="71"/>
      <c r="QIF182" s="71"/>
      <c r="QIG182" s="71"/>
      <c r="QIH182" s="71"/>
      <c r="QII182" s="71"/>
      <c r="QIJ182" s="72"/>
      <c r="QIK182" s="72"/>
      <c r="QIL182" s="72"/>
      <c r="QIM182" s="72"/>
      <c r="QIN182" s="72"/>
      <c r="QIO182" s="72"/>
      <c r="QIP182" s="72"/>
      <c r="QIQ182" s="72"/>
      <c r="QIR182" s="72"/>
      <c r="QIS182" s="71"/>
      <c r="QIT182" s="71"/>
      <c r="QIU182" s="71"/>
      <c r="QIV182" s="71"/>
      <c r="QIW182" s="71"/>
      <c r="QIX182" s="71"/>
      <c r="QIY182" s="71"/>
      <c r="QIZ182" s="72"/>
      <c r="QJA182" s="72"/>
      <c r="QJB182" s="72"/>
      <c r="QJC182" s="72"/>
      <c r="QJD182" s="72"/>
      <c r="QJE182" s="72"/>
      <c r="QJF182" s="72"/>
      <c r="QJG182" s="72"/>
      <c r="QJH182" s="72"/>
      <c r="QJI182" s="71"/>
      <c r="QJJ182" s="71"/>
      <c r="QJK182" s="71"/>
      <c r="QJL182" s="71"/>
      <c r="QJM182" s="71"/>
      <c r="QJN182" s="71"/>
      <c r="QJO182" s="71"/>
      <c r="QJP182" s="72"/>
      <c r="QJQ182" s="72"/>
      <c r="QJR182" s="72"/>
      <c r="QJS182" s="72"/>
      <c r="QJT182" s="72"/>
      <c r="QJU182" s="72"/>
      <c r="QJV182" s="72"/>
      <c r="QJW182" s="72"/>
      <c r="QJX182" s="72"/>
      <c r="QJY182" s="71"/>
      <c r="QJZ182" s="71"/>
      <c r="QKA182" s="71"/>
      <c r="QKB182" s="71"/>
      <c r="QKC182" s="71"/>
      <c r="QKD182" s="71"/>
      <c r="QKE182" s="71"/>
      <c r="QKF182" s="72"/>
      <c r="QKG182" s="72"/>
      <c r="QKH182" s="72"/>
      <c r="QKI182" s="72"/>
      <c r="QKJ182" s="72"/>
      <c r="QKK182" s="72"/>
      <c r="QKL182" s="72"/>
      <c r="QKM182" s="72"/>
      <c r="QKN182" s="72"/>
      <c r="QKO182" s="71"/>
      <c r="QKP182" s="71"/>
      <c r="QKQ182" s="71"/>
      <c r="QKR182" s="71"/>
      <c r="QKS182" s="71"/>
      <c r="QKT182" s="71"/>
      <c r="QKU182" s="71"/>
      <c r="QKV182" s="72"/>
      <c r="QKW182" s="72"/>
      <c r="QKX182" s="72"/>
      <c r="QKY182" s="72"/>
      <c r="QKZ182" s="72"/>
      <c r="QLA182" s="72"/>
      <c r="QLB182" s="72"/>
      <c r="QLC182" s="72"/>
      <c r="QLD182" s="72"/>
      <c r="QLE182" s="71"/>
      <c r="QLF182" s="71"/>
      <c r="QLG182" s="71"/>
      <c r="QLH182" s="71"/>
      <c r="QLI182" s="71"/>
      <c r="QLJ182" s="71"/>
      <c r="QLK182" s="71"/>
      <c r="QLL182" s="72"/>
      <c r="QLM182" s="72"/>
      <c r="QLN182" s="72"/>
      <c r="QLO182" s="72"/>
      <c r="QLP182" s="72"/>
      <c r="QLQ182" s="72"/>
      <c r="QLR182" s="72"/>
      <c r="QLS182" s="72"/>
      <c r="QLT182" s="72"/>
      <c r="QLU182" s="71"/>
      <c r="QLV182" s="71"/>
      <c r="QLW182" s="71"/>
      <c r="QLX182" s="71"/>
      <c r="QLY182" s="71"/>
      <c r="QLZ182" s="71"/>
      <c r="QMA182" s="71"/>
      <c r="QMB182" s="72"/>
      <c r="QMC182" s="72"/>
      <c r="QMD182" s="72"/>
      <c r="QME182" s="72"/>
      <c r="QMF182" s="72"/>
      <c r="QMG182" s="72"/>
      <c r="QMH182" s="72"/>
      <c r="QMI182" s="72"/>
      <c r="QMJ182" s="72"/>
      <c r="QMK182" s="71"/>
      <c r="QML182" s="71"/>
      <c r="QMM182" s="71"/>
      <c r="QMN182" s="71"/>
      <c r="QMO182" s="71"/>
      <c r="QMP182" s="71"/>
      <c r="QMQ182" s="71"/>
      <c r="QMR182" s="72"/>
      <c r="QMS182" s="72"/>
      <c r="QMT182" s="72"/>
      <c r="QMU182" s="72"/>
      <c r="QMV182" s="72"/>
      <c r="QMW182" s="72"/>
      <c r="QMX182" s="72"/>
      <c r="QMY182" s="72"/>
      <c r="QMZ182" s="72"/>
      <c r="QNA182" s="71"/>
      <c r="QNB182" s="71"/>
      <c r="QNC182" s="71"/>
      <c r="QND182" s="71"/>
      <c r="QNE182" s="71"/>
      <c r="QNF182" s="71"/>
      <c r="QNG182" s="71"/>
      <c r="QNH182" s="72"/>
      <c r="QNI182" s="72"/>
      <c r="QNJ182" s="72"/>
      <c r="QNK182" s="72"/>
      <c r="QNL182" s="72"/>
      <c r="QNM182" s="72"/>
      <c r="QNN182" s="72"/>
      <c r="QNO182" s="72"/>
      <c r="QNP182" s="72"/>
      <c r="QNQ182" s="71"/>
      <c r="QNR182" s="71"/>
      <c r="QNS182" s="71"/>
      <c r="QNT182" s="71"/>
      <c r="QNU182" s="71"/>
      <c r="QNV182" s="71"/>
      <c r="QNW182" s="71"/>
      <c r="QNX182" s="72"/>
      <c r="QNY182" s="72"/>
      <c r="QNZ182" s="72"/>
      <c r="QOA182" s="72"/>
      <c r="QOB182" s="72"/>
      <c r="QOC182" s="72"/>
      <c r="QOD182" s="72"/>
      <c r="QOE182" s="72"/>
      <c r="QOF182" s="72"/>
      <c r="QOG182" s="71"/>
      <c r="QOH182" s="71"/>
      <c r="QOI182" s="71"/>
      <c r="QOJ182" s="71"/>
      <c r="QOK182" s="71"/>
      <c r="QOL182" s="71"/>
      <c r="QOM182" s="71"/>
      <c r="QON182" s="72"/>
      <c r="QOO182" s="72"/>
      <c r="QOP182" s="72"/>
      <c r="QOQ182" s="72"/>
      <c r="QOR182" s="72"/>
      <c r="QOS182" s="72"/>
      <c r="QOT182" s="72"/>
      <c r="QOU182" s="72"/>
      <c r="QOV182" s="72"/>
      <c r="QOW182" s="71"/>
      <c r="QOX182" s="71"/>
      <c r="QOY182" s="71"/>
      <c r="QOZ182" s="71"/>
      <c r="QPA182" s="71"/>
      <c r="QPB182" s="71"/>
      <c r="QPC182" s="71"/>
      <c r="QPD182" s="72"/>
      <c r="QPE182" s="72"/>
      <c r="QPF182" s="72"/>
      <c r="QPG182" s="72"/>
      <c r="QPH182" s="72"/>
      <c r="QPI182" s="72"/>
      <c r="QPJ182" s="72"/>
      <c r="QPK182" s="72"/>
      <c r="QPL182" s="72"/>
      <c r="QPM182" s="71"/>
      <c r="QPN182" s="71"/>
      <c r="QPO182" s="71"/>
      <c r="QPP182" s="71"/>
      <c r="QPQ182" s="71"/>
      <c r="QPR182" s="71"/>
      <c r="QPS182" s="71"/>
      <c r="QPT182" s="72"/>
      <c r="QPU182" s="72"/>
      <c r="QPV182" s="72"/>
      <c r="QPW182" s="72"/>
      <c r="QPX182" s="72"/>
      <c r="QPY182" s="72"/>
      <c r="QPZ182" s="72"/>
      <c r="QQA182" s="72"/>
      <c r="QQB182" s="72"/>
      <c r="QQC182" s="71"/>
      <c r="QQD182" s="71"/>
      <c r="QQE182" s="71"/>
      <c r="QQF182" s="71"/>
      <c r="QQG182" s="71"/>
      <c r="QQH182" s="71"/>
      <c r="QQI182" s="71"/>
      <c r="QQJ182" s="72"/>
      <c r="QQK182" s="72"/>
      <c r="QQL182" s="72"/>
      <c r="QQM182" s="72"/>
      <c r="QQN182" s="72"/>
      <c r="QQO182" s="72"/>
      <c r="QQP182" s="72"/>
      <c r="QQQ182" s="72"/>
      <c r="QQR182" s="72"/>
      <c r="QQS182" s="71"/>
      <c r="QQT182" s="71"/>
      <c r="QQU182" s="71"/>
      <c r="QQV182" s="71"/>
      <c r="QQW182" s="71"/>
      <c r="QQX182" s="71"/>
      <c r="QQY182" s="71"/>
      <c r="QQZ182" s="72"/>
      <c r="QRA182" s="72"/>
      <c r="QRB182" s="72"/>
      <c r="QRC182" s="72"/>
      <c r="QRD182" s="72"/>
      <c r="QRE182" s="72"/>
      <c r="QRF182" s="72"/>
      <c r="QRG182" s="72"/>
      <c r="QRH182" s="72"/>
      <c r="QRI182" s="71"/>
      <c r="QRJ182" s="71"/>
      <c r="QRK182" s="71"/>
      <c r="QRL182" s="71"/>
      <c r="QRM182" s="71"/>
      <c r="QRN182" s="71"/>
      <c r="QRO182" s="71"/>
      <c r="QRP182" s="72"/>
      <c r="QRQ182" s="72"/>
      <c r="QRR182" s="72"/>
      <c r="QRS182" s="72"/>
      <c r="QRT182" s="72"/>
      <c r="QRU182" s="72"/>
      <c r="QRV182" s="72"/>
      <c r="QRW182" s="72"/>
      <c r="QRX182" s="72"/>
      <c r="QRY182" s="71"/>
      <c r="QRZ182" s="71"/>
      <c r="QSA182" s="71"/>
      <c r="QSB182" s="71"/>
      <c r="QSC182" s="71"/>
      <c r="QSD182" s="71"/>
      <c r="QSE182" s="71"/>
      <c r="QSF182" s="72"/>
      <c r="QSG182" s="72"/>
      <c r="QSH182" s="72"/>
      <c r="QSI182" s="72"/>
      <c r="QSJ182" s="72"/>
      <c r="QSK182" s="72"/>
      <c r="QSL182" s="72"/>
      <c r="QSM182" s="72"/>
      <c r="QSN182" s="72"/>
      <c r="QSO182" s="71"/>
      <c r="QSP182" s="71"/>
      <c r="QSQ182" s="71"/>
      <c r="QSR182" s="71"/>
      <c r="QSS182" s="71"/>
      <c r="QST182" s="71"/>
      <c r="QSU182" s="71"/>
      <c r="QSV182" s="72"/>
      <c r="QSW182" s="72"/>
      <c r="QSX182" s="72"/>
      <c r="QSY182" s="72"/>
      <c r="QSZ182" s="72"/>
      <c r="QTA182" s="72"/>
      <c r="QTB182" s="72"/>
      <c r="QTC182" s="72"/>
      <c r="QTD182" s="72"/>
      <c r="QTE182" s="71"/>
      <c r="QTF182" s="71"/>
      <c r="QTG182" s="71"/>
      <c r="QTH182" s="71"/>
      <c r="QTI182" s="71"/>
      <c r="QTJ182" s="71"/>
      <c r="QTK182" s="71"/>
      <c r="QTL182" s="72"/>
      <c r="QTM182" s="72"/>
      <c r="QTN182" s="72"/>
      <c r="QTO182" s="72"/>
      <c r="QTP182" s="72"/>
      <c r="QTQ182" s="72"/>
      <c r="QTR182" s="72"/>
      <c r="QTS182" s="72"/>
      <c r="QTT182" s="72"/>
      <c r="QTU182" s="71"/>
      <c r="QTV182" s="71"/>
      <c r="QTW182" s="71"/>
      <c r="QTX182" s="71"/>
      <c r="QTY182" s="71"/>
      <c r="QTZ182" s="71"/>
      <c r="QUA182" s="71"/>
      <c r="QUB182" s="72"/>
      <c r="QUC182" s="72"/>
      <c r="QUD182" s="72"/>
      <c r="QUE182" s="72"/>
      <c r="QUF182" s="72"/>
      <c r="QUG182" s="72"/>
      <c r="QUH182" s="72"/>
      <c r="QUI182" s="72"/>
      <c r="QUJ182" s="72"/>
      <c r="QUK182" s="71"/>
      <c r="QUL182" s="71"/>
      <c r="QUM182" s="71"/>
      <c r="QUN182" s="71"/>
      <c r="QUO182" s="71"/>
      <c r="QUP182" s="71"/>
      <c r="QUQ182" s="71"/>
      <c r="QUR182" s="72"/>
      <c r="QUS182" s="72"/>
      <c r="QUT182" s="72"/>
      <c r="QUU182" s="72"/>
      <c r="QUV182" s="72"/>
      <c r="QUW182" s="72"/>
      <c r="QUX182" s="72"/>
      <c r="QUY182" s="72"/>
      <c r="QUZ182" s="72"/>
      <c r="QVA182" s="71"/>
      <c r="QVB182" s="71"/>
      <c r="QVC182" s="71"/>
      <c r="QVD182" s="71"/>
      <c r="QVE182" s="71"/>
      <c r="QVF182" s="71"/>
      <c r="QVG182" s="71"/>
      <c r="QVH182" s="72"/>
      <c r="QVI182" s="72"/>
      <c r="QVJ182" s="72"/>
      <c r="QVK182" s="72"/>
      <c r="QVL182" s="72"/>
      <c r="QVM182" s="72"/>
      <c r="QVN182" s="72"/>
      <c r="QVO182" s="72"/>
      <c r="QVP182" s="72"/>
      <c r="QVQ182" s="71"/>
      <c r="QVR182" s="71"/>
      <c r="QVS182" s="71"/>
      <c r="QVT182" s="71"/>
      <c r="QVU182" s="71"/>
      <c r="QVV182" s="71"/>
      <c r="QVW182" s="71"/>
      <c r="QVX182" s="72"/>
      <c r="QVY182" s="72"/>
      <c r="QVZ182" s="72"/>
      <c r="QWA182" s="72"/>
      <c r="QWB182" s="72"/>
      <c r="QWC182" s="72"/>
      <c r="QWD182" s="72"/>
      <c r="QWE182" s="72"/>
      <c r="QWF182" s="72"/>
      <c r="QWG182" s="71"/>
      <c r="QWH182" s="71"/>
      <c r="QWI182" s="71"/>
      <c r="QWJ182" s="71"/>
      <c r="QWK182" s="71"/>
      <c r="QWL182" s="71"/>
      <c r="QWM182" s="71"/>
      <c r="QWN182" s="72"/>
      <c r="QWO182" s="72"/>
      <c r="QWP182" s="72"/>
      <c r="QWQ182" s="72"/>
      <c r="QWR182" s="72"/>
      <c r="QWS182" s="72"/>
      <c r="QWT182" s="72"/>
      <c r="QWU182" s="72"/>
      <c r="QWV182" s="72"/>
      <c r="QWW182" s="71"/>
      <c r="QWX182" s="71"/>
      <c r="QWY182" s="71"/>
      <c r="QWZ182" s="71"/>
      <c r="QXA182" s="71"/>
      <c r="QXB182" s="71"/>
      <c r="QXC182" s="71"/>
      <c r="QXD182" s="72"/>
      <c r="QXE182" s="72"/>
      <c r="QXF182" s="72"/>
      <c r="QXG182" s="72"/>
      <c r="QXH182" s="72"/>
      <c r="QXI182" s="72"/>
      <c r="QXJ182" s="72"/>
      <c r="QXK182" s="72"/>
      <c r="QXL182" s="72"/>
      <c r="QXM182" s="71"/>
      <c r="QXN182" s="71"/>
      <c r="QXO182" s="71"/>
      <c r="QXP182" s="71"/>
      <c r="QXQ182" s="71"/>
      <c r="QXR182" s="71"/>
      <c r="QXS182" s="71"/>
      <c r="QXT182" s="72"/>
      <c r="QXU182" s="72"/>
      <c r="QXV182" s="72"/>
      <c r="QXW182" s="72"/>
      <c r="QXX182" s="72"/>
      <c r="QXY182" s="72"/>
      <c r="QXZ182" s="72"/>
      <c r="QYA182" s="72"/>
      <c r="QYB182" s="72"/>
      <c r="QYC182" s="71"/>
      <c r="QYD182" s="71"/>
      <c r="QYE182" s="71"/>
      <c r="QYF182" s="71"/>
      <c r="QYG182" s="71"/>
      <c r="QYH182" s="71"/>
      <c r="QYI182" s="71"/>
      <c r="QYJ182" s="72"/>
      <c r="QYK182" s="72"/>
      <c r="QYL182" s="72"/>
      <c r="QYM182" s="72"/>
      <c r="QYN182" s="72"/>
      <c r="QYO182" s="72"/>
      <c r="QYP182" s="72"/>
      <c r="QYQ182" s="72"/>
      <c r="QYR182" s="72"/>
      <c r="QYS182" s="71"/>
      <c r="QYT182" s="71"/>
      <c r="QYU182" s="71"/>
      <c r="QYV182" s="71"/>
      <c r="QYW182" s="71"/>
      <c r="QYX182" s="71"/>
      <c r="QYY182" s="71"/>
      <c r="QYZ182" s="72"/>
      <c r="QZA182" s="72"/>
      <c r="QZB182" s="72"/>
      <c r="QZC182" s="72"/>
      <c r="QZD182" s="72"/>
      <c r="QZE182" s="72"/>
      <c r="QZF182" s="72"/>
      <c r="QZG182" s="72"/>
      <c r="QZH182" s="72"/>
      <c r="QZI182" s="71"/>
      <c r="QZJ182" s="71"/>
      <c r="QZK182" s="71"/>
      <c r="QZL182" s="71"/>
      <c r="QZM182" s="71"/>
      <c r="QZN182" s="71"/>
      <c r="QZO182" s="71"/>
      <c r="QZP182" s="72"/>
      <c r="QZQ182" s="72"/>
      <c r="QZR182" s="72"/>
      <c r="QZS182" s="72"/>
      <c r="QZT182" s="72"/>
      <c r="QZU182" s="72"/>
      <c r="QZV182" s="72"/>
      <c r="QZW182" s="72"/>
      <c r="QZX182" s="72"/>
      <c r="QZY182" s="71"/>
      <c r="QZZ182" s="71"/>
      <c r="RAA182" s="71"/>
      <c r="RAB182" s="71"/>
      <c r="RAC182" s="71"/>
      <c r="RAD182" s="71"/>
      <c r="RAE182" s="71"/>
      <c r="RAF182" s="72"/>
      <c r="RAG182" s="72"/>
      <c r="RAH182" s="72"/>
      <c r="RAI182" s="72"/>
      <c r="RAJ182" s="72"/>
      <c r="RAK182" s="72"/>
      <c r="RAL182" s="72"/>
      <c r="RAM182" s="72"/>
      <c r="RAN182" s="72"/>
      <c r="RAO182" s="71"/>
      <c r="RAP182" s="71"/>
      <c r="RAQ182" s="71"/>
      <c r="RAR182" s="71"/>
      <c r="RAS182" s="71"/>
      <c r="RAT182" s="71"/>
      <c r="RAU182" s="71"/>
      <c r="RAV182" s="72"/>
      <c r="RAW182" s="72"/>
      <c r="RAX182" s="72"/>
      <c r="RAY182" s="72"/>
      <c r="RAZ182" s="72"/>
      <c r="RBA182" s="72"/>
      <c r="RBB182" s="72"/>
      <c r="RBC182" s="72"/>
      <c r="RBD182" s="72"/>
      <c r="RBE182" s="71"/>
      <c r="RBF182" s="71"/>
      <c r="RBG182" s="71"/>
      <c r="RBH182" s="71"/>
      <c r="RBI182" s="71"/>
      <c r="RBJ182" s="71"/>
      <c r="RBK182" s="71"/>
      <c r="RBL182" s="72"/>
      <c r="RBM182" s="72"/>
      <c r="RBN182" s="72"/>
      <c r="RBO182" s="72"/>
      <c r="RBP182" s="72"/>
      <c r="RBQ182" s="72"/>
      <c r="RBR182" s="72"/>
      <c r="RBS182" s="72"/>
      <c r="RBT182" s="72"/>
      <c r="RBU182" s="71"/>
      <c r="RBV182" s="71"/>
      <c r="RBW182" s="71"/>
      <c r="RBX182" s="71"/>
      <c r="RBY182" s="71"/>
      <c r="RBZ182" s="71"/>
      <c r="RCA182" s="71"/>
      <c r="RCB182" s="72"/>
      <c r="RCC182" s="72"/>
      <c r="RCD182" s="72"/>
      <c r="RCE182" s="72"/>
      <c r="RCF182" s="72"/>
      <c r="RCG182" s="72"/>
      <c r="RCH182" s="72"/>
      <c r="RCI182" s="72"/>
      <c r="RCJ182" s="72"/>
      <c r="RCK182" s="71"/>
      <c r="RCL182" s="71"/>
      <c r="RCM182" s="71"/>
      <c r="RCN182" s="71"/>
      <c r="RCO182" s="71"/>
      <c r="RCP182" s="71"/>
      <c r="RCQ182" s="71"/>
      <c r="RCR182" s="72"/>
      <c r="RCS182" s="72"/>
      <c r="RCT182" s="72"/>
      <c r="RCU182" s="72"/>
      <c r="RCV182" s="72"/>
      <c r="RCW182" s="72"/>
      <c r="RCX182" s="72"/>
      <c r="RCY182" s="72"/>
      <c r="RCZ182" s="72"/>
      <c r="RDA182" s="71"/>
      <c r="RDB182" s="71"/>
      <c r="RDC182" s="71"/>
      <c r="RDD182" s="71"/>
      <c r="RDE182" s="71"/>
      <c r="RDF182" s="71"/>
      <c r="RDG182" s="71"/>
      <c r="RDH182" s="72"/>
      <c r="RDI182" s="72"/>
      <c r="RDJ182" s="72"/>
      <c r="RDK182" s="72"/>
      <c r="RDL182" s="72"/>
      <c r="RDM182" s="72"/>
      <c r="RDN182" s="72"/>
      <c r="RDO182" s="72"/>
      <c r="RDP182" s="72"/>
      <c r="RDQ182" s="71"/>
      <c r="RDR182" s="71"/>
      <c r="RDS182" s="71"/>
      <c r="RDT182" s="71"/>
      <c r="RDU182" s="71"/>
      <c r="RDV182" s="71"/>
      <c r="RDW182" s="71"/>
      <c r="RDX182" s="72"/>
      <c r="RDY182" s="72"/>
      <c r="RDZ182" s="72"/>
      <c r="REA182" s="72"/>
      <c r="REB182" s="72"/>
      <c r="REC182" s="72"/>
      <c r="RED182" s="72"/>
      <c r="REE182" s="72"/>
      <c r="REF182" s="72"/>
      <c r="REG182" s="71"/>
      <c r="REH182" s="71"/>
      <c r="REI182" s="71"/>
      <c r="REJ182" s="71"/>
      <c r="REK182" s="71"/>
      <c r="REL182" s="71"/>
      <c r="REM182" s="71"/>
      <c r="REN182" s="72"/>
      <c r="REO182" s="72"/>
      <c r="REP182" s="72"/>
      <c r="REQ182" s="72"/>
      <c r="RER182" s="72"/>
      <c r="RES182" s="72"/>
      <c r="RET182" s="72"/>
      <c r="REU182" s="72"/>
      <c r="REV182" s="72"/>
      <c r="REW182" s="71"/>
      <c r="REX182" s="71"/>
      <c r="REY182" s="71"/>
      <c r="REZ182" s="71"/>
      <c r="RFA182" s="71"/>
      <c r="RFB182" s="71"/>
      <c r="RFC182" s="71"/>
      <c r="RFD182" s="72"/>
      <c r="RFE182" s="72"/>
      <c r="RFF182" s="72"/>
      <c r="RFG182" s="72"/>
      <c r="RFH182" s="72"/>
      <c r="RFI182" s="72"/>
      <c r="RFJ182" s="72"/>
      <c r="RFK182" s="72"/>
      <c r="RFL182" s="72"/>
      <c r="RFM182" s="71"/>
      <c r="RFN182" s="71"/>
      <c r="RFO182" s="71"/>
      <c r="RFP182" s="71"/>
      <c r="RFQ182" s="71"/>
      <c r="RFR182" s="71"/>
      <c r="RFS182" s="71"/>
      <c r="RFT182" s="72"/>
      <c r="RFU182" s="72"/>
      <c r="RFV182" s="72"/>
      <c r="RFW182" s="72"/>
      <c r="RFX182" s="72"/>
      <c r="RFY182" s="72"/>
      <c r="RFZ182" s="72"/>
      <c r="RGA182" s="72"/>
      <c r="RGB182" s="72"/>
      <c r="RGC182" s="71"/>
      <c r="RGD182" s="71"/>
      <c r="RGE182" s="71"/>
      <c r="RGF182" s="71"/>
      <c r="RGG182" s="71"/>
      <c r="RGH182" s="71"/>
      <c r="RGI182" s="71"/>
      <c r="RGJ182" s="72"/>
      <c r="RGK182" s="72"/>
      <c r="RGL182" s="72"/>
      <c r="RGM182" s="72"/>
      <c r="RGN182" s="72"/>
      <c r="RGO182" s="72"/>
      <c r="RGP182" s="72"/>
      <c r="RGQ182" s="72"/>
      <c r="RGR182" s="72"/>
      <c r="RGS182" s="71"/>
      <c r="RGT182" s="71"/>
      <c r="RGU182" s="71"/>
      <c r="RGV182" s="71"/>
      <c r="RGW182" s="71"/>
      <c r="RGX182" s="71"/>
      <c r="RGY182" s="71"/>
      <c r="RGZ182" s="72"/>
      <c r="RHA182" s="72"/>
      <c r="RHB182" s="72"/>
      <c r="RHC182" s="72"/>
      <c r="RHD182" s="72"/>
      <c r="RHE182" s="72"/>
      <c r="RHF182" s="72"/>
      <c r="RHG182" s="72"/>
      <c r="RHH182" s="72"/>
      <c r="RHI182" s="71"/>
      <c r="RHJ182" s="71"/>
      <c r="RHK182" s="71"/>
      <c r="RHL182" s="71"/>
      <c r="RHM182" s="71"/>
      <c r="RHN182" s="71"/>
      <c r="RHO182" s="71"/>
      <c r="RHP182" s="72"/>
      <c r="RHQ182" s="72"/>
      <c r="RHR182" s="72"/>
      <c r="RHS182" s="72"/>
      <c r="RHT182" s="72"/>
      <c r="RHU182" s="72"/>
      <c r="RHV182" s="72"/>
      <c r="RHW182" s="72"/>
      <c r="RHX182" s="72"/>
      <c r="RHY182" s="71"/>
      <c r="RHZ182" s="71"/>
      <c r="RIA182" s="71"/>
      <c r="RIB182" s="71"/>
      <c r="RIC182" s="71"/>
      <c r="RID182" s="71"/>
      <c r="RIE182" s="71"/>
      <c r="RIF182" s="72"/>
      <c r="RIG182" s="72"/>
      <c r="RIH182" s="72"/>
      <c r="RII182" s="72"/>
      <c r="RIJ182" s="72"/>
      <c r="RIK182" s="72"/>
      <c r="RIL182" s="72"/>
      <c r="RIM182" s="72"/>
      <c r="RIN182" s="72"/>
      <c r="RIO182" s="71"/>
      <c r="RIP182" s="71"/>
      <c r="RIQ182" s="71"/>
      <c r="RIR182" s="71"/>
      <c r="RIS182" s="71"/>
      <c r="RIT182" s="71"/>
      <c r="RIU182" s="71"/>
      <c r="RIV182" s="72"/>
      <c r="RIW182" s="72"/>
      <c r="RIX182" s="72"/>
      <c r="RIY182" s="72"/>
      <c r="RIZ182" s="72"/>
      <c r="RJA182" s="72"/>
      <c r="RJB182" s="72"/>
      <c r="RJC182" s="72"/>
      <c r="RJD182" s="72"/>
      <c r="RJE182" s="71"/>
      <c r="RJF182" s="71"/>
      <c r="RJG182" s="71"/>
      <c r="RJH182" s="71"/>
      <c r="RJI182" s="71"/>
      <c r="RJJ182" s="71"/>
      <c r="RJK182" s="71"/>
      <c r="RJL182" s="72"/>
      <c r="RJM182" s="72"/>
      <c r="RJN182" s="72"/>
      <c r="RJO182" s="72"/>
      <c r="RJP182" s="72"/>
      <c r="RJQ182" s="72"/>
      <c r="RJR182" s="72"/>
      <c r="RJS182" s="72"/>
      <c r="RJT182" s="72"/>
      <c r="RJU182" s="71"/>
      <c r="RJV182" s="71"/>
      <c r="RJW182" s="71"/>
      <c r="RJX182" s="71"/>
      <c r="RJY182" s="71"/>
      <c r="RJZ182" s="71"/>
      <c r="RKA182" s="71"/>
      <c r="RKB182" s="72"/>
      <c r="RKC182" s="72"/>
      <c r="RKD182" s="72"/>
      <c r="RKE182" s="72"/>
      <c r="RKF182" s="72"/>
      <c r="RKG182" s="72"/>
      <c r="RKH182" s="72"/>
      <c r="RKI182" s="72"/>
      <c r="RKJ182" s="72"/>
      <c r="RKK182" s="71"/>
      <c r="RKL182" s="71"/>
      <c r="RKM182" s="71"/>
      <c r="RKN182" s="71"/>
      <c r="RKO182" s="71"/>
      <c r="RKP182" s="71"/>
      <c r="RKQ182" s="71"/>
      <c r="RKR182" s="72"/>
      <c r="RKS182" s="72"/>
      <c r="RKT182" s="72"/>
      <c r="RKU182" s="72"/>
      <c r="RKV182" s="72"/>
      <c r="RKW182" s="72"/>
      <c r="RKX182" s="72"/>
      <c r="RKY182" s="72"/>
      <c r="RKZ182" s="72"/>
      <c r="RLA182" s="71"/>
      <c r="RLB182" s="71"/>
      <c r="RLC182" s="71"/>
      <c r="RLD182" s="71"/>
      <c r="RLE182" s="71"/>
      <c r="RLF182" s="71"/>
      <c r="RLG182" s="71"/>
      <c r="RLH182" s="72"/>
      <c r="RLI182" s="72"/>
      <c r="RLJ182" s="72"/>
      <c r="RLK182" s="72"/>
      <c r="RLL182" s="72"/>
      <c r="RLM182" s="72"/>
      <c r="RLN182" s="72"/>
      <c r="RLO182" s="72"/>
      <c r="RLP182" s="72"/>
      <c r="RLQ182" s="71"/>
      <c r="RLR182" s="71"/>
      <c r="RLS182" s="71"/>
      <c r="RLT182" s="71"/>
      <c r="RLU182" s="71"/>
      <c r="RLV182" s="71"/>
      <c r="RLW182" s="71"/>
      <c r="RLX182" s="72"/>
      <c r="RLY182" s="72"/>
      <c r="RLZ182" s="72"/>
      <c r="RMA182" s="72"/>
      <c r="RMB182" s="72"/>
      <c r="RMC182" s="72"/>
      <c r="RMD182" s="72"/>
      <c r="RME182" s="72"/>
      <c r="RMF182" s="72"/>
      <c r="RMG182" s="71"/>
      <c r="RMH182" s="71"/>
      <c r="RMI182" s="71"/>
      <c r="RMJ182" s="71"/>
      <c r="RMK182" s="71"/>
      <c r="RML182" s="71"/>
      <c r="RMM182" s="71"/>
      <c r="RMN182" s="72"/>
      <c r="RMO182" s="72"/>
      <c r="RMP182" s="72"/>
      <c r="RMQ182" s="72"/>
      <c r="RMR182" s="72"/>
      <c r="RMS182" s="72"/>
      <c r="RMT182" s="72"/>
      <c r="RMU182" s="72"/>
      <c r="RMV182" s="72"/>
      <c r="RMW182" s="71"/>
      <c r="RMX182" s="71"/>
      <c r="RMY182" s="71"/>
      <c r="RMZ182" s="71"/>
      <c r="RNA182" s="71"/>
      <c r="RNB182" s="71"/>
      <c r="RNC182" s="71"/>
      <c r="RND182" s="72"/>
      <c r="RNE182" s="72"/>
      <c r="RNF182" s="72"/>
      <c r="RNG182" s="72"/>
      <c r="RNH182" s="72"/>
      <c r="RNI182" s="72"/>
      <c r="RNJ182" s="72"/>
      <c r="RNK182" s="72"/>
      <c r="RNL182" s="72"/>
      <c r="RNM182" s="71"/>
      <c r="RNN182" s="71"/>
      <c r="RNO182" s="71"/>
      <c r="RNP182" s="71"/>
      <c r="RNQ182" s="71"/>
      <c r="RNR182" s="71"/>
      <c r="RNS182" s="71"/>
      <c r="RNT182" s="72"/>
      <c r="RNU182" s="72"/>
      <c r="RNV182" s="72"/>
      <c r="RNW182" s="72"/>
      <c r="RNX182" s="72"/>
      <c r="RNY182" s="72"/>
      <c r="RNZ182" s="72"/>
      <c r="ROA182" s="72"/>
      <c r="ROB182" s="72"/>
      <c r="ROC182" s="71"/>
      <c r="ROD182" s="71"/>
      <c r="ROE182" s="71"/>
      <c r="ROF182" s="71"/>
      <c r="ROG182" s="71"/>
      <c r="ROH182" s="71"/>
      <c r="ROI182" s="71"/>
      <c r="ROJ182" s="72"/>
      <c r="ROK182" s="72"/>
      <c r="ROL182" s="72"/>
      <c r="ROM182" s="72"/>
      <c r="RON182" s="72"/>
      <c r="ROO182" s="72"/>
      <c r="ROP182" s="72"/>
      <c r="ROQ182" s="72"/>
      <c r="ROR182" s="72"/>
      <c r="ROS182" s="71"/>
      <c r="ROT182" s="71"/>
      <c r="ROU182" s="71"/>
      <c r="ROV182" s="71"/>
      <c r="ROW182" s="71"/>
      <c r="ROX182" s="71"/>
      <c r="ROY182" s="71"/>
      <c r="ROZ182" s="72"/>
      <c r="RPA182" s="72"/>
      <c r="RPB182" s="72"/>
      <c r="RPC182" s="72"/>
      <c r="RPD182" s="72"/>
      <c r="RPE182" s="72"/>
      <c r="RPF182" s="72"/>
      <c r="RPG182" s="72"/>
      <c r="RPH182" s="72"/>
      <c r="RPI182" s="71"/>
      <c r="RPJ182" s="71"/>
      <c r="RPK182" s="71"/>
      <c r="RPL182" s="71"/>
      <c r="RPM182" s="71"/>
      <c r="RPN182" s="71"/>
      <c r="RPO182" s="71"/>
      <c r="RPP182" s="72"/>
      <c r="RPQ182" s="72"/>
      <c r="RPR182" s="72"/>
      <c r="RPS182" s="72"/>
      <c r="RPT182" s="72"/>
      <c r="RPU182" s="72"/>
      <c r="RPV182" s="72"/>
      <c r="RPW182" s="72"/>
      <c r="RPX182" s="72"/>
      <c r="RPY182" s="71"/>
      <c r="RPZ182" s="71"/>
      <c r="RQA182" s="71"/>
      <c r="RQB182" s="71"/>
      <c r="RQC182" s="71"/>
      <c r="RQD182" s="71"/>
      <c r="RQE182" s="71"/>
      <c r="RQF182" s="72"/>
      <c r="RQG182" s="72"/>
      <c r="RQH182" s="72"/>
      <c r="RQI182" s="72"/>
      <c r="RQJ182" s="72"/>
      <c r="RQK182" s="72"/>
      <c r="RQL182" s="72"/>
      <c r="RQM182" s="72"/>
      <c r="RQN182" s="72"/>
      <c r="RQO182" s="71"/>
      <c r="RQP182" s="71"/>
      <c r="RQQ182" s="71"/>
      <c r="RQR182" s="71"/>
      <c r="RQS182" s="71"/>
      <c r="RQT182" s="71"/>
      <c r="RQU182" s="71"/>
      <c r="RQV182" s="72"/>
      <c r="RQW182" s="72"/>
      <c r="RQX182" s="72"/>
      <c r="RQY182" s="72"/>
      <c r="RQZ182" s="72"/>
      <c r="RRA182" s="72"/>
      <c r="RRB182" s="72"/>
      <c r="RRC182" s="72"/>
      <c r="RRD182" s="72"/>
      <c r="RRE182" s="71"/>
      <c r="RRF182" s="71"/>
      <c r="RRG182" s="71"/>
      <c r="RRH182" s="71"/>
      <c r="RRI182" s="71"/>
      <c r="RRJ182" s="71"/>
      <c r="RRK182" s="71"/>
      <c r="RRL182" s="72"/>
      <c r="RRM182" s="72"/>
      <c r="RRN182" s="72"/>
      <c r="RRO182" s="72"/>
      <c r="RRP182" s="72"/>
      <c r="RRQ182" s="72"/>
      <c r="RRR182" s="72"/>
      <c r="RRS182" s="72"/>
      <c r="RRT182" s="72"/>
      <c r="RRU182" s="71"/>
      <c r="RRV182" s="71"/>
      <c r="RRW182" s="71"/>
      <c r="RRX182" s="71"/>
      <c r="RRY182" s="71"/>
      <c r="RRZ182" s="71"/>
      <c r="RSA182" s="71"/>
      <c r="RSB182" s="72"/>
      <c r="RSC182" s="72"/>
      <c r="RSD182" s="72"/>
      <c r="RSE182" s="72"/>
      <c r="RSF182" s="72"/>
      <c r="RSG182" s="72"/>
      <c r="RSH182" s="72"/>
      <c r="RSI182" s="72"/>
      <c r="RSJ182" s="72"/>
      <c r="RSK182" s="71"/>
      <c r="RSL182" s="71"/>
      <c r="RSM182" s="71"/>
      <c r="RSN182" s="71"/>
      <c r="RSO182" s="71"/>
      <c r="RSP182" s="71"/>
      <c r="RSQ182" s="71"/>
      <c r="RSR182" s="72"/>
      <c r="RSS182" s="72"/>
      <c r="RST182" s="72"/>
      <c r="RSU182" s="72"/>
      <c r="RSV182" s="72"/>
      <c r="RSW182" s="72"/>
      <c r="RSX182" s="72"/>
      <c r="RSY182" s="72"/>
      <c r="RSZ182" s="72"/>
      <c r="RTA182" s="71"/>
      <c r="RTB182" s="71"/>
      <c r="RTC182" s="71"/>
      <c r="RTD182" s="71"/>
      <c r="RTE182" s="71"/>
      <c r="RTF182" s="71"/>
      <c r="RTG182" s="71"/>
      <c r="RTH182" s="72"/>
      <c r="RTI182" s="72"/>
      <c r="RTJ182" s="72"/>
      <c r="RTK182" s="72"/>
      <c r="RTL182" s="72"/>
      <c r="RTM182" s="72"/>
      <c r="RTN182" s="72"/>
      <c r="RTO182" s="72"/>
      <c r="RTP182" s="72"/>
      <c r="RTQ182" s="71"/>
      <c r="RTR182" s="71"/>
      <c r="RTS182" s="71"/>
      <c r="RTT182" s="71"/>
      <c r="RTU182" s="71"/>
      <c r="RTV182" s="71"/>
      <c r="RTW182" s="71"/>
      <c r="RTX182" s="72"/>
      <c r="RTY182" s="72"/>
      <c r="RTZ182" s="72"/>
      <c r="RUA182" s="72"/>
      <c r="RUB182" s="72"/>
      <c r="RUC182" s="72"/>
      <c r="RUD182" s="72"/>
      <c r="RUE182" s="72"/>
      <c r="RUF182" s="72"/>
      <c r="RUG182" s="71"/>
      <c r="RUH182" s="71"/>
      <c r="RUI182" s="71"/>
      <c r="RUJ182" s="71"/>
      <c r="RUK182" s="71"/>
      <c r="RUL182" s="71"/>
      <c r="RUM182" s="71"/>
      <c r="RUN182" s="72"/>
      <c r="RUO182" s="72"/>
      <c r="RUP182" s="72"/>
      <c r="RUQ182" s="72"/>
      <c r="RUR182" s="72"/>
      <c r="RUS182" s="72"/>
      <c r="RUT182" s="72"/>
      <c r="RUU182" s="72"/>
      <c r="RUV182" s="72"/>
      <c r="RUW182" s="71"/>
      <c r="RUX182" s="71"/>
      <c r="RUY182" s="71"/>
      <c r="RUZ182" s="71"/>
      <c r="RVA182" s="71"/>
      <c r="RVB182" s="71"/>
      <c r="RVC182" s="71"/>
      <c r="RVD182" s="72"/>
      <c r="RVE182" s="72"/>
      <c r="RVF182" s="72"/>
      <c r="RVG182" s="72"/>
      <c r="RVH182" s="72"/>
      <c r="RVI182" s="72"/>
      <c r="RVJ182" s="72"/>
      <c r="RVK182" s="72"/>
      <c r="RVL182" s="72"/>
      <c r="RVM182" s="71"/>
      <c r="RVN182" s="71"/>
      <c r="RVO182" s="71"/>
      <c r="RVP182" s="71"/>
      <c r="RVQ182" s="71"/>
      <c r="RVR182" s="71"/>
      <c r="RVS182" s="71"/>
      <c r="RVT182" s="72"/>
      <c r="RVU182" s="72"/>
      <c r="RVV182" s="72"/>
      <c r="RVW182" s="72"/>
      <c r="RVX182" s="72"/>
      <c r="RVY182" s="72"/>
      <c r="RVZ182" s="72"/>
      <c r="RWA182" s="72"/>
      <c r="RWB182" s="72"/>
      <c r="RWC182" s="71"/>
      <c r="RWD182" s="71"/>
      <c r="RWE182" s="71"/>
      <c r="RWF182" s="71"/>
      <c r="RWG182" s="71"/>
      <c r="RWH182" s="71"/>
      <c r="RWI182" s="71"/>
      <c r="RWJ182" s="72"/>
      <c r="RWK182" s="72"/>
      <c r="RWL182" s="72"/>
      <c r="RWM182" s="72"/>
      <c r="RWN182" s="72"/>
      <c r="RWO182" s="72"/>
      <c r="RWP182" s="72"/>
      <c r="RWQ182" s="72"/>
      <c r="RWR182" s="72"/>
      <c r="RWS182" s="71"/>
      <c r="RWT182" s="71"/>
      <c r="RWU182" s="71"/>
      <c r="RWV182" s="71"/>
      <c r="RWW182" s="71"/>
      <c r="RWX182" s="71"/>
      <c r="RWY182" s="71"/>
      <c r="RWZ182" s="72"/>
      <c r="RXA182" s="72"/>
      <c r="RXB182" s="72"/>
      <c r="RXC182" s="72"/>
      <c r="RXD182" s="72"/>
      <c r="RXE182" s="72"/>
      <c r="RXF182" s="72"/>
      <c r="RXG182" s="72"/>
      <c r="RXH182" s="72"/>
      <c r="RXI182" s="71"/>
      <c r="RXJ182" s="71"/>
      <c r="RXK182" s="71"/>
      <c r="RXL182" s="71"/>
      <c r="RXM182" s="71"/>
      <c r="RXN182" s="71"/>
      <c r="RXO182" s="71"/>
      <c r="RXP182" s="72"/>
      <c r="RXQ182" s="72"/>
      <c r="RXR182" s="72"/>
      <c r="RXS182" s="72"/>
      <c r="RXT182" s="72"/>
      <c r="RXU182" s="72"/>
      <c r="RXV182" s="72"/>
      <c r="RXW182" s="72"/>
      <c r="RXX182" s="72"/>
      <c r="RXY182" s="71"/>
      <c r="RXZ182" s="71"/>
      <c r="RYA182" s="71"/>
      <c r="RYB182" s="71"/>
      <c r="RYC182" s="71"/>
      <c r="RYD182" s="71"/>
      <c r="RYE182" s="71"/>
      <c r="RYF182" s="72"/>
      <c r="RYG182" s="72"/>
      <c r="RYH182" s="72"/>
      <c r="RYI182" s="72"/>
      <c r="RYJ182" s="72"/>
      <c r="RYK182" s="72"/>
      <c r="RYL182" s="72"/>
      <c r="RYM182" s="72"/>
      <c r="RYN182" s="72"/>
      <c r="RYO182" s="71"/>
      <c r="RYP182" s="71"/>
      <c r="RYQ182" s="71"/>
      <c r="RYR182" s="71"/>
      <c r="RYS182" s="71"/>
      <c r="RYT182" s="71"/>
      <c r="RYU182" s="71"/>
      <c r="RYV182" s="72"/>
      <c r="RYW182" s="72"/>
      <c r="RYX182" s="72"/>
      <c r="RYY182" s="72"/>
      <c r="RYZ182" s="72"/>
      <c r="RZA182" s="72"/>
      <c r="RZB182" s="72"/>
      <c r="RZC182" s="72"/>
      <c r="RZD182" s="72"/>
      <c r="RZE182" s="71"/>
      <c r="RZF182" s="71"/>
      <c r="RZG182" s="71"/>
      <c r="RZH182" s="71"/>
      <c r="RZI182" s="71"/>
      <c r="RZJ182" s="71"/>
      <c r="RZK182" s="71"/>
      <c r="RZL182" s="72"/>
      <c r="RZM182" s="72"/>
      <c r="RZN182" s="72"/>
      <c r="RZO182" s="72"/>
      <c r="RZP182" s="72"/>
      <c r="RZQ182" s="72"/>
      <c r="RZR182" s="72"/>
      <c r="RZS182" s="72"/>
      <c r="RZT182" s="72"/>
      <c r="RZU182" s="71"/>
      <c r="RZV182" s="71"/>
      <c r="RZW182" s="71"/>
      <c r="RZX182" s="71"/>
      <c r="RZY182" s="71"/>
      <c r="RZZ182" s="71"/>
      <c r="SAA182" s="71"/>
      <c r="SAB182" s="72"/>
      <c r="SAC182" s="72"/>
      <c r="SAD182" s="72"/>
      <c r="SAE182" s="72"/>
      <c r="SAF182" s="72"/>
      <c r="SAG182" s="72"/>
      <c r="SAH182" s="72"/>
      <c r="SAI182" s="72"/>
      <c r="SAJ182" s="72"/>
      <c r="SAK182" s="71"/>
      <c r="SAL182" s="71"/>
      <c r="SAM182" s="71"/>
      <c r="SAN182" s="71"/>
      <c r="SAO182" s="71"/>
      <c r="SAP182" s="71"/>
      <c r="SAQ182" s="71"/>
      <c r="SAR182" s="72"/>
      <c r="SAS182" s="72"/>
      <c r="SAT182" s="72"/>
      <c r="SAU182" s="72"/>
      <c r="SAV182" s="72"/>
      <c r="SAW182" s="72"/>
      <c r="SAX182" s="72"/>
      <c r="SAY182" s="72"/>
      <c r="SAZ182" s="72"/>
      <c r="SBA182" s="71"/>
      <c r="SBB182" s="71"/>
      <c r="SBC182" s="71"/>
      <c r="SBD182" s="71"/>
      <c r="SBE182" s="71"/>
      <c r="SBF182" s="71"/>
      <c r="SBG182" s="71"/>
      <c r="SBH182" s="72"/>
      <c r="SBI182" s="72"/>
      <c r="SBJ182" s="72"/>
      <c r="SBK182" s="72"/>
      <c r="SBL182" s="72"/>
      <c r="SBM182" s="72"/>
      <c r="SBN182" s="72"/>
      <c r="SBO182" s="72"/>
      <c r="SBP182" s="72"/>
      <c r="SBQ182" s="71"/>
      <c r="SBR182" s="71"/>
      <c r="SBS182" s="71"/>
      <c r="SBT182" s="71"/>
      <c r="SBU182" s="71"/>
      <c r="SBV182" s="71"/>
      <c r="SBW182" s="71"/>
      <c r="SBX182" s="72"/>
      <c r="SBY182" s="72"/>
      <c r="SBZ182" s="72"/>
      <c r="SCA182" s="72"/>
      <c r="SCB182" s="72"/>
      <c r="SCC182" s="72"/>
      <c r="SCD182" s="72"/>
      <c r="SCE182" s="72"/>
      <c r="SCF182" s="72"/>
      <c r="SCG182" s="71"/>
      <c r="SCH182" s="71"/>
      <c r="SCI182" s="71"/>
      <c r="SCJ182" s="71"/>
      <c r="SCK182" s="71"/>
      <c r="SCL182" s="71"/>
      <c r="SCM182" s="71"/>
      <c r="SCN182" s="72"/>
      <c r="SCO182" s="72"/>
      <c r="SCP182" s="72"/>
      <c r="SCQ182" s="72"/>
      <c r="SCR182" s="72"/>
      <c r="SCS182" s="72"/>
      <c r="SCT182" s="72"/>
      <c r="SCU182" s="72"/>
      <c r="SCV182" s="72"/>
      <c r="SCW182" s="71"/>
      <c r="SCX182" s="71"/>
      <c r="SCY182" s="71"/>
      <c r="SCZ182" s="71"/>
      <c r="SDA182" s="71"/>
      <c r="SDB182" s="71"/>
      <c r="SDC182" s="71"/>
      <c r="SDD182" s="72"/>
      <c r="SDE182" s="72"/>
      <c r="SDF182" s="72"/>
      <c r="SDG182" s="72"/>
      <c r="SDH182" s="72"/>
      <c r="SDI182" s="72"/>
      <c r="SDJ182" s="72"/>
      <c r="SDK182" s="72"/>
      <c r="SDL182" s="72"/>
      <c r="SDM182" s="71"/>
      <c r="SDN182" s="71"/>
      <c r="SDO182" s="71"/>
      <c r="SDP182" s="71"/>
      <c r="SDQ182" s="71"/>
      <c r="SDR182" s="71"/>
      <c r="SDS182" s="71"/>
      <c r="SDT182" s="72"/>
      <c r="SDU182" s="72"/>
      <c r="SDV182" s="72"/>
      <c r="SDW182" s="72"/>
      <c r="SDX182" s="72"/>
      <c r="SDY182" s="72"/>
      <c r="SDZ182" s="72"/>
      <c r="SEA182" s="72"/>
      <c r="SEB182" s="72"/>
      <c r="SEC182" s="71"/>
      <c r="SED182" s="71"/>
      <c r="SEE182" s="71"/>
      <c r="SEF182" s="71"/>
      <c r="SEG182" s="71"/>
      <c r="SEH182" s="71"/>
      <c r="SEI182" s="71"/>
      <c r="SEJ182" s="72"/>
      <c r="SEK182" s="72"/>
      <c r="SEL182" s="72"/>
      <c r="SEM182" s="72"/>
      <c r="SEN182" s="72"/>
      <c r="SEO182" s="72"/>
      <c r="SEP182" s="72"/>
      <c r="SEQ182" s="72"/>
      <c r="SER182" s="72"/>
      <c r="SES182" s="71"/>
      <c r="SET182" s="71"/>
      <c r="SEU182" s="71"/>
      <c r="SEV182" s="71"/>
      <c r="SEW182" s="71"/>
      <c r="SEX182" s="71"/>
      <c r="SEY182" s="71"/>
      <c r="SEZ182" s="72"/>
      <c r="SFA182" s="72"/>
      <c r="SFB182" s="72"/>
      <c r="SFC182" s="72"/>
      <c r="SFD182" s="72"/>
      <c r="SFE182" s="72"/>
      <c r="SFF182" s="72"/>
      <c r="SFG182" s="72"/>
      <c r="SFH182" s="72"/>
      <c r="SFI182" s="71"/>
      <c r="SFJ182" s="71"/>
      <c r="SFK182" s="71"/>
      <c r="SFL182" s="71"/>
      <c r="SFM182" s="71"/>
      <c r="SFN182" s="71"/>
      <c r="SFO182" s="71"/>
      <c r="SFP182" s="72"/>
      <c r="SFQ182" s="72"/>
      <c r="SFR182" s="72"/>
      <c r="SFS182" s="72"/>
      <c r="SFT182" s="72"/>
      <c r="SFU182" s="72"/>
      <c r="SFV182" s="72"/>
      <c r="SFW182" s="72"/>
      <c r="SFX182" s="72"/>
      <c r="SFY182" s="71"/>
      <c r="SFZ182" s="71"/>
      <c r="SGA182" s="71"/>
      <c r="SGB182" s="71"/>
      <c r="SGC182" s="71"/>
      <c r="SGD182" s="71"/>
      <c r="SGE182" s="71"/>
      <c r="SGF182" s="72"/>
      <c r="SGG182" s="72"/>
      <c r="SGH182" s="72"/>
      <c r="SGI182" s="72"/>
      <c r="SGJ182" s="72"/>
      <c r="SGK182" s="72"/>
      <c r="SGL182" s="72"/>
      <c r="SGM182" s="72"/>
      <c r="SGN182" s="72"/>
      <c r="SGO182" s="71"/>
      <c r="SGP182" s="71"/>
      <c r="SGQ182" s="71"/>
      <c r="SGR182" s="71"/>
      <c r="SGS182" s="71"/>
      <c r="SGT182" s="71"/>
      <c r="SGU182" s="71"/>
      <c r="SGV182" s="72"/>
      <c r="SGW182" s="72"/>
      <c r="SGX182" s="72"/>
      <c r="SGY182" s="72"/>
      <c r="SGZ182" s="72"/>
      <c r="SHA182" s="72"/>
      <c r="SHB182" s="72"/>
      <c r="SHC182" s="72"/>
      <c r="SHD182" s="72"/>
      <c r="SHE182" s="71"/>
      <c r="SHF182" s="71"/>
      <c r="SHG182" s="71"/>
      <c r="SHH182" s="71"/>
      <c r="SHI182" s="71"/>
      <c r="SHJ182" s="71"/>
      <c r="SHK182" s="71"/>
      <c r="SHL182" s="72"/>
      <c r="SHM182" s="72"/>
      <c r="SHN182" s="72"/>
      <c r="SHO182" s="72"/>
      <c r="SHP182" s="72"/>
      <c r="SHQ182" s="72"/>
      <c r="SHR182" s="72"/>
      <c r="SHS182" s="72"/>
      <c r="SHT182" s="72"/>
      <c r="SHU182" s="71"/>
      <c r="SHV182" s="71"/>
      <c r="SHW182" s="71"/>
      <c r="SHX182" s="71"/>
      <c r="SHY182" s="71"/>
      <c r="SHZ182" s="71"/>
      <c r="SIA182" s="71"/>
      <c r="SIB182" s="72"/>
      <c r="SIC182" s="72"/>
      <c r="SID182" s="72"/>
      <c r="SIE182" s="72"/>
      <c r="SIF182" s="72"/>
      <c r="SIG182" s="72"/>
      <c r="SIH182" s="72"/>
      <c r="SII182" s="72"/>
      <c r="SIJ182" s="72"/>
      <c r="SIK182" s="71"/>
      <c r="SIL182" s="71"/>
      <c r="SIM182" s="71"/>
      <c r="SIN182" s="71"/>
      <c r="SIO182" s="71"/>
      <c r="SIP182" s="71"/>
      <c r="SIQ182" s="71"/>
      <c r="SIR182" s="72"/>
      <c r="SIS182" s="72"/>
      <c r="SIT182" s="72"/>
      <c r="SIU182" s="72"/>
      <c r="SIV182" s="72"/>
      <c r="SIW182" s="72"/>
      <c r="SIX182" s="72"/>
      <c r="SIY182" s="72"/>
      <c r="SIZ182" s="72"/>
      <c r="SJA182" s="71"/>
      <c r="SJB182" s="71"/>
      <c r="SJC182" s="71"/>
      <c r="SJD182" s="71"/>
      <c r="SJE182" s="71"/>
      <c r="SJF182" s="71"/>
      <c r="SJG182" s="71"/>
      <c r="SJH182" s="72"/>
      <c r="SJI182" s="72"/>
      <c r="SJJ182" s="72"/>
      <c r="SJK182" s="72"/>
      <c r="SJL182" s="72"/>
      <c r="SJM182" s="72"/>
      <c r="SJN182" s="72"/>
      <c r="SJO182" s="72"/>
      <c r="SJP182" s="72"/>
      <c r="SJQ182" s="71"/>
      <c r="SJR182" s="71"/>
      <c r="SJS182" s="71"/>
      <c r="SJT182" s="71"/>
      <c r="SJU182" s="71"/>
      <c r="SJV182" s="71"/>
      <c r="SJW182" s="71"/>
      <c r="SJX182" s="72"/>
      <c r="SJY182" s="72"/>
      <c r="SJZ182" s="72"/>
      <c r="SKA182" s="72"/>
      <c r="SKB182" s="72"/>
      <c r="SKC182" s="72"/>
      <c r="SKD182" s="72"/>
      <c r="SKE182" s="72"/>
      <c r="SKF182" s="72"/>
      <c r="SKG182" s="71"/>
      <c r="SKH182" s="71"/>
      <c r="SKI182" s="71"/>
      <c r="SKJ182" s="71"/>
      <c r="SKK182" s="71"/>
      <c r="SKL182" s="71"/>
      <c r="SKM182" s="71"/>
      <c r="SKN182" s="72"/>
      <c r="SKO182" s="72"/>
      <c r="SKP182" s="72"/>
      <c r="SKQ182" s="72"/>
      <c r="SKR182" s="72"/>
      <c r="SKS182" s="72"/>
      <c r="SKT182" s="72"/>
      <c r="SKU182" s="72"/>
      <c r="SKV182" s="72"/>
      <c r="SKW182" s="71"/>
      <c r="SKX182" s="71"/>
      <c r="SKY182" s="71"/>
      <c r="SKZ182" s="71"/>
      <c r="SLA182" s="71"/>
      <c r="SLB182" s="71"/>
      <c r="SLC182" s="71"/>
      <c r="SLD182" s="72"/>
      <c r="SLE182" s="72"/>
      <c r="SLF182" s="72"/>
      <c r="SLG182" s="72"/>
      <c r="SLH182" s="72"/>
      <c r="SLI182" s="72"/>
      <c r="SLJ182" s="72"/>
      <c r="SLK182" s="72"/>
      <c r="SLL182" s="72"/>
      <c r="SLM182" s="71"/>
      <c r="SLN182" s="71"/>
      <c r="SLO182" s="71"/>
      <c r="SLP182" s="71"/>
      <c r="SLQ182" s="71"/>
      <c r="SLR182" s="71"/>
      <c r="SLS182" s="71"/>
      <c r="SLT182" s="72"/>
      <c r="SLU182" s="72"/>
      <c r="SLV182" s="72"/>
      <c r="SLW182" s="72"/>
      <c r="SLX182" s="72"/>
      <c r="SLY182" s="72"/>
      <c r="SLZ182" s="72"/>
      <c r="SMA182" s="72"/>
      <c r="SMB182" s="72"/>
      <c r="SMC182" s="71"/>
      <c r="SMD182" s="71"/>
      <c r="SME182" s="71"/>
      <c r="SMF182" s="71"/>
      <c r="SMG182" s="71"/>
      <c r="SMH182" s="71"/>
      <c r="SMI182" s="71"/>
      <c r="SMJ182" s="72"/>
      <c r="SMK182" s="72"/>
      <c r="SML182" s="72"/>
      <c r="SMM182" s="72"/>
      <c r="SMN182" s="72"/>
      <c r="SMO182" s="72"/>
      <c r="SMP182" s="72"/>
      <c r="SMQ182" s="72"/>
      <c r="SMR182" s="72"/>
      <c r="SMS182" s="71"/>
      <c r="SMT182" s="71"/>
      <c r="SMU182" s="71"/>
      <c r="SMV182" s="71"/>
      <c r="SMW182" s="71"/>
      <c r="SMX182" s="71"/>
      <c r="SMY182" s="71"/>
      <c r="SMZ182" s="72"/>
      <c r="SNA182" s="72"/>
      <c r="SNB182" s="72"/>
      <c r="SNC182" s="72"/>
      <c r="SND182" s="72"/>
      <c r="SNE182" s="72"/>
      <c r="SNF182" s="72"/>
      <c r="SNG182" s="72"/>
      <c r="SNH182" s="72"/>
      <c r="SNI182" s="71"/>
      <c r="SNJ182" s="71"/>
      <c r="SNK182" s="71"/>
      <c r="SNL182" s="71"/>
      <c r="SNM182" s="71"/>
      <c r="SNN182" s="71"/>
      <c r="SNO182" s="71"/>
      <c r="SNP182" s="72"/>
      <c r="SNQ182" s="72"/>
      <c r="SNR182" s="72"/>
      <c r="SNS182" s="72"/>
      <c r="SNT182" s="72"/>
      <c r="SNU182" s="72"/>
      <c r="SNV182" s="72"/>
      <c r="SNW182" s="72"/>
      <c r="SNX182" s="72"/>
      <c r="SNY182" s="71"/>
      <c r="SNZ182" s="71"/>
      <c r="SOA182" s="71"/>
      <c r="SOB182" s="71"/>
      <c r="SOC182" s="71"/>
      <c r="SOD182" s="71"/>
      <c r="SOE182" s="71"/>
      <c r="SOF182" s="72"/>
      <c r="SOG182" s="72"/>
      <c r="SOH182" s="72"/>
      <c r="SOI182" s="72"/>
      <c r="SOJ182" s="72"/>
      <c r="SOK182" s="72"/>
      <c r="SOL182" s="72"/>
      <c r="SOM182" s="72"/>
      <c r="SON182" s="72"/>
      <c r="SOO182" s="71"/>
      <c r="SOP182" s="71"/>
      <c r="SOQ182" s="71"/>
      <c r="SOR182" s="71"/>
      <c r="SOS182" s="71"/>
      <c r="SOT182" s="71"/>
      <c r="SOU182" s="71"/>
      <c r="SOV182" s="72"/>
      <c r="SOW182" s="72"/>
      <c r="SOX182" s="72"/>
      <c r="SOY182" s="72"/>
      <c r="SOZ182" s="72"/>
      <c r="SPA182" s="72"/>
      <c r="SPB182" s="72"/>
      <c r="SPC182" s="72"/>
      <c r="SPD182" s="72"/>
      <c r="SPE182" s="71"/>
      <c r="SPF182" s="71"/>
      <c r="SPG182" s="71"/>
      <c r="SPH182" s="71"/>
      <c r="SPI182" s="71"/>
      <c r="SPJ182" s="71"/>
      <c r="SPK182" s="71"/>
      <c r="SPL182" s="72"/>
      <c r="SPM182" s="72"/>
      <c r="SPN182" s="72"/>
      <c r="SPO182" s="72"/>
      <c r="SPP182" s="72"/>
      <c r="SPQ182" s="72"/>
      <c r="SPR182" s="72"/>
      <c r="SPS182" s="72"/>
      <c r="SPT182" s="72"/>
      <c r="SPU182" s="71"/>
      <c r="SPV182" s="71"/>
      <c r="SPW182" s="71"/>
      <c r="SPX182" s="71"/>
      <c r="SPY182" s="71"/>
      <c r="SPZ182" s="71"/>
      <c r="SQA182" s="71"/>
      <c r="SQB182" s="72"/>
      <c r="SQC182" s="72"/>
      <c r="SQD182" s="72"/>
      <c r="SQE182" s="72"/>
      <c r="SQF182" s="72"/>
      <c r="SQG182" s="72"/>
      <c r="SQH182" s="72"/>
      <c r="SQI182" s="72"/>
      <c r="SQJ182" s="72"/>
      <c r="SQK182" s="71"/>
      <c r="SQL182" s="71"/>
      <c r="SQM182" s="71"/>
      <c r="SQN182" s="71"/>
      <c r="SQO182" s="71"/>
      <c r="SQP182" s="71"/>
      <c r="SQQ182" s="71"/>
      <c r="SQR182" s="72"/>
      <c r="SQS182" s="72"/>
      <c r="SQT182" s="72"/>
      <c r="SQU182" s="72"/>
      <c r="SQV182" s="72"/>
      <c r="SQW182" s="72"/>
      <c r="SQX182" s="72"/>
      <c r="SQY182" s="72"/>
      <c r="SQZ182" s="72"/>
      <c r="SRA182" s="71"/>
      <c r="SRB182" s="71"/>
      <c r="SRC182" s="71"/>
      <c r="SRD182" s="71"/>
      <c r="SRE182" s="71"/>
      <c r="SRF182" s="71"/>
      <c r="SRG182" s="71"/>
      <c r="SRH182" s="72"/>
      <c r="SRI182" s="72"/>
      <c r="SRJ182" s="72"/>
      <c r="SRK182" s="72"/>
      <c r="SRL182" s="72"/>
      <c r="SRM182" s="72"/>
      <c r="SRN182" s="72"/>
      <c r="SRO182" s="72"/>
      <c r="SRP182" s="72"/>
      <c r="SRQ182" s="71"/>
      <c r="SRR182" s="71"/>
      <c r="SRS182" s="71"/>
      <c r="SRT182" s="71"/>
      <c r="SRU182" s="71"/>
      <c r="SRV182" s="71"/>
      <c r="SRW182" s="71"/>
      <c r="SRX182" s="72"/>
      <c r="SRY182" s="72"/>
      <c r="SRZ182" s="72"/>
      <c r="SSA182" s="72"/>
      <c r="SSB182" s="72"/>
      <c r="SSC182" s="72"/>
      <c r="SSD182" s="72"/>
      <c r="SSE182" s="72"/>
      <c r="SSF182" s="72"/>
      <c r="SSG182" s="71"/>
      <c r="SSH182" s="71"/>
      <c r="SSI182" s="71"/>
      <c r="SSJ182" s="71"/>
      <c r="SSK182" s="71"/>
      <c r="SSL182" s="71"/>
      <c r="SSM182" s="71"/>
      <c r="SSN182" s="72"/>
      <c r="SSO182" s="72"/>
      <c r="SSP182" s="72"/>
      <c r="SSQ182" s="72"/>
      <c r="SSR182" s="72"/>
      <c r="SSS182" s="72"/>
      <c r="SST182" s="72"/>
      <c r="SSU182" s="72"/>
      <c r="SSV182" s="72"/>
      <c r="SSW182" s="71"/>
      <c r="SSX182" s="71"/>
      <c r="SSY182" s="71"/>
      <c r="SSZ182" s="71"/>
      <c r="STA182" s="71"/>
      <c r="STB182" s="71"/>
      <c r="STC182" s="71"/>
      <c r="STD182" s="72"/>
      <c r="STE182" s="72"/>
      <c r="STF182" s="72"/>
      <c r="STG182" s="72"/>
      <c r="STH182" s="72"/>
      <c r="STI182" s="72"/>
      <c r="STJ182" s="72"/>
      <c r="STK182" s="72"/>
      <c r="STL182" s="72"/>
      <c r="STM182" s="71"/>
      <c r="STN182" s="71"/>
      <c r="STO182" s="71"/>
      <c r="STP182" s="71"/>
      <c r="STQ182" s="71"/>
      <c r="STR182" s="71"/>
      <c r="STS182" s="71"/>
      <c r="STT182" s="72"/>
      <c r="STU182" s="72"/>
      <c r="STV182" s="72"/>
      <c r="STW182" s="72"/>
      <c r="STX182" s="72"/>
      <c r="STY182" s="72"/>
      <c r="STZ182" s="72"/>
      <c r="SUA182" s="72"/>
      <c r="SUB182" s="72"/>
      <c r="SUC182" s="71"/>
      <c r="SUD182" s="71"/>
      <c r="SUE182" s="71"/>
      <c r="SUF182" s="71"/>
      <c r="SUG182" s="71"/>
      <c r="SUH182" s="71"/>
      <c r="SUI182" s="71"/>
      <c r="SUJ182" s="72"/>
      <c r="SUK182" s="72"/>
      <c r="SUL182" s="72"/>
      <c r="SUM182" s="72"/>
      <c r="SUN182" s="72"/>
      <c r="SUO182" s="72"/>
      <c r="SUP182" s="72"/>
      <c r="SUQ182" s="72"/>
      <c r="SUR182" s="72"/>
      <c r="SUS182" s="71"/>
      <c r="SUT182" s="71"/>
      <c r="SUU182" s="71"/>
      <c r="SUV182" s="71"/>
      <c r="SUW182" s="71"/>
      <c r="SUX182" s="71"/>
      <c r="SUY182" s="71"/>
      <c r="SUZ182" s="72"/>
      <c r="SVA182" s="72"/>
      <c r="SVB182" s="72"/>
      <c r="SVC182" s="72"/>
      <c r="SVD182" s="72"/>
      <c r="SVE182" s="72"/>
      <c r="SVF182" s="72"/>
      <c r="SVG182" s="72"/>
      <c r="SVH182" s="72"/>
      <c r="SVI182" s="71"/>
      <c r="SVJ182" s="71"/>
      <c r="SVK182" s="71"/>
      <c r="SVL182" s="71"/>
      <c r="SVM182" s="71"/>
      <c r="SVN182" s="71"/>
      <c r="SVO182" s="71"/>
      <c r="SVP182" s="72"/>
      <c r="SVQ182" s="72"/>
      <c r="SVR182" s="72"/>
      <c r="SVS182" s="72"/>
      <c r="SVT182" s="72"/>
      <c r="SVU182" s="72"/>
      <c r="SVV182" s="72"/>
      <c r="SVW182" s="72"/>
      <c r="SVX182" s="72"/>
      <c r="SVY182" s="71"/>
      <c r="SVZ182" s="71"/>
      <c r="SWA182" s="71"/>
      <c r="SWB182" s="71"/>
      <c r="SWC182" s="71"/>
      <c r="SWD182" s="71"/>
      <c r="SWE182" s="71"/>
      <c r="SWF182" s="72"/>
      <c r="SWG182" s="72"/>
      <c r="SWH182" s="72"/>
      <c r="SWI182" s="72"/>
      <c r="SWJ182" s="72"/>
      <c r="SWK182" s="72"/>
      <c r="SWL182" s="72"/>
      <c r="SWM182" s="72"/>
      <c r="SWN182" s="72"/>
      <c r="SWO182" s="71"/>
      <c r="SWP182" s="71"/>
      <c r="SWQ182" s="71"/>
      <c r="SWR182" s="71"/>
      <c r="SWS182" s="71"/>
      <c r="SWT182" s="71"/>
      <c r="SWU182" s="71"/>
      <c r="SWV182" s="72"/>
      <c r="SWW182" s="72"/>
      <c r="SWX182" s="72"/>
      <c r="SWY182" s="72"/>
      <c r="SWZ182" s="72"/>
      <c r="SXA182" s="72"/>
      <c r="SXB182" s="72"/>
      <c r="SXC182" s="72"/>
      <c r="SXD182" s="72"/>
      <c r="SXE182" s="71"/>
      <c r="SXF182" s="71"/>
      <c r="SXG182" s="71"/>
      <c r="SXH182" s="71"/>
      <c r="SXI182" s="71"/>
      <c r="SXJ182" s="71"/>
      <c r="SXK182" s="71"/>
      <c r="SXL182" s="72"/>
      <c r="SXM182" s="72"/>
      <c r="SXN182" s="72"/>
      <c r="SXO182" s="72"/>
      <c r="SXP182" s="72"/>
      <c r="SXQ182" s="72"/>
      <c r="SXR182" s="72"/>
      <c r="SXS182" s="72"/>
      <c r="SXT182" s="72"/>
      <c r="SXU182" s="71"/>
      <c r="SXV182" s="71"/>
      <c r="SXW182" s="71"/>
      <c r="SXX182" s="71"/>
      <c r="SXY182" s="71"/>
      <c r="SXZ182" s="71"/>
      <c r="SYA182" s="71"/>
      <c r="SYB182" s="72"/>
      <c r="SYC182" s="72"/>
      <c r="SYD182" s="72"/>
      <c r="SYE182" s="72"/>
      <c r="SYF182" s="72"/>
      <c r="SYG182" s="72"/>
      <c r="SYH182" s="72"/>
      <c r="SYI182" s="72"/>
      <c r="SYJ182" s="72"/>
      <c r="SYK182" s="71"/>
      <c r="SYL182" s="71"/>
      <c r="SYM182" s="71"/>
      <c r="SYN182" s="71"/>
      <c r="SYO182" s="71"/>
      <c r="SYP182" s="71"/>
      <c r="SYQ182" s="71"/>
      <c r="SYR182" s="72"/>
      <c r="SYS182" s="72"/>
      <c r="SYT182" s="72"/>
      <c r="SYU182" s="72"/>
      <c r="SYV182" s="72"/>
      <c r="SYW182" s="72"/>
      <c r="SYX182" s="72"/>
      <c r="SYY182" s="72"/>
      <c r="SYZ182" s="72"/>
      <c r="SZA182" s="71"/>
      <c r="SZB182" s="71"/>
      <c r="SZC182" s="71"/>
      <c r="SZD182" s="71"/>
      <c r="SZE182" s="71"/>
      <c r="SZF182" s="71"/>
      <c r="SZG182" s="71"/>
      <c r="SZH182" s="72"/>
      <c r="SZI182" s="72"/>
      <c r="SZJ182" s="72"/>
      <c r="SZK182" s="72"/>
      <c r="SZL182" s="72"/>
      <c r="SZM182" s="72"/>
      <c r="SZN182" s="72"/>
      <c r="SZO182" s="72"/>
      <c r="SZP182" s="72"/>
      <c r="SZQ182" s="71"/>
      <c r="SZR182" s="71"/>
      <c r="SZS182" s="71"/>
      <c r="SZT182" s="71"/>
      <c r="SZU182" s="71"/>
      <c r="SZV182" s="71"/>
      <c r="SZW182" s="71"/>
      <c r="SZX182" s="72"/>
      <c r="SZY182" s="72"/>
      <c r="SZZ182" s="72"/>
      <c r="TAA182" s="72"/>
      <c r="TAB182" s="72"/>
      <c r="TAC182" s="72"/>
      <c r="TAD182" s="72"/>
      <c r="TAE182" s="72"/>
      <c r="TAF182" s="72"/>
      <c r="TAG182" s="71"/>
      <c r="TAH182" s="71"/>
      <c r="TAI182" s="71"/>
      <c r="TAJ182" s="71"/>
      <c r="TAK182" s="71"/>
      <c r="TAL182" s="71"/>
      <c r="TAM182" s="71"/>
      <c r="TAN182" s="72"/>
      <c r="TAO182" s="72"/>
      <c r="TAP182" s="72"/>
      <c r="TAQ182" s="72"/>
      <c r="TAR182" s="72"/>
      <c r="TAS182" s="72"/>
      <c r="TAT182" s="72"/>
      <c r="TAU182" s="72"/>
      <c r="TAV182" s="72"/>
      <c r="TAW182" s="71"/>
      <c r="TAX182" s="71"/>
      <c r="TAY182" s="71"/>
      <c r="TAZ182" s="71"/>
      <c r="TBA182" s="71"/>
      <c r="TBB182" s="71"/>
      <c r="TBC182" s="71"/>
      <c r="TBD182" s="72"/>
      <c r="TBE182" s="72"/>
      <c r="TBF182" s="72"/>
      <c r="TBG182" s="72"/>
      <c r="TBH182" s="72"/>
      <c r="TBI182" s="72"/>
      <c r="TBJ182" s="72"/>
      <c r="TBK182" s="72"/>
      <c r="TBL182" s="72"/>
      <c r="TBM182" s="71"/>
      <c r="TBN182" s="71"/>
      <c r="TBO182" s="71"/>
      <c r="TBP182" s="71"/>
      <c r="TBQ182" s="71"/>
      <c r="TBR182" s="71"/>
      <c r="TBS182" s="71"/>
      <c r="TBT182" s="72"/>
      <c r="TBU182" s="72"/>
      <c r="TBV182" s="72"/>
      <c r="TBW182" s="72"/>
      <c r="TBX182" s="72"/>
      <c r="TBY182" s="72"/>
      <c r="TBZ182" s="72"/>
      <c r="TCA182" s="72"/>
      <c r="TCB182" s="72"/>
      <c r="TCC182" s="71"/>
      <c r="TCD182" s="71"/>
      <c r="TCE182" s="71"/>
      <c r="TCF182" s="71"/>
      <c r="TCG182" s="71"/>
      <c r="TCH182" s="71"/>
      <c r="TCI182" s="71"/>
      <c r="TCJ182" s="72"/>
      <c r="TCK182" s="72"/>
      <c r="TCL182" s="72"/>
      <c r="TCM182" s="72"/>
      <c r="TCN182" s="72"/>
      <c r="TCO182" s="72"/>
      <c r="TCP182" s="72"/>
      <c r="TCQ182" s="72"/>
      <c r="TCR182" s="72"/>
      <c r="TCS182" s="71"/>
      <c r="TCT182" s="71"/>
      <c r="TCU182" s="71"/>
      <c r="TCV182" s="71"/>
      <c r="TCW182" s="71"/>
      <c r="TCX182" s="71"/>
      <c r="TCY182" s="71"/>
      <c r="TCZ182" s="72"/>
      <c r="TDA182" s="72"/>
      <c r="TDB182" s="72"/>
      <c r="TDC182" s="72"/>
      <c r="TDD182" s="72"/>
      <c r="TDE182" s="72"/>
      <c r="TDF182" s="72"/>
      <c r="TDG182" s="72"/>
      <c r="TDH182" s="72"/>
      <c r="TDI182" s="71"/>
      <c r="TDJ182" s="71"/>
      <c r="TDK182" s="71"/>
      <c r="TDL182" s="71"/>
      <c r="TDM182" s="71"/>
      <c r="TDN182" s="71"/>
      <c r="TDO182" s="71"/>
      <c r="TDP182" s="72"/>
      <c r="TDQ182" s="72"/>
      <c r="TDR182" s="72"/>
      <c r="TDS182" s="72"/>
      <c r="TDT182" s="72"/>
      <c r="TDU182" s="72"/>
      <c r="TDV182" s="72"/>
      <c r="TDW182" s="72"/>
      <c r="TDX182" s="72"/>
      <c r="TDY182" s="71"/>
      <c r="TDZ182" s="71"/>
      <c r="TEA182" s="71"/>
      <c r="TEB182" s="71"/>
      <c r="TEC182" s="71"/>
      <c r="TED182" s="71"/>
      <c r="TEE182" s="71"/>
      <c r="TEF182" s="72"/>
      <c r="TEG182" s="72"/>
      <c r="TEH182" s="72"/>
      <c r="TEI182" s="72"/>
      <c r="TEJ182" s="72"/>
      <c r="TEK182" s="72"/>
      <c r="TEL182" s="72"/>
      <c r="TEM182" s="72"/>
      <c r="TEN182" s="72"/>
      <c r="TEO182" s="71"/>
      <c r="TEP182" s="71"/>
      <c r="TEQ182" s="71"/>
      <c r="TER182" s="71"/>
      <c r="TES182" s="71"/>
      <c r="TET182" s="71"/>
      <c r="TEU182" s="71"/>
      <c r="TEV182" s="72"/>
      <c r="TEW182" s="72"/>
      <c r="TEX182" s="72"/>
      <c r="TEY182" s="72"/>
      <c r="TEZ182" s="72"/>
      <c r="TFA182" s="72"/>
      <c r="TFB182" s="72"/>
      <c r="TFC182" s="72"/>
      <c r="TFD182" s="72"/>
      <c r="TFE182" s="71"/>
      <c r="TFF182" s="71"/>
      <c r="TFG182" s="71"/>
      <c r="TFH182" s="71"/>
      <c r="TFI182" s="71"/>
      <c r="TFJ182" s="71"/>
      <c r="TFK182" s="71"/>
      <c r="TFL182" s="72"/>
      <c r="TFM182" s="72"/>
      <c r="TFN182" s="72"/>
      <c r="TFO182" s="72"/>
      <c r="TFP182" s="72"/>
      <c r="TFQ182" s="72"/>
      <c r="TFR182" s="72"/>
      <c r="TFS182" s="72"/>
      <c r="TFT182" s="72"/>
      <c r="TFU182" s="71"/>
      <c r="TFV182" s="71"/>
      <c r="TFW182" s="71"/>
      <c r="TFX182" s="71"/>
      <c r="TFY182" s="71"/>
      <c r="TFZ182" s="71"/>
      <c r="TGA182" s="71"/>
      <c r="TGB182" s="72"/>
      <c r="TGC182" s="72"/>
      <c r="TGD182" s="72"/>
      <c r="TGE182" s="72"/>
      <c r="TGF182" s="72"/>
      <c r="TGG182" s="72"/>
      <c r="TGH182" s="72"/>
      <c r="TGI182" s="72"/>
      <c r="TGJ182" s="72"/>
      <c r="TGK182" s="71"/>
      <c r="TGL182" s="71"/>
      <c r="TGM182" s="71"/>
      <c r="TGN182" s="71"/>
      <c r="TGO182" s="71"/>
      <c r="TGP182" s="71"/>
      <c r="TGQ182" s="71"/>
      <c r="TGR182" s="72"/>
      <c r="TGS182" s="72"/>
      <c r="TGT182" s="72"/>
      <c r="TGU182" s="72"/>
      <c r="TGV182" s="72"/>
      <c r="TGW182" s="72"/>
      <c r="TGX182" s="72"/>
      <c r="TGY182" s="72"/>
      <c r="TGZ182" s="72"/>
      <c r="THA182" s="71"/>
      <c r="THB182" s="71"/>
      <c r="THC182" s="71"/>
      <c r="THD182" s="71"/>
      <c r="THE182" s="71"/>
      <c r="THF182" s="71"/>
      <c r="THG182" s="71"/>
      <c r="THH182" s="72"/>
      <c r="THI182" s="72"/>
      <c r="THJ182" s="72"/>
      <c r="THK182" s="72"/>
      <c r="THL182" s="72"/>
      <c r="THM182" s="72"/>
      <c r="THN182" s="72"/>
      <c r="THO182" s="72"/>
      <c r="THP182" s="72"/>
      <c r="THQ182" s="71"/>
      <c r="THR182" s="71"/>
      <c r="THS182" s="71"/>
      <c r="THT182" s="71"/>
      <c r="THU182" s="71"/>
      <c r="THV182" s="71"/>
      <c r="THW182" s="71"/>
      <c r="THX182" s="72"/>
      <c r="THY182" s="72"/>
      <c r="THZ182" s="72"/>
      <c r="TIA182" s="72"/>
      <c r="TIB182" s="72"/>
      <c r="TIC182" s="72"/>
      <c r="TID182" s="72"/>
      <c r="TIE182" s="72"/>
      <c r="TIF182" s="72"/>
      <c r="TIG182" s="71"/>
      <c r="TIH182" s="71"/>
      <c r="TII182" s="71"/>
      <c r="TIJ182" s="71"/>
      <c r="TIK182" s="71"/>
      <c r="TIL182" s="71"/>
      <c r="TIM182" s="71"/>
      <c r="TIN182" s="72"/>
      <c r="TIO182" s="72"/>
      <c r="TIP182" s="72"/>
      <c r="TIQ182" s="72"/>
      <c r="TIR182" s="72"/>
      <c r="TIS182" s="72"/>
      <c r="TIT182" s="72"/>
      <c r="TIU182" s="72"/>
      <c r="TIV182" s="72"/>
      <c r="TIW182" s="71"/>
      <c r="TIX182" s="71"/>
      <c r="TIY182" s="71"/>
      <c r="TIZ182" s="71"/>
      <c r="TJA182" s="71"/>
      <c r="TJB182" s="71"/>
      <c r="TJC182" s="71"/>
      <c r="TJD182" s="72"/>
      <c r="TJE182" s="72"/>
      <c r="TJF182" s="72"/>
      <c r="TJG182" s="72"/>
      <c r="TJH182" s="72"/>
      <c r="TJI182" s="72"/>
      <c r="TJJ182" s="72"/>
      <c r="TJK182" s="72"/>
      <c r="TJL182" s="72"/>
      <c r="TJM182" s="71"/>
      <c r="TJN182" s="71"/>
      <c r="TJO182" s="71"/>
      <c r="TJP182" s="71"/>
      <c r="TJQ182" s="71"/>
      <c r="TJR182" s="71"/>
      <c r="TJS182" s="71"/>
      <c r="TJT182" s="72"/>
      <c r="TJU182" s="72"/>
      <c r="TJV182" s="72"/>
      <c r="TJW182" s="72"/>
      <c r="TJX182" s="72"/>
      <c r="TJY182" s="72"/>
      <c r="TJZ182" s="72"/>
      <c r="TKA182" s="72"/>
      <c r="TKB182" s="72"/>
      <c r="TKC182" s="71"/>
      <c r="TKD182" s="71"/>
      <c r="TKE182" s="71"/>
      <c r="TKF182" s="71"/>
      <c r="TKG182" s="71"/>
      <c r="TKH182" s="71"/>
      <c r="TKI182" s="71"/>
      <c r="TKJ182" s="72"/>
      <c r="TKK182" s="72"/>
      <c r="TKL182" s="72"/>
      <c r="TKM182" s="72"/>
      <c r="TKN182" s="72"/>
      <c r="TKO182" s="72"/>
      <c r="TKP182" s="72"/>
      <c r="TKQ182" s="72"/>
      <c r="TKR182" s="72"/>
      <c r="TKS182" s="71"/>
      <c r="TKT182" s="71"/>
      <c r="TKU182" s="71"/>
      <c r="TKV182" s="71"/>
      <c r="TKW182" s="71"/>
      <c r="TKX182" s="71"/>
      <c r="TKY182" s="71"/>
      <c r="TKZ182" s="72"/>
      <c r="TLA182" s="72"/>
      <c r="TLB182" s="72"/>
      <c r="TLC182" s="72"/>
      <c r="TLD182" s="72"/>
      <c r="TLE182" s="72"/>
      <c r="TLF182" s="72"/>
      <c r="TLG182" s="72"/>
      <c r="TLH182" s="72"/>
      <c r="TLI182" s="71"/>
      <c r="TLJ182" s="71"/>
      <c r="TLK182" s="71"/>
      <c r="TLL182" s="71"/>
      <c r="TLM182" s="71"/>
      <c r="TLN182" s="71"/>
      <c r="TLO182" s="71"/>
      <c r="TLP182" s="72"/>
      <c r="TLQ182" s="72"/>
      <c r="TLR182" s="72"/>
      <c r="TLS182" s="72"/>
      <c r="TLT182" s="72"/>
      <c r="TLU182" s="72"/>
      <c r="TLV182" s="72"/>
      <c r="TLW182" s="72"/>
      <c r="TLX182" s="72"/>
      <c r="TLY182" s="71"/>
      <c r="TLZ182" s="71"/>
      <c r="TMA182" s="71"/>
      <c r="TMB182" s="71"/>
      <c r="TMC182" s="71"/>
      <c r="TMD182" s="71"/>
      <c r="TME182" s="71"/>
      <c r="TMF182" s="72"/>
      <c r="TMG182" s="72"/>
      <c r="TMH182" s="72"/>
      <c r="TMI182" s="72"/>
      <c r="TMJ182" s="72"/>
      <c r="TMK182" s="72"/>
      <c r="TML182" s="72"/>
      <c r="TMM182" s="72"/>
      <c r="TMN182" s="72"/>
      <c r="TMO182" s="71"/>
      <c r="TMP182" s="71"/>
      <c r="TMQ182" s="71"/>
      <c r="TMR182" s="71"/>
      <c r="TMS182" s="71"/>
      <c r="TMT182" s="71"/>
      <c r="TMU182" s="71"/>
      <c r="TMV182" s="72"/>
      <c r="TMW182" s="72"/>
      <c r="TMX182" s="72"/>
      <c r="TMY182" s="72"/>
      <c r="TMZ182" s="72"/>
      <c r="TNA182" s="72"/>
      <c r="TNB182" s="72"/>
      <c r="TNC182" s="72"/>
      <c r="TND182" s="72"/>
      <c r="TNE182" s="71"/>
      <c r="TNF182" s="71"/>
      <c r="TNG182" s="71"/>
      <c r="TNH182" s="71"/>
      <c r="TNI182" s="71"/>
      <c r="TNJ182" s="71"/>
      <c r="TNK182" s="71"/>
      <c r="TNL182" s="72"/>
      <c r="TNM182" s="72"/>
      <c r="TNN182" s="72"/>
      <c r="TNO182" s="72"/>
      <c r="TNP182" s="72"/>
      <c r="TNQ182" s="72"/>
      <c r="TNR182" s="72"/>
      <c r="TNS182" s="72"/>
      <c r="TNT182" s="72"/>
      <c r="TNU182" s="71"/>
      <c r="TNV182" s="71"/>
      <c r="TNW182" s="71"/>
      <c r="TNX182" s="71"/>
      <c r="TNY182" s="71"/>
      <c r="TNZ182" s="71"/>
      <c r="TOA182" s="71"/>
      <c r="TOB182" s="72"/>
      <c r="TOC182" s="72"/>
      <c r="TOD182" s="72"/>
      <c r="TOE182" s="72"/>
      <c r="TOF182" s="72"/>
      <c r="TOG182" s="72"/>
      <c r="TOH182" s="72"/>
      <c r="TOI182" s="72"/>
      <c r="TOJ182" s="72"/>
      <c r="TOK182" s="71"/>
      <c r="TOL182" s="71"/>
      <c r="TOM182" s="71"/>
      <c r="TON182" s="71"/>
      <c r="TOO182" s="71"/>
      <c r="TOP182" s="71"/>
      <c r="TOQ182" s="71"/>
      <c r="TOR182" s="72"/>
      <c r="TOS182" s="72"/>
      <c r="TOT182" s="72"/>
      <c r="TOU182" s="72"/>
      <c r="TOV182" s="72"/>
      <c r="TOW182" s="72"/>
      <c r="TOX182" s="72"/>
      <c r="TOY182" s="72"/>
      <c r="TOZ182" s="72"/>
      <c r="TPA182" s="71"/>
      <c r="TPB182" s="71"/>
      <c r="TPC182" s="71"/>
      <c r="TPD182" s="71"/>
      <c r="TPE182" s="71"/>
      <c r="TPF182" s="71"/>
      <c r="TPG182" s="71"/>
      <c r="TPH182" s="72"/>
      <c r="TPI182" s="72"/>
      <c r="TPJ182" s="72"/>
      <c r="TPK182" s="72"/>
      <c r="TPL182" s="72"/>
      <c r="TPM182" s="72"/>
      <c r="TPN182" s="72"/>
      <c r="TPO182" s="72"/>
      <c r="TPP182" s="72"/>
      <c r="TPQ182" s="71"/>
      <c r="TPR182" s="71"/>
      <c r="TPS182" s="71"/>
      <c r="TPT182" s="71"/>
      <c r="TPU182" s="71"/>
      <c r="TPV182" s="71"/>
      <c r="TPW182" s="71"/>
      <c r="TPX182" s="72"/>
      <c r="TPY182" s="72"/>
      <c r="TPZ182" s="72"/>
      <c r="TQA182" s="72"/>
      <c r="TQB182" s="72"/>
      <c r="TQC182" s="72"/>
      <c r="TQD182" s="72"/>
      <c r="TQE182" s="72"/>
      <c r="TQF182" s="72"/>
      <c r="TQG182" s="71"/>
      <c r="TQH182" s="71"/>
      <c r="TQI182" s="71"/>
      <c r="TQJ182" s="71"/>
      <c r="TQK182" s="71"/>
      <c r="TQL182" s="71"/>
      <c r="TQM182" s="71"/>
      <c r="TQN182" s="72"/>
      <c r="TQO182" s="72"/>
      <c r="TQP182" s="72"/>
      <c r="TQQ182" s="72"/>
      <c r="TQR182" s="72"/>
      <c r="TQS182" s="72"/>
      <c r="TQT182" s="72"/>
      <c r="TQU182" s="72"/>
      <c r="TQV182" s="72"/>
      <c r="TQW182" s="71"/>
      <c r="TQX182" s="71"/>
      <c r="TQY182" s="71"/>
      <c r="TQZ182" s="71"/>
      <c r="TRA182" s="71"/>
      <c r="TRB182" s="71"/>
      <c r="TRC182" s="71"/>
      <c r="TRD182" s="72"/>
      <c r="TRE182" s="72"/>
      <c r="TRF182" s="72"/>
      <c r="TRG182" s="72"/>
      <c r="TRH182" s="72"/>
      <c r="TRI182" s="72"/>
      <c r="TRJ182" s="72"/>
      <c r="TRK182" s="72"/>
      <c r="TRL182" s="72"/>
      <c r="TRM182" s="71"/>
      <c r="TRN182" s="71"/>
      <c r="TRO182" s="71"/>
      <c r="TRP182" s="71"/>
      <c r="TRQ182" s="71"/>
      <c r="TRR182" s="71"/>
      <c r="TRS182" s="71"/>
      <c r="TRT182" s="72"/>
      <c r="TRU182" s="72"/>
      <c r="TRV182" s="72"/>
      <c r="TRW182" s="72"/>
      <c r="TRX182" s="72"/>
      <c r="TRY182" s="72"/>
      <c r="TRZ182" s="72"/>
      <c r="TSA182" s="72"/>
      <c r="TSB182" s="72"/>
      <c r="TSC182" s="71"/>
      <c r="TSD182" s="71"/>
      <c r="TSE182" s="71"/>
      <c r="TSF182" s="71"/>
      <c r="TSG182" s="71"/>
      <c r="TSH182" s="71"/>
      <c r="TSI182" s="71"/>
      <c r="TSJ182" s="72"/>
      <c r="TSK182" s="72"/>
      <c r="TSL182" s="72"/>
      <c r="TSM182" s="72"/>
      <c r="TSN182" s="72"/>
      <c r="TSO182" s="72"/>
      <c r="TSP182" s="72"/>
      <c r="TSQ182" s="72"/>
      <c r="TSR182" s="72"/>
      <c r="TSS182" s="71"/>
      <c r="TST182" s="71"/>
      <c r="TSU182" s="71"/>
      <c r="TSV182" s="71"/>
      <c r="TSW182" s="71"/>
      <c r="TSX182" s="71"/>
      <c r="TSY182" s="71"/>
      <c r="TSZ182" s="72"/>
      <c r="TTA182" s="72"/>
      <c r="TTB182" s="72"/>
      <c r="TTC182" s="72"/>
      <c r="TTD182" s="72"/>
      <c r="TTE182" s="72"/>
      <c r="TTF182" s="72"/>
      <c r="TTG182" s="72"/>
      <c r="TTH182" s="72"/>
      <c r="TTI182" s="71"/>
      <c r="TTJ182" s="71"/>
      <c r="TTK182" s="71"/>
      <c r="TTL182" s="71"/>
      <c r="TTM182" s="71"/>
      <c r="TTN182" s="71"/>
      <c r="TTO182" s="71"/>
      <c r="TTP182" s="72"/>
      <c r="TTQ182" s="72"/>
      <c r="TTR182" s="72"/>
      <c r="TTS182" s="72"/>
      <c r="TTT182" s="72"/>
      <c r="TTU182" s="72"/>
      <c r="TTV182" s="72"/>
      <c r="TTW182" s="72"/>
      <c r="TTX182" s="72"/>
      <c r="TTY182" s="71"/>
      <c r="TTZ182" s="71"/>
      <c r="TUA182" s="71"/>
      <c r="TUB182" s="71"/>
      <c r="TUC182" s="71"/>
      <c r="TUD182" s="71"/>
      <c r="TUE182" s="71"/>
      <c r="TUF182" s="72"/>
      <c r="TUG182" s="72"/>
      <c r="TUH182" s="72"/>
      <c r="TUI182" s="72"/>
      <c r="TUJ182" s="72"/>
      <c r="TUK182" s="72"/>
      <c r="TUL182" s="72"/>
      <c r="TUM182" s="72"/>
      <c r="TUN182" s="72"/>
      <c r="TUO182" s="71"/>
      <c r="TUP182" s="71"/>
      <c r="TUQ182" s="71"/>
      <c r="TUR182" s="71"/>
      <c r="TUS182" s="71"/>
      <c r="TUT182" s="71"/>
      <c r="TUU182" s="71"/>
      <c r="TUV182" s="72"/>
      <c r="TUW182" s="72"/>
      <c r="TUX182" s="72"/>
      <c r="TUY182" s="72"/>
      <c r="TUZ182" s="72"/>
      <c r="TVA182" s="72"/>
      <c r="TVB182" s="72"/>
      <c r="TVC182" s="72"/>
      <c r="TVD182" s="72"/>
      <c r="TVE182" s="71"/>
      <c r="TVF182" s="71"/>
      <c r="TVG182" s="71"/>
      <c r="TVH182" s="71"/>
      <c r="TVI182" s="71"/>
      <c r="TVJ182" s="71"/>
      <c r="TVK182" s="71"/>
      <c r="TVL182" s="72"/>
      <c r="TVM182" s="72"/>
      <c r="TVN182" s="72"/>
      <c r="TVO182" s="72"/>
      <c r="TVP182" s="72"/>
      <c r="TVQ182" s="72"/>
      <c r="TVR182" s="72"/>
      <c r="TVS182" s="72"/>
      <c r="TVT182" s="72"/>
      <c r="TVU182" s="71"/>
      <c r="TVV182" s="71"/>
      <c r="TVW182" s="71"/>
      <c r="TVX182" s="71"/>
      <c r="TVY182" s="71"/>
      <c r="TVZ182" s="71"/>
      <c r="TWA182" s="71"/>
      <c r="TWB182" s="72"/>
      <c r="TWC182" s="72"/>
      <c r="TWD182" s="72"/>
      <c r="TWE182" s="72"/>
      <c r="TWF182" s="72"/>
      <c r="TWG182" s="72"/>
      <c r="TWH182" s="72"/>
      <c r="TWI182" s="72"/>
      <c r="TWJ182" s="72"/>
      <c r="TWK182" s="71"/>
      <c r="TWL182" s="71"/>
      <c r="TWM182" s="71"/>
      <c r="TWN182" s="71"/>
      <c r="TWO182" s="71"/>
      <c r="TWP182" s="71"/>
      <c r="TWQ182" s="71"/>
      <c r="TWR182" s="72"/>
      <c r="TWS182" s="72"/>
      <c r="TWT182" s="72"/>
      <c r="TWU182" s="72"/>
      <c r="TWV182" s="72"/>
      <c r="TWW182" s="72"/>
      <c r="TWX182" s="72"/>
      <c r="TWY182" s="72"/>
      <c r="TWZ182" s="72"/>
      <c r="TXA182" s="71"/>
      <c r="TXB182" s="71"/>
      <c r="TXC182" s="71"/>
      <c r="TXD182" s="71"/>
      <c r="TXE182" s="71"/>
      <c r="TXF182" s="71"/>
      <c r="TXG182" s="71"/>
      <c r="TXH182" s="72"/>
      <c r="TXI182" s="72"/>
      <c r="TXJ182" s="72"/>
      <c r="TXK182" s="72"/>
      <c r="TXL182" s="72"/>
      <c r="TXM182" s="72"/>
      <c r="TXN182" s="72"/>
      <c r="TXO182" s="72"/>
      <c r="TXP182" s="72"/>
      <c r="TXQ182" s="71"/>
      <c r="TXR182" s="71"/>
      <c r="TXS182" s="71"/>
      <c r="TXT182" s="71"/>
      <c r="TXU182" s="71"/>
      <c r="TXV182" s="71"/>
      <c r="TXW182" s="71"/>
      <c r="TXX182" s="72"/>
      <c r="TXY182" s="72"/>
      <c r="TXZ182" s="72"/>
      <c r="TYA182" s="72"/>
      <c r="TYB182" s="72"/>
      <c r="TYC182" s="72"/>
      <c r="TYD182" s="72"/>
      <c r="TYE182" s="72"/>
      <c r="TYF182" s="72"/>
      <c r="TYG182" s="71"/>
      <c r="TYH182" s="71"/>
      <c r="TYI182" s="71"/>
      <c r="TYJ182" s="71"/>
      <c r="TYK182" s="71"/>
      <c r="TYL182" s="71"/>
      <c r="TYM182" s="71"/>
      <c r="TYN182" s="72"/>
      <c r="TYO182" s="72"/>
      <c r="TYP182" s="72"/>
      <c r="TYQ182" s="72"/>
      <c r="TYR182" s="72"/>
      <c r="TYS182" s="72"/>
      <c r="TYT182" s="72"/>
      <c r="TYU182" s="72"/>
      <c r="TYV182" s="72"/>
      <c r="TYW182" s="71"/>
      <c r="TYX182" s="71"/>
      <c r="TYY182" s="71"/>
      <c r="TYZ182" s="71"/>
      <c r="TZA182" s="71"/>
      <c r="TZB182" s="71"/>
      <c r="TZC182" s="71"/>
      <c r="TZD182" s="72"/>
      <c r="TZE182" s="72"/>
      <c r="TZF182" s="72"/>
      <c r="TZG182" s="72"/>
      <c r="TZH182" s="72"/>
      <c r="TZI182" s="72"/>
      <c r="TZJ182" s="72"/>
      <c r="TZK182" s="72"/>
      <c r="TZL182" s="72"/>
      <c r="TZM182" s="71"/>
      <c r="TZN182" s="71"/>
      <c r="TZO182" s="71"/>
      <c r="TZP182" s="71"/>
      <c r="TZQ182" s="71"/>
      <c r="TZR182" s="71"/>
      <c r="TZS182" s="71"/>
      <c r="TZT182" s="72"/>
      <c r="TZU182" s="72"/>
      <c r="TZV182" s="72"/>
      <c r="TZW182" s="72"/>
      <c r="TZX182" s="72"/>
      <c r="TZY182" s="72"/>
      <c r="TZZ182" s="72"/>
      <c r="UAA182" s="72"/>
      <c r="UAB182" s="72"/>
      <c r="UAC182" s="71"/>
      <c r="UAD182" s="71"/>
      <c r="UAE182" s="71"/>
      <c r="UAF182" s="71"/>
      <c r="UAG182" s="71"/>
      <c r="UAH182" s="71"/>
      <c r="UAI182" s="71"/>
      <c r="UAJ182" s="72"/>
      <c r="UAK182" s="72"/>
      <c r="UAL182" s="72"/>
      <c r="UAM182" s="72"/>
      <c r="UAN182" s="72"/>
      <c r="UAO182" s="72"/>
      <c r="UAP182" s="72"/>
      <c r="UAQ182" s="72"/>
      <c r="UAR182" s="72"/>
      <c r="UAS182" s="71"/>
      <c r="UAT182" s="71"/>
      <c r="UAU182" s="71"/>
      <c r="UAV182" s="71"/>
      <c r="UAW182" s="71"/>
      <c r="UAX182" s="71"/>
      <c r="UAY182" s="71"/>
      <c r="UAZ182" s="72"/>
      <c r="UBA182" s="72"/>
      <c r="UBB182" s="72"/>
      <c r="UBC182" s="72"/>
      <c r="UBD182" s="72"/>
      <c r="UBE182" s="72"/>
      <c r="UBF182" s="72"/>
      <c r="UBG182" s="72"/>
      <c r="UBH182" s="72"/>
      <c r="UBI182" s="71"/>
      <c r="UBJ182" s="71"/>
      <c r="UBK182" s="71"/>
      <c r="UBL182" s="71"/>
      <c r="UBM182" s="71"/>
      <c r="UBN182" s="71"/>
      <c r="UBO182" s="71"/>
      <c r="UBP182" s="72"/>
      <c r="UBQ182" s="72"/>
      <c r="UBR182" s="72"/>
      <c r="UBS182" s="72"/>
      <c r="UBT182" s="72"/>
      <c r="UBU182" s="72"/>
      <c r="UBV182" s="72"/>
      <c r="UBW182" s="72"/>
      <c r="UBX182" s="72"/>
      <c r="UBY182" s="71"/>
      <c r="UBZ182" s="71"/>
      <c r="UCA182" s="71"/>
      <c r="UCB182" s="71"/>
      <c r="UCC182" s="71"/>
      <c r="UCD182" s="71"/>
      <c r="UCE182" s="71"/>
      <c r="UCF182" s="72"/>
      <c r="UCG182" s="72"/>
      <c r="UCH182" s="72"/>
      <c r="UCI182" s="72"/>
      <c r="UCJ182" s="72"/>
      <c r="UCK182" s="72"/>
      <c r="UCL182" s="72"/>
      <c r="UCM182" s="72"/>
      <c r="UCN182" s="72"/>
      <c r="UCO182" s="71"/>
      <c r="UCP182" s="71"/>
      <c r="UCQ182" s="71"/>
      <c r="UCR182" s="71"/>
      <c r="UCS182" s="71"/>
      <c r="UCT182" s="71"/>
      <c r="UCU182" s="71"/>
      <c r="UCV182" s="72"/>
      <c r="UCW182" s="72"/>
      <c r="UCX182" s="72"/>
      <c r="UCY182" s="72"/>
      <c r="UCZ182" s="72"/>
      <c r="UDA182" s="72"/>
      <c r="UDB182" s="72"/>
      <c r="UDC182" s="72"/>
      <c r="UDD182" s="72"/>
      <c r="UDE182" s="71"/>
      <c r="UDF182" s="71"/>
      <c r="UDG182" s="71"/>
      <c r="UDH182" s="71"/>
      <c r="UDI182" s="71"/>
      <c r="UDJ182" s="71"/>
      <c r="UDK182" s="71"/>
      <c r="UDL182" s="72"/>
      <c r="UDM182" s="72"/>
      <c r="UDN182" s="72"/>
      <c r="UDO182" s="72"/>
      <c r="UDP182" s="72"/>
      <c r="UDQ182" s="72"/>
      <c r="UDR182" s="72"/>
      <c r="UDS182" s="72"/>
      <c r="UDT182" s="72"/>
      <c r="UDU182" s="71"/>
      <c r="UDV182" s="71"/>
      <c r="UDW182" s="71"/>
      <c r="UDX182" s="71"/>
      <c r="UDY182" s="71"/>
      <c r="UDZ182" s="71"/>
      <c r="UEA182" s="71"/>
      <c r="UEB182" s="72"/>
      <c r="UEC182" s="72"/>
      <c r="UED182" s="72"/>
      <c r="UEE182" s="72"/>
      <c r="UEF182" s="72"/>
      <c r="UEG182" s="72"/>
      <c r="UEH182" s="72"/>
      <c r="UEI182" s="72"/>
      <c r="UEJ182" s="72"/>
      <c r="UEK182" s="71"/>
      <c r="UEL182" s="71"/>
      <c r="UEM182" s="71"/>
      <c r="UEN182" s="71"/>
      <c r="UEO182" s="71"/>
      <c r="UEP182" s="71"/>
      <c r="UEQ182" s="71"/>
      <c r="UER182" s="72"/>
      <c r="UES182" s="72"/>
      <c r="UET182" s="72"/>
      <c r="UEU182" s="72"/>
      <c r="UEV182" s="72"/>
      <c r="UEW182" s="72"/>
      <c r="UEX182" s="72"/>
      <c r="UEY182" s="72"/>
      <c r="UEZ182" s="72"/>
      <c r="UFA182" s="71"/>
      <c r="UFB182" s="71"/>
      <c r="UFC182" s="71"/>
      <c r="UFD182" s="71"/>
      <c r="UFE182" s="71"/>
      <c r="UFF182" s="71"/>
      <c r="UFG182" s="71"/>
      <c r="UFH182" s="72"/>
      <c r="UFI182" s="72"/>
      <c r="UFJ182" s="72"/>
      <c r="UFK182" s="72"/>
      <c r="UFL182" s="72"/>
      <c r="UFM182" s="72"/>
      <c r="UFN182" s="72"/>
      <c r="UFO182" s="72"/>
      <c r="UFP182" s="72"/>
      <c r="UFQ182" s="71"/>
      <c r="UFR182" s="71"/>
      <c r="UFS182" s="71"/>
      <c r="UFT182" s="71"/>
      <c r="UFU182" s="71"/>
      <c r="UFV182" s="71"/>
      <c r="UFW182" s="71"/>
      <c r="UFX182" s="72"/>
      <c r="UFY182" s="72"/>
      <c r="UFZ182" s="72"/>
      <c r="UGA182" s="72"/>
      <c r="UGB182" s="72"/>
      <c r="UGC182" s="72"/>
      <c r="UGD182" s="72"/>
      <c r="UGE182" s="72"/>
      <c r="UGF182" s="72"/>
      <c r="UGG182" s="71"/>
      <c r="UGH182" s="71"/>
      <c r="UGI182" s="71"/>
      <c r="UGJ182" s="71"/>
      <c r="UGK182" s="71"/>
      <c r="UGL182" s="71"/>
      <c r="UGM182" s="71"/>
      <c r="UGN182" s="72"/>
      <c r="UGO182" s="72"/>
      <c r="UGP182" s="72"/>
      <c r="UGQ182" s="72"/>
      <c r="UGR182" s="72"/>
      <c r="UGS182" s="72"/>
      <c r="UGT182" s="72"/>
      <c r="UGU182" s="72"/>
      <c r="UGV182" s="72"/>
      <c r="UGW182" s="71"/>
      <c r="UGX182" s="71"/>
      <c r="UGY182" s="71"/>
      <c r="UGZ182" s="71"/>
      <c r="UHA182" s="71"/>
      <c r="UHB182" s="71"/>
      <c r="UHC182" s="71"/>
      <c r="UHD182" s="72"/>
      <c r="UHE182" s="72"/>
      <c r="UHF182" s="72"/>
      <c r="UHG182" s="72"/>
      <c r="UHH182" s="72"/>
      <c r="UHI182" s="72"/>
      <c r="UHJ182" s="72"/>
      <c r="UHK182" s="72"/>
      <c r="UHL182" s="72"/>
      <c r="UHM182" s="71"/>
      <c r="UHN182" s="71"/>
      <c r="UHO182" s="71"/>
      <c r="UHP182" s="71"/>
      <c r="UHQ182" s="71"/>
      <c r="UHR182" s="71"/>
      <c r="UHS182" s="71"/>
      <c r="UHT182" s="72"/>
      <c r="UHU182" s="72"/>
      <c r="UHV182" s="72"/>
      <c r="UHW182" s="72"/>
      <c r="UHX182" s="72"/>
      <c r="UHY182" s="72"/>
      <c r="UHZ182" s="72"/>
      <c r="UIA182" s="72"/>
      <c r="UIB182" s="72"/>
      <c r="UIC182" s="71"/>
      <c r="UID182" s="71"/>
      <c r="UIE182" s="71"/>
      <c r="UIF182" s="71"/>
      <c r="UIG182" s="71"/>
      <c r="UIH182" s="71"/>
      <c r="UII182" s="71"/>
      <c r="UIJ182" s="72"/>
      <c r="UIK182" s="72"/>
      <c r="UIL182" s="72"/>
      <c r="UIM182" s="72"/>
      <c r="UIN182" s="72"/>
      <c r="UIO182" s="72"/>
      <c r="UIP182" s="72"/>
      <c r="UIQ182" s="72"/>
      <c r="UIR182" s="72"/>
      <c r="UIS182" s="71"/>
      <c r="UIT182" s="71"/>
      <c r="UIU182" s="71"/>
      <c r="UIV182" s="71"/>
      <c r="UIW182" s="71"/>
      <c r="UIX182" s="71"/>
      <c r="UIY182" s="71"/>
      <c r="UIZ182" s="72"/>
      <c r="UJA182" s="72"/>
      <c r="UJB182" s="72"/>
      <c r="UJC182" s="72"/>
      <c r="UJD182" s="72"/>
      <c r="UJE182" s="72"/>
      <c r="UJF182" s="72"/>
      <c r="UJG182" s="72"/>
      <c r="UJH182" s="72"/>
      <c r="UJI182" s="71"/>
      <c r="UJJ182" s="71"/>
      <c r="UJK182" s="71"/>
      <c r="UJL182" s="71"/>
      <c r="UJM182" s="71"/>
      <c r="UJN182" s="71"/>
      <c r="UJO182" s="71"/>
      <c r="UJP182" s="72"/>
      <c r="UJQ182" s="72"/>
      <c r="UJR182" s="72"/>
      <c r="UJS182" s="72"/>
      <c r="UJT182" s="72"/>
      <c r="UJU182" s="72"/>
      <c r="UJV182" s="72"/>
      <c r="UJW182" s="72"/>
      <c r="UJX182" s="72"/>
      <c r="UJY182" s="71"/>
      <c r="UJZ182" s="71"/>
      <c r="UKA182" s="71"/>
      <c r="UKB182" s="71"/>
      <c r="UKC182" s="71"/>
      <c r="UKD182" s="71"/>
      <c r="UKE182" s="71"/>
      <c r="UKF182" s="72"/>
      <c r="UKG182" s="72"/>
      <c r="UKH182" s="72"/>
      <c r="UKI182" s="72"/>
      <c r="UKJ182" s="72"/>
      <c r="UKK182" s="72"/>
      <c r="UKL182" s="72"/>
      <c r="UKM182" s="72"/>
      <c r="UKN182" s="72"/>
      <c r="UKO182" s="71"/>
      <c r="UKP182" s="71"/>
      <c r="UKQ182" s="71"/>
      <c r="UKR182" s="71"/>
      <c r="UKS182" s="71"/>
      <c r="UKT182" s="71"/>
      <c r="UKU182" s="71"/>
      <c r="UKV182" s="72"/>
      <c r="UKW182" s="72"/>
      <c r="UKX182" s="72"/>
      <c r="UKY182" s="72"/>
      <c r="UKZ182" s="72"/>
      <c r="ULA182" s="72"/>
      <c r="ULB182" s="72"/>
      <c r="ULC182" s="72"/>
      <c r="ULD182" s="72"/>
      <c r="ULE182" s="71"/>
      <c r="ULF182" s="71"/>
      <c r="ULG182" s="71"/>
      <c r="ULH182" s="71"/>
      <c r="ULI182" s="71"/>
      <c r="ULJ182" s="71"/>
      <c r="ULK182" s="71"/>
      <c r="ULL182" s="72"/>
      <c r="ULM182" s="72"/>
      <c r="ULN182" s="72"/>
      <c r="ULO182" s="72"/>
      <c r="ULP182" s="72"/>
      <c r="ULQ182" s="72"/>
      <c r="ULR182" s="72"/>
      <c r="ULS182" s="72"/>
      <c r="ULT182" s="72"/>
      <c r="ULU182" s="71"/>
      <c r="ULV182" s="71"/>
      <c r="ULW182" s="71"/>
      <c r="ULX182" s="71"/>
      <c r="ULY182" s="71"/>
      <c r="ULZ182" s="71"/>
      <c r="UMA182" s="71"/>
      <c r="UMB182" s="72"/>
      <c r="UMC182" s="72"/>
      <c r="UMD182" s="72"/>
      <c r="UME182" s="72"/>
      <c r="UMF182" s="72"/>
      <c r="UMG182" s="72"/>
      <c r="UMH182" s="72"/>
      <c r="UMI182" s="72"/>
      <c r="UMJ182" s="72"/>
      <c r="UMK182" s="71"/>
      <c r="UML182" s="71"/>
      <c r="UMM182" s="71"/>
      <c r="UMN182" s="71"/>
      <c r="UMO182" s="71"/>
      <c r="UMP182" s="71"/>
      <c r="UMQ182" s="71"/>
      <c r="UMR182" s="72"/>
      <c r="UMS182" s="72"/>
      <c r="UMT182" s="72"/>
      <c r="UMU182" s="72"/>
      <c r="UMV182" s="72"/>
      <c r="UMW182" s="72"/>
      <c r="UMX182" s="72"/>
      <c r="UMY182" s="72"/>
      <c r="UMZ182" s="72"/>
      <c r="UNA182" s="71"/>
      <c r="UNB182" s="71"/>
      <c r="UNC182" s="71"/>
      <c r="UND182" s="71"/>
      <c r="UNE182" s="71"/>
      <c r="UNF182" s="71"/>
      <c r="UNG182" s="71"/>
      <c r="UNH182" s="72"/>
      <c r="UNI182" s="72"/>
      <c r="UNJ182" s="72"/>
      <c r="UNK182" s="72"/>
      <c r="UNL182" s="72"/>
      <c r="UNM182" s="72"/>
      <c r="UNN182" s="72"/>
      <c r="UNO182" s="72"/>
      <c r="UNP182" s="72"/>
      <c r="UNQ182" s="71"/>
      <c r="UNR182" s="71"/>
      <c r="UNS182" s="71"/>
      <c r="UNT182" s="71"/>
      <c r="UNU182" s="71"/>
      <c r="UNV182" s="71"/>
      <c r="UNW182" s="71"/>
      <c r="UNX182" s="72"/>
      <c r="UNY182" s="72"/>
      <c r="UNZ182" s="72"/>
      <c r="UOA182" s="72"/>
      <c r="UOB182" s="72"/>
      <c r="UOC182" s="72"/>
      <c r="UOD182" s="72"/>
      <c r="UOE182" s="72"/>
      <c r="UOF182" s="72"/>
      <c r="UOG182" s="71"/>
      <c r="UOH182" s="71"/>
      <c r="UOI182" s="71"/>
      <c r="UOJ182" s="71"/>
      <c r="UOK182" s="71"/>
      <c r="UOL182" s="71"/>
      <c r="UOM182" s="71"/>
      <c r="UON182" s="72"/>
      <c r="UOO182" s="72"/>
      <c r="UOP182" s="72"/>
      <c r="UOQ182" s="72"/>
      <c r="UOR182" s="72"/>
      <c r="UOS182" s="72"/>
      <c r="UOT182" s="72"/>
      <c r="UOU182" s="72"/>
      <c r="UOV182" s="72"/>
      <c r="UOW182" s="71"/>
      <c r="UOX182" s="71"/>
      <c r="UOY182" s="71"/>
      <c r="UOZ182" s="71"/>
      <c r="UPA182" s="71"/>
      <c r="UPB182" s="71"/>
      <c r="UPC182" s="71"/>
      <c r="UPD182" s="72"/>
      <c r="UPE182" s="72"/>
      <c r="UPF182" s="72"/>
      <c r="UPG182" s="72"/>
      <c r="UPH182" s="72"/>
      <c r="UPI182" s="72"/>
      <c r="UPJ182" s="72"/>
      <c r="UPK182" s="72"/>
      <c r="UPL182" s="72"/>
      <c r="UPM182" s="71"/>
      <c r="UPN182" s="71"/>
      <c r="UPO182" s="71"/>
      <c r="UPP182" s="71"/>
      <c r="UPQ182" s="71"/>
      <c r="UPR182" s="71"/>
      <c r="UPS182" s="71"/>
      <c r="UPT182" s="72"/>
      <c r="UPU182" s="72"/>
      <c r="UPV182" s="72"/>
      <c r="UPW182" s="72"/>
      <c r="UPX182" s="72"/>
      <c r="UPY182" s="72"/>
      <c r="UPZ182" s="72"/>
      <c r="UQA182" s="72"/>
      <c r="UQB182" s="72"/>
      <c r="UQC182" s="71"/>
      <c r="UQD182" s="71"/>
      <c r="UQE182" s="71"/>
      <c r="UQF182" s="71"/>
      <c r="UQG182" s="71"/>
      <c r="UQH182" s="71"/>
      <c r="UQI182" s="71"/>
      <c r="UQJ182" s="72"/>
      <c r="UQK182" s="72"/>
      <c r="UQL182" s="72"/>
      <c r="UQM182" s="72"/>
      <c r="UQN182" s="72"/>
      <c r="UQO182" s="72"/>
      <c r="UQP182" s="72"/>
      <c r="UQQ182" s="72"/>
      <c r="UQR182" s="72"/>
      <c r="UQS182" s="71"/>
      <c r="UQT182" s="71"/>
      <c r="UQU182" s="71"/>
      <c r="UQV182" s="71"/>
      <c r="UQW182" s="71"/>
      <c r="UQX182" s="71"/>
      <c r="UQY182" s="71"/>
      <c r="UQZ182" s="72"/>
      <c r="URA182" s="72"/>
      <c r="URB182" s="72"/>
      <c r="URC182" s="72"/>
      <c r="URD182" s="72"/>
      <c r="URE182" s="72"/>
      <c r="URF182" s="72"/>
      <c r="URG182" s="72"/>
      <c r="URH182" s="72"/>
      <c r="URI182" s="71"/>
      <c r="URJ182" s="71"/>
      <c r="URK182" s="71"/>
      <c r="URL182" s="71"/>
      <c r="URM182" s="71"/>
      <c r="URN182" s="71"/>
      <c r="URO182" s="71"/>
      <c r="URP182" s="72"/>
      <c r="URQ182" s="72"/>
      <c r="URR182" s="72"/>
      <c r="URS182" s="72"/>
      <c r="URT182" s="72"/>
      <c r="URU182" s="72"/>
      <c r="URV182" s="72"/>
      <c r="URW182" s="72"/>
      <c r="URX182" s="72"/>
      <c r="URY182" s="71"/>
      <c r="URZ182" s="71"/>
      <c r="USA182" s="71"/>
      <c r="USB182" s="71"/>
      <c r="USC182" s="71"/>
      <c r="USD182" s="71"/>
      <c r="USE182" s="71"/>
      <c r="USF182" s="72"/>
      <c r="USG182" s="72"/>
      <c r="USH182" s="72"/>
      <c r="USI182" s="72"/>
      <c r="USJ182" s="72"/>
      <c r="USK182" s="72"/>
      <c r="USL182" s="72"/>
      <c r="USM182" s="72"/>
      <c r="USN182" s="72"/>
      <c r="USO182" s="71"/>
      <c r="USP182" s="71"/>
      <c r="USQ182" s="71"/>
      <c r="USR182" s="71"/>
      <c r="USS182" s="71"/>
      <c r="UST182" s="71"/>
      <c r="USU182" s="71"/>
      <c r="USV182" s="72"/>
      <c r="USW182" s="72"/>
      <c r="USX182" s="72"/>
      <c r="USY182" s="72"/>
      <c r="USZ182" s="72"/>
      <c r="UTA182" s="72"/>
      <c r="UTB182" s="72"/>
      <c r="UTC182" s="72"/>
      <c r="UTD182" s="72"/>
      <c r="UTE182" s="71"/>
      <c r="UTF182" s="71"/>
      <c r="UTG182" s="71"/>
      <c r="UTH182" s="71"/>
      <c r="UTI182" s="71"/>
      <c r="UTJ182" s="71"/>
      <c r="UTK182" s="71"/>
      <c r="UTL182" s="72"/>
      <c r="UTM182" s="72"/>
      <c r="UTN182" s="72"/>
      <c r="UTO182" s="72"/>
      <c r="UTP182" s="72"/>
      <c r="UTQ182" s="72"/>
      <c r="UTR182" s="72"/>
      <c r="UTS182" s="72"/>
      <c r="UTT182" s="72"/>
      <c r="UTU182" s="71"/>
      <c r="UTV182" s="71"/>
      <c r="UTW182" s="71"/>
      <c r="UTX182" s="71"/>
      <c r="UTY182" s="71"/>
      <c r="UTZ182" s="71"/>
      <c r="UUA182" s="71"/>
      <c r="UUB182" s="72"/>
      <c r="UUC182" s="72"/>
      <c r="UUD182" s="72"/>
      <c r="UUE182" s="72"/>
      <c r="UUF182" s="72"/>
      <c r="UUG182" s="72"/>
      <c r="UUH182" s="72"/>
      <c r="UUI182" s="72"/>
      <c r="UUJ182" s="72"/>
      <c r="UUK182" s="71"/>
      <c r="UUL182" s="71"/>
      <c r="UUM182" s="71"/>
      <c r="UUN182" s="71"/>
      <c r="UUO182" s="71"/>
      <c r="UUP182" s="71"/>
      <c r="UUQ182" s="71"/>
      <c r="UUR182" s="72"/>
      <c r="UUS182" s="72"/>
      <c r="UUT182" s="72"/>
      <c r="UUU182" s="72"/>
      <c r="UUV182" s="72"/>
      <c r="UUW182" s="72"/>
      <c r="UUX182" s="72"/>
      <c r="UUY182" s="72"/>
      <c r="UUZ182" s="72"/>
      <c r="UVA182" s="71"/>
      <c r="UVB182" s="71"/>
      <c r="UVC182" s="71"/>
      <c r="UVD182" s="71"/>
      <c r="UVE182" s="71"/>
      <c r="UVF182" s="71"/>
      <c r="UVG182" s="71"/>
      <c r="UVH182" s="72"/>
      <c r="UVI182" s="72"/>
      <c r="UVJ182" s="72"/>
      <c r="UVK182" s="72"/>
      <c r="UVL182" s="72"/>
      <c r="UVM182" s="72"/>
      <c r="UVN182" s="72"/>
      <c r="UVO182" s="72"/>
      <c r="UVP182" s="72"/>
      <c r="UVQ182" s="71"/>
      <c r="UVR182" s="71"/>
      <c r="UVS182" s="71"/>
      <c r="UVT182" s="71"/>
      <c r="UVU182" s="71"/>
      <c r="UVV182" s="71"/>
      <c r="UVW182" s="71"/>
      <c r="UVX182" s="72"/>
      <c r="UVY182" s="72"/>
      <c r="UVZ182" s="72"/>
      <c r="UWA182" s="72"/>
      <c r="UWB182" s="72"/>
      <c r="UWC182" s="72"/>
      <c r="UWD182" s="72"/>
      <c r="UWE182" s="72"/>
      <c r="UWF182" s="72"/>
      <c r="UWG182" s="71"/>
      <c r="UWH182" s="71"/>
      <c r="UWI182" s="71"/>
      <c r="UWJ182" s="71"/>
      <c r="UWK182" s="71"/>
      <c r="UWL182" s="71"/>
      <c r="UWM182" s="71"/>
      <c r="UWN182" s="72"/>
      <c r="UWO182" s="72"/>
      <c r="UWP182" s="72"/>
      <c r="UWQ182" s="72"/>
      <c r="UWR182" s="72"/>
      <c r="UWS182" s="72"/>
      <c r="UWT182" s="72"/>
      <c r="UWU182" s="72"/>
      <c r="UWV182" s="72"/>
      <c r="UWW182" s="71"/>
      <c r="UWX182" s="71"/>
      <c r="UWY182" s="71"/>
      <c r="UWZ182" s="71"/>
      <c r="UXA182" s="71"/>
      <c r="UXB182" s="71"/>
      <c r="UXC182" s="71"/>
      <c r="UXD182" s="72"/>
      <c r="UXE182" s="72"/>
      <c r="UXF182" s="72"/>
      <c r="UXG182" s="72"/>
      <c r="UXH182" s="72"/>
      <c r="UXI182" s="72"/>
      <c r="UXJ182" s="72"/>
      <c r="UXK182" s="72"/>
      <c r="UXL182" s="72"/>
      <c r="UXM182" s="71"/>
      <c r="UXN182" s="71"/>
      <c r="UXO182" s="71"/>
      <c r="UXP182" s="71"/>
      <c r="UXQ182" s="71"/>
      <c r="UXR182" s="71"/>
      <c r="UXS182" s="71"/>
      <c r="UXT182" s="72"/>
      <c r="UXU182" s="72"/>
      <c r="UXV182" s="72"/>
      <c r="UXW182" s="72"/>
      <c r="UXX182" s="72"/>
      <c r="UXY182" s="72"/>
      <c r="UXZ182" s="72"/>
      <c r="UYA182" s="72"/>
      <c r="UYB182" s="72"/>
      <c r="UYC182" s="71"/>
      <c r="UYD182" s="71"/>
      <c r="UYE182" s="71"/>
      <c r="UYF182" s="71"/>
      <c r="UYG182" s="71"/>
      <c r="UYH182" s="71"/>
      <c r="UYI182" s="71"/>
      <c r="UYJ182" s="72"/>
      <c r="UYK182" s="72"/>
      <c r="UYL182" s="72"/>
      <c r="UYM182" s="72"/>
      <c r="UYN182" s="72"/>
      <c r="UYO182" s="72"/>
      <c r="UYP182" s="72"/>
      <c r="UYQ182" s="72"/>
      <c r="UYR182" s="72"/>
      <c r="UYS182" s="71"/>
      <c r="UYT182" s="71"/>
      <c r="UYU182" s="71"/>
      <c r="UYV182" s="71"/>
      <c r="UYW182" s="71"/>
      <c r="UYX182" s="71"/>
      <c r="UYY182" s="71"/>
      <c r="UYZ182" s="72"/>
      <c r="UZA182" s="72"/>
      <c r="UZB182" s="72"/>
      <c r="UZC182" s="72"/>
      <c r="UZD182" s="72"/>
      <c r="UZE182" s="72"/>
      <c r="UZF182" s="72"/>
      <c r="UZG182" s="72"/>
      <c r="UZH182" s="72"/>
      <c r="UZI182" s="71"/>
      <c r="UZJ182" s="71"/>
      <c r="UZK182" s="71"/>
      <c r="UZL182" s="71"/>
      <c r="UZM182" s="71"/>
      <c r="UZN182" s="71"/>
      <c r="UZO182" s="71"/>
      <c r="UZP182" s="72"/>
      <c r="UZQ182" s="72"/>
      <c r="UZR182" s="72"/>
      <c r="UZS182" s="72"/>
      <c r="UZT182" s="72"/>
      <c r="UZU182" s="72"/>
      <c r="UZV182" s="72"/>
      <c r="UZW182" s="72"/>
      <c r="UZX182" s="72"/>
      <c r="UZY182" s="71"/>
      <c r="UZZ182" s="71"/>
      <c r="VAA182" s="71"/>
      <c r="VAB182" s="71"/>
      <c r="VAC182" s="71"/>
      <c r="VAD182" s="71"/>
      <c r="VAE182" s="71"/>
      <c r="VAF182" s="72"/>
      <c r="VAG182" s="72"/>
      <c r="VAH182" s="72"/>
      <c r="VAI182" s="72"/>
      <c r="VAJ182" s="72"/>
      <c r="VAK182" s="72"/>
      <c r="VAL182" s="72"/>
      <c r="VAM182" s="72"/>
      <c r="VAN182" s="72"/>
      <c r="VAO182" s="71"/>
      <c r="VAP182" s="71"/>
      <c r="VAQ182" s="71"/>
      <c r="VAR182" s="71"/>
      <c r="VAS182" s="71"/>
      <c r="VAT182" s="71"/>
      <c r="VAU182" s="71"/>
      <c r="VAV182" s="72"/>
      <c r="VAW182" s="72"/>
      <c r="VAX182" s="72"/>
      <c r="VAY182" s="72"/>
      <c r="VAZ182" s="72"/>
      <c r="VBA182" s="72"/>
      <c r="VBB182" s="72"/>
      <c r="VBC182" s="72"/>
      <c r="VBD182" s="72"/>
      <c r="VBE182" s="71"/>
      <c r="VBF182" s="71"/>
      <c r="VBG182" s="71"/>
      <c r="VBH182" s="71"/>
      <c r="VBI182" s="71"/>
      <c r="VBJ182" s="71"/>
      <c r="VBK182" s="71"/>
      <c r="VBL182" s="72"/>
      <c r="VBM182" s="72"/>
      <c r="VBN182" s="72"/>
      <c r="VBO182" s="72"/>
      <c r="VBP182" s="72"/>
      <c r="VBQ182" s="72"/>
      <c r="VBR182" s="72"/>
      <c r="VBS182" s="72"/>
      <c r="VBT182" s="72"/>
      <c r="VBU182" s="71"/>
      <c r="VBV182" s="71"/>
      <c r="VBW182" s="71"/>
      <c r="VBX182" s="71"/>
      <c r="VBY182" s="71"/>
      <c r="VBZ182" s="71"/>
      <c r="VCA182" s="71"/>
      <c r="VCB182" s="72"/>
      <c r="VCC182" s="72"/>
      <c r="VCD182" s="72"/>
      <c r="VCE182" s="72"/>
      <c r="VCF182" s="72"/>
      <c r="VCG182" s="72"/>
      <c r="VCH182" s="72"/>
      <c r="VCI182" s="72"/>
      <c r="VCJ182" s="72"/>
      <c r="VCK182" s="71"/>
      <c r="VCL182" s="71"/>
      <c r="VCM182" s="71"/>
      <c r="VCN182" s="71"/>
      <c r="VCO182" s="71"/>
      <c r="VCP182" s="71"/>
      <c r="VCQ182" s="71"/>
      <c r="VCR182" s="72"/>
      <c r="VCS182" s="72"/>
      <c r="VCT182" s="72"/>
      <c r="VCU182" s="72"/>
      <c r="VCV182" s="72"/>
      <c r="VCW182" s="72"/>
      <c r="VCX182" s="72"/>
      <c r="VCY182" s="72"/>
      <c r="VCZ182" s="72"/>
      <c r="VDA182" s="71"/>
      <c r="VDB182" s="71"/>
      <c r="VDC182" s="71"/>
      <c r="VDD182" s="71"/>
      <c r="VDE182" s="71"/>
      <c r="VDF182" s="71"/>
      <c r="VDG182" s="71"/>
      <c r="VDH182" s="72"/>
      <c r="VDI182" s="72"/>
      <c r="VDJ182" s="72"/>
      <c r="VDK182" s="72"/>
      <c r="VDL182" s="72"/>
      <c r="VDM182" s="72"/>
      <c r="VDN182" s="72"/>
      <c r="VDO182" s="72"/>
      <c r="VDP182" s="72"/>
      <c r="VDQ182" s="71"/>
      <c r="VDR182" s="71"/>
      <c r="VDS182" s="71"/>
      <c r="VDT182" s="71"/>
      <c r="VDU182" s="71"/>
      <c r="VDV182" s="71"/>
      <c r="VDW182" s="71"/>
      <c r="VDX182" s="72"/>
      <c r="VDY182" s="72"/>
      <c r="VDZ182" s="72"/>
      <c r="VEA182" s="72"/>
      <c r="VEB182" s="72"/>
      <c r="VEC182" s="72"/>
      <c r="VED182" s="72"/>
      <c r="VEE182" s="72"/>
      <c r="VEF182" s="72"/>
      <c r="VEG182" s="71"/>
      <c r="VEH182" s="71"/>
      <c r="VEI182" s="71"/>
      <c r="VEJ182" s="71"/>
      <c r="VEK182" s="71"/>
      <c r="VEL182" s="71"/>
      <c r="VEM182" s="71"/>
      <c r="VEN182" s="72"/>
      <c r="VEO182" s="72"/>
      <c r="VEP182" s="72"/>
      <c r="VEQ182" s="72"/>
      <c r="VER182" s="72"/>
      <c r="VES182" s="72"/>
      <c r="VET182" s="72"/>
      <c r="VEU182" s="72"/>
      <c r="VEV182" s="72"/>
      <c r="VEW182" s="71"/>
      <c r="VEX182" s="71"/>
      <c r="VEY182" s="71"/>
      <c r="VEZ182" s="71"/>
      <c r="VFA182" s="71"/>
      <c r="VFB182" s="71"/>
      <c r="VFC182" s="71"/>
      <c r="VFD182" s="72"/>
      <c r="VFE182" s="72"/>
      <c r="VFF182" s="72"/>
      <c r="VFG182" s="72"/>
      <c r="VFH182" s="72"/>
      <c r="VFI182" s="72"/>
      <c r="VFJ182" s="72"/>
      <c r="VFK182" s="72"/>
      <c r="VFL182" s="72"/>
      <c r="VFM182" s="71"/>
      <c r="VFN182" s="71"/>
      <c r="VFO182" s="71"/>
      <c r="VFP182" s="71"/>
      <c r="VFQ182" s="71"/>
      <c r="VFR182" s="71"/>
      <c r="VFS182" s="71"/>
      <c r="VFT182" s="72"/>
      <c r="VFU182" s="72"/>
      <c r="VFV182" s="72"/>
      <c r="VFW182" s="72"/>
      <c r="VFX182" s="72"/>
      <c r="VFY182" s="72"/>
      <c r="VFZ182" s="72"/>
      <c r="VGA182" s="72"/>
      <c r="VGB182" s="72"/>
      <c r="VGC182" s="71"/>
      <c r="VGD182" s="71"/>
      <c r="VGE182" s="71"/>
      <c r="VGF182" s="71"/>
      <c r="VGG182" s="71"/>
      <c r="VGH182" s="71"/>
      <c r="VGI182" s="71"/>
      <c r="VGJ182" s="72"/>
      <c r="VGK182" s="72"/>
      <c r="VGL182" s="72"/>
      <c r="VGM182" s="72"/>
      <c r="VGN182" s="72"/>
      <c r="VGO182" s="72"/>
      <c r="VGP182" s="72"/>
      <c r="VGQ182" s="72"/>
      <c r="VGR182" s="72"/>
      <c r="VGS182" s="71"/>
      <c r="VGT182" s="71"/>
      <c r="VGU182" s="71"/>
      <c r="VGV182" s="71"/>
      <c r="VGW182" s="71"/>
      <c r="VGX182" s="71"/>
      <c r="VGY182" s="71"/>
      <c r="VGZ182" s="72"/>
      <c r="VHA182" s="72"/>
      <c r="VHB182" s="72"/>
      <c r="VHC182" s="72"/>
      <c r="VHD182" s="72"/>
      <c r="VHE182" s="72"/>
      <c r="VHF182" s="72"/>
      <c r="VHG182" s="72"/>
      <c r="VHH182" s="72"/>
      <c r="VHI182" s="71"/>
      <c r="VHJ182" s="71"/>
      <c r="VHK182" s="71"/>
      <c r="VHL182" s="71"/>
      <c r="VHM182" s="71"/>
      <c r="VHN182" s="71"/>
      <c r="VHO182" s="71"/>
      <c r="VHP182" s="72"/>
      <c r="VHQ182" s="72"/>
      <c r="VHR182" s="72"/>
      <c r="VHS182" s="72"/>
      <c r="VHT182" s="72"/>
      <c r="VHU182" s="72"/>
      <c r="VHV182" s="72"/>
      <c r="VHW182" s="72"/>
      <c r="VHX182" s="72"/>
      <c r="VHY182" s="71"/>
      <c r="VHZ182" s="71"/>
      <c r="VIA182" s="71"/>
      <c r="VIB182" s="71"/>
      <c r="VIC182" s="71"/>
      <c r="VID182" s="71"/>
      <c r="VIE182" s="71"/>
      <c r="VIF182" s="72"/>
      <c r="VIG182" s="72"/>
      <c r="VIH182" s="72"/>
      <c r="VII182" s="72"/>
      <c r="VIJ182" s="72"/>
      <c r="VIK182" s="72"/>
      <c r="VIL182" s="72"/>
      <c r="VIM182" s="72"/>
      <c r="VIN182" s="72"/>
      <c r="VIO182" s="71"/>
      <c r="VIP182" s="71"/>
      <c r="VIQ182" s="71"/>
      <c r="VIR182" s="71"/>
      <c r="VIS182" s="71"/>
      <c r="VIT182" s="71"/>
      <c r="VIU182" s="71"/>
      <c r="VIV182" s="72"/>
      <c r="VIW182" s="72"/>
      <c r="VIX182" s="72"/>
      <c r="VIY182" s="72"/>
      <c r="VIZ182" s="72"/>
      <c r="VJA182" s="72"/>
      <c r="VJB182" s="72"/>
      <c r="VJC182" s="72"/>
      <c r="VJD182" s="72"/>
      <c r="VJE182" s="71"/>
      <c r="VJF182" s="71"/>
      <c r="VJG182" s="71"/>
      <c r="VJH182" s="71"/>
      <c r="VJI182" s="71"/>
      <c r="VJJ182" s="71"/>
      <c r="VJK182" s="71"/>
      <c r="VJL182" s="72"/>
      <c r="VJM182" s="72"/>
      <c r="VJN182" s="72"/>
      <c r="VJO182" s="72"/>
      <c r="VJP182" s="72"/>
      <c r="VJQ182" s="72"/>
      <c r="VJR182" s="72"/>
      <c r="VJS182" s="72"/>
      <c r="VJT182" s="72"/>
      <c r="VJU182" s="71"/>
      <c r="VJV182" s="71"/>
      <c r="VJW182" s="71"/>
      <c r="VJX182" s="71"/>
      <c r="VJY182" s="71"/>
      <c r="VJZ182" s="71"/>
      <c r="VKA182" s="71"/>
      <c r="VKB182" s="72"/>
      <c r="VKC182" s="72"/>
      <c r="VKD182" s="72"/>
      <c r="VKE182" s="72"/>
      <c r="VKF182" s="72"/>
      <c r="VKG182" s="72"/>
      <c r="VKH182" s="72"/>
      <c r="VKI182" s="72"/>
      <c r="VKJ182" s="72"/>
      <c r="VKK182" s="71"/>
      <c r="VKL182" s="71"/>
      <c r="VKM182" s="71"/>
      <c r="VKN182" s="71"/>
      <c r="VKO182" s="71"/>
      <c r="VKP182" s="71"/>
      <c r="VKQ182" s="71"/>
      <c r="VKR182" s="72"/>
      <c r="VKS182" s="72"/>
      <c r="VKT182" s="72"/>
      <c r="VKU182" s="72"/>
      <c r="VKV182" s="72"/>
      <c r="VKW182" s="72"/>
      <c r="VKX182" s="72"/>
      <c r="VKY182" s="72"/>
      <c r="VKZ182" s="72"/>
      <c r="VLA182" s="71"/>
      <c r="VLB182" s="71"/>
      <c r="VLC182" s="71"/>
      <c r="VLD182" s="71"/>
      <c r="VLE182" s="71"/>
      <c r="VLF182" s="71"/>
      <c r="VLG182" s="71"/>
      <c r="VLH182" s="72"/>
      <c r="VLI182" s="72"/>
      <c r="VLJ182" s="72"/>
      <c r="VLK182" s="72"/>
      <c r="VLL182" s="72"/>
      <c r="VLM182" s="72"/>
      <c r="VLN182" s="72"/>
      <c r="VLO182" s="72"/>
      <c r="VLP182" s="72"/>
      <c r="VLQ182" s="71"/>
      <c r="VLR182" s="71"/>
      <c r="VLS182" s="71"/>
      <c r="VLT182" s="71"/>
      <c r="VLU182" s="71"/>
      <c r="VLV182" s="71"/>
      <c r="VLW182" s="71"/>
      <c r="VLX182" s="72"/>
      <c r="VLY182" s="72"/>
      <c r="VLZ182" s="72"/>
      <c r="VMA182" s="72"/>
      <c r="VMB182" s="72"/>
      <c r="VMC182" s="72"/>
      <c r="VMD182" s="72"/>
      <c r="VME182" s="72"/>
      <c r="VMF182" s="72"/>
      <c r="VMG182" s="71"/>
      <c r="VMH182" s="71"/>
      <c r="VMI182" s="71"/>
      <c r="VMJ182" s="71"/>
      <c r="VMK182" s="71"/>
      <c r="VML182" s="71"/>
      <c r="VMM182" s="71"/>
      <c r="VMN182" s="72"/>
      <c r="VMO182" s="72"/>
      <c r="VMP182" s="72"/>
      <c r="VMQ182" s="72"/>
      <c r="VMR182" s="72"/>
      <c r="VMS182" s="72"/>
      <c r="VMT182" s="72"/>
      <c r="VMU182" s="72"/>
      <c r="VMV182" s="72"/>
      <c r="VMW182" s="71"/>
      <c r="VMX182" s="71"/>
      <c r="VMY182" s="71"/>
      <c r="VMZ182" s="71"/>
      <c r="VNA182" s="71"/>
      <c r="VNB182" s="71"/>
      <c r="VNC182" s="71"/>
      <c r="VND182" s="72"/>
      <c r="VNE182" s="72"/>
      <c r="VNF182" s="72"/>
      <c r="VNG182" s="72"/>
      <c r="VNH182" s="72"/>
      <c r="VNI182" s="72"/>
      <c r="VNJ182" s="72"/>
      <c r="VNK182" s="72"/>
      <c r="VNL182" s="72"/>
      <c r="VNM182" s="71"/>
      <c r="VNN182" s="71"/>
      <c r="VNO182" s="71"/>
      <c r="VNP182" s="71"/>
      <c r="VNQ182" s="71"/>
      <c r="VNR182" s="71"/>
      <c r="VNS182" s="71"/>
      <c r="VNT182" s="72"/>
      <c r="VNU182" s="72"/>
      <c r="VNV182" s="72"/>
      <c r="VNW182" s="72"/>
      <c r="VNX182" s="72"/>
      <c r="VNY182" s="72"/>
      <c r="VNZ182" s="72"/>
      <c r="VOA182" s="72"/>
      <c r="VOB182" s="72"/>
      <c r="VOC182" s="71"/>
      <c r="VOD182" s="71"/>
      <c r="VOE182" s="71"/>
      <c r="VOF182" s="71"/>
      <c r="VOG182" s="71"/>
      <c r="VOH182" s="71"/>
      <c r="VOI182" s="71"/>
      <c r="VOJ182" s="72"/>
      <c r="VOK182" s="72"/>
      <c r="VOL182" s="72"/>
      <c r="VOM182" s="72"/>
      <c r="VON182" s="72"/>
      <c r="VOO182" s="72"/>
      <c r="VOP182" s="72"/>
      <c r="VOQ182" s="72"/>
      <c r="VOR182" s="72"/>
      <c r="VOS182" s="71"/>
      <c r="VOT182" s="71"/>
      <c r="VOU182" s="71"/>
      <c r="VOV182" s="71"/>
      <c r="VOW182" s="71"/>
      <c r="VOX182" s="71"/>
      <c r="VOY182" s="71"/>
      <c r="VOZ182" s="72"/>
      <c r="VPA182" s="72"/>
      <c r="VPB182" s="72"/>
      <c r="VPC182" s="72"/>
      <c r="VPD182" s="72"/>
      <c r="VPE182" s="72"/>
      <c r="VPF182" s="72"/>
      <c r="VPG182" s="72"/>
      <c r="VPH182" s="72"/>
      <c r="VPI182" s="71"/>
      <c r="VPJ182" s="71"/>
      <c r="VPK182" s="71"/>
      <c r="VPL182" s="71"/>
      <c r="VPM182" s="71"/>
      <c r="VPN182" s="71"/>
      <c r="VPO182" s="71"/>
      <c r="VPP182" s="72"/>
      <c r="VPQ182" s="72"/>
      <c r="VPR182" s="72"/>
      <c r="VPS182" s="72"/>
      <c r="VPT182" s="72"/>
      <c r="VPU182" s="72"/>
      <c r="VPV182" s="72"/>
      <c r="VPW182" s="72"/>
      <c r="VPX182" s="72"/>
      <c r="VPY182" s="71"/>
      <c r="VPZ182" s="71"/>
      <c r="VQA182" s="71"/>
      <c r="VQB182" s="71"/>
      <c r="VQC182" s="71"/>
      <c r="VQD182" s="71"/>
      <c r="VQE182" s="71"/>
      <c r="VQF182" s="72"/>
      <c r="VQG182" s="72"/>
      <c r="VQH182" s="72"/>
      <c r="VQI182" s="72"/>
      <c r="VQJ182" s="72"/>
      <c r="VQK182" s="72"/>
      <c r="VQL182" s="72"/>
      <c r="VQM182" s="72"/>
      <c r="VQN182" s="72"/>
      <c r="VQO182" s="71"/>
      <c r="VQP182" s="71"/>
      <c r="VQQ182" s="71"/>
      <c r="VQR182" s="71"/>
      <c r="VQS182" s="71"/>
      <c r="VQT182" s="71"/>
      <c r="VQU182" s="71"/>
      <c r="VQV182" s="72"/>
      <c r="VQW182" s="72"/>
      <c r="VQX182" s="72"/>
      <c r="VQY182" s="72"/>
      <c r="VQZ182" s="72"/>
      <c r="VRA182" s="72"/>
      <c r="VRB182" s="72"/>
      <c r="VRC182" s="72"/>
      <c r="VRD182" s="72"/>
      <c r="VRE182" s="71"/>
      <c r="VRF182" s="71"/>
      <c r="VRG182" s="71"/>
      <c r="VRH182" s="71"/>
      <c r="VRI182" s="71"/>
      <c r="VRJ182" s="71"/>
      <c r="VRK182" s="71"/>
      <c r="VRL182" s="72"/>
      <c r="VRM182" s="72"/>
      <c r="VRN182" s="72"/>
      <c r="VRO182" s="72"/>
      <c r="VRP182" s="72"/>
      <c r="VRQ182" s="72"/>
      <c r="VRR182" s="72"/>
      <c r="VRS182" s="72"/>
      <c r="VRT182" s="72"/>
      <c r="VRU182" s="71"/>
      <c r="VRV182" s="71"/>
      <c r="VRW182" s="71"/>
      <c r="VRX182" s="71"/>
      <c r="VRY182" s="71"/>
      <c r="VRZ182" s="71"/>
      <c r="VSA182" s="71"/>
      <c r="VSB182" s="72"/>
      <c r="VSC182" s="72"/>
      <c r="VSD182" s="72"/>
      <c r="VSE182" s="72"/>
      <c r="VSF182" s="72"/>
      <c r="VSG182" s="72"/>
      <c r="VSH182" s="72"/>
      <c r="VSI182" s="72"/>
      <c r="VSJ182" s="72"/>
      <c r="VSK182" s="71"/>
      <c r="VSL182" s="71"/>
      <c r="VSM182" s="71"/>
      <c r="VSN182" s="71"/>
      <c r="VSO182" s="71"/>
      <c r="VSP182" s="71"/>
      <c r="VSQ182" s="71"/>
      <c r="VSR182" s="72"/>
      <c r="VSS182" s="72"/>
      <c r="VST182" s="72"/>
      <c r="VSU182" s="72"/>
      <c r="VSV182" s="72"/>
      <c r="VSW182" s="72"/>
      <c r="VSX182" s="72"/>
      <c r="VSY182" s="72"/>
      <c r="VSZ182" s="72"/>
      <c r="VTA182" s="71"/>
      <c r="VTB182" s="71"/>
      <c r="VTC182" s="71"/>
      <c r="VTD182" s="71"/>
      <c r="VTE182" s="71"/>
      <c r="VTF182" s="71"/>
      <c r="VTG182" s="71"/>
      <c r="VTH182" s="72"/>
      <c r="VTI182" s="72"/>
      <c r="VTJ182" s="72"/>
      <c r="VTK182" s="72"/>
      <c r="VTL182" s="72"/>
      <c r="VTM182" s="72"/>
      <c r="VTN182" s="72"/>
      <c r="VTO182" s="72"/>
      <c r="VTP182" s="72"/>
      <c r="VTQ182" s="71"/>
      <c r="VTR182" s="71"/>
      <c r="VTS182" s="71"/>
      <c r="VTT182" s="71"/>
      <c r="VTU182" s="71"/>
      <c r="VTV182" s="71"/>
      <c r="VTW182" s="71"/>
      <c r="VTX182" s="72"/>
      <c r="VTY182" s="72"/>
      <c r="VTZ182" s="72"/>
      <c r="VUA182" s="72"/>
      <c r="VUB182" s="72"/>
      <c r="VUC182" s="72"/>
      <c r="VUD182" s="72"/>
      <c r="VUE182" s="72"/>
      <c r="VUF182" s="72"/>
      <c r="VUG182" s="71"/>
      <c r="VUH182" s="71"/>
      <c r="VUI182" s="71"/>
      <c r="VUJ182" s="71"/>
      <c r="VUK182" s="71"/>
      <c r="VUL182" s="71"/>
      <c r="VUM182" s="71"/>
      <c r="VUN182" s="72"/>
      <c r="VUO182" s="72"/>
      <c r="VUP182" s="72"/>
      <c r="VUQ182" s="72"/>
      <c r="VUR182" s="72"/>
      <c r="VUS182" s="72"/>
      <c r="VUT182" s="72"/>
      <c r="VUU182" s="72"/>
      <c r="VUV182" s="72"/>
      <c r="VUW182" s="71"/>
      <c r="VUX182" s="71"/>
      <c r="VUY182" s="71"/>
      <c r="VUZ182" s="71"/>
      <c r="VVA182" s="71"/>
      <c r="VVB182" s="71"/>
      <c r="VVC182" s="71"/>
      <c r="VVD182" s="72"/>
      <c r="VVE182" s="72"/>
      <c r="VVF182" s="72"/>
      <c r="VVG182" s="72"/>
      <c r="VVH182" s="72"/>
      <c r="VVI182" s="72"/>
      <c r="VVJ182" s="72"/>
      <c r="VVK182" s="72"/>
      <c r="VVL182" s="72"/>
      <c r="VVM182" s="71"/>
      <c r="VVN182" s="71"/>
      <c r="VVO182" s="71"/>
      <c r="VVP182" s="71"/>
      <c r="VVQ182" s="71"/>
      <c r="VVR182" s="71"/>
      <c r="VVS182" s="71"/>
      <c r="VVT182" s="72"/>
      <c r="VVU182" s="72"/>
      <c r="VVV182" s="72"/>
      <c r="VVW182" s="72"/>
      <c r="VVX182" s="72"/>
      <c r="VVY182" s="72"/>
      <c r="VVZ182" s="72"/>
      <c r="VWA182" s="72"/>
      <c r="VWB182" s="72"/>
      <c r="VWC182" s="71"/>
      <c r="VWD182" s="71"/>
      <c r="VWE182" s="71"/>
      <c r="VWF182" s="71"/>
      <c r="VWG182" s="71"/>
      <c r="VWH182" s="71"/>
      <c r="VWI182" s="71"/>
      <c r="VWJ182" s="72"/>
      <c r="VWK182" s="72"/>
      <c r="VWL182" s="72"/>
      <c r="VWM182" s="72"/>
      <c r="VWN182" s="72"/>
      <c r="VWO182" s="72"/>
      <c r="VWP182" s="72"/>
      <c r="VWQ182" s="72"/>
      <c r="VWR182" s="72"/>
      <c r="VWS182" s="71"/>
      <c r="VWT182" s="71"/>
      <c r="VWU182" s="71"/>
      <c r="VWV182" s="71"/>
      <c r="VWW182" s="71"/>
      <c r="VWX182" s="71"/>
      <c r="VWY182" s="71"/>
      <c r="VWZ182" s="72"/>
      <c r="VXA182" s="72"/>
      <c r="VXB182" s="72"/>
      <c r="VXC182" s="72"/>
      <c r="VXD182" s="72"/>
      <c r="VXE182" s="72"/>
      <c r="VXF182" s="72"/>
      <c r="VXG182" s="72"/>
      <c r="VXH182" s="72"/>
      <c r="VXI182" s="71"/>
      <c r="VXJ182" s="71"/>
      <c r="VXK182" s="71"/>
      <c r="VXL182" s="71"/>
      <c r="VXM182" s="71"/>
      <c r="VXN182" s="71"/>
      <c r="VXO182" s="71"/>
      <c r="VXP182" s="72"/>
      <c r="VXQ182" s="72"/>
      <c r="VXR182" s="72"/>
      <c r="VXS182" s="72"/>
      <c r="VXT182" s="72"/>
      <c r="VXU182" s="72"/>
      <c r="VXV182" s="72"/>
      <c r="VXW182" s="72"/>
      <c r="VXX182" s="72"/>
      <c r="VXY182" s="71"/>
      <c r="VXZ182" s="71"/>
      <c r="VYA182" s="71"/>
      <c r="VYB182" s="71"/>
      <c r="VYC182" s="71"/>
      <c r="VYD182" s="71"/>
      <c r="VYE182" s="71"/>
      <c r="VYF182" s="72"/>
      <c r="VYG182" s="72"/>
      <c r="VYH182" s="72"/>
      <c r="VYI182" s="72"/>
      <c r="VYJ182" s="72"/>
      <c r="VYK182" s="72"/>
      <c r="VYL182" s="72"/>
      <c r="VYM182" s="72"/>
      <c r="VYN182" s="72"/>
      <c r="VYO182" s="71"/>
      <c r="VYP182" s="71"/>
      <c r="VYQ182" s="71"/>
      <c r="VYR182" s="71"/>
      <c r="VYS182" s="71"/>
      <c r="VYT182" s="71"/>
      <c r="VYU182" s="71"/>
      <c r="VYV182" s="72"/>
      <c r="VYW182" s="72"/>
      <c r="VYX182" s="72"/>
      <c r="VYY182" s="72"/>
      <c r="VYZ182" s="72"/>
      <c r="VZA182" s="72"/>
      <c r="VZB182" s="72"/>
      <c r="VZC182" s="72"/>
      <c r="VZD182" s="72"/>
      <c r="VZE182" s="71"/>
      <c r="VZF182" s="71"/>
      <c r="VZG182" s="71"/>
      <c r="VZH182" s="71"/>
      <c r="VZI182" s="71"/>
      <c r="VZJ182" s="71"/>
      <c r="VZK182" s="71"/>
      <c r="VZL182" s="72"/>
      <c r="VZM182" s="72"/>
      <c r="VZN182" s="72"/>
      <c r="VZO182" s="72"/>
      <c r="VZP182" s="72"/>
      <c r="VZQ182" s="72"/>
      <c r="VZR182" s="72"/>
      <c r="VZS182" s="72"/>
      <c r="VZT182" s="72"/>
      <c r="VZU182" s="71"/>
      <c r="VZV182" s="71"/>
      <c r="VZW182" s="71"/>
      <c r="VZX182" s="71"/>
      <c r="VZY182" s="71"/>
      <c r="VZZ182" s="71"/>
      <c r="WAA182" s="71"/>
      <c r="WAB182" s="72"/>
      <c r="WAC182" s="72"/>
      <c r="WAD182" s="72"/>
      <c r="WAE182" s="72"/>
      <c r="WAF182" s="72"/>
      <c r="WAG182" s="72"/>
      <c r="WAH182" s="72"/>
      <c r="WAI182" s="72"/>
      <c r="WAJ182" s="72"/>
      <c r="WAK182" s="71"/>
      <c r="WAL182" s="71"/>
      <c r="WAM182" s="71"/>
      <c r="WAN182" s="71"/>
      <c r="WAO182" s="71"/>
      <c r="WAP182" s="71"/>
      <c r="WAQ182" s="71"/>
      <c r="WAR182" s="72"/>
      <c r="WAS182" s="72"/>
      <c r="WAT182" s="72"/>
      <c r="WAU182" s="72"/>
      <c r="WAV182" s="72"/>
      <c r="WAW182" s="72"/>
      <c r="WAX182" s="72"/>
      <c r="WAY182" s="72"/>
      <c r="WAZ182" s="72"/>
      <c r="WBA182" s="71"/>
      <c r="WBB182" s="71"/>
      <c r="WBC182" s="71"/>
      <c r="WBD182" s="71"/>
      <c r="WBE182" s="71"/>
      <c r="WBF182" s="71"/>
      <c r="WBG182" s="71"/>
      <c r="WBH182" s="72"/>
      <c r="WBI182" s="72"/>
      <c r="WBJ182" s="72"/>
      <c r="WBK182" s="72"/>
      <c r="WBL182" s="72"/>
      <c r="WBM182" s="72"/>
      <c r="WBN182" s="72"/>
      <c r="WBO182" s="72"/>
      <c r="WBP182" s="72"/>
      <c r="WBQ182" s="71"/>
      <c r="WBR182" s="71"/>
      <c r="WBS182" s="71"/>
      <c r="WBT182" s="71"/>
      <c r="WBU182" s="71"/>
      <c r="WBV182" s="71"/>
      <c r="WBW182" s="71"/>
      <c r="WBX182" s="72"/>
      <c r="WBY182" s="72"/>
      <c r="WBZ182" s="72"/>
      <c r="WCA182" s="72"/>
      <c r="WCB182" s="72"/>
      <c r="WCC182" s="72"/>
      <c r="WCD182" s="72"/>
      <c r="WCE182" s="72"/>
      <c r="WCF182" s="72"/>
      <c r="WCG182" s="71"/>
      <c r="WCH182" s="71"/>
      <c r="WCI182" s="71"/>
      <c r="WCJ182" s="71"/>
      <c r="WCK182" s="71"/>
      <c r="WCL182" s="71"/>
      <c r="WCM182" s="71"/>
      <c r="WCN182" s="72"/>
      <c r="WCO182" s="72"/>
      <c r="WCP182" s="72"/>
      <c r="WCQ182" s="72"/>
      <c r="WCR182" s="72"/>
      <c r="WCS182" s="72"/>
      <c r="WCT182" s="72"/>
      <c r="WCU182" s="72"/>
      <c r="WCV182" s="72"/>
      <c r="WCW182" s="71"/>
      <c r="WCX182" s="71"/>
      <c r="WCY182" s="71"/>
      <c r="WCZ182" s="71"/>
      <c r="WDA182" s="71"/>
      <c r="WDB182" s="71"/>
      <c r="WDC182" s="71"/>
      <c r="WDD182" s="72"/>
      <c r="WDE182" s="72"/>
      <c r="WDF182" s="72"/>
      <c r="WDG182" s="72"/>
      <c r="WDH182" s="72"/>
      <c r="WDI182" s="72"/>
      <c r="WDJ182" s="72"/>
      <c r="WDK182" s="72"/>
      <c r="WDL182" s="72"/>
      <c r="WDM182" s="71"/>
      <c r="WDN182" s="71"/>
      <c r="WDO182" s="71"/>
      <c r="WDP182" s="71"/>
      <c r="WDQ182" s="71"/>
      <c r="WDR182" s="71"/>
      <c r="WDS182" s="71"/>
      <c r="WDT182" s="72"/>
      <c r="WDU182" s="72"/>
      <c r="WDV182" s="72"/>
      <c r="WDW182" s="72"/>
      <c r="WDX182" s="72"/>
      <c r="WDY182" s="72"/>
      <c r="WDZ182" s="72"/>
      <c r="WEA182" s="72"/>
      <c r="WEB182" s="72"/>
      <c r="WEC182" s="71"/>
      <c r="WED182" s="71"/>
      <c r="WEE182" s="71"/>
      <c r="WEF182" s="71"/>
      <c r="WEG182" s="71"/>
      <c r="WEH182" s="71"/>
      <c r="WEI182" s="71"/>
      <c r="WEJ182" s="72"/>
      <c r="WEK182" s="72"/>
      <c r="WEL182" s="72"/>
      <c r="WEM182" s="72"/>
      <c r="WEN182" s="72"/>
      <c r="WEO182" s="72"/>
      <c r="WEP182" s="72"/>
      <c r="WEQ182" s="72"/>
      <c r="WER182" s="72"/>
      <c r="WES182" s="71"/>
      <c r="WET182" s="71"/>
      <c r="WEU182" s="71"/>
      <c r="WEV182" s="71"/>
      <c r="WEW182" s="71"/>
      <c r="WEX182" s="71"/>
      <c r="WEY182" s="71"/>
      <c r="WEZ182" s="72"/>
      <c r="WFA182" s="72"/>
      <c r="WFB182" s="72"/>
      <c r="WFC182" s="72"/>
      <c r="WFD182" s="72"/>
      <c r="WFE182" s="72"/>
      <c r="WFF182" s="72"/>
      <c r="WFG182" s="72"/>
      <c r="WFH182" s="72"/>
      <c r="WFI182" s="71"/>
      <c r="WFJ182" s="71"/>
      <c r="WFK182" s="71"/>
      <c r="WFL182" s="71"/>
      <c r="WFM182" s="71"/>
      <c r="WFN182" s="71"/>
      <c r="WFO182" s="71"/>
      <c r="WFP182" s="72"/>
      <c r="WFQ182" s="72"/>
      <c r="WFR182" s="72"/>
      <c r="WFS182" s="72"/>
      <c r="WFT182" s="72"/>
      <c r="WFU182" s="72"/>
      <c r="WFV182" s="72"/>
      <c r="WFW182" s="72"/>
      <c r="WFX182" s="72"/>
      <c r="WFY182" s="71"/>
      <c r="WFZ182" s="71"/>
      <c r="WGA182" s="71"/>
      <c r="WGB182" s="71"/>
      <c r="WGC182" s="71"/>
      <c r="WGD182" s="71"/>
      <c r="WGE182" s="71"/>
      <c r="WGF182" s="72"/>
      <c r="WGG182" s="72"/>
      <c r="WGH182" s="72"/>
      <c r="WGI182" s="72"/>
      <c r="WGJ182" s="72"/>
      <c r="WGK182" s="72"/>
      <c r="WGL182" s="72"/>
      <c r="WGM182" s="72"/>
      <c r="WGN182" s="72"/>
      <c r="WGO182" s="71"/>
      <c r="WGP182" s="71"/>
      <c r="WGQ182" s="71"/>
      <c r="WGR182" s="71"/>
      <c r="WGS182" s="71"/>
      <c r="WGT182" s="71"/>
      <c r="WGU182" s="71"/>
      <c r="WGV182" s="72"/>
      <c r="WGW182" s="72"/>
      <c r="WGX182" s="72"/>
      <c r="WGY182" s="72"/>
      <c r="WGZ182" s="72"/>
      <c r="WHA182" s="72"/>
      <c r="WHB182" s="72"/>
      <c r="WHC182" s="72"/>
      <c r="WHD182" s="72"/>
      <c r="WHE182" s="71"/>
      <c r="WHF182" s="71"/>
      <c r="WHG182" s="71"/>
      <c r="WHH182" s="71"/>
      <c r="WHI182" s="71"/>
      <c r="WHJ182" s="71"/>
      <c r="WHK182" s="71"/>
      <c r="WHL182" s="72"/>
      <c r="WHM182" s="72"/>
      <c r="WHN182" s="72"/>
      <c r="WHO182" s="72"/>
      <c r="WHP182" s="72"/>
      <c r="WHQ182" s="72"/>
      <c r="WHR182" s="72"/>
      <c r="WHS182" s="72"/>
      <c r="WHT182" s="72"/>
      <c r="WHU182" s="71"/>
      <c r="WHV182" s="71"/>
      <c r="WHW182" s="71"/>
      <c r="WHX182" s="71"/>
      <c r="WHY182" s="71"/>
      <c r="WHZ182" s="71"/>
      <c r="WIA182" s="71"/>
      <c r="WIB182" s="72"/>
      <c r="WIC182" s="72"/>
      <c r="WID182" s="72"/>
      <c r="WIE182" s="72"/>
      <c r="WIF182" s="72"/>
      <c r="WIG182" s="72"/>
      <c r="WIH182" s="72"/>
      <c r="WII182" s="72"/>
      <c r="WIJ182" s="72"/>
      <c r="WIK182" s="71"/>
      <c r="WIL182" s="71"/>
      <c r="WIM182" s="71"/>
      <c r="WIN182" s="71"/>
      <c r="WIO182" s="71"/>
      <c r="WIP182" s="71"/>
      <c r="WIQ182" s="71"/>
      <c r="WIR182" s="72"/>
      <c r="WIS182" s="72"/>
      <c r="WIT182" s="72"/>
      <c r="WIU182" s="72"/>
      <c r="WIV182" s="72"/>
      <c r="WIW182" s="72"/>
      <c r="WIX182" s="72"/>
      <c r="WIY182" s="72"/>
      <c r="WIZ182" s="72"/>
      <c r="WJA182" s="71"/>
      <c r="WJB182" s="71"/>
      <c r="WJC182" s="71"/>
      <c r="WJD182" s="71"/>
      <c r="WJE182" s="71"/>
      <c r="WJF182" s="71"/>
      <c r="WJG182" s="71"/>
      <c r="WJH182" s="72"/>
      <c r="WJI182" s="72"/>
      <c r="WJJ182" s="72"/>
      <c r="WJK182" s="72"/>
      <c r="WJL182" s="72"/>
      <c r="WJM182" s="72"/>
      <c r="WJN182" s="72"/>
      <c r="WJO182" s="72"/>
      <c r="WJP182" s="72"/>
      <c r="WJQ182" s="71"/>
      <c r="WJR182" s="71"/>
      <c r="WJS182" s="71"/>
      <c r="WJT182" s="71"/>
      <c r="WJU182" s="71"/>
      <c r="WJV182" s="71"/>
      <c r="WJW182" s="71"/>
      <c r="WJX182" s="72"/>
      <c r="WJY182" s="72"/>
      <c r="WJZ182" s="72"/>
      <c r="WKA182" s="72"/>
      <c r="WKB182" s="72"/>
      <c r="WKC182" s="72"/>
      <c r="WKD182" s="72"/>
      <c r="WKE182" s="72"/>
      <c r="WKF182" s="72"/>
      <c r="WKG182" s="71"/>
      <c r="WKH182" s="71"/>
      <c r="WKI182" s="71"/>
      <c r="WKJ182" s="71"/>
      <c r="WKK182" s="71"/>
      <c r="WKL182" s="71"/>
      <c r="WKM182" s="71"/>
      <c r="WKN182" s="72"/>
      <c r="WKO182" s="72"/>
      <c r="WKP182" s="72"/>
      <c r="WKQ182" s="72"/>
      <c r="WKR182" s="72"/>
      <c r="WKS182" s="72"/>
      <c r="WKT182" s="72"/>
      <c r="WKU182" s="72"/>
      <c r="WKV182" s="72"/>
      <c r="WKW182" s="71"/>
      <c r="WKX182" s="71"/>
      <c r="WKY182" s="71"/>
      <c r="WKZ182" s="71"/>
      <c r="WLA182" s="71"/>
      <c r="WLB182" s="71"/>
      <c r="WLC182" s="71"/>
      <c r="WLD182" s="72"/>
      <c r="WLE182" s="72"/>
      <c r="WLF182" s="72"/>
      <c r="WLG182" s="72"/>
      <c r="WLH182" s="72"/>
      <c r="WLI182" s="72"/>
      <c r="WLJ182" s="72"/>
      <c r="WLK182" s="72"/>
      <c r="WLL182" s="72"/>
      <c r="WLM182" s="71"/>
      <c r="WLN182" s="71"/>
      <c r="WLO182" s="71"/>
      <c r="WLP182" s="71"/>
      <c r="WLQ182" s="71"/>
      <c r="WLR182" s="71"/>
      <c r="WLS182" s="71"/>
      <c r="WLT182" s="72"/>
      <c r="WLU182" s="72"/>
      <c r="WLV182" s="72"/>
      <c r="WLW182" s="72"/>
      <c r="WLX182" s="72"/>
      <c r="WLY182" s="72"/>
      <c r="WLZ182" s="72"/>
      <c r="WMA182" s="72"/>
      <c r="WMB182" s="72"/>
      <c r="WMC182" s="71"/>
      <c r="WMD182" s="71"/>
      <c r="WME182" s="71"/>
      <c r="WMF182" s="71"/>
      <c r="WMG182" s="71"/>
      <c r="WMH182" s="71"/>
      <c r="WMI182" s="71"/>
      <c r="WMJ182" s="72"/>
      <c r="WMK182" s="72"/>
      <c r="WML182" s="72"/>
      <c r="WMM182" s="72"/>
      <c r="WMN182" s="72"/>
      <c r="WMO182" s="72"/>
      <c r="WMP182" s="72"/>
      <c r="WMQ182" s="72"/>
      <c r="WMR182" s="72"/>
      <c r="WMS182" s="71"/>
      <c r="WMT182" s="71"/>
      <c r="WMU182" s="71"/>
      <c r="WMV182" s="71"/>
      <c r="WMW182" s="71"/>
      <c r="WMX182" s="71"/>
      <c r="WMY182" s="71"/>
      <c r="WMZ182" s="72"/>
      <c r="WNA182" s="72"/>
      <c r="WNB182" s="72"/>
      <c r="WNC182" s="72"/>
      <c r="WND182" s="72"/>
      <c r="WNE182" s="72"/>
      <c r="WNF182" s="72"/>
      <c r="WNG182" s="72"/>
      <c r="WNH182" s="72"/>
      <c r="WNI182" s="71"/>
      <c r="WNJ182" s="71"/>
      <c r="WNK182" s="71"/>
      <c r="WNL182" s="71"/>
      <c r="WNM182" s="71"/>
      <c r="WNN182" s="71"/>
      <c r="WNO182" s="71"/>
      <c r="WNP182" s="72"/>
      <c r="WNQ182" s="72"/>
      <c r="WNR182" s="72"/>
      <c r="WNS182" s="72"/>
      <c r="WNT182" s="72"/>
      <c r="WNU182" s="72"/>
      <c r="WNV182" s="72"/>
      <c r="WNW182" s="72"/>
      <c r="WNX182" s="72"/>
      <c r="WNY182" s="71"/>
      <c r="WNZ182" s="71"/>
      <c r="WOA182" s="71"/>
      <c r="WOB182" s="71"/>
      <c r="WOC182" s="71"/>
      <c r="WOD182" s="71"/>
      <c r="WOE182" s="71"/>
      <c r="WOF182" s="72"/>
      <c r="WOG182" s="72"/>
      <c r="WOH182" s="72"/>
      <c r="WOI182" s="72"/>
      <c r="WOJ182" s="72"/>
      <c r="WOK182" s="72"/>
      <c r="WOL182" s="72"/>
      <c r="WOM182" s="72"/>
      <c r="WON182" s="72"/>
      <c r="WOO182" s="71"/>
      <c r="WOP182" s="71"/>
      <c r="WOQ182" s="71"/>
      <c r="WOR182" s="71"/>
      <c r="WOS182" s="71"/>
      <c r="WOT182" s="71"/>
      <c r="WOU182" s="71"/>
      <c r="WOV182" s="72"/>
      <c r="WOW182" s="72"/>
      <c r="WOX182" s="72"/>
      <c r="WOY182" s="72"/>
      <c r="WOZ182" s="72"/>
      <c r="WPA182" s="72"/>
      <c r="WPB182" s="72"/>
      <c r="WPC182" s="72"/>
      <c r="WPD182" s="72"/>
      <c r="WPE182" s="71"/>
      <c r="WPF182" s="71"/>
      <c r="WPG182" s="71"/>
      <c r="WPH182" s="71"/>
      <c r="WPI182" s="71"/>
      <c r="WPJ182" s="71"/>
      <c r="WPK182" s="71"/>
      <c r="WPL182" s="72"/>
      <c r="WPM182" s="72"/>
      <c r="WPN182" s="72"/>
      <c r="WPO182" s="72"/>
      <c r="WPP182" s="72"/>
      <c r="WPQ182" s="72"/>
      <c r="WPR182" s="72"/>
      <c r="WPS182" s="72"/>
      <c r="WPT182" s="72"/>
      <c r="WPU182" s="71"/>
      <c r="WPV182" s="71"/>
      <c r="WPW182" s="71"/>
      <c r="WPX182" s="71"/>
      <c r="WPY182" s="71"/>
      <c r="WPZ182" s="71"/>
      <c r="WQA182" s="71"/>
      <c r="WQB182" s="72"/>
      <c r="WQC182" s="72"/>
      <c r="WQD182" s="72"/>
      <c r="WQE182" s="72"/>
      <c r="WQF182" s="72"/>
      <c r="WQG182" s="72"/>
      <c r="WQH182" s="72"/>
      <c r="WQI182" s="72"/>
      <c r="WQJ182" s="72"/>
      <c r="WQK182" s="71"/>
      <c r="WQL182" s="71"/>
      <c r="WQM182" s="71"/>
      <c r="WQN182" s="71"/>
      <c r="WQO182" s="71"/>
      <c r="WQP182" s="71"/>
      <c r="WQQ182" s="71"/>
      <c r="WQR182" s="72"/>
      <c r="WQS182" s="72"/>
      <c r="WQT182" s="72"/>
      <c r="WQU182" s="72"/>
      <c r="WQV182" s="72"/>
      <c r="WQW182" s="72"/>
      <c r="WQX182" s="72"/>
      <c r="WQY182" s="72"/>
      <c r="WQZ182" s="72"/>
      <c r="WRA182" s="71"/>
      <c r="WRB182" s="71"/>
      <c r="WRC182" s="71"/>
      <c r="WRD182" s="71"/>
      <c r="WRE182" s="71"/>
      <c r="WRF182" s="71"/>
      <c r="WRG182" s="71"/>
      <c r="WRH182" s="72"/>
      <c r="WRI182" s="72"/>
      <c r="WRJ182" s="72"/>
      <c r="WRK182" s="72"/>
      <c r="WRL182" s="72"/>
      <c r="WRM182" s="72"/>
      <c r="WRN182" s="72"/>
      <c r="WRO182" s="72"/>
      <c r="WRP182" s="72"/>
      <c r="WRQ182" s="71"/>
      <c r="WRR182" s="71"/>
      <c r="WRS182" s="71"/>
      <c r="WRT182" s="71"/>
      <c r="WRU182" s="71"/>
      <c r="WRV182" s="71"/>
      <c r="WRW182" s="71"/>
      <c r="WRX182" s="72"/>
      <c r="WRY182" s="72"/>
      <c r="WRZ182" s="72"/>
      <c r="WSA182" s="72"/>
      <c r="WSB182" s="72"/>
      <c r="WSC182" s="72"/>
      <c r="WSD182" s="72"/>
      <c r="WSE182" s="72"/>
      <c r="WSF182" s="72"/>
      <c r="WSG182" s="71"/>
      <c r="WSH182" s="71"/>
      <c r="WSI182" s="71"/>
      <c r="WSJ182" s="71"/>
      <c r="WSK182" s="71"/>
      <c r="WSL182" s="71"/>
      <c r="WSM182" s="71"/>
      <c r="WSN182" s="72"/>
      <c r="WSO182" s="72"/>
      <c r="WSP182" s="72"/>
      <c r="WSQ182" s="72"/>
      <c r="WSR182" s="72"/>
      <c r="WSS182" s="72"/>
      <c r="WST182" s="72"/>
      <c r="WSU182" s="72"/>
      <c r="WSV182" s="72"/>
      <c r="WSW182" s="71"/>
      <c r="WSX182" s="71"/>
      <c r="WSY182" s="71"/>
      <c r="WSZ182" s="71"/>
      <c r="WTA182" s="71"/>
      <c r="WTB182" s="71"/>
      <c r="WTC182" s="71"/>
      <c r="WTD182" s="72"/>
      <c r="WTE182" s="72"/>
      <c r="WTF182" s="72"/>
      <c r="WTG182" s="72"/>
      <c r="WTH182" s="72"/>
      <c r="WTI182" s="72"/>
      <c r="WTJ182" s="72"/>
      <c r="WTK182" s="72"/>
      <c r="WTL182" s="72"/>
      <c r="WTM182" s="71"/>
      <c r="WTN182" s="71"/>
      <c r="WTO182" s="71"/>
      <c r="WTP182" s="71"/>
      <c r="WTQ182" s="71"/>
      <c r="WTR182" s="71"/>
      <c r="WTS182" s="71"/>
      <c r="WTT182" s="72"/>
      <c r="WTU182" s="72"/>
      <c r="WTV182" s="72"/>
      <c r="WTW182" s="72"/>
      <c r="WTX182" s="72"/>
      <c r="WTY182" s="72"/>
      <c r="WTZ182" s="72"/>
      <c r="WUA182" s="72"/>
      <c r="WUB182" s="72"/>
      <c r="WUC182" s="71"/>
      <c r="WUD182" s="71"/>
      <c r="WUE182" s="71"/>
      <c r="WUF182" s="71"/>
      <c r="WUG182" s="71"/>
      <c r="WUH182" s="71"/>
      <c r="WUI182" s="71"/>
      <c r="WUJ182" s="72"/>
      <c r="WUK182" s="72"/>
      <c r="WUL182" s="72"/>
      <c r="WUM182" s="72"/>
      <c r="WUN182" s="72"/>
      <c r="WUO182" s="72"/>
      <c r="WUP182" s="72"/>
      <c r="WUQ182" s="72"/>
      <c r="WUR182" s="72"/>
      <c r="WUS182" s="71"/>
      <c r="WUT182" s="71"/>
      <c r="WUU182" s="71"/>
      <c r="WUV182" s="71"/>
      <c r="WUW182" s="71"/>
      <c r="WUX182" s="71"/>
      <c r="WUY182" s="71"/>
      <c r="WUZ182" s="72"/>
      <c r="WVA182" s="72"/>
      <c r="WVB182" s="72"/>
      <c r="WVC182" s="72"/>
      <c r="WVD182" s="72"/>
      <c r="WVE182" s="72"/>
      <c r="WVF182" s="72"/>
      <c r="WVG182" s="72"/>
      <c r="WVH182" s="72"/>
      <c r="WVI182" s="71"/>
      <c r="WVJ182" s="71"/>
      <c r="WVK182" s="71"/>
      <c r="WVL182" s="71"/>
      <c r="WVM182" s="71"/>
      <c r="WVN182" s="71"/>
      <c r="WVO182" s="71"/>
      <c r="WVP182" s="72"/>
      <c r="WVQ182" s="72"/>
      <c r="WVR182" s="72"/>
      <c r="WVS182" s="72"/>
      <c r="WVT182" s="72"/>
      <c r="WVU182" s="72"/>
      <c r="WVV182" s="72"/>
      <c r="WVW182" s="72"/>
      <c r="WVX182" s="72"/>
      <c r="WVY182" s="71"/>
      <c r="WVZ182" s="71"/>
      <c r="WWA182" s="71"/>
      <c r="WWB182" s="71"/>
      <c r="WWC182" s="71"/>
      <c r="WWD182" s="71"/>
      <c r="WWE182" s="71"/>
      <c r="WWF182" s="72"/>
      <c r="WWG182" s="72"/>
      <c r="WWH182" s="72"/>
      <c r="WWI182" s="72"/>
      <c r="WWJ182" s="72"/>
      <c r="WWK182" s="72"/>
      <c r="WWL182" s="72"/>
      <c r="WWM182" s="72"/>
      <c r="WWN182" s="72"/>
      <c r="WWO182" s="71"/>
      <c r="WWP182" s="71"/>
      <c r="WWQ182" s="71"/>
      <c r="WWR182" s="71"/>
      <c r="WWS182" s="71"/>
      <c r="WWT182" s="71"/>
      <c r="WWU182" s="71"/>
      <c r="WWV182" s="72"/>
      <c r="WWW182" s="72"/>
      <c r="WWX182" s="72"/>
      <c r="WWY182" s="72"/>
      <c r="WWZ182" s="72"/>
      <c r="WXA182" s="72"/>
      <c r="WXB182" s="72"/>
      <c r="WXC182" s="72"/>
      <c r="WXD182" s="72"/>
      <c r="WXE182" s="71"/>
      <c r="WXF182" s="71"/>
      <c r="WXG182" s="71"/>
      <c r="WXH182" s="71"/>
      <c r="WXI182" s="71"/>
      <c r="WXJ182" s="71"/>
      <c r="WXK182" s="71"/>
      <c r="WXL182" s="72"/>
      <c r="WXM182" s="72"/>
      <c r="WXN182" s="72"/>
      <c r="WXO182" s="72"/>
      <c r="WXP182" s="72"/>
      <c r="WXQ182" s="72"/>
      <c r="WXR182" s="72"/>
      <c r="WXS182" s="72"/>
      <c r="WXT182" s="72"/>
      <c r="WXU182" s="71"/>
      <c r="WXV182" s="71"/>
      <c r="WXW182" s="71"/>
      <c r="WXX182" s="71"/>
      <c r="WXY182" s="71"/>
      <c r="WXZ182" s="71"/>
      <c r="WYA182" s="71"/>
      <c r="WYB182" s="72"/>
      <c r="WYC182" s="72"/>
      <c r="WYD182" s="72"/>
      <c r="WYE182" s="72"/>
      <c r="WYF182" s="72"/>
      <c r="WYG182" s="72"/>
      <c r="WYH182" s="72"/>
      <c r="WYI182" s="72"/>
      <c r="WYJ182" s="72"/>
      <c r="WYK182" s="71"/>
      <c r="WYL182" s="71"/>
      <c r="WYM182" s="71"/>
      <c r="WYN182" s="71"/>
      <c r="WYO182" s="71"/>
      <c r="WYP182" s="71"/>
      <c r="WYQ182" s="71"/>
      <c r="WYR182" s="72"/>
      <c r="WYS182" s="72"/>
      <c r="WYT182" s="72"/>
      <c r="WYU182" s="72"/>
      <c r="WYV182" s="72"/>
      <c r="WYW182" s="72"/>
      <c r="WYX182" s="72"/>
      <c r="WYY182" s="72"/>
      <c r="WYZ182" s="72"/>
      <c r="WZA182" s="71"/>
      <c r="WZB182" s="71"/>
      <c r="WZC182" s="71"/>
      <c r="WZD182" s="71"/>
      <c r="WZE182" s="71"/>
      <c r="WZF182" s="71"/>
      <c r="WZG182" s="71"/>
      <c r="WZH182" s="72"/>
      <c r="WZI182" s="72"/>
      <c r="WZJ182" s="72"/>
      <c r="WZK182" s="72"/>
      <c r="WZL182" s="72"/>
      <c r="WZM182" s="72"/>
      <c r="WZN182" s="72"/>
      <c r="WZO182" s="72"/>
      <c r="WZP182" s="72"/>
      <c r="WZQ182" s="71"/>
      <c r="WZR182" s="71"/>
      <c r="WZS182" s="71"/>
      <c r="WZT182" s="71"/>
      <c r="WZU182" s="71"/>
      <c r="WZV182" s="71"/>
      <c r="WZW182" s="71"/>
      <c r="WZX182" s="72"/>
      <c r="WZY182" s="72"/>
      <c r="WZZ182" s="72"/>
      <c r="XAA182" s="72"/>
      <c r="XAB182" s="72"/>
      <c r="XAC182" s="72"/>
      <c r="XAD182" s="72"/>
      <c r="XAE182" s="72"/>
      <c r="XAF182" s="72"/>
      <c r="XAG182" s="71"/>
      <c r="XAH182" s="71"/>
      <c r="XAI182" s="71"/>
      <c r="XAJ182" s="71"/>
      <c r="XAK182" s="71"/>
      <c r="XAL182" s="71"/>
      <c r="XAM182" s="71"/>
      <c r="XAN182" s="72"/>
      <c r="XAO182" s="72"/>
      <c r="XAP182" s="72"/>
      <c r="XAQ182" s="72"/>
      <c r="XAR182" s="72"/>
      <c r="XAS182" s="72"/>
      <c r="XAT182" s="72"/>
      <c r="XAU182" s="72"/>
      <c r="XAV182" s="72"/>
      <c r="XAW182" s="71"/>
      <c r="XAX182" s="71"/>
      <c r="XAY182" s="71"/>
      <c r="XAZ182" s="71"/>
      <c r="XBA182" s="71"/>
      <c r="XBB182" s="71"/>
      <c r="XBC182" s="71"/>
      <c r="XBD182" s="72"/>
      <c r="XBE182" s="72"/>
      <c r="XBF182" s="72"/>
      <c r="XBG182" s="72"/>
      <c r="XBH182" s="72"/>
      <c r="XBI182" s="72"/>
      <c r="XBJ182" s="72"/>
      <c r="XBK182" s="72"/>
      <c r="XBL182" s="72"/>
      <c r="XBM182" s="71"/>
      <c r="XBN182" s="71"/>
      <c r="XBO182" s="71"/>
      <c r="XBP182" s="71"/>
      <c r="XBQ182" s="71"/>
      <c r="XBR182" s="71"/>
      <c r="XBS182" s="71"/>
      <c r="XBT182" s="72"/>
      <c r="XBU182" s="72"/>
      <c r="XBV182" s="72"/>
      <c r="XBW182" s="72"/>
      <c r="XBX182" s="72"/>
      <c r="XBY182" s="72"/>
      <c r="XBZ182" s="72"/>
      <c r="XCA182" s="72"/>
      <c r="XCB182" s="72"/>
      <c r="XCC182" s="71"/>
      <c r="XCD182" s="71"/>
      <c r="XCE182" s="71"/>
      <c r="XCF182" s="71"/>
      <c r="XCG182" s="71"/>
      <c r="XCH182" s="71"/>
      <c r="XCI182" s="71"/>
      <c r="XCJ182" s="72"/>
      <c r="XCK182" s="72"/>
      <c r="XCL182" s="72"/>
      <c r="XCM182" s="72"/>
      <c r="XCN182" s="72"/>
      <c r="XCO182" s="72"/>
      <c r="XCP182" s="72"/>
      <c r="XCQ182" s="72"/>
      <c r="XCR182" s="72"/>
      <c r="XCS182" s="71"/>
      <c r="XCT182" s="71"/>
      <c r="XCU182" s="71"/>
      <c r="XCV182" s="71"/>
      <c r="XCW182" s="71"/>
      <c r="XCX182" s="71"/>
      <c r="XCY182" s="71"/>
      <c r="XCZ182" s="72"/>
      <c r="XDA182" s="72"/>
      <c r="XDB182" s="72"/>
      <c r="XDC182" s="72"/>
      <c r="XDD182" s="72"/>
      <c r="XDE182" s="72"/>
      <c r="XDF182" s="72"/>
      <c r="XDG182" s="72"/>
      <c r="XDH182" s="72"/>
      <c r="XDI182" s="71"/>
      <c r="XDJ182" s="71"/>
      <c r="XDK182" s="71"/>
      <c r="XDL182" s="71"/>
      <c r="XDM182" s="71"/>
      <c r="XDN182" s="71"/>
      <c r="XDO182" s="71"/>
      <c r="XDP182" s="72"/>
      <c r="XDQ182" s="72"/>
      <c r="XDR182" s="72"/>
      <c r="XDS182" s="72"/>
      <c r="XDT182" s="72"/>
      <c r="XDU182" s="72"/>
      <c r="XDV182" s="72"/>
      <c r="XDW182" s="72"/>
      <c r="XDX182" s="72"/>
      <c r="XDY182" s="71"/>
      <c r="XDZ182" s="71"/>
      <c r="XEA182" s="71"/>
      <c r="XEB182" s="71"/>
      <c r="XEC182" s="71"/>
      <c r="XED182" s="71"/>
      <c r="XEE182" s="71"/>
      <c r="XEF182" s="72"/>
      <c r="XEG182" s="72"/>
      <c r="XEH182" s="72"/>
      <c r="XEI182" s="72"/>
      <c r="XEJ182" s="72"/>
      <c r="XEK182" s="72"/>
      <c r="XEL182" s="72"/>
      <c r="XEM182" s="72"/>
      <c r="XEN182" s="72"/>
      <c r="XEO182" s="71"/>
      <c r="XEP182" s="71"/>
      <c r="XEQ182" s="71"/>
      <c r="XER182" s="71"/>
      <c r="XES182" s="71"/>
      <c r="XET182" s="71"/>
      <c r="XEU182" s="71"/>
      <c r="XEV182" s="72"/>
      <c r="XEW182" s="72"/>
      <c r="XEX182" s="72"/>
      <c r="XEY182" s="72"/>
      <c r="XEZ182" s="72"/>
      <c r="XFA182" s="72"/>
      <c r="XFB182" s="72"/>
      <c r="XFC182" s="72"/>
      <c r="XFD182" s="72"/>
    </row>
    <row r="183" spans="1:16384" s="70" customFormat="1" ht="15" hidden="1" customHeight="1" outlineLevel="1" x14ac:dyDescent="0.25">
      <c r="A183" s="67" t="s">
        <v>11</v>
      </c>
      <c r="B183" s="67" t="s">
        <v>547</v>
      </c>
      <c r="C183" s="67" t="s">
        <v>182</v>
      </c>
      <c r="D183" s="67" t="s">
        <v>89</v>
      </c>
      <c r="E183" s="67" t="s">
        <v>18</v>
      </c>
      <c r="F183" s="67" t="s">
        <v>183</v>
      </c>
      <c r="G183" s="67" t="s">
        <v>193</v>
      </c>
      <c r="H183" s="108">
        <v>0</v>
      </c>
      <c r="I183" s="108">
        <v>16.63</v>
      </c>
      <c r="J183" s="108">
        <v>30</v>
      </c>
      <c r="K183" s="108">
        <v>50</v>
      </c>
      <c r="L183" s="108">
        <f t="shared" si="50"/>
        <v>58.427999999999997</v>
      </c>
      <c r="M183" s="108">
        <v>48.69</v>
      </c>
      <c r="N183" s="108">
        <v>60</v>
      </c>
      <c r="O183" s="108">
        <f t="shared" si="44"/>
        <v>60</v>
      </c>
      <c r="P183" s="108">
        <f t="shared" si="43"/>
        <v>60</v>
      </c>
    </row>
    <row r="184" spans="1:16384" s="70" customFormat="1" ht="15" hidden="1" customHeight="1" outlineLevel="1" x14ac:dyDescent="0.25">
      <c r="A184" s="67" t="s">
        <v>11</v>
      </c>
      <c r="B184" s="67" t="s">
        <v>547</v>
      </c>
      <c r="C184" s="67" t="s">
        <v>182</v>
      </c>
      <c r="D184" s="67" t="s">
        <v>104</v>
      </c>
      <c r="E184" s="67" t="s">
        <v>18</v>
      </c>
      <c r="F184" s="67" t="s">
        <v>183</v>
      </c>
      <c r="G184" s="67" t="s">
        <v>105</v>
      </c>
      <c r="H184" s="108">
        <v>0</v>
      </c>
      <c r="I184" s="108">
        <v>44.95</v>
      </c>
      <c r="J184" s="108">
        <v>50</v>
      </c>
      <c r="K184" s="108">
        <v>46.29</v>
      </c>
      <c r="L184" s="108">
        <f t="shared" si="50"/>
        <v>23.664000000000001</v>
      </c>
      <c r="M184" s="108">
        <v>19.72</v>
      </c>
      <c r="N184" s="108">
        <v>50</v>
      </c>
      <c r="O184" s="108">
        <f t="shared" si="44"/>
        <v>50</v>
      </c>
      <c r="P184" s="108">
        <f t="shared" si="43"/>
        <v>50</v>
      </c>
    </row>
    <row r="185" spans="1:16384" s="70" customFormat="1" ht="15" hidden="1" customHeight="1" outlineLevel="1" x14ac:dyDescent="0.25">
      <c r="A185" s="67" t="s">
        <v>11</v>
      </c>
      <c r="B185" s="67" t="s">
        <v>547</v>
      </c>
      <c r="C185" s="67" t="s">
        <v>182</v>
      </c>
      <c r="D185" s="67" t="s">
        <v>106</v>
      </c>
      <c r="E185" s="67" t="s">
        <v>18</v>
      </c>
      <c r="F185" s="67" t="s">
        <v>183</v>
      </c>
      <c r="G185" s="67" t="s">
        <v>107</v>
      </c>
      <c r="H185" s="108">
        <v>0</v>
      </c>
      <c r="I185" s="108">
        <v>16.3</v>
      </c>
      <c r="J185" s="108">
        <v>27</v>
      </c>
      <c r="K185" s="108">
        <v>10.71</v>
      </c>
      <c r="L185" s="108">
        <f t="shared" si="50"/>
        <v>12.852000000000002</v>
      </c>
      <c r="M185" s="108">
        <v>10.71</v>
      </c>
      <c r="N185" s="108">
        <v>27</v>
      </c>
      <c r="O185" s="108">
        <f t="shared" si="44"/>
        <v>27</v>
      </c>
      <c r="P185" s="108">
        <f t="shared" si="43"/>
        <v>27</v>
      </c>
    </row>
    <row r="186" spans="1:16384" s="70" customFormat="1" ht="15" customHeight="1" collapsed="1" x14ac:dyDescent="0.25">
      <c r="A186" s="66"/>
      <c r="B186" s="66" t="s">
        <v>547</v>
      </c>
      <c r="C186" s="66" t="s">
        <v>663</v>
      </c>
      <c r="D186" s="66" t="s">
        <v>526</v>
      </c>
      <c r="E186" s="66"/>
      <c r="F186" s="66"/>
      <c r="G186" s="66" t="s">
        <v>649</v>
      </c>
      <c r="H186" s="107">
        <f>SUM(H183:H185)</f>
        <v>0</v>
      </c>
      <c r="I186" s="107">
        <f t="shared" ref="I186:P186" si="52">SUM(I183:I185)</f>
        <v>77.88</v>
      </c>
      <c r="J186" s="107">
        <f t="shared" si="52"/>
        <v>107</v>
      </c>
      <c r="K186" s="107">
        <f t="shared" si="52"/>
        <v>107</v>
      </c>
      <c r="L186" s="107">
        <f t="shared" si="52"/>
        <v>94.944000000000003</v>
      </c>
      <c r="M186" s="107">
        <f t="shared" si="52"/>
        <v>79.12</v>
      </c>
      <c r="N186" s="107">
        <f t="shared" si="52"/>
        <v>137</v>
      </c>
      <c r="O186" s="107">
        <f t="shared" si="52"/>
        <v>137</v>
      </c>
      <c r="P186" s="107">
        <f t="shared" si="52"/>
        <v>137</v>
      </c>
      <c r="Q186" s="71"/>
      <c r="R186" s="71"/>
      <c r="S186" s="71"/>
      <c r="T186" s="71"/>
      <c r="U186" s="71"/>
      <c r="V186" s="71"/>
      <c r="W186" s="71"/>
      <c r="X186" s="72"/>
      <c r="Y186" s="72"/>
      <c r="Z186" s="72"/>
      <c r="AA186" s="72"/>
      <c r="AB186" s="72"/>
      <c r="AC186" s="72"/>
      <c r="AD186" s="72"/>
      <c r="AE186" s="72"/>
      <c r="AF186" s="72"/>
      <c r="AG186" s="71"/>
      <c r="AH186" s="71"/>
      <c r="AI186" s="71"/>
      <c r="AJ186" s="71"/>
      <c r="AK186" s="71"/>
      <c r="AL186" s="71"/>
      <c r="AM186" s="71"/>
      <c r="AN186" s="72"/>
      <c r="AO186" s="72"/>
      <c r="AP186" s="72"/>
      <c r="AQ186" s="72"/>
      <c r="AR186" s="72"/>
      <c r="AS186" s="72"/>
      <c r="AT186" s="72"/>
      <c r="AU186" s="72"/>
      <c r="AV186" s="72"/>
      <c r="AW186" s="71"/>
      <c r="AX186" s="71"/>
      <c r="AY186" s="71"/>
      <c r="AZ186" s="71"/>
      <c r="BA186" s="71"/>
      <c r="BB186" s="71"/>
      <c r="BC186" s="71"/>
      <c r="BD186" s="72"/>
      <c r="BE186" s="72"/>
      <c r="BF186" s="72"/>
      <c r="BG186" s="72"/>
      <c r="BH186" s="72"/>
      <c r="BI186" s="72"/>
      <c r="BJ186" s="72"/>
      <c r="BK186" s="72"/>
      <c r="BL186" s="72"/>
      <c r="BM186" s="71"/>
      <c r="BN186" s="71"/>
      <c r="BO186" s="71"/>
      <c r="BP186" s="71"/>
      <c r="BQ186" s="71"/>
      <c r="BR186" s="71"/>
      <c r="BS186" s="71"/>
      <c r="BT186" s="72"/>
      <c r="BU186" s="72"/>
      <c r="BV186" s="72"/>
      <c r="BW186" s="72"/>
      <c r="BX186" s="72"/>
      <c r="BY186" s="72"/>
      <c r="BZ186" s="72"/>
      <c r="CA186" s="72"/>
      <c r="CB186" s="72"/>
      <c r="CC186" s="71"/>
      <c r="CD186" s="71"/>
      <c r="CE186" s="71"/>
      <c r="CF186" s="71"/>
      <c r="CG186" s="71"/>
      <c r="CH186" s="71"/>
      <c r="CI186" s="71"/>
      <c r="CJ186" s="72"/>
      <c r="CK186" s="72"/>
      <c r="CL186" s="72"/>
      <c r="CM186" s="72"/>
      <c r="CN186" s="72"/>
      <c r="CO186" s="72"/>
      <c r="CP186" s="72"/>
      <c r="CQ186" s="72"/>
      <c r="CR186" s="72"/>
      <c r="CS186" s="71"/>
      <c r="CT186" s="71"/>
      <c r="CU186" s="71"/>
      <c r="CV186" s="71"/>
      <c r="CW186" s="71"/>
      <c r="CX186" s="71"/>
      <c r="CY186" s="71"/>
      <c r="CZ186" s="72"/>
      <c r="DA186" s="72"/>
      <c r="DB186" s="72"/>
      <c r="DC186" s="72"/>
      <c r="DD186" s="72"/>
      <c r="DE186" s="72"/>
      <c r="DF186" s="72"/>
      <c r="DG186" s="72"/>
      <c r="DH186" s="72"/>
      <c r="DI186" s="71"/>
      <c r="DJ186" s="71"/>
      <c r="DK186" s="71"/>
      <c r="DL186" s="71"/>
      <c r="DM186" s="71"/>
      <c r="DN186" s="71"/>
      <c r="DO186" s="71"/>
      <c r="DP186" s="72"/>
      <c r="DQ186" s="72"/>
      <c r="DR186" s="72"/>
      <c r="DS186" s="72"/>
      <c r="DT186" s="72"/>
      <c r="DU186" s="72"/>
      <c r="DV186" s="72"/>
      <c r="DW186" s="72"/>
      <c r="DX186" s="72"/>
      <c r="DY186" s="71"/>
      <c r="DZ186" s="71"/>
      <c r="EA186" s="71"/>
      <c r="EB186" s="71"/>
      <c r="EC186" s="71"/>
      <c r="ED186" s="71"/>
      <c r="EE186" s="71"/>
      <c r="EF186" s="72"/>
      <c r="EG186" s="72"/>
      <c r="EH186" s="72"/>
      <c r="EI186" s="72"/>
      <c r="EJ186" s="72"/>
      <c r="EK186" s="72"/>
      <c r="EL186" s="72"/>
      <c r="EM186" s="72"/>
      <c r="EN186" s="72"/>
      <c r="EO186" s="71"/>
      <c r="EP186" s="71"/>
      <c r="EQ186" s="71"/>
      <c r="ER186" s="71"/>
      <c r="ES186" s="71"/>
      <c r="ET186" s="71"/>
      <c r="EU186" s="71"/>
      <c r="EV186" s="72"/>
      <c r="EW186" s="72"/>
      <c r="EX186" s="72"/>
      <c r="EY186" s="72"/>
      <c r="EZ186" s="72"/>
      <c r="FA186" s="72"/>
      <c r="FB186" s="72"/>
      <c r="FC186" s="72"/>
      <c r="FD186" s="72"/>
      <c r="FE186" s="71"/>
      <c r="FF186" s="71"/>
      <c r="FG186" s="71"/>
      <c r="FH186" s="71"/>
      <c r="FI186" s="71"/>
      <c r="FJ186" s="71"/>
      <c r="FK186" s="71"/>
      <c r="FL186" s="72"/>
      <c r="FM186" s="72"/>
      <c r="FN186" s="72"/>
      <c r="FO186" s="72"/>
      <c r="FP186" s="72"/>
      <c r="FQ186" s="72"/>
      <c r="FR186" s="72"/>
      <c r="FS186" s="72"/>
      <c r="FT186" s="72"/>
      <c r="FU186" s="71"/>
      <c r="FV186" s="71"/>
      <c r="FW186" s="71"/>
      <c r="FX186" s="71"/>
      <c r="FY186" s="71"/>
      <c r="FZ186" s="71"/>
      <c r="GA186" s="71"/>
      <c r="GB186" s="72"/>
      <c r="GC186" s="72"/>
      <c r="GD186" s="72"/>
      <c r="GE186" s="72"/>
      <c r="GF186" s="72"/>
      <c r="GG186" s="72"/>
      <c r="GH186" s="72"/>
      <c r="GI186" s="72"/>
      <c r="GJ186" s="72"/>
      <c r="GK186" s="71"/>
      <c r="GL186" s="71"/>
      <c r="GM186" s="71"/>
      <c r="GN186" s="71"/>
      <c r="GO186" s="71"/>
      <c r="GP186" s="71"/>
      <c r="GQ186" s="71"/>
      <c r="GR186" s="72"/>
      <c r="GS186" s="72"/>
      <c r="GT186" s="72"/>
      <c r="GU186" s="72"/>
      <c r="GV186" s="72"/>
      <c r="GW186" s="72"/>
      <c r="GX186" s="72"/>
      <c r="GY186" s="72"/>
      <c r="GZ186" s="72"/>
      <c r="HA186" s="71"/>
      <c r="HB186" s="71"/>
      <c r="HC186" s="71"/>
      <c r="HD186" s="71"/>
      <c r="HE186" s="71"/>
      <c r="HF186" s="71"/>
      <c r="HG186" s="71"/>
      <c r="HH186" s="72"/>
      <c r="HI186" s="72"/>
      <c r="HJ186" s="72"/>
      <c r="HK186" s="72"/>
      <c r="HL186" s="72"/>
      <c r="HM186" s="72"/>
      <c r="HN186" s="72"/>
      <c r="HO186" s="72"/>
      <c r="HP186" s="72"/>
      <c r="HQ186" s="71"/>
      <c r="HR186" s="71"/>
      <c r="HS186" s="71"/>
      <c r="HT186" s="71"/>
      <c r="HU186" s="71"/>
      <c r="HV186" s="71"/>
      <c r="HW186" s="71"/>
      <c r="HX186" s="72"/>
      <c r="HY186" s="72"/>
      <c r="HZ186" s="72"/>
      <c r="IA186" s="72"/>
      <c r="IB186" s="72"/>
      <c r="IC186" s="72"/>
      <c r="ID186" s="72"/>
      <c r="IE186" s="72"/>
      <c r="IF186" s="72"/>
      <c r="IG186" s="71"/>
      <c r="IH186" s="71"/>
      <c r="II186" s="71"/>
      <c r="IJ186" s="71"/>
      <c r="IK186" s="71"/>
      <c r="IL186" s="71"/>
      <c r="IM186" s="71"/>
      <c r="IN186" s="72"/>
      <c r="IO186" s="72"/>
      <c r="IP186" s="72"/>
      <c r="IQ186" s="72"/>
      <c r="IR186" s="72"/>
      <c r="IS186" s="72"/>
      <c r="IT186" s="72"/>
      <c r="IU186" s="72"/>
      <c r="IV186" s="72"/>
      <c r="IW186" s="71"/>
      <c r="IX186" s="71"/>
      <c r="IY186" s="71"/>
      <c r="IZ186" s="71"/>
      <c r="JA186" s="71"/>
      <c r="JB186" s="71"/>
      <c r="JC186" s="71"/>
      <c r="JD186" s="72"/>
      <c r="JE186" s="72"/>
      <c r="JF186" s="72"/>
      <c r="JG186" s="72"/>
      <c r="JH186" s="72"/>
      <c r="JI186" s="72"/>
      <c r="JJ186" s="72"/>
      <c r="JK186" s="72"/>
      <c r="JL186" s="72"/>
      <c r="JM186" s="71"/>
      <c r="JN186" s="71"/>
      <c r="JO186" s="71"/>
      <c r="JP186" s="71"/>
      <c r="JQ186" s="71"/>
      <c r="JR186" s="71"/>
      <c r="JS186" s="71"/>
      <c r="JT186" s="72"/>
      <c r="JU186" s="72"/>
      <c r="JV186" s="72"/>
      <c r="JW186" s="72"/>
      <c r="JX186" s="72"/>
      <c r="JY186" s="72"/>
      <c r="JZ186" s="72"/>
      <c r="KA186" s="72"/>
      <c r="KB186" s="72"/>
      <c r="KC186" s="71"/>
      <c r="KD186" s="71"/>
      <c r="KE186" s="71"/>
      <c r="KF186" s="71"/>
      <c r="KG186" s="71"/>
      <c r="KH186" s="71"/>
      <c r="KI186" s="71"/>
      <c r="KJ186" s="72"/>
      <c r="KK186" s="72"/>
      <c r="KL186" s="72"/>
      <c r="KM186" s="72"/>
      <c r="KN186" s="72"/>
      <c r="KO186" s="72"/>
      <c r="KP186" s="72"/>
      <c r="KQ186" s="72"/>
      <c r="KR186" s="72"/>
      <c r="KS186" s="71"/>
      <c r="KT186" s="71"/>
      <c r="KU186" s="71"/>
      <c r="KV186" s="71"/>
      <c r="KW186" s="71"/>
      <c r="KX186" s="71"/>
      <c r="KY186" s="71"/>
      <c r="KZ186" s="72"/>
      <c r="LA186" s="72"/>
      <c r="LB186" s="72"/>
      <c r="LC186" s="72"/>
      <c r="LD186" s="72"/>
      <c r="LE186" s="72"/>
      <c r="LF186" s="72"/>
      <c r="LG186" s="72"/>
      <c r="LH186" s="72"/>
      <c r="LI186" s="71"/>
      <c r="LJ186" s="71"/>
      <c r="LK186" s="71"/>
      <c r="LL186" s="71"/>
      <c r="LM186" s="71"/>
      <c r="LN186" s="71"/>
      <c r="LO186" s="71"/>
      <c r="LP186" s="72"/>
      <c r="LQ186" s="72"/>
      <c r="LR186" s="72"/>
      <c r="LS186" s="72"/>
      <c r="LT186" s="72"/>
      <c r="LU186" s="72"/>
      <c r="LV186" s="72"/>
      <c r="LW186" s="72"/>
      <c r="LX186" s="72"/>
      <c r="LY186" s="71"/>
      <c r="LZ186" s="71"/>
      <c r="MA186" s="71"/>
      <c r="MB186" s="71"/>
      <c r="MC186" s="71"/>
      <c r="MD186" s="71"/>
      <c r="ME186" s="71"/>
      <c r="MF186" s="72"/>
      <c r="MG186" s="72"/>
      <c r="MH186" s="72"/>
      <c r="MI186" s="72"/>
      <c r="MJ186" s="72"/>
      <c r="MK186" s="72"/>
      <c r="ML186" s="72"/>
      <c r="MM186" s="72"/>
      <c r="MN186" s="72"/>
      <c r="MO186" s="71"/>
      <c r="MP186" s="71"/>
      <c r="MQ186" s="71"/>
      <c r="MR186" s="71"/>
      <c r="MS186" s="71"/>
      <c r="MT186" s="71"/>
      <c r="MU186" s="71"/>
      <c r="MV186" s="72"/>
      <c r="MW186" s="72"/>
      <c r="MX186" s="72"/>
      <c r="MY186" s="72"/>
      <c r="MZ186" s="72"/>
      <c r="NA186" s="72"/>
      <c r="NB186" s="72"/>
      <c r="NC186" s="72"/>
      <c r="ND186" s="72"/>
      <c r="NE186" s="71"/>
      <c r="NF186" s="71"/>
      <c r="NG186" s="71"/>
      <c r="NH186" s="71"/>
      <c r="NI186" s="71"/>
      <c r="NJ186" s="71"/>
      <c r="NK186" s="71"/>
      <c r="NL186" s="72"/>
      <c r="NM186" s="72"/>
      <c r="NN186" s="72"/>
      <c r="NO186" s="72"/>
      <c r="NP186" s="72"/>
      <c r="NQ186" s="72"/>
      <c r="NR186" s="72"/>
      <c r="NS186" s="72"/>
      <c r="NT186" s="72"/>
      <c r="NU186" s="71"/>
      <c r="NV186" s="71"/>
      <c r="NW186" s="71"/>
      <c r="NX186" s="71"/>
      <c r="NY186" s="71"/>
      <c r="NZ186" s="71"/>
      <c r="OA186" s="71"/>
      <c r="OB186" s="72"/>
      <c r="OC186" s="72"/>
      <c r="OD186" s="72"/>
      <c r="OE186" s="72"/>
      <c r="OF186" s="72"/>
      <c r="OG186" s="72"/>
      <c r="OH186" s="72"/>
      <c r="OI186" s="72"/>
      <c r="OJ186" s="72"/>
      <c r="OK186" s="71"/>
      <c r="OL186" s="71"/>
      <c r="OM186" s="71"/>
      <c r="ON186" s="71"/>
      <c r="OO186" s="71"/>
      <c r="OP186" s="71"/>
      <c r="OQ186" s="71"/>
      <c r="OR186" s="72"/>
      <c r="OS186" s="72"/>
      <c r="OT186" s="72"/>
      <c r="OU186" s="72"/>
      <c r="OV186" s="72"/>
      <c r="OW186" s="72"/>
      <c r="OX186" s="72"/>
      <c r="OY186" s="72"/>
      <c r="OZ186" s="72"/>
      <c r="PA186" s="71"/>
      <c r="PB186" s="71"/>
      <c r="PC186" s="71"/>
      <c r="PD186" s="71"/>
      <c r="PE186" s="71"/>
      <c r="PF186" s="71"/>
      <c r="PG186" s="71"/>
      <c r="PH186" s="72"/>
      <c r="PI186" s="72"/>
      <c r="PJ186" s="72"/>
      <c r="PK186" s="72"/>
      <c r="PL186" s="72"/>
      <c r="PM186" s="72"/>
      <c r="PN186" s="72"/>
      <c r="PO186" s="72"/>
      <c r="PP186" s="72"/>
      <c r="PQ186" s="71"/>
      <c r="PR186" s="71"/>
      <c r="PS186" s="71"/>
      <c r="PT186" s="71"/>
      <c r="PU186" s="71"/>
      <c r="PV186" s="71"/>
      <c r="PW186" s="71"/>
      <c r="PX186" s="72"/>
      <c r="PY186" s="72"/>
      <c r="PZ186" s="72"/>
      <c r="QA186" s="72"/>
      <c r="QB186" s="72"/>
      <c r="QC186" s="72"/>
      <c r="QD186" s="72"/>
      <c r="QE186" s="72"/>
      <c r="QF186" s="72"/>
      <c r="QG186" s="71"/>
      <c r="QH186" s="71"/>
      <c r="QI186" s="71"/>
      <c r="QJ186" s="71"/>
      <c r="QK186" s="71"/>
      <c r="QL186" s="71"/>
      <c r="QM186" s="71"/>
      <c r="QN186" s="72"/>
      <c r="QO186" s="72"/>
      <c r="QP186" s="72"/>
      <c r="QQ186" s="72"/>
      <c r="QR186" s="72"/>
      <c r="QS186" s="72"/>
      <c r="QT186" s="72"/>
      <c r="QU186" s="72"/>
      <c r="QV186" s="72"/>
      <c r="QW186" s="71"/>
      <c r="QX186" s="71"/>
      <c r="QY186" s="71"/>
      <c r="QZ186" s="71"/>
      <c r="RA186" s="71"/>
      <c r="RB186" s="71"/>
      <c r="RC186" s="71"/>
      <c r="RD186" s="72"/>
      <c r="RE186" s="72"/>
      <c r="RF186" s="72"/>
      <c r="RG186" s="72"/>
      <c r="RH186" s="72"/>
      <c r="RI186" s="72"/>
      <c r="RJ186" s="72"/>
      <c r="RK186" s="72"/>
      <c r="RL186" s="72"/>
      <c r="RM186" s="71"/>
      <c r="RN186" s="71"/>
      <c r="RO186" s="71"/>
      <c r="RP186" s="71"/>
      <c r="RQ186" s="71"/>
      <c r="RR186" s="71"/>
      <c r="RS186" s="71"/>
      <c r="RT186" s="72"/>
      <c r="RU186" s="72"/>
      <c r="RV186" s="72"/>
      <c r="RW186" s="72"/>
      <c r="RX186" s="72"/>
      <c r="RY186" s="72"/>
      <c r="RZ186" s="72"/>
      <c r="SA186" s="72"/>
      <c r="SB186" s="72"/>
      <c r="SC186" s="71"/>
      <c r="SD186" s="71"/>
      <c r="SE186" s="71"/>
      <c r="SF186" s="71"/>
      <c r="SG186" s="71"/>
      <c r="SH186" s="71"/>
      <c r="SI186" s="71"/>
      <c r="SJ186" s="72"/>
      <c r="SK186" s="72"/>
      <c r="SL186" s="72"/>
      <c r="SM186" s="72"/>
      <c r="SN186" s="72"/>
      <c r="SO186" s="72"/>
      <c r="SP186" s="72"/>
      <c r="SQ186" s="72"/>
      <c r="SR186" s="72"/>
      <c r="SS186" s="71"/>
      <c r="ST186" s="71"/>
      <c r="SU186" s="71"/>
      <c r="SV186" s="71"/>
      <c r="SW186" s="71"/>
      <c r="SX186" s="71"/>
      <c r="SY186" s="71"/>
      <c r="SZ186" s="72"/>
      <c r="TA186" s="72"/>
      <c r="TB186" s="72"/>
      <c r="TC186" s="72"/>
      <c r="TD186" s="72"/>
      <c r="TE186" s="72"/>
      <c r="TF186" s="72"/>
      <c r="TG186" s="72"/>
      <c r="TH186" s="72"/>
      <c r="TI186" s="71"/>
      <c r="TJ186" s="71"/>
      <c r="TK186" s="71"/>
      <c r="TL186" s="71"/>
      <c r="TM186" s="71"/>
      <c r="TN186" s="71"/>
      <c r="TO186" s="71"/>
      <c r="TP186" s="72"/>
      <c r="TQ186" s="72"/>
      <c r="TR186" s="72"/>
      <c r="TS186" s="72"/>
      <c r="TT186" s="72"/>
      <c r="TU186" s="72"/>
      <c r="TV186" s="72"/>
      <c r="TW186" s="72"/>
      <c r="TX186" s="72"/>
      <c r="TY186" s="71"/>
      <c r="TZ186" s="71"/>
      <c r="UA186" s="71"/>
      <c r="UB186" s="71"/>
      <c r="UC186" s="71"/>
      <c r="UD186" s="71"/>
      <c r="UE186" s="71"/>
      <c r="UF186" s="72"/>
      <c r="UG186" s="72"/>
      <c r="UH186" s="72"/>
      <c r="UI186" s="72"/>
      <c r="UJ186" s="72"/>
      <c r="UK186" s="72"/>
      <c r="UL186" s="72"/>
      <c r="UM186" s="72"/>
      <c r="UN186" s="72"/>
      <c r="UO186" s="71"/>
      <c r="UP186" s="71"/>
      <c r="UQ186" s="71"/>
      <c r="UR186" s="71"/>
      <c r="US186" s="71"/>
      <c r="UT186" s="71"/>
      <c r="UU186" s="71"/>
      <c r="UV186" s="72"/>
      <c r="UW186" s="72"/>
      <c r="UX186" s="72"/>
      <c r="UY186" s="72"/>
      <c r="UZ186" s="72"/>
      <c r="VA186" s="72"/>
      <c r="VB186" s="72"/>
      <c r="VC186" s="72"/>
      <c r="VD186" s="72"/>
      <c r="VE186" s="71"/>
      <c r="VF186" s="71"/>
      <c r="VG186" s="71"/>
      <c r="VH186" s="71"/>
      <c r="VI186" s="71"/>
      <c r="VJ186" s="71"/>
      <c r="VK186" s="71"/>
      <c r="VL186" s="72"/>
      <c r="VM186" s="72"/>
      <c r="VN186" s="72"/>
      <c r="VO186" s="72"/>
      <c r="VP186" s="72"/>
      <c r="VQ186" s="72"/>
      <c r="VR186" s="72"/>
      <c r="VS186" s="72"/>
      <c r="VT186" s="72"/>
      <c r="VU186" s="71"/>
      <c r="VV186" s="71"/>
      <c r="VW186" s="71"/>
      <c r="VX186" s="71"/>
      <c r="VY186" s="71"/>
      <c r="VZ186" s="71"/>
      <c r="WA186" s="71"/>
      <c r="WB186" s="72"/>
      <c r="WC186" s="72"/>
      <c r="WD186" s="72"/>
      <c r="WE186" s="72"/>
      <c r="WF186" s="72"/>
      <c r="WG186" s="72"/>
      <c r="WH186" s="72"/>
      <c r="WI186" s="72"/>
      <c r="WJ186" s="72"/>
      <c r="WK186" s="71"/>
      <c r="WL186" s="71"/>
      <c r="WM186" s="71"/>
      <c r="WN186" s="71"/>
      <c r="WO186" s="71"/>
      <c r="WP186" s="71"/>
      <c r="WQ186" s="71"/>
      <c r="WR186" s="72"/>
      <c r="WS186" s="72"/>
      <c r="WT186" s="72"/>
      <c r="WU186" s="72"/>
      <c r="WV186" s="72"/>
      <c r="WW186" s="72"/>
      <c r="WX186" s="72"/>
      <c r="WY186" s="72"/>
      <c r="WZ186" s="72"/>
      <c r="XA186" s="71"/>
      <c r="XB186" s="71"/>
      <c r="XC186" s="71"/>
      <c r="XD186" s="71"/>
      <c r="XE186" s="71"/>
      <c r="XF186" s="71"/>
      <c r="XG186" s="71"/>
      <c r="XH186" s="72"/>
      <c r="XI186" s="72"/>
      <c r="XJ186" s="72"/>
      <c r="XK186" s="72"/>
      <c r="XL186" s="72"/>
      <c r="XM186" s="72"/>
      <c r="XN186" s="72"/>
      <c r="XO186" s="72"/>
      <c r="XP186" s="72"/>
      <c r="XQ186" s="71"/>
      <c r="XR186" s="71"/>
      <c r="XS186" s="71"/>
      <c r="XT186" s="71"/>
      <c r="XU186" s="71"/>
      <c r="XV186" s="71"/>
      <c r="XW186" s="71"/>
      <c r="XX186" s="72"/>
      <c r="XY186" s="72"/>
      <c r="XZ186" s="72"/>
      <c r="YA186" s="72"/>
      <c r="YB186" s="72"/>
      <c r="YC186" s="72"/>
      <c r="YD186" s="72"/>
      <c r="YE186" s="72"/>
      <c r="YF186" s="72"/>
      <c r="YG186" s="71"/>
      <c r="YH186" s="71"/>
      <c r="YI186" s="71"/>
      <c r="YJ186" s="71"/>
      <c r="YK186" s="71"/>
      <c r="YL186" s="71"/>
      <c r="YM186" s="71"/>
      <c r="YN186" s="72"/>
      <c r="YO186" s="72"/>
      <c r="YP186" s="72"/>
      <c r="YQ186" s="72"/>
      <c r="YR186" s="72"/>
      <c r="YS186" s="72"/>
      <c r="YT186" s="72"/>
      <c r="YU186" s="72"/>
      <c r="YV186" s="72"/>
      <c r="YW186" s="71"/>
      <c r="YX186" s="71"/>
      <c r="YY186" s="71"/>
      <c r="YZ186" s="71"/>
      <c r="ZA186" s="71"/>
      <c r="ZB186" s="71"/>
      <c r="ZC186" s="71"/>
      <c r="ZD186" s="72"/>
      <c r="ZE186" s="72"/>
      <c r="ZF186" s="72"/>
      <c r="ZG186" s="72"/>
      <c r="ZH186" s="72"/>
      <c r="ZI186" s="72"/>
      <c r="ZJ186" s="72"/>
      <c r="ZK186" s="72"/>
      <c r="ZL186" s="72"/>
      <c r="ZM186" s="71"/>
      <c r="ZN186" s="71"/>
      <c r="ZO186" s="71"/>
      <c r="ZP186" s="71"/>
      <c r="ZQ186" s="71"/>
      <c r="ZR186" s="71"/>
      <c r="ZS186" s="71"/>
      <c r="ZT186" s="72"/>
      <c r="ZU186" s="72"/>
      <c r="ZV186" s="72"/>
      <c r="ZW186" s="72"/>
      <c r="ZX186" s="72"/>
      <c r="ZY186" s="72"/>
      <c r="ZZ186" s="72"/>
      <c r="AAA186" s="72"/>
      <c r="AAB186" s="72"/>
      <c r="AAC186" s="71"/>
      <c r="AAD186" s="71"/>
      <c r="AAE186" s="71"/>
      <c r="AAF186" s="71"/>
      <c r="AAG186" s="71"/>
      <c r="AAH186" s="71"/>
      <c r="AAI186" s="71"/>
      <c r="AAJ186" s="72"/>
      <c r="AAK186" s="72"/>
      <c r="AAL186" s="72"/>
      <c r="AAM186" s="72"/>
      <c r="AAN186" s="72"/>
      <c r="AAO186" s="72"/>
      <c r="AAP186" s="72"/>
      <c r="AAQ186" s="72"/>
      <c r="AAR186" s="72"/>
      <c r="AAS186" s="71"/>
      <c r="AAT186" s="71"/>
      <c r="AAU186" s="71"/>
      <c r="AAV186" s="71"/>
      <c r="AAW186" s="71"/>
      <c r="AAX186" s="71"/>
      <c r="AAY186" s="71"/>
      <c r="AAZ186" s="72"/>
      <c r="ABA186" s="72"/>
      <c r="ABB186" s="72"/>
      <c r="ABC186" s="72"/>
      <c r="ABD186" s="72"/>
      <c r="ABE186" s="72"/>
      <c r="ABF186" s="72"/>
      <c r="ABG186" s="72"/>
      <c r="ABH186" s="72"/>
      <c r="ABI186" s="71"/>
      <c r="ABJ186" s="71"/>
      <c r="ABK186" s="71"/>
      <c r="ABL186" s="71"/>
      <c r="ABM186" s="71"/>
      <c r="ABN186" s="71"/>
      <c r="ABO186" s="71"/>
      <c r="ABP186" s="72"/>
      <c r="ABQ186" s="72"/>
      <c r="ABR186" s="72"/>
      <c r="ABS186" s="72"/>
      <c r="ABT186" s="72"/>
      <c r="ABU186" s="72"/>
      <c r="ABV186" s="72"/>
      <c r="ABW186" s="72"/>
      <c r="ABX186" s="72"/>
      <c r="ABY186" s="71"/>
      <c r="ABZ186" s="71"/>
      <c r="ACA186" s="71"/>
      <c r="ACB186" s="71"/>
      <c r="ACC186" s="71"/>
      <c r="ACD186" s="71"/>
      <c r="ACE186" s="71"/>
      <c r="ACF186" s="72"/>
      <c r="ACG186" s="72"/>
      <c r="ACH186" s="72"/>
      <c r="ACI186" s="72"/>
      <c r="ACJ186" s="72"/>
      <c r="ACK186" s="72"/>
      <c r="ACL186" s="72"/>
      <c r="ACM186" s="72"/>
      <c r="ACN186" s="72"/>
      <c r="ACO186" s="71"/>
      <c r="ACP186" s="71"/>
      <c r="ACQ186" s="71"/>
      <c r="ACR186" s="71"/>
      <c r="ACS186" s="71"/>
      <c r="ACT186" s="71"/>
      <c r="ACU186" s="71"/>
      <c r="ACV186" s="72"/>
      <c r="ACW186" s="72"/>
      <c r="ACX186" s="72"/>
      <c r="ACY186" s="72"/>
      <c r="ACZ186" s="72"/>
      <c r="ADA186" s="72"/>
      <c r="ADB186" s="72"/>
      <c r="ADC186" s="72"/>
      <c r="ADD186" s="72"/>
      <c r="ADE186" s="71"/>
      <c r="ADF186" s="71"/>
      <c r="ADG186" s="71"/>
      <c r="ADH186" s="71"/>
      <c r="ADI186" s="71"/>
      <c r="ADJ186" s="71"/>
      <c r="ADK186" s="71"/>
      <c r="ADL186" s="72"/>
      <c r="ADM186" s="72"/>
      <c r="ADN186" s="72"/>
      <c r="ADO186" s="72"/>
      <c r="ADP186" s="72"/>
      <c r="ADQ186" s="72"/>
      <c r="ADR186" s="72"/>
      <c r="ADS186" s="72"/>
      <c r="ADT186" s="72"/>
      <c r="ADU186" s="71"/>
      <c r="ADV186" s="71"/>
      <c r="ADW186" s="71"/>
      <c r="ADX186" s="71"/>
      <c r="ADY186" s="71"/>
      <c r="ADZ186" s="71"/>
      <c r="AEA186" s="71"/>
      <c r="AEB186" s="72"/>
      <c r="AEC186" s="72"/>
      <c r="AED186" s="72"/>
      <c r="AEE186" s="72"/>
      <c r="AEF186" s="72"/>
      <c r="AEG186" s="72"/>
      <c r="AEH186" s="72"/>
      <c r="AEI186" s="72"/>
      <c r="AEJ186" s="72"/>
      <c r="AEK186" s="71"/>
      <c r="AEL186" s="71"/>
      <c r="AEM186" s="71"/>
      <c r="AEN186" s="71"/>
      <c r="AEO186" s="71"/>
      <c r="AEP186" s="71"/>
      <c r="AEQ186" s="71"/>
      <c r="AER186" s="72"/>
      <c r="AES186" s="72"/>
      <c r="AET186" s="72"/>
      <c r="AEU186" s="72"/>
      <c r="AEV186" s="72"/>
      <c r="AEW186" s="72"/>
      <c r="AEX186" s="72"/>
      <c r="AEY186" s="72"/>
      <c r="AEZ186" s="72"/>
      <c r="AFA186" s="71"/>
      <c r="AFB186" s="71"/>
      <c r="AFC186" s="71"/>
      <c r="AFD186" s="71"/>
      <c r="AFE186" s="71"/>
      <c r="AFF186" s="71"/>
      <c r="AFG186" s="71"/>
      <c r="AFH186" s="72"/>
      <c r="AFI186" s="72"/>
      <c r="AFJ186" s="72"/>
      <c r="AFK186" s="72"/>
      <c r="AFL186" s="72"/>
      <c r="AFM186" s="72"/>
      <c r="AFN186" s="72"/>
      <c r="AFO186" s="72"/>
      <c r="AFP186" s="72"/>
      <c r="AFQ186" s="71"/>
      <c r="AFR186" s="71"/>
      <c r="AFS186" s="71"/>
      <c r="AFT186" s="71"/>
      <c r="AFU186" s="71"/>
      <c r="AFV186" s="71"/>
      <c r="AFW186" s="71"/>
      <c r="AFX186" s="72"/>
      <c r="AFY186" s="72"/>
      <c r="AFZ186" s="72"/>
      <c r="AGA186" s="72"/>
      <c r="AGB186" s="72"/>
      <c r="AGC186" s="72"/>
      <c r="AGD186" s="72"/>
      <c r="AGE186" s="72"/>
      <c r="AGF186" s="72"/>
      <c r="AGG186" s="71"/>
      <c r="AGH186" s="71"/>
      <c r="AGI186" s="71"/>
      <c r="AGJ186" s="71"/>
      <c r="AGK186" s="71"/>
      <c r="AGL186" s="71"/>
      <c r="AGM186" s="71"/>
      <c r="AGN186" s="72"/>
      <c r="AGO186" s="72"/>
      <c r="AGP186" s="72"/>
      <c r="AGQ186" s="72"/>
      <c r="AGR186" s="72"/>
      <c r="AGS186" s="72"/>
      <c r="AGT186" s="72"/>
      <c r="AGU186" s="72"/>
      <c r="AGV186" s="72"/>
      <c r="AGW186" s="71"/>
      <c r="AGX186" s="71"/>
      <c r="AGY186" s="71"/>
      <c r="AGZ186" s="71"/>
      <c r="AHA186" s="71"/>
      <c r="AHB186" s="71"/>
      <c r="AHC186" s="71"/>
      <c r="AHD186" s="72"/>
      <c r="AHE186" s="72"/>
      <c r="AHF186" s="72"/>
      <c r="AHG186" s="72"/>
      <c r="AHH186" s="72"/>
      <c r="AHI186" s="72"/>
      <c r="AHJ186" s="72"/>
      <c r="AHK186" s="72"/>
      <c r="AHL186" s="72"/>
      <c r="AHM186" s="71"/>
      <c r="AHN186" s="71"/>
      <c r="AHO186" s="71"/>
      <c r="AHP186" s="71"/>
      <c r="AHQ186" s="71"/>
      <c r="AHR186" s="71"/>
      <c r="AHS186" s="71"/>
      <c r="AHT186" s="72"/>
      <c r="AHU186" s="72"/>
      <c r="AHV186" s="72"/>
      <c r="AHW186" s="72"/>
      <c r="AHX186" s="72"/>
      <c r="AHY186" s="72"/>
      <c r="AHZ186" s="72"/>
      <c r="AIA186" s="72"/>
      <c r="AIB186" s="72"/>
      <c r="AIC186" s="71"/>
      <c r="AID186" s="71"/>
      <c r="AIE186" s="71"/>
      <c r="AIF186" s="71"/>
      <c r="AIG186" s="71"/>
      <c r="AIH186" s="71"/>
      <c r="AII186" s="71"/>
      <c r="AIJ186" s="72"/>
      <c r="AIK186" s="72"/>
      <c r="AIL186" s="72"/>
      <c r="AIM186" s="72"/>
      <c r="AIN186" s="72"/>
      <c r="AIO186" s="72"/>
      <c r="AIP186" s="72"/>
      <c r="AIQ186" s="72"/>
      <c r="AIR186" s="72"/>
      <c r="AIS186" s="71"/>
      <c r="AIT186" s="71"/>
      <c r="AIU186" s="71"/>
      <c r="AIV186" s="71"/>
      <c r="AIW186" s="71"/>
      <c r="AIX186" s="71"/>
      <c r="AIY186" s="71"/>
      <c r="AIZ186" s="72"/>
      <c r="AJA186" s="72"/>
      <c r="AJB186" s="72"/>
      <c r="AJC186" s="72"/>
      <c r="AJD186" s="72"/>
      <c r="AJE186" s="72"/>
      <c r="AJF186" s="72"/>
      <c r="AJG186" s="72"/>
      <c r="AJH186" s="72"/>
      <c r="AJI186" s="71"/>
      <c r="AJJ186" s="71"/>
      <c r="AJK186" s="71"/>
      <c r="AJL186" s="71"/>
      <c r="AJM186" s="71"/>
      <c r="AJN186" s="71"/>
      <c r="AJO186" s="71"/>
      <c r="AJP186" s="72"/>
      <c r="AJQ186" s="72"/>
      <c r="AJR186" s="72"/>
      <c r="AJS186" s="72"/>
      <c r="AJT186" s="72"/>
      <c r="AJU186" s="72"/>
      <c r="AJV186" s="72"/>
      <c r="AJW186" s="72"/>
      <c r="AJX186" s="72"/>
      <c r="AJY186" s="71"/>
      <c r="AJZ186" s="71"/>
      <c r="AKA186" s="71"/>
      <c r="AKB186" s="71"/>
      <c r="AKC186" s="71"/>
      <c r="AKD186" s="71"/>
      <c r="AKE186" s="71"/>
      <c r="AKF186" s="72"/>
      <c r="AKG186" s="72"/>
      <c r="AKH186" s="72"/>
      <c r="AKI186" s="72"/>
      <c r="AKJ186" s="72"/>
      <c r="AKK186" s="72"/>
      <c r="AKL186" s="72"/>
      <c r="AKM186" s="72"/>
      <c r="AKN186" s="72"/>
      <c r="AKO186" s="71"/>
      <c r="AKP186" s="71"/>
      <c r="AKQ186" s="71"/>
      <c r="AKR186" s="71"/>
      <c r="AKS186" s="71"/>
      <c r="AKT186" s="71"/>
      <c r="AKU186" s="71"/>
      <c r="AKV186" s="72"/>
      <c r="AKW186" s="72"/>
      <c r="AKX186" s="72"/>
      <c r="AKY186" s="72"/>
      <c r="AKZ186" s="72"/>
      <c r="ALA186" s="72"/>
      <c r="ALB186" s="72"/>
      <c r="ALC186" s="72"/>
      <c r="ALD186" s="72"/>
      <c r="ALE186" s="71"/>
      <c r="ALF186" s="71"/>
      <c r="ALG186" s="71"/>
      <c r="ALH186" s="71"/>
      <c r="ALI186" s="71"/>
      <c r="ALJ186" s="71"/>
      <c r="ALK186" s="71"/>
      <c r="ALL186" s="72"/>
      <c r="ALM186" s="72"/>
      <c r="ALN186" s="72"/>
      <c r="ALO186" s="72"/>
      <c r="ALP186" s="72"/>
      <c r="ALQ186" s="72"/>
      <c r="ALR186" s="72"/>
      <c r="ALS186" s="72"/>
      <c r="ALT186" s="72"/>
      <c r="ALU186" s="71"/>
      <c r="ALV186" s="71"/>
      <c r="ALW186" s="71"/>
      <c r="ALX186" s="71"/>
      <c r="ALY186" s="71"/>
      <c r="ALZ186" s="71"/>
      <c r="AMA186" s="71"/>
      <c r="AMB186" s="72"/>
      <c r="AMC186" s="72"/>
      <c r="AMD186" s="72"/>
      <c r="AME186" s="72"/>
      <c r="AMF186" s="72"/>
      <c r="AMG186" s="72"/>
      <c r="AMH186" s="72"/>
      <c r="AMI186" s="72"/>
      <c r="AMJ186" s="72"/>
      <c r="AMK186" s="71"/>
      <c r="AML186" s="71"/>
      <c r="AMM186" s="71"/>
      <c r="AMN186" s="71"/>
      <c r="AMO186" s="71"/>
      <c r="AMP186" s="71"/>
      <c r="AMQ186" s="71"/>
      <c r="AMR186" s="72"/>
      <c r="AMS186" s="72"/>
      <c r="AMT186" s="72"/>
      <c r="AMU186" s="72"/>
      <c r="AMV186" s="72"/>
      <c r="AMW186" s="72"/>
      <c r="AMX186" s="72"/>
      <c r="AMY186" s="72"/>
      <c r="AMZ186" s="72"/>
      <c r="ANA186" s="71"/>
      <c r="ANB186" s="71"/>
      <c r="ANC186" s="71"/>
      <c r="AND186" s="71"/>
      <c r="ANE186" s="71"/>
      <c r="ANF186" s="71"/>
      <c r="ANG186" s="71"/>
      <c r="ANH186" s="72"/>
      <c r="ANI186" s="72"/>
      <c r="ANJ186" s="72"/>
      <c r="ANK186" s="72"/>
      <c r="ANL186" s="72"/>
      <c r="ANM186" s="72"/>
      <c r="ANN186" s="72"/>
      <c r="ANO186" s="72"/>
      <c r="ANP186" s="72"/>
      <c r="ANQ186" s="71"/>
      <c r="ANR186" s="71"/>
      <c r="ANS186" s="71"/>
      <c r="ANT186" s="71"/>
      <c r="ANU186" s="71"/>
      <c r="ANV186" s="71"/>
      <c r="ANW186" s="71"/>
      <c r="ANX186" s="72"/>
      <c r="ANY186" s="72"/>
      <c r="ANZ186" s="72"/>
      <c r="AOA186" s="72"/>
      <c r="AOB186" s="72"/>
      <c r="AOC186" s="72"/>
      <c r="AOD186" s="72"/>
      <c r="AOE186" s="72"/>
      <c r="AOF186" s="72"/>
      <c r="AOG186" s="71"/>
      <c r="AOH186" s="71"/>
      <c r="AOI186" s="71"/>
      <c r="AOJ186" s="71"/>
      <c r="AOK186" s="71"/>
      <c r="AOL186" s="71"/>
      <c r="AOM186" s="71"/>
      <c r="AON186" s="72"/>
      <c r="AOO186" s="72"/>
      <c r="AOP186" s="72"/>
      <c r="AOQ186" s="72"/>
      <c r="AOR186" s="72"/>
      <c r="AOS186" s="72"/>
      <c r="AOT186" s="72"/>
      <c r="AOU186" s="72"/>
      <c r="AOV186" s="72"/>
      <c r="AOW186" s="71"/>
      <c r="AOX186" s="71"/>
      <c r="AOY186" s="71"/>
      <c r="AOZ186" s="71"/>
      <c r="APA186" s="71"/>
      <c r="APB186" s="71"/>
      <c r="APC186" s="71"/>
      <c r="APD186" s="72"/>
      <c r="APE186" s="72"/>
      <c r="APF186" s="72"/>
      <c r="APG186" s="72"/>
      <c r="APH186" s="72"/>
      <c r="API186" s="72"/>
      <c r="APJ186" s="72"/>
      <c r="APK186" s="72"/>
      <c r="APL186" s="72"/>
      <c r="APM186" s="71"/>
      <c r="APN186" s="71"/>
      <c r="APO186" s="71"/>
      <c r="APP186" s="71"/>
      <c r="APQ186" s="71"/>
      <c r="APR186" s="71"/>
      <c r="APS186" s="71"/>
      <c r="APT186" s="72"/>
      <c r="APU186" s="72"/>
      <c r="APV186" s="72"/>
      <c r="APW186" s="72"/>
      <c r="APX186" s="72"/>
      <c r="APY186" s="72"/>
      <c r="APZ186" s="72"/>
      <c r="AQA186" s="72"/>
      <c r="AQB186" s="72"/>
      <c r="AQC186" s="71"/>
      <c r="AQD186" s="71"/>
      <c r="AQE186" s="71"/>
      <c r="AQF186" s="71"/>
      <c r="AQG186" s="71"/>
      <c r="AQH186" s="71"/>
      <c r="AQI186" s="71"/>
      <c r="AQJ186" s="72"/>
      <c r="AQK186" s="72"/>
      <c r="AQL186" s="72"/>
      <c r="AQM186" s="72"/>
      <c r="AQN186" s="72"/>
      <c r="AQO186" s="72"/>
      <c r="AQP186" s="72"/>
      <c r="AQQ186" s="72"/>
      <c r="AQR186" s="72"/>
      <c r="AQS186" s="71"/>
      <c r="AQT186" s="71"/>
      <c r="AQU186" s="71"/>
      <c r="AQV186" s="71"/>
      <c r="AQW186" s="71"/>
      <c r="AQX186" s="71"/>
      <c r="AQY186" s="71"/>
      <c r="AQZ186" s="72"/>
      <c r="ARA186" s="72"/>
      <c r="ARB186" s="72"/>
      <c r="ARC186" s="72"/>
      <c r="ARD186" s="72"/>
      <c r="ARE186" s="72"/>
      <c r="ARF186" s="72"/>
      <c r="ARG186" s="72"/>
      <c r="ARH186" s="72"/>
      <c r="ARI186" s="71"/>
      <c r="ARJ186" s="71"/>
      <c r="ARK186" s="71"/>
      <c r="ARL186" s="71"/>
      <c r="ARM186" s="71"/>
      <c r="ARN186" s="71"/>
      <c r="ARO186" s="71"/>
      <c r="ARP186" s="72"/>
      <c r="ARQ186" s="72"/>
      <c r="ARR186" s="72"/>
      <c r="ARS186" s="72"/>
      <c r="ART186" s="72"/>
      <c r="ARU186" s="72"/>
      <c r="ARV186" s="72"/>
      <c r="ARW186" s="72"/>
      <c r="ARX186" s="72"/>
      <c r="ARY186" s="71"/>
      <c r="ARZ186" s="71"/>
      <c r="ASA186" s="71"/>
      <c r="ASB186" s="71"/>
      <c r="ASC186" s="71"/>
      <c r="ASD186" s="71"/>
      <c r="ASE186" s="71"/>
      <c r="ASF186" s="72"/>
      <c r="ASG186" s="72"/>
      <c r="ASH186" s="72"/>
      <c r="ASI186" s="72"/>
      <c r="ASJ186" s="72"/>
      <c r="ASK186" s="72"/>
      <c r="ASL186" s="72"/>
      <c r="ASM186" s="72"/>
      <c r="ASN186" s="72"/>
      <c r="ASO186" s="71"/>
      <c r="ASP186" s="71"/>
      <c r="ASQ186" s="71"/>
      <c r="ASR186" s="71"/>
      <c r="ASS186" s="71"/>
      <c r="AST186" s="71"/>
      <c r="ASU186" s="71"/>
      <c r="ASV186" s="72"/>
      <c r="ASW186" s="72"/>
      <c r="ASX186" s="72"/>
      <c r="ASY186" s="72"/>
      <c r="ASZ186" s="72"/>
      <c r="ATA186" s="72"/>
      <c r="ATB186" s="72"/>
      <c r="ATC186" s="72"/>
      <c r="ATD186" s="72"/>
      <c r="ATE186" s="71"/>
      <c r="ATF186" s="71"/>
      <c r="ATG186" s="71"/>
      <c r="ATH186" s="71"/>
      <c r="ATI186" s="71"/>
      <c r="ATJ186" s="71"/>
      <c r="ATK186" s="71"/>
      <c r="ATL186" s="72"/>
      <c r="ATM186" s="72"/>
      <c r="ATN186" s="72"/>
      <c r="ATO186" s="72"/>
      <c r="ATP186" s="72"/>
      <c r="ATQ186" s="72"/>
      <c r="ATR186" s="72"/>
      <c r="ATS186" s="72"/>
      <c r="ATT186" s="72"/>
      <c r="ATU186" s="71"/>
      <c r="ATV186" s="71"/>
      <c r="ATW186" s="71"/>
      <c r="ATX186" s="71"/>
      <c r="ATY186" s="71"/>
      <c r="ATZ186" s="71"/>
      <c r="AUA186" s="71"/>
      <c r="AUB186" s="72"/>
      <c r="AUC186" s="72"/>
      <c r="AUD186" s="72"/>
      <c r="AUE186" s="72"/>
      <c r="AUF186" s="72"/>
      <c r="AUG186" s="72"/>
      <c r="AUH186" s="72"/>
      <c r="AUI186" s="72"/>
      <c r="AUJ186" s="72"/>
      <c r="AUK186" s="71"/>
      <c r="AUL186" s="71"/>
      <c r="AUM186" s="71"/>
      <c r="AUN186" s="71"/>
      <c r="AUO186" s="71"/>
      <c r="AUP186" s="71"/>
      <c r="AUQ186" s="71"/>
      <c r="AUR186" s="72"/>
      <c r="AUS186" s="72"/>
      <c r="AUT186" s="72"/>
      <c r="AUU186" s="72"/>
      <c r="AUV186" s="72"/>
      <c r="AUW186" s="72"/>
      <c r="AUX186" s="72"/>
      <c r="AUY186" s="72"/>
      <c r="AUZ186" s="72"/>
      <c r="AVA186" s="71"/>
      <c r="AVB186" s="71"/>
      <c r="AVC186" s="71"/>
      <c r="AVD186" s="71"/>
      <c r="AVE186" s="71"/>
      <c r="AVF186" s="71"/>
      <c r="AVG186" s="71"/>
      <c r="AVH186" s="72"/>
      <c r="AVI186" s="72"/>
      <c r="AVJ186" s="72"/>
      <c r="AVK186" s="72"/>
      <c r="AVL186" s="72"/>
      <c r="AVM186" s="72"/>
      <c r="AVN186" s="72"/>
      <c r="AVO186" s="72"/>
      <c r="AVP186" s="72"/>
      <c r="AVQ186" s="71"/>
      <c r="AVR186" s="71"/>
      <c r="AVS186" s="71"/>
      <c r="AVT186" s="71"/>
      <c r="AVU186" s="71"/>
      <c r="AVV186" s="71"/>
      <c r="AVW186" s="71"/>
      <c r="AVX186" s="72"/>
      <c r="AVY186" s="72"/>
      <c r="AVZ186" s="72"/>
      <c r="AWA186" s="72"/>
      <c r="AWB186" s="72"/>
      <c r="AWC186" s="72"/>
      <c r="AWD186" s="72"/>
      <c r="AWE186" s="72"/>
      <c r="AWF186" s="72"/>
      <c r="AWG186" s="71"/>
      <c r="AWH186" s="71"/>
      <c r="AWI186" s="71"/>
      <c r="AWJ186" s="71"/>
      <c r="AWK186" s="71"/>
      <c r="AWL186" s="71"/>
      <c r="AWM186" s="71"/>
      <c r="AWN186" s="72"/>
      <c r="AWO186" s="72"/>
      <c r="AWP186" s="72"/>
      <c r="AWQ186" s="72"/>
      <c r="AWR186" s="72"/>
      <c r="AWS186" s="72"/>
      <c r="AWT186" s="72"/>
      <c r="AWU186" s="72"/>
      <c r="AWV186" s="72"/>
      <c r="AWW186" s="71"/>
      <c r="AWX186" s="71"/>
      <c r="AWY186" s="71"/>
      <c r="AWZ186" s="71"/>
      <c r="AXA186" s="71"/>
      <c r="AXB186" s="71"/>
      <c r="AXC186" s="71"/>
      <c r="AXD186" s="72"/>
      <c r="AXE186" s="72"/>
      <c r="AXF186" s="72"/>
      <c r="AXG186" s="72"/>
      <c r="AXH186" s="72"/>
      <c r="AXI186" s="72"/>
      <c r="AXJ186" s="72"/>
      <c r="AXK186" s="72"/>
      <c r="AXL186" s="72"/>
      <c r="AXM186" s="71"/>
      <c r="AXN186" s="71"/>
      <c r="AXO186" s="71"/>
      <c r="AXP186" s="71"/>
      <c r="AXQ186" s="71"/>
      <c r="AXR186" s="71"/>
      <c r="AXS186" s="71"/>
      <c r="AXT186" s="72"/>
      <c r="AXU186" s="72"/>
      <c r="AXV186" s="72"/>
      <c r="AXW186" s="72"/>
      <c r="AXX186" s="72"/>
      <c r="AXY186" s="72"/>
      <c r="AXZ186" s="72"/>
      <c r="AYA186" s="72"/>
      <c r="AYB186" s="72"/>
      <c r="AYC186" s="71"/>
      <c r="AYD186" s="71"/>
      <c r="AYE186" s="71"/>
      <c r="AYF186" s="71"/>
      <c r="AYG186" s="71"/>
      <c r="AYH186" s="71"/>
      <c r="AYI186" s="71"/>
      <c r="AYJ186" s="72"/>
      <c r="AYK186" s="72"/>
      <c r="AYL186" s="72"/>
      <c r="AYM186" s="72"/>
      <c r="AYN186" s="72"/>
      <c r="AYO186" s="72"/>
      <c r="AYP186" s="72"/>
      <c r="AYQ186" s="72"/>
      <c r="AYR186" s="72"/>
      <c r="AYS186" s="71"/>
      <c r="AYT186" s="71"/>
      <c r="AYU186" s="71"/>
      <c r="AYV186" s="71"/>
      <c r="AYW186" s="71"/>
      <c r="AYX186" s="71"/>
      <c r="AYY186" s="71"/>
      <c r="AYZ186" s="72"/>
      <c r="AZA186" s="72"/>
      <c r="AZB186" s="72"/>
      <c r="AZC186" s="72"/>
      <c r="AZD186" s="72"/>
      <c r="AZE186" s="72"/>
      <c r="AZF186" s="72"/>
      <c r="AZG186" s="72"/>
      <c r="AZH186" s="72"/>
      <c r="AZI186" s="71"/>
      <c r="AZJ186" s="71"/>
      <c r="AZK186" s="71"/>
      <c r="AZL186" s="71"/>
      <c r="AZM186" s="71"/>
      <c r="AZN186" s="71"/>
      <c r="AZO186" s="71"/>
      <c r="AZP186" s="72"/>
      <c r="AZQ186" s="72"/>
      <c r="AZR186" s="72"/>
      <c r="AZS186" s="72"/>
      <c r="AZT186" s="72"/>
      <c r="AZU186" s="72"/>
      <c r="AZV186" s="72"/>
      <c r="AZW186" s="72"/>
      <c r="AZX186" s="72"/>
      <c r="AZY186" s="71"/>
      <c r="AZZ186" s="71"/>
      <c r="BAA186" s="71"/>
      <c r="BAB186" s="71"/>
      <c r="BAC186" s="71"/>
      <c r="BAD186" s="71"/>
      <c r="BAE186" s="71"/>
      <c r="BAF186" s="72"/>
      <c r="BAG186" s="72"/>
      <c r="BAH186" s="72"/>
      <c r="BAI186" s="72"/>
      <c r="BAJ186" s="72"/>
      <c r="BAK186" s="72"/>
      <c r="BAL186" s="72"/>
      <c r="BAM186" s="72"/>
      <c r="BAN186" s="72"/>
      <c r="BAO186" s="71"/>
      <c r="BAP186" s="71"/>
      <c r="BAQ186" s="71"/>
      <c r="BAR186" s="71"/>
      <c r="BAS186" s="71"/>
      <c r="BAT186" s="71"/>
      <c r="BAU186" s="71"/>
      <c r="BAV186" s="72"/>
      <c r="BAW186" s="72"/>
      <c r="BAX186" s="72"/>
      <c r="BAY186" s="72"/>
      <c r="BAZ186" s="72"/>
      <c r="BBA186" s="72"/>
      <c r="BBB186" s="72"/>
      <c r="BBC186" s="72"/>
      <c r="BBD186" s="72"/>
      <c r="BBE186" s="71"/>
      <c r="BBF186" s="71"/>
      <c r="BBG186" s="71"/>
      <c r="BBH186" s="71"/>
      <c r="BBI186" s="71"/>
      <c r="BBJ186" s="71"/>
      <c r="BBK186" s="71"/>
      <c r="BBL186" s="72"/>
      <c r="BBM186" s="72"/>
      <c r="BBN186" s="72"/>
      <c r="BBO186" s="72"/>
      <c r="BBP186" s="72"/>
      <c r="BBQ186" s="72"/>
      <c r="BBR186" s="72"/>
      <c r="BBS186" s="72"/>
      <c r="BBT186" s="72"/>
      <c r="BBU186" s="71"/>
      <c r="BBV186" s="71"/>
      <c r="BBW186" s="71"/>
      <c r="BBX186" s="71"/>
      <c r="BBY186" s="71"/>
      <c r="BBZ186" s="71"/>
      <c r="BCA186" s="71"/>
      <c r="BCB186" s="72"/>
      <c r="BCC186" s="72"/>
      <c r="BCD186" s="72"/>
      <c r="BCE186" s="72"/>
      <c r="BCF186" s="72"/>
      <c r="BCG186" s="72"/>
      <c r="BCH186" s="72"/>
      <c r="BCI186" s="72"/>
      <c r="BCJ186" s="72"/>
      <c r="BCK186" s="71"/>
      <c r="BCL186" s="71"/>
      <c r="BCM186" s="71"/>
      <c r="BCN186" s="71"/>
      <c r="BCO186" s="71"/>
      <c r="BCP186" s="71"/>
      <c r="BCQ186" s="71"/>
      <c r="BCR186" s="72"/>
      <c r="BCS186" s="72"/>
      <c r="BCT186" s="72"/>
      <c r="BCU186" s="72"/>
      <c r="BCV186" s="72"/>
      <c r="BCW186" s="72"/>
      <c r="BCX186" s="72"/>
      <c r="BCY186" s="72"/>
      <c r="BCZ186" s="72"/>
      <c r="BDA186" s="71"/>
      <c r="BDB186" s="71"/>
      <c r="BDC186" s="71"/>
      <c r="BDD186" s="71"/>
      <c r="BDE186" s="71"/>
      <c r="BDF186" s="71"/>
      <c r="BDG186" s="71"/>
      <c r="BDH186" s="72"/>
      <c r="BDI186" s="72"/>
      <c r="BDJ186" s="72"/>
      <c r="BDK186" s="72"/>
      <c r="BDL186" s="72"/>
      <c r="BDM186" s="72"/>
      <c r="BDN186" s="72"/>
      <c r="BDO186" s="72"/>
      <c r="BDP186" s="72"/>
      <c r="BDQ186" s="71"/>
      <c r="BDR186" s="71"/>
      <c r="BDS186" s="71"/>
      <c r="BDT186" s="71"/>
      <c r="BDU186" s="71"/>
      <c r="BDV186" s="71"/>
      <c r="BDW186" s="71"/>
      <c r="BDX186" s="72"/>
      <c r="BDY186" s="72"/>
      <c r="BDZ186" s="72"/>
      <c r="BEA186" s="72"/>
      <c r="BEB186" s="72"/>
      <c r="BEC186" s="72"/>
      <c r="BED186" s="72"/>
      <c r="BEE186" s="72"/>
      <c r="BEF186" s="72"/>
      <c r="BEG186" s="71"/>
      <c r="BEH186" s="71"/>
      <c r="BEI186" s="71"/>
      <c r="BEJ186" s="71"/>
      <c r="BEK186" s="71"/>
      <c r="BEL186" s="71"/>
      <c r="BEM186" s="71"/>
      <c r="BEN186" s="72"/>
      <c r="BEO186" s="72"/>
      <c r="BEP186" s="72"/>
      <c r="BEQ186" s="72"/>
      <c r="BER186" s="72"/>
      <c r="BES186" s="72"/>
      <c r="BET186" s="72"/>
      <c r="BEU186" s="72"/>
      <c r="BEV186" s="72"/>
      <c r="BEW186" s="71"/>
      <c r="BEX186" s="71"/>
      <c r="BEY186" s="71"/>
      <c r="BEZ186" s="71"/>
      <c r="BFA186" s="71"/>
      <c r="BFB186" s="71"/>
      <c r="BFC186" s="71"/>
      <c r="BFD186" s="72"/>
      <c r="BFE186" s="72"/>
      <c r="BFF186" s="72"/>
      <c r="BFG186" s="72"/>
      <c r="BFH186" s="72"/>
      <c r="BFI186" s="72"/>
      <c r="BFJ186" s="72"/>
      <c r="BFK186" s="72"/>
      <c r="BFL186" s="72"/>
      <c r="BFM186" s="71"/>
      <c r="BFN186" s="71"/>
      <c r="BFO186" s="71"/>
      <c r="BFP186" s="71"/>
      <c r="BFQ186" s="71"/>
      <c r="BFR186" s="71"/>
      <c r="BFS186" s="71"/>
      <c r="BFT186" s="72"/>
      <c r="BFU186" s="72"/>
      <c r="BFV186" s="72"/>
      <c r="BFW186" s="72"/>
      <c r="BFX186" s="72"/>
      <c r="BFY186" s="72"/>
      <c r="BFZ186" s="72"/>
      <c r="BGA186" s="72"/>
      <c r="BGB186" s="72"/>
      <c r="BGC186" s="71"/>
      <c r="BGD186" s="71"/>
      <c r="BGE186" s="71"/>
      <c r="BGF186" s="71"/>
      <c r="BGG186" s="71"/>
      <c r="BGH186" s="71"/>
      <c r="BGI186" s="71"/>
      <c r="BGJ186" s="72"/>
      <c r="BGK186" s="72"/>
      <c r="BGL186" s="72"/>
      <c r="BGM186" s="72"/>
      <c r="BGN186" s="72"/>
      <c r="BGO186" s="72"/>
      <c r="BGP186" s="72"/>
      <c r="BGQ186" s="72"/>
      <c r="BGR186" s="72"/>
      <c r="BGS186" s="71"/>
      <c r="BGT186" s="71"/>
      <c r="BGU186" s="71"/>
      <c r="BGV186" s="71"/>
      <c r="BGW186" s="71"/>
      <c r="BGX186" s="71"/>
      <c r="BGY186" s="71"/>
      <c r="BGZ186" s="72"/>
      <c r="BHA186" s="72"/>
      <c r="BHB186" s="72"/>
      <c r="BHC186" s="72"/>
      <c r="BHD186" s="72"/>
      <c r="BHE186" s="72"/>
      <c r="BHF186" s="72"/>
      <c r="BHG186" s="72"/>
      <c r="BHH186" s="72"/>
      <c r="BHI186" s="71"/>
      <c r="BHJ186" s="71"/>
      <c r="BHK186" s="71"/>
      <c r="BHL186" s="71"/>
      <c r="BHM186" s="71"/>
      <c r="BHN186" s="71"/>
      <c r="BHO186" s="71"/>
      <c r="BHP186" s="72"/>
      <c r="BHQ186" s="72"/>
      <c r="BHR186" s="72"/>
      <c r="BHS186" s="72"/>
      <c r="BHT186" s="72"/>
      <c r="BHU186" s="72"/>
      <c r="BHV186" s="72"/>
      <c r="BHW186" s="72"/>
      <c r="BHX186" s="72"/>
      <c r="BHY186" s="71"/>
      <c r="BHZ186" s="71"/>
      <c r="BIA186" s="71"/>
      <c r="BIB186" s="71"/>
      <c r="BIC186" s="71"/>
      <c r="BID186" s="71"/>
      <c r="BIE186" s="71"/>
      <c r="BIF186" s="72"/>
      <c r="BIG186" s="72"/>
      <c r="BIH186" s="72"/>
      <c r="BII186" s="72"/>
      <c r="BIJ186" s="72"/>
      <c r="BIK186" s="72"/>
      <c r="BIL186" s="72"/>
      <c r="BIM186" s="72"/>
      <c r="BIN186" s="72"/>
      <c r="BIO186" s="71"/>
      <c r="BIP186" s="71"/>
      <c r="BIQ186" s="71"/>
      <c r="BIR186" s="71"/>
      <c r="BIS186" s="71"/>
      <c r="BIT186" s="71"/>
      <c r="BIU186" s="71"/>
      <c r="BIV186" s="72"/>
      <c r="BIW186" s="72"/>
      <c r="BIX186" s="72"/>
      <c r="BIY186" s="72"/>
      <c r="BIZ186" s="72"/>
      <c r="BJA186" s="72"/>
      <c r="BJB186" s="72"/>
      <c r="BJC186" s="72"/>
      <c r="BJD186" s="72"/>
      <c r="BJE186" s="71"/>
      <c r="BJF186" s="71"/>
      <c r="BJG186" s="71"/>
      <c r="BJH186" s="71"/>
      <c r="BJI186" s="71"/>
      <c r="BJJ186" s="71"/>
      <c r="BJK186" s="71"/>
      <c r="BJL186" s="72"/>
      <c r="BJM186" s="72"/>
      <c r="BJN186" s="72"/>
      <c r="BJO186" s="72"/>
      <c r="BJP186" s="72"/>
      <c r="BJQ186" s="72"/>
      <c r="BJR186" s="72"/>
      <c r="BJS186" s="72"/>
      <c r="BJT186" s="72"/>
      <c r="BJU186" s="71"/>
      <c r="BJV186" s="71"/>
      <c r="BJW186" s="71"/>
      <c r="BJX186" s="71"/>
      <c r="BJY186" s="71"/>
      <c r="BJZ186" s="71"/>
      <c r="BKA186" s="71"/>
      <c r="BKB186" s="72"/>
      <c r="BKC186" s="72"/>
      <c r="BKD186" s="72"/>
      <c r="BKE186" s="72"/>
      <c r="BKF186" s="72"/>
      <c r="BKG186" s="72"/>
      <c r="BKH186" s="72"/>
      <c r="BKI186" s="72"/>
      <c r="BKJ186" s="72"/>
      <c r="BKK186" s="71"/>
      <c r="BKL186" s="71"/>
      <c r="BKM186" s="71"/>
      <c r="BKN186" s="71"/>
      <c r="BKO186" s="71"/>
      <c r="BKP186" s="71"/>
      <c r="BKQ186" s="71"/>
      <c r="BKR186" s="72"/>
      <c r="BKS186" s="72"/>
      <c r="BKT186" s="72"/>
      <c r="BKU186" s="72"/>
      <c r="BKV186" s="72"/>
      <c r="BKW186" s="72"/>
      <c r="BKX186" s="72"/>
      <c r="BKY186" s="72"/>
      <c r="BKZ186" s="72"/>
      <c r="BLA186" s="71"/>
      <c r="BLB186" s="71"/>
      <c r="BLC186" s="71"/>
      <c r="BLD186" s="71"/>
      <c r="BLE186" s="71"/>
      <c r="BLF186" s="71"/>
      <c r="BLG186" s="71"/>
      <c r="BLH186" s="72"/>
      <c r="BLI186" s="72"/>
      <c r="BLJ186" s="72"/>
      <c r="BLK186" s="72"/>
      <c r="BLL186" s="72"/>
      <c r="BLM186" s="72"/>
      <c r="BLN186" s="72"/>
      <c r="BLO186" s="72"/>
      <c r="BLP186" s="72"/>
      <c r="BLQ186" s="71"/>
      <c r="BLR186" s="71"/>
      <c r="BLS186" s="71"/>
      <c r="BLT186" s="71"/>
      <c r="BLU186" s="71"/>
      <c r="BLV186" s="71"/>
      <c r="BLW186" s="71"/>
      <c r="BLX186" s="72"/>
      <c r="BLY186" s="72"/>
      <c r="BLZ186" s="72"/>
      <c r="BMA186" s="72"/>
      <c r="BMB186" s="72"/>
      <c r="BMC186" s="72"/>
      <c r="BMD186" s="72"/>
      <c r="BME186" s="72"/>
      <c r="BMF186" s="72"/>
      <c r="BMG186" s="71"/>
      <c r="BMH186" s="71"/>
      <c r="BMI186" s="71"/>
      <c r="BMJ186" s="71"/>
      <c r="BMK186" s="71"/>
      <c r="BML186" s="71"/>
      <c r="BMM186" s="71"/>
      <c r="BMN186" s="72"/>
      <c r="BMO186" s="72"/>
      <c r="BMP186" s="72"/>
      <c r="BMQ186" s="72"/>
      <c r="BMR186" s="72"/>
      <c r="BMS186" s="72"/>
      <c r="BMT186" s="72"/>
      <c r="BMU186" s="72"/>
      <c r="BMV186" s="72"/>
      <c r="BMW186" s="71"/>
      <c r="BMX186" s="71"/>
      <c r="BMY186" s="71"/>
      <c r="BMZ186" s="71"/>
      <c r="BNA186" s="71"/>
      <c r="BNB186" s="71"/>
      <c r="BNC186" s="71"/>
      <c r="BND186" s="72"/>
      <c r="BNE186" s="72"/>
      <c r="BNF186" s="72"/>
      <c r="BNG186" s="72"/>
      <c r="BNH186" s="72"/>
      <c r="BNI186" s="72"/>
      <c r="BNJ186" s="72"/>
      <c r="BNK186" s="72"/>
      <c r="BNL186" s="72"/>
      <c r="BNM186" s="71"/>
      <c r="BNN186" s="71"/>
      <c r="BNO186" s="71"/>
      <c r="BNP186" s="71"/>
      <c r="BNQ186" s="71"/>
      <c r="BNR186" s="71"/>
      <c r="BNS186" s="71"/>
      <c r="BNT186" s="72"/>
      <c r="BNU186" s="72"/>
      <c r="BNV186" s="72"/>
      <c r="BNW186" s="72"/>
      <c r="BNX186" s="72"/>
      <c r="BNY186" s="72"/>
      <c r="BNZ186" s="72"/>
      <c r="BOA186" s="72"/>
      <c r="BOB186" s="72"/>
      <c r="BOC186" s="71"/>
      <c r="BOD186" s="71"/>
      <c r="BOE186" s="71"/>
      <c r="BOF186" s="71"/>
      <c r="BOG186" s="71"/>
      <c r="BOH186" s="71"/>
      <c r="BOI186" s="71"/>
      <c r="BOJ186" s="72"/>
      <c r="BOK186" s="72"/>
      <c r="BOL186" s="72"/>
      <c r="BOM186" s="72"/>
      <c r="BON186" s="72"/>
      <c r="BOO186" s="72"/>
      <c r="BOP186" s="72"/>
      <c r="BOQ186" s="72"/>
      <c r="BOR186" s="72"/>
      <c r="BOS186" s="71"/>
      <c r="BOT186" s="71"/>
      <c r="BOU186" s="71"/>
      <c r="BOV186" s="71"/>
      <c r="BOW186" s="71"/>
      <c r="BOX186" s="71"/>
      <c r="BOY186" s="71"/>
      <c r="BOZ186" s="72"/>
      <c r="BPA186" s="72"/>
      <c r="BPB186" s="72"/>
      <c r="BPC186" s="72"/>
      <c r="BPD186" s="72"/>
      <c r="BPE186" s="72"/>
      <c r="BPF186" s="72"/>
      <c r="BPG186" s="72"/>
      <c r="BPH186" s="72"/>
      <c r="BPI186" s="71"/>
      <c r="BPJ186" s="71"/>
      <c r="BPK186" s="71"/>
      <c r="BPL186" s="71"/>
      <c r="BPM186" s="71"/>
      <c r="BPN186" s="71"/>
      <c r="BPO186" s="71"/>
      <c r="BPP186" s="72"/>
      <c r="BPQ186" s="72"/>
      <c r="BPR186" s="72"/>
      <c r="BPS186" s="72"/>
      <c r="BPT186" s="72"/>
      <c r="BPU186" s="72"/>
      <c r="BPV186" s="72"/>
      <c r="BPW186" s="72"/>
      <c r="BPX186" s="72"/>
      <c r="BPY186" s="71"/>
      <c r="BPZ186" s="71"/>
      <c r="BQA186" s="71"/>
      <c r="BQB186" s="71"/>
      <c r="BQC186" s="71"/>
      <c r="BQD186" s="71"/>
      <c r="BQE186" s="71"/>
      <c r="BQF186" s="72"/>
      <c r="BQG186" s="72"/>
      <c r="BQH186" s="72"/>
      <c r="BQI186" s="72"/>
      <c r="BQJ186" s="72"/>
      <c r="BQK186" s="72"/>
      <c r="BQL186" s="72"/>
      <c r="BQM186" s="72"/>
      <c r="BQN186" s="72"/>
      <c r="BQO186" s="71"/>
      <c r="BQP186" s="71"/>
      <c r="BQQ186" s="71"/>
      <c r="BQR186" s="71"/>
      <c r="BQS186" s="71"/>
      <c r="BQT186" s="71"/>
      <c r="BQU186" s="71"/>
      <c r="BQV186" s="72"/>
      <c r="BQW186" s="72"/>
      <c r="BQX186" s="72"/>
      <c r="BQY186" s="72"/>
      <c r="BQZ186" s="72"/>
      <c r="BRA186" s="72"/>
      <c r="BRB186" s="72"/>
      <c r="BRC186" s="72"/>
      <c r="BRD186" s="72"/>
      <c r="BRE186" s="71"/>
      <c r="BRF186" s="71"/>
      <c r="BRG186" s="71"/>
      <c r="BRH186" s="71"/>
      <c r="BRI186" s="71"/>
      <c r="BRJ186" s="71"/>
      <c r="BRK186" s="71"/>
      <c r="BRL186" s="72"/>
      <c r="BRM186" s="72"/>
      <c r="BRN186" s="72"/>
      <c r="BRO186" s="72"/>
      <c r="BRP186" s="72"/>
      <c r="BRQ186" s="72"/>
      <c r="BRR186" s="72"/>
      <c r="BRS186" s="72"/>
      <c r="BRT186" s="72"/>
      <c r="BRU186" s="71"/>
      <c r="BRV186" s="71"/>
      <c r="BRW186" s="71"/>
      <c r="BRX186" s="71"/>
      <c r="BRY186" s="71"/>
      <c r="BRZ186" s="71"/>
      <c r="BSA186" s="71"/>
      <c r="BSB186" s="72"/>
      <c r="BSC186" s="72"/>
      <c r="BSD186" s="72"/>
      <c r="BSE186" s="72"/>
      <c r="BSF186" s="72"/>
      <c r="BSG186" s="72"/>
      <c r="BSH186" s="72"/>
      <c r="BSI186" s="72"/>
      <c r="BSJ186" s="72"/>
      <c r="BSK186" s="71"/>
      <c r="BSL186" s="71"/>
      <c r="BSM186" s="71"/>
      <c r="BSN186" s="71"/>
      <c r="BSO186" s="71"/>
      <c r="BSP186" s="71"/>
      <c r="BSQ186" s="71"/>
      <c r="BSR186" s="72"/>
      <c r="BSS186" s="72"/>
      <c r="BST186" s="72"/>
      <c r="BSU186" s="72"/>
      <c r="BSV186" s="72"/>
      <c r="BSW186" s="72"/>
      <c r="BSX186" s="72"/>
      <c r="BSY186" s="72"/>
      <c r="BSZ186" s="72"/>
      <c r="BTA186" s="71"/>
      <c r="BTB186" s="71"/>
      <c r="BTC186" s="71"/>
      <c r="BTD186" s="71"/>
      <c r="BTE186" s="71"/>
      <c r="BTF186" s="71"/>
      <c r="BTG186" s="71"/>
      <c r="BTH186" s="72"/>
      <c r="BTI186" s="72"/>
      <c r="BTJ186" s="72"/>
      <c r="BTK186" s="72"/>
      <c r="BTL186" s="72"/>
      <c r="BTM186" s="72"/>
      <c r="BTN186" s="72"/>
      <c r="BTO186" s="72"/>
      <c r="BTP186" s="72"/>
      <c r="BTQ186" s="71"/>
      <c r="BTR186" s="71"/>
      <c r="BTS186" s="71"/>
      <c r="BTT186" s="71"/>
      <c r="BTU186" s="71"/>
      <c r="BTV186" s="71"/>
      <c r="BTW186" s="71"/>
      <c r="BTX186" s="72"/>
      <c r="BTY186" s="72"/>
      <c r="BTZ186" s="72"/>
      <c r="BUA186" s="72"/>
      <c r="BUB186" s="72"/>
      <c r="BUC186" s="72"/>
      <c r="BUD186" s="72"/>
      <c r="BUE186" s="72"/>
      <c r="BUF186" s="72"/>
      <c r="BUG186" s="71"/>
      <c r="BUH186" s="71"/>
      <c r="BUI186" s="71"/>
      <c r="BUJ186" s="71"/>
      <c r="BUK186" s="71"/>
      <c r="BUL186" s="71"/>
      <c r="BUM186" s="71"/>
      <c r="BUN186" s="72"/>
      <c r="BUO186" s="72"/>
      <c r="BUP186" s="72"/>
      <c r="BUQ186" s="72"/>
      <c r="BUR186" s="72"/>
      <c r="BUS186" s="72"/>
      <c r="BUT186" s="72"/>
      <c r="BUU186" s="72"/>
      <c r="BUV186" s="72"/>
      <c r="BUW186" s="71"/>
      <c r="BUX186" s="71"/>
      <c r="BUY186" s="71"/>
      <c r="BUZ186" s="71"/>
      <c r="BVA186" s="71"/>
      <c r="BVB186" s="71"/>
      <c r="BVC186" s="71"/>
      <c r="BVD186" s="72"/>
      <c r="BVE186" s="72"/>
      <c r="BVF186" s="72"/>
      <c r="BVG186" s="72"/>
      <c r="BVH186" s="72"/>
      <c r="BVI186" s="72"/>
      <c r="BVJ186" s="72"/>
      <c r="BVK186" s="72"/>
      <c r="BVL186" s="72"/>
      <c r="BVM186" s="71"/>
      <c r="BVN186" s="71"/>
      <c r="BVO186" s="71"/>
      <c r="BVP186" s="71"/>
      <c r="BVQ186" s="71"/>
      <c r="BVR186" s="71"/>
      <c r="BVS186" s="71"/>
      <c r="BVT186" s="72"/>
      <c r="BVU186" s="72"/>
      <c r="BVV186" s="72"/>
      <c r="BVW186" s="72"/>
      <c r="BVX186" s="72"/>
      <c r="BVY186" s="72"/>
      <c r="BVZ186" s="72"/>
      <c r="BWA186" s="72"/>
      <c r="BWB186" s="72"/>
      <c r="BWC186" s="71"/>
      <c r="BWD186" s="71"/>
      <c r="BWE186" s="71"/>
      <c r="BWF186" s="71"/>
      <c r="BWG186" s="71"/>
      <c r="BWH186" s="71"/>
      <c r="BWI186" s="71"/>
      <c r="BWJ186" s="72"/>
      <c r="BWK186" s="72"/>
      <c r="BWL186" s="72"/>
      <c r="BWM186" s="72"/>
      <c r="BWN186" s="72"/>
      <c r="BWO186" s="72"/>
      <c r="BWP186" s="72"/>
      <c r="BWQ186" s="72"/>
      <c r="BWR186" s="72"/>
      <c r="BWS186" s="71"/>
      <c r="BWT186" s="71"/>
      <c r="BWU186" s="71"/>
      <c r="BWV186" s="71"/>
      <c r="BWW186" s="71"/>
      <c r="BWX186" s="71"/>
      <c r="BWY186" s="71"/>
      <c r="BWZ186" s="72"/>
      <c r="BXA186" s="72"/>
      <c r="BXB186" s="72"/>
      <c r="BXC186" s="72"/>
      <c r="BXD186" s="72"/>
      <c r="BXE186" s="72"/>
      <c r="BXF186" s="72"/>
      <c r="BXG186" s="72"/>
      <c r="BXH186" s="72"/>
      <c r="BXI186" s="71"/>
      <c r="BXJ186" s="71"/>
      <c r="BXK186" s="71"/>
      <c r="BXL186" s="71"/>
      <c r="BXM186" s="71"/>
      <c r="BXN186" s="71"/>
      <c r="BXO186" s="71"/>
      <c r="BXP186" s="72"/>
      <c r="BXQ186" s="72"/>
      <c r="BXR186" s="72"/>
      <c r="BXS186" s="72"/>
      <c r="BXT186" s="72"/>
      <c r="BXU186" s="72"/>
      <c r="BXV186" s="72"/>
      <c r="BXW186" s="72"/>
      <c r="BXX186" s="72"/>
      <c r="BXY186" s="71"/>
      <c r="BXZ186" s="71"/>
      <c r="BYA186" s="71"/>
      <c r="BYB186" s="71"/>
      <c r="BYC186" s="71"/>
      <c r="BYD186" s="71"/>
      <c r="BYE186" s="71"/>
      <c r="BYF186" s="72"/>
      <c r="BYG186" s="72"/>
      <c r="BYH186" s="72"/>
      <c r="BYI186" s="72"/>
      <c r="BYJ186" s="72"/>
      <c r="BYK186" s="72"/>
      <c r="BYL186" s="72"/>
      <c r="BYM186" s="72"/>
      <c r="BYN186" s="72"/>
      <c r="BYO186" s="71"/>
      <c r="BYP186" s="71"/>
      <c r="BYQ186" s="71"/>
      <c r="BYR186" s="71"/>
      <c r="BYS186" s="71"/>
      <c r="BYT186" s="71"/>
      <c r="BYU186" s="71"/>
      <c r="BYV186" s="72"/>
      <c r="BYW186" s="72"/>
      <c r="BYX186" s="72"/>
      <c r="BYY186" s="72"/>
      <c r="BYZ186" s="72"/>
      <c r="BZA186" s="72"/>
      <c r="BZB186" s="72"/>
      <c r="BZC186" s="72"/>
      <c r="BZD186" s="72"/>
      <c r="BZE186" s="71"/>
      <c r="BZF186" s="71"/>
      <c r="BZG186" s="71"/>
      <c r="BZH186" s="71"/>
      <c r="BZI186" s="71"/>
      <c r="BZJ186" s="71"/>
      <c r="BZK186" s="71"/>
      <c r="BZL186" s="72"/>
      <c r="BZM186" s="72"/>
      <c r="BZN186" s="72"/>
      <c r="BZO186" s="72"/>
      <c r="BZP186" s="72"/>
      <c r="BZQ186" s="72"/>
      <c r="BZR186" s="72"/>
      <c r="BZS186" s="72"/>
      <c r="BZT186" s="72"/>
      <c r="BZU186" s="71"/>
      <c r="BZV186" s="71"/>
      <c r="BZW186" s="71"/>
      <c r="BZX186" s="71"/>
      <c r="BZY186" s="71"/>
      <c r="BZZ186" s="71"/>
      <c r="CAA186" s="71"/>
      <c r="CAB186" s="72"/>
      <c r="CAC186" s="72"/>
      <c r="CAD186" s="72"/>
      <c r="CAE186" s="72"/>
      <c r="CAF186" s="72"/>
      <c r="CAG186" s="72"/>
      <c r="CAH186" s="72"/>
      <c r="CAI186" s="72"/>
      <c r="CAJ186" s="72"/>
      <c r="CAK186" s="71"/>
      <c r="CAL186" s="71"/>
      <c r="CAM186" s="71"/>
      <c r="CAN186" s="71"/>
      <c r="CAO186" s="71"/>
      <c r="CAP186" s="71"/>
      <c r="CAQ186" s="71"/>
      <c r="CAR186" s="72"/>
      <c r="CAS186" s="72"/>
      <c r="CAT186" s="72"/>
      <c r="CAU186" s="72"/>
      <c r="CAV186" s="72"/>
      <c r="CAW186" s="72"/>
      <c r="CAX186" s="72"/>
      <c r="CAY186" s="72"/>
      <c r="CAZ186" s="72"/>
      <c r="CBA186" s="71"/>
      <c r="CBB186" s="71"/>
      <c r="CBC186" s="71"/>
      <c r="CBD186" s="71"/>
      <c r="CBE186" s="71"/>
      <c r="CBF186" s="71"/>
      <c r="CBG186" s="71"/>
      <c r="CBH186" s="72"/>
      <c r="CBI186" s="72"/>
      <c r="CBJ186" s="72"/>
      <c r="CBK186" s="72"/>
      <c r="CBL186" s="72"/>
      <c r="CBM186" s="72"/>
      <c r="CBN186" s="72"/>
      <c r="CBO186" s="72"/>
      <c r="CBP186" s="72"/>
      <c r="CBQ186" s="71"/>
      <c r="CBR186" s="71"/>
      <c r="CBS186" s="71"/>
      <c r="CBT186" s="71"/>
      <c r="CBU186" s="71"/>
      <c r="CBV186" s="71"/>
      <c r="CBW186" s="71"/>
      <c r="CBX186" s="72"/>
      <c r="CBY186" s="72"/>
      <c r="CBZ186" s="72"/>
      <c r="CCA186" s="72"/>
      <c r="CCB186" s="72"/>
      <c r="CCC186" s="72"/>
      <c r="CCD186" s="72"/>
      <c r="CCE186" s="72"/>
      <c r="CCF186" s="72"/>
      <c r="CCG186" s="71"/>
      <c r="CCH186" s="71"/>
      <c r="CCI186" s="71"/>
      <c r="CCJ186" s="71"/>
      <c r="CCK186" s="71"/>
      <c r="CCL186" s="71"/>
      <c r="CCM186" s="71"/>
      <c r="CCN186" s="72"/>
      <c r="CCO186" s="72"/>
      <c r="CCP186" s="72"/>
      <c r="CCQ186" s="72"/>
      <c r="CCR186" s="72"/>
      <c r="CCS186" s="72"/>
      <c r="CCT186" s="72"/>
      <c r="CCU186" s="72"/>
      <c r="CCV186" s="72"/>
      <c r="CCW186" s="71"/>
      <c r="CCX186" s="71"/>
      <c r="CCY186" s="71"/>
      <c r="CCZ186" s="71"/>
      <c r="CDA186" s="71"/>
      <c r="CDB186" s="71"/>
      <c r="CDC186" s="71"/>
      <c r="CDD186" s="72"/>
      <c r="CDE186" s="72"/>
      <c r="CDF186" s="72"/>
      <c r="CDG186" s="72"/>
      <c r="CDH186" s="72"/>
      <c r="CDI186" s="72"/>
      <c r="CDJ186" s="72"/>
      <c r="CDK186" s="72"/>
      <c r="CDL186" s="72"/>
      <c r="CDM186" s="71"/>
      <c r="CDN186" s="71"/>
      <c r="CDO186" s="71"/>
      <c r="CDP186" s="71"/>
      <c r="CDQ186" s="71"/>
      <c r="CDR186" s="71"/>
      <c r="CDS186" s="71"/>
      <c r="CDT186" s="72"/>
      <c r="CDU186" s="72"/>
      <c r="CDV186" s="72"/>
      <c r="CDW186" s="72"/>
      <c r="CDX186" s="72"/>
      <c r="CDY186" s="72"/>
      <c r="CDZ186" s="72"/>
      <c r="CEA186" s="72"/>
      <c r="CEB186" s="72"/>
      <c r="CEC186" s="71"/>
      <c r="CED186" s="71"/>
      <c r="CEE186" s="71"/>
      <c r="CEF186" s="71"/>
      <c r="CEG186" s="71"/>
      <c r="CEH186" s="71"/>
      <c r="CEI186" s="71"/>
      <c r="CEJ186" s="72"/>
      <c r="CEK186" s="72"/>
      <c r="CEL186" s="72"/>
      <c r="CEM186" s="72"/>
      <c r="CEN186" s="72"/>
      <c r="CEO186" s="72"/>
      <c r="CEP186" s="72"/>
      <c r="CEQ186" s="72"/>
      <c r="CER186" s="72"/>
      <c r="CES186" s="71"/>
      <c r="CET186" s="71"/>
      <c r="CEU186" s="71"/>
      <c r="CEV186" s="71"/>
      <c r="CEW186" s="71"/>
      <c r="CEX186" s="71"/>
      <c r="CEY186" s="71"/>
      <c r="CEZ186" s="72"/>
      <c r="CFA186" s="72"/>
      <c r="CFB186" s="72"/>
      <c r="CFC186" s="72"/>
      <c r="CFD186" s="72"/>
      <c r="CFE186" s="72"/>
      <c r="CFF186" s="72"/>
      <c r="CFG186" s="72"/>
      <c r="CFH186" s="72"/>
      <c r="CFI186" s="71"/>
      <c r="CFJ186" s="71"/>
      <c r="CFK186" s="71"/>
      <c r="CFL186" s="71"/>
      <c r="CFM186" s="71"/>
      <c r="CFN186" s="71"/>
      <c r="CFO186" s="71"/>
      <c r="CFP186" s="72"/>
      <c r="CFQ186" s="72"/>
      <c r="CFR186" s="72"/>
      <c r="CFS186" s="72"/>
      <c r="CFT186" s="72"/>
      <c r="CFU186" s="72"/>
      <c r="CFV186" s="72"/>
      <c r="CFW186" s="72"/>
      <c r="CFX186" s="72"/>
      <c r="CFY186" s="71"/>
      <c r="CFZ186" s="71"/>
      <c r="CGA186" s="71"/>
      <c r="CGB186" s="71"/>
      <c r="CGC186" s="71"/>
      <c r="CGD186" s="71"/>
      <c r="CGE186" s="71"/>
      <c r="CGF186" s="72"/>
      <c r="CGG186" s="72"/>
      <c r="CGH186" s="72"/>
      <c r="CGI186" s="72"/>
      <c r="CGJ186" s="72"/>
      <c r="CGK186" s="72"/>
      <c r="CGL186" s="72"/>
      <c r="CGM186" s="72"/>
      <c r="CGN186" s="72"/>
      <c r="CGO186" s="71"/>
      <c r="CGP186" s="71"/>
      <c r="CGQ186" s="71"/>
      <c r="CGR186" s="71"/>
      <c r="CGS186" s="71"/>
      <c r="CGT186" s="71"/>
      <c r="CGU186" s="71"/>
      <c r="CGV186" s="72"/>
      <c r="CGW186" s="72"/>
      <c r="CGX186" s="72"/>
      <c r="CGY186" s="72"/>
      <c r="CGZ186" s="72"/>
      <c r="CHA186" s="72"/>
      <c r="CHB186" s="72"/>
      <c r="CHC186" s="72"/>
      <c r="CHD186" s="72"/>
      <c r="CHE186" s="71"/>
      <c r="CHF186" s="71"/>
      <c r="CHG186" s="71"/>
      <c r="CHH186" s="71"/>
      <c r="CHI186" s="71"/>
      <c r="CHJ186" s="71"/>
      <c r="CHK186" s="71"/>
      <c r="CHL186" s="72"/>
      <c r="CHM186" s="72"/>
      <c r="CHN186" s="72"/>
      <c r="CHO186" s="72"/>
      <c r="CHP186" s="72"/>
      <c r="CHQ186" s="72"/>
      <c r="CHR186" s="72"/>
      <c r="CHS186" s="72"/>
      <c r="CHT186" s="72"/>
      <c r="CHU186" s="71"/>
      <c r="CHV186" s="71"/>
      <c r="CHW186" s="71"/>
      <c r="CHX186" s="71"/>
      <c r="CHY186" s="71"/>
      <c r="CHZ186" s="71"/>
      <c r="CIA186" s="71"/>
      <c r="CIB186" s="72"/>
      <c r="CIC186" s="72"/>
      <c r="CID186" s="72"/>
      <c r="CIE186" s="72"/>
      <c r="CIF186" s="72"/>
      <c r="CIG186" s="72"/>
      <c r="CIH186" s="72"/>
      <c r="CII186" s="72"/>
      <c r="CIJ186" s="72"/>
      <c r="CIK186" s="71"/>
      <c r="CIL186" s="71"/>
      <c r="CIM186" s="71"/>
      <c r="CIN186" s="71"/>
      <c r="CIO186" s="71"/>
      <c r="CIP186" s="71"/>
      <c r="CIQ186" s="71"/>
      <c r="CIR186" s="72"/>
      <c r="CIS186" s="72"/>
      <c r="CIT186" s="72"/>
      <c r="CIU186" s="72"/>
      <c r="CIV186" s="72"/>
      <c r="CIW186" s="72"/>
      <c r="CIX186" s="72"/>
      <c r="CIY186" s="72"/>
      <c r="CIZ186" s="72"/>
      <c r="CJA186" s="71"/>
      <c r="CJB186" s="71"/>
      <c r="CJC186" s="71"/>
      <c r="CJD186" s="71"/>
      <c r="CJE186" s="71"/>
      <c r="CJF186" s="71"/>
      <c r="CJG186" s="71"/>
      <c r="CJH186" s="72"/>
      <c r="CJI186" s="72"/>
      <c r="CJJ186" s="72"/>
      <c r="CJK186" s="72"/>
      <c r="CJL186" s="72"/>
      <c r="CJM186" s="72"/>
      <c r="CJN186" s="72"/>
      <c r="CJO186" s="72"/>
      <c r="CJP186" s="72"/>
      <c r="CJQ186" s="71"/>
      <c r="CJR186" s="71"/>
      <c r="CJS186" s="71"/>
      <c r="CJT186" s="71"/>
      <c r="CJU186" s="71"/>
      <c r="CJV186" s="71"/>
      <c r="CJW186" s="71"/>
      <c r="CJX186" s="72"/>
      <c r="CJY186" s="72"/>
      <c r="CJZ186" s="72"/>
      <c r="CKA186" s="72"/>
      <c r="CKB186" s="72"/>
      <c r="CKC186" s="72"/>
      <c r="CKD186" s="72"/>
      <c r="CKE186" s="72"/>
      <c r="CKF186" s="72"/>
      <c r="CKG186" s="71"/>
      <c r="CKH186" s="71"/>
      <c r="CKI186" s="71"/>
      <c r="CKJ186" s="71"/>
      <c r="CKK186" s="71"/>
      <c r="CKL186" s="71"/>
      <c r="CKM186" s="71"/>
      <c r="CKN186" s="72"/>
      <c r="CKO186" s="72"/>
      <c r="CKP186" s="72"/>
      <c r="CKQ186" s="72"/>
      <c r="CKR186" s="72"/>
      <c r="CKS186" s="72"/>
      <c r="CKT186" s="72"/>
      <c r="CKU186" s="72"/>
      <c r="CKV186" s="72"/>
      <c r="CKW186" s="71"/>
      <c r="CKX186" s="71"/>
      <c r="CKY186" s="71"/>
      <c r="CKZ186" s="71"/>
      <c r="CLA186" s="71"/>
      <c r="CLB186" s="71"/>
      <c r="CLC186" s="71"/>
      <c r="CLD186" s="72"/>
      <c r="CLE186" s="72"/>
      <c r="CLF186" s="72"/>
      <c r="CLG186" s="72"/>
      <c r="CLH186" s="72"/>
      <c r="CLI186" s="72"/>
      <c r="CLJ186" s="72"/>
      <c r="CLK186" s="72"/>
      <c r="CLL186" s="72"/>
      <c r="CLM186" s="71"/>
      <c r="CLN186" s="71"/>
      <c r="CLO186" s="71"/>
      <c r="CLP186" s="71"/>
      <c r="CLQ186" s="71"/>
      <c r="CLR186" s="71"/>
      <c r="CLS186" s="71"/>
      <c r="CLT186" s="72"/>
      <c r="CLU186" s="72"/>
      <c r="CLV186" s="72"/>
      <c r="CLW186" s="72"/>
      <c r="CLX186" s="72"/>
      <c r="CLY186" s="72"/>
      <c r="CLZ186" s="72"/>
      <c r="CMA186" s="72"/>
      <c r="CMB186" s="72"/>
      <c r="CMC186" s="71"/>
      <c r="CMD186" s="71"/>
      <c r="CME186" s="71"/>
      <c r="CMF186" s="71"/>
      <c r="CMG186" s="71"/>
      <c r="CMH186" s="71"/>
      <c r="CMI186" s="71"/>
      <c r="CMJ186" s="72"/>
      <c r="CMK186" s="72"/>
      <c r="CML186" s="72"/>
      <c r="CMM186" s="72"/>
      <c r="CMN186" s="72"/>
      <c r="CMO186" s="72"/>
      <c r="CMP186" s="72"/>
      <c r="CMQ186" s="72"/>
      <c r="CMR186" s="72"/>
      <c r="CMS186" s="71"/>
      <c r="CMT186" s="71"/>
      <c r="CMU186" s="71"/>
      <c r="CMV186" s="71"/>
      <c r="CMW186" s="71"/>
      <c r="CMX186" s="71"/>
      <c r="CMY186" s="71"/>
      <c r="CMZ186" s="72"/>
      <c r="CNA186" s="72"/>
      <c r="CNB186" s="72"/>
      <c r="CNC186" s="72"/>
      <c r="CND186" s="72"/>
      <c r="CNE186" s="72"/>
      <c r="CNF186" s="72"/>
      <c r="CNG186" s="72"/>
      <c r="CNH186" s="72"/>
      <c r="CNI186" s="71"/>
      <c r="CNJ186" s="71"/>
      <c r="CNK186" s="71"/>
      <c r="CNL186" s="71"/>
      <c r="CNM186" s="71"/>
      <c r="CNN186" s="71"/>
      <c r="CNO186" s="71"/>
      <c r="CNP186" s="72"/>
      <c r="CNQ186" s="72"/>
      <c r="CNR186" s="72"/>
      <c r="CNS186" s="72"/>
      <c r="CNT186" s="72"/>
      <c r="CNU186" s="72"/>
      <c r="CNV186" s="72"/>
      <c r="CNW186" s="72"/>
      <c r="CNX186" s="72"/>
      <c r="CNY186" s="71"/>
      <c r="CNZ186" s="71"/>
      <c r="COA186" s="71"/>
      <c r="COB186" s="71"/>
      <c r="COC186" s="71"/>
      <c r="COD186" s="71"/>
      <c r="COE186" s="71"/>
      <c r="COF186" s="72"/>
      <c r="COG186" s="72"/>
      <c r="COH186" s="72"/>
      <c r="COI186" s="72"/>
      <c r="COJ186" s="72"/>
      <c r="COK186" s="72"/>
      <c r="COL186" s="72"/>
      <c r="COM186" s="72"/>
      <c r="CON186" s="72"/>
      <c r="COO186" s="71"/>
      <c r="COP186" s="71"/>
      <c r="COQ186" s="71"/>
      <c r="COR186" s="71"/>
      <c r="COS186" s="71"/>
      <c r="COT186" s="71"/>
      <c r="COU186" s="71"/>
      <c r="COV186" s="72"/>
      <c r="COW186" s="72"/>
      <c r="COX186" s="72"/>
      <c r="COY186" s="72"/>
      <c r="COZ186" s="72"/>
      <c r="CPA186" s="72"/>
      <c r="CPB186" s="72"/>
      <c r="CPC186" s="72"/>
      <c r="CPD186" s="72"/>
      <c r="CPE186" s="71"/>
      <c r="CPF186" s="71"/>
      <c r="CPG186" s="71"/>
      <c r="CPH186" s="71"/>
      <c r="CPI186" s="71"/>
      <c r="CPJ186" s="71"/>
      <c r="CPK186" s="71"/>
      <c r="CPL186" s="72"/>
      <c r="CPM186" s="72"/>
      <c r="CPN186" s="72"/>
      <c r="CPO186" s="72"/>
      <c r="CPP186" s="72"/>
      <c r="CPQ186" s="72"/>
      <c r="CPR186" s="72"/>
      <c r="CPS186" s="72"/>
      <c r="CPT186" s="72"/>
      <c r="CPU186" s="71"/>
      <c r="CPV186" s="71"/>
      <c r="CPW186" s="71"/>
      <c r="CPX186" s="71"/>
      <c r="CPY186" s="71"/>
      <c r="CPZ186" s="71"/>
      <c r="CQA186" s="71"/>
      <c r="CQB186" s="72"/>
      <c r="CQC186" s="72"/>
      <c r="CQD186" s="72"/>
      <c r="CQE186" s="72"/>
      <c r="CQF186" s="72"/>
      <c r="CQG186" s="72"/>
      <c r="CQH186" s="72"/>
      <c r="CQI186" s="72"/>
      <c r="CQJ186" s="72"/>
      <c r="CQK186" s="71"/>
      <c r="CQL186" s="71"/>
      <c r="CQM186" s="71"/>
      <c r="CQN186" s="71"/>
      <c r="CQO186" s="71"/>
      <c r="CQP186" s="71"/>
      <c r="CQQ186" s="71"/>
      <c r="CQR186" s="72"/>
      <c r="CQS186" s="72"/>
      <c r="CQT186" s="72"/>
      <c r="CQU186" s="72"/>
      <c r="CQV186" s="72"/>
      <c r="CQW186" s="72"/>
      <c r="CQX186" s="72"/>
      <c r="CQY186" s="72"/>
      <c r="CQZ186" s="72"/>
      <c r="CRA186" s="71"/>
      <c r="CRB186" s="71"/>
      <c r="CRC186" s="71"/>
      <c r="CRD186" s="71"/>
      <c r="CRE186" s="71"/>
      <c r="CRF186" s="71"/>
      <c r="CRG186" s="71"/>
      <c r="CRH186" s="72"/>
      <c r="CRI186" s="72"/>
      <c r="CRJ186" s="72"/>
      <c r="CRK186" s="72"/>
      <c r="CRL186" s="72"/>
      <c r="CRM186" s="72"/>
      <c r="CRN186" s="72"/>
      <c r="CRO186" s="72"/>
      <c r="CRP186" s="72"/>
      <c r="CRQ186" s="71"/>
      <c r="CRR186" s="71"/>
      <c r="CRS186" s="71"/>
      <c r="CRT186" s="71"/>
      <c r="CRU186" s="71"/>
      <c r="CRV186" s="71"/>
      <c r="CRW186" s="71"/>
      <c r="CRX186" s="72"/>
      <c r="CRY186" s="72"/>
      <c r="CRZ186" s="72"/>
      <c r="CSA186" s="72"/>
      <c r="CSB186" s="72"/>
      <c r="CSC186" s="72"/>
      <c r="CSD186" s="72"/>
      <c r="CSE186" s="72"/>
      <c r="CSF186" s="72"/>
      <c r="CSG186" s="71"/>
      <c r="CSH186" s="71"/>
      <c r="CSI186" s="71"/>
      <c r="CSJ186" s="71"/>
      <c r="CSK186" s="71"/>
      <c r="CSL186" s="71"/>
      <c r="CSM186" s="71"/>
      <c r="CSN186" s="72"/>
      <c r="CSO186" s="72"/>
      <c r="CSP186" s="72"/>
      <c r="CSQ186" s="72"/>
      <c r="CSR186" s="72"/>
      <c r="CSS186" s="72"/>
      <c r="CST186" s="72"/>
      <c r="CSU186" s="72"/>
      <c r="CSV186" s="72"/>
      <c r="CSW186" s="71"/>
      <c r="CSX186" s="71"/>
      <c r="CSY186" s="71"/>
      <c r="CSZ186" s="71"/>
      <c r="CTA186" s="71"/>
      <c r="CTB186" s="71"/>
      <c r="CTC186" s="71"/>
      <c r="CTD186" s="72"/>
      <c r="CTE186" s="72"/>
      <c r="CTF186" s="72"/>
      <c r="CTG186" s="72"/>
      <c r="CTH186" s="72"/>
      <c r="CTI186" s="72"/>
      <c r="CTJ186" s="72"/>
      <c r="CTK186" s="72"/>
      <c r="CTL186" s="72"/>
      <c r="CTM186" s="71"/>
      <c r="CTN186" s="71"/>
      <c r="CTO186" s="71"/>
      <c r="CTP186" s="71"/>
      <c r="CTQ186" s="71"/>
      <c r="CTR186" s="71"/>
      <c r="CTS186" s="71"/>
      <c r="CTT186" s="72"/>
      <c r="CTU186" s="72"/>
      <c r="CTV186" s="72"/>
      <c r="CTW186" s="72"/>
      <c r="CTX186" s="72"/>
      <c r="CTY186" s="72"/>
      <c r="CTZ186" s="72"/>
      <c r="CUA186" s="72"/>
      <c r="CUB186" s="72"/>
      <c r="CUC186" s="71"/>
      <c r="CUD186" s="71"/>
      <c r="CUE186" s="71"/>
      <c r="CUF186" s="71"/>
      <c r="CUG186" s="71"/>
      <c r="CUH186" s="71"/>
      <c r="CUI186" s="71"/>
      <c r="CUJ186" s="72"/>
      <c r="CUK186" s="72"/>
      <c r="CUL186" s="72"/>
      <c r="CUM186" s="72"/>
      <c r="CUN186" s="72"/>
      <c r="CUO186" s="72"/>
      <c r="CUP186" s="72"/>
      <c r="CUQ186" s="72"/>
      <c r="CUR186" s="72"/>
      <c r="CUS186" s="71"/>
      <c r="CUT186" s="71"/>
      <c r="CUU186" s="71"/>
      <c r="CUV186" s="71"/>
      <c r="CUW186" s="71"/>
      <c r="CUX186" s="71"/>
      <c r="CUY186" s="71"/>
      <c r="CUZ186" s="72"/>
      <c r="CVA186" s="72"/>
      <c r="CVB186" s="72"/>
      <c r="CVC186" s="72"/>
      <c r="CVD186" s="72"/>
      <c r="CVE186" s="72"/>
      <c r="CVF186" s="72"/>
      <c r="CVG186" s="72"/>
      <c r="CVH186" s="72"/>
      <c r="CVI186" s="71"/>
      <c r="CVJ186" s="71"/>
      <c r="CVK186" s="71"/>
      <c r="CVL186" s="71"/>
      <c r="CVM186" s="71"/>
      <c r="CVN186" s="71"/>
      <c r="CVO186" s="71"/>
      <c r="CVP186" s="72"/>
      <c r="CVQ186" s="72"/>
      <c r="CVR186" s="72"/>
      <c r="CVS186" s="72"/>
      <c r="CVT186" s="72"/>
      <c r="CVU186" s="72"/>
      <c r="CVV186" s="72"/>
      <c r="CVW186" s="72"/>
      <c r="CVX186" s="72"/>
      <c r="CVY186" s="71"/>
      <c r="CVZ186" s="71"/>
      <c r="CWA186" s="71"/>
      <c r="CWB186" s="71"/>
      <c r="CWC186" s="71"/>
      <c r="CWD186" s="71"/>
      <c r="CWE186" s="71"/>
      <c r="CWF186" s="72"/>
      <c r="CWG186" s="72"/>
      <c r="CWH186" s="72"/>
      <c r="CWI186" s="72"/>
      <c r="CWJ186" s="72"/>
      <c r="CWK186" s="72"/>
      <c r="CWL186" s="72"/>
      <c r="CWM186" s="72"/>
      <c r="CWN186" s="72"/>
      <c r="CWO186" s="71"/>
      <c r="CWP186" s="71"/>
      <c r="CWQ186" s="71"/>
      <c r="CWR186" s="71"/>
      <c r="CWS186" s="71"/>
      <c r="CWT186" s="71"/>
      <c r="CWU186" s="71"/>
      <c r="CWV186" s="72"/>
      <c r="CWW186" s="72"/>
      <c r="CWX186" s="72"/>
      <c r="CWY186" s="72"/>
      <c r="CWZ186" s="72"/>
      <c r="CXA186" s="72"/>
      <c r="CXB186" s="72"/>
      <c r="CXC186" s="72"/>
      <c r="CXD186" s="72"/>
      <c r="CXE186" s="71"/>
      <c r="CXF186" s="71"/>
      <c r="CXG186" s="71"/>
      <c r="CXH186" s="71"/>
      <c r="CXI186" s="71"/>
      <c r="CXJ186" s="71"/>
      <c r="CXK186" s="71"/>
      <c r="CXL186" s="72"/>
      <c r="CXM186" s="72"/>
      <c r="CXN186" s="72"/>
      <c r="CXO186" s="72"/>
      <c r="CXP186" s="72"/>
      <c r="CXQ186" s="72"/>
      <c r="CXR186" s="72"/>
      <c r="CXS186" s="72"/>
      <c r="CXT186" s="72"/>
      <c r="CXU186" s="71"/>
      <c r="CXV186" s="71"/>
      <c r="CXW186" s="71"/>
      <c r="CXX186" s="71"/>
      <c r="CXY186" s="71"/>
      <c r="CXZ186" s="71"/>
      <c r="CYA186" s="71"/>
      <c r="CYB186" s="72"/>
      <c r="CYC186" s="72"/>
      <c r="CYD186" s="72"/>
      <c r="CYE186" s="72"/>
      <c r="CYF186" s="72"/>
      <c r="CYG186" s="72"/>
      <c r="CYH186" s="72"/>
      <c r="CYI186" s="72"/>
      <c r="CYJ186" s="72"/>
      <c r="CYK186" s="71"/>
      <c r="CYL186" s="71"/>
      <c r="CYM186" s="71"/>
      <c r="CYN186" s="71"/>
      <c r="CYO186" s="71"/>
      <c r="CYP186" s="71"/>
      <c r="CYQ186" s="71"/>
      <c r="CYR186" s="72"/>
      <c r="CYS186" s="72"/>
      <c r="CYT186" s="72"/>
      <c r="CYU186" s="72"/>
      <c r="CYV186" s="72"/>
      <c r="CYW186" s="72"/>
      <c r="CYX186" s="72"/>
      <c r="CYY186" s="72"/>
      <c r="CYZ186" s="72"/>
      <c r="CZA186" s="71"/>
      <c r="CZB186" s="71"/>
      <c r="CZC186" s="71"/>
      <c r="CZD186" s="71"/>
      <c r="CZE186" s="71"/>
      <c r="CZF186" s="71"/>
      <c r="CZG186" s="71"/>
      <c r="CZH186" s="72"/>
      <c r="CZI186" s="72"/>
      <c r="CZJ186" s="72"/>
      <c r="CZK186" s="72"/>
      <c r="CZL186" s="72"/>
      <c r="CZM186" s="72"/>
      <c r="CZN186" s="72"/>
      <c r="CZO186" s="72"/>
      <c r="CZP186" s="72"/>
      <c r="CZQ186" s="71"/>
      <c r="CZR186" s="71"/>
      <c r="CZS186" s="71"/>
      <c r="CZT186" s="71"/>
      <c r="CZU186" s="71"/>
      <c r="CZV186" s="71"/>
      <c r="CZW186" s="71"/>
      <c r="CZX186" s="72"/>
      <c r="CZY186" s="72"/>
      <c r="CZZ186" s="72"/>
      <c r="DAA186" s="72"/>
      <c r="DAB186" s="72"/>
      <c r="DAC186" s="72"/>
      <c r="DAD186" s="72"/>
      <c r="DAE186" s="72"/>
      <c r="DAF186" s="72"/>
      <c r="DAG186" s="71"/>
      <c r="DAH186" s="71"/>
      <c r="DAI186" s="71"/>
      <c r="DAJ186" s="71"/>
      <c r="DAK186" s="71"/>
      <c r="DAL186" s="71"/>
      <c r="DAM186" s="71"/>
      <c r="DAN186" s="72"/>
      <c r="DAO186" s="72"/>
      <c r="DAP186" s="72"/>
      <c r="DAQ186" s="72"/>
      <c r="DAR186" s="72"/>
      <c r="DAS186" s="72"/>
      <c r="DAT186" s="72"/>
      <c r="DAU186" s="72"/>
      <c r="DAV186" s="72"/>
      <c r="DAW186" s="71"/>
      <c r="DAX186" s="71"/>
      <c r="DAY186" s="71"/>
      <c r="DAZ186" s="71"/>
      <c r="DBA186" s="71"/>
      <c r="DBB186" s="71"/>
      <c r="DBC186" s="71"/>
      <c r="DBD186" s="72"/>
      <c r="DBE186" s="72"/>
      <c r="DBF186" s="72"/>
      <c r="DBG186" s="72"/>
      <c r="DBH186" s="72"/>
      <c r="DBI186" s="72"/>
      <c r="DBJ186" s="72"/>
      <c r="DBK186" s="72"/>
      <c r="DBL186" s="72"/>
      <c r="DBM186" s="71"/>
      <c r="DBN186" s="71"/>
      <c r="DBO186" s="71"/>
      <c r="DBP186" s="71"/>
      <c r="DBQ186" s="71"/>
      <c r="DBR186" s="71"/>
      <c r="DBS186" s="71"/>
      <c r="DBT186" s="72"/>
      <c r="DBU186" s="72"/>
      <c r="DBV186" s="72"/>
      <c r="DBW186" s="72"/>
      <c r="DBX186" s="72"/>
      <c r="DBY186" s="72"/>
      <c r="DBZ186" s="72"/>
      <c r="DCA186" s="72"/>
      <c r="DCB186" s="72"/>
      <c r="DCC186" s="71"/>
      <c r="DCD186" s="71"/>
      <c r="DCE186" s="71"/>
      <c r="DCF186" s="71"/>
      <c r="DCG186" s="71"/>
      <c r="DCH186" s="71"/>
      <c r="DCI186" s="71"/>
      <c r="DCJ186" s="72"/>
      <c r="DCK186" s="72"/>
      <c r="DCL186" s="72"/>
      <c r="DCM186" s="72"/>
      <c r="DCN186" s="72"/>
      <c r="DCO186" s="72"/>
      <c r="DCP186" s="72"/>
      <c r="DCQ186" s="72"/>
      <c r="DCR186" s="72"/>
      <c r="DCS186" s="71"/>
      <c r="DCT186" s="71"/>
      <c r="DCU186" s="71"/>
      <c r="DCV186" s="71"/>
      <c r="DCW186" s="71"/>
      <c r="DCX186" s="71"/>
      <c r="DCY186" s="71"/>
      <c r="DCZ186" s="72"/>
      <c r="DDA186" s="72"/>
      <c r="DDB186" s="72"/>
      <c r="DDC186" s="72"/>
      <c r="DDD186" s="72"/>
      <c r="DDE186" s="72"/>
      <c r="DDF186" s="72"/>
      <c r="DDG186" s="72"/>
      <c r="DDH186" s="72"/>
      <c r="DDI186" s="71"/>
      <c r="DDJ186" s="71"/>
      <c r="DDK186" s="71"/>
      <c r="DDL186" s="71"/>
      <c r="DDM186" s="71"/>
      <c r="DDN186" s="71"/>
      <c r="DDO186" s="71"/>
      <c r="DDP186" s="72"/>
      <c r="DDQ186" s="72"/>
      <c r="DDR186" s="72"/>
      <c r="DDS186" s="72"/>
      <c r="DDT186" s="72"/>
      <c r="DDU186" s="72"/>
      <c r="DDV186" s="72"/>
      <c r="DDW186" s="72"/>
      <c r="DDX186" s="72"/>
      <c r="DDY186" s="71"/>
      <c r="DDZ186" s="71"/>
      <c r="DEA186" s="71"/>
      <c r="DEB186" s="71"/>
      <c r="DEC186" s="71"/>
      <c r="DED186" s="71"/>
      <c r="DEE186" s="71"/>
      <c r="DEF186" s="72"/>
      <c r="DEG186" s="72"/>
      <c r="DEH186" s="72"/>
      <c r="DEI186" s="72"/>
      <c r="DEJ186" s="72"/>
      <c r="DEK186" s="72"/>
      <c r="DEL186" s="72"/>
      <c r="DEM186" s="72"/>
      <c r="DEN186" s="72"/>
      <c r="DEO186" s="71"/>
      <c r="DEP186" s="71"/>
      <c r="DEQ186" s="71"/>
      <c r="DER186" s="71"/>
      <c r="DES186" s="71"/>
      <c r="DET186" s="71"/>
      <c r="DEU186" s="71"/>
      <c r="DEV186" s="72"/>
      <c r="DEW186" s="72"/>
      <c r="DEX186" s="72"/>
      <c r="DEY186" s="72"/>
      <c r="DEZ186" s="72"/>
      <c r="DFA186" s="72"/>
      <c r="DFB186" s="72"/>
      <c r="DFC186" s="72"/>
      <c r="DFD186" s="72"/>
      <c r="DFE186" s="71"/>
      <c r="DFF186" s="71"/>
      <c r="DFG186" s="71"/>
      <c r="DFH186" s="71"/>
      <c r="DFI186" s="71"/>
      <c r="DFJ186" s="71"/>
      <c r="DFK186" s="71"/>
      <c r="DFL186" s="72"/>
      <c r="DFM186" s="72"/>
      <c r="DFN186" s="72"/>
      <c r="DFO186" s="72"/>
      <c r="DFP186" s="72"/>
      <c r="DFQ186" s="72"/>
      <c r="DFR186" s="72"/>
      <c r="DFS186" s="72"/>
      <c r="DFT186" s="72"/>
      <c r="DFU186" s="71"/>
      <c r="DFV186" s="71"/>
      <c r="DFW186" s="71"/>
      <c r="DFX186" s="71"/>
      <c r="DFY186" s="71"/>
      <c r="DFZ186" s="71"/>
      <c r="DGA186" s="71"/>
      <c r="DGB186" s="72"/>
      <c r="DGC186" s="72"/>
      <c r="DGD186" s="72"/>
      <c r="DGE186" s="72"/>
      <c r="DGF186" s="72"/>
      <c r="DGG186" s="72"/>
      <c r="DGH186" s="72"/>
      <c r="DGI186" s="72"/>
      <c r="DGJ186" s="72"/>
      <c r="DGK186" s="71"/>
      <c r="DGL186" s="71"/>
      <c r="DGM186" s="71"/>
      <c r="DGN186" s="71"/>
      <c r="DGO186" s="71"/>
      <c r="DGP186" s="71"/>
      <c r="DGQ186" s="71"/>
      <c r="DGR186" s="72"/>
      <c r="DGS186" s="72"/>
      <c r="DGT186" s="72"/>
      <c r="DGU186" s="72"/>
      <c r="DGV186" s="72"/>
      <c r="DGW186" s="72"/>
      <c r="DGX186" s="72"/>
      <c r="DGY186" s="72"/>
      <c r="DGZ186" s="72"/>
      <c r="DHA186" s="71"/>
      <c r="DHB186" s="71"/>
      <c r="DHC186" s="71"/>
      <c r="DHD186" s="71"/>
      <c r="DHE186" s="71"/>
      <c r="DHF186" s="71"/>
      <c r="DHG186" s="71"/>
      <c r="DHH186" s="72"/>
      <c r="DHI186" s="72"/>
      <c r="DHJ186" s="72"/>
      <c r="DHK186" s="72"/>
      <c r="DHL186" s="72"/>
      <c r="DHM186" s="72"/>
      <c r="DHN186" s="72"/>
      <c r="DHO186" s="72"/>
      <c r="DHP186" s="72"/>
      <c r="DHQ186" s="71"/>
      <c r="DHR186" s="71"/>
      <c r="DHS186" s="71"/>
      <c r="DHT186" s="71"/>
      <c r="DHU186" s="71"/>
      <c r="DHV186" s="71"/>
      <c r="DHW186" s="71"/>
      <c r="DHX186" s="72"/>
      <c r="DHY186" s="72"/>
      <c r="DHZ186" s="72"/>
      <c r="DIA186" s="72"/>
      <c r="DIB186" s="72"/>
      <c r="DIC186" s="72"/>
      <c r="DID186" s="72"/>
      <c r="DIE186" s="72"/>
      <c r="DIF186" s="72"/>
      <c r="DIG186" s="71"/>
      <c r="DIH186" s="71"/>
      <c r="DII186" s="71"/>
      <c r="DIJ186" s="71"/>
      <c r="DIK186" s="71"/>
      <c r="DIL186" s="71"/>
      <c r="DIM186" s="71"/>
      <c r="DIN186" s="72"/>
      <c r="DIO186" s="72"/>
      <c r="DIP186" s="72"/>
      <c r="DIQ186" s="72"/>
      <c r="DIR186" s="72"/>
      <c r="DIS186" s="72"/>
      <c r="DIT186" s="72"/>
      <c r="DIU186" s="72"/>
      <c r="DIV186" s="72"/>
      <c r="DIW186" s="71"/>
      <c r="DIX186" s="71"/>
      <c r="DIY186" s="71"/>
      <c r="DIZ186" s="71"/>
      <c r="DJA186" s="71"/>
      <c r="DJB186" s="71"/>
      <c r="DJC186" s="71"/>
      <c r="DJD186" s="72"/>
      <c r="DJE186" s="72"/>
      <c r="DJF186" s="72"/>
      <c r="DJG186" s="72"/>
      <c r="DJH186" s="72"/>
      <c r="DJI186" s="72"/>
      <c r="DJJ186" s="72"/>
      <c r="DJK186" s="72"/>
      <c r="DJL186" s="72"/>
      <c r="DJM186" s="71"/>
      <c r="DJN186" s="71"/>
      <c r="DJO186" s="71"/>
      <c r="DJP186" s="71"/>
      <c r="DJQ186" s="71"/>
      <c r="DJR186" s="71"/>
      <c r="DJS186" s="71"/>
      <c r="DJT186" s="72"/>
      <c r="DJU186" s="72"/>
      <c r="DJV186" s="72"/>
      <c r="DJW186" s="72"/>
      <c r="DJX186" s="72"/>
      <c r="DJY186" s="72"/>
      <c r="DJZ186" s="72"/>
      <c r="DKA186" s="72"/>
      <c r="DKB186" s="72"/>
      <c r="DKC186" s="71"/>
      <c r="DKD186" s="71"/>
      <c r="DKE186" s="71"/>
      <c r="DKF186" s="71"/>
      <c r="DKG186" s="71"/>
      <c r="DKH186" s="71"/>
      <c r="DKI186" s="71"/>
      <c r="DKJ186" s="72"/>
      <c r="DKK186" s="72"/>
      <c r="DKL186" s="72"/>
      <c r="DKM186" s="72"/>
      <c r="DKN186" s="72"/>
      <c r="DKO186" s="72"/>
      <c r="DKP186" s="72"/>
      <c r="DKQ186" s="72"/>
      <c r="DKR186" s="72"/>
      <c r="DKS186" s="71"/>
      <c r="DKT186" s="71"/>
      <c r="DKU186" s="71"/>
      <c r="DKV186" s="71"/>
      <c r="DKW186" s="71"/>
      <c r="DKX186" s="71"/>
      <c r="DKY186" s="71"/>
      <c r="DKZ186" s="72"/>
      <c r="DLA186" s="72"/>
      <c r="DLB186" s="72"/>
      <c r="DLC186" s="72"/>
      <c r="DLD186" s="72"/>
      <c r="DLE186" s="72"/>
      <c r="DLF186" s="72"/>
      <c r="DLG186" s="72"/>
      <c r="DLH186" s="72"/>
      <c r="DLI186" s="71"/>
      <c r="DLJ186" s="71"/>
      <c r="DLK186" s="71"/>
      <c r="DLL186" s="71"/>
      <c r="DLM186" s="71"/>
      <c r="DLN186" s="71"/>
      <c r="DLO186" s="71"/>
      <c r="DLP186" s="72"/>
      <c r="DLQ186" s="72"/>
      <c r="DLR186" s="72"/>
      <c r="DLS186" s="72"/>
      <c r="DLT186" s="72"/>
      <c r="DLU186" s="72"/>
      <c r="DLV186" s="72"/>
      <c r="DLW186" s="72"/>
      <c r="DLX186" s="72"/>
      <c r="DLY186" s="71"/>
      <c r="DLZ186" s="71"/>
      <c r="DMA186" s="71"/>
      <c r="DMB186" s="71"/>
      <c r="DMC186" s="71"/>
      <c r="DMD186" s="71"/>
      <c r="DME186" s="71"/>
      <c r="DMF186" s="72"/>
      <c r="DMG186" s="72"/>
      <c r="DMH186" s="72"/>
      <c r="DMI186" s="72"/>
      <c r="DMJ186" s="72"/>
      <c r="DMK186" s="72"/>
      <c r="DML186" s="72"/>
      <c r="DMM186" s="72"/>
      <c r="DMN186" s="72"/>
      <c r="DMO186" s="71"/>
      <c r="DMP186" s="71"/>
      <c r="DMQ186" s="71"/>
      <c r="DMR186" s="71"/>
      <c r="DMS186" s="71"/>
      <c r="DMT186" s="71"/>
      <c r="DMU186" s="71"/>
      <c r="DMV186" s="72"/>
      <c r="DMW186" s="72"/>
      <c r="DMX186" s="72"/>
      <c r="DMY186" s="72"/>
      <c r="DMZ186" s="72"/>
      <c r="DNA186" s="72"/>
      <c r="DNB186" s="72"/>
      <c r="DNC186" s="72"/>
      <c r="DND186" s="72"/>
      <c r="DNE186" s="71"/>
      <c r="DNF186" s="71"/>
      <c r="DNG186" s="71"/>
      <c r="DNH186" s="71"/>
      <c r="DNI186" s="71"/>
      <c r="DNJ186" s="71"/>
      <c r="DNK186" s="71"/>
      <c r="DNL186" s="72"/>
      <c r="DNM186" s="72"/>
      <c r="DNN186" s="72"/>
      <c r="DNO186" s="72"/>
      <c r="DNP186" s="72"/>
      <c r="DNQ186" s="72"/>
      <c r="DNR186" s="72"/>
      <c r="DNS186" s="72"/>
      <c r="DNT186" s="72"/>
      <c r="DNU186" s="71"/>
      <c r="DNV186" s="71"/>
      <c r="DNW186" s="71"/>
      <c r="DNX186" s="71"/>
      <c r="DNY186" s="71"/>
      <c r="DNZ186" s="71"/>
      <c r="DOA186" s="71"/>
      <c r="DOB186" s="72"/>
      <c r="DOC186" s="72"/>
      <c r="DOD186" s="72"/>
      <c r="DOE186" s="72"/>
      <c r="DOF186" s="72"/>
      <c r="DOG186" s="72"/>
      <c r="DOH186" s="72"/>
      <c r="DOI186" s="72"/>
      <c r="DOJ186" s="72"/>
      <c r="DOK186" s="71"/>
      <c r="DOL186" s="71"/>
      <c r="DOM186" s="71"/>
      <c r="DON186" s="71"/>
      <c r="DOO186" s="71"/>
      <c r="DOP186" s="71"/>
      <c r="DOQ186" s="71"/>
      <c r="DOR186" s="72"/>
      <c r="DOS186" s="72"/>
      <c r="DOT186" s="72"/>
      <c r="DOU186" s="72"/>
      <c r="DOV186" s="72"/>
      <c r="DOW186" s="72"/>
      <c r="DOX186" s="72"/>
      <c r="DOY186" s="72"/>
      <c r="DOZ186" s="72"/>
      <c r="DPA186" s="71"/>
      <c r="DPB186" s="71"/>
      <c r="DPC186" s="71"/>
      <c r="DPD186" s="71"/>
      <c r="DPE186" s="71"/>
      <c r="DPF186" s="71"/>
      <c r="DPG186" s="71"/>
      <c r="DPH186" s="72"/>
      <c r="DPI186" s="72"/>
      <c r="DPJ186" s="72"/>
      <c r="DPK186" s="72"/>
      <c r="DPL186" s="72"/>
      <c r="DPM186" s="72"/>
      <c r="DPN186" s="72"/>
      <c r="DPO186" s="72"/>
      <c r="DPP186" s="72"/>
      <c r="DPQ186" s="71"/>
      <c r="DPR186" s="71"/>
      <c r="DPS186" s="71"/>
      <c r="DPT186" s="71"/>
      <c r="DPU186" s="71"/>
      <c r="DPV186" s="71"/>
      <c r="DPW186" s="71"/>
      <c r="DPX186" s="72"/>
      <c r="DPY186" s="72"/>
      <c r="DPZ186" s="72"/>
      <c r="DQA186" s="72"/>
      <c r="DQB186" s="72"/>
      <c r="DQC186" s="72"/>
      <c r="DQD186" s="72"/>
      <c r="DQE186" s="72"/>
      <c r="DQF186" s="72"/>
      <c r="DQG186" s="71"/>
      <c r="DQH186" s="71"/>
      <c r="DQI186" s="71"/>
      <c r="DQJ186" s="71"/>
      <c r="DQK186" s="71"/>
      <c r="DQL186" s="71"/>
      <c r="DQM186" s="71"/>
      <c r="DQN186" s="72"/>
      <c r="DQO186" s="72"/>
      <c r="DQP186" s="72"/>
      <c r="DQQ186" s="72"/>
      <c r="DQR186" s="72"/>
      <c r="DQS186" s="72"/>
      <c r="DQT186" s="72"/>
      <c r="DQU186" s="72"/>
      <c r="DQV186" s="72"/>
      <c r="DQW186" s="71"/>
      <c r="DQX186" s="71"/>
      <c r="DQY186" s="71"/>
      <c r="DQZ186" s="71"/>
      <c r="DRA186" s="71"/>
      <c r="DRB186" s="71"/>
      <c r="DRC186" s="71"/>
      <c r="DRD186" s="72"/>
      <c r="DRE186" s="72"/>
      <c r="DRF186" s="72"/>
      <c r="DRG186" s="72"/>
      <c r="DRH186" s="72"/>
      <c r="DRI186" s="72"/>
      <c r="DRJ186" s="72"/>
      <c r="DRK186" s="72"/>
      <c r="DRL186" s="72"/>
      <c r="DRM186" s="71"/>
      <c r="DRN186" s="71"/>
      <c r="DRO186" s="71"/>
      <c r="DRP186" s="71"/>
      <c r="DRQ186" s="71"/>
      <c r="DRR186" s="71"/>
      <c r="DRS186" s="71"/>
      <c r="DRT186" s="72"/>
      <c r="DRU186" s="72"/>
      <c r="DRV186" s="72"/>
      <c r="DRW186" s="72"/>
      <c r="DRX186" s="72"/>
      <c r="DRY186" s="72"/>
      <c r="DRZ186" s="72"/>
      <c r="DSA186" s="72"/>
      <c r="DSB186" s="72"/>
      <c r="DSC186" s="71"/>
      <c r="DSD186" s="71"/>
      <c r="DSE186" s="71"/>
      <c r="DSF186" s="71"/>
      <c r="DSG186" s="71"/>
      <c r="DSH186" s="71"/>
      <c r="DSI186" s="71"/>
      <c r="DSJ186" s="72"/>
      <c r="DSK186" s="72"/>
      <c r="DSL186" s="72"/>
      <c r="DSM186" s="72"/>
      <c r="DSN186" s="72"/>
      <c r="DSO186" s="72"/>
      <c r="DSP186" s="72"/>
      <c r="DSQ186" s="72"/>
      <c r="DSR186" s="72"/>
      <c r="DSS186" s="71"/>
      <c r="DST186" s="71"/>
      <c r="DSU186" s="71"/>
      <c r="DSV186" s="71"/>
      <c r="DSW186" s="71"/>
      <c r="DSX186" s="71"/>
      <c r="DSY186" s="71"/>
      <c r="DSZ186" s="72"/>
      <c r="DTA186" s="72"/>
      <c r="DTB186" s="72"/>
      <c r="DTC186" s="72"/>
      <c r="DTD186" s="72"/>
      <c r="DTE186" s="72"/>
      <c r="DTF186" s="72"/>
      <c r="DTG186" s="72"/>
      <c r="DTH186" s="72"/>
      <c r="DTI186" s="71"/>
      <c r="DTJ186" s="71"/>
      <c r="DTK186" s="71"/>
      <c r="DTL186" s="71"/>
      <c r="DTM186" s="71"/>
      <c r="DTN186" s="71"/>
      <c r="DTO186" s="71"/>
      <c r="DTP186" s="72"/>
      <c r="DTQ186" s="72"/>
      <c r="DTR186" s="72"/>
      <c r="DTS186" s="72"/>
      <c r="DTT186" s="72"/>
      <c r="DTU186" s="72"/>
      <c r="DTV186" s="72"/>
      <c r="DTW186" s="72"/>
      <c r="DTX186" s="72"/>
      <c r="DTY186" s="71"/>
      <c r="DTZ186" s="71"/>
      <c r="DUA186" s="71"/>
      <c r="DUB186" s="71"/>
      <c r="DUC186" s="71"/>
      <c r="DUD186" s="71"/>
      <c r="DUE186" s="71"/>
      <c r="DUF186" s="72"/>
      <c r="DUG186" s="72"/>
      <c r="DUH186" s="72"/>
      <c r="DUI186" s="72"/>
      <c r="DUJ186" s="72"/>
      <c r="DUK186" s="72"/>
      <c r="DUL186" s="72"/>
      <c r="DUM186" s="72"/>
      <c r="DUN186" s="72"/>
      <c r="DUO186" s="71"/>
      <c r="DUP186" s="71"/>
      <c r="DUQ186" s="71"/>
      <c r="DUR186" s="71"/>
      <c r="DUS186" s="71"/>
      <c r="DUT186" s="71"/>
      <c r="DUU186" s="71"/>
      <c r="DUV186" s="72"/>
      <c r="DUW186" s="72"/>
      <c r="DUX186" s="72"/>
      <c r="DUY186" s="72"/>
      <c r="DUZ186" s="72"/>
      <c r="DVA186" s="72"/>
      <c r="DVB186" s="72"/>
      <c r="DVC186" s="72"/>
      <c r="DVD186" s="72"/>
      <c r="DVE186" s="71"/>
      <c r="DVF186" s="71"/>
      <c r="DVG186" s="71"/>
      <c r="DVH186" s="71"/>
      <c r="DVI186" s="71"/>
      <c r="DVJ186" s="71"/>
      <c r="DVK186" s="71"/>
      <c r="DVL186" s="72"/>
      <c r="DVM186" s="72"/>
      <c r="DVN186" s="72"/>
      <c r="DVO186" s="72"/>
      <c r="DVP186" s="72"/>
      <c r="DVQ186" s="72"/>
      <c r="DVR186" s="72"/>
      <c r="DVS186" s="72"/>
      <c r="DVT186" s="72"/>
      <c r="DVU186" s="71"/>
      <c r="DVV186" s="71"/>
      <c r="DVW186" s="71"/>
      <c r="DVX186" s="71"/>
      <c r="DVY186" s="71"/>
      <c r="DVZ186" s="71"/>
      <c r="DWA186" s="71"/>
      <c r="DWB186" s="72"/>
      <c r="DWC186" s="72"/>
      <c r="DWD186" s="72"/>
      <c r="DWE186" s="72"/>
      <c r="DWF186" s="72"/>
      <c r="DWG186" s="72"/>
      <c r="DWH186" s="72"/>
      <c r="DWI186" s="72"/>
      <c r="DWJ186" s="72"/>
      <c r="DWK186" s="71"/>
      <c r="DWL186" s="71"/>
      <c r="DWM186" s="71"/>
      <c r="DWN186" s="71"/>
      <c r="DWO186" s="71"/>
      <c r="DWP186" s="71"/>
      <c r="DWQ186" s="71"/>
      <c r="DWR186" s="72"/>
      <c r="DWS186" s="72"/>
      <c r="DWT186" s="72"/>
      <c r="DWU186" s="72"/>
      <c r="DWV186" s="72"/>
      <c r="DWW186" s="72"/>
      <c r="DWX186" s="72"/>
      <c r="DWY186" s="72"/>
      <c r="DWZ186" s="72"/>
      <c r="DXA186" s="71"/>
      <c r="DXB186" s="71"/>
      <c r="DXC186" s="71"/>
      <c r="DXD186" s="71"/>
      <c r="DXE186" s="71"/>
      <c r="DXF186" s="71"/>
      <c r="DXG186" s="71"/>
      <c r="DXH186" s="72"/>
      <c r="DXI186" s="72"/>
      <c r="DXJ186" s="72"/>
      <c r="DXK186" s="72"/>
      <c r="DXL186" s="72"/>
      <c r="DXM186" s="72"/>
      <c r="DXN186" s="72"/>
      <c r="DXO186" s="72"/>
      <c r="DXP186" s="72"/>
      <c r="DXQ186" s="71"/>
      <c r="DXR186" s="71"/>
      <c r="DXS186" s="71"/>
      <c r="DXT186" s="71"/>
      <c r="DXU186" s="71"/>
      <c r="DXV186" s="71"/>
      <c r="DXW186" s="71"/>
      <c r="DXX186" s="72"/>
      <c r="DXY186" s="72"/>
      <c r="DXZ186" s="72"/>
      <c r="DYA186" s="72"/>
      <c r="DYB186" s="72"/>
      <c r="DYC186" s="72"/>
      <c r="DYD186" s="72"/>
      <c r="DYE186" s="72"/>
      <c r="DYF186" s="72"/>
      <c r="DYG186" s="71"/>
      <c r="DYH186" s="71"/>
      <c r="DYI186" s="71"/>
      <c r="DYJ186" s="71"/>
      <c r="DYK186" s="71"/>
      <c r="DYL186" s="71"/>
      <c r="DYM186" s="71"/>
      <c r="DYN186" s="72"/>
      <c r="DYO186" s="72"/>
      <c r="DYP186" s="72"/>
      <c r="DYQ186" s="72"/>
      <c r="DYR186" s="72"/>
      <c r="DYS186" s="72"/>
      <c r="DYT186" s="72"/>
      <c r="DYU186" s="72"/>
      <c r="DYV186" s="72"/>
      <c r="DYW186" s="71"/>
      <c r="DYX186" s="71"/>
      <c r="DYY186" s="71"/>
      <c r="DYZ186" s="71"/>
      <c r="DZA186" s="71"/>
      <c r="DZB186" s="71"/>
      <c r="DZC186" s="71"/>
      <c r="DZD186" s="72"/>
      <c r="DZE186" s="72"/>
      <c r="DZF186" s="72"/>
      <c r="DZG186" s="72"/>
      <c r="DZH186" s="72"/>
      <c r="DZI186" s="72"/>
      <c r="DZJ186" s="72"/>
      <c r="DZK186" s="72"/>
      <c r="DZL186" s="72"/>
      <c r="DZM186" s="71"/>
      <c r="DZN186" s="71"/>
      <c r="DZO186" s="71"/>
      <c r="DZP186" s="71"/>
      <c r="DZQ186" s="71"/>
      <c r="DZR186" s="71"/>
      <c r="DZS186" s="71"/>
      <c r="DZT186" s="72"/>
      <c r="DZU186" s="72"/>
      <c r="DZV186" s="72"/>
      <c r="DZW186" s="72"/>
      <c r="DZX186" s="72"/>
      <c r="DZY186" s="72"/>
      <c r="DZZ186" s="72"/>
      <c r="EAA186" s="72"/>
      <c r="EAB186" s="72"/>
      <c r="EAC186" s="71"/>
      <c r="EAD186" s="71"/>
      <c r="EAE186" s="71"/>
      <c r="EAF186" s="71"/>
      <c r="EAG186" s="71"/>
      <c r="EAH186" s="71"/>
      <c r="EAI186" s="71"/>
      <c r="EAJ186" s="72"/>
      <c r="EAK186" s="72"/>
      <c r="EAL186" s="72"/>
      <c r="EAM186" s="72"/>
      <c r="EAN186" s="72"/>
      <c r="EAO186" s="72"/>
      <c r="EAP186" s="72"/>
      <c r="EAQ186" s="72"/>
      <c r="EAR186" s="72"/>
      <c r="EAS186" s="71"/>
      <c r="EAT186" s="71"/>
      <c r="EAU186" s="71"/>
      <c r="EAV186" s="71"/>
      <c r="EAW186" s="71"/>
      <c r="EAX186" s="71"/>
      <c r="EAY186" s="71"/>
      <c r="EAZ186" s="72"/>
      <c r="EBA186" s="72"/>
      <c r="EBB186" s="72"/>
      <c r="EBC186" s="72"/>
      <c r="EBD186" s="72"/>
      <c r="EBE186" s="72"/>
      <c r="EBF186" s="72"/>
      <c r="EBG186" s="72"/>
      <c r="EBH186" s="72"/>
      <c r="EBI186" s="71"/>
      <c r="EBJ186" s="71"/>
      <c r="EBK186" s="71"/>
      <c r="EBL186" s="71"/>
      <c r="EBM186" s="71"/>
      <c r="EBN186" s="71"/>
      <c r="EBO186" s="71"/>
      <c r="EBP186" s="72"/>
      <c r="EBQ186" s="72"/>
      <c r="EBR186" s="72"/>
      <c r="EBS186" s="72"/>
      <c r="EBT186" s="72"/>
      <c r="EBU186" s="72"/>
      <c r="EBV186" s="72"/>
      <c r="EBW186" s="72"/>
      <c r="EBX186" s="72"/>
      <c r="EBY186" s="71"/>
      <c r="EBZ186" s="71"/>
      <c r="ECA186" s="71"/>
      <c r="ECB186" s="71"/>
      <c r="ECC186" s="71"/>
      <c r="ECD186" s="71"/>
      <c r="ECE186" s="71"/>
      <c r="ECF186" s="72"/>
      <c r="ECG186" s="72"/>
      <c r="ECH186" s="72"/>
      <c r="ECI186" s="72"/>
      <c r="ECJ186" s="72"/>
      <c r="ECK186" s="72"/>
      <c r="ECL186" s="72"/>
      <c r="ECM186" s="72"/>
      <c r="ECN186" s="72"/>
      <c r="ECO186" s="71"/>
      <c r="ECP186" s="71"/>
      <c r="ECQ186" s="71"/>
      <c r="ECR186" s="71"/>
      <c r="ECS186" s="71"/>
      <c r="ECT186" s="71"/>
      <c r="ECU186" s="71"/>
      <c r="ECV186" s="72"/>
      <c r="ECW186" s="72"/>
      <c r="ECX186" s="72"/>
      <c r="ECY186" s="72"/>
      <c r="ECZ186" s="72"/>
      <c r="EDA186" s="72"/>
      <c r="EDB186" s="72"/>
      <c r="EDC186" s="72"/>
      <c r="EDD186" s="72"/>
      <c r="EDE186" s="71"/>
      <c r="EDF186" s="71"/>
      <c r="EDG186" s="71"/>
      <c r="EDH186" s="71"/>
      <c r="EDI186" s="71"/>
      <c r="EDJ186" s="71"/>
      <c r="EDK186" s="71"/>
      <c r="EDL186" s="72"/>
      <c r="EDM186" s="72"/>
      <c r="EDN186" s="72"/>
      <c r="EDO186" s="72"/>
      <c r="EDP186" s="72"/>
      <c r="EDQ186" s="72"/>
      <c r="EDR186" s="72"/>
      <c r="EDS186" s="72"/>
      <c r="EDT186" s="72"/>
      <c r="EDU186" s="71"/>
      <c r="EDV186" s="71"/>
      <c r="EDW186" s="71"/>
      <c r="EDX186" s="71"/>
      <c r="EDY186" s="71"/>
      <c r="EDZ186" s="71"/>
      <c r="EEA186" s="71"/>
      <c r="EEB186" s="72"/>
      <c r="EEC186" s="72"/>
      <c r="EED186" s="72"/>
      <c r="EEE186" s="72"/>
      <c r="EEF186" s="72"/>
      <c r="EEG186" s="72"/>
      <c r="EEH186" s="72"/>
      <c r="EEI186" s="72"/>
      <c r="EEJ186" s="72"/>
      <c r="EEK186" s="71"/>
      <c r="EEL186" s="71"/>
      <c r="EEM186" s="71"/>
      <c r="EEN186" s="71"/>
      <c r="EEO186" s="71"/>
      <c r="EEP186" s="71"/>
      <c r="EEQ186" s="71"/>
      <c r="EER186" s="72"/>
      <c r="EES186" s="72"/>
      <c r="EET186" s="72"/>
      <c r="EEU186" s="72"/>
      <c r="EEV186" s="72"/>
      <c r="EEW186" s="72"/>
      <c r="EEX186" s="72"/>
      <c r="EEY186" s="72"/>
      <c r="EEZ186" s="72"/>
      <c r="EFA186" s="71"/>
      <c r="EFB186" s="71"/>
      <c r="EFC186" s="71"/>
      <c r="EFD186" s="71"/>
      <c r="EFE186" s="71"/>
      <c r="EFF186" s="71"/>
      <c r="EFG186" s="71"/>
      <c r="EFH186" s="72"/>
      <c r="EFI186" s="72"/>
      <c r="EFJ186" s="72"/>
      <c r="EFK186" s="72"/>
      <c r="EFL186" s="72"/>
      <c r="EFM186" s="72"/>
      <c r="EFN186" s="72"/>
      <c r="EFO186" s="72"/>
      <c r="EFP186" s="72"/>
      <c r="EFQ186" s="71"/>
      <c r="EFR186" s="71"/>
      <c r="EFS186" s="71"/>
      <c r="EFT186" s="71"/>
      <c r="EFU186" s="71"/>
      <c r="EFV186" s="71"/>
      <c r="EFW186" s="71"/>
      <c r="EFX186" s="72"/>
      <c r="EFY186" s="72"/>
      <c r="EFZ186" s="72"/>
      <c r="EGA186" s="72"/>
      <c r="EGB186" s="72"/>
      <c r="EGC186" s="72"/>
      <c r="EGD186" s="72"/>
      <c r="EGE186" s="72"/>
      <c r="EGF186" s="72"/>
      <c r="EGG186" s="71"/>
      <c r="EGH186" s="71"/>
      <c r="EGI186" s="71"/>
      <c r="EGJ186" s="71"/>
      <c r="EGK186" s="71"/>
      <c r="EGL186" s="71"/>
      <c r="EGM186" s="71"/>
      <c r="EGN186" s="72"/>
      <c r="EGO186" s="72"/>
      <c r="EGP186" s="72"/>
      <c r="EGQ186" s="72"/>
      <c r="EGR186" s="72"/>
      <c r="EGS186" s="72"/>
      <c r="EGT186" s="72"/>
      <c r="EGU186" s="72"/>
      <c r="EGV186" s="72"/>
      <c r="EGW186" s="71"/>
      <c r="EGX186" s="71"/>
      <c r="EGY186" s="71"/>
      <c r="EGZ186" s="71"/>
      <c r="EHA186" s="71"/>
      <c r="EHB186" s="71"/>
      <c r="EHC186" s="71"/>
      <c r="EHD186" s="72"/>
      <c r="EHE186" s="72"/>
      <c r="EHF186" s="72"/>
      <c r="EHG186" s="72"/>
      <c r="EHH186" s="72"/>
      <c r="EHI186" s="72"/>
      <c r="EHJ186" s="72"/>
      <c r="EHK186" s="72"/>
      <c r="EHL186" s="72"/>
      <c r="EHM186" s="71"/>
      <c r="EHN186" s="71"/>
      <c r="EHO186" s="71"/>
      <c r="EHP186" s="71"/>
      <c r="EHQ186" s="71"/>
      <c r="EHR186" s="71"/>
      <c r="EHS186" s="71"/>
      <c r="EHT186" s="72"/>
      <c r="EHU186" s="72"/>
      <c r="EHV186" s="72"/>
      <c r="EHW186" s="72"/>
      <c r="EHX186" s="72"/>
      <c r="EHY186" s="72"/>
      <c r="EHZ186" s="72"/>
      <c r="EIA186" s="72"/>
      <c r="EIB186" s="72"/>
      <c r="EIC186" s="71"/>
      <c r="EID186" s="71"/>
      <c r="EIE186" s="71"/>
      <c r="EIF186" s="71"/>
      <c r="EIG186" s="71"/>
      <c r="EIH186" s="71"/>
      <c r="EII186" s="71"/>
      <c r="EIJ186" s="72"/>
      <c r="EIK186" s="72"/>
      <c r="EIL186" s="72"/>
      <c r="EIM186" s="72"/>
      <c r="EIN186" s="72"/>
      <c r="EIO186" s="72"/>
      <c r="EIP186" s="72"/>
      <c r="EIQ186" s="72"/>
      <c r="EIR186" s="72"/>
      <c r="EIS186" s="71"/>
      <c r="EIT186" s="71"/>
      <c r="EIU186" s="71"/>
      <c r="EIV186" s="71"/>
      <c r="EIW186" s="71"/>
      <c r="EIX186" s="71"/>
      <c r="EIY186" s="71"/>
      <c r="EIZ186" s="72"/>
      <c r="EJA186" s="72"/>
      <c r="EJB186" s="72"/>
      <c r="EJC186" s="72"/>
      <c r="EJD186" s="72"/>
      <c r="EJE186" s="72"/>
      <c r="EJF186" s="72"/>
      <c r="EJG186" s="72"/>
      <c r="EJH186" s="72"/>
      <c r="EJI186" s="71"/>
      <c r="EJJ186" s="71"/>
      <c r="EJK186" s="71"/>
      <c r="EJL186" s="71"/>
      <c r="EJM186" s="71"/>
      <c r="EJN186" s="71"/>
      <c r="EJO186" s="71"/>
      <c r="EJP186" s="72"/>
      <c r="EJQ186" s="72"/>
      <c r="EJR186" s="72"/>
      <c r="EJS186" s="72"/>
      <c r="EJT186" s="72"/>
      <c r="EJU186" s="72"/>
      <c r="EJV186" s="72"/>
      <c r="EJW186" s="72"/>
      <c r="EJX186" s="72"/>
      <c r="EJY186" s="71"/>
      <c r="EJZ186" s="71"/>
      <c r="EKA186" s="71"/>
      <c r="EKB186" s="71"/>
      <c r="EKC186" s="71"/>
      <c r="EKD186" s="71"/>
      <c r="EKE186" s="71"/>
      <c r="EKF186" s="72"/>
      <c r="EKG186" s="72"/>
      <c r="EKH186" s="72"/>
      <c r="EKI186" s="72"/>
      <c r="EKJ186" s="72"/>
      <c r="EKK186" s="72"/>
      <c r="EKL186" s="72"/>
      <c r="EKM186" s="72"/>
      <c r="EKN186" s="72"/>
      <c r="EKO186" s="71"/>
      <c r="EKP186" s="71"/>
      <c r="EKQ186" s="71"/>
      <c r="EKR186" s="71"/>
      <c r="EKS186" s="71"/>
      <c r="EKT186" s="71"/>
      <c r="EKU186" s="71"/>
      <c r="EKV186" s="72"/>
      <c r="EKW186" s="72"/>
      <c r="EKX186" s="72"/>
      <c r="EKY186" s="72"/>
      <c r="EKZ186" s="72"/>
      <c r="ELA186" s="72"/>
      <c r="ELB186" s="72"/>
      <c r="ELC186" s="72"/>
      <c r="ELD186" s="72"/>
      <c r="ELE186" s="71"/>
      <c r="ELF186" s="71"/>
      <c r="ELG186" s="71"/>
      <c r="ELH186" s="71"/>
      <c r="ELI186" s="71"/>
      <c r="ELJ186" s="71"/>
      <c r="ELK186" s="71"/>
      <c r="ELL186" s="72"/>
      <c r="ELM186" s="72"/>
      <c r="ELN186" s="72"/>
      <c r="ELO186" s="72"/>
      <c r="ELP186" s="72"/>
      <c r="ELQ186" s="72"/>
      <c r="ELR186" s="72"/>
      <c r="ELS186" s="72"/>
      <c r="ELT186" s="72"/>
      <c r="ELU186" s="71"/>
      <c r="ELV186" s="71"/>
      <c r="ELW186" s="71"/>
      <c r="ELX186" s="71"/>
      <c r="ELY186" s="71"/>
      <c r="ELZ186" s="71"/>
      <c r="EMA186" s="71"/>
      <c r="EMB186" s="72"/>
      <c r="EMC186" s="72"/>
      <c r="EMD186" s="72"/>
      <c r="EME186" s="72"/>
      <c r="EMF186" s="72"/>
      <c r="EMG186" s="72"/>
      <c r="EMH186" s="72"/>
      <c r="EMI186" s="72"/>
      <c r="EMJ186" s="72"/>
      <c r="EMK186" s="71"/>
      <c r="EML186" s="71"/>
      <c r="EMM186" s="71"/>
      <c r="EMN186" s="71"/>
      <c r="EMO186" s="71"/>
      <c r="EMP186" s="71"/>
      <c r="EMQ186" s="71"/>
      <c r="EMR186" s="72"/>
      <c r="EMS186" s="72"/>
      <c r="EMT186" s="72"/>
      <c r="EMU186" s="72"/>
      <c r="EMV186" s="72"/>
      <c r="EMW186" s="72"/>
      <c r="EMX186" s="72"/>
      <c r="EMY186" s="72"/>
      <c r="EMZ186" s="72"/>
      <c r="ENA186" s="71"/>
      <c r="ENB186" s="71"/>
      <c r="ENC186" s="71"/>
      <c r="END186" s="71"/>
      <c r="ENE186" s="71"/>
      <c r="ENF186" s="71"/>
      <c r="ENG186" s="71"/>
      <c r="ENH186" s="72"/>
      <c r="ENI186" s="72"/>
      <c r="ENJ186" s="72"/>
      <c r="ENK186" s="72"/>
      <c r="ENL186" s="72"/>
      <c r="ENM186" s="72"/>
      <c r="ENN186" s="72"/>
      <c r="ENO186" s="72"/>
      <c r="ENP186" s="72"/>
      <c r="ENQ186" s="71"/>
      <c r="ENR186" s="71"/>
      <c r="ENS186" s="71"/>
      <c r="ENT186" s="71"/>
      <c r="ENU186" s="71"/>
      <c r="ENV186" s="71"/>
      <c r="ENW186" s="71"/>
      <c r="ENX186" s="72"/>
      <c r="ENY186" s="72"/>
      <c r="ENZ186" s="72"/>
      <c r="EOA186" s="72"/>
      <c r="EOB186" s="72"/>
      <c r="EOC186" s="72"/>
      <c r="EOD186" s="72"/>
      <c r="EOE186" s="72"/>
      <c r="EOF186" s="72"/>
      <c r="EOG186" s="71"/>
      <c r="EOH186" s="71"/>
      <c r="EOI186" s="71"/>
      <c r="EOJ186" s="71"/>
      <c r="EOK186" s="71"/>
      <c r="EOL186" s="71"/>
      <c r="EOM186" s="71"/>
      <c r="EON186" s="72"/>
      <c r="EOO186" s="72"/>
      <c r="EOP186" s="72"/>
      <c r="EOQ186" s="72"/>
      <c r="EOR186" s="72"/>
      <c r="EOS186" s="72"/>
      <c r="EOT186" s="72"/>
      <c r="EOU186" s="72"/>
      <c r="EOV186" s="72"/>
      <c r="EOW186" s="71"/>
      <c r="EOX186" s="71"/>
      <c r="EOY186" s="71"/>
      <c r="EOZ186" s="71"/>
      <c r="EPA186" s="71"/>
      <c r="EPB186" s="71"/>
      <c r="EPC186" s="71"/>
      <c r="EPD186" s="72"/>
      <c r="EPE186" s="72"/>
      <c r="EPF186" s="72"/>
      <c r="EPG186" s="72"/>
      <c r="EPH186" s="72"/>
      <c r="EPI186" s="72"/>
      <c r="EPJ186" s="72"/>
      <c r="EPK186" s="72"/>
      <c r="EPL186" s="72"/>
      <c r="EPM186" s="71"/>
      <c r="EPN186" s="71"/>
      <c r="EPO186" s="71"/>
      <c r="EPP186" s="71"/>
      <c r="EPQ186" s="71"/>
      <c r="EPR186" s="71"/>
      <c r="EPS186" s="71"/>
      <c r="EPT186" s="72"/>
      <c r="EPU186" s="72"/>
      <c r="EPV186" s="72"/>
      <c r="EPW186" s="72"/>
      <c r="EPX186" s="72"/>
      <c r="EPY186" s="72"/>
      <c r="EPZ186" s="72"/>
      <c r="EQA186" s="72"/>
      <c r="EQB186" s="72"/>
      <c r="EQC186" s="71"/>
      <c r="EQD186" s="71"/>
      <c r="EQE186" s="71"/>
      <c r="EQF186" s="71"/>
      <c r="EQG186" s="71"/>
      <c r="EQH186" s="71"/>
      <c r="EQI186" s="71"/>
      <c r="EQJ186" s="72"/>
      <c r="EQK186" s="72"/>
      <c r="EQL186" s="72"/>
      <c r="EQM186" s="72"/>
      <c r="EQN186" s="72"/>
      <c r="EQO186" s="72"/>
      <c r="EQP186" s="72"/>
      <c r="EQQ186" s="72"/>
      <c r="EQR186" s="72"/>
      <c r="EQS186" s="71"/>
      <c r="EQT186" s="71"/>
      <c r="EQU186" s="71"/>
      <c r="EQV186" s="71"/>
      <c r="EQW186" s="71"/>
      <c r="EQX186" s="71"/>
      <c r="EQY186" s="71"/>
      <c r="EQZ186" s="72"/>
      <c r="ERA186" s="72"/>
      <c r="ERB186" s="72"/>
      <c r="ERC186" s="72"/>
      <c r="ERD186" s="72"/>
      <c r="ERE186" s="72"/>
      <c r="ERF186" s="72"/>
      <c r="ERG186" s="72"/>
      <c r="ERH186" s="72"/>
      <c r="ERI186" s="71"/>
      <c r="ERJ186" s="71"/>
      <c r="ERK186" s="71"/>
      <c r="ERL186" s="71"/>
      <c r="ERM186" s="71"/>
      <c r="ERN186" s="71"/>
      <c r="ERO186" s="71"/>
      <c r="ERP186" s="72"/>
      <c r="ERQ186" s="72"/>
      <c r="ERR186" s="72"/>
      <c r="ERS186" s="72"/>
      <c r="ERT186" s="72"/>
      <c r="ERU186" s="72"/>
      <c r="ERV186" s="72"/>
      <c r="ERW186" s="72"/>
      <c r="ERX186" s="72"/>
      <c r="ERY186" s="71"/>
      <c r="ERZ186" s="71"/>
      <c r="ESA186" s="71"/>
      <c r="ESB186" s="71"/>
      <c r="ESC186" s="71"/>
      <c r="ESD186" s="71"/>
      <c r="ESE186" s="71"/>
      <c r="ESF186" s="72"/>
      <c r="ESG186" s="72"/>
      <c r="ESH186" s="72"/>
      <c r="ESI186" s="72"/>
      <c r="ESJ186" s="72"/>
      <c r="ESK186" s="72"/>
      <c r="ESL186" s="72"/>
      <c r="ESM186" s="72"/>
      <c r="ESN186" s="72"/>
      <c r="ESO186" s="71"/>
      <c r="ESP186" s="71"/>
      <c r="ESQ186" s="71"/>
      <c r="ESR186" s="71"/>
      <c r="ESS186" s="71"/>
      <c r="EST186" s="71"/>
      <c r="ESU186" s="71"/>
      <c r="ESV186" s="72"/>
      <c r="ESW186" s="72"/>
      <c r="ESX186" s="72"/>
      <c r="ESY186" s="72"/>
      <c r="ESZ186" s="72"/>
      <c r="ETA186" s="72"/>
      <c r="ETB186" s="72"/>
      <c r="ETC186" s="72"/>
      <c r="ETD186" s="72"/>
      <c r="ETE186" s="71"/>
      <c r="ETF186" s="71"/>
      <c r="ETG186" s="71"/>
      <c r="ETH186" s="71"/>
      <c r="ETI186" s="71"/>
      <c r="ETJ186" s="71"/>
      <c r="ETK186" s="71"/>
      <c r="ETL186" s="72"/>
      <c r="ETM186" s="72"/>
      <c r="ETN186" s="72"/>
      <c r="ETO186" s="72"/>
      <c r="ETP186" s="72"/>
      <c r="ETQ186" s="72"/>
      <c r="ETR186" s="72"/>
      <c r="ETS186" s="72"/>
      <c r="ETT186" s="72"/>
      <c r="ETU186" s="71"/>
      <c r="ETV186" s="71"/>
      <c r="ETW186" s="71"/>
      <c r="ETX186" s="71"/>
      <c r="ETY186" s="71"/>
      <c r="ETZ186" s="71"/>
      <c r="EUA186" s="71"/>
      <c r="EUB186" s="72"/>
      <c r="EUC186" s="72"/>
      <c r="EUD186" s="72"/>
      <c r="EUE186" s="72"/>
      <c r="EUF186" s="72"/>
      <c r="EUG186" s="72"/>
      <c r="EUH186" s="72"/>
      <c r="EUI186" s="72"/>
      <c r="EUJ186" s="72"/>
      <c r="EUK186" s="71"/>
      <c r="EUL186" s="71"/>
      <c r="EUM186" s="71"/>
      <c r="EUN186" s="71"/>
      <c r="EUO186" s="71"/>
      <c r="EUP186" s="71"/>
      <c r="EUQ186" s="71"/>
      <c r="EUR186" s="72"/>
      <c r="EUS186" s="72"/>
      <c r="EUT186" s="72"/>
      <c r="EUU186" s="72"/>
      <c r="EUV186" s="72"/>
      <c r="EUW186" s="72"/>
      <c r="EUX186" s="72"/>
      <c r="EUY186" s="72"/>
      <c r="EUZ186" s="72"/>
      <c r="EVA186" s="71"/>
      <c r="EVB186" s="71"/>
      <c r="EVC186" s="71"/>
      <c r="EVD186" s="71"/>
      <c r="EVE186" s="71"/>
      <c r="EVF186" s="71"/>
      <c r="EVG186" s="71"/>
      <c r="EVH186" s="72"/>
      <c r="EVI186" s="72"/>
      <c r="EVJ186" s="72"/>
      <c r="EVK186" s="72"/>
      <c r="EVL186" s="72"/>
      <c r="EVM186" s="72"/>
      <c r="EVN186" s="72"/>
      <c r="EVO186" s="72"/>
      <c r="EVP186" s="72"/>
      <c r="EVQ186" s="71"/>
      <c r="EVR186" s="71"/>
      <c r="EVS186" s="71"/>
      <c r="EVT186" s="71"/>
      <c r="EVU186" s="71"/>
      <c r="EVV186" s="71"/>
      <c r="EVW186" s="71"/>
      <c r="EVX186" s="72"/>
      <c r="EVY186" s="72"/>
      <c r="EVZ186" s="72"/>
      <c r="EWA186" s="72"/>
      <c r="EWB186" s="72"/>
      <c r="EWC186" s="72"/>
      <c r="EWD186" s="72"/>
      <c r="EWE186" s="72"/>
      <c r="EWF186" s="72"/>
      <c r="EWG186" s="71"/>
      <c r="EWH186" s="71"/>
      <c r="EWI186" s="71"/>
      <c r="EWJ186" s="71"/>
      <c r="EWK186" s="71"/>
      <c r="EWL186" s="71"/>
      <c r="EWM186" s="71"/>
      <c r="EWN186" s="72"/>
      <c r="EWO186" s="72"/>
      <c r="EWP186" s="72"/>
      <c r="EWQ186" s="72"/>
      <c r="EWR186" s="72"/>
      <c r="EWS186" s="72"/>
      <c r="EWT186" s="72"/>
      <c r="EWU186" s="72"/>
      <c r="EWV186" s="72"/>
      <c r="EWW186" s="71"/>
      <c r="EWX186" s="71"/>
      <c r="EWY186" s="71"/>
      <c r="EWZ186" s="71"/>
      <c r="EXA186" s="71"/>
      <c r="EXB186" s="71"/>
      <c r="EXC186" s="71"/>
      <c r="EXD186" s="72"/>
      <c r="EXE186" s="72"/>
      <c r="EXF186" s="72"/>
      <c r="EXG186" s="72"/>
      <c r="EXH186" s="72"/>
      <c r="EXI186" s="72"/>
      <c r="EXJ186" s="72"/>
      <c r="EXK186" s="72"/>
      <c r="EXL186" s="72"/>
      <c r="EXM186" s="71"/>
      <c r="EXN186" s="71"/>
      <c r="EXO186" s="71"/>
      <c r="EXP186" s="71"/>
      <c r="EXQ186" s="71"/>
      <c r="EXR186" s="71"/>
      <c r="EXS186" s="71"/>
      <c r="EXT186" s="72"/>
      <c r="EXU186" s="72"/>
      <c r="EXV186" s="72"/>
      <c r="EXW186" s="72"/>
      <c r="EXX186" s="72"/>
      <c r="EXY186" s="72"/>
      <c r="EXZ186" s="72"/>
      <c r="EYA186" s="72"/>
      <c r="EYB186" s="72"/>
      <c r="EYC186" s="71"/>
      <c r="EYD186" s="71"/>
      <c r="EYE186" s="71"/>
      <c r="EYF186" s="71"/>
      <c r="EYG186" s="71"/>
      <c r="EYH186" s="71"/>
      <c r="EYI186" s="71"/>
      <c r="EYJ186" s="72"/>
      <c r="EYK186" s="72"/>
      <c r="EYL186" s="72"/>
      <c r="EYM186" s="72"/>
      <c r="EYN186" s="72"/>
      <c r="EYO186" s="72"/>
      <c r="EYP186" s="72"/>
      <c r="EYQ186" s="72"/>
      <c r="EYR186" s="72"/>
      <c r="EYS186" s="71"/>
      <c r="EYT186" s="71"/>
      <c r="EYU186" s="71"/>
      <c r="EYV186" s="71"/>
      <c r="EYW186" s="71"/>
      <c r="EYX186" s="71"/>
      <c r="EYY186" s="71"/>
      <c r="EYZ186" s="72"/>
      <c r="EZA186" s="72"/>
      <c r="EZB186" s="72"/>
      <c r="EZC186" s="72"/>
      <c r="EZD186" s="72"/>
      <c r="EZE186" s="72"/>
      <c r="EZF186" s="72"/>
      <c r="EZG186" s="72"/>
      <c r="EZH186" s="72"/>
      <c r="EZI186" s="71"/>
      <c r="EZJ186" s="71"/>
      <c r="EZK186" s="71"/>
      <c r="EZL186" s="71"/>
      <c r="EZM186" s="71"/>
      <c r="EZN186" s="71"/>
      <c r="EZO186" s="71"/>
      <c r="EZP186" s="72"/>
      <c r="EZQ186" s="72"/>
      <c r="EZR186" s="72"/>
      <c r="EZS186" s="72"/>
      <c r="EZT186" s="72"/>
      <c r="EZU186" s="72"/>
      <c r="EZV186" s="72"/>
      <c r="EZW186" s="72"/>
      <c r="EZX186" s="72"/>
      <c r="EZY186" s="71"/>
      <c r="EZZ186" s="71"/>
      <c r="FAA186" s="71"/>
      <c r="FAB186" s="71"/>
      <c r="FAC186" s="71"/>
      <c r="FAD186" s="71"/>
      <c r="FAE186" s="71"/>
      <c r="FAF186" s="72"/>
      <c r="FAG186" s="72"/>
      <c r="FAH186" s="72"/>
      <c r="FAI186" s="72"/>
      <c r="FAJ186" s="72"/>
      <c r="FAK186" s="72"/>
      <c r="FAL186" s="72"/>
      <c r="FAM186" s="72"/>
      <c r="FAN186" s="72"/>
      <c r="FAO186" s="71"/>
      <c r="FAP186" s="71"/>
      <c r="FAQ186" s="71"/>
      <c r="FAR186" s="71"/>
      <c r="FAS186" s="71"/>
      <c r="FAT186" s="71"/>
      <c r="FAU186" s="71"/>
      <c r="FAV186" s="72"/>
      <c r="FAW186" s="72"/>
      <c r="FAX186" s="72"/>
      <c r="FAY186" s="72"/>
      <c r="FAZ186" s="72"/>
      <c r="FBA186" s="72"/>
      <c r="FBB186" s="72"/>
      <c r="FBC186" s="72"/>
      <c r="FBD186" s="72"/>
      <c r="FBE186" s="71"/>
      <c r="FBF186" s="71"/>
      <c r="FBG186" s="71"/>
      <c r="FBH186" s="71"/>
      <c r="FBI186" s="71"/>
      <c r="FBJ186" s="71"/>
      <c r="FBK186" s="71"/>
      <c r="FBL186" s="72"/>
      <c r="FBM186" s="72"/>
      <c r="FBN186" s="72"/>
      <c r="FBO186" s="72"/>
      <c r="FBP186" s="72"/>
      <c r="FBQ186" s="72"/>
      <c r="FBR186" s="72"/>
      <c r="FBS186" s="72"/>
      <c r="FBT186" s="72"/>
      <c r="FBU186" s="71"/>
      <c r="FBV186" s="71"/>
      <c r="FBW186" s="71"/>
      <c r="FBX186" s="71"/>
      <c r="FBY186" s="71"/>
      <c r="FBZ186" s="71"/>
      <c r="FCA186" s="71"/>
      <c r="FCB186" s="72"/>
      <c r="FCC186" s="72"/>
      <c r="FCD186" s="72"/>
      <c r="FCE186" s="72"/>
      <c r="FCF186" s="72"/>
      <c r="FCG186" s="72"/>
      <c r="FCH186" s="72"/>
      <c r="FCI186" s="72"/>
      <c r="FCJ186" s="72"/>
      <c r="FCK186" s="71"/>
      <c r="FCL186" s="71"/>
      <c r="FCM186" s="71"/>
      <c r="FCN186" s="71"/>
      <c r="FCO186" s="71"/>
      <c r="FCP186" s="71"/>
      <c r="FCQ186" s="71"/>
      <c r="FCR186" s="72"/>
      <c r="FCS186" s="72"/>
      <c r="FCT186" s="72"/>
      <c r="FCU186" s="72"/>
      <c r="FCV186" s="72"/>
      <c r="FCW186" s="72"/>
      <c r="FCX186" s="72"/>
      <c r="FCY186" s="72"/>
      <c r="FCZ186" s="72"/>
      <c r="FDA186" s="71"/>
      <c r="FDB186" s="71"/>
      <c r="FDC186" s="71"/>
      <c r="FDD186" s="71"/>
      <c r="FDE186" s="71"/>
      <c r="FDF186" s="71"/>
      <c r="FDG186" s="71"/>
      <c r="FDH186" s="72"/>
      <c r="FDI186" s="72"/>
      <c r="FDJ186" s="72"/>
      <c r="FDK186" s="72"/>
      <c r="FDL186" s="72"/>
      <c r="FDM186" s="72"/>
      <c r="FDN186" s="72"/>
      <c r="FDO186" s="72"/>
      <c r="FDP186" s="72"/>
      <c r="FDQ186" s="71"/>
      <c r="FDR186" s="71"/>
      <c r="FDS186" s="71"/>
      <c r="FDT186" s="71"/>
      <c r="FDU186" s="71"/>
      <c r="FDV186" s="71"/>
      <c r="FDW186" s="71"/>
      <c r="FDX186" s="72"/>
      <c r="FDY186" s="72"/>
      <c r="FDZ186" s="72"/>
      <c r="FEA186" s="72"/>
      <c r="FEB186" s="72"/>
      <c r="FEC186" s="72"/>
      <c r="FED186" s="72"/>
      <c r="FEE186" s="72"/>
      <c r="FEF186" s="72"/>
      <c r="FEG186" s="71"/>
      <c r="FEH186" s="71"/>
      <c r="FEI186" s="71"/>
      <c r="FEJ186" s="71"/>
      <c r="FEK186" s="71"/>
      <c r="FEL186" s="71"/>
      <c r="FEM186" s="71"/>
      <c r="FEN186" s="72"/>
      <c r="FEO186" s="72"/>
      <c r="FEP186" s="72"/>
      <c r="FEQ186" s="72"/>
      <c r="FER186" s="72"/>
      <c r="FES186" s="72"/>
      <c r="FET186" s="72"/>
      <c r="FEU186" s="72"/>
      <c r="FEV186" s="72"/>
      <c r="FEW186" s="71"/>
      <c r="FEX186" s="71"/>
      <c r="FEY186" s="71"/>
      <c r="FEZ186" s="71"/>
      <c r="FFA186" s="71"/>
      <c r="FFB186" s="71"/>
      <c r="FFC186" s="71"/>
      <c r="FFD186" s="72"/>
      <c r="FFE186" s="72"/>
      <c r="FFF186" s="72"/>
      <c r="FFG186" s="72"/>
      <c r="FFH186" s="72"/>
      <c r="FFI186" s="72"/>
      <c r="FFJ186" s="72"/>
      <c r="FFK186" s="72"/>
      <c r="FFL186" s="72"/>
      <c r="FFM186" s="71"/>
      <c r="FFN186" s="71"/>
      <c r="FFO186" s="71"/>
      <c r="FFP186" s="71"/>
      <c r="FFQ186" s="71"/>
      <c r="FFR186" s="71"/>
      <c r="FFS186" s="71"/>
      <c r="FFT186" s="72"/>
      <c r="FFU186" s="72"/>
      <c r="FFV186" s="72"/>
      <c r="FFW186" s="72"/>
      <c r="FFX186" s="72"/>
      <c r="FFY186" s="72"/>
      <c r="FFZ186" s="72"/>
      <c r="FGA186" s="72"/>
      <c r="FGB186" s="72"/>
      <c r="FGC186" s="71"/>
      <c r="FGD186" s="71"/>
      <c r="FGE186" s="71"/>
      <c r="FGF186" s="71"/>
      <c r="FGG186" s="71"/>
      <c r="FGH186" s="71"/>
      <c r="FGI186" s="71"/>
      <c r="FGJ186" s="72"/>
      <c r="FGK186" s="72"/>
      <c r="FGL186" s="72"/>
      <c r="FGM186" s="72"/>
      <c r="FGN186" s="72"/>
      <c r="FGO186" s="72"/>
      <c r="FGP186" s="72"/>
      <c r="FGQ186" s="72"/>
      <c r="FGR186" s="72"/>
      <c r="FGS186" s="71"/>
      <c r="FGT186" s="71"/>
      <c r="FGU186" s="71"/>
      <c r="FGV186" s="71"/>
      <c r="FGW186" s="71"/>
      <c r="FGX186" s="71"/>
      <c r="FGY186" s="71"/>
      <c r="FGZ186" s="72"/>
      <c r="FHA186" s="72"/>
      <c r="FHB186" s="72"/>
      <c r="FHC186" s="72"/>
      <c r="FHD186" s="72"/>
      <c r="FHE186" s="72"/>
      <c r="FHF186" s="72"/>
      <c r="FHG186" s="72"/>
      <c r="FHH186" s="72"/>
      <c r="FHI186" s="71"/>
      <c r="FHJ186" s="71"/>
      <c r="FHK186" s="71"/>
      <c r="FHL186" s="71"/>
      <c r="FHM186" s="71"/>
      <c r="FHN186" s="71"/>
      <c r="FHO186" s="71"/>
      <c r="FHP186" s="72"/>
      <c r="FHQ186" s="72"/>
      <c r="FHR186" s="72"/>
      <c r="FHS186" s="72"/>
      <c r="FHT186" s="72"/>
      <c r="FHU186" s="72"/>
      <c r="FHV186" s="72"/>
      <c r="FHW186" s="72"/>
      <c r="FHX186" s="72"/>
      <c r="FHY186" s="71"/>
      <c r="FHZ186" s="71"/>
      <c r="FIA186" s="71"/>
      <c r="FIB186" s="71"/>
      <c r="FIC186" s="71"/>
      <c r="FID186" s="71"/>
      <c r="FIE186" s="71"/>
      <c r="FIF186" s="72"/>
      <c r="FIG186" s="72"/>
      <c r="FIH186" s="72"/>
      <c r="FII186" s="72"/>
      <c r="FIJ186" s="72"/>
      <c r="FIK186" s="72"/>
      <c r="FIL186" s="72"/>
      <c r="FIM186" s="72"/>
      <c r="FIN186" s="72"/>
      <c r="FIO186" s="71"/>
      <c r="FIP186" s="71"/>
      <c r="FIQ186" s="71"/>
      <c r="FIR186" s="71"/>
      <c r="FIS186" s="71"/>
      <c r="FIT186" s="71"/>
      <c r="FIU186" s="71"/>
      <c r="FIV186" s="72"/>
      <c r="FIW186" s="72"/>
      <c r="FIX186" s="72"/>
      <c r="FIY186" s="72"/>
      <c r="FIZ186" s="72"/>
      <c r="FJA186" s="72"/>
      <c r="FJB186" s="72"/>
      <c r="FJC186" s="72"/>
      <c r="FJD186" s="72"/>
      <c r="FJE186" s="71"/>
      <c r="FJF186" s="71"/>
      <c r="FJG186" s="71"/>
      <c r="FJH186" s="71"/>
      <c r="FJI186" s="71"/>
      <c r="FJJ186" s="71"/>
      <c r="FJK186" s="71"/>
      <c r="FJL186" s="72"/>
      <c r="FJM186" s="72"/>
      <c r="FJN186" s="72"/>
      <c r="FJO186" s="72"/>
      <c r="FJP186" s="72"/>
      <c r="FJQ186" s="72"/>
      <c r="FJR186" s="72"/>
      <c r="FJS186" s="72"/>
      <c r="FJT186" s="72"/>
      <c r="FJU186" s="71"/>
      <c r="FJV186" s="71"/>
      <c r="FJW186" s="71"/>
      <c r="FJX186" s="71"/>
      <c r="FJY186" s="71"/>
      <c r="FJZ186" s="71"/>
      <c r="FKA186" s="71"/>
      <c r="FKB186" s="72"/>
      <c r="FKC186" s="72"/>
      <c r="FKD186" s="72"/>
      <c r="FKE186" s="72"/>
      <c r="FKF186" s="72"/>
      <c r="FKG186" s="72"/>
      <c r="FKH186" s="72"/>
      <c r="FKI186" s="72"/>
      <c r="FKJ186" s="72"/>
      <c r="FKK186" s="71"/>
      <c r="FKL186" s="71"/>
      <c r="FKM186" s="71"/>
      <c r="FKN186" s="71"/>
      <c r="FKO186" s="71"/>
      <c r="FKP186" s="71"/>
      <c r="FKQ186" s="71"/>
      <c r="FKR186" s="72"/>
      <c r="FKS186" s="72"/>
      <c r="FKT186" s="72"/>
      <c r="FKU186" s="72"/>
      <c r="FKV186" s="72"/>
      <c r="FKW186" s="72"/>
      <c r="FKX186" s="72"/>
      <c r="FKY186" s="72"/>
      <c r="FKZ186" s="72"/>
      <c r="FLA186" s="71"/>
      <c r="FLB186" s="71"/>
      <c r="FLC186" s="71"/>
      <c r="FLD186" s="71"/>
      <c r="FLE186" s="71"/>
      <c r="FLF186" s="71"/>
      <c r="FLG186" s="71"/>
      <c r="FLH186" s="72"/>
      <c r="FLI186" s="72"/>
      <c r="FLJ186" s="72"/>
      <c r="FLK186" s="72"/>
      <c r="FLL186" s="72"/>
      <c r="FLM186" s="72"/>
      <c r="FLN186" s="72"/>
      <c r="FLO186" s="72"/>
      <c r="FLP186" s="72"/>
      <c r="FLQ186" s="71"/>
      <c r="FLR186" s="71"/>
      <c r="FLS186" s="71"/>
      <c r="FLT186" s="71"/>
      <c r="FLU186" s="71"/>
      <c r="FLV186" s="71"/>
      <c r="FLW186" s="71"/>
      <c r="FLX186" s="72"/>
      <c r="FLY186" s="72"/>
      <c r="FLZ186" s="72"/>
      <c r="FMA186" s="72"/>
      <c r="FMB186" s="72"/>
      <c r="FMC186" s="72"/>
      <c r="FMD186" s="72"/>
      <c r="FME186" s="72"/>
      <c r="FMF186" s="72"/>
      <c r="FMG186" s="71"/>
      <c r="FMH186" s="71"/>
      <c r="FMI186" s="71"/>
      <c r="FMJ186" s="71"/>
      <c r="FMK186" s="71"/>
      <c r="FML186" s="71"/>
      <c r="FMM186" s="71"/>
      <c r="FMN186" s="72"/>
      <c r="FMO186" s="72"/>
      <c r="FMP186" s="72"/>
      <c r="FMQ186" s="72"/>
      <c r="FMR186" s="72"/>
      <c r="FMS186" s="72"/>
      <c r="FMT186" s="72"/>
      <c r="FMU186" s="72"/>
      <c r="FMV186" s="72"/>
      <c r="FMW186" s="71"/>
      <c r="FMX186" s="71"/>
      <c r="FMY186" s="71"/>
      <c r="FMZ186" s="71"/>
      <c r="FNA186" s="71"/>
      <c r="FNB186" s="71"/>
      <c r="FNC186" s="71"/>
      <c r="FND186" s="72"/>
      <c r="FNE186" s="72"/>
      <c r="FNF186" s="72"/>
      <c r="FNG186" s="72"/>
      <c r="FNH186" s="72"/>
      <c r="FNI186" s="72"/>
      <c r="FNJ186" s="72"/>
      <c r="FNK186" s="72"/>
      <c r="FNL186" s="72"/>
      <c r="FNM186" s="71"/>
      <c r="FNN186" s="71"/>
      <c r="FNO186" s="71"/>
      <c r="FNP186" s="71"/>
      <c r="FNQ186" s="71"/>
      <c r="FNR186" s="71"/>
      <c r="FNS186" s="71"/>
      <c r="FNT186" s="72"/>
      <c r="FNU186" s="72"/>
      <c r="FNV186" s="72"/>
      <c r="FNW186" s="72"/>
      <c r="FNX186" s="72"/>
      <c r="FNY186" s="72"/>
      <c r="FNZ186" s="72"/>
      <c r="FOA186" s="72"/>
      <c r="FOB186" s="72"/>
      <c r="FOC186" s="71"/>
      <c r="FOD186" s="71"/>
      <c r="FOE186" s="71"/>
      <c r="FOF186" s="71"/>
      <c r="FOG186" s="71"/>
      <c r="FOH186" s="71"/>
      <c r="FOI186" s="71"/>
      <c r="FOJ186" s="72"/>
      <c r="FOK186" s="72"/>
      <c r="FOL186" s="72"/>
      <c r="FOM186" s="72"/>
      <c r="FON186" s="72"/>
      <c r="FOO186" s="72"/>
      <c r="FOP186" s="72"/>
      <c r="FOQ186" s="72"/>
      <c r="FOR186" s="72"/>
      <c r="FOS186" s="71"/>
      <c r="FOT186" s="71"/>
      <c r="FOU186" s="71"/>
      <c r="FOV186" s="71"/>
      <c r="FOW186" s="71"/>
      <c r="FOX186" s="71"/>
      <c r="FOY186" s="71"/>
      <c r="FOZ186" s="72"/>
      <c r="FPA186" s="72"/>
      <c r="FPB186" s="72"/>
      <c r="FPC186" s="72"/>
      <c r="FPD186" s="72"/>
      <c r="FPE186" s="72"/>
      <c r="FPF186" s="72"/>
      <c r="FPG186" s="72"/>
      <c r="FPH186" s="72"/>
      <c r="FPI186" s="71"/>
      <c r="FPJ186" s="71"/>
      <c r="FPK186" s="71"/>
      <c r="FPL186" s="71"/>
      <c r="FPM186" s="71"/>
      <c r="FPN186" s="71"/>
      <c r="FPO186" s="71"/>
      <c r="FPP186" s="72"/>
      <c r="FPQ186" s="72"/>
      <c r="FPR186" s="72"/>
      <c r="FPS186" s="72"/>
      <c r="FPT186" s="72"/>
      <c r="FPU186" s="72"/>
      <c r="FPV186" s="72"/>
      <c r="FPW186" s="72"/>
      <c r="FPX186" s="72"/>
      <c r="FPY186" s="71"/>
      <c r="FPZ186" s="71"/>
      <c r="FQA186" s="71"/>
      <c r="FQB186" s="71"/>
      <c r="FQC186" s="71"/>
      <c r="FQD186" s="71"/>
      <c r="FQE186" s="71"/>
      <c r="FQF186" s="72"/>
      <c r="FQG186" s="72"/>
      <c r="FQH186" s="72"/>
      <c r="FQI186" s="72"/>
      <c r="FQJ186" s="72"/>
      <c r="FQK186" s="72"/>
      <c r="FQL186" s="72"/>
      <c r="FQM186" s="72"/>
      <c r="FQN186" s="72"/>
      <c r="FQO186" s="71"/>
      <c r="FQP186" s="71"/>
      <c r="FQQ186" s="71"/>
      <c r="FQR186" s="71"/>
      <c r="FQS186" s="71"/>
      <c r="FQT186" s="71"/>
      <c r="FQU186" s="71"/>
      <c r="FQV186" s="72"/>
      <c r="FQW186" s="72"/>
      <c r="FQX186" s="72"/>
      <c r="FQY186" s="72"/>
      <c r="FQZ186" s="72"/>
      <c r="FRA186" s="72"/>
      <c r="FRB186" s="72"/>
      <c r="FRC186" s="72"/>
      <c r="FRD186" s="72"/>
      <c r="FRE186" s="71"/>
      <c r="FRF186" s="71"/>
      <c r="FRG186" s="71"/>
      <c r="FRH186" s="71"/>
      <c r="FRI186" s="71"/>
      <c r="FRJ186" s="71"/>
      <c r="FRK186" s="71"/>
      <c r="FRL186" s="72"/>
      <c r="FRM186" s="72"/>
      <c r="FRN186" s="72"/>
      <c r="FRO186" s="72"/>
      <c r="FRP186" s="72"/>
      <c r="FRQ186" s="72"/>
      <c r="FRR186" s="72"/>
      <c r="FRS186" s="72"/>
      <c r="FRT186" s="72"/>
      <c r="FRU186" s="71"/>
      <c r="FRV186" s="71"/>
      <c r="FRW186" s="71"/>
      <c r="FRX186" s="71"/>
      <c r="FRY186" s="71"/>
      <c r="FRZ186" s="71"/>
      <c r="FSA186" s="71"/>
      <c r="FSB186" s="72"/>
      <c r="FSC186" s="72"/>
      <c r="FSD186" s="72"/>
      <c r="FSE186" s="72"/>
      <c r="FSF186" s="72"/>
      <c r="FSG186" s="72"/>
      <c r="FSH186" s="72"/>
      <c r="FSI186" s="72"/>
      <c r="FSJ186" s="72"/>
      <c r="FSK186" s="71"/>
      <c r="FSL186" s="71"/>
      <c r="FSM186" s="71"/>
      <c r="FSN186" s="71"/>
      <c r="FSO186" s="71"/>
      <c r="FSP186" s="71"/>
      <c r="FSQ186" s="71"/>
      <c r="FSR186" s="72"/>
      <c r="FSS186" s="72"/>
      <c r="FST186" s="72"/>
      <c r="FSU186" s="72"/>
      <c r="FSV186" s="72"/>
      <c r="FSW186" s="72"/>
      <c r="FSX186" s="72"/>
      <c r="FSY186" s="72"/>
      <c r="FSZ186" s="72"/>
      <c r="FTA186" s="71"/>
      <c r="FTB186" s="71"/>
      <c r="FTC186" s="71"/>
      <c r="FTD186" s="71"/>
      <c r="FTE186" s="71"/>
      <c r="FTF186" s="71"/>
      <c r="FTG186" s="71"/>
      <c r="FTH186" s="72"/>
      <c r="FTI186" s="72"/>
      <c r="FTJ186" s="72"/>
      <c r="FTK186" s="72"/>
      <c r="FTL186" s="72"/>
      <c r="FTM186" s="72"/>
      <c r="FTN186" s="72"/>
      <c r="FTO186" s="72"/>
      <c r="FTP186" s="72"/>
      <c r="FTQ186" s="71"/>
      <c r="FTR186" s="71"/>
      <c r="FTS186" s="71"/>
      <c r="FTT186" s="71"/>
      <c r="FTU186" s="71"/>
      <c r="FTV186" s="71"/>
      <c r="FTW186" s="71"/>
      <c r="FTX186" s="72"/>
      <c r="FTY186" s="72"/>
      <c r="FTZ186" s="72"/>
      <c r="FUA186" s="72"/>
      <c r="FUB186" s="72"/>
      <c r="FUC186" s="72"/>
      <c r="FUD186" s="72"/>
      <c r="FUE186" s="72"/>
      <c r="FUF186" s="72"/>
      <c r="FUG186" s="71"/>
      <c r="FUH186" s="71"/>
      <c r="FUI186" s="71"/>
      <c r="FUJ186" s="71"/>
      <c r="FUK186" s="71"/>
      <c r="FUL186" s="71"/>
      <c r="FUM186" s="71"/>
      <c r="FUN186" s="72"/>
      <c r="FUO186" s="72"/>
      <c r="FUP186" s="72"/>
      <c r="FUQ186" s="72"/>
      <c r="FUR186" s="72"/>
      <c r="FUS186" s="72"/>
      <c r="FUT186" s="72"/>
      <c r="FUU186" s="72"/>
      <c r="FUV186" s="72"/>
      <c r="FUW186" s="71"/>
      <c r="FUX186" s="71"/>
      <c r="FUY186" s="71"/>
      <c r="FUZ186" s="71"/>
      <c r="FVA186" s="71"/>
      <c r="FVB186" s="71"/>
      <c r="FVC186" s="71"/>
      <c r="FVD186" s="72"/>
      <c r="FVE186" s="72"/>
      <c r="FVF186" s="72"/>
      <c r="FVG186" s="72"/>
      <c r="FVH186" s="72"/>
      <c r="FVI186" s="72"/>
      <c r="FVJ186" s="72"/>
      <c r="FVK186" s="72"/>
      <c r="FVL186" s="72"/>
      <c r="FVM186" s="71"/>
      <c r="FVN186" s="71"/>
      <c r="FVO186" s="71"/>
      <c r="FVP186" s="71"/>
      <c r="FVQ186" s="71"/>
      <c r="FVR186" s="71"/>
      <c r="FVS186" s="71"/>
      <c r="FVT186" s="72"/>
      <c r="FVU186" s="72"/>
      <c r="FVV186" s="72"/>
      <c r="FVW186" s="72"/>
      <c r="FVX186" s="72"/>
      <c r="FVY186" s="72"/>
      <c r="FVZ186" s="72"/>
      <c r="FWA186" s="72"/>
      <c r="FWB186" s="72"/>
      <c r="FWC186" s="71"/>
      <c r="FWD186" s="71"/>
      <c r="FWE186" s="71"/>
      <c r="FWF186" s="71"/>
      <c r="FWG186" s="71"/>
      <c r="FWH186" s="71"/>
      <c r="FWI186" s="71"/>
      <c r="FWJ186" s="72"/>
      <c r="FWK186" s="72"/>
      <c r="FWL186" s="72"/>
      <c r="FWM186" s="72"/>
      <c r="FWN186" s="72"/>
      <c r="FWO186" s="72"/>
      <c r="FWP186" s="72"/>
      <c r="FWQ186" s="72"/>
      <c r="FWR186" s="72"/>
      <c r="FWS186" s="71"/>
      <c r="FWT186" s="71"/>
      <c r="FWU186" s="71"/>
      <c r="FWV186" s="71"/>
      <c r="FWW186" s="71"/>
      <c r="FWX186" s="71"/>
      <c r="FWY186" s="71"/>
      <c r="FWZ186" s="72"/>
      <c r="FXA186" s="72"/>
      <c r="FXB186" s="72"/>
      <c r="FXC186" s="72"/>
      <c r="FXD186" s="72"/>
      <c r="FXE186" s="72"/>
      <c r="FXF186" s="72"/>
      <c r="FXG186" s="72"/>
      <c r="FXH186" s="72"/>
      <c r="FXI186" s="71"/>
      <c r="FXJ186" s="71"/>
      <c r="FXK186" s="71"/>
      <c r="FXL186" s="71"/>
      <c r="FXM186" s="71"/>
      <c r="FXN186" s="71"/>
      <c r="FXO186" s="71"/>
      <c r="FXP186" s="72"/>
      <c r="FXQ186" s="72"/>
      <c r="FXR186" s="72"/>
      <c r="FXS186" s="72"/>
      <c r="FXT186" s="72"/>
      <c r="FXU186" s="72"/>
      <c r="FXV186" s="72"/>
      <c r="FXW186" s="72"/>
      <c r="FXX186" s="72"/>
      <c r="FXY186" s="71"/>
      <c r="FXZ186" s="71"/>
      <c r="FYA186" s="71"/>
      <c r="FYB186" s="71"/>
      <c r="FYC186" s="71"/>
      <c r="FYD186" s="71"/>
      <c r="FYE186" s="71"/>
      <c r="FYF186" s="72"/>
      <c r="FYG186" s="72"/>
      <c r="FYH186" s="72"/>
      <c r="FYI186" s="72"/>
      <c r="FYJ186" s="72"/>
      <c r="FYK186" s="72"/>
      <c r="FYL186" s="72"/>
      <c r="FYM186" s="72"/>
      <c r="FYN186" s="72"/>
      <c r="FYO186" s="71"/>
      <c r="FYP186" s="71"/>
      <c r="FYQ186" s="71"/>
      <c r="FYR186" s="71"/>
      <c r="FYS186" s="71"/>
      <c r="FYT186" s="71"/>
      <c r="FYU186" s="71"/>
      <c r="FYV186" s="72"/>
      <c r="FYW186" s="72"/>
      <c r="FYX186" s="72"/>
      <c r="FYY186" s="72"/>
      <c r="FYZ186" s="72"/>
      <c r="FZA186" s="72"/>
      <c r="FZB186" s="72"/>
      <c r="FZC186" s="72"/>
      <c r="FZD186" s="72"/>
      <c r="FZE186" s="71"/>
      <c r="FZF186" s="71"/>
      <c r="FZG186" s="71"/>
      <c r="FZH186" s="71"/>
      <c r="FZI186" s="71"/>
      <c r="FZJ186" s="71"/>
      <c r="FZK186" s="71"/>
      <c r="FZL186" s="72"/>
      <c r="FZM186" s="72"/>
      <c r="FZN186" s="72"/>
      <c r="FZO186" s="72"/>
      <c r="FZP186" s="72"/>
      <c r="FZQ186" s="72"/>
      <c r="FZR186" s="72"/>
      <c r="FZS186" s="72"/>
      <c r="FZT186" s="72"/>
      <c r="FZU186" s="71"/>
      <c r="FZV186" s="71"/>
      <c r="FZW186" s="71"/>
      <c r="FZX186" s="71"/>
      <c r="FZY186" s="71"/>
      <c r="FZZ186" s="71"/>
      <c r="GAA186" s="71"/>
      <c r="GAB186" s="72"/>
      <c r="GAC186" s="72"/>
      <c r="GAD186" s="72"/>
      <c r="GAE186" s="72"/>
      <c r="GAF186" s="72"/>
      <c r="GAG186" s="72"/>
      <c r="GAH186" s="72"/>
      <c r="GAI186" s="72"/>
      <c r="GAJ186" s="72"/>
      <c r="GAK186" s="71"/>
      <c r="GAL186" s="71"/>
      <c r="GAM186" s="71"/>
      <c r="GAN186" s="71"/>
      <c r="GAO186" s="71"/>
      <c r="GAP186" s="71"/>
      <c r="GAQ186" s="71"/>
      <c r="GAR186" s="72"/>
      <c r="GAS186" s="72"/>
      <c r="GAT186" s="72"/>
      <c r="GAU186" s="72"/>
      <c r="GAV186" s="72"/>
      <c r="GAW186" s="72"/>
      <c r="GAX186" s="72"/>
      <c r="GAY186" s="72"/>
      <c r="GAZ186" s="72"/>
      <c r="GBA186" s="71"/>
      <c r="GBB186" s="71"/>
      <c r="GBC186" s="71"/>
      <c r="GBD186" s="71"/>
      <c r="GBE186" s="71"/>
      <c r="GBF186" s="71"/>
      <c r="GBG186" s="71"/>
      <c r="GBH186" s="72"/>
      <c r="GBI186" s="72"/>
      <c r="GBJ186" s="72"/>
      <c r="GBK186" s="72"/>
      <c r="GBL186" s="72"/>
      <c r="GBM186" s="72"/>
      <c r="GBN186" s="72"/>
      <c r="GBO186" s="72"/>
      <c r="GBP186" s="72"/>
      <c r="GBQ186" s="71"/>
      <c r="GBR186" s="71"/>
      <c r="GBS186" s="71"/>
      <c r="GBT186" s="71"/>
      <c r="GBU186" s="71"/>
      <c r="GBV186" s="71"/>
      <c r="GBW186" s="71"/>
      <c r="GBX186" s="72"/>
      <c r="GBY186" s="72"/>
      <c r="GBZ186" s="72"/>
      <c r="GCA186" s="72"/>
      <c r="GCB186" s="72"/>
      <c r="GCC186" s="72"/>
      <c r="GCD186" s="72"/>
      <c r="GCE186" s="72"/>
      <c r="GCF186" s="72"/>
      <c r="GCG186" s="71"/>
      <c r="GCH186" s="71"/>
      <c r="GCI186" s="71"/>
      <c r="GCJ186" s="71"/>
      <c r="GCK186" s="71"/>
      <c r="GCL186" s="71"/>
      <c r="GCM186" s="71"/>
      <c r="GCN186" s="72"/>
      <c r="GCO186" s="72"/>
      <c r="GCP186" s="72"/>
      <c r="GCQ186" s="72"/>
      <c r="GCR186" s="72"/>
      <c r="GCS186" s="72"/>
      <c r="GCT186" s="72"/>
      <c r="GCU186" s="72"/>
      <c r="GCV186" s="72"/>
      <c r="GCW186" s="71"/>
      <c r="GCX186" s="71"/>
      <c r="GCY186" s="71"/>
      <c r="GCZ186" s="71"/>
      <c r="GDA186" s="71"/>
      <c r="GDB186" s="71"/>
      <c r="GDC186" s="71"/>
      <c r="GDD186" s="72"/>
      <c r="GDE186" s="72"/>
      <c r="GDF186" s="72"/>
      <c r="GDG186" s="72"/>
      <c r="GDH186" s="72"/>
      <c r="GDI186" s="72"/>
      <c r="GDJ186" s="72"/>
      <c r="GDK186" s="72"/>
      <c r="GDL186" s="72"/>
      <c r="GDM186" s="71"/>
      <c r="GDN186" s="71"/>
      <c r="GDO186" s="71"/>
      <c r="GDP186" s="71"/>
      <c r="GDQ186" s="71"/>
      <c r="GDR186" s="71"/>
      <c r="GDS186" s="71"/>
      <c r="GDT186" s="72"/>
      <c r="GDU186" s="72"/>
      <c r="GDV186" s="72"/>
      <c r="GDW186" s="72"/>
      <c r="GDX186" s="72"/>
      <c r="GDY186" s="72"/>
      <c r="GDZ186" s="72"/>
      <c r="GEA186" s="72"/>
      <c r="GEB186" s="72"/>
      <c r="GEC186" s="71"/>
      <c r="GED186" s="71"/>
      <c r="GEE186" s="71"/>
      <c r="GEF186" s="71"/>
      <c r="GEG186" s="71"/>
      <c r="GEH186" s="71"/>
      <c r="GEI186" s="71"/>
      <c r="GEJ186" s="72"/>
      <c r="GEK186" s="72"/>
      <c r="GEL186" s="72"/>
      <c r="GEM186" s="72"/>
      <c r="GEN186" s="72"/>
      <c r="GEO186" s="72"/>
      <c r="GEP186" s="72"/>
      <c r="GEQ186" s="72"/>
      <c r="GER186" s="72"/>
      <c r="GES186" s="71"/>
      <c r="GET186" s="71"/>
      <c r="GEU186" s="71"/>
      <c r="GEV186" s="71"/>
      <c r="GEW186" s="71"/>
      <c r="GEX186" s="71"/>
      <c r="GEY186" s="71"/>
      <c r="GEZ186" s="72"/>
      <c r="GFA186" s="72"/>
      <c r="GFB186" s="72"/>
      <c r="GFC186" s="72"/>
      <c r="GFD186" s="72"/>
      <c r="GFE186" s="72"/>
      <c r="GFF186" s="72"/>
      <c r="GFG186" s="72"/>
      <c r="GFH186" s="72"/>
      <c r="GFI186" s="71"/>
      <c r="GFJ186" s="71"/>
      <c r="GFK186" s="71"/>
      <c r="GFL186" s="71"/>
      <c r="GFM186" s="71"/>
      <c r="GFN186" s="71"/>
      <c r="GFO186" s="71"/>
      <c r="GFP186" s="72"/>
      <c r="GFQ186" s="72"/>
      <c r="GFR186" s="72"/>
      <c r="GFS186" s="72"/>
      <c r="GFT186" s="72"/>
      <c r="GFU186" s="72"/>
      <c r="GFV186" s="72"/>
      <c r="GFW186" s="72"/>
      <c r="GFX186" s="72"/>
      <c r="GFY186" s="71"/>
      <c r="GFZ186" s="71"/>
      <c r="GGA186" s="71"/>
      <c r="GGB186" s="71"/>
      <c r="GGC186" s="71"/>
      <c r="GGD186" s="71"/>
      <c r="GGE186" s="71"/>
      <c r="GGF186" s="72"/>
      <c r="GGG186" s="72"/>
      <c r="GGH186" s="72"/>
      <c r="GGI186" s="72"/>
      <c r="GGJ186" s="72"/>
      <c r="GGK186" s="72"/>
      <c r="GGL186" s="72"/>
      <c r="GGM186" s="72"/>
      <c r="GGN186" s="72"/>
      <c r="GGO186" s="71"/>
      <c r="GGP186" s="71"/>
      <c r="GGQ186" s="71"/>
      <c r="GGR186" s="71"/>
      <c r="GGS186" s="71"/>
      <c r="GGT186" s="71"/>
      <c r="GGU186" s="71"/>
      <c r="GGV186" s="72"/>
      <c r="GGW186" s="72"/>
      <c r="GGX186" s="72"/>
      <c r="GGY186" s="72"/>
      <c r="GGZ186" s="72"/>
      <c r="GHA186" s="72"/>
      <c r="GHB186" s="72"/>
      <c r="GHC186" s="72"/>
      <c r="GHD186" s="72"/>
      <c r="GHE186" s="71"/>
      <c r="GHF186" s="71"/>
      <c r="GHG186" s="71"/>
      <c r="GHH186" s="71"/>
      <c r="GHI186" s="71"/>
      <c r="GHJ186" s="71"/>
      <c r="GHK186" s="71"/>
      <c r="GHL186" s="72"/>
      <c r="GHM186" s="72"/>
      <c r="GHN186" s="72"/>
      <c r="GHO186" s="72"/>
      <c r="GHP186" s="72"/>
      <c r="GHQ186" s="72"/>
      <c r="GHR186" s="72"/>
      <c r="GHS186" s="72"/>
      <c r="GHT186" s="72"/>
      <c r="GHU186" s="71"/>
      <c r="GHV186" s="71"/>
      <c r="GHW186" s="71"/>
      <c r="GHX186" s="71"/>
      <c r="GHY186" s="71"/>
      <c r="GHZ186" s="71"/>
      <c r="GIA186" s="71"/>
      <c r="GIB186" s="72"/>
      <c r="GIC186" s="72"/>
      <c r="GID186" s="72"/>
      <c r="GIE186" s="72"/>
      <c r="GIF186" s="72"/>
      <c r="GIG186" s="72"/>
      <c r="GIH186" s="72"/>
      <c r="GII186" s="72"/>
      <c r="GIJ186" s="72"/>
      <c r="GIK186" s="71"/>
      <c r="GIL186" s="71"/>
      <c r="GIM186" s="71"/>
      <c r="GIN186" s="71"/>
      <c r="GIO186" s="71"/>
      <c r="GIP186" s="71"/>
      <c r="GIQ186" s="71"/>
      <c r="GIR186" s="72"/>
      <c r="GIS186" s="72"/>
      <c r="GIT186" s="72"/>
      <c r="GIU186" s="72"/>
      <c r="GIV186" s="72"/>
      <c r="GIW186" s="72"/>
      <c r="GIX186" s="72"/>
      <c r="GIY186" s="72"/>
      <c r="GIZ186" s="72"/>
      <c r="GJA186" s="71"/>
      <c r="GJB186" s="71"/>
      <c r="GJC186" s="71"/>
      <c r="GJD186" s="71"/>
      <c r="GJE186" s="71"/>
      <c r="GJF186" s="71"/>
      <c r="GJG186" s="71"/>
      <c r="GJH186" s="72"/>
      <c r="GJI186" s="72"/>
      <c r="GJJ186" s="72"/>
      <c r="GJK186" s="72"/>
      <c r="GJL186" s="72"/>
      <c r="GJM186" s="72"/>
      <c r="GJN186" s="72"/>
      <c r="GJO186" s="72"/>
      <c r="GJP186" s="72"/>
      <c r="GJQ186" s="71"/>
      <c r="GJR186" s="71"/>
      <c r="GJS186" s="71"/>
      <c r="GJT186" s="71"/>
      <c r="GJU186" s="71"/>
      <c r="GJV186" s="71"/>
      <c r="GJW186" s="71"/>
      <c r="GJX186" s="72"/>
      <c r="GJY186" s="72"/>
      <c r="GJZ186" s="72"/>
      <c r="GKA186" s="72"/>
      <c r="GKB186" s="72"/>
      <c r="GKC186" s="72"/>
      <c r="GKD186" s="72"/>
      <c r="GKE186" s="72"/>
      <c r="GKF186" s="72"/>
      <c r="GKG186" s="71"/>
      <c r="GKH186" s="71"/>
      <c r="GKI186" s="71"/>
      <c r="GKJ186" s="71"/>
      <c r="GKK186" s="71"/>
      <c r="GKL186" s="71"/>
      <c r="GKM186" s="71"/>
      <c r="GKN186" s="72"/>
      <c r="GKO186" s="72"/>
      <c r="GKP186" s="72"/>
      <c r="GKQ186" s="72"/>
      <c r="GKR186" s="72"/>
      <c r="GKS186" s="72"/>
      <c r="GKT186" s="72"/>
      <c r="GKU186" s="72"/>
      <c r="GKV186" s="72"/>
      <c r="GKW186" s="71"/>
      <c r="GKX186" s="71"/>
      <c r="GKY186" s="71"/>
      <c r="GKZ186" s="71"/>
      <c r="GLA186" s="71"/>
      <c r="GLB186" s="71"/>
      <c r="GLC186" s="71"/>
      <c r="GLD186" s="72"/>
      <c r="GLE186" s="72"/>
      <c r="GLF186" s="72"/>
      <c r="GLG186" s="72"/>
      <c r="GLH186" s="72"/>
      <c r="GLI186" s="72"/>
      <c r="GLJ186" s="72"/>
      <c r="GLK186" s="72"/>
      <c r="GLL186" s="72"/>
      <c r="GLM186" s="71"/>
      <c r="GLN186" s="71"/>
      <c r="GLO186" s="71"/>
      <c r="GLP186" s="71"/>
      <c r="GLQ186" s="71"/>
      <c r="GLR186" s="71"/>
      <c r="GLS186" s="71"/>
      <c r="GLT186" s="72"/>
      <c r="GLU186" s="72"/>
      <c r="GLV186" s="72"/>
      <c r="GLW186" s="72"/>
      <c r="GLX186" s="72"/>
      <c r="GLY186" s="72"/>
      <c r="GLZ186" s="72"/>
      <c r="GMA186" s="72"/>
      <c r="GMB186" s="72"/>
      <c r="GMC186" s="71"/>
      <c r="GMD186" s="71"/>
      <c r="GME186" s="71"/>
      <c r="GMF186" s="71"/>
      <c r="GMG186" s="71"/>
      <c r="GMH186" s="71"/>
      <c r="GMI186" s="71"/>
      <c r="GMJ186" s="72"/>
      <c r="GMK186" s="72"/>
      <c r="GML186" s="72"/>
      <c r="GMM186" s="72"/>
      <c r="GMN186" s="72"/>
      <c r="GMO186" s="72"/>
      <c r="GMP186" s="72"/>
      <c r="GMQ186" s="72"/>
      <c r="GMR186" s="72"/>
      <c r="GMS186" s="71"/>
      <c r="GMT186" s="71"/>
      <c r="GMU186" s="71"/>
      <c r="GMV186" s="71"/>
      <c r="GMW186" s="71"/>
      <c r="GMX186" s="71"/>
      <c r="GMY186" s="71"/>
      <c r="GMZ186" s="72"/>
      <c r="GNA186" s="72"/>
      <c r="GNB186" s="72"/>
      <c r="GNC186" s="72"/>
      <c r="GND186" s="72"/>
      <c r="GNE186" s="72"/>
      <c r="GNF186" s="72"/>
      <c r="GNG186" s="72"/>
      <c r="GNH186" s="72"/>
      <c r="GNI186" s="71"/>
      <c r="GNJ186" s="71"/>
      <c r="GNK186" s="71"/>
      <c r="GNL186" s="71"/>
      <c r="GNM186" s="71"/>
      <c r="GNN186" s="71"/>
      <c r="GNO186" s="71"/>
      <c r="GNP186" s="72"/>
      <c r="GNQ186" s="72"/>
      <c r="GNR186" s="72"/>
      <c r="GNS186" s="72"/>
      <c r="GNT186" s="72"/>
      <c r="GNU186" s="72"/>
      <c r="GNV186" s="72"/>
      <c r="GNW186" s="72"/>
      <c r="GNX186" s="72"/>
      <c r="GNY186" s="71"/>
      <c r="GNZ186" s="71"/>
      <c r="GOA186" s="71"/>
      <c r="GOB186" s="71"/>
      <c r="GOC186" s="71"/>
      <c r="GOD186" s="71"/>
      <c r="GOE186" s="71"/>
      <c r="GOF186" s="72"/>
      <c r="GOG186" s="72"/>
      <c r="GOH186" s="72"/>
      <c r="GOI186" s="72"/>
      <c r="GOJ186" s="72"/>
      <c r="GOK186" s="72"/>
      <c r="GOL186" s="72"/>
      <c r="GOM186" s="72"/>
      <c r="GON186" s="72"/>
      <c r="GOO186" s="71"/>
      <c r="GOP186" s="71"/>
      <c r="GOQ186" s="71"/>
      <c r="GOR186" s="71"/>
      <c r="GOS186" s="71"/>
      <c r="GOT186" s="71"/>
      <c r="GOU186" s="71"/>
      <c r="GOV186" s="72"/>
      <c r="GOW186" s="72"/>
      <c r="GOX186" s="72"/>
      <c r="GOY186" s="72"/>
      <c r="GOZ186" s="72"/>
      <c r="GPA186" s="72"/>
      <c r="GPB186" s="72"/>
      <c r="GPC186" s="72"/>
      <c r="GPD186" s="72"/>
      <c r="GPE186" s="71"/>
      <c r="GPF186" s="71"/>
      <c r="GPG186" s="71"/>
      <c r="GPH186" s="71"/>
      <c r="GPI186" s="71"/>
      <c r="GPJ186" s="71"/>
      <c r="GPK186" s="71"/>
      <c r="GPL186" s="72"/>
      <c r="GPM186" s="72"/>
      <c r="GPN186" s="72"/>
      <c r="GPO186" s="72"/>
      <c r="GPP186" s="72"/>
      <c r="GPQ186" s="72"/>
      <c r="GPR186" s="72"/>
      <c r="GPS186" s="72"/>
      <c r="GPT186" s="72"/>
      <c r="GPU186" s="71"/>
      <c r="GPV186" s="71"/>
      <c r="GPW186" s="71"/>
      <c r="GPX186" s="71"/>
      <c r="GPY186" s="71"/>
      <c r="GPZ186" s="71"/>
      <c r="GQA186" s="71"/>
      <c r="GQB186" s="72"/>
      <c r="GQC186" s="72"/>
      <c r="GQD186" s="72"/>
      <c r="GQE186" s="72"/>
      <c r="GQF186" s="72"/>
      <c r="GQG186" s="72"/>
      <c r="GQH186" s="72"/>
      <c r="GQI186" s="72"/>
      <c r="GQJ186" s="72"/>
      <c r="GQK186" s="71"/>
      <c r="GQL186" s="71"/>
      <c r="GQM186" s="71"/>
      <c r="GQN186" s="71"/>
      <c r="GQO186" s="71"/>
      <c r="GQP186" s="71"/>
      <c r="GQQ186" s="71"/>
      <c r="GQR186" s="72"/>
      <c r="GQS186" s="72"/>
      <c r="GQT186" s="72"/>
      <c r="GQU186" s="72"/>
      <c r="GQV186" s="72"/>
      <c r="GQW186" s="72"/>
      <c r="GQX186" s="72"/>
      <c r="GQY186" s="72"/>
      <c r="GQZ186" s="72"/>
      <c r="GRA186" s="71"/>
      <c r="GRB186" s="71"/>
      <c r="GRC186" s="71"/>
      <c r="GRD186" s="71"/>
      <c r="GRE186" s="71"/>
      <c r="GRF186" s="71"/>
      <c r="GRG186" s="71"/>
      <c r="GRH186" s="72"/>
      <c r="GRI186" s="72"/>
      <c r="GRJ186" s="72"/>
      <c r="GRK186" s="72"/>
      <c r="GRL186" s="72"/>
      <c r="GRM186" s="72"/>
      <c r="GRN186" s="72"/>
      <c r="GRO186" s="72"/>
      <c r="GRP186" s="72"/>
      <c r="GRQ186" s="71"/>
      <c r="GRR186" s="71"/>
      <c r="GRS186" s="71"/>
      <c r="GRT186" s="71"/>
      <c r="GRU186" s="71"/>
      <c r="GRV186" s="71"/>
      <c r="GRW186" s="71"/>
      <c r="GRX186" s="72"/>
      <c r="GRY186" s="72"/>
      <c r="GRZ186" s="72"/>
      <c r="GSA186" s="72"/>
      <c r="GSB186" s="72"/>
      <c r="GSC186" s="72"/>
      <c r="GSD186" s="72"/>
      <c r="GSE186" s="72"/>
      <c r="GSF186" s="72"/>
      <c r="GSG186" s="71"/>
      <c r="GSH186" s="71"/>
      <c r="GSI186" s="71"/>
      <c r="GSJ186" s="71"/>
      <c r="GSK186" s="71"/>
      <c r="GSL186" s="71"/>
      <c r="GSM186" s="71"/>
      <c r="GSN186" s="72"/>
      <c r="GSO186" s="72"/>
      <c r="GSP186" s="72"/>
      <c r="GSQ186" s="72"/>
      <c r="GSR186" s="72"/>
      <c r="GSS186" s="72"/>
      <c r="GST186" s="72"/>
      <c r="GSU186" s="72"/>
      <c r="GSV186" s="72"/>
      <c r="GSW186" s="71"/>
      <c r="GSX186" s="71"/>
      <c r="GSY186" s="71"/>
      <c r="GSZ186" s="71"/>
      <c r="GTA186" s="71"/>
      <c r="GTB186" s="71"/>
      <c r="GTC186" s="71"/>
      <c r="GTD186" s="72"/>
      <c r="GTE186" s="72"/>
      <c r="GTF186" s="72"/>
      <c r="GTG186" s="72"/>
      <c r="GTH186" s="72"/>
      <c r="GTI186" s="72"/>
      <c r="GTJ186" s="72"/>
      <c r="GTK186" s="72"/>
      <c r="GTL186" s="72"/>
      <c r="GTM186" s="71"/>
      <c r="GTN186" s="71"/>
      <c r="GTO186" s="71"/>
      <c r="GTP186" s="71"/>
      <c r="GTQ186" s="71"/>
      <c r="GTR186" s="71"/>
      <c r="GTS186" s="71"/>
      <c r="GTT186" s="72"/>
      <c r="GTU186" s="72"/>
      <c r="GTV186" s="72"/>
      <c r="GTW186" s="72"/>
      <c r="GTX186" s="72"/>
      <c r="GTY186" s="72"/>
      <c r="GTZ186" s="72"/>
      <c r="GUA186" s="72"/>
      <c r="GUB186" s="72"/>
      <c r="GUC186" s="71"/>
      <c r="GUD186" s="71"/>
      <c r="GUE186" s="71"/>
      <c r="GUF186" s="71"/>
      <c r="GUG186" s="71"/>
      <c r="GUH186" s="71"/>
      <c r="GUI186" s="71"/>
      <c r="GUJ186" s="72"/>
      <c r="GUK186" s="72"/>
      <c r="GUL186" s="72"/>
      <c r="GUM186" s="72"/>
      <c r="GUN186" s="72"/>
      <c r="GUO186" s="72"/>
      <c r="GUP186" s="72"/>
      <c r="GUQ186" s="72"/>
      <c r="GUR186" s="72"/>
      <c r="GUS186" s="71"/>
      <c r="GUT186" s="71"/>
      <c r="GUU186" s="71"/>
      <c r="GUV186" s="71"/>
      <c r="GUW186" s="71"/>
      <c r="GUX186" s="71"/>
      <c r="GUY186" s="71"/>
      <c r="GUZ186" s="72"/>
      <c r="GVA186" s="72"/>
      <c r="GVB186" s="72"/>
      <c r="GVC186" s="72"/>
      <c r="GVD186" s="72"/>
      <c r="GVE186" s="72"/>
      <c r="GVF186" s="72"/>
      <c r="GVG186" s="72"/>
      <c r="GVH186" s="72"/>
      <c r="GVI186" s="71"/>
      <c r="GVJ186" s="71"/>
      <c r="GVK186" s="71"/>
      <c r="GVL186" s="71"/>
      <c r="GVM186" s="71"/>
      <c r="GVN186" s="71"/>
      <c r="GVO186" s="71"/>
      <c r="GVP186" s="72"/>
      <c r="GVQ186" s="72"/>
      <c r="GVR186" s="72"/>
      <c r="GVS186" s="72"/>
      <c r="GVT186" s="72"/>
      <c r="GVU186" s="72"/>
      <c r="GVV186" s="72"/>
      <c r="GVW186" s="72"/>
      <c r="GVX186" s="72"/>
      <c r="GVY186" s="71"/>
      <c r="GVZ186" s="71"/>
      <c r="GWA186" s="71"/>
      <c r="GWB186" s="71"/>
      <c r="GWC186" s="71"/>
      <c r="GWD186" s="71"/>
      <c r="GWE186" s="71"/>
      <c r="GWF186" s="72"/>
      <c r="GWG186" s="72"/>
      <c r="GWH186" s="72"/>
      <c r="GWI186" s="72"/>
      <c r="GWJ186" s="72"/>
      <c r="GWK186" s="72"/>
      <c r="GWL186" s="72"/>
      <c r="GWM186" s="72"/>
      <c r="GWN186" s="72"/>
      <c r="GWO186" s="71"/>
      <c r="GWP186" s="71"/>
      <c r="GWQ186" s="71"/>
      <c r="GWR186" s="71"/>
      <c r="GWS186" s="71"/>
      <c r="GWT186" s="71"/>
      <c r="GWU186" s="71"/>
      <c r="GWV186" s="72"/>
      <c r="GWW186" s="72"/>
      <c r="GWX186" s="72"/>
      <c r="GWY186" s="72"/>
      <c r="GWZ186" s="72"/>
      <c r="GXA186" s="72"/>
      <c r="GXB186" s="72"/>
      <c r="GXC186" s="72"/>
      <c r="GXD186" s="72"/>
      <c r="GXE186" s="71"/>
      <c r="GXF186" s="71"/>
      <c r="GXG186" s="71"/>
      <c r="GXH186" s="71"/>
      <c r="GXI186" s="71"/>
      <c r="GXJ186" s="71"/>
      <c r="GXK186" s="71"/>
      <c r="GXL186" s="72"/>
      <c r="GXM186" s="72"/>
      <c r="GXN186" s="72"/>
      <c r="GXO186" s="72"/>
      <c r="GXP186" s="72"/>
      <c r="GXQ186" s="72"/>
      <c r="GXR186" s="72"/>
      <c r="GXS186" s="72"/>
      <c r="GXT186" s="72"/>
      <c r="GXU186" s="71"/>
      <c r="GXV186" s="71"/>
      <c r="GXW186" s="71"/>
      <c r="GXX186" s="71"/>
      <c r="GXY186" s="71"/>
      <c r="GXZ186" s="71"/>
      <c r="GYA186" s="71"/>
      <c r="GYB186" s="72"/>
      <c r="GYC186" s="72"/>
      <c r="GYD186" s="72"/>
      <c r="GYE186" s="72"/>
      <c r="GYF186" s="72"/>
      <c r="GYG186" s="72"/>
      <c r="GYH186" s="72"/>
      <c r="GYI186" s="72"/>
      <c r="GYJ186" s="72"/>
      <c r="GYK186" s="71"/>
      <c r="GYL186" s="71"/>
      <c r="GYM186" s="71"/>
      <c r="GYN186" s="71"/>
      <c r="GYO186" s="71"/>
      <c r="GYP186" s="71"/>
      <c r="GYQ186" s="71"/>
      <c r="GYR186" s="72"/>
      <c r="GYS186" s="72"/>
      <c r="GYT186" s="72"/>
      <c r="GYU186" s="72"/>
      <c r="GYV186" s="72"/>
      <c r="GYW186" s="72"/>
      <c r="GYX186" s="72"/>
      <c r="GYY186" s="72"/>
      <c r="GYZ186" s="72"/>
      <c r="GZA186" s="71"/>
      <c r="GZB186" s="71"/>
      <c r="GZC186" s="71"/>
      <c r="GZD186" s="71"/>
      <c r="GZE186" s="71"/>
      <c r="GZF186" s="71"/>
      <c r="GZG186" s="71"/>
      <c r="GZH186" s="72"/>
      <c r="GZI186" s="72"/>
      <c r="GZJ186" s="72"/>
      <c r="GZK186" s="72"/>
      <c r="GZL186" s="72"/>
      <c r="GZM186" s="72"/>
      <c r="GZN186" s="72"/>
      <c r="GZO186" s="72"/>
      <c r="GZP186" s="72"/>
      <c r="GZQ186" s="71"/>
      <c r="GZR186" s="71"/>
      <c r="GZS186" s="71"/>
      <c r="GZT186" s="71"/>
      <c r="GZU186" s="71"/>
      <c r="GZV186" s="71"/>
      <c r="GZW186" s="71"/>
      <c r="GZX186" s="72"/>
      <c r="GZY186" s="72"/>
      <c r="GZZ186" s="72"/>
      <c r="HAA186" s="72"/>
      <c r="HAB186" s="72"/>
      <c r="HAC186" s="72"/>
      <c r="HAD186" s="72"/>
      <c r="HAE186" s="72"/>
      <c r="HAF186" s="72"/>
      <c r="HAG186" s="71"/>
      <c r="HAH186" s="71"/>
      <c r="HAI186" s="71"/>
      <c r="HAJ186" s="71"/>
      <c r="HAK186" s="71"/>
      <c r="HAL186" s="71"/>
      <c r="HAM186" s="71"/>
      <c r="HAN186" s="72"/>
      <c r="HAO186" s="72"/>
      <c r="HAP186" s="72"/>
      <c r="HAQ186" s="72"/>
      <c r="HAR186" s="72"/>
      <c r="HAS186" s="72"/>
      <c r="HAT186" s="72"/>
      <c r="HAU186" s="72"/>
      <c r="HAV186" s="72"/>
      <c r="HAW186" s="71"/>
      <c r="HAX186" s="71"/>
      <c r="HAY186" s="71"/>
      <c r="HAZ186" s="71"/>
      <c r="HBA186" s="71"/>
      <c r="HBB186" s="71"/>
      <c r="HBC186" s="71"/>
      <c r="HBD186" s="72"/>
      <c r="HBE186" s="72"/>
      <c r="HBF186" s="72"/>
      <c r="HBG186" s="72"/>
      <c r="HBH186" s="72"/>
      <c r="HBI186" s="72"/>
      <c r="HBJ186" s="72"/>
      <c r="HBK186" s="72"/>
      <c r="HBL186" s="72"/>
      <c r="HBM186" s="71"/>
      <c r="HBN186" s="71"/>
      <c r="HBO186" s="71"/>
      <c r="HBP186" s="71"/>
      <c r="HBQ186" s="71"/>
      <c r="HBR186" s="71"/>
      <c r="HBS186" s="71"/>
      <c r="HBT186" s="72"/>
      <c r="HBU186" s="72"/>
      <c r="HBV186" s="72"/>
      <c r="HBW186" s="72"/>
      <c r="HBX186" s="72"/>
      <c r="HBY186" s="72"/>
      <c r="HBZ186" s="72"/>
      <c r="HCA186" s="72"/>
      <c r="HCB186" s="72"/>
      <c r="HCC186" s="71"/>
      <c r="HCD186" s="71"/>
      <c r="HCE186" s="71"/>
      <c r="HCF186" s="71"/>
      <c r="HCG186" s="71"/>
      <c r="HCH186" s="71"/>
      <c r="HCI186" s="71"/>
      <c r="HCJ186" s="72"/>
      <c r="HCK186" s="72"/>
      <c r="HCL186" s="72"/>
      <c r="HCM186" s="72"/>
      <c r="HCN186" s="72"/>
      <c r="HCO186" s="72"/>
      <c r="HCP186" s="72"/>
      <c r="HCQ186" s="72"/>
      <c r="HCR186" s="72"/>
      <c r="HCS186" s="71"/>
      <c r="HCT186" s="71"/>
      <c r="HCU186" s="71"/>
      <c r="HCV186" s="71"/>
      <c r="HCW186" s="71"/>
      <c r="HCX186" s="71"/>
      <c r="HCY186" s="71"/>
      <c r="HCZ186" s="72"/>
      <c r="HDA186" s="72"/>
      <c r="HDB186" s="72"/>
      <c r="HDC186" s="72"/>
      <c r="HDD186" s="72"/>
      <c r="HDE186" s="72"/>
      <c r="HDF186" s="72"/>
      <c r="HDG186" s="72"/>
      <c r="HDH186" s="72"/>
      <c r="HDI186" s="71"/>
      <c r="HDJ186" s="71"/>
      <c r="HDK186" s="71"/>
      <c r="HDL186" s="71"/>
      <c r="HDM186" s="71"/>
      <c r="HDN186" s="71"/>
      <c r="HDO186" s="71"/>
      <c r="HDP186" s="72"/>
      <c r="HDQ186" s="72"/>
      <c r="HDR186" s="72"/>
      <c r="HDS186" s="72"/>
      <c r="HDT186" s="72"/>
      <c r="HDU186" s="72"/>
      <c r="HDV186" s="72"/>
      <c r="HDW186" s="72"/>
      <c r="HDX186" s="72"/>
      <c r="HDY186" s="71"/>
      <c r="HDZ186" s="71"/>
      <c r="HEA186" s="71"/>
      <c r="HEB186" s="71"/>
      <c r="HEC186" s="71"/>
      <c r="HED186" s="71"/>
      <c r="HEE186" s="71"/>
      <c r="HEF186" s="72"/>
      <c r="HEG186" s="72"/>
      <c r="HEH186" s="72"/>
      <c r="HEI186" s="72"/>
      <c r="HEJ186" s="72"/>
      <c r="HEK186" s="72"/>
      <c r="HEL186" s="72"/>
      <c r="HEM186" s="72"/>
      <c r="HEN186" s="72"/>
      <c r="HEO186" s="71"/>
      <c r="HEP186" s="71"/>
      <c r="HEQ186" s="71"/>
      <c r="HER186" s="71"/>
      <c r="HES186" s="71"/>
      <c r="HET186" s="71"/>
      <c r="HEU186" s="71"/>
      <c r="HEV186" s="72"/>
      <c r="HEW186" s="72"/>
      <c r="HEX186" s="72"/>
      <c r="HEY186" s="72"/>
      <c r="HEZ186" s="72"/>
      <c r="HFA186" s="72"/>
      <c r="HFB186" s="72"/>
      <c r="HFC186" s="72"/>
      <c r="HFD186" s="72"/>
      <c r="HFE186" s="71"/>
      <c r="HFF186" s="71"/>
      <c r="HFG186" s="71"/>
      <c r="HFH186" s="71"/>
      <c r="HFI186" s="71"/>
      <c r="HFJ186" s="71"/>
      <c r="HFK186" s="71"/>
      <c r="HFL186" s="72"/>
      <c r="HFM186" s="72"/>
      <c r="HFN186" s="72"/>
      <c r="HFO186" s="72"/>
      <c r="HFP186" s="72"/>
      <c r="HFQ186" s="72"/>
      <c r="HFR186" s="72"/>
      <c r="HFS186" s="72"/>
      <c r="HFT186" s="72"/>
      <c r="HFU186" s="71"/>
      <c r="HFV186" s="71"/>
      <c r="HFW186" s="71"/>
      <c r="HFX186" s="71"/>
      <c r="HFY186" s="71"/>
      <c r="HFZ186" s="71"/>
      <c r="HGA186" s="71"/>
      <c r="HGB186" s="72"/>
      <c r="HGC186" s="72"/>
      <c r="HGD186" s="72"/>
      <c r="HGE186" s="72"/>
      <c r="HGF186" s="72"/>
      <c r="HGG186" s="72"/>
      <c r="HGH186" s="72"/>
      <c r="HGI186" s="72"/>
      <c r="HGJ186" s="72"/>
      <c r="HGK186" s="71"/>
      <c r="HGL186" s="71"/>
      <c r="HGM186" s="71"/>
      <c r="HGN186" s="71"/>
      <c r="HGO186" s="71"/>
      <c r="HGP186" s="71"/>
      <c r="HGQ186" s="71"/>
      <c r="HGR186" s="72"/>
      <c r="HGS186" s="72"/>
      <c r="HGT186" s="72"/>
      <c r="HGU186" s="72"/>
      <c r="HGV186" s="72"/>
      <c r="HGW186" s="72"/>
      <c r="HGX186" s="72"/>
      <c r="HGY186" s="72"/>
      <c r="HGZ186" s="72"/>
      <c r="HHA186" s="71"/>
      <c r="HHB186" s="71"/>
      <c r="HHC186" s="71"/>
      <c r="HHD186" s="71"/>
      <c r="HHE186" s="71"/>
      <c r="HHF186" s="71"/>
      <c r="HHG186" s="71"/>
      <c r="HHH186" s="72"/>
      <c r="HHI186" s="72"/>
      <c r="HHJ186" s="72"/>
      <c r="HHK186" s="72"/>
      <c r="HHL186" s="72"/>
      <c r="HHM186" s="72"/>
      <c r="HHN186" s="72"/>
      <c r="HHO186" s="72"/>
      <c r="HHP186" s="72"/>
      <c r="HHQ186" s="71"/>
      <c r="HHR186" s="71"/>
      <c r="HHS186" s="71"/>
      <c r="HHT186" s="71"/>
      <c r="HHU186" s="71"/>
      <c r="HHV186" s="71"/>
      <c r="HHW186" s="71"/>
      <c r="HHX186" s="72"/>
      <c r="HHY186" s="72"/>
      <c r="HHZ186" s="72"/>
      <c r="HIA186" s="72"/>
      <c r="HIB186" s="72"/>
      <c r="HIC186" s="72"/>
      <c r="HID186" s="72"/>
      <c r="HIE186" s="72"/>
      <c r="HIF186" s="72"/>
      <c r="HIG186" s="71"/>
      <c r="HIH186" s="71"/>
      <c r="HII186" s="71"/>
      <c r="HIJ186" s="71"/>
      <c r="HIK186" s="71"/>
      <c r="HIL186" s="71"/>
      <c r="HIM186" s="71"/>
      <c r="HIN186" s="72"/>
      <c r="HIO186" s="72"/>
      <c r="HIP186" s="72"/>
      <c r="HIQ186" s="72"/>
      <c r="HIR186" s="72"/>
      <c r="HIS186" s="72"/>
      <c r="HIT186" s="72"/>
      <c r="HIU186" s="72"/>
      <c r="HIV186" s="72"/>
      <c r="HIW186" s="71"/>
      <c r="HIX186" s="71"/>
      <c r="HIY186" s="71"/>
      <c r="HIZ186" s="71"/>
      <c r="HJA186" s="71"/>
      <c r="HJB186" s="71"/>
      <c r="HJC186" s="71"/>
      <c r="HJD186" s="72"/>
      <c r="HJE186" s="72"/>
      <c r="HJF186" s="72"/>
      <c r="HJG186" s="72"/>
      <c r="HJH186" s="72"/>
      <c r="HJI186" s="72"/>
      <c r="HJJ186" s="72"/>
      <c r="HJK186" s="72"/>
      <c r="HJL186" s="72"/>
      <c r="HJM186" s="71"/>
      <c r="HJN186" s="71"/>
      <c r="HJO186" s="71"/>
      <c r="HJP186" s="71"/>
      <c r="HJQ186" s="71"/>
      <c r="HJR186" s="71"/>
      <c r="HJS186" s="71"/>
      <c r="HJT186" s="72"/>
      <c r="HJU186" s="72"/>
      <c r="HJV186" s="72"/>
      <c r="HJW186" s="72"/>
      <c r="HJX186" s="72"/>
      <c r="HJY186" s="72"/>
      <c r="HJZ186" s="72"/>
      <c r="HKA186" s="72"/>
      <c r="HKB186" s="72"/>
      <c r="HKC186" s="71"/>
      <c r="HKD186" s="71"/>
      <c r="HKE186" s="71"/>
      <c r="HKF186" s="71"/>
      <c r="HKG186" s="71"/>
      <c r="HKH186" s="71"/>
      <c r="HKI186" s="71"/>
      <c r="HKJ186" s="72"/>
      <c r="HKK186" s="72"/>
      <c r="HKL186" s="72"/>
      <c r="HKM186" s="72"/>
      <c r="HKN186" s="72"/>
      <c r="HKO186" s="72"/>
      <c r="HKP186" s="72"/>
      <c r="HKQ186" s="72"/>
      <c r="HKR186" s="72"/>
      <c r="HKS186" s="71"/>
      <c r="HKT186" s="71"/>
      <c r="HKU186" s="71"/>
      <c r="HKV186" s="71"/>
      <c r="HKW186" s="71"/>
      <c r="HKX186" s="71"/>
      <c r="HKY186" s="71"/>
      <c r="HKZ186" s="72"/>
      <c r="HLA186" s="72"/>
      <c r="HLB186" s="72"/>
      <c r="HLC186" s="72"/>
      <c r="HLD186" s="72"/>
      <c r="HLE186" s="72"/>
      <c r="HLF186" s="72"/>
      <c r="HLG186" s="72"/>
      <c r="HLH186" s="72"/>
      <c r="HLI186" s="71"/>
      <c r="HLJ186" s="71"/>
      <c r="HLK186" s="71"/>
      <c r="HLL186" s="71"/>
      <c r="HLM186" s="71"/>
      <c r="HLN186" s="71"/>
      <c r="HLO186" s="71"/>
      <c r="HLP186" s="72"/>
      <c r="HLQ186" s="72"/>
      <c r="HLR186" s="72"/>
      <c r="HLS186" s="72"/>
      <c r="HLT186" s="72"/>
      <c r="HLU186" s="72"/>
      <c r="HLV186" s="72"/>
      <c r="HLW186" s="72"/>
      <c r="HLX186" s="72"/>
      <c r="HLY186" s="71"/>
      <c r="HLZ186" s="71"/>
      <c r="HMA186" s="71"/>
      <c r="HMB186" s="71"/>
      <c r="HMC186" s="71"/>
      <c r="HMD186" s="71"/>
      <c r="HME186" s="71"/>
      <c r="HMF186" s="72"/>
      <c r="HMG186" s="72"/>
      <c r="HMH186" s="72"/>
      <c r="HMI186" s="72"/>
      <c r="HMJ186" s="72"/>
      <c r="HMK186" s="72"/>
      <c r="HML186" s="72"/>
      <c r="HMM186" s="72"/>
      <c r="HMN186" s="72"/>
      <c r="HMO186" s="71"/>
      <c r="HMP186" s="71"/>
      <c r="HMQ186" s="71"/>
      <c r="HMR186" s="71"/>
      <c r="HMS186" s="71"/>
      <c r="HMT186" s="71"/>
      <c r="HMU186" s="71"/>
      <c r="HMV186" s="72"/>
      <c r="HMW186" s="72"/>
      <c r="HMX186" s="72"/>
      <c r="HMY186" s="72"/>
      <c r="HMZ186" s="72"/>
      <c r="HNA186" s="72"/>
      <c r="HNB186" s="72"/>
      <c r="HNC186" s="72"/>
      <c r="HND186" s="72"/>
      <c r="HNE186" s="71"/>
      <c r="HNF186" s="71"/>
      <c r="HNG186" s="71"/>
      <c r="HNH186" s="71"/>
      <c r="HNI186" s="71"/>
      <c r="HNJ186" s="71"/>
      <c r="HNK186" s="71"/>
      <c r="HNL186" s="72"/>
      <c r="HNM186" s="72"/>
      <c r="HNN186" s="72"/>
      <c r="HNO186" s="72"/>
      <c r="HNP186" s="72"/>
      <c r="HNQ186" s="72"/>
      <c r="HNR186" s="72"/>
      <c r="HNS186" s="72"/>
      <c r="HNT186" s="72"/>
      <c r="HNU186" s="71"/>
      <c r="HNV186" s="71"/>
      <c r="HNW186" s="71"/>
      <c r="HNX186" s="71"/>
      <c r="HNY186" s="71"/>
      <c r="HNZ186" s="71"/>
      <c r="HOA186" s="71"/>
      <c r="HOB186" s="72"/>
      <c r="HOC186" s="72"/>
      <c r="HOD186" s="72"/>
      <c r="HOE186" s="72"/>
      <c r="HOF186" s="72"/>
      <c r="HOG186" s="72"/>
      <c r="HOH186" s="72"/>
      <c r="HOI186" s="72"/>
      <c r="HOJ186" s="72"/>
      <c r="HOK186" s="71"/>
      <c r="HOL186" s="71"/>
      <c r="HOM186" s="71"/>
      <c r="HON186" s="71"/>
      <c r="HOO186" s="71"/>
      <c r="HOP186" s="71"/>
      <c r="HOQ186" s="71"/>
      <c r="HOR186" s="72"/>
      <c r="HOS186" s="72"/>
      <c r="HOT186" s="72"/>
      <c r="HOU186" s="72"/>
      <c r="HOV186" s="72"/>
      <c r="HOW186" s="72"/>
      <c r="HOX186" s="72"/>
      <c r="HOY186" s="72"/>
      <c r="HOZ186" s="72"/>
      <c r="HPA186" s="71"/>
      <c r="HPB186" s="71"/>
      <c r="HPC186" s="71"/>
      <c r="HPD186" s="71"/>
      <c r="HPE186" s="71"/>
      <c r="HPF186" s="71"/>
      <c r="HPG186" s="71"/>
      <c r="HPH186" s="72"/>
      <c r="HPI186" s="72"/>
      <c r="HPJ186" s="72"/>
      <c r="HPK186" s="72"/>
      <c r="HPL186" s="72"/>
      <c r="HPM186" s="72"/>
      <c r="HPN186" s="72"/>
      <c r="HPO186" s="72"/>
      <c r="HPP186" s="72"/>
      <c r="HPQ186" s="71"/>
      <c r="HPR186" s="71"/>
      <c r="HPS186" s="71"/>
      <c r="HPT186" s="71"/>
      <c r="HPU186" s="71"/>
      <c r="HPV186" s="71"/>
      <c r="HPW186" s="71"/>
      <c r="HPX186" s="72"/>
      <c r="HPY186" s="72"/>
      <c r="HPZ186" s="72"/>
      <c r="HQA186" s="72"/>
      <c r="HQB186" s="72"/>
      <c r="HQC186" s="72"/>
      <c r="HQD186" s="72"/>
      <c r="HQE186" s="72"/>
      <c r="HQF186" s="72"/>
      <c r="HQG186" s="71"/>
      <c r="HQH186" s="71"/>
      <c r="HQI186" s="71"/>
      <c r="HQJ186" s="71"/>
      <c r="HQK186" s="71"/>
      <c r="HQL186" s="71"/>
      <c r="HQM186" s="71"/>
      <c r="HQN186" s="72"/>
      <c r="HQO186" s="72"/>
      <c r="HQP186" s="72"/>
      <c r="HQQ186" s="72"/>
      <c r="HQR186" s="72"/>
      <c r="HQS186" s="72"/>
      <c r="HQT186" s="72"/>
      <c r="HQU186" s="72"/>
      <c r="HQV186" s="72"/>
      <c r="HQW186" s="71"/>
      <c r="HQX186" s="71"/>
      <c r="HQY186" s="71"/>
      <c r="HQZ186" s="71"/>
      <c r="HRA186" s="71"/>
      <c r="HRB186" s="71"/>
      <c r="HRC186" s="71"/>
      <c r="HRD186" s="72"/>
      <c r="HRE186" s="72"/>
      <c r="HRF186" s="72"/>
      <c r="HRG186" s="72"/>
      <c r="HRH186" s="72"/>
      <c r="HRI186" s="72"/>
      <c r="HRJ186" s="72"/>
      <c r="HRK186" s="72"/>
      <c r="HRL186" s="72"/>
      <c r="HRM186" s="71"/>
      <c r="HRN186" s="71"/>
      <c r="HRO186" s="71"/>
      <c r="HRP186" s="71"/>
      <c r="HRQ186" s="71"/>
      <c r="HRR186" s="71"/>
      <c r="HRS186" s="71"/>
      <c r="HRT186" s="72"/>
      <c r="HRU186" s="72"/>
      <c r="HRV186" s="72"/>
      <c r="HRW186" s="72"/>
      <c r="HRX186" s="72"/>
      <c r="HRY186" s="72"/>
      <c r="HRZ186" s="72"/>
      <c r="HSA186" s="72"/>
      <c r="HSB186" s="72"/>
      <c r="HSC186" s="71"/>
      <c r="HSD186" s="71"/>
      <c r="HSE186" s="71"/>
      <c r="HSF186" s="71"/>
      <c r="HSG186" s="71"/>
      <c r="HSH186" s="71"/>
      <c r="HSI186" s="71"/>
      <c r="HSJ186" s="72"/>
      <c r="HSK186" s="72"/>
      <c r="HSL186" s="72"/>
      <c r="HSM186" s="72"/>
      <c r="HSN186" s="72"/>
      <c r="HSO186" s="72"/>
      <c r="HSP186" s="72"/>
      <c r="HSQ186" s="72"/>
      <c r="HSR186" s="72"/>
      <c r="HSS186" s="71"/>
      <c r="HST186" s="71"/>
      <c r="HSU186" s="71"/>
      <c r="HSV186" s="71"/>
      <c r="HSW186" s="71"/>
      <c r="HSX186" s="71"/>
      <c r="HSY186" s="71"/>
      <c r="HSZ186" s="72"/>
      <c r="HTA186" s="72"/>
      <c r="HTB186" s="72"/>
      <c r="HTC186" s="72"/>
      <c r="HTD186" s="72"/>
      <c r="HTE186" s="72"/>
      <c r="HTF186" s="72"/>
      <c r="HTG186" s="72"/>
      <c r="HTH186" s="72"/>
      <c r="HTI186" s="71"/>
      <c r="HTJ186" s="71"/>
      <c r="HTK186" s="71"/>
      <c r="HTL186" s="71"/>
      <c r="HTM186" s="71"/>
      <c r="HTN186" s="71"/>
      <c r="HTO186" s="71"/>
      <c r="HTP186" s="72"/>
      <c r="HTQ186" s="72"/>
      <c r="HTR186" s="72"/>
      <c r="HTS186" s="72"/>
      <c r="HTT186" s="72"/>
      <c r="HTU186" s="72"/>
      <c r="HTV186" s="72"/>
      <c r="HTW186" s="72"/>
      <c r="HTX186" s="72"/>
      <c r="HTY186" s="71"/>
      <c r="HTZ186" s="71"/>
      <c r="HUA186" s="71"/>
      <c r="HUB186" s="71"/>
      <c r="HUC186" s="71"/>
      <c r="HUD186" s="71"/>
      <c r="HUE186" s="71"/>
      <c r="HUF186" s="72"/>
      <c r="HUG186" s="72"/>
      <c r="HUH186" s="72"/>
      <c r="HUI186" s="72"/>
      <c r="HUJ186" s="72"/>
      <c r="HUK186" s="72"/>
      <c r="HUL186" s="72"/>
      <c r="HUM186" s="72"/>
      <c r="HUN186" s="72"/>
      <c r="HUO186" s="71"/>
      <c r="HUP186" s="71"/>
      <c r="HUQ186" s="71"/>
      <c r="HUR186" s="71"/>
      <c r="HUS186" s="71"/>
      <c r="HUT186" s="71"/>
      <c r="HUU186" s="71"/>
      <c r="HUV186" s="72"/>
      <c r="HUW186" s="72"/>
      <c r="HUX186" s="72"/>
      <c r="HUY186" s="72"/>
      <c r="HUZ186" s="72"/>
      <c r="HVA186" s="72"/>
      <c r="HVB186" s="72"/>
      <c r="HVC186" s="72"/>
      <c r="HVD186" s="72"/>
      <c r="HVE186" s="71"/>
      <c r="HVF186" s="71"/>
      <c r="HVG186" s="71"/>
      <c r="HVH186" s="71"/>
      <c r="HVI186" s="71"/>
      <c r="HVJ186" s="71"/>
      <c r="HVK186" s="71"/>
      <c r="HVL186" s="72"/>
      <c r="HVM186" s="72"/>
      <c r="HVN186" s="72"/>
      <c r="HVO186" s="72"/>
      <c r="HVP186" s="72"/>
      <c r="HVQ186" s="72"/>
      <c r="HVR186" s="72"/>
      <c r="HVS186" s="72"/>
      <c r="HVT186" s="72"/>
      <c r="HVU186" s="71"/>
      <c r="HVV186" s="71"/>
      <c r="HVW186" s="71"/>
      <c r="HVX186" s="71"/>
      <c r="HVY186" s="71"/>
      <c r="HVZ186" s="71"/>
      <c r="HWA186" s="71"/>
      <c r="HWB186" s="72"/>
      <c r="HWC186" s="72"/>
      <c r="HWD186" s="72"/>
      <c r="HWE186" s="72"/>
      <c r="HWF186" s="72"/>
      <c r="HWG186" s="72"/>
      <c r="HWH186" s="72"/>
      <c r="HWI186" s="72"/>
      <c r="HWJ186" s="72"/>
      <c r="HWK186" s="71"/>
      <c r="HWL186" s="71"/>
      <c r="HWM186" s="71"/>
      <c r="HWN186" s="71"/>
      <c r="HWO186" s="71"/>
      <c r="HWP186" s="71"/>
      <c r="HWQ186" s="71"/>
      <c r="HWR186" s="72"/>
      <c r="HWS186" s="72"/>
      <c r="HWT186" s="72"/>
      <c r="HWU186" s="72"/>
      <c r="HWV186" s="72"/>
      <c r="HWW186" s="72"/>
      <c r="HWX186" s="72"/>
      <c r="HWY186" s="72"/>
      <c r="HWZ186" s="72"/>
      <c r="HXA186" s="71"/>
      <c r="HXB186" s="71"/>
      <c r="HXC186" s="71"/>
      <c r="HXD186" s="71"/>
      <c r="HXE186" s="71"/>
      <c r="HXF186" s="71"/>
      <c r="HXG186" s="71"/>
      <c r="HXH186" s="72"/>
      <c r="HXI186" s="72"/>
      <c r="HXJ186" s="72"/>
      <c r="HXK186" s="72"/>
      <c r="HXL186" s="72"/>
      <c r="HXM186" s="72"/>
      <c r="HXN186" s="72"/>
      <c r="HXO186" s="72"/>
      <c r="HXP186" s="72"/>
      <c r="HXQ186" s="71"/>
      <c r="HXR186" s="71"/>
      <c r="HXS186" s="71"/>
      <c r="HXT186" s="71"/>
      <c r="HXU186" s="71"/>
      <c r="HXV186" s="71"/>
      <c r="HXW186" s="71"/>
      <c r="HXX186" s="72"/>
      <c r="HXY186" s="72"/>
      <c r="HXZ186" s="72"/>
      <c r="HYA186" s="72"/>
      <c r="HYB186" s="72"/>
      <c r="HYC186" s="72"/>
      <c r="HYD186" s="72"/>
      <c r="HYE186" s="72"/>
      <c r="HYF186" s="72"/>
      <c r="HYG186" s="71"/>
      <c r="HYH186" s="71"/>
      <c r="HYI186" s="71"/>
      <c r="HYJ186" s="71"/>
      <c r="HYK186" s="71"/>
      <c r="HYL186" s="71"/>
      <c r="HYM186" s="71"/>
      <c r="HYN186" s="72"/>
      <c r="HYO186" s="72"/>
      <c r="HYP186" s="72"/>
      <c r="HYQ186" s="72"/>
      <c r="HYR186" s="72"/>
      <c r="HYS186" s="72"/>
      <c r="HYT186" s="72"/>
      <c r="HYU186" s="72"/>
      <c r="HYV186" s="72"/>
      <c r="HYW186" s="71"/>
      <c r="HYX186" s="71"/>
      <c r="HYY186" s="71"/>
      <c r="HYZ186" s="71"/>
      <c r="HZA186" s="71"/>
      <c r="HZB186" s="71"/>
      <c r="HZC186" s="71"/>
      <c r="HZD186" s="72"/>
      <c r="HZE186" s="72"/>
      <c r="HZF186" s="72"/>
      <c r="HZG186" s="72"/>
      <c r="HZH186" s="72"/>
      <c r="HZI186" s="72"/>
      <c r="HZJ186" s="72"/>
      <c r="HZK186" s="72"/>
      <c r="HZL186" s="72"/>
      <c r="HZM186" s="71"/>
      <c r="HZN186" s="71"/>
      <c r="HZO186" s="71"/>
      <c r="HZP186" s="71"/>
      <c r="HZQ186" s="71"/>
      <c r="HZR186" s="71"/>
      <c r="HZS186" s="71"/>
      <c r="HZT186" s="72"/>
      <c r="HZU186" s="72"/>
      <c r="HZV186" s="72"/>
      <c r="HZW186" s="72"/>
      <c r="HZX186" s="72"/>
      <c r="HZY186" s="72"/>
      <c r="HZZ186" s="72"/>
      <c r="IAA186" s="72"/>
      <c r="IAB186" s="72"/>
      <c r="IAC186" s="71"/>
      <c r="IAD186" s="71"/>
      <c r="IAE186" s="71"/>
      <c r="IAF186" s="71"/>
      <c r="IAG186" s="71"/>
      <c r="IAH186" s="71"/>
      <c r="IAI186" s="71"/>
      <c r="IAJ186" s="72"/>
      <c r="IAK186" s="72"/>
      <c r="IAL186" s="72"/>
      <c r="IAM186" s="72"/>
      <c r="IAN186" s="72"/>
      <c r="IAO186" s="72"/>
      <c r="IAP186" s="72"/>
      <c r="IAQ186" s="72"/>
      <c r="IAR186" s="72"/>
      <c r="IAS186" s="71"/>
      <c r="IAT186" s="71"/>
      <c r="IAU186" s="71"/>
      <c r="IAV186" s="71"/>
      <c r="IAW186" s="71"/>
      <c r="IAX186" s="71"/>
      <c r="IAY186" s="71"/>
      <c r="IAZ186" s="72"/>
      <c r="IBA186" s="72"/>
      <c r="IBB186" s="72"/>
      <c r="IBC186" s="72"/>
      <c r="IBD186" s="72"/>
      <c r="IBE186" s="72"/>
      <c r="IBF186" s="72"/>
      <c r="IBG186" s="72"/>
      <c r="IBH186" s="72"/>
      <c r="IBI186" s="71"/>
      <c r="IBJ186" s="71"/>
      <c r="IBK186" s="71"/>
      <c r="IBL186" s="71"/>
      <c r="IBM186" s="71"/>
      <c r="IBN186" s="71"/>
      <c r="IBO186" s="71"/>
      <c r="IBP186" s="72"/>
      <c r="IBQ186" s="72"/>
      <c r="IBR186" s="72"/>
      <c r="IBS186" s="72"/>
      <c r="IBT186" s="72"/>
      <c r="IBU186" s="72"/>
      <c r="IBV186" s="72"/>
      <c r="IBW186" s="72"/>
      <c r="IBX186" s="72"/>
      <c r="IBY186" s="71"/>
      <c r="IBZ186" s="71"/>
      <c r="ICA186" s="71"/>
      <c r="ICB186" s="71"/>
      <c r="ICC186" s="71"/>
      <c r="ICD186" s="71"/>
      <c r="ICE186" s="71"/>
      <c r="ICF186" s="72"/>
      <c r="ICG186" s="72"/>
      <c r="ICH186" s="72"/>
      <c r="ICI186" s="72"/>
      <c r="ICJ186" s="72"/>
      <c r="ICK186" s="72"/>
      <c r="ICL186" s="72"/>
      <c r="ICM186" s="72"/>
      <c r="ICN186" s="72"/>
      <c r="ICO186" s="71"/>
      <c r="ICP186" s="71"/>
      <c r="ICQ186" s="71"/>
      <c r="ICR186" s="71"/>
      <c r="ICS186" s="71"/>
      <c r="ICT186" s="71"/>
      <c r="ICU186" s="71"/>
      <c r="ICV186" s="72"/>
      <c r="ICW186" s="72"/>
      <c r="ICX186" s="72"/>
      <c r="ICY186" s="72"/>
      <c r="ICZ186" s="72"/>
      <c r="IDA186" s="72"/>
      <c r="IDB186" s="72"/>
      <c r="IDC186" s="72"/>
      <c r="IDD186" s="72"/>
      <c r="IDE186" s="71"/>
      <c r="IDF186" s="71"/>
      <c r="IDG186" s="71"/>
      <c r="IDH186" s="71"/>
      <c r="IDI186" s="71"/>
      <c r="IDJ186" s="71"/>
      <c r="IDK186" s="71"/>
      <c r="IDL186" s="72"/>
      <c r="IDM186" s="72"/>
      <c r="IDN186" s="72"/>
      <c r="IDO186" s="72"/>
      <c r="IDP186" s="72"/>
      <c r="IDQ186" s="72"/>
      <c r="IDR186" s="72"/>
      <c r="IDS186" s="72"/>
      <c r="IDT186" s="72"/>
      <c r="IDU186" s="71"/>
      <c r="IDV186" s="71"/>
      <c r="IDW186" s="71"/>
      <c r="IDX186" s="71"/>
      <c r="IDY186" s="71"/>
      <c r="IDZ186" s="71"/>
      <c r="IEA186" s="71"/>
      <c r="IEB186" s="72"/>
      <c r="IEC186" s="72"/>
      <c r="IED186" s="72"/>
      <c r="IEE186" s="72"/>
      <c r="IEF186" s="72"/>
      <c r="IEG186" s="72"/>
      <c r="IEH186" s="72"/>
      <c r="IEI186" s="72"/>
      <c r="IEJ186" s="72"/>
      <c r="IEK186" s="71"/>
      <c r="IEL186" s="71"/>
      <c r="IEM186" s="71"/>
      <c r="IEN186" s="71"/>
      <c r="IEO186" s="71"/>
      <c r="IEP186" s="71"/>
      <c r="IEQ186" s="71"/>
      <c r="IER186" s="72"/>
      <c r="IES186" s="72"/>
      <c r="IET186" s="72"/>
      <c r="IEU186" s="72"/>
      <c r="IEV186" s="72"/>
      <c r="IEW186" s="72"/>
      <c r="IEX186" s="72"/>
      <c r="IEY186" s="72"/>
      <c r="IEZ186" s="72"/>
      <c r="IFA186" s="71"/>
      <c r="IFB186" s="71"/>
      <c r="IFC186" s="71"/>
      <c r="IFD186" s="71"/>
      <c r="IFE186" s="71"/>
      <c r="IFF186" s="71"/>
      <c r="IFG186" s="71"/>
      <c r="IFH186" s="72"/>
      <c r="IFI186" s="72"/>
      <c r="IFJ186" s="72"/>
      <c r="IFK186" s="72"/>
      <c r="IFL186" s="72"/>
      <c r="IFM186" s="72"/>
      <c r="IFN186" s="72"/>
      <c r="IFO186" s="72"/>
      <c r="IFP186" s="72"/>
      <c r="IFQ186" s="71"/>
      <c r="IFR186" s="71"/>
      <c r="IFS186" s="71"/>
      <c r="IFT186" s="71"/>
      <c r="IFU186" s="71"/>
      <c r="IFV186" s="71"/>
      <c r="IFW186" s="71"/>
      <c r="IFX186" s="72"/>
      <c r="IFY186" s="72"/>
      <c r="IFZ186" s="72"/>
      <c r="IGA186" s="72"/>
      <c r="IGB186" s="72"/>
      <c r="IGC186" s="72"/>
      <c r="IGD186" s="72"/>
      <c r="IGE186" s="72"/>
      <c r="IGF186" s="72"/>
      <c r="IGG186" s="71"/>
      <c r="IGH186" s="71"/>
      <c r="IGI186" s="71"/>
      <c r="IGJ186" s="71"/>
      <c r="IGK186" s="71"/>
      <c r="IGL186" s="71"/>
      <c r="IGM186" s="71"/>
      <c r="IGN186" s="72"/>
      <c r="IGO186" s="72"/>
      <c r="IGP186" s="72"/>
      <c r="IGQ186" s="72"/>
      <c r="IGR186" s="72"/>
      <c r="IGS186" s="72"/>
      <c r="IGT186" s="72"/>
      <c r="IGU186" s="72"/>
      <c r="IGV186" s="72"/>
      <c r="IGW186" s="71"/>
      <c r="IGX186" s="71"/>
      <c r="IGY186" s="71"/>
      <c r="IGZ186" s="71"/>
      <c r="IHA186" s="71"/>
      <c r="IHB186" s="71"/>
      <c r="IHC186" s="71"/>
      <c r="IHD186" s="72"/>
      <c r="IHE186" s="72"/>
      <c r="IHF186" s="72"/>
      <c r="IHG186" s="72"/>
      <c r="IHH186" s="72"/>
      <c r="IHI186" s="72"/>
      <c r="IHJ186" s="72"/>
      <c r="IHK186" s="72"/>
      <c r="IHL186" s="72"/>
      <c r="IHM186" s="71"/>
      <c r="IHN186" s="71"/>
      <c r="IHO186" s="71"/>
      <c r="IHP186" s="71"/>
      <c r="IHQ186" s="71"/>
      <c r="IHR186" s="71"/>
      <c r="IHS186" s="71"/>
      <c r="IHT186" s="72"/>
      <c r="IHU186" s="72"/>
      <c r="IHV186" s="72"/>
      <c r="IHW186" s="72"/>
      <c r="IHX186" s="72"/>
      <c r="IHY186" s="72"/>
      <c r="IHZ186" s="72"/>
      <c r="IIA186" s="72"/>
      <c r="IIB186" s="72"/>
      <c r="IIC186" s="71"/>
      <c r="IID186" s="71"/>
      <c r="IIE186" s="71"/>
      <c r="IIF186" s="71"/>
      <c r="IIG186" s="71"/>
      <c r="IIH186" s="71"/>
      <c r="III186" s="71"/>
      <c r="IIJ186" s="72"/>
      <c r="IIK186" s="72"/>
      <c r="IIL186" s="72"/>
      <c r="IIM186" s="72"/>
      <c r="IIN186" s="72"/>
      <c r="IIO186" s="72"/>
      <c r="IIP186" s="72"/>
      <c r="IIQ186" s="72"/>
      <c r="IIR186" s="72"/>
      <c r="IIS186" s="71"/>
      <c r="IIT186" s="71"/>
      <c r="IIU186" s="71"/>
      <c r="IIV186" s="71"/>
      <c r="IIW186" s="71"/>
      <c r="IIX186" s="71"/>
      <c r="IIY186" s="71"/>
      <c r="IIZ186" s="72"/>
      <c r="IJA186" s="72"/>
      <c r="IJB186" s="72"/>
      <c r="IJC186" s="72"/>
      <c r="IJD186" s="72"/>
      <c r="IJE186" s="72"/>
      <c r="IJF186" s="72"/>
      <c r="IJG186" s="72"/>
      <c r="IJH186" s="72"/>
      <c r="IJI186" s="71"/>
      <c r="IJJ186" s="71"/>
      <c r="IJK186" s="71"/>
      <c r="IJL186" s="71"/>
      <c r="IJM186" s="71"/>
      <c r="IJN186" s="71"/>
      <c r="IJO186" s="71"/>
      <c r="IJP186" s="72"/>
      <c r="IJQ186" s="72"/>
      <c r="IJR186" s="72"/>
      <c r="IJS186" s="72"/>
      <c r="IJT186" s="72"/>
      <c r="IJU186" s="72"/>
      <c r="IJV186" s="72"/>
      <c r="IJW186" s="72"/>
      <c r="IJX186" s="72"/>
      <c r="IJY186" s="71"/>
      <c r="IJZ186" s="71"/>
      <c r="IKA186" s="71"/>
      <c r="IKB186" s="71"/>
      <c r="IKC186" s="71"/>
      <c r="IKD186" s="71"/>
      <c r="IKE186" s="71"/>
      <c r="IKF186" s="72"/>
      <c r="IKG186" s="72"/>
      <c r="IKH186" s="72"/>
      <c r="IKI186" s="72"/>
      <c r="IKJ186" s="72"/>
      <c r="IKK186" s="72"/>
      <c r="IKL186" s="72"/>
      <c r="IKM186" s="72"/>
      <c r="IKN186" s="72"/>
      <c r="IKO186" s="71"/>
      <c r="IKP186" s="71"/>
      <c r="IKQ186" s="71"/>
      <c r="IKR186" s="71"/>
      <c r="IKS186" s="71"/>
      <c r="IKT186" s="71"/>
      <c r="IKU186" s="71"/>
      <c r="IKV186" s="72"/>
      <c r="IKW186" s="72"/>
      <c r="IKX186" s="72"/>
      <c r="IKY186" s="72"/>
      <c r="IKZ186" s="72"/>
      <c r="ILA186" s="72"/>
      <c r="ILB186" s="72"/>
      <c r="ILC186" s="72"/>
      <c r="ILD186" s="72"/>
      <c r="ILE186" s="71"/>
      <c r="ILF186" s="71"/>
      <c r="ILG186" s="71"/>
      <c r="ILH186" s="71"/>
      <c r="ILI186" s="71"/>
      <c r="ILJ186" s="71"/>
      <c r="ILK186" s="71"/>
      <c r="ILL186" s="72"/>
      <c r="ILM186" s="72"/>
      <c r="ILN186" s="72"/>
      <c r="ILO186" s="72"/>
      <c r="ILP186" s="72"/>
      <c r="ILQ186" s="72"/>
      <c r="ILR186" s="72"/>
      <c r="ILS186" s="72"/>
      <c r="ILT186" s="72"/>
      <c r="ILU186" s="71"/>
      <c r="ILV186" s="71"/>
      <c r="ILW186" s="71"/>
      <c r="ILX186" s="71"/>
      <c r="ILY186" s="71"/>
      <c r="ILZ186" s="71"/>
      <c r="IMA186" s="71"/>
      <c r="IMB186" s="72"/>
      <c r="IMC186" s="72"/>
      <c r="IMD186" s="72"/>
      <c r="IME186" s="72"/>
      <c r="IMF186" s="72"/>
      <c r="IMG186" s="72"/>
      <c r="IMH186" s="72"/>
      <c r="IMI186" s="72"/>
      <c r="IMJ186" s="72"/>
      <c r="IMK186" s="71"/>
      <c r="IML186" s="71"/>
      <c r="IMM186" s="71"/>
      <c r="IMN186" s="71"/>
      <c r="IMO186" s="71"/>
      <c r="IMP186" s="71"/>
      <c r="IMQ186" s="71"/>
      <c r="IMR186" s="72"/>
      <c r="IMS186" s="72"/>
      <c r="IMT186" s="72"/>
      <c r="IMU186" s="72"/>
      <c r="IMV186" s="72"/>
      <c r="IMW186" s="72"/>
      <c r="IMX186" s="72"/>
      <c r="IMY186" s="72"/>
      <c r="IMZ186" s="72"/>
      <c r="INA186" s="71"/>
      <c r="INB186" s="71"/>
      <c r="INC186" s="71"/>
      <c r="IND186" s="71"/>
      <c r="INE186" s="71"/>
      <c r="INF186" s="71"/>
      <c r="ING186" s="71"/>
      <c r="INH186" s="72"/>
      <c r="INI186" s="72"/>
      <c r="INJ186" s="72"/>
      <c r="INK186" s="72"/>
      <c r="INL186" s="72"/>
      <c r="INM186" s="72"/>
      <c r="INN186" s="72"/>
      <c r="INO186" s="72"/>
      <c r="INP186" s="72"/>
      <c r="INQ186" s="71"/>
      <c r="INR186" s="71"/>
      <c r="INS186" s="71"/>
      <c r="INT186" s="71"/>
      <c r="INU186" s="71"/>
      <c r="INV186" s="71"/>
      <c r="INW186" s="71"/>
      <c r="INX186" s="72"/>
      <c r="INY186" s="72"/>
      <c r="INZ186" s="72"/>
      <c r="IOA186" s="72"/>
      <c r="IOB186" s="72"/>
      <c r="IOC186" s="72"/>
      <c r="IOD186" s="72"/>
      <c r="IOE186" s="72"/>
      <c r="IOF186" s="72"/>
      <c r="IOG186" s="71"/>
      <c r="IOH186" s="71"/>
      <c r="IOI186" s="71"/>
      <c r="IOJ186" s="71"/>
      <c r="IOK186" s="71"/>
      <c r="IOL186" s="71"/>
      <c r="IOM186" s="71"/>
      <c r="ION186" s="72"/>
      <c r="IOO186" s="72"/>
      <c r="IOP186" s="72"/>
      <c r="IOQ186" s="72"/>
      <c r="IOR186" s="72"/>
      <c r="IOS186" s="72"/>
      <c r="IOT186" s="72"/>
      <c r="IOU186" s="72"/>
      <c r="IOV186" s="72"/>
      <c r="IOW186" s="71"/>
      <c r="IOX186" s="71"/>
      <c r="IOY186" s="71"/>
      <c r="IOZ186" s="71"/>
      <c r="IPA186" s="71"/>
      <c r="IPB186" s="71"/>
      <c r="IPC186" s="71"/>
      <c r="IPD186" s="72"/>
      <c r="IPE186" s="72"/>
      <c r="IPF186" s="72"/>
      <c r="IPG186" s="72"/>
      <c r="IPH186" s="72"/>
      <c r="IPI186" s="72"/>
      <c r="IPJ186" s="72"/>
      <c r="IPK186" s="72"/>
      <c r="IPL186" s="72"/>
      <c r="IPM186" s="71"/>
      <c r="IPN186" s="71"/>
      <c r="IPO186" s="71"/>
      <c r="IPP186" s="71"/>
      <c r="IPQ186" s="71"/>
      <c r="IPR186" s="71"/>
      <c r="IPS186" s="71"/>
      <c r="IPT186" s="72"/>
      <c r="IPU186" s="72"/>
      <c r="IPV186" s="72"/>
      <c r="IPW186" s="72"/>
      <c r="IPX186" s="72"/>
      <c r="IPY186" s="72"/>
      <c r="IPZ186" s="72"/>
      <c r="IQA186" s="72"/>
      <c r="IQB186" s="72"/>
      <c r="IQC186" s="71"/>
      <c r="IQD186" s="71"/>
      <c r="IQE186" s="71"/>
      <c r="IQF186" s="71"/>
      <c r="IQG186" s="71"/>
      <c r="IQH186" s="71"/>
      <c r="IQI186" s="71"/>
      <c r="IQJ186" s="72"/>
      <c r="IQK186" s="72"/>
      <c r="IQL186" s="72"/>
      <c r="IQM186" s="72"/>
      <c r="IQN186" s="72"/>
      <c r="IQO186" s="72"/>
      <c r="IQP186" s="72"/>
      <c r="IQQ186" s="72"/>
      <c r="IQR186" s="72"/>
      <c r="IQS186" s="71"/>
      <c r="IQT186" s="71"/>
      <c r="IQU186" s="71"/>
      <c r="IQV186" s="71"/>
      <c r="IQW186" s="71"/>
      <c r="IQX186" s="71"/>
      <c r="IQY186" s="71"/>
      <c r="IQZ186" s="72"/>
      <c r="IRA186" s="72"/>
      <c r="IRB186" s="72"/>
      <c r="IRC186" s="72"/>
      <c r="IRD186" s="72"/>
      <c r="IRE186" s="72"/>
      <c r="IRF186" s="72"/>
      <c r="IRG186" s="72"/>
      <c r="IRH186" s="72"/>
      <c r="IRI186" s="71"/>
      <c r="IRJ186" s="71"/>
      <c r="IRK186" s="71"/>
      <c r="IRL186" s="71"/>
      <c r="IRM186" s="71"/>
      <c r="IRN186" s="71"/>
      <c r="IRO186" s="71"/>
      <c r="IRP186" s="72"/>
      <c r="IRQ186" s="72"/>
      <c r="IRR186" s="72"/>
      <c r="IRS186" s="72"/>
      <c r="IRT186" s="72"/>
      <c r="IRU186" s="72"/>
      <c r="IRV186" s="72"/>
      <c r="IRW186" s="72"/>
      <c r="IRX186" s="72"/>
      <c r="IRY186" s="71"/>
      <c r="IRZ186" s="71"/>
      <c r="ISA186" s="71"/>
      <c r="ISB186" s="71"/>
      <c r="ISC186" s="71"/>
      <c r="ISD186" s="71"/>
      <c r="ISE186" s="71"/>
      <c r="ISF186" s="72"/>
      <c r="ISG186" s="72"/>
      <c r="ISH186" s="72"/>
      <c r="ISI186" s="72"/>
      <c r="ISJ186" s="72"/>
      <c r="ISK186" s="72"/>
      <c r="ISL186" s="72"/>
      <c r="ISM186" s="72"/>
      <c r="ISN186" s="72"/>
      <c r="ISO186" s="71"/>
      <c r="ISP186" s="71"/>
      <c r="ISQ186" s="71"/>
      <c r="ISR186" s="71"/>
      <c r="ISS186" s="71"/>
      <c r="IST186" s="71"/>
      <c r="ISU186" s="71"/>
      <c r="ISV186" s="72"/>
      <c r="ISW186" s="72"/>
      <c r="ISX186" s="72"/>
      <c r="ISY186" s="72"/>
      <c r="ISZ186" s="72"/>
      <c r="ITA186" s="72"/>
      <c r="ITB186" s="72"/>
      <c r="ITC186" s="72"/>
      <c r="ITD186" s="72"/>
      <c r="ITE186" s="71"/>
      <c r="ITF186" s="71"/>
      <c r="ITG186" s="71"/>
      <c r="ITH186" s="71"/>
      <c r="ITI186" s="71"/>
      <c r="ITJ186" s="71"/>
      <c r="ITK186" s="71"/>
      <c r="ITL186" s="72"/>
      <c r="ITM186" s="72"/>
      <c r="ITN186" s="72"/>
      <c r="ITO186" s="72"/>
      <c r="ITP186" s="72"/>
      <c r="ITQ186" s="72"/>
      <c r="ITR186" s="72"/>
      <c r="ITS186" s="72"/>
      <c r="ITT186" s="72"/>
      <c r="ITU186" s="71"/>
      <c r="ITV186" s="71"/>
      <c r="ITW186" s="71"/>
      <c r="ITX186" s="71"/>
      <c r="ITY186" s="71"/>
      <c r="ITZ186" s="71"/>
      <c r="IUA186" s="71"/>
      <c r="IUB186" s="72"/>
      <c r="IUC186" s="72"/>
      <c r="IUD186" s="72"/>
      <c r="IUE186" s="72"/>
      <c r="IUF186" s="72"/>
      <c r="IUG186" s="72"/>
      <c r="IUH186" s="72"/>
      <c r="IUI186" s="72"/>
      <c r="IUJ186" s="72"/>
      <c r="IUK186" s="71"/>
      <c r="IUL186" s="71"/>
      <c r="IUM186" s="71"/>
      <c r="IUN186" s="71"/>
      <c r="IUO186" s="71"/>
      <c r="IUP186" s="71"/>
      <c r="IUQ186" s="71"/>
      <c r="IUR186" s="72"/>
      <c r="IUS186" s="72"/>
      <c r="IUT186" s="72"/>
      <c r="IUU186" s="72"/>
      <c r="IUV186" s="72"/>
      <c r="IUW186" s="72"/>
      <c r="IUX186" s="72"/>
      <c r="IUY186" s="72"/>
      <c r="IUZ186" s="72"/>
      <c r="IVA186" s="71"/>
      <c r="IVB186" s="71"/>
      <c r="IVC186" s="71"/>
      <c r="IVD186" s="71"/>
      <c r="IVE186" s="71"/>
      <c r="IVF186" s="71"/>
      <c r="IVG186" s="71"/>
      <c r="IVH186" s="72"/>
      <c r="IVI186" s="72"/>
      <c r="IVJ186" s="72"/>
      <c r="IVK186" s="72"/>
      <c r="IVL186" s="72"/>
      <c r="IVM186" s="72"/>
      <c r="IVN186" s="72"/>
      <c r="IVO186" s="72"/>
      <c r="IVP186" s="72"/>
      <c r="IVQ186" s="71"/>
      <c r="IVR186" s="71"/>
      <c r="IVS186" s="71"/>
      <c r="IVT186" s="71"/>
      <c r="IVU186" s="71"/>
      <c r="IVV186" s="71"/>
      <c r="IVW186" s="71"/>
      <c r="IVX186" s="72"/>
      <c r="IVY186" s="72"/>
      <c r="IVZ186" s="72"/>
      <c r="IWA186" s="72"/>
      <c r="IWB186" s="72"/>
      <c r="IWC186" s="72"/>
      <c r="IWD186" s="72"/>
      <c r="IWE186" s="72"/>
      <c r="IWF186" s="72"/>
      <c r="IWG186" s="71"/>
      <c r="IWH186" s="71"/>
      <c r="IWI186" s="71"/>
      <c r="IWJ186" s="71"/>
      <c r="IWK186" s="71"/>
      <c r="IWL186" s="71"/>
      <c r="IWM186" s="71"/>
      <c r="IWN186" s="72"/>
      <c r="IWO186" s="72"/>
      <c r="IWP186" s="72"/>
      <c r="IWQ186" s="72"/>
      <c r="IWR186" s="72"/>
      <c r="IWS186" s="72"/>
      <c r="IWT186" s="72"/>
      <c r="IWU186" s="72"/>
      <c r="IWV186" s="72"/>
      <c r="IWW186" s="71"/>
      <c r="IWX186" s="71"/>
      <c r="IWY186" s="71"/>
      <c r="IWZ186" s="71"/>
      <c r="IXA186" s="71"/>
      <c r="IXB186" s="71"/>
      <c r="IXC186" s="71"/>
      <c r="IXD186" s="72"/>
      <c r="IXE186" s="72"/>
      <c r="IXF186" s="72"/>
      <c r="IXG186" s="72"/>
      <c r="IXH186" s="72"/>
      <c r="IXI186" s="72"/>
      <c r="IXJ186" s="72"/>
      <c r="IXK186" s="72"/>
      <c r="IXL186" s="72"/>
      <c r="IXM186" s="71"/>
      <c r="IXN186" s="71"/>
      <c r="IXO186" s="71"/>
      <c r="IXP186" s="71"/>
      <c r="IXQ186" s="71"/>
      <c r="IXR186" s="71"/>
      <c r="IXS186" s="71"/>
      <c r="IXT186" s="72"/>
      <c r="IXU186" s="72"/>
      <c r="IXV186" s="72"/>
      <c r="IXW186" s="72"/>
      <c r="IXX186" s="72"/>
      <c r="IXY186" s="72"/>
      <c r="IXZ186" s="72"/>
      <c r="IYA186" s="72"/>
      <c r="IYB186" s="72"/>
      <c r="IYC186" s="71"/>
      <c r="IYD186" s="71"/>
      <c r="IYE186" s="71"/>
      <c r="IYF186" s="71"/>
      <c r="IYG186" s="71"/>
      <c r="IYH186" s="71"/>
      <c r="IYI186" s="71"/>
      <c r="IYJ186" s="72"/>
      <c r="IYK186" s="72"/>
      <c r="IYL186" s="72"/>
      <c r="IYM186" s="72"/>
      <c r="IYN186" s="72"/>
      <c r="IYO186" s="72"/>
      <c r="IYP186" s="72"/>
      <c r="IYQ186" s="72"/>
      <c r="IYR186" s="72"/>
      <c r="IYS186" s="71"/>
      <c r="IYT186" s="71"/>
      <c r="IYU186" s="71"/>
      <c r="IYV186" s="71"/>
      <c r="IYW186" s="71"/>
      <c r="IYX186" s="71"/>
      <c r="IYY186" s="71"/>
      <c r="IYZ186" s="72"/>
      <c r="IZA186" s="72"/>
      <c r="IZB186" s="72"/>
      <c r="IZC186" s="72"/>
      <c r="IZD186" s="72"/>
      <c r="IZE186" s="72"/>
      <c r="IZF186" s="72"/>
      <c r="IZG186" s="72"/>
      <c r="IZH186" s="72"/>
      <c r="IZI186" s="71"/>
      <c r="IZJ186" s="71"/>
      <c r="IZK186" s="71"/>
      <c r="IZL186" s="71"/>
      <c r="IZM186" s="71"/>
      <c r="IZN186" s="71"/>
      <c r="IZO186" s="71"/>
      <c r="IZP186" s="72"/>
      <c r="IZQ186" s="72"/>
      <c r="IZR186" s="72"/>
      <c r="IZS186" s="72"/>
      <c r="IZT186" s="72"/>
      <c r="IZU186" s="72"/>
      <c r="IZV186" s="72"/>
      <c r="IZW186" s="72"/>
      <c r="IZX186" s="72"/>
      <c r="IZY186" s="71"/>
      <c r="IZZ186" s="71"/>
      <c r="JAA186" s="71"/>
      <c r="JAB186" s="71"/>
      <c r="JAC186" s="71"/>
      <c r="JAD186" s="71"/>
      <c r="JAE186" s="71"/>
      <c r="JAF186" s="72"/>
      <c r="JAG186" s="72"/>
      <c r="JAH186" s="72"/>
      <c r="JAI186" s="72"/>
      <c r="JAJ186" s="72"/>
      <c r="JAK186" s="72"/>
      <c r="JAL186" s="72"/>
      <c r="JAM186" s="72"/>
      <c r="JAN186" s="72"/>
      <c r="JAO186" s="71"/>
      <c r="JAP186" s="71"/>
      <c r="JAQ186" s="71"/>
      <c r="JAR186" s="71"/>
      <c r="JAS186" s="71"/>
      <c r="JAT186" s="71"/>
      <c r="JAU186" s="71"/>
      <c r="JAV186" s="72"/>
      <c r="JAW186" s="72"/>
      <c r="JAX186" s="72"/>
      <c r="JAY186" s="72"/>
      <c r="JAZ186" s="72"/>
      <c r="JBA186" s="72"/>
      <c r="JBB186" s="72"/>
      <c r="JBC186" s="72"/>
      <c r="JBD186" s="72"/>
      <c r="JBE186" s="71"/>
      <c r="JBF186" s="71"/>
      <c r="JBG186" s="71"/>
      <c r="JBH186" s="71"/>
      <c r="JBI186" s="71"/>
      <c r="JBJ186" s="71"/>
      <c r="JBK186" s="71"/>
      <c r="JBL186" s="72"/>
      <c r="JBM186" s="72"/>
      <c r="JBN186" s="72"/>
      <c r="JBO186" s="72"/>
      <c r="JBP186" s="72"/>
      <c r="JBQ186" s="72"/>
      <c r="JBR186" s="72"/>
      <c r="JBS186" s="72"/>
      <c r="JBT186" s="72"/>
      <c r="JBU186" s="71"/>
      <c r="JBV186" s="71"/>
      <c r="JBW186" s="71"/>
      <c r="JBX186" s="71"/>
      <c r="JBY186" s="71"/>
      <c r="JBZ186" s="71"/>
      <c r="JCA186" s="71"/>
      <c r="JCB186" s="72"/>
      <c r="JCC186" s="72"/>
      <c r="JCD186" s="72"/>
      <c r="JCE186" s="72"/>
      <c r="JCF186" s="72"/>
      <c r="JCG186" s="72"/>
      <c r="JCH186" s="72"/>
      <c r="JCI186" s="72"/>
      <c r="JCJ186" s="72"/>
      <c r="JCK186" s="71"/>
      <c r="JCL186" s="71"/>
      <c r="JCM186" s="71"/>
      <c r="JCN186" s="71"/>
      <c r="JCO186" s="71"/>
      <c r="JCP186" s="71"/>
      <c r="JCQ186" s="71"/>
      <c r="JCR186" s="72"/>
      <c r="JCS186" s="72"/>
      <c r="JCT186" s="72"/>
      <c r="JCU186" s="72"/>
      <c r="JCV186" s="72"/>
      <c r="JCW186" s="72"/>
      <c r="JCX186" s="72"/>
      <c r="JCY186" s="72"/>
      <c r="JCZ186" s="72"/>
      <c r="JDA186" s="71"/>
      <c r="JDB186" s="71"/>
      <c r="JDC186" s="71"/>
      <c r="JDD186" s="71"/>
      <c r="JDE186" s="71"/>
      <c r="JDF186" s="71"/>
      <c r="JDG186" s="71"/>
      <c r="JDH186" s="72"/>
      <c r="JDI186" s="72"/>
      <c r="JDJ186" s="72"/>
      <c r="JDK186" s="72"/>
      <c r="JDL186" s="72"/>
      <c r="JDM186" s="72"/>
      <c r="JDN186" s="72"/>
      <c r="JDO186" s="72"/>
      <c r="JDP186" s="72"/>
      <c r="JDQ186" s="71"/>
      <c r="JDR186" s="71"/>
      <c r="JDS186" s="71"/>
      <c r="JDT186" s="71"/>
      <c r="JDU186" s="71"/>
      <c r="JDV186" s="71"/>
      <c r="JDW186" s="71"/>
      <c r="JDX186" s="72"/>
      <c r="JDY186" s="72"/>
      <c r="JDZ186" s="72"/>
      <c r="JEA186" s="72"/>
      <c r="JEB186" s="72"/>
      <c r="JEC186" s="72"/>
      <c r="JED186" s="72"/>
      <c r="JEE186" s="72"/>
      <c r="JEF186" s="72"/>
      <c r="JEG186" s="71"/>
      <c r="JEH186" s="71"/>
      <c r="JEI186" s="71"/>
      <c r="JEJ186" s="71"/>
      <c r="JEK186" s="71"/>
      <c r="JEL186" s="71"/>
      <c r="JEM186" s="71"/>
      <c r="JEN186" s="72"/>
      <c r="JEO186" s="72"/>
      <c r="JEP186" s="72"/>
      <c r="JEQ186" s="72"/>
      <c r="JER186" s="72"/>
      <c r="JES186" s="72"/>
      <c r="JET186" s="72"/>
      <c r="JEU186" s="72"/>
      <c r="JEV186" s="72"/>
      <c r="JEW186" s="71"/>
      <c r="JEX186" s="71"/>
      <c r="JEY186" s="71"/>
      <c r="JEZ186" s="71"/>
      <c r="JFA186" s="71"/>
      <c r="JFB186" s="71"/>
      <c r="JFC186" s="71"/>
      <c r="JFD186" s="72"/>
      <c r="JFE186" s="72"/>
      <c r="JFF186" s="72"/>
      <c r="JFG186" s="72"/>
      <c r="JFH186" s="72"/>
      <c r="JFI186" s="72"/>
      <c r="JFJ186" s="72"/>
      <c r="JFK186" s="72"/>
      <c r="JFL186" s="72"/>
      <c r="JFM186" s="71"/>
      <c r="JFN186" s="71"/>
      <c r="JFO186" s="71"/>
      <c r="JFP186" s="71"/>
      <c r="JFQ186" s="71"/>
      <c r="JFR186" s="71"/>
      <c r="JFS186" s="71"/>
      <c r="JFT186" s="72"/>
      <c r="JFU186" s="72"/>
      <c r="JFV186" s="72"/>
      <c r="JFW186" s="72"/>
      <c r="JFX186" s="72"/>
      <c r="JFY186" s="72"/>
      <c r="JFZ186" s="72"/>
      <c r="JGA186" s="72"/>
      <c r="JGB186" s="72"/>
      <c r="JGC186" s="71"/>
      <c r="JGD186" s="71"/>
      <c r="JGE186" s="71"/>
      <c r="JGF186" s="71"/>
      <c r="JGG186" s="71"/>
      <c r="JGH186" s="71"/>
      <c r="JGI186" s="71"/>
      <c r="JGJ186" s="72"/>
      <c r="JGK186" s="72"/>
      <c r="JGL186" s="72"/>
      <c r="JGM186" s="72"/>
      <c r="JGN186" s="72"/>
      <c r="JGO186" s="72"/>
      <c r="JGP186" s="72"/>
      <c r="JGQ186" s="72"/>
      <c r="JGR186" s="72"/>
      <c r="JGS186" s="71"/>
      <c r="JGT186" s="71"/>
      <c r="JGU186" s="71"/>
      <c r="JGV186" s="71"/>
      <c r="JGW186" s="71"/>
      <c r="JGX186" s="71"/>
      <c r="JGY186" s="71"/>
      <c r="JGZ186" s="72"/>
      <c r="JHA186" s="72"/>
      <c r="JHB186" s="72"/>
      <c r="JHC186" s="72"/>
      <c r="JHD186" s="72"/>
      <c r="JHE186" s="72"/>
      <c r="JHF186" s="72"/>
      <c r="JHG186" s="72"/>
      <c r="JHH186" s="72"/>
      <c r="JHI186" s="71"/>
      <c r="JHJ186" s="71"/>
      <c r="JHK186" s="71"/>
      <c r="JHL186" s="71"/>
      <c r="JHM186" s="71"/>
      <c r="JHN186" s="71"/>
      <c r="JHO186" s="71"/>
      <c r="JHP186" s="72"/>
      <c r="JHQ186" s="72"/>
      <c r="JHR186" s="72"/>
      <c r="JHS186" s="72"/>
      <c r="JHT186" s="72"/>
      <c r="JHU186" s="72"/>
      <c r="JHV186" s="72"/>
      <c r="JHW186" s="72"/>
      <c r="JHX186" s="72"/>
      <c r="JHY186" s="71"/>
      <c r="JHZ186" s="71"/>
      <c r="JIA186" s="71"/>
      <c r="JIB186" s="71"/>
      <c r="JIC186" s="71"/>
      <c r="JID186" s="71"/>
      <c r="JIE186" s="71"/>
      <c r="JIF186" s="72"/>
      <c r="JIG186" s="72"/>
      <c r="JIH186" s="72"/>
      <c r="JII186" s="72"/>
      <c r="JIJ186" s="72"/>
      <c r="JIK186" s="72"/>
      <c r="JIL186" s="72"/>
      <c r="JIM186" s="72"/>
      <c r="JIN186" s="72"/>
      <c r="JIO186" s="71"/>
      <c r="JIP186" s="71"/>
      <c r="JIQ186" s="71"/>
      <c r="JIR186" s="71"/>
      <c r="JIS186" s="71"/>
      <c r="JIT186" s="71"/>
      <c r="JIU186" s="71"/>
      <c r="JIV186" s="72"/>
      <c r="JIW186" s="72"/>
      <c r="JIX186" s="72"/>
      <c r="JIY186" s="72"/>
      <c r="JIZ186" s="72"/>
      <c r="JJA186" s="72"/>
      <c r="JJB186" s="72"/>
      <c r="JJC186" s="72"/>
      <c r="JJD186" s="72"/>
      <c r="JJE186" s="71"/>
      <c r="JJF186" s="71"/>
      <c r="JJG186" s="71"/>
      <c r="JJH186" s="71"/>
      <c r="JJI186" s="71"/>
      <c r="JJJ186" s="71"/>
      <c r="JJK186" s="71"/>
      <c r="JJL186" s="72"/>
      <c r="JJM186" s="72"/>
      <c r="JJN186" s="72"/>
      <c r="JJO186" s="72"/>
      <c r="JJP186" s="72"/>
      <c r="JJQ186" s="72"/>
      <c r="JJR186" s="72"/>
      <c r="JJS186" s="72"/>
      <c r="JJT186" s="72"/>
      <c r="JJU186" s="71"/>
      <c r="JJV186" s="71"/>
      <c r="JJW186" s="71"/>
      <c r="JJX186" s="71"/>
      <c r="JJY186" s="71"/>
      <c r="JJZ186" s="71"/>
      <c r="JKA186" s="71"/>
      <c r="JKB186" s="72"/>
      <c r="JKC186" s="72"/>
      <c r="JKD186" s="72"/>
      <c r="JKE186" s="72"/>
      <c r="JKF186" s="72"/>
      <c r="JKG186" s="72"/>
      <c r="JKH186" s="72"/>
      <c r="JKI186" s="72"/>
      <c r="JKJ186" s="72"/>
      <c r="JKK186" s="71"/>
      <c r="JKL186" s="71"/>
      <c r="JKM186" s="71"/>
      <c r="JKN186" s="71"/>
      <c r="JKO186" s="71"/>
      <c r="JKP186" s="71"/>
      <c r="JKQ186" s="71"/>
      <c r="JKR186" s="72"/>
      <c r="JKS186" s="72"/>
      <c r="JKT186" s="72"/>
      <c r="JKU186" s="72"/>
      <c r="JKV186" s="72"/>
      <c r="JKW186" s="72"/>
      <c r="JKX186" s="72"/>
      <c r="JKY186" s="72"/>
      <c r="JKZ186" s="72"/>
      <c r="JLA186" s="71"/>
      <c r="JLB186" s="71"/>
      <c r="JLC186" s="71"/>
      <c r="JLD186" s="71"/>
      <c r="JLE186" s="71"/>
      <c r="JLF186" s="71"/>
      <c r="JLG186" s="71"/>
      <c r="JLH186" s="72"/>
      <c r="JLI186" s="72"/>
      <c r="JLJ186" s="72"/>
      <c r="JLK186" s="72"/>
      <c r="JLL186" s="72"/>
      <c r="JLM186" s="72"/>
      <c r="JLN186" s="72"/>
      <c r="JLO186" s="72"/>
      <c r="JLP186" s="72"/>
      <c r="JLQ186" s="71"/>
      <c r="JLR186" s="71"/>
      <c r="JLS186" s="71"/>
      <c r="JLT186" s="71"/>
      <c r="JLU186" s="71"/>
      <c r="JLV186" s="71"/>
      <c r="JLW186" s="71"/>
      <c r="JLX186" s="72"/>
      <c r="JLY186" s="72"/>
      <c r="JLZ186" s="72"/>
      <c r="JMA186" s="72"/>
      <c r="JMB186" s="72"/>
      <c r="JMC186" s="72"/>
      <c r="JMD186" s="72"/>
      <c r="JME186" s="72"/>
      <c r="JMF186" s="72"/>
      <c r="JMG186" s="71"/>
      <c r="JMH186" s="71"/>
      <c r="JMI186" s="71"/>
      <c r="JMJ186" s="71"/>
      <c r="JMK186" s="71"/>
      <c r="JML186" s="71"/>
      <c r="JMM186" s="71"/>
      <c r="JMN186" s="72"/>
      <c r="JMO186" s="72"/>
      <c r="JMP186" s="72"/>
      <c r="JMQ186" s="72"/>
      <c r="JMR186" s="72"/>
      <c r="JMS186" s="72"/>
      <c r="JMT186" s="72"/>
      <c r="JMU186" s="72"/>
      <c r="JMV186" s="72"/>
      <c r="JMW186" s="71"/>
      <c r="JMX186" s="71"/>
      <c r="JMY186" s="71"/>
      <c r="JMZ186" s="71"/>
      <c r="JNA186" s="71"/>
      <c r="JNB186" s="71"/>
      <c r="JNC186" s="71"/>
      <c r="JND186" s="72"/>
      <c r="JNE186" s="72"/>
      <c r="JNF186" s="72"/>
      <c r="JNG186" s="72"/>
      <c r="JNH186" s="72"/>
      <c r="JNI186" s="72"/>
      <c r="JNJ186" s="72"/>
      <c r="JNK186" s="72"/>
      <c r="JNL186" s="72"/>
      <c r="JNM186" s="71"/>
      <c r="JNN186" s="71"/>
      <c r="JNO186" s="71"/>
      <c r="JNP186" s="71"/>
      <c r="JNQ186" s="71"/>
      <c r="JNR186" s="71"/>
      <c r="JNS186" s="71"/>
      <c r="JNT186" s="72"/>
      <c r="JNU186" s="72"/>
      <c r="JNV186" s="72"/>
      <c r="JNW186" s="72"/>
      <c r="JNX186" s="72"/>
      <c r="JNY186" s="72"/>
      <c r="JNZ186" s="72"/>
      <c r="JOA186" s="72"/>
      <c r="JOB186" s="72"/>
      <c r="JOC186" s="71"/>
      <c r="JOD186" s="71"/>
      <c r="JOE186" s="71"/>
      <c r="JOF186" s="71"/>
      <c r="JOG186" s="71"/>
      <c r="JOH186" s="71"/>
      <c r="JOI186" s="71"/>
      <c r="JOJ186" s="72"/>
      <c r="JOK186" s="72"/>
      <c r="JOL186" s="72"/>
      <c r="JOM186" s="72"/>
      <c r="JON186" s="72"/>
      <c r="JOO186" s="72"/>
      <c r="JOP186" s="72"/>
      <c r="JOQ186" s="72"/>
      <c r="JOR186" s="72"/>
      <c r="JOS186" s="71"/>
      <c r="JOT186" s="71"/>
      <c r="JOU186" s="71"/>
      <c r="JOV186" s="71"/>
      <c r="JOW186" s="71"/>
      <c r="JOX186" s="71"/>
      <c r="JOY186" s="71"/>
      <c r="JOZ186" s="72"/>
      <c r="JPA186" s="72"/>
      <c r="JPB186" s="72"/>
      <c r="JPC186" s="72"/>
      <c r="JPD186" s="72"/>
      <c r="JPE186" s="72"/>
      <c r="JPF186" s="72"/>
      <c r="JPG186" s="72"/>
      <c r="JPH186" s="72"/>
      <c r="JPI186" s="71"/>
      <c r="JPJ186" s="71"/>
      <c r="JPK186" s="71"/>
      <c r="JPL186" s="71"/>
      <c r="JPM186" s="71"/>
      <c r="JPN186" s="71"/>
      <c r="JPO186" s="71"/>
      <c r="JPP186" s="72"/>
      <c r="JPQ186" s="72"/>
      <c r="JPR186" s="72"/>
      <c r="JPS186" s="72"/>
      <c r="JPT186" s="72"/>
      <c r="JPU186" s="72"/>
      <c r="JPV186" s="72"/>
      <c r="JPW186" s="72"/>
      <c r="JPX186" s="72"/>
      <c r="JPY186" s="71"/>
      <c r="JPZ186" s="71"/>
      <c r="JQA186" s="71"/>
      <c r="JQB186" s="71"/>
      <c r="JQC186" s="71"/>
      <c r="JQD186" s="71"/>
      <c r="JQE186" s="71"/>
      <c r="JQF186" s="72"/>
      <c r="JQG186" s="72"/>
      <c r="JQH186" s="72"/>
      <c r="JQI186" s="72"/>
      <c r="JQJ186" s="72"/>
      <c r="JQK186" s="72"/>
      <c r="JQL186" s="72"/>
      <c r="JQM186" s="72"/>
      <c r="JQN186" s="72"/>
      <c r="JQO186" s="71"/>
      <c r="JQP186" s="71"/>
      <c r="JQQ186" s="71"/>
      <c r="JQR186" s="71"/>
      <c r="JQS186" s="71"/>
      <c r="JQT186" s="71"/>
      <c r="JQU186" s="71"/>
      <c r="JQV186" s="72"/>
      <c r="JQW186" s="72"/>
      <c r="JQX186" s="72"/>
      <c r="JQY186" s="72"/>
      <c r="JQZ186" s="72"/>
      <c r="JRA186" s="72"/>
      <c r="JRB186" s="72"/>
      <c r="JRC186" s="72"/>
      <c r="JRD186" s="72"/>
      <c r="JRE186" s="71"/>
      <c r="JRF186" s="71"/>
      <c r="JRG186" s="71"/>
      <c r="JRH186" s="71"/>
      <c r="JRI186" s="71"/>
      <c r="JRJ186" s="71"/>
      <c r="JRK186" s="71"/>
      <c r="JRL186" s="72"/>
      <c r="JRM186" s="72"/>
      <c r="JRN186" s="72"/>
      <c r="JRO186" s="72"/>
      <c r="JRP186" s="72"/>
      <c r="JRQ186" s="72"/>
      <c r="JRR186" s="72"/>
      <c r="JRS186" s="72"/>
      <c r="JRT186" s="72"/>
      <c r="JRU186" s="71"/>
      <c r="JRV186" s="71"/>
      <c r="JRW186" s="71"/>
      <c r="JRX186" s="71"/>
      <c r="JRY186" s="71"/>
      <c r="JRZ186" s="71"/>
      <c r="JSA186" s="71"/>
      <c r="JSB186" s="72"/>
      <c r="JSC186" s="72"/>
      <c r="JSD186" s="72"/>
      <c r="JSE186" s="72"/>
      <c r="JSF186" s="72"/>
      <c r="JSG186" s="72"/>
      <c r="JSH186" s="72"/>
      <c r="JSI186" s="72"/>
      <c r="JSJ186" s="72"/>
      <c r="JSK186" s="71"/>
      <c r="JSL186" s="71"/>
      <c r="JSM186" s="71"/>
      <c r="JSN186" s="71"/>
      <c r="JSO186" s="71"/>
      <c r="JSP186" s="71"/>
      <c r="JSQ186" s="71"/>
      <c r="JSR186" s="72"/>
      <c r="JSS186" s="72"/>
      <c r="JST186" s="72"/>
      <c r="JSU186" s="72"/>
      <c r="JSV186" s="72"/>
      <c r="JSW186" s="72"/>
      <c r="JSX186" s="72"/>
      <c r="JSY186" s="72"/>
      <c r="JSZ186" s="72"/>
      <c r="JTA186" s="71"/>
      <c r="JTB186" s="71"/>
      <c r="JTC186" s="71"/>
      <c r="JTD186" s="71"/>
      <c r="JTE186" s="71"/>
      <c r="JTF186" s="71"/>
      <c r="JTG186" s="71"/>
      <c r="JTH186" s="72"/>
      <c r="JTI186" s="72"/>
      <c r="JTJ186" s="72"/>
      <c r="JTK186" s="72"/>
      <c r="JTL186" s="72"/>
      <c r="JTM186" s="72"/>
      <c r="JTN186" s="72"/>
      <c r="JTO186" s="72"/>
      <c r="JTP186" s="72"/>
      <c r="JTQ186" s="71"/>
      <c r="JTR186" s="71"/>
      <c r="JTS186" s="71"/>
      <c r="JTT186" s="71"/>
      <c r="JTU186" s="71"/>
      <c r="JTV186" s="71"/>
      <c r="JTW186" s="71"/>
      <c r="JTX186" s="72"/>
      <c r="JTY186" s="72"/>
      <c r="JTZ186" s="72"/>
      <c r="JUA186" s="72"/>
      <c r="JUB186" s="72"/>
      <c r="JUC186" s="72"/>
      <c r="JUD186" s="72"/>
      <c r="JUE186" s="72"/>
      <c r="JUF186" s="72"/>
      <c r="JUG186" s="71"/>
      <c r="JUH186" s="71"/>
      <c r="JUI186" s="71"/>
      <c r="JUJ186" s="71"/>
      <c r="JUK186" s="71"/>
      <c r="JUL186" s="71"/>
      <c r="JUM186" s="71"/>
      <c r="JUN186" s="72"/>
      <c r="JUO186" s="72"/>
      <c r="JUP186" s="72"/>
      <c r="JUQ186" s="72"/>
      <c r="JUR186" s="72"/>
      <c r="JUS186" s="72"/>
      <c r="JUT186" s="72"/>
      <c r="JUU186" s="72"/>
      <c r="JUV186" s="72"/>
      <c r="JUW186" s="71"/>
      <c r="JUX186" s="71"/>
      <c r="JUY186" s="71"/>
      <c r="JUZ186" s="71"/>
      <c r="JVA186" s="71"/>
      <c r="JVB186" s="71"/>
      <c r="JVC186" s="71"/>
      <c r="JVD186" s="72"/>
      <c r="JVE186" s="72"/>
      <c r="JVF186" s="72"/>
      <c r="JVG186" s="72"/>
      <c r="JVH186" s="72"/>
      <c r="JVI186" s="72"/>
      <c r="JVJ186" s="72"/>
      <c r="JVK186" s="72"/>
      <c r="JVL186" s="72"/>
      <c r="JVM186" s="71"/>
      <c r="JVN186" s="71"/>
      <c r="JVO186" s="71"/>
      <c r="JVP186" s="71"/>
      <c r="JVQ186" s="71"/>
      <c r="JVR186" s="71"/>
      <c r="JVS186" s="71"/>
      <c r="JVT186" s="72"/>
      <c r="JVU186" s="72"/>
      <c r="JVV186" s="72"/>
      <c r="JVW186" s="72"/>
      <c r="JVX186" s="72"/>
      <c r="JVY186" s="72"/>
      <c r="JVZ186" s="72"/>
      <c r="JWA186" s="72"/>
      <c r="JWB186" s="72"/>
      <c r="JWC186" s="71"/>
      <c r="JWD186" s="71"/>
      <c r="JWE186" s="71"/>
      <c r="JWF186" s="71"/>
      <c r="JWG186" s="71"/>
      <c r="JWH186" s="71"/>
      <c r="JWI186" s="71"/>
      <c r="JWJ186" s="72"/>
      <c r="JWK186" s="72"/>
      <c r="JWL186" s="72"/>
      <c r="JWM186" s="72"/>
      <c r="JWN186" s="72"/>
      <c r="JWO186" s="72"/>
      <c r="JWP186" s="72"/>
      <c r="JWQ186" s="72"/>
      <c r="JWR186" s="72"/>
      <c r="JWS186" s="71"/>
      <c r="JWT186" s="71"/>
      <c r="JWU186" s="71"/>
      <c r="JWV186" s="71"/>
      <c r="JWW186" s="71"/>
      <c r="JWX186" s="71"/>
      <c r="JWY186" s="71"/>
      <c r="JWZ186" s="72"/>
      <c r="JXA186" s="72"/>
      <c r="JXB186" s="72"/>
      <c r="JXC186" s="72"/>
      <c r="JXD186" s="72"/>
      <c r="JXE186" s="72"/>
      <c r="JXF186" s="72"/>
      <c r="JXG186" s="72"/>
      <c r="JXH186" s="72"/>
      <c r="JXI186" s="71"/>
      <c r="JXJ186" s="71"/>
      <c r="JXK186" s="71"/>
      <c r="JXL186" s="71"/>
      <c r="JXM186" s="71"/>
      <c r="JXN186" s="71"/>
      <c r="JXO186" s="71"/>
      <c r="JXP186" s="72"/>
      <c r="JXQ186" s="72"/>
      <c r="JXR186" s="72"/>
      <c r="JXS186" s="72"/>
      <c r="JXT186" s="72"/>
      <c r="JXU186" s="72"/>
      <c r="JXV186" s="72"/>
      <c r="JXW186" s="72"/>
      <c r="JXX186" s="72"/>
      <c r="JXY186" s="71"/>
      <c r="JXZ186" s="71"/>
      <c r="JYA186" s="71"/>
      <c r="JYB186" s="71"/>
      <c r="JYC186" s="71"/>
      <c r="JYD186" s="71"/>
      <c r="JYE186" s="71"/>
      <c r="JYF186" s="72"/>
      <c r="JYG186" s="72"/>
      <c r="JYH186" s="72"/>
      <c r="JYI186" s="72"/>
      <c r="JYJ186" s="72"/>
      <c r="JYK186" s="72"/>
      <c r="JYL186" s="72"/>
      <c r="JYM186" s="72"/>
      <c r="JYN186" s="72"/>
      <c r="JYO186" s="71"/>
      <c r="JYP186" s="71"/>
      <c r="JYQ186" s="71"/>
      <c r="JYR186" s="71"/>
      <c r="JYS186" s="71"/>
      <c r="JYT186" s="71"/>
      <c r="JYU186" s="71"/>
      <c r="JYV186" s="72"/>
      <c r="JYW186" s="72"/>
      <c r="JYX186" s="72"/>
      <c r="JYY186" s="72"/>
      <c r="JYZ186" s="72"/>
      <c r="JZA186" s="72"/>
      <c r="JZB186" s="72"/>
      <c r="JZC186" s="72"/>
      <c r="JZD186" s="72"/>
      <c r="JZE186" s="71"/>
      <c r="JZF186" s="71"/>
      <c r="JZG186" s="71"/>
      <c r="JZH186" s="71"/>
      <c r="JZI186" s="71"/>
      <c r="JZJ186" s="71"/>
      <c r="JZK186" s="71"/>
      <c r="JZL186" s="72"/>
      <c r="JZM186" s="72"/>
      <c r="JZN186" s="72"/>
      <c r="JZO186" s="72"/>
      <c r="JZP186" s="72"/>
      <c r="JZQ186" s="72"/>
      <c r="JZR186" s="72"/>
      <c r="JZS186" s="72"/>
      <c r="JZT186" s="72"/>
      <c r="JZU186" s="71"/>
      <c r="JZV186" s="71"/>
      <c r="JZW186" s="71"/>
      <c r="JZX186" s="71"/>
      <c r="JZY186" s="71"/>
      <c r="JZZ186" s="71"/>
      <c r="KAA186" s="71"/>
      <c r="KAB186" s="72"/>
      <c r="KAC186" s="72"/>
      <c r="KAD186" s="72"/>
      <c r="KAE186" s="72"/>
      <c r="KAF186" s="72"/>
      <c r="KAG186" s="72"/>
      <c r="KAH186" s="72"/>
      <c r="KAI186" s="72"/>
      <c r="KAJ186" s="72"/>
      <c r="KAK186" s="71"/>
      <c r="KAL186" s="71"/>
      <c r="KAM186" s="71"/>
      <c r="KAN186" s="71"/>
      <c r="KAO186" s="71"/>
      <c r="KAP186" s="71"/>
      <c r="KAQ186" s="71"/>
      <c r="KAR186" s="72"/>
      <c r="KAS186" s="72"/>
      <c r="KAT186" s="72"/>
      <c r="KAU186" s="72"/>
      <c r="KAV186" s="72"/>
      <c r="KAW186" s="72"/>
      <c r="KAX186" s="72"/>
      <c r="KAY186" s="72"/>
      <c r="KAZ186" s="72"/>
      <c r="KBA186" s="71"/>
      <c r="KBB186" s="71"/>
      <c r="KBC186" s="71"/>
      <c r="KBD186" s="71"/>
      <c r="KBE186" s="71"/>
      <c r="KBF186" s="71"/>
      <c r="KBG186" s="71"/>
      <c r="KBH186" s="72"/>
      <c r="KBI186" s="72"/>
      <c r="KBJ186" s="72"/>
      <c r="KBK186" s="72"/>
      <c r="KBL186" s="72"/>
      <c r="KBM186" s="72"/>
      <c r="KBN186" s="72"/>
      <c r="KBO186" s="72"/>
      <c r="KBP186" s="72"/>
      <c r="KBQ186" s="71"/>
      <c r="KBR186" s="71"/>
      <c r="KBS186" s="71"/>
      <c r="KBT186" s="71"/>
      <c r="KBU186" s="71"/>
      <c r="KBV186" s="71"/>
      <c r="KBW186" s="71"/>
      <c r="KBX186" s="72"/>
      <c r="KBY186" s="72"/>
      <c r="KBZ186" s="72"/>
      <c r="KCA186" s="72"/>
      <c r="KCB186" s="72"/>
      <c r="KCC186" s="72"/>
      <c r="KCD186" s="72"/>
      <c r="KCE186" s="72"/>
      <c r="KCF186" s="72"/>
      <c r="KCG186" s="71"/>
      <c r="KCH186" s="71"/>
      <c r="KCI186" s="71"/>
      <c r="KCJ186" s="71"/>
      <c r="KCK186" s="71"/>
      <c r="KCL186" s="71"/>
      <c r="KCM186" s="71"/>
      <c r="KCN186" s="72"/>
      <c r="KCO186" s="72"/>
      <c r="KCP186" s="72"/>
      <c r="KCQ186" s="72"/>
      <c r="KCR186" s="72"/>
      <c r="KCS186" s="72"/>
      <c r="KCT186" s="72"/>
      <c r="KCU186" s="72"/>
      <c r="KCV186" s="72"/>
      <c r="KCW186" s="71"/>
      <c r="KCX186" s="71"/>
      <c r="KCY186" s="71"/>
      <c r="KCZ186" s="71"/>
      <c r="KDA186" s="71"/>
      <c r="KDB186" s="71"/>
      <c r="KDC186" s="71"/>
      <c r="KDD186" s="72"/>
      <c r="KDE186" s="72"/>
      <c r="KDF186" s="72"/>
      <c r="KDG186" s="72"/>
      <c r="KDH186" s="72"/>
      <c r="KDI186" s="72"/>
      <c r="KDJ186" s="72"/>
      <c r="KDK186" s="72"/>
      <c r="KDL186" s="72"/>
      <c r="KDM186" s="71"/>
      <c r="KDN186" s="71"/>
      <c r="KDO186" s="71"/>
      <c r="KDP186" s="71"/>
      <c r="KDQ186" s="71"/>
      <c r="KDR186" s="71"/>
      <c r="KDS186" s="71"/>
      <c r="KDT186" s="72"/>
      <c r="KDU186" s="72"/>
      <c r="KDV186" s="72"/>
      <c r="KDW186" s="72"/>
      <c r="KDX186" s="72"/>
      <c r="KDY186" s="72"/>
      <c r="KDZ186" s="72"/>
      <c r="KEA186" s="72"/>
      <c r="KEB186" s="72"/>
      <c r="KEC186" s="71"/>
      <c r="KED186" s="71"/>
      <c r="KEE186" s="71"/>
      <c r="KEF186" s="71"/>
      <c r="KEG186" s="71"/>
      <c r="KEH186" s="71"/>
      <c r="KEI186" s="71"/>
      <c r="KEJ186" s="72"/>
      <c r="KEK186" s="72"/>
      <c r="KEL186" s="72"/>
      <c r="KEM186" s="72"/>
      <c r="KEN186" s="72"/>
      <c r="KEO186" s="72"/>
      <c r="KEP186" s="72"/>
      <c r="KEQ186" s="72"/>
      <c r="KER186" s="72"/>
      <c r="KES186" s="71"/>
      <c r="KET186" s="71"/>
      <c r="KEU186" s="71"/>
      <c r="KEV186" s="71"/>
      <c r="KEW186" s="71"/>
      <c r="KEX186" s="71"/>
      <c r="KEY186" s="71"/>
      <c r="KEZ186" s="72"/>
      <c r="KFA186" s="72"/>
      <c r="KFB186" s="72"/>
      <c r="KFC186" s="72"/>
      <c r="KFD186" s="72"/>
      <c r="KFE186" s="72"/>
      <c r="KFF186" s="72"/>
      <c r="KFG186" s="72"/>
      <c r="KFH186" s="72"/>
      <c r="KFI186" s="71"/>
      <c r="KFJ186" s="71"/>
      <c r="KFK186" s="71"/>
      <c r="KFL186" s="71"/>
      <c r="KFM186" s="71"/>
      <c r="KFN186" s="71"/>
      <c r="KFO186" s="71"/>
      <c r="KFP186" s="72"/>
      <c r="KFQ186" s="72"/>
      <c r="KFR186" s="72"/>
      <c r="KFS186" s="72"/>
      <c r="KFT186" s="72"/>
      <c r="KFU186" s="72"/>
      <c r="KFV186" s="72"/>
      <c r="KFW186" s="72"/>
      <c r="KFX186" s="72"/>
      <c r="KFY186" s="71"/>
      <c r="KFZ186" s="71"/>
      <c r="KGA186" s="71"/>
      <c r="KGB186" s="71"/>
      <c r="KGC186" s="71"/>
      <c r="KGD186" s="71"/>
      <c r="KGE186" s="71"/>
      <c r="KGF186" s="72"/>
      <c r="KGG186" s="72"/>
      <c r="KGH186" s="72"/>
      <c r="KGI186" s="72"/>
      <c r="KGJ186" s="72"/>
      <c r="KGK186" s="72"/>
      <c r="KGL186" s="72"/>
      <c r="KGM186" s="72"/>
      <c r="KGN186" s="72"/>
      <c r="KGO186" s="71"/>
      <c r="KGP186" s="71"/>
      <c r="KGQ186" s="71"/>
      <c r="KGR186" s="71"/>
      <c r="KGS186" s="71"/>
      <c r="KGT186" s="71"/>
      <c r="KGU186" s="71"/>
      <c r="KGV186" s="72"/>
      <c r="KGW186" s="72"/>
      <c r="KGX186" s="72"/>
      <c r="KGY186" s="72"/>
      <c r="KGZ186" s="72"/>
      <c r="KHA186" s="72"/>
      <c r="KHB186" s="72"/>
      <c r="KHC186" s="72"/>
      <c r="KHD186" s="72"/>
      <c r="KHE186" s="71"/>
      <c r="KHF186" s="71"/>
      <c r="KHG186" s="71"/>
      <c r="KHH186" s="71"/>
      <c r="KHI186" s="71"/>
      <c r="KHJ186" s="71"/>
      <c r="KHK186" s="71"/>
      <c r="KHL186" s="72"/>
      <c r="KHM186" s="72"/>
      <c r="KHN186" s="72"/>
      <c r="KHO186" s="72"/>
      <c r="KHP186" s="72"/>
      <c r="KHQ186" s="72"/>
      <c r="KHR186" s="72"/>
      <c r="KHS186" s="72"/>
      <c r="KHT186" s="72"/>
      <c r="KHU186" s="71"/>
      <c r="KHV186" s="71"/>
      <c r="KHW186" s="71"/>
      <c r="KHX186" s="71"/>
      <c r="KHY186" s="71"/>
      <c r="KHZ186" s="71"/>
      <c r="KIA186" s="71"/>
      <c r="KIB186" s="72"/>
      <c r="KIC186" s="72"/>
      <c r="KID186" s="72"/>
      <c r="KIE186" s="72"/>
      <c r="KIF186" s="72"/>
      <c r="KIG186" s="72"/>
      <c r="KIH186" s="72"/>
      <c r="KII186" s="72"/>
      <c r="KIJ186" s="72"/>
      <c r="KIK186" s="71"/>
      <c r="KIL186" s="71"/>
      <c r="KIM186" s="71"/>
      <c r="KIN186" s="71"/>
      <c r="KIO186" s="71"/>
      <c r="KIP186" s="71"/>
      <c r="KIQ186" s="71"/>
      <c r="KIR186" s="72"/>
      <c r="KIS186" s="72"/>
      <c r="KIT186" s="72"/>
      <c r="KIU186" s="72"/>
      <c r="KIV186" s="72"/>
      <c r="KIW186" s="72"/>
      <c r="KIX186" s="72"/>
      <c r="KIY186" s="72"/>
      <c r="KIZ186" s="72"/>
      <c r="KJA186" s="71"/>
      <c r="KJB186" s="71"/>
      <c r="KJC186" s="71"/>
      <c r="KJD186" s="71"/>
      <c r="KJE186" s="71"/>
      <c r="KJF186" s="71"/>
      <c r="KJG186" s="71"/>
      <c r="KJH186" s="72"/>
      <c r="KJI186" s="72"/>
      <c r="KJJ186" s="72"/>
      <c r="KJK186" s="72"/>
      <c r="KJL186" s="72"/>
      <c r="KJM186" s="72"/>
      <c r="KJN186" s="72"/>
      <c r="KJO186" s="72"/>
      <c r="KJP186" s="72"/>
      <c r="KJQ186" s="71"/>
      <c r="KJR186" s="71"/>
      <c r="KJS186" s="71"/>
      <c r="KJT186" s="71"/>
      <c r="KJU186" s="71"/>
      <c r="KJV186" s="71"/>
      <c r="KJW186" s="71"/>
      <c r="KJX186" s="72"/>
      <c r="KJY186" s="72"/>
      <c r="KJZ186" s="72"/>
      <c r="KKA186" s="72"/>
      <c r="KKB186" s="72"/>
      <c r="KKC186" s="72"/>
      <c r="KKD186" s="72"/>
      <c r="KKE186" s="72"/>
      <c r="KKF186" s="72"/>
      <c r="KKG186" s="71"/>
      <c r="KKH186" s="71"/>
      <c r="KKI186" s="71"/>
      <c r="KKJ186" s="71"/>
      <c r="KKK186" s="71"/>
      <c r="KKL186" s="71"/>
      <c r="KKM186" s="71"/>
      <c r="KKN186" s="72"/>
      <c r="KKO186" s="72"/>
      <c r="KKP186" s="72"/>
      <c r="KKQ186" s="72"/>
      <c r="KKR186" s="72"/>
      <c r="KKS186" s="72"/>
      <c r="KKT186" s="72"/>
      <c r="KKU186" s="72"/>
      <c r="KKV186" s="72"/>
      <c r="KKW186" s="71"/>
      <c r="KKX186" s="71"/>
      <c r="KKY186" s="71"/>
      <c r="KKZ186" s="71"/>
      <c r="KLA186" s="71"/>
      <c r="KLB186" s="71"/>
      <c r="KLC186" s="71"/>
      <c r="KLD186" s="72"/>
      <c r="KLE186" s="72"/>
      <c r="KLF186" s="72"/>
      <c r="KLG186" s="72"/>
      <c r="KLH186" s="72"/>
      <c r="KLI186" s="72"/>
      <c r="KLJ186" s="72"/>
      <c r="KLK186" s="72"/>
      <c r="KLL186" s="72"/>
      <c r="KLM186" s="71"/>
      <c r="KLN186" s="71"/>
      <c r="KLO186" s="71"/>
      <c r="KLP186" s="71"/>
      <c r="KLQ186" s="71"/>
      <c r="KLR186" s="71"/>
      <c r="KLS186" s="71"/>
      <c r="KLT186" s="72"/>
      <c r="KLU186" s="72"/>
      <c r="KLV186" s="72"/>
      <c r="KLW186" s="72"/>
      <c r="KLX186" s="72"/>
      <c r="KLY186" s="72"/>
      <c r="KLZ186" s="72"/>
      <c r="KMA186" s="72"/>
      <c r="KMB186" s="72"/>
      <c r="KMC186" s="71"/>
      <c r="KMD186" s="71"/>
      <c r="KME186" s="71"/>
      <c r="KMF186" s="71"/>
      <c r="KMG186" s="71"/>
      <c r="KMH186" s="71"/>
      <c r="KMI186" s="71"/>
      <c r="KMJ186" s="72"/>
      <c r="KMK186" s="72"/>
      <c r="KML186" s="72"/>
      <c r="KMM186" s="72"/>
      <c r="KMN186" s="72"/>
      <c r="KMO186" s="72"/>
      <c r="KMP186" s="72"/>
      <c r="KMQ186" s="72"/>
      <c r="KMR186" s="72"/>
      <c r="KMS186" s="71"/>
      <c r="KMT186" s="71"/>
      <c r="KMU186" s="71"/>
      <c r="KMV186" s="71"/>
      <c r="KMW186" s="71"/>
      <c r="KMX186" s="71"/>
      <c r="KMY186" s="71"/>
      <c r="KMZ186" s="72"/>
      <c r="KNA186" s="72"/>
      <c r="KNB186" s="72"/>
      <c r="KNC186" s="72"/>
      <c r="KND186" s="72"/>
      <c r="KNE186" s="72"/>
      <c r="KNF186" s="72"/>
      <c r="KNG186" s="72"/>
      <c r="KNH186" s="72"/>
      <c r="KNI186" s="71"/>
      <c r="KNJ186" s="71"/>
      <c r="KNK186" s="71"/>
      <c r="KNL186" s="71"/>
      <c r="KNM186" s="71"/>
      <c r="KNN186" s="71"/>
      <c r="KNO186" s="71"/>
      <c r="KNP186" s="72"/>
      <c r="KNQ186" s="72"/>
      <c r="KNR186" s="72"/>
      <c r="KNS186" s="72"/>
      <c r="KNT186" s="72"/>
      <c r="KNU186" s="72"/>
      <c r="KNV186" s="72"/>
      <c r="KNW186" s="72"/>
      <c r="KNX186" s="72"/>
      <c r="KNY186" s="71"/>
      <c r="KNZ186" s="71"/>
      <c r="KOA186" s="71"/>
      <c r="KOB186" s="71"/>
      <c r="KOC186" s="71"/>
      <c r="KOD186" s="71"/>
      <c r="KOE186" s="71"/>
      <c r="KOF186" s="72"/>
      <c r="KOG186" s="72"/>
      <c r="KOH186" s="72"/>
      <c r="KOI186" s="72"/>
      <c r="KOJ186" s="72"/>
      <c r="KOK186" s="72"/>
      <c r="KOL186" s="72"/>
      <c r="KOM186" s="72"/>
      <c r="KON186" s="72"/>
      <c r="KOO186" s="71"/>
      <c r="KOP186" s="71"/>
      <c r="KOQ186" s="71"/>
      <c r="KOR186" s="71"/>
      <c r="KOS186" s="71"/>
      <c r="KOT186" s="71"/>
      <c r="KOU186" s="71"/>
      <c r="KOV186" s="72"/>
      <c r="KOW186" s="72"/>
      <c r="KOX186" s="72"/>
      <c r="KOY186" s="72"/>
      <c r="KOZ186" s="72"/>
      <c r="KPA186" s="72"/>
      <c r="KPB186" s="72"/>
      <c r="KPC186" s="72"/>
      <c r="KPD186" s="72"/>
      <c r="KPE186" s="71"/>
      <c r="KPF186" s="71"/>
      <c r="KPG186" s="71"/>
      <c r="KPH186" s="71"/>
      <c r="KPI186" s="71"/>
      <c r="KPJ186" s="71"/>
      <c r="KPK186" s="71"/>
      <c r="KPL186" s="72"/>
      <c r="KPM186" s="72"/>
      <c r="KPN186" s="72"/>
      <c r="KPO186" s="72"/>
      <c r="KPP186" s="72"/>
      <c r="KPQ186" s="72"/>
      <c r="KPR186" s="72"/>
      <c r="KPS186" s="72"/>
      <c r="KPT186" s="72"/>
      <c r="KPU186" s="71"/>
      <c r="KPV186" s="71"/>
      <c r="KPW186" s="71"/>
      <c r="KPX186" s="71"/>
      <c r="KPY186" s="71"/>
      <c r="KPZ186" s="71"/>
      <c r="KQA186" s="71"/>
      <c r="KQB186" s="72"/>
      <c r="KQC186" s="72"/>
      <c r="KQD186" s="72"/>
      <c r="KQE186" s="72"/>
      <c r="KQF186" s="72"/>
      <c r="KQG186" s="72"/>
      <c r="KQH186" s="72"/>
      <c r="KQI186" s="72"/>
      <c r="KQJ186" s="72"/>
      <c r="KQK186" s="71"/>
      <c r="KQL186" s="71"/>
      <c r="KQM186" s="71"/>
      <c r="KQN186" s="71"/>
      <c r="KQO186" s="71"/>
      <c r="KQP186" s="71"/>
      <c r="KQQ186" s="71"/>
      <c r="KQR186" s="72"/>
      <c r="KQS186" s="72"/>
      <c r="KQT186" s="72"/>
      <c r="KQU186" s="72"/>
      <c r="KQV186" s="72"/>
      <c r="KQW186" s="72"/>
      <c r="KQX186" s="72"/>
      <c r="KQY186" s="72"/>
      <c r="KQZ186" s="72"/>
      <c r="KRA186" s="71"/>
      <c r="KRB186" s="71"/>
      <c r="KRC186" s="71"/>
      <c r="KRD186" s="71"/>
      <c r="KRE186" s="71"/>
      <c r="KRF186" s="71"/>
      <c r="KRG186" s="71"/>
      <c r="KRH186" s="72"/>
      <c r="KRI186" s="72"/>
      <c r="KRJ186" s="72"/>
      <c r="KRK186" s="72"/>
      <c r="KRL186" s="72"/>
      <c r="KRM186" s="72"/>
      <c r="KRN186" s="72"/>
      <c r="KRO186" s="72"/>
      <c r="KRP186" s="72"/>
      <c r="KRQ186" s="71"/>
      <c r="KRR186" s="71"/>
      <c r="KRS186" s="71"/>
      <c r="KRT186" s="71"/>
      <c r="KRU186" s="71"/>
      <c r="KRV186" s="71"/>
      <c r="KRW186" s="71"/>
      <c r="KRX186" s="72"/>
      <c r="KRY186" s="72"/>
      <c r="KRZ186" s="72"/>
      <c r="KSA186" s="72"/>
      <c r="KSB186" s="72"/>
      <c r="KSC186" s="72"/>
      <c r="KSD186" s="72"/>
      <c r="KSE186" s="72"/>
      <c r="KSF186" s="72"/>
      <c r="KSG186" s="71"/>
      <c r="KSH186" s="71"/>
      <c r="KSI186" s="71"/>
      <c r="KSJ186" s="71"/>
      <c r="KSK186" s="71"/>
      <c r="KSL186" s="71"/>
      <c r="KSM186" s="71"/>
      <c r="KSN186" s="72"/>
      <c r="KSO186" s="72"/>
      <c r="KSP186" s="72"/>
      <c r="KSQ186" s="72"/>
      <c r="KSR186" s="72"/>
      <c r="KSS186" s="72"/>
      <c r="KST186" s="72"/>
      <c r="KSU186" s="72"/>
      <c r="KSV186" s="72"/>
      <c r="KSW186" s="71"/>
      <c r="KSX186" s="71"/>
      <c r="KSY186" s="71"/>
      <c r="KSZ186" s="71"/>
      <c r="KTA186" s="71"/>
      <c r="KTB186" s="71"/>
      <c r="KTC186" s="71"/>
      <c r="KTD186" s="72"/>
      <c r="KTE186" s="72"/>
      <c r="KTF186" s="72"/>
      <c r="KTG186" s="72"/>
      <c r="KTH186" s="72"/>
      <c r="KTI186" s="72"/>
      <c r="KTJ186" s="72"/>
      <c r="KTK186" s="72"/>
      <c r="KTL186" s="72"/>
      <c r="KTM186" s="71"/>
      <c r="KTN186" s="71"/>
      <c r="KTO186" s="71"/>
      <c r="KTP186" s="71"/>
      <c r="KTQ186" s="71"/>
      <c r="KTR186" s="71"/>
      <c r="KTS186" s="71"/>
      <c r="KTT186" s="72"/>
      <c r="KTU186" s="72"/>
      <c r="KTV186" s="72"/>
      <c r="KTW186" s="72"/>
      <c r="KTX186" s="72"/>
      <c r="KTY186" s="72"/>
      <c r="KTZ186" s="72"/>
      <c r="KUA186" s="72"/>
      <c r="KUB186" s="72"/>
      <c r="KUC186" s="71"/>
      <c r="KUD186" s="71"/>
      <c r="KUE186" s="71"/>
      <c r="KUF186" s="71"/>
      <c r="KUG186" s="71"/>
      <c r="KUH186" s="71"/>
      <c r="KUI186" s="71"/>
      <c r="KUJ186" s="72"/>
      <c r="KUK186" s="72"/>
      <c r="KUL186" s="72"/>
      <c r="KUM186" s="72"/>
      <c r="KUN186" s="72"/>
      <c r="KUO186" s="72"/>
      <c r="KUP186" s="72"/>
      <c r="KUQ186" s="72"/>
      <c r="KUR186" s="72"/>
      <c r="KUS186" s="71"/>
      <c r="KUT186" s="71"/>
      <c r="KUU186" s="71"/>
      <c r="KUV186" s="71"/>
      <c r="KUW186" s="71"/>
      <c r="KUX186" s="71"/>
      <c r="KUY186" s="71"/>
      <c r="KUZ186" s="72"/>
      <c r="KVA186" s="72"/>
      <c r="KVB186" s="72"/>
      <c r="KVC186" s="72"/>
      <c r="KVD186" s="72"/>
      <c r="KVE186" s="72"/>
      <c r="KVF186" s="72"/>
      <c r="KVG186" s="72"/>
      <c r="KVH186" s="72"/>
      <c r="KVI186" s="71"/>
      <c r="KVJ186" s="71"/>
      <c r="KVK186" s="71"/>
      <c r="KVL186" s="71"/>
      <c r="KVM186" s="71"/>
      <c r="KVN186" s="71"/>
      <c r="KVO186" s="71"/>
      <c r="KVP186" s="72"/>
      <c r="KVQ186" s="72"/>
      <c r="KVR186" s="72"/>
      <c r="KVS186" s="72"/>
      <c r="KVT186" s="72"/>
      <c r="KVU186" s="72"/>
      <c r="KVV186" s="72"/>
      <c r="KVW186" s="72"/>
      <c r="KVX186" s="72"/>
      <c r="KVY186" s="71"/>
      <c r="KVZ186" s="71"/>
      <c r="KWA186" s="71"/>
      <c r="KWB186" s="71"/>
      <c r="KWC186" s="71"/>
      <c r="KWD186" s="71"/>
      <c r="KWE186" s="71"/>
      <c r="KWF186" s="72"/>
      <c r="KWG186" s="72"/>
      <c r="KWH186" s="72"/>
      <c r="KWI186" s="72"/>
      <c r="KWJ186" s="72"/>
      <c r="KWK186" s="72"/>
      <c r="KWL186" s="72"/>
      <c r="KWM186" s="72"/>
      <c r="KWN186" s="72"/>
      <c r="KWO186" s="71"/>
      <c r="KWP186" s="71"/>
      <c r="KWQ186" s="71"/>
      <c r="KWR186" s="71"/>
      <c r="KWS186" s="71"/>
      <c r="KWT186" s="71"/>
      <c r="KWU186" s="71"/>
      <c r="KWV186" s="72"/>
      <c r="KWW186" s="72"/>
      <c r="KWX186" s="72"/>
      <c r="KWY186" s="72"/>
      <c r="KWZ186" s="72"/>
      <c r="KXA186" s="72"/>
      <c r="KXB186" s="72"/>
      <c r="KXC186" s="72"/>
      <c r="KXD186" s="72"/>
      <c r="KXE186" s="71"/>
      <c r="KXF186" s="71"/>
      <c r="KXG186" s="71"/>
      <c r="KXH186" s="71"/>
      <c r="KXI186" s="71"/>
      <c r="KXJ186" s="71"/>
      <c r="KXK186" s="71"/>
      <c r="KXL186" s="72"/>
      <c r="KXM186" s="72"/>
      <c r="KXN186" s="72"/>
      <c r="KXO186" s="72"/>
      <c r="KXP186" s="72"/>
      <c r="KXQ186" s="72"/>
      <c r="KXR186" s="72"/>
      <c r="KXS186" s="72"/>
      <c r="KXT186" s="72"/>
      <c r="KXU186" s="71"/>
      <c r="KXV186" s="71"/>
      <c r="KXW186" s="71"/>
      <c r="KXX186" s="71"/>
      <c r="KXY186" s="71"/>
      <c r="KXZ186" s="71"/>
      <c r="KYA186" s="71"/>
      <c r="KYB186" s="72"/>
      <c r="KYC186" s="72"/>
      <c r="KYD186" s="72"/>
      <c r="KYE186" s="72"/>
      <c r="KYF186" s="72"/>
      <c r="KYG186" s="72"/>
      <c r="KYH186" s="72"/>
      <c r="KYI186" s="72"/>
      <c r="KYJ186" s="72"/>
      <c r="KYK186" s="71"/>
      <c r="KYL186" s="71"/>
      <c r="KYM186" s="71"/>
      <c r="KYN186" s="71"/>
      <c r="KYO186" s="71"/>
      <c r="KYP186" s="71"/>
      <c r="KYQ186" s="71"/>
      <c r="KYR186" s="72"/>
      <c r="KYS186" s="72"/>
      <c r="KYT186" s="72"/>
      <c r="KYU186" s="72"/>
      <c r="KYV186" s="72"/>
      <c r="KYW186" s="72"/>
      <c r="KYX186" s="72"/>
      <c r="KYY186" s="72"/>
      <c r="KYZ186" s="72"/>
      <c r="KZA186" s="71"/>
      <c r="KZB186" s="71"/>
      <c r="KZC186" s="71"/>
      <c r="KZD186" s="71"/>
      <c r="KZE186" s="71"/>
      <c r="KZF186" s="71"/>
      <c r="KZG186" s="71"/>
      <c r="KZH186" s="72"/>
      <c r="KZI186" s="72"/>
      <c r="KZJ186" s="72"/>
      <c r="KZK186" s="72"/>
      <c r="KZL186" s="72"/>
      <c r="KZM186" s="72"/>
      <c r="KZN186" s="72"/>
      <c r="KZO186" s="72"/>
      <c r="KZP186" s="72"/>
      <c r="KZQ186" s="71"/>
      <c r="KZR186" s="71"/>
      <c r="KZS186" s="71"/>
      <c r="KZT186" s="71"/>
      <c r="KZU186" s="71"/>
      <c r="KZV186" s="71"/>
      <c r="KZW186" s="71"/>
      <c r="KZX186" s="72"/>
      <c r="KZY186" s="72"/>
      <c r="KZZ186" s="72"/>
      <c r="LAA186" s="72"/>
      <c r="LAB186" s="72"/>
      <c r="LAC186" s="72"/>
      <c r="LAD186" s="72"/>
      <c r="LAE186" s="72"/>
      <c r="LAF186" s="72"/>
      <c r="LAG186" s="71"/>
      <c r="LAH186" s="71"/>
      <c r="LAI186" s="71"/>
      <c r="LAJ186" s="71"/>
      <c r="LAK186" s="71"/>
      <c r="LAL186" s="71"/>
      <c r="LAM186" s="71"/>
      <c r="LAN186" s="72"/>
      <c r="LAO186" s="72"/>
      <c r="LAP186" s="72"/>
      <c r="LAQ186" s="72"/>
      <c r="LAR186" s="72"/>
      <c r="LAS186" s="72"/>
      <c r="LAT186" s="72"/>
      <c r="LAU186" s="72"/>
      <c r="LAV186" s="72"/>
      <c r="LAW186" s="71"/>
      <c r="LAX186" s="71"/>
      <c r="LAY186" s="71"/>
      <c r="LAZ186" s="71"/>
      <c r="LBA186" s="71"/>
      <c r="LBB186" s="71"/>
      <c r="LBC186" s="71"/>
      <c r="LBD186" s="72"/>
      <c r="LBE186" s="72"/>
      <c r="LBF186" s="72"/>
      <c r="LBG186" s="72"/>
      <c r="LBH186" s="72"/>
      <c r="LBI186" s="72"/>
      <c r="LBJ186" s="72"/>
      <c r="LBK186" s="72"/>
      <c r="LBL186" s="72"/>
      <c r="LBM186" s="71"/>
      <c r="LBN186" s="71"/>
      <c r="LBO186" s="71"/>
      <c r="LBP186" s="71"/>
      <c r="LBQ186" s="71"/>
      <c r="LBR186" s="71"/>
      <c r="LBS186" s="71"/>
      <c r="LBT186" s="72"/>
      <c r="LBU186" s="72"/>
      <c r="LBV186" s="72"/>
      <c r="LBW186" s="72"/>
      <c r="LBX186" s="72"/>
      <c r="LBY186" s="72"/>
      <c r="LBZ186" s="72"/>
      <c r="LCA186" s="72"/>
      <c r="LCB186" s="72"/>
      <c r="LCC186" s="71"/>
      <c r="LCD186" s="71"/>
      <c r="LCE186" s="71"/>
      <c r="LCF186" s="71"/>
      <c r="LCG186" s="71"/>
      <c r="LCH186" s="71"/>
      <c r="LCI186" s="71"/>
      <c r="LCJ186" s="72"/>
      <c r="LCK186" s="72"/>
      <c r="LCL186" s="72"/>
      <c r="LCM186" s="72"/>
      <c r="LCN186" s="72"/>
      <c r="LCO186" s="72"/>
      <c r="LCP186" s="72"/>
      <c r="LCQ186" s="72"/>
      <c r="LCR186" s="72"/>
      <c r="LCS186" s="71"/>
      <c r="LCT186" s="71"/>
      <c r="LCU186" s="71"/>
      <c r="LCV186" s="71"/>
      <c r="LCW186" s="71"/>
      <c r="LCX186" s="71"/>
      <c r="LCY186" s="71"/>
      <c r="LCZ186" s="72"/>
      <c r="LDA186" s="72"/>
      <c r="LDB186" s="72"/>
      <c r="LDC186" s="72"/>
      <c r="LDD186" s="72"/>
      <c r="LDE186" s="72"/>
      <c r="LDF186" s="72"/>
      <c r="LDG186" s="72"/>
      <c r="LDH186" s="72"/>
      <c r="LDI186" s="71"/>
      <c r="LDJ186" s="71"/>
      <c r="LDK186" s="71"/>
      <c r="LDL186" s="71"/>
      <c r="LDM186" s="71"/>
      <c r="LDN186" s="71"/>
      <c r="LDO186" s="71"/>
      <c r="LDP186" s="72"/>
      <c r="LDQ186" s="72"/>
      <c r="LDR186" s="72"/>
      <c r="LDS186" s="72"/>
      <c r="LDT186" s="72"/>
      <c r="LDU186" s="72"/>
      <c r="LDV186" s="72"/>
      <c r="LDW186" s="72"/>
      <c r="LDX186" s="72"/>
      <c r="LDY186" s="71"/>
      <c r="LDZ186" s="71"/>
      <c r="LEA186" s="71"/>
      <c r="LEB186" s="71"/>
      <c r="LEC186" s="71"/>
      <c r="LED186" s="71"/>
      <c r="LEE186" s="71"/>
      <c r="LEF186" s="72"/>
      <c r="LEG186" s="72"/>
      <c r="LEH186" s="72"/>
      <c r="LEI186" s="72"/>
      <c r="LEJ186" s="72"/>
      <c r="LEK186" s="72"/>
      <c r="LEL186" s="72"/>
      <c r="LEM186" s="72"/>
      <c r="LEN186" s="72"/>
      <c r="LEO186" s="71"/>
      <c r="LEP186" s="71"/>
      <c r="LEQ186" s="71"/>
      <c r="LER186" s="71"/>
      <c r="LES186" s="71"/>
      <c r="LET186" s="71"/>
      <c r="LEU186" s="71"/>
      <c r="LEV186" s="72"/>
      <c r="LEW186" s="72"/>
      <c r="LEX186" s="72"/>
      <c r="LEY186" s="72"/>
      <c r="LEZ186" s="72"/>
      <c r="LFA186" s="72"/>
      <c r="LFB186" s="72"/>
      <c r="LFC186" s="72"/>
      <c r="LFD186" s="72"/>
      <c r="LFE186" s="71"/>
      <c r="LFF186" s="71"/>
      <c r="LFG186" s="71"/>
      <c r="LFH186" s="71"/>
      <c r="LFI186" s="71"/>
      <c r="LFJ186" s="71"/>
      <c r="LFK186" s="71"/>
      <c r="LFL186" s="72"/>
      <c r="LFM186" s="72"/>
      <c r="LFN186" s="72"/>
      <c r="LFO186" s="72"/>
      <c r="LFP186" s="72"/>
      <c r="LFQ186" s="72"/>
      <c r="LFR186" s="72"/>
      <c r="LFS186" s="72"/>
      <c r="LFT186" s="72"/>
      <c r="LFU186" s="71"/>
      <c r="LFV186" s="71"/>
      <c r="LFW186" s="71"/>
      <c r="LFX186" s="71"/>
      <c r="LFY186" s="71"/>
      <c r="LFZ186" s="71"/>
      <c r="LGA186" s="71"/>
      <c r="LGB186" s="72"/>
      <c r="LGC186" s="72"/>
      <c r="LGD186" s="72"/>
      <c r="LGE186" s="72"/>
      <c r="LGF186" s="72"/>
      <c r="LGG186" s="72"/>
      <c r="LGH186" s="72"/>
      <c r="LGI186" s="72"/>
      <c r="LGJ186" s="72"/>
      <c r="LGK186" s="71"/>
      <c r="LGL186" s="71"/>
      <c r="LGM186" s="71"/>
      <c r="LGN186" s="71"/>
      <c r="LGO186" s="71"/>
      <c r="LGP186" s="71"/>
      <c r="LGQ186" s="71"/>
      <c r="LGR186" s="72"/>
      <c r="LGS186" s="72"/>
      <c r="LGT186" s="72"/>
      <c r="LGU186" s="72"/>
      <c r="LGV186" s="72"/>
      <c r="LGW186" s="72"/>
      <c r="LGX186" s="72"/>
      <c r="LGY186" s="72"/>
      <c r="LGZ186" s="72"/>
      <c r="LHA186" s="71"/>
      <c r="LHB186" s="71"/>
      <c r="LHC186" s="71"/>
      <c r="LHD186" s="71"/>
      <c r="LHE186" s="71"/>
      <c r="LHF186" s="71"/>
      <c r="LHG186" s="71"/>
      <c r="LHH186" s="72"/>
      <c r="LHI186" s="72"/>
      <c r="LHJ186" s="72"/>
      <c r="LHK186" s="72"/>
      <c r="LHL186" s="72"/>
      <c r="LHM186" s="72"/>
      <c r="LHN186" s="72"/>
      <c r="LHO186" s="72"/>
      <c r="LHP186" s="72"/>
      <c r="LHQ186" s="71"/>
      <c r="LHR186" s="71"/>
      <c r="LHS186" s="71"/>
      <c r="LHT186" s="71"/>
      <c r="LHU186" s="71"/>
      <c r="LHV186" s="71"/>
      <c r="LHW186" s="71"/>
      <c r="LHX186" s="72"/>
      <c r="LHY186" s="72"/>
      <c r="LHZ186" s="72"/>
      <c r="LIA186" s="72"/>
      <c r="LIB186" s="72"/>
      <c r="LIC186" s="72"/>
      <c r="LID186" s="72"/>
      <c r="LIE186" s="72"/>
      <c r="LIF186" s="72"/>
      <c r="LIG186" s="71"/>
      <c r="LIH186" s="71"/>
      <c r="LII186" s="71"/>
      <c r="LIJ186" s="71"/>
      <c r="LIK186" s="71"/>
      <c r="LIL186" s="71"/>
      <c r="LIM186" s="71"/>
      <c r="LIN186" s="72"/>
      <c r="LIO186" s="72"/>
      <c r="LIP186" s="72"/>
      <c r="LIQ186" s="72"/>
      <c r="LIR186" s="72"/>
      <c r="LIS186" s="72"/>
      <c r="LIT186" s="72"/>
      <c r="LIU186" s="72"/>
      <c r="LIV186" s="72"/>
      <c r="LIW186" s="71"/>
      <c r="LIX186" s="71"/>
      <c r="LIY186" s="71"/>
      <c r="LIZ186" s="71"/>
      <c r="LJA186" s="71"/>
      <c r="LJB186" s="71"/>
      <c r="LJC186" s="71"/>
      <c r="LJD186" s="72"/>
      <c r="LJE186" s="72"/>
      <c r="LJF186" s="72"/>
      <c r="LJG186" s="72"/>
      <c r="LJH186" s="72"/>
      <c r="LJI186" s="72"/>
      <c r="LJJ186" s="72"/>
      <c r="LJK186" s="72"/>
      <c r="LJL186" s="72"/>
      <c r="LJM186" s="71"/>
      <c r="LJN186" s="71"/>
      <c r="LJO186" s="71"/>
      <c r="LJP186" s="71"/>
      <c r="LJQ186" s="71"/>
      <c r="LJR186" s="71"/>
      <c r="LJS186" s="71"/>
      <c r="LJT186" s="72"/>
      <c r="LJU186" s="72"/>
      <c r="LJV186" s="72"/>
      <c r="LJW186" s="72"/>
      <c r="LJX186" s="72"/>
      <c r="LJY186" s="72"/>
      <c r="LJZ186" s="72"/>
      <c r="LKA186" s="72"/>
      <c r="LKB186" s="72"/>
      <c r="LKC186" s="71"/>
      <c r="LKD186" s="71"/>
      <c r="LKE186" s="71"/>
      <c r="LKF186" s="71"/>
      <c r="LKG186" s="71"/>
      <c r="LKH186" s="71"/>
      <c r="LKI186" s="71"/>
      <c r="LKJ186" s="72"/>
      <c r="LKK186" s="72"/>
      <c r="LKL186" s="72"/>
      <c r="LKM186" s="72"/>
      <c r="LKN186" s="72"/>
      <c r="LKO186" s="72"/>
      <c r="LKP186" s="72"/>
      <c r="LKQ186" s="72"/>
      <c r="LKR186" s="72"/>
      <c r="LKS186" s="71"/>
      <c r="LKT186" s="71"/>
      <c r="LKU186" s="71"/>
      <c r="LKV186" s="71"/>
      <c r="LKW186" s="71"/>
      <c r="LKX186" s="71"/>
      <c r="LKY186" s="71"/>
      <c r="LKZ186" s="72"/>
      <c r="LLA186" s="72"/>
      <c r="LLB186" s="72"/>
      <c r="LLC186" s="72"/>
      <c r="LLD186" s="72"/>
      <c r="LLE186" s="72"/>
      <c r="LLF186" s="72"/>
      <c r="LLG186" s="72"/>
      <c r="LLH186" s="72"/>
      <c r="LLI186" s="71"/>
      <c r="LLJ186" s="71"/>
      <c r="LLK186" s="71"/>
      <c r="LLL186" s="71"/>
      <c r="LLM186" s="71"/>
      <c r="LLN186" s="71"/>
      <c r="LLO186" s="71"/>
      <c r="LLP186" s="72"/>
      <c r="LLQ186" s="72"/>
      <c r="LLR186" s="72"/>
      <c r="LLS186" s="72"/>
      <c r="LLT186" s="72"/>
      <c r="LLU186" s="72"/>
      <c r="LLV186" s="72"/>
      <c r="LLW186" s="72"/>
      <c r="LLX186" s="72"/>
      <c r="LLY186" s="71"/>
      <c r="LLZ186" s="71"/>
      <c r="LMA186" s="71"/>
      <c r="LMB186" s="71"/>
      <c r="LMC186" s="71"/>
      <c r="LMD186" s="71"/>
      <c r="LME186" s="71"/>
      <c r="LMF186" s="72"/>
      <c r="LMG186" s="72"/>
      <c r="LMH186" s="72"/>
      <c r="LMI186" s="72"/>
      <c r="LMJ186" s="72"/>
      <c r="LMK186" s="72"/>
      <c r="LML186" s="72"/>
      <c r="LMM186" s="72"/>
      <c r="LMN186" s="72"/>
      <c r="LMO186" s="71"/>
      <c r="LMP186" s="71"/>
      <c r="LMQ186" s="71"/>
      <c r="LMR186" s="71"/>
      <c r="LMS186" s="71"/>
      <c r="LMT186" s="71"/>
      <c r="LMU186" s="71"/>
      <c r="LMV186" s="72"/>
      <c r="LMW186" s="72"/>
      <c r="LMX186" s="72"/>
      <c r="LMY186" s="72"/>
      <c r="LMZ186" s="72"/>
      <c r="LNA186" s="72"/>
      <c r="LNB186" s="72"/>
      <c r="LNC186" s="72"/>
      <c r="LND186" s="72"/>
      <c r="LNE186" s="71"/>
      <c r="LNF186" s="71"/>
      <c r="LNG186" s="71"/>
      <c r="LNH186" s="71"/>
      <c r="LNI186" s="71"/>
      <c r="LNJ186" s="71"/>
      <c r="LNK186" s="71"/>
      <c r="LNL186" s="72"/>
      <c r="LNM186" s="72"/>
      <c r="LNN186" s="72"/>
      <c r="LNO186" s="72"/>
      <c r="LNP186" s="72"/>
      <c r="LNQ186" s="72"/>
      <c r="LNR186" s="72"/>
      <c r="LNS186" s="72"/>
      <c r="LNT186" s="72"/>
      <c r="LNU186" s="71"/>
      <c r="LNV186" s="71"/>
      <c r="LNW186" s="71"/>
      <c r="LNX186" s="71"/>
      <c r="LNY186" s="71"/>
      <c r="LNZ186" s="71"/>
      <c r="LOA186" s="71"/>
      <c r="LOB186" s="72"/>
      <c r="LOC186" s="72"/>
      <c r="LOD186" s="72"/>
      <c r="LOE186" s="72"/>
      <c r="LOF186" s="72"/>
      <c r="LOG186" s="72"/>
      <c r="LOH186" s="72"/>
      <c r="LOI186" s="72"/>
      <c r="LOJ186" s="72"/>
      <c r="LOK186" s="71"/>
      <c r="LOL186" s="71"/>
      <c r="LOM186" s="71"/>
      <c r="LON186" s="71"/>
      <c r="LOO186" s="71"/>
      <c r="LOP186" s="71"/>
      <c r="LOQ186" s="71"/>
      <c r="LOR186" s="72"/>
      <c r="LOS186" s="72"/>
      <c r="LOT186" s="72"/>
      <c r="LOU186" s="72"/>
      <c r="LOV186" s="72"/>
      <c r="LOW186" s="72"/>
      <c r="LOX186" s="72"/>
      <c r="LOY186" s="72"/>
      <c r="LOZ186" s="72"/>
      <c r="LPA186" s="71"/>
      <c r="LPB186" s="71"/>
      <c r="LPC186" s="71"/>
      <c r="LPD186" s="71"/>
      <c r="LPE186" s="71"/>
      <c r="LPF186" s="71"/>
      <c r="LPG186" s="71"/>
      <c r="LPH186" s="72"/>
      <c r="LPI186" s="72"/>
      <c r="LPJ186" s="72"/>
      <c r="LPK186" s="72"/>
      <c r="LPL186" s="72"/>
      <c r="LPM186" s="72"/>
      <c r="LPN186" s="72"/>
      <c r="LPO186" s="72"/>
      <c r="LPP186" s="72"/>
      <c r="LPQ186" s="71"/>
      <c r="LPR186" s="71"/>
      <c r="LPS186" s="71"/>
      <c r="LPT186" s="71"/>
      <c r="LPU186" s="71"/>
      <c r="LPV186" s="71"/>
      <c r="LPW186" s="71"/>
      <c r="LPX186" s="72"/>
      <c r="LPY186" s="72"/>
      <c r="LPZ186" s="72"/>
      <c r="LQA186" s="72"/>
      <c r="LQB186" s="72"/>
      <c r="LQC186" s="72"/>
      <c r="LQD186" s="72"/>
      <c r="LQE186" s="72"/>
      <c r="LQF186" s="72"/>
      <c r="LQG186" s="71"/>
      <c r="LQH186" s="71"/>
      <c r="LQI186" s="71"/>
      <c r="LQJ186" s="71"/>
      <c r="LQK186" s="71"/>
      <c r="LQL186" s="71"/>
      <c r="LQM186" s="71"/>
      <c r="LQN186" s="72"/>
      <c r="LQO186" s="72"/>
      <c r="LQP186" s="72"/>
      <c r="LQQ186" s="72"/>
      <c r="LQR186" s="72"/>
      <c r="LQS186" s="72"/>
      <c r="LQT186" s="72"/>
      <c r="LQU186" s="72"/>
      <c r="LQV186" s="72"/>
      <c r="LQW186" s="71"/>
      <c r="LQX186" s="71"/>
      <c r="LQY186" s="71"/>
      <c r="LQZ186" s="71"/>
      <c r="LRA186" s="71"/>
      <c r="LRB186" s="71"/>
      <c r="LRC186" s="71"/>
      <c r="LRD186" s="72"/>
      <c r="LRE186" s="72"/>
      <c r="LRF186" s="72"/>
      <c r="LRG186" s="72"/>
      <c r="LRH186" s="72"/>
      <c r="LRI186" s="72"/>
      <c r="LRJ186" s="72"/>
      <c r="LRK186" s="72"/>
      <c r="LRL186" s="72"/>
      <c r="LRM186" s="71"/>
      <c r="LRN186" s="71"/>
      <c r="LRO186" s="71"/>
      <c r="LRP186" s="71"/>
      <c r="LRQ186" s="71"/>
      <c r="LRR186" s="71"/>
      <c r="LRS186" s="71"/>
      <c r="LRT186" s="72"/>
      <c r="LRU186" s="72"/>
      <c r="LRV186" s="72"/>
      <c r="LRW186" s="72"/>
      <c r="LRX186" s="72"/>
      <c r="LRY186" s="72"/>
      <c r="LRZ186" s="72"/>
      <c r="LSA186" s="72"/>
      <c r="LSB186" s="72"/>
      <c r="LSC186" s="71"/>
      <c r="LSD186" s="71"/>
      <c r="LSE186" s="71"/>
      <c r="LSF186" s="71"/>
      <c r="LSG186" s="71"/>
      <c r="LSH186" s="71"/>
      <c r="LSI186" s="71"/>
      <c r="LSJ186" s="72"/>
      <c r="LSK186" s="72"/>
      <c r="LSL186" s="72"/>
      <c r="LSM186" s="72"/>
      <c r="LSN186" s="72"/>
      <c r="LSO186" s="72"/>
      <c r="LSP186" s="72"/>
      <c r="LSQ186" s="72"/>
      <c r="LSR186" s="72"/>
      <c r="LSS186" s="71"/>
      <c r="LST186" s="71"/>
      <c r="LSU186" s="71"/>
      <c r="LSV186" s="71"/>
      <c r="LSW186" s="71"/>
      <c r="LSX186" s="71"/>
      <c r="LSY186" s="71"/>
      <c r="LSZ186" s="72"/>
      <c r="LTA186" s="72"/>
      <c r="LTB186" s="72"/>
      <c r="LTC186" s="72"/>
      <c r="LTD186" s="72"/>
      <c r="LTE186" s="72"/>
      <c r="LTF186" s="72"/>
      <c r="LTG186" s="72"/>
      <c r="LTH186" s="72"/>
      <c r="LTI186" s="71"/>
      <c r="LTJ186" s="71"/>
      <c r="LTK186" s="71"/>
      <c r="LTL186" s="71"/>
      <c r="LTM186" s="71"/>
      <c r="LTN186" s="71"/>
      <c r="LTO186" s="71"/>
      <c r="LTP186" s="72"/>
      <c r="LTQ186" s="72"/>
      <c r="LTR186" s="72"/>
      <c r="LTS186" s="72"/>
      <c r="LTT186" s="72"/>
      <c r="LTU186" s="72"/>
      <c r="LTV186" s="72"/>
      <c r="LTW186" s="72"/>
      <c r="LTX186" s="72"/>
      <c r="LTY186" s="71"/>
      <c r="LTZ186" s="71"/>
      <c r="LUA186" s="71"/>
      <c r="LUB186" s="71"/>
      <c r="LUC186" s="71"/>
      <c r="LUD186" s="71"/>
      <c r="LUE186" s="71"/>
      <c r="LUF186" s="72"/>
      <c r="LUG186" s="72"/>
      <c r="LUH186" s="72"/>
      <c r="LUI186" s="72"/>
      <c r="LUJ186" s="72"/>
      <c r="LUK186" s="72"/>
      <c r="LUL186" s="72"/>
      <c r="LUM186" s="72"/>
      <c r="LUN186" s="72"/>
      <c r="LUO186" s="71"/>
      <c r="LUP186" s="71"/>
      <c r="LUQ186" s="71"/>
      <c r="LUR186" s="71"/>
      <c r="LUS186" s="71"/>
      <c r="LUT186" s="71"/>
      <c r="LUU186" s="71"/>
      <c r="LUV186" s="72"/>
      <c r="LUW186" s="72"/>
      <c r="LUX186" s="72"/>
      <c r="LUY186" s="72"/>
      <c r="LUZ186" s="72"/>
      <c r="LVA186" s="72"/>
      <c r="LVB186" s="72"/>
      <c r="LVC186" s="72"/>
      <c r="LVD186" s="72"/>
      <c r="LVE186" s="71"/>
      <c r="LVF186" s="71"/>
      <c r="LVG186" s="71"/>
      <c r="LVH186" s="71"/>
      <c r="LVI186" s="71"/>
      <c r="LVJ186" s="71"/>
      <c r="LVK186" s="71"/>
      <c r="LVL186" s="72"/>
      <c r="LVM186" s="72"/>
      <c r="LVN186" s="72"/>
      <c r="LVO186" s="72"/>
      <c r="LVP186" s="72"/>
      <c r="LVQ186" s="72"/>
      <c r="LVR186" s="72"/>
      <c r="LVS186" s="72"/>
      <c r="LVT186" s="72"/>
      <c r="LVU186" s="71"/>
      <c r="LVV186" s="71"/>
      <c r="LVW186" s="71"/>
      <c r="LVX186" s="71"/>
      <c r="LVY186" s="71"/>
      <c r="LVZ186" s="71"/>
      <c r="LWA186" s="71"/>
      <c r="LWB186" s="72"/>
      <c r="LWC186" s="72"/>
      <c r="LWD186" s="72"/>
      <c r="LWE186" s="72"/>
      <c r="LWF186" s="72"/>
      <c r="LWG186" s="72"/>
      <c r="LWH186" s="72"/>
      <c r="LWI186" s="72"/>
      <c r="LWJ186" s="72"/>
      <c r="LWK186" s="71"/>
      <c r="LWL186" s="71"/>
      <c r="LWM186" s="71"/>
      <c r="LWN186" s="71"/>
      <c r="LWO186" s="71"/>
      <c r="LWP186" s="71"/>
      <c r="LWQ186" s="71"/>
      <c r="LWR186" s="72"/>
      <c r="LWS186" s="72"/>
      <c r="LWT186" s="72"/>
      <c r="LWU186" s="72"/>
      <c r="LWV186" s="72"/>
      <c r="LWW186" s="72"/>
      <c r="LWX186" s="72"/>
      <c r="LWY186" s="72"/>
      <c r="LWZ186" s="72"/>
      <c r="LXA186" s="71"/>
      <c r="LXB186" s="71"/>
      <c r="LXC186" s="71"/>
      <c r="LXD186" s="71"/>
      <c r="LXE186" s="71"/>
      <c r="LXF186" s="71"/>
      <c r="LXG186" s="71"/>
      <c r="LXH186" s="72"/>
      <c r="LXI186" s="72"/>
      <c r="LXJ186" s="72"/>
      <c r="LXK186" s="72"/>
      <c r="LXL186" s="72"/>
      <c r="LXM186" s="72"/>
      <c r="LXN186" s="72"/>
      <c r="LXO186" s="72"/>
      <c r="LXP186" s="72"/>
      <c r="LXQ186" s="71"/>
      <c r="LXR186" s="71"/>
      <c r="LXS186" s="71"/>
      <c r="LXT186" s="71"/>
      <c r="LXU186" s="71"/>
      <c r="LXV186" s="71"/>
      <c r="LXW186" s="71"/>
      <c r="LXX186" s="72"/>
      <c r="LXY186" s="72"/>
      <c r="LXZ186" s="72"/>
      <c r="LYA186" s="72"/>
      <c r="LYB186" s="72"/>
      <c r="LYC186" s="72"/>
      <c r="LYD186" s="72"/>
      <c r="LYE186" s="72"/>
      <c r="LYF186" s="72"/>
      <c r="LYG186" s="71"/>
      <c r="LYH186" s="71"/>
      <c r="LYI186" s="71"/>
      <c r="LYJ186" s="71"/>
      <c r="LYK186" s="71"/>
      <c r="LYL186" s="71"/>
      <c r="LYM186" s="71"/>
      <c r="LYN186" s="72"/>
      <c r="LYO186" s="72"/>
      <c r="LYP186" s="72"/>
      <c r="LYQ186" s="72"/>
      <c r="LYR186" s="72"/>
      <c r="LYS186" s="72"/>
      <c r="LYT186" s="72"/>
      <c r="LYU186" s="72"/>
      <c r="LYV186" s="72"/>
      <c r="LYW186" s="71"/>
      <c r="LYX186" s="71"/>
      <c r="LYY186" s="71"/>
      <c r="LYZ186" s="71"/>
      <c r="LZA186" s="71"/>
      <c r="LZB186" s="71"/>
      <c r="LZC186" s="71"/>
      <c r="LZD186" s="72"/>
      <c r="LZE186" s="72"/>
      <c r="LZF186" s="72"/>
      <c r="LZG186" s="72"/>
      <c r="LZH186" s="72"/>
      <c r="LZI186" s="72"/>
      <c r="LZJ186" s="72"/>
      <c r="LZK186" s="72"/>
      <c r="LZL186" s="72"/>
      <c r="LZM186" s="71"/>
      <c r="LZN186" s="71"/>
      <c r="LZO186" s="71"/>
      <c r="LZP186" s="71"/>
      <c r="LZQ186" s="71"/>
      <c r="LZR186" s="71"/>
      <c r="LZS186" s="71"/>
      <c r="LZT186" s="72"/>
      <c r="LZU186" s="72"/>
      <c r="LZV186" s="72"/>
      <c r="LZW186" s="72"/>
      <c r="LZX186" s="72"/>
      <c r="LZY186" s="72"/>
      <c r="LZZ186" s="72"/>
      <c r="MAA186" s="72"/>
      <c r="MAB186" s="72"/>
      <c r="MAC186" s="71"/>
      <c r="MAD186" s="71"/>
      <c r="MAE186" s="71"/>
      <c r="MAF186" s="71"/>
      <c r="MAG186" s="71"/>
      <c r="MAH186" s="71"/>
      <c r="MAI186" s="71"/>
      <c r="MAJ186" s="72"/>
      <c r="MAK186" s="72"/>
      <c r="MAL186" s="72"/>
      <c r="MAM186" s="72"/>
      <c r="MAN186" s="72"/>
      <c r="MAO186" s="72"/>
      <c r="MAP186" s="72"/>
      <c r="MAQ186" s="72"/>
      <c r="MAR186" s="72"/>
      <c r="MAS186" s="71"/>
      <c r="MAT186" s="71"/>
      <c r="MAU186" s="71"/>
      <c r="MAV186" s="71"/>
      <c r="MAW186" s="71"/>
      <c r="MAX186" s="71"/>
      <c r="MAY186" s="71"/>
      <c r="MAZ186" s="72"/>
      <c r="MBA186" s="72"/>
      <c r="MBB186" s="72"/>
      <c r="MBC186" s="72"/>
      <c r="MBD186" s="72"/>
      <c r="MBE186" s="72"/>
      <c r="MBF186" s="72"/>
      <c r="MBG186" s="72"/>
      <c r="MBH186" s="72"/>
      <c r="MBI186" s="71"/>
      <c r="MBJ186" s="71"/>
      <c r="MBK186" s="71"/>
      <c r="MBL186" s="71"/>
      <c r="MBM186" s="71"/>
      <c r="MBN186" s="71"/>
      <c r="MBO186" s="71"/>
      <c r="MBP186" s="72"/>
      <c r="MBQ186" s="72"/>
      <c r="MBR186" s="72"/>
      <c r="MBS186" s="72"/>
      <c r="MBT186" s="72"/>
      <c r="MBU186" s="72"/>
      <c r="MBV186" s="72"/>
      <c r="MBW186" s="72"/>
      <c r="MBX186" s="72"/>
      <c r="MBY186" s="71"/>
      <c r="MBZ186" s="71"/>
      <c r="MCA186" s="71"/>
      <c r="MCB186" s="71"/>
      <c r="MCC186" s="71"/>
      <c r="MCD186" s="71"/>
      <c r="MCE186" s="71"/>
      <c r="MCF186" s="72"/>
      <c r="MCG186" s="72"/>
      <c r="MCH186" s="72"/>
      <c r="MCI186" s="72"/>
      <c r="MCJ186" s="72"/>
      <c r="MCK186" s="72"/>
      <c r="MCL186" s="72"/>
      <c r="MCM186" s="72"/>
      <c r="MCN186" s="72"/>
      <c r="MCO186" s="71"/>
      <c r="MCP186" s="71"/>
      <c r="MCQ186" s="71"/>
      <c r="MCR186" s="71"/>
      <c r="MCS186" s="71"/>
      <c r="MCT186" s="71"/>
      <c r="MCU186" s="71"/>
      <c r="MCV186" s="72"/>
      <c r="MCW186" s="72"/>
      <c r="MCX186" s="72"/>
      <c r="MCY186" s="72"/>
      <c r="MCZ186" s="72"/>
      <c r="MDA186" s="72"/>
      <c r="MDB186" s="72"/>
      <c r="MDC186" s="72"/>
      <c r="MDD186" s="72"/>
      <c r="MDE186" s="71"/>
      <c r="MDF186" s="71"/>
      <c r="MDG186" s="71"/>
      <c r="MDH186" s="71"/>
      <c r="MDI186" s="71"/>
      <c r="MDJ186" s="71"/>
      <c r="MDK186" s="71"/>
      <c r="MDL186" s="72"/>
      <c r="MDM186" s="72"/>
      <c r="MDN186" s="72"/>
      <c r="MDO186" s="72"/>
      <c r="MDP186" s="72"/>
      <c r="MDQ186" s="72"/>
      <c r="MDR186" s="72"/>
      <c r="MDS186" s="72"/>
      <c r="MDT186" s="72"/>
      <c r="MDU186" s="71"/>
      <c r="MDV186" s="71"/>
      <c r="MDW186" s="71"/>
      <c r="MDX186" s="71"/>
      <c r="MDY186" s="71"/>
      <c r="MDZ186" s="71"/>
      <c r="MEA186" s="71"/>
      <c r="MEB186" s="72"/>
      <c r="MEC186" s="72"/>
      <c r="MED186" s="72"/>
      <c r="MEE186" s="72"/>
      <c r="MEF186" s="72"/>
      <c r="MEG186" s="72"/>
      <c r="MEH186" s="72"/>
      <c r="MEI186" s="72"/>
      <c r="MEJ186" s="72"/>
      <c r="MEK186" s="71"/>
      <c r="MEL186" s="71"/>
      <c r="MEM186" s="71"/>
      <c r="MEN186" s="71"/>
      <c r="MEO186" s="71"/>
      <c r="MEP186" s="71"/>
      <c r="MEQ186" s="71"/>
      <c r="MER186" s="72"/>
      <c r="MES186" s="72"/>
      <c r="MET186" s="72"/>
      <c r="MEU186" s="72"/>
      <c r="MEV186" s="72"/>
      <c r="MEW186" s="72"/>
      <c r="MEX186" s="72"/>
      <c r="MEY186" s="72"/>
      <c r="MEZ186" s="72"/>
      <c r="MFA186" s="71"/>
      <c r="MFB186" s="71"/>
      <c r="MFC186" s="71"/>
      <c r="MFD186" s="71"/>
      <c r="MFE186" s="71"/>
      <c r="MFF186" s="71"/>
      <c r="MFG186" s="71"/>
      <c r="MFH186" s="72"/>
      <c r="MFI186" s="72"/>
      <c r="MFJ186" s="72"/>
      <c r="MFK186" s="72"/>
      <c r="MFL186" s="72"/>
      <c r="MFM186" s="72"/>
      <c r="MFN186" s="72"/>
      <c r="MFO186" s="72"/>
      <c r="MFP186" s="72"/>
      <c r="MFQ186" s="71"/>
      <c r="MFR186" s="71"/>
      <c r="MFS186" s="71"/>
      <c r="MFT186" s="71"/>
      <c r="MFU186" s="71"/>
      <c r="MFV186" s="71"/>
      <c r="MFW186" s="71"/>
      <c r="MFX186" s="72"/>
      <c r="MFY186" s="72"/>
      <c r="MFZ186" s="72"/>
      <c r="MGA186" s="72"/>
      <c r="MGB186" s="72"/>
      <c r="MGC186" s="72"/>
      <c r="MGD186" s="72"/>
      <c r="MGE186" s="72"/>
      <c r="MGF186" s="72"/>
      <c r="MGG186" s="71"/>
      <c r="MGH186" s="71"/>
      <c r="MGI186" s="71"/>
      <c r="MGJ186" s="71"/>
      <c r="MGK186" s="71"/>
      <c r="MGL186" s="71"/>
      <c r="MGM186" s="71"/>
      <c r="MGN186" s="72"/>
      <c r="MGO186" s="72"/>
      <c r="MGP186" s="72"/>
      <c r="MGQ186" s="72"/>
      <c r="MGR186" s="72"/>
      <c r="MGS186" s="72"/>
      <c r="MGT186" s="72"/>
      <c r="MGU186" s="72"/>
      <c r="MGV186" s="72"/>
      <c r="MGW186" s="71"/>
      <c r="MGX186" s="71"/>
      <c r="MGY186" s="71"/>
      <c r="MGZ186" s="71"/>
      <c r="MHA186" s="71"/>
      <c r="MHB186" s="71"/>
      <c r="MHC186" s="71"/>
      <c r="MHD186" s="72"/>
      <c r="MHE186" s="72"/>
      <c r="MHF186" s="72"/>
      <c r="MHG186" s="72"/>
      <c r="MHH186" s="72"/>
      <c r="MHI186" s="72"/>
      <c r="MHJ186" s="72"/>
      <c r="MHK186" s="72"/>
      <c r="MHL186" s="72"/>
      <c r="MHM186" s="71"/>
      <c r="MHN186" s="71"/>
      <c r="MHO186" s="71"/>
      <c r="MHP186" s="71"/>
      <c r="MHQ186" s="71"/>
      <c r="MHR186" s="71"/>
      <c r="MHS186" s="71"/>
      <c r="MHT186" s="72"/>
      <c r="MHU186" s="72"/>
      <c r="MHV186" s="72"/>
      <c r="MHW186" s="72"/>
      <c r="MHX186" s="72"/>
      <c r="MHY186" s="72"/>
      <c r="MHZ186" s="72"/>
      <c r="MIA186" s="72"/>
      <c r="MIB186" s="72"/>
      <c r="MIC186" s="71"/>
      <c r="MID186" s="71"/>
      <c r="MIE186" s="71"/>
      <c r="MIF186" s="71"/>
      <c r="MIG186" s="71"/>
      <c r="MIH186" s="71"/>
      <c r="MII186" s="71"/>
      <c r="MIJ186" s="72"/>
      <c r="MIK186" s="72"/>
      <c r="MIL186" s="72"/>
      <c r="MIM186" s="72"/>
      <c r="MIN186" s="72"/>
      <c r="MIO186" s="72"/>
      <c r="MIP186" s="72"/>
      <c r="MIQ186" s="72"/>
      <c r="MIR186" s="72"/>
      <c r="MIS186" s="71"/>
      <c r="MIT186" s="71"/>
      <c r="MIU186" s="71"/>
      <c r="MIV186" s="71"/>
      <c r="MIW186" s="71"/>
      <c r="MIX186" s="71"/>
      <c r="MIY186" s="71"/>
      <c r="MIZ186" s="72"/>
      <c r="MJA186" s="72"/>
      <c r="MJB186" s="72"/>
      <c r="MJC186" s="72"/>
      <c r="MJD186" s="72"/>
      <c r="MJE186" s="72"/>
      <c r="MJF186" s="72"/>
      <c r="MJG186" s="72"/>
      <c r="MJH186" s="72"/>
      <c r="MJI186" s="71"/>
      <c r="MJJ186" s="71"/>
      <c r="MJK186" s="71"/>
      <c r="MJL186" s="71"/>
      <c r="MJM186" s="71"/>
      <c r="MJN186" s="71"/>
      <c r="MJO186" s="71"/>
      <c r="MJP186" s="72"/>
      <c r="MJQ186" s="72"/>
      <c r="MJR186" s="72"/>
      <c r="MJS186" s="72"/>
      <c r="MJT186" s="72"/>
      <c r="MJU186" s="72"/>
      <c r="MJV186" s="72"/>
      <c r="MJW186" s="72"/>
      <c r="MJX186" s="72"/>
      <c r="MJY186" s="71"/>
      <c r="MJZ186" s="71"/>
      <c r="MKA186" s="71"/>
      <c r="MKB186" s="71"/>
      <c r="MKC186" s="71"/>
      <c r="MKD186" s="71"/>
      <c r="MKE186" s="71"/>
      <c r="MKF186" s="72"/>
      <c r="MKG186" s="72"/>
      <c r="MKH186" s="72"/>
      <c r="MKI186" s="72"/>
      <c r="MKJ186" s="72"/>
      <c r="MKK186" s="72"/>
      <c r="MKL186" s="72"/>
      <c r="MKM186" s="72"/>
      <c r="MKN186" s="72"/>
      <c r="MKO186" s="71"/>
      <c r="MKP186" s="71"/>
      <c r="MKQ186" s="71"/>
      <c r="MKR186" s="71"/>
      <c r="MKS186" s="71"/>
      <c r="MKT186" s="71"/>
      <c r="MKU186" s="71"/>
      <c r="MKV186" s="72"/>
      <c r="MKW186" s="72"/>
      <c r="MKX186" s="72"/>
      <c r="MKY186" s="72"/>
      <c r="MKZ186" s="72"/>
      <c r="MLA186" s="72"/>
      <c r="MLB186" s="72"/>
      <c r="MLC186" s="72"/>
      <c r="MLD186" s="72"/>
      <c r="MLE186" s="71"/>
      <c r="MLF186" s="71"/>
      <c r="MLG186" s="71"/>
      <c r="MLH186" s="71"/>
      <c r="MLI186" s="71"/>
      <c r="MLJ186" s="71"/>
      <c r="MLK186" s="71"/>
      <c r="MLL186" s="72"/>
      <c r="MLM186" s="72"/>
      <c r="MLN186" s="72"/>
      <c r="MLO186" s="72"/>
      <c r="MLP186" s="72"/>
      <c r="MLQ186" s="72"/>
      <c r="MLR186" s="72"/>
      <c r="MLS186" s="72"/>
      <c r="MLT186" s="72"/>
      <c r="MLU186" s="71"/>
      <c r="MLV186" s="71"/>
      <c r="MLW186" s="71"/>
      <c r="MLX186" s="71"/>
      <c r="MLY186" s="71"/>
      <c r="MLZ186" s="71"/>
      <c r="MMA186" s="71"/>
      <c r="MMB186" s="72"/>
      <c r="MMC186" s="72"/>
      <c r="MMD186" s="72"/>
      <c r="MME186" s="72"/>
      <c r="MMF186" s="72"/>
      <c r="MMG186" s="72"/>
      <c r="MMH186" s="72"/>
      <c r="MMI186" s="72"/>
      <c r="MMJ186" s="72"/>
      <c r="MMK186" s="71"/>
      <c r="MML186" s="71"/>
      <c r="MMM186" s="71"/>
      <c r="MMN186" s="71"/>
      <c r="MMO186" s="71"/>
      <c r="MMP186" s="71"/>
      <c r="MMQ186" s="71"/>
      <c r="MMR186" s="72"/>
      <c r="MMS186" s="72"/>
      <c r="MMT186" s="72"/>
      <c r="MMU186" s="72"/>
      <c r="MMV186" s="72"/>
      <c r="MMW186" s="72"/>
      <c r="MMX186" s="72"/>
      <c r="MMY186" s="72"/>
      <c r="MMZ186" s="72"/>
      <c r="MNA186" s="71"/>
      <c r="MNB186" s="71"/>
      <c r="MNC186" s="71"/>
      <c r="MND186" s="71"/>
      <c r="MNE186" s="71"/>
      <c r="MNF186" s="71"/>
      <c r="MNG186" s="71"/>
      <c r="MNH186" s="72"/>
      <c r="MNI186" s="72"/>
      <c r="MNJ186" s="72"/>
      <c r="MNK186" s="72"/>
      <c r="MNL186" s="72"/>
      <c r="MNM186" s="72"/>
      <c r="MNN186" s="72"/>
      <c r="MNO186" s="72"/>
      <c r="MNP186" s="72"/>
      <c r="MNQ186" s="71"/>
      <c r="MNR186" s="71"/>
      <c r="MNS186" s="71"/>
      <c r="MNT186" s="71"/>
      <c r="MNU186" s="71"/>
      <c r="MNV186" s="71"/>
      <c r="MNW186" s="71"/>
      <c r="MNX186" s="72"/>
      <c r="MNY186" s="72"/>
      <c r="MNZ186" s="72"/>
      <c r="MOA186" s="72"/>
      <c r="MOB186" s="72"/>
      <c r="MOC186" s="72"/>
      <c r="MOD186" s="72"/>
      <c r="MOE186" s="72"/>
      <c r="MOF186" s="72"/>
      <c r="MOG186" s="71"/>
      <c r="MOH186" s="71"/>
      <c r="MOI186" s="71"/>
      <c r="MOJ186" s="71"/>
      <c r="MOK186" s="71"/>
      <c r="MOL186" s="71"/>
      <c r="MOM186" s="71"/>
      <c r="MON186" s="72"/>
      <c r="MOO186" s="72"/>
      <c r="MOP186" s="72"/>
      <c r="MOQ186" s="72"/>
      <c r="MOR186" s="72"/>
      <c r="MOS186" s="72"/>
      <c r="MOT186" s="72"/>
      <c r="MOU186" s="72"/>
      <c r="MOV186" s="72"/>
      <c r="MOW186" s="71"/>
      <c r="MOX186" s="71"/>
      <c r="MOY186" s="71"/>
      <c r="MOZ186" s="71"/>
      <c r="MPA186" s="71"/>
      <c r="MPB186" s="71"/>
      <c r="MPC186" s="71"/>
      <c r="MPD186" s="72"/>
      <c r="MPE186" s="72"/>
      <c r="MPF186" s="72"/>
      <c r="MPG186" s="72"/>
      <c r="MPH186" s="72"/>
      <c r="MPI186" s="72"/>
      <c r="MPJ186" s="72"/>
      <c r="MPK186" s="72"/>
      <c r="MPL186" s="72"/>
      <c r="MPM186" s="71"/>
      <c r="MPN186" s="71"/>
      <c r="MPO186" s="71"/>
      <c r="MPP186" s="71"/>
      <c r="MPQ186" s="71"/>
      <c r="MPR186" s="71"/>
      <c r="MPS186" s="71"/>
      <c r="MPT186" s="72"/>
      <c r="MPU186" s="72"/>
      <c r="MPV186" s="72"/>
      <c r="MPW186" s="72"/>
      <c r="MPX186" s="72"/>
      <c r="MPY186" s="72"/>
      <c r="MPZ186" s="72"/>
      <c r="MQA186" s="72"/>
      <c r="MQB186" s="72"/>
      <c r="MQC186" s="71"/>
      <c r="MQD186" s="71"/>
      <c r="MQE186" s="71"/>
      <c r="MQF186" s="71"/>
      <c r="MQG186" s="71"/>
      <c r="MQH186" s="71"/>
      <c r="MQI186" s="71"/>
      <c r="MQJ186" s="72"/>
      <c r="MQK186" s="72"/>
      <c r="MQL186" s="72"/>
      <c r="MQM186" s="72"/>
      <c r="MQN186" s="72"/>
      <c r="MQO186" s="72"/>
      <c r="MQP186" s="72"/>
      <c r="MQQ186" s="72"/>
      <c r="MQR186" s="72"/>
      <c r="MQS186" s="71"/>
      <c r="MQT186" s="71"/>
      <c r="MQU186" s="71"/>
      <c r="MQV186" s="71"/>
      <c r="MQW186" s="71"/>
      <c r="MQX186" s="71"/>
      <c r="MQY186" s="71"/>
      <c r="MQZ186" s="72"/>
      <c r="MRA186" s="72"/>
      <c r="MRB186" s="72"/>
      <c r="MRC186" s="72"/>
      <c r="MRD186" s="72"/>
      <c r="MRE186" s="72"/>
      <c r="MRF186" s="72"/>
      <c r="MRG186" s="72"/>
      <c r="MRH186" s="72"/>
      <c r="MRI186" s="71"/>
      <c r="MRJ186" s="71"/>
      <c r="MRK186" s="71"/>
      <c r="MRL186" s="71"/>
      <c r="MRM186" s="71"/>
      <c r="MRN186" s="71"/>
      <c r="MRO186" s="71"/>
      <c r="MRP186" s="72"/>
      <c r="MRQ186" s="72"/>
      <c r="MRR186" s="72"/>
      <c r="MRS186" s="72"/>
      <c r="MRT186" s="72"/>
      <c r="MRU186" s="72"/>
      <c r="MRV186" s="72"/>
      <c r="MRW186" s="72"/>
      <c r="MRX186" s="72"/>
      <c r="MRY186" s="71"/>
      <c r="MRZ186" s="71"/>
      <c r="MSA186" s="71"/>
      <c r="MSB186" s="71"/>
      <c r="MSC186" s="71"/>
      <c r="MSD186" s="71"/>
      <c r="MSE186" s="71"/>
      <c r="MSF186" s="72"/>
      <c r="MSG186" s="72"/>
      <c r="MSH186" s="72"/>
      <c r="MSI186" s="72"/>
      <c r="MSJ186" s="72"/>
      <c r="MSK186" s="72"/>
      <c r="MSL186" s="72"/>
      <c r="MSM186" s="72"/>
      <c r="MSN186" s="72"/>
      <c r="MSO186" s="71"/>
      <c r="MSP186" s="71"/>
      <c r="MSQ186" s="71"/>
      <c r="MSR186" s="71"/>
      <c r="MSS186" s="71"/>
      <c r="MST186" s="71"/>
      <c r="MSU186" s="71"/>
      <c r="MSV186" s="72"/>
      <c r="MSW186" s="72"/>
      <c r="MSX186" s="72"/>
      <c r="MSY186" s="72"/>
      <c r="MSZ186" s="72"/>
      <c r="MTA186" s="72"/>
      <c r="MTB186" s="72"/>
      <c r="MTC186" s="72"/>
      <c r="MTD186" s="72"/>
      <c r="MTE186" s="71"/>
      <c r="MTF186" s="71"/>
      <c r="MTG186" s="71"/>
      <c r="MTH186" s="71"/>
      <c r="MTI186" s="71"/>
      <c r="MTJ186" s="71"/>
      <c r="MTK186" s="71"/>
      <c r="MTL186" s="72"/>
      <c r="MTM186" s="72"/>
      <c r="MTN186" s="72"/>
      <c r="MTO186" s="72"/>
      <c r="MTP186" s="72"/>
      <c r="MTQ186" s="72"/>
      <c r="MTR186" s="72"/>
      <c r="MTS186" s="72"/>
      <c r="MTT186" s="72"/>
      <c r="MTU186" s="71"/>
      <c r="MTV186" s="71"/>
      <c r="MTW186" s="71"/>
      <c r="MTX186" s="71"/>
      <c r="MTY186" s="71"/>
      <c r="MTZ186" s="71"/>
      <c r="MUA186" s="71"/>
      <c r="MUB186" s="72"/>
      <c r="MUC186" s="72"/>
      <c r="MUD186" s="72"/>
      <c r="MUE186" s="72"/>
      <c r="MUF186" s="72"/>
      <c r="MUG186" s="72"/>
      <c r="MUH186" s="72"/>
      <c r="MUI186" s="72"/>
      <c r="MUJ186" s="72"/>
      <c r="MUK186" s="71"/>
      <c r="MUL186" s="71"/>
      <c r="MUM186" s="71"/>
      <c r="MUN186" s="71"/>
      <c r="MUO186" s="71"/>
      <c r="MUP186" s="71"/>
      <c r="MUQ186" s="71"/>
      <c r="MUR186" s="72"/>
      <c r="MUS186" s="72"/>
      <c r="MUT186" s="72"/>
      <c r="MUU186" s="72"/>
      <c r="MUV186" s="72"/>
      <c r="MUW186" s="72"/>
      <c r="MUX186" s="72"/>
      <c r="MUY186" s="72"/>
      <c r="MUZ186" s="72"/>
      <c r="MVA186" s="71"/>
      <c r="MVB186" s="71"/>
      <c r="MVC186" s="71"/>
      <c r="MVD186" s="71"/>
      <c r="MVE186" s="71"/>
      <c r="MVF186" s="71"/>
      <c r="MVG186" s="71"/>
      <c r="MVH186" s="72"/>
      <c r="MVI186" s="72"/>
      <c r="MVJ186" s="72"/>
      <c r="MVK186" s="72"/>
      <c r="MVL186" s="72"/>
      <c r="MVM186" s="72"/>
      <c r="MVN186" s="72"/>
      <c r="MVO186" s="72"/>
      <c r="MVP186" s="72"/>
      <c r="MVQ186" s="71"/>
      <c r="MVR186" s="71"/>
      <c r="MVS186" s="71"/>
      <c r="MVT186" s="71"/>
      <c r="MVU186" s="71"/>
      <c r="MVV186" s="71"/>
      <c r="MVW186" s="71"/>
      <c r="MVX186" s="72"/>
      <c r="MVY186" s="72"/>
      <c r="MVZ186" s="72"/>
      <c r="MWA186" s="72"/>
      <c r="MWB186" s="72"/>
      <c r="MWC186" s="72"/>
      <c r="MWD186" s="72"/>
      <c r="MWE186" s="72"/>
      <c r="MWF186" s="72"/>
      <c r="MWG186" s="71"/>
      <c r="MWH186" s="71"/>
      <c r="MWI186" s="71"/>
      <c r="MWJ186" s="71"/>
      <c r="MWK186" s="71"/>
      <c r="MWL186" s="71"/>
      <c r="MWM186" s="71"/>
      <c r="MWN186" s="72"/>
      <c r="MWO186" s="72"/>
      <c r="MWP186" s="72"/>
      <c r="MWQ186" s="72"/>
      <c r="MWR186" s="72"/>
      <c r="MWS186" s="72"/>
      <c r="MWT186" s="72"/>
      <c r="MWU186" s="72"/>
      <c r="MWV186" s="72"/>
      <c r="MWW186" s="71"/>
      <c r="MWX186" s="71"/>
      <c r="MWY186" s="71"/>
      <c r="MWZ186" s="71"/>
      <c r="MXA186" s="71"/>
      <c r="MXB186" s="71"/>
      <c r="MXC186" s="71"/>
      <c r="MXD186" s="72"/>
      <c r="MXE186" s="72"/>
      <c r="MXF186" s="72"/>
      <c r="MXG186" s="72"/>
      <c r="MXH186" s="72"/>
      <c r="MXI186" s="72"/>
      <c r="MXJ186" s="72"/>
      <c r="MXK186" s="72"/>
      <c r="MXL186" s="72"/>
      <c r="MXM186" s="71"/>
      <c r="MXN186" s="71"/>
      <c r="MXO186" s="71"/>
      <c r="MXP186" s="71"/>
      <c r="MXQ186" s="71"/>
      <c r="MXR186" s="71"/>
      <c r="MXS186" s="71"/>
      <c r="MXT186" s="72"/>
      <c r="MXU186" s="72"/>
      <c r="MXV186" s="72"/>
      <c r="MXW186" s="72"/>
      <c r="MXX186" s="72"/>
      <c r="MXY186" s="72"/>
      <c r="MXZ186" s="72"/>
      <c r="MYA186" s="72"/>
      <c r="MYB186" s="72"/>
      <c r="MYC186" s="71"/>
      <c r="MYD186" s="71"/>
      <c r="MYE186" s="71"/>
      <c r="MYF186" s="71"/>
      <c r="MYG186" s="71"/>
      <c r="MYH186" s="71"/>
      <c r="MYI186" s="71"/>
      <c r="MYJ186" s="72"/>
      <c r="MYK186" s="72"/>
      <c r="MYL186" s="72"/>
      <c r="MYM186" s="72"/>
      <c r="MYN186" s="72"/>
      <c r="MYO186" s="72"/>
      <c r="MYP186" s="72"/>
      <c r="MYQ186" s="72"/>
      <c r="MYR186" s="72"/>
      <c r="MYS186" s="71"/>
      <c r="MYT186" s="71"/>
      <c r="MYU186" s="71"/>
      <c r="MYV186" s="71"/>
      <c r="MYW186" s="71"/>
      <c r="MYX186" s="71"/>
      <c r="MYY186" s="71"/>
      <c r="MYZ186" s="72"/>
      <c r="MZA186" s="72"/>
      <c r="MZB186" s="72"/>
      <c r="MZC186" s="72"/>
      <c r="MZD186" s="72"/>
      <c r="MZE186" s="72"/>
      <c r="MZF186" s="72"/>
      <c r="MZG186" s="72"/>
      <c r="MZH186" s="72"/>
      <c r="MZI186" s="71"/>
      <c r="MZJ186" s="71"/>
      <c r="MZK186" s="71"/>
      <c r="MZL186" s="71"/>
      <c r="MZM186" s="71"/>
      <c r="MZN186" s="71"/>
      <c r="MZO186" s="71"/>
      <c r="MZP186" s="72"/>
      <c r="MZQ186" s="72"/>
      <c r="MZR186" s="72"/>
      <c r="MZS186" s="72"/>
      <c r="MZT186" s="72"/>
      <c r="MZU186" s="72"/>
      <c r="MZV186" s="72"/>
      <c r="MZW186" s="72"/>
      <c r="MZX186" s="72"/>
      <c r="MZY186" s="71"/>
      <c r="MZZ186" s="71"/>
      <c r="NAA186" s="71"/>
      <c r="NAB186" s="71"/>
      <c r="NAC186" s="71"/>
      <c r="NAD186" s="71"/>
      <c r="NAE186" s="71"/>
      <c r="NAF186" s="72"/>
      <c r="NAG186" s="72"/>
      <c r="NAH186" s="72"/>
      <c r="NAI186" s="72"/>
      <c r="NAJ186" s="72"/>
      <c r="NAK186" s="72"/>
      <c r="NAL186" s="72"/>
      <c r="NAM186" s="72"/>
      <c r="NAN186" s="72"/>
      <c r="NAO186" s="71"/>
      <c r="NAP186" s="71"/>
      <c r="NAQ186" s="71"/>
      <c r="NAR186" s="71"/>
      <c r="NAS186" s="71"/>
      <c r="NAT186" s="71"/>
      <c r="NAU186" s="71"/>
      <c r="NAV186" s="72"/>
      <c r="NAW186" s="72"/>
      <c r="NAX186" s="72"/>
      <c r="NAY186" s="72"/>
      <c r="NAZ186" s="72"/>
      <c r="NBA186" s="72"/>
      <c r="NBB186" s="72"/>
      <c r="NBC186" s="72"/>
      <c r="NBD186" s="72"/>
      <c r="NBE186" s="71"/>
      <c r="NBF186" s="71"/>
      <c r="NBG186" s="71"/>
      <c r="NBH186" s="71"/>
      <c r="NBI186" s="71"/>
      <c r="NBJ186" s="71"/>
      <c r="NBK186" s="71"/>
      <c r="NBL186" s="72"/>
      <c r="NBM186" s="72"/>
      <c r="NBN186" s="72"/>
      <c r="NBO186" s="72"/>
      <c r="NBP186" s="72"/>
      <c r="NBQ186" s="72"/>
      <c r="NBR186" s="72"/>
      <c r="NBS186" s="72"/>
      <c r="NBT186" s="72"/>
      <c r="NBU186" s="71"/>
      <c r="NBV186" s="71"/>
      <c r="NBW186" s="71"/>
      <c r="NBX186" s="71"/>
      <c r="NBY186" s="71"/>
      <c r="NBZ186" s="71"/>
      <c r="NCA186" s="71"/>
      <c r="NCB186" s="72"/>
      <c r="NCC186" s="72"/>
      <c r="NCD186" s="72"/>
      <c r="NCE186" s="72"/>
      <c r="NCF186" s="72"/>
      <c r="NCG186" s="72"/>
      <c r="NCH186" s="72"/>
      <c r="NCI186" s="72"/>
      <c r="NCJ186" s="72"/>
      <c r="NCK186" s="71"/>
      <c r="NCL186" s="71"/>
      <c r="NCM186" s="71"/>
      <c r="NCN186" s="71"/>
      <c r="NCO186" s="71"/>
      <c r="NCP186" s="71"/>
      <c r="NCQ186" s="71"/>
      <c r="NCR186" s="72"/>
      <c r="NCS186" s="72"/>
      <c r="NCT186" s="72"/>
      <c r="NCU186" s="72"/>
      <c r="NCV186" s="72"/>
      <c r="NCW186" s="72"/>
      <c r="NCX186" s="72"/>
      <c r="NCY186" s="72"/>
      <c r="NCZ186" s="72"/>
      <c r="NDA186" s="71"/>
      <c r="NDB186" s="71"/>
      <c r="NDC186" s="71"/>
      <c r="NDD186" s="71"/>
      <c r="NDE186" s="71"/>
      <c r="NDF186" s="71"/>
      <c r="NDG186" s="71"/>
      <c r="NDH186" s="72"/>
      <c r="NDI186" s="72"/>
      <c r="NDJ186" s="72"/>
      <c r="NDK186" s="72"/>
      <c r="NDL186" s="72"/>
      <c r="NDM186" s="72"/>
      <c r="NDN186" s="72"/>
      <c r="NDO186" s="72"/>
      <c r="NDP186" s="72"/>
      <c r="NDQ186" s="71"/>
      <c r="NDR186" s="71"/>
      <c r="NDS186" s="71"/>
      <c r="NDT186" s="71"/>
      <c r="NDU186" s="71"/>
      <c r="NDV186" s="71"/>
      <c r="NDW186" s="71"/>
      <c r="NDX186" s="72"/>
      <c r="NDY186" s="72"/>
      <c r="NDZ186" s="72"/>
      <c r="NEA186" s="72"/>
      <c r="NEB186" s="72"/>
      <c r="NEC186" s="72"/>
      <c r="NED186" s="72"/>
      <c r="NEE186" s="72"/>
      <c r="NEF186" s="72"/>
      <c r="NEG186" s="71"/>
      <c r="NEH186" s="71"/>
      <c r="NEI186" s="71"/>
      <c r="NEJ186" s="71"/>
      <c r="NEK186" s="71"/>
      <c r="NEL186" s="71"/>
      <c r="NEM186" s="71"/>
      <c r="NEN186" s="72"/>
      <c r="NEO186" s="72"/>
      <c r="NEP186" s="72"/>
      <c r="NEQ186" s="72"/>
      <c r="NER186" s="72"/>
      <c r="NES186" s="72"/>
      <c r="NET186" s="72"/>
      <c r="NEU186" s="72"/>
      <c r="NEV186" s="72"/>
      <c r="NEW186" s="71"/>
      <c r="NEX186" s="71"/>
      <c r="NEY186" s="71"/>
      <c r="NEZ186" s="71"/>
      <c r="NFA186" s="71"/>
      <c r="NFB186" s="71"/>
      <c r="NFC186" s="71"/>
      <c r="NFD186" s="72"/>
      <c r="NFE186" s="72"/>
      <c r="NFF186" s="72"/>
      <c r="NFG186" s="72"/>
      <c r="NFH186" s="72"/>
      <c r="NFI186" s="72"/>
      <c r="NFJ186" s="72"/>
      <c r="NFK186" s="72"/>
      <c r="NFL186" s="72"/>
      <c r="NFM186" s="71"/>
      <c r="NFN186" s="71"/>
      <c r="NFO186" s="71"/>
      <c r="NFP186" s="71"/>
      <c r="NFQ186" s="71"/>
      <c r="NFR186" s="71"/>
      <c r="NFS186" s="71"/>
      <c r="NFT186" s="72"/>
      <c r="NFU186" s="72"/>
      <c r="NFV186" s="72"/>
      <c r="NFW186" s="72"/>
      <c r="NFX186" s="72"/>
      <c r="NFY186" s="72"/>
      <c r="NFZ186" s="72"/>
      <c r="NGA186" s="72"/>
      <c r="NGB186" s="72"/>
      <c r="NGC186" s="71"/>
      <c r="NGD186" s="71"/>
      <c r="NGE186" s="71"/>
      <c r="NGF186" s="71"/>
      <c r="NGG186" s="71"/>
      <c r="NGH186" s="71"/>
      <c r="NGI186" s="71"/>
      <c r="NGJ186" s="72"/>
      <c r="NGK186" s="72"/>
      <c r="NGL186" s="72"/>
      <c r="NGM186" s="72"/>
      <c r="NGN186" s="72"/>
      <c r="NGO186" s="72"/>
      <c r="NGP186" s="72"/>
      <c r="NGQ186" s="72"/>
      <c r="NGR186" s="72"/>
      <c r="NGS186" s="71"/>
      <c r="NGT186" s="71"/>
      <c r="NGU186" s="71"/>
      <c r="NGV186" s="71"/>
      <c r="NGW186" s="71"/>
      <c r="NGX186" s="71"/>
      <c r="NGY186" s="71"/>
      <c r="NGZ186" s="72"/>
      <c r="NHA186" s="72"/>
      <c r="NHB186" s="72"/>
      <c r="NHC186" s="72"/>
      <c r="NHD186" s="72"/>
      <c r="NHE186" s="72"/>
      <c r="NHF186" s="72"/>
      <c r="NHG186" s="72"/>
      <c r="NHH186" s="72"/>
      <c r="NHI186" s="71"/>
      <c r="NHJ186" s="71"/>
      <c r="NHK186" s="71"/>
      <c r="NHL186" s="71"/>
      <c r="NHM186" s="71"/>
      <c r="NHN186" s="71"/>
      <c r="NHO186" s="71"/>
      <c r="NHP186" s="72"/>
      <c r="NHQ186" s="72"/>
      <c r="NHR186" s="72"/>
      <c r="NHS186" s="72"/>
      <c r="NHT186" s="72"/>
      <c r="NHU186" s="72"/>
      <c r="NHV186" s="72"/>
      <c r="NHW186" s="72"/>
      <c r="NHX186" s="72"/>
      <c r="NHY186" s="71"/>
      <c r="NHZ186" s="71"/>
      <c r="NIA186" s="71"/>
      <c r="NIB186" s="71"/>
      <c r="NIC186" s="71"/>
      <c r="NID186" s="71"/>
      <c r="NIE186" s="71"/>
      <c r="NIF186" s="72"/>
      <c r="NIG186" s="72"/>
      <c r="NIH186" s="72"/>
      <c r="NII186" s="72"/>
      <c r="NIJ186" s="72"/>
      <c r="NIK186" s="72"/>
      <c r="NIL186" s="72"/>
      <c r="NIM186" s="72"/>
      <c r="NIN186" s="72"/>
      <c r="NIO186" s="71"/>
      <c r="NIP186" s="71"/>
      <c r="NIQ186" s="71"/>
      <c r="NIR186" s="71"/>
      <c r="NIS186" s="71"/>
      <c r="NIT186" s="71"/>
      <c r="NIU186" s="71"/>
      <c r="NIV186" s="72"/>
      <c r="NIW186" s="72"/>
      <c r="NIX186" s="72"/>
      <c r="NIY186" s="72"/>
      <c r="NIZ186" s="72"/>
      <c r="NJA186" s="72"/>
      <c r="NJB186" s="72"/>
      <c r="NJC186" s="72"/>
      <c r="NJD186" s="72"/>
      <c r="NJE186" s="71"/>
      <c r="NJF186" s="71"/>
      <c r="NJG186" s="71"/>
      <c r="NJH186" s="71"/>
      <c r="NJI186" s="71"/>
      <c r="NJJ186" s="71"/>
      <c r="NJK186" s="71"/>
      <c r="NJL186" s="72"/>
      <c r="NJM186" s="72"/>
      <c r="NJN186" s="72"/>
      <c r="NJO186" s="72"/>
      <c r="NJP186" s="72"/>
      <c r="NJQ186" s="72"/>
      <c r="NJR186" s="72"/>
      <c r="NJS186" s="72"/>
      <c r="NJT186" s="72"/>
      <c r="NJU186" s="71"/>
      <c r="NJV186" s="71"/>
      <c r="NJW186" s="71"/>
      <c r="NJX186" s="71"/>
      <c r="NJY186" s="71"/>
      <c r="NJZ186" s="71"/>
      <c r="NKA186" s="71"/>
      <c r="NKB186" s="72"/>
      <c r="NKC186" s="72"/>
      <c r="NKD186" s="72"/>
      <c r="NKE186" s="72"/>
      <c r="NKF186" s="72"/>
      <c r="NKG186" s="72"/>
      <c r="NKH186" s="72"/>
      <c r="NKI186" s="72"/>
      <c r="NKJ186" s="72"/>
      <c r="NKK186" s="71"/>
      <c r="NKL186" s="71"/>
      <c r="NKM186" s="71"/>
      <c r="NKN186" s="71"/>
      <c r="NKO186" s="71"/>
      <c r="NKP186" s="71"/>
      <c r="NKQ186" s="71"/>
      <c r="NKR186" s="72"/>
      <c r="NKS186" s="72"/>
      <c r="NKT186" s="72"/>
      <c r="NKU186" s="72"/>
      <c r="NKV186" s="72"/>
      <c r="NKW186" s="72"/>
      <c r="NKX186" s="72"/>
      <c r="NKY186" s="72"/>
      <c r="NKZ186" s="72"/>
      <c r="NLA186" s="71"/>
      <c r="NLB186" s="71"/>
      <c r="NLC186" s="71"/>
      <c r="NLD186" s="71"/>
      <c r="NLE186" s="71"/>
      <c r="NLF186" s="71"/>
      <c r="NLG186" s="71"/>
      <c r="NLH186" s="72"/>
      <c r="NLI186" s="72"/>
      <c r="NLJ186" s="72"/>
      <c r="NLK186" s="72"/>
      <c r="NLL186" s="72"/>
      <c r="NLM186" s="72"/>
      <c r="NLN186" s="72"/>
      <c r="NLO186" s="72"/>
      <c r="NLP186" s="72"/>
      <c r="NLQ186" s="71"/>
      <c r="NLR186" s="71"/>
      <c r="NLS186" s="71"/>
      <c r="NLT186" s="71"/>
      <c r="NLU186" s="71"/>
      <c r="NLV186" s="71"/>
      <c r="NLW186" s="71"/>
      <c r="NLX186" s="72"/>
      <c r="NLY186" s="72"/>
      <c r="NLZ186" s="72"/>
      <c r="NMA186" s="72"/>
      <c r="NMB186" s="72"/>
      <c r="NMC186" s="72"/>
      <c r="NMD186" s="72"/>
      <c r="NME186" s="72"/>
      <c r="NMF186" s="72"/>
      <c r="NMG186" s="71"/>
      <c r="NMH186" s="71"/>
      <c r="NMI186" s="71"/>
      <c r="NMJ186" s="71"/>
      <c r="NMK186" s="71"/>
      <c r="NML186" s="71"/>
      <c r="NMM186" s="71"/>
      <c r="NMN186" s="72"/>
      <c r="NMO186" s="72"/>
      <c r="NMP186" s="72"/>
      <c r="NMQ186" s="72"/>
      <c r="NMR186" s="72"/>
      <c r="NMS186" s="72"/>
      <c r="NMT186" s="72"/>
      <c r="NMU186" s="72"/>
      <c r="NMV186" s="72"/>
      <c r="NMW186" s="71"/>
      <c r="NMX186" s="71"/>
      <c r="NMY186" s="71"/>
      <c r="NMZ186" s="71"/>
      <c r="NNA186" s="71"/>
      <c r="NNB186" s="71"/>
      <c r="NNC186" s="71"/>
      <c r="NND186" s="72"/>
      <c r="NNE186" s="72"/>
      <c r="NNF186" s="72"/>
      <c r="NNG186" s="72"/>
      <c r="NNH186" s="72"/>
      <c r="NNI186" s="72"/>
      <c r="NNJ186" s="72"/>
      <c r="NNK186" s="72"/>
      <c r="NNL186" s="72"/>
      <c r="NNM186" s="71"/>
      <c r="NNN186" s="71"/>
      <c r="NNO186" s="71"/>
      <c r="NNP186" s="71"/>
      <c r="NNQ186" s="71"/>
      <c r="NNR186" s="71"/>
      <c r="NNS186" s="71"/>
      <c r="NNT186" s="72"/>
      <c r="NNU186" s="72"/>
      <c r="NNV186" s="72"/>
      <c r="NNW186" s="72"/>
      <c r="NNX186" s="72"/>
      <c r="NNY186" s="72"/>
      <c r="NNZ186" s="72"/>
      <c r="NOA186" s="72"/>
      <c r="NOB186" s="72"/>
      <c r="NOC186" s="71"/>
      <c r="NOD186" s="71"/>
      <c r="NOE186" s="71"/>
      <c r="NOF186" s="71"/>
      <c r="NOG186" s="71"/>
      <c r="NOH186" s="71"/>
      <c r="NOI186" s="71"/>
      <c r="NOJ186" s="72"/>
      <c r="NOK186" s="72"/>
      <c r="NOL186" s="72"/>
      <c r="NOM186" s="72"/>
      <c r="NON186" s="72"/>
      <c r="NOO186" s="72"/>
      <c r="NOP186" s="72"/>
      <c r="NOQ186" s="72"/>
      <c r="NOR186" s="72"/>
      <c r="NOS186" s="71"/>
      <c r="NOT186" s="71"/>
      <c r="NOU186" s="71"/>
      <c r="NOV186" s="71"/>
      <c r="NOW186" s="71"/>
      <c r="NOX186" s="71"/>
      <c r="NOY186" s="71"/>
      <c r="NOZ186" s="72"/>
      <c r="NPA186" s="72"/>
      <c r="NPB186" s="72"/>
      <c r="NPC186" s="72"/>
      <c r="NPD186" s="72"/>
      <c r="NPE186" s="72"/>
      <c r="NPF186" s="72"/>
      <c r="NPG186" s="72"/>
      <c r="NPH186" s="72"/>
      <c r="NPI186" s="71"/>
      <c r="NPJ186" s="71"/>
      <c r="NPK186" s="71"/>
      <c r="NPL186" s="71"/>
      <c r="NPM186" s="71"/>
      <c r="NPN186" s="71"/>
      <c r="NPO186" s="71"/>
      <c r="NPP186" s="72"/>
      <c r="NPQ186" s="72"/>
      <c r="NPR186" s="72"/>
      <c r="NPS186" s="72"/>
      <c r="NPT186" s="72"/>
      <c r="NPU186" s="72"/>
      <c r="NPV186" s="72"/>
      <c r="NPW186" s="72"/>
      <c r="NPX186" s="72"/>
      <c r="NPY186" s="71"/>
      <c r="NPZ186" s="71"/>
      <c r="NQA186" s="71"/>
      <c r="NQB186" s="71"/>
      <c r="NQC186" s="71"/>
      <c r="NQD186" s="71"/>
      <c r="NQE186" s="71"/>
      <c r="NQF186" s="72"/>
      <c r="NQG186" s="72"/>
      <c r="NQH186" s="72"/>
      <c r="NQI186" s="72"/>
      <c r="NQJ186" s="72"/>
      <c r="NQK186" s="72"/>
      <c r="NQL186" s="72"/>
      <c r="NQM186" s="72"/>
      <c r="NQN186" s="72"/>
      <c r="NQO186" s="71"/>
      <c r="NQP186" s="71"/>
      <c r="NQQ186" s="71"/>
      <c r="NQR186" s="71"/>
      <c r="NQS186" s="71"/>
      <c r="NQT186" s="71"/>
      <c r="NQU186" s="71"/>
      <c r="NQV186" s="72"/>
      <c r="NQW186" s="72"/>
      <c r="NQX186" s="72"/>
      <c r="NQY186" s="72"/>
      <c r="NQZ186" s="72"/>
      <c r="NRA186" s="72"/>
      <c r="NRB186" s="72"/>
      <c r="NRC186" s="72"/>
      <c r="NRD186" s="72"/>
      <c r="NRE186" s="71"/>
      <c r="NRF186" s="71"/>
      <c r="NRG186" s="71"/>
      <c r="NRH186" s="71"/>
      <c r="NRI186" s="71"/>
      <c r="NRJ186" s="71"/>
      <c r="NRK186" s="71"/>
      <c r="NRL186" s="72"/>
      <c r="NRM186" s="72"/>
      <c r="NRN186" s="72"/>
      <c r="NRO186" s="72"/>
      <c r="NRP186" s="72"/>
      <c r="NRQ186" s="72"/>
      <c r="NRR186" s="72"/>
      <c r="NRS186" s="72"/>
      <c r="NRT186" s="72"/>
      <c r="NRU186" s="71"/>
      <c r="NRV186" s="71"/>
      <c r="NRW186" s="71"/>
      <c r="NRX186" s="71"/>
      <c r="NRY186" s="71"/>
      <c r="NRZ186" s="71"/>
      <c r="NSA186" s="71"/>
      <c r="NSB186" s="72"/>
      <c r="NSC186" s="72"/>
      <c r="NSD186" s="72"/>
      <c r="NSE186" s="72"/>
      <c r="NSF186" s="72"/>
      <c r="NSG186" s="72"/>
      <c r="NSH186" s="72"/>
      <c r="NSI186" s="72"/>
      <c r="NSJ186" s="72"/>
      <c r="NSK186" s="71"/>
      <c r="NSL186" s="71"/>
      <c r="NSM186" s="71"/>
      <c r="NSN186" s="71"/>
      <c r="NSO186" s="71"/>
      <c r="NSP186" s="71"/>
      <c r="NSQ186" s="71"/>
      <c r="NSR186" s="72"/>
      <c r="NSS186" s="72"/>
      <c r="NST186" s="72"/>
      <c r="NSU186" s="72"/>
      <c r="NSV186" s="72"/>
      <c r="NSW186" s="72"/>
      <c r="NSX186" s="72"/>
      <c r="NSY186" s="72"/>
      <c r="NSZ186" s="72"/>
      <c r="NTA186" s="71"/>
      <c r="NTB186" s="71"/>
      <c r="NTC186" s="71"/>
      <c r="NTD186" s="71"/>
      <c r="NTE186" s="71"/>
      <c r="NTF186" s="71"/>
      <c r="NTG186" s="71"/>
      <c r="NTH186" s="72"/>
      <c r="NTI186" s="72"/>
      <c r="NTJ186" s="72"/>
      <c r="NTK186" s="72"/>
      <c r="NTL186" s="72"/>
      <c r="NTM186" s="72"/>
      <c r="NTN186" s="72"/>
      <c r="NTO186" s="72"/>
      <c r="NTP186" s="72"/>
      <c r="NTQ186" s="71"/>
      <c r="NTR186" s="71"/>
      <c r="NTS186" s="71"/>
      <c r="NTT186" s="71"/>
      <c r="NTU186" s="71"/>
      <c r="NTV186" s="71"/>
      <c r="NTW186" s="71"/>
      <c r="NTX186" s="72"/>
      <c r="NTY186" s="72"/>
      <c r="NTZ186" s="72"/>
      <c r="NUA186" s="72"/>
      <c r="NUB186" s="72"/>
      <c r="NUC186" s="72"/>
      <c r="NUD186" s="72"/>
      <c r="NUE186" s="72"/>
      <c r="NUF186" s="72"/>
      <c r="NUG186" s="71"/>
      <c r="NUH186" s="71"/>
      <c r="NUI186" s="71"/>
      <c r="NUJ186" s="71"/>
      <c r="NUK186" s="71"/>
      <c r="NUL186" s="71"/>
      <c r="NUM186" s="71"/>
      <c r="NUN186" s="72"/>
      <c r="NUO186" s="72"/>
      <c r="NUP186" s="72"/>
      <c r="NUQ186" s="72"/>
      <c r="NUR186" s="72"/>
      <c r="NUS186" s="72"/>
      <c r="NUT186" s="72"/>
      <c r="NUU186" s="72"/>
      <c r="NUV186" s="72"/>
      <c r="NUW186" s="71"/>
      <c r="NUX186" s="71"/>
      <c r="NUY186" s="71"/>
      <c r="NUZ186" s="71"/>
      <c r="NVA186" s="71"/>
      <c r="NVB186" s="71"/>
      <c r="NVC186" s="71"/>
      <c r="NVD186" s="72"/>
      <c r="NVE186" s="72"/>
      <c r="NVF186" s="72"/>
      <c r="NVG186" s="72"/>
      <c r="NVH186" s="72"/>
      <c r="NVI186" s="72"/>
      <c r="NVJ186" s="72"/>
      <c r="NVK186" s="72"/>
      <c r="NVL186" s="72"/>
      <c r="NVM186" s="71"/>
      <c r="NVN186" s="71"/>
      <c r="NVO186" s="71"/>
      <c r="NVP186" s="71"/>
      <c r="NVQ186" s="71"/>
      <c r="NVR186" s="71"/>
      <c r="NVS186" s="71"/>
      <c r="NVT186" s="72"/>
      <c r="NVU186" s="72"/>
      <c r="NVV186" s="72"/>
      <c r="NVW186" s="72"/>
      <c r="NVX186" s="72"/>
      <c r="NVY186" s="72"/>
      <c r="NVZ186" s="72"/>
      <c r="NWA186" s="72"/>
      <c r="NWB186" s="72"/>
      <c r="NWC186" s="71"/>
      <c r="NWD186" s="71"/>
      <c r="NWE186" s="71"/>
      <c r="NWF186" s="71"/>
      <c r="NWG186" s="71"/>
      <c r="NWH186" s="71"/>
      <c r="NWI186" s="71"/>
      <c r="NWJ186" s="72"/>
      <c r="NWK186" s="72"/>
      <c r="NWL186" s="72"/>
      <c r="NWM186" s="72"/>
      <c r="NWN186" s="72"/>
      <c r="NWO186" s="72"/>
      <c r="NWP186" s="72"/>
      <c r="NWQ186" s="72"/>
      <c r="NWR186" s="72"/>
      <c r="NWS186" s="71"/>
      <c r="NWT186" s="71"/>
      <c r="NWU186" s="71"/>
      <c r="NWV186" s="71"/>
      <c r="NWW186" s="71"/>
      <c r="NWX186" s="71"/>
      <c r="NWY186" s="71"/>
      <c r="NWZ186" s="72"/>
      <c r="NXA186" s="72"/>
      <c r="NXB186" s="72"/>
      <c r="NXC186" s="72"/>
      <c r="NXD186" s="72"/>
      <c r="NXE186" s="72"/>
      <c r="NXF186" s="72"/>
      <c r="NXG186" s="72"/>
      <c r="NXH186" s="72"/>
      <c r="NXI186" s="71"/>
      <c r="NXJ186" s="71"/>
      <c r="NXK186" s="71"/>
      <c r="NXL186" s="71"/>
      <c r="NXM186" s="71"/>
      <c r="NXN186" s="71"/>
      <c r="NXO186" s="71"/>
      <c r="NXP186" s="72"/>
      <c r="NXQ186" s="72"/>
      <c r="NXR186" s="72"/>
      <c r="NXS186" s="72"/>
      <c r="NXT186" s="72"/>
      <c r="NXU186" s="72"/>
      <c r="NXV186" s="72"/>
      <c r="NXW186" s="72"/>
      <c r="NXX186" s="72"/>
      <c r="NXY186" s="71"/>
      <c r="NXZ186" s="71"/>
      <c r="NYA186" s="71"/>
      <c r="NYB186" s="71"/>
      <c r="NYC186" s="71"/>
      <c r="NYD186" s="71"/>
      <c r="NYE186" s="71"/>
      <c r="NYF186" s="72"/>
      <c r="NYG186" s="72"/>
      <c r="NYH186" s="72"/>
      <c r="NYI186" s="72"/>
      <c r="NYJ186" s="72"/>
      <c r="NYK186" s="72"/>
      <c r="NYL186" s="72"/>
      <c r="NYM186" s="72"/>
      <c r="NYN186" s="72"/>
      <c r="NYO186" s="71"/>
      <c r="NYP186" s="71"/>
      <c r="NYQ186" s="71"/>
      <c r="NYR186" s="71"/>
      <c r="NYS186" s="71"/>
      <c r="NYT186" s="71"/>
      <c r="NYU186" s="71"/>
      <c r="NYV186" s="72"/>
      <c r="NYW186" s="72"/>
      <c r="NYX186" s="72"/>
      <c r="NYY186" s="72"/>
      <c r="NYZ186" s="72"/>
      <c r="NZA186" s="72"/>
      <c r="NZB186" s="72"/>
      <c r="NZC186" s="72"/>
      <c r="NZD186" s="72"/>
      <c r="NZE186" s="71"/>
      <c r="NZF186" s="71"/>
      <c r="NZG186" s="71"/>
      <c r="NZH186" s="71"/>
      <c r="NZI186" s="71"/>
      <c r="NZJ186" s="71"/>
      <c r="NZK186" s="71"/>
      <c r="NZL186" s="72"/>
      <c r="NZM186" s="72"/>
      <c r="NZN186" s="72"/>
      <c r="NZO186" s="72"/>
      <c r="NZP186" s="72"/>
      <c r="NZQ186" s="72"/>
      <c r="NZR186" s="72"/>
      <c r="NZS186" s="72"/>
      <c r="NZT186" s="72"/>
      <c r="NZU186" s="71"/>
      <c r="NZV186" s="71"/>
      <c r="NZW186" s="71"/>
      <c r="NZX186" s="71"/>
      <c r="NZY186" s="71"/>
      <c r="NZZ186" s="71"/>
      <c r="OAA186" s="71"/>
      <c r="OAB186" s="72"/>
      <c r="OAC186" s="72"/>
      <c r="OAD186" s="72"/>
      <c r="OAE186" s="72"/>
      <c r="OAF186" s="72"/>
      <c r="OAG186" s="72"/>
      <c r="OAH186" s="72"/>
      <c r="OAI186" s="72"/>
      <c r="OAJ186" s="72"/>
      <c r="OAK186" s="71"/>
      <c r="OAL186" s="71"/>
      <c r="OAM186" s="71"/>
      <c r="OAN186" s="71"/>
      <c r="OAO186" s="71"/>
      <c r="OAP186" s="71"/>
      <c r="OAQ186" s="71"/>
      <c r="OAR186" s="72"/>
      <c r="OAS186" s="72"/>
      <c r="OAT186" s="72"/>
      <c r="OAU186" s="72"/>
      <c r="OAV186" s="72"/>
      <c r="OAW186" s="72"/>
      <c r="OAX186" s="72"/>
      <c r="OAY186" s="72"/>
      <c r="OAZ186" s="72"/>
      <c r="OBA186" s="71"/>
      <c r="OBB186" s="71"/>
      <c r="OBC186" s="71"/>
      <c r="OBD186" s="71"/>
      <c r="OBE186" s="71"/>
      <c r="OBF186" s="71"/>
      <c r="OBG186" s="71"/>
      <c r="OBH186" s="72"/>
      <c r="OBI186" s="72"/>
      <c r="OBJ186" s="72"/>
      <c r="OBK186" s="72"/>
      <c r="OBL186" s="72"/>
      <c r="OBM186" s="72"/>
      <c r="OBN186" s="72"/>
      <c r="OBO186" s="72"/>
      <c r="OBP186" s="72"/>
      <c r="OBQ186" s="71"/>
      <c r="OBR186" s="71"/>
      <c r="OBS186" s="71"/>
      <c r="OBT186" s="71"/>
      <c r="OBU186" s="71"/>
      <c r="OBV186" s="71"/>
      <c r="OBW186" s="71"/>
      <c r="OBX186" s="72"/>
      <c r="OBY186" s="72"/>
      <c r="OBZ186" s="72"/>
      <c r="OCA186" s="72"/>
      <c r="OCB186" s="72"/>
      <c r="OCC186" s="72"/>
      <c r="OCD186" s="72"/>
      <c r="OCE186" s="72"/>
      <c r="OCF186" s="72"/>
      <c r="OCG186" s="71"/>
      <c r="OCH186" s="71"/>
      <c r="OCI186" s="71"/>
      <c r="OCJ186" s="71"/>
      <c r="OCK186" s="71"/>
      <c r="OCL186" s="71"/>
      <c r="OCM186" s="71"/>
      <c r="OCN186" s="72"/>
      <c r="OCO186" s="72"/>
      <c r="OCP186" s="72"/>
      <c r="OCQ186" s="72"/>
      <c r="OCR186" s="72"/>
      <c r="OCS186" s="72"/>
      <c r="OCT186" s="72"/>
      <c r="OCU186" s="72"/>
      <c r="OCV186" s="72"/>
      <c r="OCW186" s="71"/>
      <c r="OCX186" s="71"/>
      <c r="OCY186" s="71"/>
      <c r="OCZ186" s="71"/>
      <c r="ODA186" s="71"/>
      <c r="ODB186" s="71"/>
      <c r="ODC186" s="71"/>
      <c r="ODD186" s="72"/>
      <c r="ODE186" s="72"/>
      <c r="ODF186" s="72"/>
      <c r="ODG186" s="72"/>
      <c r="ODH186" s="72"/>
      <c r="ODI186" s="72"/>
      <c r="ODJ186" s="72"/>
      <c r="ODK186" s="72"/>
      <c r="ODL186" s="72"/>
      <c r="ODM186" s="71"/>
      <c r="ODN186" s="71"/>
      <c r="ODO186" s="71"/>
      <c r="ODP186" s="71"/>
      <c r="ODQ186" s="71"/>
      <c r="ODR186" s="71"/>
      <c r="ODS186" s="71"/>
      <c r="ODT186" s="72"/>
      <c r="ODU186" s="72"/>
      <c r="ODV186" s="72"/>
      <c r="ODW186" s="72"/>
      <c r="ODX186" s="72"/>
      <c r="ODY186" s="72"/>
      <c r="ODZ186" s="72"/>
      <c r="OEA186" s="72"/>
      <c r="OEB186" s="72"/>
      <c r="OEC186" s="71"/>
      <c r="OED186" s="71"/>
      <c r="OEE186" s="71"/>
      <c r="OEF186" s="71"/>
      <c r="OEG186" s="71"/>
      <c r="OEH186" s="71"/>
      <c r="OEI186" s="71"/>
      <c r="OEJ186" s="72"/>
      <c r="OEK186" s="72"/>
      <c r="OEL186" s="72"/>
      <c r="OEM186" s="72"/>
      <c r="OEN186" s="72"/>
      <c r="OEO186" s="72"/>
      <c r="OEP186" s="72"/>
      <c r="OEQ186" s="72"/>
      <c r="OER186" s="72"/>
      <c r="OES186" s="71"/>
      <c r="OET186" s="71"/>
      <c r="OEU186" s="71"/>
      <c r="OEV186" s="71"/>
      <c r="OEW186" s="71"/>
      <c r="OEX186" s="71"/>
      <c r="OEY186" s="71"/>
      <c r="OEZ186" s="72"/>
      <c r="OFA186" s="72"/>
      <c r="OFB186" s="72"/>
      <c r="OFC186" s="72"/>
      <c r="OFD186" s="72"/>
      <c r="OFE186" s="72"/>
      <c r="OFF186" s="72"/>
      <c r="OFG186" s="72"/>
      <c r="OFH186" s="72"/>
      <c r="OFI186" s="71"/>
      <c r="OFJ186" s="71"/>
      <c r="OFK186" s="71"/>
      <c r="OFL186" s="71"/>
      <c r="OFM186" s="71"/>
      <c r="OFN186" s="71"/>
      <c r="OFO186" s="71"/>
      <c r="OFP186" s="72"/>
      <c r="OFQ186" s="72"/>
      <c r="OFR186" s="72"/>
      <c r="OFS186" s="72"/>
      <c r="OFT186" s="72"/>
      <c r="OFU186" s="72"/>
      <c r="OFV186" s="72"/>
      <c r="OFW186" s="72"/>
      <c r="OFX186" s="72"/>
      <c r="OFY186" s="71"/>
      <c r="OFZ186" s="71"/>
      <c r="OGA186" s="71"/>
      <c r="OGB186" s="71"/>
      <c r="OGC186" s="71"/>
      <c r="OGD186" s="71"/>
      <c r="OGE186" s="71"/>
      <c r="OGF186" s="72"/>
      <c r="OGG186" s="72"/>
      <c r="OGH186" s="72"/>
      <c r="OGI186" s="72"/>
      <c r="OGJ186" s="72"/>
      <c r="OGK186" s="72"/>
      <c r="OGL186" s="72"/>
      <c r="OGM186" s="72"/>
      <c r="OGN186" s="72"/>
      <c r="OGO186" s="71"/>
      <c r="OGP186" s="71"/>
      <c r="OGQ186" s="71"/>
      <c r="OGR186" s="71"/>
      <c r="OGS186" s="71"/>
      <c r="OGT186" s="71"/>
      <c r="OGU186" s="71"/>
      <c r="OGV186" s="72"/>
      <c r="OGW186" s="72"/>
      <c r="OGX186" s="72"/>
      <c r="OGY186" s="72"/>
      <c r="OGZ186" s="72"/>
      <c r="OHA186" s="72"/>
      <c r="OHB186" s="72"/>
      <c r="OHC186" s="72"/>
      <c r="OHD186" s="72"/>
      <c r="OHE186" s="71"/>
      <c r="OHF186" s="71"/>
      <c r="OHG186" s="71"/>
      <c r="OHH186" s="71"/>
      <c r="OHI186" s="71"/>
      <c r="OHJ186" s="71"/>
      <c r="OHK186" s="71"/>
      <c r="OHL186" s="72"/>
      <c r="OHM186" s="72"/>
      <c r="OHN186" s="72"/>
      <c r="OHO186" s="72"/>
      <c r="OHP186" s="72"/>
      <c r="OHQ186" s="72"/>
      <c r="OHR186" s="72"/>
      <c r="OHS186" s="72"/>
      <c r="OHT186" s="72"/>
      <c r="OHU186" s="71"/>
      <c r="OHV186" s="71"/>
      <c r="OHW186" s="71"/>
      <c r="OHX186" s="71"/>
      <c r="OHY186" s="71"/>
      <c r="OHZ186" s="71"/>
      <c r="OIA186" s="71"/>
      <c r="OIB186" s="72"/>
      <c r="OIC186" s="72"/>
      <c r="OID186" s="72"/>
      <c r="OIE186" s="72"/>
      <c r="OIF186" s="72"/>
      <c r="OIG186" s="72"/>
      <c r="OIH186" s="72"/>
      <c r="OII186" s="72"/>
      <c r="OIJ186" s="72"/>
      <c r="OIK186" s="71"/>
      <c r="OIL186" s="71"/>
      <c r="OIM186" s="71"/>
      <c r="OIN186" s="71"/>
      <c r="OIO186" s="71"/>
      <c r="OIP186" s="71"/>
      <c r="OIQ186" s="71"/>
      <c r="OIR186" s="72"/>
      <c r="OIS186" s="72"/>
      <c r="OIT186" s="72"/>
      <c r="OIU186" s="72"/>
      <c r="OIV186" s="72"/>
      <c r="OIW186" s="72"/>
      <c r="OIX186" s="72"/>
      <c r="OIY186" s="72"/>
      <c r="OIZ186" s="72"/>
      <c r="OJA186" s="71"/>
      <c r="OJB186" s="71"/>
      <c r="OJC186" s="71"/>
      <c r="OJD186" s="71"/>
      <c r="OJE186" s="71"/>
      <c r="OJF186" s="71"/>
      <c r="OJG186" s="71"/>
      <c r="OJH186" s="72"/>
      <c r="OJI186" s="72"/>
      <c r="OJJ186" s="72"/>
      <c r="OJK186" s="72"/>
      <c r="OJL186" s="72"/>
      <c r="OJM186" s="72"/>
      <c r="OJN186" s="72"/>
      <c r="OJO186" s="72"/>
      <c r="OJP186" s="72"/>
      <c r="OJQ186" s="71"/>
      <c r="OJR186" s="71"/>
      <c r="OJS186" s="71"/>
      <c r="OJT186" s="71"/>
      <c r="OJU186" s="71"/>
      <c r="OJV186" s="71"/>
      <c r="OJW186" s="71"/>
      <c r="OJX186" s="72"/>
      <c r="OJY186" s="72"/>
      <c r="OJZ186" s="72"/>
      <c r="OKA186" s="72"/>
      <c r="OKB186" s="72"/>
      <c r="OKC186" s="72"/>
      <c r="OKD186" s="72"/>
      <c r="OKE186" s="72"/>
      <c r="OKF186" s="72"/>
      <c r="OKG186" s="71"/>
      <c r="OKH186" s="71"/>
      <c r="OKI186" s="71"/>
      <c r="OKJ186" s="71"/>
      <c r="OKK186" s="71"/>
      <c r="OKL186" s="71"/>
      <c r="OKM186" s="71"/>
      <c r="OKN186" s="72"/>
      <c r="OKO186" s="72"/>
      <c r="OKP186" s="72"/>
      <c r="OKQ186" s="72"/>
      <c r="OKR186" s="72"/>
      <c r="OKS186" s="72"/>
      <c r="OKT186" s="72"/>
      <c r="OKU186" s="72"/>
      <c r="OKV186" s="72"/>
      <c r="OKW186" s="71"/>
      <c r="OKX186" s="71"/>
      <c r="OKY186" s="71"/>
      <c r="OKZ186" s="71"/>
      <c r="OLA186" s="71"/>
      <c r="OLB186" s="71"/>
      <c r="OLC186" s="71"/>
      <c r="OLD186" s="72"/>
      <c r="OLE186" s="72"/>
      <c r="OLF186" s="72"/>
      <c r="OLG186" s="72"/>
      <c r="OLH186" s="72"/>
      <c r="OLI186" s="72"/>
      <c r="OLJ186" s="72"/>
      <c r="OLK186" s="72"/>
      <c r="OLL186" s="72"/>
      <c r="OLM186" s="71"/>
      <c r="OLN186" s="71"/>
      <c r="OLO186" s="71"/>
      <c r="OLP186" s="71"/>
      <c r="OLQ186" s="71"/>
      <c r="OLR186" s="71"/>
      <c r="OLS186" s="71"/>
      <c r="OLT186" s="72"/>
      <c r="OLU186" s="72"/>
      <c r="OLV186" s="72"/>
      <c r="OLW186" s="72"/>
      <c r="OLX186" s="72"/>
      <c r="OLY186" s="72"/>
      <c r="OLZ186" s="72"/>
      <c r="OMA186" s="72"/>
      <c r="OMB186" s="72"/>
      <c r="OMC186" s="71"/>
      <c r="OMD186" s="71"/>
      <c r="OME186" s="71"/>
      <c r="OMF186" s="71"/>
      <c r="OMG186" s="71"/>
      <c r="OMH186" s="71"/>
      <c r="OMI186" s="71"/>
      <c r="OMJ186" s="72"/>
      <c r="OMK186" s="72"/>
      <c r="OML186" s="72"/>
      <c r="OMM186" s="72"/>
      <c r="OMN186" s="72"/>
      <c r="OMO186" s="72"/>
      <c r="OMP186" s="72"/>
      <c r="OMQ186" s="72"/>
      <c r="OMR186" s="72"/>
      <c r="OMS186" s="71"/>
      <c r="OMT186" s="71"/>
      <c r="OMU186" s="71"/>
      <c r="OMV186" s="71"/>
      <c r="OMW186" s="71"/>
      <c r="OMX186" s="71"/>
      <c r="OMY186" s="71"/>
      <c r="OMZ186" s="72"/>
      <c r="ONA186" s="72"/>
      <c r="ONB186" s="72"/>
      <c r="ONC186" s="72"/>
      <c r="OND186" s="72"/>
      <c r="ONE186" s="72"/>
      <c r="ONF186" s="72"/>
      <c r="ONG186" s="72"/>
      <c r="ONH186" s="72"/>
      <c r="ONI186" s="71"/>
      <c r="ONJ186" s="71"/>
      <c r="ONK186" s="71"/>
      <c r="ONL186" s="71"/>
      <c r="ONM186" s="71"/>
      <c r="ONN186" s="71"/>
      <c r="ONO186" s="71"/>
      <c r="ONP186" s="72"/>
      <c r="ONQ186" s="72"/>
      <c r="ONR186" s="72"/>
      <c r="ONS186" s="72"/>
      <c r="ONT186" s="72"/>
      <c r="ONU186" s="72"/>
      <c r="ONV186" s="72"/>
      <c r="ONW186" s="72"/>
      <c r="ONX186" s="72"/>
      <c r="ONY186" s="71"/>
      <c r="ONZ186" s="71"/>
      <c r="OOA186" s="71"/>
      <c r="OOB186" s="71"/>
      <c r="OOC186" s="71"/>
      <c r="OOD186" s="71"/>
      <c r="OOE186" s="71"/>
      <c r="OOF186" s="72"/>
      <c r="OOG186" s="72"/>
      <c r="OOH186" s="72"/>
      <c r="OOI186" s="72"/>
      <c r="OOJ186" s="72"/>
      <c r="OOK186" s="72"/>
      <c r="OOL186" s="72"/>
      <c r="OOM186" s="72"/>
      <c r="OON186" s="72"/>
      <c r="OOO186" s="71"/>
      <c r="OOP186" s="71"/>
      <c r="OOQ186" s="71"/>
      <c r="OOR186" s="71"/>
      <c r="OOS186" s="71"/>
      <c r="OOT186" s="71"/>
      <c r="OOU186" s="71"/>
      <c r="OOV186" s="72"/>
      <c r="OOW186" s="72"/>
      <c r="OOX186" s="72"/>
      <c r="OOY186" s="72"/>
      <c r="OOZ186" s="72"/>
      <c r="OPA186" s="72"/>
      <c r="OPB186" s="72"/>
      <c r="OPC186" s="72"/>
      <c r="OPD186" s="72"/>
      <c r="OPE186" s="71"/>
      <c r="OPF186" s="71"/>
      <c r="OPG186" s="71"/>
      <c r="OPH186" s="71"/>
      <c r="OPI186" s="71"/>
      <c r="OPJ186" s="71"/>
      <c r="OPK186" s="71"/>
      <c r="OPL186" s="72"/>
      <c r="OPM186" s="72"/>
      <c r="OPN186" s="72"/>
      <c r="OPO186" s="72"/>
      <c r="OPP186" s="72"/>
      <c r="OPQ186" s="72"/>
      <c r="OPR186" s="72"/>
      <c r="OPS186" s="72"/>
      <c r="OPT186" s="72"/>
      <c r="OPU186" s="71"/>
      <c r="OPV186" s="71"/>
      <c r="OPW186" s="71"/>
      <c r="OPX186" s="71"/>
      <c r="OPY186" s="71"/>
      <c r="OPZ186" s="71"/>
      <c r="OQA186" s="71"/>
      <c r="OQB186" s="72"/>
      <c r="OQC186" s="72"/>
      <c r="OQD186" s="72"/>
      <c r="OQE186" s="72"/>
      <c r="OQF186" s="72"/>
      <c r="OQG186" s="72"/>
      <c r="OQH186" s="72"/>
      <c r="OQI186" s="72"/>
      <c r="OQJ186" s="72"/>
      <c r="OQK186" s="71"/>
      <c r="OQL186" s="71"/>
      <c r="OQM186" s="71"/>
      <c r="OQN186" s="71"/>
      <c r="OQO186" s="71"/>
      <c r="OQP186" s="71"/>
      <c r="OQQ186" s="71"/>
      <c r="OQR186" s="72"/>
      <c r="OQS186" s="72"/>
      <c r="OQT186" s="72"/>
      <c r="OQU186" s="72"/>
      <c r="OQV186" s="72"/>
      <c r="OQW186" s="72"/>
      <c r="OQX186" s="72"/>
      <c r="OQY186" s="72"/>
      <c r="OQZ186" s="72"/>
      <c r="ORA186" s="71"/>
      <c r="ORB186" s="71"/>
      <c r="ORC186" s="71"/>
      <c r="ORD186" s="71"/>
      <c r="ORE186" s="71"/>
      <c r="ORF186" s="71"/>
      <c r="ORG186" s="71"/>
      <c r="ORH186" s="72"/>
      <c r="ORI186" s="72"/>
      <c r="ORJ186" s="72"/>
      <c r="ORK186" s="72"/>
      <c r="ORL186" s="72"/>
      <c r="ORM186" s="72"/>
      <c r="ORN186" s="72"/>
      <c r="ORO186" s="72"/>
      <c r="ORP186" s="72"/>
      <c r="ORQ186" s="71"/>
      <c r="ORR186" s="71"/>
      <c r="ORS186" s="71"/>
      <c r="ORT186" s="71"/>
      <c r="ORU186" s="71"/>
      <c r="ORV186" s="71"/>
      <c r="ORW186" s="71"/>
      <c r="ORX186" s="72"/>
      <c r="ORY186" s="72"/>
      <c r="ORZ186" s="72"/>
      <c r="OSA186" s="72"/>
      <c r="OSB186" s="72"/>
      <c r="OSC186" s="72"/>
      <c r="OSD186" s="72"/>
      <c r="OSE186" s="72"/>
      <c r="OSF186" s="72"/>
      <c r="OSG186" s="71"/>
      <c r="OSH186" s="71"/>
      <c r="OSI186" s="71"/>
      <c r="OSJ186" s="71"/>
      <c r="OSK186" s="71"/>
      <c r="OSL186" s="71"/>
      <c r="OSM186" s="71"/>
      <c r="OSN186" s="72"/>
      <c r="OSO186" s="72"/>
      <c r="OSP186" s="72"/>
      <c r="OSQ186" s="72"/>
      <c r="OSR186" s="72"/>
      <c r="OSS186" s="72"/>
      <c r="OST186" s="72"/>
      <c r="OSU186" s="72"/>
      <c r="OSV186" s="72"/>
      <c r="OSW186" s="71"/>
      <c r="OSX186" s="71"/>
      <c r="OSY186" s="71"/>
      <c r="OSZ186" s="71"/>
      <c r="OTA186" s="71"/>
      <c r="OTB186" s="71"/>
      <c r="OTC186" s="71"/>
      <c r="OTD186" s="72"/>
      <c r="OTE186" s="72"/>
      <c r="OTF186" s="72"/>
      <c r="OTG186" s="72"/>
      <c r="OTH186" s="72"/>
      <c r="OTI186" s="72"/>
      <c r="OTJ186" s="72"/>
      <c r="OTK186" s="72"/>
      <c r="OTL186" s="72"/>
      <c r="OTM186" s="71"/>
      <c r="OTN186" s="71"/>
      <c r="OTO186" s="71"/>
      <c r="OTP186" s="71"/>
      <c r="OTQ186" s="71"/>
      <c r="OTR186" s="71"/>
      <c r="OTS186" s="71"/>
      <c r="OTT186" s="72"/>
      <c r="OTU186" s="72"/>
      <c r="OTV186" s="72"/>
      <c r="OTW186" s="72"/>
      <c r="OTX186" s="72"/>
      <c r="OTY186" s="72"/>
      <c r="OTZ186" s="72"/>
      <c r="OUA186" s="72"/>
      <c r="OUB186" s="72"/>
      <c r="OUC186" s="71"/>
      <c r="OUD186" s="71"/>
      <c r="OUE186" s="71"/>
      <c r="OUF186" s="71"/>
      <c r="OUG186" s="71"/>
      <c r="OUH186" s="71"/>
      <c r="OUI186" s="71"/>
      <c r="OUJ186" s="72"/>
      <c r="OUK186" s="72"/>
      <c r="OUL186" s="72"/>
      <c r="OUM186" s="72"/>
      <c r="OUN186" s="72"/>
      <c r="OUO186" s="72"/>
      <c r="OUP186" s="72"/>
      <c r="OUQ186" s="72"/>
      <c r="OUR186" s="72"/>
      <c r="OUS186" s="71"/>
      <c r="OUT186" s="71"/>
      <c r="OUU186" s="71"/>
      <c r="OUV186" s="71"/>
      <c r="OUW186" s="71"/>
      <c r="OUX186" s="71"/>
      <c r="OUY186" s="71"/>
      <c r="OUZ186" s="72"/>
      <c r="OVA186" s="72"/>
      <c r="OVB186" s="72"/>
      <c r="OVC186" s="72"/>
      <c r="OVD186" s="72"/>
      <c r="OVE186" s="72"/>
      <c r="OVF186" s="72"/>
      <c r="OVG186" s="72"/>
      <c r="OVH186" s="72"/>
      <c r="OVI186" s="71"/>
      <c r="OVJ186" s="71"/>
      <c r="OVK186" s="71"/>
      <c r="OVL186" s="71"/>
      <c r="OVM186" s="71"/>
      <c r="OVN186" s="71"/>
      <c r="OVO186" s="71"/>
      <c r="OVP186" s="72"/>
      <c r="OVQ186" s="72"/>
      <c r="OVR186" s="72"/>
      <c r="OVS186" s="72"/>
      <c r="OVT186" s="72"/>
      <c r="OVU186" s="72"/>
      <c r="OVV186" s="72"/>
      <c r="OVW186" s="72"/>
      <c r="OVX186" s="72"/>
      <c r="OVY186" s="71"/>
      <c r="OVZ186" s="71"/>
      <c r="OWA186" s="71"/>
      <c r="OWB186" s="71"/>
      <c r="OWC186" s="71"/>
      <c r="OWD186" s="71"/>
      <c r="OWE186" s="71"/>
      <c r="OWF186" s="72"/>
      <c r="OWG186" s="72"/>
      <c r="OWH186" s="72"/>
      <c r="OWI186" s="72"/>
      <c r="OWJ186" s="72"/>
      <c r="OWK186" s="72"/>
      <c r="OWL186" s="72"/>
      <c r="OWM186" s="72"/>
      <c r="OWN186" s="72"/>
      <c r="OWO186" s="71"/>
      <c r="OWP186" s="71"/>
      <c r="OWQ186" s="71"/>
      <c r="OWR186" s="71"/>
      <c r="OWS186" s="71"/>
      <c r="OWT186" s="71"/>
      <c r="OWU186" s="71"/>
      <c r="OWV186" s="72"/>
      <c r="OWW186" s="72"/>
      <c r="OWX186" s="72"/>
      <c r="OWY186" s="72"/>
      <c r="OWZ186" s="72"/>
      <c r="OXA186" s="72"/>
      <c r="OXB186" s="72"/>
      <c r="OXC186" s="72"/>
      <c r="OXD186" s="72"/>
      <c r="OXE186" s="71"/>
      <c r="OXF186" s="71"/>
      <c r="OXG186" s="71"/>
      <c r="OXH186" s="71"/>
      <c r="OXI186" s="71"/>
      <c r="OXJ186" s="71"/>
      <c r="OXK186" s="71"/>
      <c r="OXL186" s="72"/>
      <c r="OXM186" s="72"/>
      <c r="OXN186" s="72"/>
      <c r="OXO186" s="72"/>
      <c r="OXP186" s="72"/>
      <c r="OXQ186" s="72"/>
      <c r="OXR186" s="72"/>
      <c r="OXS186" s="72"/>
      <c r="OXT186" s="72"/>
      <c r="OXU186" s="71"/>
      <c r="OXV186" s="71"/>
      <c r="OXW186" s="71"/>
      <c r="OXX186" s="71"/>
      <c r="OXY186" s="71"/>
      <c r="OXZ186" s="71"/>
      <c r="OYA186" s="71"/>
      <c r="OYB186" s="72"/>
      <c r="OYC186" s="72"/>
      <c r="OYD186" s="72"/>
      <c r="OYE186" s="72"/>
      <c r="OYF186" s="72"/>
      <c r="OYG186" s="72"/>
      <c r="OYH186" s="72"/>
      <c r="OYI186" s="72"/>
      <c r="OYJ186" s="72"/>
      <c r="OYK186" s="71"/>
      <c r="OYL186" s="71"/>
      <c r="OYM186" s="71"/>
      <c r="OYN186" s="71"/>
      <c r="OYO186" s="71"/>
      <c r="OYP186" s="71"/>
      <c r="OYQ186" s="71"/>
      <c r="OYR186" s="72"/>
      <c r="OYS186" s="72"/>
      <c r="OYT186" s="72"/>
      <c r="OYU186" s="72"/>
      <c r="OYV186" s="72"/>
      <c r="OYW186" s="72"/>
      <c r="OYX186" s="72"/>
      <c r="OYY186" s="72"/>
      <c r="OYZ186" s="72"/>
      <c r="OZA186" s="71"/>
      <c r="OZB186" s="71"/>
      <c r="OZC186" s="71"/>
      <c r="OZD186" s="71"/>
      <c r="OZE186" s="71"/>
      <c r="OZF186" s="71"/>
      <c r="OZG186" s="71"/>
      <c r="OZH186" s="72"/>
      <c r="OZI186" s="72"/>
      <c r="OZJ186" s="72"/>
      <c r="OZK186" s="72"/>
      <c r="OZL186" s="72"/>
      <c r="OZM186" s="72"/>
      <c r="OZN186" s="72"/>
      <c r="OZO186" s="72"/>
      <c r="OZP186" s="72"/>
      <c r="OZQ186" s="71"/>
      <c r="OZR186" s="71"/>
      <c r="OZS186" s="71"/>
      <c r="OZT186" s="71"/>
      <c r="OZU186" s="71"/>
      <c r="OZV186" s="71"/>
      <c r="OZW186" s="71"/>
      <c r="OZX186" s="72"/>
      <c r="OZY186" s="72"/>
      <c r="OZZ186" s="72"/>
      <c r="PAA186" s="72"/>
      <c r="PAB186" s="72"/>
      <c r="PAC186" s="72"/>
      <c r="PAD186" s="72"/>
      <c r="PAE186" s="72"/>
      <c r="PAF186" s="72"/>
      <c r="PAG186" s="71"/>
      <c r="PAH186" s="71"/>
      <c r="PAI186" s="71"/>
      <c r="PAJ186" s="71"/>
      <c r="PAK186" s="71"/>
      <c r="PAL186" s="71"/>
      <c r="PAM186" s="71"/>
      <c r="PAN186" s="72"/>
      <c r="PAO186" s="72"/>
      <c r="PAP186" s="72"/>
      <c r="PAQ186" s="72"/>
      <c r="PAR186" s="72"/>
      <c r="PAS186" s="72"/>
      <c r="PAT186" s="72"/>
      <c r="PAU186" s="72"/>
      <c r="PAV186" s="72"/>
      <c r="PAW186" s="71"/>
      <c r="PAX186" s="71"/>
      <c r="PAY186" s="71"/>
      <c r="PAZ186" s="71"/>
      <c r="PBA186" s="71"/>
      <c r="PBB186" s="71"/>
      <c r="PBC186" s="71"/>
      <c r="PBD186" s="72"/>
      <c r="PBE186" s="72"/>
      <c r="PBF186" s="72"/>
      <c r="PBG186" s="72"/>
      <c r="PBH186" s="72"/>
      <c r="PBI186" s="72"/>
      <c r="PBJ186" s="72"/>
      <c r="PBK186" s="72"/>
      <c r="PBL186" s="72"/>
      <c r="PBM186" s="71"/>
      <c r="PBN186" s="71"/>
      <c r="PBO186" s="71"/>
      <c r="PBP186" s="71"/>
      <c r="PBQ186" s="71"/>
      <c r="PBR186" s="71"/>
      <c r="PBS186" s="71"/>
      <c r="PBT186" s="72"/>
      <c r="PBU186" s="72"/>
      <c r="PBV186" s="72"/>
      <c r="PBW186" s="72"/>
      <c r="PBX186" s="72"/>
      <c r="PBY186" s="72"/>
      <c r="PBZ186" s="72"/>
      <c r="PCA186" s="72"/>
      <c r="PCB186" s="72"/>
      <c r="PCC186" s="71"/>
      <c r="PCD186" s="71"/>
      <c r="PCE186" s="71"/>
      <c r="PCF186" s="71"/>
      <c r="PCG186" s="71"/>
      <c r="PCH186" s="71"/>
      <c r="PCI186" s="71"/>
      <c r="PCJ186" s="72"/>
      <c r="PCK186" s="72"/>
      <c r="PCL186" s="72"/>
      <c r="PCM186" s="72"/>
      <c r="PCN186" s="72"/>
      <c r="PCO186" s="72"/>
      <c r="PCP186" s="72"/>
      <c r="PCQ186" s="72"/>
      <c r="PCR186" s="72"/>
      <c r="PCS186" s="71"/>
      <c r="PCT186" s="71"/>
      <c r="PCU186" s="71"/>
      <c r="PCV186" s="71"/>
      <c r="PCW186" s="71"/>
      <c r="PCX186" s="71"/>
      <c r="PCY186" s="71"/>
      <c r="PCZ186" s="72"/>
      <c r="PDA186" s="72"/>
      <c r="PDB186" s="72"/>
      <c r="PDC186" s="72"/>
      <c r="PDD186" s="72"/>
      <c r="PDE186" s="72"/>
      <c r="PDF186" s="72"/>
      <c r="PDG186" s="72"/>
      <c r="PDH186" s="72"/>
      <c r="PDI186" s="71"/>
      <c r="PDJ186" s="71"/>
      <c r="PDK186" s="71"/>
      <c r="PDL186" s="71"/>
      <c r="PDM186" s="71"/>
      <c r="PDN186" s="71"/>
      <c r="PDO186" s="71"/>
      <c r="PDP186" s="72"/>
      <c r="PDQ186" s="72"/>
      <c r="PDR186" s="72"/>
      <c r="PDS186" s="72"/>
      <c r="PDT186" s="72"/>
      <c r="PDU186" s="72"/>
      <c r="PDV186" s="72"/>
      <c r="PDW186" s="72"/>
      <c r="PDX186" s="72"/>
      <c r="PDY186" s="71"/>
      <c r="PDZ186" s="71"/>
      <c r="PEA186" s="71"/>
      <c r="PEB186" s="71"/>
      <c r="PEC186" s="71"/>
      <c r="PED186" s="71"/>
      <c r="PEE186" s="71"/>
      <c r="PEF186" s="72"/>
      <c r="PEG186" s="72"/>
      <c r="PEH186" s="72"/>
      <c r="PEI186" s="72"/>
      <c r="PEJ186" s="72"/>
      <c r="PEK186" s="72"/>
      <c r="PEL186" s="72"/>
      <c r="PEM186" s="72"/>
      <c r="PEN186" s="72"/>
      <c r="PEO186" s="71"/>
      <c r="PEP186" s="71"/>
      <c r="PEQ186" s="71"/>
      <c r="PER186" s="71"/>
      <c r="PES186" s="71"/>
      <c r="PET186" s="71"/>
      <c r="PEU186" s="71"/>
      <c r="PEV186" s="72"/>
      <c r="PEW186" s="72"/>
      <c r="PEX186" s="72"/>
      <c r="PEY186" s="72"/>
      <c r="PEZ186" s="72"/>
      <c r="PFA186" s="72"/>
      <c r="PFB186" s="72"/>
      <c r="PFC186" s="72"/>
      <c r="PFD186" s="72"/>
      <c r="PFE186" s="71"/>
      <c r="PFF186" s="71"/>
      <c r="PFG186" s="71"/>
      <c r="PFH186" s="71"/>
      <c r="PFI186" s="71"/>
      <c r="PFJ186" s="71"/>
      <c r="PFK186" s="71"/>
      <c r="PFL186" s="72"/>
      <c r="PFM186" s="72"/>
      <c r="PFN186" s="72"/>
      <c r="PFO186" s="72"/>
      <c r="PFP186" s="72"/>
      <c r="PFQ186" s="72"/>
      <c r="PFR186" s="72"/>
      <c r="PFS186" s="72"/>
      <c r="PFT186" s="72"/>
      <c r="PFU186" s="71"/>
      <c r="PFV186" s="71"/>
      <c r="PFW186" s="71"/>
      <c r="PFX186" s="71"/>
      <c r="PFY186" s="71"/>
      <c r="PFZ186" s="71"/>
      <c r="PGA186" s="71"/>
      <c r="PGB186" s="72"/>
      <c r="PGC186" s="72"/>
      <c r="PGD186" s="72"/>
      <c r="PGE186" s="72"/>
      <c r="PGF186" s="72"/>
      <c r="PGG186" s="72"/>
      <c r="PGH186" s="72"/>
      <c r="PGI186" s="72"/>
      <c r="PGJ186" s="72"/>
      <c r="PGK186" s="71"/>
      <c r="PGL186" s="71"/>
      <c r="PGM186" s="71"/>
      <c r="PGN186" s="71"/>
      <c r="PGO186" s="71"/>
      <c r="PGP186" s="71"/>
      <c r="PGQ186" s="71"/>
      <c r="PGR186" s="72"/>
      <c r="PGS186" s="72"/>
      <c r="PGT186" s="72"/>
      <c r="PGU186" s="72"/>
      <c r="PGV186" s="72"/>
      <c r="PGW186" s="72"/>
      <c r="PGX186" s="72"/>
      <c r="PGY186" s="72"/>
      <c r="PGZ186" s="72"/>
      <c r="PHA186" s="71"/>
      <c r="PHB186" s="71"/>
      <c r="PHC186" s="71"/>
      <c r="PHD186" s="71"/>
      <c r="PHE186" s="71"/>
      <c r="PHF186" s="71"/>
      <c r="PHG186" s="71"/>
      <c r="PHH186" s="72"/>
      <c r="PHI186" s="72"/>
      <c r="PHJ186" s="72"/>
      <c r="PHK186" s="72"/>
      <c r="PHL186" s="72"/>
      <c r="PHM186" s="72"/>
      <c r="PHN186" s="72"/>
      <c r="PHO186" s="72"/>
      <c r="PHP186" s="72"/>
      <c r="PHQ186" s="71"/>
      <c r="PHR186" s="71"/>
      <c r="PHS186" s="71"/>
      <c r="PHT186" s="71"/>
      <c r="PHU186" s="71"/>
      <c r="PHV186" s="71"/>
      <c r="PHW186" s="71"/>
      <c r="PHX186" s="72"/>
      <c r="PHY186" s="72"/>
      <c r="PHZ186" s="72"/>
      <c r="PIA186" s="72"/>
      <c r="PIB186" s="72"/>
      <c r="PIC186" s="72"/>
      <c r="PID186" s="72"/>
      <c r="PIE186" s="72"/>
      <c r="PIF186" s="72"/>
      <c r="PIG186" s="71"/>
      <c r="PIH186" s="71"/>
      <c r="PII186" s="71"/>
      <c r="PIJ186" s="71"/>
      <c r="PIK186" s="71"/>
      <c r="PIL186" s="71"/>
      <c r="PIM186" s="71"/>
      <c r="PIN186" s="72"/>
      <c r="PIO186" s="72"/>
      <c r="PIP186" s="72"/>
      <c r="PIQ186" s="72"/>
      <c r="PIR186" s="72"/>
      <c r="PIS186" s="72"/>
      <c r="PIT186" s="72"/>
      <c r="PIU186" s="72"/>
      <c r="PIV186" s="72"/>
      <c r="PIW186" s="71"/>
      <c r="PIX186" s="71"/>
      <c r="PIY186" s="71"/>
      <c r="PIZ186" s="71"/>
      <c r="PJA186" s="71"/>
      <c r="PJB186" s="71"/>
      <c r="PJC186" s="71"/>
      <c r="PJD186" s="72"/>
      <c r="PJE186" s="72"/>
      <c r="PJF186" s="72"/>
      <c r="PJG186" s="72"/>
      <c r="PJH186" s="72"/>
      <c r="PJI186" s="72"/>
      <c r="PJJ186" s="72"/>
      <c r="PJK186" s="72"/>
      <c r="PJL186" s="72"/>
      <c r="PJM186" s="71"/>
      <c r="PJN186" s="71"/>
      <c r="PJO186" s="71"/>
      <c r="PJP186" s="71"/>
      <c r="PJQ186" s="71"/>
      <c r="PJR186" s="71"/>
      <c r="PJS186" s="71"/>
      <c r="PJT186" s="72"/>
      <c r="PJU186" s="72"/>
      <c r="PJV186" s="72"/>
      <c r="PJW186" s="72"/>
      <c r="PJX186" s="72"/>
      <c r="PJY186" s="72"/>
      <c r="PJZ186" s="72"/>
      <c r="PKA186" s="72"/>
      <c r="PKB186" s="72"/>
      <c r="PKC186" s="71"/>
      <c r="PKD186" s="71"/>
      <c r="PKE186" s="71"/>
      <c r="PKF186" s="71"/>
      <c r="PKG186" s="71"/>
      <c r="PKH186" s="71"/>
      <c r="PKI186" s="71"/>
      <c r="PKJ186" s="72"/>
      <c r="PKK186" s="72"/>
      <c r="PKL186" s="72"/>
      <c r="PKM186" s="72"/>
      <c r="PKN186" s="72"/>
      <c r="PKO186" s="72"/>
      <c r="PKP186" s="72"/>
      <c r="PKQ186" s="72"/>
      <c r="PKR186" s="72"/>
      <c r="PKS186" s="71"/>
      <c r="PKT186" s="71"/>
      <c r="PKU186" s="71"/>
      <c r="PKV186" s="71"/>
      <c r="PKW186" s="71"/>
      <c r="PKX186" s="71"/>
      <c r="PKY186" s="71"/>
      <c r="PKZ186" s="72"/>
      <c r="PLA186" s="72"/>
      <c r="PLB186" s="72"/>
      <c r="PLC186" s="72"/>
      <c r="PLD186" s="72"/>
      <c r="PLE186" s="72"/>
      <c r="PLF186" s="72"/>
      <c r="PLG186" s="72"/>
      <c r="PLH186" s="72"/>
      <c r="PLI186" s="71"/>
      <c r="PLJ186" s="71"/>
      <c r="PLK186" s="71"/>
      <c r="PLL186" s="71"/>
      <c r="PLM186" s="71"/>
      <c r="PLN186" s="71"/>
      <c r="PLO186" s="71"/>
      <c r="PLP186" s="72"/>
      <c r="PLQ186" s="72"/>
      <c r="PLR186" s="72"/>
      <c r="PLS186" s="72"/>
      <c r="PLT186" s="72"/>
      <c r="PLU186" s="72"/>
      <c r="PLV186" s="72"/>
      <c r="PLW186" s="72"/>
      <c r="PLX186" s="72"/>
      <c r="PLY186" s="71"/>
      <c r="PLZ186" s="71"/>
      <c r="PMA186" s="71"/>
      <c r="PMB186" s="71"/>
      <c r="PMC186" s="71"/>
      <c r="PMD186" s="71"/>
      <c r="PME186" s="71"/>
      <c r="PMF186" s="72"/>
      <c r="PMG186" s="72"/>
      <c r="PMH186" s="72"/>
      <c r="PMI186" s="72"/>
      <c r="PMJ186" s="72"/>
      <c r="PMK186" s="72"/>
      <c r="PML186" s="72"/>
      <c r="PMM186" s="72"/>
      <c r="PMN186" s="72"/>
      <c r="PMO186" s="71"/>
      <c r="PMP186" s="71"/>
      <c r="PMQ186" s="71"/>
      <c r="PMR186" s="71"/>
      <c r="PMS186" s="71"/>
      <c r="PMT186" s="71"/>
      <c r="PMU186" s="71"/>
      <c r="PMV186" s="72"/>
      <c r="PMW186" s="72"/>
      <c r="PMX186" s="72"/>
      <c r="PMY186" s="72"/>
      <c r="PMZ186" s="72"/>
      <c r="PNA186" s="72"/>
      <c r="PNB186" s="72"/>
      <c r="PNC186" s="72"/>
      <c r="PND186" s="72"/>
      <c r="PNE186" s="71"/>
      <c r="PNF186" s="71"/>
      <c r="PNG186" s="71"/>
      <c r="PNH186" s="71"/>
      <c r="PNI186" s="71"/>
      <c r="PNJ186" s="71"/>
      <c r="PNK186" s="71"/>
      <c r="PNL186" s="72"/>
      <c r="PNM186" s="72"/>
      <c r="PNN186" s="72"/>
      <c r="PNO186" s="72"/>
      <c r="PNP186" s="72"/>
      <c r="PNQ186" s="72"/>
      <c r="PNR186" s="72"/>
      <c r="PNS186" s="72"/>
      <c r="PNT186" s="72"/>
      <c r="PNU186" s="71"/>
      <c r="PNV186" s="71"/>
      <c r="PNW186" s="71"/>
      <c r="PNX186" s="71"/>
      <c r="PNY186" s="71"/>
      <c r="PNZ186" s="71"/>
      <c r="POA186" s="71"/>
      <c r="POB186" s="72"/>
      <c r="POC186" s="72"/>
      <c r="POD186" s="72"/>
      <c r="POE186" s="72"/>
      <c r="POF186" s="72"/>
      <c r="POG186" s="72"/>
      <c r="POH186" s="72"/>
      <c r="POI186" s="72"/>
      <c r="POJ186" s="72"/>
      <c r="POK186" s="71"/>
      <c r="POL186" s="71"/>
      <c r="POM186" s="71"/>
      <c r="PON186" s="71"/>
      <c r="POO186" s="71"/>
      <c r="POP186" s="71"/>
      <c r="POQ186" s="71"/>
      <c r="POR186" s="72"/>
      <c r="POS186" s="72"/>
      <c r="POT186" s="72"/>
      <c r="POU186" s="72"/>
      <c r="POV186" s="72"/>
      <c r="POW186" s="72"/>
      <c r="POX186" s="72"/>
      <c r="POY186" s="72"/>
      <c r="POZ186" s="72"/>
      <c r="PPA186" s="71"/>
      <c r="PPB186" s="71"/>
      <c r="PPC186" s="71"/>
      <c r="PPD186" s="71"/>
      <c r="PPE186" s="71"/>
      <c r="PPF186" s="71"/>
      <c r="PPG186" s="71"/>
      <c r="PPH186" s="72"/>
      <c r="PPI186" s="72"/>
      <c r="PPJ186" s="72"/>
      <c r="PPK186" s="72"/>
      <c r="PPL186" s="72"/>
      <c r="PPM186" s="72"/>
      <c r="PPN186" s="72"/>
      <c r="PPO186" s="72"/>
      <c r="PPP186" s="72"/>
      <c r="PPQ186" s="71"/>
      <c r="PPR186" s="71"/>
      <c r="PPS186" s="71"/>
      <c r="PPT186" s="71"/>
      <c r="PPU186" s="71"/>
      <c r="PPV186" s="71"/>
      <c r="PPW186" s="71"/>
      <c r="PPX186" s="72"/>
      <c r="PPY186" s="72"/>
      <c r="PPZ186" s="72"/>
      <c r="PQA186" s="72"/>
      <c r="PQB186" s="72"/>
      <c r="PQC186" s="72"/>
      <c r="PQD186" s="72"/>
      <c r="PQE186" s="72"/>
      <c r="PQF186" s="72"/>
      <c r="PQG186" s="71"/>
      <c r="PQH186" s="71"/>
      <c r="PQI186" s="71"/>
      <c r="PQJ186" s="71"/>
      <c r="PQK186" s="71"/>
      <c r="PQL186" s="71"/>
      <c r="PQM186" s="71"/>
      <c r="PQN186" s="72"/>
      <c r="PQO186" s="72"/>
      <c r="PQP186" s="72"/>
      <c r="PQQ186" s="72"/>
      <c r="PQR186" s="72"/>
      <c r="PQS186" s="72"/>
      <c r="PQT186" s="72"/>
      <c r="PQU186" s="72"/>
      <c r="PQV186" s="72"/>
      <c r="PQW186" s="71"/>
      <c r="PQX186" s="71"/>
      <c r="PQY186" s="71"/>
      <c r="PQZ186" s="71"/>
      <c r="PRA186" s="71"/>
      <c r="PRB186" s="71"/>
      <c r="PRC186" s="71"/>
      <c r="PRD186" s="72"/>
      <c r="PRE186" s="72"/>
      <c r="PRF186" s="72"/>
      <c r="PRG186" s="72"/>
      <c r="PRH186" s="72"/>
      <c r="PRI186" s="72"/>
      <c r="PRJ186" s="72"/>
      <c r="PRK186" s="72"/>
      <c r="PRL186" s="72"/>
      <c r="PRM186" s="71"/>
      <c r="PRN186" s="71"/>
      <c r="PRO186" s="71"/>
      <c r="PRP186" s="71"/>
      <c r="PRQ186" s="71"/>
      <c r="PRR186" s="71"/>
      <c r="PRS186" s="71"/>
      <c r="PRT186" s="72"/>
      <c r="PRU186" s="72"/>
      <c r="PRV186" s="72"/>
      <c r="PRW186" s="72"/>
      <c r="PRX186" s="72"/>
      <c r="PRY186" s="72"/>
      <c r="PRZ186" s="72"/>
      <c r="PSA186" s="72"/>
      <c r="PSB186" s="72"/>
      <c r="PSC186" s="71"/>
      <c r="PSD186" s="71"/>
      <c r="PSE186" s="71"/>
      <c r="PSF186" s="71"/>
      <c r="PSG186" s="71"/>
      <c r="PSH186" s="71"/>
      <c r="PSI186" s="71"/>
      <c r="PSJ186" s="72"/>
      <c r="PSK186" s="72"/>
      <c r="PSL186" s="72"/>
      <c r="PSM186" s="72"/>
      <c r="PSN186" s="72"/>
      <c r="PSO186" s="72"/>
      <c r="PSP186" s="72"/>
      <c r="PSQ186" s="72"/>
      <c r="PSR186" s="72"/>
      <c r="PSS186" s="71"/>
      <c r="PST186" s="71"/>
      <c r="PSU186" s="71"/>
      <c r="PSV186" s="71"/>
      <c r="PSW186" s="71"/>
      <c r="PSX186" s="71"/>
      <c r="PSY186" s="71"/>
      <c r="PSZ186" s="72"/>
      <c r="PTA186" s="72"/>
      <c r="PTB186" s="72"/>
      <c r="PTC186" s="72"/>
      <c r="PTD186" s="72"/>
      <c r="PTE186" s="72"/>
      <c r="PTF186" s="72"/>
      <c r="PTG186" s="72"/>
      <c r="PTH186" s="72"/>
      <c r="PTI186" s="71"/>
      <c r="PTJ186" s="71"/>
      <c r="PTK186" s="71"/>
      <c r="PTL186" s="71"/>
      <c r="PTM186" s="71"/>
      <c r="PTN186" s="71"/>
      <c r="PTO186" s="71"/>
      <c r="PTP186" s="72"/>
      <c r="PTQ186" s="72"/>
      <c r="PTR186" s="72"/>
      <c r="PTS186" s="72"/>
      <c r="PTT186" s="72"/>
      <c r="PTU186" s="72"/>
      <c r="PTV186" s="72"/>
      <c r="PTW186" s="72"/>
      <c r="PTX186" s="72"/>
      <c r="PTY186" s="71"/>
      <c r="PTZ186" s="71"/>
      <c r="PUA186" s="71"/>
      <c r="PUB186" s="71"/>
      <c r="PUC186" s="71"/>
      <c r="PUD186" s="71"/>
      <c r="PUE186" s="71"/>
      <c r="PUF186" s="72"/>
      <c r="PUG186" s="72"/>
      <c r="PUH186" s="72"/>
      <c r="PUI186" s="72"/>
      <c r="PUJ186" s="72"/>
      <c r="PUK186" s="72"/>
      <c r="PUL186" s="72"/>
      <c r="PUM186" s="72"/>
      <c r="PUN186" s="72"/>
      <c r="PUO186" s="71"/>
      <c r="PUP186" s="71"/>
      <c r="PUQ186" s="71"/>
      <c r="PUR186" s="71"/>
      <c r="PUS186" s="71"/>
      <c r="PUT186" s="71"/>
      <c r="PUU186" s="71"/>
      <c r="PUV186" s="72"/>
      <c r="PUW186" s="72"/>
      <c r="PUX186" s="72"/>
      <c r="PUY186" s="72"/>
      <c r="PUZ186" s="72"/>
      <c r="PVA186" s="72"/>
      <c r="PVB186" s="72"/>
      <c r="PVC186" s="72"/>
      <c r="PVD186" s="72"/>
      <c r="PVE186" s="71"/>
      <c r="PVF186" s="71"/>
      <c r="PVG186" s="71"/>
      <c r="PVH186" s="71"/>
      <c r="PVI186" s="71"/>
      <c r="PVJ186" s="71"/>
      <c r="PVK186" s="71"/>
      <c r="PVL186" s="72"/>
      <c r="PVM186" s="72"/>
      <c r="PVN186" s="72"/>
      <c r="PVO186" s="72"/>
      <c r="PVP186" s="72"/>
      <c r="PVQ186" s="72"/>
      <c r="PVR186" s="72"/>
      <c r="PVS186" s="72"/>
      <c r="PVT186" s="72"/>
      <c r="PVU186" s="71"/>
      <c r="PVV186" s="71"/>
      <c r="PVW186" s="71"/>
      <c r="PVX186" s="71"/>
      <c r="PVY186" s="71"/>
      <c r="PVZ186" s="71"/>
      <c r="PWA186" s="71"/>
      <c r="PWB186" s="72"/>
      <c r="PWC186" s="72"/>
      <c r="PWD186" s="72"/>
      <c r="PWE186" s="72"/>
      <c r="PWF186" s="72"/>
      <c r="PWG186" s="72"/>
      <c r="PWH186" s="72"/>
      <c r="PWI186" s="72"/>
      <c r="PWJ186" s="72"/>
      <c r="PWK186" s="71"/>
      <c r="PWL186" s="71"/>
      <c r="PWM186" s="71"/>
      <c r="PWN186" s="71"/>
      <c r="PWO186" s="71"/>
      <c r="PWP186" s="71"/>
      <c r="PWQ186" s="71"/>
      <c r="PWR186" s="72"/>
      <c r="PWS186" s="72"/>
      <c r="PWT186" s="72"/>
      <c r="PWU186" s="72"/>
      <c r="PWV186" s="72"/>
      <c r="PWW186" s="72"/>
      <c r="PWX186" s="72"/>
      <c r="PWY186" s="72"/>
      <c r="PWZ186" s="72"/>
      <c r="PXA186" s="71"/>
      <c r="PXB186" s="71"/>
      <c r="PXC186" s="71"/>
      <c r="PXD186" s="71"/>
      <c r="PXE186" s="71"/>
      <c r="PXF186" s="71"/>
      <c r="PXG186" s="71"/>
      <c r="PXH186" s="72"/>
      <c r="PXI186" s="72"/>
      <c r="PXJ186" s="72"/>
      <c r="PXK186" s="72"/>
      <c r="PXL186" s="72"/>
      <c r="PXM186" s="72"/>
      <c r="PXN186" s="72"/>
      <c r="PXO186" s="72"/>
      <c r="PXP186" s="72"/>
      <c r="PXQ186" s="71"/>
      <c r="PXR186" s="71"/>
      <c r="PXS186" s="71"/>
      <c r="PXT186" s="71"/>
      <c r="PXU186" s="71"/>
      <c r="PXV186" s="71"/>
      <c r="PXW186" s="71"/>
      <c r="PXX186" s="72"/>
      <c r="PXY186" s="72"/>
      <c r="PXZ186" s="72"/>
      <c r="PYA186" s="72"/>
      <c r="PYB186" s="72"/>
      <c r="PYC186" s="72"/>
      <c r="PYD186" s="72"/>
      <c r="PYE186" s="72"/>
      <c r="PYF186" s="72"/>
      <c r="PYG186" s="71"/>
      <c r="PYH186" s="71"/>
      <c r="PYI186" s="71"/>
      <c r="PYJ186" s="71"/>
      <c r="PYK186" s="71"/>
      <c r="PYL186" s="71"/>
      <c r="PYM186" s="71"/>
      <c r="PYN186" s="72"/>
      <c r="PYO186" s="72"/>
      <c r="PYP186" s="72"/>
      <c r="PYQ186" s="72"/>
      <c r="PYR186" s="72"/>
      <c r="PYS186" s="72"/>
      <c r="PYT186" s="72"/>
      <c r="PYU186" s="72"/>
      <c r="PYV186" s="72"/>
      <c r="PYW186" s="71"/>
      <c r="PYX186" s="71"/>
      <c r="PYY186" s="71"/>
      <c r="PYZ186" s="71"/>
      <c r="PZA186" s="71"/>
      <c r="PZB186" s="71"/>
      <c r="PZC186" s="71"/>
      <c r="PZD186" s="72"/>
      <c r="PZE186" s="72"/>
      <c r="PZF186" s="72"/>
      <c r="PZG186" s="72"/>
      <c r="PZH186" s="72"/>
      <c r="PZI186" s="72"/>
      <c r="PZJ186" s="72"/>
      <c r="PZK186" s="72"/>
      <c r="PZL186" s="72"/>
      <c r="PZM186" s="71"/>
      <c r="PZN186" s="71"/>
      <c r="PZO186" s="71"/>
      <c r="PZP186" s="71"/>
      <c r="PZQ186" s="71"/>
      <c r="PZR186" s="71"/>
      <c r="PZS186" s="71"/>
      <c r="PZT186" s="72"/>
      <c r="PZU186" s="72"/>
      <c r="PZV186" s="72"/>
      <c r="PZW186" s="72"/>
      <c r="PZX186" s="72"/>
      <c r="PZY186" s="72"/>
      <c r="PZZ186" s="72"/>
      <c r="QAA186" s="72"/>
      <c r="QAB186" s="72"/>
      <c r="QAC186" s="71"/>
      <c r="QAD186" s="71"/>
      <c r="QAE186" s="71"/>
      <c r="QAF186" s="71"/>
      <c r="QAG186" s="71"/>
      <c r="QAH186" s="71"/>
      <c r="QAI186" s="71"/>
      <c r="QAJ186" s="72"/>
      <c r="QAK186" s="72"/>
      <c r="QAL186" s="72"/>
      <c r="QAM186" s="72"/>
      <c r="QAN186" s="72"/>
      <c r="QAO186" s="72"/>
      <c r="QAP186" s="72"/>
      <c r="QAQ186" s="72"/>
      <c r="QAR186" s="72"/>
      <c r="QAS186" s="71"/>
      <c r="QAT186" s="71"/>
      <c r="QAU186" s="71"/>
      <c r="QAV186" s="71"/>
      <c r="QAW186" s="71"/>
      <c r="QAX186" s="71"/>
      <c r="QAY186" s="71"/>
      <c r="QAZ186" s="72"/>
      <c r="QBA186" s="72"/>
      <c r="QBB186" s="72"/>
      <c r="QBC186" s="72"/>
      <c r="QBD186" s="72"/>
      <c r="QBE186" s="72"/>
      <c r="QBF186" s="72"/>
      <c r="QBG186" s="72"/>
      <c r="QBH186" s="72"/>
      <c r="QBI186" s="71"/>
      <c r="QBJ186" s="71"/>
      <c r="QBK186" s="71"/>
      <c r="QBL186" s="71"/>
      <c r="QBM186" s="71"/>
      <c r="QBN186" s="71"/>
      <c r="QBO186" s="71"/>
      <c r="QBP186" s="72"/>
      <c r="QBQ186" s="72"/>
      <c r="QBR186" s="72"/>
      <c r="QBS186" s="72"/>
      <c r="QBT186" s="72"/>
      <c r="QBU186" s="72"/>
      <c r="QBV186" s="72"/>
      <c r="QBW186" s="72"/>
      <c r="QBX186" s="72"/>
      <c r="QBY186" s="71"/>
      <c r="QBZ186" s="71"/>
      <c r="QCA186" s="71"/>
      <c r="QCB186" s="71"/>
      <c r="QCC186" s="71"/>
      <c r="QCD186" s="71"/>
      <c r="QCE186" s="71"/>
      <c r="QCF186" s="72"/>
      <c r="QCG186" s="72"/>
      <c r="QCH186" s="72"/>
      <c r="QCI186" s="72"/>
      <c r="QCJ186" s="72"/>
      <c r="QCK186" s="72"/>
      <c r="QCL186" s="72"/>
      <c r="QCM186" s="72"/>
      <c r="QCN186" s="72"/>
      <c r="QCO186" s="71"/>
      <c r="QCP186" s="71"/>
      <c r="QCQ186" s="71"/>
      <c r="QCR186" s="71"/>
      <c r="QCS186" s="71"/>
      <c r="QCT186" s="71"/>
      <c r="QCU186" s="71"/>
      <c r="QCV186" s="72"/>
      <c r="QCW186" s="72"/>
      <c r="QCX186" s="72"/>
      <c r="QCY186" s="72"/>
      <c r="QCZ186" s="72"/>
      <c r="QDA186" s="72"/>
      <c r="QDB186" s="72"/>
      <c r="QDC186" s="72"/>
      <c r="QDD186" s="72"/>
      <c r="QDE186" s="71"/>
      <c r="QDF186" s="71"/>
      <c r="QDG186" s="71"/>
      <c r="QDH186" s="71"/>
      <c r="QDI186" s="71"/>
      <c r="QDJ186" s="71"/>
      <c r="QDK186" s="71"/>
      <c r="QDL186" s="72"/>
      <c r="QDM186" s="72"/>
      <c r="QDN186" s="72"/>
      <c r="QDO186" s="72"/>
      <c r="QDP186" s="72"/>
      <c r="QDQ186" s="72"/>
      <c r="QDR186" s="72"/>
      <c r="QDS186" s="72"/>
      <c r="QDT186" s="72"/>
      <c r="QDU186" s="71"/>
      <c r="QDV186" s="71"/>
      <c r="QDW186" s="71"/>
      <c r="QDX186" s="71"/>
      <c r="QDY186" s="71"/>
      <c r="QDZ186" s="71"/>
      <c r="QEA186" s="71"/>
      <c r="QEB186" s="72"/>
      <c r="QEC186" s="72"/>
      <c r="QED186" s="72"/>
      <c r="QEE186" s="72"/>
      <c r="QEF186" s="72"/>
      <c r="QEG186" s="72"/>
      <c r="QEH186" s="72"/>
      <c r="QEI186" s="72"/>
      <c r="QEJ186" s="72"/>
      <c r="QEK186" s="71"/>
      <c r="QEL186" s="71"/>
      <c r="QEM186" s="71"/>
      <c r="QEN186" s="71"/>
      <c r="QEO186" s="71"/>
      <c r="QEP186" s="71"/>
      <c r="QEQ186" s="71"/>
      <c r="QER186" s="72"/>
      <c r="QES186" s="72"/>
      <c r="QET186" s="72"/>
      <c r="QEU186" s="72"/>
      <c r="QEV186" s="72"/>
      <c r="QEW186" s="72"/>
      <c r="QEX186" s="72"/>
      <c r="QEY186" s="72"/>
      <c r="QEZ186" s="72"/>
      <c r="QFA186" s="71"/>
      <c r="QFB186" s="71"/>
      <c r="QFC186" s="71"/>
      <c r="QFD186" s="71"/>
      <c r="QFE186" s="71"/>
      <c r="QFF186" s="71"/>
      <c r="QFG186" s="71"/>
      <c r="QFH186" s="72"/>
      <c r="QFI186" s="72"/>
      <c r="QFJ186" s="72"/>
      <c r="QFK186" s="72"/>
      <c r="QFL186" s="72"/>
      <c r="QFM186" s="72"/>
      <c r="QFN186" s="72"/>
      <c r="QFO186" s="72"/>
      <c r="QFP186" s="72"/>
      <c r="QFQ186" s="71"/>
      <c r="QFR186" s="71"/>
      <c r="QFS186" s="71"/>
      <c r="QFT186" s="71"/>
      <c r="QFU186" s="71"/>
      <c r="QFV186" s="71"/>
      <c r="QFW186" s="71"/>
      <c r="QFX186" s="72"/>
      <c r="QFY186" s="72"/>
      <c r="QFZ186" s="72"/>
      <c r="QGA186" s="72"/>
      <c r="QGB186" s="72"/>
      <c r="QGC186" s="72"/>
      <c r="QGD186" s="72"/>
      <c r="QGE186" s="72"/>
      <c r="QGF186" s="72"/>
      <c r="QGG186" s="71"/>
      <c r="QGH186" s="71"/>
      <c r="QGI186" s="71"/>
      <c r="QGJ186" s="71"/>
      <c r="QGK186" s="71"/>
      <c r="QGL186" s="71"/>
      <c r="QGM186" s="71"/>
      <c r="QGN186" s="72"/>
      <c r="QGO186" s="72"/>
      <c r="QGP186" s="72"/>
      <c r="QGQ186" s="72"/>
      <c r="QGR186" s="72"/>
      <c r="QGS186" s="72"/>
      <c r="QGT186" s="72"/>
      <c r="QGU186" s="72"/>
      <c r="QGV186" s="72"/>
      <c r="QGW186" s="71"/>
      <c r="QGX186" s="71"/>
      <c r="QGY186" s="71"/>
      <c r="QGZ186" s="71"/>
      <c r="QHA186" s="71"/>
      <c r="QHB186" s="71"/>
      <c r="QHC186" s="71"/>
      <c r="QHD186" s="72"/>
      <c r="QHE186" s="72"/>
      <c r="QHF186" s="72"/>
      <c r="QHG186" s="72"/>
      <c r="QHH186" s="72"/>
      <c r="QHI186" s="72"/>
      <c r="QHJ186" s="72"/>
      <c r="QHK186" s="72"/>
      <c r="QHL186" s="72"/>
      <c r="QHM186" s="71"/>
      <c r="QHN186" s="71"/>
      <c r="QHO186" s="71"/>
      <c r="QHP186" s="71"/>
      <c r="QHQ186" s="71"/>
      <c r="QHR186" s="71"/>
      <c r="QHS186" s="71"/>
      <c r="QHT186" s="72"/>
      <c r="QHU186" s="72"/>
      <c r="QHV186" s="72"/>
      <c r="QHW186" s="72"/>
      <c r="QHX186" s="72"/>
      <c r="QHY186" s="72"/>
      <c r="QHZ186" s="72"/>
      <c r="QIA186" s="72"/>
      <c r="QIB186" s="72"/>
      <c r="QIC186" s="71"/>
      <c r="QID186" s="71"/>
      <c r="QIE186" s="71"/>
      <c r="QIF186" s="71"/>
      <c r="QIG186" s="71"/>
      <c r="QIH186" s="71"/>
      <c r="QII186" s="71"/>
      <c r="QIJ186" s="72"/>
      <c r="QIK186" s="72"/>
      <c r="QIL186" s="72"/>
      <c r="QIM186" s="72"/>
      <c r="QIN186" s="72"/>
      <c r="QIO186" s="72"/>
      <c r="QIP186" s="72"/>
      <c r="QIQ186" s="72"/>
      <c r="QIR186" s="72"/>
      <c r="QIS186" s="71"/>
      <c r="QIT186" s="71"/>
      <c r="QIU186" s="71"/>
      <c r="QIV186" s="71"/>
      <c r="QIW186" s="71"/>
      <c r="QIX186" s="71"/>
      <c r="QIY186" s="71"/>
      <c r="QIZ186" s="72"/>
      <c r="QJA186" s="72"/>
      <c r="QJB186" s="72"/>
      <c r="QJC186" s="72"/>
      <c r="QJD186" s="72"/>
      <c r="QJE186" s="72"/>
      <c r="QJF186" s="72"/>
      <c r="QJG186" s="72"/>
      <c r="QJH186" s="72"/>
      <c r="QJI186" s="71"/>
      <c r="QJJ186" s="71"/>
      <c r="QJK186" s="71"/>
      <c r="QJL186" s="71"/>
      <c r="QJM186" s="71"/>
      <c r="QJN186" s="71"/>
      <c r="QJO186" s="71"/>
      <c r="QJP186" s="72"/>
      <c r="QJQ186" s="72"/>
      <c r="QJR186" s="72"/>
      <c r="QJS186" s="72"/>
      <c r="QJT186" s="72"/>
      <c r="QJU186" s="72"/>
      <c r="QJV186" s="72"/>
      <c r="QJW186" s="72"/>
      <c r="QJX186" s="72"/>
      <c r="QJY186" s="71"/>
      <c r="QJZ186" s="71"/>
      <c r="QKA186" s="71"/>
      <c r="QKB186" s="71"/>
      <c r="QKC186" s="71"/>
      <c r="QKD186" s="71"/>
      <c r="QKE186" s="71"/>
      <c r="QKF186" s="72"/>
      <c r="QKG186" s="72"/>
      <c r="QKH186" s="72"/>
      <c r="QKI186" s="72"/>
      <c r="QKJ186" s="72"/>
      <c r="QKK186" s="72"/>
      <c r="QKL186" s="72"/>
      <c r="QKM186" s="72"/>
      <c r="QKN186" s="72"/>
      <c r="QKO186" s="71"/>
      <c r="QKP186" s="71"/>
      <c r="QKQ186" s="71"/>
      <c r="QKR186" s="71"/>
      <c r="QKS186" s="71"/>
      <c r="QKT186" s="71"/>
      <c r="QKU186" s="71"/>
      <c r="QKV186" s="72"/>
      <c r="QKW186" s="72"/>
      <c r="QKX186" s="72"/>
      <c r="QKY186" s="72"/>
      <c r="QKZ186" s="72"/>
      <c r="QLA186" s="72"/>
      <c r="QLB186" s="72"/>
      <c r="QLC186" s="72"/>
      <c r="QLD186" s="72"/>
      <c r="QLE186" s="71"/>
      <c r="QLF186" s="71"/>
      <c r="QLG186" s="71"/>
      <c r="QLH186" s="71"/>
      <c r="QLI186" s="71"/>
      <c r="QLJ186" s="71"/>
      <c r="QLK186" s="71"/>
      <c r="QLL186" s="72"/>
      <c r="QLM186" s="72"/>
      <c r="QLN186" s="72"/>
      <c r="QLO186" s="72"/>
      <c r="QLP186" s="72"/>
      <c r="QLQ186" s="72"/>
      <c r="QLR186" s="72"/>
      <c r="QLS186" s="72"/>
      <c r="QLT186" s="72"/>
      <c r="QLU186" s="71"/>
      <c r="QLV186" s="71"/>
      <c r="QLW186" s="71"/>
      <c r="QLX186" s="71"/>
      <c r="QLY186" s="71"/>
      <c r="QLZ186" s="71"/>
      <c r="QMA186" s="71"/>
      <c r="QMB186" s="72"/>
      <c r="QMC186" s="72"/>
      <c r="QMD186" s="72"/>
      <c r="QME186" s="72"/>
      <c r="QMF186" s="72"/>
      <c r="QMG186" s="72"/>
      <c r="QMH186" s="72"/>
      <c r="QMI186" s="72"/>
      <c r="QMJ186" s="72"/>
      <c r="QMK186" s="71"/>
      <c r="QML186" s="71"/>
      <c r="QMM186" s="71"/>
      <c r="QMN186" s="71"/>
      <c r="QMO186" s="71"/>
      <c r="QMP186" s="71"/>
      <c r="QMQ186" s="71"/>
      <c r="QMR186" s="72"/>
      <c r="QMS186" s="72"/>
      <c r="QMT186" s="72"/>
      <c r="QMU186" s="72"/>
      <c r="QMV186" s="72"/>
      <c r="QMW186" s="72"/>
      <c r="QMX186" s="72"/>
      <c r="QMY186" s="72"/>
      <c r="QMZ186" s="72"/>
      <c r="QNA186" s="71"/>
      <c r="QNB186" s="71"/>
      <c r="QNC186" s="71"/>
      <c r="QND186" s="71"/>
      <c r="QNE186" s="71"/>
      <c r="QNF186" s="71"/>
      <c r="QNG186" s="71"/>
      <c r="QNH186" s="72"/>
      <c r="QNI186" s="72"/>
      <c r="QNJ186" s="72"/>
      <c r="QNK186" s="72"/>
      <c r="QNL186" s="72"/>
      <c r="QNM186" s="72"/>
      <c r="QNN186" s="72"/>
      <c r="QNO186" s="72"/>
      <c r="QNP186" s="72"/>
      <c r="QNQ186" s="71"/>
      <c r="QNR186" s="71"/>
      <c r="QNS186" s="71"/>
      <c r="QNT186" s="71"/>
      <c r="QNU186" s="71"/>
      <c r="QNV186" s="71"/>
      <c r="QNW186" s="71"/>
      <c r="QNX186" s="72"/>
      <c r="QNY186" s="72"/>
      <c r="QNZ186" s="72"/>
      <c r="QOA186" s="72"/>
      <c r="QOB186" s="72"/>
      <c r="QOC186" s="72"/>
      <c r="QOD186" s="72"/>
      <c r="QOE186" s="72"/>
      <c r="QOF186" s="72"/>
      <c r="QOG186" s="71"/>
      <c r="QOH186" s="71"/>
      <c r="QOI186" s="71"/>
      <c r="QOJ186" s="71"/>
      <c r="QOK186" s="71"/>
      <c r="QOL186" s="71"/>
      <c r="QOM186" s="71"/>
      <c r="QON186" s="72"/>
      <c r="QOO186" s="72"/>
      <c r="QOP186" s="72"/>
      <c r="QOQ186" s="72"/>
      <c r="QOR186" s="72"/>
      <c r="QOS186" s="72"/>
      <c r="QOT186" s="72"/>
      <c r="QOU186" s="72"/>
      <c r="QOV186" s="72"/>
      <c r="QOW186" s="71"/>
      <c r="QOX186" s="71"/>
      <c r="QOY186" s="71"/>
      <c r="QOZ186" s="71"/>
      <c r="QPA186" s="71"/>
      <c r="QPB186" s="71"/>
      <c r="QPC186" s="71"/>
      <c r="QPD186" s="72"/>
      <c r="QPE186" s="72"/>
      <c r="QPF186" s="72"/>
      <c r="QPG186" s="72"/>
      <c r="QPH186" s="72"/>
      <c r="QPI186" s="72"/>
      <c r="QPJ186" s="72"/>
      <c r="QPK186" s="72"/>
      <c r="QPL186" s="72"/>
      <c r="QPM186" s="71"/>
      <c r="QPN186" s="71"/>
      <c r="QPO186" s="71"/>
      <c r="QPP186" s="71"/>
      <c r="QPQ186" s="71"/>
      <c r="QPR186" s="71"/>
      <c r="QPS186" s="71"/>
      <c r="QPT186" s="72"/>
      <c r="QPU186" s="72"/>
      <c r="QPV186" s="72"/>
      <c r="QPW186" s="72"/>
      <c r="QPX186" s="72"/>
      <c r="QPY186" s="72"/>
      <c r="QPZ186" s="72"/>
      <c r="QQA186" s="72"/>
      <c r="QQB186" s="72"/>
      <c r="QQC186" s="71"/>
      <c r="QQD186" s="71"/>
      <c r="QQE186" s="71"/>
      <c r="QQF186" s="71"/>
      <c r="QQG186" s="71"/>
      <c r="QQH186" s="71"/>
      <c r="QQI186" s="71"/>
      <c r="QQJ186" s="72"/>
      <c r="QQK186" s="72"/>
      <c r="QQL186" s="72"/>
      <c r="QQM186" s="72"/>
      <c r="QQN186" s="72"/>
      <c r="QQO186" s="72"/>
      <c r="QQP186" s="72"/>
      <c r="QQQ186" s="72"/>
      <c r="QQR186" s="72"/>
      <c r="QQS186" s="71"/>
      <c r="QQT186" s="71"/>
      <c r="QQU186" s="71"/>
      <c r="QQV186" s="71"/>
      <c r="QQW186" s="71"/>
      <c r="QQX186" s="71"/>
      <c r="QQY186" s="71"/>
      <c r="QQZ186" s="72"/>
      <c r="QRA186" s="72"/>
      <c r="QRB186" s="72"/>
      <c r="QRC186" s="72"/>
      <c r="QRD186" s="72"/>
      <c r="QRE186" s="72"/>
      <c r="QRF186" s="72"/>
      <c r="QRG186" s="72"/>
      <c r="QRH186" s="72"/>
      <c r="QRI186" s="71"/>
      <c r="QRJ186" s="71"/>
      <c r="QRK186" s="71"/>
      <c r="QRL186" s="71"/>
      <c r="QRM186" s="71"/>
      <c r="QRN186" s="71"/>
      <c r="QRO186" s="71"/>
      <c r="QRP186" s="72"/>
      <c r="QRQ186" s="72"/>
      <c r="QRR186" s="72"/>
      <c r="QRS186" s="72"/>
      <c r="QRT186" s="72"/>
      <c r="QRU186" s="72"/>
      <c r="QRV186" s="72"/>
      <c r="QRW186" s="72"/>
      <c r="QRX186" s="72"/>
      <c r="QRY186" s="71"/>
      <c r="QRZ186" s="71"/>
      <c r="QSA186" s="71"/>
      <c r="QSB186" s="71"/>
      <c r="QSC186" s="71"/>
      <c r="QSD186" s="71"/>
      <c r="QSE186" s="71"/>
      <c r="QSF186" s="72"/>
      <c r="QSG186" s="72"/>
      <c r="QSH186" s="72"/>
      <c r="QSI186" s="72"/>
      <c r="QSJ186" s="72"/>
      <c r="QSK186" s="72"/>
      <c r="QSL186" s="72"/>
      <c r="QSM186" s="72"/>
      <c r="QSN186" s="72"/>
      <c r="QSO186" s="71"/>
      <c r="QSP186" s="71"/>
      <c r="QSQ186" s="71"/>
      <c r="QSR186" s="71"/>
      <c r="QSS186" s="71"/>
      <c r="QST186" s="71"/>
      <c r="QSU186" s="71"/>
      <c r="QSV186" s="72"/>
      <c r="QSW186" s="72"/>
      <c r="QSX186" s="72"/>
      <c r="QSY186" s="72"/>
      <c r="QSZ186" s="72"/>
      <c r="QTA186" s="72"/>
      <c r="QTB186" s="72"/>
      <c r="QTC186" s="72"/>
      <c r="QTD186" s="72"/>
      <c r="QTE186" s="71"/>
      <c r="QTF186" s="71"/>
      <c r="QTG186" s="71"/>
      <c r="QTH186" s="71"/>
      <c r="QTI186" s="71"/>
      <c r="QTJ186" s="71"/>
      <c r="QTK186" s="71"/>
      <c r="QTL186" s="72"/>
      <c r="QTM186" s="72"/>
      <c r="QTN186" s="72"/>
      <c r="QTO186" s="72"/>
      <c r="QTP186" s="72"/>
      <c r="QTQ186" s="72"/>
      <c r="QTR186" s="72"/>
      <c r="QTS186" s="72"/>
      <c r="QTT186" s="72"/>
      <c r="QTU186" s="71"/>
      <c r="QTV186" s="71"/>
      <c r="QTW186" s="71"/>
      <c r="QTX186" s="71"/>
      <c r="QTY186" s="71"/>
      <c r="QTZ186" s="71"/>
      <c r="QUA186" s="71"/>
      <c r="QUB186" s="72"/>
      <c r="QUC186" s="72"/>
      <c r="QUD186" s="72"/>
      <c r="QUE186" s="72"/>
      <c r="QUF186" s="72"/>
      <c r="QUG186" s="72"/>
      <c r="QUH186" s="72"/>
      <c r="QUI186" s="72"/>
      <c r="QUJ186" s="72"/>
      <c r="QUK186" s="71"/>
      <c r="QUL186" s="71"/>
      <c r="QUM186" s="71"/>
      <c r="QUN186" s="71"/>
      <c r="QUO186" s="71"/>
      <c r="QUP186" s="71"/>
      <c r="QUQ186" s="71"/>
      <c r="QUR186" s="72"/>
      <c r="QUS186" s="72"/>
      <c r="QUT186" s="72"/>
      <c r="QUU186" s="72"/>
      <c r="QUV186" s="72"/>
      <c r="QUW186" s="72"/>
      <c r="QUX186" s="72"/>
      <c r="QUY186" s="72"/>
      <c r="QUZ186" s="72"/>
      <c r="QVA186" s="71"/>
      <c r="QVB186" s="71"/>
      <c r="QVC186" s="71"/>
      <c r="QVD186" s="71"/>
      <c r="QVE186" s="71"/>
      <c r="QVF186" s="71"/>
      <c r="QVG186" s="71"/>
      <c r="QVH186" s="72"/>
      <c r="QVI186" s="72"/>
      <c r="QVJ186" s="72"/>
      <c r="QVK186" s="72"/>
      <c r="QVL186" s="72"/>
      <c r="QVM186" s="72"/>
      <c r="QVN186" s="72"/>
      <c r="QVO186" s="72"/>
      <c r="QVP186" s="72"/>
      <c r="QVQ186" s="71"/>
      <c r="QVR186" s="71"/>
      <c r="QVS186" s="71"/>
      <c r="QVT186" s="71"/>
      <c r="QVU186" s="71"/>
      <c r="QVV186" s="71"/>
      <c r="QVW186" s="71"/>
      <c r="QVX186" s="72"/>
      <c r="QVY186" s="72"/>
      <c r="QVZ186" s="72"/>
      <c r="QWA186" s="72"/>
      <c r="QWB186" s="72"/>
      <c r="QWC186" s="72"/>
      <c r="QWD186" s="72"/>
      <c r="QWE186" s="72"/>
      <c r="QWF186" s="72"/>
      <c r="QWG186" s="71"/>
      <c r="QWH186" s="71"/>
      <c r="QWI186" s="71"/>
      <c r="QWJ186" s="71"/>
      <c r="QWK186" s="71"/>
      <c r="QWL186" s="71"/>
      <c r="QWM186" s="71"/>
      <c r="QWN186" s="72"/>
      <c r="QWO186" s="72"/>
      <c r="QWP186" s="72"/>
      <c r="QWQ186" s="72"/>
      <c r="QWR186" s="72"/>
      <c r="QWS186" s="72"/>
      <c r="QWT186" s="72"/>
      <c r="QWU186" s="72"/>
      <c r="QWV186" s="72"/>
      <c r="QWW186" s="71"/>
      <c r="QWX186" s="71"/>
      <c r="QWY186" s="71"/>
      <c r="QWZ186" s="71"/>
      <c r="QXA186" s="71"/>
      <c r="QXB186" s="71"/>
      <c r="QXC186" s="71"/>
      <c r="QXD186" s="72"/>
      <c r="QXE186" s="72"/>
      <c r="QXF186" s="72"/>
      <c r="QXG186" s="72"/>
      <c r="QXH186" s="72"/>
      <c r="QXI186" s="72"/>
      <c r="QXJ186" s="72"/>
      <c r="QXK186" s="72"/>
      <c r="QXL186" s="72"/>
      <c r="QXM186" s="71"/>
      <c r="QXN186" s="71"/>
      <c r="QXO186" s="71"/>
      <c r="QXP186" s="71"/>
      <c r="QXQ186" s="71"/>
      <c r="QXR186" s="71"/>
      <c r="QXS186" s="71"/>
      <c r="QXT186" s="72"/>
      <c r="QXU186" s="72"/>
      <c r="QXV186" s="72"/>
      <c r="QXW186" s="72"/>
      <c r="QXX186" s="72"/>
      <c r="QXY186" s="72"/>
      <c r="QXZ186" s="72"/>
      <c r="QYA186" s="72"/>
      <c r="QYB186" s="72"/>
      <c r="QYC186" s="71"/>
      <c r="QYD186" s="71"/>
      <c r="QYE186" s="71"/>
      <c r="QYF186" s="71"/>
      <c r="QYG186" s="71"/>
      <c r="QYH186" s="71"/>
      <c r="QYI186" s="71"/>
      <c r="QYJ186" s="72"/>
      <c r="QYK186" s="72"/>
      <c r="QYL186" s="72"/>
      <c r="QYM186" s="72"/>
      <c r="QYN186" s="72"/>
      <c r="QYO186" s="72"/>
      <c r="QYP186" s="72"/>
      <c r="QYQ186" s="72"/>
      <c r="QYR186" s="72"/>
      <c r="QYS186" s="71"/>
      <c r="QYT186" s="71"/>
      <c r="QYU186" s="71"/>
      <c r="QYV186" s="71"/>
      <c r="QYW186" s="71"/>
      <c r="QYX186" s="71"/>
      <c r="QYY186" s="71"/>
      <c r="QYZ186" s="72"/>
      <c r="QZA186" s="72"/>
      <c r="QZB186" s="72"/>
      <c r="QZC186" s="72"/>
      <c r="QZD186" s="72"/>
      <c r="QZE186" s="72"/>
      <c r="QZF186" s="72"/>
      <c r="QZG186" s="72"/>
      <c r="QZH186" s="72"/>
      <c r="QZI186" s="71"/>
      <c r="QZJ186" s="71"/>
      <c r="QZK186" s="71"/>
      <c r="QZL186" s="71"/>
      <c r="QZM186" s="71"/>
      <c r="QZN186" s="71"/>
      <c r="QZO186" s="71"/>
      <c r="QZP186" s="72"/>
      <c r="QZQ186" s="72"/>
      <c r="QZR186" s="72"/>
      <c r="QZS186" s="72"/>
      <c r="QZT186" s="72"/>
      <c r="QZU186" s="72"/>
      <c r="QZV186" s="72"/>
      <c r="QZW186" s="72"/>
      <c r="QZX186" s="72"/>
      <c r="QZY186" s="71"/>
      <c r="QZZ186" s="71"/>
      <c r="RAA186" s="71"/>
      <c r="RAB186" s="71"/>
      <c r="RAC186" s="71"/>
      <c r="RAD186" s="71"/>
      <c r="RAE186" s="71"/>
      <c r="RAF186" s="72"/>
      <c r="RAG186" s="72"/>
      <c r="RAH186" s="72"/>
      <c r="RAI186" s="72"/>
      <c r="RAJ186" s="72"/>
      <c r="RAK186" s="72"/>
      <c r="RAL186" s="72"/>
      <c r="RAM186" s="72"/>
      <c r="RAN186" s="72"/>
      <c r="RAO186" s="71"/>
      <c r="RAP186" s="71"/>
      <c r="RAQ186" s="71"/>
      <c r="RAR186" s="71"/>
      <c r="RAS186" s="71"/>
      <c r="RAT186" s="71"/>
      <c r="RAU186" s="71"/>
      <c r="RAV186" s="72"/>
      <c r="RAW186" s="72"/>
      <c r="RAX186" s="72"/>
      <c r="RAY186" s="72"/>
      <c r="RAZ186" s="72"/>
      <c r="RBA186" s="72"/>
      <c r="RBB186" s="72"/>
      <c r="RBC186" s="72"/>
      <c r="RBD186" s="72"/>
      <c r="RBE186" s="71"/>
      <c r="RBF186" s="71"/>
      <c r="RBG186" s="71"/>
      <c r="RBH186" s="71"/>
      <c r="RBI186" s="71"/>
      <c r="RBJ186" s="71"/>
      <c r="RBK186" s="71"/>
      <c r="RBL186" s="72"/>
      <c r="RBM186" s="72"/>
      <c r="RBN186" s="72"/>
      <c r="RBO186" s="72"/>
      <c r="RBP186" s="72"/>
      <c r="RBQ186" s="72"/>
      <c r="RBR186" s="72"/>
      <c r="RBS186" s="72"/>
      <c r="RBT186" s="72"/>
      <c r="RBU186" s="71"/>
      <c r="RBV186" s="71"/>
      <c r="RBW186" s="71"/>
      <c r="RBX186" s="71"/>
      <c r="RBY186" s="71"/>
      <c r="RBZ186" s="71"/>
      <c r="RCA186" s="71"/>
      <c r="RCB186" s="72"/>
      <c r="RCC186" s="72"/>
      <c r="RCD186" s="72"/>
      <c r="RCE186" s="72"/>
      <c r="RCF186" s="72"/>
      <c r="RCG186" s="72"/>
      <c r="RCH186" s="72"/>
      <c r="RCI186" s="72"/>
      <c r="RCJ186" s="72"/>
      <c r="RCK186" s="71"/>
      <c r="RCL186" s="71"/>
      <c r="RCM186" s="71"/>
      <c r="RCN186" s="71"/>
      <c r="RCO186" s="71"/>
      <c r="RCP186" s="71"/>
      <c r="RCQ186" s="71"/>
      <c r="RCR186" s="72"/>
      <c r="RCS186" s="72"/>
      <c r="RCT186" s="72"/>
      <c r="RCU186" s="72"/>
      <c r="RCV186" s="72"/>
      <c r="RCW186" s="72"/>
      <c r="RCX186" s="72"/>
      <c r="RCY186" s="72"/>
      <c r="RCZ186" s="72"/>
      <c r="RDA186" s="71"/>
      <c r="RDB186" s="71"/>
      <c r="RDC186" s="71"/>
      <c r="RDD186" s="71"/>
      <c r="RDE186" s="71"/>
      <c r="RDF186" s="71"/>
      <c r="RDG186" s="71"/>
      <c r="RDH186" s="72"/>
      <c r="RDI186" s="72"/>
      <c r="RDJ186" s="72"/>
      <c r="RDK186" s="72"/>
      <c r="RDL186" s="72"/>
      <c r="RDM186" s="72"/>
      <c r="RDN186" s="72"/>
      <c r="RDO186" s="72"/>
      <c r="RDP186" s="72"/>
      <c r="RDQ186" s="71"/>
      <c r="RDR186" s="71"/>
      <c r="RDS186" s="71"/>
      <c r="RDT186" s="71"/>
      <c r="RDU186" s="71"/>
      <c r="RDV186" s="71"/>
      <c r="RDW186" s="71"/>
      <c r="RDX186" s="72"/>
      <c r="RDY186" s="72"/>
      <c r="RDZ186" s="72"/>
      <c r="REA186" s="72"/>
      <c r="REB186" s="72"/>
      <c r="REC186" s="72"/>
      <c r="RED186" s="72"/>
      <c r="REE186" s="72"/>
      <c r="REF186" s="72"/>
      <c r="REG186" s="71"/>
      <c r="REH186" s="71"/>
      <c r="REI186" s="71"/>
      <c r="REJ186" s="71"/>
      <c r="REK186" s="71"/>
      <c r="REL186" s="71"/>
      <c r="REM186" s="71"/>
      <c r="REN186" s="72"/>
      <c r="REO186" s="72"/>
      <c r="REP186" s="72"/>
      <c r="REQ186" s="72"/>
      <c r="RER186" s="72"/>
      <c r="RES186" s="72"/>
      <c r="RET186" s="72"/>
      <c r="REU186" s="72"/>
      <c r="REV186" s="72"/>
      <c r="REW186" s="71"/>
      <c r="REX186" s="71"/>
      <c r="REY186" s="71"/>
      <c r="REZ186" s="71"/>
      <c r="RFA186" s="71"/>
      <c r="RFB186" s="71"/>
      <c r="RFC186" s="71"/>
      <c r="RFD186" s="72"/>
      <c r="RFE186" s="72"/>
      <c r="RFF186" s="72"/>
      <c r="RFG186" s="72"/>
      <c r="RFH186" s="72"/>
      <c r="RFI186" s="72"/>
      <c r="RFJ186" s="72"/>
      <c r="RFK186" s="72"/>
      <c r="RFL186" s="72"/>
      <c r="RFM186" s="71"/>
      <c r="RFN186" s="71"/>
      <c r="RFO186" s="71"/>
      <c r="RFP186" s="71"/>
      <c r="RFQ186" s="71"/>
      <c r="RFR186" s="71"/>
      <c r="RFS186" s="71"/>
      <c r="RFT186" s="72"/>
      <c r="RFU186" s="72"/>
      <c r="RFV186" s="72"/>
      <c r="RFW186" s="72"/>
      <c r="RFX186" s="72"/>
      <c r="RFY186" s="72"/>
      <c r="RFZ186" s="72"/>
      <c r="RGA186" s="72"/>
      <c r="RGB186" s="72"/>
      <c r="RGC186" s="71"/>
      <c r="RGD186" s="71"/>
      <c r="RGE186" s="71"/>
      <c r="RGF186" s="71"/>
      <c r="RGG186" s="71"/>
      <c r="RGH186" s="71"/>
      <c r="RGI186" s="71"/>
      <c r="RGJ186" s="72"/>
      <c r="RGK186" s="72"/>
      <c r="RGL186" s="72"/>
      <c r="RGM186" s="72"/>
      <c r="RGN186" s="72"/>
      <c r="RGO186" s="72"/>
      <c r="RGP186" s="72"/>
      <c r="RGQ186" s="72"/>
      <c r="RGR186" s="72"/>
      <c r="RGS186" s="71"/>
      <c r="RGT186" s="71"/>
      <c r="RGU186" s="71"/>
      <c r="RGV186" s="71"/>
      <c r="RGW186" s="71"/>
      <c r="RGX186" s="71"/>
      <c r="RGY186" s="71"/>
      <c r="RGZ186" s="72"/>
      <c r="RHA186" s="72"/>
      <c r="RHB186" s="72"/>
      <c r="RHC186" s="72"/>
      <c r="RHD186" s="72"/>
      <c r="RHE186" s="72"/>
      <c r="RHF186" s="72"/>
      <c r="RHG186" s="72"/>
      <c r="RHH186" s="72"/>
      <c r="RHI186" s="71"/>
      <c r="RHJ186" s="71"/>
      <c r="RHK186" s="71"/>
      <c r="RHL186" s="71"/>
      <c r="RHM186" s="71"/>
      <c r="RHN186" s="71"/>
      <c r="RHO186" s="71"/>
      <c r="RHP186" s="72"/>
      <c r="RHQ186" s="72"/>
      <c r="RHR186" s="72"/>
      <c r="RHS186" s="72"/>
      <c r="RHT186" s="72"/>
      <c r="RHU186" s="72"/>
      <c r="RHV186" s="72"/>
      <c r="RHW186" s="72"/>
      <c r="RHX186" s="72"/>
      <c r="RHY186" s="71"/>
      <c r="RHZ186" s="71"/>
      <c r="RIA186" s="71"/>
      <c r="RIB186" s="71"/>
      <c r="RIC186" s="71"/>
      <c r="RID186" s="71"/>
      <c r="RIE186" s="71"/>
      <c r="RIF186" s="72"/>
      <c r="RIG186" s="72"/>
      <c r="RIH186" s="72"/>
      <c r="RII186" s="72"/>
      <c r="RIJ186" s="72"/>
      <c r="RIK186" s="72"/>
      <c r="RIL186" s="72"/>
      <c r="RIM186" s="72"/>
      <c r="RIN186" s="72"/>
      <c r="RIO186" s="71"/>
      <c r="RIP186" s="71"/>
      <c r="RIQ186" s="71"/>
      <c r="RIR186" s="71"/>
      <c r="RIS186" s="71"/>
      <c r="RIT186" s="71"/>
      <c r="RIU186" s="71"/>
      <c r="RIV186" s="72"/>
      <c r="RIW186" s="72"/>
      <c r="RIX186" s="72"/>
      <c r="RIY186" s="72"/>
      <c r="RIZ186" s="72"/>
      <c r="RJA186" s="72"/>
      <c r="RJB186" s="72"/>
      <c r="RJC186" s="72"/>
      <c r="RJD186" s="72"/>
      <c r="RJE186" s="71"/>
      <c r="RJF186" s="71"/>
      <c r="RJG186" s="71"/>
      <c r="RJH186" s="71"/>
      <c r="RJI186" s="71"/>
      <c r="RJJ186" s="71"/>
      <c r="RJK186" s="71"/>
      <c r="RJL186" s="72"/>
      <c r="RJM186" s="72"/>
      <c r="RJN186" s="72"/>
      <c r="RJO186" s="72"/>
      <c r="RJP186" s="72"/>
      <c r="RJQ186" s="72"/>
      <c r="RJR186" s="72"/>
      <c r="RJS186" s="72"/>
      <c r="RJT186" s="72"/>
      <c r="RJU186" s="71"/>
      <c r="RJV186" s="71"/>
      <c r="RJW186" s="71"/>
      <c r="RJX186" s="71"/>
      <c r="RJY186" s="71"/>
      <c r="RJZ186" s="71"/>
      <c r="RKA186" s="71"/>
      <c r="RKB186" s="72"/>
      <c r="RKC186" s="72"/>
      <c r="RKD186" s="72"/>
      <c r="RKE186" s="72"/>
      <c r="RKF186" s="72"/>
      <c r="RKG186" s="72"/>
      <c r="RKH186" s="72"/>
      <c r="RKI186" s="72"/>
      <c r="RKJ186" s="72"/>
      <c r="RKK186" s="71"/>
      <c r="RKL186" s="71"/>
      <c r="RKM186" s="71"/>
      <c r="RKN186" s="71"/>
      <c r="RKO186" s="71"/>
      <c r="RKP186" s="71"/>
      <c r="RKQ186" s="71"/>
      <c r="RKR186" s="72"/>
      <c r="RKS186" s="72"/>
      <c r="RKT186" s="72"/>
      <c r="RKU186" s="72"/>
      <c r="RKV186" s="72"/>
      <c r="RKW186" s="72"/>
      <c r="RKX186" s="72"/>
      <c r="RKY186" s="72"/>
      <c r="RKZ186" s="72"/>
      <c r="RLA186" s="71"/>
      <c r="RLB186" s="71"/>
      <c r="RLC186" s="71"/>
      <c r="RLD186" s="71"/>
      <c r="RLE186" s="71"/>
      <c r="RLF186" s="71"/>
      <c r="RLG186" s="71"/>
      <c r="RLH186" s="72"/>
      <c r="RLI186" s="72"/>
      <c r="RLJ186" s="72"/>
      <c r="RLK186" s="72"/>
      <c r="RLL186" s="72"/>
      <c r="RLM186" s="72"/>
      <c r="RLN186" s="72"/>
      <c r="RLO186" s="72"/>
      <c r="RLP186" s="72"/>
      <c r="RLQ186" s="71"/>
      <c r="RLR186" s="71"/>
      <c r="RLS186" s="71"/>
      <c r="RLT186" s="71"/>
      <c r="RLU186" s="71"/>
      <c r="RLV186" s="71"/>
      <c r="RLW186" s="71"/>
      <c r="RLX186" s="72"/>
      <c r="RLY186" s="72"/>
      <c r="RLZ186" s="72"/>
      <c r="RMA186" s="72"/>
      <c r="RMB186" s="72"/>
      <c r="RMC186" s="72"/>
      <c r="RMD186" s="72"/>
      <c r="RME186" s="72"/>
      <c r="RMF186" s="72"/>
      <c r="RMG186" s="71"/>
      <c r="RMH186" s="71"/>
      <c r="RMI186" s="71"/>
      <c r="RMJ186" s="71"/>
      <c r="RMK186" s="71"/>
      <c r="RML186" s="71"/>
      <c r="RMM186" s="71"/>
      <c r="RMN186" s="72"/>
      <c r="RMO186" s="72"/>
      <c r="RMP186" s="72"/>
      <c r="RMQ186" s="72"/>
      <c r="RMR186" s="72"/>
      <c r="RMS186" s="72"/>
      <c r="RMT186" s="72"/>
      <c r="RMU186" s="72"/>
      <c r="RMV186" s="72"/>
      <c r="RMW186" s="71"/>
      <c r="RMX186" s="71"/>
      <c r="RMY186" s="71"/>
      <c r="RMZ186" s="71"/>
      <c r="RNA186" s="71"/>
      <c r="RNB186" s="71"/>
      <c r="RNC186" s="71"/>
      <c r="RND186" s="72"/>
      <c r="RNE186" s="72"/>
      <c r="RNF186" s="72"/>
      <c r="RNG186" s="72"/>
      <c r="RNH186" s="72"/>
      <c r="RNI186" s="72"/>
      <c r="RNJ186" s="72"/>
      <c r="RNK186" s="72"/>
      <c r="RNL186" s="72"/>
      <c r="RNM186" s="71"/>
      <c r="RNN186" s="71"/>
      <c r="RNO186" s="71"/>
      <c r="RNP186" s="71"/>
      <c r="RNQ186" s="71"/>
      <c r="RNR186" s="71"/>
      <c r="RNS186" s="71"/>
      <c r="RNT186" s="72"/>
      <c r="RNU186" s="72"/>
      <c r="RNV186" s="72"/>
      <c r="RNW186" s="72"/>
      <c r="RNX186" s="72"/>
      <c r="RNY186" s="72"/>
      <c r="RNZ186" s="72"/>
      <c r="ROA186" s="72"/>
      <c r="ROB186" s="72"/>
      <c r="ROC186" s="71"/>
      <c r="ROD186" s="71"/>
      <c r="ROE186" s="71"/>
      <c r="ROF186" s="71"/>
      <c r="ROG186" s="71"/>
      <c r="ROH186" s="71"/>
      <c r="ROI186" s="71"/>
      <c r="ROJ186" s="72"/>
      <c r="ROK186" s="72"/>
      <c r="ROL186" s="72"/>
      <c r="ROM186" s="72"/>
      <c r="RON186" s="72"/>
      <c r="ROO186" s="72"/>
      <c r="ROP186" s="72"/>
      <c r="ROQ186" s="72"/>
      <c r="ROR186" s="72"/>
      <c r="ROS186" s="71"/>
      <c r="ROT186" s="71"/>
      <c r="ROU186" s="71"/>
      <c r="ROV186" s="71"/>
      <c r="ROW186" s="71"/>
      <c r="ROX186" s="71"/>
      <c r="ROY186" s="71"/>
      <c r="ROZ186" s="72"/>
      <c r="RPA186" s="72"/>
      <c r="RPB186" s="72"/>
      <c r="RPC186" s="72"/>
      <c r="RPD186" s="72"/>
      <c r="RPE186" s="72"/>
      <c r="RPF186" s="72"/>
      <c r="RPG186" s="72"/>
      <c r="RPH186" s="72"/>
      <c r="RPI186" s="71"/>
      <c r="RPJ186" s="71"/>
      <c r="RPK186" s="71"/>
      <c r="RPL186" s="71"/>
      <c r="RPM186" s="71"/>
      <c r="RPN186" s="71"/>
      <c r="RPO186" s="71"/>
      <c r="RPP186" s="72"/>
      <c r="RPQ186" s="72"/>
      <c r="RPR186" s="72"/>
      <c r="RPS186" s="72"/>
      <c r="RPT186" s="72"/>
      <c r="RPU186" s="72"/>
      <c r="RPV186" s="72"/>
      <c r="RPW186" s="72"/>
      <c r="RPX186" s="72"/>
      <c r="RPY186" s="71"/>
      <c r="RPZ186" s="71"/>
      <c r="RQA186" s="71"/>
      <c r="RQB186" s="71"/>
      <c r="RQC186" s="71"/>
      <c r="RQD186" s="71"/>
      <c r="RQE186" s="71"/>
      <c r="RQF186" s="72"/>
      <c r="RQG186" s="72"/>
      <c r="RQH186" s="72"/>
      <c r="RQI186" s="72"/>
      <c r="RQJ186" s="72"/>
      <c r="RQK186" s="72"/>
      <c r="RQL186" s="72"/>
      <c r="RQM186" s="72"/>
      <c r="RQN186" s="72"/>
      <c r="RQO186" s="71"/>
      <c r="RQP186" s="71"/>
      <c r="RQQ186" s="71"/>
      <c r="RQR186" s="71"/>
      <c r="RQS186" s="71"/>
      <c r="RQT186" s="71"/>
      <c r="RQU186" s="71"/>
      <c r="RQV186" s="72"/>
      <c r="RQW186" s="72"/>
      <c r="RQX186" s="72"/>
      <c r="RQY186" s="72"/>
      <c r="RQZ186" s="72"/>
      <c r="RRA186" s="72"/>
      <c r="RRB186" s="72"/>
      <c r="RRC186" s="72"/>
      <c r="RRD186" s="72"/>
      <c r="RRE186" s="71"/>
      <c r="RRF186" s="71"/>
      <c r="RRG186" s="71"/>
      <c r="RRH186" s="71"/>
      <c r="RRI186" s="71"/>
      <c r="RRJ186" s="71"/>
      <c r="RRK186" s="71"/>
      <c r="RRL186" s="72"/>
      <c r="RRM186" s="72"/>
      <c r="RRN186" s="72"/>
      <c r="RRO186" s="72"/>
      <c r="RRP186" s="72"/>
      <c r="RRQ186" s="72"/>
      <c r="RRR186" s="72"/>
      <c r="RRS186" s="72"/>
      <c r="RRT186" s="72"/>
      <c r="RRU186" s="71"/>
      <c r="RRV186" s="71"/>
      <c r="RRW186" s="71"/>
      <c r="RRX186" s="71"/>
      <c r="RRY186" s="71"/>
      <c r="RRZ186" s="71"/>
      <c r="RSA186" s="71"/>
      <c r="RSB186" s="72"/>
      <c r="RSC186" s="72"/>
      <c r="RSD186" s="72"/>
      <c r="RSE186" s="72"/>
      <c r="RSF186" s="72"/>
      <c r="RSG186" s="72"/>
      <c r="RSH186" s="72"/>
      <c r="RSI186" s="72"/>
      <c r="RSJ186" s="72"/>
      <c r="RSK186" s="71"/>
      <c r="RSL186" s="71"/>
      <c r="RSM186" s="71"/>
      <c r="RSN186" s="71"/>
      <c r="RSO186" s="71"/>
      <c r="RSP186" s="71"/>
      <c r="RSQ186" s="71"/>
      <c r="RSR186" s="72"/>
      <c r="RSS186" s="72"/>
      <c r="RST186" s="72"/>
      <c r="RSU186" s="72"/>
      <c r="RSV186" s="72"/>
      <c r="RSW186" s="72"/>
      <c r="RSX186" s="72"/>
      <c r="RSY186" s="72"/>
      <c r="RSZ186" s="72"/>
      <c r="RTA186" s="71"/>
      <c r="RTB186" s="71"/>
      <c r="RTC186" s="71"/>
      <c r="RTD186" s="71"/>
      <c r="RTE186" s="71"/>
      <c r="RTF186" s="71"/>
      <c r="RTG186" s="71"/>
      <c r="RTH186" s="72"/>
      <c r="RTI186" s="72"/>
      <c r="RTJ186" s="72"/>
      <c r="RTK186" s="72"/>
      <c r="RTL186" s="72"/>
      <c r="RTM186" s="72"/>
      <c r="RTN186" s="72"/>
      <c r="RTO186" s="72"/>
      <c r="RTP186" s="72"/>
      <c r="RTQ186" s="71"/>
      <c r="RTR186" s="71"/>
      <c r="RTS186" s="71"/>
      <c r="RTT186" s="71"/>
      <c r="RTU186" s="71"/>
      <c r="RTV186" s="71"/>
      <c r="RTW186" s="71"/>
      <c r="RTX186" s="72"/>
      <c r="RTY186" s="72"/>
      <c r="RTZ186" s="72"/>
      <c r="RUA186" s="72"/>
      <c r="RUB186" s="72"/>
      <c r="RUC186" s="72"/>
      <c r="RUD186" s="72"/>
      <c r="RUE186" s="72"/>
      <c r="RUF186" s="72"/>
      <c r="RUG186" s="71"/>
      <c r="RUH186" s="71"/>
      <c r="RUI186" s="71"/>
      <c r="RUJ186" s="71"/>
      <c r="RUK186" s="71"/>
      <c r="RUL186" s="71"/>
      <c r="RUM186" s="71"/>
      <c r="RUN186" s="72"/>
      <c r="RUO186" s="72"/>
      <c r="RUP186" s="72"/>
      <c r="RUQ186" s="72"/>
      <c r="RUR186" s="72"/>
      <c r="RUS186" s="72"/>
      <c r="RUT186" s="72"/>
      <c r="RUU186" s="72"/>
      <c r="RUV186" s="72"/>
      <c r="RUW186" s="71"/>
      <c r="RUX186" s="71"/>
      <c r="RUY186" s="71"/>
      <c r="RUZ186" s="71"/>
      <c r="RVA186" s="71"/>
      <c r="RVB186" s="71"/>
      <c r="RVC186" s="71"/>
      <c r="RVD186" s="72"/>
      <c r="RVE186" s="72"/>
      <c r="RVF186" s="72"/>
      <c r="RVG186" s="72"/>
      <c r="RVH186" s="72"/>
      <c r="RVI186" s="72"/>
      <c r="RVJ186" s="72"/>
      <c r="RVK186" s="72"/>
      <c r="RVL186" s="72"/>
      <c r="RVM186" s="71"/>
      <c r="RVN186" s="71"/>
      <c r="RVO186" s="71"/>
      <c r="RVP186" s="71"/>
      <c r="RVQ186" s="71"/>
      <c r="RVR186" s="71"/>
      <c r="RVS186" s="71"/>
      <c r="RVT186" s="72"/>
      <c r="RVU186" s="72"/>
      <c r="RVV186" s="72"/>
      <c r="RVW186" s="72"/>
      <c r="RVX186" s="72"/>
      <c r="RVY186" s="72"/>
      <c r="RVZ186" s="72"/>
      <c r="RWA186" s="72"/>
      <c r="RWB186" s="72"/>
      <c r="RWC186" s="71"/>
      <c r="RWD186" s="71"/>
      <c r="RWE186" s="71"/>
      <c r="RWF186" s="71"/>
      <c r="RWG186" s="71"/>
      <c r="RWH186" s="71"/>
      <c r="RWI186" s="71"/>
      <c r="RWJ186" s="72"/>
      <c r="RWK186" s="72"/>
      <c r="RWL186" s="72"/>
      <c r="RWM186" s="72"/>
      <c r="RWN186" s="72"/>
      <c r="RWO186" s="72"/>
      <c r="RWP186" s="72"/>
      <c r="RWQ186" s="72"/>
      <c r="RWR186" s="72"/>
      <c r="RWS186" s="71"/>
      <c r="RWT186" s="71"/>
      <c r="RWU186" s="71"/>
      <c r="RWV186" s="71"/>
      <c r="RWW186" s="71"/>
      <c r="RWX186" s="71"/>
      <c r="RWY186" s="71"/>
      <c r="RWZ186" s="72"/>
      <c r="RXA186" s="72"/>
      <c r="RXB186" s="72"/>
      <c r="RXC186" s="72"/>
      <c r="RXD186" s="72"/>
      <c r="RXE186" s="72"/>
      <c r="RXF186" s="72"/>
      <c r="RXG186" s="72"/>
      <c r="RXH186" s="72"/>
      <c r="RXI186" s="71"/>
      <c r="RXJ186" s="71"/>
      <c r="RXK186" s="71"/>
      <c r="RXL186" s="71"/>
      <c r="RXM186" s="71"/>
      <c r="RXN186" s="71"/>
      <c r="RXO186" s="71"/>
      <c r="RXP186" s="72"/>
      <c r="RXQ186" s="72"/>
      <c r="RXR186" s="72"/>
      <c r="RXS186" s="72"/>
      <c r="RXT186" s="72"/>
      <c r="RXU186" s="72"/>
      <c r="RXV186" s="72"/>
      <c r="RXW186" s="72"/>
      <c r="RXX186" s="72"/>
      <c r="RXY186" s="71"/>
      <c r="RXZ186" s="71"/>
      <c r="RYA186" s="71"/>
      <c r="RYB186" s="71"/>
      <c r="RYC186" s="71"/>
      <c r="RYD186" s="71"/>
      <c r="RYE186" s="71"/>
      <c r="RYF186" s="72"/>
      <c r="RYG186" s="72"/>
      <c r="RYH186" s="72"/>
      <c r="RYI186" s="72"/>
      <c r="RYJ186" s="72"/>
      <c r="RYK186" s="72"/>
      <c r="RYL186" s="72"/>
      <c r="RYM186" s="72"/>
      <c r="RYN186" s="72"/>
      <c r="RYO186" s="71"/>
      <c r="RYP186" s="71"/>
      <c r="RYQ186" s="71"/>
      <c r="RYR186" s="71"/>
      <c r="RYS186" s="71"/>
      <c r="RYT186" s="71"/>
      <c r="RYU186" s="71"/>
      <c r="RYV186" s="72"/>
      <c r="RYW186" s="72"/>
      <c r="RYX186" s="72"/>
      <c r="RYY186" s="72"/>
      <c r="RYZ186" s="72"/>
      <c r="RZA186" s="72"/>
      <c r="RZB186" s="72"/>
      <c r="RZC186" s="72"/>
      <c r="RZD186" s="72"/>
      <c r="RZE186" s="71"/>
      <c r="RZF186" s="71"/>
      <c r="RZG186" s="71"/>
      <c r="RZH186" s="71"/>
      <c r="RZI186" s="71"/>
      <c r="RZJ186" s="71"/>
      <c r="RZK186" s="71"/>
      <c r="RZL186" s="72"/>
      <c r="RZM186" s="72"/>
      <c r="RZN186" s="72"/>
      <c r="RZO186" s="72"/>
      <c r="RZP186" s="72"/>
      <c r="RZQ186" s="72"/>
      <c r="RZR186" s="72"/>
      <c r="RZS186" s="72"/>
      <c r="RZT186" s="72"/>
      <c r="RZU186" s="71"/>
      <c r="RZV186" s="71"/>
      <c r="RZW186" s="71"/>
      <c r="RZX186" s="71"/>
      <c r="RZY186" s="71"/>
      <c r="RZZ186" s="71"/>
      <c r="SAA186" s="71"/>
      <c r="SAB186" s="72"/>
      <c r="SAC186" s="72"/>
      <c r="SAD186" s="72"/>
      <c r="SAE186" s="72"/>
      <c r="SAF186" s="72"/>
      <c r="SAG186" s="72"/>
      <c r="SAH186" s="72"/>
      <c r="SAI186" s="72"/>
      <c r="SAJ186" s="72"/>
      <c r="SAK186" s="71"/>
      <c r="SAL186" s="71"/>
      <c r="SAM186" s="71"/>
      <c r="SAN186" s="71"/>
      <c r="SAO186" s="71"/>
      <c r="SAP186" s="71"/>
      <c r="SAQ186" s="71"/>
      <c r="SAR186" s="72"/>
      <c r="SAS186" s="72"/>
      <c r="SAT186" s="72"/>
      <c r="SAU186" s="72"/>
      <c r="SAV186" s="72"/>
      <c r="SAW186" s="72"/>
      <c r="SAX186" s="72"/>
      <c r="SAY186" s="72"/>
      <c r="SAZ186" s="72"/>
      <c r="SBA186" s="71"/>
      <c r="SBB186" s="71"/>
      <c r="SBC186" s="71"/>
      <c r="SBD186" s="71"/>
      <c r="SBE186" s="71"/>
      <c r="SBF186" s="71"/>
      <c r="SBG186" s="71"/>
      <c r="SBH186" s="72"/>
      <c r="SBI186" s="72"/>
      <c r="SBJ186" s="72"/>
      <c r="SBK186" s="72"/>
      <c r="SBL186" s="72"/>
      <c r="SBM186" s="72"/>
      <c r="SBN186" s="72"/>
      <c r="SBO186" s="72"/>
      <c r="SBP186" s="72"/>
      <c r="SBQ186" s="71"/>
      <c r="SBR186" s="71"/>
      <c r="SBS186" s="71"/>
      <c r="SBT186" s="71"/>
      <c r="SBU186" s="71"/>
      <c r="SBV186" s="71"/>
      <c r="SBW186" s="71"/>
      <c r="SBX186" s="72"/>
      <c r="SBY186" s="72"/>
      <c r="SBZ186" s="72"/>
      <c r="SCA186" s="72"/>
      <c r="SCB186" s="72"/>
      <c r="SCC186" s="72"/>
      <c r="SCD186" s="72"/>
      <c r="SCE186" s="72"/>
      <c r="SCF186" s="72"/>
      <c r="SCG186" s="71"/>
      <c r="SCH186" s="71"/>
      <c r="SCI186" s="71"/>
      <c r="SCJ186" s="71"/>
      <c r="SCK186" s="71"/>
      <c r="SCL186" s="71"/>
      <c r="SCM186" s="71"/>
      <c r="SCN186" s="72"/>
      <c r="SCO186" s="72"/>
      <c r="SCP186" s="72"/>
      <c r="SCQ186" s="72"/>
      <c r="SCR186" s="72"/>
      <c r="SCS186" s="72"/>
      <c r="SCT186" s="72"/>
      <c r="SCU186" s="72"/>
      <c r="SCV186" s="72"/>
      <c r="SCW186" s="71"/>
      <c r="SCX186" s="71"/>
      <c r="SCY186" s="71"/>
      <c r="SCZ186" s="71"/>
      <c r="SDA186" s="71"/>
      <c r="SDB186" s="71"/>
      <c r="SDC186" s="71"/>
      <c r="SDD186" s="72"/>
      <c r="SDE186" s="72"/>
      <c r="SDF186" s="72"/>
      <c r="SDG186" s="72"/>
      <c r="SDH186" s="72"/>
      <c r="SDI186" s="72"/>
      <c r="SDJ186" s="72"/>
      <c r="SDK186" s="72"/>
      <c r="SDL186" s="72"/>
      <c r="SDM186" s="71"/>
      <c r="SDN186" s="71"/>
      <c r="SDO186" s="71"/>
      <c r="SDP186" s="71"/>
      <c r="SDQ186" s="71"/>
      <c r="SDR186" s="71"/>
      <c r="SDS186" s="71"/>
      <c r="SDT186" s="72"/>
      <c r="SDU186" s="72"/>
      <c r="SDV186" s="72"/>
      <c r="SDW186" s="72"/>
      <c r="SDX186" s="72"/>
      <c r="SDY186" s="72"/>
      <c r="SDZ186" s="72"/>
      <c r="SEA186" s="72"/>
      <c r="SEB186" s="72"/>
      <c r="SEC186" s="71"/>
      <c r="SED186" s="71"/>
      <c r="SEE186" s="71"/>
      <c r="SEF186" s="71"/>
      <c r="SEG186" s="71"/>
      <c r="SEH186" s="71"/>
      <c r="SEI186" s="71"/>
      <c r="SEJ186" s="72"/>
      <c r="SEK186" s="72"/>
      <c r="SEL186" s="72"/>
      <c r="SEM186" s="72"/>
      <c r="SEN186" s="72"/>
      <c r="SEO186" s="72"/>
      <c r="SEP186" s="72"/>
      <c r="SEQ186" s="72"/>
      <c r="SER186" s="72"/>
      <c r="SES186" s="71"/>
      <c r="SET186" s="71"/>
      <c r="SEU186" s="71"/>
      <c r="SEV186" s="71"/>
      <c r="SEW186" s="71"/>
      <c r="SEX186" s="71"/>
      <c r="SEY186" s="71"/>
      <c r="SEZ186" s="72"/>
      <c r="SFA186" s="72"/>
      <c r="SFB186" s="72"/>
      <c r="SFC186" s="72"/>
      <c r="SFD186" s="72"/>
      <c r="SFE186" s="72"/>
      <c r="SFF186" s="72"/>
      <c r="SFG186" s="72"/>
      <c r="SFH186" s="72"/>
      <c r="SFI186" s="71"/>
      <c r="SFJ186" s="71"/>
      <c r="SFK186" s="71"/>
      <c r="SFL186" s="71"/>
      <c r="SFM186" s="71"/>
      <c r="SFN186" s="71"/>
      <c r="SFO186" s="71"/>
      <c r="SFP186" s="72"/>
      <c r="SFQ186" s="72"/>
      <c r="SFR186" s="72"/>
      <c r="SFS186" s="72"/>
      <c r="SFT186" s="72"/>
      <c r="SFU186" s="72"/>
      <c r="SFV186" s="72"/>
      <c r="SFW186" s="72"/>
      <c r="SFX186" s="72"/>
      <c r="SFY186" s="71"/>
      <c r="SFZ186" s="71"/>
      <c r="SGA186" s="71"/>
      <c r="SGB186" s="71"/>
      <c r="SGC186" s="71"/>
      <c r="SGD186" s="71"/>
      <c r="SGE186" s="71"/>
      <c r="SGF186" s="72"/>
      <c r="SGG186" s="72"/>
      <c r="SGH186" s="72"/>
      <c r="SGI186" s="72"/>
      <c r="SGJ186" s="72"/>
      <c r="SGK186" s="72"/>
      <c r="SGL186" s="72"/>
      <c r="SGM186" s="72"/>
      <c r="SGN186" s="72"/>
      <c r="SGO186" s="71"/>
      <c r="SGP186" s="71"/>
      <c r="SGQ186" s="71"/>
      <c r="SGR186" s="71"/>
      <c r="SGS186" s="71"/>
      <c r="SGT186" s="71"/>
      <c r="SGU186" s="71"/>
      <c r="SGV186" s="72"/>
      <c r="SGW186" s="72"/>
      <c r="SGX186" s="72"/>
      <c r="SGY186" s="72"/>
      <c r="SGZ186" s="72"/>
      <c r="SHA186" s="72"/>
      <c r="SHB186" s="72"/>
      <c r="SHC186" s="72"/>
      <c r="SHD186" s="72"/>
      <c r="SHE186" s="71"/>
      <c r="SHF186" s="71"/>
      <c r="SHG186" s="71"/>
      <c r="SHH186" s="71"/>
      <c r="SHI186" s="71"/>
      <c r="SHJ186" s="71"/>
      <c r="SHK186" s="71"/>
      <c r="SHL186" s="72"/>
      <c r="SHM186" s="72"/>
      <c r="SHN186" s="72"/>
      <c r="SHO186" s="72"/>
      <c r="SHP186" s="72"/>
      <c r="SHQ186" s="72"/>
      <c r="SHR186" s="72"/>
      <c r="SHS186" s="72"/>
      <c r="SHT186" s="72"/>
      <c r="SHU186" s="71"/>
      <c r="SHV186" s="71"/>
      <c r="SHW186" s="71"/>
      <c r="SHX186" s="71"/>
      <c r="SHY186" s="71"/>
      <c r="SHZ186" s="71"/>
      <c r="SIA186" s="71"/>
      <c r="SIB186" s="72"/>
      <c r="SIC186" s="72"/>
      <c r="SID186" s="72"/>
      <c r="SIE186" s="72"/>
      <c r="SIF186" s="72"/>
      <c r="SIG186" s="72"/>
      <c r="SIH186" s="72"/>
      <c r="SII186" s="72"/>
      <c r="SIJ186" s="72"/>
      <c r="SIK186" s="71"/>
      <c r="SIL186" s="71"/>
      <c r="SIM186" s="71"/>
      <c r="SIN186" s="71"/>
      <c r="SIO186" s="71"/>
      <c r="SIP186" s="71"/>
      <c r="SIQ186" s="71"/>
      <c r="SIR186" s="72"/>
      <c r="SIS186" s="72"/>
      <c r="SIT186" s="72"/>
      <c r="SIU186" s="72"/>
      <c r="SIV186" s="72"/>
      <c r="SIW186" s="72"/>
      <c r="SIX186" s="72"/>
      <c r="SIY186" s="72"/>
      <c r="SIZ186" s="72"/>
      <c r="SJA186" s="71"/>
      <c r="SJB186" s="71"/>
      <c r="SJC186" s="71"/>
      <c r="SJD186" s="71"/>
      <c r="SJE186" s="71"/>
      <c r="SJF186" s="71"/>
      <c r="SJG186" s="71"/>
      <c r="SJH186" s="72"/>
      <c r="SJI186" s="72"/>
      <c r="SJJ186" s="72"/>
      <c r="SJK186" s="72"/>
      <c r="SJL186" s="72"/>
      <c r="SJM186" s="72"/>
      <c r="SJN186" s="72"/>
      <c r="SJO186" s="72"/>
      <c r="SJP186" s="72"/>
      <c r="SJQ186" s="71"/>
      <c r="SJR186" s="71"/>
      <c r="SJS186" s="71"/>
      <c r="SJT186" s="71"/>
      <c r="SJU186" s="71"/>
      <c r="SJV186" s="71"/>
      <c r="SJW186" s="71"/>
      <c r="SJX186" s="72"/>
      <c r="SJY186" s="72"/>
      <c r="SJZ186" s="72"/>
      <c r="SKA186" s="72"/>
      <c r="SKB186" s="72"/>
      <c r="SKC186" s="72"/>
      <c r="SKD186" s="72"/>
      <c r="SKE186" s="72"/>
      <c r="SKF186" s="72"/>
      <c r="SKG186" s="71"/>
      <c r="SKH186" s="71"/>
      <c r="SKI186" s="71"/>
      <c r="SKJ186" s="71"/>
      <c r="SKK186" s="71"/>
      <c r="SKL186" s="71"/>
      <c r="SKM186" s="71"/>
      <c r="SKN186" s="72"/>
      <c r="SKO186" s="72"/>
      <c r="SKP186" s="72"/>
      <c r="SKQ186" s="72"/>
      <c r="SKR186" s="72"/>
      <c r="SKS186" s="72"/>
      <c r="SKT186" s="72"/>
      <c r="SKU186" s="72"/>
      <c r="SKV186" s="72"/>
      <c r="SKW186" s="71"/>
      <c r="SKX186" s="71"/>
      <c r="SKY186" s="71"/>
      <c r="SKZ186" s="71"/>
      <c r="SLA186" s="71"/>
      <c r="SLB186" s="71"/>
      <c r="SLC186" s="71"/>
      <c r="SLD186" s="72"/>
      <c r="SLE186" s="72"/>
      <c r="SLF186" s="72"/>
      <c r="SLG186" s="72"/>
      <c r="SLH186" s="72"/>
      <c r="SLI186" s="72"/>
      <c r="SLJ186" s="72"/>
      <c r="SLK186" s="72"/>
      <c r="SLL186" s="72"/>
      <c r="SLM186" s="71"/>
      <c r="SLN186" s="71"/>
      <c r="SLO186" s="71"/>
      <c r="SLP186" s="71"/>
      <c r="SLQ186" s="71"/>
      <c r="SLR186" s="71"/>
      <c r="SLS186" s="71"/>
      <c r="SLT186" s="72"/>
      <c r="SLU186" s="72"/>
      <c r="SLV186" s="72"/>
      <c r="SLW186" s="72"/>
      <c r="SLX186" s="72"/>
      <c r="SLY186" s="72"/>
      <c r="SLZ186" s="72"/>
      <c r="SMA186" s="72"/>
      <c r="SMB186" s="72"/>
      <c r="SMC186" s="71"/>
      <c r="SMD186" s="71"/>
      <c r="SME186" s="71"/>
      <c r="SMF186" s="71"/>
      <c r="SMG186" s="71"/>
      <c r="SMH186" s="71"/>
      <c r="SMI186" s="71"/>
      <c r="SMJ186" s="72"/>
      <c r="SMK186" s="72"/>
      <c r="SML186" s="72"/>
      <c r="SMM186" s="72"/>
      <c r="SMN186" s="72"/>
      <c r="SMO186" s="72"/>
      <c r="SMP186" s="72"/>
      <c r="SMQ186" s="72"/>
      <c r="SMR186" s="72"/>
      <c r="SMS186" s="71"/>
      <c r="SMT186" s="71"/>
      <c r="SMU186" s="71"/>
      <c r="SMV186" s="71"/>
      <c r="SMW186" s="71"/>
      <c r="SMX186" s="71"/>
      <c r="SMY186" s="71"/>
      <c r="SMZ186" s="72"/>
      <c r="SNA186" s="72"/>
      <c r="SNB186" s="72"/>
      <c r="SNC186" s="72"/>
      <c r="SND186" s="72"/>
      <c r="SNE186" s="72"/>
      <c r="SNF186" s="72"/>
      <c r="SNG186" s="72"/>
      <c r="SNH186" s="72"/>
      <c r="SNI186" s="71"/>
      <c r="SNJ186" s="71"/>
      <c r="SNK186" s="71"/>
      <c r="SNL186" s="71"/>
      <c r="SNM186" s="71"/>
      <c r="SNN186" s="71"/>
      <c r="SNO186" s="71"/>
      <c r="SNP186" s="72"/>
      <c r="SNQ186" s="72"/>
      <c r="SNR186" s="72"/>
      <c r="SNS186" s="72"/>
      <c r="SNT186" s="72"/>
      <c r="SNU186" s="72"/>
      <c r="SNV186" s="72"/>
      <c r="SNW186" s="72"/>
      <c r="SNX186" s="72"/>
      <c r="SNY186" s="71"/>
      <c r="SNZ186" s="71"/>
      <c r="SOA186" s="71"/>
      <c r="SOB186" s="71"/>
      <c r="SOC186" s="71"/>
      <c r="SOD186" s="71"/>
      <c r="SOE186" s="71"/>
      <c r="SOF186" s="72"/>
      <c r="SOG186" s="72"/>
      <c r="SOH186" s="72"/>
      <c r="SOI186" s="72"/>
      <c r="SOJ186" s="72"/>
      <c r="SOK186" s="72"/>
      <c r="SOL186" s="72"/>
      <c r="SOM186" s="72"/>
      <c r="SON186" s="72"/>
      <c r="SOO186" s="71"/>
      <c r="SOP186" s="71"/>
      <c r="SOQ186" s="71"/>
      <c r="SOR186" s="71"/>
      <c r="SOS186" s="71"/>
      <c r="SOT186" s="71"/>
      <c r="SOU186" s="71"/>
      <c r="SOV186" s="72"/>
      <c r="SOW186" s="72"/>
      <c r="SOX186" s="72"/>
      <c r="SOY186" s="72"/>
      <c r="SOZ186" s="72"/>
      <c r="SPA186" s="72"/>
      <c r="SPB186" s="72"/>
      <c r="SPC186" s="72"/>
      <c r="SPD186" s="72"/>
      <c r="SPE186" s="71"/>
      <c r="SPF186" s="71"/>
      <c r="SPG186" s="71"/>
      <c r="SPH186" s="71"/>
      <c r="SPI186" s="71"/>
      <c r="SPJ186" s="71"/>
      <c r="SPK186" s="71"/>
      <c r="SPL186" s="72"/>
      <c r="SPM186" s="72"/>
      <c r="SPN186" s="72"/>
      <c r="SPO186" s="72"/>
      <c r="SPP186" s="72"/>
      <c r="SPQ186" s="72"/>
      <c r="SPR186" s="72"/>
      <c r="SPS186" s="72"/>
      <c r="SPT186" s="72"/>
      <c r="SPU186" s="71"/>
      <c r="SPV186" s="71"/>
      <c r="SPW186" s="71"/>
      <c r="SPX186" s="71"/>
      <c r="SPY186" s="71"/>
      <c r="SPZ186" s="71"/>
      <c r="SQA186" s="71"/>
      <c r="SQB186" s="72"/>
      <c r="SQC186" s="72"/>
      <c r="SQD186" s="72"/>
      <c r="SQE186" s="72"/>
      <c r="SQF186" s="72"/>
      <c r="SQG186" s="72"/>
      <c r="SQH186" s="72"/>
      <c r="SQI186" s="72"/>
      <c r="SQJ186" s="72"/>
      <c r="SQK186" s="71"/>
      <c r="SQL186" s="71"/>
      <c r="SQM186" s="71"/>
      <c r="SQN186" s="71"/>
      <c r="SQO186" s="71"/>
      <c r="SQP186" s="71"/>
      <c r="SQQ186" s="71"/>
      <c r="SQR186" s="72"/>
      <c r="SQS186" s="72"/>
      <c r="SQT186" s="72"/>
      <c r="SQU186" s="72"/>
      <c r="SQV186" s="72"/>
      <c r="SQW186" s="72"/>
      <c r="SQX186" s="72"/>
      <c r="SQY186" s="72"/>
      <c r="SQZ186" s="72"/>
      <c r="SRA186" s="71"/>
      <c r="SRB186" s="71"/>
      <c r="SRC186" s="71"/>
      <c r="SRD186" s="71"/>
      <c r="SRE186" s="71"/>
      <c r="SRF186" s="71"/>
      <c r="SRG186" s="71"/>
      <c r="SRH186" s="72"/>
      <c r="SRI186" s="72"/>
      <c r="SRJ186" s="72"/>
      <c r="SRK186" s="72"/>
      <c r="SRL186" s="72"/>
      <c r="SRM186" s="72"/>
      <c r="SRN186" s="72"/>
      <c r="SRO186" s="72"/>
      <c r="SRP186" s="72"/>
      <c r="SRQ186" s="71"/>
      <c r="SRR186" s="71"/>
      <c r="SRS186" s="71"/>
      <c r="SRT186" s="71"/>
      <c r="SRU186" s="71"/>
      <c r="SRV186" s="71"/>
      <c r="SRW186" s="71"/>
      <c r="SRX186" s="72"/>
      <c r="SRY186" s="72"/>
      <c r="SRZ186" s="72"/>
      <c r="SSA186" s="72"/>
      <c r="SSB186" s="72"/>
      <c r="SSC186" s="72"/>
      <c r="SSD186" s="72"/>
      <c r="SSE186" s="72"/>
      <c r="SSF186" s="72"/>
      <c r="SSG186" s="71"/>
      <c r="SSH186" s="71"/>
      <c r="SSI186" s="71"/>
      <c r="SSJ186" s="71"/>
      <c r="SSK186" s="71"/>
      <c r="SSL186" s="71"/>
      <c r="SSM186" s="71"/>
      <c r="SSN186" s="72"/>
      <c r="SSO186" s="72"/>
      <c r="SSP186" s="72"/>
      <c r="SSQ186" s="72"/>
      <c r="SSR186" s="72"/>
      <c r="SSS186" s="72"/>
      <c r="SST186" s="72"/>
      <c r="SSU186" s="72"/>
      <c r="SSV186" s="72"/>
      <c r="SSW186" s="71"/>
      <c r="SSX186" s="71"/>
      <c r="SSY186" s="71"/>
      <c r="SSZ186" s="71"/>
      <c r="STA186" s="71"/>
      <c r="STB186" s="71"/>
      <c r="STC186" s="71"/>
      <c r="STD186" s="72"/>
      <c r="STE186" s="72"/>
      <c r="STF186" s="72"/>
      <c r="STG186" s="72"/>
      <c r="STH186" s="72"/>
      <c r="STI186" s="72"/>
      <c r="STJ186" s="72"/>
      <c r="STK186" s="72"/>
      <c r="STL186" s="72"/>
      <c r="STM186" s="71"/>
      <c r="STN186" s="71"/>
      <c r="STO186" s="71"/>
      <c r="STP186" s="71"/>
      <c r="STQ186" s="71"/>
      <c r="STR186" s="71"/>
      <c r="STS186" s="71"/>
      <c r="STT186" s="72"/>
      <c r="STU186" s="72"/>
      <c r="STV186" s="72"/>
      <c r="STW186" s="72"/>
      <c r="STX186" s="72"/>
      <c r="STY186" s="72"/>
      <c r="STZ186" s="72"/>
      <c r="SUA186" s="72"/>
      <c r="SUB186" s="72"/>
      <c r="SUC186" s="71"/>
      <c r="SUD186" s="71"/>
      <c r="SUE186" s="71"/>
      <c r="SUF186" s="71"/>
      <c r="SUG186" s="71"/>
      <c r="SUH186" s="71"/>
      <c r="SUI186" s="71"/>
      <c r="SUJ186" s="72"/>
      <c r="SUK186" s="72"/>
      <c r="SUL186" s="72"/>
      <c r="SUM186" s="72"/>
      <c r="SUN186" s="72"/>
      <c r="SUO186" s="72"/>
      <c r="SUP186" s="72"/>
      <c r="SUQ186" s="72"/>
      <c r="SUR186" s="72"/>
      <c r="SUS186" s="71"/>
      <c r="SUT186" s="71"/>
      <c r="SUU186" s="71"/>
      <c r="SUV186" s="71"/>
      <c r="SUW186" s="71"/>
      <c r="SUX186" s="71"/>
      <c r="SUY186" s="71"/>
      <c r="SUZ186" s="72"/>
      <c r="SVA186" s="72"/>
      <c r="SVB186" s="72"/>
      <c r="SVC186" s="72"/>
      <c r="SVD186" s="72"/>
      <c r="SVE186" s="72"/>
      <c r="SVF186" s="72"/>
      <c r="SVG186" s="72"/>
      <c r="SVH186" s="72"/>
      <c r="SVI186" s="71"/>
      <c r="SVJ186" s="71"/>
      <c r="SVK186" s="71"/>
      <c r="SVL186" s="71"/>
      <c r="SVM186" s="71"/>
      <c r="SVN186" s="71"/>
      <c r="SVO186" s="71"/>
      <c r="SVP186" s="72"/>
      <c r="SVQ186" s="72"/>
      <c r="SVR186" s="72"/>
      <c r="SVS186" s="72"/>
      <c r="SVT186" s="72"/>
      <c r="SVU186" s="72"/>
      <c r="SVV186" s="72"/>
      <c r="SVW186" s="72"/>
      <c r="SVX186" s="72"/>
      <c r="SVY186" s="71"/>
      <c r="SVZ186" s="71"/>
      <c r="SWA186" s="71"/>
      <c r="SWB186" s="71"/>
      <c r="SWC186" s="71"/>
      <c r="SWD186" s="71"/>
      <c r="SWE186" s="71"/>
      <c r="SWF186" s="72"/>
      <c r="SWG186" s="72"/>
      <c r="SWH186" s="72"/>
      <c r="SWI186" s="72"/>
      <c r="SWJ186" s="72"/>
      <c r="SWK186" s="72"/>
      <c r="SWL186" s="72"/>
      <c r="SWM186" s="72"/>
      <c r="SWN186" s="72"/>
      <c r="SWO186" s="71"/>
      <c r="SWP186" s="71"/>
      <c r="SWQ186" s="71"/>
      <c r="SWR186" s="71"/>
      <c r="SWS186" s="71"/>
      <c r="SWT186" s="71"/>
      <c r="SWU186" s="71"/>
      <c r="SWV186" s="72"/>
      <c r="SWW186" s="72"/>
      <c r="SWX186" s="72"/>
      <c r="SWY186" s="72"/>
      <c r="SWZ186" s="72"/>
      <c r="SXA186" s="72"/>
      <c r="SXB186" s="72"/>
      <c r="SXC186" s="72"/>
      <c r="SXD186" s="72"/>
      <c r="SXE186" s="71"/>
      <c r="SXF186" s="71"/>
      <c r="SXG186" s="71"/>
      <c r="SXH186" s="71"/>
      <c r="SXI186" s="71"/>
      <c r="SXJ186" s="71"/>
      <c r="SXK186" s="71"/>
      <c r="SXL186" s="72"/>
      <c r="SXM186" s="72"/>
      <c r="SXN186" s="72"/>
      <c r="SXO186" s="72"/>
      <c r="SXP186" s="72"/>
      <c r="SXQ186" s="72"/>
      <c r="SXR186" s="72"/>
      <c r="SXS186" s="72"/>
      <c r="SXT186" s="72"/>
      <c r="SXU186" s="71"/>
      <c r="SXV186" s="71"/>
      <c r="SXW186" s="71"/>
      <c r="SXX186" s="71"/>
      <c r="SXY186" s="71"/>
      <c r="SXZ186" s="71"/>
      <c r="SYA186" s="71"/>
      <c r="SYB186" s="72"/>
      <c r="SYC186" s="72"/>
      <c r="SYD186" s="72"/>
      <c r="SYE186" s="72"/>
      <c r="SYF186" s="72"/>
      <c r="SYG186" s="72"/>
      <c r="SYH186" s="72"/>
      <c r="SYI186" s="72"/>
      <c r="SYJ186" s="72"/>
      <c r="SYK186" s="71"/>
      <c r="SYL186" s="71"/>
      <c r="SYM186" s="71"/>
      <c r="SYN186" s="71"/>
      <c r="SYO186" s="71"/>
      <c r="SYP186" s="71"/>
      <c r="SYQ186" s="71"/>
      <c r="SYR186" s="72"/>
      <c r="SYS186" s="72"/>
      <c r="SYT186" s="72"/>
      <c r="SYU186" s="72"/>
      <c r="SYV186" s="72"/>
      <c r="SYW186" s="72"/>
      <c r="SYX186" s="72"/>
      <c r="SYY186" s="72"/>
      <c r="SYZ186" s="72"/>
      <c r="SZA186" s="71"/>
      <c r="SZB186" s="71"/>
      <c r="SZC186" s="71"/>
      <c r="SZD186" s="71"/>
      <c r="SZE186" s="71"/>
      <c r="SZF186" s="71"/>
      <c r="SZG186" s="71"/>
      <c r="SZH186" s="72"/>
      <c r="SZI186" s="72"/>
      <c r="SZJ186" s="72"/>
      <c r="SZK186" s="72"/>
      <c r="SZL186" s="72"/>
      <c r="SZM186" s="72"/>
      <c r="SZN186" s="72"/>
      <c r="SZO186" s="72"/>
      <c r="SZP186" s="72"/>
      <c r="SZQ186" s="71"/>
      <c r="SZR186" s="71"/>
      <c r="SZS186" s="71"/>
      <c r="SZT186" s="71"/>
      <c r="SZU186" s="71"/>
      <c r="SZV186" s="71"/>
      <c r="SZW186" s="71"/>
      <c r="SZX186" s="72"/>
      <c r="SZY186" s="72"/>
      <c r="SZZ186" s="72"/>
      <c r="TAA186" s="72"/>
      <c r="TAB186" s="72"/>
      <c r="TAC186" s="72"/>
      <c r="TAD186" s="72"/>
      <c r="TAE186" s="72"/>
      <c r="TAF186" s="72"/>
      <c r="TAG186" s="71"/>
      <c r="TAH186" s="71"/>
      <c r="TAI186" s="71"/>
      <c r="TAJ186" s="71"/>
      <c r="TAK186" s="71"/>
      <c r="TAL186" s="71"/>
      <c r="TAM186" s="71"/>
      <c r="TAN186" s="72"/>
      <c r="TAO186" s="72"/>
      <c r="TAP186" s="72"/>
      <c r="TAQ186" s="72"/>
      <c r="TAR186" s="72"/>
      <c r="TAS186" s="72"/>
      <c r="TAT186" s="72"/>
      <c r="TAU186" s="72"/>
      <c r="TAV186" s="72"/>
      <c r="TAW186" s="71"/>
      <c r="TAX186" s="71"/>
      <c r="TAY186" s="71"/>
      <c r="TAZ186" s="71"/>
      <c r="TBA186" s="71"/>
      <c r="TBB186" s="71"/>
      <c r="TBC186" s="71"/>
      <c r="TBD186" s="72"/>
      <c r="TBE186" s="72"/>
      <c r="TBF186" s="72"/>
      <c r="TBG186" s="72"/>
      <c r="TBH186" s="72"/>
      <c r="TBI186" s="72"/>
      <c r="TBJ186" s="72"/>
      <c r="TBK186" s="72"/>
      <c r="TBL186" s="72"/>
      <c r="TBM186" s="71"/>
      <c r="TBN186" s="71"/>
      <c r="TBO186" s="71"/>
      <c r="TBP186" s="71"/>
      <c r="TBQ186" s="71"/>
      <c r="TBR186" s="71"/>
      <c r="TBS186" s="71"/>
      <c r="TBT186" s="72"/>
      <c r="TBU186" s="72"/>
      <c r="TBV186" s="72"/>
      <c r="TBW186" s="72"/>
      <c r="TBX186" s="72"/>
      <c r="TBY186" s="72"/>
      <c r="TBZ186" s="72"/>
      <c r="TCA186" s="72"/>
      <c r="TCB186" s="72"/>
      <c r="TCC186" s="71"/>
      <c r="TCD186" s="71"/>
      <c r="TCE186" s="71"/>
      <c r="TCF186" s="71"/>
      <c r="TCG186" s="71"/>
      <c r="TCH186" s="71"/>
      <c r="TCI186" s="71"/>
      <c r="TCJ186" s="72"/>
      <c r="TCK186" s="72"/>
      <c r="TCL186" s="72"/>
      <c r="TCM186" s="72"/>
      <c r="TCN186" s="72"/>
      <c r="TCO186" s="72"/>
      <c r="TCP186" s="72"/>
      <c r="TCQ186" s="72"/>
      <c r="TCR186" s="72"/>
      <c r="TCS186" s="71"/>
      <c r="TCT186" s="71"/>
      <c r="TCU186" s="71"/>
      <c r="TCV186" s="71"/>
      <c r="TCW186" s="71"/>
      <c r="TCX186" s="71"/>
      <c r="TCY186" s="71"/>
      <c r="TCZ186" s="72"/>
      <c r="TDA186" s="72"/>
      <c r="TDB186" s="72"/>
      <c r="TDC186" s="72"/>
      <c r="TDD186" s="72"/>
      <c r="TDE186" s="72"/>
      <c r="TDF186" s="72"/>
      <c r="TDG186" s="72"/>
      <c r="TDH186" s="72"/>
      <c r="TDI186" s="71"/>
      <c r="TDJ186" s="71"/>
      <c r="TDK186" s="71"/>
      <c r="TDL186" s="71"/>
      <c r="TDM186" s="71"/>
      <c r="TDN186" s="71"/>
      <c r="TDO186" s="71"/>
      <c r="TDP186" s="72"/>
      <c r="TDQ186" s="72"/>
      <c r="TDR186" s="72"/>
      <c r="TDS186" s="72"/>
      <c r="TDT186" s="72"/>
      <c r="TDU186" s="72"/>
      <c r="TDV186" s="72"/>
      <c r="TDW186" s="72"/>
      <c r="TDX186" s="72"/>
      <c r="TDY186" s="71"/>
      <c r="TDZ186" s="71"/>
      <c r="TEA186" s="71"/>
      <c r="TEB186" s="71"/>
      <c r="TEC186" s="71"/>
      <c r="TED186" s="71"/>
      <c r="TEE186" s="71"/>
      <c r="TEF186" s="72"/>
      <c r="TEG186" s="72"/>
      <c r="TEH186" s="72"/>
      <c r="TEI186" s="72"/>
      <c r="TEJ186" s="72"/>
      <c r="TEK186" s="72"/>
      <c r="TEL186" s="72"/>
      <c r="TEM186" s="72"/>
      <c r="TEN186" s="72"/>
      <c r="TEO186" s="71"/>
      <c r="TEP186" s="71"/>
      <c r="TEQ186" s="71"/>
      <c r="TER186" s="71"/>
      <c r="TES186" s="71"/>
      <c r="TET186" s="71"/>
      <c r="TEU186" s="71"/>
      <c r="TEV186" s="72"/>
      <c r="TEW186" s="72"/>
      <c r="TEX186" s="72"/>
      <c r="TEY186" s="72"/>
      <c r="TEZ186" s="72"/>
      <c r="TFA186" s="72"/>
      <c r="TFB186" s="72"/>
      <c r="TFC186" s="72"/>
      <c r="TFD186" s="72"/>
      <c r="TFE186" s="71"/>
      <c r="TFF186" s="71"/>
      <c r="TFG186" s="71"/>
      <c r="TFH186" s="71"/>
      <c r="TFI186" s="71"/>
      <c r="TFJ186" s="71"/>
      <c r="TFK186" s="71"/>
      <c r="TFL186" s="72"/>
      <c r="TFM186" s="72"/>
      <c r="TFN186" s="72"/>
      <c r="TFO186" s="72"/>
      <c r="TFP186" s="72"/>
      <c r="TFQ186" s="72"/>
      <c r="TFR186" s="72"/>
      <c r="TFS186" s="72"/>
      <c r="TFT186" s="72"/>
      <c r="TFU186" s="71"/>
      <c r="TFV186" s="71"/>
      <c r="TFW186" s="71"/>
      <c r="TFX186" s="71"/>
      <c r="TFY186" s="71"/>
      <c r="TFZ186" s="71"/>
      <c r="TGA186" s="71"/>
      <c r="TGB186" s="72"/>
      <c r="TGC186" s="72"/>
      <c r="TGD186" s="72"/>
      <c r="TGE186" s="72"/>
      <c r="TGF186" s="72"/>
      <c r="TGG186" s="72"/>
      <c r="TGH186" s="72"/>
      <c r="TGI186" s="72"/>
      <c r="TGJ186" s="72"/>
      <c r="TGK186" s="71"/>
      <c r="TGL186" s="71"/>
      <c r="TGM186" s="71"/>
      <c r="TGN186" s="71"/>
      <c r="TGO186" s="71"/>
      <c r="TGP186" s="71"/>
      <c r="TGQ186" s="71"/>
      <c r="TGR186" s="72"/>
      <c r="TGS186" s="72"/>
      <c r="TGT186" s="72"/>
      <c r="TGU186" s="72"/>
      <c r="TGV186" s="72"/>
      <c r="TGW186" s="72"/>
      <c r="TGX186" s="72"/>
      <c r="TGY186" s="72"/>
      <c r="TGZ186" s="72"/>
      <c r="THA186" s="71"/>
      <c r="THB186" s="71"/>
      <c r="THC186" s="71"/>
      <c r="THD186" s="71"/>
      <c r="THE186" s="71"/>
      <c r="THF186" s="71"/>
      <c r="THG186" s="71"/>
      <c r="THH186" s="72"/>
      <c r="THI186" s="72"/>
      <c r="THJ186" s="72"/>
      <c r="THK186" s="72"/>
      <c r="THL186" s="72"/>
      <c r="THM186" s="72"/>
      <c r="THN186" s="72"/>
      <c r="THO186" s="72"/>
      <c r="THP186" s="72"/>
      <c r="THQ186" s="71"/>
      <c r="THR186" s="71"/>
      <c r="THS186" s="71"/>
      <c r="THT186" s="71"/>
      <c r="THU186" s="71"/>
      <c r="THV186" s="71"/>
      <c r="THW186" s="71"/>
      <c r="THX186" s="72"/>
      <c r="THY186" s="72"/>
      <c r="THZ186" s="72"/>
      <c r="TIA186" s="72"/>
      <c r="TIB186" s="72"/>
      <c r="TIC186" s="72"/>
      <c r="TID186" s="72"/>
      <c r="TIE186" s="72"/>
      <c r="TIF186" s="72"/>
      <c r="TIG186" s="71"/>
      <c r="TIH186" s="71"/>
      <c r="TII186" s="71"/>
      <c r="TIJ186" s="71"/>
      <c r="TIK186" s="71"/>
      <c r="TIL186" s="71"/>
      <c r="TIM186" s="71"/>
      <c r="TIN186" s="72"/>
      <c r="TIO186" s="72"/>
      <c r="TIP186" s="72"/>
      <c r="TIQ186" s="72"/>
      <c r="TIR186" s="72"/>
      <c r="TIS186" s="72"/>
      <c r="TIT186" s="72"/>
      <c r="TIU186" s="72"/>
      <c r="TIV186" s="72"/>
      <c r="TIW186" s="71"/>
      <c r="TIX186" s="71"/>
      <c r="TIY186" s="71"/>
      <c r="TIZ186" s="71"/>
      <c r="TJA186" s="71"/>
      <c r="TJB186" s="71"/>
      <c r="TJC186" s="71"/>
      <c r="TJD186" s="72"/>
      <c r="TJE186" s="72"/>
      <c r="TJF186" s="72"/>
      <c r="TJG186" s="72"/>
      <c r="TJH186" s="72"/>
      <c r="TJI186" s="72"/>
      <c r="TJJ186" s="72"/>
      <c r="TJK186" s="72"/>
      <c r="TJL186" s="72"/>
      <c r="TJM186" s="71"/>
      <c r="TJN186" s="71"/>
      <c r="TJO186" s="71"/>
      <c r="TJP186" s="71"/>
      <c r="TJQ186" s="71"/>
      <c r="TJR186" s="71"/>
      <c r="TJS186" s="71"/>
      <c r="TJT186" s="72"/>
      <c r="TJU186" s="72"/>
      <c r="TJV186" s="72"/>
      <c r="TJW186" s="72"/>
      <c r="TJX186" s="72"/>
      <c r="TJY186" s="72"/>
      <c r="TJZ186" s="72"/>
      <c r="TKA186" s="72"/>
      <c r="TKB186" s="72"/>
      <c r="TKC186" s="71"/>
      <c r="TKD186" s="71"/>
      <c r="TKE186" s="71"/>
      <c r="TKF186" s="71"/>
      <c r="TKG186" s="71"/>
      <c r="TKH186" s="71"/>
      <c r="TKI186" s="71"/>
      <c r="TKJ186" s="72"/>
      <c r="TKK186" s="72"/>
      <c r="TKL186" s="72"/>
      <c r="TKM186" s="72"/>
      <c r="TKN186" s="72"/>
      <c r="TKO186" s="72"/>
      <c r="TKP186" s="72"/>
      <c r="TKQ186" s="72"/>
      <c r="TKR186" s="72"/>
      <c r="TKS186" s="71"/>
      <c r="TKT186" s="71"/>
      <c r="TKU186" s="71"/>
      <c r="TKV186" s="71"/>
      <c r="TKW186" s="71"/>
      <c r="TKX186" s="71"/>
      <c r="TKY186" s="71"/>
      <c r="TKZ186" s="72"/>
      <c r="TLA186" s="72"/>
      <c r="TLB186" s="72"/>
      <c r="TLC186" s="72"/>
      <c r="TLD186" s="72"/>
      <c r="TLE186" s="72"/>
      <c r="TLF186" s="72"/>
      <c r="TLG186" s="72"/>
      <c r="TLH186" s="72"/>
      <c r="TLI186" s="71"/>
      <c r="TLJ186" s="71"/>
      <c r="TLK186" s="71"/>
      <c r="TLL186" s="71"/>
      <c r="TLM186" s="71"/>
      <c r="TLN186" s="71"/>
      <c r="TLO186" s="71"/>
      <c r="TLP186" s="72"/>
      <c r="TLQ186" s="72"/>
      <c r="TLR186" s="72"/>
      <c r="TLS186" s="72"/>
      <c r="TLT186" s="72"/>
      <c r="TLU186" s="72"/>
      <c r="TLV186" s="72"/>
      <c r="TLW186" s="72"/>
      <c r="TLX186" s="72"/>
      <c r="TLY186" s="71"/>
      <c r="TLZ186" s="71"/>
      <c r="TMA186" s="71"/>
      <c r="TMB186" s="71"/>
      <c r="TMC186" s="71"/>
      <c r="TMD186" s="71"/>
      <c r="TME186" s="71"/>
      <c r="TMF186" s="72"/>
      <c r="TMG186" s="72"/>
      <c r="TMH186" s="72"/>
      <c r="TMI186" s="72"/>
      <c r="TMJ186" s="72"/>
      <c r="TMK186" s="72"/>
      <c r="TML186" s="72"/>
      <c r="TMM186" s="72"/>
      <c r="TMN186" s="72"/>
      <c r="TMO186" s="71"/>
      <c r="TMP186" s="71"/>
      <c r="TMQ186" s="71"/>
      <c r="TMR186" s="71"/>
      <c r="TMS186" s="71"/>
      <c r="TMT186" s="71"/>
      <c r="TMU186" s="71"/>
      <c r="TMV186" s="72"/>
      <c r="TMW186" s="72"/>
      <c r="TMX186" s="72"/>
      <c r="TMY186" s="72"/>
      <c r="TMZ186" s="72"/>
      <c r="TNA186" s="72"/>
      <c r="TNB186" s="72"/>
      <c r="TNC186" s="72"/>
      <c r="TND186" s="72"/>
      <c r="TNE186" s="71"/>
      <c r="TNF186" s="71"/>
      <c r="TNG186" s="71"/>
      <c r="TNH186" s="71"/>
      <c r="TNI186" s="71"/>
      <c r="TNJ186" s="71"/>
      <c r="TNK186" s="71"/>
      <c r="TNL186" s="72"/>
      <c r="TNM186" s="72"/>
      <c r="TNN186" s="72"/>
      <c r="TNO186" s="72"/>
      <c r="TNP186" s="72"/>
      <c r="TNQ186" s="72"/>
      <c r="TNR186" s="72"/>
      <c r="TNS186" s="72"/>
      <c r="TNT186" s="72"/>
      <c r="TNU186" s="71"/>
      <c r="TNV186" s="71"/>
      <c r="TNW186" s="71"/>
      <c r="TNX186" s="71"/>
      <c r="TNY186" s="71"/>
      <c r="TNZ186" s="71"/>
      <c r="TOA186" s="71"/>
      <c r="TOB186" s="72"/>
      <c r="TOC186" s="72"/>
      <c r="TOD186" s="72"/>
      <c r="TOE186" s="72"/>
      <c r="TOF186" s="72"/>
      <c r="TOG186" s="72"/>
      <c r="TOH186" s="72"/>
      <c r="TOI186" s="72"/>
      <c r="TOJ186" s="72"/>
      <c r="TOK186" s="71"/>
      <c r="TOL186" s="71"/>
      <c r="TOM186" s="71"/>
      <c r="TON186" s="71"/>
      <c r="TOO186" s="71"/>
      <c r="TOP186" s="71"/>
      <c r="TOQ186" s="71"/>
      <c r="TOR186" s="72"/>
      <c r="TOS186" s="72"/>
      <c r="TOT186" s="72"/>
      <c r="TOU186" s="72"/>
      <c r="TOV186" s="72"/>
      <c r="TOW186" s="72"/>
      <c r="TOX186" s="72"/>
      <c r="TOY186" s="72"/>
      <c r="TOZ186" s="72"/>
      <c r="TPA186" s="71"/>
      <c r="TPB186" s="71"/>
      <c r="TPC186" s="71"/>
      <c r="TPD186" s="71"/>
      <c r="TPE186" s="71"/>
      <c r="TPF186" s="71"/>
      <c r="TPG186" s="71"/>
      <c r="TPH186" s="72"/>
      <c r="TPI186" s="72"/>
      <c r="TPJ186" s="72"/>
      <c r="TPK186" s="72"/>
      <c r="TPL186" s="72"/>
      <c r="TPM186" s="72"/>
      <c r="TPN186" s="72"/>
      <c r="TPO186" s="72"/>
      <c r="TPP186" s="72"/>
      <c r="TPQ186" s="71"/>
      <c r="TPR186" s="71"/>
      <c r="TPS186" s="71"/>
      <c r="TPT186" s="71"/>
      <c r="TPU186" s="71"/>
      <c r="TPV186" s="71"/>
      <c r="TPW186" s="71"/>
      <c r="TPX186" s="72"/>
      <c r="TPY186" s="72"/>
      <c r="TPZ186" s="72"/>
      <c r="TQA186" s="72"/>
      <c r="TQB186" s="72"/>
      <c r="TQC186" s="72"/>
      <c r="TQD186" s="72"/>
      <c r="TQE186" s="72"/>
      <c r="TQF186" s="72"/>
      <c r="TQG186" s="71"/>
      <c r="TQH186" s="71"/>
      <c r="TQI186" s="71"/>
      <c r="TQJ186" s="71"/>
      <c r="TQK186" s="71"/>
      <c r="TQL186" s="71"/>
      <c r="TQM186" s="71"/>
      <c r="TQN186" s="72"/>
      <c r="TQO186" s="72"/>
      <c r="TQP186" s="72"/>
      <c r="TQQ186" s="72"/>
      <c r="TQR186" s="72"/>
      <c r="TQS186" s="72"/>
      <c r="TQT186" s="72"/>
      <c r="TQU186" s="72"/>
      <c r="TQV186" s="72"/>
      <c r="TQW186" s="71"/>
      <c r="TQX186" s="71"/>
      <c r="TQY186" s="71"/>
      <c r="TQZ186" s="71"/>
      <c r="TRA186" s="71"/>
      <c r="TRB186" s="71"/>
      <c r="TRC186" s="71"/>
      <c r="TRD186" s="72"/>
      <c r="TRE186" s="72"/>
      <c r="TRF186" s="72"/>
      <c r="TRG186" s="72"/>
      <c r="TRH186" s="72"/>
      <c r="TRI186" s="72"/>
      <c r="TRJ186" s="72"/>
      <c r="TRK186" s="72"/>
      <c r="TRL186" s="72"/>
      <c r="TRM186" s="71"/>
      <c r="TRN186" s="71"/>
      <c r="TRO186" s="71"/>
      <c r="TRP186" s="71"/>
      <c r="TRQ186" s="71"/>
      <c r="TRR186" s="71"/>
      <c r="TRS186" s="71"/>
      <c r="TRT186" s="72"/>
      <c r="TRU186" s="72"/>
      <c r="TRV186" s="72"/>
      <c r="TRW186" s="72"/>
      <c r="TRX186" s="72"/>
      <c r="TRY186" s="72"/>
      <c r="TRZ186" s="72"/>
      <c r="TSA186" s="72"/>
      <c r="TSB186" s="72"/>
      <c r="TSC186" s="71"/>
      <c r="TSD186" s="71"/>
      <c r="TSE186" s="71"/>
      <c r="TSF186" s="71"/>
      <c r="TSG186" s="71"/>
      <c r="TSH186" s="71"/>
      <c r="TSI186" s="71"/>
      <c r="TSJ186" s="72"/>
      <c r="TSK186" s="72"/>
      <c r="TSL186" s="72"/>
      <c r="TSM186" s="72"/>
      <c r="TSN186" s="72"/>
      <c r="TSO186" s="72"/>
      <c r="TSP186" s="72"/>
      <c r="TSQ186" s="72"/>
      <c r="TSR186" s="72"/>
      <c r="TSS186" s="71"/>
      <c r="TST186" s="71"/>
      <c r="TSU186" s="71"/>
      <c r="TSV186" s="71"/>
      <c r="TSW186" s="71"/>
      <c r="TSX186" s="71"/>
      <c r="TSY186" s="71"/>
      <c r="TSZ186" s="72"/>
      <c r="TTA186" s="72"/>
      <c r="TTB186" s="72"/>
      <c r="TTC186" s="72"/>
      <c r="TTD186" s="72"/>
      <c r="TTE186" s="72"/>
      <c r="TTF186" s="72"/>
      <c r="TTG186" s="72"/>
      <c r="TTH186" s="72"/>
      <c r="TTI186" s="71"/>
      <c r="TTJ186" s="71"/>
      <c r="TTK186" s="71"/>
      <c r="TTL186" s="71"/>
      <c r="TTM186" s="71"/>
      <c r="TTN186" s="71"/>
      <c r="TTO186" s="71"/>
      <c r="TTP186" s="72"/>
      <c r="TTQ186" s="72"/>
      <c r="TTR186" s="72"/>
      <c r="TTS186" s="72"/>
      <c r="TTT186" s="72"/>
      <c r="TTU186" s="72"/>
      <c r="TTV186" s="72"/>
      <c r="TTW186" s="72"/>
      <c r="TTX186" s="72"/>
      <c r="TTY186" s="71"/>
      <c r="TTZ186" s="71"/>
      <c r="TUA186" s="71"/>
      <c r="TUB186" s="71"/>
      <c r="TUC186" s="71"/>
      <c r="TUD186" s="71"/>
      <c r="TUE186" s="71"/>
      <c r="TUF186" s="72"/>
      <c r="TUG186" s="72"/>
      <c r="TUH186" s="72"/>
      <c r="TUI186" s="72"/>
      <c r="TUJ186" s="72"/>
      <c r="TUK186" s="72"/>
      <c r="TUL186" s="72"/>
      <c r="TUM186" s="72"/>
      <c r="TUN186" s="72"/>
      <c r="TUO186" s="71"/>
      <c r="TUP186" s="71"/>
      <c r="TUQ186" s="71"/>
      <c r="TUR186" s="71"/>
      <c r="TUS186" s="71"/>
      <c r="TUT186" s="71"/>
      <c r="TUU186" s="71"/>
      <c r="TUV186" s="72"/>
      <c r="TUW186" s="72"/>
      <c r="TUX186" s="72"/>
      <c r="TUY186" s="72"/>
      <c r="TUZ186" s="72"/>
      <c r="TVA186" s="72"/>
      <c r="TVB186" s="72"/>
      <c r="TVC186" s="72"/>
      <c r="TVD186" s="72"/>
      <c r="TVE186" s="71"/>
      <c r="TVF186" s="71"/>
      <c r="TVG186" s="71"/>
      <c r="TVH186" s="71"/>
      <c r="TVI186" s="71"/>
      <c r="TVJ186" s="71"/>
      <c r="TVK186" s="71"/>
      <c r="TVL186" s="72"/>
      <c r="TVM186" s="72"/>
      <c r="TVN186" s="72"/>
      <c r="TVO186" s="72"/>
      <c r="TVP186" s="72"/>
      <c r="TVQ186" s="72"/>
      <c r="TVR186" s="72"/>
      <c r="TVS186" s="72"/>
      <c r="TVT186" s="72"/>
      <c r="TVU186" s="71"/>
      <c r="TVV186" s="71"/>
      <c r="TVW186" s="71"/>
      <c r="TVX186" s="71"/>
      <c r="TVY186" s="71"/>
      <c r="TVZ186" s="71"/>
      <c r="TWA186" s="71"/>
      <c r="TWB186" s="72"/>
      <c r="TWC186" s="72"/>
      <c r="TWD186" s="72"/>
      <c r="TWE186" s="72"/>
      <c r="TWF186" s="72"/>
      <c r="TWG186" s="72"/>
      <c r="TWH186" s="72"/>
      <c r="TWI186" s="72"/>
      <c r="TWJ186" s="72"/>
      <c r="TWK186" s="71"/>
      <c r="TWL186" s="71"/>
      <c r="TWM186" s="71"/>
      <c r="TWN186" s="71"/>
      <c r="TWO186" s="71"/>
      <c r="TWP186" s="71"/>
      <c r="TWQ186" s="71"/>
      <c r="TWR186" s="72"/>
      <c r="TWS186" s="72"/>
      <c r="TWT186" s="72"/>
      <c r="TWU186" s="72"/>
      <c r="TWV186" s="72"/>
      <c r="TWW186" s="72"/>
      <c r="TWX186" s="72"/>
      <c r="TWY186" s="72"/>
      <c r="TWZ186" s="72"/>
      <c r="TXA186" s="71"/>
      <c r="TXB186" s="71"/>
      <c r="TXC186" s="71"/>
      <c r="TXD186" s="71"/>
      <c r="TXE186" s="71"/>
      <c r="TXF186" s="71"/>
      <c r="TXG186" s="71"/>
      <c r="TXH186" s="72"/>
      <c r="TXI186" s="72"/>
      <c r="TXJ186" s="72"/>
      <c r="TXK186" s="72"/>
      <c r="TXL186" s="72"/>
      <c r="TXM186" s="72"/>
      <c r="TXN186" s="72"/>
      <c r="TXO186" s="72"/>
      <c r="TXP186" s="72"/>
      <c r="TXQ186" s="71"/>
      <c r="TXR186" s="71"/>
      <c r="TXS186" s="71"/>
      <c r="TXT186" s="71"/>
      <c r="TXU186" s="71"/>
      <c r="TXV186" s="71"/>
      <c r="TXW186" s="71"/>
      <c r="TXX186" s="72"/>
      <c r="TXY186" s="72"/>
      <c r="TXZ186" s="72"/>
      <c r="TYA186" s="72"/>
      <c r="TYB186" s="72"/>
      <c r="TYC186" s="72"/>
      <c r="TYD186" s="72"/>
      <c r="TYE186" s="72"/>
      <c r="TYF186" s="72"/>
      <c r="TYG186" s="71"/>
      <c r="TYH186" s="71"/>
      <c r="TYI186" s="71"/>
      <c r="TYJ186" s="71"/>
      <c r="TYK186" s="71"/>
      <c r="TYL186" s="71"/>
      <c r="TYM186" s="71"/>
      <c r="TYN186" s="72"/>
      <c r="TYO186" s="72"/>
      <c r="TYP186" s="72"/>
      <c r="TYQ186" s="72"/>
      <c r="TYR186" s="72"/>
      <c r="TYS186" s="72"/>
      <c r="TYT186" s="72"/>
      <c r="TYU186" s="72"/>
      <c r="TYV186" s="72"/>
      <c r="TYW186" s="71"/>
      <c r="TYX186" s="71"/>
      <c r="TYY186" s="71"/>
      <c r="TYZ186" s="71"/>
      <c r="TZA186" s="71"/>
      <c r="TZB186" s="71"/>
      <c r="TZC186" s="71"/>
      <c r="TZD186" s="72"/>
      <c r="TZE186" s="72"/>
      <c r="TZF186" s="72"/>
      <c r="TZG186" s="72"/>
      <c r="TZH186" s="72"/>
      <c r="TZI186" s="72"/>
      <c r="TZJ186" s="72"/>
      <c r="TZK186" s="72"/>
      <c r="TZL186" s="72"/>
      <c r="TZM186" s="71"/>
      <c r="TZN186" s="71"/>
      <c r="TZO186" s="71"/>
      <c r="TZP186" s="71"/>
      <c r="TZQ186" s="71"/>
      <c r="TZR186" s="71"/>
      <c r="TZS186" s="71"/>
      <c r="TZT186" s="72"/>
      <c r="TZU186" s="72"/>
      <c r="TZV186" s="72"/>
      <c r="TZW186" s="72"/>
      <c r="TZX186" s="72"/>
      <c r="TZY186" s="72"/>
      <c r="TZZ186" s="72"/>
      <c r="UAA186" s="72"/>
      <c r="UAB186" s="72"/>
      <c r="UAC186" s="71"/>
      <c r="UAD186" s="71"/>
      <c r="UAE186" s="71"/>
      <c r="UAF186" s="71"/>
      <c r="UAG186" s="71"/>
      <c r="UAH186" s="71"/>
      <c r="UAI186" s="71"/>
      <c r="UAJ186" s="72"/>
      <c r="UAK186" s="72"/>
      <c r="UAL186" s="72"/>
      <c r="UAM186" s="72"/>
      <c r="UAN186" s="72"/>
      <c r="UAO186" s="72"/>
      <c r="UAP186" s="72"/>
      <c r="UAQ186" s="72"/>
      <c r="UAR186" s="72"/>
      <c r="UAS186" s="71"/>
      <c r="UAT186" s="71"/>
      <c r="UAU186" s="71"/>
      <c r="UAV186" s="71"/>
      <c r="UAW186" s="71"/>
      <c r="UAX186" s="71"/>
      <c r="UAY186" s="71"/>
      <c r="UAZ186" s="72"/>
      <c r="UBA186" s="72"/>
      <c r="UBB186" s="72"/>
      <c r="UBC186" s="72"/>
      <c r="UBD186" s="72"/>
      <c r="UBE186" s="72"/>
      <c r="UBF186" s="72"/>
      <c r="UBG186" s="72"/>
      <c r="UBH186" s="72"/>
      <c r="UBI186" s="71"/>
      <c r="UBJ186" s="71"/>
      <c r="UBK186" s="71"/>
      <c r="UBL186" s="71"/>
      <c r="UBM186" s="71"/>
      <c r="UBN186" s="71"/>
      <c r="UBO186" s="71"/>
      <c r="UBP186" s="72"/>
      <c r="UBQ186" s="72"/>
      <c r="UBR186" s="72"/>
      <c r="UBS186" s="72"/>
      <c r="UBT186" s="72"/>
      <c r="UBU186" s="72"/>
      <c r="UBV186" s="72"/>
      <c r="UBW186" s="72"/>
      <c r="UBX186" s="72"/>
      <c r="UBY186" s="71"/>
      <c r="UBZ186" s="71"/>
      <c r="UCA186" s="71"/>
      <c r="UCB186" s="71"/>
      <c r="UCC186" s="71"/>
      <c r="UCD186" s="71"/>
      <c r="UCE186" s="71"/>
      <c r="UCF186" s="72"/>
      <c r="UCG186" s="72"/>
      <c r="UCH186" s="72"/>
      <c r="UCI186" s="72"/>
      <c r="UCJ186" s="72"/>
      <c r="UCK186" s="72"/>
      <c r="UCL186" s="72"/>
      <c r="UCM186" s="72"/>
      <c r="UCN186" s="72"/>
      <c r="UCO186" s="71"/>
      <c r="UCP186" s="71"/>
      <c r="UCQ186" s="71"/>
      <c r="UCR186" s="71"/>
      <c r="UCS186" s="71"/>
      <c r="UCT186" s="71"/>
      <c r="UCU186" s="71"/>
      <c r="UCV186" s="72"/>
      <c r="UCW186" s="72"/>
      <c r="UCX186" s="72"/>
      <c r="UCY186" s="72"/>
      <c r="UCZ186" s="72"/>
      <c r="UDA186" s="72"/>
      <c r="UDB186" s="72"/>
      <c r="UDC186" s="72"/>
      <c r="UDD186" s="72"/>
      <c r="UDE186" s="71"/>
      <c r="UDF186" s="71"/>
      <c r="UDG186" s="71"/>
      <c r="UDH186" s="71"/>
      <c r="UDI186" s="71"/>
      <c r="UDJ186" s="71"/>
      <c r="UDK186" s="71"/>
      <c r="UDL186" s="72"/>
      <c r="UDM186" s="72"/>
      <c r="UDN186" s="72"/>
      <c r="UDO186" s="72"/>
      <c r="UDP186" s="72"/>
      <c r="UDQ186" s="72"/>
      <c r="UDR186" s="72"/>
      <c r="UDS186" s="72"/>
      <c r="UDT186" s="72"/>
      <c r="UDU186" s="71"/>
      <c r="UDV186" s="71"/>
      <c r="UDW186" s="71"/>
      <c r="UDX186" s="71"/>
      <c r="UDY186" s="71"/>
      <c r="UDZ186" s="71"/>
      <c r="UEA186" s="71"/>
      <c r="UEB186" s="72"/>
      <c r="UEC186" s="72"/>
      <c r="UED186" s="72"/>
      <c r="UEE186" s="72"/>
      <c r="UEF186" s="72"/>
      <c r="UEG186" s="72"/>
      <c r="UEH186" s="72"/>
      <c r="UEI186" s="72"/>
      <c r="UEJ186" s="72"/>
      <c r="UEK186" s="71"/>
      <c r="UEL186" s="71"/>
      <c r="UEM186" s="71"/>
      <c r="UEN186" s="71"/>
      <c r="UEO186" s="71"/>
      <c r="UEP186" s="71"/>
      <c r="UEQ186" s="71"/>
      <c r="UER186" s="72"/>
      <c r="UES186" s="72"/>
      <c r="UET186" s="72"/>
      <c r="UEU186" s="72"/>
      <c r="UEV186" s="72"/>
      <c r="UEW186" s="72"/>
      <c r="UEX186" s="72"/>
      <c r="UEY186" s="72"/>
      <c r="UEZ186" s="72"/>
      <c r="UFA186" s="71"/>
      <c r="UFB186" s="71"/>
      <c r="UFC186" s="71"/>
      <c r="UFD186" s="71"/>
      <c r="UFE186" s="71"/>
      <c r="UFF186" s="71"/>
      <c r="UFG186" s="71"/>
      <c r="UFH186" s="72"/>
      <c r="UFI186" s="72"/>
      <c r="UFJ186" s="72"/>
      <c r="UFK186" s="72"/>
      <c r="UFL186" s="72"/>
      <c r="UFM186" s="72"/>
      <c r="UFN186" s="72"/>
      <c r="UFO186" s="72"/>
      <c r="UFP186" s="72"/>
      <c r="UFQ186" s="71"/>
      <c r="UFR186" s="71"/>
      <c r="UFS186" s="71"/>
      <c r="UFT186" s="71"/>
      <c r="UFU186" s="71"/>
      <c r="UFV186" s="71"/>
      <c r="UFW186" s="71"/>
      <c r="UFX186" s="72"/>
      <c r="UFY186" s="72"/>
      <c r="UFZ186" s="72"/>
      <c r="UGA186" s="72"/>
      <c r="UGB186" s="72"/>
      <c r="UGC186" s="72"/>
      <c r="UGD186" s="72"/>
      <c r="UGE186" s="72"/>
      <c r="UGF186" s="72"/>
      <c r="UGG186" s="71"/>
      <c r="UGH186" s="71"/>
      <c r="UGI186" s="71"/>
      <c r="UGJ186" s="71"/>
      <c r="UGK186" s="71"/>
      <c r="UGL186" s="71"/>
      <c r="UGM186" s="71"/>
      <c r="UGN186" s="72"/>
      <c r="UGO186" s="72"/>
      <c r="UGP186" s="72"/>
      <c r="UGQ186" s="72"/>
      <c r="UGR186" s="72"/>
      <c r="UGS186" s="72"/>
      <c r="UGT186" s="72"/>
      <c r="UGU186" s="72"/>
      <c r="UGV186" s="72"/>
      <c r="UGW186" s="71"/>
      <c r="UGX186" s="71"/>
      <c r="UGY186" s="71"/>
      <c r="UGZ186" s="71"/>
      <c r="UHA186" s="71"/>
      <c r="UHB186" s="71"/>
      <c r="UHC186" s="71"/>
      <c r="UHD186" s="72"/>
      <c r="UHE186" s="72"/>
      <c r="UHF186" s="72"/>
      <c r="UHG186" s="72"/>
      <c r="UHH186" s="72"/>
      <c r="UHI186" s="72"/>
      <c r="UHJ186" s="72"/>
      <c r="UHK186" s="72"/>
      <c r="UHL186" s="72"/>
      <c r="UHM186" s="71"/>
      <c r="UHN186" s="71"/>
      <c r="UHO186" s="71"/>
      <c r="UHP186" s="71"/>
      <c r="UHQ186" s="71"/>
      <c r="UHR186" s="71"/>
      <c r="UHS186" s="71"/>
      <c r="UHT186" s="72"/>
      <c r="UHU186" s="72"/>
      <c r="UHV186" s="72"/>
      <c r="UHW186" s="72"/>
      <c r="UHX186" s="72"/>
      <c r="UHY186" s="72"/>
      <c r="UHZ186" s="72"/>
      <c r="UIA186" s="72"/>
      <c r="UIB186" s="72"/>
      <c r="UIC186" s="71"/>
      <c r="UID186" s="71"/>
      <c r="UIE186" s="71"/>
      <c r="UIF186" s="71"/>
      <c r="UIG186" s="71"/>
      <c r="UIH186" s="71"/>
      <c r="UII186" s="71"/>
      <c r="UIJ186" s="72"/>
      <c r="UIK186" s="72"/>
      <c r="UIL186" s="72"/>
      <c r="UIM186" s="72"/>
      <c r="UIN186" s="72"/>
      <c r="UIO186" s="72"/>
      <c r="UIP186" s="72"/>
      <c r="UIQ186" s="72"/>
      <c r="UIR186" s="72"/>
      <c r="UIS186" s="71"/>
      <c r="UIT186" s="71"/>
      <c r="UIU186" s="71"/>
      <c r="UIV186" s="71"/>
      <c r="UIW186" s="71"/>
      <c r="UIX186" s="71"/>
      <c r="UIY186" s="71"/>
      <c r="UIZ186" s="72"/>
      <c r="UJA186" s="72"/>
      <c r="UJB186" s="72"/>
      <c r="UJC186" s="72"/>
      <c r="UJD186" s="72"/>
      <c r="UJE186" s="72"/>
      <c r="UJF186" s="72"/>
      <c r="UJG186" s="72"/>
      <c r="UJH186" s="72"/>
      <c r="UJI186" s="71"/>
      <c r="UJJ186" s="71"/>
      <c r="UJK186" s="71"/>
      <c r="UJL186" s="71"/>
      <c r="UJM186" s="71"/>
      <c r="UJN186" s="71"/>
      <c r="UJO186" s="71"/>
      <c r="UJP186" s="72"/>
      <c r="UJQ186" s="72"/>
      <c r="UJR186" s="72"/>
      <c r="UJS186" s="72"/>
      <c r="UJT186" s="72"/>
      <c r="UJU186" s="72"/>
      <c r="UJV186" s="72"/>
      <c r="UJW186" s="72"/>
      <c r="UJX186" s="72"/>
      <c r="UJY186" s="71"/>
      <c r="UJZ186" s="71"/>
      <c r="UKA186" s="71"/>
      <c r="UKB186" s="71"/>
      <c r="UKC186" s="71"/>
      <c r="UKD186" s="71"/>
      <c r="UKE186" s="71"/>
      <c r="UKF186" s="72"/>
      <c r="UKG186" s="72"/>
      <c r="UKH186" s="72"/>
      <c r="UKI186" s="72"/>
      <c r="UKJ186" s="72"/>
      <c r="UKK186" s="72"/>
      <c r="UKL186" s="72"/>
      <c r="UKM186" s="72"/>
      <c r="UKN186" s="72"/>
      <c r="UKO186" s="71"/>
      <c r="UKP186" s="71"/>
      <c r="UKQ186" s="71"/>
      <c r="UKR186" s="71"/>
      <c r="UKS186" s="71"/>
      <c r="UKT186" s="71"/>
      <c r="UKU186" s="71"/>
      <c r="UKV186" s="72"/>
      <c r="UKW186" s="72"/>
      <c r="UKX186" s="72"/>
      <c r="UKY186" s="72"/>
      <c r="UKZ186" s="72"/>
      <c r="ULA186" s="72"/>
      <c r="ULB186" s="72"/>
      <c r="ULC186" s="72"/>
      <c r="ULD186" s="72"/>
      <c r="ULE186" s="71"/>
      <c r="ULF186" s="71"/>
      <c r="ULG186" s="71"/>
      <c r="ULH186" s="71"/>
      <c r="ULI186" s="71"/>
      <c r="ULJ186" s="71"/>
      <c r="ULK186" s="71"/>
      <c r="ULL186" s="72"/>
      <c r="ULM186" s="72"/>
      <c r="ULN186" s="72"/>
      <c r="ULO186" s="72"/>
      <c r="ULP186" s="72"/>
      <c r="ULQ186" s="72"/>
      <c r="ULR186" s="72"/>
      <c r="ULS186" s="72"/>
      <c r="ULT186" s="72"/>
      <c r="ULU186" s="71"/>
      <c r="ULV186" s="71"/>
      <c r="ULW186" s="71"/>
      <c r="ULX186" s="71"/>
      <c r="ULY186" s="71"/>
      <c r="ULZ186" s="71"/>
      <c r="UMA186" s="71"/>
      <c r="UMB186" s="72"/>
      <c r="UMC186" s="72"/>
      <c r="UMD186" s="72"/>
      <c r="UME186" s="72"/>
      <c r="UMF186" s="72"/>
      <c r="UMG186" s="72"/>
      <c r="UMH186" s="72"/>
      <c r="UMI186" s="72"/>
      <c r="UMJ186" s="72"/>
      <c r="UMK186" s="71"/>
      <c r="UML186" s="71"/>
      <c r="UMM186" s="71"/>
      <c r="UMN186" s="71"/>
      <c r="UMO186" s="71"/>
      <c r="UMP186" s="71"/>
      <c r="UMQ186" s="71"/>
      <c r="UMR186" s="72"/>
      <c r="UMS186" s="72"/>
      <c r="UMT186" s="72"/>
      <c r="UMU186" s="72"/>
      <c r="UMV186" s="72"/>
      <c r="UMW186" s="72"/>
      <c r="UMX186" s="72"/>
      <c r="UMY186" s="72"/>
      <c r="UMZ186" s="72"/>
      <c r="UNA186" s="71"/>
      <c r="UNB186" s="71"/>
      <c r="UNC186" s="71"/>
      <c r="UND186" s="71"/>
      <c r="UNE186" s="71"/>
      <c r="UNF186" s="71"/>
      <c r="UNG186" s="71"/>
      <c r="UNH186" s="72"/>
      <c r="UNI186" s="72"/>
      <c r="UNJ186" s="72"/>
      <c r="UNK186" s="72"/>
      <c r="UNL186" s="72"/>
      <c r="UNM186" s="72"/>
      <c r="UNN186" s="72"/>
      <c r="UNO186" s="72"/>
      <c r="UNP186" s="72"/>
      <c r="UNQ186" s="71"/>
      <c r="UNR186" s="71"/>
      <c r="UNS186" s="71"/>
      <c r="UNT186" s="71"/>
      <c r="UNU186" s="71"/>
      <c r="UNV186" s="71"/>
      <c r="UNW186" s="71"/>
      <c r="UNX186" s="72"/>
      <c r="UNY186" s="72"/>
      <c r="UNZ186" s="72"/>
      <c r="UOA186" s="72"/>
      <c r="UOB186" s="72"/>
      <c r="UOC186" s="72"/>
      <c r="UOD186" s="72"/>
      <c r="UOE186" s="72"/>
      <c r="UOF186" s="72"/>
      <c r="UOG186" s="71"/>
      <c r="UOH186" s="71"/>
      <c r="UOI186" s="71"/>
      <c r="UOJ186" s="71"/>
      <c r="UOK186" s="71"/>
      <c r="UOL186" s="71"/>
      <c r="UOM186" s="71"/>
      <c r="UON186" s="72"/>
      <c r="UOO186" s="72"/>
      <c r="UOP186" s="72"/>
      <c r="UOQ186" s="72"/>
      <c r="UOR186" s="72"/>
      <c r="UOS186" s="72"/>
      <c r="UOT186" s="72"/>
      <c r="UOU186" s="72"/>
      <c r="UOV186" s="72"/>
      <c r="UOW186" s="71"/>
      <c r="UOX186" s="71"/>
      <c r="UOY186" s="71"/>
      <c r="UOZ186" s="71"/>
      <c r="UPA186" s="71"/>
      <c r="UPB186" s="71"/>
      <c r="UPC186" s="71"/>
      <c r="UPD186" s="72"/>
      <c r="UPE186" s="72"/>
      <c r="UPF186" s="72"/>
      <c r="UPG186" s="72"/>
      <c r="UPH186" s="72"/>
      <c r="UPI186" s="72"/>
      <c r="UPJ186" s="72"/>
      <c r="UPK186" s="72"/>
      <c r="UPL186" s="72"/>
      <c r="UPM186" s="71"/>
      <c r="UPN186" s="71"/>
      <c r="UPO186" s="71"/>
      <c r="UPP186" s="71"/>
      <c r="UPQ186" s="71"/>
      <c r="UPR186" s="71"/>
      <c r="UPS186" s="71"/>
      <c r="UPT186" s="72"/>
      <c r="UPU186" s="72"/>
      <c r="UPV186" s="72"/>
      <c r="UPW186" s="72"/>
      <c r="UPX186" s="72"/>
      <c r="UPY186" s="72"/>
      <c r="UPZ186" s="72"/>
      <c r="UQA186" s="72"/>
      <c r="UQB186" s="72"/>
      <c r="UQC186" s="71"/>
      <c r="UQD186" s="71"/>
      <c r="UQE186" s="71"/>
      <c r="UQF186" s="71"/>
      <c r="UQG186" s="71"/>
      <c r="UQH186" s="71"/>
      <c r="UQI186" s="71"/>
      <c r="UQJ186" s="72"/>
      <c r="UQK186" s="72"/>
      <c r="UQL186" s="72"/>
      <c r="UQM186" s="72"/>
      <c r="UQN186" s="72"/>
      <c r="UQO186" s="72"/>
      <c r="UQP186" s="72"/>
      <c r="UQQ186" s="72"/>
      <c r="UQR186" s="72"/>
      <c r="UQS186" s="71"/>
      <c r="UQT186" s="71"/>
      <c r="UQU186" s="71"/>
      <c r="UQV186" s="71"/>
      <c r="UQW186" s="71"/>
      <c r="UQX186" s="71"/>
      <c r="UQY186" s="71"/>
      <c r="UQZ186" s="72"/>
      <c r="URA186" s="72"/>
      <c r="URB186" s="72"/>
      <c r="URC186" s="72"/>
      <c r="URD186" s="72"/>
      <c r="URE186" s="72"/>
      <c r="URF186" s="72"/>
      <c r="URG186" s="72"/>
      <c r="URH186" s="72"/>
      <c r="URI186" s="71"/>
      <c r="URJ186" s="71"/>
      <c r="URK186" s="71"/>
      <c r="URL186" s="71"/>
      <c r="URM186" s="71"/>
      <c r="URN186" s="71"/>
      <c r="URO186" s="71"/>
      <c r="URP186" s="72"/>
      <c r="URQ186" s="72"/>
      <c r="URR186" s="72"/>
      <c r="URS186" s="72"/>
      <c r="URT186" s="72"/>
      <c r="URU186" s="72"/>
      <c r="URV186" s="72"/>
      <c r="URW186" s="72"/>
      <c r="URX186" s="72"/>
      <c r="URY186" s="71"/>
      <c r="URZ186" s="71"/>
      <c r="USA186" s="71"/>
      <c r="USB186" s="71"/>
      <c r="USC186" s="71"/>
      <c r="USD186" s="71"/>
      <c r="USE186" s="71"/>
      <c r="USF186" s="72"/>
      <c r="USG186" s="72"/>
      <c r="USH186" s="72"/>
      <c r="USI186" s="72"/>
      <c r="USJ186" s="72"/>
      <c r="USK186" s="72"/>
      <c r="USL186" s="72"/>
      <c r="USM186" s="72"/>
      <c r="USN186" s="72"/>
      <c r="USO186" s="71"/>
      <c r="USP186" s="71"/>
      <c r="USQ186" s="71"/>
      <c r="USR186" s="71"/>
      <c r="USS186" s="71"/>
      <c r="UST186" s="71"/>
      <c r="USU186" s="71"/>
      <c r="USV186" s="72"/>
      <c r="USW186" s="72"/>
      <c r="USX186" s="72"/>
      <c r="USY186" s="72"/>
      <c r="USZ186" s="72"/>
      <c r="UTA186" s="72"/>
      <c r="UTB186" s="72"/>
      <c r="UTC186" s="72"/>
      <c r="UTD186" s="72"/>
      <c r="UTE186" s="71"/>
      <c r="UTF186" s="71"/>
      <c r="UTG186" s="71"/>
      <c r="UTH186" s="71"/>
      <c r="UTI186" s="71"/>
      <c r="UTJ186" s="71"/>
      <c r="UTK186" s="71"/>
      <c r="UTL186" s="72"/>
      <c r="UTM186" s="72"/>
      <c r="UTN186" s="72"/>
      <c r="UTO186" s="72"/>
      <c r="UTP186" s="72"/>
      <c r="UTQ186" s="72"/>
      <c r="UTR186" s="72"/>
      <c r="UTS186" s="72"/>
      <c r="UTT186" s="72"/>
      <c r="UTU186" s="71"/>
      <c r="UTV186" s="71"/>
      <c r="UTW186" s="71"/>
      <c r="UTX186" s="71"/>
      <c r="UTY186" s="71"/>
      <c r="UTZ186" s="71"/>
      <c r="UUA186" s="71"/>
      <c r="UUB186" s="72"/>
      <c r="UUC186" s="72"/>
      <c r="UUD186" s="72"/>
      <c r="UUE186" s="72"/>
      <c r="UUF186" s="72"/>
      <c r="UUG186" s="72"/>
      <c r="UUH186" s="72"/>
      <c r="UUI186" s="72"/>
      <c r="UUJ186" s="72"/>
      <c r="UUK186" s="71"/>
      <c r="UUL186" s="71"/>
      <c r="UUM186" s="71"/>
      <c r="UUN186" s="71"/>
      <c r="UUO186" s="71"/>
      <c r="UUP186" s="71"/>
      <c r="UUQ186" s="71"/>
      <c r="UUR186" s="72"/>
      <c r="UUS186" s="72"/>
      <c r="UUT186" s="72"/>
      <c r="UUU186" s="72"/>
      <c r="UUV186" s="72"/>
      <c r="UUW186" s="72"/>
      <c r="UUX186" s="72"/>
      <c r="UUY186" s="72"/>
      <c r="UUZ186" s="72"/>
      <c r="UVA186" s="71"/>
      <c r="UVB186" s="71"/>
      <c r="UVC186" s="71"/>
      <c r="UVD186" s="71"/>
      <c r="UVE186" s="71"/>
      <c r="UVF186" s="71"/>
      <c r="UVG186" s="71"/>
      <c r="UVH186" s="72"/>
      <c r="UVI186" s="72"/>
      <c r="UVJ186" s="72"/>
      <c r="UVK186" s="72"/>
      <c r="UVL186" s="72"/>
      <c r="UVM186" s="72"/>
      <c r="UVN186" s="72"/>
      <c r="UVO186" s="72"/>
      <c r="UVP186" s="72"/>
      <c r="UVQ186" s="71"/>
      <c r="UVR186" s="71"/>
      <c r="UVS186" s="71"/>
      <c r="UVT186" s="71"/>
      <c r="UVU186" s="71"/>
      <c r="UVV186" s="71"/>
      <c r="UVW186" s="71"/>
      <c r="UVX186" s="72"/>
      <c r="UVY186" s="72"/>
      <c r="UVZ186" s="72"/>
      <c r="UWA186" s="72"/>
      <c r="UWB186" s="72"/>
      <c r="UWC186" s="72"/>
      <c r="UWD186" s="72"/>
      <c r="UWE186" s="72"/>
      <c r="UWF186" s="72"/>
      <c r="UWG186" s="71"/>
      <c r="UWH186" s="71"/>
      <c r="UWI186" s="71"/>
      <c r="UWJ186" s="71"/>
      <c r="UWK186" s="71"/>
      <c r="UWL186" s="71"/>
      <c r="UWM186" s="71"/>
      <c r="UWN186" s="72"/>
      <c r="UWO186" s="72"/>
      <c r="UWP186" s="72"/>
      <c r="UWQ186" s="72"/>
      <c r="UWR186" s="72"/>
      <c r="UWS186" s="72"/>
      <c r="UWT186" s="72"/>
      <c r="UWU186" s="72"/>
      <c r="UWV186" s="72"/>
      <c r="UWW186" s="71"/>
      <c r="UWX186" s="71"/>
      <c r="UWY186" s="71"/>
      <c r="UWZ186" s="71"/>
      <c r="UXA186" s="71"/>
      <c r="UXB186" s="71"/>
      <c r="UXC186" s="71"/>
      <c r="UXD186" s="72"/>
      <c r="UXE186" s="72"/>
      <c r="UXF186" s="72"/>
      <c r="UXG186" s="72"/>
      <c r="UXH186" s="72"/>
      <c r="UXI186" s="72"/>
      <c r="UXJ186" s="72"/>
      <c r="UXK186" s="72"/>
      <c r="UXL186" s="72"/>
      <c r="UXM186" s="71"/>
      <c r="UXN186" s="71"/>
      <c r="UXO186" s="71"/>
      <c r="UXP186" s="71"/>
      <c r="UXQ186" s="71"/>
      <c r="UXR186" s="71"/>
      <c r="UXS186" s="71"/>
      <c r="UXT186" s="72"/>
      <c r="UXU186" s="72"/>
      <c r="UXV186" s="72"/>
      <c r="UXW186" s="72"/>
      <c r="UXX186" s="72"/>
      <c r="UXY186" s="72"/>
      <c r="UXZ186" s="72"/>
      <c r="UYA186" s="72"/>
      <c r="UYB186" s="72"/>
      <c r="UYC186" s="71"/>
      <c r="UYD186" s="71"/>
      <c r="UYE186" s="71"/>
      <c r="UYF186" s="71"/>
      <c r="UYG186" s="71"/>
      <c r="UYH186" s="71"/>
      <c r="UYI186" s="71"/>
      <c r="UYJ186" s="72"/>
      <c r="UYK186" s="72"/>
      <c r="UYL186" s="72"/>
      <c r="UYM186" s="72"/>
      <c r="UYN186" s="72"/>
      <c r="UYO186" s="72"/>
      <c r="UYP186" s="72"/>
      <c r="UYQ186" s="72"/>
      <c r="UYR186" s="72"/>
      <c r="UYS186" s="71"/>
      <c r="UYT186" s="71"/>
      <c r="UYU186" s="71"/>
      <c r="UYV186" s="71"/>
      <c r="UYW186" s="71"/>
      <c r="UYX186" s="71"/>
      <c r="UYY186" s="71"/>
      <c r="UYZ186" s="72"/>
      <c r="UZA186" s="72"/>
      <c r="UZB186" s="72"/>
      <c r="UZC186" s="72"/>
      <c r="UZD186" s="72"/>
      <c r="UZE186" s="72"/>
      <c r="UZF186" s="72"/>
      <c r="UZG186" s="72"/>
      <c r="UZH186" s="72"/>
      <c r="UZI186" s="71"/>
      <c r="UZJ186" s="71"/>
      <c r="UZK186" s="71"/>
      <c r="UZL186" s="71"/>
      <c r="UZM186" s="71"/>
      <c r="UZN186" s="71"/>
      <c r="UZO186" s="71"/>
      <c r="UZP186" s="72"/>
      <c r="UZQ186" s="72"/>
      <c r="UZR186" s="72"/>
      <c r="UZS186" s="72"/>
      <c r="UZT186" s="72"/>
      <c r="UZU186" s="72"/>
      <c r="UZV186" s="72"/>
      <c r="UZW186" s="72"/>
      <c r="UZX186" s="72"/>
      <c r="UZY186" s="71"/>
      <c r="UZZ186" s="71"/>
      <c r="VAA186" s="71"/>
      <c r="VAB186" s="71"/>
      <c r="VAC186" s="71"/>
      <c r="VAD186" s="71"/>
      <c r="VAE186" s="71"/>
      <c r="VAF186" s="72"/>
      <c r="VAG186" s="72"/>
      <c r="VAH186" s="72"/>
      <c r="VAI186" s="72"/>
      <c r="VAJ186" s="72"/>
      <c r="VAK186" s="72"/>
      <c r="VAL186" s="72"/>
      <c r="VAM186" s="72"/>
      <c r="VAN186" s="72"/>
      <c r="VAO186" s="71"/>
      <c r="VAP186" s="71"/>
      <c r="VAQ186" s="71"/>
      <c r="VAR186" s="71"/>
      <c r="VAS186" s="71"/>
      <c r="VAT186" s="71"/>
      <c r="VAU186" s="71"/>
      <c r="VAV186" s="72"/>
      <c r="VAW186" s="72"/>
      <c r="VAX186" s="72"/>
      <c r="VAY186" s="72"/>
      <c r="VAZ186" s="72"/>
      <c r="VBA186" s="72"/>
      <c r="VBB186" s="72"/>
      <c r="VBC186" s="72"/>
      <c r="VBD186" s="72"/>
      <c r="VBE186" s="71"/>
      <c r="VBF186" s="71"/>
      <c r="VBG186" s="71"/>
      <c r="VBH186" s="71"/>
      <c r="VBI186" s="71"/>
      <c r="VBJ186" s="71"/>
      <c r="VBK186" s="71"/>
      <c r="VBL186" s="72"/>
      <c r="VBM186" s="72"/>
      <c r="VBN186" s="72"/>
      <c r="VBO186" s="72"/>
      <c r="VBP186" s="72"/>
      <c r="VBQ186" s="72"/>
      <c r="VBR186" s="72"/>
      <c r="VBS186" s="72"/>
      <c r="VBT186" s="72"/>
      <c r="VBU186" s="71"/>
      <c r="VBV186" s="71"/>
      <c r="VBW186" s="71"/>
      <c r="VBX186" s="71"/>
      <c r="VBY186" s="71"/>
      <c r="VBZ186" s="71"/>
      <c r="VCA186" s="71"/>
      <c r="VCB186" s="72"/>
      <c r="VCC186" s="72"/>
      <c r="VCD186" s="72"/>
      <c r="VCE186" s="72"/>
      <c r="VCF186" s="72"/>
      <c r="VCG186" s="72"/>
      <c r="VCH186" s="72"/>
      <c r="VCI186" s="72"/>
      <c r="VCJ186" s="72"/>
      <c r="VCK186" s="71"/>
      <c r="VCL186" s="71"/>
      <c r="VCM186" s="71"/>
      <c r="VCN186" s="71"/>
      <c r="VCO186" s="71"/>
      <c r="VCP186" s="71"/>
      <c r="VCQ186" s="71"/>
      <c r="VCR186" s="72"/>
      <c r="VCS186" s="72"/>
      <c r="VCT186" s="72"/>
      <c r="VCU186" s="72"/>
      <c r="VCV186" s="72"/>
      <c r="VCW186" s="72"/>
      <c r="VCX186" s="72"/>
      <c r="VCY186" s="72"/>
      <c r="VCZ186" s="72"/>
      <c r="VDA186" s="71"/>
      <c r="VDB186" s="71"/>
      <c r="VDC186" s="71"/>
      <c r="VDD186" s="71"/>
      <c r="VDE186" s="71"/>
      <c r="VDF186" s="71"/>
      <c r="VDG186" s="71"/>
      <c r="VDH186" s="72"/>
      <c r="VDI186" s="72"/>
      <c r="VDJ186" s="72"/>
      <c r="VDK186" s="72"/>
      <c r="VDL186" s="72"/>
      <c r="VDM186" s="72"/>
      <c r="VDN186" s="72"/>
      <c r="VDO186" s="72"/>
      <c r="VDP186" s="72"/>
      <c r="VDQ186" s="71"/>
      <c r="VDR186" s="71"/>
      <c r="VDS186" s="71"/>
      <c r="VDT186" s="71"/>
      <c r="VDU186" s="71"/>
      <c r="VDV186" s="71"/>
      <c r="VDW186" s="71"/>
      <c r="VDX186" s="72"/>
      <c r="VDY186" s="72"/>
      <c r="VDZ186" s="72"/>
      <c r="VEA186" s="72"/>
      <c r="VEB186" s="72"/>
      <c r="VEC186" s="72"/>
      <c r="VED186" s="72"/>
      <c r="VEE186" s="72"/>
      <c r="VEF186" s="72"/>
      <c r="VEG186" s="71"/>
      <c r="VEH186" s="71"/>
      <c r="VEI186" s="71"/>
      <c r="VEJ186" s="71"/>
      <c r="VEK186" s="71"/>
      <c r="VEL186" s="71"/>
      <c r="VEM186" s="71"/>
      <c r="VEN186" s="72"/>
      <c r="VEO186" s="72"/>
      <c r="VEP186" s="72"/>
      <c r="VEQ186" s="72"/>
      <c r="VER186" s="72"/>
      <c r="VES186" s="72"/>
      <c r="VET186" s="72"/>
      <c r="VEU186" s="72"/>
      <c r="VEV186" s="72"/>
      <c r="VEW186" s="71"/>
      <c r="VEX186" s="71"/>
      <c r="VEY186" s="71"/>
      <c r="VEZ186" s="71"/>
      <c r="VFA186" s="71"/>
      <c r="VFB186" s="71"/>
      <c r="VFC186" s="71"/>
      <c r="VFD186" s="72"/>
      <c r="VFE186" s="72"/>
      <c r="VFF186" s="72"/>
      <c r="VFG186" s="72"/>
      <c r="VFH186" s="72"/>
      <c r="VFI186" s="72"/>
      <c r="VFJ186" s="72"/>
      <c r="VFK186" s="72"/>
      <c r="VFL186" s="72"/>
      <c r="VFM186" s="71"/>
      <c r="VFN186" s="71"/>
      <c r="VFO186" s="71"/>
      <c r="VFP186" s="71"/>
      <c r="VFQ186" s="71"/>
      <c r="VFR186" s="71"/>
      <c r="VFS186" s="71"/>
      <c r="VFT186" s="72"/>
      <c r="VFU186" s="72"/>
      <c r="VFV186" s="72"/>
      <c r="VFW186" s="72"/>
      <c r="VFX186" s="72"/>
      <c r="VFY186" s="72"/>
      <c r="VFZ186" s="72"/>
      <c r="VGA186" s="72"/>
      <c r="VGB186" s="72"/>
      <c r="VGC186" s="71"/>
      <c r="VGD186" s="71"/>
      <c r="VGE186" s="71"/>
      <c r="VGF186" s="71"/>
      <c r="VGG186" s="71"/>
      <c r="VGH186" s="71"/>
      <c r="VGI186" s="71"/>
      <c r="VGJ186" s="72"/>
      <c r="VGK186" s="72"/>
      <c r="VGL186" s="72"/>
      <c r="VGM186" s="72"/>
      <c r="VGN186" s="72"/>
      <c r="VGO186" s="72"/>
      <c r="VGP186" s="72"/>
      <c r="VGQ186" s="72"/>
      <c r="VGR186" s="72"/>
      <c r="VGS186" s="71"/>
      <c r="VGT186" s="71"/>
      <c r="VGU186" s="71"/>
      <c r="VGV186" s="71"/>
      <c r="VGW186" s="71"/>
      <c r="VGX186" s="71"/>
      <c r="VGY186" s="71"/>
      <c r="VGZ186" s="72"/>
      <c r="VHA186" s="72"/>
      <c r="VHB186" s="72"/>
      <c r="VHC186" s="72"/>
      <c r="VHD186" s="72"/>
      <c r="VHE186" s="72"/>
      <c r="VHF186" s="72"/>
      <c r="VHG186" s="72"/>
      <c r="VHH186" s="72"/>
      <c r="VHI186" s="71"/>
      <c r="VHJ186" s="71"/>
      <c r="VHK186" s="71"/>
      <c r="VHL186" s="71"/>
      <c r="VHM186" s="71"/>
      <c r="VHN186" s="71"/>
      <c r="VHO186" s="71"/>
      <c r="VHP186" s="72"/>
      <c r="VHQ186" s="72"/>
      <c r="VHR186" s="72"/>
      <c r="VHS186" s="72"/>
      <c r="VHT186" s="72"/>
      <c r="VHU186" s="72"/>
      <c r="VHV186" s="72"/>
      <c r="VHW186" s="72"/>
      <c r="VHX186" s="72"/>
      <c r="VHY186" s="71"/>
      <c r="VHZ186" s="71"/>
      <c r="VIA186" s="71"/>
      <c r="VIB186" s="71"/>
      <c r="VIC186" s="71"/>
      <c r="VID186" s="71"/>
      <c r="VIE186" s="71"/>
      <c r="VIF186" s="72"/>
      <c r="VIG186" s="72"/>
      <c r="VIH186" s="72"/>
      <c r="VII186" s="72"/>
      <c r="VIJ186" s="72"/>
      <c r="VIK186" s="72"/>
      <c r="VIL186" s="72"/>
      <c r="VIM186" s="72"/>
      <c r="VIN186" s="72"/>
      <c r="VIO186" s="71"/>
      <c r="VIP186" s="71"/>
      <c r="VIQ186" s="71"/>
      <c r="VIR186" s="71"/>
      <c r="VIS186" s="71"/>
      <c r="VIT186" s="71"/>
      <c r="VIU186" s="71"/>
      <c r="VIV186" s="72"/>
      <c r="VIW186" s="72"/>
      <c r="VIX186" s="72"/>
      <c r="VIY186" s="72"/>
      <c r="VIZ186" s="72"/>
      <c r="VJA186" s="72"/>
      <c r="VJB186" s="72"/>
      <c r="VJC186" s="72"/>
      <c r="VJD186" s="72"/>
      <c r="VJE186" s="71"/>
      <c r="VJF186" s="71"/>
      <c r="VJG186" s="71"/>
      <c r="VJH186" s="71"/>
      <c r="VJI186" s="71"/>
      <c r="VJJ186" s="71"/>
      <c r="VJK186" s="71"/>
      <c r="VJL186" s="72"/>
      <c r="VJM186" s="72"/>
      <c r="VJN186" s="72"/>
      <c r="VJO186" s="72"/>
      <c r="VJP186" s="72"/>
      <c r="VJQ186" s="72"/>
      <c r="VJR186" s="72"/>
      <c r="VJS186" s="72"/>
      <c r="VJT186" s="72"/>
      <c r="VJU186" s="71"/>
      <c r="VJV186" s="71"/>
      <c r="VJW186" s="71"/>
      <c r="VJX186" s="71"/>
      <c r="VJY186" s="71"/>
      <c r="VJZ186" s="71"/>
      <c r="VKA186" s="71"/>
      <c r="VKB186" s="72"/>
      <c r="VKC186" s="72"/>
      <c r="VKD186" s="72"/>
      <c r="VKE186" s="72"/>
      <c r="VKF186" s="72"/>
      <c r="VKG186" s="72"/>
      <c r="VKH186" s="72"/>
      <c r="VKI186" s="72"/>
      <c r="VKJ186" s="72"/>
      <c r="VKK186" s="71"/>
      <c r="VKL186" s="71"/>
      <c r="VKM186" s="71"/>
      <c r="VKN186" s="71"/>
      <c r="VKO186" s="71"/>
      <c r="VKP186" s="71"/>
      <c r="VKQ186" s="71"/>
      <c r="VKR186" s="72"/>
      <c r="VKS186" s="72"/>
      <c r="VKT186" s="72"/>
      <c r="VKU186" s="72"/>
      <c r="VKV186" s="72"/>
      <c r="VKW186" s="72"/>
      <c r="VKX186" s="72"/>
      <c r="VKY186" s="72"/>
      <c r="VKZ186" s="72"/>
      <c r="VLA186" s="71"/>
      <c r="VLB186" s="71"/>
      <c r="VLC186" s="71"/>
      <c r="VLD186" s="71"/>
      <c r="VLE186" s="71"/>
      <c r="VLF186" s="71"/>
      <c r="VLG186" s="71"/>
      <c r="VLH186" s="72"/>
      <c r="VLI186" s="72"/>
      <c r="VLJ186" s="72"/>
      <c r="VLK186" s="72"/>
      <c r="VLL186" s="72"/>
      <c r="VLM186" s="72"/>
      <c r="VLN186" s="72"/>
      <c r="VLO186" s="72"/>
      <c r="VLP186" s="72"/>
      <c r="VLQ186" s="71"/>
      <c r="VLR186" s="71"/>
      <c r="VLS186" s="71"/>
      <c r="VLT186" s="71"/>
      <c r="VLU186" s="71"/>
      <c r="VLV186" s="71"/>
      <c r="VLW186" s="71"/>
      <c r="VLX186" s="72"/>
      <c r="VLY186" s="72"/>
      <c r="VLZ186" s="72"/>
      <c r="VMA186" s="72"/>
      <c r="VMB186" s="72"/>
      <c r="VMC186" s="72"/>
      <c r="VMD186" s="72"/>
      <c r="VME186" s="72"/>
      <c r="VMF186" s="72"/>
      <c r="VMG186" s="71"/>
      <c r="VMH186" s="71"/>
      <c r="VMI186" s="71"/>
      <c r="VMJ186" s="71"/>
      <c r="VMK186" s="71"/>
      <c r="VML186" s="71"/>
      <c r="VMM186" s="71"/>
      <c r="VMN186" s="72"/>
      <c r="VMO186" s="72"/>
      <c r="VMP186" s="72"/>
      <c r="VMQ186" s="72"/>
      <c r="VMR186" s="72"/>
      <c r="VMS186" s="72"/>
      <c r="VMT186" s="72"/>
      <c r="VMU186" s="72"/>
      <c r="VMV186" s="72"/>
      <c r="VMW186" s="71"/>
      <c r="VMX186" s="71"/>
      <c r="VMY186" s="71"/>
      <c r="VMZ186" s="71"/>
      <c r="VNA186" s="71"/>
      <c r="VNB186" s="71"/>
      <c r="VNC186" s="71"/>
      <c r="VND186" s="72"/>
      <c r="VNE186" s="72"/>
      <c r="VNF186" s="72"/>
      <c r="VNG186" s="72"/>
      <c r="VNH186" s="72"/>
      <c r="VNI186" s="72"/>
      <c r="VNJ186" s="72"/>
      <c r="VNK186" s="72"/>
      <c r="VNL186" s="72"/>
      <c r="VNM186" s="71"/>
      <c r="VNN186" s="71"/>
      <c r="VNO186" s="71"/>
      <c r="VNP186" s="71"/>
      <c r="VNQ186" s="71"/>
      <c r="VNR186" s="71"/>
      <c r="VNS186" s="71"/>
      <c r="VNT186" s="72"/>
      <c r="VNU186" s="72"/>
      <c r="VNV186" s="72"/>
      <c r="VNW186" s="72"/>
      <c r="VNX186" s="72"/>
      <c r="VNY186" s="72"/>
      <c r="VNZ186" s="72"/>
      <c r="VOA186" s="72"/>
      <c r="VOB186" s="72"/>
      <c r="VOC186" s="71"/>
      <c r="VOD186" s="71"/>
      <c r="VOE186" s="71"/>
      <c r="VOF186" s="71"/>
      <c r="VOG186" s="71"/>
      <c r="VOH186" s="71"/>
      <c r="VOI186" s="71"/>
      <c r="VOJ186" s="72"/>
      <c r="VOK186" s="72"/>
      <c r="VOL186" s="72"/>
      <c r="VOM186" s="72"/>
      <c r="VON186" s="72"/>
      <c r="VOO186" s="72"/>
      <c r="VOP186" s="72"/>
      <c r="VOQ186" s="72"/>
      <c r="VOR186" s="72"/>
      <c r="VOS186" s="71"/>
      <c r="VOT186" s="71"/>
      <c r="VOU186" s="71"/>
      <c r="VOV186" s="71"/>
      <c r="VOW186" s="71"/>
      <c r="VOX186" s="71"/>
      <c r="VOY186" s="71"/>
      <c r="VOZ186" s="72"/>
      <c r="VPA186" s="72"/>
      <c r="VPB186" s="72"/>
      <c r="VPC186" s="72"/>
      <c r="VPD186" s="72"/>
      <c r="VPE186" s="72"/>
      <c r="VPF186" s="72"/>
      <c r="VPG186" s="72"/>
      <c r="VPH186" s="72"/>
      <c r="VPI186" s="71"/>
      <c r="VPJ186" s="71"/>
      <c r="VPK186" s="71"/>
      <c r="VPL186" s="71"/>
      <c r="VPM186" s="71"/>
      <c r="VPN186" s="71"/>
      <c r="VPO186" s="71"/>
      <c r="VPP186" s="72"/>
      <c r="VPQ186" s="72"/>
      <c r="VPR186" s="72"/>
      <c r="VPS186" s="72"/>
      <c r="VPT186" s="72"/>
      <c r="VPU186" s="72"/>
      <c r="VPV186" s="72"/>
      <c r="VPW186" s="72"/>
      <c r="VPX186" s="72"/>
      <c r="VPY186" s="71"/>
      <c r="VPZ186" s="71"/>
      <c r="VQA186" s="71"/>
      <c r="VQB186" s="71"/>
      <c r="VQC186" s="71"/>
      <c r="VQD186" s="71"/>
      <c r="VQE186" s="71"/>
      <c r="VQF186" s="72"/>
      <c r="VQG186" s="72"/>
      <c r="VQH186" s="72"/>
      <c r="VQI186" s="72"/>
      <c r="VQJ186" s="72"/>
      <c r="VQK186" s="72"/>
      <c r="VQL186" s="72"/>
      <c r="VQM186" s="72"/>
      <c r="VQN186" s="72"/>
      <c r="VQO186" s="71"/>
      <c r="VQP186" s="71"/>
      <c r="VQQ186" s="71"/>
      <c r="VQR186" s="71"/>
      <c r="VQS186" s="71"/>
      <c r="VQT186" s="71"/>
      <c r="VQU186" s="71"/>
      <c r="VQV186" s="72"/>
      <c r="VQW186" s="72"/>
      <c r="VQX186" s="72"/>
      <c r="VQY186" s="72"/>
      <c r="VQZ186" s="72"/>
      <c r="VRA186" s="72"/>
      <c r="VRB186" s="72"/>
      <c r="VRC186" s="72"/>
      <c r="VRD186" s="72"/>
      <c r="VRE186" s="71"/>
      <c r="VRF186" s="71"/>
      <c r="VRG186" s="71"/>
      <c r="VRH186" s="71"/>
      <c r="VRI186" s="71"/>
      <c r="VRJ186" s="71"/>
      <c r="VRK186" s="71"/>
      <c r="VRL186" s="72"/>
      <c r="VRM186" s="72"/>
      <c r="VRN186" s="72"/>
      <c r="VRO186" s="72"/>
      <c r="VRP186" s="72"/>
      <c r="VRQ186" s="72"/>
      <c r="VRR186" s="72"/>
      <c r="VRS186" s="72"/>
      <c r="VRT186" s="72"/>
      <c r="VRU186" s="71"/>
      <c r="VRV186" s="71"/>
      <c r="VRW186" s="71"/>
      <c r="VRX186" s="71"/>
      <c r="VRY186" s="71"/>
      <c r="VRZ186" s="71"/>
      <c r="VSA186" s="71"/>
      <c r="VSB186" s="72"/>
      <c r="VSC186" s="72"/>
      <c r="VSD186" s="72"/>
      <c r="VSE186" s="72"/>
      <c r="VSF186" s="72"/>
      <c r="VSG186" s="72"/>
      <c r="VSH186" s="72"/>
      <c r="VSI186" s="72"/>
      <c r="VSJ186" s="72"/>
      <c r="VSK186" s="71"/>
      <c r="VSL186" s="71"/>
      <c r="VSM186" s="71"/>
      <c r="VSN186" s="71"/>
      <c r="VSO186" s="71"/>
      <c r="VSP186" s="71"/>
      <c r="VSQ186" s="71"/>
      <c r="VSR186" s="72"/>
      <c r="VSS186" s="72"/>
      <c r="VST186" s="72"/>
      <c r="VSU186" s="72"/>
      <c r="VSV186" s="72"/>
      <c r="VSW186" s="72"/>
      <c r="VSX186" s="72"/>
      <c r="VSY186" s="72"/>
      <c r="VSZ186" s="72"/>
      <c r="VTA186" s="71"/>
      <c r="VTB186" s="71"/>
      <c r="VTC186" s="71"/>
      <c r="VTD186" s="71"/>
      <c r="VTE186" s="71"/>
      <c r="VTF186" s="71"/>
      <c r="VTG186" s="71"/>
      <c r="VTH186" s="72"/>
      <c r="VTI186" s="72"/>
      <c r="VTJ186" s="72"/>
      <c r="VTK186" s="72"/>
      <c r="VTL186" s="72"/>
      <c r="VTM186" s="72"/>
      <c r="VTN186" s="72"/>
      <c r="VTO186" s="72"/>
      <c r="VTP186" s="72"/>
      <c r="VTQ186" s="71"/>
      <c r="VTR186" s="71"/>
      <c r="VTS186" s="71"/>
      <c r="VTT186" s="71"/>
      <c r="VTU186" s="71"/>
      <c r="VTV186" s="71"/>
      <c r="VTW186" s="71"/>
      <c r="VTX186" s="72"/>
      <c r="VTY186" s="72"/>
      <c r="VTZ186" s="72"/>
      <c r="VUA186" s="72"/>
      <c r="VUB186" s="72"/>
      <c r="VUC186" s="72"/>
      <c r="VUD186" s="72"/>
      <c r="VUE186" s="72"/>
      <c r="VUF186" s="72"/>
      <c r="VUG186" s="71"/>
      <c r="VUH186" s="71"/>
      <c r="VUI186" s="71"/>
      <c r="VUJ186" s="71"/>
      <c r="VUK186" s="71"/>
      <c r="VUL186" s="71"/>
      <c r="VUM186" s="71"/>
      <c r="VUN186" s="72"/>
      <c r="VUO186" s="72"/>
      <c r="VUP186" s="72"/>
      <c r="VUQ186" s="72"/>
      <c r="VUR186" s="72"/>
      <c r="VUS186" s="72"/>
      <c r="VUT186" s="72"/>
      <c r="VUU186" s="72"/>
      <c r="VUV186" s="72"/>
      <c r="VUW186" s="71"/>
      <c r="VUX186" s="71"/>
      <c r="VUY186" s="71"/>
      <c r="VUZ186" s="71"/>
      <c r="VVA186" s="71"/>
      <c r="VVB186" s="71"/>
      <c r="VVC186" s="71"/>
      <c r="VVD186" s="72"/>
      <c r="VVE186" s="72"/>
      <c r="VVF186" s="72"/>
      <c r="VVG186" s="72"/>
      <c r="VVH186" s="72"/>
      <c r="VVI186" s="72"/>
      <c r="VVJ186" s="72"/>
      <c r="VVK186" s="72"/>
      <c r="VVL186" s="72"/>
      <c r="VVM186" s="71"/>
      <c r="VVN186" s="71"/>
      <c r="VVO186" s="71"/>
      <c r="VVP186" s="71"/>
      <c r="VVQ186" s="71"/>
      <c r="VVR186" s="71"/>
      <c r="VVS186" s="71"/>
      <c r="VVT186" s="72"/>
      <c r="VVU186" s="72"/>
      <c r="VVV186" s="72"/>
      <c r="VVW186" s="72"/>
      <c r="VVX186" s="72"/>
      <c r="VVY186" s="72"/>
      <c r="VVZ186" s="72"/>
      <c r="VWA186" s="72"/>
      <c r="VWB186" s="72"/>
      <c r="VWC186" s="71"/>
      <c r="VWD186" s="71"/>
      <c r="VWE186" s="71"/>
      <c r="VWF186" s="71"/>
      <c r="VWG186" s="71"/>
      <c r="VWH186" s="71"/>
      <c r="VWI186" s="71"/>
      <c r="VWJ186" s="72"/>
      <c r="VWK186" s="72"/>
      <c r="VWL186" s="72"/>
      <c r="VWM186" s="72"/>
      <c r="VWN186" s="72"/>
      <c r="VWO186" s="72"/>
      <c r="VWP186" s="72"/>
      <c r="VWQ186" s="72"/>
      <c r="VWR186" s="72"/>
      <c r="VWS186" s="71"/>
      <c r="VWT186" s="71"/>
      <c r="VWU186" s="71"/>
      <c r="VWV186" s="71"/>
      <c r="VWW186" s="71"/>
      <c r="VWX186" s="71"/>
      <c r="VWY186" s="71"/>
      <c r="VWZ186" s="72"/>
      <c r="VXA186" s="72"/>
      <c r="VXB186" s="72"/>
      <c r="VXC186" s="72"/>
      <c r="VXD186" s="72"/>
      <c r="VXE186" s="72"/>
      <c r="VXF186" s="72"/>
      <c r="VXG186" s="72"/>
      <c r="VXH186" s="72"/>
      <c r="VXI186" s="71"/>
      <c r="VXJ186" s="71"/>
      <c r="VXK186" s="71"/>
      <c r="VXL186" s="71"/>
      <c r="VXM186" s="71"/>
      <c r="VXN186" s="71"/>
      <c r="VXO186" s="71"/>
      <c r="VXP186" s="72"/>
      <c r="VXQ186" s="72"/>
      <c r="VXR186" s="72"/>
      <c r="VXS186" s="72"/>
      <c r="VXT186" s="72"/>
      <c r="VXU186" s="72"/>
      <c r="VXV186" s="72"/>
      <c r="VXW186" s="72"/>
      <c r="VXX186" s="72"/>
      <c r="VXY186" s="71"/>
      <c r="VXZ186" s="71"/>
      <c r="VYA186" s="71"/>
      <c r="VYB186" s="71"/>
      <c r="VYC186" s="71"/>
      <c r="VYD186" s="71"/>
      <c r="VYE186" s="71"/>
      <c r="VYF186" s="72"/>
      <c r="VYG186" s="72"/>
      <c r="VYH186" s="72"/>
      <c r="VYI186" s="72"/>
      <c r="VYJ186" s="72"/>
      <c r="VYK186" s="72"/>
      <c r="VYL186" s="72"/>
      <c r="VYM186" s="72"/>
      <c r="VYN186" s="72"/>
      <c r="VYO186" s="71"/>
      <c r="VYP186" s="71"/>
      <c r="VYQ186" s="71"/>
      <c r="VYR186" s="71"/>
      <c r="VYS186" s="71"/>
      <c r="VYT186" s="71"/>
      <c r="VYU186" s="71"/>
      <c r="VYV186" s="72"/>
      <c r="VYW186" s="72"/>
      <c r="VYX186" s="72"/>
      <c r="VYY186" s="72"/>
      <c r="VYZ186" s="72"/>
      <c r="VZA186" s="72"/>
      <c r="VZB186" s="72"/>
      <c r="VZC186" s="72"/>
      <c r="VZD186" s="72"/>
      <c r="VZE186" s="71"/>
      <c r="VZF186" s="71"/>
      <c r="VZG186" s="71"/>
      <c r="VZH186" s="71"/>
      <c r="VZI186" s="71"/>
      <c r="VZJ186" s="71"/>
      <c r="VZK186" s="71"/>
      <c r="VZL186" s="72"/>
      <c r="VZM186" s="72"/>
      <c r="VZN186" s="72"/>
      <c r="VZO186" s="72"/>
      <c r="VZP186" s="72"/>
      <c r="VZQ186" s="72"/>
      <c r="VZR186" s="72"/>
      <c r="VZS186" s="72"/>
      <c r="VZT186" s="72"/>
      <c r="VZU186" s="71"/>
      <c r="VZV186" s="71"/>
      <c r="VZW186" s="71"/>
      <c r="VZX186" s="71"/>
      <c r="VZY186" s="71"/>
      <c r="VZZ186" s="71"/>
      <c r="WAA186" s="71"/>
      <c r="WAB186" s="72"/>
      <c r="WAC186" s="72"/>
      <c r="WAD186" s="72"/>
      <c r="WAE186" s="72"/>
      <c r="WAF186" s="72"/>
      <c r="WAG186" s="72"/>
      <c r="WAH186" s="72"/>
      <c r="WAI186" s="72"/>
      <c r="WAJ186" s="72"/>
      <c r="WAK186" s="71"/>
      <c r="WAL186" s="71"/>
      <c r="WAM186" s="71"/>
      <c r="WAN186" s="71"/>
      <c r="WAO186" s="71"/>
      <c r="WAP186" s="71"/>
      <c r="WAQ186" s="71"/>
      <c r="WAR186" s="72"/>
      <c r="WAS186" s="72"/>
      <c r="WAT186" s="72"/>
      <c r="WAU186" s="72"/>
      <c r="WAV186" s="72"/>
      <c r="WAW186" s="72"/>
      <c r="WAX186" s="72"/>
      <c r="WAY186" s="72"/>
      <c r="WAZ186" s="72"/>
      <c r="WBA186" s="71"/>
      <c r="WBB186" s="71"/>
      <c r="WBC186" s="71"/>
      <c r="WBD186" s="71"/>
      <c r="WBE186" s="71"/>
      <c r="WBF186" s="71"/>
      <c r="WBG186" s="71"/>
      <c r="WBH186" s="72"/>
      <c r="WBI186" s="72"/>
      <c r="WBJ186" s="72"/>
      <c r="WBK186" s="72"/>
      <c r="WBL186" s="72"/>
      <c r="WBM186" s="72"/>
      <c r="WBN186" s="72"/>
      <c r="WBO186" s="72"/>
      <c r="WBP186" s="72"/>
      <c r="WBQ186" s="71"/>
      <c r="WBR186" s="71"/>
      <c r="WBS186" s="71"/>
      <c r="WBT186" s="71"/>
      <c r="WBU186" s="71"/>
      <c r="WBV186" s="71"/>
      <c r="WBW186" s="71"/>
      <c r="WBX186" s="72"/>
      <c r="WBY186" s="72"/>
      <c r="WBZ186" s="72"/>
      <c r="WCA186" s="72"/>
      <c r="WCB186" s="72"/>
      <c r="WCC186" s="72"/>
      <c r="WCD186" s="72"/>
      <c r="WCE186" s="72"/>
      <c r="WCF186" s="72"/>
      <c r="WCG186" s="71"/>
      <c r="WCH186" s="71"/>
      <c r="WCI186" s="71"/>
      <c r="WCJ186" s="71"/>
      <c r="WCK186" s="71"/>
      <c r="WCL186" s="71"/>
      <c r="WCM186" s="71"/>
      <c r="WCN186" s="72"/>
      <c r="WCO186" s="72"/>
      <c r="WCP186" s="72"/>
      <c r="WCQ186" s="72"/>
      <c r="WCR186" s="72"/>
      <c r="WCS186" s="72"/>
      <c r="WCT186" s="72"/>
      <c r="WCU186" s="72"/>
      <c r="WCV186" s="72"/>
      <c r="WCW186" s="71"/>
      <c r="WCX186" s="71"/>
      <c r="WCY186" s="71"/>
      <c r="WCZ186" s="71"/>
      <c r="WDA186" s="71"/>
      <c r="WDB186" s="71"/>
      <c r="WDC186" s="71"/>
      <c r="WDD186" s="72"/>
      <c r="WDE186" s="72"/>
      <c r="WDF186" s="72"/>
      <c r="WDG186" s="72"/>
      <c r="WDH186" s="72"/>
      <c r="WDI186" s="72"/>
      <c r="WDJ186" s="72"/>
      <c r="WDK186" s="72"/>
      <c r="WDL186" s="72"/>
      <c r="WDM186" s="71"/>
      <c r="WDN186" s="71"/>
      <c r="WDO186" s="71"/>
      <c r="WDP186" s="71"/>
      <c r="WDQ186" s="71"/>
      <c r="WDR186" s="71"/>
      <c r="WDS186" s="71"/>
      <c r="WDT186" s="72"/>
      <c r="WDU186" s="72"/>
      <c r="WDV186" s="72"/>
      <c r="WDW186" s="72"/>
      <c r="WDX186" s="72"/>
      <c r="WDY186" s="72"/>
      <c r="WDZ186" s="72"/>
      <c r="WEA186" s="72"/>
      <c r="WEB186" s="72"/>
      <c r="WEC186" s="71"/>
      <c r="WED186" s="71"/>
      <c r="WEE186" s="71"/>
      <c r="WEF186" s="71"/>
      <c r="WEG186" s="71"/>
      <c r="WEH186" s="71"/>
      <c r="WEI186" s="71"/>
      <c r="WEJ186" s="72"/>
      <c r="WEK186" s="72"/>
      <c r="WEL186" s="72"/>
      <c r="WEM186" s="72"/>
      <c r="WEN186" s="72"/>
      <c r="WEO186" s="72"/>
      <c r="WEP186" s="72"/>
      <c r="WEQ186" s="72"/>
      <c r="WER186" s="72"/>
      <c r="WES186" s="71"/>
      <c r="WET186" s="71"/>
      <c r="WEU186" s="71"/>
      <c r="WEV186" s="71"/>
      <c r="WEW186" s="71"/>
      <c r="WEX186" s="71"/>
      <c r="WEY186" s="71"/>
      <c r="WEZ186" s="72"/>
      <c r="WFA186" s="72"/>
      <c r="WFB186" s="72"/>
      <c r="WFC186" s="72"/>
      <c r="WFD186" s="72"/>
      <c r="WFE186" s="72"/>
      <c r="WFF186" s="72"/>
      <c r="WFG186" s="72"/>
      <c r="WFH186" s="72"/>
      <c r="WFI186" s="71"/>
      <c r="WFJ186" s="71"/>
      <c r="WFK186" s="71"/>
      <c r="WFL186" s="71"/>
      <c r="WFM186" s="71"/>
      <c r="WFN186" s="71"/>
      <c r="WFO186" s="71"/>
      <c r="WFP186" s="72"/>
      <c r="WFQ186" s="72"/>
      <c r="WFR186" s="72"/>
      <c r="WFS186" s="72"/>
      <c r="WFT186" s="72"/>
      <c r="WFU186" s="72"/>
      <c r="WFV186" s="72"/>
      <c r="WFW186" s="72"/>
      <c r="WFX186" s="72"/>
      <c r="WFY186" s="71"/>
      <c r="WFZ186" s="71"/>
      <c r="WGA186" s="71"/>
      <c r="WGB186" s="71"/>
      <c r="WGC186" s="71"/>
      <c r="WGD186" s="71"/>
      <c r="WGE186" s="71"/>
      <c r="WGF186" s="72"/>
      <c r="WGG186" s="72"/>
      <c r="WGH186" s="72"/>
      <c r="WGI186" s="72"/>
      <c r="WGJ186" s="72"/>
      <c r="WGK186" s="72"/>
      <c r="WGL186" s="72"/>
      <c r="WGM186" s="72"/>
      <c r="WGN186" s="72"/>
      <c r="WGO186" s="71"/>
      <c r="WGP186" s="71"/>
      <c r="WGQ186" s="71"/>
      <c r="WGR186" s="71"/>
      <c r="WGS186" s="71"/>
      <c r="WGT186" s="71"/>
      <c r="WGU186" s="71"/>
      <c r="WGV186" s="72"/>
      <c r="WGW186" s="72"/>
      <c r="WGX186" s="72"/>
      <c r="WGY186" s="72"/>
      <c r="WGZ186" s="72"/>
      <c r="WHA186" s="72"/>
      <c r="WHB186" s="72"/>
      <c r="WHC186" s="72"/>
      <c r="WHD186" s="72"/>
      <c r="WHE186" s="71"/>
      <c r="WHF186" s="71"/>
      <c r="WHG186" s="71"/>
      <c r="WHH186" s="71"/>
      <c r="WHI186" s="71"/>
      <c r="WHJ186" s="71"/>
      <c r="WHK186" s="71"/>
      <c r="WHL186" s="72"/>
      <c r="WHM186" s="72"/>
      <c r="WHN186" s="72"/>
      <c r="WHO186" s="72"/>
      <c r="WHP186" s="72"/>
      <c r="WHQ186" s="72"/>
      <c r="WHR186" s="72"/>
      <c r="WHS186" s="72"/>
      <c r="WHT186" s="72"/>
      <c r="WHU186" s="71"/>
      <c r="WHV186" s="71"/>
      <c r="WHW186" s="71"/>
      <c r="WHX186" s="71"/>
      <c r="WHY186" s="71"/>
      <c r="WHZ186" s="71"/>
      <c r="WIA186" s="71"/>
      <c r="WIB186" s="72"/>
      <c r="WIC186" s="72"/>
      <c r="WID186" s="72"/>
      <c r="WIE186" s="72"/>
      <c r="WIF186" s="72"/>
      <c r="WIG186" s="72"/>
      <c r="WIH186" s="72"/>
      <c r="WII186" s="72"/>
      <c r="WIJ186" s="72"/>
      <c r="WIK186" s="71"/>
      <c r="WIL186" s="71"/>
      <c r="WIM186" s="71"/>
      <c r="WIN186" s="71"/>
      <c r="WIO186" s="71"/>
      <c r="WIP186" s="71"/>
      <c r="WIQ186" s="71"/>
      <c r="WIR186" s="72"/>
      <c r="WIS186" s="72"/>
      <c r="WIT186" s="72"/>
      <c r="WIU186" s="72"/>
      <c r="WIV186" s="72"/>
      <c r="WIW186" s="72"/>
      <c r="WIX186" s="72"/>
      <c r="WIY186" s="72"/>
      <c r="WIZ186" s="72"/>
      <c r="WJA186" s="71"/>
      <c r="WJB186" s="71"/>
      <c r="WJC186" s="71"/>
      <c r="WJD186" s="71"/>
      <c r="WJE186" s="71"/>
      <c r="WJF186" s="71"/>
      <c r="WJG186" s="71"/>
      <c r="WJH186" s="72"/>
      <c r="WJI186" s="72"/>
      <c r="WJJ186" s="72"/>
      <c r="WJK186" s="72"/>
      <c r="WJL186" s="72"/>
      <c r="WJM186" s="72"/>
      <c r="WJN186" s="72"/>
      <c r="WJO186" s="72"/>
      <c r="WJP186" s="72"/>
      <c r="WJQ186" s="71"/>
      <c r="WJR186" s="71"/>
      <c r="WJS186" s="71"/>
      <c r="WJT186" s="71"/>
      <c r="WJU186" s="71"/>
      <c r="WJV186" s="71"/>
      <c r="WJW186" s="71"/>
      <c r="WJX186" s="72"/>
      <c r="WJY186" s="72"/>
      <c r="WJZ186" s="72"/>
      <c r="WKA186" s="72"/>
      <c r="WKB186" s="72"/>
      <c r="WKC186" s="72"/>
      <c r="WKD186" s="72"/>
      <c r="WKE186" s="72"/>
      <c r="WKF186" s="72"/>
      <c r="WKG186" s="71"/>
      <c r="WKH186" s="71"/>
      <c r="WKI186" s="71"/>
      <c r="WKJ186" s="71"/>
      <c r="WKK186" s="71"/>
      <c r="WKL186" s="71"/>
      <c r="WKM186" s="71"/>
      <c r="WKN186" s="72"/>
      <c r="WKO186" s="72"/>
      <c r="WKP186" s="72"/>
      <c r="WKQ186" s="72"/>
      <c r="WKR186" s="72"/>
      <c r="WKS186" s="72"/>
      <c r="WKT186" s="72"/>
      <c r="WKU186" s="72"/>
      <c r="WKV186" s="72"/>
      <c r="WKW186" s="71"/>
      <c r="WKX186" s="71"/>
      <c r="WKY186" s="71"/>
      <c r="WKZ186" s="71"/>
      <c r="WLA186" s="71"/>
      <c r="WLB186" s="71"/>
      <c r="WLC186" s="71"/>
      <c r="WLD186" s="72"/>
      <c r="WLE186" s="72"/>
      <c r="WLF186" s="72"/>
      <c r="WLG186" s="72"/>
      <c r="WLH186" s="72"/>
      <c r="WLI186" s="72"/>
      <c r="WLJ186" s="72"/>
      <c r="WLK186" s="72"/>
      <c r="WLL186" s="72"/>
      <c r="WLM186" s="71"/>
      <c r="WLN186" s="71"/>
      <c r="WLO186" s="71"/>
      <c r="WLP186" s="71"/>
      <c r="WLQ186" s="71"/>
      <c r="WLR186" s="71"/>
      <c r="WLS186" s="71"/>
      <c r="WLT186" s="72"/>
      <c r="WLU186" s="72"/>
      <c r="WLV186" s="72"/>
      <c r="WLW186" s="72"/>
      <c r="WLX186" s="72"/>
      <c r="WLY186" s="72"/>
      <c r="WLZ186" s="72"/>
      <c r="WMA186" s="72"/>
      <c r="WMB186" s="72"/>
      <c r="WMC186" s="71"/>
      <c r="WMD186" s="71"/>
      <c r="WME186" s="71"/>
      <c r="WMF186" s="71"/>
      <c r="WMG186" s="71"/>
      <c r="WMH186" s="71"/>
      <c r="WMI186" s="71"/>
      <c r="WMJ186" s="72"/>
      <c r="WMK186" s="72"/>
      <c r="WML186" s="72"/>
      <c r="WMM186" s="72"/>
      <c r="WMN186" s="72"/>
      <c r="WMO186" s="72"/>
      <c r="WMP186" s="72"/>
      <c r="WMQ186" s="72"/>
      <c r="WMR186" s="72"/>
      <c r="WMS186" s="71"/>
      <c r="WMT186" s="71"/>
      <c r="WMU186" s="71"/>
      <c r="WMV186" s="71"/>
      <c r="WMW186" s="71"/>
      <c r="WMX186" s="71"/>
      <c r="WMY186" s="71"/>
      <c r="WMZ186" s="72"/>
      <c r="WNA186" s="72"/>
      <c r="WNB186" s="72"/>
      <c r="WNC186" s="72"/>
      <c r="WND186" s="72"/>
      <c r="WNE186" s="72"/>
      <c r="WNF186" s="72"/>
      <c r="WNG186" s="72"/>
      <c r="WNH186" s="72"/>
      <c r="WNI186" s="71"/>
      <c r="WNJ186" s="71"/>
      <c r="WNK186" s="71"/>
      <c r="WNL186" s="71"/>
      <c r="WNM186" s="71"/>
      <c r="WNN186" s="71"/>
      <c r="WNO186" s="71"/>
      <c r="WNP186" s="72"/>
      <c r="WNQ186" s="72"/>
      <c r="WNR186" s="72"/>
      <c r="WNS186" s="72"/>
      <c r="WNT186" s="72"/>
      <c r="WNU186" s="72"/>
      <c r="WNV186" s="72"/>
      <c r="WNW186" s="72"/>
      <c r="WNX186" s="72"/>
      <c r="WNY186" s="71"/>
      <c r="WNZ186" s="71"/>
      <c r="WOA186" s="71"/>
      <c r="WOB186" s="71"/>
      <c r="WOC186" s="71"/>
      <c r="WOD186" s="71"/>
      <c r="WOE186" s="71"/>
      <c r="WOF186" s="72"/>
      <c r="WOG186" s="72"/>
      <c r="WOH186" s="72"/>
      <c r="WOI186" s="72"/>
      <c r="WOJ186" s="72"/>
      <c r="WOK186" s="72"/>
      <c r="WOL186" s="72"/>
      <c r="WOM186" s="72"/>
      <c r="WON186" s="72"/>
      <c r="WOO186" s="71"/>
      <c r="WOP186" s="71"/>
      <c r="WOQ186" s="71"/>
      <c r="WOR186" s="71"/>
      <c r="WOS186" s="71"/>
      <c r="WOT186" s="71"/>
      <c r="WOU186" s="71"/>
      <c r="WOV186" s="72"/>
      <c r="WOW186" s="72"/>
      <c r="WOX186" s="72"/>
      <c r="WOY186" s="72"/>
      <c r="WOZ186" s="72"/>
      <c r="WPA186" s="72"/>
      <c r="WPB186" s="72"/>
      <c r="WPC186" s="72"/>
      <c r="WPD186" s="72"/>
      <c r="WPE186" s="71"/>
      <c r="WPF186" s="71"/>
      <c r="WPG186" s="71"/>
      <c r="WPH186" s="71"/>
      <c r="WPI186" s="71"/>
      <c r="WPJ186" s="71"/>
      <c r="WPK186" s="71"/>
      <c r="WPL186" s="72"/>
      <c r="WPM186" s="72"/>
      <c r="WPN186" s="72"/>
      <c r="WPO186" s="72"/>
      <c r="WPP186" s="72"/>
      <c r="WPQ186" s="72"/>
      <c r="WPR186" s="72"/>
      <c r="WPS186" s="72"/>
      <c r="WPT186" s="72"/>
      <c r="WPU186" s="71"/>
      <c r="WPV186" s="71"/>
      <c r="WPW186" s="71"/>
      <c r="WPX186" s="71"/>
      <c r="WPY186" s="71"/>
      <c r="WPZ186" s="71"/>
      <c r="WQA186" s="71"/>
      <c r="WQB186" s="72"/>
      <c r="WQC186" s="72"/>
      <c r="WQD186" s="72"/>
      <c r="WQE186" s="72"/>
      <c r="WQF186" s="72"/>
      <c r="WQG186" s="72"/>
      <c r="WQH186" s="72"/>
      <c r="WQI186" s="72"/>
      <c r="WQJ186" s="72"/>
      <c r="WQK186" s="71"/>
      <c r="WQL186" s="71"/>
      <c r="WQM186" s="71"/>
      <c r="WQN186" s="71"/>
      <c r="WQO186" s="71"/>
      <c r="WQP186" s="71"/>
      <c r="WQQ186" s="71"/>
      <c r="WQR186" s="72"/>
      <c r="WQS186" s="72"/>
      <c r="WQT186" s="72"/>
      <c r="WQU186" s="72"/>
      <c r="WQV186" s="72"/>
      <c r="WQW186" s="72"/>
      <c r="WQX186" s="72"/>
      <c r="WQY186" s="72"/>
      <c r="WQZ186" s="72"/>
      <c r="WRA186" s="71"/>
      <c r="WRB186" s="71"/>
      <c r="WRC186" s="71"/>
      <c r="WRD186" s="71"/>
      <c r="WRE186" s="71"/>
      <c r="WRF186" s="71"/>
      <c r="WRG186" s="71"/>
      <c r="WRH186" s="72"/>
      <c r="WRI186" s="72"/>
      <c r="WRJ186" s="72"/>
      <c r="WRK186" s="72"/>
      <c r="WRL186" s="72"/>
      <c r="WRM186" s="72"/>
      <c r="WRN186" s="72"/>
      <c r="WRO186" s="72"/>
      <c r="WRP186" s="72"/>
      <c r="WRQ186" s="71"/>
      <c r="WRR186" s="71"/>
      <c r="WRS186" s="71"/>
      <c r="WRT186" s="71"/>
      <c r="WRU186" s="71"/>
      <c r="WRV186" s="71"/>
      <c r="WRW186" s="71"/>
      <c r="WRX186" s="72"/>
      <c r="WRY186" s="72"/>
      <c r="WRZ186" s="72"/>
      <c r="WSA186" s="72"/>
      <c r="WSB186" s="72"/>
      <c r="WSC186" s="72"/>
      <c r="WSD186" s="72"/>
      <c r="WSE186" s="72"/>
      <c r="WSF186" s="72"/>
      <c r="WSG186" s="71"/>
      <c r="WSH186" s="71"/>
      <c r="WSI186" s="71"/>
      <c r="WSJ186" s="71"/>
      <c r="WSK186" s="71"/>
      <c r="WSL186" s="71"/>
      <c r="WSM186" s="71"/>
      <c r="WSN186" s="72"/>
      <c r="WSO186" s="72"/>
      <c r="WSP186" s="72"/>
      <c r="WSQ186" s="72"/>
      <c r="WSR186" s="72"/>
      <c r="WSS186" s="72"/>
      <c r="WST186" s="72"/>
      <c r="WSU186" s="72"/>
      <c r="WSV186" s="72"/>
      <c r="WSW186" s="71"/>
      <c r="WSX186" s="71"/>
      <c r="WSY186" s="71"/>
      <c r="WSZ186" s="71"/>
      <c r="WTA186" s="71"/>
      <c r="WTB186" s="71"/>
      <c r="WTC186" s="71"/>
      <c r="WTD186" s="72"/>
      <c r="WTE186" s="72"/>
      <c r="WTF186" s="72"/>
      <c r="WTG186" s="72"/>
      <c r="WTH186" s="72"/>
      <c r="WTI186" s="72"/>
      <c r="WTJ186" s="72"/>
      <c r="WTK186" s="72"/>
      <c r="WTL186" s="72"/>
      <c r="WTM186" s="71"/>
      <c r="WTN186" s="71"/>
      <c r="WTO186" s="71"/>
      <c r="WTP186" s="71"/>
      <c r="WTQ186" s="71"/>
      <c r="WTR186" s="71"/>
      <c r="WTS186" s="71"/>
      <c r="WTT186" s="72"/>
      <c r="WTU186" s="72"/>
      <c r="WTV186" s="72"/>
      <c r="WTW186" s="72"/>
      <c r="WTX186" s="72"/>
      <c r="WTY186" s="72"/>
      <c r="WTZ186" s="72"/>
      <c r="WUA186" s="72"/>
      <c r="WUB186" s="72"/>
      <c r="WUC186" s="71"/>
      <c r="WUD186" s="71"/>
      <c r="WUE186" s="71"/>
      <c r="WUF186" s="71"/>
      <c r="WUG186" s="71"/>
      <c r="WUH186" s="71"/>
      <c r="WUI186" s="71"/>
      <c r="WUJ186" s="72"/>
      <c r="WUK186" s="72"/>
      <c r="WUL186" s="72"/>
      <c r="WUM186" s="72"/>
      <c r="WUN186" s="72"/>
      <c r="WUO186" s="72"/>
      <c r="WUP186" s="72"/>
      <c r="WUQ186" s="72"/>
      <c r="WUR186" s="72"/>
      <c r="WUS186" s="71"/>
      <c r="WUT186" s="71"/>
      <c r="WUU186" s="71"/>
      <c r="WUV186" s="71"/>
      <c r="WUW186" s="71"/>
      <c r="WUX186" s="71"/>
      <c r="WUY186" s="71"/>
      <c r="WUZ186" s="72"/>
      <c r="WVA186" s="72"/>
      <c r="WVB186" s="72"/>
      <c r="WVC186" s="72"/>
      <c r="WVD186" s="72"/>
      <c r="WVE186" s="72"/>
      <c r="WVF186" s="72"/>
      <c r="WVG186" s="72"/>
      <c r="WVH186" s="72"/>
      <c r="WVI186" s="71"/>
      <c r="WVJ186" s="71"/>
      <c r="WVK186" s="71"/>
      <c r="WVL186" s="71"/>
      <c r="WVM186" s="71"/>
      <c r="WVN186" s="71"/>
      <c r="WVO186" s="71"/>
      <c r="WVP186" s="72"/>
      <c r="WVQ186" s="72"/>
      <c r="WVR186" s="72"/>
      <c r="WVS186" s="72"/>
      <c r="WVT186" s="72"/>
      <c r="WVU186" s="72"/>
      <c r="WVV186" s="72"/>
      <c r="WVW186" s="72"/>
      <c r="WVX186" s="72"/>
      <c r="WVY186" s="71"/>
      <c r="WVZ186" s="71"/>
      <c r="WWA186" s="71"/>
      <c r="WWB186" s="71"/>
      <c r="WWC186" s="71"/>
      <c r="WWD186" s="71"/>
      <c r="WWE186" s="71"/>
      <c r="WWF186" s="72"/>
      <c r="WWG186" s="72"/>
      <c r="WWH186" s="72"/>
      <c r="WWI186" s="72"/>
      <c r="WWJ186" s="72"/>
      <c r="WWK186" s="72"/>
      <c r="WWL186" s="72"/>
      <c r="WWM186" s="72"/>
      <c r="WWN186" s="72"/>
      <c r="WWO186" s="71"/>
      <c r="WWP186" s="71"/>
      <c r="WWQ186" s="71"/>
      <c r="WWR186" s="71"/>
      <c r="WWS186" s="71"/>
      <c r="WWT186" s="71"/>
      <c r="WWU186" s="71"/>
      <c r="WWV186" s="72"/>
      <c r="WWW186" s="72"/>
      <c r="WWX186" s="72"/>
      <c r="WWY186" s="72"/>
      <c r="WWZ186" s="72"/>
      <c r="WXA186" s="72"/>
      <c r="WXB186" s="72"/>
      <c r="WXC186" s="72"/>
      <c r="WXD186" s="72"/>
      <c r="WXE186" s="71"/>
      <c r="WXF186" s="71"/>
      <c r="WXG186" s="71"/>
      <c r="WXH186" s="71"/>
      <c r="WXI186" s="71"/>
      <c r="WXJ186" s="71"/>
      <c r="WXK186" s="71"/>
      <c r="WXL186" s="72"/>
      <c r="WXM186" s="72"/>
      <c r="WXN186" s="72"/>
      <c r="WXO186" s="72"/>
      <c r="WXP186" s="72"/>
      <c r="WXQ186" s="72"/>
      <c r="WXR186" s="72"/>
      <c r="WXS186" s="72"/>
      <c r="WXT186" s="72"/>
      <c r="WXU186" s="71"/>
      <c r="WXV186" s="71"/>
      <c r="WXW186" s="71"/>
      <c r="WXX186" s="71"/>
      <c r="WXY186" s="71"/>
      <c r="WXZ186" s="71"/>
      <c r="WYA186" s="71"/>
      <c r="WYB186" s="72"/>
      <c r="WYC186" s="72"/>
      <c r="WYD186" s="72"/>
      <c r="WYE186" s="72"/>
      <c r="WYF186" s="72"/>
      <c r="WYG186" s="72"/>
      <c r="WYH186" s="72"/>
      <c r="WYI186" s="72"/>
      <c r="WYJ186" s="72"/>
      <c r="WYK186" s="71"/>
      <c r="WYL186" s="71"/>
      <c r="WYM186" s="71"/>
      <c r="WYN186" s="71"/>
      <c r="WYO186" s="71"/>
      <c r="WYP186" s="71"/>
      <c r="WYQ186" s="71"/>
      <c r="WYR186" s="72"/>
      <c r="WYS186" s="72"/>
      <c r="WYT186" s="72"/>
      <c r="WYU186" s="72"/>
      <c r="WYV186" s="72"/>
      <c r="WYW186" s="72"/>
      <c r="WYX186" s="72"/>
      <c r="WYY186" s="72"/>
      <c r="WYZ186" s="72"/>
      <c r="WZA186" s="71"/>
      <c r="WZB186" s="71"/>
      <c r="WZC186" s="71"/>
      <c r="WZD186" s="71"/>
      <c r="WZE186" s="71"/>
      <c r="WZF186" s="71"/>
      <c r="WZG186" s="71"/>
      <c r="WZH186" s="72"/>
      <c r="WZI186" s="72"/>
      <c r="WZJ186" s="72"/>
      <c r="WZK186" s="72"/>
      <c r="WZL186" s="72"/>
      <c r="WZM186" s="72"/>
      <c r="WZN186" s="72"/>
      <c r="WZO186" s="72"/>
      <c r="WZP186" s="72"/>
      <c r="WZQ186" s="71"/>
      <c r="WZR186" s="71"/>
      <c r="WZS186" s="71"/>
      <c r="WZT186" s="71"/>
      <c r="WZU186" s="71"/>
      <c r="WZV186" s="71"/>
      <c r="WZW186" s="71"/>
      <c r="WZX186" s="72"/>
      <c r="WZY186" s="72"/>
      <c r="WZZ186" s="72"/>
      <c r="XAA186" s="72"/>
      <c r="XAB186" s="72"/>
      <c r="XAC186" s="72"/>
      <c r="XAD186" s="72"/>
      <c r="XAE186" s="72"/>
      <c r="XAF186" s="72"/>
      <c r="XAG186" s="71"/>
      <c r="XAH186" s="71"/>
      <c r="XAI186" s="71"/>
      <c r="XAJ186" s="71"/>
      <c r="XAK186" s="71"/>
      <c r="XAL186" s="71"/>
      <c r="XAM186" s="71"/>
      <c r="XAN186" s="72"/>
      <c r="XAO186" s="72"/>
      <c r="XAP186" s="72"/>
      <c r="XAQ186" s="72"/>
      <c r="XAR186" s="72"/>
      <c r="XAS186" s="72"/>
      <c r="XAT186" s="72"/>
      <c r="XAU186" s="72"/>
      <c r="XAV186" s="72"/>
      <c r="XAW186" s="71"/>
      <c r="XAX186" s="71"/>
      <c r="XAY186" s="71"/>
      <c r="XAZ186" s="71"/>
      <c r="XBA186" s="71"/>
      <c r="XBB186" s="71"/>
      <c r="XBC186" s="71"/>
      <c r="XBD186" s="72"/>
      <c r="XBE186" s="72"/>
      <c r="XBF186" s="72"/>
      <c r="XBG186" s="72"/>
      <c r="XBH186" s="72"/>
      <c r="XBI186" s="72"/>
      <c r="XBJ186" s="72"/>
      <c r="XBK186" s="72"/>
      <c r="XBL186" s="72"/>
      <c r="XBM186" s="71"/>
      <c r="XBN186" s="71"/>
      <c r="XBO186" s="71"/>
      <c r="XBP186" s="71"/>
      <c r="XBQ186" s="71"/>
      <c r="XBR186" s="71"/>
      <c r="XBS186" s="71"/>
      <c r="XBT186" s="72"/>
      <c r="XBU186" s="72"/>
      <c r="XBV186" s="72"/>
      <c r="XBW186" s="72"/>
      <c r="XBX186" s="72"/>
      <c r="XBY186" s="72"/>
      <c r="XBZ186" s="72"/>
      <c r="XCA186" s="72"/>
      <c r="XCB186" s="72"/>
      <c r="XCC186" s="71"/>
      <c r="XCD186" s="71"/>
      <c r="XCE186" s="71"/>
      <c r="XCF186" s="71"/>
      <c r="XCG186" s="71"/>
      <c r="XCH186" s="71"/>
      <c r="XCI186" s="71"/>
      <c r="XCJ186" s="72"/>
      <c r="XCK186" s="72"/>
      <c r="XCL186" s="72"/>
      <c r="XCM186" s="72"/>
      <c r="XCN186" s="72"/>
      <c r="XCO186" s="72"/>
      <c r="XCP186" s="72"/>
      <c r="XCQ186" s="72"/>
      <c r="XCR186" s="72"/>
      <c r="XCS186" s="71"/>
      <c r="XCT186" s="71"/>
      <c r="XCU186" s="71"/>
      <c r="XCV186" s="71"/>
      <c r="XCW186" s="71"/>
      <c r="XCX186" s="71"/>
      <c r="XCY186" s="71"/>
      <c r="XCZ186" s="72"/>
      <c r="XDA186" s="72"/>
      <c r="XDB186" s="72"/>
      <c r="XDC186" s="72"/>
      <c r="XDD186" s="72"/>
      <c r="XDE186" s="72"/>
      <c r="XDF186" s="72"/>
      <c r="XDG186" s="72"/>
      <c r="XDH186" s="72"/>
      <c r="XDI186" s="71"/>
      <c r="XDJ186" s="71"/>
      <c r="XDK186" s="71"/>
      <c r="XDL186" s="71"/>
      <c r="XDM186" s="71"/>
      <c r="XDN186" s="71"/>
      <c r="XDO186" s="71"/>
      <c r="XDP186" s="72"/>
      <c r="XDQ186" s="72"/>
      <c r="XDR186" s="72"/>
      <c r="XDS186" s="72"/>
      <c r="XDT186" s="72"/>
      <c r="XDU186" s="72"/>
      <c r="XDV186" s="72"/>
      <c r="XDW186" s="72"/>
      <c r="XDX186" s="72"/>
      <c r="XDY186" s="71"/>
      <c r="XDZ186" s="71"/>
      <c r="XEA186" s="71"/>
      <c r="XEB186" s="71"/>
      <c r="XEC186" s="71"/>
      <c r="XED186" s="71"/>
      <c r="XEE186" s="71"/>
      <c r="XEF186" s="72"/>
      <c r="XEG186" s="72"/>
      <c r="XEH186" s="72"/>
      <c r="XEI186" s="72"/>
      <c r="XEJ186" s="72"/>
      <c r="XEK186" s="72"/>
      <c r="XEL186" s="72"/>
      <c r="XEM186" s="72"/>
      <c r="XEN186" s="72"/>
      <c r="XEO186" s="71"/>
      <c r="XEP186" s="71"/>
      <c r="XEQ186" s="71"/>
      <c r="XER186" s="71"/>
      <c r="XES186" s="71"/>
      <c r="XET186" s="71"/>
      <c r="XEU186" s="71"/>
      <c r="XEV186" s="72"/>
      <c r="XEW186" s="72"/>
      <c r="XEX186" s="72"/>
      <c r="XEY186" s="72"/>
      <c r="XEZ186" s="72"/>
      <c r="XFA186" s="72"/>
      <c r="XFB186" s="72"/>
      <c r="XFC186" s="72"/>
      <c r="XFD186" s="72"/>
    </row>
    <row r="187" spans="1:16384" s="70" customFormat="1" ht="15" hidden="1" customHeight="1" outlineLevel="1" x14ac:dyDescent="0.25">
      <c r="A187" s="67" t="s">
        <v>11</v>
      </c>
      <c r="B187" s="67" t="s">
        <v>547</v>
      </c>
      <c r="C187" s="67" t="s">
        <v>182</v>
      </c>
      <c r="D187" s="67" t="s">
        <v>129</v>
      </c>
      <c r="E187" s="67" t="s">
        <v>18</v>
      </c>
      <c r="F187" s="67" t="s">
        <v>183</v>
      </c>
      <c r="G187" s="67" t="s">
        <v>130</v>
      </c>
      <c r="H187" s="108">
        <v>0</v>
      </c>
      <c r="I187" s="108">
        <v>366</v>
      </c>
      <c r="J187" s="108">
        <v>400</v>
      </c>
      <c r="K187" s="108">
        <v>400</v>
      </c>
      <c r="L187" s="108">
        <v>224.01599999999999</v>
      </c>
      <c r="M187" s="108">
        <v>186.68</v>
      </c>
      <c r="N187" s="108">
        <v>250</v>
      </c>
      <c r="O187" s="108">
        <f t="shared" si="44"/>
        <v>250</v>
      </c>
      <c r="P187" s="108">
        <f t="shared" si="43"/>
        <v>250</v>
      </c>
    </row>
    <row r="188" spans="1:16384" s="70" customFormat="1" ht="15" hidden="1" customHeight="1" outlineLevel="1" x14ac:dyDescent="0.25">
      <c r="A188" s="67" t="s">
        <v>11</v>
      </c>
      <c r="B188" s="67" t="s">
        <v>547</v>
      </c>
      <c r="C188" s="67" t="s">
        <v>182</v>
      </c>
      <c r="D188" s="67" t="s">
        <v>152</v>
      </c>
      <c r="E188" s="67" t="s">
        <v>18</v>
      </c>
      <c r="F188" s="67" t="s">
        <v>183</v>
      </c>
      <c r="G188" s="67" t="s">
        <v>153</v>
      </c>
      <c r="H188" s="108">
        <v>0</v>
      </c>
      <c r="I188" s="108">
        <v>426.75</v>
      </c>
      <c r="J188" s="108">
        <v>477</v>
      </c>
      <c r="K188" s="108">
        <v>477</v>
      </c>
      <c r="L188" s="108">
        <v>416.72</v>
      </c>
      <c r="M188" s="108">
        <v>324.92</v>
      </c>
      <c r="N188" s="108">
        <v>561</v>
      </c>
      <c r="O188" s="108">
        <f t="shared" si="44"/>
        <v>561</v>
      </c>
      <c r="P188" s="108">
        <f t="shared" si="43"/>
        <v>561</v>
      </c>
    </row>
    <row r="189" spans="1:16384" s="70" customFormat="1" ht="15" hidden="1" customHeight="1" outlineLevel="1" x14ac:dyDescent="0.25">
      <c r="A189" s="67" t="s">
        <v>11</v>
      </c>
      <c r="B189" s="67" t="s">
        <v>547</v>
      </c>
      <c r="C189" s="67" t="s">
        <v>182</v>
      </c>
      <c r="D189" s="67" t="s">
        <v>156</v>
      </c>
      <c r="E189" s="67" t="s">
        <v>18</v>
      </c>
      <c r="F189" s="67" t="s">
        <v>183</v>
      </c>
      <c r="G189" s="67" t="s">
        <v>157</v>
      </c>
      <c r="H189" s="108">
        <v>0</v>
      </c>
      <c r="I189" s="108">
        <v>278.64999999999998</v>
      </c>
      <c r="J189" s="108">
        <v>316</v>
      </c>
      <c r="K189" s="108">
        <v>316</v>
      </c>
      <c r="L189" s="108">
        <v>218.01999999999998</v>
      </c>
      <c r="M189" s="108">
        <v>181.14</v>
      </c>
      <c r="N189" s="108">
        <v>277</v>
      </c>
      <c r="O189" s="108">
        <f t="shared" si="44"/>
        <v>277</v>
      </c>
      <c r="P189" s="108">
        <f t="shared" si="43"/>
        <v>277</v>
      </c>
    </row>
    <row r="190" spans="1:16384" s="70" customFormat="1" ht="15" customHeight="1" collapsed="1" x14ac:dyDescent="0.25">
      <c r="A190" s="66"/>
      <c r="B190" s="66" t="s">
        <v>547</v>
      </c>
      <c r="C190" s="66" t="s">
        <v>663</v>
      </c>
      <c r="D190" s="66" t="s">
        <v>535</v>
      </c>
      <c r="E190" s="66"/>
      <c r="F190" s="66"/>
      <c r="G190" s="66" t="s">
        <v>536</v>
      </c>
      <c r="H190" s="107">
        <f>SUM(H187:H189)</f>
        <v>0</v>
      </c>
      <c r="I190" s="107">
        <f t="shared" ref="I190:P190" si="53">SUM(I187:I189)</f>
        <v>1071.4000000000001</v>
      </c>
      <c r="J190" s="107">
        <f t="shared" si="53"/>
        <v>1193</v>
      </c>
      <c r="K190" s="107">
        <f t="shared" si="53"/>
        <v>1193</v>
      </c>
      <c r="L190" s="107">
        <f t="shared" si="53"/>
        <v>858.75599999999997</v>
      </c>
      <c r="M190" s="107">
        <f t="shared" si="53"/>
        <v>692.74</v>
      </c>
      <c r="N190" s="107">
        <f t="shared" si="53"/>
        <v>1088</v>
      </c>
      <c r="O190" s="107">
        <f t="shared" si="53"/>
        <v>1088</v>
      </c>
      <c r="P190" s="107">
        <f t="shared" si="53"/>
        <v>1088</v>
      </c>
      <c r="Q190" s="71"/>
      <c r="R190" s="71"/>
      <c r="S190" s="71"/>
      <c r="T190" s="71"/>
      <c r="U190" s="71"/>
      <c r="V190" s="71"/>
      <c r="W190" s="71"/>
      <c r="X190" s="72"/>
      <c r="Y190" s="72"/>
      <c r="Z190" s="72"/>
      <c r="AA190" s="72"/>
      <c r="AB190" s="72"/>
      <c r="AC190" s="72"/>
      <c r="AD190" s="72"/>
      <c r="AE190" s="72"/>
      <c r="AF190" s="72"/>
      <c r="AG190" s="71"/>
      <c r="AH190" s="71"/>
      <c r="AI190" s="71"/>
      <c r="AJ190" s="71"/>
      <c r="AK190" s="71"/>
      <c r="AL190" s="71"/>
      <c r="AM190" s="71"/>
      <c r="AN190" s="72"/>
      <c r="AO190" s="72"/>
      <c r="AP190" s="72"/>
      <c r="AQ190" s="72"/>
      <c r="AR190" s="72"/>
      <c r="AS190" s="72"/>
      <c r="AT190" s="72"/>
      <c r="AU190" s="72"/>
      <c r="AV190" s="72"/>
      <c r="AW190" s="71"/>
      <c r="AX190" s="71"/>
      <c r="AY190" s="71"/>
      <c r="AZ190" s="71"/>
      <c r="BA190" s="71"/>
      <c r="BB190" s="71"/>
      <c r="BC190" s="71"/>
      <c r="BD190" s="72"/>
      <c r="BE190" s="72"/>
      <c r="BF190" s="72"/>
      <c r="BG190" s="72"/>
      <c r="BH190" s="72"/>
      <c r="BI190" s="72"/>
      <c r="BJ190" s="72"/>
      <c r="BK190" s="72"/>
      <c r="BL190" s="72"/>
      <c r="BM190" s="71"/>
      <c r="BN190" s="71"/>
      <c r="BO190" s="71"/>
      <c r="BP190" s="71"/>
      <c r="BQ190" s="71"/>
      <c r="BR190" s="71"/>
      <c r="BS190" s="71"/>
      <c r="BT190" s="72"/>
      <c r="BU190" s="72"/>
      <c r="BV190" s="72"/>
      <c r="BW190" s="72"/>
      <c r="BX190" s="72"/>
      <c r="BY190" s="72"/>
      <c r="BZ190" s="72"/>
      <c r="CA190" s="72"/>
      <c r="CB190" s="72"/>
      <c r="CC190" s="71"/>
      <c r="CD190" s="71"/>
      <c r="CE190" s="71"/>
      <c r="CF190" s="71"/>
      <c r="CG190" s="71"/>
      <c r="CH190" s="71"/>
      <c r="CI190" s="71"/>
      <c r="CJ190" s="72"/>
      <c r="CK190" s="72"/>
      <c r="CL190" s="72"/>
      <c r="CM190" s="72"/>
      <c r="CN190" s="72"/>
      <c r="CO190" s="72"/>
      <c r="CP190" s="72"/>
      <c r="CQ190" s="72"/>
      <c r="CR190" s="72"/>
      <c r="CS190" s="71"/>
      <c r="CT190" s="71"/>
      <c r="CU190" s="71"/>
      <c r="CV190" s="71"/>
      <c r="CW190" s="71"/>
      <c r="CX190" s="71"/>
      <c r="CY190" s="71"/>
      <c r="CZ190" s="72"/>
      <c r="DA190" s="72"/>
      <c r="DB190" s="72"/>
      <c r="DC190" s="72"/>
      <c r="DD190" s="72"/>
      <c r="DE190" s="72"/>
      <c r="DF190" s="72"/>
      <c r="DG190" s="72"/>
      <c r="DH190" s="72"/>
      <c r="DI190" s="71"/>
      <c r="DJ190" s="71"/>
      <c r="DK190" s="71"/>
      <c r="DL190" s="71"/>
      <c r="DM190" s="71"/>
      <c r="DN190" s="71"/>
      <c r="DO190" s="71"/>
      <c r="DP190" s="72"/>
      <c r="DQ190" s="72"/>
      <c r="DR190" s="72"/>
      <c r="DS190" s="72"/>
      <c r="DT190" s="72"/>
      <c r="DU190" s="72"/>
      <c r="DV190" s="72"/>
      <c r="DW190" s="72"/>
      <c r="DX190" s="72"/>
      <c r="DY190" s="71"/>
      <c r="DZ190" s="71"/>
      <c r="EA190" s="71"/>
      <c r="EB190" s="71"/>
      <c r="EC190" s="71"/>
      <c r="ED190" s="71"/>
      <c r="EE190" s="71"/>
      <c r="EF190" s="72"/>
      <c r="EG190" s="72"/>
      <c r="EH190" s="72"/>
      <c r="EI190" s="72"/>
      <c r="EJ190" s="72"/>
      <c r="EK190" s="72"/>
      <c r="EL190" s="72"/>
      <c r="EM190" s="72"/>
      <c r="EN190" s="72"/>
      <c r="EO190" s="71"/>
      <c r="EP190" s="71"/>
      <c r="EQ190" s="71"/>
      <c r="ER190" s="71"/>
      <c r="ES190" s="71"/>
      <c r="ET190" s="71"/>
      <c r="EU190" s="71"/>
      <c r="EV190" s="72"/>
      <c r="EW190" s="72"/>
      <c r="EX190" s="72"/>
      <c r="EY190" s="72"/>
      <c r="EZ190" s="72"/>
      <c r="FA190" s="72"/>
      <c r="FB190" s="72"/>
      <c r="FC190" s="72"/>
      <c r="FD190" s="72"/>
      <c r="FE190" s="71"/>
      <c r="FF190" s="71"/>
      <c r="FG190" s="71"/>
      <c r="FH190" s="71"/>
      <c r="FI190" s="71"/>
      <c r="FJ190" s="71"/>
      <c r="FK190" s="71"/>
      <c r="FL190" s="72"/>
      <c r="FM190" s="72"/>
      <c r="FN190" s="72"/>
      <c r="FO190" s="72"/>
      <c r="FP190" s="72"/>
      <c r="FQ190" s="72"/>
      <c r="FR190" s="72"/>
      <c r="FS190" s="72"/>
      <c r="FT190" s="72"/>
      <c r="FU190" s="71"/>
      <c r="FV190" s="71"/>
      <c r="FW190" s="71"/>
      <c r="FX190" s="71"/>
      <c r="FY190" s="71"/>
      <c r="FZ190" s="71"/>
      <c r="GA190" s="71"/>
      <c r="GB190" s="72"/>
      <c r="GC190" s="72"/>
      <c r="GD190" s="72"/>
      <c r="GE190" s="72"/>
      <c r="GF190" s="72"/>
      <c r="GG190" s="72"/>
      <c r="GH190" s="72"/>
      <c r="GI190" s="72"/>
      <c r="GJ190" s="72"/>
      <c r="GK190" s="71"/>
      <c r="GL190" s="71"/>
      <c r="GM190" s="71"/>
      <c r="GN190" s="71"/>
      <c r="GO190" s="71"/>
      <c r="GP190" s="71"/>
      <c r="GQ190" s="71"/>
      <c r="GR190" s="72"/>
      <c r="GS190" s="72"/>
      <c r="GT190" s="72"/>
      <c r="GU190" s="72"/>
      <c r="GV190" s="72"/>
      <c r="GW190" s="72"/>
      <c r="GX190" s="72"/>
      <c r="GY190" s="72"/>
      <c r="GZ190" s="72"/>
      <c r="HA190" s="71"/>
      <c r="HB190" s="71"/>
      <c r="HC190" s="71"/>
      <c r="HD190" s="71"/>
      <c r="HE190" s="71"/>
      <c r="HF190" s="71"/>
      <c r="HG190" s="71"/>
      <c r="HH190" s="72"/>
      <c r="HI190" s="72"/>
      <c r="HJ190" s="72"/>
      <c r="HK190" s="72"/>
      <c r="HL190" s="72"/>
      <c r="HM190" s="72"/>
      <c r="HN190" s="72"/>
      <c r="HO190" s="72"/>
      <c r="HP190" s="72"/>
      <c r="HQ190" s="71"/>
      <c r="HR190" s="71"/>
      <c r="HS190" s="71"/>
      <c r="HT190" s="71"/>
      <c r="HU190" s="71"/>
      <c r="HV190" s="71"/>
      <c r="HW190" s="71"/>
      <c r="HX190" s="72"/>
      <c r="HY190" s="72"/>
      <c r="HZ190" s="72"/>
      <c r="IA190" s="72"/>
      <c r="IB190" s="72"/>
      <c r="IC190" s="72"/>
      <c r="ID190" s="72"/>
      <c r="IE190" s="72"/>
      <c r="IF190" s="72"/>
      <c r="IG190" s="71"/>
      <c r="IH190" s="71"/>
      <c r="II190" s="71"/>
      <c r="IJ190" s="71"/>
      <c r="IK190" s="71"/>
      <c r="IL190" s="71"/>
      <c r="IM190" s="71"/>
      <c r="IN190" s="72"/>
      <c r="IO190" s="72"/>
      <c r="IP190" s="72"/>
      <c r="IQ190" s="72"/>
      <c r="IR190" s="72"/>
      <c r="IS190" s="72"/>
      <c r="IT190" s="72"/>
      <c r="IU190" s="72"/>
      <c r="IV190" s="72"/>
      <c r="IW190" s="71"/>
      <c r="IX190" s="71"/>
      <c r="IY190" s="71"/>
      <c r="IZ190" s="71"/>
      <c r="JA190" s="71"/>
      <c r="JB190" s="71"/>
      <c r="JC190" s="71"/>
      <c r="JD190" s="72"/>
      <c r="JE190" s="72"/>
      <c r="JF190" s="72"/>
      <c r="JG190" s="72"/>
      <c r="JH190" s="72"/>
      <c r="JI190" s="72"/>
      <c r="JJ190" s="72"/>
      <c r="JK190" s="72"/>
      <c r="JL190" s="72"/>
      <c r="JM190" s="71"/>
      <c r="JN190" s="71"/>
      <c r="JO190" s="71"/>
      <c r="JP190" s="71"/>
      <c r="JQ190" s="71"/>
      <c r="JR190" s="71"/>
      <c r="JS190" s="71"/>
      <c r="JT190" s="72"/>
      <c r="JU190" s="72"/>
      <c r="JV190" s="72"/>
      <c r="JW190" s="72"/>
      <c r="JX190" s="72"/>
      <c r="JY190" s="72"/>
      <c r="JZ190" s="72"/>
      <c r="KA190" s="72"/>
      <c r="KB190" s="72"/>
      <c r="KC190" s="71"/>
      <c r="KD190" s="71"/>
      <c r="KE190" s="71"/>
      <c r="KF190" s="71"/>
      <c r="KG190" s="71"/>
      <c r="KH190" s="71"/>
      <c r="KI190" s="71"/>
      <c r="KJ190" s="72"/>
      <c r="KK190" s="72"/>
      <c r="KL190" s="72"/>
      <c r="KM190" s="72"/>
      <c r="KN190" s="72"/>
      <c r="KO190" s="72"/>
      <c r="KP190" s="72"/>
      <c r="KQ190" s="72"/>
      <c r="KR190" s="72"/>
      <c r="KS190" s="71"/>
      <c r="KT190" s="71"/>
      <c r="KU190" s="71"/>
      <c r="KV190" s="71"/>
      <c r="KW190" s="71"/>
      <c r="KX190" s="71"/>
      <c r="KY190" s="71"/>
      <c r="KZ190" s="72"/>
      <c r="LA190" s="72"/>
      <c r="LB190" s="72"/>
      <c r="LC190" s="72"/>
      <c r="LD190" s="72"/>
      <c r="LE190" s="72"/>
      <c r="LF190" s="72"/>
      <c r="LG190" s="72"/>
      <c r="LH190" s="72"/>
      <c r="LI190" s="71"/>
      <c r="LJ190" s="71"/>
      <c r="LK190" s="71"/>
      <c r="LL190" s="71"/>
      <c r="LM190" s="71"/>
      <c r="LN190" s="71"/>
      <c r="LO190" s="71"/>
      <c r="LP190" s="72"/>
      <c r="LQ190" s="72"/>
      <c r="LR190" s="72"/>
      <c r="LS190" s="72"/>
      <c r="LT190" s="72"/>
      <c r="LU190" s="72"/>
      <c r="LV190" s="72"/>
      <c r="LW190" s="72"/>
      <c r="LX190" s="72"/>
      <c r="LY190" s="71"/>
      <c r="LZ190" s="71"/>
      <c r="MA190" s="71"/>
      <c r="MB190" s="71"/>
      <c r="MC190" s="71"/>
      <c r="MD190" s="71"/>
      <c r="ME190" s="71"/>
      <c r="MF190" s="72"/>
      <c r="MG190" s="72"/>
      <c r="MH190" s="72"/>
      <c r="MI190" s="72"/>
      <c r="MJ190" s="72"/>
      <c r="MK190" s="72"/>
      <c r="ML190" s="72"/>
      <c r="MM190" s="72"/>
      <c r="MN190" s="72"/>
      <c r="MO190" s="71"/>
      <c r="MP190" s="71"/>
      <c r="MQ190" s="71"/>
      <c r="MR190" s="71"/>
      <c r="MS190" s="71"/>
      <c r="MT190" s="71"/>
      <c r="MU190" s="71"/>
      <c r="MV190" s="72"/>
      <c r="MW190" s="72"/>
      <c r="MX190" s="72"/>
      <c r="MY190" s="72"/>
      <c r="MZ190" s="72"/>
      <c r="NA190" s="72"/>
      <c r="NB190" s="72"/>
      <c r="NC190" s="72"/>
      <c r="ND190" s="72"/>
      <c r="NE190" s="71"/>
      <c r="NF190" s="71"/>
      <c r="NG190" s="71"/>
      <c r="NH190" s="71"/>
      <c r="NI190" s="71"/>
      <c r="NJ190" s="71"/>
      <c r="NK190" s="71"/>
      <c r="NL190" s="72"/>
      <c r="NM190" s="72"/>
      <c r="NN190" s="72"/>
      <c r="NO190" s="72"/>
      <c r="NP190" s="72"/>
      <c r="NQ190" s="72"/>
      <c r="NR190" s="72"/>
      <c r="NS190" s="72"/>
      <c r="NT190" s="72"/>
      <c r="NU190" s="71"/>
      <c r="NV190" s="71"/>
      <c r="NW190" s="71"/>
      <c r="NX190" s="71"/>
      <c r="NY190" s="71"/>
      <c r="NZ190" s="71"/>
      <c r="OA190" s="71"/>
      <c r="OB190" s="72"/>
      <c r="OC190" s="72"/>
      <c r="OD190" s="72"/>
      <c r="OE190" s="72"/>
      <c r="OF190" s="72"/>
      <c r="OG190" s="72"/>
      <c r="OH190" s="72"/>
      <c r="OI190" s="72"/>
      <c r="OJ190" s="72"/>
      <c r="OK190" s="71"/>
      <c r="OL190" s="71"/>
      <c r="OM190" s="71"/>
      <c r="ON190" s="71"/>
      <c r="OO190" s="71"/>
      <c r="OP190" s="71"/>
      <c r="OQ190" s="71"/>
      <c r="OR190" s="72"/>
      <c r="OS190" s="72"/>
      <c r="OT190" s="72"/>
      <c r="OU190" s="72"/>
      <c r="OV190" s="72"/>
      <c r="OW190" s="72"/>
      <c r="OX190" s="72"/>
      <c r="OY190" s="72"/>
      <c r="OZ190" s="72"/>
      <c r="PA190" s="71"/>
      <c r="PB190" s="71"/>
      <c r="PC190" s="71"/>
      <c r="PD190" s="71"/>
      <c r="PE190" s="71"/>
      <c r="PF190" s="71"/>
      <c r="PG190" s="71"/>
      <c r="PH190" s="72"/>
      <c r="PI190" s="72"/>
      <c r="PJ190" s="72"/>
      <c r="PK190" s="72"/>
      <c r="PL190" s="72"/>
      <c r="PM190" s="72"/>
      <c r="PN190" s="72"/>
      <c r="PO190" s="72"/>
      <c r="PP190" s="72"/>
      <c r="PQ190" s="71"/>
      <c r="PR190" s="71"/>
      <c r="PS190" s="71"/>
      <c r="PT190" s="71"/>
      <c r="PU190" s="71"/>
      <c r="PV190" s="71"/>
      <c r="PW190" s="71"/>
      <c r="PX190" s="72"/>
      <c r="PY190" s="72"/>
      <c r="PZ190" s="72"/>
      <c r="QA190" s="72"/>
      <c r="QB190" s="72"/>
      <c r="QC190" s="72"/>
      <c r="QD190" s="72"/>
      <c r="QE190" s="72"/>
      <c r="QF190" s="72"/>
      <c r="QG190" s="71"/>
      <c r="QH190" s="71"/>
      <c r="QI190" s="71"/>
      <c r="QJ190" s="71"/>
      <c r="QK190" s="71"/>
      <c r="QL190" s="71"/>
      <c r="QM190" s="71"/>
      <c r="QN190" s="72"/>
      <c r="QO190" s="72"/>
      <c r="QP190" s="72"/>
      <c r="QQ190" s="72"/>
      <c r="QR190" s="72"/>
      <c r="QS190" s="72"/>
      <c r="QT190" s="72"/>
      <c r="QU190" s="72"/>
      <c r="QV190" s="72"/>
      <c r="QW190" s="71"/>
      <c r="QX190" s="71"/>
      <c r="QY190" s="71"/>
      <c r="QZ190" s="71"/>
      <c r="RA190" s="71"/>
      <c r="RB190" s="71"/>
      <c r="RC190" s="71"/>
      <c r="RD190" s="72"/>
      <c r="RE190" s="72"/>
      <c r="RF190" s="72"/>
      <c r="RG190" s="72"/>
      <c r="RH190" s="72"/>
      <c r="RI190" s="72"/>
      <c r="RJ190" s="72"/>
      <c r="RK190" s="72"/>
      <c r="RL190" s="72"/>
      <c r="RM190" s="71"/>
      <c r="RN190" s="71"/>
      <c r="RO190" s="71"/>
      <c r="RP190" s="71"/>
      <c r="RQ190" s="71"/>
      <c r="RR190" s="71"/>
      <c r="RS190" s="71"/>
      <c r="RT190" s="72"/>
      <c r="RU190" s="72"/>
      <c r="RV190" s="72"/>
      <c r="RW190" s="72"/>
      <c r="RX190" s="72"/>
      <c r="RY190" s="72"/>
      <c r="RZ190" s="72"/>
      <c r="SA190" s="72"/>
      <c r="SB190" s="72"/>
      <c r="SC190" s="71"/>
      <c r="SD190" s="71"/>
      <c r="SE190" s="71"/>
      <c r="SF190" s="71"/>
      <c r="SG190" s="71"/>
      <c r="SH190" s="71"/>
      <c r="SI190" s="71"/>
      <c r="SJ190" s="72"/>
      <c r="SK190" s="72"/>
      <c r="SL190" s="72"/>
      <c r="SM190" s="72"/>
      <c r="SN190" s="72"/>
      <c r="SO190" s="72"/>
      <c r="SP190" s="72"/>
      <c r="SQ190" s="72"/>
      <c r="SR190" s="72"/>
      <c r="SS190" s="71"/>
      <c r="ST190" s="71"/>
      <c r="SU190" s="71"/>
      <c r="SV190" s="71"/>
      <c r="SW190" s="71"/>
      <c r="SX190" s="71"/>
      <c r="SY190" s="71"/>
      <c r="SZ190" s="72"/>
      <c r="TA190" s="72"/>
      <c r="TB190" s="72"/>
      <c r="TC190" s="72"/>
      <c r="TD190" s="72"/>
      <c r="TE190" s="72"/>
      <c r="TF190" s="72"/>
      <c r="TG190" s="72"/>
      <c r="TH190" s="72"/>
      <c r="TI190" s="71"/>
      <c r="TJ190" s="71"/>
      <c r="TK190" s="71"/>
      <c r="TL190" s="71"/>
      <c r="TM190" s="71"/>
      <c r="TN190" s="71"/>
      <c r="TO190" s="71"/>
      <c r="TP190" s="72"/>
      <c r="TQ190" s="72"/>
      <c r="TR190" s="72"/>
      <c r="TS190" s="72"/>
      <c r="TT190" s="72"/>
      <c r="TU190" s="72"/>
      <c r="TV190" s="72"/>
      <c r="TW190" s="72"/>
      <c r="TX190" s="72"/>
      <c r="TY190" s="71"/>
      <c r="TZ190" s="71"/>
      <c r="UA190" s="71"/>
      <c r="UB190" s="71"/>
      <c r="UC190" s="71"/>
      <c r="UD190" s="71"/>
      <c r="UE190" s="71"/>
      <c r="UF190" s="72"/>
      <c r="UG190" s="72"/>
      <c r="UH190" s="72"/>
      <c r="UI190" s="72"/>
      <c r="UJ190" s="72"/>
      <c r="UK190" s="72"/>
      <c r="UL190" s="72"/>
      <c r="UM190" s="72"/>
      <c r="UN190" s="72"/>
      <c r="UO190" s="71"/>
      <c r="UP190" s="71"/>
      <c r="UQ190" s="71"/>
      <c r="UR190" s="71"/>
      <c r="US190" s="71"/>
      <c r="UT190" s="71"/>
      <c r="UU190" s="71"/>
      <c r="UV190" s="72"/>
      <c r="UW190" s="72"/>
      <c r="UX190" s="72"/>
      <c r="UY190" s="72"/>
      <c r="UZ190" s="72"/>
      <c r="VA190" s="72"/>
      <c r="VB190" s="72"/>
      <c r="VC190" s="72"/>
      <c r="VD190" s="72"/>
      <c r="VE190" s="71"/>
      <c r="VF190" s="71"/>
      <c r="VG190" s="71"/>
      <c r="VH190" s="71"/>
      <c r="VI190" s="71"/>
      <c r="VJ190" s="71"/>
      <c r="VK190" s="71"/>
      <c r="VL190" s="72"/>
      <c r="VM190" s="72"/>
      <c r="VN190" s="72"/>
      <c r="VO190" s="72"/>
      <c r="VP190" s="72"/>
      <c r="VQ190" s="72"/>
      <c r="VR190" s="72"/>
      <c r="VS190" s="72"/>
      <c r="VT190" s="72"/>
      <c r="VU190" s="71"/>
      <c r="VV190" s="71"/>
      <c r="VW190" s="71"/>
      <c r="VX190" s="71"/>
      <c r="VY190" s="71"/>
      <c r="VZ190" s="71"/>
      <c r="WA190" s="71"/>
      <c r="WB190" s="72"/>
      <c r="WC190" s="72"/>
      <c r="WD190" s="72"/>
      <c r="WE190" s="72"/>
      <c r="WF190" s="72"/>
      <c r="WG190" s="72"/>
      <c r="WH190" s="72"/>
      <c r="WI190" s="72"/>
      <c r="WJ190" s="72"/>
      <c r="WK190" s="71"/>
      <c r="WL190" s="71"/>
      <c r="WM190" s="71"/>
      <c r="WN190" s="71"/>
      <c r="WO190" s="71"/>
      <c r="WP190" s="71"/>
      <c r="WQ190" s="71"/>
      <c r="WR190" s="72"/>
      <c r="WS190" s="72"/>
      <c r="WT190" s="72"/>
      <c r="WU190" s="72"/>
      <c r="WV190" s="72"/>
      <c r="WW190" s="72"/>
      <c r="WX190" s="72"/>
      <c r="WY190" s="72"/>
      <c r="WZ190" s="72"/>
      <c r="XA190" s="71"/>
      <c r="XB190" s="71"/>
      <c r="XC190" s="71"/>
      <c r="XD190" s="71"/>
      <c r="XE190" s="71"/>
      <c r="XF190" s="71"/>
      <c r="XG190" s="71"/>
      <c r="XH190" s="72"/>
      <c r="XI190" s="72"/>
      <c r="XJ190" s="72"/>
      <c r="XK190" s="72"/>
      <c r="XL190" s="72"/>
      <c r="XM190" s="72"/>
      <c r="XN190" s="72"/>
      <c r="XO190" s="72"/>
      <c r="XP190" s="72"/>
      <c r="XQ190" s="71"/>
      <c r="XR190" s="71"/>
      <c r="XS190" s="71"/>
      <c r="XT190" s="71"/>
      <c r="XU190" s="71"/>
      <c r="XV190" s="71"/>
      <c r="XW190" s="71"/>
      <c r="XX190" s="72"/>
      <c r="XY190" s="72"/>
      <c r="XZ190" s="72"/>
      <c r="YA190" s="72"/>
      <c r="YB190" s="72"/>
      <c r="YC190" s="72"/>
      <c r="YD190" s="72"/>
      <c r="YE190" s="72"/>
      <c r="YF190" s="72"/>
      <c r="YG190" s="71"/>
      <c r="YH190" s="71"/>
      <c r="YI190" s="71"/>
      <c r="YJ190" s="71"/>
      <c r="YK190" s="71"/>
      <c r="YL190" s="71"/>
      <c r="YM190" s="71"/>
      <c r="YN190" s="72"/>
      <c r="YO190" s="72"/>
      <c r="YP190" s="72"/>
      <c r="YQ190" s="72"/>
      <c r="YR190" s="72"/>
      <c r="YS190" s="72"/>
      <c r="YT190" s="72"/>
      <c r="YU190" s="72"/>
      <c r="YV190" s="72"/>
      <c r="YW190" s="71"/>
      <c r="YX190" s="71"/>
      <c r="YY190" s="71"/>
      <c r="YZ190" s="71"/>
      <c r="ZA190" s="71"/>
      <c r="ZB190" s="71"/>
      <c r="ZC190" s="71"/>
      <c r="ZD190" s="72"/>
      <c r="ZE190" s="72"/>
      <c r="ZF190" s="72"/>
      <c r="ZG190" s="72"/>
      <c r="ZH190" s="72"/>
      <c r="ZI190" s="72"/>
      <c r="ZJ190" s="72"/>
      <c r="ZK190" s="72"/>
      <c r="ZL190" s="72"/>
      <c r="ZM190" s="71"/>
      <c r="ZN190" s="71"/>
      <c r="ZO190" s="71"/>
      <c r="ZP190" s="71"/>
      <c r="ZQ190" s="71"/>
      <c r="ZR190" s="71"/>
      <c r="ZS190" s="71"/>
      <c r="ZT190" s="72"/>
      <c r="ZU190" s="72"/>
      <c r="ZV190" s="72"/>
      <c r="ZW190" s="72"/>
      <c r="ZX190" s="72"/>
      <c r="ZY190" s="72"/>
      <c r="ZZ190" s="72"/>
      <c r="AAA190" s="72"/>
      <c r="AAB190" s="72"/>
      <c r="AAC190" s="71"/>
      <c r="AAD190" s="71"/>
      <c r="AAE190" s="71"/>
      <c r="AAF190" s="71"/>
      <c r="AAG190" s="71"/>
      <c r="AAH190" s="71"/>
      <c r="AAI190" s="71"/>
      <c r="AAJ190" s="72"/>
      <c r="AAK190" s="72"/>
      <c r="AAL190" s="72"/>
      <c r="AAM190" s="72"/>
      <c r="AAN190" s="72"/>
      <c r="AAO190" s="72"/>
      <c r="AAP190" s="72"/>
      <c r="AAQ190" s="72"/>
      <c r="AAR190" s="72"/>
      <c r="AAS190" s="71"/>
      <c r="AAT190" s="71"/>
      <c r="AAU190" s="71"/>
      <c r="AAV190" s="71"/>
      <c r="AAW190" s="71"/>
      <c r="AAX190" s="71"/>
      <c r="AAY190" s="71"/>
      <c r="AAZ190" s="72"/>
      <c r="ABA190" s="72"/>
      <c r="ABB190" s="72"/>
      <c r="ABC190" s="72"/>
      <c r="ABD190" s="72"/>
      <c r="ABE190" s="72"/>
      <c r="ABF190" s="72"/>
      <c r="ABG190" s="72"/>
      <c r="ABH190" s="72"/>
      <c r="ABI190" s="71"/>
      <c r="ABJ190" s="71"/>
      <c r="ABK190" s="71"/>
      <c r="ABL190" s="71"/>
      <c r="ABM190" s="71"/>
      <c r="ABN190" s="71"/>
      <c r="ABO190" s="71"/>
      <c r="ABP190" s="72"/>
      <c r="ABQ190" s="72"/>
      <c r="ABR190" s="72"/>
      <c r="ABS190" s="72"/>
      <c r="ABT190" s="72"/>
      <c r="ABU190" s="72"/>
      <c r="ABV190" s="72"/>
      <c r="ABW190" s="72"/>
      <c r="ABX190" s="72"/>
      <c r="ABY190" s="71"/>
      <c r="ABZ190" s="71"/>
      <c r="ACA190" s="71"/>
      <c r="ACB190" s="71"/>
      <c r="ACC190" s="71"/>
      <c r="ACD190" s="71"/>
      <c r="ACE190" s="71"/>
      <c r="ACF190" s="72"/>
      <c r="ACG190" s="72"/>
      <c r="ACH190" s="72"/>
      <c r="ACI190" s="72"/>
      <c r="ACJ190" s="72"/>
      <c r="ACK190" s="72"/>
      <c r="ACL190" s="72"/>
      <c r="ACM190" s="72"/>
      <c r="ACN190" s="72"/>
      <c r="ACO190" s="71"/>
      <c r="ACP190" s="71"/>
      <c r="ACQ190" s="71"/>
      <c r="ACR190" s="71"/>
      <c r="ACS190" s="71"/>
      <c r="ACT190" s="71"/>
      <c r="ACU190" s="71"/>
      <c r="ACV190" s="72"/>
      <c r="ACW190" s="72"/>
      <c r="ACX190" s="72"/>
      <c r="ACY190" s="72"/>
      <c r="ACZ190" s="72"/>
      <c r="ADA190" s="72"/>
      <c r="ADB190" s="72"/>
      <c r="ADC190" s="72"/>
      <c r="ADD190" s="72"/>
      <c r="ADE190" s="71"/>
      <c r="ADF190" s="71"/>
      <c r="ADG190" s="71"/>
      <c r="ADH190" s="71"/>
      <c r="ADI190" s="71"/>
      <c r="ADJ190" s="71"/>
      <c r="ADK190" s="71"/>
      <c r="ADL190" s="72"/>
      <c r="ADM190" s="72"/>
      <c r="ADN190" s="72"/>
      <c r="ADO190" s="72"/>
      <c r="ADP190" s="72"/>
      <c r="ADQ190" s="72"/>
      <c r="ADR190" s="72"/>
      <c r="ADS190" s="72"/>
      <c r="ADT190" s="72"/>
      <c r="ADU190" s="71"/>
      <c r="ADV190" s="71"/>
      <c r="ADW190" s="71"/>
      <c r="ADX190" s="71"/>
      <c r="ADY190" s="71"/>
      <c r="ADZ190" s="71"/>
      <c r="AEA190" s="71"/>
      <c r="AEB190" s="72"/>
      <c r="AEC190" s="72"/>
      <c r="AED190" s="72"/>
      <c r="AEE190" s="72"/>
      <c r="AEF190" s="72"/>
      <c r="AEG190" s="72"/>
      <c r="AEH190" s="72"/>
      <c r="AEI190" s="72"/>
      <c r="AEJ190" s="72"/>
      <c r="AEK190" s="71"/>
      <c r="AEL190" s="71"/>
      <c r="AEM190" s="71"/>
      <c r="AEN190" s="71"/>
      <c r="AEO190" s="71"/>
      <c r="AEP190" s="71"/>
      <c r="AEQ190" s="71"/>
      <c r="AER190" s="72"/>
      <c r="AES190" s="72"/>
      <c r="AET190" s="72"/>
      <c r="AEU190" s="72"/>
      <c r="AEV190" s="72"/>
      <c r="AEW190" s="72"/>
      <c r="AEX190" s="72"/>
      <c r="AEY190" s="72"/>
      <c r="AEZ190" s="72"/>
      <c r="AFA190" s="71"/>
      <c r="AFB190" s="71"/>
      <c r="AFC190" s="71"/>
      <c r="AFD190" s="71"/>
      <c r="AFE190" s="71"/>
      <c r="AFF190" s="71"/>
      <c r="AFG190" s="71"/>
      <c r="AFH190" s="72"/>
      <c r="AFI190" s="72"/>
      <c r="AFJ190" s="72"/>
      <c r="AFK190" s="72"/>
      <c r="AFL190" s="72"/>
      <c r="AFM190" s="72"/>
      <c r="AFN190" s="72"/>
      <c r="AFO190" s="72"/>
      <c r="AFP190" s="72"/>
      <c r="AFQ190" s="71"/>
      <c r="AFR190" s="71"/>
      <c r="AFS190" s="71"/>
      <c r="AFT190" s="71"/>
      <c r="AFU190" s="71"/>
      <c r="AFV190" s="71"/>
      <c r="AFW190" s="71"/>
      <c r="AFX190" s="72"/>
      <c r="AFY190" s="72"/>
      <c r="AFZ190" s="72"/>
      <c r="AGA190" s="72"/>
      <c r="AGB190" s="72"/>
      <c r="AGC190" s="72"/>
      <c r="AGD190" s="72"/>
      <c r="AGE190" s="72"/>
      <c r="AGF190" s="72"/>
      <c r="AGG190" s="71"/>
      <c r="AGH190" s="71"/>
      <c r="AGI190" s="71"/>
      <c r="AGJ190" s="71"/>
      <c r="AGK190" s="71"/>
      <c r="AGL190" s="71"/>
      <c r="AGM190" s="71"/>
      <c r="AGN190" s="72"/>
      <c r="AGO190" s="72"/>
      <c r="AGP190" s="72"/>
      <c r="AGQ190" s="72"/>
      <c r="AGR190" s="72"/>
      <c r="AGS190" s="72"/>
      <c r="AGT190" s="72"/>
      <c r="AGU190" s="72"/>
      <c r="AGV190" s="72"/>
      <c r="AGW190" s="71"/>
      <c r="AGX190" s="71"/>
      <c r="AGY190" s="71"/>
      <c r="AGZ190" s="71"/>
      <c r="AHA190" s="71"/>
      <c r="AHB190" s="71"/>
      <c r="AHC190" s="71"/>
      <c r="AHD190" s="72"/>
      <c r="AHE190" s="72"/>
      <c r="AHF190" s="72"/>
      <c r="AHG190" s="72"/>
      <c r="AHH190" s="72"/>
      <c r="AHI190" s="72"/>
      <c r="AHJ190" s="72"/>
      <c r="AHK190" s="72"/>
      <c r="AHL190" s="72"/>
      <c r="AHM190" s="71"/>
      <c r="AHN190" s="71"/>
      <c r="AHO190" s="71"/>
      <c r="AHP190" s="71"/>
      <c r="AHQ190" s="71"/>
      <c r="AHR190" s="71"/>
      <c r="AHS190" s="71"/>
      <c r="AHT190" s="72"/>
      <c r="AHU190" s="72"/>
      <c r="AHV190" s="72"/>
      <c r="AHW190" s="72"/>
      <c r="AHX190" s="72"/>
      <c r="AHY190" s="72"/>
      <c r="AHZ190" s="72"/>
      <c r="AIA190" s="72"/>
      <c r="AIB190" s="72"/>
      <c r="AIC190" s="71"/>
      <c r="AID190" s="71"/>
      <c r="AIE190" s="71"/>
      <c r="AIF190" s="71"/>
      <c r="AIG190" s="71"/>
      <c r="AIH190" s="71"/>
      <c r="AII190" s="71"/>
      <c r="AIJ190" s="72"/>
      <c r="AIK190" s="72"/>
      <c r="AIL190" s="72"/>
      <c r="AIM190" s="72"/>
      <c r="AIN190" s="72"/>
      <c r="AIO190" s="72"/>
      <c r="AIP190" s="72"/>
      <c r="AIQ190" s="72"/>
      <c r="AIR190" s="72"/>
      <c r="AIS190" s="71"/>
      <c r="AIT190" s="71"/>
      <c r="AIU190" s="71"/>
      <c r="AIV190" s="71"/>
      <c r="AIW190" s="71"/>
      <c r="AIX190" s="71"/>
      <c r="AIY190" s="71"/>
      <c r="AIZ190" s="72"/>
      <c r="AJA190" s="72"/>
      <c r="AJB190" s="72"/>
      <c r="AJC190" s="72"/>
      <c r="AJD190" s="72"/>
      <c r="AJE190" s="72"/>
      <c r="AJF190" s="72"/>
      <c r="AJG190" s="72"/>
      <c r="AJH190" s="72"/>
      <c r="AJI190" s="71"/>
      <c r="AJJ190" s="71"/>
      <c r="AJK190" s="71"/>
      <c r="AJL190" s="71"/>
      <c r="AJM190" s="71"/>
      <c r="AJN190" s="71"/>
      <c r="AJO190" s="71"/>
      <c r="AJP190" s="72"/>
      <c r="AJQ190" s="72"/>
      <c r="AJR190" s="72"/>
      <c r="AJS190" s="72"/>
      <c r="AJT190" s="72"/>
      <c r="AJU190" s="72"/>
      <c r="AJV190" s="72"/>
      <c r="AJW190" s="72"/>
      <c r="AJX190" s="72"/>
      <c r="AJY190" s="71"/>
      <c r="AJZ190" s="71"/>
      <c r="AKA190" s="71"/>
      <c r="AKB190" s="71"/>
      <c r="AKC190" s="71"/>
      <c r="AKD190" s="71"/>
      <c r="AKE190" s="71"/>
      <c r="AKF190" s="72"/>
      <c r="AKG190" s="72"/>
      <c r="AKH190" s="72"/>
      <c r="AKI190" s="72"/>
      <c r="AKJ190" s="72"/>
      <c r="AKK190" s="72"/>
      <c r="AKL190" s="72"/>
      <c r="AKM190" s="72"/>
      <c r="AKN190" s="72"/>
      <c r="AKO190" s="71"/>
      <c r="AKP190" s="71"/>
      <c r="AKQ190" s="71"/>
      <c r="AKR190" s="71"/>
      <c r="AKS190" s="71"/>
      <c r="AKT190" s="71"/>
      <c r="AKU190" s="71"/>
      <c r="AKV190" s="72"/>
      <c r="AKW190" s="72"/>
      <c r="AKX190" s="72"/>
      <c r="AKY190" s="72"/>
      <c r="AKZ190" s="72"/>
      <c r="ALA190" s="72"/>
      <c r="ALB190" s="72"/>
      <c r="ALC190" s="72"/>
      <c r="ALD190" s="72"/>
      <c r="ALE190" s="71"/>
      <c r="ALF190" s="71"/>
      <c r="ALG190" s="71"/>
      <c r="ALH190" s="71"/>
      <c r="ALI190" s="71"/>
      <c r="ALJ190" s="71"/>
      <c r="ALK190" s="71"/>
      <c r="ALL190" s="72"/>
      <c r="ALM190" s="72"/>
      <c r="ALN190" s="72"/>
      <c r="ALO190" s="72"/>
      <c r="ALP190" s="72"/>
      <c r="ALQ190" s="72"/>
      <c r="ALR190" s="72"/>
      <c r="ALS190" s="72"/>
      <c r="ALT190" s="72"/>
      <c r="ALU190" s="71"/>
      <c r="ALV190" s="71"/>
      <c r="ALW190" s="71"/>
      <c r="ALX190" s="71"/>
      <c r="ALY190" s="71"/>
      <c r="ALZ190" s="71"/>
      <c r="AMA190" s="71"/>
      <c r="AMB190" s="72"/>
      <c r="AMC190" s="72"/>
      <c r="AMD190" s="72"/>
      <c r="AME190" s="72"/>
      <c r="AMF190" s="72"/>
      <c r="AMG190" s="72"/>
      <c r="AMH190" s="72"/>
      <c r="AMI190" s="72"/>
      <c r="AMJ190" s="72"/>
      <c r="AMK190" s="71"/>
      <c r="AML190" s="71"/>
      <c r="AMM190" s="71"/>
      <c r="AMN190" s="71"/>
      <c r="AMO190" s="71"/>
      <c r="AMP190" s="71"/>
      <c r="AMQ190" s="71"/>
      <c r="AMR190" s="72"/>
      <c r="AMS190" s="72"/>
      <c r="AMT190" s="72"/>
      <c r="AMU190" s="72"/>
      <c r="AMV190" s="72"/>
      <c r="AMW190" s="72"/>
      <c r="AMX190" s="72"/>
      <c r="AMY190" s="72"/>
      <c r="AMZ190" s="72"/>
      <c r="ANA190" s="71"/>
      <c r="ANB190" s="71"/>
      <c r="ANC190" s="71"/>
      <c r="AND190" s="71"/>
      <c r="ANE190" s="71"/>
      <c r="ANF190" s="71"/>
      <c r="ANG190" s="71"/>
      <c r="ANH190" s="72"/>
      <c r="ANI190" s="72"/>
      <c r="ANJ190" s="72"/>
      <c r="ANK190" s="72"/>
      <c r="ANL190" s="72"/>
      <c r="ANM190" s="72"/>
      <c r="ANN190" s="72"/>
      <c r="ANO190" s="72"/>
      <c r="ANP190" s="72"/>
      <c r="ANQ190" s="71"/>
      <c r="ANR190" s="71"/>
      <c r="ANS190" s="71"/>
      <c r="ANT190" s="71"/>
      <c r="ANU190" s="71"/>
      <c r="ANV190" s="71"/>
      <c r="ANW190" s="71"/>
      <c r="ANX190" s="72"/>
      <c r="ANY190" s="72"/>
      <c r="ANZ190" s="72"/>
      <c r="AOA190" s="72"/>
      <c r="AOB190" s="72"/>
      <c r="AOC190" s="72"/>
      <c r="AOD190" s="72"/>
      <c r="AOE190" s="72"/>
      <c r="AOF190" s="72"/>
      <c r="AOG190" s="71"/>
      <c r="AOH190" s="71"/>
      <c r="AOI190" s="71"/>
      <c r="AOJ190" s="71"/>
      <c r="AOK190" s="71"/>
      <c r="AOL190" s="71"/>
      <c r="AOM190" s="71"/>
      <c r="AON190" s="72"/>
      <c r="AOO190" s="72"/>
      <c r="AOP190" s="72"/>
      <c r="AOQ190" s="72"/>
      <c r="AOR190" s="72"/>
      <c r="AOS190" s="72"/>
      <c r="AOT190" s="72"/>
      <c r="AOU190" s="72"/>
      <c r="AOV190" s="72"/>
      <c r="AOW190" s="71"/>
      <c r="AOX190" s="71"/>
      <c r="AOY190" s="71"/>
      <c r="AOZ190" s="71"/>
      <c r="APA190" s="71"/>
      <c r="APB190" s="71"/>
      <c r="APC190" s="71"/>
      <c r="APD190" s="72"/>
      <c r="APE190" s="72"/>
      <c r="APF190" s="72"/>
      <c r="APG190" s="72"/>
      <c r="APH190" s="72"/>
      <c r="API190" s="72"/>
      <c r="APJ190" s="72"/>
      <c r="APK190" s="72"/>
      <c r="APL190" s="72"/>
      <c r="APM190" s="71"/>
      <c r="APN190" s="71"/>
      <c r="APO190" s="71"/>
      <c r="APP190" s="71"/>
      <c r="APQ190" s="71"/>
      <c r="APR190" s="71"/>
      <c r="APS190" s="71"/>
      <c r="APT190" s="72"/>
      <c r="APU190" s="72"/>
      <c r="APV190" s="72"/>
      <c r="APW190" s="72"/>
      <c r="APX190" s="72"/>
      <c r="APY190" s="72"/>
      <c r="APZ190" s="72"/>
      <c r="AQA190" s="72"/>
      <c r="AQB190" s="72"/>
      <c r="AQC190" s="71"/>
      <c r="AQD190" s="71"/>
      <c r="AQE190" s="71"/>
      <c r="AQF190" s="71"/>
      <c r="AQG190" s="71"/>
      <c r="AQH190" s="71"/>
      <c r="AQI190" s="71"/>
      <c r="AQJ190" s="72"/>
      <c r="AQK190" s="72"/>
      <c r="AQL190" s="72"/>
      <c r="AQM190" s="72"/>
      <c r="AQN190" s="72"/>
      <c r="AQO190" s="72"/>
      <c r="AQP190" s="72"/>
      <c r="AQQ190" s="72"/>
      <c r="AQR190" s="72"/>
      <c r="AQS190" s="71"/>
      <c r="AQT190" s="71"/>
      <c r="AQU190" s="71"/>
      <c r="AQV190" s="71"/>
      <c r="AQW190" s="71"/>
      <c r="AQX190" s="71"/>
      <c r="AQY190" s="71"/>
      <c r="AQZ190" s="72"/>
      <c r="ARA190" s="72"/>
      <c r="ARB190" s="72"/>
      <c r="ARC190" s="72"/>
      <c r="ARD190" s="72"/>
      <c r="ARE190" s="72"/>
      <c r="ARF190" s="72"/>
      <c r="ARG190" s="72"/>
      <c r="ARH190" s="72"/>
      <c r="ARI190" s="71"/>
      <c r="ARJ190" s="71"/>
      <c r="ARK190" s="71"/>
      <c r="ARL190" s="71"/>
      <c r="ARM190" s="71"/>
      <c r="ARN190" s="71"/>
      <c r="ARO190" s="71"/>
      <c r="ARP190" s="72"/>
      <c r="ARQ190" s="72"/>
      <c r="ARR190" s="72"/>
      <c r="ARS190" s="72"/>
      <c r="ART190" s="72"/>
      <c r="ARU190" s="72"/>
      <c r="ARV190" s="72"/>
      <c r="ARW190" s="72"/>
      <c r="ARX190" s="72"/>
      <c r="ARY190" s="71"/>
      <c r="ARZ190" s="71"/>
      <c r="ASA190" s="71"/>
      <c r="ASB190" s="71"/>
      <c r="ASC190" s="71"/>
      <c r="ASD190" s="71"/>
      <c r="ASE190" s="71"/>
      <c r="ASF190" s="72"/>
      <c r="ASG190" s="72"/>
      <c r="ASH190" s="72"/>
      <c r="ASI190" s="72"/>
      <c r="ASJ190" s="72"/>
      <c r="ASK190" s="72"/>
      <c r="ASL190" s="72"/>
      <c r="ASM190" s="72"/>
      <c r="ASN190" s="72"/>
      <c r="ASO190" s="71"/>
      <c r="ASP190" s="71"/>
      <c r="ASQ190" s="71"/>
      <c r="ASR190" s="71"/>
      <c r="ASS190" s="71"/>
      <c r="AST190" s="71"/>
      <c r="ASU190" s="71"/>
      <c r="ASV190" s="72"/>
      <c r="ASW190" s="72"/>
      <c r="ASX190" s="72"/>
      <c r="ASY190" s="72"/>
      <c r="ASZ190" s="72"/>
      <c r="ATA190" s="72"/>
      <c r="ATB190" s="72"/>
      <c r="ATC190" s="72"/>
      <c r="ATD190" s="72"/>
      <c r="ATE190" s="71"/>
      <c r="ATF190" s="71"/>
      <c r="ATG190" s="71"/>
      <c r="ATH190" s="71"/>
      <c r="ATI190" s="71"/>
      <c r="ATJ190" s="71"/>
      <c r="ATK190" s="71"/>
      <c r="ATL190" s="72"/>
      <c r="ATM190" s="72"/>
      <c r="ATN190" s="72"/>
      <c r="ATO190" s="72"/>
      <c r="ATP190" s="72"/>
      <c r="ATQ190" s="72"/>
      <c r="ATR190" s="72"/>
      <c r="ATS190" s="72"/>
      <c r="ATT190" s="72"/>
      <c r="ATU190" s="71"/>
      <c r="ATV190" s="71"/>
      <c r="ATW190" s="71"/>
      <c r="ATX190" s="71"/>
      <c r="ATY190" s="71"/>
      <c r="ATZ190" s="71"/>
      <c r="AUA190" s="71"/>
      <c r="AUB190" s="72"/>
      <c r="AUC190" s="72"/>
      <c r="AUD190" s="72"/>
      <c r="AUE190" s="72"/>
      <c r="AUF190" s="72"/>
      <c r="AUG190" s="72"/>
      <c r="AUH190" s="72"/>
      <c r="AUI190" s="72"/>
      <c r="AUJ190" s="72"/>
      <c r="AUK190" s="71"/>
      <c r="AUL190" s="71"/>
      <c r="AUM190" s="71"/>
      <c r="AUN190" s="71"/>
      <c r="AUO190" s="71"/>
      <c r="AUP190" s="71"/>
      <c r="AUQ190" s="71"/>
      <c r="AUR190" s="72"/>
      <c r="AUS190" s="72"/>
      <c r="AUT190" s="72"/>
      <c r="AUU190" s="72"/>
      <c r="AUV190" s="72"/>
      <c r="AUW190" s="72"/>
      <c r="AUX190" s="72"/>
      <c r="AUY190" s="72"/>
      <c r="AUZ190" s="72"/>
      <c r="AVA190" s="71"/>
      <c r="AVB190" s="71"/>
      <c r="AVC190" s="71"/>
      <c r="AVD190" s="71"/>
      <c r="AVE190" s="71"/>
      <c r="AVF190" s="71"/>
      <c r="AVG190" s="71"/>
      <c r="AVH190" s="72"/>
      <c r="AVI190" s="72"/>
      <c r="AVJ190" s="72"/>
      <c r="AVK190" s="72"/>
      <c r="AVL190" s="72"/>
      <c r="AVM190" s="72"/>
      <c r="AVN190" s="72"/>
      <c r="AVO190" s="72"/>
      <c r="AVP190" s="72"/>
      <c r="AVQ190" s="71"/>
      <c r="AVR190" s="71"/>
      <c r="AVS190" s="71"/>
      <c r="AVT190" s="71"/>
      <c r="AVU190" s="71"/>
      <c r="AVV190" s="71"/>
      <c r="AVW190" s="71"/>
      <c r="AVX190" s="72"/>
      <c r="AVY190" s="72"/>
      <c r="AVZ190" s="72"/>
      <c r="AWA190" s="72"/>
      <c r="AWB190" s="72"/>
      <c r="AWC190" s="72"/>
      <c r="AWD190" s="72"/>
      <c r="AWE190" s="72"/>
      <c r="AWF190" s="72"/>
      <c r="AWG190" s="71"/>
      <c r="AWH190" s="71"/>
      <c r="AWI190" s="71"/>
      <c r="AWJ190" s="71"/>
      <c r="AWK190" s="71"/>
      <c r="AWL190" s="71"/>
      <c r="AWM190" s="71"/>
      <c r="AWN190" s="72"/>
      <c r="AWO190" s="72"/>
      <c r="AWP190" s="72"/>
      <c r="AWQ190" s="72"/>
      <c r="AWR190" s="72"/>
      <c r="AWS190" s="72"/>
      <c r="AWT190" s="72"/>
      <c r="AWU190" s="72"/>
      <c r="AWV190" s="72"/>
      <c r="AWW190" s="71"/>
      <c r="AWX190" s="71"/>
      <c r="AWY190" s="71"/>
      <c r="AWZ190" s="71"/>
      <c r="AXA190" s="71"/>
      <c r="AXB190" s="71"/>
      <c r="AXC190" s="71"/>
      <c r="AXD190" s="72"/>
      <c r="AXE190" s="72"/>
      <c r="AXF190" s="72"/>
      <c r="AXG190" s="72"/>
      <c r="AXH190" s="72"/>
      <c r="AXI190" s="72"/>
      <c r="AXJ190" s="72"/>
      <c r="AXK190" s="72"/>
      <c r="AXL190" s="72"/>
      <c r="AXM190" s="71"/>
      <c r="AXN190" s="71"/>
      <c r="AXO190" s="71"/>
      <c r="AXP190" s="71"/>
      <c r="AXQ190" s="71"/>
      <c r="AXR190" s="71"/>
      <c r="AXS190" s="71"/>
      <c r="AXT190" s="72"/>
      <c r="AXU190" s="72"/>
      <c r="AXV190" s="72"/>
      <c r="AXW190" s="72"/>
      <c r="AXX190" s="72"/>
      <c r="AXY190" s="72"/>
      <c r="AXZ190" s="72"/>
      <c r="AYA190" s="72"/>
      <c r="AYB190" s="72"/>
      <c r="AYC190" s="71"/>
      <c r="AYD190" s="71"/>
      <c r="AYE190" s="71"/>
      <c r="AYF190" s="71"/>
      <c r="AYG190" s="71"/>
      <c r="AYH190" s="71"/>
      <c r="AYI190" s="71"/>
      <c r="AYJ190" s="72"/>
      <c r="AYK190" s="72"/>
      <c r="AYL190" s="72"/>
      <c r="AYM190" s="72"/>
      <c r="AYN190" s="72"/>
      <c r="AYO190" s="72"/>
      <c r="AYP190" s="72"/>
      <c r="AYQ190" s="72"/>
      <c r="AYR190" s="72"/>
      <c r="AYS190" s="71"/>
      <c r="AYT190" s="71"/>
      <c r="AYU190" s="71"/>
      <c r="AYV190" s="71"/>
      <c r="AYW190" s="71"/>
      <c r="AYX190" s="71"/>
      <c r="AYY190" s="71"/>
      <c r="AYZ190" s="72"/>
      <c r="AZA190" s="72"/>
      <c r="AZB190" s="72"/>
      <c r="AZC190" s="72"/>
      <c r="AZD190" s="72"/>
      <c r="AZE190" s="72"/>
      <c r="AZF190" s="72"/>
      <c r="AZG190" s="72"/>
      <c r="AZH190" s="72"/>
      <c r="AZI190" s="71"/>
      <c r="AZJ190" s="71"/>
      <c r="AZK190" s="71"/>
      <c r="AZL190" s="71"/>
      <c r="AZM190" s="71"/>
      <c r="AZN190" s="71"/>
      <c r="AZO190" s="71"/>
      <c r="AZP190" s="72"/>
      <c r="AZQ190" s="72"/>
      <c r="AZR190" s="72"/>
      <c r="AZS190" s="72"/>
      <c r="AZT190" s="72"/>
      <c r="AZU190" s="72"/>
      <c r="AZV190" s="72"/>
      <c r="AZW190" s="72"/>
      <c r="AZX190" s="72"/>
      <c r="AZY190" s="71"/>
      <c r="AZZ190" s="71"/>
      <c r="BAA190" s="71"/>
      <c r="BAB190" s="71"/>
      <c r="BAC190" s="71"/>
      <c r="BAD190" s="71"/>
      <c r="BAE190" s="71"/>
      <c r="BAF190" s="72"/>
      <c r="BAG190" s="72"/>
      <c r="BAH190" s="72"/>
      <c r="BAI190" s="72"/>
      <c r="BAJ190" s="72"/>
      <c r="BAK190" s="72"/>
      <c r="BAL190" s="72"/>
      <c r="BAM190" s="72"/>
      <c r="BAN190" s="72"/>
      <c r="BAO190" s="71"/>
      <c r="BAP190" s="71"/>
      <c r="BAQ190" s="71"/>
      <c r="BAR190" s="71"/>
      <c r="BAS190" s="71"/>
      <c r="BAT190" s="71"/>
      <c r="BAU190" s="71"/>
      <c r="BAV190" s="72"/>
      <c r="BAW190" s="72"/>
      <c r="BAX190" s="72"/>
      <c r="BAY190" s="72"/>
      <c r="BAZ190" s="72"/>
      <c r="BBA190" s="72"/>
      <c r="BBB190" s="72"/>
      <c r="BBC190" s="72"/>
      <c r="BBD190" s="72"/>
      <c r="BBE190" s="71"/>
      <c r="BBF190" s="71"/>
      <c r="BBG190" s="71"/>
      <c r="BBH190" s="71"/>
      <c r="BBI190" s="71"/>
      <c r="BBJ190" s="71"/>
      <c r="BBK190" s="71"/>
      <c r="BBL190" s="72"/>
      <c r="BBM190" s="72"/>
      <c r="BBN190" s="72"/>
      <c r="BBO190" s="72"/>
      <c r="BBP190" s="72"/>
      <c r="BBQ190" s="72"/>
      <c r="BBR190" s="72"/>
      <c r="BBS190" s="72"/>
      <c r="BBT190" s="72"/>
      <c r="BBU190" s="71"/>
      <c r="BBV190" s="71"/>
      <c r="BBW190" s="71"/>
      <c r="BBX190" s="71"/>
      <c r="BBY190" s="71"/>
      <c r="BBZ190" s="71"/>
      <c r="BCA190" s="71"/>
      <c r="BCB190" s="72"/>
      <c r="BCC190" s="72"/>
      <c r="BCD190" s="72"/>
      <c r="BCE190" s="72"/>
      <c r="BCF190" s="72"/>
      <c r="BCG190" s="72"/>
      <c r="BCH190" s="72"/>
      <c r="BCI190" s="72"/>
      <c r="BCJ190" s="72"/>
      <c r="BCK190" s="71"/>
      <c r="BCL190" s="71"/>
      <c r="BCM190" s="71"/>
      <c r="BCN190" s="71"/>
      <c r="BCO190" s="71"/>
      <c r="BCP190" s="71"/>
      <c r="BCQ190" s="71"/>
      <c r="BCR190" s="72"/>
      <c r="BCS190" s="72"/>
      <c r="BCT190" s="72"/>
      <c r="BCU190" s="72"/>
      <c r="BCV190" s="72"/>
      <c r="BCW190" s="72"/>
      <c r="BCX190" s="72"/>
      <c r="BCY190" s="72"/>
      <c r="BCZ190" s="72"/>
      <c r="BDA190" s="71"/>
      <c r="BDB190" s="71"/>
      <c r="BDC190" s="71"/>
      <c r="BDD190" s="71"/>
      <c r="BDE190" s="71"/>
      <c r="BDF190" s="71"/>
      <c r="BDG190" s="71"/>
      <c r="BDH190" s="72"/>
      <c r="BDI190" s="72"/>
      <c r="BDJ190" s="72"/>
      <c r="BDK190" s="72"/>
      <c r="BDL190" s="72"/>
      <c r="BDM190" s="72"/>
      <c r="BDN190" s="72"/>
      <c r="BDO190" s="72"/>
      <c r="BDP190" s="72"/>
      <c r="BDQ190" s="71"/>
      <c r="BDR190" s="71"/>
      <c r="BDS190" s="71"/>
      <c r="BDT190" s="71"/>
      <c r="BDU190" s="71"/>
      <c r="BDV190" s="71"/>
      <c r="BDW190" s="71"/>
      <c r="BDX190" s="72"/>
      <c r="BDY190" s="72"/>
      <c r="BDZ190" s="72"/>
      <c r="BEA190" s="72"/>
      <c r="BEB190" s="72"/>
      <c r="BEC190" s="72"/>
      <c r="BED190" s="72"/>
      <c r="BEE190" s="72"/>
      <c r="BEF190" s="72"/>
      <c r="BEG190" s="71"/>
      <c r="BEH190" s="71"/>
      <c r="BEI190" s="71"/>
      <c r="BEJ190" s="71"/>
      <c r="BEK190" s="71"/>
      <c r="BEL190" s="71"/>
      <c r="BEM190" s="71"/>
      <c r="BEN190" s="72"/>
      <c r="BEO190" s="72"/>
      <c r="BEP190" s="72"/>
      <c r="BEQ190" s="72"/>
      <c r="BER190" s="72"/>
      <c r="BES190" s="72"/>
      <c r="BET190" s="72"/>
      <c r="BEU190" s="72"/>
      <c r="BEV190" s="72"/>
      <c r="BEW190" s="71"/>
      <c r="BEX190" s="71"/>
      <c r="BEY190" s="71"/>
      <c r="BEZ190" s="71"/>
      <c r="BFA190" s="71"/>
      <c r="BFB190" s="71"/>
      <c r="BFC190" s="71"/>
      <c r="BFD190" s="72"/>
      <c r="BFE190" s="72"/>
      <c r="BFF190" s="72"/>
      <c r="BFG190" s="72"/>
      <c r="BFH190" s="72"/>
      <c r="BFI190" s="72"/>
      <c r="BFJ190" s="72"/>
      <c r="BFK190" s="72"/>
      <c r="BFL190" s="72"/>
      <c r="BFM190" s="71"/>
      <c r="BFN190" s="71"/>
      <c r="BFO190" s="71"/>
      <c r="BFP190" s="71"/>
      <c r="BFQ190" s="71"/>
      <c r="BFR190" s="71"/>
      <c r="BFS190" s="71"/>
      <c r="BFT190" s="72"/>
      <c r="BFU190" s="72"/>
      <c r="BFV190" s="72"/>
      <c r="BFW190" s="72"/>
      <c r="BFX190" s="72"/>
      <c r="BFY190" s="72"/>
      <c r="BFZ190" s="72"/>
      <c r="BGA190" s="72"/>
      <c r="BGB190" s="72"/>
      <c r="BGC190" s="71"/>
      <c r="BGD190" s="71"/>
      <c r="BGE190" s="71"/>
      <c r="BGF190" s="71"/>
      <c r="BGG190" s="71"/>
      <c r="BGH190" s="71"/>
      <c r="BGI190" s="71"/>
      <c r="BGJ190" s="72"/>
      <c r="BGK190" s="72"/>
      <c r="BGL190" s="72"/>
      <c r="BGM190" s="72"/>
      <c r="BGN190" s="72"/>
      <c r="BGO190" s="72"/>
      <c r="BGP190" s="72"/>
      <c r="BGQ190" s="72"/>
      <c r="BGR190" s="72"/>
      <c r="BGS190" s="71"/>
      <c r="BGT190" s="71"/>
      <c r="BGU190" s="71"/>
      <c r="BGV190" s="71"/>
      <c r="BGW190" s="71"/>
      <c r="BGX190" s="71"/>
      <c r="BGY190" s="71"/>
      <c r="BGZ190" s="72"/>
      <c r="BHA190" s="72"/>
      <c r="BHB190" s="72"/>
      <c r="BHC190" s="72"/>
      <c r="BHD190" s="72"/>
      <c r="BHE190" s="72"/>
      <c r="BHF190" s="72"/>
      <c r="BHG190" s="72"/>
      <c r="BHH190" s="72"/>
      <c r="BHI190" s="71"/>
      <c r="BHJ190" s="71"/>
      <c r="BHK190" s="71"/>
      <c r="BHL190" s="71"/>
      <c r="BHM190" s="71"/>
      <c r="BHN190" s="71"/>
      <c r="BHO190" s="71"/>
      <c r="BHP190" s="72"/>
      <c r="BHQ190" s="72"/>
      <c r="BHR190" s="72"/>
      <c r="BHS190" s="72"/>
      <c r="BHT190" s="72"/>
      <c r="BHU190" s="72"/>
      <c r="BHV190" s="72"/>
      <c r="BHW190" s="72"/>
      <c r="BHX190" s="72"/>
      <c r="BHY190" s="71"/>
      <c r="BHZ190" s="71"/>
      <c r="BIA190" s="71"/>
      <c r="BIB190" s="71"/>
      <c r="BIC190" s="71"/>
      <c r="BID190" s="71"/>
      <c r="BIE190" s="71"/>
      <c r="BIF190" s="72"/>
      <c r="BIG190" s="72"/>
      <c r="BIH190" s="72"/>
      <c r="BII190" s="72"/>
      <c r="BIJ190" s="72"/>
      <c r="BIK190" s="72"/>
      <c r="BIL190" s="72"/>
      <c r="BIM190" s="72"/>
      <c r="BIN190" s="72"/>
      <c r="BIO190" s="71"/>
      <c r="BIP190" s="71"/>
      <c r="BIQ190" s="71"/>
      <c r="BIR190" s="71"/>
      <c r="BIS190" s="71"/>
      <c r="BIT190" s="71"/>
      <c r="BIU190" s="71"/>
      <c r="BIV190" s="72"/>
      <c r="BIW190" s="72"/>
      <c r="BIX190" s="72"/>
      <c r="BIY190" s="72"/>
      <c r="BIZ190" s="72"/>
      <c r="BJA190" s="72"/>
      <c r="BJB190" s="72"/>
      <c r="BJC190" s="72"/>
      <c r="BJD190" s="72"/>
      <c r="BJE190" s="71"/>
      <c r="BJF190" s="71"/>
      <c r="BJG190" s="71"/>
      <c r="BJH190" s="71"/>
      <c r="BJI190" s="71"/>
      <c r="BJJ190" s="71"/>
      <c r="BJK190" s="71"/>
      <c r="BJL190" s="72"/>
      <c r="BJM190" s="72"/>
      <c r="BJN190" s="72"/>
      <c r="BJO190" s="72"/>
      <c r="BJP190" s="72"/>
      <c r="BJQ190" s="72"/>
      <c r="BJR190" s="72"/>
      <c r="BJS190" s="72"/>
      <c r="BJT190" s="72"/>
      <c r="BJU190" s="71"/>
      <c r="BJV190" s="71"/>
      <c r="BJW190" s="71"/>
      <c r="BJX190" s="71"/>
      <c r="BJY190" s="71"/>
      <c r="BJZ190" s="71"/>
      <c r="BKA190" s="71"/>
      <c r="BKB190" s="72"/>
      <c r="BKC190" s="72"/>
      <c r="BKD190" s="72"/>
      <c r="BKE190" s="72"/>
      <c r="BKF190" s="72"/>
      <c r="BKG190" s="72"/>
      <c r="BKH190" s="72"/>
      <c r="BKI190" s="72"/>
      <c r="BKJ190" s="72"/>
      <c r="BKK190" s="71"/>
      <c r="BKL190" s="71"/>
      <c r="BKM190" s="71"/>
      <c r="BKN190" s="71"/>
      <c r="BKO190" s="71"/>
      <c r="BKP190" s="71"/>
      <c r="BKQ190" s="71"/>
      <c r="BKR190" s="72"/>
      <c r="BKS190" s="72"/>
      <c r="BKT190" s="72"/>
      <c r="BKU190" s="72"/>
      <c r="BKV190" s="72"/>
      <c r="BKW190" s="72"/>
      <c r="BKX190" s="72"/>
      <c r="BKY190" s="72"/>
      <c r="BKZ190" s="72"/>
      <c r="BLA190" s="71"/>
      <c r="BLB190" s="71"/>
      <c r="BLC190" s="71"/>
      <c r="BLD190" s="71"/>
      <c r="BLE190" s="71"/>
      <c r="BLF190" s="71"/>
      <c r="BLG190" s="71"/>
      <c r="BLH190" s="72"/>
      <c r="BLI190" s="72"/>
      <c r="BLJ190" s="72"/>
      <c r="BLK190" s="72"/>
      <c r="BLL190" s="72"/>
      <c r="BLM190" s="72"/>
      <c r="BLN190" s="72"/>
      <c r="BLO190" s="72"/>
      <c r="BLP190" s="72"/>
      <c r="BLQ190" s="71"/>
      <c r="BLR190" s="71"/>
      <c r="BLS190" s="71"/>
      <c r="BLT190" s="71"/>
      <c r="BLU190" s="71"/>
      <c r="BLV190" s="71"/>
      <c r="BLW190" s="71"/>
      <c r="BLX190" s="72"/>
      <c r="BLY190" s="72"/>
      <c r="BLZ190" s="72"/>
      <c r="BMA190" s="72"/>
      <c r="BMB190" s="72"/>
      <c r="BMC190" s="72"/>
      <c r="BMD190" s="72"/>
      <c r="BME190" s="72"/>
      <c r="BMF190" s="72"/>
      <c r="BMG190" s="71"/>
      <c r="BMH190" s="71"/>
      <c r="BMI190" s="71"/>
      <c r="BMJ190" s="71"/>
      <c r="BMK190" s="71"/>
      <c r="BML190" s="71"/>
      <c r="BMM190" s="71"/>
      <c r="BMN190" s="72"/>
      <c r="BMO190" s="72"/>
      <c r="BMP190" s="72"/>
      <c r="BMQ190" s="72"/>
      <c r="BMR190" s="72"/>
      <c r="BMS190" s="72"/>
      <c r="BMT190" s="72"/>
      <c r="BMU190" s="72"/>
      <c r="BMV190" s="72"/>
      <c r="BMW190" s="71"/>
      <c r="BMX190" s="71"/>
      <c r="BMY190" s="71"/>
      <c r="BMZ190" s="71"/>
      <c r="BNA190" s="71"/>
      <c r="BNB190" s="71"/>
      <c r="BNC190" s="71"/>
      <c r="BND190" s="72"/>
      <c r="BNE190" s="72"/>
      <c r="BNF190" s="72"/>
      <c r="BNG190" s="72"/>
      <c r="BNH190" s="72"/>
      <c r="BNI190" s="72"/>
      <c r="BNJ190" s="72"/>
      <c r="BNK190" s="72"/>
      <c r="BNL190" s="72"/>
      <c r="BNM190" s="71"/>
      <c r="BNN190" s="71"/>
      <c r="BNO190" s="71"/>
      <c r="BNP190" s="71"/>
      <c r="BNQ190" s="71"/>
      <c r="BNR190" s="71"/>
      <c r="BNS190" s="71"/>
      <c r="BNT190" s="72"/>
      <c r="BNU190" s="72"/>
      <c r="BNV190" s="72"/>
      <c r="BNW190" s="72"/>
      <c r="BNX190" s="72"/>
      <c r="BNY190" s="72"/>
      <c r="BNZ190" s="72"/>
      <c r="BOA190" s="72"/>
      <c r="BOB190" s="72"/>
      <c r="BOC190" s="71"/>
      <c r="BOD190" s="71"/>
      <c r="BOE190" s="71"/>
      <c r="BOF190" s="71"/>
      <c r="BOG190" s="71"/>
      <c r="BOH190" s="71"/>
      <c r="BOI190" s="71"/>
      <c r="BOJ190" s="72"/>
      <c r="BOK190" s="72"/>
      <c r="BOL190" s="72"/>
      <c r="BOM190" s="72"/>
      <c r="BON190" s="72"/>
      <c r="BOO190" s="72"/>
      <c r="BOP190" s="72"/>
      <c r="BOQ190" s="72"/>
      <c r="BOR190" s="72"/>
      <c r="BOS190" s="71"/>
      <c r="BOT190" s="71"/>
      <c r="BOU190" s="71"/>
      <c r="BOV190" s="71"/>
      <c r="BOW190" s="71"/>
      <c r="BOX190" s="71"/>
      <c r="BOY190" s="71"/>
      <c r="BOZ190" s="72"/>
      <c r="BPA190" s="72"/>
      <c r="BPB190" s="72"/>
      <c r="BPC190" s="72"/>
      <c r="BPD190" s="72"/>
      <c r="BPE190" s="72"/>
      <c r="BPF190" s="72"/>
      <c r="BPG190" s="72"/>
      <c r="BPH190" s="72"/>
      <c r="BPI190" s="71"/>
      <c r="BPJ190" s="71"/>
      <c r="BPK190" s="71"/>
      <c r="BPL190" s="71"/>
      <c r="BPM190" s="71"/>
      <c r="BPN190" s="71"/>
      <c r="BPO190" s="71"/>
      <c r="BPP190" s="72"/>
      <c r="BPQ190" s="72"/>
      <c r="BPR190" s="72"/>
      <c r="BPS190" s="72"/>
      <c r="BPT190" s="72"/>
      <c r="BPU190" s="72"/>
      <c r="BPV190" s="72"/>
      <c r="BPW190" s="72"/>
      <c r="BPX190" s="72"/>
      <c r="BPY190" s="71"/>
      <c r="BPZ190" s="71"/>
      <c r="BQA190" s="71"/>
      <c r="BQB190" s="71"/>
      <c r="BQC190" s="71"/>
      <c r="BQD190" s="71"/>
      <c r="BQE190" s="71"/>
      <c r="BQF190" s="72"/>
      <c r="BQG190" s="72"/>
      <c r="BQH190" s="72"/>
      <c r="BQI190" s="72"/>
      <c r="BQJ190" s="72"/>
      <c r="BQK190" s="72"/>
      <c r="BQL190" s="72"/>
      <c r="BQM190" s="72"/>
      <c r="BQN190" s="72"/>
      <c r="BQO190" s="71"/>
      <c r="BQP190" s="71"/>
      <c r="BQQ190" s="71"/>
      <c r="BQR190" s="71"/>
      <c r="BQS190" s="71"/>
      <c r="BQT190" s="71"/>
      <c r="BQU190" s="71"/>
      <c r="BQV190" s="72"/>
      <c r="BQW190" s="72"/>
      <c r="BQX190" s="72"/>
      <c r="BQY190" s="72"/>
      <c r="BQZ190" s="72"/>
      <c r="BRA190" s="72"/>
      <c r="BRB190" s="72"/>
      <c r="BRC190" s="72"/>
      <c r="BRD190" s="72"/>
      <c r="BRE190" s="71"/>
      <c r="BRF190" s="71"/>
      <c r="BRG190" s="71"/>
      <c r="BRH190" s="71"/>
      <c r="BRI190" s="71"/>
      <c r="BRJ190" s="71"/>
      <c r="BRK190" s="71"/>
      <c r="BRL190" s="72"/>
      <c r="BRM190" s="72"/>
      <c r="BRN190" s="72"/>
      <c r="BRO190" s="72"/>
      <c r="BRP190" s="72"/>
      <c r="BRQ190" s="72"/>
      <c r="BRR190" s="72"/>
      <c r="BRS190" s="72"/>
      <c r="BRT190" s="72"/>
      <c r="BRU190" s="71"/>
      <c r="BRV190" s="71"/>
      <c r="BRW190" s="71"/>
      <c r="BRX190" s="71"/>
      <c r="BRY190" s="71"/>
      <c r="BRZ190" s="71"/>
      <c r="BSA190" s="71"/>
      <c r="BSB190" s="72"/>
      <c r="BSC190" s="72"/>
      <c r="BSD190" s="72"/>
      <c r="BSE190" s="72"/>
      <c r="BSF190" s="72"/>
      <c r="BSG190" s="72"/>
      <c r="BSH190" s="72"/>
      <c r="BSI190" s="72"/>
      <c r="BSJ190" s="72"/>
      <c r="BSK190" s="71"/>
      <c r="BSL190" s="71"/>
      <c r="BSM190" s="71"/>
      <c r="BSN190" s="71"/>
      <c r="BSO190" s="71"/>
      <c r="BSP190" s="71"/>
      <c r="BSQ190" s="71"/>
      <c r="BSR190" s="72"/>
      <c r="BSS190" s="72"/>
      <c r="BST190" s="72"/>
      <c r="BSU190" s="72"/>
      <c r="BSV190" s="72"/>
      <c r="BSW190" s="72"/>
      <c r="BSX190" s="72"/>
      <c r="BSY190" s="72"/>
      <c r="BSZ190" s="72"/>
      <c r="BTA190" s="71"/>
      <c r="BTB190" s="71"/>
      <c r="BTC190" s="71"/>
      <c r="BTD190" s="71"/>
      <c r="BTE190" s="71"/>
      <c r="BTF190" s="71"/>
      <c r="BTG190" s="71"/>
      <c r="BTH190" s="72"/>
      <c r="BTI190" s="72"/>
      <c r="BTJ190" s="72"/>
      <c r="BTK190" s="72"/>
      <c r="BTL190" s="72"/>
      <c r="BTM190" s="72"/>
      <c r="BTN190" s="72"/>
      <c r="BTO190" s="72"/>
      <c r="BTP190" s="72"/>
      <c r="BTQ190" s="71"/>
      <c r="BTR190" s="71"/>
      <c r="BTS190" s="71"/>
      <c r="BTT190" s="71"/>
      <c r="BTU190" s="71"/>
      <c r="BTV190" s="71"/>
      <c r="BTW190" s="71"/>
      <c r="BTX190" s="72"/>
      <c r="BTY190" s="72"/>
      <c r="BTZ190" s="72"/>
      <c r="BUA190" s="72"/>
      <c r="BUB190" s="72"/>
      <c r="BUC190" s="72"/>
      <c r="BUD190" s="72"/>
      <c r="BUE190" s="72"/>
      <c r="BUF190" s="72"/>
      <c r="BUG190" s="71"/>
      <c r="BUH190" s="71"/>
      <c r="BUI190" s="71"/>
      <c r="BUJ190" s="71"/>
      <c r="BUK190" s="71"/>
      <c r="BUL190" s="71"/>
      <c r="BUM190" s="71"/>
      <c r="BUN190" s="72"/>
      <c r="BUO190" s="72"/>
      <c r="BUP190" s="72"/>
      <c r="BUQ190" s="72"/>
      <c r="BUR190" s="72"/>
      <c r="BUS190" s="72"/>
      <c r="BUT190" s="72"/>
      <c r="BUU190" s="72"/>
      <c r="BUV190" s="72"/>
      <c r="BUW190" s="71"/>
      <c r="BUX190" s="71"/>
      <c r="BUY190" s="71"/>
      <c r="BUZ190" s="71"/>
      <c r="BVA190" s="71"/>
      <c r="BVB190" s="71"/>
      <c r="BVC190" s="71"/>
      <c r="BVD190" s="72"/>
      <c r="BVE190" s="72"/>
      <c r="BVF190" s="72"/>
      <c r="BVG190" s="72"/>
      <c r="BVH190" s="72"/>
      <c r="BVI190" s="72"/>
      <c r="BVJ190" s="72"/>
      <c r="BVK190" s="72"/>
      <c r="BVL190" s="72"/>
      <c r="BVM190" s="71"/>
      <c r="BVN190" s="71"/>
      <c r="BVO190" s="71"/>
      <c r="BVP190" s="71"/>
      <c r="BVQ190" s="71"/>
      <c r="BVR190" s="71"/>
      <c r="BVS190" s="71"/>
      <c r="BVT190" s="72"/>
      <c r="BVU190" s="72"/>
      <c r="BVV190" s="72"/>
      <c r="BVW190" s="72"/>
      <c r="BVX190" s="72"/>
      <c r="BVY190" s="72"/>
      <c r="BVZ190" s="72"/>
      <c r="BWA190" s="72"/>
      <c r="BWB190" s="72"/>
      <c r="BWC190" s="71"/>
      <c r="BWD190" s="71"/>
      <c r="BWE190" s="71"/>
      <c r="BWF190" s="71"/>
      <c r="BWG190" s="71"/>
      <c r="BWH190" s="71"/>
      <c r="BWI190" s="71"/>
      <c r="BWJ190" s="72"/>
      <c r="BWK190" s="72"/>
      <c r="BWL190" s="72"/>
      <c r="BWM190" s="72"/>
      <c r="BWN190" s="72"/>
      <c r="BWO190" s="72"/>
      <c r="BWP190" s="72"/>
      <c r="BWQ190" s="72"/>
      <c r="BWR190" s="72"/>
      <c r="BWS190" s="71"/>
      <c r="BWT190" s="71"/>
      <c r="BWU190" s="71"/>
      <c r="BWV190" s="71"/>
      <c r="BWW190" s="71"/>
      <c r="BWX190" s="71"/>
      <c r="BWY190" s="71"/>
      <c r="BWZ190" s="72"/>
      <c r="BXA190" s="72"/>
      <c r="BXB190" s="72"/>
      <c r="BXC190" s="72"/>
      <c r="BXD190" s="72"/>
      <c r="BXE190" s="72"/>
      <c r="BXF190" s="72"/>
      <c r="BXG190" s="72"/>
      <c r="BXH190" s="72"/>
      <c r="BXI190" s="71"/>
      <c r="BXJ190" s="71"/>
      <c r="BXK190" s="71"/>
      <c r="BXL190" s="71"/>
      <c r="BXM190" s="71"/>
      <c r="BXN190" s="71"/>
      <c r="BXO190" s="71"/>
      <c r="BXP190" s="72"/>
      <c r="BXQ190" s="72"/>
      <c r="BXR190" s="72"/>
      <c r="BXS190" s="72"/>
      <c r="BXT190" s="72"/>
      <c r="BXU190" s="72"/>
      <c r="BXV190" s="72"/>
      <c r="BXW190" s="72"/>
      <c r="BXX190" s="72"/>
      <c r="BXY190" s="71"/>
      <c r="BXZ190" s="71"/>
      <c r="BYA190" s="71"/>
      <c r="BYB190" s="71"/>
      <c r="BYC190" s="71"/>
      <c r="BYD190" s="71"/>
      <c r="BYE190" s="71"/>
      <c r="BYF190" s="72"/>
      <c r="BYG190" s="72"/>
      <c r="BYH190" s="72"/>
      <c r="BYI190" s="72"/>
      <c r="BYJ190" s="72"/>
      <c r="BYK190" s="72"/>
      <c r="BYL190" s="72"/>
      <c r="BYM190" s="72"/>
      <c r="BYN190" s="72"/>
      <c r="BYO190" s="71"/>
      <c r="BYP190" s="71"/>
      <c r="BYQ190" s="71"/>
      <c r="BYR190" s="71"/>
      <c r="BYS190" s="71"/>
      <c r="BYT190" s="71"/>
      <c r="BYU190" s="71"/>
      <c r="BYV190" s="72"/>
      <c r="BYW190" s="72"/>
      <c r="BYX190" s="72"/>
      <c r="BYY190" s="72"/>
      <c r="BYZ190" s="72"/>
      <c r="BZA190" s="72"/>
      <c r="BZB190" s="72"/>
      <c r="BZC190" s="72"/>
      <c r="BZD190" s="72"/>
      <c r="BZE190" s="71"/>
      <c r="BZF190" s="71"/>
      <c r="BZG190" s="71"/>
      <c r="BZH190" s="71"/>
      <c r="BZI190" s="71"/>
      <c r="BZJ190" s="71"/>
      <c r="BZK190" s="71"/>
      <c r="BZL190" s="72"/>
      <c r="BZM190" s="72"/>
      <c r="BZN190" s="72"/>
      <c r="BZO190" s="72"/>
      <c r="BZP190" s="72"/>
      <c r="BZQ190" s="72"/>
      <c r="BZR190" s="72"/>
      <c r="BZS190" s="72"/>
      <c r="BZT190" s="72"/>
      <c r="BZU190" s="71"/>
      <c r="BZV190" s="71"/>
      <c r="BZW190" s="71"/>
      <c r="BZX190" s="71"/>
      <c r="BZY190" s="71"/>
      <c r="BZZ190" s="71"/>
      <c r="CAA190" s="71"/>
      <c r="CAB190" s="72"/>
      <c r="CAC190" s="72"/>
      <c r="CAD190" s="72"/>
      <c r="CAE190" s="72"/>
      <c r="CAF190" s="72"/>
      <c r="CAG190" s="72"/>
      <c r="CAH190" s="72"/>
      <c r="CAI190" s="72"/>
      <c r="CAJ190" s="72"/>
      <c r="CAK190" s="71"/>
      <c r="CAL190" s="71"/>
      <c r="CAM190" s="71"/>
      <c r="CAN190" s="71"/>
      <c r="CAO190" s="71"/>
      <c r="CAP190" s="71"/>
      <c r="CAQ190" s="71"/>
      <c r="CAR190" s="72"/>
      <c r="CAS190" s="72"/>
      <c r="CAT190" s="72"/>
      <c r="CAU190" s="72"/>
      <c r="CAV190" s="72"/>
      <c r="CAW190" s="72"/>
      <c r="CAX190" s="72"/>
      <c r="CAY190" s="72"/>
      <c r="CAZ190" s="72"/>
      <c r="CBA190" s="71"/>
      <c r="CBB190" s="71"/>
      <c r="CBC190" s="71"/>
      <c r="CBD190" s="71"/>
      <c r="CBE190" s="71"/>
      <c r="CBF190" s="71"/>
      <c r="CBG190" s="71"/>
      <c r="CBH190" s="72"/>
      <c r="CBI190" s="72"/>
      <c r="CBJ190" s="72"/>
      <c r="CBK190" s="72"/>
      <c r="CBL190" s="72"/>
      <c r="CBM190" s="72"/>
      <c r="CBN190" s="72"/>
      <c r="CBO190" s="72"/>
      <c r="CBP190" s="72"/>
      <c r="CBQ190" s="71"/>
      <c r="CBR190" s="71"/>
      <c r="CBS190" s="71"/>
      <c r="CBT190" s="71"/>
      <c r="CBU190" s="71"/>
      <c r="CBV190" s="71"/>
      <c r="CBW190" s="71"/>
      <c r="CBX190" s="72"/>
      <c r="CBY190" s="72"/>
      <c r="CBZ190" s="72"/>
      <c r="CCA190" s="72"/>
      <c r="CCB190" s="72"/>
      <c r="CCC190" s="72"/>
      <c r="CCD190" s="72"/>
      <c r="CCE190" s="72"/>
      <c r="CCF190" s="72"/>
      <c r="CCG190" s="71"/>
      <c r="CCH190" s="71"/>
      <c r="CCI190" s="71"/>
      <c r="CCJ190" s="71"/>
      <c r="CCK190" s="71"/>
      <c r="CCL190" s="71"/>
      <c r="CCM190" s="71"/>
      <c r="CCN190" s="72"/>
      <c r="CCO190" s="72"/>
      <c r="CCP190" s="72"/>
      <c r="CCQ190" s="72"/>
      <c r="CCR190" s="72"/>
      <c r="CCS190" s="72"/>
      <c r="CCT190" s="72"/>
      <c r="CCU190" s="72"/>
      <c r="CCV190" s="72"/>
      <c r="CCW190" s="71"/>
      <c r="CCX190" s="71"/>
      <c r="CCY190" s="71"/>
      <c r="CCZ190" s="71"/>
      <c r="CDA190" s="71"/>
      <c r="CDB190" s="71"/>
      <c r="CDC190" s="71"/>
      <c r="CDD190" s="72"/>
      <c r="CDE190" s="72"/>
      <c r="CDF190" s="72"/>
      <c r="CDG190" s="72"/>
      <c r="CDH190" s="72"/>
      <c r="CDI190" s="72"/>
      <c r="CDJ190" s="72"/>
      <c r="CDK190" s="72"/>
      <c r="CDL190" s="72"/>
      <c r="CDM190" s="71"/>
      <c r="CDN190" s="71"/>
      <c r="CDO190" s="71"/>
      <c r="CDP190" s="71"/>
      <c r="CDQ190" s="71"/>
      <c r="CDR190" s="71"/>
      <c r="CDS190" s="71"/>
      <c r="CDT190" s="72"/>
      <c r="CDU190" s="72"/>
      <c r="CDV190" s="72"/>
      <c r="CDW190" s="72"/>
      <c r="CDX190" s="72"/>
      <c r="CDY190" s="72"/>
      <c r="CDZ190" s="72"/>
      <c r="CEA190" s="72"/>
      <c r="CEB190" s="72"/>
      <c r="CEC190" s="71"/>
      <c r="CED190" s="71"/>
      <c r="CEE190" s="71"/>
      <c r="CEF190" s="71"/>
      <c r="CEG190" s="71"/>
      <c r="CEH190" s="71"/>
      <c r="CEI190" s="71"/>
      <c r="CEJ190" s="72"/>
      <c r="CEK190" s="72"/>
      <c r="CEL190" s="72"/>
      <c r="CEM190" s="72"/>
      <c r="CEN190" s="72"/>
      <c r="CEO190" s="72"/>
      <c r="CEP190" s="72"/>
      <c r="CEQ190" s="72"/>
      <c r="CER190" s="72"/>
      <c r="CES190" s="71"/>
      <c r="CET190" s="71"/>
      <c r="CEU190" s="71"/>
      <c r="CEV190" s="71"/>
      <c r="CEW190" s="71"/>
      <c r="CEX190" s="71"/>
      <c r="CEY190" s="71"/>
      <c r="CEZ190" s="72"/>
      <c r="CFA190" s="72"/>
      <c r="CFB190" s="72"/>
      <c r="CFC190" s="72"/>
      <c r="CFD190" s="72"/>
      <c r="CFE190" s="72"/>
      <c r="CFF190" s="72"/>
      <c r="CFG190" s="72"/>
      <c r="CFH190" s="72"/>
      <c r="CFI190" s="71"/>
      <c r="CFJ190" s="71"/>
      <c r="CFK190" s="71"/>
      <c r="CFL190" s="71"/>
      <c r="CFM190" s="71"/>
      <c r="CFN190" s="71"/>
      <c r="CFO190" s="71"/>
      <c r="CFP190" s="72"/>
      <c r="CFQ190" s="72"/>
      <c r="CFR190" s="72"/>
      <c r="CFS190" s="72"/>
      <c r="CFT190" s="72"/>
      <c r="CFU190" s="72"/>
      <c r="CFV190" s="72"/>
      <c r="CFW190" s="72"/>
      <c r="CFX190" s="72"/>
      <c r="CFY190" s="71"/>
      <c r="CFZ190" s="71"/>
      <c r="CGA190" s="71"/>
      <c r="CGB190" s="71"/>
      <c r="CGC190" s="71"/>
      <c r="CGD190" s="71"/>
      <c r="CGE190" s="71"/>
      <c r="CGF190" s="72"/>
      <c r="CGG190" s="72"/>
      <c r="CGH190" s="72"/>
      <c r="CGI190" s="72"/>
      <c r="CGJ190" s="72"/>
      <c r="CGK190" s="72"/>
      <c r="CGL190" s="72"/>
      <c r="CGM190" s="72"/>
      <c r="CGN190" s="72"/>
      <c r="CGO190" s="71"/>
      <c r="CGP190" s="71"/>
      <c r="CGQ190" s="71"/>
      <c r="CGR190" s="71"/>
      <c r="CGS190" s="71"/>
      <c r="CGT190" s="71"/>
      <c r="CGU190" s="71"/>
      <c r="CGV190" s="72"/>
      <c r="CGW190" s="72"/>
      <c r="CGX190" s="72"/>
      <c r="CGY190" s="72"/>
      <c r="CGZ190" s="72"/>
      <c r="CHA190" s="72"/>
      <c r="CHB190" s="72"/>
      <c r="CHC190" s="72"/>
      <c r="CHD190" s="72"/>
      <c r="CHE190" s="71"/>
      <c r="CHF190" s="71"/>
      <c r="CHG190" s="71"/>
      <c r="CHH190" s="71"/>
      <c r="CHI190" s="71"/>
      <c r="CHJ190" s="71"/>
      <c r="CHK190" s="71"/>
      <c r="CHL190" s="72"/>
      <c r="CHM190" s="72"/>
      <c r="CHN190" s="72"/>
      <c r="CHO190" s="72"/>
      <c r="CHP190" s="72"/>
      <c r="CHQ190" s="72"/>
      <c r="CHR190" s="72"/>
      <c r="CHS190" s="72"/>
      <c r="CHT190" s="72"/>
      <c r="CHU190" s="71"/>
      <c r="CHV190" s="71"/>
      <c r="CHW190" s="71"/>
      <c r="CHX190" s="71"/>
      <c r="CHY190" s="71"/>
      <c r="CHZ190" s="71"/>
      <c r="CIA190" s="71"/>
      <c r="CIB190" s="72"/>
      <c r="CIC190" s="72"/>
      <c r="CID190" s="72"/>
      <c r="CIE190" s="72"/>
      <c r="CIF190" s="72"/>
      <c r="CIG190" s="72"/>
      <c r="CIH190" s="72"/>
      <c r="CII190" s="72"/>
      <c r="CIJ190" s="72"/>
      <c r="CIK190" s="71"/>
      <c r="CIL190" s="71"/>
      <c r="CIM190" s="71"/>
      <c r="CIN190" s="71"/>
      <c r="CIO190" s="71"/>
      <c r="CIP190" s="71"/>
      <c r="CIQ190" s="71"/>
      <c r="CIR190" s="72"/>
      <c r="CIS190" s="72"/>
      <c r="CIT190" s="72"/>
      <c r="CIU190" s="72"/>
      <c r="CIV190" s="72"/>
      <c r="CIW190" s="72"/>
      <c r="CIX190" s="72"/>
      <c r="CIY190" s="72"/>
      <c r="CIZ190" s="72"/>
      <c r="CJA190" s="71"/>
      <c r="CJB190" s="71"/>
      <c r="CJC190" s="71"/>
      <c r="CJD190" s="71"/>
      <c r="CJE190" s="71"/>
      <c r="CJF190" s="71"/>
      <c r="CJG190" s="71"/>
      <c r="CJH190" s="72"/>
      <c r="CJI190" s="72"/>
      <c r="CJJ190" s="72"/>
      <c r="CJK190" s="72"/>
      <c r="CJL190" s="72"/>
      <c r="CJM190" s="72"/>
      <c r="CJN190" s="72"/>
      <c r="CJO190" s="72"/>
      <c r="CJP190" s="72"/>
      <c r="CJQ190" s="71"/>
      <c r="CJR190" s="71"/>
      <c r="CJS190" s="71"/>
      <c r="CJT190" s="71"/>
      <c r="CJU190" s="71"/>
      <c r="CJV190" s="71"/>
      <c r="CJW190" s="71"/>
      <c r="CJX190" s="72"/>
      <c r="CJY190" s="72"/>
      <c r="CJZ190" s="72"/>
      <c r="CKA190" s="72"/>
      <c r="CKB190" s="72"/>
      <c r="CKC190" s="72"/>
      <c r="CKD190" s="72"/>
      <c r="CKE190" s="72"/>
      <c r="CKF190" s="72"/>
      <c r="CKG190" s="71"/>
      <c r="CKH190" s="71"/>
      <c r="CKI190" s="71"/>
      <c r="CKJ190" s="71"/>
      <c r="CKK190" s="71"/>
      <c r="CKL190" s="71"/>
      <c r="CKM190" s="71"/>
      <c r="CKN190" s="72"/>
      <c r="CKO190" s="72"/>
      <c r="CKP190" s="72"/>
      <c r="CKQ190" s="72"/>
      <c r="CKR190" s="72"/>
      <c r="CKS190" s="72"/>
      <c r="CKT190" s="72"/>
      <c r="CKU190" s="72"/>
      <c r="CKV190" s="72"/>
      <c r="CKW190" s="71"/>
      <c r="CKX190" s="71"/>
      <c r="CKY190" s="71"/>
      <c r="CKZ190" s="71"/>
      <c r="CLA190" s="71"/>
      <c r="CLB190" s="71"/>
      <c r="CLC190" s="71"/>
      <c r="CLD190" s="72"/>
      <c r="CLE190" s="72"/>
      <c r="CLF190" s="72"/>
      <c r="CLG190" s="72"/>
      <c r="CLH190" s="72"/>
      <c r="CLI190" s="72"/>
      <c r="CLJ190" s="72"/>
      <c r="CLK190" s="72"/>
      <c r="CLL190" s="72"/>
      <c r="CLM190" s="71"/>
      <c r="CLN190" s="71"/>
      <c r="CLO190" s="71"/>
      <c r="CLP190" s="71"/>
      <c r="CLQ190" s="71"/>
      <c r="CLR190" s="71"/>
      <c r="CLS190" s="71"/>
      <c r="CLT190" s="72"/>
      <c r="CLU190" s="72"/>
      <c r="CLV190" s="72"/>
      <c r="CLW190" s="72"/>
      <c r="CLX190" s="72"/>
      <c r="CLY190" s="72"/>
      <c r="CLZ190" s="72"/>
      <c r="CMA190" s="72"/>
      <c r="CMB190" s="72"/>
      <c r="CMC190" s="71"/>
      <c r="CMD190" s="71"/>
      <c r="CME190" s="71"/>
      <c r="CMF190" s="71"/>
      <c r="CMG190" s="71"/>
      <c r="CMH190" s="71"/>
      <c r="CMI190" s="71"/>
      <c r="CMJ190" s="72"/>
      <c r="CMK190" s="72"/>
      <c r="CML190" s="72"/>
      <c r="CMM190" s="72"/>
      <c r="CMN190" s="72"/>
      <c r="CMO190" s="72"/>
      <c r="CMP190" s="72"/>
      <c r="CMQ190" s="72"/>
      <c r="CMR190" s="72"/>
      <c r="CMS190" s="71"/>
      <c r="CMT190" s="71"/>
      <c r="CMU190" s="71"/>
      <c r="CMV190" s="71"/>
      <c r="CMW190" s="71"/>
      <c r="CMX190" s="71"/>
      <c r="CMY190" s="71"/>
      <c r="CMZ190" s="72"/>
      <c r="CNA190" s="72"/>
      <c r="CNB190" s="72"/>
      <c r="CNC190" s="72"/>
      <c r="CND190" s="72"/>
      <c r="CNE190" s="72"/>
      <c r="CNF190" s="72"/>
      <c r="CNG190" s="72"/>
      <c r="CNH190" s="72"/>
      <c r="CNI190" s="71"/>
      <c r="CNJ190" s="71"/>
      <c r="CNK190" s="71"/>
      <c r="CNL190" s="71"/>
      <c r="CNM190" s="71"/>
      <c r="CNN190" s="71"/>
      <c r="CNO190" s="71"/>
      <c r="CNP190" s="72"/>
      <c r="CNQ190" s="72"/>
      <c r="CNR190" s="72"/>
      <c r="CNS190" s="72"/>
      <c r="CNT190" s="72"/>
      <c r="CNU190" s="72"/>
      <c r="CNV190" s="72"/>
      <c r="CNW190" s="72"/>
      <c r="CNX190" s="72"/>
      <c r="CNY190" s="71"/>
      <c r="CNZ190" s="71"/>
      <c r="COA190" s="71"/>
      <c r="COB190" s="71"/>
      <c r="COC190" s="71"/>
      <c r="COD190" s="71"/>
      <c r="COE190" s="71"/>
      <c r="COF190" s="72"/>
      <c r="COG190" s="72"/>
      <c r="COH190" s="72"/>
      <c r="COI190" s="72"/>
      <c r="COJ190" s="72"/>
      <c r="COK190" s="72"/>
      <c r="COL190" s="72"/>
      <c r="COM190" s="72"/>
      <c r="CON190" s="72"/>
      <c r="COO190" s="71"/>
      <c r="COP190" s="71"/>
      <c r="COQ190" s="71"/>
      <c r="COR190" s="71"/>
      <c r="COS190" s="71"/>
      <c r="COT190" s="71"/>
      <c r="COU190" s="71"/>
      <c r="COV190" s="72"/>
      <c r="COW190" s="72"/>
      <c r="COX190" s="72"/>
      <c r="COY190" s="72"/>
      <c r="COZ190" s="72"/>
      <c r="CPA190" s="72"/>
      <c r="CPB190" s="72"/>
      <c r="CPC190" s="72"/>
      <c r="CPD190" s="72"/>
      <c r="CPE190" s="71"/>
      <c r="CPF190" s="71"/>
      <c r="CPG190" s="71"/>
      <c r="CPH190" s="71"/>
      <c r="CPI190" s="71"/>
      <c r="CPJ190" s="71"/>
      <c r="CPK190" s="71"/>
      <c r="CPL190" s="72"/>
      <c r="CPM190" s="72"/>
      <c r="CPN190" s="72"/>
      <c r="CPO190" s="72"/>
      <c r="CPP190" s="72"/>
      <c r="CPQ190" s="72"/>
      <c r="CPR190" s="72"/>
      <c r="CPS190" s="72"/>
      <c r="CPT190" s="72"/>
      <c r="CPU190" s="71"/>
      <c r="CPV190" s="71"/>
      <c r="CPW190" s="71"/>
      <c r="CPX190" s="71"/>
      <c r="CPY190" s="71"/>
      <c r="CPZ190" s="71"/>
      <c r="CQA190" s="71"/>
      <c r="CQB190" s="72"/>
      <c r="CQC190" s="72"/>
      <c r="CQD190" s="72"/>
      <c r="CQE190" s="72"/>
      <c r="CQF190" s="72"/>
      <c r="CQG190" s="72"/>
      <c r="CQH190" s="72"/>
      <c r="CQI190" s="72"/>
      <c r="CQJ190" s="72"/>
      <c r="CQK190" s="71"/>
      <c r="CQL190" s="71"/>
      <c r="CQM190" s="71"/>
      <c r="CQN190" s="71"/>
      <c r="CQO190" s="71"/>
      <c r="CQP190" s="71"/>
      <c r="CQQ190" s="71"/>
      <c r="CQR190" s="72"/>
      <c r="CQS190" s="72"/>
      <c r="CQT190" s="72"/>
      <c r="CQU190" s="72"/>
      <c r="CQV190" s="72"/>
      <c r="CQW190" s="72"/>
      <c r="CQX190" s="72"/>
      <c r="CQY190" s="72"/>
      <c r="CQZ190" s="72"/>
      <c r="CRA190" s="71"/>
      <c r="CRB190" s="71"/>
      <c r="CRC190" s="71"/>
      <c r="CRD190" s="71"/>
      <c r="CRE190" s="71"/>
      <c r="CRF190" s="71"/>
      <c r="CRG190" s="71"/>
      <c r="CRH190" s="72"/>
      <c r="CRI190" s="72"/>
      <c r="CRJ190" s="72"/>
      <c r="CRK190" s="72"/>
      <c r="CRL190" s="72"/>
      <c r="CRM190" s="72"/>
      <c r="CRN190" s="72"/>
      <c r="CRO190" s="72"/>
      <c r="CRP190" s="72"/>
      <c r="CRQ190" s="71"/>
      <c r="CRR190" s="71"/>
      <c r="CRS190" s="71"/>
      <c r="CRT190" s="71"/>
      <c r="CRU190" s="71"/>
      <c r="CRV190" s="71"/>
      <c r="CRW190" s="71"/>
      <c r="CRX190" s="72"/>
      <c r="CRY190" s="72"/>
      <c r="CRZ190" s="72"/>
      <c r="CSA190" s="72"/>
      <c r="CSB190" s="72"/>
      <c r="CSC190" s="72"/>
      <c r="CSD190" s="72"/>
      <c r="CSE190" s="72"/>
      <c r="CSF190" s="72"/>
      <c r="CSG190" s="71"/>
      <c r="CSH190" s="71"/>
      <c r="CSI190" s="71"/>
      <c r="CSJ190" s="71"/>
      <c r="CSK190" s="71"/>
      <c r="CSL190" s="71"/>
      <c r="CSM190" s="71"/>
      <c r="CSN190" s="72"/>
      <c r="CSO190" s="72"/>
      <c r="CSP190" s="72"/>
      <c r="CSQ190" s="72"/>
      <c r="CSR190" s="72"/>
      <c r="CSS190" s="72"/>
      <c r="CST190" s="72"/>
      <c r="CSU190" s="72"/>
      <c r="CSV190" s="72"/>
      <c r="CSW190" s="71"/>
      <c r="CSX190" s="71"/>
      <c r="CSY190" s="71"/>
      <c r="CSZ190" s="71"/>
      <c r="CTA190" s="71"/>
      <c r="CTB190" s="71"/>
      <c r="CTC190" s="71"/>
      <c r="CTD190" s="72"/>
      <c r="CTE190" s="72"/>
      <c r="CTF190" s="72"/>
      <c r="CTG190" s="72"/>
      <c r="CTH190" s="72"/>
      <c r="CTI190" s="72"/>
      <c r="CTJ190" s="72"/>
      <c r="CTK190" s="72"/>
      <c r="CTL190" s="72"/>
      <c r="CTM190" s="71"/>
      <c r="CTN190" s="71"/>
      <c r="CTO190" s="71"/>
      <c r="CTP190" s="71"/>
      <c r="CTQ190" s="71"/>
      <c r="CTR190" s="71"/>
      <c r="CTS190" s="71"/>
      <c r="CTT190" s="72"/>
      <c r="CTU190" s="72"/>
      <c r="CTV190" s="72"/>
      <c r="CTW190" s="72"/>
      <c r="CTX190" s="72"/>
      <c r="CTY190" s="72"/>
      <c r="CTZ190" s="72"/>
      <c r="CUA190" s="72"/>
      <c r="CUB190" s="72"/>
      <c r="CUC190" s="71"/>
      <c r="CUD190" s="71"/>
      <c r="CUE190" s="71"/>
      <c r="CUF190" s="71"/>
      <c r="CUG190" s="71"/>
      <c r="CUH190" s="71"/>
      <c r="CUI190" s="71"/>
      <c r="CUJ190" s="72"/>
      <c r="CUK190" s="72"/>
      <c r="CUL190" s="72"/>
      <c r="CUM190" s="72"/>
      <c r="CUN190" s="72"/>
      <c r="CUO190" s="72"/>
      <c r="CUP190" s="72"/>
      <c r="CUQ190" s="72"/>
      <c r="CUR190" s="72"/>
      <c r="CUS190" s="71"/>
      <c r="CUT190" s="71"/>
      <c r="CUU190" s="71"/>
      <c r="CUV190" s="71"/>
      <c r="CUW190" s="71"/>
      <c r="CUX190" s="71"/>
      <c r="CUY190" s="71"/>
      <c r="CUZ190" s="72"/>
      <c r="CVA190" s="72"/>
      <c r="CVB190" s="72"/>
      <c r="CVC190" s="72"/>
      <c r="CVD190" s="72"/>
      <c r="CVE190" s="72"/>
      <c r="CVF190" s="72"/>
      <c r="CVG190" s="72"/>
      <c r="CVH190" s="72"/>
      <c r="CVI190" s="71"/>
      <c r="CVJ190" s="71"/>
      <c r="CVK190" s="71"/>
      <c r="CVL190" s="71"/>
      <c r="CVM190" s="71"/>
      <c r="CVN190" s="71"/>
      <c r="CVO190" s="71"/>
      <c r="CVP190" s="72"/>
      <c r="CVQ190" s="72"/>
      <c r="CVR190" s="72"/>
      <c r="CVS190" s="72"/>
      <c r="CVT190" s="72"/>
      <c r="CVU190" s="72"/>
      <c r="CVV190" s="72"/>
      <c r="CVW190" s="72"/>
      <c r="CVX190" s="72"/>
      <c r="CVY190" s="71"/>
      <c r="CVZ190" s="71"/>
      <c r="CWA190" s="71"/>
      <c r="CWB190" s="71"/>
      <c r="CWC190" s="71"/>
      <c r="CWD190" s="71"/>
      <c r="CWE190" s="71"/>
      <c r="CWF190" s="72"/>
      <c r="CWG190" s="72"/>
      <c r="CWH190" s="72"/>
      <c r="CWI190" s="72"/>
      <c r="CWJ190" s="72"/>
      <c r="CWK190" s="72"/>
      <c r="CWL190" s="72"/>
      <c r="CWM190" s="72"/>
      <c r="CWN190" s="72"/>
      <c r="CWO190" s="71"/>
      <c r="CWP190" s="71"/>
      <c r="CWQ190" s="71"/>
      <c r="CWR190" s="71"/>
      <c r="CWS190" s="71"/>
      <c r="CWT190" s="71"/>
      <c r="CWU190" s="71"/>
      <c r="CWV190" s="72"/>
      <c r="CWW190" s="72"/>
      <c r="CWX190" s="72"/>
      <c r="CWY190" s="72"/>
      <c r="CWZ190" s="72"/>
      <c r="CXA190" s="72"/>
      <c r="CXB190" s="72"/>
      <c r="CXC190" s="72"/>
      <c r="CXD190" s="72"/>
      <c r="CXE190" s="71"/>
      <c r="CXF190" s="71"/>
      <c r="CXG190" s="71"/>
      <c r="CXH190" s="71"/>
      <c r="CXI190" s="71"/>
      <c r="CXJ190" s="71"/>
      <c r="CXK190" s="71"/>
      <c r="CXL190" s="72"/>
      <c r="CXM190" s="72"/>
      <c r="CXN190" s="72"/>
      <c r="CXO190" s="72"/>
      <c r="CXP190" s="72"/>
      <c r="CXQ190" s="72"/>
      <c r="CXR190" s="72"/>
      <c r="CXS190" s="72"/>
      <c r="CXT190" s="72"/>
      <c r="CXU190" s="71"/>
      <c r="CXV190" s="71"/>
      <c r="CXW190" s="71"/>
      <c r="CXX190" s="71"/>
      <c r="CXY190" s="71"/>
      <c r="CXZ190" s="71"/>
      <c r="CYA190" s="71"/>
      <c r="CYB190" s="72"/>
      <c r="CYC190" s="72"/>
      <c r="CYD190" s="72"/>
      <c r="CYE190" s="72"/>
      <c r="CYF190" s="72"/>
      <c r="CYG190" s="72"/>
      <c r="CYH190" s="72"/>
      <c r="CYI190" s="72"/>
      <c r="CYJ190" s="72"/>
      <c r="CYK190" s="71"/>
      <c r="CYL190" s="71"/>
      <c r="CYM190" s="71"/>
      <c r="CYN190" s="71"/>
      <c r="CYO190" s="71"/>
      <c r="CYP190" s="71"/>
      <c r="CYQ190" s="71"/>
      <c r="CYR190" s="72"/>
      <c r="CYS190" s="72"/>
      <c r="CYT190" s="72"/>
      <c r="CYU190" s="72"/>
      <c r="CYV190" s="72"/>
      <c r="CYW190" s="72"/>
      <c r="CYX190" s="72"/>
      <c r="CYY190" s="72"/>
      <c r="CYZ190" s="72"/>
      <c r="CZA190" s="71"/>
      <c r="CZB190" s="71"/>
      <c r="CZC190" s="71"/>
      <c r="CZD190" s="71"/>
      <c r="CZE190" s="71"/>
      <c r="CZF190" s="71"/>
      <c r="CZG190" s="71"/>
      <c r="CZH190" s="72"/>
      <c r="CZI190" s="72"/>
      <c r="CZJ190" s="72"/>
      <c r="CZK190" s="72"/>
      <c r="CZL190" s="72"/>
      <c r="CZM190" s="72"/>
      <c r="CZN190" s="72"/>
      <c r="CZO190" s="72"/>
      <c r="CZP190" s="72"/>
      <c r="CZQ190" s="71"/>
      <c r="CZR190" s="71"/>
      <c r="CZS190" s="71"/>
      <c r="CZT190" s="71"/>
      <c r="CZU190" s="71"/>
      <c r="CZV190" s="71"/>
      <c r="CZW190" s="71"/>
      <c r="CZX190" s="72"/>
      <c r="CZY190" s="72"/>
      <c r="CZZ190" s="72"/>
      <c r="DAA190" s="72"/>
      <c r="DAB190" s="72"/>
      <c r="DAC190" s="72"/>
      <c r="DAD190" s="72"/>
      <c r="DAE190" s="72"/>
      <c r="DAF190" s="72"/>
      <c r="DAG190" s="71"/>
      <c r="DAH190" s="71"/>
      <c r="DAI190" s="71"/>
      <c r="DAJ190" s="71"/>
      <c r="DAK190" s="71"/>
      <c r="DAL190" s="71"/>
      <c r="DAM190" s="71"/>
      <c r="DAN190" s="72"/>
      <c r="DAO190" s="72"/>
      <c r="DAP190" s="72"/>
      <c r="DAQ190" s="72"/>
      <c r="DAR190" s="72"/>
      <c r="DAS190" s="72"/>
      <c r="DAT190" s="72"/>
      <c r="DAU190" s="72"/>
      <c r="DAV190" s="72"/>
      <c r="DAW190" s="71"/>
      <c r="DAX190" s="71"/>
      <c r="DAY190" s="71"/>
      <c r="DAZ190" s="71"/>
      <c r="DBA190" s="71"/>
      <c r="DBB190" s="71"/>
      <c r="DBC190" s="71"/>
      <c r="DBD190" s="72"/>
      <c r="DBE190" s="72"/>
      <c r="DBF190" s="72"/>
      <c r="DBG190" s="72"/>
      <c r="DBH190" s="72"/>
      <c r="DBI190" s="72"/>
      <c r="DBJ190" s="72"/>
      <c r="DBK190" s="72"/>
      <c r="DBL190" s="72"/>
      <c r="DBM190" s="71"/>
      <c r="DBN190" s="71"/>
      <c r="DBO190" s="71"/>
      <c r="DBP190" s="71"/>
      <c r="DBQ190" s="71"/>
      <c r="DBR190" s="71"/>
      <c r="DBS190" s="71"/>
      <c r="DBT190" s="72"/>
      <c r="DBU190" s="72"/>
      <c r="DBV190" s="72"/>
      <c r="DBW190" s="72"/>
      <c r="DBX190" s="72"/>
      <c r="DBY190" s="72"/>
      <c r="DBZ190" s="72"/>
      <c r="DCA190" s="72"/>
      <c r="DCB190" s="72"/>
      <c r="DCC190" s="71"/>
      <c r="DCD190" s="71"/>
      <c r="DCE190" s="71"/>
      <c r="DCF190" s="71"/>
      <c r="DCG190" s="71"/>
      <c r="DCH190" s="71"/>
      <c r="DCI190" s="71"/>
      <c r="DCJ190" s="72"/>
      <c r="DCK190" s="72"/>
      <c r="DCL190" s="72"/>
      <c r="DCM190" s="72"/>
      <c r="DCN190" s="72"/>
      <c r="DCO190" s="72"/>
      <c r="DCP190" s="72"/>
      <c r="DCQ190" s="72"/>
      <c r="DCR190" s="72"/>
      <c r="DCS190" s="71"/>
      <c r="DCT190" s="71"/>
      <c r="DCU190" s="71"/>
      <c r="DCV190" s="71"/>
      <c r="DCW190" s="71"/>
      <c r="DCX190" s="71"/>
      <c r="DCY190" s="71"/>
      <c r="DCZ190" s="72"/>
      <c r="DDA190" s="72"/>
      <c r="DDB190" s="72"/>
      <c r="DDC190" s="72"/>
      <c r="DDD190" s="72"/>
      <c r="DDE190" s="72"/>
      <c r="DDF190" s="72"/>
      <c r="DDG190" s="72"/>
      <c r="DDH190" s="72"/>
      <c r="DDI190" s="71"/>
      <c r="DDJ190" s="71"/>
      <c r="DDK190" s="71"/>
      <c r="DDL190" s="71"/>
      <c r="DDM190" s="71"/>
      <c r="DDN190" s="71"/>
      <c r="DDO190" s="71"/>
      <c r="DDP190" s="72"/>
      <c r="DDQ190" s="72"/>
      <c r="DDR190" s="72"/>
      <c r="DDS190" s="72"/>
      <c r="DDT190" s="72"/>
      <c r="DDU190" s="72"/>
      <c r="DDV190" s="72"/>
      <c r="DDW190" s="72"/>
      <c r="DDX190" s="72"/>
      <c r="DDY190" s="71"/>
      <c r="DDZ190" s="71"/>
      <c r="DEA190" s="71"/>
      <c r="DEB190" s="71"/>
      <c r="DEC190" s="71"/>
      <c r="DED190" s="71"/>
      <c r="DEE190" s="71"/>
      <c r="DEF190" s="72"/>
      <c r="DEG190" s="72"/>
      <c r="DEH190" s="72"/>
      <c r="DEI190" s="72"/>
      <c r="DEJ190" s="72"/>
      <c r="DEK190" s="72"/>
      <c r="DEL190" s="72"/>
      <c r="DEM190" s="72"/>
      <c r="DEN190" s="72"/>
      <c r="DEO190" s="71"/>
      <c r="DEP190" s="71"/>
      <c r="DEQ190" s="71"/>
      <c r="DER190" s="71"/>
      <c r="DES190" s="71"/>
      <c r="DET190" s="71"/>
      <c r="DEU190" s="71"/>
      <c r="DEV190" s="72"/>
      <c r="DEW190" s="72"/>
      <c r="DEX190" s="72"/>
      <c r="DEY190" s="72"/>
      <c r="DEZ190" s="72"/>
      <c r="DFA190" s="72"/>
      <c r="DFB190" s="72"/>
      <c r="DFC190" s="72"/>
      <c r="DFD190" s="72"/>
      <c r="DFE190" s="71"/>
      <c r="DFF190" s="71"/>
      <c r="DFG190" s="71"/>
      <c r="DFH190" s="71"/>
      <c r="DFI190" s="71"/>
      <c r="DFJ190" s="71"/>
      <c r="DFK190" s="71"/>
      <c r="DFL190" s="72"/>
      <c r="DFM190" s="72"/>
      <c r="DFN190" s="72"/>
      <c r="DFO190" s="72"/>
      <c r="DFP190" s="72"/>
      <c r="DFQ190" s="72"/>
      <c r="DFR190" s="72"/>
      <c r="DFS190" s="72"/>
      <c r="DFT190" s="72"/>
      <c r="DFU190" s="71"/>
      <c r="DFV190" s="71"/>
      <c r="DFW190" s="71"/>
      <c r="DFX190" s="71"/>
      <c r="DFY190" s="71"/>
      <c r="DFZ190" s="71"/>
      <c r="DGA190" s="71"/>
      <c r="DGB190" s="72"/>
      <c r="DGC190" s="72"/>
      <c r="DGD190" s="72"/>
      <c r="DGE190" s="72"/>
      <c r="DGF190" s="72"/>
      <c r="DGG190" s="72"/>
      <c r="DGH190" s="72"/>
      <c r="DGI190" s="72"/>
      <c r="DGJ190" s="72"/>
      <c r="DGK190" s="71"/>
      <c r="DGL190" s="71"/>
      <c r="DGM190" s="71"/>
      <c r="DGN190" s="71"/>
      <c r="DGO190" s="71"/>
      <c r="DGP190" s="71"/>
      <c r="DGQ190" s="71"/>
      <c r="DGR190" s="72"/>
      <c r="DGS190" s="72"/>
      <c r="DGT190" s="72"/>
      <c r="DGU190" s="72"/>
      <c r="DGV190" s="72"/>
      <c r="DGW190" s="72"/>
      <c r="DGX190" s="72"/>
      <c r="DGY190" s="72"/>
      <c r="DGZ190" s="72"/>
      <c r="DHA190" s="71"/>
      <c r="DHB190" s="71"/>
      <c r="DHC190" s="71"/>
      <c r="DHD190" s="71"/>
      <c r="DHE190" s="71"/>
      <c r="DHF190" s="71"/>
      <c r="DHG190" s="71"/>
      <c r="DHH190" s="72"/>
      <c r="DHI190" s="72"/>
      <c r="DHJ190" s="72"/>
      <c r="DHK190" s="72"/>
      <c r="DHL190" s="72"/>
      <c r="DHM190" s="72"/>
      <c r="DHN190" s="72"/>
      <c r="DHO190" s="72"/>
      <c r="DHP190" s="72"/>
      <c r="DHQ190" s="71"/>
      <c r="DHR190" s="71"/>
      <c r="DHS190" s="71"/>
      <c r="DHT190" s="71"/>
      <c r="DHU190" s="71"/>
      <c r="DHV190" s="71"/>
      <c r="DHW190" s="71"/>
      <c r="DHX190" s="72"/>
      <c r="DHY190" s="72"/>
      <c r="DHZ190" s="72"/>
      <c r="DIA190" s="72"/>
      <c r="DIB190" s="72"/>
      <c r="DIC190" s="72"/>
      <c r="DID190" s="72"/>
      <c r="DIE190" s="72"/>
      <c r="DIF190" s="72"/>
      <c r="DIG190" s="71"/>
      <c r="DIH190" s="71"/>
      <c r="DII190" s="71"/>
      <c r="DIJ190" s="71"/>
      <c r="DIK190" s="71"/>
      <c r="DIL190" s="71"/>
      <c r="DIM190" s="71"/>
      <c r="DIN190" s="72"/>
      <c r="DIO190" s="72"/>
      <c r="DIP190" s="72"/>
      <c r="DIQ190" s="72"/>
      <c r="DIR190" s="72"/>
      <c r="DIS190" s="72"/>
      <c r="DIT190" s="72"/>
      <c r="DIU190" s="72"/>
      <c r="DIV190" s="72"/>
      <c r="DIW190" s="71"/>
      <c r="DIX190" s="71"/>
      <c r="DIY190" s="71"/>
      <c r="DIZ190" s="71"/>
      <c r="DJA190" s="71"/>
      <c r="DJB190" s="71"/>
      <c r="DJC190" s="71"/>
      <c r="DJD190" s="72"/>
      <c r="DJE190" s="72"/>
      <c r="DJF190" s="72"/>
      <c r="DJG190" s="72"/>
      <c r="DJH190" s="72"/>
      <c r="DJI190" s="72"/>
      <c r="DJJ190" s="72"/>
      <c r="DJK190" s="72"/>
      <c r="DJL190" s="72"/>
      <c r="DJM190" s="71"/>
      <c r="DJN190" s="71"/>
      <c r="DJO190" s="71"/>
      <c r="DJP190" s="71"/>
      <c r="DJQ190" s="71"/>
      <c r="DJR190" s="71"/>
      <c r="DJS190" s="71"/>
      <c r="DJT190" s="72"/>
      <c r="DJU190" s="72"/>
      <c r="DJV190" s="72"/>
      <c r="DJW190" s="72"/>
      <c r="DJX190" s="72"/>
      <c r="DJY190" s="72"/>
      <c r="DJZ190" s="72"/>
      <c r="DKA190" s="72"/>
      <c r="DKB190" s="72"/>
      <c r="DKC190" s="71"/>
      <c r="DKD190" s="71"/>
      <c r="DKE190" s="71"/>
      <c r="DKF190" s="71"/>
      <c r="DKG190" s="71"/>
      <c r="DKH190" s="71"/>
      <c r="DKI190" s="71"/>
      <c r="DKJ190" s="72"/>
      <c r="DKK190" s="72"/>
      <c r="DKL190" s="72"/>
      <c r="DKM190" s="72"/>
      <c r="DKN190" s="72"/>
      <c r="DKO190" s="72"/>
      <c r="DKP190" s="72"/>
      <c r="DKQ190" s="72"/>
      <c r="DKR190" s="72"/>
      <c r="DKS190" s="71"/>
      <c r="DKT190" s="71"/>
      <c r="DKU190" s="71"/>
      <c r="DKV190" s="71"/>
      <c r="DKW190" s="71"/>
      <c r="DKX190" s="71"/>
      <c r="DKY190" s="71"/>
      <c r="DKZ190" s="72"/>
      <c r="DLA190" s="72"/>
      <c r="DLB190" s="72"/>
      <c r="DLC190" s="72"/>
      <c r="DLD190" s="72"/>
      <c r="DLE190" s="72"/>
      <c r="DLF190" s="72"/>
      <c r="DLG190" s="72"/>
      <c r="DLH190" s="72"/>
      <c r="DLI190" s="71"/>
      <c r="DLJ190" s="71"/>
      <c r="DLK190" s="71"/>
      <c r="DLL190" s="71"/>
      <c r="DLM190" s="71"/>
      <c r="DLN190" s="71"/>
      <c r="DLO190" s="71"/>
      <c r="DLP190" s="72"/>
      <c r="DLQ190" s="72"/>
      <c r="DLR190" s="72"/>
      <c r="DLS190" s="72"/>
      <c r="DLT190" s="72"/>
      <c r="DLU190" s="72"/>
      <c r="DLV190" s="72"/>
      <c r="DLW190" s="72"/>
      <c r="DLX190" s="72"/>
      <c r="DLY190" s="71"/>
      <c r="DLZ190" s="71"/>
      <c r="DMA190" s="71"/>
      <c r="DMB190" s="71"/>
      <c r="DMC190" s="71"/>
      <c r="DMD190" s="71"/>
      <c r="DME190" s="71"/>
      <c r="DMF190" s="72"/>
      <c r="DMG190" s="72"/>
      <c r="DMH190" s="72"/>
      <c r="DMI190" s="72"/>
      <c r="DMJ190" s="72"/>
      <c r="DMK190" s="72"/>
      <c r="DML190" s="72"/>
      <c r="DMM190" s="72"/>
      <c r="DMN190" s="72"/>
      <c r="DMO190" s="71"/>
      <c r="DMP190" s="71"/>
      <c r="DMQ190" s="71"/>
      <c r="DMR190" s="71"/>
      <c r="DMS190" s="71"/>
      <c r="DMT190" s="71"/>
      <c r="DMU190" s="71"/>
      <c r="DMV190" s="72"/>
      <c r="DMW190" s="72"/>
      <c r="DMX190" s="72"/>
      <c r="DMY190" s="72"/>
      <c r="DMZ190" s="72"/>
      <c r="DNA190" s="72"/>
      <c r="DNB190" s="72"/>
      <c r="DNC190" s="72"/>
      <c r="DND190" s="72"/>
      <c r="DNE190" s="71"/>
      <c r="DNF190" s="71"/>
      <c r="DNG190" s="71"/>
      <c r="DNH190" s="71"/>
      <c r="DNI190" s="71"/>
      <c r="DNJ190" s="71"/>
      <c r="DNK190" s="71"/>
      <c r="DNL190" s="72"/>
      <c r="DNM190" s="72"/>
      <c r="DNN190" s="72"/>
      <c r="DNO190" s="72"/>
      <c r="DNP190" s="72"/>
      <c r="DNQ190" s="72"/>
      <c r="DNR190" s="72"/>
      <c r="DNS190" s="72"/>
      <c r="DNT190" s="72"/>
      <c r="DNU190" s="71"/>
      <c r="DNV190" s="71"/>
      <c r="DNW190" s="71"/>
      <c r="DNX190" s="71"/>
      <c r="DNY190" s="71"/>
      <c r="DNZ190" s="71"/>
      <c r="DOA190" s="71"/>
      <c r="DOB190" s="72"/>
      <c r="DOC190" s="72"/>
      <c r="DOD190" s="72"/>
      <c r="DOE190" s="72"/>
      <c r="DOF190" s="72"/>
      <c r="DOG190" s="72"/>
      <c r="DOH190" s="72"/>
      <c r="DOI190" s="72"/>
      <c r="DOJ190" s="72"/>
      <c r="DOK190" s="71"/>
      <c r="DOL190" s="71"/>
      <c r="DOM190" s="71"/>
      <c r="DON190" s="71"/>
      <c r="DOO190" s="71"/>
      <c r="DOP190" s="71"/>
      <c r="DOQ190" s="71"/>
      <c r="DOR190" s="72"/>
      <c r="DOS190" s="72"/>
      <c r="DOT190" s="72"/>
      <c r="DOU190" s="72"/>
      <c r="DOV190" s="72"/>
      <c r="DOW190" s="72"/>
      <c r="DOX190" s="72"/>
      <c r="DOY190" s="72"/>
      <c r="DOZ190" s="72"/>
      <c r="DPA190" s="71"/>
      <c r="DPB190" s="71"/>
      <c r="DPC190" s="71"/>
      <c r="DPD190" s="71"/>
      <c r="DPE190" s="71"/>
      <c r="DPF190" s="71"/>
      <c r="DPG190" s="71"/>
      <c r="DPH190" s="72"/>
      <c r="DPI190" s="72"/>
      <c r="DPJ190" s="72"/>
      <c r="DPK190" s="72"/>
      <c r="DPL190" s="72"/>
      <c r="DPM190" s="72"/>
      <c r="DPN190" s="72"/>
      <c r="DPO190" s="72"/>
      <c r="DPP190" s="72"/>
      <c r="DPQ190" s="71"/>
      <c r="DPR190" s="71"/>
      <c r="DPS190" s="71"/>
      <c r="DPT190" s="71"/>
      <c r="DPU190" s="71"/>
      <c r="DPV190" s="71"/>
      <c r="DPW190" s="71"/>
      <c r="DPX190" s="72"/>
      <c r="DPY190" s="72"/>
      <c r="DPZ190" s="72"/>
      <c r="DQA190" s="72"/>
      <c r="DQB190" s="72"/>
      <c r="DQC190" s="72"/>
      <c r="DQD190" s="72"/>
      <c r="DQE190" s="72"/>
      <c r="DQF190" s="72"/>
      <c r="DQG190" s="71"/>
      <c r="DQH190" s="71"/>
      <c r="DQI190" s="71"/>
      <c r="DQJ190" s="71"/>
      <c r="DQK190" s="71"/>
      <c r="DQL190" s="71"/>
      <c r="DQM190" s="71"/>
      <c r="DQN190" s="72"/>
      <c r="DQO190" s="72"/>
      <c r="DQP190" s="72"/>
      <c r="DQQ190" s="72"/>
      <c r="DQR190" s="72"/>
      <c r="DQS190" s="72"/>
      <c r="DQT190" s="72"/>
      <c r="DQU190" s="72"/>
      <c r="DQV190" s="72"/>
      <c r="DQW190" s="71"/>
      <c r="DQX190" s="71"/>
      <c r="DQY190" s="71"/>
      <c r="DQZ190" s="71"/>
      <c r="DRA190" s="71"/>
      <c r="DRB190" s="71"/>
      <c r="DRC190" s="71"/>
      <c r="DRD190" s="72"/>
      <c r="DRE190" s="72"/>
      <c r="DRF190" s="72"/>
      <c r="DRG190" s="72"/>
      <c r="DRH190" s="72"/>
      <c r="DRI190" s="72"/>
      <c r="DRJ190" s="72"/>
      <c r="DRK190" s="72"/>
      <c r="DRL190" s="72"/>
      <c r="DRM190" s="71"/>
      <c r="DRN190" s="71"/>
      <c r="DRO190" s="71"/>
      <c r="DRP190" s="71"/>
      <c r="DRQ190" s="71"/>
      <c r="DRR190" s="71"/>
      <c r="DRS190" s="71"/>
      <c r="DRT190" s="72"/>
      <c r="DRU190" s="72"/>
      <c r="DRV190" s="72"/>
      <c r="DRW190" s="72"/>
      <c r="DRX190" s="72"/>
      <c r="DRY190" s="72"/>
      <c r="DRZ190" s="72"/>
      <c r="DSA190" s="72"/>
      <c r="DSB190" s="72"/>
      <c r="DSC190" s="71"/>
      <c r="DSD190" s="71"/>
      <c r="DSE190" s="71"/>
      <c r="DSF190" s="71"/>
      <c r="DSG190" s="71"/>
      <c r="DSH190" s="71"/>
      <c r="DSI190" s="71"/>
      <c r="DSJ190" s="72"/>
      <c r="DSK190" s="72"/>
      <c r="DSL190" s="72"/>
      <c r="DSM190" s="72"/>
      <c r="DSN190" s="72"/>
      <c r="DSO190" s="72"/>
      <c r="DSP190" s="72"/>
      <c r="DSQ190" s="72"/>
      <c r="DSR190" s="72"/>
      <c r="DSS190" s="71"/>
      <c r="DST190" s="71"/>
      <c r="DSU190" s="71"/>
      <c r="DSV190" s="71"/>
      <c r="DSW190" s="71"/>
      <c r="DSX190" s="71"/>
      <c r="DSY190" s="71"/>
      <c r="DSZ190" s="72"/>
      <c r="DTA190" s="72"/>
      <c r="DTB190" s="72"/>
      <c r="DTC190" s="72"/>
      <c r="DTD190" s="72"/>
      <c r="DTE190" s="72"/>
      <c r="DTF190" s="72"/>
      <c r="DTG190" s="72"/>
      <c r="DTH190" s="72"/>
      <c r="DTI190" s="71"/>
      <c r="DTJ190" s="71"/>
      <c r="DTK190" s="71"/>
      <c r="DTL190" s="71"/>
      <c r="DTM190" s="71"/>
      <c r="DTN190" s="71"/>
      <c r="DTO190" s="71"/>
      <c r="DTP190" s="72"/>
      <c r="DTQ190" s="72"/>
      <c r="DTR190" s="72"/>
      <c r="DTS190" s="72"/>
      <c r="DTT190" s="72"/>
      <c r="DTU190" s="72"/>
      <c r="DTV190" s="72"/>
      <c r="DTW190" s="72"/>
      <c r="DTX190" s="72"/>
      <c r="DTY190" s="71"/>
      <c r="DTZ190" s="71"/>
      <c r="DUA190" s="71"/>
      <c r="DUB190" s="71"/>
      <c r="DUC190" s="71"/>
      <c r="DUD190" s="71"/>
      <c r="DUE190" s="71"/>
      <c r="DUF190" s="72"/>
      <c r="DUG190" s="72"/>
      <c r="DUH190" s="72"/>
      <c r="DUI190" s="72"/>
      <c r="DUJ190" s="72"/>
      <c r="DUK190" s="72"/>
      <c r="DUL190" s="72"/>
      <c r="DUM190" s="72"/>
      <c r="DUN190" s="72"/>
      <c r="DUO190" s="71"/>
      <c r="DUP190" s="71"/>
      <c r="DUQ190" s="71"/>
      <c r="DUR190" s="71"/>
      <c r="DUS190" s="71"/>
      <c r="DUT190" s="71"/>
      <c r="DUU190" s="71"/>
      <c r="DUV190" s="72"/>
      <c r="DUW190" s="72"/>
      <c r="DUX190" s="72"/>
      <c r="DUY190" s="72"/>
      <c r="DUZ190" s="72"/>
      <c r="DVA190" s="72"/>
      <c r="DVB190" s="72"/>
      <c r="DVC190" s="72"/>
      <c r="DVD190" s="72"/>
      <c r="DVE190" s="71"/>
      <c r="DVF190" s="71"/>
      <c r="DVG190" s="71"/>
      <c r="DVH190" s="71"/>
      <c r="DVI190" s="71"/>
      <c r="DVJ190" s="71"/>
      <c r="DVK190" s="71"/>
      <c r="DVL190" s="72"/>
      <c r="DVM190" s="72"/>
      <c r="DVN190" s="72"/>
      <c r="DVO190" s="72"/>
      <c r="DVP190" s="72"/>
      <c r="DVQ190" s="72"/>
      <c r="DVR190" s="72"/>
      <c r="DVS190" s="72"/>
      <c r="DVT190" s="72"/>
      <c r="DVU190" s="71"/>
      <c r="DVV190" s="71"/>
      <c r="DVW190" s="71"/>
      <c r="DVX190" s="71"/>
      <c r="DVY190" s="71"/>
      <c r="DVZ190" s="71"/>
      <c r="DWA190" s="71"/>
      <c r="DWB190" s="72"/>
      <c r="DWC190" s="72"/>
      <c r="DWD190" s="72"/>
      <c r="DWE190" s="72"/>
      <c r="DWF190" s="72"/>
      <c r="DWG190" s="72"/>
      <c r="DWH190" s="72"/>
      <c r="DWI190" s="72"/>
      <c r="DWJ190" s="72"/>
      <c r="DWK190" s="71"/>
      <c r="DWL190" s="71"/>
      <c r="DWM190" s="71"/>
      <c r="DWN190" s="71"/>
      <c r="DWO190" s="71"/>
      <c r="DWP190" s="71"/>
      <c r="DWQ190" s="71"/>
      <c r="DWR190" s="72"/>
      <c r="DWS190" s="72"/>
      <c r="DWT190" s="72"/>
      <c r="DWU190" s="72"/>
      <c r="DWV190" s="72"/>
      <c r="DWW190" s="72"/>
      <c r="DWX190" s="72"/>
      <c r="DWY190" s="72"/>
      <c r="DWZ190" s="72"/>
      <c r="DXA190" s="71"/>
      <c r="DXB190" s="71"/>
      <c r="DXC190" s="71"/>
      <c r="DXD190" s="71"/>
      <c r="DXE190" s="71"/>
      <c r="DXF190" s="71"/>
      <c r="DXG190" s="71"/>
      <c r="DXH190" s="72"/>
      <c r="DXI190" s="72"/>
      <c r="DXJ190" s="72"/>
      <c r="DXK190" s="72"/>
      <c r="DXL190" s="72"/>
      <c r="DXM190" s="72"/>
      <c r="DXN190" s="72"/>
      <c r="DXO190" s="72"/>
      <c r="DXP190" s="72"/>
      <c r="DXQ190" s="71"/>
      <c r="DXR190" s="71"/>
      <c r="DXS190" s="71"/>
      <c r="DXT190" s="71"/>
      <c r="DXU190" s="71"/>
      <c r="DXV190" s="71"/>
      <c r="DXW190" s="71"/>
      <c r="DXX190" s="72"/>
      <c r="DXY190" s="72"/>
      <c r="DXZ190" s="72"/>
      <c r="DYA190" s="72"/>
      <c r="DYB190" s="72"/>
      <c r="DYC190" s="72"/>
      <c r="DYD190" s="72"/>
      <c r="DYE190" s="72"/>
      <c r="DYF190" s="72"/>
      <c r="DYG190" s="71"/>
      <c r="DYH190" s="71"/>
      <c r="DYI190" s="71"/>
      <c r="DYJ190" s="71"/>
      <c r="DYK190" s="71"/>
      <c r="DYL190" s="71"/>
      <c r="DYM190" s="71"/>
      <c r="DYN190" s="72"/>
      <c r="DYO190" s="72"/>
      <c r="DYP190" s="72"/>
      <c r="DYQ190" s="72"/>
      <c r="DYR190" s="72"/>
      <c r="DYS190" s="72"/>
      <c r="DYT190" s="72"/>
      <c r="DYU190" s="72"/>
      <c r="DYV190" s="72"/>
      <c r="DYW190" s="71"/>
      <c r="DYX190" s="71"/>
      <c r="DYY190" s="71"/>
      <c r="DYZ190" s="71"/>
      <c r="DZA190" s="71"/>
      <c r="DZB190" s="71"/>
      <c r="DZC190" s="71"/>
      <c r="DZD190" s="72"/>
      <c r="DZE190" s="72"/>
      <c r="DZF190" s="72"/>
      <c r="DZG190" s="72"/>
      <c r="DZH190" s="72"/>
      <c r="DZI190" s="72"/>
      <c r="DZJ190" s="72"/>
      <c r="DZK190" s="72"/>
      <c r="DZL190" s="72"/>
      <c r="DZM190" s="71"/>
      <c r="DZN190" s="71"/>
      <c r="DZO190" s="71"/>
      <c r="DZP190" s="71"/>
      <c r="DZQ190" s="71"/>
      <c r="DZR190" s="71"/>
      <c r="DZS190" s="71"/>
      <c r="DZT190" s="72"/>
      <c r="DZU190" s="72"/>
      <c r="DZV190" s="72"/>
      <c r="DZW190" s="72"/>
      <c r="DZX190" s="72"/>
      <c r="DZY190" s="72"/>
      <c r="DZZ190" s="72"/>
      <c r="EAA190" s="72"/>
      <c r="EAB190" s="72"/>
      <c r="EAC190" s="71"/>
      <c r="EAD190" s="71"/>
      <c r="EAE190" s="71"/>
      <c r="EAF190" s="71"/>
      <c r="EAG190" s="71"/>
      <c r="EAH190" s="71"/>
      <c r="EAI190" s="71"/>
      <c r="EAJ190" s="72"/>
      <c r="EAK190" s="72"/>
      <c r="EAL190" s="72"/>
      <c r="EAM190" s="72"/>
      <c r="EAN190" s="72"/>
      <c r="EAO190" s="72"/>
      <c r="EAP190" s="72"/>
      <c r="EAQ190" s="72"/>
      <c r="EAR190" s="72"/>
      <c r="EAS190" s="71"/>
      <c r="EAT190" s="71"/>
      <c r="EAU190" s="71"/>
      <c r="EAV190" s="71"/>
      <c r="EAW190" s="71"/>
      <c r="EAX190" s="71"/>
      <c r="EAY190" s="71"/>
      <c r="EAZ190" s="72"/>
      <c r="EBA190" s="72"/>
      <c r="EBB190" s="72"/>
      <c r="EBC190" s="72"/>
      <c r="EBD190" s="72"/>
      <c r="EBE190" s="72"/>
      <c r="EBF190" s="72"/>
      <c r="EBG190" s="72"/>
      <c r="EBH190" s="72"/>
      <c r="EBI190" s="71"/>
      <c r="EBJ190" s="71"/>
      <c r="EBK190" s="71"/>
      <c r="EBL190" s="71"/>
      <c r="EBM190" s="71"/>
      <c r="EBN190" s="71"/>
      <c r="EBO190" s="71"/>
      <c r="EBP190" s="72"/>
      <c r="EBQ190" s="72"/>
      <c r="EBR190" s="72"/>
      <c r="EBS190" s="72"/>
      <c r="EBT190" s="72"/>
      <c r="EBU190" s="72"/>
      <c r="EBV190" s="72"/>
      <c r="EBW190" s="72"/>
      <c r="EBX190" s="72"/>
      <c r="EBY190" s="71"/>
      <c r="EBZ190" s="71"/>
      <c r="ECA190" s="71"/>
      <c r="ECB190" s="71"/>
      <c r="ECC190" s="71"/>
      <c r="ECD190" s="71"/>
      <c r="ECE190" s="71"/>
      <c r="ECF190" s="72"/>
      <c r="ECG190" s="72"/>
      <c r="ECH190" s="72"/>
      <c r="ECI190" s="72"/>
      <c r="ECJ190" s="72"/>
      <c r="ECK190" s="72"/>
      <c r="ECL190" s="72"/>
      <c r="ECM190" s="72"/>
      <c r="ECN190" s="72"/>
      <c r="ECO190" s="71"/>
      <c r="ECP190" s="71"/>
      <c r="ECQ190" s="71"/>
      <c r="ECR190" s="71"/>
      <c r="ECS190" s="71"/>
      <c r="ECT190" s="71"/>
      <c r="ECU190" s="71"/>
      <c r="ECV190" s="72"/>
      <c r="ECW190" s="72"/>
      <c r="ECX190" s="72"/>
      <c r="ECY190" s="72"/>
      <c r="ECZ190" s="72"/>
      <c r="EDA190" s="72"/>
      <c r="EDB190" s="72"/>
      <c r="EDC190" s="72"/>
      <c r="EDD190" s="72"/>
      <c r="EDE190" s="71"/>
      <c r="EDF190" s="71"/>
      <c r="EDG190" s="71"/>
      <c r="EDH190" s="71"/>
      <c r="EDI190" s="71"/>
      <c r="EDJ190" s="71"/>
      <c r="EDK190" s="71"/>
      <c r="EDL190" s="72"/>
      <c r="EDM190" s="72"/>
      <c r="EDN190" s="72"/>
      <c r="EDO190" s="72"/>
      <c r="EDP190" s="72"/>
      <c r="EDQ190" s="72"/>
      <c r="EDR190" s="72"/>
      <c r="EDS190" s="72"/>
      <c r="EDT190" s="72"/>
      <c r="EDU190" s="71"/>
      <c r="EDV190" s="71"/>
      <c r="EDW190" s="71"/>
      <c r="EDX190" s="71"/>
      <c r="EDY190" s="71"/>
      <c r="EDZ190" s="71"/>
      <c r="EEA190" s="71"/>
      <c r="EEB190" s="72"/>
      <c r="EEC190" s="72"/>
      <c r="EED190" s="72"/>
      <c r="EEE190" s="72"/>
      <c r="EEF190" s="72"/>
      <c r="EEG190" s="72"/>
      <c r="EEH190" s="72"/>
      <c r="EEI190" s="72"/>
      <c r="EEJ190" s="72"/>
      <c r="EEK190" s="71"/>
      <c r="EEL190" s="71"/>
      <c r="EEM190" s="71"/>
      <c r="EEN190" s="71"/>
      <c r="EEO190" s="71"/>
      <c r="EEP190" s="71"/>
      <c r="EEQ190" s="71"/>
      <c r="EER190" s="72"/>
      <c r="EES190" s="72"/>
      <c r="EET190" s="72"/>
      <c r="EEU190" s="72"/>
      <c r="EEV190" s="72"/>
      <c r="EEW190" s="72"/>
      <c r="EEX190" s="72"/>
      <c r="EEY190" s="72"/>
      <c r="EEZ190" s="72"/>
      <c r="EFA190" s="71"/>
      <c r="EFB190" s="71"/>
      <c r="EFC190" s="71"/>
      <c r="EFD190" s="71"/>
      <c r="EFE190" s="71"/>
      <c r="EFF190" s="71"/>
      <c r="EFG190" s="71"/>
      <c r="EFH190" s="72"/>
      <c r="EFI190" s="72"/>
      <c r="EFJ190" s="72"/>
      <c r="EFK190" s="72"/>
      <c r="EFL190" s="72"/>
      <c r="EFM190" s="72"/>
      <c r="EFN190" s="72"/>
      <c r="EFO190" s="72"/>
      <c r="EFP190" s="72"/>
      <c r="EFQ190" s="71"/>
      <c r="EFR190" s="71"/>
      <c r="EFS190" s="71"/>
      <c r="EFT190" s="71"/>
      <c r="EFU190" s="71"/>
      <c r="EFV190" s="71"/>
      <c r="EFW190" s="71"/>
      <c r="EFX190" s="72"/>
      <c r="EFY190" s="72"/>
      <c r="EFZ190" s="72"/>
      <c r="EGA190" s="72"/>
      <c r="EGB190" s="72"/>
      <c r="EGC190" s="72"/>
      <c r="EGD190" s="72"/>
      <c r="EGE190" s="72"/>
      <c r="EGF190" s="72"/>
      <c r="EGG190" s="71"/>
      <c r="EGH190" s="71"/>
      <c r="EGI190" s="71"/>
      <c r="EGJ190" s="71"/>
      <c r="EGK190" s="71"/>
      <c r="EGL190" s="71"/>
      <c r="EGM190" s="71"/>
      <c r="EGN190" s="72"/>
      <c r="EGO190" s="72"/>
      <c r="EGP190" s="72"/>
      <c r="EGQ190" s="72"/>
      <c r="EGR190" s="72"/>
      <c r="EGS190" s="72"/>
      <c r="EGT190" s="72"/>
      <c r="EGU190" s="72"/>
      <c r="EGV190" s="72"/>
      <c r="EGW190" s="71"/>
      <c r="EGX190" s="71"/>
      <c r="EGY190" s="71"/>
      <c r="EGZ190" s="71"/>
      <c r="EHA190" s="71"/>
      <c r="EHB190" s="71"/>
      <c r="EHC190" s="71"/>
      <c r="EHD190" s="72"/>
      <c r="EHE190" s="72"/>
      <c r="EHF190" s="72"/>
      <c r="EHG190" s="72"/>
      <c r="EHH190" s="72"/>
      <c r="EHI190" s="72"/>
      <c r="EHJ190" s="72"/>
      <c r="EHK190" s="72"/>
      <c r="EHL190" s="72"/>
      <c r="EHM190" s="71"/>
      <c r="EHN190" s="71"/>
      <c r="EHO190" s="71"/>
      <c r="EHP190" s="71"/>
      <c r="EHQ190" s="71"/>
      <c r="EHR190" s="71"/>
      <c r="EHS190" s="71"/>
      <c r="EHT190" s="72"/>
      <c r="EHU190" s="72"/>
      <c r="EHV190" s="72"/>
      <c r="EHW190" s="72"/>
      <c r="EHX190" s="72"/>
      <c r="EHY190" s="72"/>
      <c r="EHZ190" s="72"/>
      <c r="EIA190" s="72"/>
      <c r="EIB190" s="72"/>
      <c r="EIC190" s="71"/>
      <c r="EID190" s="71"/>
      <c r="EIE190" s="71"/>
      <c r="EIF190" s="71"/>
      <c r="EIG190" s="71"/>
      <c r="EIH190" s="71"/>
      <c r="EII190" s="71"/>
      <c r="EIJ190" s="72"/>
      <c r="EIK190" s="72"/>
      <c r="EIL190" s="72"/>
      <c r="EIM190" s="72"/>
      <c r="EIN190" s="72"/>
      <c r="EIO190" s="72"/>
      <c r="EIP190" s="72"/>
      <c r="EIQ190" s="72"/>
      <c r="EIR190" s="72"/>
      <c r="EIS190" s="71"/>
      <c r="EIT190" s="71"/>
      <c r="EIU190" s="71"/>
      <c r="EIV190" s="71"/>
      <c r="EIW190" s="71"/>
      <c r="EIX190" s="71"/>
      <c r="EIY190" s="71"/>
      <c r="EIZ190" s="72"/>
      <c r="EJA190" s="72"/>
      <c r="EJB190" s="72"/>
      <c r="EJC190" s="72"/>
      <c r="EJD190" s="72"/>
      <c r="EJE190" s="72"/>
      <c r="EJF190" s="72"/>
      <c r="EJG190" s="72"/>
      <c r="EJH190" s="72"/>
      <c r="EJI190" s="71"/>
      <c r="EJJ190" s="71"/>
      <c r="EJK190" s="71"/>
      <c r="EJL190" s="71"/>
      <c r="EJM190" s="71"/>
      <c r="EJN190" s="71"/>
      <c r="EJO190" s="71"/>
      <c r="EJP190" s="72"/>
      <c r="EJQ190" s="72"/>
      <c r="EJR190" s="72"/>
      <c r="EJS190" s="72"/>
      <c r="EJT190" s="72"/>
      <c r="EJU190" s="72"/>
      <c r="EJV190" s="72"/>
      <c r="EJW190" s="72"/>
      <c r="EJX190" s="72"/>
      <c r="EJY190" s="71"/>
      <c r="EJZ190" s="71"/>
      <c r="EKA190" s="71"/>
      <c r="EKB190" s="71"/>
      <c r="EKC190" s="71"/>
      <c r="EKD190" s="71"/>
      <c r="EKE190" s="71"/>
      <c r="EKF190" s="72"/>
      <c r="EKG190" s="72"/>
      <c r="EKH190" s="72"/>
      <c r="EKI190" s="72"/>
      <c r="EKJ190" s="72"/>
      <c r="EKK190" s="72"/>
      <c r="EKL190" s="72"/>
      <c r="EKM190" s="72"/>
      <c r="EKN190" s="72"/>
      <c r="EKO190" s="71"/>
      <c r="EKP190" s="71"/>
      <c r="EKQ190" s="71"/>
      <c r="EKR190" s="71"/>
      <c r="EKS190" s="71"/>
      <c r="EKT190" s="71"/>
      <c r="EKU190" s="71"/>
      <c r="EKV190" s="72"/>
      <c r="EKW190" s="72"/>
      <c r="EKX190" s="72"/>
      <c r="EKY190" s="72"/>
      <c r="EKZ190" s="72"/>
      <c r="ELA190" s="72"/>
      <c r="ELB190" s="72"/>
      <c r="ELC190" s="72"/>
      <c r="ELD190" s="72"/>
      <c r="ELE190" s="71"/>
      <c r="ELF190" s="71"/>
      <c r="ELG190" s="71"/>
      <c r="ELH190" s="71"/>
      <c r="ELI190" s="71"/>
      <c r="ELJ190" s="71"/>
      <c r="ELK190" s="71"/>
      <c r="ELL190" s="72"/>
      <c r="ELM190" s="72"/>
      <c r="ELN190" s="72"/>
      <c r="ELO190" s="72"/>
      <c r="ELP190" s="72"/>
      <c r="ELQ190" s="72"/>
      <c r="ELR190" s="72"/>
      <c r="ELS190" s="72"/>
      <c r="ELT190" s="72"/>
      <c r="ELU190" s="71"/>
      <c r="ELV190" s="71"/>
      <c r="ELW190" s="71"/>
      <c r="ELX190" s="71"/>
      <c r="ELY190" s="71"/>
      <c r="ELZ190" s="71"/>
      <c r="EMA190" s="71"/>
      <c r="EMB190" s="72"/>
      <c r="EMC190" s="72"/>
      <c r="EMD190" s="72"/>
      <c r="EME190" s="72"/>
      <c r="EMF190" s="72"/>
      <c r="EMG190" s="72"/>
      <c r="EMH190" s="72"/>
      <c r="EMI190" s="72"/>
      <c r="EMJ190" s="72"/>
      <c r="EMK190" s="71"/>
      <c r="EML190" s="71"/>
      <c r="EMM190" s="71"/>
      <c r="EMN190" s="71"/>
      <c r="EMO190" s="71"/>
      <c r="EMP190" s="71"/>
      <c r="EMQ190" s="71"/>
      <c r="EMR190" s="72"/>
      <c r="EMS190" s="72"/>
      <c r="EMT190" s="72"/>
      <c r="EMU190" s="72"/>
      <c r="EMV190" s="72"/>
      <c r="EMW190" s="72"/>
      <c r="EMX190" s="72"/>
      <c r="EMY190" s="72"/>
      <c r="EMZ190" s="72"/>
      <c r="ENA190" s="71"/>
      <c r="ENB190" s="71"/>
      <c r="ENC190" s="71"/>
      <c r="END190" s="71"/>
      <c r="ENE190" s="71"/>
      <c r="ENF190" s="71"/>
      <c r="ENG190" s="71"/>
      <c r="ENH190" s="72"/>
      <c r="ENI190" s="72"/>
      <c r="ENJ190" s="72"/>
      <c r="ENK190" s="72"/>
      <c r="ENL190" s="72"/>
      <c r="ENM190" s="72"/>
      <c r="ENN190" s="72"/>
      <c r="ENO190" s="72"/>
      <c r="ENP190" s="72"/>
      <c r="ENQ190" s="71"/>
      <c r="ENR190" s="71"/>
      <c r="ENS190" s="71"/>
      <c r="ENT190" s="71"/>
      <c r="ENU190" s="71"/>
      <c r="ENV190" s="71"/>
      <c r="ENW190" s="71"/>
      <c r="ENX190" s="72"/>
      <c r="ENY190" s="72"/>
      <c r="ENZ190" s="72"/>
      <c r="EOA190" s="72"/>
      <c r="EOB190" s="72"/>
      <c r="EOC190" s="72"/>
      <c r="EOD190" s="72"/>
      <c r="EOE190" s="72"/>
      <c r="EOF190" s="72"/>
      <c r="EOG190" s="71"/>
      <c r="EOH190" s="71"/>
      <c r="EOI190" s="71"/>
      <c r="EOJ190" s="71"/>
      <c r="EOK190" s="71"/>
      <c r="EOL190" s="71"/>
      <c r="EOM190" s="71"/>
      <c r="EON190" s="72"/>
      <c r="EOO190" s="72"/>
      <c r="EOP190" s="72"/>
      <c r="EOQ190" s="72"/>
      <c r="EOR190" s="72"/>
      <c r="EOS190" s="72"/>
      <c r="EOT190" s="72"/>
      <c r="EOU190" s="72"/>
      <c r="EOV190" s="72"/>
      <c r="EOW190" s="71"/>
      <c r="EOX190" s="71"/>
      <c r="EOY190" s="71"/>
      <c r="EOZ190" s="71"/>
      <c r="EPA190" s="71"/>
      <c r="EPB190" s="71"/>
      <c r="EPC190" s="71"/>
      <c r="EPD190" s="72"/>
      <c r="EPE190" s="72"/>
      <c r="EPF190" s="72"/>
      <c r="EPG190" s="72"/>
      <c r="EPH190" s="72"/>
      <c r="EPI190" s="72"/>
      <c r="EPJ190" s="72"/>
      <c r="EPK190" s="72"/>
      <c r="EPL190" s="72"/>
      <c r="EPM190" s="71"/>
      <c r="EPN190" s="71"/>
      <c r="EPO190" s="71"/>
      <c r="EPP190" s="71"/>
      <c r="EPQ190" s="71"/>
      <c r="EPR190" s="71"/>
      <c r="EPS190" s="71"/>
      <c r="EPT190" s="72"/>
      <c r="EPU190" s="72"/>
      <c r="EPV190" s="72"/>
      <c r="EPW190" s="72"/>
      <c r="EPX190" s="72"/>
      <c r="EPY190" s="72"/>
      <c r="EPZ190" s="72"/>
      <c r="EQA190" s="72"/>
      <c r="EQB190" s="72"/>
      <c r="EQC190" s="71"/>
      <c r="EQD190" s="71"/>
      <c r="EQE190" s="71"/>
      <c r="EQF190" s="71"/>
      <c r="EQG190" s="71"/>
      <c r="EQH190" s="71"/>
      <c r="EQI190" s="71"/>
      <c r="EQJ190" s="72"/>
      <c r="EQK190" s="72"/>
      <c r="EQL190" s="72"/>
      <c r="EQM190" s="72"/>
      <c r="EQN190" s="72"/>
      <c r="EQO190" s="72"/>
      <c r="EQP190" s="72"/>
      <c r="EQQ190" s="72"/>
      <c r="EQR190" s="72"/>
      <c r="EQS190" s="71"/>
      <c r="EQT190" s="71"/>
      <c r="EQU190" s="71"/>
      <c r="EQV190" s="71"/>
      <c r="EQW190" s="71"/>
      <c r="EQX190" s="71"/>
      <c r="EQY190" s="71"/>
      <c r="EQZ190" s="72"/>
      <c r="ERA190" s="72"/>
      <c r="ERB190" s="72"/>
      <c r="ERC190" s="72"/>
      <c r="ERD190" s="72"/>
      <c r="ERE190" s="72"/>
      <c r="ERF190" s="72"/>
      <c r="ERG190" s="72"/>
      <c r="ERH190" s="72"/>
      <c r="ERI190" s="71"/>
      <c r="ERJ190" s="71"/>
      <c r="ERK190" s="71"/>
      <c r="ERL190" s="71"/>
      <c r="ERM190" s="71"/>
      <c r="ERN190" s="71"/>
      <c r="ERO190" s="71"/>
      <c r="ERP190" s="72"/>
      <c r="ERQ190" s="72"/>
      <c r="ERR190" s="72"/>
      <c r="ERS190" s="72"/>
      <c r="ERT190" s="72"/>
      <c r="ERU190" s="72"/>
      <c r="ERV190" s="72"/>
      <c r="ERW190" s="72"/>
      <c r="ERX190" s="72"/>
      <c r="ERY190" s="71"/>
      <c r="ERZ190" s="71"/>
      <c r="ESA190" s="71"/>
      <c r="ESB190" s="71"/>
      <c r="ESC190" s="71"/>
      <c r="ESD190" s="71"/>
      <c r="ESE190" s="71"/>
      <c r="ESF190" s="72"/>
      <c r="ESG190" s="72"/>
      <c r="ESH190" s="72"/>
      <c r="ESI190" s="72"/>
      <c r="ESJ190" s="72"/>
      <c r="ESK190" s="72"/>
      <c r="ESL190" s="72"/>
      <c r="ESM190" s="72"/>
      <c r="ESN190" s="72"/>
      <c r="ESO190" s="71"/>
      <c r="ESP190" s="71"/>
      <c r="ESQ190" s="71"/>
      <c r="ESR190" s="71"/>
      <c r="ESS190" s="71"/>
      <c r="EST190" s="71"/>
      <c r="ESU190" s="71"/>
      <c r="ESV190" s="72"/>
      <c r="ESW190" s="72"/>
      <c r="ESX190" s="72"/>
      <c r="ESY190" s="72"/>
      <c r="ESZ190" s="72"/>
      <c r="ETA190" s="72"/>
      <c r="ETB190" s="72"/>
      <c r="ETC190" s="72"/>
      <c r="ETD190" s="72"/>
      <c r="ETE190" s="71"/>
      <c r="ETF190" s="71"/>
      <c r="ETG190" s="71"/>
      <c r="ETH190" s="71"/>
      <c r="ETI190" s="71"/>
      <c r="ETJ190" s="71"/>
      <c r="ETK190" s="71"/>
      <c r="ETL190" s="72"/>
      <c r="ETM190" s="72"/>
      <c r="ETN190" s="72"/>
      <c r="ETO190" s="72"/>
      <c r="ETP190" s="72"/>
      <c r="ETQ190" s="72"/>
      <c r="ETR190" s="72"/>
      <c r="ETS190" s="72"/>
      <c r="ETT190" s="72"/>
      <c r="ETU190" s="71"/>
      <c r="ETV190" s="71"/>
      <c r="ETW190" s="71"/>
      <c r="ETX190" s="71"/>
      <c r="ETY190" s="71"/>
      <c r="ETZ190" s="71"/>
      <c r="EUA190" s="71"/>
      <c r="EUB190" s="72"/>
      <c r="EUC190" s="72"/>
      <c r="EUD190" s="72"/>
      <c r="EUE190" s="72"/>
      <c r="EUF190" s="72"/>
      <c r="EUG190" s="72"/>
      <c r="EUH190" s="72"/>
      <c r="EUI190" s="72"/>
      <c r="EUJ190" s="72"/>
      <c r="EUK190" s="71"/>
      <c r="EUL190" s="71"/>
      <c r="EUM190" s="71"/>
      <c r="EUN190" s="71"/>
      <c r="EUO190" s="71"/>
      <c r="EUP190" s="71"/>
      <c r="EUQ190" s="71"/>
      <c r="EUR190" s="72"/>
      <c r="EUS190" s="72"/>
      <c r="EUT190" s="72"/>
      <c r="EUU190" s="72"/>
      <c r="EUV190" s="72"/>
      <c r="EUW190" s="72"/>
      <c r="EUX190" s="72"/>
      <c r="EUY190" s="72"/>
      <c r="EUZ190" s="72"/>
      <c r="EVA190" s="71"/>
      <c r="EVB190" s="71"/>
      <c r="EVC190" s="71"/>
      <c r="EVD190" s="71"/>
      <c r="EVE190" s="71"/>
      <c r="EVF190" s="71"/>
      <c r="EVG190" s="71"/>
      <c r="EVH190" s="72"/>
      <c r="EVI190" s="72"/>
      <c r="EVJ190" s="72"/>
      <c r="EVK190" s="72"/>
      <c r="EVL190" s="72"/>
      <c r="EVM190" s="72"/>
      <c r="EVN190" s="72"/>
      <c r="EVO190" s="72"/>
      <c r="EVP190" s="72"/>
      <c r="EVQ190" s="71"/>
      <c r="EVR190" s="71"/>
      <c r="EVS190" s="71"/>
      <c r="EVT190" s="71"/>
      <c r="EVU190" s="71"/>
      <c r="EVV190" s="71"/>
      <c r="EVW190" s="71"/>
      <c r="EVX190" s="72"/>
      <c r="EVY190" s="72"/>
      <c r="EVZ190" s="72"/>
      <c r="EWA190" s="72"/>
      <c r="EWB190" s="72"/>
      <c r="EWC190" s="72"/>
      <c r="EWD190" s="72"/>
      <c r="EWE190" s="72"/>
      <c r="EWF190" s="72"/>
      <c r="EWG190" s="71"/>
      <c r="EWH190" s="71"/>
      <c r="EWI190" s="71"/>
      <c r="EWJ190" s="71"/>
      <c r="EWK190" s="71"/>
      <c r="EWL190" s="71"/>
      <c r="EWM190" s="71"/>
      <c r="EWN190" s="72"/>
      <c r="EWO190" s="72"/>
      <c r="EWP190" s="72"/>
      <c r="EWQ190" s="72"/>
      <c r="EWR190" s="72"/>
      <c r="EWS190" s="72"/>
      <c r="EWT190" s="72"/>
      <c r="EWU190" s="72"/>
      <c r="EWV190" s="72"/>
      <c r="EWW190" s="71"/>
      <c r="EWX190" s="71"/>
      <c r="EWY190" s="71"/>
      <c r="EWZ190" s="71"/>
      <c r="EXA190" s="71"/>
      <c r="EXB190" s="71"/>
      <c r="EXC190" s="71"/>
      <c r="EXD190" s="72"/>
      <c r="EXE190" s="72"/>
      <c r="EXF190" s="72"/>
      <c r="EXG190" s="72"/>
      <c r="EXH190" s="72"/>
      <c r="EXI190" s="72"/>
      <c r="EXJ190" s="72"/>
      <c r="EXK190" s="72"/>
      <c r="EXL190" s="72"/>
      <c r="EXM190" s="71"/>
      <c r="EXN190" s="71"/>
      <c r="EXO190" s="71"/>
      <c r="EXP190" s="71"/>
      <c r="EXQ190" s="71"/>
      <c r="EXR190" s="71"/>
      <c r="EXS190" s="71"/>
      <c r="EXT190" s="72"/>
      <c r="EXU190" s="72"/>
      <c r="EXV190" s="72"/>
      <c r="EXW190" s="72"/>
      <c r="EXX190" s="72"/>
      <c r="EXY190" s="72"/>
      <c r="EXZ190" s="72"/>
      <c r="EYA190" s="72"/>
      <c r="EYB190" s="72"/>
      <c r="EYC190" s="71"/>
      <c r="EYD190" s="71"/>
      <c r="EYE190" s="71"/>
      <c r="EYF190" s="71"/>
      <c r="EYG190" s="71"/>
      <c r="EYH190" s="71"/>
      <c r="EYI190" s="71"/>
      <c r="EYJ190" s="72"/>
      <c r="EYK190" s="72"/>
      <c r="EYL190" s="72"/>
      <c r="EYM190" s="72"/>
      <c r="EYN190" s="72"/>
      <c r="EYO190" s="72"/>
      <c r="EYP190" s="72"/>
      <c r="EYQ190" s="72"/>
      <c r="EYR190" s="72"/>
      <c r="EYS190" s="71"/>
      <c r="EYT190" s="71"/>
      <c r="EYU190" s="71"/>
      <c r="EYV190" s="71"/>
      <c r="EYW190" s="71"/>
      <c r="EYX190" s="71"/>
      <c r="EYY190" s="71"/>
      <c r="EYZ190" s="72"/>
      <c r="EZA190" s="72"/>
      <c r="EZB190" s="72"/>
      <c r="EZC190" s="72"/>
      <c r="EZD190" s="72"/>
      <c r="EZE190" s="72"/>
      <c r="EZF190" s="72"/>
      <c r="EZG190" s="72"/>
      <c r="EZH190" s="72"/>
      <c r="EZI190" s="71"/>
      <c r="EZJ190" s="71"/>
      <c r="EZK190" s="71"/>
      <c r="EZL190" s="71"/>
      <c r="EZM190" s="71"/>
      <c r="EZN190" s="71"/>
      <c r="EZO190" s="71"/>
      <c r="EZP190" s="72"/>
      <c r="EZQ190" s="72"/>
      <c r="EZR190" s="72"/>
      <c r="EZS190" s="72"/>
      <c r="EZT190" s="72"/>
      <c r="EZU190" s="72"/>
      <c r="EZV190" s="72"/>
      <c r="EZW190" s="72"/>
      <c r="EZX190" s="72"/>
      <c r="EZY190" s="71"/>
      <c r="EZZ190" s="71"/>
      <c r="FAA190" s="71"/>
      <c r="FAB190" s="71"/>
      <c r="FAC190" s="71"/>
      <c r="FAD190" s="71"/>
      <c r="FAE190" s="71"/>
      <c r="FAF190" s="72"/>
      <c r="FAG190" s="72"/>
      <c r="FAH190" s="72"/>
      <c r="FAI190" s="72"/>
      <c r="FAJ190" s="72"/>
      <c r="FAK190" s="72"/>
      <c r="FAL190" s="72"/>
      <c r="FAM190" s="72"/>
      <c r="FAN190" s="72"/>
      <c r="FAO190" s="71"/>
      <c r="FAP190" s="71"/>
      <c r="FAQ190" s="71"/>
      <c r="FAR190" s="71"/>
      <c r="FAS190" s="71"/>
      <c r="FAT190" s="71"/>
      <c r="FAU190" s="71"/>
      <c r="FAV190" s="72"/>
      <c r="FAW190" s="72"/>
      <c r="FAX190" s="72"/>
      <c r="FAY190" s="72"/>
      <c r="FAZ190" s="72"/>
      <c r="FBA190" s="72"/>
      <c r="FBB190" s="72"/>
      <c r="FBC190" s="72"/>
      <c r="FBD190" s="72"/>
      <c r="FBE190" s="71"/>
      <c r="FBF190" s="71"/>
      <c r="FBG190" s="71"/>
      <c r="FBH190" s="71"/>
      <c r="FBI190" s="71"/>
      <c r="FBJ190" s="71"/>
      <c r="FBK190" s="71"/>
      <c r="FBL190" s="72"/>
      <c r="FBM190" s="72"/>
      <c r="FBN190" s="72"/>
      <c r="FBO190" s="72"/>
      <c r="FBP190" s="72"/>
      <c r="FBQ190" s="72"/>
      <c r="FBR190" s="72"/>
      <c r="FBS190" s="72"/>
      <c r="FBT190" s="72"/>
      <c r="FBU190" s="71"/>
      <c r="FBV190" s="71"/>
      <c r="FBW190" s="71"/>
      <c r="FBX190" s="71"/>
      <c r="FBY190" s="71"/>
      <c r="FBZ190" s="71"/>
      <c r="FCA190" s="71"/>
      <c r="FCB190" s="72"/>
      <c r="FCC190" s="72"/>
      <c r="FCD190" s="72"/>
      <c r="FCE190" s="72"/>
      <c r="FCF190" s="72"/>
      <c r="FCG190" s="72"/>
      <c r="FCH190" s="72"/>
      <c r="FCI190" s="72"/>
      <c r="FCJ190" s="72"/>
      <c r="FCK190" s="71"/>
      <c r="FCL190" s="71"/>
      <c r="FCM190" s="71"/>
      <c r="FCN190" s="71"/>
      <c r="FCO190" s="71"/>
      <c r="FCP190" s="71"/>
      <c r="FCQ190" s="71"/>
      <c r="FCR190" s="72"/>
      <c r="FCS190" s="72"/>
      <c r="FCT190" s="72"/>
      <c r="FCU190" s="72"/>
      <c r="FCV190" s="72"/>
      <c r="FCW190" s="72"/>
      <c r="FCX190" s="72"/>
      <c r="FCY190" s="72"/>
      <c r="FCZ190" s="72"/>
      <c r="FDA190" s="71"/>
      <c r="FDB190" s="71"/>
      <c r="FDC190" s="71"/>
      <c r="FDD190" s="71"/>
      <c r="FDE190" s="71"/>
      <c r="FDF190" s="71"/>
      <c r="FDG190" s="71"/>
      <c r="FDH190" s="72"/>
      <c r="FDI190" s="72"/>
      <c r="FDJ190" s="72"/>
      <c r="FDK190" s="72"/>
      <c r="FDL190" s="72"/>
      <c r="FDM190" s="72"/>
      <c r="FDN190" s="72"/>
      <c r="FDO190" s="72"/>
      <c r="FDP190" s="72"/>
      <c r="FDQ190" s="71"/>
      <c r="FDR190" s="71"/>
      <c r="FDS190" s="71"/>
      <c r="FDT190" s="71"/>
      <c r="FDU190" s="71"/>
      <c r="FDV190" s="71"/>
      <c r="FDW190" s="71"/>
      <c r="FDX190" s="72"/>
      <c r="FDY190" s="72"/>
      <c r="FDZ190" s="72"/>
      <c r="FEA190" s="72"/>
      <c r="FEB190" s="72"/>
      <c r="FEC190" s="72"/>
      <c r="FED190" s="72"/>
      <c r="FEE190" s="72"/>
      <c r="FEF190" s="72"/>
      <c r="FEG190" s="71"/>
      <c r="FEH190" s="71"/>
      <c r="FEI190" s="71"/>
      <c r="FEJ190" s="71"/>
      <c r="FEK190" s="71"/>
      <c r="FEL190" s="71"/>
      <c r="FEM190" s="71"/>
      <c r="FEN190" s="72"/>
      <c r="FEO190" s="72"/>
      <c r="FEP190" s="72"/>
      <c r="FEQ190" s="72"/>
      <c r="FER190" s="72"/>
      <c r="FES190" s="72"/>
      <c r="FET190" s="72"/>
      <c r="FEU190" s="72"/>
      <c r="FEV190" s="72"/>
      <c r="FEW190" s="71"/>
      <c r="FEX190" s="71"/>
      <c r="FEY190" s="71"/>
      <c r="FEZ190" s="71"/>
      <c r="FFA190" s="71"/>
      <c r="FFB190" s="71"/>
      <c r="FFC190" s="71"/>
      <c r="FFD190" s="72"/>
      <c r="FFE190" s="72"/>
      <c r="FFF190" s="72"/>
      <c r="FFG190" s="72"/>
      <c r="FFH190" s="72"/>
      <c r="FFI190" s="72"/>
      <c r="FFJ190" s="72"/>
      <c r="FFK190" s="72"/>
      <c r="FFL190" s="72"/>
      <c r="FFM190" s="71"/>
      <c r="FFN190" s="71"/>
      <c r="FFO190" s="71"/>
      <c r="FFP190" s="71"/>
      <c r="FFQ190" s="71"/>
      <c r="FFR190" s="71"/>
      <c r="FFS190" s="71"/>
      <c r="FFT190" s="72"/>
      <c r="FFU190" s="72"/>
      <c r="FFV190" s="72"/>
      <c r="FFW190" s="72"/>
      <c r="FFX190" s="72"/>
      <c r="FFY190" s="72"/>
      <c r="FFZ190" s="72"/>
      <c r="FGA190" s="72"/>
      <c r="FGB190" s="72"/>
      <c r="FGC190" s="71"/>
      <c r="FGD190" s="71"/>
      <c r="FGE190" s="71"/>
      <c r="FGF190" s="71"/>
      <c r="FGG190" s="71"/>
      <c r="FGH190" s="71"/>
      <c r="FGI190" s="71"/>
      <c r="FGJ190" s="72"/>
      <c r="FGK190" s="72"/>
      <c r="FGL190" s="72"/>
      <c r="FGM190" s="72"/>
      <c r="FGN190" s="72"/>
      <c r="FGO190" s="72"/>
      <c r="FGP190" s="72"/>
      <c r="FGQ190" s="72"/>
      <c r="FGR190" s="72"/>
      <c r="FGS190" s="71"/>
      <c r="FGT190" s="71"/>
      <c r="FGU190" s="71"/>
      <c r="FGV190" s="71"/>
      <c r="FGW190" s="71"/>
      <c r="FGX190" s="71"/>
      <c r="FGY190" s="71"/>
      <c r="FGZ190" s="72"/>
      <c r="FHA190" s="72"/>
      <c r="FHB190" s="72"/>
      <c r="FHC190" s="72"/>
      <c r="FHD190" s="72"/>
      <c r="FHE190" s="72"/>
      <c r="FHF190" s="72"/>
      <c r="FHG190" s="72"/>
      <c r="FHH190" s="72"/>
      <c r="FHI190" s="71"/>
      <c r="FHJ190" s="71"/>
      <c r="FHK190" s="71"/>
      <c r="FHL190" s="71"/>
      <c r="FHM190" s="71"/>
      <c r="FHN190" s="71"/>
      <c r="FHO190" s="71"/>
      <c r="FHP190" s="72"/>
      <c r="FHQ190" s="72"/>
      <c r="FHR190" s="72"/>
      <c r="FHS190" s="72"/>
      <c r="FHT190" s="72"/>
      <c r="FHU190" s="72"/>
      <c r="FHV190" s="72"/>
      <c r="FHW190" s="72"/>
      <c r="FHX190" s="72"/>
      <c r="FHY190" s="71"/>
      <c r="FHZ190" s="71"/>
      <c r="FIA190" s="71"/>
      <c r="FIB190" s="71"/>
      <c r="FIC190" s="71"/>
      <c r="FID190" s="71"/>
      <c r="FIE190" s="71"/>
      <c r="FIF190" s="72"/>
      <c r="FIG190" s="72"/>
      <c r="FIH190" s="72"/>
      <c r="FII190" s="72"/>
      <c r="FIJ190" s="72"/>
      <c r="FIK190" s="72"/>
      <c r="FIL190" s="72"/>
      <c r="FIM190" s="72"/>
      <c r="FIN190" s="72"/>
      <c r="FIO190" s="71"/>
      <c r="FIP190" s="71"/>
      <c r="FIQ190" s="71"/>
      <c r="FIR190" s="71"/>
      <c r="FIS190" s="71"/>
      <c r="FIT190" s="71"/>
      <c r="FIU190" s="71"/>
      <c r="FIV190" s="72"/>
      <c r="FIW190" s="72"/>
      <c r="FIX190" s="72"/>
      <c r="FIY190" s="72"/>
      <c r="FIZ190" s="72"/>
      <c r="FJA190" s="72"/>
      <c r="FJB190" s="72"/>
      <c r="FJC190" s="72"/>
      <c r="FJD190" s="72"/>
      <c r="FJE190" s="71"/>
      <c r="FJF190" s="71"/>
      <c r="FJG190" s="71"/>
      <c r="FJH190" s="71"/>
      <c r="FJI190" s="71"/>
      <c r="FJJ190" s="71"/>
      <c r="FJK190" s="71"/>
      <c r="FJL190" s="72"/>
      <c r="FJM190" s="72"/>
      <c r="FJN190" s="72"/>
      <c r="FJO190" s="72"/>
      <c r="FJP190" s="72"/>
      <c r="FJQ190" s="72"/>
      <c r="FJR190" s="72"/>
      <c r="FJS190" s="72"/>
      <c r="FJT190" s="72"/>
      <c r="FJU190" s="71"/>
      <c r="FJV190" s="71"/>
      <c r="FJW190" s="71"/>
      <c r="FJX190" s="71"/>
      <c r="FJY190" s="71"/>
      <c r="FJZ190" s="71"/>
      <c r="FKA190" s="71"/>
      <c r="FKB190" s="72"/>
      <c r="FKC190" s="72"/>
      <c r="FKD190" s="72"/>
      <c r="FKE190" s="72"/>
      <c r="FKF190" s="72"/>
      <c r="FKG190" s="72"/>
      <c r="FKH190" s="72"/>
      <c r="FKI190" s="72"/>
      <c r="FKJ190" s="72"/>
      <c r="FKK190" s="71"/>
      <c r="FKL190" s="71"/>
      <c r="FKM190" s="71"/>
      <c r="FKN190" s="71"/>
      <c r="FKO190" s="71"/>
      <c r="FKP190" s="71"/>
      <c r="FKQ190" s="71"/>
      <c r="FKR190" s="72"/>
      <c r="FKS190" s="72"/>
      <c r="FKT190" s="72"/>
      <c r="FKU190" s="72"/>
      <c r="FKV190" s="72"/>
      <c r="FKW190" s="72"/>
      <c r="FKX190" s="72"/>
      <c r="FKY190" s="72"/>
      <c r="FKZ190" s="72"/>
      <c r="FLA190" s="71"/>
      <c r="FLB190" s="71"/>
      <c r="FLC190" s="71"/>
      <c r="FLD190" s="71"/>
      <c r="FLE190" s="71"/>
      <c r="FLF190" s="71"/>
      <c r="FLG190" s="71"/>
      <c r="FLH190" s="72"/>
      <c r="FLI190" s="72"/>
      <c r="FLJ190" s="72"/>
      <c r="FLK190" s="72"/>
      <c r="FLL190" s="72"/>
      <c r="FLM190" s="72"/>
      <c r="FLN190" s="72"/>
      <c r="FLO190" s="72"/>
      <c r="FLP190" s="72"/>
      <c r="FLQ190" s="71"/>
      <c r="FLR190" s="71"/>
      <c r="FLS190" s="71"/>
      <c r="FLT190" s="71"/>
      <c r="FLU190" s="71"/>
      <c r="FLV190" s="71"/>
      <c r="FLW190" s="71"/>
      <c r="FLX190" s="72"/>
      <c r="FLY190" s="72"/>
      <c r="FLZ190" s="72"/>
      <c r="FMA190" s="72"/>
      <c r="FMB190" s="72"/>
      <c r="FMC190" s="72"/>
      <c r="FMD190" s="72"/>
      <c r="FME190" s="72"/>
      <c r="FMF190" s="72"/>
      <c r="FMG190" s="71"/>
      <c r="FMH190" s="71"/>
      <c r="FMI190" s="71"/>
      <c r="FMJ190" s="71"/>
      <c r="FMK190" s="71"/>
      <c r="FML190" s="71"/>
      <c r="FMM190" s="71"/>
      <c r="FMN190" s="72"/>
      <c r="FMO190" s="72"/>
      <c r="FMP190" s="72"/>
      <c r="FMQ190" s="72"/>
      <c r="FMR190" s="72"/>
      <c r="FMS190" s="72"/>
      <c r="FMT190" s="72"/>
      <c r="FMU190" s="72"/>
      <c r="FMV190" s="72"/>
      <c r="FMW190" s="71"/>
      <c r="FMX190" s="71"/>
      <c r="FMY190" s="71"/>
      <c r="FMZ190" s="71"/>
      <c r="FNA190" s="71"/>
      <c r="FNB190" s="71"/>
      <c r="FNC190" s="71"/>
      <c r="FND190" s="72"/>
      <c r="FNE190" s="72"/>
      <c r="FNF190" s="72"/>
      <c r="FNG190" s="72"/>
      <c r="FNH190" s="72"/>
      <c r="FNI190" s="72"/>
      <c r="FNJ190" s="72"/>
      <c r="FNK190" s="72"/>
      <c r="FNL190" s="72"/>
      <c r="FNM190" s="71"/>
      <c r="FNN190" s="71"/>
      <c r="FNO190" s="71"/>
      <c r="FNP190" s="71"/>
      <c r="FNQ190" s="71"/>
      <c r="FNR190" s="71"/>
      <c r="FNS190" s="71"/>
      <c r="FNT190" s="72"/>
      <c r="FNU190" s="72"/>
      <c r="FNV190" s="72"/>
      <c r="FNW190" s="72"/>
      <c r="FNX190" s="72"/>
      <c r="FNY190" s="72"/>
      <c r="FNZ190" s="72"/>
      <c r="FOA190" s="72"/>
      <c r="FOB190" s="72"/>
      <c r="FOC190" s="71"/>
      <c r="FOD190" s="71"/>
      <c r="FOE190" s="71"/>
      <c r="FOF190" s="71"/>
      <c r="FOG190" s="71"/>
      <c r="FOH190" s="71"/>
      <c r="FOI190" s="71"/>
      <c r="FOJ190" s="72"/>
      <c r="FOK190" s="72"/>
      <c r="FOL190" s="72"/>
      <c r="FOM190" s="72"/>
      <c r="FON190" s="72"/>
      <c r="FOO190" s="72"/>
      <c r="FOP190" s="72"/>
      <c r="FOQ190" s="72"/>
      <c r="FOR190" s="72"/>
      <c r="FOS190" s="71"/>
      <c r="FOT190" s="71"/>
      <c r="FOU190" s="71"/>
      <c r="FOV190" s="71"/>
      <c r="FOW190" s="71"/>
      <c r="FOX190" s="71"/>
      <c r="FOY190" s="71"/>
      <c r="FOZ190" s="72"/>
      <c r="FPA190" s="72"/>
      <c r="FPB190" s="72"/>
      <c r="FPC190" s="72"/>
      <c r="FPD190" s="72"/>
      <c r="FPE190" s="72"/>
      <c r="FPF190" s="72"/>
      <c r="FPG190" s="72"/>
      <c r="FPH190" s="72"/>
      <c r="FPI190" s="71"/>
      <c r="FPJ190" s="71"/>
      <c r="FPK190" s="71"/>
      <c r="FPL190" s="71"/>
      <c r="FPM190" s="71"/>
      <c r="FPN190" s="71"/>
      <c r="FPO190" s="71"/>
      <c r="FPP190" s="72"/>
      <c r="FPQ190" s="72"/>
      <c r="FPR190" s="72"/>
      <c r="FPS190" s="72"/>
      <c r="FPT190" s="72"/>
      <c r="FPU190" s="72"/>
      <c r="FPV190" s="72"/>
      <c r="FPW190" s="72"/>
      <c r="FPX190" s="72"/>
      <c r="FPY190" s="71"/>
      <c r="FPZ190" s="71"/>
      <c r="FQA190" s="71"/>
      <c r="FQB190" s="71"/>
      <c r="FQC190" s="71"/>
      <c r="FQD190" s="71"/>
      <c r="FQE190" s="71"/>
      <c r="FQF190" s="72"/>
      <c r="FQG190" s="72"/>
      <c r="FQH190" s="72"/>
      <c r="FQI190" s="72"/>
      <c r="FQJ190" s="72"/>
      <c r="FQK190" s="72"/>
      <c r="FQL190" s="72"/>
      <c r="FQM190" s="72"/>
      <c r="FQN190" s="72"/>
      <c r="FQO190" s="71"/>
      <c r="FQP190" s="71"/>
      <c r="FQQ190" s="71"/>
      <c r="FQR190" s="71"/>
      <c r="FQS190" s="71"/>
      <c r="FQT190" s="71"/>
      <c r="FQU190" s="71"/>
      <c r="FQV190" s="72"/>
      <c r="FQW190" s="72"/>
      <c r="FQX190" s="72"/>
      <c r="FQY190" s="72"/>
      <c r="FQZ190" s="72"/>
      <c r="FRA190" s="72"/>
      <c r="FRB190" s="72"/>
      <c r="FRC190" s="72"/>
      <c r="FRD190" s="72"/>
      <c r="FRE190" s="71"/>
      <c r="FRF190" s="71"/>
      <c r="FRG190" s="71"/>
      <c r="FRH190" s="71"/>
      <c r="FRI190" s="71"/>
      <c r="FRJ190" s="71"/>
      <c r="FRK190" s="71"/>
      <c r="FRL190" s="72"/>
      <c r="FRM190" s="72"/>
      <c r="FRN190" s="72"/>
      <c r="FRO190" s="72"/>
      <c r="FRP190" s="72"/>
      <c r="FRQ190" s="72"/>
      <c r="FRR190" s="72"/>
      <c r="FRS190" s="72"/>
      <c r="FRT190" s="72"/>
      <c r="FRU190" s="71"/>
      <c r="FRV190" s="71"/>
      <c r="FRW190" s="71"/>
      <c r="FRX190" s="71"/>
      <c r="FRY190" s="71"/>
      <c r="FRZ190" s="71"/>
      <c r="FSA190" s="71"/>
      <c r="FSB190" s="72"/>
      <c r="FSC190" s="72"/>
      <c r="FSD190" s="72"/>
      <c r="FSE190" s="72"/>
      <c r="FSF190" s="72"/>
      <c r="FSG190" s="72"/>
      <c r="FSH190" s="72"/>
      <c r="FSI190" s="72"/>
      <c r="FSJ190" s="72"/>
      <c r="FSK190" s="71"/>
      <c r="FSL190" s="71"/>
      <c r="FSM190" s="71"/>
      <c r="FSN190" s="71"/>
      <c r="FSO190" s="71"/>
      <c r="FSP190" s="71"/>
      <c r="FSQ190" s="71"/>
      <c r="FSR190" s="72"/>
      <c r="FSS190" s="72"/>
      <c r="FST190" s="72"/>
      <c r="FSU190" s="72"/>
      <c r="FSV190" s="72"/>
      <c r="FSW190" s="72"/>
      <c r="FSX190" s="72"/>
      <c r="FSY190" s="72"/>
      <c r="FSZ190" s="72"/>
      <c r="FTA190" s="71"/>
      <c r="FTB190" s="71"/>
      <c r="FTC190" s="71"/>
      <c r="FTD190" s="71"/>
      <c r="FTE190" s="71"/>
      <c r="FTF190" s="71"/>
      <c r="FTG190" s="71"/>
      <c r="FTH190" s="72"/>
      <c r="FTI190" s="72"/>
      <c r="FTJ190" s="72"/>
      <c r="FTK190" s="72"/>
      <c r="FTL190" s="72"/>
      <c r="FTM190" s="72"/>
      <c r="FTN190" s="72"/>
      <c r="FTO190" s="72"/>
      <c r="FTP190" s="72"/>
      <c r="FTQ190" s="71"/>
      <c r="FTR190" s="71"/>
      <c r="FTS190" s="71"/>
      <c r="FTT190" s="71"/>
      <c r="FTU190" s="71"/>
      <c r="FTV190" s="71"/>
      <c r="FTW190" s="71"/>
      <c r="FTX190" s="72"/>
      <c r="FTY190" s="72"/>
      <c r="FTZ190" s="72"/>
      <c r="FUA190" s="72"/>
      <c r="FUB190" s="72"/>
      <c r="FUC190" s="72"/>
      <c r="FUD190" s="72"/>
      <c r="FUE190" s="72"/>
      <c r="FUF190" s="72"/>
      <c r="FUG190" s="71"/>
      <c r="FUH190" s="71"/>
      <c r="FUI190" s="71"/>
      <c r="FUJ190" s="71"/>
      <c r="FUK190" s="71"/>
      <c r="FUL190" s="71"/>
      <c r="FUM190" s="71"/>
      <c r="FUN190" s="72"/>
      <c r="FUO190" s="72"/>
      <c r="FUP190" s="72"/>
      <c r="FUQ190" s="72"/>
      <c r="FUR190" s="72"/>
      <c r="FUS190" s="72"/>
      <c r="FUT190" s="72"/>
      <c r="FUU190" s="72"/>
      <c r="FUV190" s="72"/>
      <c r="FUW190" s="71"/>
      <c r="FUX190" s="71"/>
      <c r="FUY190" s="71"/>
      <c r="FUZ190" s="71"/>
      <c r="FVA190" s="71"/>
      <c r="FVB190" s="71"/>
      <c r="FVC190" s="71"/>
      <c r="FVD190" s="72"/>
      <c r="FVE190" s="72"/>
      <c r="FVF190" s="72"/>
      <c r="FVG190" s="72"/>
      <c r="FVH190" s="72"/>
      <c r="FVI190" s="72"/>
      <c r="FVJ190" s="72"/>
      <c r="FVK190" s="72"/>
      <c r="FVL190" s="72"/>
      <c r="FVM190" s="71"/>
      <c r="FVN190" s="71"/>
      <c r="FVO190" s="71"/>
      <c r="FVP190" s="71"/>
      <c r="FVQ190" s="71"/>
      <c r="FVR190" s="71"/>
      <c r="FVS190" s="71"/>
      <c r="FVT190" s="72"/>
      <c r="FVU190" s="72"/>
      <c r="FVV190" s="72"/>
      <c r="FVW190" s="72"/>
      <c r="FVX190" s="72"/>
      <c r="FVY190" s="72"/>
      <c r="FVZ190" s="72"/>
      <c r="FWA190" s="72"/>
      <c r="FWB190" s="72"/>
      <c r="FWC190" s="71"/>
      <c r="FWD190" s="71"/>
      <c r="FWE190" s="71"/>
      <c r="FWF190" s="71"/>
      <c r="FWG190" s="71"/>
      <c r="FWH190" s="71"/>
      <c r="FWI190" s="71"/>
      <c r="FWJ190" s="72"/>
      <c r="FWK190" s="72"/>
      <c r="FWL190" s="72"/>
      <c r="FWM190" s="72"/>
      <c r="FWN190" s="72"/>
      <c r="FWO190" s="72"/>
      <c r="FWP190" s="72"/>
      <c r="FWQ190" s="72"/>
      <c r="FWR190" s="72"/>
      <c r="FWS190" s="71"/>
      <c r="FWT190" s="71"/>
      <c r="FWU190" s="71"/>
      <c r="FWV190" s="71"/>
      <c r="FWW190" s="71"/>
      <c r="FWX190" s="71"/>
      <c r="FWY190" s="71"/>
      <c r="FWZ190" s="72"/>
      <c r="FXA190" s="72"/>
      <c r="FXB190" s="72"/>
      <c r="FXC190" s="72"/>
      <c r="FXD190" s="72"/>
      <c r="FXE190" s="72"/>
      <c r="FXF190" s="72"/>
      <c r="FXG190" s="72"/>
      <c r="FXH190" s="72"/>
      <c r="FXI190" s="71"/>
      <c r="FXJ190" s="71"/>
      <c r="FXK190" s="71"/>
      <c r="FXL190" s="71"/>
      <c r="FXM190" s="71"/>
      <c r="FXN190" s="71"/>
      <c r="FXO190" s="71"/>
      <c r="FXP190" s="72"/>
      <c r="FXQ190" s="72"/>
      <c r="FXR190" s="72"/>
      <c r="FXS190" s="72"/>
      <c r="FXT190" s="72"/>
      <c r="FXU190" s="72"/>
      <c r="FXV190" s="72"/>
      <c r="FXW190" s="72"/>
      <c r="FXX190" s="72"/>
      <c r="FXY190" s="71"/>
      <c r="FXZ190" s="71"/>
      <c r="FYA190" s="71"/>
      <c r="FYB190" s="71"/>
      <c r="FYC190" s="71"/>
      <c r="FYD190" s="71"/>
      <c r="FYE190" s="71"/>
      <c r="FYF190" s="72"/>
      <c r="FYG190" s="72"/>
      <c r="FYH190" s="72"/>
      <c r="FYI190" s="72"/>
      <c r="FYJ190" s="72"/>
      <c r="FYK190" s="72"/>
      <c r="FYL190" s="72"/>
      <c r="FYM190" s="72"/>
      <c r="FYN190" s="72"/>
      <c r="FYO190" s="71"/>
      <c r="FYP190" s="71"/>
      <c r="FYQ190" s="71"/>
      <c r="FYR190" s="71"/>
      <c r="FYS190" s="71"/>
      <c r="FYT190" s="71"/>
      <c r="FYU190" s="71"/>
      <c r="FYV190" s="72"/>
      <c r="FYW190" s="72"/>
      <c r="FYX190" s="72"/>
      <c r="FYY190" s="72"/>
      <c r="FYZ190" s="72"/>
      <c r="FZA190" s="72"/>
      <c r="FZB190" s="72"/>
      <c r="FZC190" s="72"/>
      <c r="FZD190" s="72"/>
      <c r="FZE190" s="71"/>
      <c r="FZF190" s="71"/>
      <c r="FZG190" s="71"/>
      <c r="FZH190" s="71"/>
      <c r="FZI190" s="71"/>
      <c r="FZJ190" s="71"/>
      <c r="FZK190" s="71"/>
      <c r="FZL190" s="72"/>
      <c r="FZM190" s="72"/>
      <c r="FZN190" s="72"/>
      <c r="FZO190" s="72"/>
      <c r="FZP190" s="72"/>
      <c r="FZQ190" s="72"/>
      <c r="FZR190" s="72"/>
      <c r="FZS190" s="72"/>
      <c r="FZT190" s="72"/>
      <c r="FZU190" s="71"/>
      <c r="FZV190" s="71"/>
      <c r="FZW190" s="71"/>
      <c r="FZX190" s="71"/>
      <c r="FZY190" s="71"/>
      <c r="FZZ190" s="71"/>
      <c r="GAA190" s="71"/>
      <c r="GAB190" s="72"/>
      <c r="GAC190" s="72"/>
      <c r="GAD190" s="72"/>
      <c r="GAE190" s="72"/>
      <c r="GAF190" s="72"/>
      <c r="GAG190" s="72"/>
      <c r="GAH190" s="72"/>
      <c r="GAI190" s="72"/>
      <c r="GAJ190" s="72"/>
      <c r="GAK190" s="71"/>
      <c r="GAL190" s="71"/>
      <c r="GAM190" s="71"/>
      <c r="GAN190" s="71"/>
      <c r="GAO190" s="71"/>
      <c r="GAP190" s="71"/>
      <c r="GAQ190" s="71"/>
      <c r="GAR190" s="72"/>
      <c r="GAS190" s="72"/>
      <c r="GAT190" s="72"/>
      <c r="GAU190" s="72"/>
      <c r="GAV190" s="72"/>
      <c r="GAW190" s="72"/>
      <c r="GAX190" s="72"/>
      <c r="GAY190" s="72"/>
      <c r="GAZ190" s="72"/>
      <c r="GBA190" s="71"/>
      <c r="GBB190" s="71"/>
      <c r="GBC190" s="71"/>
      <c r="GBD190" s="71"/>
      <c r="GBE190" s="71"/>
      <c r="GBF190" s="71"/>
      <c r="GBG190" s="71"/>
      <c r="GBH190" s="72"/>
      <c r="GBI190" s="72"/>
      <c r="GBJ190" s="72"/>
      <c r="GBK190" s="72"/>
      <c r="GBL190" s="72"/>
      <c r="GBM190" s="72"/>
      <c r="GBN190" s="72"/>
      <c r="GBO190" s="72"/>
      <c r="GBP190" s="72"/>
      <c r="GBQ190" s="71"/>
      <c r="GBR190" s="71"/>
      <c r="GBS190" s="71"/>
      <c r="GBT190" s="71"/>
      <c r="GBU190" s="71"/>
      <c r="GBV190" s="71"/>
      <c r="GBW190" s="71"/>
      <c r="GBX190" s="72"/>
      <c r="GBY190" s="72"/>
      <c r="GBZ190" s="72"/>
      <c r="GCA190" s="72"/>
      <c r="GCB190" s="72"/>
      <c r="GCC190" s="72"/>
      <c r="GCD190" s="72"/>
      <c r="GCE190" s="72"/>
      <c r="GCF190" s="72"/>
      <c r="GCG190" s="71"/>
      <c r="GCH190" s="71"/>
      <c r="GCI190" s="71"/>
      <c r="GCJ190" s="71"/>
      <c r="GCK190" s="71"/>
      <c r="GCL190" s="71"/>
      <c r="GCM190" s="71"/>
      <c r="GCN190" s="72"/>
      <c r="GCO190" s="72"/>
      <c r="GCP190" s="72"/>
      <c r="GCQ190" s="72"/>
      <c r="GCR190" s="72"/>
      <c r="GCS190" s="72"/>
      <c r="GCT190" s="72"/>
      <c r="GCU190" s="72"/>
      <c r="GCV190" s="72"/>
      <c r="GCW190" s="71"/>
      <c r="GCX190" s="71"/>
      <c r="GCY190" s="71"/>
      <c r="GCZ190" s="71"/>
      <c r="GDA190" s="71"/>
      <c r="GDB190" s="71"/>
      <c r="GDC190" s="71"/>
      <c r="GDD190" s="72"/>
      <c r="GDE190" s="72"/>
      <c r="GDF190" s="72"/>
      <c r="GDG190" s="72"/>
      <c r="GDH190" s="72"/>
      <c r="GDI190" s="72"/>
      <c r="GDJ190" s="72"/>
      <c r="GDK190" s="72"/>
      <c r="GDL190" s="72"/>
      <c r="GDM190" s="71"/>
      <c r="GDN190" s="71"/>
      <c r="GDO190" s="71"/>
      <c r="GDP190" s="71"/>
      <c r="GDQ190" s="71"/>
      <c r="GDR190" s="71"/>
      <c r="GDS190" s="71"/>
      <c r="GDT190" s="72"/>
      <c r="GDU190" s="72"/>
      <c r="GDV190" s="72"/>
      <c r="GDW190" s="72"/>
      <c r="GDX190" s="72"/>
      <c r="GDY190" s="72"/>
      <c r="GDZ190" s="72"/>
      <c r="GEA190" s="72"/>
      <c r="GEB190" s="72"/>
      <c r="GEC190" s="71"/>
      <c r="GED190" s="71"/>
      <c r="GEE190" s="71"/>
      <c r="GEF190" s="71"/>
      <c r="GEG190" s="71"/>
      <c r="GEH190" s="71"/>
      <c r="GEI190" s="71"/>
      <c r="GEJ190" s="72"/>
      <c r="GEK190" s="72"/>
      <c r="GEL190" s="72"/>
      <c r="GEM190" s="72"/>
      <c r="GEN190" s="72"/>
      <c r="GEO190" s="72"/>
      <c r="GEP190" s="72"/>
      <c r="GEQ190" s="72"/>
      <c r="GER190" s="72"/>
      <c r="GES190" s="71"/>
      <c r="GET190" s="71"/>
      <c r="GEU190" s="71"/>
      <c r="GEV190" s="71"/>
      <c r="GEW190" s="71"/>
      <c r="GEX190" s="71"/>
      <c r="GEY190" s="71"/>
      <c r="GEZ190" s="72"/>
      <c r="GFA190" s="72"/>
      <c r="GFB190" s="72"/>
      <c r="GFC190" s="72"/>
      <c r="GFD190" s="72"/>
      <c r="GFE190" s="72"/>
      <c r="GFF190" s="72"/>
      <c r="GFG190" s="72"/>
      <c r="GFH190" s="72"/>
      <c r="GFI190" s="71"/>
      <c r="GFJ190" s="71"/>
      <c r="GFK190" s="71"/>
      <c r="GFL190" s="71"/>
      <c r="GFM190" s="71"/>
      <c r="GFN190" s="71"/>
      <c r="GFO190" s="71"/>
      <c r="GFP190" s="72"/>
      <c r="GFQ190" s="72"/>
      <c r="GFR190" s="72"/>
      <c r="GFS190" s="72"/>
      <c r="GFT190" s="72"/>
      <c r="GFU190" s="72"/>
      <c r="GFV190" s="72"/>
      <c r="GFW190" s="72"/>
      <c r="GFX190" s="72"/>
      <c r="GFY190" s="71"/>
      <c r="GFZ190" s="71"/>
      <c r="GGA190" s="71"/>
      <c r="GGB190" s="71"/>
      <c r="GGC190" s="71"/>
      <c r="GGD190" s="71"/>
      <c r="GGE190" s="71"/>
      <c r="GGF190" s="72"/>
      <c r="GGG190" s="72"/>
      <c r="GGH190" s="72"/>
      <c r="GGI190" s="72"/>
      <c r="GGJ190" s="72"/>
      <c r="GGK190" s="72"/>
      <c r="GGL190" s="72"/>
      <c r="GGM190" s="72"/>
      <c r="GGN190" s="72"/>
      <c r="GGO190" s="71"/>
      <c r="GGP190" s="71"/>
      <c r="GGQ190" s="71"/>
      <c r="GGR190" s="71"/>
      <c r="GGS190" s="71"/>
      <c r="GGT190" s="71"/>
      <c r="GGU190" s="71"/>
      <c r="GGV190" s="72"/>
      <c r="GGW190" s="72"/>
      <c r="GGX190" s="72"/>
      <c r="GGY190" s="72"/>
      <c r="GGZ190" s="72"/>
      <c r="GHA190" s="72"/>
      <c r="GHB190" s="72"/>
      <c r="GHC190" s="72"/>
      <c r="GHD190" s="72"/>
      <c r="GHE190" s="71"/>
      <c r="GHF190" s="71"/>
      <c r="GHG190" s="71"/>
      <c r="GHH190" s="71"/>
      <c r="GHI190" s="71"/>
      <c r="GHJ190" s="71"/>
      <c r="GHK190" s="71"/>
      <c r="GHL190" s="72"/>
      <c r="GHM190" s="72"/>
      <c r="GHN190" s="72"/>
      <c r="GHO190" s="72"/>
      <c r="GHP190" s="72"/>
      <c r="GHQ190" s="72"/>
      <c r="GHR190" s="72"/>
      <c r="GHS190" s="72"/>
      <c r="GHT190" s="72"/>
      <c r="GHU190" s="71"/>
      <c r="GHV190" s="71"/>
      <c r="GHW190" s="71"/>
      <c r="GHX190" s="71"/>
      <c r="GHY190" s="71"/>
      <c r="GHZ190" s="71"/>
      <c r="GIA190" s="71"/>
      <c r="GIB190" s="72"/>
      <c r="GIC190" s="72"/>
      <c r="GID190" s="72"/>
      <c r="GIE190" s="72"/>
      <c r="GIF190" s="72"/>
      <c r="GIG190" s="72"/>
      <c r="GIH190" s="72"/>
      <c r="GII190" s="72"/>
      <c r="GIJ190" s="72"/>
      <c r="GIK190" s="71"/>
      <c r="GIL190" s="71"/>
      <c r="GIM190" s="71"/>
      <c r="GIN190" s="71"/>
      <c r="GIO190" s="71"/>
      <c r="GIP190" s="71"/>
      <c r="GIQ190" s="71"/>
      <c r="GIR190" s="72"/>
      <c r="GIS190" s="72"/>
      <c r="GIT190" s="72"/>
      <c r="GIU190" s="72"/>
      <c r="GIV190" s="72"/>
      <c r="GIW190" s="72"/>
      <c r="GIX190" s="72"/>
      <c r="GIY190" s="72"/>
      <c r="GIZ190" s="72"/>
      <c r="GJA190" s="71"/>
      <c r="GJB190" s="71"/>
      <c r="GJC190" s="71"/>
      <c r="GJD190" s="71"/>
      <c r="GJE190" s="71"/>
      <c r="GJF190" s="71"/>
      <c r="GJG190" s="71"/>
      <c r="GJH190" s="72"/>
      <c r="GJI190" s="72"/>
      <c r="GJJ190" s="72"/>
      <c r="GJK190" s="72"/>
      <c r="GJL190" s="72"/>
      <c r="GJM190" s="72"/>
      <c r="GJN190" s="72"/>
      <c r="GJO190" s="72"/>
      <c r="GJP190" s="72"/>
      <c r="GJQ190" s="71"/>
      <c r="GJR190" s="71"/>
      <c r="GJS190" s="71"/>
      <c r="GJT190" s="71"/>
      <c r="GJU190" s="71"/>
      <c r="GJV190" s="71"/>
      <c r="GJW190" s="71"/>
      <c r="GJX190" s="72"/>
      <c r="GJY190" s="72"/>
      <c r="GJZ190" s="72"/>
      <c r="GKA190" s="72"/>
      <c r="GKB190" s="72"/>
      <c r="GKC190" s="72"/>
      <c r="GKD190" s="72"/>
      <c r="GKE190" s="72"/>
      <c r="GKF190" s="72"/>
      <c r="GKG190" s="71"/>
      <c r="GKH190" s="71"/>
      <c r="GKI190" s="71"/>
      <c r="GKJ190" s="71"/>
      <c r="GKK190" s="71"/>
      <c r="GKL190" s="71"/>
      <c r="GKM190" s="71"/>
      <c r="GKN190" s="72"/>
      <c r="GKO190" s="72"/>
      <c r="GKP190" s="72"/>
      <c r="GKQ190" s="72"/>
      <c r="GKR190" s="72"/>
      <c r="GKS190" s="72"/>
      <c r="GKT190" s="72"/>
      <c r="GKU190" s="72"/>
      <c r="GKV190" s="72"/>
      <c r="GKW190" s="71"/>
      <c r="GKX190" s="71"/>
      <c r="GKY190" s="71"/>
      <c r="GKZ190" s="71"/>
      <c r="GLA190" s="71"/>
      <c r="GLB190" s="71"/>
      <c r="GLC190" s="71"/>
      <c r="GLD190" s="72"/>
      <c r="GLE190" s="72"/>
      <c r="GLF190" s="72"/>
      <c r="GLG190" s="72"/>
      <c r="GLH190" s="72"/>
      <c r="GLI190" s="72"/>
      <c r="GLJ190" s="72"/>
      <c r="GLK190" s="72"/>
      <c r="GLL190" s="72"/>
      <c r="GLM190" s="71"/>
      <c r="GLN190" s="71"/>
      <c r="GLO190" s="71"/>
      <c r="GLP190" s="71"/>
      <c r="GLQ190" s="71"/>
      <c r="GLR190" s="71"/>
      <c r="GLS190" s="71"/>
      <c r="GLT190" s="72"/>
      <c r="GLU190" s="72"/>
      <c r="GLV190" s="72"/>
      <c r="GLW190" s="72"/>
      <c r="GLX190" s="72"/>
      <c r="GLY190" s="72"/>
      <c r="GLZ190" s="72"/>
      <c r="GMA190" s="72"/>
      <c r="GMB190" s="72"/>
      <c r="GMC190" s="71"/>
      <c r="GMD190" s="71"/>
      <c r="GME190" s="71"/>
      <c r="GMF190" s="71"/>
      <c r="GMG190" s="71"/>
      <c r="GMH190" s="71"/>
      <c r="GMI190" s="71"/>
      <c r="GMJ190" s="72"/>
      <c r="GMK190" s="72"/>
      <c r="GML190" s="72"/>
      <c r="GMM190" s="72"/>
      <c r="GMN190" s="72"/>
      <c r="GMO190" s="72"/>
      <c r="GMP190" s="72"/>
      <c r="GMQ190" s="72"/>
      <c r="GMR190" s="72"/>
      <c r="GMS190" s="71"/>
      <c r="GMT190" s="71"/>
      <c r="GMU190" s="71"/>
      <c r="GMV190" s="71"/>
      <c r="GMW190" s="71"/>
      <c r="GMX190" s="71"/>
      <c r="GMY190" s="71"/>
      <c r="GMZ190" s="72"/>
      <c r="GNA190" s="72"/>
      <c r="GNB190" s="72"/>
      <c r="GNC190" s="72"/>
      <c r="GND190" s="72"/>
      <c r="GNE190" s="72"/>
      <c r="GNF190" s="72"/>
      <c r="GNG190" s="72"/>
      <c r="GNH190" s="72"/>
      <c r="GNI190" s="71"/>
      <c r="GNJ190" s="71"/>
      <c r="GNK190" s="71"/>
      <c r="GNL190" s="71"/>
      <c r="GNM190" s="71"/>
      <c r="GNN190" s="71"/>
      <c r="GNO190" s="71"/>
      <c r="GNP190" s="72"/>
      <c r="GNQ190" s="72"/>
      <c r="GNR190" s="72"/>
      <c r="GNS190" s="72"/>
      <c r="GNT190" s="72"/>
      <c r="GNU190" s="72"/>
      <c r="GNV190" s="72"/>
      <c r="GNW190" s="72"/>
      <c r="GNX190" s="72"/>
      <c r="GNY190" s="71"/>
      <c r="GNZ190" s="71"/>
      <c r="GOA190" s="71"/>
      <c r="GOB190" s="71"/>
      <c r="GOC190" s="71"/>
      <c r="GOD190" s="71"/>
      <c r="GOE190" s="71"/>
      <c r="GOF190" s="72"/>
      <c r="GOG190" s="72"/>
      <c r="GOH190" s="72"/>
      <c r="GOI190" s="72"/>
      <c r="GOJ190" s="72"/>
      <c r="GOK190" s="72"/>
      <c r="GOL190" s="72"/>
      <c r="GOM190" s="72"/>
      <c r="GON190" s="72"/>
      <c r="GOO190" s="71"/>
      <c r="GOP190" s="71"/>
      <c r="GOQ190" s="71"/>
      <c r="GOR190" s="71"/>
      <c r="GOS190" s="71"/>
      <c r="GOT190" s="71"/>
      <c r="GOU190" s="71"/>
      <c r="GOV190" s="72"/>
      <c r="GOW190" s="72"/>
      <c r="GOX190" s="72"/>
      <c r="GOY190" s="72"/>
      <c r="GOZ190" s="72"/>
      <c r="GPA190" s="72"/>
      <c r="GPB190" s="72"/>
      <c r="GPC190" s="72"/>
      <c r="GPD190" s="72"/>
      <c r="GPE190" s="71"/>
      <c r="GPF190" s="71"/>
      <c r="GPG190" s="71"/>
      <c r="GPH190" s="71"/>
      <c r="GPI190" s="71"/>
      <c r="GPJ190" s="71"/>
      <c r="GPK190" s="71"/>
      <c r="GPL190" s="72"/>
      <c r="GPM190" s="72"/>
      <c r="GPN190" s="72"/>
      <c r="GPO190" s="72"/>
      <c r="GPP190" s="72"/>
      <c r="GPQ190" s="72"/>
      <c r="GPR190" s="72"/>
      <c r="GPS190" s="72"/>
      <c r="GPT190" s="72"/>
      <c r="GPU190" s="71"/>
      <c r="GPV190" s="71"/>
      <c r="GPW190" s="71"/>
      <c r="GPX190" s="71"/>
      <c r="GPY190" s="71"/>
      <c r="GPZ190" s="71"/>
      <c r="GQA190" s="71"/>
      <c r="GQB190" s="72"/>
      <c r="GQC190" s="72"/>
      <c r="GQD190" s="72"/>
      <c r="GQE190" s="72"/>
      <c r="GQF190" s="72"/>
      <c r="GQG190" s="72"/>
      <c r="GQH190" s="72"/>
      <c r="GQI190" s="72"/>
      <c r="GQJ190" s="72"/>
      <c r="GQK190" s="71"/>
      <c r="GQL190" s="71"/>
      <c r="GQM190" s="71"/>
      <c r="GQN190" s="71"/>
      <c r="GQO190" s="71"/>
      <c r="GQP190" s="71"/>
      <c r="GQQ190" s="71"/>
      <c r="GQR190" s="72"/>
      <c r="GQS190" s="72"/>
      <c r="GQT190" s="72"/>
      <c r="GQU190" s="72"/>
      <c r="GQV190" s="72"/>
      <c r="GQW190" s="72"/>
      <c r="GQX190" s="72"/>
      <c r="GQY190" s="72"/>
      <c r="GQZ190" s="72"/>
      <c r="GRA190" s="71"/>
      <c r="GRB190" s="71"/>
      <c r="GRC190" s="71"/>
      <c r="GRD190" s="71"/>
      <c r="GRE190" s="71"/>
      <c r="GRF190" s="71"/>
      <c r="GRG190" s="71"/>
      <c r="GRH190" s="72"/>
      <c r="GRI190" s="72"/>
      <c r="GRJ190" s="72"/>
      <c r="GRK190" s="72"/>
      <c r="GRL190" s="72"/>
      <c r="GRM190" s="72"/>
      <c r="GRN190" s="72"/>
      <c r="GRO190" s="72"/>
      <c r="GRP190" s="72"/>
      <c r="GRQ190" s="71"/>
      <c r="GRR190" s="71"/>
      <c r="GRS190" s="71"/>
      <c r="GRT190" s="71"/>
      <c r="GRU190" s="71"/>
      <c r="GRV190" s="71"/>
      <c r="GRW190" s="71"/>
      <c r="GRX190" s="72"/>
      <c r="GRY190" s="72"/>
      <c r="GRZ190" s="72"/>
      <c r="GSA190" s="72"/>
      <c r="GSB190" s="72"/>
      <c r="GSC190" s="72"/>
      <c r="GSD190" s="72"/>
      <c r="GSE190" s="72"/>
      <c r="GSF190" s="72"/>
      <c r="GSG190" s="71"/>
      <c r="GSH190" s="71"/>
      <c r="GSI190" s="71"/>
      <c r="GSJ190" s="71"/>
      <c r="GSK190" s="71"/>
      <c r="GSL190" s="71"/>
      <c r="GSM190" s="71"/>
      <c r="GSN190" s="72"/>
      <c r="GSO190" s="72"/>
      <c r="GSP190" s="72"/>
      <c r="GSQ190" s="72"/>
      <c r="GSR190" s="72"/>
      <c r="GSS190" s="72"/>
      <c r="GST190" s="72"/>
      <c r="GSU190" s="72"/>
      <c r="GSV190" s="72"/>
      <c r="GSW190" s="71"/>
      <c r="GSX190" s="71"/>
      <c r="GSY190" s="71"/>
      <c r="GSZ190" s="71"/>
      <c r="GTA190" s="71"/>
      <c r="GTB190" s="71"/>
      <c r="GTC190" s="71"/>
      <c r="GTD190" s="72"/>
      <c r="GTE190" s="72"/>
      <c r="GTF190" s="72"/>
      <c r="GTG190" s="72"/>
      <c r="GTH190" s="72"/>
      <c r="GTI190" s="72"/>
      <c r="GTJ190" s="72"/>
      <c r="GTK190" s="72"/>
      <c r="GTL190" s="72"/>
      <c r="GTM190" s="71"/>
      <c r="GTN190" s="71"/>
      <c r="GTO190" s="71"/>
      <c r="GTP190" s="71"/>
      <c r="GTQ190" s="71"/>
      <c r="GTR190" s="71"/>
      <c r="GTS190" s="71"/>
      <c r="GTT190" s="72"/>
      <c r="GTU190" s="72"/>
      <c r="GTV190" s="72"/>
      <c r="GTW190" s="72"/>
      <c r="GTX190" s="72"/>
      <c r="GTY190" s="72"/>
      <c r="GTZ190" s="72"/>
      <c r="GUA190" s="72"/>
      <c r="GUB190" s="72"/>
      <c r="GUC190" s="71"/>
      <c r="GUD190" s="71"/>
      <c r="GUE190" s="71"/>
      <c r="GUF190" s="71"/>
      <c r="GUG190" s="71"/>
      <c r="GUH190" s="71"/>
      <c r="GUI190" s="71"/>
      <c r="GUJ190" s="72"/>
      <c r="GUK190" s="72"/>
      <c r="GUL190" s="72"/>
      <c r="GUM190" s="72"/>
      <c r="GUN190" s="72"/>
      <c r="GUO190" s="72"/>
      <c r="GUP190" s="72"/>
      <c r="GUQ190" s="72"/>
      <c r="GUR190" s="72"/>
      <c r="GUS190" s="71"/>
      <c r="GUT190" s="71"/>
      <c r="GUU190" s="71"/>
      <c r="GUV190" s="71"/>
      <c r="GUW190" s="71"/>
      <c r="GUX190" s="71"/>
      <c r="GUY190" s="71"/>
      <c r="GUZ190" s="72"/>
      <c r="GVA190" s="72"/>
      <c r="GVB190" s="72"/>
      <c r="GVC190" s="72"/>
      <c r="GVD190" s="72"/>
      <c r="GVE190" s="72"/>
      <c r="GVF190" s="72"/>
      <c r="GVG190" s="72"/>
      <c r="GVH190" s="72"/>
      <c r="GVI190" s="71"/>
      <c r="GVJ190" s="71"/>
      <c r="GVK190" s="71"/>
      <c r="GVL190" s="71"/>
      <c r="GVM190" s="71"/>
      <c r="GVN190" s="71"/>
      <c r="GVO190" s="71"/>
      <c r="GVP190" s="72"/>
      <c r="GVQ190" s="72"/>
      <c r="GVR190" s="72"/>
      <c r="GVS190" s="72"/>
      <c r="GVT190" s="72"/>
      <c r="GVU190" s="72"/>
      <c r="GVV190" s="72"/>
      <c r="GVW190" s="72"/>
      <c r="GVX190" s="72"/>
      <c r="GVY190" s="71"/>
      <c r="GVZ190" s="71"/>
      <c r="GWA190" s="71"/>
      <c r="GWB190" s="71"/>
      <c r="GWC190" s="71"/>
      <c r="GWD190" s="71"/>
      <c r="GWE190" s="71"/>
      <c r="GWF190" s="72"/>
      <c r="GWG190" s="72"/>
      <c r="GWH190" s="72"/>
      <c r="GWI190" s="72"/>
      <c r="GWJ190" s="72"/>
      <c r="GWK190" s="72"/>
      <c r="GWL190" s="72"/>
      <c r="GWM190" s="72"/>
      <c r="GWN190" s="72"/>
      <c r="GWO190" s="71"/>
      <c r="GWP190" s="71"/>
      <c r="GWQ190" s="71"/>
      <c r="GWR190" s="71"/>
      <c r="GWS190" s="71"/>
      <c r="GWT190" s="71"/>
      <c r="GWU190" s="71"/>
      <c r="GWV190" s="72"/>
      <c r="GWW190" s="72"/>
      <c r="GWX190" s="72"/>
      <c r="GWY190" s="72"/>
      <c r="GWZ190" s="72"/>
      <c r="GXA190" s="72"/>
      <c r="GXB190" s="72"/>
      <c r="GXC190" s="72"/>
      <c r="GXD190" s="72"/>
      <c r="GXE190" s="71"/>
      <c r="GXF190" s="71"/>
      <c r="GXG190" s="71"/>
      <c r="GXH190" s="71"/>
      <c r="GXI190" s="71"/>
      <c r="GXJ190" s="71"/>
      <c r="GXK190" s="71"/>
      <c r="GXL190" s="72"/>
      <c r="GXM190" s="72"/>
      <c r="GXN190" s="72"/>
      <c r="GXO190" s="72"/>
      <c r="GXP190" s="72"/>
      <c r="GXQ190" s="72"/>
      <c r="GXR190" s="72"/>
      <c r="GXS190" s="72"/>
      <c r="GXT190" s="72"/>
      <c r="GXU190" s="71"/>
      <c r="GXV190" s="71"/>
      <c r="GXW190" s="71"/>
      <c r="GXX190" s="71"/>
      <c r="GXY190" s="71"/>
      <c r="GXZ190" s="71"/>
      <c r="GYA190" s="71"/>
      <c r="GYB190" s="72"/>
      <c r="GYC190" s="72"/>
      <c r="GYD190" s="72"/>
      <c r="GYE190" s="72"/>
      <c r="GYF190" s="72"/>
      <c r="GYG190" s="72"/>
      <c r="GYH190" s="72"/>
      <c r="GYI190" s="72"/>
      <c r="GYJ190" s="72"/>
      <c r="GYK190" s="71"/>
      <c r="GYL190" s="71"/>
      <c r="GYM190" s="71"/>
      <c r="GYN190" s="71"/>
      <c r="GYO190" s="71"/>
      <c r="GYP190" s="71"/>
      <c r="GYQ190" s="71"/>
      <c r="GYR190" s="72"/>
      <c r="GYS190" s="72"/>
      <c r="GYT190" s="72"/>
      <c r="GYU190" s="72"/>
      <c r="GYV190" s="72"/>
      <c r="GYW190" s="72"/>
      <c r="GYX190" s="72"/>
      <c r="GYY190" s="72"/>
      <c r="GYZ190" s="72"/>
      <c r="GZA190" s="71"/>
      <c r="GZB190" s="71"/>
      <c r="GZC190" s="71"/>
      <c r="GZD190" s="71"/>
      <c r="GZE190" s="71"/>
      <c r="GZF190" s="71"/>
      <c r="GZG190" s="71"/>
      <c r="GZH190" s="72"/>
      <c r="GZI190" s="72"/>
      <c r="GZJ190" s="72"/>
      <c r="GZK190" s="72"/>
      <c r="GZL190" s="72"/>
      <c r="GZM190" s="72"/>
      <c r="GZN190" s="72"/>
      <c r="GZO190" s="72"/>
      <c r="GZP190" s="72"/>
      <c r="GZQ190" s="71"/>
      <c r="GZR190" s="71"/>
      <c r="GZS190" s="71"/>
      <c r="GZT190" s="71"/>
      <c r="GZU190" s="71"/>
      <c r="GZV190" s="71"/>
      <c r="GZW190" s="71"/>
      <c r="GZX190" s="72"/>
      <c r="GZY190" s="72"/>
      <c r="GZZ190" s="72"/>
      <c r="HAA190" s="72"/>
      <c r="HAB190" s="72"/>
      <c r="HAC190" s="72"/>
      <c r="HAD190" s="72"/>
      <c r="HAE190" s="72"/>
      <c r="HAF190" s="72"/>
      <c r="HAG190" s="71"/>
      <c r="HAH190" s="71"/>
      <c r="HAI190" s="71"/>
      <c r="HAJ190" s="71"/>
      <c r="HAK190" s="71"/>
      <c r="HAL190" s="71"/>
      <c r="HAM190" s="71"/>
      <c r="HAN190" s="72"/>
      <c r="HAO190" s="72"/>
      <c r="HAP190" s="72"/>
      <c r="HAQ190" s="72"/>
      <c r="HAR190" s="72"/>
      <c r="HAS190" s="72"/>
      <c r="HAT190" s="72"/>
      <c r="HAU190" s="72"/>
      <c r="HAV190" s="72"/>
      <c r="HAW190" s="71"/>
      <c r="HAX190" s="71"/>
      <c r="HAY190" s="71"/>
      <c r="HAZ190" s="71"/>
      <c r="HBA190" s="71"/>
      <c r="HBB190" s="71"/>
      <c r="HBC190" s="71"/>
      <c r="HBD190" s="72"/>
      <c r="HBE190" s="72"/>
      <c r="HBF190" s="72"/>
      <c r="HBG190" s="72"/>
      <c r="HBH190" s="72"/>
      <c r="HBI190" s="72"/>
      <c r="HBJ190" s="72"/>
      <c r="HBK190" s="72"/>
      <c r="HBL190" s="72"/>
      <c r="HBM190" s="71"/>
      <c r="HBN190" s="71"/>
      <c r="HBO190" s="71"/>
      <c r="HBP190" s="71"/>
      <c r="HBQ190" s="71"/>
      <c r="HBR190" s="71"/>
      <c r="HBS190" s="71"/>
      <c r="HBT190" s="72"/>
      <c r="HBU190" s="72"/>
      <c r="HBV190" s="72"/>
      <c r="HBW190" s="72"/>
      <c r="HBX190" s="72"/>
      <c r="HBY190" s="72"/>
      <c r="HBZ190" s="72"/>
      <c r="HCA190" s="72"/>
      <c r="HCB190" s="72"/>
      <c r="HCC190" s="71"/>
      <c r="HCD190" s="71"/>
      <c r="HCE190" s="71"/>
      <c r="HCF190" s="71"/>
      <c r="HCG190" s="71"/>
      <c r="HCH190" s="71"/>
      <c r="HCI190" s="71"/>
      <c r="HCJ190" s="72"/>
      <c r="HCK190" s="72"/>
      <c r="HCL190" s="72"/>
      <c r="HCM190" s="72"/>
      <c r="HCN190" s="72"/>
      <c r="HCO190" s="72"/>
      <c r="HCP190" s="72"/>
      <c r="HCQ190" s="72"/>
      <c r="HCR190" s="72"/>
      <c r="HCS190" s="71"/>
      <c r="HCT190" s="71"/>
      <c r="HCU190" s="71"/>
      <c r="HCV190" s="71"/>
      <c r="HCW190" s="71"/>
      <c r="HCX190" s="71"/>
      <c r="HCY190" s="71"/>
      <c r="HCZ190" s="72"/>
      <c r="HDA190" s="72"/>
      <c r="HDB190" s="72"/>
      <c r="HDC190" s="72"/>
      <c r="HDD190" s="72"/>
      <c r="HDE190" s="72"/>
      <c r="HDF190" s="72"/>
      <c r="HDG190" s="72"/>
      <c r="HDH190" s="72"/>
      <c r="HDI190" s="71"/>
      <c r="HDJ190" s="71"/>
      <c r="HDK190" s="71"/>
      <c r="HDL190" s="71"/>
      <c r="HDM190" s="71"/>
      <c r="HDN190" s="71"/>
      <c r="HDO190" s="71"/>
      <c r="HDP190" s="72"/>
      <c r="HDQ190" s="72"/>
      <c r="HDR190" s="72"/>
      <c r="HDS190" s="72"/>
      <c r="HDT190" s="72"/>
      <c r="HDU190" s="72"/>
      <c r="HDV190" s="72"/>
      <c r="HDW190" s="72"/>
      <c r="HDX190" s="72"/>
      <c r="HDY190" s="71"/>
      <c r="HDZ190" s="71"/>
      <c r="HEA190" s="71"/>
      <c r="HEB190" s="71"/>
      <c r="HEC190" s="71"/>
      <c r="HED190" s="71"/>
      <c r="HEE190" s="71"/>
      <c r="HEF190" s="72"/>
      <c r="HEG190" s="72"/>
      <c r="HEH190" s="72"/>
      <c r="HEI190" s="72"/>
      <c r="HEJ190" s="72"/>
      <c r="HEK190" s="72"/>
      <c r="HEL190" s="72"/>
      <c r="HEM190" s="72"/>
      <c r="HEN190" s="72"/>
      <c r="HEO190" s="71"/>
      <c r="HEP190" s="71"/>
      <c r="HEQ190" s="71"/>
      <c r="HER190" s="71"/>
      <c r="HES190" s="71"/>
      <c r="HET190" s="71"/>
      <c r="HEU190" s="71"/>
      <c r="HEV190" s="72"/>
      <c r="HEW190" s="72"/>
      <c r="HEX190" s="72"/>
      <c r="HEY190" s="72"/>
      <c r="HEZ190" s="72"/>
      <c r="HFA190" s="72"/>
      <c r="HFB190" s="72"/>
      <c r="HFC190" s="72"/>
      <c r="HFD190" s="72"/>
      <c r="HFE190" s="71"/>
      <c r="HFF190" s="71"/>
      <c r="HFG190" s="71"/>
      <c r="HFH190" s="71"/>
      <c r="HFI190" s="71"/>
      <c r="HFJ190" s="71"/>
      <c r="HFK190" s="71"/>
      <c r="HFL190" s="72"/>
      <c r="HFM190" s="72"/>
      <c r="HFN190" s="72"/>
      <c r="HFO190" s="72"/>
      <c r="HFP190" s="72"/>
      <c r="HFQ190" s="72"/>
      <c r="HFR190" s="72"/>
      <c r="HFS190" s="72"/>
      <c r="HFT190" s="72"/>
      <c r="HFU190" s="71"/>
      <c r="HFV190" s="71"/>
      <c r="HFW190" s="71"/>
      <c r="HFX190" s="71"/>
      <c r="HFY190" s="71"/>
      <c r="HFZ190" s="71"/>
      <c r="HGA190" s="71"/>
      <c r="HGB190" s="72"/>
      <c r="HGC190" s="72"/>
      <c r="HGD190" s="72"/>
      <c r="HGE190" s="72"/>
      <c r="HGF190" s="72"/>
      <c r="HGG190" s="72"/>
      <c r="HGH190" s="72"/>
      <c r="HGI190" s="72"/>
      <c r="HGJ190" s="72"/>
      <c r="HGK190" s="71"/>
      <c r="HGL190" s="71"/>
      <c r="HGM190" s="71"/>
      <c r="HGN190" s="71"/>
      <c r="HGO190" s="71"/>
      <c r="HGP190" s="71"/>
      <c r="HGQ190" s="71"/>
      <c r="HGR190" s="72"/>
      <c r="HGS190" s="72"/>
      <c r="HGT190" s="72"/>
      <c r="HGU190" s="72"/>
      <c r="HGV190" s="72"/>
      <c r="HGW190" s="72"/>
      <c r="HGX190" s="72"/>
      <c r="HGY190" s="72"/>
      <c r="HGZ190" s="72"/>
      <c r="HHA190" s="71"/>
      <c r="HHB190" s="71"/>
      <c r="HHC190" s="71"/>
      <c r="HHD190" s="71"/>
      <c r="HHE190" s="71"/>
      <c r="HHF190" s="71"/>
      <c r="HHG190" s="71"/>
      <c r="HHH190" s="72"/>
      <c r="HHI190" s="72"/>
      <c r="HHJ190" s="72"/>
      <c r="HHK190" s="72"/>
      <c r="HHL190" s="72"/>
      <c r="HHM190" s="72"/>
      <c r="HHN190" s="72"/>
      <c r="HHO190" s="72"/>
      <c r="HHP190" s="72"/>
      <c r="HHQ190" s="71"/>
      <c r="HHR190" s="71"/>
      <c r="HHS190" s="71"/>
      <c r="HHT190" s="71"/>
      <c r="HHU190" s="71"/>
      <c r="HHV190" s="71"/>
      <c r="HHW190" s="71"/>
      <c r="HHX190" s="72"/>
      <c r="HHY190" s="72"/>
      <c r="HHZ190" s="72"/>
      <c r="HIA190" s="72"/>
      <c r="HIB190" s="72"/>
      <c r="HIC190" s="72"/>
      <c r="HID190" s="72"/>
      <c r="HIE190" s="72"/>
      <c r="HIF190" s="72"/>
      <c r="HIG190" s="71"/>
      <c r="HIH190" s="71"/>
      <c r="HII190" s="71"/>
      <c r="HIJ190" s="71"/>
      <c r="HIK190" s="71"/>
      <c r="HIL190" s="71"/>
      <c r="HIM190" s="71"/>
      <c r="HIN190" s="72"/>
      <c r="HIO190" s="72"/>
      <c r="HIP190" s="72"/>
      <c r="HIQ190" s="72"/>
      <c r="HIR190" s="72"/>
      <c r="HIS190" s="72"/>
      <c r="HIT190" s="72"/>
      <c r="HIU190" s="72"/>
      <c r="HIV190" s="72"/>
      <c r="HIW190" s="71"/>
      <c r="HIX190" s="71"/>
      <c r="HIY190" s="71"/>
      <c r="HIZ190" s="71"/>
      <c r="HJA190" s="71"/>
      <c r="HJB190" s="71"/>
      <c r="HJC190" s="71"/>
      <c r="HJD190" s="72"/>
      <c r="HJE190" s="72"/>
      <c r="HJF190" s="72"/>
      <c r="HJG190" s="72"/>
      <c r="HJH190" s="72"/>
      <c r="HJI190" s="72"/>
      <c r="HJJ190" s="72"/>
      <c r="HJK190" s="72"/>
      <c r="HJL190" s="72"/>
      <c r="HJM190" s="71"/>
      <c r="HJN190" s="71"/>
      <c r="HJO190" s="71"/>
      <c r="HJP190" s="71"/>
      <c r="HJQ190" s="71"/>
      <c r="HJR190" s="71"/>
      <c r="HJS190" s="71"/>
      <c r="HJT190" s="72"/>
      <c r="HJU190" s="72"/>
      <c r="HJV190" s="72"/>
      <c r="HJW190" s="72"/>
      <c r="HJX190" s="72"/>
      <c r="HJY190" s="72"/>
      <c r="HJZ190" s="72"/>
      <c r="HKA190" s="72"/>
      <c r="HKB190" s="72"/>
      <c r="HKC190" s="71"/>
      <c r="HKD190" s="71"/>
      <c r="HKE190" s="71"/>
      <c r="HKF190" s="71"/>
      <c r="HKG190" s="71"/>
      <c r="HKH190" s="71"/>
      <c r="HKI190" s="71"/>
      <c r="HKJ190" s="72"/>
      <c r="HKK190" s="72"/>
      <c r="HKL190" s="72"/>
      <c r="HKM190" s="72"/>
      <c r="HKN190" s="72"/>
      <c r="HKO190" s="72"/>
      <c r="HKP190" s="72"/>
      <c r="HKQ190" s="72"/>
      <c r="HKR190" s="72"/>
      <c r="HKS190" s="71"/>
      <c r="HKT190" s="71"/>
      <c r="HKU190" s="71"/>
      <c r="HKV190" s="71"/>
      <c r="HKW190" s="71"/>
      <c r="HKX190" s="71"/>
      <c r="HKY190" s="71"/>
      <c r="HKZ190" s="72"/>
      <c r="HLA190" s="72"/>
      <c r="HLB190" s="72"/>
      <c r="HLC190" s="72"/>
      <c r="HLD190" s="72"/>
      <c r="HLE190" s="72"/>
      <c r="HLF190" s="72"/>
      <c r="HLG190" s="72"/>
      <c r="HLH190" s="72"/>
      <c r="HLI190" s="71"/>
      <c r="HLJ190" s="71"/>
      <c r="HLK190" s="71"/>
      <c r="HLL190" s="71"/>
      <c r="HLM190" s="71"/>
      <c r="HLN190" s="71"/>
      <c r="HLO190" s="71"/>
      <c r="HLP190" s="72"/>
      <c r="HLQ190" s="72"/>
      <c r="HLR190" s="72"/>
      <c r="HLS190" s="72"/>
      <c r="HLT190" s="72"/>
      <c r="HLU190" s="72"/>
      <c r="HLV190" s="72"/>
      <c r="HLW190" s="72"/>
      <c r="HLX190" s="72"/>
      <c r="HLY190" s="71"/>
      <c r="HLZ190" s="71"/>
      <c r="HMA190" s="71"/>
      <c r="HMB190" s="71"/>
      <c r="HMC190" s="71"/>
      <c r="HMD190" s="71"/>
      <c r="HME190" s="71"/>
      <c r="HMF190" s="72"/>
      <c r="HMG190" s="72"/>
      <c r="HMH190" s="72"/>
      <c r="HMI190" s="72"/>
      <c r="HMJ190" s="72"/>
      <c r="HMK190" s="72"/>
      <c r="HML190" s="72"/>
      <c r="HMM190" s="72"/>
      <c r="HMN190" s="72"/>
      <c r="HMO190" s="71"/>
      <c r="HMP190" s="71"/>
      <c r="HMQ190" s="71"/>
      <c r="HMR190" s="71"/>
      <c r="HMS190" s="71"/>
      <c r="HMT190" s="71"/>
      <c r="HMU190" s="71"/>
      <c r="HMV190" s="72"/>
      <c r="HMW190" s="72"/>
      <c r="HMX190" s="72"/>
      <c r="HMY190" s="72"/>
      <c r="HMZ190" s="72"/>
      <c r="HNA190" s="72"/>
      <c r="HNB190" s="72"/>
      <c r="HNC190" s="72"/>
      <c r="HND190" s="72"/>
      <c r="HNE190" s="71"/>
      <c r="HNF190" s="71"/>
      <c r="HNG190" s="71"/>
      <c r="HNH190" s="71"/>
      <c r="HNI190" s="71"/>
      <c r="HNJ190" s="71"/>
      <c r="HNK190" s="71"/>
      <c r="HNL190" s="72"/>
      <c r="HNM190" s="72"/>
      <c r="HNN190" s="72"/>
      <c r="HNO190" s="72"/>
      <c r="HNP190" s="72"/>
      <c r="HNQ190" s="72"/>
      <c r="HNR190" s="72"/>
      <c r="HNS190" s="72"/>
      <c r="HNT190" s="72"/>
      <c r="HNU190" s="71"/>
      <c r="HNV190" s="71"/>
      <c r="HNW190" s="71"/>
      <c r="HNX190" s="71"/>
      <c r="HNY190" s="71"/>
      <c r="HNZ190" s="71"/>
      <c r="HOA190" s="71"/>
      <c r="HOB190" s="72"/>
      <c r="HOC190" s="72"/>
      <c r="HOD190" s="72"/>
      <c r="HOE190" s="72"/>
      <c r="HOF190" s="72"/>
      <c r="HOG190" s="72"/>
      <c r="HOH190" s="72"/>
      <c r="HOI190" s="72"/>
      <c r="HOJ190" s="72"/>
      <c r="HOK190" s="71"/>
      <c r="HOL190" s="71"/>
      <c r="HOM190" s="71"/>
      <c r="HON190" s="71"/>
      <c r="HOO190" s="71"/>
      <c r="HOP190" s="71"/>
      <c r="HOQ190" s="71"/>
      <c r="HOR190" s="72"/>
      <c r="HOS190" s="72"/>
      <c r="HOT190" s="72"/>
      <c r="HOU190" s="72"/>
      <c r="HOV190" s="72"/>
      <c r="HOW190" s="72"/>
      <c r="HOX190" s="72"/>
      <c r="HOY190" s="72"/>
      <c r="HOZ190" s="72"/>
      <c r="HPA190" s="71"/>
      <c r="HPB190" s="71"/>
      <c r="HPC190" s="71"/>
      <c r="HPD190" s="71"/>
      <c r="HPE190" s="71"/>
      <c r="HPF190" s="71"/>
      <c r="HPG190" s="71"/>
      <c r="HPH190" s="72"/>
      <c r="HPI190" s="72"/>
      <c r="HPJ190" s="72"/>
      <c r="HPK190" s="72"/>
      <c r="HPL190" s="72"/>
      <c r="HPM190" s="72"/>
      <c r="HPN190" s="72"/>
      <c r="HPO190" s="72"/>
      <c r="HPP190" s="72"/>
      <c r="HPQ190" s="71"/>
      <c r="HPR190" s="71"/>
      <c r="HPS190" s="71"/>
      <c r="HPT190" s="71"/>
      <c r="HPU190" s="71"/>
      <c r="HPV190" s="71"/>
      <c r="HPW190" s="71"/>
      <c r="HPX190" s="72"/>
      <c r="HPY190" s="72"/>
      <c r="HPZ190" s="72"/>
      <c r="HQA190" s="72"/>
      <c r="HQB190" s="72"/>
      <c r="HQC190" s="72"/>
      <c r="HQD190" s="72"/>
      <c r="HQE190" s="72"/>
      <c r="HQF190" s="72"/>
      <c r="HQG190" s="71"/>
      <c r="HQH190" s="71"/>
      <c r="HQI190" s="71"/>
      <c r="HQJ190" s="71"/>
      <c r="HQK190" s="71"/>
      <c r="HQL190" s="71"/>
      <c r="HQM190" s="71"/>
      <c r="HQN190" s="72"/>
      <c r="HQO190" s="72"/>
      <c r="HQP190" s="72"/>
      <c r="HQQ190" s="72"/>
      <c r="HQR190" s="72"/>
      <c r="HQS190" s="72"/>
      <c r="HQT190" s="72"/>
      <c r="HQU190" s="72"/>
      <c r="HQV190" s="72"/>
      <c r="HQW190" s="71"/>
      <c r="HQX190" s="71"/>
      <c r="HQY190" s="71"/>
      <c r="HQZ190" s="71"/>
      <c r="HRA190" s="71"/>
      <c r="HRB190" s="71"/>
      <c r="HRC190" s="71"/>
      <c r="HRD190" s="72"/>
      <c r="HRE190" s="72"/>
      <c r="HRF190" s="72"/>
      <c r="HRG190" s="72"/>
      <c r="HRH190" s="72"/>
      <c r="HRI190" s="72"/>
      <c r="HRJ190" s="72"/>
      <c r="HRK190" s="72"/>
      <c r="HRL190" s="72"/>
      <c r="HRM190" s="71"/>
      <c r="HRN190" s="71"/>
      <c r="HRO190" s="71"/>
      <c r="HRP190" s="71"/>
      <c r="HRQ190" s="71"/>
      <c r="HRR190" s="71"/>
      <c r="HRS190" s="71"/>
      <c r="HRT190" s="72"/>
      <c r="HRU190" s="72"/>
      <c r="HRV190" s="72"/>
      <c r="HRW190" s="72"/>
      <c r="HRX190" s="72"/>
      <c r="HRY190" s="72"/>
      <c r="HRZ190" s="72"/>
      <c r="HSA190" s="72"/>
      <c r="HSB190" s="72"/>
      <c r="HSC190" s="71"/>
      <c r="HSD190" s="71"/>
      <c r="HSE190" s="71"/>
      <c r="HSF190" s="71"/>
      <c r="HSG190" s="71"/>
      <c r="HSH190" s="71"/>
      <c r="HSI190" s="71"/>
      <c r="HSJ190" s="72"/>
      <c r="HSK190" s="72"/>
      <c r="HSL190" s="72"/>
      <c r="HSM190" s="72"/>
      <c r="HSN190" s="72"/>
      <c r="HSO190" s="72"/>
      <c r="HSP190" s="72"/>
      <c r="HSQ190" s="72"/>
      <c r="HSR190" s="72"/>
      <c r="HSS190" s="71"/>
      <c r="HST190" s="71"/>
      <c r="HSU190" s="71"/>
      <c r="HSV190" s="71"/>
      <c r="HSW190" s="71"/>
      <c r="HSX190" s="71"/>
      <c r="HSY190" s="71"/>
      <c r="HSZ190" s="72"/>
      <c r="HTA190" s="72"/>
      <c r="HTB190" s="72"/>
      <c r="HTC190" s="72"/>
      <c r="HTD190" s="72"/>
      <c r="HTE190" s="72"/>
      <c r="HTF190" s="72"/>
      <c r="HTG190" s="72"/>
      <c r="HTH190" s="72"/>
      <c r="HTI190" s="71"/>
      <c r="HTJ190" s="71"/>
      <c r="HTK190" s="71"/>
      <c r="HTL190" s="71"/>
      <c r="HTM190" s="71"/>
      <c r="HTN190" s="71"/>
      <c r="HTO190" s="71"/>
      <c r="HTP190" s="72"/>
      <c r="HTQ190" s="72"/>
      <c r="HTR190" s="72"/>
      <c r="HTS190" s="72"/>
      <c r="HTT190" s="72"/>
      <c r="HTU190" s="72"/>
      <c r="HTV190" s="72"/>
      <c r="HTW190" s="72"/>
      <c r="HTX190" s="72"/>
      <c r="HTY190" s="71"/>
      <c r="HTZ190" s="71"/>
      <c r="HUA190" s="71"/>
      <c r="HUB190" s="71"/>
      <c r="HUC190" s="71"/>
      <c r="HUD190" s="71"/>
      <c r="HUE190" s="71"/>
      <c r="HUF190" s="72"/>
      <c r="HUG190" s="72"/>
      <c r="HUH190" s="72"/>
      <c r="HUI190" s="72"/>
      <c r="HUJ190" s="72"/>
      <c r="HUK190" s="72"/>
      <c r="HUL190" s="72"/>
      <c r="HUM190" s="72"/>
      <c r="HUN190" s="72"/>
      <c r="HUO190" s="71"/>
      <c r="HUP190" s="71"/>
      <c r="HUQ190" s="71"/>
      <c r="HUR190" s="71"/>
      <c r="HUS190" s="71"/>
      <c r="HUT190" s="71"/>
      <c r="HUU190" s="71"/>
      <c r="HUV190" s="72"/>
      <c r="HUW190" s="72"/>
      <c r="HUX190" s="72"/>
      <c r="HUY190" s="72"/>
      <c r="HUZ190" s="72"/>
      <c r="HVA190" s="72"/>
      <c r="HVB190" s="72"/>
      <c r="HVC190" s="72"/>
      <c r="HVD190" s="72"/>
      <c r="HVE190" s="71"/>
      <c r="HVF190" s="71"/>
      <c r="HVG190" s="71"/>
      <c r="HVH190" s="71"/>
      <c r="HVI190" s="71"/>
      <c r="HVJ190" s="71"/>
      <c r="HVK190" s="71"/>
      <c r="HVL190" s="72"/>
      <c r="HVM190" s="72"/>
      <c r="HVN190" s="72"/>
      <c r="HVO190" s="72"/>
      <c r="HVP190" s="72"/>
      <c r="HVQ190" s="72"/>
      <c r="HVR190" s="72"/>
      <c r="HVS190" s="72"/>
      <c r="HVT190" s="72"/>
      <c r="HVU190" s="71"/>
      <c r="HVV190" s="71"/>
      <c r="HVW190" s="71"/>
      <c r="HVX190" s="71"/>
      <c r="HVY190" s="71"/>
      <c r="HVZ190" s="71"/>
      <c r="HWA190" s="71"/>
      <c r="HWB190" s="72"/>
      <c r="HWC190" s="72"/>
      <c r="HWD190" s="72"/>
      <c r="HWE190" s="72"/>
      <c r="HWF190" s="72"/>
      <c r="HWG190" s="72"/>
      <c r="HWH190" s="72"/>
      <c r="HWI190" s="72"/>
      <c r="HWJ190" s="72"/>
      <c r="HWK190" s="71"/>
      <c r="HWL190" s="71"/>
      <c r="HWM190" s="71"/>
      <c r="HWN190" s="71"/>
      <c r="HWO190" s="71"/>
      <c r="HWP190" s="71"/>
      <c r="HWQ190" s="71"/>
      <c r="HWR190" s="72"/>
      <c r="HWS190" s="72"/>
      <c r="HWT190" s="72"/>
      <c r="HWU190" s="72"/>
      <c r="HWV190" s="72"/>
      <c r="HWW190" s="72"/>
      <c r="HWX190" s="72"/>
      <c r="HWY190" s="72"/>
      <c r="HWZ190" s="72"/>
      <c r="HXA190" s="71"/>
      <c r="HXB190" s="71"/>
      <c r="HXC190" s="71"/>
      <c r="HXD190" s="71"/>
      <c r="HXE190" s="71"/>
      <c r="HXF190" s="71"/>
      <c r="HXG190" s="71"/>
      <c r="HXH190" s="72"/>
      <c r="HXI190" s="72"/>
      <c r="HXJ190" s="72"/>
      <c r="HXK190" s="72"/>
      <c r="HXL190" s="72"/>
      <c r="HXM190" s="72"/>
      <c r="HXN190" s="72"/>
      <c r="HXO190" s="72"/>
      <c r="HXP190" s="72"/>
      <c r="HXQ190" s="71"/>
      <c r="HXR190" s="71"/>
      <c r="HXS190" s="71"/>
      <c r="HXT190" s="71"/>
      <c r="HXU190" s="71"/>
      <c r="HXV190" s="71"/>
      <c r="HXW190" s="71"/>
      <c r="HXX190" s="72"/>
      <c r="HXY190" s="72"/>
      <c r="HXZ190" s="72"/>
      <c r="HYA190" s="72"/>
      <c r="HYB190" s="72"/>
      <c r="HYC190" s="72"/>
      <c r="HYD190" s="72"/>
      <c r="HYE190" s="72"/>
      <c r="HYF190" s="72"/>
      <c r="HYG190" s="71"/>
      <c r="HYH190" s="71"/>
      <c r="HYI190" s="71"/>
      <c r="HYJ190" s="71"/>
      <c r="HYK190" s="71"/>
      <c r="HYL190" s="71"/>
      <c r="HYM190" s="71"/>
      <c r="HYN190" s="72"/>
      <c r="HYO190" s="72"/>
      <c r="HYP190" s="72"/>
      <c r="HYQ190" s="72"/>
      <c r="HYR190" s="72"/>
      <c r="HYS190" s="72"/>
      <c r="HYT190" s="72"/>
      <c r="HYU190" s="72"/>
      <c r="HYV190" s="72"/>
      <c r="HYW190" s="71"/>
      <c r="HYX190" s="71"/>
      <c r="HYY190" s="71"/>
      <c r="HYZ190" s="71"/>
      <c r="HZA190" s="71"/>
      <c r="HZB190" s="71"/>
      <c r="HZC190" s="71"/>
      <c r="HZD190" s="72"/>
      <c r="HZE190" s="72"/>
      <c r="HZF190" s="72"/>
      <c r="HZG190" s="72"/>
      <c r="HZH190" s="72"/>
      <c r="HZI190" s="72"/>
      <c r="HZJ190" s="72"/>
      <c r="HZK190" s="72"/>
      <c r="HZL190" s="72"/>
      <c r="HZM190" s="71"/>
      <c r="HZN190" s="71"/>
      <c r="HZO190" s="71"/>
      <c r="HZP190" s="71"/>
      <c r="HZQ190" s="71"/>
      <c r="HZR190" s="71"/>
      <c r="HZS190" s="71"/>
      <c r="HZT190" s="72"/>
      <c r="HZU190" s="72"/>
      <c r="HZV190" s="72"/>
      <c r="HZW190" s="72"/>
      <c r="HZX190" s="72"/>
      <c r="HZY190" s="72"/>
      <c r="HZZ190" s="72"/>
      <c r="IAA190" s="72"/>
      <c r="IAB190" s="72"/>
      <c r="IAC190" s="71"/>
      <c r="IAD190" s="71"/>
      <c r="IAE190" s="71"/>
      <c r="IAF190" s="71"/>
      <c r="IAG190" s="71"/>
      <c r="IAH190" s="71"/>
      <c r="IAI190" s="71"/>
      <c r="IAJ190" s="72"/>
      <c r="IAK190" s="72"/>
      <c r="IAL190" s="72"/>
      <c r="IAM190" s="72"/>
      <c r="IAN190" s="72"/>
      <c r="IAO190" s="72"/>
      <c r="IAP190" s="72"/>
      <c r="IAQ190" s="72"/>
      <c r="IAR190" s="72"/>
      <c r="IAS190" s="71"/>
      <c r="IAT190" s="71"/>
      <c r="IAU190" s="71"/>
      <c r="IAV190" s="71"/>
      <c r="IAW190" s="71"/>
      <c r="IAX190" s="71"/>
      <c r="IAY190" s="71"/>
      <c r="IAZ190" s="72"/>
      <c r="IBA190" s="72"/>
      <c r="IBB190" s="72"/>
      <c r="IBC190" s="72"/>
      <c r="IBD190" s="72"/>
      <c r="IBE190" s="72"/>
      <c r="IBF190" s="72"/>
      <c r="IBG190" s="72"/>
      <c r="IBH190" s="72"/>
      <c r="IBI190" s="71"/>
      <c r="IBJ190" s="71"/>
      <c r="IBK190" s="71"/>
      <c r="IBL190" s="71"/>
      <c r="IBM190" s="71"/>
      <c r="IBN190" s="71"/>
      <c r="IBO190" s="71"/>
      <c r="IBP190" s="72"/>
      <c r="IBQ190" s="72"/>
      <c r="IBR190" s="72"/>
      <c r="IBS190" s="72"/>
      <c r="IBT190" s="72"/>
      <c r="IBU190" s="72"/>
      <c r="IBV190" s="72"/>
      <c r="IBW190" s="72"/>
      <c r="IBX190" s="72"/>
      <c r="IBY190" s="71"/>
      <c r="IBZ190" s="71"/>
      <c r="ICA190" s="71"/>
      <c r="ICB190" s="71"/>
      <c r="ICC190" s="71"/>
      <c r="ICD190" s="71"/>
      <c r="ICE190" s="71"/>
      <c r="ICF190" s="72"/>
      <c r="ICG190" s="72"/>
      <c r="ICH190" s="72"/>
      <c r="ICI190" s="72"/>
      <c r="ICJ190" s="72"/>
      <c r="ICK190" s="72"/>
      <c r="ICL190" s="72"/>
      <c r="ICM190" s="72"/>
      <c r="ICN190" s="72"/>
      <c r="ICO190" s="71"/>
      <c r="ICP190" s="71"/>
      <c r="ICQ190" s="71"/>
      <c r="ICR190" s="71"/>
      <c r="ICS190" s="71"/>
      <c r="ICT190" s="71"/>
      <c r="ICU190" s="71"/>
      <c r="ICV190" s="72"/>
      <c r="ICW190" s="72"/>
      <c r="ICX190" s="72"/>
      <c r="ICY190" s="72"/>
      <c r="ICZ190" s="72"/>
      <c r="IDA190" s="72"/>
      <c r="IDB190" s="72"/>
      <c r="IDC190" s="72"/>
      <c r="IDD190" s="72"/>
      <c r="IDE190" s="71"/>
      <c r="IDF190" s="71"/>
      <c r="IDG190" s="71"/>
      <c r="IDH190" s="71"/>
      <c r="IDI190" s="71"/>
      <c r="IDJ190" s="71"/>
      <c r="IDK190" s="71"/>
      <c r="IDL190" s="72"/>
      <c r="IDM190" s="72"/>
      <c r="IDN190" s="72"/>
      <c r="IDO190" s="72"/>
      <c r="IDP190" s="72"/>
      <c r="IDQ190" s="72"/>
      <c r="IDR190" s="72"/>
      <c r="IDS190" s="72"/>
      <c r="IDT190" s="72"/>
      <c r="IDU190" s="71"/>
      <c r="IDV190" s="71"/>
      <c r="IDW190" s="71"/>
      <c r="IDX190" s="71"/>
      <c r="IDY190" s="71"/>
      <c r="IDZ190" s="71"/>
      <c r="IEA190" s="71"/>
      <c r="IEB190" s="72"/>
      <c r="IEC190" s="72"/>
      <c r="IED190" s="72"/>
      <c r="IEE190" s="72"/>
      <c r="IEF190" s="72"/>
      <c r="IEG190" s="72"/>
      <c r="IEH190" s="72"/>
      <c r="IEI190" s="72"/>
      <c r="IEJ190" s="72"/>
      <c r="IEK190" s="71"/>
      <c r="IEL190" s="71"/>
      <c r="IEM190" s="71"/>
      <c r="IEN190" s="71"/>
      <c r="IEO190" s="71"/>
      <c r="IEP190" s="71"/>
      <c r="IEQ190" s="71"/>
      <c r="IER190" s="72"/>
      <c r="IES190" s="72"/>
      <c r="IET190" s="72"/>
      <c r="IEU190" s="72"/>
      <c r="IEV190" s="72"/>
      <c r="IEW190" s="72"/>
      <c r="IEX190" s="72"/>
      <c r="IEY190" s="72"/>
      <c r="IEZ190" s="72"/>
      <c r="IFA190" s="71"/>
      <c r="IFB190" s="71"/>
      <c r="IFC190" s="71"/>
      <c r="IFD190" s="71"/>
      <c r="IFE190" s="71"/>
      <c r="IFF190" s="71"/>
      <c r="IFG190" s="71"/>
      <c r="IFH190" s="72"/>
      <c r="IFI190" s="72"/>
      <c r="IFJ190" s="72"/>
      <c r="IFK190" s="72"/>
      <c r="IFL190" s="72"/>
      <c r="IFM190" s="72"/>
      <c r="IFN190" s="72"/>
      <c r="IFO190" s="72"/>
      <c r="IFP190" s="72"/>
      <c r="IFQ190" s="71"/>
      <c r="IFR190" s="71"/>
      <c r="IFS190" s="71"/>
      <c r="IFT190" s="71"/>
      <c r="IFU190" s="71"/>
      <c r="IFV190" s="71"/>
      <c r="IFW190" s="71"/>
      <c r="IFX190" s="72"/>
      <c r="IFY190" s="72"/>
      <c r="IFZ190" s="72"/>
      <c r="IGA190" s="72"/>
      <c r="IGB190" s="72"/>
      <c r="IGC190" s="72"/>
      <c r="IGD190" s="72"/>
      <c r="IGE190" s="72"/>
      <c r="IGF190" s="72"/>
      <c r="IGG190" s="71"/>
      <c r="IGH190" s="71"/>
      <c r="IGI190" s="71"/>
      <c r="IGJ190" s="71"/>
      <c r="IGK190" s="71"/>
      <c r="IGL190" s="71"/>
      <c r="IGM190" s="71"/>
      <c r="IGN190" s="72"/>
      <c r="IGO190" s="72"/>
      <c r="IGP190" s="72"/>
      <c r="IGQ190" s="72"/>
      <c r="IGR190" s="72"/>
      <c r="IGS190" s="72"/>
      <c r="IGT190" s="72"/>
      <c r="IGU190" s="72"/>
      <c r="IGV190" s="72"/>
      <c r="IGW190" s="71"/>
      <c r="IGX190" s="71"/>
      <c r="IGY190" s="71"/>
      <c r="IGZ190" s="71"/>
      <c r="IHA190" s="71"/>
      <c r="IHB190" s="71"/>
      <c r="IHC190" s="71"/>
      <c r="IHD190" s="72"/>
      <c r="IHE190" s="72"/>
      <c r="IHF190" s="72"/>
      <c r="IHG190" s="72"/>
      <c r="IHH190" s="72"/>
      <c r="IHI190" s="72"/>
      <c r="IHJ190" s="72"/>
      <c r="IHK190" s="72"/>
      <c r="IHL190" s="72"/>
      <c r="IHM190" s="71"/>
      <c r="IHN190" s="71"/>
      <c r="IHO190" s="71"/>
      <c r="IHP190" s="71"/>
      <c r="IHQ190" s="71"/>
      <c r="IHR190" s="71"/>
      <c r="IHS190" s="71"/>
      <c r="IHT190" s="72"/>
      <c r="IHU190" s="72"/>
      <c r="IHV190" s="72"/>
      <c r="IHW190" s="72"/>
      <c r="IHX190" s="72"/>
      <c r="IHY190" s="72"/>
      <c r="IHZ190" s="72"/>
      <c r="IIA190" s="72"/>
      <c r="IIB190" s="72"/>
      <c r="IIC190" s="71"/>
      <c r="IID190" s="71"/>
      <c r="IIE190" s="71"/>
      <c r="IIF190" s="71"/>
      <c r="IIG190" s="71"/>
      <c r="IIH190" s="71"/>
      <c r="III190" s="71"/>
      <c r="IIJ190" s="72"/>
      <c r="IIK190" s="72"/>
      <c r="IIL190" s="72"/>
      <c r="IIM190" s="72"/>
      <c r="IIN190" s="72"/>
      <c r="IIO190" s="72"/>
      <c r="IIP190" s="72"/>
      <c r="IIQ190" s="72"/>
      <c r="IIR190" s="72"/>
      <c r="IIS190" s="71"/>
      <c r="IIT190" s="71"/>
      <c r="IIU190" s="71"/>
      <c r="IIV190" s="71"/>
      <c r="IIW190" s="71"/>
      <c r="IIX190" s="71"/>
      <c r="IIY190" s="71"/>
      <c r="IIZ190" s="72"/>
      <c r="IJA190" s="72"/>
      <c r="IJB190" s="72"/>
      <c r="IJC190" s="72"/>
      <c r="IJD190" s="72"/>
      <c r="IJE190" s="72"/>
      <c r="IJF190" s="72"/>
      <c r="IJG190" s="72"/>
      <c r="IJH190" s="72"/>
      <c r="IJI190" s="71"/>
      <c r="IJJ190" s="71"/>
      <c r="IJK190" s="71"/>
      <c r="IJL190" s="71"/>
      <c r="IJM190" s="71"/>
      <c r="IJN190" s="71"/>
      <c r="IJO190" s="71"/>
      <c r="IJP190" s="72"/>
      <c r="IJQ190" s="72"/>
      <c r="IJR190" s="72"/>
      <c r="IJS190" s="72"/>
      <c r="IJT190" s="72"/>
      <c r="IJU190" s="72"/>
      <c r="IJV190" s="72"/>
      <c r="IJW190" s="72"/>
      <c r="IJX190" s="72"/>
      <c r="IJY190" s="71"/>
      <c r="IJZ190" s="71"/>
      <c r="IKA190" s="71"/>
      <c r="IKB190" s="71"/>
      <c r="IKC190" s="71"/>
      <c r="IKD190" s="71"/>
      <c r="IKE190" s="71"/>
      <c r="IKF190" s="72"/>
      <c r="IKG190" s="72"/>
      <c r="IKH190" s="72"/>
      <c r="IKI190" s="72"/>
      <c r="IKJ190" s="72"/>
      <c r="IKK190" s="72"/>
      <c r="IKL190" s="72"/>
      <c r="IKM190" s="72"/>
      <c r="IKN190" s="72"/>
      <c r="IKO190" s="71"/>
      <c r="IKP190" s="71"/>
      <c r="IKQ190" s="71"/>
      <c r="IKR190" s="71"/>
      <c r="IKS190" s="71"/>
      <c r="IKT190" s="71"/>
      <c r="IKU190" s="71"/>
      <c r="IKV190" s="72"/>
      <c r="IKW190" s="72"/>
      <c r="IKX190" s="72"/>
      <c r="IKY190" s="72"/>
      <c r="IKZ190" s="72"/>
      <c r="ILA190" s="72"/>
      <c r="ILB190" s="72"/>
      <c r="ILC190" s="72"/>
      <c r="ILD190" s="72"/>
      <c r="ILE190" s="71"/>
      <c r="ILF190" s="71"/>
      <c r="ILG190" s="71"/>
      <c r="ILH190" s="71"/>
      <c r="ILI190" s="71"/>
      <c r="ILJ190" s="71"/>
      <c r="ILK190" s="71"/>
      <c r="ILL190" s="72"/>
      <c r="ILM190" s="72"/>
      <c r="ILN190" s="72"/>
      <c r="ILO190" s="72"/>
      <c r="ILP190" s="72"/>
      <c r="ILQ190" s="72"/>
      <c r="ILR190" s="72"/>
      <c r="ILS190" s="72"/>
      <c r="ILT190" s="72"/>
      <c r="ILU190" s="71"/>
      <c r="ILV190" s="71"/>
      <c r="ILW190" s="71"/>
      <c r="ILX190" s="71"/>
      <c r="ILY190" s="71"/>
      <c r="ILZ190" s="71"/>
      <c r="IMA190" s="71"/>
      <c r="IMB190" s="72"/>
      <c r="IMC190" s="72"/>
      <c r="IMD190" s="72"/>
      <c r="IME190" s="72"/>
      <c r="IMF190" s="72"/>
      <c r="IMG190" s="72"/>
      <c r="IMH190" s="72"/>
      <c r="IMI190" s="72"/>
      <c r="IMJ190" s="72"/>
      <c r="IMK190" s="71"/>
      <c r="IML190" s="71"/>
      <c r="IMM190" s="71"/>
      <c r="IMN190" s="71"/>
      <c r="IMO190" s="71"/>
      <c r="IMP190" s="71"/>
      <c r="IMQ190" s="71"/>
      <c r="IMR190" s="72"/>
      <c r="IMS190" s="72"/>
      <c r="IMT190" s="72"/>
      <c r="IMU190" s="72"/>
      <c r="IMV190" s="72"/>
      <c r="IMW190" s="72"/>
      <c r="IMX190" s="72"/>
      <c r="IMY190" s="72"/>
      <c r="IMZ190" s="72"/>
      <c r="INA190" s="71"/>
      <c r="INB190" s="71"/>
      <c r="INC190" s="71"/>
      <c r="IND190" s="71"/>
      <c r="INE190" s="71"/>
      <c r="INF190" s="71"/>
      <c r="ING190" s="71"/>
      <c r="INH190" s="72"/>
      <c r="INI190" s="72"/>
      <c r="INJ190" s="72"/>
      <c r="INK190" s="72"/>
      <c r="INL190" s="72"/>
      <c r="INM190" s="72"/>
      <c r="INN190" s="72"/>
      <c r="INO190" s="72"/>
      <c r="INP190" s="72"/>
      <c r="INQ190" s="71"/>
      <c r="INR190" s="71"/>
      <c r="INS190" s="71"/>
      <c r="INT190" s="71"/>
      <c r="INU190" s="71"/>
      <c r="INV190" s="71"/>
      <c r="INW190" s="71"/>
      <c r="INX190" s="72"/>
      <c r="INY190" s="72"/>
      <c r="INZ190" s="72"/>
      <c r="IOA190" s="72"/>
      <c r="IOB190" s="72"/>
      <c r="IOC190" s="72"/>
      <c r="IOD190" s="72"/>
      <c r="IOE190" s="72"/>
      <c r="IOF190" s="72"/>
      <c r="IOG190" s="71"/>
      <c r="IOH190" s="71"/>
      <c r="IOI190" s="71"/>
      <c r="IOJ190" s="71"/>
      <c r="IOK190" s="71"/>
      <c r="IOL190" s="71"/>
      <c r="IOM190" s="71"/>
      <c r="ION190" s="72"/>
      <c r="IOO190" s="72"/>
      <c r="IOP190" s="72"/>
      <c r="IOQ190" s="72"/>
      <c r="IOR190" s="72"/>
      <c r="IOS190" s="72"/>
      <c r="IOT190" s="72"/>
      <c r="IOU190" s="72"/>
      <c r="IOV190" s="72"/>
      <c r="IOW190" s="71"/>
      <c r="IOX190" s="71"/>
      <c r="IOY190" s="71"/>
      <c r="IOZ190" s="71"/>
      <c r="IPA190" s="71"/>
      <c r="IPB190" s="71"/>
      <c r="IPC190" s="71"/>
      <c r="IPD190" s="72"/>
      <c r="IPE190" s="72"/>
      <c r="IPF190" s="72"/>
      <c r="IPG190" s="72"/>
      <c r="IPH190" s="72"/>
      <c r="IPI190" s="72"/>
      <c r="IPJ190" s="72"/>
      <c r="IPK190" s="72"/>
      <c r="IPL190" s="72"/>
      <c r="IPM190" s="71"/>
      <c r="IPN190" s="71"/>
      <c r="IPO190" s="71"/>
      <c r="IPP190" s="71"/>
      <c r="IPQ190" s="71"/>
      <c r="IPR190" s="71"/>
      <c r="IPS190" s="71"/>
      <c r="IPT190" s="72"/>
      <c r="IPU190" s="72"/>
      <c r="IPV190" s="72"/>
      <c r="IPW190" s="72"/>
      <c r="IPX190" s="72"/>
      <c r="IPY190" s="72"/>
      <c r="IPZ190" s="72"/>
      <c r="IQA190" s="72"/>
      <c r="IQB190" s="72"/>
      <c r="IQC190" s="71"/>
      <c r="IQD190" s="71"/>
      <c r="IQE190" s="71"/>
      <c r="IQF190" s="71"/>
      <c r="IQG190" s="71"/>
      <c r="IQH190" s="71"/>
      <c r="IQI190" s="71"/>
      <c r="IQJ190" s="72"/>
      <c r="IQK190" s="72"/>
      <c r="IQL190" s="72"/>
      <c r="IQM190" s="72"/>
      <c r="IQN190" s="72"/>
      <c r="IQO190" s="72"/>
      <c r="IQP190" s="72"/>
      <c r="IQQ190" s="72"/>
      <c r="IQR190" s="72"/>
      <c r="IQS190" s="71"/>
      <c r="IQT190" s="71"/>
      <c r="IQU190" s="71"/>
      <c r="IQV190" s="71"/>
      <c r="IQW190" s="71"/>
      <c r="IQX190" s="71"/>
      <c r="IQY190" s="71"/>
      <c r="IQZ190" s="72"/>
      <c r="IRA190" s="72"/>
      <c r="IRB190" s="72"/>
      <c r="IRC190" s="72"/>
      <c r="IRD190" s="72"/>
      <c r="IRE190" s="72"/>
      <c r="IRF190" s="72"/>
      <c r="IRG190" s="72"/>
      <c r="IRH190" s="72"/>
      <c r="IRI190" s="71"/>
      <c r="IRJ190" s="71"/>
      <c r="IRK190" s="71"/>
      <c r="IRL190" s="71"/>
      <c r="IRM190" s="71"/>
      <c r="IRN190" s="71"/>
      <c r="IRO190" s="71"/>
      <c r="IRP190" s="72"/>
      <c r="IRQ190" s="72"/>
      <c r="IRR190" s="72"/>
      <c r="IRS190" s="72"/>
      <c r="IRT190" s="72"/>
      <c r="IRU190" s="72"/>
      <c r="IRV190" s="72"/>
      <c r="IRW190" s="72"/>
      <c r="IRX190" s="72"/>
      <c r="IRY190" s="71"/>
      <c r="IRZ190" s="71"/>
      <c r="ISA190" s="71"/>
      <c r="ISB190" s="71"/>
      <c r="ISC190" s="71"/>
      <c r="ISD190" s="71"/>
      <c r="ISE190" s="71"/>
      <c r="ISF190" s="72"/>
      <c r="ISG190" s="72"/>
      <c r="ISH190" s="72"/>
      <c r="ISI190" s="72"/>
      <c r="ISJ190" s="72"/>
      <c r="ISK190" s="72"/>
      <c r="ISL190" s="72"/>
      <c r="ISM190" s="72"/>
      <c r="ISN190" s="72"/>
      <c r="ISO190" s="71"/>
      <c r="ISP190" s="71"/>
      <c r="ISQ190" s="71"/>
      <c r="ISR190" s="71"/>
      <c r="ISS190" s="71"/>
      <c r="IST190" s="71"/>
      <c r="ISU190" s="71"/>
      <c r="ISV190" s="72"/>
      <c r="ISW190" s="72"/>
      <c r="ISX190" s="72"/>
      <c r="ISY190" s="72"/>
      <c r="ISZ190" s="72"/>
      <c r="ITA190" s="72"/>
      <c r="ITB190" s="72"/>
      <c r="ITC190" s="72"/>
      <c r="ITD190" s="72"/>
      <c r="ITE190" s="71"/>
      <c r="ITF190" s="71"/>
      <c r="ITG190" s="71"/>
      <c r="ITH190" s="71"/>
      <c r="ITI190" s="71"/>
      <c r="ITJ190" s="71"/>
      <c r="ITK190" s="71"/>
      <c r="ITL190" s="72"/>
      <c r="ITM190" s="72"/>
      <c r="ITN190" s="72"/>
      <c r="ITO190" s="72"/>
      <c r="ITP190" s="72"/>
      <c r="ITQ190" s="72"/>
      <c r="ITR190" s="72"/>
      <c r="ITS190" s="72"/>
      <c r="ITT190" s="72"/>
      <c r="ITU190" s="71"/>
      <c r="ITV190" s="71"/>
      <c r="ITW190" s="71"/>
      <c r="ITX190" s="71"/>
      <c r="ITY190" s="71"/>
      <c r="ITZ190" s="71"/>
      <c r="IUA190" s="71"/>
      <c r="IUB190" s="72"/>
      <c r="IUC190" s="72"/>
      <c r="IUD190" s="72"/>
      <c r="IUE190" s="72"/>
      <c r="IUF190" s="72"/>
      <c r="IUG190" s="72"/>
      <c r="IUH190" s="72"/>
      <c r="IUI190" s="72"/>
      <c r="IUJ190" s="72"/>
      <c r="IUK190" s="71"/>
      <c r="IUL190" s="71"/>
      <c r="IUM190" s="71"/>
      <c r="IUN190" s="71"/>
      <c r="IUO190" s="71"/>
      <c r="IUP190" s="71"/>
      <c r="IUQ190" s="71"/>
      <c r="IUR190" s="72"/>
      <c r="IUS190" s="72"/>
      <c r="IUT190" s="72"/>
      <c r="IUU190" s="72"/>
      <c r="IUV190" s="72"/>
      <c r="IUW190" s="72"/>
      <c r="IUX190" s="72"/>
      <c r="IUY190" s="72"/>
      <c r="IUZ190" s="72"/>
      <c r="IVA190" s="71"/>
      <c r="IVB190" s="71"/>
      <c r="IVC190" s="71"/>
      <c r="IVD190" s="71"/>
      <c r="IVE190" s="71"/>
      <c r="IVF190" s="71"/>
      <c r="IVG190" s="71"/>
      <c r="IVH190" s="72"/>
      <c r="IVI190" s="72"/>
      <c r="IVJ190" s="72"/>
      <c r="IVK190" s="72"/>
      <c r="IVL190" s="72"/>
      <c r="IVM190" s="72"/>
      <c r="IVN190" s="72"/>
      <c r="IVO190" s="72"/>
      <c r="IVP190" s="72"/>
      <c r="IVQ190" s="71"/>
      <c r="IVR190" s="71"/>
      <c r="IVS190" s="71"/>
      <c r="IVT190" s="71"/>
      <c r="IVU190" s="71"/>
      <c r="IVV190" s="71"/>
      <c r="IVW190" s="71"/>
      <c r="IVX190" s="72"/>
      <c r="IVY190" s="72"/>
      <c r="IVZ190" s="72"/>
      <c r="IWA190" s="72"/>
      <c r="IWB190" s="72"/>
      <c r="IWC190" s="72"/>
      <c r="IWD190" s="72"/>
      <c r="IWE190" s="72"/>
      <c r="IWF190" s="72"/>
      <c r="IWG190" s="71"/>
      <c r="IWH190" s="71"/>
      <c r="IWI190" s="71"/>
      <c r="IWJ190" s="71"/>
      <c r="IWK190" s="71"/>
      <c r="IWL190" s="71"/>
      <c r="IWM190" s="71"/>
      <c r="IWN190" s="72"/>
      <c r="IWO190" s="72"/>
      <c r="IWP190" s="72"/>
      <c r="IWQ190" s="72"/>
      <c r="IWR190" s="72"/>
      <c r="IWS190" s="72"/>
      <c r="IWT190" s="72"/>
      <c r="IWU190" s="72"/>
      <c r="IWV190" s="72"/>
      <c r="IWW190" s="71"/>
      <c r="IWX190" s="71"/>
      <c r="IWY190" s="71"/>
      <c r="IWZ190" s="71"/>
      <c r="IXA190" s="71"/>
      <c r="IXB190" s="71"/>
      <c r="IXC190" s="71"/>
      <c r="IXD190" s="72"/>
      <c r="IXE190" s="72"/>
      <c r="IXF190" s="72"/>
      <c r="IXG190" s="72"/>
      <c r="IXH190" s="72"/>
      <c r="IXI190" s="72"/>
      <c r="IXJ190" s="72"/>
      <c r="IXK190" s="72"/>
      <c r="IXL190" s="72"/>
      <c r="IXM190" s="71"/>
      <c r="IXN190" s="71"/>
      <c r="IXO190" s="71"/>
      <c r="IXP190" s="71"/>
      <c r="IXQ190" s="71"/>
      <c r="IXR190" s="71"/>
      <c r="IXS190" s="71"/>
      <c r="IXT190" s="72"/>
      <c r="IXU190" s="72"/>
      <c r="IXV190" s="72"/>
      <c r="IXW190" s="72"/>
      <c r="IXX190" s="72"/>
      <c r="IXY190" s="72"/>
      <c r="IXZ190" s="72"/>
      <c r="IYA190" s="72"/>
      <c r="IYB190" s="72"/>
      <c r="IYC190" s="71"/>
      <c r="IYD190" s="71"/>
      <c r="IYE190" s="71"/>
      <c r="IYF190" s="71"/>
      <c r="IYG190" s="71"/>
      <c r="IYH190" s="71"/>
      <c r="IYI190" s="71"/>
      <c r="IYJ190" s="72"/>
      <c r="IYK190" s="72"/>
      <c r="IYL190" s="72"/>
      <c r="IYM190" s="72"/>
      <c r="IYN190" s="72"/>
      <c r="IYO190" s="72"/>
      <c r="IYP190" s="72"/>
      <c r="IYQ190" s="72"/>
      <c r="IYR190" s="72"/>
      <c r="IYS190" s="71"/>
      <c r="IYT190" s="71"/>
      <c r="IYU190" s="71"/>
      <c r="IYV190" s="71"/>
      <c r="IYW190" s="71"/>
      <c r="IYX190" s="71"/>
      <c r="IYY190" s="71"/>
      <c r="IYZ190" s="72"/>
      <c r="IZA190" s="72"/>
      <c r="IZB190" s="72"/>
      <c r="IZC190" s="72"/>
      <c r="IZD190" s="72"/>
      <c r="IZE190" s="72"/>
      <c r="IZF190" s="72"/>
      <c r="IZG190" s="72"/>
      <c r="IZH190" s="72"/>
      <c r="IZI190" s="71"/>
      <c r="IZJ190" s="71"/>
      <c r="IZK190" s="71"/>
      <c r="IZL190" s="71"/>
      <c r="IZM190" s="71"/>
      <c r="IZN190" s="71"/>
      <c r="IZO190" s="71"/>
      <c r="IZP190" s="72"/>
      <c r="IZQ190" s="72"/>
      <c r="IZR190" s="72"/>
      <c r="IZS190" s="72"/>
      <c r="IZT190" s="72"/>
      <c r="IZU190" s="72"/>
      <c r="IZV190" s="72"/>
      <c r="IZW190" s="72"/>
      <c r="IZX190" s="72"/>
      <c r="IZY190" s="71"/>
      <c r="IZZ190" s="71"/>
      <c r="JAA190" s="71"/>
      <c r="JAB190" s="71"/>
      <c r="JAC190" s="71"/>
      <c r="JAD190" s="71"/>
      <c r="JAE190" s="71"/>
      <c r="JAF190" s="72"/>
      <c r="JAG190" s="72"/>
      <c r="JAH190" s="72"/>
      <c r="JAI190" s="72"/>
      <c r="JAJ190" s="72"/>
      <c r="JAK190" s="72"/>
      <c r="JAL190" s="72"/>
      <c r="JAM190" s="72"/>
      <c r="JAN190" s="72"/>
      <c r="JAO190" s="71"/>
      <c r="JAP190" s="71"/>
      <c r="JAQ190" s="71"/>
      <c r="JAR190" s="71"/>
      <c r="JAS190" s="71"/>
      <c r="JAT190" s="71"/>
      <c r="JAU190" s="71"/>
      <c r="JAV190" s="72"/>
      <c r="JAW190" s="72"/>
      <c r="JAX190" s="72"/>
      <c r="JAY190" s="72"/>
      <c r="JAZ190" s="72"/>
      <c r="JBA190" s="72"/>
      <c r="JBB190" s="72"/>
      <c r="JBC190" s="72"/>
      <c r="JBD190" s="72"/>
      <c r="JBE190" s="71"/>
      <c r="JBF190" s="71"/>
      <c r="JBG190" s="71"/>
      <c r="JBH190" s="71"/>
      <c r="JBI190" s="71"/>
      <c r="JBJ190" s="71"/>
      <c r="JBK190" s="71"/>
      <c r="JBL190" s="72"/>
      <c r="JBM190" s="72"/>
      <c r="JBN190" s="72"/>
      <c r="JBO190" s="72"/>
      <c r="JBP190" s="72"/>
      <c r="JBQ190" s="72"/>
      <c r="JBR190" s="72"/>
      <c r="JBS190" s="72"/>
      <c r="JBT190" s="72"/>
      <c r="JBU190" s="71"/>
      <c r="JBV190" s="71"/>
      <c r="JBW190" s="71"/>
      <c r="JBX190" s="71"/>
      <c r="JBY190" s="71"/>
      <c r="JBZ190" s="71"/>
      <c r="JCA190" s="71"/>
      <c r="JCB190" s="72"/>
      <c r="JCC190" s="72"/>
      <c r="JCD190" s="72"/>
      <c r="JCE190" s="72"/>
      <c r="JCF190" s="72"/>
      <c r="JCG190" s="72"/>
      <c r="JCH190" s="72"/>
      <c r="JCI190" s="72"/>
      <c r="JCJ190" s="72"/>
      <c r="JCK190" s="71"/>
      <c r="JCL190" s="71"/>
      <c r="JCM190" s="71"/>
      <c r="JCN190" s="71"/>
      <c r="JCO190" s="71"/>
      <c r="JCP190" s="71"/>
      <c r="JCQ190" s="71"/>
      <c r="JCR190" s="72"/>
      <c r="JCS190" s="72"/>
      <c r="JCT190" s="72"/>
      <c r="JCU190" s="72"/>
      <c r="JCV190" s="72"/>
      <c r="JCW190" s="72"/>
      <c r="JCX190" s="72"/>
      <c r="JCY190" s="72"/>
      <c r="JCZ190" s="72"/>
      <c r="JDA190" s="71"/>
      <c r="JDB190" s="71"/>
      <c r="JDC190" s="71"/>
      <c r="JDD190" s="71"/>
      <c r="JDE190" s="71"/>
      <c r="JDF190" s="71"/>
      <c r="JDG190" s="71"/>
      <c r="JDH190" s="72"/>
      <c r="JDI190" s="72"/>
      <c r="JDJ190" s="72"/>
      <c r="JDK190" s="72"/>
      <c r="JDL190" s="72"/>
      <c r="JDM190" s="72"/>
      <c r="JDN190" s="72"/>
      <c r="JDO190" s="72"/>
      <c r="JDP190" s="72"/>
      <c r="JDQ190" s="71"/>
      <c r="JDR190" s="71"/>
      <c r="JDS190" s="71"/>
      <c r="JDT190" s="71"/>
      <c r="JDU190" s="71"/>
      <c r="JDV190" s="71"/>
      <c r="JDW190" s="71"/>
      <c r="JDX190" s="72"/>
      <c r="JDY190" s="72"/>
      <c r="JDZ190" s="72"/>
      <c r="JEA190" s="72"/>
      <c r="JEB190" s="72"/>
      <c r="JEC190" s="72"/>
      <c r="JED190" s="72"/>
      <c r="JEE190" s="72"/>
      <c r="JEF190" s="72"/>
      <c r="JEG190" s="71"/>
      <c r="JEH190" s="71"/>
      <c r="JEI190" s="71"/>
      <c r="JEJ190" s="71"/>
      <c r="JEK190" s="71"/>
      <c r="JEL190" s="71"/>
      <c r="JEM190" s="71"/>
      <c r="JEN190" s="72"/>
      <c r="JEO190" s="72"/>
      <c r="JEP190" s="72"/>
      <c r="JEQ190" s="72"/>
      <c r="JER190" s="72"/>
      <c r="JES190" s="72"/>
      <c r="JET190" s="72"/>
      <c r="JEU190" s="72"/>
      <c r="JEV190" s="72"/>
      <c r="JEW190" s="71"/>
      <c r="JEX190" s="71"/>
      <c r="JEY190" s="71"/>
      <c r="JEZ190" s="71"/>
      <c r="JFA190" s="71"/>
      <c r="JFB190" s="71"/>
      <c r="JFC190" s="71"/>
      <c r="JFD190" s="72"/>
      <c r="JFE190" s="72"/>
      <c r="JFF190" s="72"/>
      <c r="JFG190" s="72"/>
      <c r="JFH190" s="72"/>
      <c r="JFI190" s="72"/>
      <c r="JFJ190" s="72"/>
      <c r="JFK190" s="72"/>
      <c r="JFL190" s="72"/>
      <c r="JFM190" s="71"/>
      <c r="JFN190" s="71"/>
      <c r="JFO190" s="71"/>
      <c r="JFP190" s="71"/>
      <c r="JFQ190" s="71"/>
      <c r="JFR190" s="71"/>
      <c r="JFS190" s="71"/>
      <c r="JFT190" s="72"/>
      <c r="JFU190" s="72"/>
      <c r="JFV190" s="72"/>
      <c r="JFW190" s="72"/>
      <c r="JFX190" s="72"/>
      <c r="JFY190" s="72"/>
      <c r="JFZ190" s="72"/>
      <c r="JGA190" s="72"/>
      <c r="JGB190" s="72"/>
      <c r="JGC190" s="71"/>
      <c r="JGD190" s="71"/>
      <c r="JGE190" s="71"/>
      <c r="JGF190" s="71"/>
      <c r="JGG190" s="71"/>
      <c r="JGH190" s="71"/>
      <c r="JGI190" s="71"/>
      <c r="JGJ190" s="72"/>
      <c r="JGK190" s="72"/>
      <c r="JGL190" s="72"/>
      <c r="JGM190" s="72"/>
      <c r="JGN190" s="72"/>
      <c r="JGO190" s="72"/>
      <c r="JGP190" s="72"/>
      <c r="JGQ190" s="72"/>
      <c r="JGR190" s="72"/>
      <c r="JGS190" s="71"/>
      <c r="JGT190" s="71"/>
      <c r="JGU190" s="71"/>
      <c r="JGV190" s="71"/>
      <c r="JGW190" s="71"/>
      <c r="JGX190" s="71"/>
      <c r="JGY190" s="71"/>
      <c r="JGZ190" s="72"/>
      <c r="JHA190" s="72"/>
      <c r="JHB190" s="72"/>
      <c r="JHC190" s="72"/>
      <c r="JHD190" s="72"/>
      <c r="JHE190" s="72"/>
      <c r="JHF190" s="72"/>
      <c r="JHG190" s="72"/>
      <c r="JHH190" s="72"/>
      <c r="JHI190" s="71"/>
      <c r="JHJ190" s="71"/>
      <c r="JHK190" s="71"/>
      <c r="JHL190" s="71"/>
      <c r="JHM190" s="71"/>
      <c r="JHN190" s="71"/>
      <c r="JHO190" s="71"/>
      <c r="JHP190" s="72"/>
      <c r="JHQ190" s="72"/>
      <c r="JHR190" s="72"/>
      <c r="JHS190" s="72"/>
      <c r="JHT190" s="72"/>
      <c r="JHU190" s="72"/>
      <c r="JHV190" s="72"/>
      <c r="JHW190" s="72"/>
      <c r="JHX190" s="72"/>
      <c r="JHY190" s="71"/>
      <c r="JHZ190" s="71"/>
      <c r="JIA190" s="71"/>
      <c r="JIB190" s="71"/>
      <c r="JIC190" s="71"/>
      <c r="JID190" s="71"/>
      <c r="JIE190" s="71"/>
      <c r="JIF190" s="72"/>
      <c r="JIG190" s="72"/>
      <c r="JIH190" s="72"/>
      <c r="JII190" s="72"/>
      <c r="JIJ190" s="72"/>
      <c r="JIK190" s="72"/>
      <c r="JIL190" s="72"/>
      <c r="JIM190" s="72"/>
      <c r="JIN190" s="72"/>
      <c r="JIO190" s="71"/>
      <c r="JIP190" s="71"/>
      <c r="JIQ190" s="71"/>
      <c r="JIR190" s="71"/>
      <c r="JIS190" s="71"/>
      <c r="JIT190" s="71"/>
      <c r="JIU190" s="71"/>
      <c r="JIV190" s="72"/>
      <c r="JIW190" s="72"/>
      <c r="JIX190" s="72"/>
      <c r="JIY190" s="72"/>
      <c r="JIZ190" s="72"/>
      <c r="JJA190" s="72"/>
      <c r="JJB190" s="72"/>
      <c r="JJC190" s="72"/>
      <c r="JJD190" s="72"/>
      <c r="JJE190" s="71"/>
      <c r="JJF190" s="71"/>
      <c r="JJG190" s="71"/>
      <c r="JJH190" s="71"/>
      <c r="JJI190" s="71"/>
      <c r="JJJ190" s="71"/>
      <c r="JJK190" s="71"/>
      <c r="JJL190" s="72"/>
      <c r="JJM190" s="72"/>
      <c r="JJN190" s="72"/>
      <c r="JJO190" s="72"/>
      <c r="JJP190" s="72"/>
      <c r="JJQ190" s="72"/>
      <c r="JJR190" s="72"/>
      <c r="JJS190" s="72"/>
      <c r="JJT190" s="72"/>
      <c r="JJU190" s="71"/>
      <c r="JJV190" s="71"/>
      <c r="JJW190" s="71"/>
      <c r="JJX190" s="71"/>
      <c r="JJY190" s="71"/>
      <c r="JJZ190" s="71"/>
      <c r="JKA190" s="71"/>
      <c r="JKB190" s="72"/>
      <c r="JKC190" s="72"/>
      <c r="JKD190" s="72"/>
      <c r="JKE190" s="72"/>
      <c r="JKF190" s="72"/>
      <c r="JKG190" s="72"/>
      <c r="JKH190" s="72"/>
      <c r="JKI190" s="72"/>
      <c r="JKJ190" s="72"/>
      <c r="JKK190" s="71"/>
      <c r="JKL190" s="71"/>
      <c r="JKM190" s="71"/>
      <c r="JKN190" s="71"/>
      <c r="JKO190" s="71"/>
      <c r="JKP190" s="71"/>
      <c r="JKQ190" s="71"/>
      <c r="JKR190" s="72"/>
      <c r="JKS190" s="72"/>
      <c r="JKT190" s="72"/>
      <c r="JKU190" s="72"/>
      <c r="JKV190" s="72"/>
      <c r="JKW190" s="72"/>
      <c r="JKX190" s="72"/>
      <c r="JKY190" s="72"/>
      <c r="JKZ190" s="72"/>
      <c r="JLA190" s="71"/>
      <c r="JLB190" s="71"/>
      <c r="JLC190" s="71"/>
      <c r="JLD190" s="71"/>
      <c r="JLE190" s="71"/>
      <c r="JLF190" s="71"/>
      <c r="JLG190" s="71"/>
      <c r="JLH190" s="72"/>
      <c r="JLI190" s="72"/>
      <c r="JLJ190" s="72"/>
      <c r="JLK190" s="72"/>
      <c r="JLL190" s="72"/>
      <c r="JLM190" s="72"/>
      <c r="JLN190" s="72"/>
      <c r="JLO190" s="72"/>
      <c r="JLP190" s="72"/>
      <c r="JLQ190" s="71"/>
      <c r="JLR190" s="71"/>
      <c r="JLS190" s="71"/>
      <c r="JLT190" s="71"/>
      <c r="JLU190" s="71"/>
      <c r="JLV190" s="71"/>
      <c r="JLW190" s="71"/>
      <c r="JLX190" s="72"/>
      <c r="JLY190" s="72"/>
      <c r="JLZ190" s="72"/>
      <c r="JMA190" s="72"/>
      <c r="JMB190" s="72"/>
      <c r="JMC190" s="72"/>
      <c r="JMD190" s="72"/>
      <c r="JME190" s="72"/>
      <c r="JMF190" s="72"/>
      <c r="JMG190" s="71"/>
      <c r="JMH190" s="71"/>
      <c r="JMI190" s="71"/>
      <c r="JMJ190" s="71"/>
      <c r="JMK190" s="71"/>
      <c r="JML190" s="71"/>
      <c r="JMM190" s="71"/>
      <c r="JMN190" s="72"/>
      <c r="JMO190" s="72"/>
      <c r="JMP190" s="72"/>
      <c r="JMQ190" s="72"/>
      <c r="JMR190" s="72"/>
      <c r="JMS190" s="72"/>
      <c r="JMT190" s="72"/>
      <c r="JMU190" s="72"/>
      <c r="JMV190" s="72"/>
      <c r="JMW190" s="71"/>
      <c r="JMX190" s="71"/>
      <c r="JMY190" s="71"/>
      <c r="JMZ190" s="71"/>
      <c r="JNA190" s="71"/>
      <c r="JNB190" s="71"/>
      <c r="JNC190" s="71"/>
      <c r="JND190" s="72"/>
      <c r="JNE190" s="72"/>
      <c r="JNF190" s="72"/>
      <c r="JNG190" s="72"/>
      <c r="JNH190" s="72"/>
      <c r="JNI190" s="72"/>
      <c r="JNJ190" s="72"/>
      <c r="JNK190" s="72"/>
      <c r="JNL190" s="72"/>
      <c r="JNM190" s="71"/>
      <c r="JNN190" s="71"/>
      <c r="JNO190" s="71"/>
      <c r="JNP190" s="71"/>
      <c r="JNQ190" s="71"/>
      <c r="JNR190" s="71"/>
      <c r="JNS190" s="71"/>
      <c r="JNT190" s="72"/>
      <c r="JNU190" s="72"/>
      <c r="JNV190" s="72"/>
      <c r="JNW190" s="72"/>
      <c r="JNX190" s="72"/>
      <c r="JNY190" s="72"/>
      <c r="JNZ190" s="72"/>
      <c r="JOA190" s="72"/>
      <c r="JOB190" s="72"/>
      <c r="JOC190" s="71"/>
      <c r="JOD190" s="71"/>
      <c r="JOE190" s="71"/>
      <c r="JOF190" s="71"/>
      <c r="JOG190" s="71"/>
      <c r="JOH190" s="71"/>
      <c r="JOI190" s="71"/>
      <c r="JOJ190" s="72"/>
      <c r="JOK190" s="72"/>
      <c r="JOL190" s="72"/>
      <c r="JOM190" s="72"/>
      <c r="JON190" s="72"/>
      <c r="JOO190" s="72"/>
      <c r="JOP190" s="72"/>
      <c r="JOQ190" s="72"/>
      <c r="JOR190" s="72"/>
      <c r="JOS190" s="71"/>
      <c r="JOT190" s="71"/>
      <c r="JOU190" s="71"/>
      <c r="JOV190" s="71"/>
      <c r="JOW190" s="71"/>
      <c r="JOX190" s="71"/>
      <c r="JOY190" s="71"/>
      <c r="JOZ190" s="72"/>
      <c r="JPA190" s="72"/>
      <c r="JPB190" s="72"/>
      <c r="JPC190" s="72"/>
      <c r="JPD190" s="72"/>
      <c r="JPE190" s="72"/>
      <c r="JPF190" s="72"/>
      <c r="JPG190" s="72"/>
      <c r="JPH190" s="72"/>
      <c r="JPI190" s="71"/>
      <c r="JPJ190" s="71"/>
      <c r="JPK190" s="71"/>
      <c r="JPL190" s="71"/>
      <c r="JPM190" s="71"/>
      <c r="JPN190" s="71"/>
      <c r="JPO190" s="71"/>
      <c r="JPP190" s="72"/>
      <c r="JPQ190" s="72"/>
      <c r="JPR190" s="72"/>
      <c r="JPS190" s="72"/>
      <c r="JPT190" s="72"/>
      <c r="JPU190" s="72"/>
      <c r="JPV190" s="72"/>
      <c r="JPW190" s="72"/>
      <c r="JPX190" s="72"/>
      <c r="JPY190" s="71"/>
      <c r="JPZ190" s="71"/>
      <c r="JQA190" s="71"/>
      <c r="JQB190" s="71"/>
      <c r="JQC190" s="71"/>
      <c r="JQD190" s="71"/>
      <c r="JQE190" s="71"/>
      <c r="JQF190" s="72"/>
      <c r="JQG190" s="72"/>
      <c r="JQH190" s="72"/>
      <c r="JQI190" s="72"/>
      <c r="JQJ190" s="72"/>
      <c r="JQK190" s="72"/>
      <c r="JQL190" s="72"/>
      <c r="JQM190" s="72"/>
      <c r="JQN190" s="72"/>
      <c r="JQO190" s="71"/>
      <c r="JQP190" s="71"/>
      <c r="JQQ190" s="71"/>
      <c r="JQR190" s="71"/>
      <c r="JQS190" s="71"/>
      <c r="JQT190" s="71"/>
      <c r="JQU190" s="71"/>
      <c r="JQV190" s="72"/>
      <c r="JQW190" s="72"/>
      <c r="JQX190" s="72"/>
      <c r="JQY190" s="72"/>
      <c r="JQZ190" s="72"/>
      <c r="JRA190" s="72"/>
      <c r="JRB190" s="72"/>
      <c r="JRC190" s="72"/>
      <c r="JRD190" s="72"/>
      <c r="JRE190" s="71"/>
      <c r="JRF190" s="71"/>
      <c r="JRG190" s="71"/>
      <c r="JRH190" s="71"/>
      <c r="JRI190" s="71"/>
      <c r="JRJ190" s="71"/>
      <c r="JRK190" s="71"/>
      <c r="JRL190" s="72"/>
      <c r="JRM190" s="72"/>
      <c r="JRN190" s="72"/>
      <c r="JRO190" s="72"/>
      <c r="JRP190" s="72"/>
      <c r="JRQ190" s="72"/>
      <c r="JRR190" s="72"/>
      <c r="JRS190" s="72"/>
      <c r="JRT190" s="72"/>
      <c r="JRU190" s="71"/>
      <c r="JRV190" s="71"/>
      <c r="JRW190" s="71"/>
      <c r="JRX190" s="71"/>
      <c r="JRY190" s="71"/>
      <c r="JRZ190" s="71"/>
      <c r="JSA190" s="71"/>
      <c r="JSB190" s="72"/>
      <c r="JSC190" s="72"/>
      <c r="JSD190" s="72"/>
      <c r="JSE190" s="72"/>
      <c r="JSF190" s="72"/>
      <c r="JSG190" s="72"/>
      <c r="JSH190" s="72"/>
      <c r="JSI190" s="72"/>
      <c r="JSJ190" s="72"/>
      <c r="JSK190" s="71"/>
      <c r="JSL190" s="71"/>
      <c r="JSM190" s="71"/>
      <c r="JSN190" s="71"/>
      <c r="JSO190" s="71"/>
      <c r="JSP190" s="71"/>
      <c r="JSQ190" s="71"/>
      <c r="JSR190" s="72"/>
      <c r="JSS190" s="72"/>
      <c r="JST190" s="72"/>
      <c r="JSU190" s="72"/>
      <c r="JSV190" s="72"/>
      <c r="JSW190" s="72"/>
      <c r="JSX190" s="72"/>
      <c r="JSY190" s="72"/>
      <c r="JSZ190" s="72"/>
      <c r="JTA190" s="71"/>
      <c r="JTB190" s="71"/>
      <c r="JTC190" s="71"/>
      <c r="JTD190" s="71"/>
      <c r="JTE190" s="71"/>
      <c r="JTF190" s="71"/>
      <c r="JTG190" s="71"/>
      <c r="JTH190" s="72"/>
      <c r="JTI190" s="72"/>
      <c r="JTJ190" s="72"/>
      <c r="JTK190" s="72"/>
      <c r="JTL190" s="72"/>
      <c r="JTM190" s="72"/>
      <c r="JTN190" s="72"/>
      <c r="JTO190" s="72"/>
      <c r="JTP190" s="72"/>
      <c r="JTQ190" s="71"/>
      <c r="JTR190" s="71"/>
      <c r="JTS190" s="71"/>
      <c r="JTT190" s="71"/>
      <c r="JTU190" s="71"/>
      <c r="JTV190" s="71"/>
      <c r="JTW190" s="71"/>
      <c r="JTX190" s="72"/>
      <c r="JTY190" s="72"/>
      <c r="JTZ190" s="72"/>
      <c r="JUA190" s="72"/>
      <c r="JUB190" s="72"/>
      <c r="JUC190" s="72"/>
      <c r="JUD190" s="72"/>
      <c r="JUE190" s="72"/>
      <c r="JUF190" s="72"/>
      <c r="JUG190" s="71"/>
      <c r="JUH190" s="71"/>
      <c r="JUI190" s="71"/>
      <c r="JUJ190" s="71"/>
      <c r="JUK190" s="71"/>
      <c r="JUL190" s="71"/>
      <c r="JUM190" s="71"/>
      <c r="JUN190" s="72"/>
      <c r="JUO190" s="72"/>
      <c r="JUP190" s="72"/>
      <c r="JUQ190" s="72"/>
      <c r="JUR190" s="72"/>
      <c r="JUS190" s="72"/>
      <c r="JUT190" s="72"/>
      <c r="JUU190" s="72"/>
      <c r="JUV190" s="72"/>
      <c r="JUW190" s="71"/>
      <c r="JUX190" s="71"/>
      <c r="JUY190" s="71"/>
      <c r="JUZ190" s="71"/>
      <c r="JVA190" s="71"/>
      <c r="JVB190" s="71"/>
      <c r="JVC190" s="71"/>
      <c r="JVD190" s="72"/>
      <c r="JVE190" s="72"/>
      <c r="JVF190" s="72"/>
      <c r="JVG190" s="72"/>
      <c r="JVH190" s="72"/>
      <c r="JVI190" s="72"/>
      <c r="JVJ190" s="72"/>
      <c r="JVK190" s="72"/>
      <c r="JVL190" s="72"/>
      <c r="JVM190" s="71"/>
      <c r="JVN190" s="71"/>
      <c r="JVO190" s="71"/>
      <c r="JVP190" s="71"/>
      <c r="JVQ190" s="71"/>
      <c r="JVR190" s="71"/>
      <c r="JVS190" s="71"/>
      <c r="JVT190" s="72"/>
      <c r="JVU190" s="72"/>
      <c r="JVV190" s="72"/>
      <c r="JVW190" s="72"/>
      <c r="JVX190" s="72"/>
      <c r="JVY190" s="72"/>
      <c r="JVZ190" s="72"/>
      <c r="JWA190" s="72"/>
      <c r="JWB190" s="72"/>
      <c r="JWC190" s="71"/>
      <c r="JWD190" s="71"/>
      <c r="JWE190" s="71"/>
      <c r="JWF190" s="71"/>
      <c r="JWG190" s="71"/>
      <c r="JWH190" s="71"/>
      <c r="JWI190" s="71"/>
      <c r="JWJ190" s="72"/>
      <c r="JWK190" s="72"/>
      <c r="JWL190" s="72"/>
      <c r="JWM190" s="72"/>
      <c r="JWN190" s="72"/>
      <c r="JWO190" s="72"/>
      <c r="JWP190" s="72"/>
      <c r="JWQ190" s="72"/>
      <c r="JWR190" s="72"/>
      <c r="JWS190" s="71"/>
      <c r="JWT190" s="71"/>
      <c r="JWU190" s="71"/>
      <c r="JWV190" s="71"/>
      <c r="JWW190" s="71"/>
      <c r="JWX190" s="71"/>
      <c r="JWY190" s="71"/>
      <c r="JWZ190" s="72"/>
      <c r="JXA190" s="72"/>
      <c r="JXB190" s="72"/>
      <c r="JXC190" s="72"/>
      <c r="JXD190" s="72"/>
      <c r="JXE190" s="72"/>
      <c r="JXF190" s="72"/>
      <c r="JXG190" s="72"/>
      <c r="JXH190" s="72"/>
      <c r="JXI190" s="71"/>
      <c r="JXJ190" s="71"/>
      <c r="JXK190" s="71"/>
      <c r="JXL190" s="71"/>
      <c r="JXM190" s="71"/>
      <c r="JXN190" s="71"/>
      <c r="JXO190" s="71"/>
      <c r="JXP190" s="72"/>
      <c r="JXQ190" s="72"/>
      <c r="JXR190" s="72"/>
      <c r="JXS190" s="72"/>
      <c r="JXT190" s="72"/>
      <c r="JXU190" s="72"/>
      <c r="JXV190" s="72"/>
      <c r="JXW190" s="72"/>
      <c r="JXX190" s="72"/>
      <c r="JXY190" s="71"/>
      <c r="JXZ190" s="71"/>
      <c r="JYA190" s="71"/>
      <c r="JYB190" s="71"/>
      <c r="JYC190" s="71"/>
      <c r="JYD190" s="71"/>
      <c r="JYE190" s="71"/>
      <c r="JYF190" s="72"/>
      <c r="JYG190" s="72"/>
      <c r="JYH190" s="72"/>
      <c r="JYI190" s="72"/>
      <c r="JYJ190" s="72"/>
      <c r="JYK190" s="72"/>
      <c r="JYL190" s="72"/>
      <c r="JYM190" s="72"/>
      <c r="JYN190" s="72"/>
      <c r="JYO190" s="71"/>
      <c r="JYP190" s="71"/>
      <c r="JYQ190" s="71"/>
      <c r="JYR190" s="71"/>
      <c r="JYS190" s="71"/>
      <c r="JYT190" s="71"/>
      <c r="JYU190" s="71"/>
      <c r="JYV190" s="72"/>
      <c r="JYW190" s="72"/>
      <c r="JYX190" s="72"/>
      <c r="JYY190" s="72"/>
      <c r="JYZ190" s="72"/>
      <c r="JZA190" s="72"/>
      <c r="JZB190" s="72"/>
      <c r="JZC190" s="72"/>
      <c r="JZD190" s="72"/>
      <c r="JZE190" s="71"/>
      <c r="JZF190" s="71"/>
      <c r="JZG190" s="71"/>
      <c r="JZH190" s="71"/>
      <c r="JZI190" s="71"/>
      <c r="JZJ190" s="71"/>
      <c r="JZK190" s="71"/>
      <c r="JZL190" s="72"/>
      <c r="JZM190" s="72"/>
      <c r="JZN190" s="72"/>
      <c r="JZO190" s="72"/>
      <c r="JZP190" s="72"/>
      <c r="JZQ190" s="72"/>
      <c r="JZR190" s="72"/>
      <c r="JZS190" s="72"/>
      <c r="JZT190" s="72"/>
      <c r="JZU190" s="71"/>
      <c r="JZV190" s="71"/>
      <c r="JZW190" s="71"/>
      <c r="JZX190" s="71"/>
      <c r="JZY190" s="71"/>
      <c r="JZZ190" s="71"/>
      <c r="KAA190" s="71"/>
      <c r="KAB190" s="72"/>
      <c r="KAC190" s="72"/>
      <c r="KAD190" s="72"/>
      <c r="KAE190" s="72"/>
      <c r="KAF190" s="72"/>
      <c r="KAG190" s="72"/>
      <c r="KAH190" s="72"/>
      <c r="KAI190" s="72"/>
      <c r="KAJ190" s="72"/>
      <c r="KAK190" s="71"/>
      <c r="KAL190" s="71"/>
      <c r="KAM190" s="71"/>
      <c r="KAN190" s="71"/>
      <c r="KAO190" s="71"/>
      <c r="KAP190" s="71"/>
      <c r="KAQ190" s="71"/>
      <c r="KAR190" s="72"/>
      <c r="KAS190" s="72"/>
      <c r="KAT190" s="72"/>
      <c r="KAU190" s="72"/>
      <c r="KAV190" s="72"/>
      <c r="KAW190" s="72"/>
      <c r="KAX190" s="72"/>
      <c r="KAY190" s="72"/>
      <c r="KAZ190" s="72"/>
      <c r="KBA190" s="71"/>
      <c r="KBB190" s="71"/>
      <c r="KBC190" s="71"/>
      <c r="KBD190" s="71"/>
      <c r="KBE190" s="71"/>
      <c r="KBF190" s="71"/>
      <c r="KBG190" s="71"/>
      <c r="KBH190" s="72"/>
      <c r="KBI190" s="72"/>
      <c r="KBJ190" s="72"/>
      <c r="KBK190" s="72"/>
      <c r="KBL190" s="72"/>
      <c r="KBM190" s="72"/>
      <c r="KBN190" s="72"/>
      <c r="KBO190" s="72"/>
      <c r="KBP190" s="72"/>
      <c r="KBQ190" s="71"/>
      <c r="KBR190" s="71"/>
      <c r="KBS190" s="71"/>
      <c r="KBT190" s="71"/>
      <c r="KBU190" s="71"/>
      <c r="KBV190" s="71"/>
      <c r="KBW190" s="71"/>
      <c r="KBX190" s="72"/>
      <c r="KBY190" s="72"/>
      <c r="KBZ190" s="72"/>
      <c r="KCA190" s="72"/>
      <c r="KCB190" s="72"/>
      <c r="KCC190" s="72"/>
      <c r="KCD190" s="72"/>
      <c r="KCE190" s="72"/>
      <c r="KCF190" s="72"/>
      <c r="KCG190" s="71"/>
      <c r="KCH190" s="71"/>
      <c r="KCI190" s="71"/>
      <c r="KCJ190" s="71"/>
      <c r="KCK190" s="71"/>
      <c r="KCL190" s="71"/>
      <c r="KCM190" s="71"/>
      <c r="KCN190" s="72"/>
      <c r="KCO190" s="72"/>
      <c r="KCP190" s="72"/>
      <c r="KCQ190" s="72"/>
      <c r="KCR190" s="72"/>
      <c r="KCS190" s="72"/>
      <c r="KCT190" s="72"/>
      <c r="KCU190" s="72"/>
      <c r="KCV190" s="72"/>
      <c r="KCW190" s="71"/>
      <c r="KCX190" s="71"/>
      <c r="KCY190" s="71"/>
      <c r="KCZ190" s="71"/>
      <c r="KDA190" s="71"/>
      <c r="KDB190" s="71"/>
      <c r="KDC190" s="71"/>
      <c r="KDD190" s="72"/>
      <c r="KDE190" s="72"/>
      <c r="KDF190" s="72"/>
      <c r="KDG190" s="72"/>
      <c r="KDH190" s="72"/>
      <c r="KDI190" s="72"/>
      <c r="KDJ190" s="72"/>
      <c r="KDK190" s="72"/>
      <c r="KDL190" s="72"/>
      <c r="KDM190" s="71"/>
      <c r="KDN190" s="71"/>
      <c r="KDO190" s="71"/>
      <c r="KDP190" s="71"/>
      <c r="KDQ190" s="71"/>
      <c r="KDR190" s="71"/>
      <c r="KDS190" s="71"/>
      <c r="KDT190" s="72"/>
      <c r="KDU190" s="72"/>
      <c r="KDV190" s="72"/>
      <c r="KDW190" s="72"/>
      <c r="KDX190" s="72"/>
      <c r="KDY190" s="72"/>
      <c r="KDZ190" s="72"/>
      <c r="KEA190" s="72"/>
      <c r="KEB190" s="72"/>
      <c r="KEC190" s="71"/>
      <c r="KED190" s="71"/>
      <c r="KEE190" s="71"/>
      <c r="KEF190" s="71"/>
      <c r="KEG190" s="71"/>
      <c r="KEH190" s="71"/>
      <c r="KEI190" s="71"/>
      <c r="KEJ190" s="72"/>
      <c r="KEK190" s="72"/>
      <c r="KEL190" s="72"/>
      <c r="KEM190" s="72"/>
      <c r="KEN190" s="72"/>
      <c r="KEO190" s="72"/>
      <c r="KEP190" s="72"/>
      <c r="KEQ190" s="72"/>
      <c r="KER190" s="72"/>
      <c r="KES190" s="71"/>
      <c r="KET190" s="71"/>
      <c r="KEU190" s="71"/>
      <c r="KEV190" s="71"/>
      <c r="KEW190" s="71"/>
      <c r="KEX190" s="71"/>
      <c r="KEY190" s="71"/>
      <c r="KEZ190" s="72"/>
      <c r="KFA190" s="72"/>
      <c r="KFB190" s="72"/>
      <c r="KFC190" s="72"/>
      <c r="KFD190" s="72"/>
      <c r="KFE190" s="72"/>
      <c r="KFF190" s="72"/>
      <c r="KFG190" s="72"/>
      <c r="KFH190" s="72"/>
      <c r="KFI190" s="71"/>
      <c r="KFJ190" s="71"/>
      <c r="KFK190" s="71"/>
      <c r="KFL190" s="71"/>
      <c r="KFM190" s="71"/>
      <c r="KFN190" s="71"/>
      <c r="KFO190" s="71"/>
      <c r="KFP190" s="72"/>
      <c r="KFQ190" s="72"/>
      <c r="KFR190" s="72"/>
      <c r="KFS190" s="72"/>
      <c r="KFT190" s="72"/>
      <c r="KFU190" s="72"/>
      <c r="KFV190" s="72"/>
      <c r="KFW190" s="72"/>
      <c r="KFX190" s="72"/>
      <c r="KFY190" s="71"/>
      <c r="KFZ190" s="71"/>
      <c r="KGA190" s="71"/>
      <c r="KGB190" s="71"/>
      <c r="KGC190" s="71"/>
      <c r="KGD190" s="71"/>
      <c r="KGE190" s="71"/>
      <c r="KGF190" s="72"/>
      <c r="KGG190" s="72"/>
      <c r="KGH190" s="72"/>
      <c r="KGI190" s="72"/>
      <c r="KGJ190" s="72"/>
      <c r="KGK190" s="72"/>
      <c r="KGL190" s="72"/>
      <c r="KGM190" s="72"/>
      <c r="KGN190" s="72"/>
      <c r="KGO190" s="71"/>
      <c r="KGP190" s="71"/>
      <c r="KGQ190" s="71"/>
      <c r="KGR190" s="71"/>
      <c r="KGS190" s="71"/>
      <c r="KGT190" s="71"/>
      <c r="KGU190" s="71"/>
      <c r="KGV190" s="72"/>
      <c r="KGW190" s="72"/>
      <c r="KGX190" s="72"/>
      <c r="KGY190" s="72"/>
      <c r="KGZ190" s="72"/>
      <c r="KHA190" s="72"/>
      <c r="KHB190" s="72"/>
      <c r="KHC190" s="72"/>
      <c r="KHD190" s="72"/>
      <c r="KHE190" s="71"/>
      <c r="KHF190" s="71"/>
      <c r="KHG190" s="71"/>
      <c r="KHH190" s="71"/>
      <c r="KHI190" s="71"/>
      <c r="KHJ190" s="71"/>
      <c r="KHK190" s="71"/>
      <c r="KHL190" s="72"/>
      <c r="KHM190" s="72"/>
      <c r="KHN190" s="72"/>
      <c r="KHO190" s="72"/>
      <c r="KHP190" s="72"/>
      <c r="KHQ190" s="72"/>
      <c r="KHR190" s="72"/>
      <c r="KHS190" s="72"/>
      <c r="KHT190" s="72"/>
      <c r="KHU190" s="71"/>
      <c r="KHV190" s="71"/>
      <c r="KHW190" s="71"/>
      <c r="KHX190" s="71"/>
      <c r="KHY190" s="71"/>
      <c r="KHZ190" s="71"/>
      <c r="KIA190" s="71"/>
      <c r="KIB190" s="72"/>
      <c r="KIC190" s="72"/>
      <c r="KID190" s="72"/>
      <c r="KIE190" s="72"/>
      <c r="KIF190" s="72"/>
      <c r="KIG190" s="72"/>
      <c r="KIH190" s="72"/>
      <c r="KII190" s="72"/>
      <c r="KIJ190" s="72"/>
      <c r="KIK190" s="71"/>
      <c r="KIL190" s="71"/>
      <c r="KIM190" s="71"/>
      <c r="KIN190" s="71"/>
      <c r="KIO190" s="71"/>
      <c r="KIP190" s="71"/>
      <c r="KIQ190" s="71"/>
      <c r="KIR190" s="72"/>
      <c r="KIS190" s="72"/>
      <c r="KIT190" s="72"/>
      <c r="KIU190" s="72"/>
      <c r="KIV190" s="72"/>
      <c r="KIW190" s="72"/>
      <c r="KIX190" s="72"/>
      <c r="KIY190" s="72"/>
      <c r="KIZ190" s="72"/>
      <c r="KJA190" s="71"/>
      <c r="KJB190" s="71"/>
      <c r="KJC190" s="71"/>
      <c r="KJD190" s="71"/>
      <c r="KJE190" s="71"/>
      <c r="KJF190" s="71"/>
      <c r="KJG190" s="71"/>
      <c r="KJH190" s="72"/>
      <c r="KJI190" s="72"/>
      <c r="KJJ190" s="72"/>
      <c r="KJK190" s="72"/>
      <c r="KJL190" s="72"/>
      <c r="KJM190" s="72"/>
      <c r="KJN190" s="72"/>
      <c r="KJO190" s="72"/>
      <c r="KJP190" s="72"/>
      <c r="KJQ190" s="71"/>
      <c r="KJR190" s="71"/>
      <c r="KJS190" s="71"/>
      <c r="KJT190" s="71"/>
      <c r="KJU190" s="71"/>
      <c r="KJV190" s="71"/>
      <c r="KJW190" s="71"/>
      <c r="KJX190" s="72"/>
      <c r="KJY190" s="72"/>
      <c r="KJZ190" s="72"/>
      <c r="KKA190" s="72"/>
      <c r="KKB190" s="72"/>
      <c r="KKC190" s="72"/>
      <c r="KKD190" s="72"/>
      <c r="KKE190" s="72"/>
      <c r="KKF190" s="72"/>
      <c r="KKG190" s="71"/>
      <c r="KKH190" s="71"/>
      <c r="KKI190" s="71"/>
      <c r="KKJ190" s="71"/>
      <c r="KKK190" s="71"/>
      <c r="KKL190" s="71"/>
      <c r="KKM190" s="71"/>
      <c r="KKN190" s="72"/>
      <c r="KKO190" s="72"/>
      <c r="KKP190" s="72"/>
      <c r="KKQ190" s="72"/>
      <c r="KKR190" s="72"/>
      <c r="KKS190" s="72"/>
      <c r="KKT190" s="72"/>
      <c r="KKU190" s="72"/>
      <c r="KKV190" s="72"/>
      <c r="KKW190" s="71"/>
      <c r="KKX190" s="71"/>
      <c r="KKY190" s="71"/>
      <c r="KKZ190" s="71"/>
      <c r="KLA190" s="71"/>
      <c r="KLB190" s="71"/>
      <c r="KLC190" s="71"/>
      <c r="KLD190" s="72"/>
      <c r="KLE190" s="72"/>
      <c r="KLF190" s="72"/>
      <c r="KLG190" s="72"/>
      <c r="KLH190" s="72"/>
      <c r="KLI190" s="72"/>
      <c r="KLJ190" s="72"/>
      <c r="KLK190" s="72"/>
      <c r="KLL190" s="72"/>
      <c r="KLM190" s="71"/>
      <c r="KLN190" s="71"/>
      <c r="KLO190" s="71"/>
      <c r="KLP190" s="71"/>
      <c r="KLQ190" s="71"/>
      <c r="KLR190" s="71"/>
      <c r="KLS190" s="71"/>
      <c r="KLT190" s="72"/>
      <c r="KLU190" s="72"/>
      <c r="KLV190" s="72"/>
      <c r="KLW190" s="72"/>
      <c r="KLX190" s="72"/>
      <c r="KLY190" s="72"/>
      <c r="KLZ190" s="72"/>
      <c r="KMA190" s="72"/>
      <c r="KMB190" s="72"/>
      <c r="KMC190" s="71"/>
      <c r="KMD190" s="71"/>
      <c r="KME190" s="71"/>
      <c r="KMF190" s="71"/>
      <c r="KMG190" s="71"/>
      <c r="KMH190" s="71"/>
      <c r="KMI190" s="71"/>
      <c r="KMJ190" s="72"/>
      <c r="KMK190" s="72"/>
      <c r="KML190" s="72"/>
      <c r="KMM190" s="72"/>
      <c r="KMN190" s="72"/>
      <c r="KMO190" s="72"/>
      <c r="KMP190" s="72"/>
      <c r="KMQ190" s="72"/>
      <c r="KMR190" s="72"/>
      <c r="KMS190" s="71"/>
      <c r="KMT190" s="71"/>
      <c r="KMU190" s="71"/>
      <c r="KMV190" s="71"/>
      <c r="KMW190" s="71"/>
      <c r="KMX190" s="71"/>
      <c r="KMY190" s="71"/>
      <c r="KMZ190" s="72"/>
      <c r="KNA190" s="72"/>
      <c r="KNB190" s="72"/>
      <c r="KNC190" s="72"/>
      <c r="KND190" s="72"/>
      <c r="KNE190" s="72"/>
      <c r="KNF190" s="72"/>
      <c r="KNG190" s="72"/>
      <c r="KNH190" s="72"/>
      <c r="KNI190" s="71"/>
      <c r="KNJ190" s="71"/>
      <c r="KNK190" s="71"/>
      <c r="KNL190" s="71"/>
      <c r="KNM190" s="71"/>
      <c r="KNN190" s="71"/>
      <c r="KNO190" s="71"/>
      <c r="KNP190" s="72"/>
      <c r="KNQ190" s="72"/>
      <c r="KNR190" s="72"/>
      <c r="KNS190" s="72"/>
      <c r="KNT190" s="72"/>
      <c r="KNU190" s="72"/>
      <c r="KNV190" s="72"/>
      <c r="KNW190" s="72"/>
      <c r="KNX190" s="72"/>
      <c r="KNY190" s="71"/>
      <c r="KNZ190" s="71"/>
      <c r="KOA190" s="71"/>
      <c r="KOB190" s="71"/>
      <c r="KOC190" s="71"/>
      <c r="KOD190" s="71"/>
      <c r="KOE190" s="71"/>
      <c r="KOF190" s="72"/>
      <c r="KOG190" s="72"/>
      <c r="KOH190" s="72"/>
      <c r="KOI190" s="72"/>
      <c r="KOJ190" s="72"/>
      <c r="KOK190" s="72"/>
      <c r="KOL190" s="72"/>
      <c r="KOM190" s="72"/>
      <c r="KON190" s="72"/>
      <c r="KOO190" s="71"/>
      <c r="KOP190" s="71"/>
      <c r="KOQ190" s="71"/>
      <c r="KOR190" s="71"/>
      <c r="KOS190" s="71"/>
      <c r="KOT190" s="71"/>
      <c r="KOU190" s="71"/>
      <c r="KOV190" s="72"/>
      <c r="KOW190" s="72"/>
      <c r="KOX190" s="72"/>
      <c r="KOY190" s="72"/>
      <c r="KOZ190" s="72"/>
      <c r="KPA190" s="72"/>
      <c r="KPB190" s="72"/>
      <c r="KPC190" s="72"/>
      <c r="KPD190" s="72"/>
      <c r="KPE190" s="71"/>
      <c r="KPF190" s="71"/>
      <c r="KPG190" s="71"/>
      <c r="KPH190" s="71"/>
      <c r="KPI190" s="71"/>
      <c r="KPJ190" s="71"/>
      <c r="KPK190" s="71"/>
      <c r="KPL190" s="72"/>
      <c r="KPM190" s="72"/>
      <c r="KPN190" s="72"/>
      <c r="KPO190" s="72"/>
      <c r="KPP190" s="72"/>
      <c r="KPQ190" s="72"/>
      <c r="KPR190" s="72"/>
      <c r="KPS190" s="72"/>
      <c r="KPT190" s="72"/>
      <c r="KPU190" s="71"/>
      <c r="KPV190" s="71"/>
      <c r="KPW190" s="71"/>
      <c r="KPX190" s="71"/>
      <c r="KPY190" s="71"/>
      <c r="KPZ190" s="71"/>
      <c r="KQA190" s="71"/>
      <c r="KQB190" s="72"/>
      <c r="KQC190" s="72"/>
      <c r="KQD190" s="72"/>
      <c r="KQE190" s="72"/>
      <c r="KQF190" s="72"/>
      <c r="KQG190" s="72"/>
      <c r="KQH190" s="72"/>
      <c r="KQI190" s="72"/>
      <c r="KQJ190" s="72"/>
      <c r="KQK190" s="71"/>
      <c r="KQL190" s="71"/>
      <c r="KQM190" s="71"/>
      <c r="KQN190" s="71"/>
      <c r="KQO190" s="71"/>
      <c r="KQP190" s="71"/>
      <c r="KQQ190" s="71"/>
      <c r="KQR190" s="72"/>
      <c r="KQS190" s="72"/>
      <c r="KQT190" s="72"/>
      <c r="KQU190" s="72"/>
      <c r="KQV190" s="72"/>
      <c r="KQW190" s="72"/>
      <c r="KQX190" s="72"/>
      <c r="KQY190" s="72"/>
      <c r="KQZ190" s="72"/>
      <c r="KRA190" s="71"/>
      <c r="KRB190" s="71"/>
      <c r="KRC190" s="71"/>
      <c r="KRD190" s="71"/>
      <c r="KRE190" s="71"/>
      <c r="KRF190" s="71"/>
      <c r="KRG190" s="71"/>
      <c r="KRH190" s="72"/>
      <c r="KRI190" s="72"/>
      <c r="KRJ190" s="72"/>
      <c r="KRK190" s="72"/>
      <c r="KRL190" s="72"/>
      <c r="KRM190" s="72"/>
      <c r="KRN190" s="72"/>
      <c r="KRO190" s="72"/>
      <c r="KRP190" s="72"/>
      <c r="KRQ190" s="71"/>
      <c r="KRR190" s="71"/>
      <c r="KRS190" s="71"/>
      <c r="KRT190" s="71"/>
      <c r="KRU190" s="71"/>
      <c r="KRV190" s="71"/>
      <c r="KRW190" s="71"/>
      <c r="KRX190" s="72"/>
      <c r="KRY190" s="72"/>
      <c r="KRZ190" s="72"/>
      <c r="KSA190" s="72"/>
      <c r="KSB190" s="72"/>
      <c r="KSC190" s="72"/>
      <c r="KSD190" s="72"/>
      <c r="KSE190" s="72"/>
      <c r="KSF190" s="72"/>
      <c r="KSG190" s="71"/>
      <c r="KSH190" s="71"/>
      <c r="KSI190" s="71"/>
      <c r="KSJ190" s="71"/>
      <c r="KSK190" s="71"/>
      <c r="KSL190" s="71"/>
      <c r="KSM190" s="71"/>
      <c r="KSN190" s="72"/>
      <c r="KSO190" s="72"/>
      <c r="KSP190" s="72"/>
      <c r="KSQ190" s="72"/>
      <c r="KSR190" s="72"/>
      <c r="KSS190" s="72"/>
      <c r="KST190" s="72"/>
      <c r="KSU190" s="72"/>
      <c r="KSV190" s="72"/>
      <c r="KSW190" s="71"/>
      <c r="KSX190" s="71"/>
      <c r="KSY190" s="71"/>
      <c r="KSZ190" s="71"/>
      <c r="KTA190" s="71"/>
      <c r="KTB190" s="71"/>
      <c r="KTC190" s="71"/>
      <c r="KTD190" s="72"/>
      <c r="KTE190" s="72"/>
      <c r="KTF190" s="72"/>
      <c r="KTG190" s="72"/>
      <c r="KTH190" s="72"/>
      <c r="KTI190" s="72"/>
      <c r="KTJ190" s="72"/>
      <c r="KTK190" s="72"/>
      <c r="KTL190" s="72"/>
      <c r="KTM190" s="71"/>
      <c r="KTN190" s="71"/>
      <c r="KTO190" s="71"/>
      <c r="KTP190" s="71"/>
      <c r="KTQ190" s="71"/>
      <c r="KTR190" s="71"/>
      <c r="KTS190" s="71"/>
      <c r="KTT190" s="72"/>
      <c r="KTU190" s="72"/>
      <c r="KTV190" s="72"/>
      <c r="KTW190" s="72"/>
      <c r="KTX190" s="72"/>
      <c r="KTY190" s="72"/>
      <c r="KTZ190" s="72"/>
      <c r="KUA190" s="72"/>
      <c r="KUB190" s="72"/>
      <c r="KUC190" s="71"/>
      <c r="KUD190" s="71"/>
      <c r="KUE190" s="71"/>
      <c r="KUF190" s="71"/>
      <c r="KUG190" s="71"/>
      <c r="KUH190" s="71"/>
      <c r="KUI190" s="71"/>
      <c r="KUJ190" s="72"/>
      <c r="KUK190" s="72"/>
      <c r="KUL190" s="72"/>
      <c r="KUM190" s="72"/>
      <c r="KUN190" s="72"/>
      <c r="KUO190" s="72"/>
      <c r="KUP190" s="72"/>
      <c r="KUQ190" s="72"/>
      <c r="KUR190" s="72"/>
      <c r="KUS190" s="71"/>
      <c r="KUT190" s="71"/>
      <c r="KUU190" s="71"/>
      <c r="KUV190" s="71"/>
      <c r="KUW190" s="71"/>
      <c r="KUX190" s="71"/>
      <c r="KUY190" s="71"/>
      <c r="KUZ190" s="72"/>
      <c r="KVA190" s="72"/>
      <c r="KVB190" s="72"/>
      <c r="KVC190" s="72"/>
      <c r="KVD190" s="72"/>
      <c r="KVE190" s="72"/>
      <c r="KVF190" s="72"/>
      <c r="KVG190" s="72"/>
      <c r="KVH190" s="72"/>
      <c r="KVI190" s="71"/>
      <c r="KVJ190" s="71"/>
      <c r="KVK190" s="71"/>
      <c r="KVL190" s="71"/>
      <c r="KVM190" s="71"/>
      <c r="KVN190" s="71"/>
      <c r="KVO190" s="71"/>
      <c r="KVP190" s="72"/>
      <c r="KVQ190" s="72"/>
      <c r="KVR190" s="72"/>
      <c r="KVS190" s="72"/>
      <c r="KVT190" s="72"/>
      <c r="KVU190" s="72"/>
      <c r="KVV190" s="72"/>
      <c r="KVW190" s="72"/>
      <c r="KVX190" s="72"/>
      <c r="KVY190" s="71"/>
      <c r="KVZ190" s="71"/>
      <c r="KWA190" s="71"/>
      <c r="KWB190" s="71"/>
      <c r="KWC190" s="71"/>
      <c r="KWD190" s="71"/>
      <c r="KWE190" s="71"/>
      <c r="KWF190" s="72"/>
      <c r="KWG190" s="72"/>
      <c r="KWH190" s="72"/>
      <c r="KWI190" s="72"/>
      <c r="KWJ190" s="72"/>
      <c r="KWK190" s="72"/>
      <c r="KWL190" s="72"/>
      <c r="KWM190" s="72"/>
      <c r="KWN190" s="72"/>
      <c r="KWO190" s="71"/>
      <c r="KWP190" s="71"/>
      <c r="KWQ190" s="71"/>
      <c r="KWR190" s="71"/>
      <c r="KWS190" s="71"/>
      <c r="KWT190" s="71"/>
      <c r="KWU190" s="71"/>
      <c r="KWV190" s="72"/>
      <c r="KWW190" s="72"/>
      <c r="KWX190" s="72"/>
      <c r="KWY190" s="72"/>
      <c r="KWZ190" s="72"/>
      <c r="KXA190" s="72"/>
      <c r="KXB190" s="72"/>
      <c r="KXC190" s="72"/>
      <c r="KXD190" s="72"/>
      <c r="KXE190" s="71"/>
      <c r="KXF190" s="71"/>
      <c r="KXG190" s="71"/>
      <c r="KXH190" s="71"/>
      <c r="KXI190" s="71"/>
      <c r="KXJ190" s="71"/>
      <c r="KXK190" s="71"/>
      <c r="KXL190" s="72"/>
      <c r="KXM190" s="72"/>
      <c r="KXN190" s="72"/>
      <c r="KXO190" s="72"/>
      <c r="KXP190" s="72"/>
      <c r="KXQ190" s="72"/>
      <c r="KXR190" s="72"/>
      <c r="KXS190" s="72"/>
      <c r="KXT190" s="72"/>
      <c r="KXU190" s="71"/>
      <c r="KXV190" s="71"/>
      <c r="KXW190" s="71"/>
      <c r="KXX190" s="71"/>
      <c r="KXY190" s="71"/>
      <c r="KXZ190" s="71"/>
      <c r="KYA190" s="71"/>
      <c r="KYB190" s="72"/>
      <c r="KYC190" s="72"/>
      <c r="KYD190" s="72"/>
      <c r="KYE190" s="72"/>
      <c r="KYF190" s="72"/>
      <c r="KYG190" s="72"/>
      <c r="KYH190" s="72"/>
      <c r="KYI190" s="72"/>
      <c r="KYJ190" s="72"/>
      <c r="KYK190" s="71"/>
      <c r="KYL190" s="71"/>
      <c r="KYM190" s="71"/>
      <c r="KYN190" s="71"/>
      <c r="KYO190" s="71"/>
      <c r="KYP190" s="71"/>
      <c r="KYQ190" s="71"/>
      <c r="KYR190" s="72"/>
      <c r="KYS190" s="72"/>
      <c r="KYT190" s="72"/>
      <c r="KYU190" s="72"/>
      <c r="KYV190" s="72"/>
      <c r="KYW190" s="72"/>
      <c r="KYX190" s="72"/>
      <c r="KYY190" s="72"/>
      <c r="KYZ190" s="72"/>
      <c r="KZA190" s="71"/>
      <c r="KZB190" s="71"/>
      <c r="KZC190" s="71"/>
      <c r="KZD190" s="71"/>
      <c r="KZE190" s="71"/>
      <c r="KZF190" s="71"/>
      <c r="KZG190" s="71"/>
      <c r="KZH190" s="72"/>
      <c r="KZI190" s="72"/>
      <c r="KZJ190" s="72"/>
      <c r="KZK190" s="72"/>
      <c r="KZL190" s="72"/>
      <c r="KZM190" s="72"/>
      <c r="KZN190" s="72"/>
      <c r="KZO190" s="72"/>
      <c r="KZP190" s="72"/>
      <c r="KZQ190" s="71"/>
      <c r="KZR190" s="71"/>
      <c r="KZS190" s="71"/>
      <c r="KZT190" s="71"/>
      <c r="KZU190" s="71"/>
      <c r="KZV190" s="71"/>
      <c r="KZW190" s="71"/>
      <c r="KZX190" s="72"/>
      <c r="KZY190" s="72"/>
      <c r="KZZ190" s="72"/>
      <c r="LAA190" s="72"/>
      <c r="LAB190" s="72"/>
      <c r="LAC190" s="72"/>
      <c r="LAD190" s="72"/>
      <c r="LAE190" s="72"/>
      <c r="LAF190" s="72"/>
      <c r="LAG190" s="71"/>
      <c r="LAH190" s="71"/>
      <c r="LAI190" s="71"/>
      <c r="LAJ190" s="71"/>
      <c r="LAK190" s="71"/>
      <c r="LAL190" s="71"/>
      <c r="LAM190" s="71"/>
      <c r="LAN190" s="72"/>
      <c r="LAO190" s="72"/>
      <c r="LAP190" s="72"/>
      <c r="LAQ190" s="72"/>
      <c r="LAR190" s="72"/>
      <c r="LAS190" s="72"/>
      <c r="LAT190" s="72"/>
      <c r="LAU190" s="72"/>
      <c r="LAV190" s="72"/>
      <c r="LAW190" s="71"/>
      <c r="LAX190" s="71"/>
      <c r="LAY190" s="71"/>
      <c r="LAZ190" s="71"/>
      <c r="LBA190" s="71"/>
      <c r="LBB190" s="71"/>
      <c r="LBC190" s="71"/>
      <c r="LBD190" s="72"/>
      <c r="LBE190" s="72"/>
      <c r="LBF190" s="72"/>
      <c r="LBG190" s="72"/>
      <c r="LBH190" s="72"/>
      <c r="LBI190" s="72"/>
      <c r="LBJ190" s="72"/>
      <c r="LBK190" s="72"/>
      <c r="LBL190" s="72"/>
      <c r="LBM190" s="71"/>
      <c r="LBN190" s="71"/>
      <c r="LBO190" s="71"/>
      <c r="LBP190" s="71"/>
      <c r="LBQ190" s="71"/>
      <c r="LBR190" s="71"/>
      <c r="LBS190" s="71"/>
      <c r="LBT190" s="72"/>
      <c r="LBU190" s="72"/>
      <c r="LBV190" s="72"/>
      <c r="LBW190" s="72"/>
      <c r="LBX190" s="72"/>
      <c r="LBY190" s="72"/>
      <c r="LBZ190" s="72"/>
      <c r="LCA190" s="72"/>
      <c r="LCB190" s="72"/>
      <c r="LCC190" s="71"/>
      <c r="LCD190" s="71"/>
      <c r="LCE190" s="71"/>
      <c r="LCF190" s="71"/>
      <c r="LCG190" s="71"/>
      <c r="LCH190" s="71"/>
      <c r="LCI190" s="71"/>
      <c r="LCJ190" s="72"/>
      <c r="LCK190" s="72"/>
      <c r="LCL190" s="72"/>
      <c r="LCM190" s="72"/>
      <c r="LCN190" s="72"/>
      <c r="LCO190" s="72"/>
      <c r="LCP190" s="72"/>
      <c r="LCQ190" s="72"/>
      <c r="LCR190" s="72"/>
      <c r="LCS190" s="71"/>
      <c r="LCT190" s="71"/>
      <c r="LCU190" s="71"/>
      <c r="LCV190" s="71"/>
      <c r="LCW190" s="71"/>
      <c r="LCX190" s="71"/>
      <c r="LCY190" s="71"/>
      <c r="LCZ190" s="72"/>
      <c r="LDA190" s="72"/>
      <c r="LDB190" s="72"/>
      <c r="LDC190" s="72"/>
      <c r="LDD190" s="72"/>
      <c r="LDE190" s="72"/>
      <c r="LDF190" s="72"/>
      <c r="LDG190" s="72"/>
      <c r="LDH190" s="72"/>
      <c r="LDI190" s="71"/>
      <c r="LDJ190" s="71"/>
      <c r="LDK190" s="71"/>
      <c r="LDL190" s="71"/>
      <c r="LDM190" s="71"/>
      <c r="LDN190" s="71"/>
      <c r="LDO190" s="71"/>
      <c r="LDP190" s="72"/>
      <c r="LDQ190" s="72"/>
      <c r="LDR190" s="72"/>
      <c r="LDS190" s="72"/>
      <c r="LDT190" s="72"/>
      <c r="LDU190" s="72"/>
      <c r="LDV190" s="72"/>
      <c r="LDW190" s="72"/>
      <c r="LDX190" s="72"/>
      <c r="LDY190" s="71"/>
      <c r="LDZ190" s="71"/>
      <c r="LEA190" s="71"/>
      <c r="LEB190" s="71"/>
      <c r="LEC190" s="71"/>
      <c r="LED190" s="71"/>
      <c r="LEE190" s="71"/>
      <c r="LEF190" s="72"/>
      <c r="LEG190" s="72"/>
      <c r="LEH190" s="72"/>
      <c r="LEI190" s="72"/>
      <c r="LEJ190" s="72"/>
      <c r="LEK190" s="72"/>
      <c r="LEL190" s="72"/>
      <c r="LEM190" s="72"/>
      <c r="LEN190" s="72"/>
      <c r="LEO190" s="71"/>
      <c r="LEP190" s="71"/>
      <c r="LEQ190" s="71"/>
      <c r="LER190" s="71"/>
      <c r="LES190" s="71"/>
      <c r="LET190" s="71"/>
      <c r="LEU190" s="71"/>
      <c r="LEV190" s="72"/>
      <c r="LEW190" s="72"/>
      <c r="LEX190" s="72"/>
      <c r="LEY190" s="72"/>
      <c r="LEZ190" s="72"/>
      <c r="LFA190" s="72"/>
      <c r="LFB190" s="72"/>
      <c r="LFC190" s="72"/>
      <c r="LFD190" s="72"/>
      <c r="LFE190" s="71"/>
      <c r="LFF190" s="71"/>
      <c r="LFG190" s="71"/>
      <c r="LFH190" s="71"/>
      <c r="LFI190" s="71"/>
      <c r="LFJ190" s="71"/>
      <c r="LFK190" s="71"/>
      <c r="LFL190" s="72"/>
      <c r="LFM190" s="72"/>
      <c r="LFN190" s="72"/>
      <c r="LFO190" s="72"/>
      <c r="LFP190" s="72"/>
      <c r="LFQ190" s="72"/>
      <c r="LFR190" s="72"/>
      <c r="LFS190" s="72"/>
      <c r="LFT190" s="72"/>
      <c r="LFU190" s="71"/>
      <c r="LFV190" s="71"/>
      <c r="LFW190" s="71"/>
      <c r="LFX190" s="71"/>
      <c r="LFY190" s="71"/>
      <c r="LFZ190" s="71"/>
      <c r="LGA190" s="71"/>
      <c r="LGB190" s="72"/>
      <c r="LGC190" s="72"/>
      <c r="LGD190" s="72"/>
      <c r="LGE190" s="72"/>
      <c r="LGF190" s="72"/>
      <c r="LGG190" s="72"/>
      <c r="LGH190" s="72"/>
      <c r="LGI190" s="72"/>
      <c r="LGJ190" s="72"/>
      <c r="LGK190" s="71"/>
      <c r="LGL190" s="71"/>
      <c r="LGM190" s="71"/>
      <c r="LGN190" s="71"/>
      <c r="LGO190" s="71"/>
      <c r="LGP190" s="71"/>
      <c r="LGQ190" s="71"/>
      <c r="LGR190" s="72"/>
      <c r="LGS190" s="72"/>
      <c r="LGT190" s="72"/>
      <c r="LGU190" s="72"/>
      <c r="LGV190" s="72"/>
      <c r="LGW190" s="72"/>
      <c r="LGX190" s="72"/>
      <c r="LGY190" s="72"/>
      <c r="LGZ190" s="72"/>
      <c r="LHA190" s="71"/>
      <c r="LHB190" s="71"/>
      <c r="LHC190" s="71"/>
      <c r="LHD190" s="71"/>
      <c r="LHE190" s="71"/>
      <c r="LHF190" s="71"/>
      <c r="LHG190" s="71"/>
      <c r="LHH190" s="72"/>
      <c r="LHI190" s="72"/>
      <c r="LHJ190" s="72"/>
      <c r="LHK190" s="72"/>
      <c r="LHL190" s="72"/>
      <c r="LHM190" s="72"/>
      <c r="LHN190" s="72"/>
      <c r="LHO190" s="72"/>
      <c r="LHP190" s="72"/>
      <c r="LHQ190" s="71"/>
      <c r="LHR190" s="71"/>
      <c r="LHS190" s="71"/>
      <c r="LHT190" s="71"/>
      <c r="LHU190" s="71"/>
      <c r="LHV190" s="71"/>
      <c r="LHW190" s="71"/>
      <c r="LHX190" s="72"/>
      <c r="LHY190" s="72"/>
      <c r="LHZ190" s="72"/>
      <c r="LIA190" s="72"/>
      <c r="LIB190" s="72"/>
      <c r="LIC190" s="72"/>
      <c r="LID190" s="72"/>
      <c r="LIE190" s="72"/>
      <c r="LIF190" s="72"/>
      <c r="LIG190" s="71"/>
      <c r="LIH190" s="71"/>
      <c r="LII190" s="71"/>
      <c r="LIJ190" s="71"/>
      <c r="LIK190" s="71"/>
      <c r="LIL190" s="71"/>
      <c r="LIM190" s="71"/>
      <c r="LIN190" s="72"/>
      <c r="LIO190" s="72"/>
      <c r="LIP190" s="72"/>
      <c r="LIQ190" s="72"/>
      <c r="LIR190" s="72"/>
      <c r="LIS190" s="72"/>
      <c r="LIT190" s="72"/>
      <c r="LIU190" s="72"/>
      <c r="LIV190" s="72"/>
      <c r="LIW190" s="71"/>
      <c r="LIX190" s="71"/>
      <c r="LIY190" s="71"/>
      <c r="LIZ190" s="71"/>
      <c r="LJA190" s="71"/>
      <c r="LJB190" s="71"/>
      <c r="LJC190" s="71"/>
      <c r="LJD190" s="72"/>
      <c r="LJE190" s="72"/>
      <c r="LJF190" s="72"/>
      <c r="LJG190" s="72"/>
      <c r="LJH190" s="72"/>
      <c r="LJI190" s="72"/>
      <c r="LJJ190" s="72"/>
      <c r="LJK190" s="72"/>
      <c r="LJL190" s="72"/>
      <c r="LJM190" s="71"/>
      <c r="LJN190" s="71"/>
      <c r="LJO190" s="71"/>
      <c r="LJP190" s="71"/>
      <c r="LJQ190" s="71"/>
      <c r="LJR190" s="71"/>
      <c r="LJS190" s="71"/>
      <c r="LJT190" s="72"/>
      <c r="LJU190" s="72"/>
      <c r="LJV190" s="72"/>
      <c r="LJW190" s="72"/>
      <c r="LJX190" s="72"/>
      <c r="LJY190" s="72"/>
      <c r="LJZ190" s="72"/>
      <c r="LKA190" s="72"/>
      <c r="LKB190" s="72"/>
      <c r="LKC190" s="71"/>
      <c r="LKD190" s="71"/>
      <c r="LKE190" s="71"/>
      <c r="LKF190" s="71"/>
      <c r="LKG190" s="71"/>
      <c r="LKH190" s="71"/>
      <c r="LKI190" s="71"/>
      <c r="LKJ190" s="72"/>
      <c r="LKK190" s="72"/>
      <c r="LKL190" s="72"/>
      <c r="LKM190" s="72"/>
      <c r="LKN190" s="72"/>
      <c r="LKO190" s="72"/>
      <c r="LKP190" s="72"/>
      <c r="LKQ190" s="72"/>
      <c r="LKR190" s="72"/>
      <c r="LKS190" s="71"/>
      <c r="LKT190" s="71"/>
      <c r="LKU190" s="71"/>
      <c r="LKV190" s="71"/>
      <c r="LKW190" s="71"/>
      <c r="LKX190" s="71"/>
      <c r="LKY190" s="71"/>
      <c r="LKZ190" s="72"/>
      <c r="LLA190" s="72"/>
      <c r="LLB190" s="72"/>
      <c r="LLC190" s="72"/>
      <c r="LLD190" s="72"/>
      <c r="LLE190" s="72"/>
      <c r="LLF190" s="72"/>
      <c r="LLG190" s="72"/>
      <c r="LLH190" s="72"/>
      <c r="LLI190" s="71"/>
      <c r="LLJ190" s="71"/>
      <c r="LLK190" s="71"/>
      <c r="LLL190" s="71"/>
      <c r="LLM190" s="71"/>
      <c r="LLN190" s="71"/>
      <c r="LLO190" s="71"/>
      <c r="LLP190" s="72"/>
      <c r="LLQ190" s="72"/>
      <c r="LLR190" s="72"/>
      <c r="LLS190" s="72"/>
      <c r="LLT190" s="72"/>
      <c r="LLU190" s="72"/>
      <c r="LLV190" s="72"/>
      <c r="LLW190" s="72"/>
      <c r="LLX190" s="72"/>
      <c r="LLY190" s="71"/>
      <c r="LLZ190" s="71"/>
      <c r="LMA190" s="71"/>
      <c r="LMB190" s="71"/>
      <c r="LMC190" s="71"/>
      <c r="LMD190" s="71"/>
      <c r="LME190" s="71"/>
      <c r="LMF190" s="72"/>
      <c r="LMG190" s="72"/>
      <c r="LMH190" s="72"/>
      <c r="LMI190" s="72"/>
      <c r="LMJ190" s="72"/>
      <c r="LMK190" s="72"/>
      <c r="LML190" s="72"/>
      <c r="LMM190" s="72"/>
      <c r="LMN190" s="72"/>
      <c r="LMO190" s="71"/>
      <c r="LMP190" s="71"/>
      <c r="LMQ190" s="71"/>
      <c r="LMR190" s="71"/>
      <c r="LMS190" s="71"/>
      <c r="LMT190" s="71"/>
      <c r="LMU190" s="71"/>
      <c r="LMV190" s="72"/>
      <c r="LMW190" s="72"/>
      <c r="LMX190" s="72"/>
      <c r="LMY190" s="72"/>
      <c r="LMZ190" s="72"/>
      <c r="LNA190" s="72"/>
      <c r="LNB190" s="72"/>
      <c r="LNC190" s="72"/>
      <c r="LND190" s="72"/>
      <c r="LNE190" s="71"/>
      <c r="LNF190" s="71"/>
      <c r="LNG190" s="71"/>
      <c r="LNH190" s="71"/>
      <c r="LNI190" s="71"/>
      <c r="LNJ190" s="71"/>
      <c r="LNK190" s="71"/>
      <c r="LNL190" s="72"/>
      <c r="LNM190" s="72"/>
      <c r="LNN190" s="72"/>
      <c r="LNO190" s="72"/>
      <c r="LNP190" s="72"/>
      <c r="LNQ190" s="72"/>
      <c r="LNR190" s="72"/>
      <c r="LNS190" s="72"/>
      <c r="LNT190" s="72"/>
      <c r="LNU190" s="71"/>
      <c r="LNV190" s="71"/>
      <c r="LNW190" s="71"/>
      <c r="LNX190" s="71"/>
      <c r="LNY190" s="71"/>
      <c r="LNZ190" s="71"/>
      <c r="LOA190" s="71"/>
      <c r="LOB190" s="72"/>
      <c r="LOC190" s="72"/>
      <c r="LOD190" s="72"/>
      <c r="LOE190" s="72"/>
      <c r="LOF190" s="72"/>
      <c r="LOG190" s="72"/>
      <c r="LOH190" s="72"/>
      <c r="LOI190" s="72"/>
      <c r="LOJ190" s="72"/>
      <c r="LOK190" s="71"/>
      <c r="LOL190" s="71"/>
      <c r="LOM190" s="71"/>
      <c r="LON190" s="71"/>
      <c r="LOO190" s="71"/>
      <c r="LOP190" s="71"/>
      <c r="LOQ190" s="71"/>
      <c r="LOR190" s="72"/>
      <c r="LOS190" s="72"/>
      <c r="LOT190" s="72"/>
      <c r="LOU190" s="72"/>
      <c r="LOV190" s="72"/>
      <c r="LOW190" s="72"/>
      <c r="LOX190" s="72"/>
      <c r="LOY190" s="72"/>
      <c r="LOZ190" s="72"/>
      <c r="LPA190" s="71"/>
      <c r="LPB190" s="71"/>
      <c r="LPC190" s="71"/>
      <c r="LPD190" s="71"/>
      <c r="LPE190" s="71"/>
      <c r="LPF190" s="71"/>
      <c r="LPG190" s="71"/>
      <c r="LPH190" s="72"/>
      <c r="LPI190" s="72"/>
      <c r="LPJ190" s="72"/>
      <c r="LPK190" s="72"/>
      <c r="LPL190" s="72"/>
      <c r="LPM190" s="72"/>
      <c r="LPN190" s="72"/>
      <c r="LPO190" s="72"/>
      <c r="LPP190" s="72"/>
      <c r="LPQ190" s="71"/>
      <c r="LPR190" s="71"/>
      <c r="LPS190" s="71"/>
      <c r="LPT190" s="71"/>
      <c r="LPU190" s="71"/>
      <c r="LPV190" s="71"/>
      <c r="LPW190" s="71"/>
      <c r="LPX190" s="72"/>
      <c r="LPY190" s="72"/>
      <c r="LPZ190" s="72"/>
      <c r="LQA190" s="72"/>
      <c r="LQB190" s="72"/>
      <c r="LQC190" s="72"/>
      <c r="LQD190" s="72"/>
      <c r="LQE190" s="72"/>
      <c r="LQF190" s="72"/>
      <c r="LQG190" s="71"/>
      <c r="LQH190" s="71"/>
      <c r="LQI190" s="71"/>
      <c r="LQJ190" s="71"/>
      <c r="LQK190" s="71"/>
      <c r="LQL190" s="71"/>
      <c r="LQM190" s="71"/>
      <c r="LQN190" s="72"/>
      <c r="LQO190" s="72"/>
      <c r="LQP190" s="72"/>
      <c r="LQQ190" s="72"/>
      <c r="LQR190" s="72"/>
      <c r="LQS190" s="72"/>
      <c r="LQT190" s="72"/>
      <c r="LQU190" s="72"/>
      <c r="LQV190" s="72"/>
      <c r="LQW190" s="71"/>
      <c r="LQX190" s="71"/>
      <c r="LQY190" s="71"/>
      <c r="LQZ190" s="71"/>
      <c r="LRA190" s="71"/>
      <c r="LRB190" s="71"/>
      <c r="LRC190" s="71"/>
      <c r="LRD190" s="72"/>
      <c r="LRE190" s="72"/>
      <c r="LRF190" s="72"/>
      <c r="LRG190" s="72"/>
      <c r="LRH190" s="72"/>
      <c r="LRI190" s="72"/>
      <c r="LRJ190" s="72"/>
      <c r="LRK190" s="72"/>
      <c r="LRL190" s="72"/>
      <c r="LRM190" s="71"/>
      <c r="LRN190" s="71"/>
      <c r="LRO190" s="71"/>
      <c r="LRP190" s="71"/>
      <c r="LRQ190" s="71"/>
      <c r="LRR190" s="71"/>
      <c r="LRS190" s="71"/>
      <c r="LRT190" s="72"/>
      <c r="LRU190" s="72"/>
      <c r="LRV190" s="72"/>
      <c r="LRW190" s="72"/>
      <c r="LRX190" s="72"/>
      <c r="LRY190" s="72"/>
      <c r="LRZ190" s="72"/>
      <c r="LSA190" s="72"/>
      <c r="LSB190" s="72"/>
      <c r="LSC190" s="71"/>
      <c r="LSD190" s="71"/>
      <c r="LSE190" s="71"/>
      <c r="LSF190" s="71"/>
      <c r="LSG190" s="71"/>
      <c r="LSH190" s="71"/>
      <c r="LSI190" s="71"/>
      <c r="LSJ190" s="72"/>
      <c r="LSK190" s="72"/>
      <c r="LSL190" s="72"/>
      <c r="LSM190" s="72"/>
      <c r="LSN190" s="72"/>
      <c r="LSO190" s="72"/>
      <c r="LSP190" s="72"/>
      <c r="LSQ190" s="72"/>
      <c r="LSR190" s="72"/>
      <c r="LSS190" s="71"/>
      <c r="LST190" s="71"/>
      <c r="LSU190" s="71"/>
      <c r="LSV190" s="71"/>
      <c r="LSW190" s="71"/>
      <c r="LSX190" s="71"/>
      <c r="LSY190" s="71"/>
      <c r="LSZ190" s="72"/>
      <c r="LTA190" s="72"/>
      <c r="LTB190" s="72"/>
      <c r="LTC190" s="72"/>
      <c r="LTD190" s="72"/>
      <c r="LTE190" s="72"/>
      <c r="LTF190" s="72"/>
      <c r="LTG190" s="72"/>
      <c r="LTH190" s="72"/>
      <c r="LTI190" s="71"/>
      <c r="LTJ190" s="71"/>
      <c r="LTK190" s="71"/>
      <c r="LTL190" s="71"/>
      <c r="LTM190" s="71"/>
      <c r="LTN190" s="71"/>
      <c r="LTO190" s="71"/>
      <c r="LTP190" s="72"/>
      <c r="LTQ190" s="72"/>
      <c r="LTR190" s="72"/>
      <c r="LTS190" s="72"/>
      <c r="LTT190" s="72"/>
      <c r="LTU190" s="72"/>
      <c r="LTV190" s="72"/>
      <c r="LTW190" s="72"/>
      <c r="LTX190" s="72"/>
      <c r="LTY190" s="71"/>
      <c r="LTZ190" s="71"/>
      <c r="LUA190" s="71"/>
      <c r="LUB190" s="71"/>
      <c r="LUC190" s="71"/>
      <c r="LUD190" s="71"/>
      <c r="LUE190" s="71"/>
      <c r="LUF190" s="72"/>
      <c r="LUG190" s="72"/>
      <c r="LUH190" s="72"/>
      <c r="LUI190" s="72"/>
      <c r="LUJ190" s="72"/>
      <c r="LUK190" s="72"/>
      <c r="LUL190" s="72"/>
      <c r="LUM190" s="72"/>
      <c r="LUN190" s="72"/>
      <c r="LUO190" s="71"/>
      <c r="LUP190" s="71"/>
      <c r="LUQ190" s="71"/>
      <c r="LUR190" s="71"/>
      <c r="LUS190" s="71"/>
      <c r="LUT190" s="71"/>
      <c r="LUU190" s="71"/>
      <c r="LUV190" s="72"/>
      <c r="LUW190" s="72"/>
      <c r="LUX190" s="72"/>
      <c r="LUY190" s="72"/>
      <c r="LUZ190" s="72"/>
      <c r="LVA190" s="72"/>
      <c r="LVB190" s="72"/>
      <c r="LVC190" s="72"/>
      <c r="LVD190" s="72"/>
      <c r="LVE190" s="71"/>
      <c r="LVF190" s="71"/>
      <c r="LVG190" s="71"/>
      <c r="LVH190" s="71"/>
      <c r="LVI190" s="71"/>
      <c r="LVJ190" s="71"/>
      <c r="LVK190" s="71"/>
      <c r="LVL190" s="72"/>
      <c r="LVM190" s="72"/>
      <c r="LVN190" s="72"/>
      <c r="LVO190" s="72"/>
      <c r="LVP190" s="72"/>
      <c r="LVQ190" s="72"/>
      <c r="LVR190" s="72"/>
      <c r="LVS190" s="72"/>
      <c r="LVT190" s="72"/>
      <c r="LVU190" s="71"/>
      <c r="LVV190" s="71"/>
      <c r="LVW190" s="71"/>
      <c r="LVX190" s="71"/>
      <c r="LVY190" s="71"/>
      <c r="LVZ190" s="71"/>
      <c r="LWA190" s="71"/>
      <c r="LWB190" s="72"/>
      <c r="LWC190" s="72"/>
      <c r="LWD190" s="72"/>
      <c r="LWE190" s="72"/>
      <c r="LWF190" s="72"/>
      <c r="LWG190" s="72"/>
      <c r="LWH190" s="72"/>
      <c r="LWI190" s="72"/>
      <c r="LWJ190" s="72"/>
      <c r="LWK190" s="71"/>
      <c r="LWL190" s="71"/>
      <c r="LWM190" s="71"/>
      <c r="LWN190" s="71"/>
      <c r="LWO190" s="71"/>
      <c r="LWP190" s="71"/>
      <c r="LWQ190" s="71"/>
      <c r="LWR190" s="72"/>
      <c r="LWS190" s="72"/>
      <c r="LWT190" s="72"/>
      <c r="LWU190" s="72"/>
      <c r="LWV190" s="72"/>
      <c r="LWW190" s="72"/>
      <c r="LWX190" s="72"/>
      <c r="LWY190" s="72"/>
      <c r="LWZ190" s="72"/>
      <c r="LXA190" s="71"/>
      <c r="LXB190" s="71"/>
      <c r="LXC190" s="71"/>
      <c r="LXD190" s="71"/>
      <c r="LXE190" s="71"/>
      <c r="LXF190" s="71"/>
      <c r="LXG190" s="71"/>
      <c r="LXH190" s="72"/>
      <c r="LXI190" s="72"/>
      <c r="LXJ190" s="72"/>
      <c r="LXK190" s="72"/>
      <c r="LXL190" s="72"/>
      <c r="LXM190" s="72"/>
      <c r="LXN190" s="72"/>
      <c r="LXO190" s="72"/>
      <c r="LXP190" s="72"/>
      <c r="LXQ190" s="71"/>
      <c r="LXR190" s="71"/>
      <c r="LXS190" s="71"/>
      <c r="LXT190" s="71"/>
      <c r="LXU190" s="71"/>
      <c r="LXV190" s="71"/>
      <c r="LXW190" s="71"/>
      <c r="LXX190" s="72"/>
      <c r="LXY190" s="72"/>
      <c r="LXZ190" s="72"/>
      <c r="LYA190" s="72"/>
      <c r="LYB190" s="72"/>
      <c r="LYC190" s="72"/>
      <c r="LYD190" s="72"/>
      <c r="LYE190" s="72"/>
      <c r="LYF190" s="72"/>
      <c r="LYG190" s="71"/>
      <c r="LYH190" s="71"/>
      <c r="LYI190" s="71"/>
      <c r="LYJ190" s="71"/>
      <c r="LYK190" s="71"/>
      <c r="LYL190" s="71"/>
      <c r="LYM190" s="71"/>
      <c r="LYN190" s="72"/>
      <c r="LYO190" s="72"/>
      <c r="LYP190" s="72"/>
      <c r="LYQ190" s="72"/>
      <c r="LYR190" s="72"/>
      <c r="LYS190" s="72"/>
      <c r="LYT190" s="72"/>
      <c r="LYU190" s="72"/>
      <c r="LYV190" s="72"/>
      <c r="LYW190" s="71"/>
      <c r="LYX190" s="71"/>
      <c r="LYY190" s="71"/>
      <c r="LYZ190" s="71"/>
      <c r="LZA190" s="71"/>
      <c r="LZB190" s="71"/>
      <c r="LZC190" s="71"/>
      <c r="LZD190" s="72"/>
      <c r="LZE190" s="72"/>
      <c r="LZF190" s="72"/>
      <c r="LZG190" s="72"/>
      <c r="LZH190" s="72"/>
      <c r="LZI190" s="72"/>
      <c r="LZJ190" s="72"/>
      <c r="LZK190" s="72"/>
      <c r="LZL190" s="72"/>
      <c r="LZM190" s="71"/>
      <c r="LZN190" s="71"/>
      <c r="LZO190" s="71"/>
      <c r="LZP190" s="71"/>
      <c r="LZQ190" s="71"/>
      <c r="LZR190" s="71"/>
      <c r="LZS190" s="71"/>
      <c r="LZT190" s="72"/>
      <c r="LZU190" s="72"/>
      <c r="LZV190" s="72"/>
      <c r="LZW190" s="72"/>
      <c r="LZX190" s="72"/>
      <c r="LZY190" s="72"/>
      <c r="LZZ190" s="72"/>
      <c r="MAA190" s="72"/>
      <c r="MAB190" s="72"/>
      <c r="MAC190" s="71"/>
      <c r="MAD190" s="71"/>
      <c r="MAE190" s="71"/>
      <c r="MAF190" s="71"/>
      <c r="MAG190" s="71"/>
      <c r="MAH190" s="71"/>
      <c r="MAI190" s="71"/>
      <c r="MAJ190" s="72"/>
      <c r="MAK190" s="72"/>
      <c r="MAL190" s="72"/>
      <c r="MAM190" s="72"/>
      <c r="MAN190" s="72"/>
      <c r="MAO190" s="72"/>
      <c r="MAP190" s="72"/>
      <c r="MAQ190" s="72"/>
      <c r="MAR190" s="72"/>
      <c r="MAS190" s="71"/>
      <c r="MAT190" s="71"/>
      <c r="MAU190" s="71"/>
      <c r="MAV190" s="71"/>
      <c r="MAW190" s="71"/>
      <c r="MAX190" s="71"/>
      <c r="MAY190" s="71"/>
      <c r="MAZ190" s="72"/>
      <c r="MBA190" s="72"/>
      <c r="MBB190" s="72"/>
      <c r="MBC190" s="72"/>
      <c r="MBD190" s="72"/>
      <c r="MBE190" s="72"/>
      <c r="MBF190" s="72"/>
      <c r="MBG190" s="72"/>
      <c r="MBH190" s="72"/>
      <c r="MBI190" s="71"/>
      <c r="MBJ190" s="71"/>
      <c r="MBK190" s="71"/>
      <c r="MBL190" s="71"/>
      <c r="MBM190" s="71"/>
      <c r="MBN190" s="71"/>
      <c r="MBO190" s="71"/>
      <c r="MBP190" s="72"/>
      <c r="MBQ190" s="72"/>
      <c r="MBR190" s="72"/>
      <c r="MBS190" s="72"/>
      <c r="MBT190" s="72"/>
      <c r="MBU190" s="72"/>
      <c r="MBV190" s="72"/>
      <c r="MBW190" s="72"/>
      <c r="MBX190" s="72"/>
      <c r="MBY190" s="71"/>
      <c r="MBZ190" s="71"/>
      <c r="MCA190" s="71"/>
      <c r="MCB190" s="71"/>
      <c r="MCC190" s="71"/>
      <c r="MCD190" s="71"/>
      <c r="MCE190" s="71"/>
      <c r="MCF190" s="72"/>
      <c r="MCG190" s="72"/>
      <c r="MCH190" s="72"/>
      <c r="MCI190" s="72"/>
      <c r="MCJ190" s="72"/>
      <c r="MCK190" s="72"/>
      <c r="MCL190" s="72"/>
      <c r="MCM190" s="72"/>
      <c r="MCN190" s="72"/>
      <c r="MCO190" s="71"/>
      <c r="MCP190" s="71"/>
      <c r="MCQ190" s="71"/>
      <c r="MCR190" s="71"/>
      <c r="MCS190" s="71"/>
      <c r="MCT190" s="71"/>
      <c r="MCU190" s="71"/>
      <c r="MCV190" s="72"/>
      <c r="MCW190" s="72"/>
      <c r="MCX190" s="72"/>
      <c r="MCY190" s="72"/>
      <c r="MCZ190" s="72"/>
      <c r="MDA190" s="72"/>
      <c r="MDB190" s="72"/>
      <c r="MDC190" s="72"/>
      <c r="MDD190" s="72"/>
      <c r="MDE190" s="71"/>
      <c r="MDF190" s="71"/>
      <c r="MDG190" s="71"/>
      <c r="MDH190" s="71"/>
      <c r="MDI190" s="71"/>
      <c r="MDJ190" s="71"/>
      <c r="MDK190" s="71"/>
      <c r="MDL190" s="72"/>
      <c r="MDM190" s="72"/>
      <c r="MDN190" s="72"/>
      <c r="MDO190" s="72"/>
      <c r="MDP190" s="72"/>
      <c r="MDQ190" s="72"/>
      <c r="MDR190" s="72"/>
      <c r="MDS190" s="72"/>
      <c r="MDT190" s="72"/>
      <c r="MDU190" s="71"/>
      <c r="MDV190" s="71"/>
      <c r="MDW190" s="71"/>
      <c r="MDX190" s="71"/>
      <c r="MDY190" s="71"/>
      <c r="MDZ190" s="71"/>
      <c r="MEA190" s="71"/>
      <c r="MEB190" s="72"/>
      <c r="MEC190" s="72"/>
      <c r="MED190" s="72"/>
      <c r="MEE190" s="72"/>
      <c r="MEF190" s="72"/>
      <c r="MEG190" s="72"/>
      <c r="MEH190" s="72"/>
      <c r="MEI190" s="72"/>
      <c r="MEJ190" s="72"/>
      <c r="MEK190" s="71"/>
      <c r="MEL190" s="71"/>
      <c r="MEM190" s="71"/>
      <c r="MEN190" s="71"/>
      <c r="MEO190" s="71"/>
      <c r="MEP190" s="71"/>
      <c r="MEQ190" s="71"/>
      <c r="MER190" s="72"/>
      <c r="MES190" s="72"/>
      <c r="MET190" s="72"/>
      <c r="MEU190" s="72"/>
      <c r="MEV190" s="72"/>
      <c r="MEW190" s="72"/>
      <c r="MEX190" s="72"/>
      <c r="MEY190" s="72"/>
      <c r="MEZ190" s="72"/>
      <c r="MFA190" s="71"/>
      <c r="MFB190" s="71"/>
      <c r="MFC190" s="71"/>
      <c r="MFD190" s="71"/>
      <c r="MFE190" s="71"/>
      <c r="MFF190" s="71"/>
      <c r="MFG190" s="71"/>
      <c r="MFH190" s="72"/>
      <c r="MFI190" s="72"/>
      <c r="MFJ190" s="72"/>
      <c r="MFK190" s="72"/>
      <c r="MFL190" s="72"/>
      <c r="MFM190" s="72"/>
      <c r="MFN190" s="72"/>
      <c r="MFO190" s="72"/>
      <c r="MFP190" s="72"/>
      <c r="MFQ190" s="71"/>
      <c r="MFR190" s="71"/>
      <c r="MFS190" s="71"/>
      <c r="MFT190" s="71"/>
      <c r="MFU190" s="71"/>
      <c r="MFV190" s="71"/>
      <c r="MFW190" s="71"/>
      <c r="MFX190" s="72"/>
      <c r="MFY190" s="72"/>
      <c r="MFZ190" s="72"/>
      <c r="MGA190" s="72"/>
      <c r="MGB190" s="72"/>
      <c r="MGC190" s="72"/>
      <c r="MGD190" s="72"/>
      <c r="MGE190" s="72"/>
      <c r="MGF190" s="72"/>
      <c r="MGG190" s="71"/>
      <c r="MGH190" s="71"/>
      <c r="MGI190" s="71"/>
      <c r="MGJ190" s="71"/>
      <c r="MGK190" s="71"/>
      <c r="MGL190" s="71"/>
      <c r="MGM190" s="71"/>
      <c r="MGN190" s="72"/>
      <c r="MGO190" s="72"/>
      <c r="MGP190" s="72"/>
      <c r="MGQ190" s="72"/>
      <c r="MGR190" s="72"/>
      <c r="MGS190" s="72"/>
      <c r="MGT190" s="72"/>
      <c r="MGU190" s="72"/>
      <c r="MGV190" s="72"/>
      <c r="MGW190" s="71"/>
      <c r="MGX190" s="71"/>
      <c r="MGY190" s="71"/>
      <c r="MGZ190" s="71"/>
      <c r="MHA190" s="71"/>
      <c r="MHB190" s="71"/>
      <c r="MHC190" s="71"/>
      <c r="MHD190" s="72"/>
      <c r="MHE190" s="72"/>
      <c r="MHF190" s="72"/>
      <c r="MHG190" s="72"/>
      <c r="MHH190" s="72"/>
      <c r="MHI190" s="72"/>
      <c r="MHJ190" s="72"/>
      <c r="MHK190" s="72"/>
      <c r="MHL190" s="72"/>
      <c r="MHM190" s="71"/>
      <c r="MHN190" s="71"/>
      <c r="MHO190" s="71"/>
      <c r="MHP190" s="71"/>
      <c r="MHQ190" s="71"/>
      <c r="MHR190" s="71"/>
      <c r="MHS190" s="71"/>
      <c r="MHT190" s="72"/>
      <c r="MHU190" s="72"/>
      <c r="MHV190" s="72"/>
      <c r="MHW190" s="72"/>
      <c r="MHX190" s="72"/>
      <c r="MHY190" s="72"/>
      <c r="MHZ190" s="72"/>
      <c r="MIA190" s="72"/>
      <c r="MIB190" s="72"/>
      <c r="MIC190" s="71"/>
      <c r="MID190" s="71"/>
      <c r="MIE190" s="71"/>
      <c r="MIF190" s="71"/>
      <c r="MIG190" s="71"/>
      <c r="MIH190" s="71"/>
      <c r="MII190" s="71"/>
      <c r="MIJ190" s="72"/>
      <c r="MIK190" s="72"/>
      <c r="MIL190" s="72"/>
      <c r="MIM190" s="72"/>
      <c r="MIN190" s="72"/>
      <c r="MIO190" s="72"/>
      <c r="MIP190" s="72"/>
      <c r="MIQ190" s="72"/>
      <c r="MIR190" s="72"/>
      <c r="MIS190" s="71"/>
      <c r="MIT190" s="71"/>
      <c r="MIU190" s="71"/>
      <c r="MIV190" s="71"/>
      <c r="MIW190" s="71"/>
      <c r="MIX190" s="71"/>
      <c r="MIY190" s="71"/>
      <c r="MIZ190" s="72"/>
      <c r="MJA190" s="72"/>
      <c r="MJB190" s="72"/>
      <c r="MJC190" s="72"/>
      <c r="MJD190" s="72"/>
      <c r="MJE190" s="72"/>
      <c r="MJF190" s="72"/>
      <c r="MJG190" s="72"/>
      <c r="MJH190" s="72"/>
      <c r="MJI190" s="71"/>
      <c r="MJJ190" s="71"/>
      <c r="MJK190" s="71"/>
      <c r="MJL190" s="71"/>
      <c r="MJM190" s="71"/>
      <c r="MJN190" s="71"/>
      <c r="MJO190" s="71"/>
      <c r="MJP190" s="72"/>
      <c r="MJQ190" s="72"/>
      <c r="MJR190" s="72"/>
      <c r="MJS190" s="72"/>
      <c r="MJT190" s="72"/>
      <c r="MJU190" s="72"/>
      <c r="MJV190" s="72"/>
      <c r="MJW190" s="72"/>
      <c r="MJX190" s="72"/>
      <c r="MJY190" s="71"/>
      <c r="MJZ190" s="71"/>
      <c r="MKA190" s="71"/>
      <c r="MKB190" s="71"/>
      <c r="MKC190" s="71"/>
      <c r="MKD190" s="71"/>
      <c r="MKE190" s="71"/>
      <c r="MKF190" s="72"/>
      <c r="MKG190" s="72"/>
      <c r="MKH190" s="72"/>
      <c r="MKI190" s="72"/>
      <c r="MKJ190" s="72"/>
      <c r="MKK190" s="72"/>
      <c r="MKL190" s="72"/>
      <c r="MKM190" s="72"/>
      <c r="MKN190" s="72"/>
      <c r="MKO190" s="71"/>
      <c r="MKP190" s="71"/>
      <c r="MKQ190" s="71"/>
      <c r="MKR190" s="71"/>
      <c r="MKS190" s="71"/>
      <c r="MKT190" s="71"/>
      <c r="MKU190" s="71"/>
      <c r="MKV190" s="72"/>
      <c r="MKW190" s="72"/>
      <c r="MKX190" s="72"/>
      <c r="MKY190" s="72"/>
      <c r="MKZ190" s="72"/>
      <c r="MLA190" s="72"/>
      <c r="MLB190" s="72"/>
      <c r="MLC190" s="72"/>
      <c r="MLD190" s="72"/>
      <c r="MLE190" s="71"/>
      <c r="MLF190" s="71"/>
      <c r="MLG190" s="71"/>
      <c r="MLH190" s="71"/>
      <c r="MLI190" s="71"/>
      <c r="MLJ190" s="71"/>
      <c r="MLK190" s="71"/>
      <c r="MLL190" s="72"/>
      <c r="MLM190" s="72"/>
      <c r="MLN190" s="72"/>
      <c r="MLO190" s="72"/>
      <c r="MLP190" s="72"/>
      <c r="MLQ190" s="72"/>
      <c r="MLR190" s="72"/>
      <c r="MLS190" s="72"/>
      <c r="MLT190" s="72"/>
      <c r="MLU190" s="71"/>
      <c r="MLV190" s="71"/>
      <c r="MLW190" s="71"/>
      <c r="MLX190" s="71"/>
      <c r="MLY190" s="71"/>
      <c r="MLZ190" s="71"/>
      <c r="MMA190" s="71"/>
      <c r="MMB190" s="72"/>
      <c r="MMC190" s="72"/>
      <c r="MMD190" s="72"/>
      <c r="MME190" s="72"/>
      <c r="MMF190" s="72"/>
      <c r="MMG190" s="72"/>
      <c r="MMH190" s="72"/>
      <c r="MMI190" s="72"/>
      <c r="MMJ190" s="72"/>
      <c r="MMK190" s="71"/>
      <c r="MML190" s="71"/>
      <c r="MMM190" s="71"/>
      <c r="MMN190" s="71"/>
      <c r="MMO190" s="71"/>
      <c r="MMP190" s="71"/>
      <c r="MMQ190" s="71"/>
      <c r="MMR190" s="72"/>
      <c r="MMS190" s="72"/>
      <c r="MMT190" s="72"/>
      <c r="MMU190" s="72"/>
      <c r="MMV190" s="72"/>
      <c r="MMW190" s="72"/>
      <c r="MMX190" s="72"/>
      <c r="MMY190" s="72"/>
      <c r="MMZ190" s="72"/>
      <c r="MNA190" s="71"/>
      <c r="MNB190" s="71"/>
      <c r="MNC190" s="71"/>
      <c r="MND190" s="71"/>
      <c r="MNE190" s="71"/>
      <c r="MNF190" s="71"/>
      <c r="MNG190" s="71"/>
      <c r="MNH190" s="72"/>
      <c r="MNI190" s="72"/>
      <c r="MNJ190" s="72"/>
      <c r="MNK190" s="72"/>
      <c r="MNL190" s="72"/>
      <c r="MNM190" s="72"/>
      <c r="MNN190" s="72"/>
      <c r="MNO190" s="72"/>
      <c r="MNP190" s="72"/>
      <c r="MNQ190" s="71"/>
      <c r="MNR190" s="71"/>
      <c r="MNS190" s="71"/>
      <c r="MNT190" s="71"/>
      <c r="MNU190" s="71"/>
      <c r="MNV190" s="71"/>
      <c r="MNW190" s="71"/>
      <c r="MNX190" s="72"/>
      <c r="MNY190" s="72"/>
      <c r="MNZ190" s="72"/>
      <c r="MOA190" s="72"/>
      <c r="MOB190" s="72"/>
      <c r="MOC190" s="72"/>
      <c r="MOD190" s="72"/>
      <c r="MOE190" s="72"/>
      <c r="MOF190" s="72"/>
      <c r="MOG190" s="71"/>
      <c r="MOH190" s="71"/>
      <c r="MOI190" s="71"/>
      <c r="MOJ190" s="71"/>
      <c r="MOK190" s="71"/>
      <c r="MOL190" s="71"/>
      <c r="MOM190" s="71"/>
      <c r="MON190" s="72"/>
      <c r="MOO190" s="72"/>
      <c r="MOP190" s="72"/>
      <c r="MOQ190" s="72"/>
      <c r="MOR190" s="72"/>
      <c r="MOS190" s="72"/>
      <c r="MOT190" s="72"/>
      <c r="MOU190" s="72"/>
      <c r="MOV190" s="72"/>
      <c r="MOW190" s="71"/>
      <c r="MOX190" s="71"/>
      <c r="MOY190" s="71"/>
      <c r="MOZ190" s="71"/>
      <c r="MPA190" s="71"/>
      <c r="MPB190" s="71"/>
      <c r="MPC190" s="71"/>
      <c r="MPD190" s="72"/>
      <c r="MPE190" s="72"/>
      <c r="MPF190" s="72"/>
      <c r="MPG190" s="72"/>
      <c r="MPH190" s="72"/>
      <c r="MPI190" s="72"/>
      <c r="MPJ190" s="72"/>
      <c r="MPK190" s="72"/>
      <c r="MPL190" s="72"/>
      <c r="MPM190" s="71"/>
      <c r="MPN190" s="71"/>
      <c r="MPO190" s="71"/>
      <c r="MPP190" s="71"/>
      <c r="MPQ190" s="71"/>
      <c r="MPR190" s="71"/>
      <c r="MPS190" s="71"/>
      <c r="MPT190" s="72"/>
      <c r="MPU190" s="72"/>
      <c r="MPV190" s="72"/>
      <c r="MPW190" s="72"/>
      <c r="MPX190" s="72"/>
      <c r="MPY190" s="72"/>
      <c r="MPZ190" s="72"/>
      <c r="MQA190" s="72"/>
      <c r="MQB190" s="72"/>
      <c r="MQC190" s="71"/>
      <c r="MQD190" s="71"/>
      <c r="MQE190" s="71"/>
      <c r="MQF190" s="71"/>
      <c r="MQG190" s="71"/>
      <c r="MQH190" s="71"/>
      <c r="MQI190" s="71"/>
      <c r="MQJ190" s="72"/>
      <c r="MQK190" s="72"/>
      <c r="MQL190" s="72"/>
      <c r="MQM190" s="72"/>
      <c r="MQN190" s="72"/>
      <c r="MQO190" s="72"/>
      <c r="MQP190" s="72"/>
      <c r="MQQ190" s="72"/>
      <c r="MQR190" s="72"/>
      <c r="MQS190" s="71"/>
      <c r="MQT190" s="71"/>
      <c r="MQU190" s="71"/>
      <c r="MQV190" s="71"/>
      <c r="MQW190" s="71"/>
      <c r="MQX190" s="71"/>
      <c r="MQY190" s="71"/>
      <c r="MQZ190" s="72"/>
      <c r="MRA190" s="72"/>
      <c r="MRB190" s="72"/>
      <c r="MRC190" s="72"/>
      <c r="MRD190" s="72"/>
      <c r="MRE190" s="72"/>
      <c r="MRF190" s="72"/>
      <c r="MRG190" s="72"/>
      <c r="MRH190" s="72"/>
      <c r="MRI190" s="71"/>
      <c r="MRJ190" s="71"/>
      <c r="MRK190" s="71"/>
      <c r="MRL190" s="71"/>
      <c r="MRM190" s="71"/>
      <c r="MRN190" s="71"/>
      <c r="MRO190" s="71"/>
      <c r="MRP190" s="72"/>
      <c r="MRQ190" s="72"/>
      <c r="MRR190" s="72"/>
      <c r="MRS190" s="72"/>
      <c r="MRT190" s="72"/>
      <c r="MRU190" s="72"/>
      <c r="MRV190" s="72"/>
      <c r="MRW190" s="72"/>
      <c r="MRX190" s="72"/>
      <c r="MRY190" s="71"/>
      <c r="MRZ190" s="71"/>
      <c r="MSA190" s="71"/>
      <c r="MSB190" s="71"/>
      <c r="MSC190" s="71"/>
      <c r="MSD190" s="71"/>
      <c r="MSE190" s="71"/>
      <c r="MSF190" s="72"/>
      <c r="MSG190" s="72"/>
      <c r="MSH190" s="72"/>
      <c r="MSI190" s="72"/>
      <c r="MSJ190" s="72"/>
      <c r="MSK190" s="72"/>
      <c r="MSL190" s="72"/>
      <c r="MSM190" s="72"/>
      <c r="MSN190" s="72"/>
      <c r="MSO190" s="71"/>
      <c r="MSP190" s="71"/>
      <c r="MSQ190" s="71"/>
      <c r="MSR190" s="71"/>
      <c r="MSS190" s="71"/>
      <c r="MST190" s="71"/>
      <c r="MSU190" s="71"/>
      <c r="MSV190" s="72"/>
      <c r="MSW190" s="72"/>
      <c r="MSX190" s="72"/>
      <c r="MSY190" s="72"/>
      <c r="MSZ190" s="72"/>
      <c r="MTA190" s="72"/>
      <c r="MTB190" s="72"/>
      <c r="MTC190" s="72"/>
      <c r="MTD190" s="72"/>
      <c r="MTE190" s="71"/>
      <c r="MTF190" s="71"/>
      <c r="MTG190" s="71"/>
      <c r="MTH190" s="71"/>
      <c r="MTI190" s="71"/>
      <c r="MTJ190" s="71"/>
      <c r="MTK190" s="71"/>
      <c r="MTL190" s="72"/>
      <c r="MTM190" s="72"/>
      <c r="MTN190" s="72"/>
      <c r="MTO190" s="72"/>
      <c r="MTP190" s="72"/>
      <c r="MTQ190" s="72"/>
      <c r="MTR190" s="72"/>
      <c r="MTS190" s="72"/>
      <c r="MTT190" s="72"/>
      <c r="MTU190" s="71"/>
      <c r="MTV190" s="71"/>
      <c r="MTW190" s="71"/>
      <c r="MTX190" s="71"/>
      <c r="MTY190" s="71"/>
      <c r="MTZ190" s="71"/>
      <c r="MUA190" s="71"/>
      <c r="MUB190" s="72"/>
      <c r="MUC190" s="72"/>
      <c r="MUD190" s="72"/>
      <c r="MUE190" s="72"/>
      <c r="MUF190" s="72"/>
      <c r="MUG190" s="72"/>
      <c r="MUH190" s="72"/>
      <c r="MUI190" s="72"/>
      <c r="MUJ190" s="72"/>
      <c r="MUK190" s="71"/>
      <c r="MUL190" s="71"/>
      <c r="MUM190" s="71"/>
      <c r="MUN190" s="71"/>
      <c r="MUO190" s="71"/>
      <c r="MUP190" s="71"/>
      <c r="MUQ190" s="71"/>
      <c r="MUR190" s="72"/>
      <c r="MUS190" s="72"/>
      <c r="MUT190" s="72"/>
      <c r="MUU190" s="72"/>
      <c r="MUV190" s="72"/>
      <c r="MUW190" s="72"/>
      <c r="MUX190" s="72"/>
      <c r="MUY190" s="72"/>
      <c r="MUZ190" s="72"/>
      <c r="MVA190" s="71"/>
      <c r="MVB190" s="71"/>
      <c r="MVC190" s="71"/>
      <c r="MVD190" s="71"/>
      <c r="MVE190" s="71"/>
      <c r="MVF190" s="71"/>
      <c r="MVG190" s="71"/>
      <c r="MVH190" s="72"/>
      <c r="MVI190" s="72"/>
      <c r="MVJ190" s="72"/>
      <c r="MVK190" s="72"/>
      <c r="MVL190" s="72"/>
      <c r="MVM190" s="72"/>
      <c r="MVN190" s="72"/>
      <c r="MVO190" s="72"/>
      <c r="MVP190" s="72"/>
      <c r="MVQ190" s="71"/>
      <c r="MVR190" s="71"/>
      <c r="MVS190" s="71"/>
      <c r="MVT190" s="71"/>
      <c r="MVU190" s="71"/>
      <c r="MVV190" s="71"/>
      <c r="MVW190" s="71"/>
      <c r="MVX190" s="72"/>
      <c r="MVY190" s="72"/>
      <c r="MVZ190" s="72"/>
      <c r="MWA190" s="72"/>
      <c r="MWB190" s="72"/>
      <c r="MWC190" s="72"/>
      <c r="MWD190" s="72"/>
      <c r="MWE190" s="72"/>
      <c r="MWF190" s="72"/>
      <c r="MWG190" s="71"/>
      <c r="MWH190" s="71"/>
      <c r="MWI190" s="71"/>
      <c r="MWJ190" s="71"/>
      <c r="MWK190" s="71"/>
      <c r="MWL190" s="71"/>
      <c r="MWM190" s="71"/>
      <c r="MWN190" s="72"/>
      <c r="MWO190" s="72"/>
      <c r="MWP190" s="72"/>
      <c r="MWQ190" s="72"/>
      <c r="MWR190" s="72"/>
      <c r="MWS190" s="72"/>
      <c r="MWT190" s="72"/>
      <c r="MWU190" s="72"/>
      <c r="MWV190" s="72"/>
      <c r="MWW190" s="71"/>
      <c r="MWX190" s="71"/>
      <c r="MWY190" s="71"/>
      <c r="MWZ190" s="71"/>
      <c r="MXA190" s="71"/>
      <c r="MXB190" s="71"/>
      <c r="MXC190" s="71"/>
      <c r="MXD190" s="72"/>
      <c r="MXE190" s="72"/>
      <c r="MXF190" s="72"/>
      <c r="MXG190" s="72"/>
      <c r="MXH190" s="72"/>
      <c r="MXI190" s="72"/>
      <c r="MXJ190" s="72"/>
      <c r="MXK190" s="72"/>
      <c r="MXL190" s="72"/>
      <c r="MXM190" s="71"/>
      <c r="MXN190" s="71"/>
      <c r="MXO190" s="71"/>
      <c r="MXP190" s="71"/>
      <c r="MXQ190" s="71"/>
      <c r="MXR190" s="71"/>
      <c r="MXS190" s="71"/>
      <c r="MXT190" s="72"/>
      <c r="MXU190" s="72"/>
      <c r="MXV190" s="72"/>
      <c r="MXW190" s="72"/>
      <c r="MXX190" s="72"/>
      <c r="MXY190" s="72"/>
      <c r="MXZ190" s="72"/>
      <c r="MYA190" s="72"/>
      <c r="MYB190" s="72"/>
      <c r="MYC190" s="71"/>
      <c r="MYD190" s="71"/>
      <c r="MYE190" s="71"/>
      <c r="MYF190" s="71"/>
      <c r="MYG190" s="71"/>
      <c r="MYH190" s="71"/>
      <c r="MYI190" s="71"/>
      <c r="MYJ190" s="72"/>
      <c r="MYK190" s="72"/>
      <c r="MYL190" s="72"/>
      <c r="MYM190" s="72"/>
      <c r="MYN190" s="72"/>
      <c r="MYO190" s="72"/>
      <c r="MYP190" s="72"/>
      <c r="MYQ190" s="72"/>
      <c r="MYR190" s="72"/>
      <c r="MYS190" s="71"/>
      <c r="MYT190" s="71"/>
      <c r="MYU190" s="71"/>
      <c r="MYV190" s="71"/>
      <c r="MYW190" s="71"/>
      <c r="MYX190" s="71"/>
      <c r="MYY190" s="71"/>
      <c r="MYZ190" s="72"/>
      <c r="MZA190" s="72"/>
      <c r="MZB190" s="72"/>
      <c r="MZC190" s="72"/>
      <c r="MZD190" s="72"/>
      <c r="MZE190" s="72"/>
      <c r="MZF190" s="72"/>
      <c r="MZG190" s="72"/>
      <c r="MZH190" s="72"/>
      <c r="MZI190" s="71"/>
      <c r="MZJ190" s="71"/>
      <c r="MZK190" s="71"/>
      <c r="MZL190" s="71"/>
      <c r="MZM190" s="71"/>
      <c r="MZN190" s="71"/>
      <c r="MZO190" s="71"/>
      <c r="MZP190" s="72"/>
      <c r="MZQ190" s="72"/>
      <c r="MZR190" s="72"/>
      <c r="MZS190" s="72"/>
      <c r="MZT190" s="72"/>
      <c r="MZU190" s="72"/>
      <c r="MZV190" s="72"/>
      <c r="MZW190" s="72"/>
      <c r="MZX190" s="72"/>
      <c r="MZY190" s="71"/>
      <c r="MZZ190" s="71"/>
      <c r="NAA190" s="71"/>
      <c r="NAB190" s="71"/>
      <c r="NAC190" s="71"/>
      <c r="NAD190" s="71"/>
      <c r="NAE190" s="71"/>
      <c r="NAF190" s="72"/>
      <c r="NAG190" s="72"/>
      <c r="NAH190" s="72"/>
      <c r="NAI190" s="72"/>
      <c r="NAJ190" s="72"/>
      <c r="NAK190" s="72"/>
      <c r="NAL190" s="72"/>
      <c r="NAM190" s="72"/>
      <c r="NAN190" s="72"/>
      <c r="NAO190" s="71"/>
      <c r="NAP190" s="71"/>
      <c r="NAQ190" s="71"/>
      <c r="NAR190" s="71"/>
      <c r="NAS190" s="71"/>
      <c r="NAT190" s="71"/>
      <c r="NAU190" s="71"/>
      <c r="NAV190" s="72"/>
      <c r="NAW190" s="72"/>
      <c r="NAX190" s="72"/>
      <c r="NAY190" s="72"/>
      <c r="NAZ190" s="72"/>
      <c r="NBA190" s="72"/>
      <c r="NBB190" s="72"/>
      <c r="NBC190" s="72"/>
      <c r="NBD190" s="72"/>
      <c r="NBE190" s="71"/>
      <c r="NBF190" s="71"/>
      <c r="NBG190" s="71"/>
      <c r="NBH190" s="71"/>
      <c r="NBI190" s="71"/>
      <c r="NBJ190" s="71"/>
      <c r="NBK190" s="71"/>
      <c r="NBL190" s="72"/>
      <c r="NBM190" s="72"/>
      <c r="NBN190" s="72"/>
      <c r="NBO190" s="72"/>
      <c r="NBP190" s="72"/>
      <c r="NBQ190" s="72"/>
      <c r="NBR190" s="72"/>
      <c r="NBS190" s="72"/>
      <c r="NBT190" s="72"/>
      <c r="NBU190" s="71"/>
      <c r="NBV190" s="71"/>
      <c r="NBW190" s="71"/>
      <c r="NBX190" s="71"/>
      <c r="NBY190" s="71"/>
      <c r="NBZ190" s="71"/>
      <c r="NCA190" s="71"/>
      <c r="NCB190" s="72"/>
      <c r="NCC190" s="72"/>
      <c r="NCD190" s="72"/>
      <c r="NCE190" s="72"/>
      <c r="NCF190" s="72"/>
      <c r="NCG190" s="72"/>
      <c r="NCH190" s="72"/>
      <c r="NCI190" s="72"/>
      <c r="NCJ190" s="72"/>
      <c r="NCK190" s="71"/>
      <c r="NCL190" s="71"/>
      <c r="NCM190" s="71"/>
      <c r="NCN190" s="71"/>
      <c r="NCO190" s="71"/>
      <c r="NCP190" s="71"/>
      <c r="NCQ190" s="71"/>
      <c r="NCR190" s="72"/>
      <c r="NCS190" s="72"/>
      <c r="NCT190" s="72"/>
      <c r="NCU190" s="72"/>
      <c r="NCV190" s="72"/>
      <c r="NCW190" s="72"/>
      <c r="NCX190" s="72"/>
      <c r="NCY190" s="72"/>
      <c r="NCZ190" s="72"/>
      <c r="NDA190" s="71"/>
      <c r="NDB190" s="71"/>
      <c r="NDC190" s="71"/>
      <c r="NDD190" s="71"/>
      <c r="NDE190" s="71"/>
      <c r="NDF190" s="71"/>
      <c r="NDG190" s="71"/>
      <c r="NDH190" s="72"/>
      <c r="NDI190" s="72"/>
      <c r="NDJ190" s="72"/>
      <c r="NDK190" s="72"/>
      <c r="NDL190" s="72"/>
      <c r="NDM190" s="72"/>
      <c r="NDN190" s="72"/>
      <c r="NDO190" s="72"/>
      <c r="NDP190" s="72"/>
      <c r="NDQ190" s="71"/>
      <c r="NDR190" s="71"/>
      <c r="NDS190" s="71"/>
      <c r="NDT190" s="71"/>
      <c r="NDU190" s="71"/>
      <c r="NDV190" s="71"/>
      <c r="NDW190" s="71"/>
      <c r="NDX190" s="72"/>
      <c r="NDY190" s="72"/>
      <c r="NDZ190" s="72"/>
      <c r="NEA190" s="72"/>
      <c r="NEB190" s="72"/>
      <c r="NEC190" s="72"/>
      <c r="NED190" s="72"/>
      <c r="NEE190" s="72"/>
      <c r="NEF190" s="72"/>
      <c r="NEG190" s="71"/>
      <c r="NEH190" s="71"/>
      <c r="NEI190" s="71"/>
      <c r="NEJ190" s="71"/>
      <c r="NEK190" s="71"/>
      <c r="NEL190" s="71"/>
      <c r="NEM190" s="71"/>
      <c r="NEN190" s="72"/>
      <c r="NEO190" s="72"/>
      <c r="NEP190" s="72"/>
      <c r="NEQ190" s="72"/>
      <c r="NER190" s="72"/>
      <c r="NES190" s="72"/>
      <c r="NET190" s="72"/>
      <c r="NEU190" s="72"/>
      <c r="NEV190" s="72"/>
      <c r="NEW190" s="71"/>
      <c r="NEX190" s="71"/>
      <c r="NEY190" s="71"/>
      <c r="NEZ190" s="71"/>
      <c r="NFA190" s="71"/>
      <c r="NFB190" s="71"/>
      <c r="NFC190" s="71"/>
      <c r="NFD190" s="72"/>
      <c r="NFE190" s="72"/>
      <c r="NFF190" s="72"/>
      <c r="NFG190" s="72"/>
      <c r="NFH190" s="72"/>
      <c r="NFI190" s="72"/>
      <c r="NFJ190" s="72"/>
      <c r="NFK190" s="72"/>
      <c r="NFL190" s="72"/>
      <c r="NFM190" s="71"/>
      <c r="NFN190" s="71"/>
      <c r="NFO190" s="71"/>
      <c r="NFP190" s="71"/>
      <c r="NFQ190" s="71"/>
      <c r="NFR190" s="71"/>
      <c r="NFS190" s="71"/>
      <c r="NFT190" s="72"/>
      <c r="NFU190" s="72"/>
      <c r="NFV190" s="72"/>
      <c r="NFW190" s="72"/>
      <c r="NFX190" s="72"/>
      <c r="NFY190" s="72"/>
      <c r="NFZ190" s="72"/>
      <c r="NGA190" s="72"/>
      <c r="NGB190" s="72"/>
      <c r="NGC190" s="71"/>
      <c r="NGD190" s="71"/>
      <c r="NGE190" s="71"/>
      <c r="NGF190" s="71"/>
      <c r="NGG190" s="71"/>
      <c r="NGH190" s="71"/>
      <c r="NGI190" s="71"/>
      <c r="NGJ190" s="72"/>
      <c r="NGK190" s="72"/>
      <c r="NGL190" s="72"/>
      <c r="NGM190" s="72"/>
      <c r="NGN190" s="72"/>
      <c r="NGO190" s="72"/>
      <c r="NGP190" s="72"/>
      <c r="NGQ190" s="72"/>
      <c r="NGR190" s="72"/>
      <c r="NGS190" s="71"/>
      <c r="NGT190" s="71"/>
      <c r="NGU190" s="71"/>
      <c r="NGV190" s="71"/>
      <c r="NGW190" s="71"/>
      <c r="NGX190" s="71"/>
      <c r="NGY190" s="71"/>
      <c r="NGZ190" s="72"/>
      <c r="NHA190" s="72"/>
      <c r="NHB190" s="72"/>
      <c r="NHC190" s="72"/>
      <c r="NHD190" s="72"/>
      <c r="NHE190" s="72"/>
      <c r="NHF190" s="72"/>
      <c r="NHG190" s="72"/>
      <c r="NHH190" s="72"/>
      <c r="NHI190" s="71"/>
      <c r="NHJ190" s="71"/>
      <c r="NHK190" s="71"/>
      <c r="NHL190" s="71"/>
      <c r="NHM190" s="71"/>
      <c r="NHN190" s="71"/>
      <c r="NHO190" s="71"/>
      <c r="NHP190" s="72"/>
      <c r="NHQ190" s="72"/>
      <c r="NHR190" s="72"/>
      <c r="NHS190" s="72"/>
      <c r="NHT190" s="72"/>
      <c r="NHU190" s="72"/>
      <c r="NHV190" s="72"/>
      <c r="NHW190" s="72"/>
      <c r="NHX190" s="72"/>
      <c r="NHY190" s="71"/>
      <c r="NHZ190" s="71"/>
      <c r="NIA190" s="71"/>
      <c r="NIB190" s="71"/>
      <c r="NIC190" s="71"/>
      <c r="NID190" s="71"/>
      <c r="NIE190" s="71"/>
      <c r="NIF190" s="72"/>
      <c r="NIG190" s="72"/>
      <c r="NIH190" s="72"/>
      <c r="NII190" s="72"/>
      <c r="NIJ190" s="72"/>
      <c r="NIK190" s="72"/>
      <c r="NIL190" s="72"/>
      <c r="NIM190" s="72"/>
      <c r="NIN190" s="72"/>
      <c r="NIO190" s="71"/>
      <c r="NIP190" s="71"/>
      <c r="NIQ190" s="71"/>
      <c r="NIR190" s="71"/>
      <c r="NIS190" s="71"/>
      <c r="NIT190" s="71"/>
      <c r="NIU190" s="71"/>
      <c r="NIV190" s="72"/>
      <c r="NIW190" s="72"/>
      <c r="NIX190" s="72"/>
      <c r="NIY190" s="72"/>
      <c r="NIZ190" s="72"/>
      <c r="NJA190" s="72"/>
      <c r="NJB190" s="72"/>
      <c r="NJC190" s="72"/>
      <c r="NJD190" s="72"/>
      <c r="NJE190" s="71"/>
      <c r="NJF190" s="71"/>
      <c r="NJG190" s="71"/>
      <c r="NJH190" s="71"/>
      <c r="NJI190" s="71"/>
      <c r="NJJ190" s="71"/>
      <c r="NJK190" s="71"/>
      <c r="NJL190" s="72"/>
      <c r="NJM190" s="72"/>
      <c r="NJN190" s="72"/>
      <c r="NJO190" s="72"/>
      <c r="NJP190" s="72"/>
      <c r="NJQ190" s="72"/>
      <c r="NJR190" s="72"/>
      <c r="NJS190" s="72"/>
      <c r="NJT190" s="72"/>
      <c r="NJU190" s="71"/>
      <c r="NJV190" s="71"/>
      <c r="NJW190" s="71"/>
      <c r="NJX190" s="71"/>
      <c r="NJY190" s="71"/>
      <c r="NJZ190" s="71"/>
      <c r="NKA190" s="71"/>
      <c r="NKB190" s="72"/>
      <c r="NKC190" s="72"/>
      <c r="NKD190" s="72"/>
      <c r="NKE190" s="72"/>
      <c r="NKF190" s="72"/>
      <c r="NKG190" s="72"/>
      <c r="NKH190" s="72"/>
      <c r="NKI190" s="72"/>
      <c r="NKJ190" s="72"/>
      <c r="NKK190" s="71"/>
      <c r="NKL190" s="71"/>
      <c r="NKM190" s="71"/>
      <c r="NKN190" s="71"/>
      <c r="NKO190" s="71"/>
      <c r="NKP190" s="71"/>
      <c r="NKQ190" s="71"/>
      <c r="NKR190" s="72"/>
      <c r="NKS190" s="72"/>
      <c r="NKT190" s="72"/>
      <c r="NKU190" s="72"/>
      <c r="NKV190" s="72"/>
      <c r="NKW190" s="72"/>
      <c r="NKX190" s="72"/>
      <c r="NKY190" s="72"/>
      <c r="NKZ190" s="72"/>
      <c r="NLA190" s="71"/>
      <c r="NLB190" s="71"/>
      <c r="NLC190" s="71"/>
      <c r="NLD190" s="71"/>
      <c r="NLE190" s="71"/>
      <c r="NLF190" s="71"/>
      <c r="NLG190" s="71"/>
      <c r="NLH190" s="72"/>
      <c r="NLI190" s="72"/>
      <c r="NLJ190" s="72"/>
      <c r="NLK190" s="72"/>
      <c r="NLL190" s="72"/>
      <c r="NLM190" s="72"/>
      <c r="NLN190" s="72"/>
      <c r="NLO190" s="72"/>
      <c r="NLP190" s="72"/>
      <c r="NLQ190" s="71"/>
      <c r="NLR190" s="71"/>
      <c r="NLS190" s="71"/>
      <c r="NLT190" s="71"/>
      <c r="NLU190" s="71"/>
      <c r="NLV190" s="71"/>
      <c r="NLW190" s="71"/>
      <c r="NLX190" s="72"/>
      <c r="NLY190" s="72"/>
      <c r="NLZ190" s="72"/>
      <c r="NMA190" s="72"/>
      <c r="NMB190" s="72"/>
      <c r="NMC190" s="72"/>
      <c r="NMD190" s="72"/>
      <c r="NME190" s="72"/>
      <c r="NMF190" s="72"/>
      <c r="NMG190" s="71"/>
      <c r="NMH190" s="71"/>
      <c r="NMI190" s="71"/>
      <c r="NMJ190" s="71"/>
      <c r="NMK190" s="71"/>
      <c r="NML190" s="71"/>
      <c r="NMM190" s="71"/>
      <c r="NMN190" s="72"/>
      <c r="NMO190" s="72"/>
      <c r="NMP190" s="72"/>
      <c r="NMQ190" s="72"/>
      <c r="NMR190" s="72"/>
      <c r="NMS190" s="72"/>
      <c r="NMT190" s="72"/>
      <c r="NMU190" s="72"/>
      <c r="NMV190" s="72"/>
      <c r="NMW190" s="71"/>
      <c r="NMX190" s="71"/>
      <c r="NMY190" s="71"/>
      <c r="NMZ190" s="71"/>
      <c r="NNA190" s="71"/>
      <c r="NNB190" s="71"/>
      <c r="NNC190" s="71"/>
      <c r="NND190" s="72"/>
      <c r="NNE190" s="72"/>
      <c r="NNF190" s="72"/>
      <c r="NNG190" s="72"/>
      <c r="NNH190" s="72"/>
      <c r="NNI190" s="72"/>
      <c r="NNJ190" s="72"/>
      <c r="NNK190" s="72"/>
      <c r="NNL190" s="72"/>
      <c r="NNM190" s="71"/>
      <c r="NNN190" s="71"/>
      <c r="NNO190" s="71"/>
      <c r="NNP190" s="71"/>
      <c r="NNQ190" s="71"/>
      <c r="NNR190" s="71"/>
      <c r="NNS190" s="71"/>
      <c r="NNT190" s="72"/>
      <c r="NNU190" s="72"/>
      <c r="NNV190" s="72"/>
      <c r="NNW190" s="72"/>
      <c r="NNX190" s="72"/>
      <c r="NNY190" s="72"/>
      <c r="NNZ190" s="72"/>
      <c r="NOA190" s="72"/>
      <c r="NOB190" s="72"/>
      <c r="NOC190" s="71"/>
      <c r="NOD190" s="71"/>
      <c r="NOE190" s="71"/>
      <c r="NOF190" s="71"/>
      <c r="NOG190" s="71"/>
      <c r="NOH190" s="71"/>
      <c r="NOI190" s="71"/>
      <c r="NOJ190" s="72"/>
      <c r="NOK190" s="72"/>
      <c r="NOL190" s="72"/>
      <c r="NOM190" s="72"/>
      <c r="NON190" s="72"/>
      <c r="NOO190" s="72"/>
      <c r="NOP190" s="72"/>
      <c r="NOQ190" s="72"/>
      <c r="NOR190" s="72"/>
      <c r="NOS190" s="71"/>
      <c r="NOT190" s="71"/>
      <c r="NOU190" s="71"/>
      <c r="NOV190" s="71"/>
      <c r="NOW190" s="71"/>
      <c r="NOX190" s="71"/>
      <c r="NOY190" s="71"/>
      <c r="NOZ190" s="72"/>
      <c r="NPA190" s="72"/>
      <c r="NPB190" s="72"/>
      <c r="NPC190" s="72"/>
      <c r="NPD190" s="72"/>
      <c r="NPE190" s="72"/>
      <c r="NPF190" s="72"/>
      <c r="NPG190" s="72"/>
      <c r="NPH190" s="72"/>
      <c r="NPI190" s="71"/>
      <c r="NPJ190" s="71"/>
      <c r="NPK190" s="71"/>
      <c r="NPL190" s="71"/>
      <c r="NPM190" s="71"/>
      <c r="NPN190" s="71"/>
      <c r="NPO190" s="71"/>
      <c r="NPP190" s="72"/>
      <c r="NPQ190" s="72"/>
      <c r="NPR190" s="72"/>
      <c r="NPS190" s="72"/>
      <c r="NPT190" s="72"/>
      <c r="NPU190" s="72"/>
      <c r="NPV190" s="72"/>
      <c r="NPW190" s="72"/>
      <c r="NPX190" s="72"/>
      <c r="NPY190" s="71"/>
      <c r="NPZ190" s="71"/>
      <c r="NQA190" s="71"/>
      <c r="NQB190" s="71"/>
      <c r="NQC190" s="71"/>
      <c r="NQD190" s="71"/>
      <c r="NQE190" s="71"/>
      <c r="NQF190" s="72"/>
      <c r="NQG190" s="72"/>
      <c r="NQH190" s="72"/>
      <c r="NQI190" s="72"/>
      <c r="NQJ190" s="72"/>
      <c r="NQK190" s="72"/>
      <c r="NQL190" s="72"/>
      <c r="NQM190" s="72"/>
      <c r="NQN190" s="72"/>
      <c r="NQO190" s="71"/>
      <c r="NQP190" s="71"/>
      <c r="NQQ190" s="71"/>
      <c r="NQR190" s="71"/>
      <c r="NQS190" s="71"/>
      <c r="NQT190" s="71"/>
      <c r="NQU190" s="71"/>
      <c r="NQV190" s="72"/>
      <c r="NQW190" s="72"/>
      <c r="NQX190" s="72"/>
      <c r="NQY190" s="72"/>
      <c r="NQZ190" s="72"/>
      <c r="NRA190" s="72"/>
      <c r="NRB190" s="72"/>
      <c r="NRC190" s="72"/>
      <c r="NRD190" s="72"/>
      <c r="NRE190" s="71"/>
      <c r="NRF190" s="71"/>
      <c r="NRG190" s="71"/>
      <c r="NRH190" s="71"/>
      <c r="NRI190" s="71"/>
      <c r="NRJ190" s="71"/>
      <c r="NRK190" s="71"/>
      <c r="NRL190" s="72"/>
      <c r="NRM190" s="72"/>
      <c r="NRN190" s="72"/>
      <c r="NRO190" s="72"/>
      <c r="NRP190" s="72"/>
      <c r="NRQ190" s="72"/>
      <c r="NRR190" s="72"/>
      <c r="NRS190" s="72"/>
      <c r="NRT190" s="72"/>
      <c r="NRU190" s="71"/>
      <c r="NRV190" s="71"/>
      <c r="NRW190" s="71"/>
      <c r="NRX190" s="71"/>
      <c r="NRY190" s="71"/>
      <c r="NRZ190" s="71"/>
      <c r="NSA190" s="71"/>
      <c r="NSB190" s="72"/>
      <c r="NSC190" s="72"/>
      <c r="NSD190" s="72"/>
      <c r="NSE190" s="72"/>
      <c r="NSF190" s="72"/>
      <c r="NSG190" s="72"/>
      <c r="NSH190" s="72"/>
      <c r="NSI190" s="72"/>
      <c r="NSJ190" s="72"/>
      <c r="NSK190" s="71"/>
      <c r="NSL190" s="71"/>
      <c r="NSM190" s="71"/>
      <c r="NSN190" s="71"/>
      <c r="NSO190" s="71"/>
      <c r="NSP190" s="71"/>
      <c r="NSQ190" s="71"/>
      <c r="NSR190" s="72"/>
      <c r="NSS190" s="72"/>
      <c r="NST190" s="72"/>
      <c r="NSU190" s="72"/>
      <c r="NSV190" s="72"/>
      <c r="NSW190" s="72"/>
      <c r="NSX190" s="72"/>
      <c r="NSY190" s="72"/>
      <c r="NSZ190" s="72"/>
      <c r="NTA190" s="71"/>
      <c r="NTB190" s="71"/>
      <c r="NTC190" s="71"/>
      <c r="NTD190" s="71"/>
      <c r="NTE190" s="71"/>
      <c r="NTF190" s="71"/>
      <c r="NTG190" s="71"/>
      <c r="NTH190" s="72"/>
      <c r="NTI190" s="72"/>
      <c r="NTJ190" s="72"/>
      <c r="NTK190" s="72"/>
      <c r="NTL190" s="72"/>
      <c r="NTM190" s="72"/>
      <c r="NTN190" s="72"/>
      <c r="NTO190" s="72"/>
      <c r="NTP190" s="72"/>
      <c r="NTQ190" s="71"/>
      <c r="NTR190" s="71"/>
      <c r="NTS190" s="71"/>
      <c r="NTT190" s="71"/>
      <c r="NTU190" s="71"/>
      <c r="NTV190" s="71"/>
      <c r="NTW190" s="71"/>
      <c r="NTX190" s="72"/>
      <c r="NTY190" s="72"/>
      <c r="NTZ190" s="72"/>
      <c r="NUA190" s="72"/>
      <c r="NUB190" s="72"/>
      <c r="NUC190" s="72"/>
      <c r="NUD190" s="72"/>
      <c r="NUE190" s="72"/>
      <c r="NUF190" s="72"/>
      <c r="NUG190" s="71"/>
      <c r="NUH190" s="71"/>
      <c r="NUI190" s="71"/>
      <c r="NUJ190" s="71"/>
      <c r="NUK190" s="71"/>
      <c r="NUL190" s="71"/>
      <c r="NUM190" s="71"/>
      <c r="NUN190" s="72"/>
      <c r="NUO190" s="72"/>
      <c r="NUP190" s="72"/>
      <c r="NUQ190" s="72"/>
      <c r="NUR190" s="72"/>
      <c r="NUS190" s="72"/>
      <c r="NUT190" s="72"/>
      <c r="NUU190" s="72"/>
      <c r="NUV190" s="72"/>
      <c r="NUW190" s="71"/>
      <c r="NUX190" s="71"/>
      <c r="NUY190" s="71"/>
      <c r="NUZ190" s="71"/>
      <c r="NVA190" s="71"/>
      <c r="NVB190" s="71"/>
      <c r="NVC190" s="71"/>
      <c r="NVD190" s="72"/>
      <c r="NVE190" s="72"/>
      <c r="NVF190" s="72"/>
      <c r="NVG190" s="72"/>
      <c r="NVH190" s="72"/>
      <c r="NVI190" s="72"/>
      <c r="NVJ190" s="72"/>
      <c r="NVK190" s="72"/>
      <c r="NVL190" s="72"/>
      <c r="NVM190" s="71"/>
      <c r="NVN190" s="71"/>
      <c r="NVO190" s="71"/>
      <c r="NVP190" s="71"/>
      <c r="NVQ190" s="71"/>
      <c r="NVR190" s="71"/>
      <c r="NVS190" s="71"/>
      <c r="NVT190" s="72"/>
      <c r="NVU190" s="72"/>
      <c r="NVV190" s="72"/>
      <c r="NVW190" s="72"/>
      <c r="NVX190" s="72"/>
      <c r="NVY190" s="72"/>
      <c r="NVZ190" s="72"/>
      <c r="NWA190" s="72"/>
      <c r="NWB190" s="72"/>
      <c r="NWC190" s="71"/>
      <c r="NWD190" s="71"/>
      <c r="NWE190" s="71"/>
      <c r="NWF190" s="71"/>
      <c r="NWG190" s="71"/>
      <c r="NWH190" s="71"/>
      <c r="NWI190" s="71"/>
      <c r="NWJ190" s="72"/>
      <c r="NWK190" s="72"/>
      <c r="NWL190" s="72"/>
      <c r="NWM190" s="72"/>
      <c r="NWN190" s="72"/>
      <c r="NWO190" s="72"/>
      <c r="NWP190" s="72"/>
      <c r="NWQ190" s="72"/>
      <c r="NWR190" s="72"/>
      <c r="NWS190" s="71"/>
      <c r="NWT190" s="71"/>
      <c r="NWU190" s="71"/>
      <c r="NWV190" s="71"/>
      <c r="NWW190" s="71"/>
      <c r="NWX190" s="71"/>
      <c r="NWY190" s="71"/>
      <c r="NWZ190" s="72"/>
      <c r="NXA190" s="72"/>
      <c r="NXB190" s="72"/>
      <c r="NXC190" s="72"/>
      <c r="NXD190" s="72"/>
      <c r="NXE190" s="72"/>
      <c r="NXF190" s="72"/>
      <c r="NXG190" s="72"/>
      <c r="NXH190" s="72"/>
      <c r="NXI190" s="71"/>
      <c r="NXJ190" s="71"/>
      <c r="NXK190" s="71"/>
      <c r="NXL190" s="71"/>
      <c r="NXM190" s="71"/>
      <c r="NXN190" s="71"/>
      <c r="NXO190" s="71"/>
      <c r="NXP190" s="72"/>
      <c r="NXQ190" s="72"/>
      <c r="NXR190" s="72"/>
      <c r="NXS190" s="72"/>
      <c r="NXT190" s="72"/>
      <c r="NXU190" s="72"/>
      <c r="NXV190" s="72"/>
      <c r="NXW190" s="72"/>
      <c r="NXX190" s="72"/>
      <c r="NXY190" s="71"/>
      <c r="NXZ190" s="71"/>
      <c r="NYA190" s="71"/>
      <c r="NYB190" s="71"/>
      <c r="NYC190" s="71"/>
      <c r="NYD190" s="71"/>
      <c r="NYE190" s="71"/>
      <c r="NYF190" s="72"/>
      <c r="NYG190" s="72"/>
      <c r="NYH190" s="72"/>
      <c r="NYI190" s="72"/>
      <c r="NYJ190" s="72"/>
      <c r="NYK190" s="72"/>
      <c r="NYL190" s="72"/>
      <c r="NYM190" s="72"/>
      <c r="NYN190" s="72"/>
      <c r="NYO190" s="71"/>
      <c r="NYP190" s="71"/>
      <c r="NYQ190" s="71"/>
      <c r="NYR190" s="71"/>
      <c r="NYS190" s="71"/>
      <c r="NYT190" s="71"/>
      <c r="NYU190" s="71"/>
      <c r="NYV190" s="72"/>
      <c r="NYW190" s="72"/>
      <c r="NYX190" s="72"/>
      <c r="NYY190" s="72"/>
      <c r="NYZ190" s="72"/>
      <c r="NZA190" s="72"/>
      <c r="NZB190" s="72"/>
      <c r="NZC190" s="72"/>
      <c r="NZD190" s="72"/>
      <c r="NZE190" s="71"/>
      <c r="NZF190" s="71"/>
      <c r="NZG190" s="71"/>
      <c r="NZH190" s="71"/>
      <c r="NZI190" s="71"/>
      <c r="NZJ190" s="71"/>
      <c r="NZK190" s="71"/>
      <c r="NZL190" s="72"/>
      <c r="NZM190" s="72"/>
      <c r="NZN190" s="72"/>
      <c r="NZO190" s="72"/>
      <c r="NZP190" s="72"/>
      <c r="NZQ190" s="72"/>
      <c r="NZR190" s="72"/>
      <c r="NZS190" s="72"/>
      <c r="NZT190" s="72"/>
      <c r="NZU190" s="71"/>
      <c r="NZV190" s="71"/>
      <c r="NZW190" s="71"/>
      <c r="NZX190" s="71"/>
      <c r="NZY190" s="71"/>
      <c r="NZZ190" s="71"/>
      <c r="OAA190" s="71"/>
      <c r="OAB190" s="72"/>
      <c r="OAC190" s="72"/>
      <c r="OAD190" s="72"/>
      <c r="OAE190" s="72"/>
      <c r="OAF190" s="72"/>
      <c r="OAG190" s="72"/>
      <c r="OAH190" s="72"/>
      <c r="OAI190" s="72"/>
      <c r="OAJ190" s="72"/>
      <c r="OAK190" s="71"/>
      <c r="OAL190" s="71"/>
      <c r="OAM190" s="71"/>
      <c r="OAN190" s="71"/>
      <c r="OAO190" s="71"/>
      <c r="OAP190" s="71"/>
      <c r="OAQ190" s="71"/>
      <c r="OAR190" s="72"/>
      <c r="OAS190" s="72"/>
      <c r="OAT190" s="72"/>
      <c r="OAU190" s="72"/>
      <c r="OAV190" s="72"/>
      <c r="OAW190" s="72"/>
      <c r="OAX190" s="72"/>
      <c r="OAY190" s="72"/>
      <c r="OAZ190" s="72"/>
      <c r="OBA190" s="71"/>
      <c r="OBB190" s="71"/>
      <c r="OBC190" s="71"/>
      <c r="OBD190" s="71"/>
      <c r="OBE190" s="71"/>
      <c r="OBF190" s="71"/>
      <c r="OBG190" s="71"/>
      <c r="OBH190" s="72"/>
      <c r="OBI190" s="72"/>
      <c r="OBJ190" s="72"/>
      <c r="OBK190" s="72"/>
      <c r="OBL190" s="72"/>
      <c r="OBM190" s="72"/>
      <c r="OBN190" s="72"/>
      <c r="OBO190" s="72"/>
      <c r="OBP190" s="72"/>
      <c r="OBQ190" s="71"/>
      <c r="OBR190" s="71"/>
      <c r="OBS190" s="71"/>
      <c r="OBT190" s="71"/>
      <c r="OBU190" s="71"/>
      <c r="OBV190" s="71"/>
      <c r="OBW190" s="71"/>
      <c r="OBX190" s="72"/>
      <c r="OBY190" s="72"/>
      <c r="OBZ190" s="72"/>
      <c r="OCA190" s="72"/>
      <c r="OCB190" s="72"/>
      <c r="OCC190" s="72"/>
      <c r="OCD190" s="72"/>
      <c r="OCE190" s="72"/>
      <c r="OCF190" s="72"/>
      <c r="OCG190" s="71"/>
      <c r="OCH190" s="71"/>
      <c r="OCI190" s="71"/>
      <c r="OCJ190" s="71"/>
      <c r="OCK190" s="71"/>
      <c r="OCL190" s="71"/>
      <c r="OCM190" s="71"/>
      <c r="OCN190" s="72"/>
      <c r="OCO190" s="72"/>
      <c r="OCP190" s="72"/>
      <c r="OCQ190" s="72"/>
      <c r="OCR190" s="72"/>
      <c r="OCS190" s="72"/>
      <c r="OCT190" s="72"/>
      <c r="OCU190" s="72"/>
      <c r="OCV190" s="72"/>
      <c r="OCW190" s="71"/>
      <c r="OCX190" s="71"/>
      <c r="OCY190" s="71"/>
      <c r="OCZ190" s="71"/>
      <c r="ODA190" s="71"/>
      <c r="ODB190" s="71"/>
      <c r="ODC190" s="71"/>
      <c r="ODD190" s="72"/>
      <c r="ODE190" s="72"/>
      <c r="ODF190" s="72"/>
      <c r="ODG190" s="72"/>
      <c r="ODH190" s="72"/>
      <c r="ODI190" s="72"/>
      <c r="ODJ190" s="72"/>
      <c r="ODK190" s="72"/>
      <c r="ODL190" s="72"/>
      <c r="ODM190" s="71"/>
      <c r="ODN190" s="71"/>
      <c r="ODO190" s="71"/>
      <c r="ODP190" s="71"/>
      <c r="ODQ190" s="71"/>
      <c r="ODR190" s="71"/>
      <c r="ODS190" s="71"/>
      <c r="ODT190" s="72"/>
      <c r="ODU190" s="72"/>
      <c r="ODV190" s="72"/>
      <c r="ODW190" s="72"/>
      <c r="ODX190" s="72"/>
      <c r="ODY190" s="72"/>
      <c r="ODZ190" s="72"/>
      <c r="OEA190" s="72"/>
      <c r="OEB190" s="72"/>
      <c r="OEC190" s="71"/>
      <c r="OED190" s="71"/>
      <c r="OEE190" s="71"/>
      <c r="OEF190" s="71"/>
      <c r="OEG190" s="71"/>
      <c r="OEH190" s="71"/>
      <c r="OEI190" s="71"/>
      <c r="OEJ190" s="72"/>
      <c r="OEK190" s="72"/>
      <c r="OEL190" s="72"/>
      <c r="OEM190" s="72"/>
      <c r="OEN190" s="72"/>
      <c r="OEO190" s="72"/>
      <c r="OEP190" s="72"/>
      <c r="OEQ190" s="72"/>
      <c r="OER190" s="72"/>
      <c r="OES190" s="71"/>
      <c r="OET190" s="71"/>
      <c r="OEU190" s="71"/>
      <c r="OEV190" s="71"/>
      <c r="OEW190" s="71"/>
      <c r="OEX190" s="71"/>
      <c r="OEY190" s="71"/>
      <c r="OEZ190" s="72"/>
      <c r="OFA190" s="72"/>
      <c r="OFB190" s="72"/>
      <c r="OFC190" s="72"/>
      <c r="OFD190" s="72"/>
      <c r="OFE190" s="72"/>
      <c r="OFF190" s="72"/>
      <c r="OFG190" s="72"/>
      <c r="OFH190" s="72"/>
      <c r="OFI190" s="71"/>
      <c r="OFJ190" s="71"/>
      <c r="OFK190" s="71"/>
      <c r="OFL190" s="71"/>
      <c r="OFM190" s="71"/>
      <c r="OFN190" s="71"/>
      <c r="OFO190" s="71"/>
      <c r="OFP190" s="72"/>
      <c r="OFQ190" s="72"/>
      <c r="OFR190" s="72"/>
      <c r="OFS190" s="72"/>
      <c r="OFT190" s="72"/>
      <c r="OFU190" s="72"/>
      <c r="OFV190" s="72"/>
      <c r="OFW190" s="72"/>
      <c r="OFX190" s="72"/>
      <c r="OFY190" s="71"/>
      <c r="OFZ190" s="71"/>
      <c r="OGA190" s="71"/>
      <c r="OGB190" s="71"/>
      <c r="OGC190" s="71"/>
      <c r="OGD190" s="71"/>
      <c r="OGE190" s="71"/>
      <c r="OGF190" s="72"/>
      <c r="OGG190" s="72"/>
      <c r="OGH190" s="72"/>
      <c r="OGI190" s="72"/>
      <c r="OGJ190" s="72"/>
      <c r="OGK190" s="72"/>
      <c r="OGL190" s="72"/>
      <c r="OGM190" s="72"/>
      <c r="OGN190" s="72"/>
      <c r="OGO190" s="71"/>
      <c r="OGP190" s="71"/>
      <c r="OGQ190" s="71"/>
      <c r="OGR190" s="71"/>
      <c r="OGS190" s="71"/>
      <c r="OGT190" s="71"/>
      <c r="OGU190" s="71"/>
      <c r="OGV190" s="72"/>
      <c r="OGW190" s="72"/>
      <c r="OGX190" s="72"/>
      <c r="OGY190" s="72"/>
      <c r="OGZ190" s="72"/>
      <c r="OHA190" s="72"/>
      <c r="OHB190" s="72"/>
      <c r="OHC190" s="72"/>
      <c r="OHD190" s="72"/>
      <c r="OHE190" s="71"/>
      <c r="OHF190" s="71"/>
      <c r="OHG190" s="71"/>
      <c r="OHH190" s="71"/>
      <c r="OHI190" s="71"/>
      <c r="OHJ190" s="71"/>
      <c r="OHK190" s="71"/>
      <c r="OHL190" s="72"/>
      <c r="OHM190" s="72"/>
      <c r="OHN190" s="72"/>
      <c r="OHO190" s="72"/>
      <c r="OHP190" s="72"/>
      <c r="OHQ190" s="72"/>
      <c r="OHR190" s="72"/>
      <c r="OHS190" s="72"/>
      <c r="OHT190" s="72"/>
      <c r="OHU190" s="71"/>
      <c r="OHV190" s="71"/>
      <c r="OHW190" s="71"/>
      <c r="OHX190" s="71"/>
      <c r="OHY190" s="71"/>
      <c r="OHZ190" s="71"/>
      <c r="OIA190" s="71"/>
      <c r="OIB190" s="72"/>
      <c r="OIC190" s="72"/>
      <c r="OID190" s="72"/>
      <c r="OIE190" s="72"/>
      <c r="OIF190" s="72"/>
      <c r="OIG190" s="72"/>
      <c r="OIH190" s="72"/>
      <c r="OII190" s="72"/>
      <c r="OIJ190" s="72"/>
      <c r="OIK190" s="71"/>
      <c r="OIL190" s="71"/>
      <c r="OIM190" s="71"/>
      <c r="OIN190" s="71"/>
      <c r="OIO190" s="71"/>
      <c r="OIP190" s="71"/>
      <c r="OIQ190" s="71"/>
      <c r="OIR190" s="72"/>
      <c r="OIS190" s="72"/>
      <c r="OIT190" s="72"/>
      <c r="OIU190" s="72"/>
      <c r="OIV190" s="72"/>
      <c r="OIW190" s="72"/>
      <c r="OIX190" s="72"/>
      <c r="OIY190" s="72"/>
      <c r="OIZ190" s="72"/>
      <c r="OJA190" s="71"/>
      <c r="OJB190" s="71"/>
      <c r="OJC190" s="71"/>
      <c r="OJD190" s="71"/>
      <c r="OJE190" s="71"/>
      <c r="OJF190" s="71"/>
      <c r="OJG190" s="71"/>
      <c r="OJH190" s="72"/>
      <c r="OJI190" s="72"/>
      <c r="OJJ190" s="72"/>
      <c r="OJK190" s="72"/>
      <c r="OJL190" s="72"/>
      <c r="OJM190" s="72"/>
      <c r="OJN190" s="72"/>
      <c r="OJO190" s="72"/>
      <c r="OJP190" s="72"/>
      <c r="OJQ190" s="71"/>
      <c r="OJR190" s="71"/>
      <c r="OJS190" s="71"/>
      <c r="OJT190" s="71"/>
      <c r="OJU190" s="71"/>
      <c r="OJV190" s="71"/>
      <c r="OJW190" s="71"/>
      <c r="OJX190" s="72"/>
      <c r="OJY190" s="72"/>
      <c r="OJZ190" s="72"/>
      <c r="OKA190" s="72"/>
      <c r="OKB190" s="72"/>
      <c r="OKC190" s="72"/>
      <c r="OKD190" s="72"/>
      <c r="OKE190" s="72"/>
      <c r="OKF190" s="72"/>
      <c r="OKG190" s="71"/>
      <c r="OKH190" s="71"/>
      <c r="OKI190" s="71"/>
      <c r="OKJ190" s="71"/>
      <c r="OKK190" s="71"/>
      <c r="OKL190" s="71"/>
      <c r="OKM190" s="71"/>
      <c r="OKN190" s="72"/>
      <c r="OKO190" s="72"/>
      <c r="OKP190" s="72"/>
      <c r="OKQ190" s="72"/>
      <c r="OKR190" s="72"/>
      <c r="OKS190" s="72"/>
      <c r="OKT190" s="72"/>
      <c r="OKU190" s="72"/>
      <c r="OKV190" s="72"/>
      <c r="OKW190" s="71"/>
      <c r="OKX190" s="71"/>
      <c r="OKY190" s="71"/>
      <c r="OKZ190" s="71"/>
      <c r="OLA190" s="71"/>
      <c r="OLB190" s="71"/>
      <c r="OLC190" s="71"/>
      <c r="OLD190" s="72"/>
      <c r="OLE190" s="72"/>
      <c r="OLF190" s="72"/>
      <c r="OLG190" s="72"/>
      <c r="OLH190" s="72"/>
      <c r="OLI190" s="72"/>
      <c r="OLJ190" s="72"/>
      <c r="OLK190" s="72"/>
      <c r="OLL190" s="72"/>
      <c r="OLM190" s="71"/>
      <c r="OLN190" s="71"/>
      <c r="OLO190" s="71"/>
      <c r="OLP190" s="71"/>
      <c r="OLQ190" s="71"/>
      <c r="OLR190" s="71"/>
      <c r="OLS190" s="71"/>
      <c r="OLT190" s="72"/>
      <c r="OLU190" s="72"/>
      <c r="OLV190" s="72"/>
      <c r="OLW190" s="72"/>
      <c r="OLX190" s="72"/>
      <c r="OLY190" s="72"/>
      <c r="OLZ190" s="72"/>
      <c r="OMA190" s="72"/>
      <c r="OMB190" s="72"/>
      <c r="OMC190" s="71"/>
      <c r="OMD190" s="71"/>
      <c r="OME190" s="71"/>
      <c r="OMF190" s="71"/>
      <c r="OMG190" s="71"/>
      <c r="OMH190" s="71"/>
      <c r="OMI190" s="71"/>
      <c r="OMJ190" s="72"/>
      <c r="OMK190" s="72"/>
      <c r="OML190" s="72"/>
      <c r="OMM190" s="72"/>
      <c r="OMN190" s="72"/>
      <c r="OMO190" s="72"/>
      <c r="OMP190" s="72"/>
      <c r="OMQ190" s="72"/>
      <c r="OMR190" s="72"/>
      <c r="OMS190" s="71"/>
      <c r="OMT190" s="71"/>
      <c r="OMU190" s="71"/>
      <c r="OMV190" s="71"/>
      <c r="OMW190" s="71"/>
      <c r="OMX190" s="71"/>
      <c r="OMY190" s="71"/>
      <c r="OMZ190" s="72"/>
      <c r="ONA190" s="72"/>
      <c r="ONB190" s="72"/>
      <c r="ONC190" s="72"/>
      <c r="OND190" s="72"/>
      <c r="ONE190" s="72"/>
      <c r="ONF190" s="72"/>
      <c r="ONG190" s="72"/>
      <c r="ONH190" s="72"/>
      <c r="ONI190" s="71"/>
      <c r="ONJ190" s="71"/>
      <c r="ONK190" s="71"/>
      <c r="ONL190" s="71"/>
      <c r="ONM190" s="71"/>
      <c r="ONN190" s="71"/>
      <c r="ONO190" s="71"/>
      <c r="ONP190" s="72"/>
      <c r="ONQ190" s="72"/>
      <c r="ONR190" s="72"/>
      <c r="ONS190" s="72"/>
      <c r="ONT190" s="72"/>
      <c r="ONU190" s="72"/>
      <c r="ONV190" s="72"/>
      <c r="ONW190" s="72"/>
      <c r="ONX190" s="72"/>
      <c r="ONY190" s="71"/>
      <c r="ONZ190" s="71"/>
      <c r="OOA190" s="71"/>
      <c r="OOB190" s="71"/>
      <c r="OOC190" s="71"/>
      <c r="OOD190" s="71"/>
      <c r="OOE190" s="71"/>
      <c r="OOF190" s="72"/>
      <c r="OOG190" s="72"/>
      <c r="OOH190" s="72"/>
      <c r="OOI190" s="72"/>
      <c r="OOJ190" s="72"/>
      <c r="OOK190" s="72"/>
      <c r="OOL190" s="72"/>
      <c r="OOM190" s="72"/>
      <c r="OON190" s="72"/>
      <c r="OOO190" s="71"/>
      <c r="OOP190" s="71"/>
      <c r="OOQ190" s="71"/>
      <c r="OOR190" s="71"/>
      <c r="OOS190" s="71"/>
      <c r="OOT190" s="71"/>
      <c r="OOU190" s="71"/>
      <c r="OOV190" s="72"/>
      <c r="OOW190" s="72"/>
      <c r="OOX190" s="72"/>
      <c r="OOY190" s="72"/>
      <c r="OOZ190" s="72"/>
      <c r="OPA190" s="72"/>
      <c r="OPB190" s="72"/>
      <c r="OPC190" s="72"/>
      <c r="OPD190" s="72"/>
      <c r="OPE190" s="71"/>
      <c r="OPF190" s="71"/>
      <c r="OPG190" s="71"/>
      <c r="OPH190" s="71"/>
      <c r="OPI190" s="71"/>
      <c r="OPJ190" s="71"/>
      <c r="OPK190" s="71"/>
      <c r="OPL190" s="72"/>
      <c r="OPM190" s="72"/>
      <c r="OPN190" s="72"/>
      <c r="OPO190" s="72"/>
      <c r="OPP190" s="72"/>
      <c r="OPQ190" s="72"/>
      <c r="OPR190" s="72"/>
      <c r="OPS190" s="72"/>
      <c r="OPT190" s="72"/>
      <c r="OPU190" s="71"/>
      <c r="OPV190" s="71"/>
      <c r="OPW190" s="71"/>
      <c r="OPX190" s="71"/>
      <c r="OPY190" s="71"/>
      <c r="OPZ190" s="71"/>
      <c r="OQA190" s="71"/>
      <c r="OQB190" s="72"/>
      <c r="OQC190" s="72"/>
      <c r="OQD190" s="72"/>
      <c r="OQE190" s="72"/>
      <c r="OQF190" s="72"/>
      <c r="OQG190" s="72"/>
      <c r="OQH190" s="72"/>
      <c r="OQI190" s="72"/>
      <c r="OQJ190" s="72"/>
      <c r="OQK190" s="71"/>
      <c r="OQL190" s="71"/>
      <c r="OQM190" s="71"/>
      <c r="OQN190" s="71"/>
      <c r="OQO190" s="71"/>
      <c r="OQP190" s="71"/>
      <c r="OQQ190" s="71"/>
      <c r="OQR190" s="72"/>
      <c r="OQS190" s="72"/>
      <c r="OQT190" s="72"/>
      <c r="OQU190" s="72"/>
      <c r="OQV190" s="72"/>
      <c r="OQW190" s="72"/>
      <c r="OQX190" s="72"/>
      <c r="OQY190" s="72"/>
      <c r="OQZ190" s="72"/>
      <c r="ORA190" s="71"/>
      <c r="ORB190" s="71"/>
      <c r="ORC190" s="71"/>
      <c r="ORD190" s="71"/>
      <c r="ORE190" s="71"/>
      <c r="ORF190" s="71"/>
      <c r="ORG190" s="71"/>
      <c r="ORH190" s="72"/>
      <c r="ORI190" s="72"/>
      <c r="ORJ190" s="72"/>
      <c r="ORK190" s="72"/>
      <c r="ORL190" s="72"/>
      <c r="ORM190" s="72"/>
      <c r="ORN190" s="72"/>
      <c r="ORO190" s="72"/>
      <c r="ORP190" s="72"/>
      <c r="ORQ190" s="71"/>
      <c r="ORR190" s="71"/>
      <c r="ORS190" s="71"/>
      <c r="ORT190" s="71"/>
      <c r="ORU190" s="71"/>
      <c r="ORV190" s="71"/>
      <c r="ORW190" s="71"/>
      <c r="ORX190" s="72"/>
      <c r="ORY190" s="72"/>
      <c r="ORZ190" s="72"/>
      <c r="OSA190" s="72"/>
      <c r="OSB190" s="72"/>
      <c r="OSC190" s="72"/>
      <c r="OSD190" s="72"/>
      <c r="OSE190" s="72"/>
      <c r="OSF190" s="72"/>
      <c r="OSG190" s="71"/>
      <c r="OSH190" s="71"/>
      <c r="OSI190" s="71"/>
      <c r="OSJ190" s="71"/>
      <c r="OSK190" s="71"/>
      <c r="OSL190" s="71"/>
      <c r="OSM190" s="71"/>
      <c r="OSN190" s="72"/>
      <c r="OSO190" s="72"/>
      <c r="OSP190" s="72"/>
      <c r="OSQ190" s="72"/>
      <c r="OSR190" s="72"/>
      <c r="OSS190" s="72"/>
      <c r="OST190" s="72"/>
      <c r="OSU190" s="72"/>
      <c r="OSV190" s="72"/>
      <c r="OSW190" s="71"/>
      <c r="OSX190" s="71"/>
      <c r="OSY190" s="71"/>
      <c r="OSZ190" s="71"/>
      <c r="OTA190" s="71"/>
      <c r="OTB190" s="71"/>
      <c r="OTC190" s="71"/>
      <c r="OTD190" s="72"/>
      <c r="OTE190" s="72"/>
      <c r="OTF190" s="72"/>
      <c r="OTG190" s="72"/>
      <c r="OTH190" s="72"/>
      <c r="OTI190" s="72"/>
      <c r="OTJ190" s="72"/>
      <c r="OTK190" s="72"/>
      <c r="OTL190" s="72"/>
      <c r="OTM190" s="71"/>
      <c r="OTN190" s="71"/>
      <c r="OTO190" s="71"/>
      <c r="OTP190" s="71"/>
      <c r="OTQ190" s="71"/>
      <c r="OTR190" s="71"/>
      <c r="OTS190" s="71"/>
      <c r="OTT190" s="72"/>
      <c r="OTU190" s="72"/>
      <c r="OTV190" s="72"/>
      <c r="OTW190" s="72"/>
      <c r="OTX190" s="72"/>
      <c r="OTY190" s="72"/>
      <c r="OTZ190" s="72"/>
      <c r="OUA190" s="72"/>
      <c r="OUB190" s="72"/>
      <c r="OUC190" s="71"/>
      <c r="OUD190" s="71"/>
      <c r="OUE190" s="71"/>
      <c r="OUF190" s="71"/>
      <c r="OUG190" s="71"/>
      <c r="OUH190" s="71"/>
      <c r="OUI190" s="71"/>
      <c r="OUJ190" s="72"/>
      <c r="OUK190" s="72"/>
      <c r="OUL190" s="72"/>
      <c r="OUM190" s="72"/>
      <c r="OUN190" s="72"/>
      <c r="OUO190" s="72"/>
      <c r="OUP190" s="72"/>
      <c r="OUQ190" s="72"/>
      <c r="OUR190" s="72"/>
      <c r="OUS190" s="71"/>
      <c r="OUT190" s="71"/>
      <c r="OUU190" s="71"/>
      <c r="OUV190" s="71"/>
      <c r="OUW190" s="71"/>
      <c r="OUX190" s="71"/>
      <c r="OUY190" s="71"/>
      <c r="OUZ190" s="72"/>
      <c r="OVA190" s="72"/>
      <c r="OVB190" s="72"/>
      <c r="OVC190" s="72"/>
      <c r="OVD190" s="72"/>
      <c r="OVE190" s="72"/>
      <c r="OVF190" s="72"/>
      <c r="OVG190" s="72"/>
      <c r="OVH190" s="72"/>
      <c r="OVI190" s="71"/>
      <c r="OVJ190" s="71"/>
      <c r="OVK190" s="71"/>
      <c r="OVL190" s="71"/>
      <c r="OVM190" s="71"/>
      <c r="OVN190" s="71"/>
      <c r="OVO190" s="71"/>
      <c r="OVP190" s="72"/>
      <c r="OVQ190" s="72"/>
      <c r="OVR190" s="72"/>
      <c r="OVS190" s="72"/>
      <c r="OVT190" s="72"/>
      <c r="OVU190" s="72"/>
      <c r="OVV190" s="72"/>
      <c r="OVW190" s="72"/>
      <c r="OVX190" s="72"/>
      <c r="OVY190" s="71"/>
      <c r="OVZ190" s="71"/>
      <c r="OWA190" s="71"/>
      <c r="OWB190" s="71"/>
      <c r="OWC190" s="71"/>
      <c r="OWD190" s="71"/>
      <c r="OWE190" s="71"/>
      <c r="OWF190" s="72"/>
      <c r="OWG190" s="72"/>
      <c r="OWH190" s="72"/>
      <c r="OWI190" s="72"/>
      <c r="OWJ190" s="72"/>
      <c r="OWK190" s="72"/>
      <c r="OWL190" s="72"/>
      <c r="OWM190" s="72"/>
      <c r="OWN190" s="72"/>
      <c r="OWO190" s="71"/>
      <c r="OWP190" s="71"/>
      <c r="OWQ190" s="71"/>
      <c r="OWR190" s="71"/>
      <c r="OWS190" s="71"/>
      <c r="OWT190" s="71"/>
      <c r="OWU190" s="71"/>
      <c r="OWV190" s="72"/>
      <c r="OWW190" s="72"/>
      <c r="OWX190" s="72"/>
      <c r="OWY190" s="72"/>
      <c r="OWZ190" s="72"/>
      <c r="OXA190" s="72"/>
      <c r="OXB190" s="72"/>
      <c r="OXC190" s="72"/>
      <c r="OXD190" s="72"/>
      <c r="OXE190" s="71"/>
      <c r="OXF190" s="71"/>
      <c r="OXG190" s="71"/>
      <c r="OXH190" s="71"/>
      <c r="OXI190" s="71"/>
      <c r="OXJ190" s="71"/>
      <c r="OXK190" s="71"/>
      <c r="OXL190" s="72"/>
      <c r="OXM190" s="72"/>
      <c r="OXN190" s="72"/>
      <c r="OXO190" s="72"/>
      <c r="OXP190" s="72"/>
      <c r="OXQ190" s="72"/>
      <c r="OXR190" s="72"/>
      <c r="OXS190" s="72"/>
      <c r="OXT190" s="72"/>
      <c r="OXU190" s="71"/>
      <c r="OXV190" s="71"/>
      <c r="OXW190" s="71"/>
      <c r="OXX190" s="71"/>
      <c r="OXY190" s="71"/>
      <c r="OXZ190" s="71"/>
      <c r="OYA190" s="71"/>
      <c r="OYB190" s="72"/>
      <c r="OYC190" s="72"/>
      <c r="OYD190" s="72"/>
      <c r="OYE190" s="72"/>
      <c r="OYF190" s="72"/>
      <c r="OYG190" s="72"/>
      <c r="OYH190" s="72"/>
      <c r="OYI190" s="72"/>
      <c r="OYJ190" s="72"/>
      <c r="OYK190" s="71"/>
      <c r="OYL190" s="71"/>
      <c r="OYM190" s="71"/>
      <c r="OYN190" s="71"/>
      <c r="OYO190" s="71"/>
      <c r="OYP190" s="71"/>
      <c r="OYQ190" s="71"/>
      <c r="OYR190" s="72"/>
      <c r="OYS190" s="72"/>
      <c r="OYT190" s="72"/>
      <c r="OYU190" s="72"/>
      <c r="OYV190" s="72"/>
      <c r="OYW190" s="72"/>
      <c r="OYX190" s="72"/>
      <c r="OYY190" s="72"/>
      <c r="OYZ190" s="72"/>
      <c r="OZA190" s="71"/>
      <c r="OZB190" s="71"/>
      <c r="OZC190" s="71"/>
      <c r="OZD190" s="71"/>
      <c r="OZE190" s="71"/>
      <c r="OZF190" s="71"/>
      <c r="OZG190" s="71"/>
      <c r="OZH190" s="72"/>
      <c r="OZI190" s="72"/>
      <c r="OZJ190" s="72"/>
      <c r="OZK190" s="72"/>
      <c r="OZL190" s="72"/>
      <c r="OZM190" s="72"/>
      <c r="OZN190" s="72"/>
      <c r="OZO190" s="72"/>
      <c r="OZP190" s="72"/>
      <c r="OZQ190" s="71"/>
      <c r="OZR190" s="71"/>
      <c r="OZS190" s="71"/>
      <c r="OZT190" s="71"/>
      <c r="OZU190" s="71"/>
      <c r="OZV190" s="71"/>
      <c r="OZW190" s="71"/>
      <c r="OZX190" s="72"/>
      <c r="OZY190" s="72"/>
      <c r="OZZ190" s="72"/>
      <c r="PAA190" s="72"/>
      <c r="PAB190" s="72"/>
      <c r="PAC190" s="72"/>
      <c r="PAD190" s="72"/>
      <c r="PAE190" s="72"/>
      <c r="PAF190" s="72"/>
      <c r="PAG190" s="71"/>
      <c r="PAH190" s="71"/>
      <c r="PAI190" s="71"/>
      <c r="PAJ190" s="71"/>
      <c r="PAK190" s="71"/>
      <c r="PAL190" s="71"/>
      <c r="PAM190" s="71"/>
      <c r="PAN190" s="72"/>
      <c r="PAO190" s="72"/>
      <c r="PAP190" s="72"/>
      <c r="PAQ190" s="72"/>
      <c r="PAR190" s="72"/>
      <c r="PAS190" s="72"/>
      <c r="PAT190" s="72"/>
      <c r="PAU190" s="72"/>
      <c r="PAV190" s="72"/>
      <c r="PAW190" s="71"/>
      <c r="PAX190" s="71"/>
      <c r="PAY190" s="71"/>
      <c r="PAZ190" s="71"/>
      <c r="PBA190" s="71"/>
      <c r="PBB190" s="71"/>
      <c r="PBC190" s="71"/>
      <c r="PBD190" s="72"/>
      <c r="PBE190" s="72"/>
      <c r="PBF190" s="72"/>
      <c r="PBG190" s="72"/>
      <c r="PBH190" s="72"/>
      <c r="PBI190" s="72"/>
      <c r="PBJ190" s="72"/>
      <c r="PBK190" s="72"/>
      <c r="PBL190" s="72"/>
      <c r="PBM190" s="71"/>
      <c r="PBN190" s="71"/>
      <c r="PBO190" s="71"/>
      <c r="PBP190" s="71"/>
      <c r="PBQ190" s="71"/>
      <c r="PBR190" s="71"/>
      <c r="PBS190" s="71"/>
      <c r="PBT190" s="72"/>
      <c r="PBU190" s="72"/>
      <c r="PBV190" s="72"/>
      <c r="PBW190" s="72"/>
      <c r="PBX190" s="72"/>
      <c r="PBY190" s="72"/>
      <c r="PBZ190" s="72"/>
      <c r="PCA190" s="72"/>
      <c r="PCB190" s="72"/>
      <c r="PCC190" s="71"/>
      <c r="PCD190" s="71"/>
      <c r="PCE190" s="71"/>
      <c r="PCF190" s="71"/>
      <c r="PCG190" s="71"/>
      <c r="PCH190" s="71"/>
      <c r="PCI190" s="71"/>
      <c r="PCJ190" s="72"/>
      <c r="PCK190" s="72"/>
      <c r="PCL190" s="72"/>
      <c r="PCM190" s="72"/>
      <c r="PCN190" s="72"/>
      <c r="PCO190" s="72"/>
      <c r="PCP190" s="72"/>
      <c r="PCQ190" s="72"/>
      <c r="PCR190" s="72"/>
      <c r="PCS190" s="71"/>
      <c r="PCT190" s="71"/>
      <c r="PCU190" s="71"/>
      <c r="PCV190" s="71"/>
      <c r="PCW190" s="71"/>
      <c r="PCX190" s="71"/>
      <c r="PCY190" s="71"/>
      <c r="PCZ190" s="72"/>
      <c r="PDA190" s="72"/>
      <c r="PDB190" s="72"/>
      <c r="PDC190" s="72"/>
      <c r="PDD190" s="72"/>
      <c r="PDE190" s="72"/>
      <c r="PDF190" s="72"/>
      <c r="PDG190" s="72"/>
      <c r="PDH190" s="72"/>
      <c r="PDI190" s="71"/>
      <c r="PDJ190" s="71"/>
      <c r="PDK190" s="71"/>
      <c r="PDL190" s="71"/>
      <c r="PDM190" s="71"/>
      <c r="PDN190" s="71"/>
      <c r="PDO190" s="71"/>
      <c r="PDP190" s="72"/>
      <c r="PDQ190" s="72"/>
      <c r="PDR190" s="72"/>
      <c r="PDS190" s="72"/>
      <c r="PDT190" s="72"/>
      <c r="PDU190" s="72"/>
      <c r="PDV190" s="72"/>
      <c r="PDW190" s="72"/>
      <c r="PDX190" s="72"/>
      <c r="PDY190" s="71"/>
      <c r="PDZ190" s="71"/>
      <c r="PEA190" s="71"/>
      <c r="PEB190" s="71"/>
      <c r="PEC190" s="71"/>
      <c r="PED190" s="71"/>
      <c r="PEE190" s="71"/>
      <c r="PEF190" s="72"/>
      <c r="PEG190" s="72"/>
      <c r="PEH190" s="72"/>
      <c r="PEI190" s="72"/>
      <c r="PEJ190" s="72"/>
      <c r="PEK190" s="72"/>
      <c r="PEL190" s="72"/>
      <c r="PEM190" s="72"/>
      <c r="PEN190" s="72"/>
      <c r="PEO190" s="71"/>
      <c r="PEP190" s="71"/>
      <c r="PEQ190" s="71"/>
      <c r="PER190" s="71"/>
      <c r="PES190" s="71"/>
      <c r="PET190" s="71"/>
      <c r="PEU190" s="71"/>
      <c r="PEV190" s="72"/>
      <c r="PEW190" s="72"/>
      <c r="PEX190" s="72"/>
      <c r="PEY190" s="72"/>
      <c r="PEZ190" s="72"/>
      <c r="PFA190" s="72"/>
      <c r="PFB190" s="72"/>
      <c r="PFC190" s="72"/>
      <c r="PFD190" s="72"/>
      <c r="PFE190" s="71"/>
      <c r="PFF190" s="71"/>
      <c r="PFG190" s="71"/>
      <c r="PFH190" s="71"/>
      <c r="PFI190" s="71"/>
      <c r="PFJ190" s="71"/>
      <c r="PFK190" s="71"/>
      <c r="PFL190" s="72"/>
      <c r="PFM190" s="72"/>
      <c r="PFN190" s="72"/>
      <c r="PFO190" s="72"/>
      <c r="PFP190" s="72"/>
      <c r="PFQ190" s="72"/>
      <c r="PFR190" s="72"/>
      <c r="PFS190" s="72"/>
      <c r="PFT190" s="72"/>
      <c r="PFU190" s="71"/>
      <c r="PFV190" s="71"/>
      <c r="PFW190" s="71"/>
      <c r="PFX190" s="71"/>
      <c r="PFY190" s="71"/>
      <c r="PFZ190" s="71"/>
      <c r="PGA190" s="71"/>
      <c r="PGB190" s="72"/>
      <c r="PGC190" s="72"/>
      <c r="PGD190" s="72"/>
      <c r="PGE190" s="72"/>
      <c r="PGF190" s="72"/>
      <c r="PGG190" s="72"/>
      <c r="PGH190" s="72"/>
      <c r="PGI190" s="72"/>
      <c r="PGJ190" s="72"/>
      <c r="PGK190" s="71"/>
      <c r="PGL190" s="71"/>
      <c r="PGM190" s="71"/>
      <c r="PGN190" s="71"/>
      <c r="PGO190" s="71"/>
      <c r="PGP190" s="71"/>
      <c r="PGQ190" s="71"/>
      <c r="PGR190" s="72"/>
      <c r="PGS190" s="72"/>
      <c r="PGT190" s="72"/>
      <c r="PGU190" s="72"/>
      <c r="PGV190" s="72"/>
      <c r="PGW190" s="72"/>
      <c r="PGX190" s="72"/>
      <c r="PGY190" s="72"/>
      <c r="PGZ190" s="72"/>
      <c r="PHA190" s="71"/>
      <c r="PHB190" s="71"/>
      <c r="PHC190" s="71"/>
      <c r="PHD190" s="71"/>
      <c r="PHE190" s="71"/>
      <c r="PHF190" s="71"/>
      <c r="PHG190" s="71"/>
      <c r="PHH190" s="72"/>
      <c r="PHI190" s="72"/>
      <c r="PHJ190" s="72"/>
      <c r="PHK190" s="72"/>
      <c r="PHL190" s="72"/>
      <c r="PHM190" s="72"/>
      <c r="PHN190" s="72"/>
      <c r="PHO190" s="72"/>
      <c r="PHP190" s="72"/>
      <c r="PHQ190" s="71"/>
      <c r="PHR190" s="71"/>
      <c r="PHS190" s="71"/>
      <c r="PHT190" s="71"/>
      <c r="PHU190" s="71"/>
      <c r="PHV190" s="71"/>
      <c r="PHW190" s="71"/>
      <c r="PHX190" s="72"/>
      <c r="PHY190" s="72"/>
      <c r="PHZ190" s="72"/>
      <c r="PIA190" s="72"/>
      <c r="PIB190" s="72"/>
      <c r="PIC190" s="72"/>
      <c r="PID190" s="72"/>
      <c r="PIE190" s="72"/>
      <c r="PIF190" s="72"/>
      <c r="PIG190" s="71"/>
      <c r="PIH190" s="71"/>
      <c r="PII190" s="71"/>
      <c r="PIJ190" s="71"/>
      <c r="PIK190" s="71"/>
      <c r="PIL190" s="71"/>
      <c r="PIM190" s="71"/>
      <c r="PIN190" s="72"/>
      <c r="PIO190" s="72"/>
      <c r="PIP190" s="72"/>
      <c r="PIQ190" s="72"/>
      <c r="PIR190" s="72"/>
      <c r="PIS190" s="72"/>
      <c r="PIT190" s="72"/>
      <c r="PIU190" s="72"/>
      <c r="PIV190" s="72"/>
      <c r="PIW190" s="71"/>
      <c r="PIX190" s="71"/>
      <c r="PIY190" s="71"/>
      <c r="PIZ190" s="71"/>
      <c r="PJA190" s="71"/>
      <c r="PJB190" s="71"/>
      <c r="PJC190" s="71"/>
      <c r="PJD190" s="72"/>
      <c r="PJE190" s="72"/>
      <c r="PJF190" s="72"/>
      <c r="PJG190" s="72"/>
      <c r="PJH190" s="72"/>
      <c r="PJI190" s="72"/>
      <c r="PJJ190" s="72"/>
      <c r="PJK190" s="72"/>
      <c r="PJL190" s="72"/>
      <c r="PJM190" s="71"/>
      <c r="PJN190" s="71"/>
      <c r="PJO190" s="71"/>
      <c r="PJP190" s="71"/>
      <c r="PJQ190" s="71"/>
      <c r="PJR190" s="71"/>
      <c r="PJS190" s="71"/>
      <c r="PJT190" s="72"/>
      <c r="PJU190" s="72"/>
      <c r="PJV190" s="72"/>
      <c r="PJW190" s="72"/>
      <c r="PJX190" s="72"/>
      <c r="PJY190" s="72"/>
      <c r="PJZ190" s="72"/>
      <c r="PKA190" s="72"/>
      <c r="PKB190" s="72"/>
      <c r="PKC190" s="71"/>
      <c r="PKD190" s="71"/>
      <c r="PKE190" s="71"/>
      <c r="PKF190" s="71"/>
      <c r="PKG190" s="71"/>
      <c r="PKH190" s="71"/>
      <c r="PKI190" s="71"/>
      <c r="PKJ190" s="72"/>
      <c r="PKK190" s="72"/>
      <c r="PKL190" s="72"/>
      <c r="PKM190" s="72"/>
      <c r="PKN190" s="72"/>
      <c r="PKO190" s="72"/>
      <c r="PKP190" s="72"/>
      <c r="PKQ190" s="72"/>
      <c r="PKR190" s="72"/>
      <c r="PKS190" s="71"/>
      <c r="PKT190" s="71"/>
      <c r="PKU190" s="71"/>
      <c r="PKV190" s="71"/>
      <c r="PKW190" s="71"/>
      <c r="PKX190" s="71"/>
      <c r="PKY190" s="71"/>
      <c r="PKZ190" s="72"/>
      <c r="PLA190" s="72"/>
      <c r="PLB190" s="72"/>
      <c r="PLC190" s="72"/>
      <c r="PLD190" s="72"/>
      <c r="PLE190" s="72"/>
      <c r="PLF190" s="72"/>
      <c r="PLG190" s="72"/>
      <c r="PLH190" s="72"/>
      <c r="PLI190" s="71"/>
      <c r="PLJ190" s="71"/>
      <c r="PLK190" s="71"/>
      <c r="PLL190" s="71"/>
      <c r="PLM190" s="71"/>
      <c r="PLN190" s="71"/>
      <c r="PLO190" s="71"/>
      <c r="PLP190" s="72"/>
      <c r="PLQ190" s="72"/>
      <c r="PLR190" s="72"/>
      <c r="PLS190" s="72"/>
      <c r="PLT190" s="72"/>
      <c r="PLU190" s="72"/>
      <c r="PLV190" s="72"/>
      <c r="PLW190" s="72"/>
      <c r="PLX190" s="72"/>
      <c r="PLY190" s="71"/>
      <c r="PLZ190" s="71"/>
      <c r="PMA190" s="71"/>
      <c r="PMB190" s="71"/>
      <c r="PMC190" s="71"/>
      <c r="PMD190" s="71"/>
      <c r="PME190" s="71"/>
      <c r="PMF190" s="72"/>
      <c r="PMG190" s="72"/>
      <c r="PMH190" s="72"/>
      <c r="PMI190" s="72"/>
      <c r="PMJ190" s="72"/>
      <c r="PMK190" s="72"/>
      <c r="PML190" s="72"/>
      <c r="PMM190" s="72"/>
      <c r="PMN190" s="72"/>
      <c r="PMO190" s="71"/>
      <c r="PMP190" s="71"/>
      <c r="PMQ190" s="71"/>
      <c r="PMR190" s="71"/>
      <c r="PMS190" s="71"/>
      <c r="PMT190" s="71"/>
      <c r="PMU190" s="71"/>
      <c r="PMV190" s="72"/>
      <c r="PMW190" s="72"/>
      <c r="PMX190" s="72"/>
      <c r="PMY190" s="72"/>
      <c r="PMZ190" s="72"/>
      <c r="PNA190" s="72"/>
      <c r="PNB190" s="72"/>
      <c r="PNC190" s="72"/>
      <c r="PND190" s="72"/>
      <c r="PNE190" s="71"/>
      <c r="PNF190" s="71"/>
      <c r="PNG190" s="71"/>
      <c r="PNH190" s="71"/>
      <c r="PNI190" s="71"/>
      <c r="PNJ190" s="71"/>
      <c r="PNK190" s="71"/>
      <c r="PNL190" s="72"/>
      <c r="PNM190" s="72"/>
      <c r="PNN190" s="72"/>
      <c r="PNO190" s="72"/>
      <c r="PNP190" s="72"/>
      <c r="PNQ190" s="72"/>
      <c r="PNR190" s="72"/>
      <c r="PNS190" s="72"/>
      <c r="PNT190" s="72"/>
      <c r="PNU190" s="71"/>
      <c r="PNV190" s="71"/>
      <c r="PNW190" s="71"/>
      <c r="PNX190" s="71"/>
      <c r="PNY190" s="71"/>
      <c r="PNZ190" s="71"/>
      <c r="POA190" s="71"/>
      <c r="POB190" s="72"/>
      <c r="POC190" s="72"/>
      <c r="POD190" s="72"/>
      <c r="POE190" s="72"/>
      <c r="POF190" s="72"/>
      <c r="POG190" s="72"/>
      <c r="POH190" s="72"/>
      <c r="POI190" s="72"/>
      <c r="POJ190" s="72"/>
      <c r="POK190" s="71"/>
      <c r="POL190" s="71"/>
      <c r="POM190" s="71"/>
      <c r="PON190" s="71"/>
      <c r="POO190" s="71"/>
      <c r="POP190" s="71"/>
      <c r="POQ190" s="71"/>
      <c r="POR190" s="72"/>
      <c r="POS190" s="72"/>
      <c r="POT190" s="72"/>
      <c r="POU190" s="72"/>
      <c r="POV190" s="72"/>
      <c r="POW190" s="72"/>
      <c r="POX190" s="72"/>
      <c r="POY190" s="72"/>
      <c r="POZ190" s="72"/>
      <c r="PPA190" s="71"/>
      <c r="PPB190" s="71"/>
      <c r="PPC190" s="71"/>
      <c r="PPD190" s="71"/>
      <c r="PPE190" s="71"/>
      <c r="PPF190" s="71"/>
      <c r="PPG190" s="71"/>
      <c r="PPH190" s="72"/>
      <c r="PPI190" s="72"/>
      <c r="PPJ190" s="72"/>
      <c r="PPK190" s="72"/>
      <c r="PPL190" s="72"/>
      <c r="PPM190" s="72"/>
      <c r="PPN190" s="72"/>
      <c r="PPO190" s="72"/>
      <c r="PPP190" s="72"/>
      <c r="PPQ190" s="71"/>
      <c r="PPR190" s="71"/>
      <c r="PPS190" s="71"/>
      <c r="PPT190" s="71"/>
      <c r="PPU190" s="71"/>
      <c r="PPV190" s="71"/>
      <c r="PPW190" s="71"/>
      <c r="PPX190" s="72"/>
      <c r="PPY190" s="72"/>
      <c r="PPZ190" s="72"/>
      <c r="PQA190" s="72"/>
      <c r="PQB190" s="72"/>
      <c r="PQC190" s="72"/>
      <c r="PQD190" s="72"/>
      <c r="PQE190" s="72"/>
      <c r="PQF190" s="72"/>
      <c r="PQG190" s="71"/>
      <c r="PQH190" s="71"/>
      <c r="PQI190" s="71"/>
      <c r="PQJ190" s="71"/>
      <c r="PQK190" s="71"/>
      <c r="PQL190" s="71"/>
      <c r="PQM190" s="71"/>
      <c r="PQN190" s="72"/>
      <c r="PQO190" s="72"/>
      <c r="PQP190" s="72"/>
      <c r="PQQ190" s="72"/>
      <c r="PQR190" s="72"/>
      <c r="PQS190" s="72"/>
      <c r="PQT190" s="72"/>
      <c r="PQU190" s="72"/>
      <c r="PQV190" s="72"/>
      <c r="PQW190" s="71"/>
      <c r="PQX190" s="71"/>
      <c r="PQY190" s="71"/>
      <c r="PQZ190" s="71"/>
      <c r="PRA190" s="71"/>
      <c r="PRB190" s="71"/>
      <c r="PRC190" s="71"/>
      <c r="PRD190" s="72"/>
      <c r="PRE190" s="72"/>
      <c r="PRF190" s="72"/>
      <c r="PRG190" s="72"/>
      <c r="PRH190" s="72"/>
      <c r="PRI190" s="72"/>
      <c r="PRJ190" s="72"/>
      <c r="PRK190" s="72"/>
      <c r="PRL190" s="72"/>
      <c r="PRM190" s="71"/>
      <c r="PRN190" s="71"/>
      <c r="PRO190" s="71"/>
      <c r="PRP190" s="71"/>
      <c r="PRQ190" s="71"/>
      <c r="PRR190" s="71"/>
      <c r="PRS190" s="71"/>
      <c r="PRT190" s="72"/>
      <c r="PRU190" s="72"/>
      <c r="PRV190" s="72"/>
      <c r="PRW190" s="72"/>
      <c r="PRX190" s="72"/>
      <c r="PRY190" s="72"/>
      <c r="PRZ190" s="72"/>
      <c r="PSA190" s="72"/>
      <c r="PSB190" s="72"/>
      <c r="PSC190" s="71"/>
      <c r="PSD190" s="71"/>
      <c r="PSE190" s="71"/>
      <c r="PSF190" s="71"/>
      <c r="PSG190" s="71"/>
      <c r="PSH190" s="71"/>
      <c r="PSI190" s="71"/>
      <c r="PSJ190" s="72"/>
      <c r="PSK190" s="72"/>
      <c r="PSL190" s="72"/>
      <c r="PSM190" s="72"/>
      <c r="PSN190" s="72"/>
      <c r="PSO190" s="72"/>
      <c r="PSP190" s="72"/>
      <c r="PSQ190" s="72"/>
      <c r="PSR190" s="72"/>
      <c r="PSS190" s="71"/>
      <c r="PST190" s="71"/>
      <c r="PSU190" s="71"/>
      <c r="PSV190" s="71"/>
      <c r="PSW190" s="71"/>
      <c r="PSX190" s="71"/>
      <c r="PSY190" s="71"/>
      <c r="PSZ190" s="72"/>
      <c r="PTA190" s="72"/>
      <c r="PTB190" s="72"/>
      <c r="PTC190" s="72"/>
      <c r="PTD190" s="72"/>
      <c r="PTE190" s="72"/>
      <c r="PTF190" s="72"/>
      <c r="PTG190" s="72"/>
      <c r="PTH190" s="72"/>
      <c r="PTI190" s="71"/>
      <c r="PTJ190" s="71"/>
      <c r="PTK190" s="71"/>
      <c r="PTL190" s="71"/>
      <c r="PTM190" s="71"/>
      <c r="PTN190" s="71"/>
      <c r="PTO190" s="71"/>
      <c r="PTP190" s="72"/>
      <c r="PTQ190" s="72"/>
      <c r="PTR190" s="72"/>
      <c r="PTS190" s="72"/>
      <c r="PTT190" s="72"/>
      <c r="PTU190" s="72"/>
      <c r="PTV190" s="72"/>
      <c r="PTW190" s="72"/>
      <c r="PTX190" s="72"/>
      <c r="PTY190" s="71"/>
      <c r="PTZ190" s="71"/>
      <c r="PUA190" s="71"/>
      <c r="PUB190" s="71"/>
      <c r="PUC190" s="71"/>
      <c r="PUD190" s="71"/>
      <c r="PUE190" s="71"/>
      <c r="PUF190" s="72"/>
      <c r="PUG190" s="72"/>
      <c r="PUH190" s="72"/>
      <c r="PUI190" s="72"/>
      <c r="PUJ190" s="72"/>
      <c r="PUK190" s="72"/>
      <c r="PUL190" s="72"/>
      <c r="PUM190" s="72"/>
      <c r="PUN190" s="72"/>
      <c r="PUO190" s="71"/>
      <c r="PUP190" s="71"/>
      <c r="PUQ190" s="71"/>
      <c r="PUR190" s="71"/>
      <c r="PUS190" s="71"/>
      <c r="PUT190" s="71"/>
      <c r="PUU190" s="71"/>
      <c r="PUV190" s="72"/>
      <c r="PUW190" s="72"/>
      <c r="PUX190" s="72"/>
      <c r="PUY190" s="72"/>
      <c r="PUZ190" s="72"/>
      <c r="PVA190" s="72"/>
      <c r="PVB190" s="72"/>
      <c r="PVC190" s="72"/>
      <c r="PVD190" s="72"/>
      <c r="PVE190" s="71"/>
      <c r="PVF190" s="71"/>
      <c r="PVG190" s="71"/>
      <c r="PVH190" s="71"/>
      <c r="PVI190" s="71"/>
      <c r="PVJ190" s="71"/>
      <c r="PVK190" s="71"/>
      <c r="PVL190" s="72"/>
      <c r="PVM190" s="72"/>
      <c r="PVN190" s="72"/>
      <c r="PVO190" s="72"/>
      <c r="PVP190" s="72"/>
      <c r="PVQ190" s="72"/>
      <c r="PVR190" s="72"/>
      <c r="PVS190" s="72"/>
      <c r="PVT190" s="72"/>
      <c r="PVU190" s="71"/>
      <c r="PVV190" s="71"/>
      <c r="PVW190" s="71"/>
      <c r="PVX190" s="71"/>
      <c r="PVY190" s="71"/>
      <c r="PVZ190" s="71"/>
      <c r="PWA190" s="71"/>
      <c r="PWB190" s="72"/>
      <c r="PWC190" s="72"/>
      <c r="PWD190" s="72"/>
      <c r="PWE190" s="72"/>
      <c r="PWF190" s="72"/>
      <c r="PWG190" s="72"/>
      <c r="PWH190" s="72"/>
      <c r="PWI190" s="72"/>
      <c r="PWJ190" s="72"/>
      <c r="PWK190" s="71"/>
      <c r="PWL190" s="71"/>
      <c r="PWM190" s="71"/>
      <c r="PWN190" s="71"/>
      <c r="PWO190" s="71"/>
      <c r="PWP190" s="71"/>
      <c r="PWQ190" s="71"/>
      <c r="PWR190" s="72"/>
      <c r="PWS190" s="72"/>
      <c r="PWT190" s="72"/>
      <c r="PWU190" s="72"/>
      <c r="PWV190" s="72"/>
      <c r="PWW190" s="72"/>
      <c r="PWX190" s="72"/>
      <c r="PWY190" s="72"/>
      <c r="PWZ190" s="72"/>
      <c r="PXA190" s="71"/>
      <c r="PXB190" s="71"/>
      <c r="PXC190" s="71"/>
      <c r="PXD190" s="71"/>
      <c r="PXE190" s="71"/>
      <c r="PXF190" s="71"/>
      <c r="PXG190" s="71"/>
      <c r="PXH190" s="72"/>
      <c r="PXI190" s="72"/>
      <c r="PXJ190" s="72"/>
      <c r="PXK190" s="72"/>
      <c r="PXL190" s="72"/>
      <c r="PXM190" s="72"/>
      <c r="PXN190" s="72"/>
      <c r="PXO190" s="72"/>
      <c r="PXP190" s="72"/>
      <c r="PXQ190" s="71"/>
      <c r="PXR190" s="71"/>
      <c r="PXS190" s="71"/>
      <c r="PXT190" s="71"/>
      <c r="PXU190" s="71"/>
      <c r="PXV190" s="71"/>
      <c r="PXW190" s="71"/>
      <c r="PXX190" s="72"/>
      <c r="PXY190" s="72"/>
      <c r="PXZ190" s="72"/>
      <c r="PYA190" s="72"/>
      <c r="PYB190" s="72"/>
      <c r="PYC190" s="72"/>
      <c r="PYD190" s="72"/>
      <c r="PYE190" s="72"/>
      <c r="PYF190" s="72"/>
      <c r="PYG190" s="71"/>
      <c r="PYH190" s="71"/>
      <c r="PYI190" s="71"/>
      <c r="PYJ190" s="71"/>
      <c r="PYK190" s="71"/>
      <c r="PYL190" s="71"/>
      <c r="PYM190" s="71"/>
      <c r="PYN190" s="72"/>
      <c r="PYO190" s="72"/>
      <c r="PYP190" s="72"/>
      <c r="PYQ190" s="72"/>
      <c r="PYR190" s="72"/>
      <c r="PYS190" s="72"/>
      <c r="PYT190" s="72"/>
      <c r="PYU190" s="72"/>
      <c r="PYV190" s="72"/>
      <c r="PYW190" s="71"/>
      <c r="PYX190" s="71"/>
      <c r="PYY190" s="71"/>
      <c r="PYZ190" s="71"/>
      <c r="PZA190" s="71"/>
      <c r="PZB190" s="71"/>
      <c r="PZC190" s="71"/>
      <c r="PZD190" s="72"/>
      <c r="PZE190" s="72"/>
      <c r="PZF190" s="72"/>
      <c r="PZG190" s="72"/>
      <c r="PZH190" s="72"/>
      <c r="PZI190" s="72"/>
      <c r="PZJ190" s="72"/>
      <c r="PZK190" s="72"/>
      <c r="PZL190" s="72"/>
      <c r="PZM190" s="71"/>
      <c r="PZN190" s="71"/>
      <c r="PZO190" s="71"/>
      <c r="PZP190" s="71"/>
      <c r="PZQ190" s="71"/>
      <c r="PZR190" s="71"/>
      <c r="PZS190" s="71"/>
      <c r="PZT190" s="72"/>
      <c r="PZU190" s="72"/>
      <c r="PZV190" s="72"/>
      <c r="PZW190" s="72"/>
      <c r="PZX190" s="72"/>
      <c r="PZY190" s="72"/>
      <c r="PZZ190" s="72"/>
      <c r="QAA190" s="72"/>
      <c r="QAB190" s="72"/>
      <c r="QAC190" s="71"/>
      <c r="QAD190" s="71"/>
      <c r="QAE190" s="71"/>
      <c r="QAF190" s="71"/>
      <c r="QAG190" s="71"/>
      <c r="QAH190" s="71"/>
      <c r="QAI190" s="71"/>
      <c r="QAJ190" s="72"/>
      <c r="QAK190" s="72"/>
      <c r="QAL190" s="72"/>
      <c r="QAM190" s="72"/>
      <c r="QAN190" s="72"/>
      <c r="QAO190" s="72"/>
      <c r="QAP190" s="72"/>
      <c r="QAQ190" s="72"/>
      <c r="QAR190" s="72"/>
      <c r="QAS190" s="71"/>
      <c r="QAT190" s="71"/>
      <c r="QAU190" s="71"/>
      <c r="QAV190" s="71"/>
      <c r="QAW190" s="71"/>
      <c r="QAX190" s="71"/>
      <c r="QAY190" s="71"/>
      <c r="QAZ190" s="72"/>
      <c r="QBA190" s="72"/>
      <c r="QBB190" s="72"/>
      <c r="QBC190" s="72"/>
      <c r="QBD190" s="72"/>
      <c r="QBE190" s="72"/>
      <c r="QBF190" s="72"/>
      <c r="QBG190" s="72"/>
      <c r="QBH190" s="72"/>
      <c r="QBI190" s="71"/>
      <c r="QBJ190" s="71"/>
      <c r="QBK190" s="71"/>
      <c r="QBL190" s="71"/>
      <c r="QBM190" s="71"/>
      <c r="QBN190" s="71"/>
      <c r="QBO190" s="71"/>
      <c r="QBP190" s="72"/>
      <c r="QBQ190" s="72"/>
      <c r="QBR190" s="72"/>
      <c r="QBS190" s="72"/>
      <c r="QBT190" s="72"/>
      <c r="QBU190" s="72"/>
      <c r="QBV190" s="72"/>
      <c r="QBW190" s="72"/>
      <c r="QBX190" s="72"/>
      <c r="QBY190" s="71"/>
      <c r="QBZ190" s="71"/>
      <c r="QCA190" s="71"/>
      <c r="QCB190" s="71"/>
      <c r="QCC190" s="71"/>
      <c r="QCD190" s="71"/>
      <c r="QCE190" s="71"/>
      <c r="QCF190" s="72"/>
      <c r="QCG190" s="72"/>
      <c r="QCH190" s="72"/>
      <c r="QCI190" s="72"/>
      <c r="QCJ190" s="72"/>
      <c r="QCK190" s="72"/>
      <c r="QCL190" s="72"/>
      <c r="QCM190" s="72"/>
      <c r="QCN190" s="72"/>
      <c r="QCO190" s="71"/>
      <c r="QCP190" s="71"/>
      <c r="QCQ190" s="71"/>
      <c r="QCR190" s="71"/>
      <c r="QCS190" s="71"/>
      <c r="QCT190" s="71"/>
      <c r="QCU190" s="71"/>
      <c r="QCV190" s="72"/>
      <c r="QCW190" s="72"/>
      <c r="QCX190" s="72"/>
      <c r="QCY190" s="72"/>
      <c r="QCZ190" s="72"/>
      <c r="QDA190" s="72"/>
      <c r="QDB190" s="72"/>
      <c r="QDC190" s="72"/>
      <c r="QDD190" s="72"/>
      <c r="QDE190" s="71"/>
      <c r="QDF190" s="71"/>
      <c r="QDG190" s="71"/>
      <c r="QDH190" s="71"/>
      <c r="QDI190" s="71"/>
      <c r="QDJ190" s="71"/>
      <c r="QDK190" s="71"/>
      <c r="QDL190" s="72"/>
      <c r="QDM190" s="72"/>
      <c r="QDN190" s="72"/>
      <c r="QDO190" s="72"/>
      <c r="QDP190" s="72"/>
      <c r="QDQ190" s="72"/>
      <c r="QDR190" s="72"/>
      <c r="QDS190" s="72"/>
      <c r="QDT190" s="72"/>
      <c r="QDU190" s="71"/>
      <c r="QDV190" s="71"/>
      <c r="QDW190" s="71"/>
      <c r="QDX190" s="71"/>
      <c r="QDY190" s="71"/>
      <c r="QDZ190" s="71"/>
      <c r="QEA190" s="71"/>
      <c r="QEB190" s="72"/>
      <c r="QEC190" s="72"/>
      <c r="QED190" s="72"/>
      <c r="QEE190" s="72"/>
      <c r="QEF190" s="72"/>
      <c r="QEG190" s="72"/>
      <c r="QEH190" s="72"/>
      <c r="QEI190" s="72"/>
      <c r="QEJ190" s="72"/>
      <c r="QEK190" s="71"/>
      <c r="QEL190" s="71"/>
      <c r="QEM190" s="71"/>
      <c r="QEN190" s="71"/>
      <c r="QEO190" s="71"/>
      <c r="QEP190" s="71"/>
      <c r="QEQ190" s="71"/>
      <c r="QER190" s="72"/>
      <c r="QES190" s="72"/>
      <c r="QET190" s="72"/>
      <c r="QEU190" s="72"/>
      <c r="QEV190" s="72"/>
      <c r="QEW190" s="72"/>
      <c r="QEX190" s="72"/>
      <c r="QEY190" s="72"/>
      <c r="QEZ190" s="72"/>
      <c r="QFA190" s="71"/>
      <c r="QFB190" s="71"/>
      <c r="QFC190" s="71"/>
      <c r="QFD190" s="71"/>
      <c r="QFE190" s="71"/>
      <c r="QFF190" s="71"/>
      <c r="QFG190" s="71"/>
      <c r="QFH190" s="72"/>
      <c r="QFI190" s="72"/>
      <c r="QFJ190" s="72"/>
      <c r="QFK190" s="72"/>
      <c r="QFL190" s="72"/>
      <c r="QFM190" s="72"/>
      <c r="QFN190" s="72"/>
      <c r="QFO190" s="72"/>
      <c r="QFP190" s="72"/>
      <c r="QFQ190" s="71"/>
      <c r="QFR190" s="71"/>
      <c r="QFS190" s="71"/>
      <c r="QFT190" s="71"/>
      <c r="QFU190" s="71"/>
      <c r="QFV190" s="71"/>
      <c r="QFW190" s="71"/>
      <c r="QFX190" s="72"/>
      <c r="QFY190" s="72"/>
      <c r="QFZ190" s="72"/>
      <c r="QGA190" s="72"/>
      <c r="QGB190" s="72"/>
      <c r="QGC190" s="72"/>
      <c r="QGD190" s="72"/>
      <c r="QGE190" s="72"/>
      <c r="QGF190" s="72"/>
      <c r="QGG190" s="71"/>
      <c r="QGH190" s="71"/>
      <c r="QGI190" s="71"/>
      <c r="QGJ190" s="71"/>
      <c r="QGK190" s="71"/>
      <c r="QGL190" s="71"/>
      <c r="QGM190" s="71"/>
      <c r="QGN190" s="72"/>
      <c r="QGO190" s="72"/>
      <c r="QGP190" s="72"/>
      <c r="QGQ190" s="72"/>
      <c r="QGR190" s="72"/>
      <c r="QGS190" s="72"/>
      <c r="QGT190" s="72"/>
      <c r="QGU190" s="72"/>
      <c r="QGV190" s="72"/>
      <c r="QGW190" s="71"/>
      <c r="QGX190" s="71"/>
      <c r="QGY190" s="71"/>
      <c r="QGZ190" s="71"/>
      <c r="QHA190" s="71"/>
      <c r="QHB190" s="71"/>
      <c r="QHC190" s="71"/>
      <c r="QHD190" s="72"/>
      <c r="QHE190" s="72"/>
      <c r="QHF190" s="72"/>
      <c r="QHG190" s="72"/>
      <c r="QHH190" s="72"/>
      <c r="QHI190" s="72"/>
      <c r="QHJ190" s="72"/>
      <c r="QHK190" s="72"/>
      <c r="QHL190" s="72"/>
      <c r="QHM190" s="71"/>
      <c r="QHN190" s="71"/>
      <c r="QHO190" s="71"/>
      <c r="QHP190" s="71"/>
      <c r="QHQ190" s="71"/>
      <c r="QHR190" s="71"/>
      <c r="QHS190" s="71"/>
      <c r="QHT190" s="72"/>
      <c r="QHU190" s="72"/>
      <c r="QHV190" s="72"/>
      <c r="QHW190" s="72"/>
      <c r="QHX190" s="72"/>
      <c r="QHY190" s="72"/>
      <c r="QHZ190" s="72"/>
      <c r="QIA190" s="72"/>
      <c r="QIB190" s="72"/>
      <c r="QIC190" s="71"/>
      <c r="QID190" s="71"/>
      <c r="QIE190" s="71"/>
      <c r="QIF190" s="71"/>
      <c r="QIG190" s="71"/>
      <c r="QIH190" s="71"/>
      <c r="QII190" s="71"/>
      <c r="QIJ190" s="72"/>
      <c r="QIK190" s="72"/>
      <c r="QIL190" s="72"/>
      <c r="QIM190" s="72"/>
      <c r="QIN190" s="72"/>
      <c r="QIO190" s="72"/>
      <c r="QIP190" s="72"/>
      <c r="QIQ190" s="72"/>
      <c r="QIR190" s="72"/>
      <c r="QIS190" s="71"/>
      <c r="QIT190" s="71"/>
      <c r="QIU190" s="71"/>
      <c r="QIV190" s="71"/>
      <c r="QIW190" s="71"/>
      <c r="QIX190" s="71"/>
      <c r="QIY190" s="71"/>
      <c r="QIZ190" s="72"/>
      <c r="QJA190" s="72"/>
      <c r="QJB190" s="72"/>
      <c r="QJC190" s="72"/>
      <c r="QJD190" s="72"/>
      <c r="QJE190" s="72"/>
      <c r="QJF190" s="72"/>
      <c r="QJG190" s="72"/>
      <c r="QJH190" s="72"/>
      <c r="QJI190" s="71"/>
      <c r="QJJ190" s="71"/>
      <c r="QJK190" s="71"/>
      <c r="QJL190" s="71"/>
      <c r="QJM190" s="71"/>
      <c r="QJN190" s="71"/>
      <c r="QJO190" s="71"/>
      <c r="QJP190" s="72"/>
      <c r="QJQ190" s="72"/>
      <c r="QJR190" s="72"/>
      <c r="QJS190" s="72"/>
      <c r="QJT190" s="72"/>
      <c r="QJU190" s="72"/>
      <c r="QJV190" s="72"/>
      <c r="QJW190" s="72"/>
      <c r="QJX190" s="72"/>
      <c r="QJY190" s="71"/>
      <c r="QJZ190" s="71"/>
      <c r="QKA190" s="71"/>
      <c r="QKB190" s="71"/>
      <c r="QKC190" s="71"/>
      <c r="QKD190" s="71"/>
      <c r="QKE190" s="71"/>
      <c r="QKF190" s="72"/>
      <c r="QKG190" s="72"/>
      <c r="QKH190" s="72"/>
      <c r="QKI190" s="72"/>
      <c r="QKJ190" s="72"/>
      <c r="QKK190" s="72"/>
      <c r="QKL190" s="72"/>
      <c r="QKM190" s="72"/>
      <c r="QKN190" s="72"/>
      <c r="QKO190" s="71"/>
      <c r="QKP190" s="71"/>
      <c r="QKQ190" s="71"/>
      <c r="QKR190" s="71"/>
      <c r="QKS190" s="71"/>
      <c r="QKT190" s="71"/>
      <c r="QKU190" s="71"/>
      <c r="QKV190" s="72"/>
      <c r="QKW190" s="72"/>
      <c r="QKX190" s="72"/>
      <c r="QKY190" s="72"/>
      <c r="QKZ190" s="72"/>
      <c r="QLA190" s="72"/>
      <c r="QLB190" s="72"/>
      <c r="QLC190" s="72"/>
      <c r="QLD190" s="72"/>
      <c r="QLE190" s="71"/>
      <c r="QLF190" s="71"/>
      <c r="QLG190" s="71"/>
      <c r="QLH190" s="71"/>
      <c r="QLI190" s="71"/>
      <c r="QLJ190" s="71"/>
      <c r="QLK190" s="71"/>
      <c r="QLL190" s="72"/>
      <c r="QLM190" s="72"/>
      <c r="QLN190" s="72"/>
      <c r="QLO190" s="72"/>
      <c r="QLP190" s="72"/>
      <c r="QLQ190" s="72"/>
      <c r="QLR190" s="72"/>
      <c r="QLS190" s="72"/>
      <c r="QLT190" s="72"/>
      <c r="QLU190" s="71"/>
      <c r="QLV190" s="71"/>
      <c r="QLW190" s="71"/>
      <c r="QLX190" s="71"/>
      <c r="QLY190" s="71"/>
      <c r="QLZ190" s="71"/>
      <c r="QMA190" s="71"/>
      <c r="QMB190" s="72"/>
      <c r="QMC190" s="72"/>
      <c r="QMD190" s="72"/>
      <c r="QME190" s="72"/>
      <c r="QMF190" s="72"/>
      <c r="QMG190" s="72"/>
      <c r="QMH190" s="72"/>
      <c r="QMI190" s="72"/>
      <c r="QMJ190" s="72"/>
      <c r="QMK190" s="71"/>
      <c r="QML190" s="71"/>
      <c r="QMM190" s="71"/>
      <c r="QMN190" s="71"/>
      <c r="QMO190" s="71"/>
      <c r="QMP190" s="71"/>
      <c r="QMQ190" s="71"/>
      <c r="QMR190" s="72"/>
      <c r="QMS190" s="72"/>
      <c r="QMT190" s="72"/>
      <c r="QMU190" s="72"/>
      <c r="QMV190" s="72"/>
      <c r="QMW190" s="72"/>
      <c r="QMX190" s="72"/>
      <c r="QMY190" s="72"/>
      <c r="QMZ190" s="72"/>
      <c r="QNA190" s="71"/>
      <c r="QNB190" s="71"/>
      <c r="QNC190" s="71"/>
      <c r="QND190" s="71"/>
      <c r="QNE190" s="71"/>
      <c r="QNF190" s="71"/>
      <c r="QNG190" s="71"/>
      <c r="QNH190" s="72"/>
      <c r="QNI190" s="72"/>
      <c r="QNJ190" s="72"/>
      <c r="QNK190" s="72"/>
      <c r="QNL190" s="72"/>
      <c r="QNM190" s="72"/>
      <c r="QNN190" s="72"/>
      <c r="QNO190" s="72"/>
      <c r="QNP190" s="72"/>
      <c r="QNQ190" s="71"/>
      <c r="QNR190" s="71"/>
      <c r="QNS190" s="71"/>
      <c r="QNT190" s="71"/>
      <c r="QNU190" s="71"/>
      <c r="QNV190" s="71"/>
      <c r="QNW190" s="71"/>
      <c r="QNX190" s="72"/>
      <c r="QNY190" s="72"/>
      <c r="QNZ190" s="72"/>
      <c r="QOA190" s="72"/>
      <c r="QOB190" s="72"/>
      <c r="QOC190" s="72"/>
      <c r="QOD190" s="72"/>
      <c r="QOE190" s="72"/>
      <c r="QOF190" s="72"/>
      <c r="QOG190" s="71"/>
      <c r="QOH190" s="71"/>
      <c r="QOI190" s="71"/>
      <c r="QOJ190" s="71"/>
      <c r="QOK190" s="71"/>
      <c r="QOL190" s="71"/>
      <c r="QOM190" s="71"/>
      <c r="QON190" s="72"/>
      <c r="QOO190" s="72"/>
      <c r="QOP190" s="72"/>
      <c r="QOQ190" s="72"/>
      <c r="QOR190" s="72"/>
      <c r="QOS190" s="72"/>
      <c r="QOT190" s="72"/>
      <c r="QOU190" s="72"/>
      <c r="QOV190" s="72"/>
      <c r="QOW190" s="71"/>
      <c r="QOX190" s="71"/>
      <c r="QOY190" s="71"/>
      <c r="QOZ190" s="71"/>
      <c r="QPA190" s="71"/>
      <c r="QPB190" s="71"/>
      <c r="QPC190" s="71"/>
      <c r="QPD190" s="72"/>
      <c r="QPE190" s="72"/>
      <c r="QPF190" s="72"/>
      <c r="QPG190" s="72"/>
      <c r="QPH190" s="72"/>
      <c r="QPI190" s="72"/>
      <c r="QPJ190" s="72"/>
      <c r="QPK190" s="72"/>
      <c r="QPL190" s="72"/>
      <c r="QPM190" s="71"/>
      <c r="QPN190" s="71"/>
      <c r="QPO190" s="71"/>
      <c r="QPP190" s="71"/>
      <c r="QPQ190" s="71"/>
      <c r="QPR190" s="71"/>
      <c r="QPS190" s="71"/>
      <c r="QPT190" s="72"/>
      <c r="QPU190" s="72"/>
      <c r="QPV190" s="72"/>
      <c r="QPW190" s="72"/>
      <c r="QPX190" s="72"/>
      <c r="QPY190" s="72"/>
      <c r="QPZ190" s="72"/>
      <c r="QQA190" s="72"/>
      <c r="QQB190" s="72"/>
      <c r="QQC190" s="71"/>
      <c r="QQD190" s="71"/>
      <c r="QQE190" s="71"/>
      <c r="QQF190" s="71"/>
      <c r="QQG190" s="71"/>
      <c r="QQH190" s="71"/>
      <c r="QQI190" s="71"/>
      <c r="QQJ190" s="72"/>
      <c r="QQK190" s="72"/>
      <c r="QQL190" s="72"/>
      <c r="QQM190" s="72"/>
      <c r="QQN190" s="72"/>
      <c r="QQO190" s="72"/>
      <c r="QQP190" s="72"/>
      <c r="QQQ190" s="72"/>
      <c r="QQR190" s="72"/>
      <c r="QQS190" s="71"/>
      <c r="QQT190" s="71"/>
      <c r="QQU190" s="71"/>
      <c r="QQV190" s="71"/>
      <c r="QQW190" s="71"/>
      <c r="QQX190" s="71"/>
      <c r="QQY190" s="71"/>
      <c r="QQZ190" s="72"/>
      <c r="QRA190" s="72"/>
      <c r="QRB190" s="72"/>
      <c r="QRC190" s="72"/>
      <c r="QRD190" s="72"/>
      <c r="QRE190" s="72"/>
      <c r="QRF190" s="72"/>
      <c r="QRG190" s="72"/>
      <c r="QRH190" s="72"/>
      <c r="QRI190" s="71"/>
      <c r="QRJ190" s="71"/>
      <c r="QRK190" s="71"/>
      <c r="QRL190" s="71"/>
      <c r="QRM190" s="71"/>
      <c r="QRN190" s="71"/>
      <c r="QRO190" s="71"/>
      <c r="QRP190" s="72"/>
      <c r="QRQ190" s="72"/>
      <c r="QRR190" s="72"/>
      <c r="QRS190" s="72"/>
      <c r="QRT190" s="72"/>
      <c r="QRU190" s="72"/>
      <c r="QRV190" s="72"/>
      <c r="QRW190" s="72"/>
      <c r="QRX190" s="72"/>
      <c r="QRY190" s="71"/>
      <c r="QRZ190" s="71"/>
      <c r="QSA190" s="71"/>
      <c r="QSB190" s="71"/>
      <c r="QSC190" s="71"/>
      <c r="QSD190" s="71"/>
      <c r="QSE190" s="71"/>
      <c r="QSF190" s="72"/>
      <c r="QSG190" s="72"/>
      <c r="QSH190" s="72"/>
      <c r="QSI190" s="72"/>
      <c r="QSJ190" s="72"/>
      <c r="QSK190" s="72"/>
      <c r="QSL190" s="72"/>
      <c r="QSM190" s="72"/>
      <c r="QSN190" s="72"/>
      <c r="QSO190" s="71"/>
      <c r="QSP190" s="71"/>
      <c r="QSQ190" s="71"/>
      <c r="QSR190" s="71"/>
      <c r="QSS190" s="71"/>
      <c r="QST190" s="71"/>
      <c r="QSU190" s="71"/>
      <c r="QSV190" s="72"/>
      <c r="QSW190" s="72"/>
      <c r="QSX190" s="72"/>
      <c r="QSY190" s="72"/>
      <c r="QSZ190" s="72"/>
      <c r="QTA190" s="72"/>
      <c r="QTB190" s="72"/>
      <c r="QTC190" s="72"/>
      <c r="QTD190" s="72"/>
      <c r="QTE190" s="71"/>
      <c r="QTF190" s="71"/>
      <c r="QTG190" s="71"/>
      <c r="QTH190" s="71"/>
      <c r="QTI190" s="71"/>
      <c r="QTJ190" s="71"/>
      <c r="QTK190" s="71"/>
      <c r="QTL190" s="72"/>
      <c r="QTM190" s="72"/>
      <c r="QTN190" s="72"/>
      <c r="QTO190" s="72"/>
      <c r="QTP190" s="72"/>
      <c r="QTQ190" s="72"/>
      <c r="QTR190" s="72"/>
      <c r="QTS190" s="72"/>
      <c r="QTT190" s="72"/>
      <c r="QTU190" s="71"/>
      <c r="QTV190" s="71"/>
      <c r="QTW190" s="71"/>
      <c r="QTX190" s="71"/>
      <c r="QTY190" s="71"/>
      <c r="QTZ190" s="71"/>
      <c r="QUA190" s="71"/>
      <c r="QUB190" s="72"/>
      <c r="QUC190" s="72"/>
      <c r="QUD190" s="72"/>
      <c r="QUE190" s="72"/>
      <c r="QUF190" s="72"/>
      <c r="QUG190" s="72"/>
      <c r="QUH190" s="72"/>
      <c r="QUI190" s="72"/>
      <c r="QUJ190" s="72"/>
      <c r="QUK190" s="71"/>
      <c r="QUL190" s="71"/>
      <c r="QUM190" s="71"/>
      <c r="QUN190" s="71"/>
      <c r="QUO190" s="71"/>
      <c r="QUP190" s="71"/>
      <c r="QUQ190" s="71"/>
      <c r="QUR190" s="72"/>
      <c r="QUS190" s="72"/>
      <c r="QUT190" s="72"/>
      <c r="QUU190" s="72"/>
      <c r="QUV190" s="72"/>
      <c r="QUW190" s="72"/>
      <c r="QUX190" s="72"/>
      <c r="QUY190" s="72"/>
      <c r="QUZ190" s="72"/>
      <c r="QVA190" s="71"/>
      <c r="QVB190" s="71"/>
      <c r="QVC190" s="71"/>
      <c r="QVD190" s="71"/>
      <c r="QVE190" s="71"/>
      <c r="QVF190" s="71"/>
      <c r="QVG190" s="71"/>
      <c r="QVH190" s="72"/>
      <c r="QVI190" s="72"/>
      <c r="QVJ190" s="72"/>
      <c r="QVK190" s="72"/>
      <c r="QVL190" s="72"/>
      <c r="QVM190" s="72"/>
      <c r="QVN190" s="72"/>
      <c r="QVO190" s="72"/>
      <c r="QVP190" s="72"/>
      <c r="QVQ190" s="71"/>
      <c r="QVR190" s="71"/>
      <c r="QVS190" s="71"/>
      <c r="QVT190" s="71"/>
      <c r="QVU190" s="71"/>
      <c r="QVV190" s="71"/>
      <c r="QVW190" s="71"/>
      <c r="QVX190" s="72"/>
      <c r="QVY190" s="72"/>
      <c r="QVZ190" s="72"/>
      <c r="QWA190" s="72"/>
      <c r="QWB190" s="72"/>
      <c r="QWC190" s="72"/>
      <c r="QWD190" s="72"/>
      <c r="QWE190" s="72"/>
      <c r="QWF190" s="72"/>
      <c r="QWG190" s="71"/>
      <c r="QWH190" s="71"/>
      <c r="QWI190" s="71"/>
      <c r="QWJ190" s="71"/>
      <c r="QWK190" s="71"/>
      <c r="QWL190" s="71"/>
      <c r="QWM190" s="71"/>
      <c r="QWN190" s="72"/>
      <c r="QWO190" s="72"/>
      <c r="QWP190" s="72"/>
      <c r="QWQ190" s="72"/>
      <c r="QWR190" s="72"/>
      <c r="QWS190" s="72"/>
      <c r="QWT190" s="72"/>
      <c r="QWU190" s="72"/>
      <c r="QWV190" s="72"/>
      <c r="QWW190" s="71"/>
      <c r="QWX190" s="71"/>
      <c r="QWY190" s="71"/>
      <c r="QWZ190" s="71"/>
      <c r="QXA190" s="71"/>
      <c r="QXB190" s="71"/>
      <c r="QXC190" s="71"/>
      <c r="QXD190" s="72"/>
      <c r="QXE190" s="72"/>
      <c r="QXF190" s="72"/>
      <c r="QXG190" s="72"/>
      <c r="QXH190" s="72"/>
      <c r="QXI190" s="72"/>
      <c r="QXJ190" s="72"/>
      <c r="QXK190" s="72"/>
      <c r="QXL190" s="72"/>
      <c r="QXM190" s="71"/>
      <c r="QXN190" s="71"/>
      <c r="QXO190" s="71"/>
      <c r="QXP190" s="71"/>
      <c r="QXQ190" s="71"/>
      <c r="QXR190" s="71"/>
      <c r="QXS190" s="71"/>
      <c r="QXT190" s="72"/>
      <c r="QXU190" s="72"/>
      <c r="QXV190" s="72"/>
      <c r="QXW190" s="72"/>
      <c r="QXX190" s="72"/>
      <c r="QXY190" s="72"/>
      <c r="QXZ190" s="72"/>
      <c r="QYA190" s="72"/>
      <c r="QYB190" s="72"/>
      <c r="QYC190" s="71"/>
      <c r="QYD190" s="71"/>
      <c r="QYE190" s="71"/>
      <c r="QYF190" s="71"/>
      <c r="QYG190" s="71"/>
      <c r="QYH190" s="71"/>
      <c r="QYI190" s="71"/>
      <c r="QYJ190" s="72"/>
      <c r="QYK190" s="72"/>
      <c r="QYL190" s="72"/>
      <c r="QYM190" s="72"/>
      <c r="QYN190" s="72"/>
      <c r="QYO190" s="72"/>
      <c r="QYP190" s="72"/>
      <c r="QYQ190" s="72"/>
      <c r="QYR190" s="72"/>
      <c r="QYS190" s="71"/>
      <c r="QYT190" s="71"/>
      <c r="QYU190" s="71"/>
      <c r="QYV190" s="71"/>
      <c r="QYW190" s="71"/>
      <c r="QYX190" s="71"/>
      <c r="QYY190" s="71"/>
      <c r="QYZ190" s="72"/>
      <c r="QZA190" s="72"/>
      <c r="QZB190" s="72"/>
      <c r="QZC190" s="72"/>
      <c r="QZD190" s="72"/>
      <c r="QZE190" s="72"/>
      <c r="QZF190" s="72"/>
      <c r="QZG190" s="72"/>
      <c r="QZH190" s="72"/>
      <c r="QZI190" s="71"/>
      <c r="QZJ190" s="71"/>
      <c r="QZK190" s="71"/>
      <c r="QZL190" s="71"/>
      <c r="QZM190" s="71"/>
      <c r="QZN190" s="71"/>
      <c r="QZO190" s="71"/>
      <c r="QZP190" s="72"/>
      <c r="QZQ190" s="72"/>
      <c r="QZR190" s="72"/>
      <c r="QZS190" s="72"/>
      <c r="QZT190" s="72"/>
      <c r="QZU190" s="72"/>
      <c r="QZV190" s="72"/>
      <c r="QZW190" s="72"/>
      <c r="QZX190" s="72"/>
      <c r="QZY190" s="71"/>
      <c r="QZZ190" s="71"/>
      <c r="RAA190" s="71"/>
      <c r="RAB190" s="71"/>
      <c r="RAC190" s="71"/>
      <c r="RAD190" s="71"/>
      <c r="RAE190" s="71"/>
      <c r="RAF190" s="72"/>
      <c r="RAG190" s="72"/>
      <c r="RAH190" s="72"/>
      <c r="RAI190" s="72"/>
      <c r="RAJ190" s="72"/>
      <c r="RAK190" s="72"/>
      <c r="RAL190" s="72"/>
      <c r="RAM190" s="72"/>
      <c r="RAN190" s="72"/>
      <c r="RAO190" s="71"/>
      <c r="RAP190" s="71"/>
      <c r="RAQ190" s="71"/>
      <c r="RAR190" s="71"/>
      <c r="RAS190" s="71"/>
      <c r="RAT190" s="71"/>
      <c r="RAU190" s="71"/>
      <c r="RAV190" s="72"/>
      <c r="RAW190" s="72"/>
      <c r="RAX190" s="72"/>
      <c r="RAY190" s="72"/>
      <c r="RAZ190" s="72"/>
      <c r="RBA190" s="72"/>
      <c r="RBB190" s="72"/>
      <c r="RBC190" s="72"/>
      <c r="RBD190" s="72"/>
      <c r="RBE190" s="71"/>
      <c r="RBF190" s="71"/>
      <c r="RBG190" s="71"/>
      <c r="RBH190" s="71"/>
      <c r="RBI190" s="71"/>
      <c r="RBJ190" s="71"/>
      <c r="RBK190" s="71"/>
      <c r="RBL190" s="72"/>
      <c r="RBM190" s="72"/>
      <c r="RBN190" s="72"/>
      <c r="RBO190" s="72"/>
      <c r="RBP190" s="72"/>
      <c r="RBQ190" s="72"/>
      <c r="RBR190" s="72"/>
      <c r="RBS190" s="72"/>
      <c r="RBT190" s="72"/>
      <c r="RBU190" s="71"/>
      <c r="RBV190" s="71"/>
      <c r="RBW190" s="71"/>
      <c r="RBX190" s="71"/>
      <c r="RBY190" s="71"/>
      <c r="RBZ190" s="71"/>
      <c r="RCA190" s="71"/>
      <c r="RCB190" s="72"/>
      <c r="RCC190" s="72"/>
      <c r="RCD190" s="72"/>
      <c r="RCE190" s="72"/>
      <c r="RCF190" s="72"/>
      <c r="RCG190" s="72"/>
      <c r="RCH190" s="72"/>
      <c r="RCI190" s="72"/>
      <c r="RCJ190" s="72"/>
      <c r="RCK190" s="71"/>
      <c r="RCL190" s="71"/>
      <c r="RCM190" s="71"/>
      <c r="RCN190" s="71"/>
      <c r="RCO190" s="71"/>
      <c r="RCP190" s="71"/>
      <c r="RCQ190" s="71"/>
      <c r="RCR190" s="72"/>
      <c r="RCS190" s="72"/>
      <c r="RCT190" s="72"/>
      <c r="RCU190" s="72"/>
      <c r="RCV190" s="72"/>
      <c r="RCW190" s="72"/>
      <c r="RCX190" s="72"/>
      <c r="RCY190" s="72"/>
      <c r="RCZ190" s="72"/>
      <c r="RDA190" s="71"/>
      <c r="RDB190" s="71"/>
      <c r="RDC190" s="71"/>
      <c r="RDD190" s="71"/>
      <c r="RDE190" s="71"/>
      <c r="RDF190" s="71"/>
      <c r="RDG190" s="71"/>
      <c r="RDH190" s="72"/>
      <c r="RDI190" s="72"/>
      <c r="RDJ190" s="72"/>
      <c r="RDK190" s="72"/>
      <c r="RDL190" s="72"/>
      <c r="RDM190" s="72"/>
      <c r="RDN190" s="72"/>
      <c r="RDO190" s="72"/>
      <c r="RDP190" s="72"/>
      <c r="RDQ190" s="71"/>
      <c r="RDR190" s="71"/>
      <c r="RDS190" s="71"/>
      <c r="RDT190" s="71"/>
      <c r="RDU190" s="71"/>
      <c r="RDV190" s="71"/>
      <c r="RDW190" s="71"/>
      <c r="RDX190" s="72"/>
      <c r="RDY190" s="72"/>
      <c r="RDZ190" s="72"/>
      <c r="REA190" s="72"/>
      <c r="REB190" s="72"/>
      <c r="REC190" s="72"/>
      <c r="RED190" s="72"/>
      <c r="REE190" s="72"/>
      <c r="REF190" s="72"/>
      <c r="REG190" s="71"/>
      <c r="REH190" s="71"/>
      <c r="REI190" s="71"/>
      <c r="REJ190" s="71"/>
      <c r="REK190" s="71"/>
      <c r="REL190" s="71"/>
      <c r="REM190" s="71"/>
      <c r="REN190" s="72"/>
      <c r="REO190" s="72"/>
      <c r="REP190" s="72"/>
      <c r="REQ190" s="72"/>
      <c r="RER190" s="72"/>
      <c r="RES190" s="72"/>
      <c r="RET190" s="72"/>
      <c r="REU190" s="72"/>
      <c r="REV190" s="72"/>
      <c r="REW190" s="71"/>
      <c r="REX190" s="71"/>
      <c r="REY190" s="71"/>
      <c r="REZ190" s="71"/>
      <c r="RFA190" s="71"/>
      <c r="RFB190" s="71"/>
      <c r="RFC190" s="71"/>
      <c r="RFD190" s="72"/>
      <c r="RFE190" s="72"/>
      <c r="RFF190" s="72"/>
      <c r="RFG190" s="72"/>
      <c r="RFH190" s="72"/>
      <c r="RFI190" s="72"/>
      <c r="RFJ190" s="72"/>
      <c r="RFK190" s="72"/>
      <c r="RFL190" s="72"/>
      <c r="RFM190" s="71"/>
      <c r="RFN190" s="71"/>
      <c r="RFO190" s="71"/>
      <c r="RFP190" s="71"/>
      <c r="RFQ190" s="71"/>
      <c r="RFR190" s="71"/>
      <c r="RFS190" s="71"/>
      <c r="RFT190" s="72"/>
      <c r="RFU190" s="72"/>
      <c r="RFV190" s="72"/>
      <c r="RFW190" s="72"/>
      <c r="RFX190" s="72"/>
      <c r="RFY190" s="72"/>
      <c r="RFZ190" s="72"/>
      <c r="RGA190" s="72"/>
      <c r="RGB190" s="72"/>
      <c r="RGC190" s="71"/>
      <c r="RGD190" s="71"/>
      <c r="RGE190" s="71"/>
      <c r="RGF190" s="71"/>
      <c r="RGG190" s="71"/>
      <c r="RGH190" s="71"/>
      <c r="RGI190" s="71"/>
      <c r="RGJ190" s="72"/>
      <c r="RGK190" s="72"/>
      <c r="RGL190" s="72"/>
      <c r="RGM190" s="72"/>
      <c r="RGN190" s="72"/>
      <c r="RGO190" s="72"/>
      <c r="RGP190" s="72"/>
      <c r="RGQ190" s="72"/>
      <c r="RGR190" s="72"/>
      <c r="RGS190" s="71"/>
      <c r="RGT190" s="71"/>
      <c r="RGU190" s="71"/>
      <c r="RGV190" s="71"/>
      <c r="RGW190" s="71"/>
      <c r="RGX190" s="71"/>
      <c r="RGY190" s="71"/>
      <c r="RGZ190" s="72"/>
      <c r="RHA190" s="72"/>
      <c r="RHB190" s="72"/>
      <c r="RHC190" s="72"/>
      <c r="RHD190" s="72"/>
      <c r="RHE190" s="72"/>
      <c r="RHF190" s="72"/>
      <c r="RHG190" s="72"/>
      <c r="RHH190" s="72"/>
      <c r="RHI190" s="71"/>
      <c r="RHJ190" s="71"/>
      <c r="RHK190" s="71"/>
      <c r="RHL190" s="71"/>
      <c r="RHM190" s="71"/>
      <c r="RHN190" s="71"/>
      <c r="RHO190" s="71"/>
      <c r="RHP190" s="72"/>
      <c r="RHQ190" s="72"/>
      <c r="RHR190" s="72"/>
      <c r="RHS190" s="72"/>
      <c r="RHT190" s="72"/>
      <c r="RHU190" s="72"/>
      <c r="RHV190" s="72"/>
      <c r="RHW190" s="72"/>
      <c r="RHX190" s="72"/>
      <c r="RHY190" s="71"/>
      <c r="RHZ190" s="71"/>
      <c r="RIA190" s="71"/>
      <c r="RIB190" s="71"/>
      <c r="RIC190" s="71"/>
      <c r="RID190" s="71"/>
      <c r="RIE190" s="71"/>
      <c r="RIF190" s="72"/>
      <c r="RIG190" s="72"/>
      <c r="RIH190" s="72"/>
      <c r="RII190" s="72"/>
      <c r="RIJ190" s="72"/>
      <c r="RIK190" s="72"/>
      <c r="RIL190" s="72"/>
      <c r="RIM190" s="72"/>
      <c r="RIN190" s="72"/>
      <c r="RIO190" s="71"/>
      <c r="RIP190" s="71"/>
      <c r="RIQ190" s="71"/>
      <c r="RIR190" s="71"/>
      <c r="RIS190" s="71"/>
      <c r="RIT190" s="71"/>
      <c r="RIU190" s="71"/>
      <c r="RIV190" s="72"/>
      <c r="RIW190" s="72"/>
      <c r="RIX190" s="72"/>
      <c r="RIY190" s="72"/>
      <c r="RIZ190" s="72"/>
      <c r="RJA190" s="72"/>
      <c r="RJB190" s="72"/>
      <c r="RJC190" s="72"/>
      <c r="RJD190" s="72"/>
      <c r="RJE190" s="71"/>
      <c r="RJF190" s="71"/>
      <c r="RJG190" s="71"/>
      <c r="RJH190" s="71"/>
      <c r="RJI190" s="71"/>
      <c r="RJJ190" s="71"/>
      <c r="RJK190" s="71"/>
      <c r="RJL190" s="72"/>
      <c r="RJM190" s="72"/>
      <c r="RJN190" s="72"/>
      <c r="RJO190" s="72"/>
      <c r="RJP190" s="72"/>
      <c r="RJQ190" s="72"/>
      <c r="RJR190" s="72"/>
      <c r="RJS190" s="72"/>
      <c r="RJT190" s="72"/>
      <c r="RJU190" s="71"/>
      <c r="RJV190" s="71"/>
      <c r="RJW190" s="71"/>
      <c r="RJX190" s="71"/>
      <c r="RJY190" s="71"/>
      <c r="RJZ190" s="71"/>
      <c r="RKA190" s="71"/>
      <c r="RKB190" s="72"/>
      <c r="RKC190" s="72"/>
      <c r="RKD190" s="72"/>
      <c r="RKE190" s="72"/>
      <c r="RKF190" s="72"/>
      <c r="RKG190" s="72"/>
      <c r="RKH190" s="72"/>
      <c r="RKI190" s="72"/>
      <c r="RKJ190" s="72"/>
      <c r="RKK190" s="71"/>
      <c r="RKL190" s="71"/>
      <c r="RKM190" s="71"/>
      <c r="RKN190" s="71"/>
      <c r="RKO190" s="71"/>
      <c r="RKP190" s="71"/>
      <c r="RKQ190" s="71"/>
      <c r="RKR190" s="72"/>
      <c r="RKS190" s="72"/>
      <c r="RKT190" s="72"/>
      <c r="RKU190" s="72"/>
      <c r="RKV190" s="72"/>
      <c r="RKW190" s="72"/>
      <c r="RKX190" s="72"/>
      <c r="RKY190" s="72"/>
      <c r="RKZ190" s="72"/>
      <c r="RLA190" s="71"/>
      <c r="RLB190" s="71"/>
      <c r="RLC190" s="71"/>
      <c r="RLD190" s="71"/>
      <c r="RLE190" s="71"/>
      <c r="RLF190" s="71"/>
      <c r="RLG190" s="71"/>
      <c r="RLH190" s="72"/>
      <c r="RLI190" s="72"/>
      <c r="RLJ190" s="72"/>
      <c r="RLK190" s="72"/>
      <c r="RLL190" s="72"/>
      <c r="RLM190" s="72"/>
      <c r="RLN190" s="72"/>
      <c r="RLO190" s="72"/>
      <c r="RLP190" s="72"/>
      <c r="RLQ190" s="71"/>
      <c r="RLR190" s="71"/>
      <c r="RLS190" s="71"/>
      <c r="RLT190" s="71"/>
      <c r="RLU190" s="71"/>
      <c r="RLV190" s="71"/>
      <c r="RLW190" s="71"/>
      <c r="RLX190" s="72"/>
      <c r="RLY190" s="72"/>
      <c r="RLZ190" s="72"/>
      <c r="RMA190" s="72"/>
      <c r="RMB190" s="72"/>
      <c r="RMC190" s="72"/>
      <c r="RMD190" s="72"/>
      <c r="RME190" s="72"/>
      <c r="RMF190" s="72"/>
      <c r="RMG190" s="71"/>
      <c r="RMH190" s="71"/>
      <c r="RMI190" s="71"/>
      <c r="RMJ190" s="71"/>
      <c r="RMK190" s="71"/>
      <c r="RML190" s="71"/>
      <c r="RMM190" s="71"/>
      <c r="RMN190" s="72"/>
      <c r="RMO190" s="72"/>
      <c r="RMP190" s="72"/>
      <c r="RMQ190" s="72"/>
      <c r="RMR190" s="72"/>
      <c r="RMS190" s="72"/>
      <c r="RMT190" s="72"/>
      <c r="RMU190" s="72"/>
      <c r="RMV190" s="72"/>
      <c r="RMW190" s="71"/>
      <c r="RMX190" s="71"/>
      <c r="RMY190" s="71"/>
      <c r="RMZ190" s="71"/>
      <c r="RNA190" s="71"/>
      <c r="RNB190" s="71"/>
      <c r="RNC190" s="71"/>
      <c r="RND190" s="72"/>
      <c r="RNE190" s="72"/>
      <c r="RNF190" s="72"/>
      <c r="RNG190" s="72"/>
      <c r="RNH190" s="72"/>
      <c r="RNI190" s="72"/>
      <c r="RNJ190" s="72"/>
      <c r="RNK190" s="72"/>
      <c r="RNL190" s="72"/>
      <c r="RNM190" s="71"/>
      <c r="RNN190" s="71"/>
      <c r="RNO190" s="71"/>
      <c r="RNP190" s="71"/>
      <c r="RNQ190" s="71"/>
      <c r="RNR190" s="71"/>
      <c r="RNS190" s="71"/>
      <c r="RNT190" s="72"/>
      <c r="RNU190" s="72"/>
      <c r="RNV190" s="72"/>
      <c r="RNW190" s="72"/>
      <c r="RNX190" s="72"/>
      <c r="RNY190" s="72"/>
      <c r="RNZ190" s="72"/>
      <c r="ROA190" s="72"/>
      <c r="ROB190" s="72"/>
      <c r="ROC190" s="71"/>
      <c r="ROD190" s="71"/>
      <c r="ROE190" s="71"/>
      <c r="ROF190" s="71"/>
      <c r="ROG190" s="71"/>
      <c r="ROH190" s="71"/>
      <c r="ROI190" s="71"/>
      <c r="ROJ190" s="72"/>
      <c r="ROK190" s="72"/>
      <c r="ROL190" s="72"/>
      <c r="ROM190" s="72"/>
      <c r="RON190" s="72"/>
      <c r="ROO190" s="72"/>
      <c r="ROP190" s="72"/>
      <c r="ROQ190" s="72"/>
      <c r="ROR190" s="72"/>
      <c r="ROS190" s="71"/>
      <c r="ROT190" s="71"/>
      <c r="ROU190" s="71"/>
      <c r="ROV190" s="71"/>
      <c r="ROW190" s="71"/>
      <c r="ROX190" s="71"/>
      <c r="ROY190" s="71"/>
      <c r="ROZ190" s="72"/>
      <c r="RPA190" s="72"/>
      <c r="RPB190" s="72"/>
      <c r="RPC190" s="72"/>
      <c r="RPD190" s="72"/>
      <c r="RPE190" s="72"/>
      <c r="RPF190" s="72"/>
      <c r="RPG190" s="72"/>
      <c r="RPH190" s="72"/>
      <c r="RPI190" s="71"/>
      <c r="RPJ190" s="71"/>
      <c r="RPK190" s="71"/>
      <c r="RPL190" s="71"/>
      <c r="RPM190" s="71"/>
      <c r="RPN190" s="71"/>
      <c r="RPO190" s="71"/>
      <c r="RPP190" s="72"/>
      <c r="RPQ190" s="72"/>
      <c r="RPR190" s="72"/>
      <c r="RPS190" s="72"/>
      <c r="RPT190" s="72"/>
      <c r="RPU190" s="72"/>
      <c r="RPV190" s="72"/>
      <c r="RPW190" s="72"/>
      <c r="RPX190" s="72"/>
      <c r="RPY190" s="71"/>
      <c r="RPZ190" s="71"/>
      <c r="RQA190" s="71"/>
      <c r="RQB190" s="71"/>
      <c r="RQC190" s="71"/>
      <c r="RQD190" s="71"/>
      <c r="RQE190" s="71"/>
      <c r="RQF190" s="72"/>
      <c r="RQG190" s="72"/>
      <c r="RQH190" s="72"/>
      <c r="RQI190" s="72"/>
      <c r="RQJ190" s="72"/>
      <c r="RQK190" s="72"/>
      <c r="RQL190" s="72"/>
      <c r="RQM190" s="72"/>
      <c r="RQN190" s="72"/>
      <c r="RQO190" s="71"/>
      <c r="RQP190" s="71"/>
      <c r="RQQ190" s="71"/>
      <c r="RQR190" s="71"/>
      <c r="RQS190" s="71"/>
      <c r="RQT190" s="71"/>
      <c r="RQU190" s="71"/>
      <c r="RQV190" s="72"/>
      <c r="RQW190" s="72"/>
      <c r="RQX190" s="72"/>
      <c r="RQY190" s="72"/>
      <c r="RQZ190" s="72"/>
      <c r="RRA190" s="72"/>
      <c r="RRB190" s="72"/>
      <c r="RRC190" s="72"/>
      <c r="RRD190" s="72"/>
      <c r="RRE190" s="71"/>
      <c r="RRF190" s="71"/>
      <c r="RRG190" s="71"/>
      <c r="RRH190" s="71"/>
      <c r="RRI190" s="71"/>
      <c r="RRJ190" s="71"/>
      <c r="RRK190" s="71"/>
      <c r="RRL190" s="72"/>
      <c r="RRM190" s="72"/>
      <c r="RRN190" s="72"/>
      <c r="RRO190" s="72"/>
      <c r="RRP190" s="72"/>
      <c r="RRQ190" s="72"/>
      <c r="RRR190" s="72"/>
      <c r="RRS190" s="72"/>
      <c r="RRT190" s="72"/>
      <c r="RRU190" s="71"/>
      <c r="RRV190" s="71"/>
      <c r="RRW190" s="71"/>
      <c r="RRX190" s="71"/>
      <c r="RRY190" s="71"/>
      <c r="RRZ190" s="71"/>
      <c r="RSA190" s="71"/>
      <c r="RSB190" s="72"/>
      <c r="RSC190" s="72"/>
      <c r="RSD190" s="72"/>
      <c r="RSE190" s="72"/>
      <c r="RSF190" s="72"/>
      <c r="RSG190" s="72"/>
      <c r="RSH190" s="72"/>
      <c r="RSI190" s="72"/>
      <c r="RSJ190" s="72"/>
      <c r="RSK190" s="71"/>
      <c r="RSL190" s="71"/>
      <c r="RSM190" s="71"/>
      <c r="RSN190" s="71"/>
      <c r="RSO190" s="71"/>
      <c r="RSP190" s="71"/>
      <c r="RSQ190" s="71"/>
      <c r="RSR190" s="72"/>
      <c r="RSS190" s="72"/>
      <c r="RST190" s="72"/>
      <c r="RSU190" s="72"/>
      <c r="RSV190" s="72"/>
      <c r="RSW190" s="72"/>
      <c r="RSX190" s="72"/>
      <c r="RSY190" s="72"/>
      <c r="RSZ190" s="72"/>
      <c r="RTA190" s="71"/>
      <c r="RTB190" s="71"/>
      <c r="RTC190" s="71"/>
      <c r="RTD190" s="71"/>
      <c r="RTE190" s="71"/>
      <c r="RTF190" s="71"/>
      <c r="RTG190" s="71"/>
      <c r="RTH190" s="72"/>
      <c r="RTI190" s="72"/>
      <c r="RTJ190" s="72"/>
      <c r="RTK190" s="72"/>
      <c r="RTL190" s="72"/>
      <c r="RTM190" s="72"/>
      <c r="RTN190" s="72"/>
      <c r="RTO190" s="72"/>
      <c r="RTP190" s="72"/>
      <c r="RTQ190" s="71"/>
      <c r="RTR190" s="71"/>
      <c r="RTS190" s="71"/>
      <c r="RTT190" s="71"/>
      <c r="RTU190" s="71"/>
      <c r="RTV190" s="71"/>
      <c r="RTW190" s="71"/>
      <c r="RTX190" s="72"/>
      <c r="RTY190" s="72"/>
      <c r="RTZ190" s="72"/>
      <c r="RUA190" s="72"/>
      <c r="RUB190" s="72"/>
      <c r="RUC190" s="72"/>
      <c r="RUD190" s="72"/>
      <c r="RUE190" s="72"/>
      <c r="RUF190" s="72"/>
      <c r="RUG190" s="71"/>
      <c r="RUH190" s="71"/>
      <c r="RUI190" s="71"/>
      <c r="RUJ190" s="71"/>
      <c r="RUK190" s="71"/>
      <c r="RUL190" s="71"/>
      <c r="RUM190" s="71"/>
      <c r="RUN190" s="72"/>
      <c r="RUO190" s="72"/>
      <c r="RUP190" s="72"/>
      <c r="RUQ190" s="72"/>
      <c r="RUR190" s="72"/>
      <c r="RUS190" s="72"/>
      <c r="RUT190" s="72"/>
      <c r="RUU190" s="72"/>
      <c r="RUV190" s="72"/>
      <c r="RUW190" s="71"/>
      <c r="RUX190" s="71"/>
      <c r="RUY190" s="71"/>
      <c r="RUZ190" s="71"/>
      <c r="RVA190" s="71"/>
      <c r="RVB190" s="71"/>
      <c r="RVC190" s="71"/>
      <c r="RVD190" s="72"/>
      <c r="RVE190" s="72"/>
      <c r="RVF190" s="72"/>
      <c r="RVG190" s="72"/>
      <c r="RVH190" s="72"/>
      <c r="RVI190" s="72"/>
      <c r="RVJ190" s="72"/>
      <c r="RVK190" s="72"/>
      <c r="RVL190" s="72"/>
      <c r="RVM190" s="71"/>
      <c r="RVN190" s="71"/>
      <c r="RVO190" s="71"/>
      <c r="RVP190" s="71"/>
      <c r="RVQ190" s="71"/>
      <c r="RVR190" s="71"/>
      <c r="RVS190" s="71"/>
      <c r="RVT190" s="72"/>
      <c r="RVU190" s="72"/>
      <c r="RVV190" s="72"/>
      <c r="RVW190" s="72"/>
      <c r="RVX190" s="72"/>
      <c r="RVY190" s="72"/>
      <c r="RVZ190" s="72"/>
      <c r="RWA190" s="72"/>
      <c r="RWB190" s="72"/>
      <c r="RWC190" s="71"/>
      <c r="RWD190" s="71"/>
      <c r="RWE190" s="71"/>
      <c r="RWF190" s="71"/>
      <c r="RWG190" s="71"/>
      <c r="RWH190" s="71"/>
      <c r="RWI190" s="71"/>
      <c r="RWJ190" s="72"/>
      <c r="RWK190" s="72"/>
      <c r="RWL190" s="72"/>
      <c r="RWM190" s="72"/>
      <c r="RWN190" s="72"/>
      <c r="RWO190" s="72"/>
      <c r="RWP190" s="72"/>
      <c r="RWQ190" s="72"/>
      <c r="RWR190" s="72"/>
      <c r="RWS190" s="71"/>
      <c r="RWT190" s="71"/>
      <c r="RWU190" s="71"/>
      <c r="RWV190" s="71"/>
      <c r="RWW190" s="71"/>
      <c r="RWX190" s="71"/>
      <c r="RWY190" s="71"/>
      <c r="RWZ190" s="72"/>
      <c r="RXA190" s="72"/>
      <c r="RXB190" s="72"/>
      <c r="RXC190" s="72"/>
      <c r="RXD190" s="72"/>
      <c r="RXE190" s="72"/>
      <c r="RXF190" s="72"/>
      <c r="RXG190" s="72"/>
      <c r="RXH190" s="72"/>
      <c r="RXI190" s="71"/>
      <c r="RXJ190" s="71"/>
      <c r="RXK190" s="71"/>
      <c r="RXL190" s="71"/>
      <c r="RXM190" s="71"/>
      <c r="RXN190" s="71"/>
      <c r="RXO190" s="71"/>
      <c r="RXP190" s="72"/>
      <c r="RXQ190" s="72"/>
      <c r="RXR190" s="72"/>
      <c r="RXS190" s="72"/>
      <c r="RXT190" s="72"/>
      <c r="RXU190" s="72"/>
      <c r="RXV190" s="72"/>
      <c r="RXW190" s="72"/>
      <c r="RXX190" s="72"/>
      <c r="RXY190" s="71"/>
      <c r="RXZ190" s="71"/>
      <c r="RYA190" s="71"/>
      <c r="RYB190" s="71"/>
      <c r="RYC190" s="71"/>
      <c r="RYD190" s="71"/>
      <c r="RYE190" s="71"/>
      <c r="RYF190" s="72"/>
      <c r="RYG190" s="72"/>
      <c r="RYH190" s="72"/>
      <c r="RYI190" s="72"/>
      <c r="RYJ190" s="72"/>
      <c r="RYK190" s="72"/>
      <c r="RYL190" s="72"/>
      <c r="RYM190" s="72"/>
      <c r="RYN190" s="72"/>
      <c r="RYO190" s="71"/>
      <c r="RYP190" s="71"/>
      <c r="RYQ190" s="71"/>
      <c r="RYR190" s="71"/>
      <c r="RYS190" s="71"/>
      <c r="RYT190" s="71"/>
      <c r="RYU190" s="71"/>
      <c r="RYV190" s="72"/>
      <c r="RYW190" s="72"/>
      <c r="RYX190" s="72"/>
      <c r="RYY190" s="72"/>
      <c r="RYZ190" s="72"/>
      <c r="RZA190" s="72"/>
      <c r="RZB190" s="72"/>
      <c r="RZC190" s="72"/>
      <c r="RZD190" s="72"/>
      <c r="RZE190" s="71"/>
      <c r="RZF190" s="71"/>
      <c r="RZG190" s="71"/>
      <c r="RZH190" s="71"/>
      <c r="RZI190" s="71"/>
      <c r="RZJ190" s="71"/>
      <c r="RZK190" s="71"/>
      <c r="RZL190" s="72"/>
      <c r="RZM190" s="72"/>
      <c r="RZN190" s="72"/>
      <c r="RZO190" s="72"/>
      <c r="RZP190" s="72"/>
      <c r="RZQ190" s="72"/>
      <c r="RZR190" s="72"/>
      <c r="RZS190" s="72"/>
      <c r="RZT190" s="72"/>
      <c r="RZU190" s="71"/>
      <c r="RZV190" s="71"/>
      <c r="RZW190" s="71"/>
      <c r="RZX190" s="71"/>
      <c r="RZY190" s="71"/>
      <c r="RZZ190" s="71"/>
      <c r="SAA190" s="71"/>
      <c r="SAB190" s="72"/>
      <c r="SAC190" s="72"/>
      <c r="SAD190" s="72"/>
      <c r="SAE190" s="72"/>
      <c r="SAF190" s="72"/>
      <c r="SAG190" s="72"/>
      <c r="SAH190" s="72"/>
      <c r="SAI190" s="72"/>
      <c r="SAJ190" s="72"/>
      <c r="SAK190" s="71"/>
      <c r="SAL190" s="71"/>
      <c r="SAM190" s="71"/>
      <c r="SAN190" s="71"/>
      <c r="SAO190" s="71"/>
      <c r="SAP190" s="71"/>
      <c r="SAQ190" s="71"/>
      <c r="SAR190" s="72"/>
      <c r="SAS190" s="72"/>
      <c r="SAT190" s="72"/>
      <c r="SAU190" s="72"/>
      <c r="SAV190" s="72"/>
      <c r="SAW190" s="72"/>
      <c r="SAX190" s="72"/>
      <c r="SAY190" s="72"/>
      <c r="SAZ190" s="72"/>
      <c r="SBA190" s="71"/>
      <c r="SBB190" s="71"/>
      <c r="SBC190" s="71"/>
      <c r="SBD190" s="71"/>
      <c r="SBE190" s="71"/>
      <c r="SBF190" s="71"/>
      <c r="SBG190" s="71"/>
      <c r="SBH190" s="72"/>
      <c r="SBI190" s="72"/>
      <c r="SBJ190" s="72"/>
      <c r="SBK190" s="72"/>
      <c r="SBL190" s="72"/>
      <c r="SBM190" s="72"/>
      <c r="SBN190" s="72"/>
      <c r="SBO190" s="72"/>
      <c r="SBP190" s="72"/>
      <c r="SBQ190" s="71"/>
      <c r="SBR190" s="71"/>
      <c r="SBS190" s="71"/>
      <c r="SBT190" s="71"/>
      <c r="SBU190" s="71"/>
      <c r="SBV190" s="71"/>
      <c r="SBW190" s="71"/>
      <c r="SBX190" s="72"/>
      <c r="SBY190" s="72"/>
      <c r="SBZ190" s="72"/>
      <c r="SCA190" s="72"/>
      <c r="SCB190" s="72"/>
      <c r="SCC190" s="72"/>
      <c r="SCD190" s="72"/>
      <c r="SCE190" s="72"/>
      <c r="SCF190" s="72"/>
      <c r="SCG190" s="71"/>
      <c r="SCH190" s="71"/>
      <c r="SCI190" s="71"/>
      <c r="SCJ190" s="71"/>
      <c r="SCK190" s="71"/>
      <c r="SCL190" s="71"/>
      <c r="SCM190" s="71"/>
      <c r="SCN190" s="72"/>
      <c r="SCO190" s="72"/>
      <c r="SCP190" s="72"/>
      <c r="SCQ190" s="72"/>
      <c r="SCR190" s="72"/>
      <c r="SCS190" s="72"/>
      <c r="SCT190" s="72"/>
      <c r="SCU190" s="72"/>
      <c r="SCV190" s="72"/>
      <c r="SCW190" s="71"/>
      <c r="SCX190" s="71"/>
      <c r="SCY190" s="71"/>
      <c r="SCZ190" s="71"/>
      <c r="SDA190" s="71"/>
      <c r="SDB190" s="71"/>
      <c r="SDC190" s="71"/>
      <c r="SDD190" s="72"/>
      <c r="SDE190" s="72"/>
      <c r="SDF190" s="72"/>
      <c r="SDG190" s="72"/>
      <c r="SDH190" s="72"/>
      <c r="SDI190" s="72"/>
      <c r="SDJ190" s="72"/>
      <c r="SDK190" s="72"/>
      <c r="SDL190" s="72"/>
      <c r="SDM190" s="71"/>
      <c r="SDN190" s="71"/>
      <c r="SDO190" s="71"/>
      <c r="SDP190" s="71"/>
      <c r="SDQ190" s="71"/>
      <c r="SDR190" s="71"/>
      <c r="SDS190" s="71"/>
      <c r="SDT190" s="72"/>
      <c r="SDU190" s="72"/>
      <c r="SDV190" s="72"/>
      <c r="SDW190" s="72"/>
      <c r="SDX190" s="72"/>
      <c r="SDY190" s="72"/>
      <c r="SDZ190" s="72"/>
      <c r="SEA190" s="72"/>
      <c r="SEB190" s="72"/>
      <c r="SEC190" s="71"/>
      <c r="SED190" s="71"/>
      <c r="SEE190" s="71"/>
      <c r="SEF190" s="71"/>
      <c r="SEG190" s="71"/>
      <c r="SEH190" s="71"/>
      <c r="SEI190" s="71"/>
      <c r="SEJ190" s="72"/>
      <c r="SEK190" s="72"/>
      <c r="SEL190" s="72"/>
      <c r="SEM190" s="72"/>
      <c r="SEN190" s="72"/>
      <c r="SEO190" s="72"/>
      <c r="SEP190" s="72"/>
      <c r="SEQ190" s="72"/>
      <c r="SER190" s="72"/>
      <c r="SES190" s="71"/>
      <c r="SET190" s="71"/>
      <c r="SEU190" s="71"/>
      <c r="SEV190" s="71"/>
      <c r="SEW190" s="71"/>
      <c r="SEX190" s="71"/>
      <c r="SEY190" s="71"/>
      <c r="SEZ190" s="72"/>
      <c r="SFA190" s="72"/>
      <c r="SFB190" s="72"/>
      <c r="SFC190" s="72"/>
      <c r="SFD190" s="72"/>
      <c r="SFE190" s="72"/>
      <c r="SFF190" s="72"/>
      <c r="SFG190" s="72"/>
      <c r="SFH190" s="72"/>
      <c r="SFI190" s="71"/>
      <c r="SFJ190" s="71"/>
      <c r="SFK190" s="71"/>
      <c r="SFL190" s="71"/>
      <c r="SFM190" s="71"/>
      <c r="SFN190" s="71"/>
      <c r="SFO190" s="71"/>
      <c r="SFP190" s="72"/>
      <c r="SFQ190" s="72"/>
      <c r="SFR190" s="72"/>
      <c r="SFS190" s="72"/>
      <c r="SFT190" s="72"/>
      <c r="SFU190" s="72"/>
      <c r="SFV190" s="72"/>
      <c r="SFW190" s="72"/>
      <c r="SFX190" s="72"/>
      <c r="SFY190" s="71"/>
      <c r="SFZ190" s="71"/>
      <c r="SGA190" s="71"/>
      <c r="SGB190" s="71"/>
      <c r="SGC190" s="71"/>
      <c r="SGD190" s="71"/>
      <c r="SGE190" s="71"/>
      <c r="SGF190" s="72"/>
      <c r="SGG190" s="72"/>
      <c r="SGH190" s="72"/>
      <c r="SGI190" s="72"/>
      <c r="SGJ190" s="72"/>
      <c r="SGK190" s="72"/>
      <c r="SGL190" s="72"/>
      <c r="SGM190" s="72"/>
      <c r="SGN190" s="72"/>
      <c r="SGO190" s="71"/>
      <c r="SGP190" s="71"/>
      <c r="SGQ190" s="71"/>
      <c r="SGR190" s="71"/>
      <c r="SGS190" s="71"/>
      <c r="SGT190" s="71"/>
      <c r="SGU190" s="71"/>
      <c r="SGV190" s="72"/>
      <c r="SGW190" s="72"/>
      <c r="SGX190" s="72"/>
      <c r="SGY190" s="72"/>
      <c r="SGZ190" s="72"/>
      <c r="SHA190" s="72"/>
      <c r="SHB190" s="72"/>
      <c r="SHC190" s="72"/>
      <c r="SHD190" s="72"/>
      <c r="SHE190" s="71"/>
      <c r="SHF190" s="71"/>
      <c r="SHG190" s="71"/>
      <c r="SHH190" s="71"/>
      <c r="SHI190" s="71"/>
      <c r="SHJ190" s="71"/>
      <c r="SHK190" s="71"/>
      <c r="SHL190" s="72"/>
      <c r="SHM190" s="72"/>
      <c r="SHN190" s="72"/>
      <c r="SHO190" s="72"/>
      <c r="SHP190" s="72"/>
      <c r="SHQ190" s="72"/>
      <c r="SHR190" s="72"/>
      <c r="SHS190" s="72"/>
      <c r="SHT190" s="72"/>
      <c r="SHU190" s="71"/>
      <c r="SHV190" s="71"/>
      <c r="SHW190" s="71"/>
      <c r="SHX190" s="71"/>
      <c r="SHY190" s="71"/>
      <c r="SHZ190" s="71"/>
      <c r="SIA190" s="71"/>
      <c r="SIB190" s="72"/>
      <c r="SIC190" s="72"/>
      <c r="SID190" s="72"/>
      <c r="SIE190" s="72"/>
      <c r="SIF190" s="72"/>
      <c r="SIG190" s="72"/>
      <c r="SIH190" s="72"/>
      <c r="SII190" s="72"/>
      <c r="SIJ190" s="72"/>
      <c r="SIK190" s="71"/>
      <c r="SIL190" s="71"/>
      <c r="SIM190" s="71"/>
      <c r="SIN190" s="71"/>
      <c r="SIO190" s="71"/>
      <c r="SIP190" s="71"/>
      <c r="SIQ190" s="71"/>
      <c r="SIR190" s="72"/>
      <c r="SIS190" s="72"/>
      <c r="SIT190" s="72"/>
      <c r="SIU190" s="72"/>
      <c r="SIV190" s="72"/>
      <c r="SIW190" s="72"/>
      <c r="SIX190" s="72"/>
      <c r="SIY190" s="72"/>
      <c r="SIZ190" s="72"/>
      <c r="SJA190" s="71"/>
      <c r="SJB190" s="71"/>
      <c r="SJC190" s="71"/>
      <c r="SJD190" s="71"/>
      <c r="SJE190" s="71"/>
      <c r="SJF190" s="71"/>
      <c r="SJG190" s="71"/>
      <c r="SJH190" s="72"/>
      <c r="SJI190" s="72"/>
      <c r="SJJ190" s="72"/>
      <c r="SJK190" s="72"/>
      <c r="SJL190" s="72"/>
      <c r="SJM190" s="72"/>
      <c r="SJN190" s="72"/>
      <c r="SJO190" s="72"/>
      <c r="SJP190" s="72"/>
      <c r="SJQ190" s="71"/>
      <c r="SJR190" s="71"/>
      <c r="SJS190" s="71"/>
      <c r="SJT190" s="71"/>
      <c r="SJU190" s="71"/>
      <c r="SJV190" s="71"/>
      <c r="SJW190" s="71"/>
      <c r="SJX190" s="72"/>
      <c r="SJY190" s="72"/>
      <c r="SJZ190" s="72"/>
      <c r="SKA190" s="72"/>
      <c r="SKB190" s="72"/>
      <c r="SKC190" s="72"/>
      <c r="SKD190" s="72"/>
      <c r="SKE190" s="72"/>
      <c r="SKF190" s="72"/>
      <c r="SKG190" s="71"/>
      <c r="SKH190" s="71"/>
      <c r="SKI190" s="71"/>
      <c r="SKJ190" s="71"/>
      <c r="SKK190" s="71"/>
      <c r="SKL190" s="71"/>
      <c r="SKM190" s="71"/>
      <c r="SKN190" s="72"/>
      <c r="SKO190" s="72"/>
      <c r="SKP190" s="72"/>
      <c r="SKQ190" s="72"/>
      <c r="SKR190" s="72"/>
      <c r="SKS190" s="72"/>
      <c r="SKT190" s="72"/>
      <c r="SKU190" s="72"/>
      <c r="SKV190" s="72"/>
      <c r="SKW190" s="71"/>
      <c r="SKX190" s="71"/>
      <c r="SKY190" s="71"/>
      <c r="SKZ190" s="71"/>
      <c r="SLA190" s="71"/>
      <c r="SLB190" s="71"/>
      <c r="SLC190" s="71"/>
      <c r="SLD190" s="72"/>
      <c r="SLE190" s="72"/>
      <c r="SLF190" s="72"/>
      <c r="SLG190" s="72"/>
      <c r="SLH190" s="72"/>
      <c r="SLI190" s="72"/>
      <c r="SLJ190" s="72"/>
      <c r="SLK190" s="72"/>
      <c r="SLL190" s="72"/>
      <c r="SLM190" s="71"/>
      <c r="SLN190" s="71"/>
      <c r="SLO190" s="71"/>
      <c r="SLP190" s="71"/>
      <c r="SLQ190" s="71"/>
      <c r="SLR190" s="71"/>
      <c r="SLS190" s="71"/>
      <c r="SLT190" s="72"/>
      <c r="SLU190" s="72"/>
      <c r="SLV190" s="72"/>
      <c r="SLW190" s="72"/>
      <c r="SLX190" s="72"/>
      <c r="SLY190" s="72"/>
      <c r="SLZ190" s="72"/>
      <c r="SMA190" s="72"/>
      <c r="SMB190" s="72"/>
      <c r="SMC190" s="71"/>
      <c r="SMD190" s="71"/>
      <c r="SME190" s="71"/>
      <c r="SMF190" s="71"/>
      <c r="SMG190" s="71"/>
      <c r="SMH190" s="71"/>
      <c r="SMI190" s="71"/>
      <c r="SMJ190" s="72"/>
      <c r="SMK190" s="72"/>
      <c r="SML190" s="72"/>
      <c r="SMM190" s="72"/>
      <c r="SMN190" s="72"/>
      <c r="SMO190" s="72"/>
      <c r="SMP190" s="72"/>
      <c r="SMQ190" s="72"/>
      <c r="SMR190" s="72"/>
      <c r="SMS190" s="71"/>
      <c r="SMT190" s="71"/>
      <c r="SMU190" s="71"/>
      <c r="SMV190" s="71"/>
      <c r="SMW190" s="71"/>
      <c r="SMX190" s="71"/>
      <c r="SMY190" s="71"/>
      <c r="SMZ190" s="72"/>
      <c r="SNA190" s="72"/>
      <c r="SNB190" s="72"/>
      <c r="SNC190" s="72"/>
      <c r="SND190" s="72"/>
      <c r="SNE190" s="72"/>
      <c r="SNF190" s="72"/>
      <c r="SNG190" s="72"/>
      <c r="SNH190" s="72"/>
      <c r="SNI190" s="71"/>
      <c r="SNJ190" s="71"/>
      <c r="SNK190" s="71"/>
      <c r="SNL190" s="71"/>
      <c r="SNM190" s="71"/>
      <c r="SNN190" s="71"/>
      <c r="SNO190" s="71"/>
      <c r="SNP190" s="72"/>
      <c r="SNQ190" s="72"/>
      <c r="SNR190" s="72"/>
      <c r="SNS190" s="72"/>
      <c r="SNT190" s="72"/>
      <c r="SNU190" s="72"/>
      <c r="SNV190" s="72"/>
      <c r="SNW190" s="72"/>
      <c r="SNX190" s="72"/>
      <c r="SNY190" s="71"/>
      <c r="SNZ190" s="71"/>
      <c r="SOA190" s="71"/>
      <c r="SOB190" s="71"/>
      <c r="SOC190" s="71"/>
      <c r="SOD190" s="71"/>
      <c r="SOE190" s="71"/>
      <c r="SOF190" s="72"/>
      <c r="SOG190" s="72"/>
      <c r="SOH190" s="72"/>
      <c r="SOI190" s="72"/>
      <c r="SOJ190" s="72"/>
      <c r="SOK190" s="72"/>
      <c r="SOL190" s="72"/>
      <c r="SOM190" s="72"/>
      <c r="SON190" s="72"/>
      <c r="SOO190" s="71"/>
      <c r="SOP190" s="71"/>
      <c r="SOQ190" s="71"/>
      <c r="SOR190" s="71"/>
      <c r="SOS190" s="71"/>
      <c r="SOT190" s="71"/>
      <c r="SOU190" s="71"/>
      <c r="SOV190" s="72"/>
      <c r="SOW190" s="72"/>
      <c r="SOX190" s="72"/>
      <c r="SOY190" s="72"/>
      <c r="SOZ190" s="72"/>
      <c r="SPA190" s="72"/>
      <c r="SPB190" s="72"/>
      <c r="SPC190" s="72"/>
      <c r="SPD190" s="72"/>
      <c r="SPE190" s="71"/>
      <c r="SPF190" s="71"/>
      <c r="SPG190" s="71"/>
      <c r="SPH190" s="71"/>
      <c r="SPI190" s="71"/>
      <c r="SPJ190" s="71"/>
      <c r="SPK190" s="71"/>
      <c r="SPL190" s="72"/>
      <c r="SPM190" s="72"/>
      <c r="SPN190" s="72"/>
      <c r="SPO190" s="72"/>
      <c r="SPP190" s="72"/>
      <c r="SPQ190" s="72"/>
      <c r="SPR190" s="72"/>
      <c r="SPS190" s="72"/>
      <c r="SPT190" s="72"/>
      <c r="SPU190" s="71"/>
      <c r="SPV190" s="71"/>
      <c r="SPW190" s="71"/>
      <c r="SPX190" s="71"/>
      <c r="SPY190" s="71"/>
      <c r="SPZ190" s="71"/>
      <c r="SQA190" s="71"/>
      <c r="SQB190" s="72"/>
      <c r="SQC190" s="72"/>
      <c r="SQD190" s="72"/>
      <c r="SQE190" s="72"/>
      <c r="SQF190" s="72"/>
      <c r="SQG190" s="72"/>
      <c r="SQH190" s="72"/>
      <c r="SQI190" s="72"/>
      <c r="SQJ190" s="72"/>
      <c r="SQK190" s="71"/>
      <c r="SQL190" s="71"/>
      <c r="SQM190" s="71"/>
      <c r="SQN190" s="71"/>
      <c r="SQO190" s="71"/>
      <c r="SQP190" s="71"/>
      <c r="SQQ190" s="71"/>
      <c r="SQR190" s="72"/>
      <c r="SQS190" s="72"/>
      <c r="SQT190" s="72"/>
      <c r="SQU190" s="72"/>
      <c r="SQV190" s="72"/>
      <c r="SQW190" s="72"/>
      <c r="SQX190" s="72"/>
      <c r="SQY190" s="72"/>
      <c r="SQZ190" s="72"/>
      <c r="SRA190" s="71"/>
      <c r="SRB190" s="71"/>
      <c r="SRC190" s="71"/>
      <c r="SRD190" s="71"/>
      <c r="SRE190" s="71"/>
      <c r="SRF190" s="71"/>
      <c r="SRG190" s="71"/>
      <c r="SRH190" s="72"/>
      <c r="SRI190" s="72"/>
      <c r="SRJ190" s="72"/>
      <c r="SRK190" s="72"/>
      <c r="SRL190" s="72"/>
      <c r="SRM190" s="72"/>
      <c r="SRN190" s="72"/>
      <c r="SRO190" s="72"/>
      <c r="SRP190" s="72"/>
      <c r="SRQ190" s="71"/>
      <c r="SRR190" s="71"/>
      <c r="SRS190" s="71"/>
      <c r="SRT190" s="71"/>
      <c r="SRU190" s="71"/>
      <c r="SRV190" s="71"/>
      <c r="SRW190" s="71"/>
      <c r="SRX190" s="72"/>
      <c r="SRY190" s="72"/>
      <c r="SRZ190" s="72"/>
      <c r="SSA190" s="72"/>
      <c r="SSB190" s="72"/>
      <c r="SSC190" s="72"/>
      <c r="SSD190" s="72"/>
      <c r="SSE190" s="72"/>
      <c r="SSF190" s="72"/>
      <c r="SSG190" s="71"/>
      <c r="SSH190" s="71"/>
      <c r="SSI190" s="71"/>
      <c r="SSJ190" s="71"/>
      <c r="SSK190" s="71"/>
      <c r="SSL190" s="71"/>
      <c r="SSM190" s="71"/>
      <c r="SSN190" s="72"/>
      <c r="SSO190" s="72"/>
      <c r="SSP190" s="72"/>
      <c r="SSQ190" s="72"/>
      <c r="SSR190" s="72"/>
      <c r="SSS190" s="72"/>
      <c r="SST190" s="72"/>
      <c r="SSU190" s="72"/>
      <c r="SSV190" s="72"/>
      <c r="SSW190" s="71"/>
      <c r="SSX190" s="71"/>
      <c r="SSY190" s="71"/>
      <c r="SSZ190" s="71"/>
      <c r="STA190" s="71"/>
      <c r="STB190" s="71"/>
      <c r="STC190" s="71"/>
      <c r="STD190" s="72"/>
      <c r="STE190" s="72"/>
      <c r="STF190" s="72"/>
      <c r="STG190" s="72"/>
      <c r="STH190" s="72"/>
      <c r="STI190" s="72"/>
      <c r="STJ190" s="72"/>
      <c r="STK190" s="72"/>
      <c r="STL190" s="72"/>
      <c r="STM190" s="71"/>
      <c r="STN190" s="71"/>
      <c r="STO190" s="71"/>
      <c r="STP190" s="71"/>
      <c r="STQ190" s="71"/>
      <c r="STR190" s="71"/>
      <c r="STS190" s="71"/>
      <c r="STT190" s="72"/>
      <c r="STU190" s="72"/>
      <c r="STV190" s="72"/>
      <c r="STW190" s="72"/>
      <c r="STX190" s="72"/>
      <c r="STY190" s="72"/>
      <c r="STZ190" s="72"/>
      <c r="SUA190" s="72"/>
      <c r="SUB190" s="72"/>
      <c r="SUC190" s="71"/>
      <c r="SUD190" s="71"/>
      <c r="SUE190" s="71"/>
      <c r="SUF190" s="71"/>
      <c r="SUG190" s="71"/>
      <c r="SUH190" s="71"/>
      <c r="SUI190" s="71"/>
      <c r="SUJ190" s="72"/>
      <c r="SUK190" s="72"/>
      <c r="SUL190" s="72"/>
      <c r="SUM190" s="72"/>
      <c r="SUN190" s="72"/>
      <c r="SUO190" s="72"/>
      <c r="SUP190" s="72"/>
      <c r="SUQ190" s="72"/>
      <c r="SUR190" s="72"/>
      <c r="SUS190" s="71"/>
      <c r="SUT190" s="71"/>
      <c r="SUU190" s="71"/>
      <c r="SUV190" s="71"/>
      <c r="SUW190" s="71"/>
      <c r="SUX190" s="71"/>
      <c r="SUY190" s="71"/>
      <c r="SUZ190" s="72"/>
      <c r="SVA190" s="72"/>
      <c r="SVB190" s="72"/>
      <c r="SVC190" s="72"/>
      <c r="SVD190" s="72"/>
      <c r="SVE190" s="72"/>
      <c r="SVF190" s="72"/>
      <c r="SVG190" s="72"/>
      <c r="SVH190" s="72"/>
      <c r="SVI190" s="71"/>
      <c r="SVJ190" s="71"/>
      <c r="SVK190" s="71"/>
      <c r="SVL190" s="71"/>
      <c r="SVM190" s="71"/>
      <c r="SVN190" s="71"/>
      <c r="SVO190" s="71"/>
      <c r="SVP190" s="72"/>
      <c r="SVQ190" s="72"/>
      <c r="SVR190" s="72"/>
      <c r="SVS190" s="72"/>
      <c r="SVT190" s="72"/>
      <c r="SVU190" s="72"/>
      <c r="SVV190" s="72"/>
      <c r="SVW190" s="72"/>
      <c r="SVX190" s="72"/>
      <c r="SVY190" s="71"/>
      <c r="SVZ190" s="71"/>
      <c r="SWA190" s="71"/>
      <c r="SWB190" s="71"/>
      <c r="SWC190" s="71"/>
      <c r="SWD190" s="71"/>
      <c r="SWE190" s="71"/>
      <c r="SWF190" s="72"/>
      <c r="SWG190" s="72"/>
      <c r="SWH190" s="72"/>
      <c r="SWI190" s="72"/>
      <c r="SWJ190" s="72"/>
      <c r="SWK190" s="72"/>
      <c r="SWL190" s="72"/>
      <c r="SWM190" s="72"/>
      <c r="SWN190" s="72"/>
      <c r="SWO190" s="71"/>
      <c r="SWP190" s="71"/>
      <c r="SWQ190" s="71"/>
      <c r="SWR190" s="71"/>
      <c r="SWS190" s="71"/>
      <c r="SWT190" s="71"/>
      <c r="SWU190" s="71"/>
      <c r="SWV190" s="72"/>
      <c r="SWW190" s="72"/>
      <c r="SWX190" s="72"/>
      <c r="SWY190" s="72"/>
      <c r="SWZ190" s="72"/>
      <c r="SXA190" s="72"/>
      <c r="SXB190" s="72"/>
      <c r="SXC190" s="72"/>
      <c r="SXD190" s="72"/>
      <c r="SXE190" s="71"/>
      <c r="SXF190" s="71"/>
      <c r="SXG190" s="71"/>
      <c r="SXH190" s="71"/>
      <c r="SXI190" s="71"/>
      <c r="SXJ190" s="71"/>
      <c r="SXK190" s="71"/>
      <c r="SXL190" s="72"/>
      <c r="SXM190" s="72"/>
      <c r="SXN190" s="72"/>
      <c r="SXO190" s="72"/>
      <c r="SXP190" s="72"/>
      <c r="SXQ190" s="72"/>
      <c r="SXR190" s="72"/>
      <c r="SXS190" s="72"/>
      <c r="SXT190" s="72"/>
      <c r="SXU190" s="71"/>
      <c r="SXV190" s="71"/>
      <c r="SXW190" s="71"/>
      <c r="SXX190" s="71"/>
      <c r="SXY190" s="71"/>
      <c r="SXZ190" s="71"/>
      <c r="SYA190" s="71"/>
      <c r="SYB190" s="72"/>
      <c r="SYC190" s="72"/>
      <c r="SYD190" s="72"/>
      <c r="SYE190" s="72"/>
      <c r="SYF190" s="72"/>
      <c r="SYG190" s="72"/>
      <c r="SYH190" s="72"/>
      <c r="SYI190" s="72"/>
      <c r="SYJ190" s="72"/>
      <c r="SYK190" s="71"/>
      <c r="SYL190" s="71"/>
      <c r="SYM190" s="71"/>
      <c r="SYN190" s="71"/>
      <c r="SYO190" s="71"/>
      <c r="SYP190" s="71"/>
      <c r="SYQ190" s="71"/>
      <c r="SYR190" s="72"/>
      <c r="SYS190" s="72"/>
      <c r="SYT190" s="72"/>
      <c r="SYU190" s="72"/>
      <c r="SYV190" s="72"/>
      <c r="SYW190" s="72"/>
      <c r="SYX190" s="72"/>
      <c r="SYY190" s="72"/>
      <c r="SYZ190" s="72"/>
      <c r="SZA190" s="71"/>
      <c r="SZB190" s="71"/>
      <c r="SZC190" s="71"/>
      <c r="SZD190" s="71"/>
      <c r="SZE190" s="71"/>
      <c r="SZF190" s="71"/>
      <c r="SZG190" s="71"/>
      <c r="SZH190" s="72"/>
      <c r="SZI190" s="72"/>
      <c r="SZJ190" s="72"/>
      <c r="SZK190" s="72"/>
      <c r="SZL190" s="72"/>
      <c r="SZM190" s="72"/>
      <c r="SZN190" s="72"/>
      <c r="SZO190" s="72"/>
      <c r="SZP190" s="72"/>
      <c r="SZQ190" s="71"/>
      <c r="SZR190" s="71"/>
      <c r="SZS190" s="71"/>
      <c r="SZT190" s="71"/>
      <c r="SZU190" s="71"/>
      <c r="SZV190" s="71"/>
      <c r="SZW190" s="71"/>
      <c r="SZX190" s="72"/>
      <c r="SZY190" s="72"/>
      <c r="SZZ190" s="72"/>
      <c r="TAA190" s="72"/>
      <c r="TAB190" s="72"/>
      <c r="TAC190" s="72"/>
      <c r="TAD190" s="72"/>
      <c r="TAE190" s="72"/>
      <c r="TAF190" s="72"/>
      <c r="TAG190" s="71"/>
      <c r="TAH190" s="71"/>
      <c r="TAI190" s="71"/>
      <c r="TAJ190" s="71"/>
      <c r="TAK190" s="71"/>
      <c r="TAL190" s="71"/>
      <c r="TAM190" s="71"/>
      <c r="TAN190" s="72"/>
      <c r="TAO190" s="72"/>
      <c r="TAP190" s="72"/>
      <c r="TAQ190" s="72"/>
      <c r="TAR190" s="72"/>
      <c r="TAS190" s="72"/>
      <c r="TAT190" s="72"/>
      <c r="TAU190" s="72"/>
      <c r="TAV190" s="72"/>
      <c r="TAW190" s="71"/>
      <c r="TAX190" s="71"/>
      <c r="TAY190" s="71"/>
      <c r="TAZ190" s="71"/>
      <c r="TBA190" s="71"/>
      <c r="TBB190" s="71"/>
      <c r="TBC190" s="71"/>
      <c r="TBD190" s="72"/>
      <c r="TBE190" s="72"/>
      <c r="TBF190" s="72"/>
      <c r="TBG190" s="72"/>
      <c r="TBH190" s="72"/>
      <c r="TBI190" s="72"/>
      <c r="TBJ190" s="72"/>
      <c r="TBK190" s="72"/>
      <c r="TBL190" s="72"/>
      <c r="TBM190" s="71"/>
      <c r="TBN190" s="71"/>
      <c r="TBO190" s="71"/>
      <c r="TBP190" s="71"/>
      <c r="TBQ190" s="71"/>
      <c r="TBR190" s="71"/>
      <c r="TBS190" s="71"/>
      <c r="TBT190" s="72"/>
      <c r="TBU190" s="72"/>
      <c r="TBV190" s="72"/>
      <c r="TBW190" s="72"/>
      <c r="TBX190" s="72"/>
      <c r="TBY190" s="72"/>
      <c r="TBZ190" s="72"/>
      <c r="TCA190" s="72"/>
      <c r="TCB190" s="72"/>
      <c r="TCC190" s="71"/>
      <c r="TCD190" s="71"/>
      <c r="TCE190" s="71"/>
      <c r="TCF190" s="71"/>
      <c r="TCG190" s="71"/>
      <c r="TCH190" s="71"/>
      <c r="TCI190" s="71"/>
      <c r="TCJ190" s="72"/>
      <c r="TCK190" s="72"/>
      <c r="TCL190" s="72"/>
      <c r="TCM190" s="72"/>
      <c r="TCN190" s="72"/>
      <c r="TCO190" s="72"/>
      <c r="TCP190" s="72"/>
      <c r="TCQ190" s="72"/>
      <c r="TCR190" s="72"/>
      <c r="TCS190" s="71"/>
      <c r="TCT190" s="71"/>
      <c r="TCU190" s="71"/>
      <c r="TCV190" s="71"/>
      <c r="TCW190" s="71"/>
      <c r="TCX190" s="71"/>
      <c r="TCY190" s="71"/>
      <c r="TCZ190" s="72"/>
      <c r="TDA190" s="72"/>
      <c r="TDB190" s="72"/>
      <c r="TDC190" s="72"/>
      <c r="TDD190" s="72"/>
      <c r="TDE190" s="72"/>
      <c r="TDF190" s="72"/>
      <c r="TDG190" s="72"/>
      <c r="TDH190" s="72"/>
      <c r="TDI190" s="71"/>
      <c r="TDJ190" s="71"/>
      <c r="TDK190" s="71"/>
      <c r="TDL190" s="71"/>
      <c r="TDM190" s="71"/>
      <c r="TDN190" s="71"/>
      <c r="TDO190" s="71"/>
      <c r="TDP190" s="72"/>
      <c r="TDQ190" s="72"/>
      <c r="TDR190" s="72"/>
      <c r="TDS190" s="72"/>
      <c r="TDT190" s="72"/>
      <c r="TDU190" s="72"/>
      <c r="TDV190" s="72"/>
      <c r="TDW190" s="72"/>
      <c r="TDX190" s="72"/>
      <c r="TDY190" s="71"/>
      <c r="TDZ190" s="71"/>
      <c r="TEA190" s="71"/>
      <c r="TEB190" s="71"/>
      <c r="TEC190" s="71"/>
      <c r="TED190" s="71"/>
      <c r="TEE190" s="71"/>
      <c r="TEF190" s="72"/>
      <c r="TEG190" s="72"/>
      <c r="TEH190" s="72"/>
      <c r="TEI190" s="72"/>
      <c r="TEJ190" s="72"/>
      <c r="TEK190" s="72"/>
      <c r="TEL190" s="72"/>
      <c r="TEM190" s="72"/>
      <c r="TEN190" s="72"/>
      <c r="TEO190" s="71"/>
      <c r="TEP190" s="71"/>
      <c r="TEQ190" s="71"/>
      <c r="TER190" s="71"/>
      <c r="TES190" s="71"/>
      <c r="TET190" s="71"/>
      <c r="TEU190" s="71"/>
      <c r="TEV190" s="72"/>
      <c r="TEW190" s="72"/>
      <c r="TEX190" s="72"/>
      <c r="TEY190" s="72"/>
      <c r="TEZ190" s="72"/>
      <c r="TFA190" s="72"/>
      <c r="TFB190" s="72"/>
      <c r="TFC190" s="72"/>
      <c r="TFD190" s="72"/>
      <c r="TFE190" s="71"/>
      <c r="TFF190" s="71"/>
      <c r="TFG190" s="71"/>
      <c r="TFH190" s="71"/>
      <c r="TFI190" s="71"/>
      <c r="TFJ190" s="71"/>
      <c r="TFK190" s="71"/>
      <c r="TFL190" s="72"/>
      <c r="TFM190" s="72"/>
      <c r="TFN190" s="72"/>
      <c r="TFO190" s="72"/>
      <c r="TFP190" s="72"/>
      <c r="TFQ190" s="72"/>
      <c r="TFR190" s="72"/>
      <c r="TFS190" s="72"/>
      <c r="TFT190" s="72"/>
      <c r="TFU190" s="71"/>
      <c r="TFV190" s="71"/>
      <c r="TFW190" s="71"/>
      <c r="TFX190" s="71"/>
      <c r="TFY190" s="71"/>
      <c r="TFZ190" s="71"/>
      <c r="TGA190" s="71"/>
      <c r="TGB190" s="72"/>
      <c r="TGC190" s="72"/>
      <c r="TGD190" s="72"/>
      <c r="TGE190" s="72"/>
      <c r="TGF190" s="72"/>
      <c r="TGG190" s="72"/>
      <c r="TGH190" s="72"/>
      <c r="TGI190" s="72"/>
      <c r="TGJ190" s="72"/>
      <c r="TGK190" s="71"/>
      <c r="TGL190" s="71"/>
      <c r="TGM190" s="71"/>
      <c r="TGN190" s="71"/>
      <c r="TGO190" s="71"/>
      <c r="TGP190" s="71"/>
      <c r="TGQ190" s="71"/>
      <c r="TGR190" s="72"/>
      <c r="TGS190" s="72"/>
      <c r="TGT190" s="72"/>
      <c r="TGU190" s="72"/>
      <c r="TGV190" s="72"/>
      <c r="TGW190" s="72"/>
      <c r="TGX190" s="72"/>
      <c r="TGY190" s="72"/>
      <c r="TGZ190" s="72"/>
      <c r="THA190" s="71"/>
      <c r="THB190" s="71"/>
      <c r="THC190" s="71"/>
      <c r="THD190" s="71"/>
      <c r="THE190" s="71"/>
      <c r="THF190" s="71"/>
      <c r="THG190" s="71"/>
      <c r="THH190" s="72"/>
      <c r="THI190" s="72"/>
      <c r="THJ190" s="72"/>
      <c r="THK190" s="72"/>
      <c r="THL190" s="72"/>
      <c r="THM190" s="72"/>
      <c r="THN190" s="72"/>
      <c r="THO190" s="72"/>
      <c r="THP190" s="72"/>
      <c r="THQ190" s="71"/>
      <c r="THR190" s="71"/>
      <c r="THS190" s="71"/>
      <c r="THT190" s="71"/>
      <c r="THU190" s="71"/>
      <c r="THV190" s="71"/>
      <c r="THW190" s="71"/>
      <c r="THX190" s="72"/>
      <c r="THY190" s="72"/>
      <c r="THZ190" s="72"/>
      <c r="TIA190" s="72"/>
      <c r="TIB190" s="72"/>
      <c r="TIC190" s="72"/>
      <c r="TID190" s="72"/>
      <c r="TIE190" s="72"/>
      <c r="TIF190" s="72"/>
      <c r="TIG190" s="71"/>
      <c r="TIH190" s="71"/>
      <c r="TII190" s="71"/>
      <c r="TIJ190" s="71"/>
      <c r="TIK190" s="71"/>
      <c r="TIL190" s="71"/>
      <c r="TIM190" s="71"/>
      <c r="TIN190" s="72"/>
      <c r="TIO190" s="72"/>
      <c r="TIP190" s="72"/>
      <c r="TIQ190" s="72"/>
      <c r="TIR190" s="72"/>
      <c r="TIS190" s="72"/>
      <c r="TIT190" s="72"/>
      <c r="TIU190" s="72"/>
      <c r="TIV190" s="72"/>
      <c r="TIW190" s="71"/>
      <c r="TIX190" s="71"/>
      <c r="TIY190" s="71"/>
      <c r="TIZ190" s="71"/>
      <c r="TJA190" s="71"/>
      <c r="TJB190" s="71"/>
      <c r="TJC190" s="71"/>
      <c r="TJD190" s="72"/>
      <c r="TJE190" s="72"/>
      <c r="TJF190" s="72"/>
      <c r="TJG190" s="72"/>
      <c r="TJH190" s="72"/>
      <c r="TJI190" s="72"/>
      <c r="TJJ190" s="72"/>
      <c r="TJK190" s="72"/>
      <c r="TJL190" s="72"/>
      <c r="TJM190" s="71"/>
      <c r="TJN190" s="71"/>
      <c r="TJO190" s="71"/>
      <c r="TJP190" s="71"/>
      <c r="TJQ190" s="71"/>
      <c r="TJR190" s="71"/>
      <c r="TJS190" s="71"/>
      <c r="TJT190" s="72"/>
      <c r="TJU190" s="72"/>
      <c r="TJV190" s="72"/>
      <c r="TJW190" s="72"/>
      <c r="TJX190" s="72"/>
      <c r="TJY190" s="72"/>
      <c r="TJZ190" s="72"/>
      <c r="TKA190" s="72"/>
      <c r="TKB190" s="72"/>
      <c r="TKC190" s="71"/>
      <c r="TKD190" s="71"/>
      <c r="TKE190" s="71"/>
      <c r="TKF190" s="71"/>
      <c r="TKG190" s="71"/>
      <c r="TKH190" s="71"/>
      <c r="TKI190" s="71"/>
      <c r="TKJ190" s="72"/>
      <c r="TKK190" s="72"/>
      <c r="TKL190" s="72"/>
      <c r="TKM190" s="72"/>
      <c r="TKN190" s="72"/>
      <c r="TKO190" s="72"/>
      <c r="TKP190" s="72"/>
      <c r="TKQ190" s="72"/>
      <c r="TKR190" s="72"/>
      <c r="TKS190" s="71"/>
      <c r="TKT190" s="71"/>
      <c r="TKU190" s="71"/>
      <c r="TKV190" s="71"/>
      <c r="TKW190" s="71"/>
      <c r="TKX190" s="71"/>
      <c r="TKY190" s="71"/>
      <c r="TKZ190" s="72"/>
      <c r="TLA190" s="72"/>
      <c r="TLB190" s="72"/>
      <c r="TLC190" s="72"/>
      <c r="TLD190" s="72"/>
      <c r="TLE190" s="72"/>
      <c r="TLF190" s="72"/>
      <c r="TLG190" s="72"/>
      <c r="TLH190" s="72"/>
      <c r="TLI190" s="71"/>
      <c r="TLJ190" s="71"/>
      <c r="TLK190" s="71"/>
      <c r="TLL190" s="71"/>
      <c r="TLM190" s="71"/>
      <c r="TLN190" s="71"/>
      <c r="TLO190" s="71"/>
      <c r="TLP190" s="72"/>
      <c r="TLQ190" s="72"/>
      <c r="TLR190" s="72"/>
      <c r="TLS190" s="72"/>
      <c r="TLT190" s="72"/>
      <c r="TLU190" s="72"/>
      <c r="TLV190" s="72"/>
      <c r="TLW190" s="72"/>
      <c r="TLX190" s="72"/>
      <c r="TLY190" s="71"/>
      <c r="TLZ190" s="71"/>
      <c r="TMA190" s="71"/>
      <c r="TMB190" s="71"/>
      <c r="TMC190" s="71"/>
      <c r="TMD190" s="71"/>
      <c r="TME190" s="71"/>
      <c r="TMF190" s="72"/>
      <c r="TMG190" s="72"/>
      <c r="TMH190" s="72"/>
      <c r="TMI190" s="72"/>
      <c r="TMJ190" s="72"/>
      <c r="TMK190" s="72"/>
      <c r="TML190" s="72"/>
      <c r="TMM190" s="72"/>
      <c r="TMN190" s="72"/>
      <c r="TMO190" s="71"/>
      <c r="TMP190" s="71"/>
      <c r="TMQ190" s="71"/>
      <c r="TMR190" s="71"/>
      <c r="TMS190" s="71"/>
      <c r="TMT190" s="71"/>
      <c r="TMU190" s="71"/>
      <c r="TMV190" s="72"/>
      <c r="TMW190" s="72"/>
      <c r="TMX190" s="72"/>
      <c r="TMY190" s="72"/>
      <c r="TMZ190" s="72"/>
      <c r="TNA190" s="72"/>
      <c r="TNB190" s="72"/>
      <c r="TNC190" s="72"/>
      <c r="TND190" s="72"/>
      <c r="TNE190" s="71"/>
      <c r="TNF190" s="71"/>
      <c r="TNG190" s="71"/>
      <c r="TNH190" s="71"/>
      <c r="TNI190" s="71"/>
      <c r="TNJ190" s="71"/>
      <c r="TNK190" s="71"/>
      <c r="TNL190" s="72"/>
      <c r="TNM190" s="72"/>
      <c r="TNN190" s="72"/>
      <c r="TNO190" s="72"/>
      <c r="TNP190" s="72"/>
      <c r="TNQ190" s="72"/>
      <c r="TNR190" s="72"/>
      <c r="TNS190" s="72"/>
      <c r="TNT190" s="72"/>
      <c r="TNU190" s="71"/>
      <c r="TNV190" s="71"/>
      <c r="TNW190" s="71"/>
      <c r="TNX190" s="71"/>
      <c r="TNY190" s="71"/>
      <c r="TNZ190" s="71"/>
      <c r="TOA190" s="71"/>
      <c r="TOB190" s="72"/>
      <c r="TOC190" s="72"/>
      <c r="TOD190" s="72"/>
      <c r="TOE190" s="72"/>
      <c r="TOF190" s="72"/>
      <c r="TOG190" s="72"/>
      <c r="TOH190" s="72"/>
      <c r="TOI190" s="72"/>
      <c r="TOJ190" s="72"/>
      <c r="TOK190" s="71"/>
      <c r="TOL190" s="71"/>
      <c r="TOM190" s="71"/>
      <c r="TON190" s="71"/>
      <c r="TOO190" s="71"/>
      <c r="TOP190" s="71"/>
      <c r="TOQ190" s="71"/>
      <c r="TOR190" s="72"/>
      <c r="TOS190" s="72"/>
      <c r="TOT190" s="72"/>
      <c r="TOU190" s="72"/>
      <c r="TOV190" s="72"/>
      <c r="TOW190" s="72"/>
      <c r="TOX190" s="72"/>
      <c r="TOY190" s="72"/>
      <c r="TOZ190" s="72"/>
      <c r="TPA190" s="71"/>
      <c r="TPB190" s="71"/>
      <c r="TPC190" s="71"/>
      <c r="TPD190" s="71"/>
      <c r="TPE190" s="71"/>
      <c r="TPF190" s="71"/>
      <c r="TPG190" s="71"/>
      <c r="TPH190" s="72"/>
      <c r="TPI190" s="72"/>
      <c r="TPJ190" s="72"/>
      <c r="TPK190" s="72"/>
      <c r="TPL190" s="72"/>
      <c r="TPM190" s="72"/>
      <c r="TPN190" s="72"/>
      <c r="TPO190" s="72"/>
      <c r="TPP190" s="72"/>
      <c r="TPQ190" s="71"/>
      <c r="TPR190" s="71"/>
      <c r="TPS190" s="71"/>
      <c r="TPT190" s="71"/>
      <c r="TPU190" s="71"/>
      <c r="TPV190" s="71"/>
      <c r="TPW190" s="71"/>
      <c r="TPX190" s="72"/>
      <c r="TPY190" s="72"/>
      <c r="TPZ190" s="72"/>
      <c r="TQA190" s="72"/>
      <c r="TQB190" s="72"/>
      <c r="TQC190" s="72"/>
      <c r="TQD190" s="72"/>
      <c r="TQE190" s="72"/>
      <c r="TQF190" s="72"/>
      <c r="TQG190" s="71"/>
      <c r="TQH190" s="71"/>
      <c r="TQI190" s="71"/>
      <c r="TQJ190" s="71"/>
      <c r="TQK190" s="71"/>
      <c r="TQL190" s="71"/>
      <c r="TQM190" s="71"/>
      <c r="TQN190" s="72"/>
      <c r="TQO190" s="72"/>
      <c r="TQP190" s="72"/>
      <c r="TQQ190" s="72"/>
      <c r="TQR190" s="72"/>
      <c r="TQS190" s="72"/>
      <c r="TQT190" s="72"/>
      <c r="TQU190" s="72"/>
      <c r="TQV190" s="72"/>
      <c r="TQW190" s="71"/>
      <c r="TQX190" s="71"/>
      <c r="TQY190" s="71"/>
      <c r="TQZ190" s="71"/>
      <c r="TRA190" s="71"/>
      <c r="TRB190" s="71"/>
      <c r="TRC190" s="71"/>
      <c r="TRD190" s="72"/>
      <c r="TRE190" s="72"/>
      <c r="TRF190" s="72"/>
      <c r="TRG190" s="72"/>
      <c r="TRH190" s="72"/>
      <c r="TRI190" s="72"/>
      <c r="TRJ190" s="72"/>
      <c r="TRK190" s="72"/>
      <c r="TRL190" s="72"/>
      <c r="TRM190" s="71"/>
      <c r="TRN190" s="71"/>
      <c r="TRO190" s="71"/>
      <c r="TRP190" s="71"/>
      <c r="TRQ190" s="71"/>
      <c r="TRR190" s="71"/>
      <c r="TRS190" s="71"/>
      <c r="TRT190" s="72"/>
      <c r="TRU190" s="72"/>
      <c r="TRV190" s="72"/>
      <c r="TRW190" s="72"/>
      <c r="TRX190" s="72"/>
      <c r="TRY190" s="72"/>
      <c r="TRZ190" s="72"/>
      <c r="TSA190" s="72"/>
      <c r="TSB190" s="72"/>
      <c r="TSC190" s="71"/>
      <c r="TSD190" s="71"/>
      <c r="TSE190" s="71"/>
      <c r="TSF190" s="71"/>
      <c r="TSG190" s="71"/>
      <c r="TSH190" s="71"/>
      <c r="TSI190" s="71"/>
      <c r="TSJ190" s="72"/>
      <c r="TSK190" s="72"/>
      <c r="TSL190" s="72"/>
      <c r="TSM190" s="72"/>
      <c r="TSN190" s="72"/>
      <c r="TSO190" s="72"/>
      <c r="TSP190" s="72"/>
      <c r="TSQ190" s="72"/>
      <c r="TSR190" s="72"/>
      <c r="TSS190" s="71"/>
      <c r="TST190" s="71"/>
      <c r="TSU190" s="71"/>
      <c r="TSV190" s="71"/>
      <c r="TSW190" s="71"/>
      <c r="TSX190" s="71"/>
      <c r="TSY190" s="71"/>
      <c r="TSZ190" s="72"/>
      <c r="TTA190" s="72"/>
      <c r="TTB190" s="72"/>
      <c r="TTC190" s="72"/>
      <c r="TTD190" s="72"/>
      <c r="TTE190" s="72"/>
      <c r="TTF190" s="72"/>
      <c r="TTG190" s="72"/>
      <c r="TTH190" s="72"/>
      <c r="TTI190" s="71"/>
      <c r="TTJ190" s="71"/>
      <c r="TTK190" s="71"/>
      <c r="TTL190" s="71"/>
      <c r="TTM190" s="71"/>
      <c r="TTN190" s="71"/>
      <c r="TTO190" s="71"/>
      <c r="TTP190" s="72"/>
      <c r="TTQ190" s="72"/>
      <c r="TTR190" s="72"/>
      <c r="TTS190" s="72"/>
      <c r="TTT190" s="72"/>
      <c r="TTU190" s="72"/>
      <c r="TTV190" s="72"/>
      <c r="TTW190" s="72"/>
      <c r="TTX190" s="72"/>
      <c r="TTY190" s="71"/>
      <c r="TTZ190" s="71"/>
      <c r="TUA190" s="71"/>
      <c r="TUB190" s="71"/>
      <c r="TUC190" s="71"/>
      <c r="TUD190" s="71"/>
      <c r="TUE190" s="71"/>
      <c r="TUF190" s="72"/>
      <c r="TUG190" s="72"/>
      <c r="TUH190" s="72"/>
      <c r="TUI190" s="72"/>
      <c r="TUJ190" s="72"/>
      <c r="TUK190" s="72"/>
      <c r="TUL190" s="72"/>
      <c r="TUM190" s="72"/>
      <c r="TUN190" s="72"/>
      <c r="TUO190" s="71"/>
      <c r="TUP190" s="71"/>
      <c r="TUQ190" s="71"/>
      <c r="TUR190" s="71"/>
      <c r="TUS190" s="71"/>
      <c r="TUT190" s="71"/>
      <c r="TUU190" s="71"/>
      <c r="TUV190" s="72"/>
      <c r="TUW190" s="72"/>
      <c r="TUX190" s="72"/>
      <c r="TUY190" s="72"/>
      <c r="TUZ190" s="72"/>
      <c r="TVA190" s="72"/>
      <c r="TVB190" s="72"/>
      <c r="TVC190" s="72"/>
      <c r="TVD190" s="72"/>
      <c r="TVE190" s="71"/>
      <c r="TVF190" s="71"/>
      <c r="TVG190" s="71"/>
      <c r="TVH190" s="71"/>
      <c r="TVI190" s="71"/>
      <c r="TVJ190" s="71"/>
      <c r="TVK190" s="71"/>
      <c r="TVL190" s="72"/>
      <c r="TVM190" s="72"/>
      <c r="TVN190" s="72"/>
      <c r="TVO190" s="72"/>
      <c r="TVP190" s="72"/>
      <c r="TVQ190" s="72"/>
      <c r="TVR190" s="72"/>
      <c r="TVS190" s="72"/>
      <c r="TVT190" s="72"/>
      <c r="TVU190" s="71"/>
      <c r="TVV190" s="71"/>
      <c r="TVW190" s="71"/>
      <c r="TVX190" s="71"/>
      <c r="TVY190" s="71"/>
      <c r="TVZ190" s="71"/>
      <c r="TWA190" s="71"/>
      <c r="TWB190" s="72"/>
      <c r="TWC190" s="72"/>
      <c r="TWD190" s="72"/>
      <c r="TWE190" s="72"/>
      <c r="TWF190" s="72"/>
      <c r="TWG190" s="72"/>
      <c r="TWH190" s="72"/>
      <c r="TWI190" s="72"/>
      <c r="TWJ190" s="72"/>
      <c r="TWK190" s="71"/>
      <c r="TWL190" s="71"/>
      <c r="TWM190" s="71"/>
      <c r="TWN190" s="71"/>
      <c r="TWO190" s="71"/>
      <c r="TWP190" s="71"/>
      <c r="TWQ190" s="71"/>
      <c r="TWR190" s="72"/>
      <c r="TWS190" s="72"/>
      <c r="TWT190" s="72"/>
      <c r="TWU190" s="72"/>
      <c r="TWV190" s="72"/>
      <c r="TWW190" s="72"/>
      <c r="TWX190" s="72"/>
      <c r="TWY190" s="72"/>
      <c r="TWZ190" s="72"/>
      <c r="TXA190" s="71"/>
      <c r="TXB190" s="71"/>
      <c r="TXC190" s="71"/>
      <c r="TXD190" s="71"/>
      <c r="TXE190" s="71"/>
      <c r="TXF190" s="71"/>
      <c r="TXG190" s="71"/>
      <c r="TXH190" s="72"/>
      <c r="TXI190" s="72"/>
      <c r="TXJ190" s="72"/>
      <c r="TXK190" s="72"/>
      <c r="TXL190" s="72"/>
      <c r="TXM190" s="72"/>
      <c r="TXN190" s="72"/>
      <c r="TXO190" s="72"/>
      <c r="TXP190" s="72"/>
      <c r="TXQ190" s="71"/>
      <c r="TXR190" s="71"/>
      <c r="TXS190" s="71"/>
      <c r="TXT190" s="71"/>
      <c r="TXU190" s="71"/>
      <c r="TXV190" s="71"/>
      <c r="TXW190" s="71"/>
      <c r="TXX190" s="72"/>
      <c r="TXY190" s="72"/>
      <c r="TXZ190" s="72"/>
      <c r="TYA190" s="72"/>
      <c r="TYB190" s="72"/>
      <c r="TYC190" s="72"/>
      <c r="TYD190" s="72"/>
      <c r="TYE190" s="72"/>
      <c r="TYF190" s="72"/>
      <c r="TYG190" s="71"/>
      <c r="TYH190" s="71"/>
      <c r="TYI190" s="71"/>
      <c r="TYJ190" s="71"/>
      <c r="TYK190" s="71"/>
      <c r="TYL190" s="71"/>
      <c r="TYM190" s="71"/>
      <c r="TYN190" s="72"/>
      <c r="TYO190" s="72"/>
      <c r="TYP190" s="72"/>
      <c r="TYQ190" s="72"/>
      <c r="TYR190" s="72"/>
      <c r="TYS190" s="72"/>
      <c r="TYT190" s="72"/>
      <c r="TYU190" s="72"/>
      <c r="TYV190" s="72"/>
      <c r="TYW190" s="71"/>
      <c r="TYX190" s="71"/>
      <c r="TYY190" s="71"/>
      <c r="TYZ190" s="71"/>
      <c r="TZA190" s="71"/>
      <c r="TZB190" s="71"/>
      <c r="TZC190" s="71"/>
      <c r="TZD190" s="72"/>
      <c r="TZE190" s="72"/>
      <c r="TZF190" s="72"/>
      <c r="TZG190" s="72"/>
      <c r="TZH190" s="72"/>
      <c r="TZI190" s="72"/>
      <c r="TZJ190" s="72"/>
      <c r="TZK190" s="72"/>
      <c r="TZL190" s="72"/>
      <c r="TZM190" s="71"/>
      <c r="TZN190" s="71"/>
      <c r="TZO190" s="71"/>
      <c r="TZP190" s="71"/>
      <c r="TZQ190" s="71"/>
      <c r="TZR190" s="71"/>
      <c r="TZS190" s="71"/>
      <c r="TZT190" s="72"/>
      <c r="TZU190" s="72"/>
      <c r="TZV190" s="72"/>
      <c r="TZW190" s="72"/>
      <c r="TZX190" s="72"/>
      <c r="TZY190" s="72"/>
      <c r="TZZ190" s="72"/>
      <c r="UAA190" s="72"/>
      <c r="UAB190" s="72"/>
      <c r="UAC190" s="71"/>
      <c r="UAD190" s="71"/>
      <c r="UAE190" s="71"/>
      <c r="UAF190" s="71"/>
      <c r="UAG190" s="71"/>
      <c r="UAH190" s="71"/>
      <c r="UAI190" s="71"/>
      <c r="UAJ190" s="72"/>
      <c r="UAK190" s="72"/>
      <c r="UAL190" s="72"/>
      <c r="UAM190" s="72"/>
      <c r="UAN190" s="72"/>
      <c r="UAO190" s="72"/>
      <c r="UAP190" s="72"/>
      <c r="UAQ190" s="72"/>
      <c r="UAR190" s="72"/>
      <c r="UAS190" s="71"/>
      <c r="UAT190" s="71"/>
      <c r="UAU190" s="71"/>
      <c r="UAV190" s="71"/>
      <c r="UAW190" s="71"/>
      <c r="UAX190" s="71"/>
      <c r="UAY190" s="71"/>
      <c r="UAZ190" s="72"/>
      <c r="UBA190" s="72"/>
      <c r="UBB190" s="72"/>
      <c r="UBC190" s="72"/>
      <c r="UBD190" s="72"/>
      <c r="UBE190" s="72"/>
      <c r="UBF190" s="72"/>
      <c r="UBG190" s="72"/>
      <c r="UBH190" s="72"/>
      <c r="UBI190" s="71"/>
      <c r="UBJ190" s="71"/>
      <c r="UBK190" s="71"/>
      <c r="UBL190" s="71"/>
      <c r="UBM190" s="71"/>
      <c r="UBN190" s="71"/>
      <c r="UBO190" s="71"/>
      <c r="UBP190" s="72"/>
      <c r="UBQ190" s="72"/>
      <c r="UBR190" s="72"/>
      <c r="UBS190" s="72"/>
      <c r="UBT190" s="72"/>
      <c r="UBU190" s="72"/>
      <c r="UBV190" s="72"/>
      <c r="UBW190" s="72"/>
      <c r="UBX190" s="72"/>
      <c r="UBY190" s="71"/>
      <c r="UBZ190" s="71"/>
      <c r="UCA190" s="71"/>
      <c r="UCB190" s="71"/>
      <c r="UCC190" s="71"/>
      <c r="UCD190" s="71"/>
      <c r="UCE190" s="71"/>
      <c r="UCF190" s="72"/>
      <c r="UCG190" s="72"/>
      <c r="UCH190" s="72"/>
      <c r="UCI190" s="72"/>
      <c r="UCJ190" s="72"/>
      <c r="UCK190" s="72"/>
      <c r="UCL190" s="72"/>
      <c r="UCM190" s="72"/>
      <c r="UCN190" s="72"/>
      <c r="UCO190" s="71"/>
      <c r="UCP190" s="71"/>
      <c r="UCQ190" s="71"/>
      <c r="UCR190" s="71"/>
      <c r="UCS190" s="71"/>
      <c r="UCT190" s="71"/>
      <c r="UCU190" s="71"/>
      <c r="UCV190" s="72"/>
      <c r="UCW190" s="72"/>
      <c r="UCX190" s="72"/>
      <c r="UCY190" s="72"/>
      <c r="UCZ190" s="72"/>
      <c r="UDA190" s="72"/>
      <c r="UDB190" s="72"/>
      <c r="UDC190" s="72"/>
      <c r="UDD190" s="72"/>
      <c r="UDE190" s="71"/>
      <c r="UDF190" s="71"/>
      <c r="UDG190" s="71"/>
      <c r="UDH190" s="71"/>
      <c r="UDI190" s="71"/>
      <c r="UDJ190" s="71"/>
      <c r="UDK190" s="71"/>
      <c r="UDL190" s="72"/>
      <c r="UDM190" s="72"/>
      <c r="UDN190" s="72"/>
      <c r="UDO190" s="72"/>
      <c r="UDP190" s="72"/>
      <c r="UDQ190" s="72"/>
      <c r="UDR190" s="72"/>
      <c r="UDS190" s="72"/>
      <c r="UDT190" s="72"/>
      <c r="UDU190" s="71"/>
      <c r="UDV190" s="71"/>
      <c r="UDW190" s="71"/>
      <c r="UDX190" s="71"/>
      <c r="UDY190" s="71"/>
      <c r="UDZ190" s="71"/>
      <c r="UEA190" s="71"/>
      <c r="UEB190" s="72"/>
      <c r="UEC190" s="72"/>
      <c r="UED190" s="72"/>
      <c r="UEE190" s="72"/>
      <c r="UEF190" s="72"/>
      <c r="UEG190" s="72"/>
      <c r="UEH190" s="72"/>
      <c r="UEI190" s="72"/>
      <c r="UEJ190" s="72"/>
      <c r="UEK190" s="71"/>
      <c r="UEL190" s="71"/>
      <c r="UEM190" s="71"/>
      <c r="UEN190" s="71"/>
      <c r="UEO190" s="71"/>
      <c r="UEP190" s="71"/>
      <c r="UEQ190" s="71"/>
      <c r="UER190" s="72"/>
      <c r="UES190" s="72"/>
      <c r="UET190" s="72"/>
      <c r="UEU190" s="72"/>
      <c r="UEV190" s="72"/>
      <c r="UEW190" s="72"/>
      <c r="UEX190" s="72"/>
      <c r="UEY190" s="72"/>
      <c r="UEZ190" s="72"/>
      <c r="UFA190" s="71"/>
      <c r="UFB190" s="71"/>
      <c r="UFC190" s="71"/>
      <c r="UFD190" s="71"/>
      <c r="UFE190" s="71"/>
      <c r="UFF190" s="71"/>
      <c r="UFG190" s="71"/>
      <c r="UFH190" s="72"/>
      <c r="UFI190" s="72"/>
      <c r="UFJ190" s="72"/>
      <c r="UFK190" s="72"/>
      <c r="UFL190" s="72"/>
      <c r="UFM190" s="72"/>
      <c r="UFN190" s="72"/>
      <c r="UFO190" s="72"/>
      <c r="UFP190" s="72"/>
      <c r="UFQ190" s="71"/>
      <c r="UFR190" s="71"/>
      <c r="UFS190" s="71"/>
      <c r="UFT190" s="71"/>
      <c r="UFU190" s="71"/>
      <c r="UFV190" s="71"/>
      <c r="UFW190" s="71"/>
      <c r="UFX190" s="72"/>
      <c r="UFY190" s="72"/>
      <c r="UFZ190" s="72"/>
      <c r="UGA190" s="72"/>
      <c r="UGB190" s="72"/>
      <c r="UGC190" s="72"/>
      <c r="UGD190" s="72"/>
      <c r="UGE190" s="72"/>
      <c r="UGF190" s="72"/>
      <c r="UGG190" s="71"/>
      <c r="UGH190" s="71"/>
      <c r="UGI190" s="71"/>
      <c r="UGJ190" s="71"/>
      <c r="UGK190" s="71"/>
      <c r="UGL190" s="71"/>
      <c r="UGM190" s="71"/>
      <c r="UGN190" s="72"/>
      <c r="UGO190" s="72"/>
      <c r="UGP190" s="72"/>
      <c r="UGQ190" s="72"/>
      <c r="UGR190" s="72"/>
      <c r="UGS190" s="72"/>
      <c r="UGT190" s="72"/>
      <c r="UGU190" s="72"/>
      <c r="UGV190" s="72"/>
      <c r="UGW190" s="71"/>
      <c r="UGX190" s="71"/>
      <c r="UGY190" s="71"/>
      <c r="UGZ190" s="71"/>
      <c r="UHA190" s="71"/>
      <c r="UHB190" s="71"/>
      <c r="UHC190" s="71"/>
      <c r="UHD190" s="72"/>
      <c r="UHE190" s="72"/>
      <c r="UHF190" s="72"/>
      <c r="UHG190" s="72"/>
      <c r="UHH190" s="72"/>
      <c r="UHI190" s="72"/>
      <c r="UHJ190" s="72"/>
      <c r="UHK190" s="72"/>
      <c r="UHL190" s="72"/>
      <c r="UHM190" s="71"/>
      <c r="UHN190" s="71"/>
      <c r="UHO190" s="71"/>
      <c r="UHP190" s="71"/>
      <c r="UHQ190" s="71"/>
      <c r="UHR190" s="71"/>
      <c r="UHS190" s="71"/>
      <c r="UHT190" s="72"/>
      <c r="UHU190" s="72"/>
      <c r="UHV190" s="72"/>
      <c r="UHW190" s="72"/>
      <c r="UHX190" s="72"/>
      <c r="UHY190" s="72"/>
      <c r="UHZ190" s="72"/>
      <c r="UIA190" s="72"/>
      <c r="UIB190" s="72"/>
      <c r="UIC190" s="71"/>
      <c r="UID190" s="71"/>
      <c r="UIE190" s="71"/>
      <c r="UIF190" s="71"/>
      <c r="UIG190" s="71"/>
      <c r="UIH190" s="71"/>
      <c r="UII190" s="71"/>
      <c r="UIJ190" s="72"/>
      <c r="UIK190" s="72"/>
      <c r="UIL190" s="72"/>
      <c r="UIM190" s="72"/>
      <c r="UIN190" s="72"/>
      <c r="UIO190" s="72"/>
      <c r="UIP190" s="72"/>
      <c r="UIQ190" s="72"/>
      <c r="UIR190" s="72"/>
      <c r="UIS190" s="71"/>
      <c r="UIT190" s="71"/>
      <c r="UIU190" s="71"/>
      <c r="UIV190" s="71"/>
      <c r="UIW190" s="71"/>
      <c r="UIX190" s="71"/>
      <c r="UIY190" s="71"/>
      <c r="UIZ190" s="72"/>
      <c r="UJA190" s="72"/>
      <c r="UJB190" s="72"/>
      <c r="UJC190" s="72"/>
      <c r="UJD190" s="72"/>
      <c r="UJE190" s="72"/>
      <c r="UJF190" s="72"/>
      <c r="UJG190" s="72"/>
      <c r="UJH190" s="72"/>
      <c r="UJI190" s="71"/>
      <c r="UJJ190" s="71"/>
      <c r="UJK190" s="71"/>
      <c r="UJL190" s="71"/>
      <c r="UJM190" s="71"/>
      <c r="UJN190" s="71"/>
      <c r="UJO190" s="71"/>
      <c r="UJP190" s="72"/>
      <c r="UJQ190" s="72"/>
      <c r="UJR190" s="72"/>
      <c r="UJS190" s="72"/>
      <c r="UJT190" s="72"/>
      <c r="UJU190" s="72"/>
      <c r="UJV190" s="72"/>
      <c r="UJW190" s="72"/>
      <c r="UJX190" s="72"/>
      <c r="UJY190" s="71"/>
      <c r="UJZ190" s="71"/>
      <c r="UKA190" s="71"/>
      <c r="UKB190" s="71"/>
      <c r="UKC190" s="71"/>
      <c r="UKD190" s="71"/>
      <c r="UKE190" s="71"/>
      <c r="UKF190" s="72"/>
      <c r="UKG190" s="72"/>
      <c r="UKH190" s="72"/>
      <c r="UKI190" s="72"/>
      <c r="UKJ190" s="72"/>
      <c r="UKK190" s="72"/>
      <c r="UKL190" s="72"/>
      <c r="UKM190" s="72"/>
      <c r="UKN190" s="72"/>
      <c r="UKO190" s="71"/>
      <c r="UKP190" s="71"/>
      <c r="UKQ190" s="71"/>
      <c r="UKR190" s="71"/>
      <c r="UKS190" s="71"/>
      <c r="UKT190" s="71"/>
      <c r="UKU190" s="71"/>
      <c r="UKV190" s="72"/>
      <c r="UKW190" s="72"/>
      <c r="UKX190" s="72"/>
      <c r="UKY190" s="72"/>
      <c r="UKZ190" s="72"/>
      <c r="ULA190" s="72"/>
      <c r="ULB190" s="72"/>
      <c r="ULC190" s="72"/>
      <c r="ULD190" s="72"/>
      <c r="ULE190" s="71"/>
      <c r="ULF190" s="71"/>
      <c r="ULG190" s="71"/>
      <c r="ULH190" s="71"/>
      <c r="ULI190" s="71"/>
      <c r="ULJ190" s="71"/>
      <c r="ULK190" s="71"/>
      <c r="ULL190" s="72"/>
      <c r="ULM190" s="72"/>
      <c r="ULN190" s="72"/>
      <c r="ULO190" s="72"/>
      <c r="ULP190" s="72"/>
      <c r="ULQ190" s="72"/>
      <c r="ULR190" s="72"/>
      <c r="ULS190" s="72"/>
      <c r="ULT190" s="72"/>
      <c r="ULU190" s="71"/>
      <c r="ULV190" s="71"/>
      <c r="ULW190" s="71"/>
      <c r="ULX190" s="71"/>
      <c r="ULY190" s="71"/>
      <c r="ULZ190" s="71"/>
      <c r="UMA190" s="71"/>
      <c r="UMB190" s="72"/>
      <c r="UMC190" s="72"/>
      <c r="UMD190" s="72"/>
      <c r="UME190" s="72"/>
      <c r="UMF190" s="72"/>
      <c r="UMG190" s="72"/>
      <c r="UMH190" s="72"/>
      <c r="UMI190" s="72"/>
      <c r="UMJ190" s="72"/>
      <c r="UMK190" s="71"/>
      <c r="UML190" s="71"/>
      <c r="UMM190" s="71"/>
      <c r="UMN190" s="71"/>
      <c r="UMO190" s="71"/>
      <c r="UMP190" s="71"/>
      <c r="UMQ190" s="71"/>
      <c r="UMR190" s="72"/>
      <c r="UMS190" s="72"/>
      <c r="UMT190" s="72"/>
      <c r="UMU190" s="72"/>
      <c r="UMV190" s="72"/>
      <c r="UMW190" s="72"/>
      <c r="UMX190" s="72"/>
      <c r="UMY190" s="72"/>
      <c r="UMZ190" s="72"/>
      <c r="UNA190" s="71"/>
      <c r="UNB190" s="71"/>
      <c r="UNC190" s="71"/>
      <c r="UND190" s="71"/>
      <c r="UNE190" s="71"/>
      <c r="UNF190" s="71"/>
      <c r="UNG190" s="71"/>
      <c r="UNH190" s="72"/>
      <c r="UNI190" s="72"/>
      <c r="UNJ190" s="72"/>
      <c r="UNK190" s="72"/>
      <c r="UNL190" s="72"/>
      <c r="UNM190" s="72"/>
      <c r="UNN190" s="72"/>
      <c r="UNO190" s="72"/>
      <c r="UNP190" s="72"/>
      <c r="UNQ190" s="71"/>
      <c r="UNR190" s="71"/>
      <c r="UNS190" s="71"/>
      <c r="UNT190" s="71"/>
      <c r="UNU190" s="71"/>
      <c r="UNV190" s="71"/>
      <c r="UNW190" s="71"/>
      <c r="UNX190" s="72"/>
      <c r="UNY190" s="72"/>
      <c r="UNZ190" s="72"/>
      <c r="UOA190" s="72"/>
      <c r="UOB190" s="72"/>
      <c r="UOC190" s="72"/>
      <c r="UOD190" s="72"/>
      <c r="UOE190" s="72"/>
      <c r="UOF190" s="72"/>
      <c r="UOG190" s="71"/>
      <c r="UOH190" s="71"/>
      <c r="UOI190" s="71"/>
      <c r="UOJ190" s="71"/>
      <c r="UOK190" s="71"/>
      <c r="UOL190" s="71"/>
      <c r="UOM190" s="71"/>
      <c r="UON190" s="72"/>
      <c r="UOO190" s="72"/>
      <c r="UOP190" s="72"/>
      <c r="UOQ190" s="72"/>
      <c r="UOR190" s="72"/>
      <c r="UOS190" s="72"/>
      <c r="UOT190" s="72"/>
      <c r="UOU190" s="72"/>
      <c r="UOV190" s="72"/>
      <c r="UOW190" s="71"/>
      <c r="UOX190" s="71"/>
      <c r="UOY190" s="71"/>
      <c r="UOZ190" s="71"/>
      <c r="UPA190" s="71"/>
      <c r="UPB190" s="71"/>
      <c r="UPC190" s="71"/>
      <c r="UPD190" s="72"/>
      <c r="UPE190" s="72"/>
      <c r="UPF190" s="72"/>
      <c r="UPG190" s="72"/>
      <c r="UPH190" s="72"/>
      <c r="UPI190" s="72"/>
      <c r="UPJ190" s="72"/>
      <c r="UPK190" s="72"/>
      <c r="UPL190" s="72"/>
      <c r="UPM190" s="71"/>
      <c r="UPN190" s="71"/>
      <c r="UPO190" s="71"/>
      <c r="UPP190" s="71"/>
      <c r="UPQ190" s="71"/>
      <c r="UPR190" s="71"/>
      <c r="UPS190" s="71"/>
      <c r="UPT190" s="72"/>
      <c r="UPU190" s="72"/>
      <c r="UPV190" s="72"/>
      <c r="UPW190" s="72"/>
      <c r="UPX190" s="72"/>
      <c r="UPY190" s="72"/>
      <c r="UPZ190" s="72"/>
      <c r="UQA190" s="72"/>
      <c r="UQB190" s="72"/>
      <c r="UQC190" s="71"/>
      <c r="UQD190" s="71"/>
      <c r="UQE190" s="71"/>
      <c r="UQF190" s="71"/>
      <c r="UQG190" s="71"/>
      <c r="UQH190" s="71"/>
      <c r="UQI190" s="71"/>
      <c r="UQJ190" s="72"/>
      <c r="UQK190" s="72"/>
      <c r="UQL190" s="72"/>
      <c r="UQM190" s="72"/>
      <c r="UQN190" s="72"/>
      <c r="UQO190" s="72"/>
      <c r="UQP190" s="72"/>
      <c r="UQQ190" s="72"/>
      <c r="UQR190" s="72"/>
      <c r="UQS190" s="71"/>
      <c r="UQT190" s="71"/>
      <c r="UQU190" s="71"/>
      <c r="UQV190" s="71"/>
      <c r="UQW190" s="71"/>
      <c r="UQX190" s="71"/>
      <c r="UQY190" s="71"/>
      <c r="UQZ190" s="72"/>
      <c r="URA190" s="72"/>
      <c r="URB190" s="72"/>
      <c r="URC190" s="72"/>
      <c r="URD190" s="72"/>
      <c r="URE190" s="72"/>
      <c r="URF190" s="72"/>
      <c r="URG190" s="72"/>
      <c r="URH190" s="72"/>
      <c r="URI190" s="71"/>
      <c r="URJ190" s="71"/>
      <c r="URK190" s="71"/>
      <c r="URL190" s="71"/>
      <c r="URM190" s="71"/>
      <c r="URN190" s="71"/>
      <c r="URO190" s="71"/>
      <c r="URP190" s="72"/>
      <c r="URQ190" s="72"/>
      <c r="URR190" s="72"/>
      <c r="URS190" s="72"/>
      <c r="URT190" s="72"/>
      <c r="URU190" s="72"/>
      <c r="URV190" s="72"/>
      <c r="URW190" s="72"/>
      <c r="URX190" s="72"/>
      <c r="URY190" s="71"/>
      <c r="URZ190" s="71"/>
      <c r="USA190" s="71"/>
      <c r="USB190" s="71"/>
      <c r="USC190" s="71"/>
      <c r="USD190" s="71"/>
      <c r="USE190" s="71"/>
      <c r="USF190" s="72"/>
      <c r="USG190" s="72"/>
      <c r="USH190" s="72"/>
      <c r="USI190" s="72"/>
      <c r="USJ190" s="72"/>
      <c r="USK190" s="72"/>
      <c r="USL190" s="72"/>
      <c r="USM190" s="72"/>
      <c r="USN190" s="72"/>
      <c r="USO190" s="71"/>
      <c r="USP190" s="71"/>
      <c r="USQ190" s="71"/>
      <c r="USR190" s="71"/>
      <c r="USS190" s="71"/>
      <c r="UST190" s="71"/>
      <c r="USU190" s="71"/>
      <c r="USV190" s="72"/>
      <c r="USW190" s="72"/>
      <c r="USX190" s="72"/>
      <c r="USY190" s="72"/>
      <c r="USZ190" s="72"/>
      <c r="UTA190" s="72"/>
      <c r="UTB190" s="72"/>
      <c r="UTC190" s="72"/>
      <c r="UTD190" s="72"/>
      <c r="UTE190" s="71"/>
      <c r="UTF190" s="71"/>
      <c r="UTG190" s="71"/>
      <c r="UTH190" s="71"/>
      <c r="UTI190" s="71"/>
      <c r="UTJ190" s="71"/>
      <c r="UTK190" s="71"/>
      <c r="UTL190" s="72"/>
      <c r="UTM190" s="72"/>
      <c r="UTN190" s="72"/>
      <c r="UTO190" s="72"/>
      <c r="UTP190" s="72"/>
      <c r="UTQ190" s="72"/>
      <c r="UTR190" s="72"/>
      <c r="UTS190" s="72"/>
      <c r="UTT190" s="72"/>
      <c r="UTU190" s="71"/>
      <c r="UTV190" s="71"/>
      <c r="UTW190" s="71"/>
      <c r="UTX190" s="71"/>
      <c r="UTY190" s="71"/>
      <c r="UTZ190" s="71"/>
      <c r="UUA190" s="71"/>
      <c r="UUB190" s="72"/>
      <c r="UUC190" s="72"/>
      <c r="UUD190" s="72"/>
      <c r="UUE190" s="72"/>
      <c r="UUF190" s="72"/>
      <c r="UUG190" s="72"/>
      <c r="UUH190" s="72"/>
      <c r="UUI190" s="72"/>
      <c r="UUJ190" s="72"/>
      <c r="UUK190" s="71"/>
      <c r="UUL190" s="71"/>
      <c r="UUM190" s="71"/>
      <c r="UUN190" s="71"/>
      <c r="UUO190" s="71"/>
      <c r="UUP190" s="71"/>
      <c r="UUQ190" s="71"/>
      <c r="UUR190" s="72"/>
      <c r="UUS190" s="72"/>
      <c r="UUT190" s="72"/>
      <c r="UUU190" s="72"/>
      <c r="UUV190" s="72"/>
      <c r="UUW190" s="72"/>
      <c r="UUX190" s="72"/>
      <c r="UUY190" s="72"/>
      <c r="UUZ190" s="72"/>
      <c r="UVA190" s="71"/>
      <c r="UVB190" s="71"/>
      <c r="UVC190" s="71"/>
      <c r="UVD190" s="71"/>
      <c r="UVE190" s="71"/>
      <c r="UVF190" s="71"/>
      <c r="UVG190" s="71"/>
      <c r="UVH190" s="72"/>
      <c r="UVI190" s="72"/>
      <c r="UVJ190" s="72"/>
      <c r="UVK190" s="72"/>
      <c r="UVL190" s="72"/>
      <c r="UVM190" s="72"/>
      <c r="UVN190" s="72"/>
      <c r="UVO190" s="72"/>
      <c r="UVP190" s="72"/>
      <c r="UVQ190" s="71"/>
      <c r="UVR190" s="71"/>
      <c r="UVS190" s="71"/>
      <c r="UVT190" s="71"/>
      <c r="UVU190" s="71"/>
      <c r="UVV190" s="71"/>
      <c r="UVW190" s="71"/>
      <c r="UVX190" s="72"/>
      <c r="UVY190" s="72"/>
      <c r="UVZ190" s="72"/>
      <c r="UWA190" s="72"/>
      <c r="UWB190" s="72"/>
      <c r="UWC190" s="72"/>
      <c r="UWD190" s="72"/>
      <c r="UWE190" s="72"/>
      <c r="UWF190" s="72"/>
      <c r="UWG190" s="71"/>
      <c r="UWH190" s="71"/>
      <c r="UWI190" s="71"/>
      <c r="UWJ190" s="71"/>
      <c r="UWK190" s="71"/>
      <c r="UWL190" s="71"/>
      <c r="UWM190" s="71"/>
      <c r="UWN190" s="72"/>
      <c r="UWO190" s="72"/>
      <c r="UWP190" s="72"/>
      <c r="UWQ190" s="72"/>
      <c r="UWR190" s="72"/>
      <c r="UWS190" s="72"/>
      <c r="UWT190" s="72"/>
      <c r="UWU190" s="72"/>
      <c r="UWV190" s="72"/>
      <c r="UWW190" s="71"/>
      <c r="UWX190" s="71"/>
      <c r="UWY190" s="71"/>
      <c r="UWZ190" s="71"/>
      <c r="UXA190" s="71"/>
      <c r="UXB190" s="71"/>
      <c r="UXC190" s="71"/>
      <c r="UXD190" s="72"/>
      <c r="UXE190" s="72"/>
      <c r="UXF190" s="72"/>
      <c r="UXG190" s="72"/>
      <c r="UXH190" s="72"/>
      <c r="UXI190" s="72"/>
      <c r="UXJ190" s="72"/>
      <c r="UXK190" s="72"/>
      <c r="UXL190" s="72"/>
      <c r="UXM190" s="71"/>
      <c r="UXN190" s="71"/>
      <c r="UXO190" s="71"/>
      <c r="UXP190" s="71"/>
      <c r="UXQ190" s="71"/>
      <c r="UXR190" s="71"/>
      <c r="UXS190" s="71"/>
      <c r="UXT190" s="72"/>
      <c r="UXU190" s="72"/>
      <c r="UXV190" s="72"/>
      <c r="UXW190" s="72"/>
      <c r="UXX190" s="72"/>
      <c r="UXY190" s="72"/>
      <c r="UXZ190" s="72"/>
      <c r="UYA190" s="72"/>
      <c r="UYB190" s="72"/>
      <c r="UYC190" s="71"/>
      <c r="UYD190" s="71"/>
      <c r="UYE190" s="71"/>
      <c r="UYF190" s="71"/>
      <c r="UYG190" s="71"/>
      <c r="UYH190" s="71"/>
      <c r="UYI190" s="71"/>
      <c r="UYJ190" s="72"/>
      <c r="UYK190" s="72"/>
      <c r="UYL190" s="72"/>
      <c r="UYM190" s="72"/>
      <c r="UYN190" s="72"/>
      <c r="UYO190" s="72"/>
      <c r="UYP190" s="72"/>
      <c r="UYQ190" s="72"/>
      <c r="UYR190" s="72"/>
      <c r="UYS190" s="71"/>
      <c r="UYT190" s="71"/>
      <c r="UYU190" s="71"/>
      <c r="UYV190" s="71"/>
      <c r="UYW190" s="71"/>
      <c r="UYX190" s="71"/>
      <c r="UYY190" s="71"/>
      <c r="UYZ190" s="72"/>
      <c r="UZA190" s="72"/>
      <c r="UZB190" s="72"/>
      <c r="UZC190" s="72"/>
      <c r="UZD190" s="72"/>
      <c r="UZE190" s="72"/>
      <c r="UZF190" s="72"/>
      <c r="UZG190" s="72"/>
      <c r="UZH190" s="72"/>
      <c r="UZI190" s="71"/>
      <c r="UZJ190" s="71"/>
      <c r="UZK190" s="71"/>
      <c r="UZL190" s="71"/>
      <c r="UZM190" s="71"/>
      <c r="UZN190" s="71"/>
      <c r="UZO190" s="71"/>
      <c r="UZP190" s="72"/>
      <c r="UZQ190" s="72"/>
      <c r="UZR190" s="72"/>
      <c r="UZS190" s="72"/>
      <c r="UZT190" s="72"/>
      <c r="UZU190" s="72"/>
      <c r="UZV190" s="72"/>
      <c r="UZW190" s="72"/>
      <c r="UZX190" s="72"/>
      <c r="UZY190" s="71"/>
      <c r="UZZ190" s="71"/>
      <c r="VAA190" s="71"/>
      <c r="VAB190" s="71"/>
      <c r="VAC190" s="71"/>
      <c r="VAD190" s="71"/>
      <c r="VAE190" s="71"/>
      <c r="VAF190" s="72"/>
      <c r="VAG190" s="72"/>
      <c r="VAH190" s="72"/>
      <c r="VAI190" s="72"/>
      <c r="VAJ190" s="72"/>
      <c r="VAK190" s="72"/>
      <c r="VAL190" s="72"/>
      <c r="VAM190" s="72"/>
      <c r="VAN190" s="72"/>
      <c r="VAO190" s="71"/>
      <c r="VAP190" s="71"/>
      <c r="VAQ190" s="71"/>
      <c r="VAR190" s="71"/>
      <c r="VAS190" s="71"/>
      <c r="VAT190" s="71"/>
      <c r="VAU190" s="71"/>
      <c r="VAV190" s="72"/>
      <c r="VAW190" s="72"/>
      <c r="VAX190" s="72"/>
      <c r="VAY190" s="72"/>
      <c r="VAZ190" s="72"/>
      <c r="VBA190" s="72"/>
      <c r="VBB190" s="72"/>
      <c r="VBC190" s="72"/>
      <c r="VBD190" s="72"/>
      <c r="VBE190" s="71"/>
      <c r="VBF190" s="71"/>
      <c r="VBG190" s="71"/>
      <c r="VBH190" s="71"/>
      <c r="VBI190" s="71"/>
      <c r="VBJ190" s="71"/>
      <c r="VBK190" s="71"/>
      <c r="VBL190" s="72"/>
      <c r="VBM190" s="72"/>
      <c r="VBN190" s="72"/>
      <c r="VBO190" s="72"/>
      <c r="VBP190" s="72"/>
      <c r="VBQ190" s="72"/>
      <c r="VBR190" s="72"/>
      <c r="VBS190" s="72"/>
      <c r="VBT190" s="72"/>
      <c r="VBU190" s="71"/>
      <c r="VBV190" s="71"/>
      <c r="VBW190" s="71"/>
      <c r="VBX190" s="71"/>
      <c r="VBY190" s="71"/>
      <c r="VBZ190" s="71"/>
      <c r="VCA190" s="71"/>
      <c r="VCB190" s="72"/>
      <c r="VCC190" s="72"/>
      <c r="VCD190" s="72"/>
      <c r="VCE190" s="72"/>
      <c r="VCF190" s="72"/>
      <c r="VCG190" s="72"/>
      <c r="VCH190" s="72"/>
      <c r="VCI190" s="72"/>
      <c r="VCJ190" s="72"/>
      <c r="VCK190" s="71"/>
      <c r="VCL190" s="71"/>
      <c r="VCM190" s="71"/>
      <c r="VCN190" s="71"/>
      <c r="VCO190" s="71"/>
      <c r="VCP190" s="71"/>
      <c r="VCQ190" s="71"/>
      <c r="VCR190" s="72"/>
      <c r="VCS190" s="72"/>
      <c r="VCT190" s="72"/>
      <c r="VCU190" s="72"/>
      <c r="VCV190" s="72"/>
      <c r="VCW190" s="72"/>
      <c r="VCX190" s="72"/>
      <c r="VCY190" s="72"/>
      <c r="VCZ190" s="72"/>
      <c r="VDA190" s="71"/>
      <c r="VDB190" s="71"/>
      <c r="VDC190" s="71"/>
      <c r="VDD190" s="71"/>
      <c r="VDE190" s="71"/>
      <c r="VDF190" s="71"/>
      <c r="VDG190" s="71"/>
      <c r="VDH190" s="72"/>
      <c r="VDI190" s="72"/>
      <c r="VDJ190" s="72"/>
      <c r="VDK190" s="72"/>
      <c r="VDL190" s="72"/>
      <c r="VDM190" s="72"/>
      <c r="VDN190" s="72"/>
      <c r="VDO190" s="72"/>
      <c r="VDP190" s="72"/>
      <c r="VDQ190" s="71"/>
      <c r="VDR190" s="71"/>
      <c r="VDS190" s="71"/>
      <c r="VDT190" s="71"/>
      <c r="VDU190" s="71"/>
      <c r="VDV190" s="71"/>
      <c r="VDW190" s="71"/>
      <c r="VDX190" s="72"/>
      <c r="VDY190" s="72"/>
      <c r="VDZ190" s="72"/>
      <c r="VEA190" s="72"/>
      <c r="VEB190" s="72"/>
      <c r="VEC190" s="72"/>
      <c r="VED190" s="72"/>
      <c r="VEE190" s="72"/>
      <c r="VEF190" s="72"/>
      <c r="VEG190" s="71"/>
      <c r="VEH190" s="71"/>
      <c r="VEI190" s="71"/>
      <c r="VEJ190" s="71"/>
      <c r="VEK190" s="71"/>
      <c r="VEL190" s="71"/>
      <c r="VEM190" s="71"/>
      <c r="VEN190" s="72"/>
      <c r="VEO190" s="72"/>
      <c r="VEP190" s="72"/>
      <c r="VEQ190" s="72"/>
      <c r="VER190" s="72"/>
      <c r="VES190" s="72"/>
      <c r="VET190" s="72"/>
      <c r="VEU190" s="72"/>
      <c r="VEV190" s="72"/>
      <c r="VEW190" s="71"/>
      <c r="VEX190" s="71"/>
      <c r="VEY190" s="71"/>
      <c r="VEZ190" s="71"/>
      <c r="VFA190" s="71"/>
      <c r="VFB190" s="71"/>
      <c r="VFC190" s="71"/>
      <c r="VFD190" s="72"/>
      <c r="VFE190" s="72"/>
      <c r="VFF190" s="72"/>
      <c r="VFG190" s="72"/>
      <c r="VFH190" s="72"/>
      <c r="VFI190" s="72"/>
      <c r="VFJ190" s="72"/>
      <c r="VFK190" s="72"/>
      <c r="VFL190" s="72"/>
      <c r="VFM190" s="71"/>
      <c r="VFN190" s="71"/>
      <c r="VFO190" s="71"/>
      <c r="VFP190" s="71"/>
      <c r="VFQ190" s="71"/>
      <c r="VFR190" s="71"/>
      <c r="VFS190" s="71"/>
      <c r="VFT190" s="72"/>
      <c r="VFU190" s="72"/>
      <c r="VFV190" s="72"/>
      <c r="VFW190" s="72"/>
      <c r="VFX190" s="72"/>
      <c r="VFY190" s="72"/>
      <c r="VFZ190" s="72"/>
      <c r="VGA190" s="72"/>
      <c r="VGB190" s="72"/>
      <c r="VGC190" s="71"/>
      <c r="VGD190" s="71"/>
      <c r="VGE190" s="71"/>
      <c r="VGF190" s="71"/>
      <c r="VGG190" s="71"/>
      <c r="VGH190" s="71"/>
      <c r="VGI190" s="71"/>
      <c r="VGJ190" s="72"/>
      <c r="VGK190" s="72"/>
      <c r="VGL190" s="72"/>
      <c r="VGM190" s="72"/>
      <c r="VGN190" s="72"/>
      <c r="VGO190" s="72"/>
      <c r="VGP190" s="72"/>
      <c r="VGQ190" s="72"/>
      <c r="VGR190" s="72"/>
      <c r="VGS190" s="71"/>
      <c r="VGT190" s="71"/>
      <c r="VGU190" s="71"/>
      <c r="VGV190" s="71"/>
      <c r="VGW190" s="71"/>
      <c r="VGX190" s="71"/>
      <c r="VGY190" s="71"/>
      <c r="VGZ190" s="72"/>
      <c r="VHA190" s="72"/>
      <c r="VHB190" s="72"/>
      <c r="VHC190" s="72"/>
      <c r="VHD190" s="72"/>
      <c r="VHE190" s="72"/>
      <c r="VHF190" s="72"/>
      <c r="VHG190" s="72"/>
      <c r="VHH190" s="72"/>
      <c r="VHI190" s="71"/>
      <c r="VHJ190" s="71"/>
      <c r="VHK190" s="71"/>
      <c r="VHL190" s="71"/>
      <c r="VHM190" s="71"/>
      <c r="VHN190" s="71"/>
      <c r="VHO190" s="71"/>
      <c r="VHP190" s="72"/>
      <c r="VHQ190" s="72"/>
      <c r="VHR190" s="72"/>
      <c r="VHS190" s="72"/>
      <c r="VHT190" s="72"/>
      <c r="VHU190" s="72"/>
      <c r="VHV190" s="72"/>
      <c r="VHW190" s="72"/>
      <c r="VHX190" s="72"/>
      <c r="VHY190" s="71"/>
      <c r="VHZ190" s="71"/>
      <c r="VIA190" s="71"/>
      <c r="VIB190" s="71"/>
      <c r="VIC190" s="71"/>
      <c r="VID190" s="71"/>
      <c r="VIE190" s="71"/>
      <c r="VIF190" s="72"/>
      <c r="VIG190" s="72"/>
      <c r="VIH190" s="72"/>
      <c r="VII190" s="72"/>
      <c r="VIJ190" s="72"/>
      <c r="VIK190" s="72"/>
      <c r="VIL190" s="72"/>
      <c r="VIM190" s="72"/>
      <c r="VIN190" s="72"/>
      <c r="VIO190" s="71"/>
      <c r="VIP190" s="71"/>
      <c r="VIQ190" s="71"/>
      <c r="VIR190" s="71"/>
      <c r="VIS190" s="71"/>
      <c r="VIT190" s="71"/>
      <c r="VIU190" s="71"/>
      <c r="VIV190" s="72"/>
      <c r="VIW190" s="72"/>
      <c r="VIX190" s="72"/>
      <c r="VIY190" s="72"/>
      <c r="VIZ190" s="72"/>
      <c r="VJA190" s="72"/>
      <c r="VJB190" s="72"/>
      <c r="VJC190" s="72"/>
      <c r="VJD190" s="72"/>
      <c r="VJE190" s="71"/>
      <c r="VJF190" s="71"/>
      <c r="VJG190" s="71"/>
      <c r="VJH190" s="71"/>
      <c r="VJI190" s="71"/>
      <c r="VJJ190" s="71"/>
      <c r="VJK190" s="71"/>
      <c r="VJL190" s="72"/>
      <c r="VJM190" s="72"/>
      <c r="VJN190" s="72"/>
      <c r="VJO190" s="72"/>
      <c r="VJP190" s="72"/>
      <c r="VJQ190" s="72"/>
      <c r="VJR190" s="72"/>
      <c r="VJS190" s="72"/>
      <c r="VJT190" s="72"/>
      <c r="VJU190" s="71"/>
      <c r="VJV190" s="71"/>
      <c r="VJW190" s="71"/>
      <c r="VJX190" s="71"/>
      <c r="VJY190" s="71"/>
      <c r="VJZ190" s="71"/>
      <c r="VKA190" s="71"/>
      <c r="VKB190" s="72"/>
      <c r="VKC190" s="72"/>
      <c r="VKD190" s="72"/>
      <c r="VKE190" s="72"/>
      <c r="VKF190" s="72"/>
      <c r="VKG190" s="72"/>
      <c r="VKH190" s="72"/>
      <c r="VKI190" s="72"/>
      <c r="VKJ190" s="72"/>
      <c r="VKK190" s="71"/>
      <c r="VKL190" s="71"/>
      <c r="VKM190" s="71"/>
      <c r="VKN190" s="71"/>
      <c r="VKO190" s="71"/>
      <c r="VKP190" s="71"/>
      <c r="VKQ190" s="71"/>
      <c r="VKR190" s="72"/>
      <c r="VKS190" s="72"/>
      <c r="VKT190" s="72"/>
      <c r="VKU190" s="72"/>
      <c r="VKV190" s="72"/>
      <c r="VKW190" s="72"/>
      <c r="VKX190" s="72"/>
      <c r="VKY190" s="72"/>
      <c r="VKZ190" s="72"/>
      <c r="VLA190" s="71"/>
      <c r="VLB190" s="71"/>
      <c r="VLC190" s="71"/>
      <c r="VLD190" s="71"/>
      <c r="VLE190" s="71"/>
      <c r="VLF190" s="71"/>
      <c r="VLG190" s="71"/>
      <c r="VLH190" s="72"/>
      <c r="VLI190" s="72"/>
      <c r="VLJ190" s="72"/>
      <c r="VLK190" s="72"/>
      <c r="VLL190" s="72"/>
      <c r="VLM190" s="72"/>
      <c r="VLN190" s="72"/>
      <c r="VLO190" s="72"/>
      <c r="VLP190" s="72"/>
      <c r="VLQ190" s="71"/>
      <c r="VLR190" s="71"/>
      <c r="VLS190" s="71"/>
      <c r="VLT190" s="71"/>
      <c r="VLU190" s="71"/>
      <c r="VLV190" s="71"/>
      <c r="VLW190" s="71"/>
      <c r="VLX190" s="72"/>
      <c r="VLY190" s="72"/>
      <c r="VLZ190" s="72"/>
      <c r="VMA190" s="72"/>
      <c r="VMB190" s="72"/>
      <c r="VMC190" s="72"/>
      <c r="VMD190" s="72"/>
      <c r="VME190" s="72"/>
      <c r="VMF190" s="72"/>
      <c r="VMG190" s="71"/>
      <c r="VMH190" s="71"/>
      <c r="VMI190" s="71"/>
      <c r="VMJ190" s="71"/>
      <c r="VMK190" s="71"/>
      <c r="VML190" s="71"/>
      <c r="VMM190" s="71"/>
      <c r="VMN190" s="72"/>
      <c r="VMO190" s="72"/>
      <c r="VMP190" s="72"/>
      <c r="VMQ190" s="72"/>
      <c r="VMR190" s="72"/>
      <c r="VMS190" s="72"/>
      <c r="VMT190" s="72"/>
      <c r="VMU190" s="72"/>
      <c r="VMV190" s="72"/>
      <c r="VMW190" s="71"/>
      <c r="VMX190" s="71"/>
      <c r="VMY190" s="71"/>
      <c r="VMZ190" s="71"/>
      <c r="VNA190" s="71"/>
      <c r="VNB190" s="71"/>
      <c r="VNC190" s="71"/>
      <c r="VND190" s="72"/>
      <c r="VNE190" s="72"/>
      <c r="VNF190" s="72"/>
      <c r="VNG190" s="72"/>
      <c r="VNH190" s="72"/>
      <c r="VNI190" s="72"/>
      <c r="VNJ190" s="72"/>
      <c r="VNK190" s="72"/>
      <c r="VNL190" s="72"/>
      <c r="VNM190" s="71"/>
      <c r="VNN190" s="71"/>
      <c r="VNO190" s="71"/>
      <c r="VNP190" s="71"/>
      <c r="VNQ190" s="71"/>
      <c r="VNR190" s="71"/>
      <c r="VNS190" s="71"/>
      <c r="VNT190" s="72"/>
      <c r="VNU190" s="72"/>
      <c r="VNV190" s="72"/>
      <c r="VNW190" s="72"/>
      <c r="VNX190" s="72"/>
      <c r="VNY190" s="72"/>
      <c r="VNZ190" s="72"/>
      <c r="VOA190" s="72"/>
      <c r="VOB190" s="72"/>
      <c r="VOC190" s="71"/>
      <c r="VOD190" s="71"/>
      <c r="VOE190" s="71"/>
      <c r="VOF190" s="71"/>
      <c r="VOG190" s="71"/>
      <c r="VOH190" s="71"/>
      <c r="VOI190" s="71"/>
      <c r="VOJ190" s="72"/>
      <c r="VOK190" s="72"/>
      <c r="VOL190" s="72"/>
      <c r="VOM190" s="72"/>
      <c r="VON190" s="72"/>
      <c r="VOO190" s="72"/>
      <c r="VOP190" s="72"/>
      <c r="VOQ190" s="72"/>
      <c r="VOR190" s="72"/>
      <c r="VOS190" s="71"/>
      <c r="VOT190" s="71"/>
      <c r="VOU190" s="71"/>
      <c r="VOV190" s="71"/>
      <c r="VOW190" s="71"/>
      <c r="VOX190" s="71"/>
      <c r="VOY190" s="71"/>
      <c r="VOZ190" s="72"/>
      <c r="VPA190" s="72"/>
      <c r="VPB190" s="72"/>
      <c r="VPC190" s="72"/>
      <c r="VPD190" s="72"/>
      <c r="VPE190" s="72"/>
      <c r="VPF190" s="72"/>
      <c r="VPG190" s="72"/>
      <c r="VPH190" s="72"/>
      <c r="VPI190" s="71"/>
      <c r="VPJ190" s="71"/>
      <c r="VPK190" s="71"/>
      <c r="VPL190" s="71"/>
      <c r="VPM190" s="71"/>
      <c r="VPN190" s="71"/>
      <c r="VPO190" s="71"/>
      <c r="VPP190" s="72"/>
      <c r="VPQ190" s="72"/>
      <c r="VPR190" s="72"/>
      <c r="VPS190" s="72"/>
      <c r="VPT190" s="72"/>
      <c r="VPU190" s="72"/>
      <c r="VPV190" s="72"/>
      <c r="VPW190" s="72"/>
      <c r="VPX190" s="72"/>
      <c r="VPY190" s="71"/>
      <c r="VPZ190" s="71"/>
      <c r="VQA190" s="71"/>
      <c r="VQB190" s="71"/>
      <c r="VQC190" s="71"/>
      <c r="VQD190" s="71"/>
      <c r="VQE190" s="71"/>
      <c r="VQF190" s="72"/>
      <c r="VQG190" s="72"/>
      <c r="VQH190" s="72"/>
      <c r="VQI190" s="72"/>
      <c r="VQJ190" s="72"/>
      <c r="VQK190" s="72"/>
      <c r="VQL190" s="72"/>
      <c r="VQM190" s="72"/>
      <c r="VQN190" s="72"/>
      <c r="VQO190" s="71"/>
      <c r="VQP190" s="71"/>
      <c r="VQQ190" s="71"/>
      <c r="VQR190" s="71"/>
      <c r="VQS190" s="71"/>
      <c r="VQT190" s="71"/>
      <c r="VQU190" s="71"/>
      <c r="VQV190" s="72"/>
      <c r="VQW190" s="72"/>
      <c r="VQX190" s="72"/>
      <c r="VQY190" s="72"/>
      <c r="VQZ190" s="72"/>
      <c r="VRA190" s="72"/>
      <c r="VRB190" s="72"/>
      <c r="VRC190" s="72"/>
      <c r="VRD190" s="72"/>
      <c r="VRE190" s="71"/>
      <c r="VRF190" s="71"/>
      <c r="VRG190" s="71"/>
      <c r="VRH190" s="71"/>
      <c r="VRI190" s="71"/>
      <c r="VRJ190" s="71"/>
      <c r="VRK190" s="71"/>
      <c r="VRL190" s="72"/>
      <c r="VRM190" s="72"/>
      <c r="VRN190" s="72"/>
      <c r="VRO190" s="72"/>
      <c r="VRP190" s="72"/>
      <c r="VRQ190" s="72"/>
      <c r="VRR190" s="72"/>
      <c r="VRS190" s="72"/>
      <c r="VRT190" s="72"/>
      <c r="VRU190" s="71"/>
      <c r="VRV190" s="71"/>
      <c r="VRW190" s="71"/>
      <c r="VRX190" s="71"/>
      <c r="VRY190" s="71"/>
      <c r="VRZ190" s="71"/>
      <c r="VSA190" s="71"/>
      <c r="VSB190" s="72"/>
      <c r="VSC190" s="72"/>
      <c r="VSD190" s="72"/>
      <c r="VSE190" s="72"/>
      <c r="VSF190" s="72"/>
      <c r="VSG190" s="72"/>
      <c r="VSH190" s="72"/>
      <c r="VSI190" s="72"/>
      <c r="VSJ190" s="72"/>
      <c r="VSK190" s="71"/>
      <c r="VSL190" s="71"/>
      <c r="VSM190" s="71"/>
      <c r="VSN190" s="71"/>
      <c r="VSO190" s="71"/>
      <c r="VSP190" s="71"/>
      <c r="VSQ190" s="71"/>
      <c r="VSR190" s="72"/>
      <c r="VSS190" s="72"/>
      <c r="VST190" s="72"/>
      <c r="VSU190" s="72"/>
      <c r="VSV190" s="72"/>
      <c r="VSW190" s="72"/>
      <c r="VSX190" s="72"/>
      <c r="VSY190" s="72"/>
      <c r="VSZ190" s="72"/>
      <c r="VTA190" s="71"/>
      <c r="VTB190" s="71"/>
      <c r="VTC190" s="71"/>
      <c r="VTD190" s="71"/>
      <c r="VTE190" s="71"/>
      <c r="VTF190" s="71"/>
      <c r="VTG190" s="71"/>
      <c r="VTH190" s="72"/>
      <c r="VTI190" s="72"/>
      <c r="VTJ190" s="72"/>
      <c r="VTK190" s="72"/>
      <c r="VTL190" s="72"/>
      <c r="VTM190" s="72"/>
      <c r="VTN190" s="72"/>
      <c r="VTO190" s="72"/>
      <c r="VTP190" s="72"/>
      <c r="VTQ190" s="71"/>
      <c r="VTR190" s="71"/>
      <c r="VTS190" s="71"/>
      <c r="VTT190" s="71"/>
      <c r="VTU190" s="71"/>
      <c r="VTV190" s="71"/>
      <c r="VTW190" s="71"/>
      <c r="VTX190" s="72"/>
      <c r="VTY190" s="72"/>
      <c r="VTZ190" s="72"/>
      <c r="VUA190" s="72"/>
      <c r="VUB190" s="72"/>
      <c r="VUC190" s="72"/>
      <c r="VUD190" s="72"/>
      <c r="VUE190" s="72"/>
      <c r="VUF190" s="72"/>
      <c r="VUG190" s="71"/>
      <c r="VUH190" s="71"/>
      <c r="VUI190" s="71"/>
      <c r="VUJ190" s="71"/>
      <c r="VUK190" s="71"/>
      <c r="VUL190" s="71"/>
      <c r="VUM190" s="71"/>
      <c r="VUN190" s="72"/>
      <c r="VUO190" s="72"/>
      <c r="VUP190" s="72"/>
      <c r="VUQ190" s="72"/>
      <c r="VUR190" s="72"/>
      <c r="VUS190" s="72"/>
      <c r="VUT190" s="72"/>
      <c r="VUU190" s="72"/>
      <c r="VUV190" s="72"/>
      <c r="VUW190" s="71"/>
      <c r="VUX190" s="71"/>
      <c r="VUY190" s="71"/>
      <c r="VUZ190" s="71"/>
      <c r="VVA190" s="71"/>
      <c r="VVB190" s="71"/>
      <c r="VVC190" s="71"/>
      <c r="VVD190" s="72"/>
      <c r="VVE190" s="72"/>
      <c r="VVF190" s="72"/>
      <c r="VVG190" s="72"/>
      <c r="VVH190" s="72"/>
      <c r="VVI190" s="72"/>
      <c r="VVJ190" s="72"/>
      <c r="VVK190" s="72"/>
      <c r="VVL190" s="72"/>
      <c r="VVM190" s="71"/>
      <c r="VVN190" s="71"/>
      <c r="VVO190" s="71"/>
      <c r="VVP190" s="71"/>
      <c r="VVQ190" s="71"/>
      <c r="VVR190" s="71"/>
      <c r="VVS190" s="71"/>
      <c r="VVT190" s="72"/>
      <c r="VVU190" s="72"/>
      <c r="VVV190" s="72"/>
      <c r="VVW190" s="72"/>
      <c r="VVX190" s="72"/>
      <c r="VVY190" s="72"/>
      <c r="VVZ190" s="72"/>
      <c r="VWA190" s="72"/>
      <c r="VWB190" s="72"/>
      <c r="VWC190" s="71"/>
      <c r="VWD190" s="71"/>
      <c r="VWE190" s="71"/>
      <c r="VWF190" s="71"/>
      <c r="VWG190" s="71"/>
      <c r="VWH190" s="71"/>
      <c r="VWI190" s="71"/>
      <c r="VWJ190" s="72"/>
      <c r="VWK190" s="72"/>
      <c r="VWL190" s="72"/>
      <c r="VWM190" s="72"/>
      <c r="VWN190" s="72"/>
      <c r="VWO190" s="72"/>
      <c r="VWP190" s="72"/>
      <c r="VWQ190" s="72"/>
      <c r="VWR190" s="72"/>
      <c r="VWS190" s="71"/>
      <c r="VWT190" s="71"/>
      <c r="VWU190" s="71"/>
      <c r="VWV190" s="71"/>
      <c r="VWW190" s="71"/>
      <c r="VWX190" s="71"/>
      <c r="VWY190" s="71"/>
      <c r="VWZ190" s="72"/>
      <c r="VXA190" s="72"/>
      <c r="VXB190" s="72"/>
      <c r="VXC190" s="72"/>
      <c r="VXD190" s="72"/>
      <c r="VXE190" s="72"/>
      <c r="VXF190" s="72"/>
      <c r="VXG190" s="72"/>
      <c r="VXH190" s="72"/>
      <c r="VXI190" s="71"/>
      <c r="VXJ190" s="71"/>
      <c r="VXK190" s="71"/>
      <c r="VXL190" s="71"/>
      <c r="VXM190" s="71"/>
      <c r="VXN190" s="71"/>
      <c r="VXO190" s="71"/>
      <c r="VXP190" s="72"/>
      <c r="VXQ190" s="72"/>
      <c r="VXR190" s="72"/>
      <c r="VXS190" s="72"/>
      <c r="VXT190" s="72"/>
      <c r="VXU190" s="72"/>
      <c r="VXV190" s="72"/>
      <c r="VXW190" s="72"/>
      <c r="VXX190" s="72"/>
      <c r="VXY190" s="71"/>
      <c r="VXZ190" s="71"/>
      <c r="VYA190" s="71"/>
      <c r="VYB190" s="71"/>
      <c r="VYC190" s="71"/>
      <c r="VYD190" s="71"/>
      <c r="VYE190" s="71"/>
      <c r="VYF190" s="72"/>
      <c r="VYG190" s="72"/>
      <c r="VYH190" s="72"/>
      <c r="VYI190" s="72"/>
      <c r="VYJ190" s="72"/>
      <c r="VYK190" s="72"/>
      <c r="VYL190" s="72"/>
      <c r="VYM190" s="72"/>
      <c r="VYN190" s="72"/>
      <c r="VYO190" s="71"/>
      <c r="VYP190" s="71"/>
      <c r="VYQ190" s="71"/>
      <c r="VYR190" s="71"/>
      <c r="VYS190" s="71"/>
      <c r="VYT190" s="71"/>
      <c r="VYU190" s="71"/>
      <c r="VYV190" s="72"/>
      <c r="VYW190" s="72"/>
      <c r="VYX190" s="72"/>
      <c r="VYY190" s="72"/>
      <c r="VYZ190" s="72"/>
      <c r="VZA190" s="72"/>
      <c r="VZB190" s="72"/>
      <c r="VZC190" s="72"/>
      <c r="VZD190" s="72"/>
      <c r="VZE190" s="71"/>
      <c r="VZF190" s="71"/>
      <c r="VZG190" s="71"/>
      <c r="VZH190" s="71"/>
      <c r="VZI190" s="71"/>
      <c r="VZJ190" s="71"/>
      <c r="VZK190" s="71"/>
      <c r="VZL190" s="72"/>
      <c r="VZM190" s="72"/>
      <c r="VZN190" s="72"/>
      <c r="VZO190" s="72"/>
      <c r="VZP190" s="72"/>
      <c r="VZQ190" s="72"/>
      <c r="VZR190" s="72"/>
      <c r="VZS190" s="72"/>
      <c r="VZT190" s="72"/>
      <c r="VZU190" s="71"/>
      <c r="VZV190" s="71"/>
      <c r="VZW190" s="71"/>
      <c r="VZX190" s="71"/>
      <c r="VZY190" s="71"/>
      <c r="VZZ190" s="71"/>
      <c r="WAA190" s="71"/>
      <c r="WAB190" s="72"/>
      <c r="WAC190" s="72"/>
      <c r="WAD190" s="72"/>
      <c r="WAE190" s="72"/>
      <c r="WAF190" s="72"/>
      <c r="WAG190" s="72"/>
      <c r="WAH190" s="72"/>
      <c r="WAI190" s="72"/>
      <c r="WAJ190" s="72"/>
      <c r="WAK190" s="71"/>
      <c r="WAL190" s="71"/>
      <c r="WAM190" s="71"/>
      <c r="WAN190" s="71"/>
      <c r="WAO190" s="71"/>
      <c r="WAP190" s="71"/>
      <c r="WAQ190" s="71"/>
      <c r="WAR190" s="72"/>
      <c r="WAS190" s="72"/>
      <c r="WAT190" s="72"/>
      <c r="WAU190" s="72"/>
      <c r="WAV190" s="72"/>
      <c r="WAW190" s="72"/>
      <c r="WAX190" s="72"/>
      <c r="WAY190" s="72"/>
      <c r="WAZ190" s="72"/>
      <c r="WBA190" s="71"/>
      <c r="WBB190" s="71"/>
      <c r="WBC190" s="71"/>
      <c r="WBD190" s="71"/>
      <c r="WBE190" s="71"/>
      <c r="WBF190" s="71"/>
      <c r="WBG190" s="71"/>
      <c r="WBH190" s="72"/>
      <c r="WBI190" s="72"/>
      <c r="WBJ190" s="72"/>
      <c r="WBK190" s="72"/>
      <c r="WBL190" s="72"/>
      <c r="WBM190" s="72"/>
      <c r="WBN190" s="72"/>
      <c r="WBO190" s="72"/>
      <c r="WBP190" s="72"/>
      <c r="WBQ190" s="71"/>
      <c r="WBR190" s="71"/>
      <c r="WBS190" s="71"/>
      <c r="WBT190" s="71"/>
      <c r="WBU190" s="71"/>
      <c r="WBV190" s="71"/>
      <c r="WBW190" s="71"/>
      <c r="WBX190" s="72"/>
      <c r="WBY190" s="72"/>
      <c r="WBZ190" s="72"/>
      <c r="WCA190" s="72"/>
      <c r="WCB190" s="72"/>
      <c r="WCC190" s="72"/>
      <c r="WCD190" s="72"/>
      <c r="WCE190" s="72"/>
      <c r="WCF190" s="72"/>
      <c r="WCG190" s="71"/>
      <c r="WCH190" s="71"/>
      <c r="WCI190" s="71"/>
      <c r="WCJ190" s="71"/>
      <c r="WCK190" s="71"/>
      <c r="WCL190" s="71"/>
      <c r="WCM190" s="71"/>
      <c r="WCN190" s="72"/>
      <c r="WCO190" s="72"/>
      <c r="WCP190" s="72"/>
      <c r="WCQ190" s="72"/>
      <c r="WCR190" s="72"/>
      <c r="WCS190" s="72"/>
      <c r="WCT190" s="72"/>
      <c r="WCU190" s="72"/>
      <c r="WCV190" s="72"/>
      <c r="WCW190" s="71"/>
      <c r="WCX190" s="71"/>
      <c r="WCY190" s="71"/>
      <c r="WCZ190" s="71"/>
      <c r="WDA190" s="71"/>
      <c r="WDB190" s="71"/>
      <c r="WDC190" s="71"/>
      <c r="WDD190" s="72"/>
      <c r="WDE190" s="72"/>
      <c r="WDF190" s="72"/>
      <c r="WDG190" s="72"/>
      <c r="WDH190" s="72"/>
      <c r="WDI190" s="72"/>
      <c r="WDJ190" s="72"/>
      <c r="WDK190" s="72"/>
      <c r="WDL190" s="72"/>
      <c r="WDM190" s="71"/>
      <c r="WDN190" s="71"/>
      <c r="WDO190" s="71"/>
      <c r="WDP190" s="71"/>
      <c r="WDQ190" s="71"/>
      <c r="WDR190" s="71"/>
      <c r="WDS190" s="71"/>
      <c r="WDT190" s="72"/>
      <c r="WDU190" s="72"/>
      <c r="WDV190" s="72"/>
      <c r="WDW190" s="72"/>
      <c r="WDX190" s="72"/>
      <c r="WDY190" s="72"/>
      <c r="WDZ190" s="72"/>
      <c r="WEA190" s="72"/>
      <c r="WEB190" s="72"/>
      <c r="WEC190" s="71"/>
      <c r="WED190" s="71"/>
      <c r="WEE190" s="71"/>
      <c r="WEF190" s="71"/>
      <c r="WEG190" s="71"/>
      <c r="WEH190" s="71"/>
      <c r="WEI190" s="71"/>
      <c r="WEJ190" s="72"/>
      <c r="WEK190" s="72"/>
      <c r="WEL190" s="72"/>
      <c r="WEM190" s="72"/>
      <c r="WEN190" s="72"/>
      <c r="WEO190" s="72"/>
      <c r="WEP190" s="72"/>
      <c r="WEQ190" s="72"/>
      <c r="WER190" s="72"/>
      <c r="WES190" s="71"/>
      <c r="WET190" s="71"/>
      <c r="WEU190" s="71"/>
      <c r="WEV190" s="71"/>
      <c r="WEW190" s="71"/>
      <c r="WEX190" s="71"/>
      <c r="WEY190" s="71"/>
      <c r="WEZ190" s="72"/>
      <c r="WFA190" s="72"/>
      <c r="WFB190" s="72"/>
      <c r="WFC190" s="72"/>
      <c r="WFD190" s="72"/>
      <c r="WFE190" s="72"/>
      <c r="WFF190" s="72"/>
      <c r="WFG190" s="72"/>
      <c r="WFH190" s="72"/>
      <c r="WFI190" s="71"/>
      <c r="WFJ190" s="71"/>
      <c r="WFK190" s="71"/>
      <c r="WFL190" s="71"/>
      <c r="WFM190" s="71"/>
      <c r="WFN190" s="71"/>
      <c r="WFO190" s="71"/>
      <c r="WFP190" s="72"/>
      <c r="WFQ190" s="72"/>
      <c r="WFR190" s="72"/>
      <c r="WFS190" s="72"/>
      <c r="WFT190" s="72"/>
      <c r="WFU190" s="72"/>
      <c r="WFV190" s="72"/>
      <c r="WFW190" s="72"/>
      <c r="WFX190" s="72"/>
      <c r="WFY190" s="71"/>
      <c r="WFZ190" s="71"/>
      <c r="WGA190" s="71"/>
      <c r="WGB190" s="71"/>
      <c r="WGC190" s="71"/>
      <c r="WGD190" s="71"/>
      <c r="WGE190" s="71"/>
      <c r="WGF190" s="72"/>
      <c r="WGG190" s="72"/>
      <c r="WGH190" s="72"/>
      <c r="WGI190" s="72"/>
      <c r="WGJ190" s="72"/>
      <c r="WGK190" s="72"/>
      <c r="WGL190" s="72"/>
      <c r="WGM190" s="72"/>
      <c r="WGN190" s="72"/>
      <c r="WGO190" s="71"/>
      <c r="WGP190" s="71"/>
      <c r="WGQ190" s="71"/>
      <c r="WGR190" s="71"/>
      <c r="WGS190" s="71"/>
      <c r="WGT190" s="71"/>
      <c r="WGU190" s="71"/>
      <c r="WGV190" s="72"/>
      <c r="WGW190" s="72"/>
      <c r="WGX190" s="72"/>
      <c r="WGY190" s="72"/>
      <c r="WGZ190" s="72"/>
      <c r="WHA190" s="72"/>
      <c r="WHB190" s="72"/>
      <c r="WHC190" s="72"/>
      <c r="WHD190" s="72"/>
      <c r="WHE190" s="71"/>
      <c r="WHF190" s="71"/>
      <c r="WHG190" s="71"/>
      <c r="WHH190" s="71"/>
      <c r="WHI190" s="71"/>
      <c r="WHJ190" s="71"/>
      <c r="WHK190" s="71"/>
      <c r="WHL190" s="72"/>
      <c r="WHM190" s="72"/>
      <c r="WHN190" s="72"/>
      <c r="WHO190" s="72"/>
      <c r="WHP190" s="72"/>
      <c r="WHQ190" s="72"/>
      <c r="WHR190" s="72"/>
      <c r="WHS190" s="72"/>
      <c r="WHT190" s="72"/>
      <c r="WHU190" s="71"/>
      <c r="WHV190" s="71"/>
      <c r="WHW190" s="71"/>
      <c r="WHX190" s="71"/>
      <c r="WHY190" s="71"/>
      <c r="WHZ190" s="71"/>
      <c r="WIA190" s="71"/>
      <c r="WIB190" s="72"/>
      <c r="WIC190" s="72"/>
      <c r="WID190" s="72"/>
      <c r="WIE190" s="72"/>
      <c r="WIF190" s="72"/>
      <c r="WIG190" s="72"/>
      <c r="WIH190" s="72"/>
      <c r="WII190" s="72"/>
      <c r="WIJ190" s="72"/>
      <c r="WIK190" s="71"/>
      <c r="WIL190" s="71"/>
      <c r="WIM190" s="71"/>
      <c r="WIN190" s="71"/>
      <c r="WIO190" s="71"/>
      <c r="WIP190" s="71"/>
      <c r="WIQ190" s="71"/>
      <c r="WIR190" s="72"/>
      <c r="WIS190" s="72"/>
      <c r="WIT190" s="72"/>
      <c r="WIU190" s="72"/>
      <c r="WIV190" s="72"/>
      <c r="WIW190" s="72"/>
      <c r="WIX190" s="72"/>
      <c r="WIY190" s="72"/>
      <c r="WIZ190" s="72"/>
      <c r="WJA190" s="71"/>
      <c r="WJB190" s="71"/>
      <c r="WJC190" s="71"/>
      <c r="WJD190" s="71"/>
      <c r="WJE190" s="71"/>
      <c r="WJF190" s="71"/>
      <c r="WJG190" s="71"/>
      <c r="WJH190" s="72"/>
      <c r="WJI190" s="72"/>
      <c r="WJJ190" s="72"/>
      <c r="WJK190" s="72"/>
      <c r="WJL190" s="72"/>
      <c r="WJM190" s="72"/>
      <c r="WJN190" s="72"/>
      <c r="WJO190" s="72"/>
      <c r="WJP190" s="72"/>
      <c r="WJQ190" s="71"/>
      <c r="WJR190" s="71"/>
      <c r="WJS190" s="71"/>
      <c r="WJT190" s="71"/>
      <c r="WJU190" s="71"/>
      <c r="WJV190" s="71"/>
      <c r="WJW190" s="71"/>
      <c r="WJX190" s="72"/>
      <c r="WJY190" s="72"/>
      <c r="WJZ190" s="72"/>
      <c r="WKA190" s="72"/>
      <c r="WKB190" s="72"/>
      <c r="WKC190" s="72"/>
      <c r="WKD190" s="72"/>
      <c r="WKE190" s="72"/>
      <c r="WKF190" s="72"/>
      <c r="WKG190" s="71"/>
      <c r="WKH190" s="71"/>
      <c r="WKI190" s="71"/>
      <c r="WKJ190" s="71"/>
      <c r="WKK190" s="71"/>
      <c r="WKL190" s="71"/>
      <c r="WKM190" s="71"/>
      <c r="WKN190" s="72"/>
      <c r="WKO190" s="72"/>
      <c r="WKP190" s="72"/>
      <c r="WKQ190" s="72"/>
      <c r="WKR190" s="72"/>
      <c r="WKS190" s="72"/>
      <c r="WKT190" s="72"/>
      <c r="WKU190" s="72"/>
      <c r="WKV190" s="72"/>
      <c r="WKW190" s="71"/>
      <c r="WKX190" s="71"/>
      <c r="WKY190" s="71"/>
      <c r="WKZ190" s="71"/>
      <c r="WLA190" s="71"/>
      <c r="WLB190" s="71"/>
      <c r="WLC190" s="71"/>
      <c r="WLD190" s="72"/>
      <c r="WLE190" s="72"/>
      <c r="WLF190" s="72"/>
      <c r="WLG190" s="72"/>
      <c r="WLH190" s="72"/>
      <c r="WLI190" s="72"/>
      <c r="WLJ190" s="72"/>
      <c r="WLK190" s="72"/>
      <c r="WLL190" s="72"/>
      <c r="WLM190" s="71"/>
      <c r="WLN190" s="71"/>
      <c r="WLO190" s="71"/>
      <c r="WLP190" s="71"/>
      <c r="WLQ190" s="71"/>
      <c r="WLR190" s="71"/>
      <c r="WLS190" s="71"/>
      <c r="WLT190" s="72"/>
      <c r="WLU190" s="72"/>
      <c r="WLV190" s="72"/>
      <c r="WLW190" s="72"/>
      <c r="WLX190" s="72"/>
      <c r="WLY190" s="72"/>
      <c r="WLZ190" s="72"/>
      <c r="WMA190" s="72"/>
      <c r="WMB190" s="72"/>
      <c r="WMC190" s="71"/>
      <c r="WMD190" s="71"/>
      <c r="WME190" s="71"/>
      <c r="WMF190" s="71"/>
      <c r="WMG190" s="71"/>
      <c r="WMH190" s="71"/>
      <c r="WMI190" s="71"/>
      <c r="WMJ190" s="72"/>
      <c r="WMK190" s="72"/>
      <c r="WML190" s="72"/>
      <c r="WMM190" s="72"/>
      <c r="WMN190" s="72"/>
      <c r="WMO190" s="72"/>
      <c r="WMP190" s="72"/>
      <c r="WMQ190" s="72"/>
      <c r="WMR190" s="72"/>
      <c r="WMS190" s="71"/>
      <c r="WMT190" s="71"/>
      <c r="WMU190" s="71"/>
      <c r="WMV190" s="71"/>
      <c r="WMW190" s="71"/>
      <c r="WMX190" s="71"/>
      <c r="WMY190" s="71"/>
      <c r="WMZ190" s="72"/>
      <c r="WNA190" s="72"/>
      <c r="WNB190" s="72"/>
      <c r="WNC190" s="72"/>
      <c r="WND190" s="72"/>
      <c r="WNE190" s="72"/>
      <c r="WNF190" s="72"/>
      <c r="WNG190" s="72"/>
      <c r="WNH190" s="72"/>
      <c r="WNI190" s="71"/>
      <c r="WNJ190" s="71"/>
      <c r="WNK190" s="71"/>
      <c r="WNL190" s="71"/>
      <c r="WNM190" s="71"/>
      <c r="WNN190" s="71"/>
      <c r="WNO190" s="71"/>
      <c r="WNP190" s="72"/>
      <c r="WNQ190" s="72"/>
      <c r="WNR190" s="72"/>
      <c r="WNS190" s="72"/>
      <c r="WNT190" s="72"/>
      <c r="WNU190" s="72"/>
      <c r="WNV190" s="72"/>
      <c r="WNW190" s="72"/>
      <c r="WNX190" s="72"/>
      <c r="WNY190" s="71"/>
      <c r="WNZ190" s="71"/>
      <c r="WOA190" s="71"/>
      <c r="WOB190" s="71"/>
      <c r="WOC190" s="71"/>
      <c r="WOD190" s="71"/>
      <c r="WOE190" s="71"/>
      <c r="WOF190" s="72"/>
      <c r="WOG190" s="72"/>
      <c r="WOH190" s="72"/>
      <c r="WOI190" s="72"/>
      <c r="WOJ190" s="72"/>
      <c r="WOK190" s="72"/>
      <c r="WOL190" s="72"/>
      <c r="WOM190" s="72"/>
      <c r="WON190" s="72"/>
      <c r="WOO190" s="71"/>
      <c r="WOP190" s="71"/>
      <c r="WOQ190" s="71"/>
      <c r="WOR190" s="71"/>
      <c r="WOS190" s="71"/>
      <c r="WOT190" s="71"/>
      <c r="WOU190" s="71"/>
      <c r="WOV190" s="72"/>
      <c r="WOW190" s="72"/>
      <c r="WOX190" s="72"/>
      <c r="WOY190" s="72"/>
      <c r="WOZ190" s="72"/>
      <c r="WPA190" s="72"/>
      <c r="WPB190" s="72"/>
      <c r="WPC190" s="72"/>
      <c r="WPD190" s="72"/>
      <c r="WPE190" s="71"/>
      <c r="WPF190" s="71"/>
      <c r="WPG190" s="71"/>
      <c r="WPH190" s="71"/>
      <c r="WPI190" s="71"/>
      <c r="WPJ190" s="71"/>
      <c r="WPK190" s="71"/>
      <c r="WPL190" s="72"/>
      <c r="WPM190" s="72"/>
      <c r="WPN190" s="72"/>
      <c r="WPO190" s="72"/>
      <c r="WPP190" s="72"/>
      <c r="WPQ190" s="72"/>
      <c r="WPR190" s="72"/>
      <c r="WPS190" s="72"/>
      <c r="WPT190" s="72"/>
      <c r="WPU190" s="71"/>
      <c r="WPV190" s="71"/>
      <c r="WPW190" s="71"/>
      <c r="WPX190" s="71"/>
      <c r="WPY190" s="71"/>
      <c r="WPZ190" s="71"/>
      <c r="WQA190" s="71"/>
      <c r="WQB190" s="72"/>
      <c r="WQC190" s="72"/>
      <c r="WQD190" s="72"/>
      <c r="WQE190" s="72"/>
      <c r="WQF190" s="72"/>
      <c r="WQG190" s="72"/>
      <c r="WQH190" s="72"/>
      <c r="WQI190" s="72"/>
      <c r="WQJ190" s="72"/>
      <c r="WQK190" s="71"/>
      <c r="WQL190" s="71"/>
      <c r="WQM190" s="71"/>
      <c r="WQN190" s="71"/>
      <c r="WQO190" s="71"/>
      <c r="WQP190" s="71"/>
      <c r="WQQ190" s="71"/>
      <c r="WQR190" s="72"/>
      <c r="WQS190" s="72"/>
      <c r="WQT190" s="72"/>
      <c r="WQU190" s="72"/>
      <c r="WQV190" s="72"/>
      <c r="WQW190" s="72"/>
      <c r="WQX190" s="72"/>
      <c r="WQY190" s="72"/>
      <c r="WQZ190" s="72"/>
      <c r="WRA190" s="71"/>
      <c r="WRB190" s="71"/>
      <c r="WRC190" s="71"/>
      <c r="WRD190" s="71"/>
      <c r="WRE190" s="71"/>
      <c r="WRF190" s="71"/>
      <c r="WRG190" s="71"/>
      <c r="WRH190" s="72"/>
      <c r="WRI190" s="72"/>
      <c r="WRJ190" s="72"/>
      <c r="WRK190" s="72"/>
      <c r="WRL190" s="72"/>
      <c r="WRM190" s="72"/>
      <c r="WRN190" s="72"/>
      <c r="WRO190" s="72"/>
      <c r="WRP190" s="72"/>
      <c r="WRQ190" s="71"/>
      <c r="WRR190" s="71"/>
      <c r="WRS190" s="71"/>
      <c r="WRT190" s="71"/>
      <c r="WRU190" s="71"/>
      <c r="WRV190" s="71"/>
      <c r="WRW190" s="71"/>
      <c r="WRX190" s="72"/>
      <c r="WRY190" s="72"/>
      <c r="WRZ190" s="72"/>
      <c r="WSA190" s="72"/>
      <c r="WSB190" s="72"/>
      <c r="WSC190" s="72"/>
      <c r="WSD190" s="72"/>
      <c r="WSE190" s="72"/>
      <c r="WSF190" s="72"/>
      <c r="WSG190" s="71"/>
      <c r="WSH190" s="71"/>
      <c r="WSI190" s="71"/>
      <c r="WSJ190" s="71"/>
      <c r="WSK190" s="71"/>
      <c r="WSL190" s="71"/>
      <c r="WSM190" s="71"/>
      <c r="WSN190" s="72"/>
      <c r="WSO190" s="72"/>
      <c r="WSP190" s="72"/>
      <c r="WSQ190" s="72"/>
      <c r="WSR190" s="72"/>
      <c r="WSS190" s="72"/>
      <c r="WST190" s="72"/>
      <c r="WSU190" s="72"/>
      <c r="WSV190" s="72"/>
      <c r="WSW190" s="71"/>
      <c r="WSX190" s="71"/>
      <c r="WSY190" s="71"/>
      <c r="WSZ190" s="71"/>
      <c r="WTA190" s="71"/>
      <c r="WTB190" s="71"/>
      <c r="WTC190" s="71"/>
      <c r="WTD190" s="72"/>
      <c r="WTE190" s="72"/>
      <c r="WTF190" s="72"/>
      <c r="WTG190" s="72"/>
      <c r="WTH190" s="72"/>
      <c r="WTI190" s="72"/>
      <c r="WTJ190" s="72"/>
      <c r="WTK190" s="72"/>
      <c r="WTL190" s="72"/>
      <c r="WTM190" s="71"/>
      <c r="WTN190" s="71"/>
      <c r="WTO190" s="71"/>
      <c r="WTP190" s="71"/>
      <c r="WTQ190" s="71"/>
      <c r="WTR190" s="71"/>
      <c r="WTS190" s="71"/>
      <c r="WTT190" s="72"/>
      <c r="WTU190" s="72"/>
      <c r="WTV190" s="72"/>
      <c r="WTW190" s="72"/>
      <c r="WTX190" s="72"/>
      <c r="WTY190" s="72"/>
      <c r="WTZ190" s="72"/>
      <c r="WUA190" s="72"/>
      <c r="WUB190" s="72"/>
      <c r="WUC190" s="71"/>
      <c r="WUD190" s="71"/>
      <c r="WUE190" s="71"/>
      <c r="WUF190" s="71"/>
      <c r="WUG190" s="71"/>
      <c r="WUH190" s="71"/>
      <c r="WUI190" s="71"/>
      <c r="WUJ190" s="72"/>
      <c r="WUK190" s="72"/>
      <c r="WUL190" s="72"/>
      <c r="WUM190" s="72"/>
      <c r="WUN190" s="72"/>
      <c r="WUO190" s="72"/>
      <c r="WUP190" s="72"/>
      <c r="WUQ190" s="72"/>
      <c r="WUR190" s="72"/>
      <c r="WUS190" s="71"/>
      <c r="WUT190" s="71"/>
      <c r="WUU190" s="71"/>
      <c r="WUV190" s="71"/>
      <c r="WUW190" s="71"/>
      <c r="WUX190" s="71"/>
      <c r="WUY190" s="71"/>
      <c r="WUZ190" s="72"/>
      <c r="WVA190" s="72"/>
      <c r="WVB190" s="72"/>
      <c r="WVC190" s="72"/>
      <c r="WVD190" s="72"/>
      <c r="WVE190" s="72"/>
      <c r="WVF190" s="72"/>
      <c r="WVG190" s="72"/>
      <c r="WVH190" s="72"/>
      <c r="WVI190" s="71"/>
      <c r="WVJ190" s="71"/>
      <c r="WVK190" s="71"/>
      <c r="WVL190" s="71"/>
      <c r="WVM190" s="71"/>
      <c r="WVN190" s="71"/>
      <c r="WVO190" s="71"/>
      <c r="WVP190" s="72"/>
      <c r="WVQ190" s="72"/>
      <c r="WVR190" s="72"/>
      <c r="WVS190" s="72"/>
      <c r="WVT190" s="72"/>
      <c r="WVU190" s="72"/>
      <c r="WVV190" s="72"/>
      <c r="WVW190" s="72"/>
      <c r="WVX190" s="72"/>
      <c r="WVY190" s="71"/>
      <c r="WVZ190" s="71"/>
      <c r="WWA190" s="71"/>
      <c r="WWB190" s="71"/>
      <c r="WWC190" s="71"/>
      <c r="WWD190" s="71"/>
      <c r="WWE190" s="71"/>
      <c r="WWF190" s="72"/>
      <c r="WWG190" s="72"/>
      <c r="WWH190" s="72"/>
      <c r="WWI190" s="72"/>
      <c r="WWJ190" s="72"/>
      <c r="WWK190" s="72"/>
      <c r="WWL190" s="72"/>
      <c r="WWM190" s="72"/>
      <c r="WWN190" s="72"/>
      <c r="WWO190" s="71"/>
      <c r="WWP190" s="71"/>
      <c r="WWQ190" s="71"/>
      <c r="WWR190" s="71"/>
      <c r="WWS190" s="71"/>
      <c r="WWT190" s="71"/>
      <c r="WWU190" s="71"/>
      <c r="WWV190" s="72"/>
      <c r="WWW190" s="72"/>
      <c r="WWX190" s="72"/>
      <c r="WWY190" s="72"/>
      <c r="WWZ190" s="72"/>
      <c r="WXA190" s="72"/>
      <c r="WXB190" s="72"/>
      <c r="WXC190" s="72"/>
      <c r="WXD190" s="72"/>
      <c r="WXE190" s="71"/>
      <c r="WXF190" s="71"/>
      <c r="WXG190" s="71"/>
      <c r="WXH190" s="71"/>
      <c r="WXI190" s="71"/>
      <c r="WXJ190" s="71"/>
      <c r="WXK190" s="71"/>
      <c r="WXL190" s="72"/>
      <c r="WXM190" s="72"/>
      <c r="WXN190" s="72"/>
      <c r="WXO190" s="72"/>
      <c r="WXP190" s="72"/>
      <c r="WXQ190" s="72"/>
      <c r="WXR190" s="72"/>
      <c r="WXS190" s="72"/>
      <c r="WXT190" s="72"/>
      <c r="WXU190" s="71"/>
      <c r="WXV190" s="71"/>
      <c r="WXW190" s="71"/>
      <c r="WXX190" s="71"/>
      <c r="WXY190" s="71"/>
      <c r="WXZ190" s="71"/>
      <c r="WYA190" s="71"/>
      <c r="WYB190" s="72"/>
      <c r="WYC190" s="72"/>
      <c r="WYD190" s="72"/>
      <c r="WYE190" s="72"/>
      <c r="WYF190" s="72"/>
      <c r="WYG190" s="72"/>
      <c r="WYH190" s="72"/>
      <c r="WYI190" s="72"/>
      <c r="WYJ190" s="72"/>
      <c r="WYK190" s="71"/>
      <c r="WYL190" s="71"/>
      <c r="WYM190" s="71"/>
      <c r="WYN190" s="71"/>
      <c r="WYO190" s="71"/>
      <c r="WYP190" s="71"/>
      <c r="WYQ190" s="71"/>
      <c r="WYR190" s="72"/>
      <c r="WYS190" s="72"/>
      <c r="WYT190" s="72"/>
      <c r="WYU190" s="72"/>
      <c r="WYV190" s="72"/>
      <c r="WYW190" s="72"/>
      <c r="WYX190" s="72"/>
      <c r="WYY190" s="72"/>
      <c r="WYZ190" s="72"/>
      <c r="WZA190" s="71"/>
      <c r="WZB190" s="71"/>
      <c r="WZC190" s="71"/>
      <c r="WZD190" s="71"/>
      <c r="WZE190" s="71"/>
      <c r="WZF190" s="71"/>
      <c r="WZG190" s="71"/>
      <c r="WZH190" s="72"/>
      <c r="WZI190" s="72"/>
      <c r="WZJ190" s="72"/>
      <c r="WZK190" s="72"/>
      <c r="WZL190" s="72"/>
      <c r="WZM190" s="72"/>
      <c r="WZN190" s="72"/>
      <c r="WZO190" s="72"/>
      <c r="WZP190" s="72"/>
      <c r="WZQ190" s="71"/>
      <c r="WZR190" s="71"/>
      <c r="WZS190" s="71"/>
      <c r="WZT190" s="71"/>
      <c r="WZU190" s="71"/>
      <c r="WZV190" s="71"/>
      <c r="WZW190" s="71"/>
      <c r="WZX190" s="72"/>
      <c r="WZY190" s="72"/>
      <c r="WZZ190" s="72"/>
      <c r="XAA190" s="72"/>
      <c r="XAB190" s="72"/>
      <c r="XAC190" s="72"/>
      <c r="XAD190" s="72"/>
      <c r="XAE190" s="72"/>
      <c r="XAF190" s="72"/>
      <c r="XAG190" s="71"/>
      <c r="XAH190" s="71"/>
      <c r="XAI190" s="71"/>
      <c r="XAJ190" s="71"/>
      <c r="XAK190" s="71"/>
      <c r="XAL190" s="71"/>
      <c r="XAM190" s="71"/>
      <c r="XAN190" s="72"/>
      <c r="XAO190" s="72"/>
      <c r="XAP190" s="72"/>
      <c r="XAQ190" s="72"/>
      <c r="XAR190" s="72"/>
      <c r="XAS190" s="72"/>
      <c r="XAT190" s="72"/>
      <c r="XAU190" s="72"/>
      <c r="XAV190" s="72"/>
      <c r="XAW190" s="71"/>
      <c r="XAX190" s="71"/>
      <c r="XAY190" s="71"/>
      <c r="XAZ190" s="71"/>
      <c r="XBA190" s="71"/>
      <c r="XBB190" s="71"/>
      <c r="XBC190" s="71"/>
      <c r="XBD190" s="72"/>
      <c r="XBE190" s="72"/>
      <c r="XBF190" s="72"/>
      <c r="XBG190" s="72"/>
      <c r="XBH190" s="72"/>
      <c r="XBI190" s="72"/>
      <c r="XBJ190" s="72"/>
      <c r="XBK190" s="72"/>
      <c r="XBL190" s="72"/>
      <c r="XBM190" s="71"/>
      <c r="XBN190" s="71"/>
      <c r="XBO190" s="71"/>
      <c r="XBP190" s="71"/>
      <c r="XBQ190" s="71"/>
      <c r="XBR190" s="71"/>
      <c r="XBS190" s="71"/>
      <c r="XBT190" s="72"/>
      <c r="XBU190" s="72"/>
      <c r="XBV190" s="72"/>
      <c r="XBW190" s="72"/>
      <c r="XBX190" s="72"/>
      <c r="XBY190" s="72"/>
      <c r="XBZ190" s="72"/>
      <c r="XCA190" s="72"/>
      <c r="XCB190" s="72"/>
      <c r="XCC190" s="71"/>
      <c r="XCD190" s="71"/>
      <c r="XCE190" s="71"/>
      <c r="XCF190" s="71"/>
      <c r="XCG190" s="71"/>
      <c r="XCH190" s="71"/>
      <c r="XCI190" s="71"/>
      <c r="XCJ190" s="72"/>
      <c r="XCK190" s="72"/>
      <c r="XCL190" s="72"/>
      <c r="XCM190" s="72"/>
      <c r="XCN190" s="72"/>
      <c r="XCO190" s="72"/>
      <c r="XCP190" s="72"/>
      <c r="XCQ190" s="72"/>
      <c r="XCR190" s="72"/>
      <c r="XCS190" s="71"/>
      <c r="XCT190" s="71"/>
      <c r="XCU190" s="71"/>
      <c r="XCV190" s="71"/>
      <c r="XCW190" s="71"/>
      <c r="XCX190" s="71"/>
      <c r="XCY190" s="71"/>
      <c r="XCZ190" s="72"/>
      <c r="XDA190" s="72"/>
      <c r="XDB190" s="72"/>
      <c r="XDC190" s="72"/>
      <c r="XDD190" s="72"/>
      <c r="XDE190" s="72"/>
      <c r="XDF190" s="72"/>
      <c r="XDG190" s="72"/>
      <c r="XDH190" s="72"/>
      <c r="XDI190" s="71"/>
      <c r="XDJ190" s="71"/>
      <c r="XDK190" s="71"/>
      <c r="XDL190" s="71"/>
      <c r="XDM190" s="71"/>
      <c r="XDN190" s="71"/>
      <c r="XDO190" s="71"/>
      <c r="XDP190" s="72"/>
      <c r="XDQ190" s="72"/>
      <c r="XDR190" s="72"/>
      <c r="XDS190" s="72"/>
      <c r="XDT190" s="72"/>
      <c r="XDU190" s="72"/>
      <c r="XDV190" s="72"/>
      <c r="XDW190" s="72"/>
      <c r="XDX190" s="72"/>
      <c r="XDY190" s="71"/>
      <c r="XDZ190" s="71"/>
      <c r="XEA190" s="71"/>
      <c r="XEB190" s="71"/>
      <c r="XEC190" s="71"/>
      <c r="XED190" s="71"/>
      <c r="XEE190" s="71"/>
      <c r="XEF190" s="72"/>
      <c r="XEG190" s="72"/>
      <c r="XEH190" s="72"/>
      <c r="XEI190" s="72"/>
      <c r="XEJ190" s="72"/>
      <c r="XEK190" s="72"/>
      <c r="XEL190" s="72"/>
      <c r="XEM190" s="72"/>
      <c r="XEN190" s="72"/>
      <c r="XEO190" s="71"/>
      <c r="XEP190" s="71"/>
      <c r="XEQ190" s="71"/>
      <c r="XER190" s="71"/>
      <c r="XES190" s="71"/>
      <c r="XET190" s="71"/>
      <c r="XEU190" s="71"/>
      <c r="XEV190" s="72"/>
      <c r="XEW190" s="72"/>
      <c r="XEX190" s="72"/>
      <c r="XEY190" s="72"/>
      <c r="XEZ190" s="72"/>
      <c r="XFA190" s="72"/>
      <c r="XFB190" s="72"/>
      <c r="XFC190" s="72"/>
      <c r="XFD190" s="72"/>
    </row>
    <row r="191" spans="1:16384" s="70" customFormat="1" ht="15" hidden="1" customHeight="1" outlineLevel="1" x14ac:dyDescent="0.25">
      <c r="A191" s="67" t="s">
        <v>11</v>
      </c>
      <c r="B191" s="67" t="s">
        <v>547</v>
      </c>
      <c r="C191" s="67" t="s">
        <v>182</v>
      </c>
      <c r="D191" s="67" t="s">
        <v>173</v>
      </c>
      <c r="E191" s="67" t="s">
        <v>18</v>
      </c>
      <c r="F191" s="67" t="s">
        <v>183</v>
      </c>
      <c r="G191" s="67" t="s">
        <v>174</v>
      </c>
      <c r="H191" s="108">
        <v>0</v>
      </c>
      <c r="I191" s="108">
        <v>50</v>
      </c>
      <c r="J191" s="108">
        <v>50</v>
      </c>
      <c r="K191" s="108">
        <v>50</v>
      </c>
      <c r="L191" s="108">
        <v>50</v>
      </c>
      <c r="M191" s="108">
        <v>0</v>
      </c>
      <c r="N191" s="108">
        <v>50</v>
      </c>
      <c r="O191" s="108">
        <f t="shared" si="44"/>
        <v>50</v>
      </c>
      <c r="P191" s="108">
        <f t="shared" si="43"/>
        <v>50</v>
      </c>
    </row>
    <row r="192" spans="1:16384" s="70" customFormat="1" ht="15" customHeight="1" collapsed="1" x14ac:dyDescent="0.25">
      <c r="A192" s="66"/>
      <c r="B192" s="66" t="s">
        <v>547</v>
      </c>
      <c r="C192" s="66" t="s">
        <v>663</v>
      </c>
      <c r="D192" s="66" t="s">
        <v>531</v>
      </c>
      <c r="E192" s="66"/>
      <c r="F192" s="66"/>
      <c r="G192" s="66" t="s">
        <v>532</v>
      </c>
      <c r="H192" s="107">
        <f>SUM(H191)</f>
        <v>0</v>
      </c>
      <c r="I192" s="107">
        <f t="shared" ref="I192:P192" si="54">SUM(I191)</f>
        <v>50</v>
      </c>
      <c r="J192" s="107">
        <f t="shared" si="54"/>
        <v>50</v>
      </c>
      <c r="K192" s="107">
        <f t="shared" si="54"/>
        <v>50</v>
      </c>
      <c r="L192" s="107">
        <f t="shared" si="54"/>
        <v>50</v>
      </c>
      <c r="M192" s="107">
        <f t="shared" si="54"/>
        <v>0</v>
      </c>
      <c r="N192" s="107">
        <f t="shared" si="54"/>
        <v>50</v>
      </c>
      <c r="O192" s="107">
        <f t="shared" si="54"/>
        <v>50</v>
      </c>
      <c r="P192" s="107">
        <f t="shared" si="54"/>
        <v>50</v>
      </c>
      <c r="Q192" s="71"/>
      <c r="R192" s="71"/>
      <c r="S192" s="71"/>
      <c r="T192" s="71"/>
      <c r="U192" s="71"/>
      <c r="V192" s="71"/>
      <c r="W192" s="71"/>
      <c r="X192" s="72"/>
      <c r="Y192" s="72"/>
      <c r="Z192" s="72"/>
      <c r="AA192" s="72"/>
      <c r="AB192" s="72"/>
      <c r="AC192" s="72"/>
      <c r="AD192" s="72"/>
      <c r="AE192" s="72"/>
      <c r="AF192" s="72"/>
      <c r="AG192" s="71"/>
      <c r="AH192" s="71"/>
      <c r="AI192" s="71"/>
      <c r="AJ192" s="71"/>
      <c r="AK192" s="71"/>
      <c r="AL192" s="71"/>
      <c r="AM192" s="71"/>
      <c r="AN192" s="72"/>
      <c r="AO192" s="72"/>
      <c r="AP192" s="72"/>
      <c r="AQ192" s="72"/>
      <c r="AR192" s="72"/>
      <c r="AS192" s="72"/>
      <c r="AT192" s="72"/>
      <c r="AU192" s="72"/>
      <c r="AV192" s="72"/>
      <c r="AW192" s="71"/>
      <c r="AX192" s="71"/>
      <c r="AY192" s="71"/>
      <c r="AZ192" s="71"/>
      <c r="BA192" s="71"/>
      <c r="BB192" s="71"/>
      <c r="BC192" s="71"/>
      <c r="BD192" s="72"/>
      <c r="BE192" s="72"/>
      <c r="BF192" s="72"/>
      <c r="BG192" s="72"/>
      <c r="BH192" s="72"/>
      <c r="BI192" s="72"/>
      <c r="BJ192" s="72"/>
      <c r="BK192" s="72"/>
      <c r="BL192" s="72"/>
      <c r="BM192" s="71"/>
      <c r="BN192" s="71"/>
      <c r="BO192" s="71"/>
      <c r="BP192" s="71"/>
      <c r="BQ192" s="71"/>
      <c r="BR192" s="71"/>
      <c r="BS192" s="71"/>
      <c r="BT192" s="72"/>
      <c r="BU192" s="72"/>
      <c r="BV192" s="72"/>
      <c r="BW192" s="72"/>
      <c r="BX192" s="72"/>
      <c r="BY192" s="72"/>
      <c r="BZ192" s="72"/>
      <c r="CA192" s="72"/>
      <c r="CB192" s="72"/>
      <c r="CC192" s="71"/>
      <c r="CD192" s="71"/>
      <c r="CE192" s="71"/>
      <c r="CF192" s="71"/>
      <c r="CG192" s="71"/>
      <c r="CH192" s="71"/>
      <c r="CI192" s="71"/>
      <c r="CJ192" s="72"/>
      <c r="CK192" s="72"/>
      <c r="CL192" s="72"/>
      <c r="CM192" s="72"/>
      <c r="CN192" s="72"/>
      <c r="CO192" s="72"/>
      <c r="CP192" s="72"/>
      <c r="CQ192" s="72"/>
      <c r="CR192" s="72"/>
      <c r="CS192" s="71"/>
      <c r="CT192" s="71"/>
      <c r="CU192" s="71"/>
      <c r="CV192" s="71"/>
      <c r="CW192" s="71"/>
      <c r="CX192" s="71"/>
      <c r="CY192" s="71"/>
      <c r="CZ192" s="72"/>
      <c r="DA192" s="72"/>
      <c r="DB192" s="72"/>
      <c r="DC192" s="72"/>
      <c r="DD192" s="72"/>
      <c r="DE192" s="72"/>
      <c r="DF192" s="72"/>
      <c r="DG192" s="72"/>
      <c r="DH192" s="72"/>
      <c r="DI192" s="71"/>
      <c r="DJ192" s="71"/>
      <c r="DK192" s="71"/>
      <c r="DL192" s="71"/>
      <c r="DM192" s="71"/>
      <c r="DN192" s="71"/>
      <c r="DO192" s="71"/>
      <c r="DP192" s="72"/>
      <c r="DQ192" s="72"/>
      <c r="DR192" s="72"/>
      <c r="DS192" s="72"/>
      <c r="DT192" s="72"/>
      <c r="DU192" s="72"/>
      <c r="DV192" s="72"/>
      <c r="DW192" s="72"/>
      <c r="DX192" s="72"/>
      <c r="DY192" s="71"/>
      <c r="DZ192" s="71"/>
      <c r="EA192" s="71"/>
      <c r="EB192" s="71"/>
      <c r="EC192" s="71"/>
      <c r="ED192" s="71"/>
      <c r="EE192" s="71"/>
      <c r="EF192" s="72"/>
      <c r="EG192" s="72"/>
      <c r="EH192" s="72"/>
      <c r="EI192" s="72"/>
      <c r="EJ192" s="72"/>
      <c r="EK192" s="72"/>
      <c r="EL192" s="72"/>
      <c r="EM192" s="72"/>
      <c r="EN192" s="72"/>
      <c r="EO192" s="71"/>
      <c r="EP192" s="71"/>
      <c r="EQ192" s="71"/>
      <c r="ER192" s="71"/>
      <c r="ES192" s="71"/>
      <c r="ET192" s="71"/>
      <c r="EU192" s="71"/>
      <c r="EV192" s="72"/>
      <c r="EW192" s="72"/>
      <c r="EX192" s="72"/>
      <c r="EY192" s="72"/>
      <c r="EZ192" s="72"/>
      <c r="FA192" s="72"/>
      <c r="FB192" s="72"/>
      <c r="FC192" s="72"/>
      <c r="FD192" s="72"/>
      <c r="FE192" s="71"/>
      <c r="FF192" s="71"/>
      <c r="FG192" s="71"/>
      <c r="FH192" s="71"/>
      <c r="FI192" s="71"/>
      <c r="FJ192" s="71"/>
      <c r="FK192" s="71"/>
      <c r="FL192" s="72"/>
      <c r="FM192" s="72"/>
      <c r="FN192" s="72"/>
      <c r="FO192" s="72"/>
      <c r="FP192" s="72"/>
      <c r="FQ192" s="72"/>
      <c r="FR192" s="72"/>
      <c r="FS192" s="72"/>
      <c r="FT192" s="72"/>
      <c r="FU192" s="71"/>
      <c r="FV192" s="71"/>
      <c r="FW192" s="71"/>
      <c r="FX192" s="71"/>
      <c r="FY192" s="71"/>
      <c r="FZ192" s="71"/>
      <c r="GA192" s="71"/>
      <c r="GB192" s="72"/>
      <c r="GC192" s="72"/>
      <c r="GD192" s="72"/>
      <c r="GE192" s="72"/>
      <c r="GF192" s="72"/>
      <c r="GG192" s="72"/>
      <c r="GH192" s="72"/>
      <c r="GI192" s="72"/>
      <c r="GJ192" s="72"/>
      <c r="GK192" s="71"/>
      <c r="GL192" s="71"/>
      <c r="GM192" s="71"/>
      <c r="GN192" s="71"/>
      <c r="GO192" s="71"/>
      <c r="GP192" s="71"/>
      <c r="GQ192" s="71"/>
      <c r="GR192" s="72"/>
      <c r="GS192" s="72"/>
      <c r="GT192" s="72"/>
      <c r="GU192" s="72"/>
      <c r="GV192" s="72"/>
      <c r="GW192" s="72"/>
      <c r="GX192" s="72"/>
      <c r="GY192" s="72"/>
      <c r="GZ192" s="72"/>
      <c r="HA192" s="71"/>
      <c r="HB192" s="71"/>
      <c r="HC192" s="71"/>
      <c r="HD192" s="71"/>
      <c r="HE192" s="71"/>
      <c r="HF192" s="71"/>
      <c r="HG192" s="71"/>
      <c r="HH192" s="72"/>
      <c r="HI192" s="72"/>
      <c r="HJ192" s="72"/>
      <c r="HK192" s="72"/>
      <c r="HL192" s="72"/>
      <c r="HM192" s="72"/>
      <c r="HN192" s="72"/>
      <c r="HO192" s="72"/>
      <c r="HP192" s="72"/>
      <c r="HQ192" s="71"/>
      <c r="HR192" s="71"/>
      <c r="HS192" s="71"/>
      <c r="HT192" s="71"/>
      <c r="HU192" s="71"/>
      <c r="HV192" s="71"/>
      <c r="HW192" s="71"/>
      <c r="HX192" s="72"/>
      <c r="HY192" s="72"/>
      <c r="HZ192" s="72"/>
      <c r="IA192" s="72"/>
      <c r="IB192" s="72"/>
      <c r="IC192" s="72"/>
      <c r="ID192" s="72"/>
      <c r="IE192" s="72"/>
      <c r="IF192" s="72"/>
      <c r="IG192" s="71"/>
      <c r="IH192" s="71"/>
      <c r="II192" s="71"/>
      <c r="IJ192" s="71"/>
      <c r="IK192" s="71"/>
      <c r="IL192" s="71"/>
      <c r="IM192" s="71"/>
      <c r="IN192" s="72"/>
      <c r="IO192" s="72"/>
      <c r="IP192" s="72"/>
      <c r="IQ192" s="72"/>
      <c r="IR192" s="72"/>
      <c r="IS192" s="72"/>
      <c r="IT192" s="72"/>
      <c r="IU192" s="72"/>
      <c r="IV192" s="72"/>
      <c r="IW192" s="71"/>
      <c r="IX192" s="71"/>
      <c r="IY192" s="71"/>
      <c r="IZ192" s="71"/>
      <c r="JA192" s="71"/>
      <c r="JB192" s="71"/>
      <c r="JC192" s="71"/>
      <c r="JD192" s="72"/>
      <c r="JE192" s="72"/>
      <c r="JF192" s="72"/>
      <c r="JG192" s="72"/>
      <c r="JH192" s="72"/>
      <c r="JI192" s="72"/>
      <c r="JJ192" s="72"/>
      <c r="JK192" s="72"/>
      <c r="JL192" s="72"/>
      <c r="JM192" s="71"/>
      <c r="JN192" s="71"/>
      <c r="JO192" s="71"/>
      <c r="JP192" s="71"/>
      <c r="JQ192" s="71"/>
      <c r="JR192" s="71"/>
      <c r="JS192" s="71"/>
      <c r="JT192" s="72"/>
      <c r="JU192" s="72"/>
      <c r="JV192" s="72"/>
      <c r="JW192" s="72"/>
      <c r="JX192" s="72"/>
      <c r="JY192" s="72"/>
      <c r="JZ192" s="72"/>
      <c r="KA192" s="72"/>
      <c r="KB192" s="72"/>
      <c r="KC192" s="71"/>
      <c r="KD192" s="71"/>
      <c r="KE192" s="71"/>
      <c r="KF192" s="71"/>
      <c r="KG192" s="71"/>
      <c r="KH192" s="71"/>
      <c r="KI192" s="71"/>
      <c r="KJ192" s="72"/>
      <c r="KK192" s="72"/>
      <c r="KL192" s="72"/>
      <c r="KM192" s="72"/>
      <c r="KN192" s="72"/>
      <c r="KO192" s="72"/>
      <c r="KP192" s="72"/>
      <c r="KQ192" s="72"/>
      <c r="KR192" s="72"/>
      <c r="KS192" s="71"/>
      <c r="KT192" s="71"/>
      <c r="KU192" s="71"/>
      <c r="KV192" s="71"/>
      <c r="KW192" s="71"/>
      <c r="KX192" s="71"/>
      <c r="KY192" s="71"/>
      <c r="KZ192" s="72"/>
      <c r="LA192" s="72"/>
      <c r="LB192" s="72"/>
      <c r="LC192" s="72"/>
      <c r="LD192" s="72"/>
      <c r="LE192" s="72"/>
      <c r="LF192" s="72"/>
      <c r="LG192" s="72"/>
      <c r="LH192" s="72"/>
      <c r="LI192" s="71"/>
      <c r="LJ192" s="71"/>
      <c r="LK192" s="71"/>
      <c r="LL192" s="71"/>
      <c r="LM192" s="71"/>
      <c r="LN192" s="71"/>
      <c r="LO192" s="71"/>
      <c r="LP192" s="72"/>
      <c r="LQ192" s="72"/>
      <c r="LR192" s="72"/>
      <c r="LS192" s="72"/>
      <c r="LT192" s="72"/>
      <c r="LU192" s="72"/>
      <c r="LV192" s="72"/>
      <c r="LW192" s="72"/>
      <c r="LX192" s="72"/>
      <c r="LY192" s="71"/>
      <c r="LZ192" s="71"/>
      <c r="MA192" s="71"/>
      <c r="MB192" s="71"/>
      <c r="MC192" s="71"/>
      <c r="MD192" s="71"/>
      <c r="ME192" s="71"/>
      <c r="MF192" s="72"/>
      <c r="MG192" s="72"/>
      <c r="MH192" s="72"/>
      <c r="MI192" s="72"/>
      <c r="MJ192" s="72"/>
      <c r="MK192" s="72"/>
      <c r="ML192" s="72"/>
      <c r="MM192" s="72"/>
      <c r="MN192" s="72"/>
      <c r="MO192" s="71"/>
      <c r="MP192" s="71"/>
      <c r="MQ192" s="71"/>
      <c r="MR192" s="71"/>
      <c r="MS192" s="71"/>
      <c r="MT192" s="71"/>
      <c r="MU192" s="71"/>
      <c r="MV192" s="72"/>
      <c r="MW192" s="72"/>
      <c r="MX192" s="72"/>
      <c r="MY192" s="72"/>
      <c r="MZ192" s="72"/>
      <c r="NA192" s="72"/>
      <c r="NB192" s="72"/>
      <c r="NC192" s="72"/>
      <c r="ND192" s="72"/>
      <c r="NE192" s="71"/>
      <c r="NF192" s="71"/>
      <c r="NG192" s="71"/>
      <c r="NH192" s="71"/>
      <c r="NI192" s="71"/>
      <c r="NJ192" s="71"/>
      <c r="NK192" s="71"/>
      <c r="NL192" s="72"/>
      <c r="NM192" s="72"/>
      <c r="NN192" s="72"/>
      <c r="NO192" s="72"/>
      <c r="NP192" s="72"/>
      <c r="NQ192" s="72"/>
      <c r="NR192" s="72"/>
      <c r="NS192" s="72"/>
      <c r="NT192" s="72"/>
      <c r="NU192" s="71"/>
      <c r="NV192" s="71"/>
      <c r="NW192" s="71"/>
      <c r="NX192" s="71"/>
      <c r="NY192" s="71"/>
      <c r="NZ192" s="71"/>
      <c r="OA192" s="71"/>
      <c r="OB192" s="72"/>
      <c r="OC192" s="72"/>
      <c r="OD192" s="72"/>
      <c r="OE192" s="72"/>
      <c r="OF192" s="72"/>
      <c r="OG192" s="72"/>
      <c r="OH192" s="72"/>
      <c r="OI192" s="72"/>
      <c r="OJ192" s="72"/>
      <c r="OK192" s="71"/>
      <c r="OL192" s="71"/>
      <c r="OM192" s="71"/>
      <c r="ON192" s="71"/>
      <c r="OO192" s="71"/>
      <c r="OP192" s="71"/>
      <c r="OQ192" s="71"/>
      <c r="OR192" s="72"/>
      <c r="OS192" s="72"/>
      <c r="OT192" s="72"/>
      <c r="OU192" s="72"/>
      <c r="OV192" s="72"/>
      <c r="OW192" s="72"/>
      <c r="OX192" s="72"/>
      <c r="OY192" s="72"/>
      <c r="OZ192" s="72"/>
      <c r="PA192" s="71"/>
      <c r="PB192" s="71"/>
      <c r="PC192" s="71"/>
      <c r="PD192" s="71"/>
      <c r="PE192" s="71"/>
      <c r="PF192" s="71"/>
      <c r="PG192" s="71"/>
      <c r="PH192" s="72"/>
      <c r="PI192" s="72"/>
      <c r="PJ192" s="72"/>
      <c r="PK192" s="72"/>
      <c r="PL192" s="72"/>
      <c r="PM192" s="72"/>
      <c r="PN192" s="72"/>
      <c r="PO192" s="72"/>
      <c r="PP192" s="72"/>
      <c r="PQ192" s="71"/>
      <c r="PR192" s="71"/>
      <c r="PS192" s="71"/>
      <c r="PT192" s="71"/>
      <c r="PU192" s="71"/>
      <c r="PV192" s="71"/>
      <c r="PW192" s="71"/>
      <c r="PX192" s="72"/>
      <c r="PY192" s="72"/>
      <c r="PZ192" s="72"/>
      <c r="QA192" s="72"/>
      <c r="QB192" s="72"/>
      <c r="QC192" s="72"/>
      <c r="QD192" s="72"/>
      <c r="QE192" s="72"/>
      <c r="QF192" s="72"/>
      <c r="QG192" s="71"/>
      <c r="QH192" s="71"/>
      <c r="QI192" s="71"/>
      <c r="QJ192" s="71"/>
      <c r="QK192" s="71"/>
      <c r="QL192" s="71"/>
      <c r="QM192" s="71"/>
      <c r="QN192" s="72"/>
      <c r="QO192" s="72"/>
      <c r="QP192" s="72"/>
      <c r="QQ192" s="72"/>
      <c r="QR192" s="72"/>
      <c r="QS192" s="72"/>
      <c r="QT192" s="72"/>
      <c r="QU192" s="72"/>
      <c r="QV192" s="72"/>
      <c r="QW192" s="71"/>
      <c r="QX192" s="71"/>
      <c r="QY192" s="71"/>
      <c r="QZ192" s="71"/>
      <c r="RA192" s="71"/>
      <c r="RB192" s="71"/>
      <c r="RC192" s="71"/>
      <c r="RD192" s="72"/>
      <c r="RE192" s="72"/>
      <c r="RF192" s="72"/>
      <c r="RG192" s="72"/>
      <c r="RH192" s="72"/>
      <c r="RI192" s="72"/>
      <c r="RJ192" s="72"/>
      <c r="RK192" s="72"/>
      <c r="RL192" s="72"/>
      <c r="RM192" s="71"/>
      <c r="RN192" s="71"/>
      <c r="RO192" s="71"/>
      <c r="RP192" s="71"/>
      <c r="RQ192" s="71"/>
      <c r="RR192" s="71"/>
      <c r="RS192" s="71"/>
      <c r="RT192" s="72"/>
      <c r="RU192" s="72"/>
      <c r="RV192" s="72"/>
      <c r="RW192" s="72"/>
      <c r="RX192" s="72"/>
      <c r="RY192" s="72"/>
      <c r="RZ192" s="72"/>
      <c r="SA192" s="72"/>
      <c r="SB192" s="72"/>
      <c r="SC192" s="71"/>
      <c r="SD192" s="71"/>
      <c r="SE192" s="71"/>
      <c r="SF192" s="71"/>
      <c r="SG192" s="71"/>
      <c r="SH192" s="71"/>
      <c r="SI192" s="71"/>
      <c r="SJ192" s="72"/>
      <c r="SK192" s="72"/>
      <c r="SL192" s="72"/>
      <c r="SM192" s="72"/>
      <c r="SN192" s="72"/>
      <c r="SO192" s="72"/>
      <c r="SP192" s="72"/>
      <c r="SQ192" s="72"/>
      <c r="SR192" s="72"/>
      <c r="SS192" s="71"/>
      <c r="ST192" s="71"/>
      <c r="SU192" s="71"/>
      <c r="SV192" s="71"/>
      <c r="SW192" s="71"/>
      <c r="SX192" s="71"/>
      <c r="SY192" s="71"/>
      <c r="SZ192" s="72"/>
      <c r="TA192" s="72"/>
      <c r="TB192" s="72"/>
      <c r="TC192" s="72"/>
      <c r="TD192" s="72"/>
      <c r="TE192" s="72"/>
      <c r="TF192" s="72"/>
      <c r="TG192" s="72"/>
      <c r="TH192" s="72"/>
      <c r="TI192" s="71"/>
      <c r="TJ192" s="71"/>
      <c r="TK192" s="71"/>
      <c r="TL192" s="71"/>
      <c r="TM192" s="71"/>
      <c r="TN192" s="71"/>
      <c r="TO192" s="71"/>
      <c r="TP192" s="72"/>
      <c r="TQ192" s="72"/>
      <c r="TR192" s="72"/>
      <c r="TS192" s="72"/>
      <c r="TT192" s="72"/>
      <c r="TU192" s="72"/>
      <c r="TV192" s="72"/>
      <c r="TW192" s="72"/>
      <c r="TX192" s="72"/>
      <c r="TY192" s="71"/>
      <c r="TZ192" s="71"/>
      <c r="UA192" s="71"/>
      <c r="UB192" s="71"/>
      <c r="UC192" s="71"/>
      <c r="UD192" s="71"/>
      <c r="UE192" s="71"/>
      <c r="UF192" s="72"/>
      <c r="UG192" s="72"/>
      <c r="UH192" s="72"/>
      <c r="UI192" s="72"/>
      <c r="UJ192" s="72"/>
      <c r="UK192" s="72"/>
      <c r="UL192" s="72"/>
      <c r="UM192" s="72"/>
      <c r="UN192" s="72"/>
      <c r="UO192" s="71"/>
      <c r="UP192" s="71"/>
      <c r="UQ192" s="71"/>
      <c r="UR192" s="71"/>
      <c r="US192" s="71"/>
      <c r="UT192" s="71"/>
      <c r="UU192" s="71"/>
      <c r="UV192" s="72"/>
      <c r="UW192" s="72"/>
      <c r="UX192" s="72"/>
      <c r="UY192" s="72"/>
      <c r="UZ192" s="72"/>
      <c r="VA192" s="72"/>
      <c r="VB192" s="72"/>
      <c r="VC192" s="72"/>
      <c r="VD192" s="72"/>
      <c r="VE192" s="71"/>
      <c r="VF192" s="71"/>
      <c r="VG192" s="71"/>
      <c r="VH192" s="71"/>
      <c r="VI192" s="71"/>
      <c r="VJ192" s="71"/>
      <c r="VK192" s="71"/>
      <c r="VL192" s="72"/>
      <c r="VM192" s="72"/>
      <c r="VN192" s="72"/>
      <c r="VO192" s="72"/>
      <c r="VP192" s="72"/>
      <c r="VQ192" s="72"/>
      <c r="VR192" s="72"/>
      <c r="VS192" s="72"/>
      <c r="VT192" s="72"/>
      <c r="VU192" s="71"/>
      <c r="VV192" s="71"/>
      <c r="VW192" s="71"/>
      <c r="VX192" s="71"/>
      <c r="VY192" s="71"/>
      <c r="VZ192" s="71"/>
      <c r="WA192" s="71"/>
      <c r="WB192" s="72"/>
      <c r="WC192" s="72"/>
      <c r="WD192" s="72"/>
      <c r="WE192" s="72"/>
      <c r="WF192" s="72"/>
      <c r="WG192" s="72"/>
      <c r="WH192" s="72"/>
      <c r="WI192" s="72"/>
      <c r="WJ192" s="72"/>
      <c r="WK192" s="71"/>
      <c r="WL192" s="71"/>
      <c r="WM192" s="71"/>
      <c r="WN192" s="71"/>
      <c r="WO192" s="71"/>
      <c r="WP192" s="71"/>
      <c r="WQ192" s="71"/>
      <c r="WR192" s="72"/>
      <c r="WS192" s="72"/>
      <c r="WT192" s="72"/>
      <c r="WU192" s="72"/>
      <c r="WV192" s="72"/>
      <c r="WW192" s="72"/>
      <c r="WX192" s="72"/>
      <c r="WY192" s="72"/>
      <c r="WZ192" s="72"/>
      <c r="XA192" s="71"/>
      <c r="XB192" s="71"/>
      <c r="XC192" s="71"/>
      <c r="XD192" s="71"/>
      <c r="XE192" s="71"/>
      <c r="XF192" s="71"/>
      <c r="XG192" s="71"/>
      <c r="XH192" s="72"/>
      <c r="XI192" s="72"/>
      <c r="XJ192" s="72"/>
      <c r="XK192" s="72"/>
      <c r="XL192" s="72"/>
      <c r="XM192" s="72"/>
      <c r="XN192" s="72"/>
      <c r="XO192" s="72"/>
      <c r="XP192" s="72"/>
      <c r="XQ192" s="71"/>
      <c r="XR192" s="71"/>
      <c r="XS192" s="71"/>
      <c r="XT192" s="71"/>
      <c r="XU192" s="71"/>
      <c r="XV192" s="71"/>
      <c r="XW192" s="71"/>
      <c r="XX192" s="72"/>
      <c r="XY192" s="72"/>
      <c r="XZ192" s="72"/>
      <c r="YA192" s="72"/>
      <c r="YB192" s="72"/>
      <c r="YC192" s="72"/>
      <c r="YD192" s="72"/>
      <c r="YE192" s="72"/>
      <c r="YF192" s="72"/>
      <c r="YG192" s="71"/>
      <c r="YH192" s="71"/>
      <c r="YI192" s="71"/>
      <c r="YJ192" s="71"/>
      <c r="YK192" s="71"/>
      <c r="YL192" s="71"/>
      <c r="YM192" s="71"/>
      <c r="YN192" s="72"/>
      <c r="YO192" s="72"/>
      <c r="YP192" s="72"/>
      <c r="YQ192" s="72"/>
      <c r="YR192" s="72"/>
      <c r="YS192" s="72"/>
      <c r="YT192" s="72"/>
      <c r="YU192" s="72"/>
      <c r="YV192" s="72"/>
      <c r="YW192" s="71"/>
      <c r="YX192" s="71"/>
      <c r="YY192" s="71"/>
      <c r="YZ192" s="71"/>
      <c r="ZA192" s="71"/>
      <c r="ZB192" s="71"/>
      <c r="ZC192" s="71"/>
      <c r="ZD192" s="72"/>
      <c r="ZE192" s="72"/>
      <c r="ZF192" s="72"/>
      <c r="ZG192" s="72"/>
      <c r="ZH192" s="72"/>
      <c r="ZI192" s="72"/>
      <c r="ZJ192" s="72"/>
      <c r="ZK192" s="72"/>
      <c r="ZL192" s="72"/>
      <c r="ZM192" s="71"/>
      <c r="ZN192" s="71"/>
      <c r="ZO192" s="71"/>
      <c r="ZP192" s="71"/>
      <c r="ZQ192" s="71"/>
      <c r="ZR192" s="71"/>
      <c r="ZS192" s="71"/>
      <c r="ZT192" s="72"/>
      <c r="ZU192" s="72"/>
      <c r="ZV192" s="72"/>
      <c r="ZW192" s="72"/>
      <c r="ZX192" s="72"/>
      <c r="ZY192" s="72"/>
      <c r="ZZ192" s="72"/>
      <c r="AAA192" s="72"/>
      <c r="AAB192" s="72"/>
      <c r="AAC192" s="71"/>
      <c r="AAD192" s="71"/>
      <c r="AAE192" s="71"/>
      <c r="AAF192" s="71"/>
      <c r="AAG192" s="71"/>
      <c r="AAH192" s="71"/>
      <c r="AAI192" s="71"/>
      <c r="AAJ192" s="72"/>
      <c r="AAK192" s="72"/>
      <c r="AAL192" s="72"/>
      <c r="AAM192" s="72"/>
      <c r="AAN192" s="72"/>
      <c r="AAO192" s="72"/>
      <c r="AAP192" s="72"/>
      <c r="AAQ192" s="72"/>
      <c r="AAR192" s="72"/>
      <c r="AAS192" s="71"/>
      <c r="AAT192" s="71"/>
      <c r="AAU192" s="71"/>
      <c r="AAV192" s="71"/>
      <c r="AAW192" s="71"/>
      <c r="AAX192" s="71"/>
      <c r="AAY192" s="71"/>
      <c r="AAZ192" s="72"/>
      <c r="ABA192" s="72"/>
      <c r="ABB192" s="72"/>
      <c r="ABC192" s="72"/>
      <c r="ABD192" s="72"/>
      <c r="ABE192" s="72"/>
      <c r="ABF192" s="72"/>
      <c r="ABG192" s="72"/>
      <c r="ABH192" s="72"/>
      <c r="ABI192" s="71"/>
      <c r="ABJ192" s="71"/>
      <c r="ABK192" s="71"/>
      <c r="ABL192" s="71"/>
      <c r="ABM192" s="71"/>
      <c r="ABN192" s="71"/>
      <c r="ABO192" s="71"/>
      <c r="ABP192" s="72"/>
      <c r="ABQ192" s="72"/>
      <c r="ABR192" s="72"/>
      <c r="ABS192" s="72"/>
      <c r="ABT192" s="72"/>
      <c r="ABU192" s="72"/>
      <c r="ABV192" s="72"/>
      <c r="ABW192" s="72"/>
      <c r="ABX192" s="72"/>
      <c r="ABY192" s="71"/>
      <c r="ABZ192" s="71"/>
      <c r="ACA192" s="71"/>
      <c r="ACB192" s="71"/>
      <c r="ACC192" s="71"/>
      <c r="ACD192" s="71"/>
      <c r="ACE192" s="71"/>
      <c r="ACF192" s="72"/>
      <c r="ACG192" s="72"/>
      <c r="ACH192" s="72"/>
      <c r="ACI192" s="72"/>
      <c r="ACJ192" s="72"/>
      <c r="ACK192" s="72"/>
      <c r="ACL192" s="72"/>
      <c r="ACM192" s="72"/>
      <c r="ACN192" s="72"/>
      <c r="ACO192" s="71"/>
      <c r="ACP192" s="71"/>
      <c r="ACQ192" s="71"/>
      <c r="ACR192" s="71"/>
      <c r="ACS192" s="71"/>
      <c r="ACT192" s="71"/>
      <c r="ACU192" s="71"/>
      <c r="ACV192" s="72"/>
      <c r="ACW192" s="72"/>
      <c r="ACX192" s="72"/>
      <c r="ACY192" s="72"/>
      <c r="ACZ192" s="72"/>
      <c r="ADA192" s="72"/>
      <c r="ADB192" s="72"/>
      <c r="ADC192" s="72"/>
      <c r="ADD192" s="72"/>
      <c r="ADE192" s="71"/>
      <c r="ADF192" s="71"/>
      <c r="ADG192" s="71"/>
      <c r="ADH192" s="71"/>
      <c r="ADI192" s="71"/>
      <c r="ADJ192" s="71"/>
      <c r="ADK192" s="71"/>
      <c r="ADL192" s="72"/>
      <c r="ADM192" s="72"/>
      <c r="ADN192" s="72"/>
      <c r="ADO192" s="72"/>
      <c r="ADP192" s="72"/>
      <c r="ADQ192" s="72"/>
      <c r="ADR192" s="72"/>
      <c r="ADS192" s="72"/>
      <c r="ADT192" s="72"/>
      <c r="ADU192" s="71"/>
      <c r="ADV192" s="71"/>
      <c r="ADW192" s="71"/>
      <c r="ADX192" s="71"/>
      <c r="ADY192" s="71"/>
      <c r="ADZ192" s="71"/>
      <c r="AEA192" s="71"/>
      <c r="AEB192" s="72"/>
      <c r="AEC192" s="72"/>
      <c r="AED192" s="72"/>
      <c r="AEE192" s="72"/>
      <c r="AEF192" s="72"/>
      <c r="AEG192" s="72"/>
      <c r="AEH192" s="72"/>
      <c r="AEI192" s="72"/>
      <c r="AEJ192" s="72"/>
      <c r="AEK192" s="71"/>
      <c r="AEL192" s="71"/>
      <c r="AEM192" s="71"/>
      <c r="AEN192" s="71"/>
      <c r="AEO192" s="71"/>
      <c r="AEP192" s="71"/>
      <c r="AEQ192" s="71"/>
      <c r="AER192" s="72"/>
      <c r="AES192" s="72"/>
      <c r="AET192" s="72"/>
      <c r="AEU192" s="72"/>
      <c r="AEV192" s="72"/>
      <c r="AEW192" s="72"/>
      <c r="AEX192" s="72"/>
      <c r="AEY192" s="72"/>
      <c r="AEZ192" s="72"/>
      <c r="AFA192" s="71"/>
      <c r="AFB192" s="71"/>
      <c r="AFC192" s="71"/>
      <c r="AFD192" s="71"/>
      <c r="AFE192" s="71"/>
      <c r="AFF192" s="71"/>
      <c r="AFG192" s="71"/>
      <c r="AFH192" s="72"/>
      <c r="AFI192" s="72"/>
      <c r="AFJ192" s="72"/>
      <c r="AFK192" s="72"/>
      <c r="AFL192" s="72"/>
      <c r="AFM192" s="72"/>
      <c r="AFN192" s="72"/>
      <c r="AFO192" s="72"/>
      <c r="AFP192" s="72"/>
      <c r="AFQ192" s="71"/>
      <c r="AFR192" s="71"/>
      <c r="AFS192" s="71"/>
      <c r="AFT192" s="71"/>
      <c r="AFU192" s="71"/>
      <c r="AFV192" s="71"/>
      <c r="AFW192" s="71"/>
      <c r="AFX192" s="72"/>
      <c r="AFY192" s="72"/>
      <c r="AFZ192" s="72"/>
      <c r="AGA192" s="72"/>
      <c r="AGB192" s="72"/>
      <c r="AGC192" s="72"/>
      <c r="AGD192" s="72"/>
      <c r="AGE192" s="72"/>
      <c r="AGF192" s="72"/>
      <c r="AGG192" s="71"/>
      <c r="AGH192" s="71"/>
      <c r="AGI192" s="71"/>
      <c r="AGJ192" s="71"/>
      <c r="AGK192" s="71"/>
      <c r="AGL192" s="71"/>
      <c r="AGM192" s="71"/>
      <c r="AGN192" s="72"/>
      <c r="AGO192" s="72"/>
      <c r="AGP192" s="72"/>
      <c r="AGQ192" s="72"/>
      <c r="AGR192" s="72"/>
      <c r="AGS192" s="72"/>
      <c r="AGT192" s="72"/>
      <c r="AGU192" s="72"/>
      <c r="AGV192" s="72"/>
      <c r="AGW192" s="71"/>
      <c r="AGX192" s="71"/>
      <c r="AGY192" s="71"/>
      <c r="AGZ192" s="71"/>
      <c r="AHA192" s="71"/>
      <c r="AHB192" s="71"/>
      <c r="AHC192" s="71"/>
      <c r="AHD192" s="72"/>
      <c r="AHE192" s="72"/>
      <c r="AHF192" s="72"/>
      <c r="AHG192" s="72"/>
      <c r="AHH192" s="72"/>
      <c r="AHI192" s="72"/>
      <c r="AHJ192" s="72"/>
      <c r="AHK192" s="72"/>
      <c r="AHL192" s="72"/>
      <c r="AHM192" s="71"/>
      <c r="AHN192" s="71"/>
      <c r="AHO192" s="71"/>
      <c r="AHP192" s="71"/>
      <c r="AHQ192" s="71"/>
      <c r="AHR192" s="71"/>
      <c r="AHS192" s="71"/>
      <c r="AHT192" s="72"/>
      <c r="AHU192" s="72"/>
      <c r="AHV192" s="72"/>
      <c r="AHW192" s="72"/>
      <c r="AHX192" s="72"/>
      <c r="AHY192" s="72"/>
      <c r="AHZ192" s="72"/>
      <c r="AIA192" s="72"/>
      <c r="AIB192" s="72"/>
      <c r="AIC192" s="71"/>
      <c r="AID192" s="71"/>
      <c r="AIE192" s="71"/>
      <c r="AIF192" s="71"/>
      <c r="AIG192" s="71"/>
      <c r="AIH192" s="71"/>
      <c r="AII192" s="71"/>
      <c r="AIJ192" s="72"/>
      <c r="AIK192" s="72"/>
      <c r="AIL192" s="72"/>
      <c r="AIM192" s="72"/>
      <c r="AIN192" s="72"/>
      <c r="AIO192" s="72"/>
      <c r="AIP192" s="72"/>
      <c r="AIQ192" s="72"/>
      <c r="AIR192" s="72"/>
      <c r="AIS192" s="71"/>
      <c r="AIT192" s="71"/>
      <c r="AIU192" s="71"/>
      <c r="AIV192" s="71"/>
      <c r="AIW192" s="71"/>
      <c r="AIX192" s="71"/>
      <c r="AIY192" s="71"/>
      <c r="AIZ192" s="72"/>
      <c r="AJA192" s="72"/>
      <c r="AJB192" s="72"/>
      <c r="AJC192" s="72"/>
      <c r="AJD192" s="72"/>
      <c r="AJE192" s="72"/>
      <c r="AJF192" s="72"/>
      <c r="AJG192" s="72"/>
      <c r="AJH192" s="72"/>
      <c r="AJI192" s="71"/>
      <c r="AJJ192" s="71"/>
      <c r="AJK192" s="71"/>
      <c r="AJL192" s="71"/>
      <c r="AJM192" s="71"/>
      <c r="AJN192" s="71"/>
      <c r="AJO192" s="71"/>
      <c r="AJP192" s="72"/>
      <c r="AJQ192" s="72"/>
      <c r="AJR192" s="72"/>
      <c r="AJS192" s="72"/>
      <c r="AJT192" s="72"/>
      <c r="AJU192" s="72"/>
      <c r="AJV192" s="72"/>
      <c r="AJW192" s="72"/>
      <c r="AJX192" s="72"/>
      <c r="AJY192" s="71"/>
      <c r="AJZ192" s="71"/>
      <c r="AKA192" s="71"/>
      <c r="AKB192" s="71"/>
      <c r="AKC192" s="71"/>
      <c r="AKD192" s="71"/>
      <c r="AKE192" s="71"/>
      <c r="AKF192" s="72"/>
      <c r="AKG192" s="72"/>
      <c r="AKH192" s="72"/>
      <c r="AKI192" s="72"/>
      <c r="AKJ192" s="72"/>
      <c r="AKK192" s="72"/>
      <c r="AKL192" s="72"/>
      <c r="AKM192" s="72"/>
      <c r="AKN192" s="72"/>
      <c r="AKO192" s="71"/>
      <c r="AKP192" s="71"/>
      <c r="AKQ192" s="71"/>
      <c r="AKR192" s="71"/>
      <c r="AKS192" s="71"/>
      <c r="AKT192" s="71"/>
      <c r="AKU192" s="71"/>
      <c r="AKV192" s="72"/>
      <c r="AKW192" s="72"/>
      <c r="AKX192" s="72"/>
      <c r="AKY192" s="72"/>
      <c r="AKZ192" s="72"/>
      <c r="ALA192" s="72"/>
      <c r="ALB192" s="72"/>
      <c r="ALC192" s="72"/>
      <c r="ALD192" s="72"/>
      <c r="ALE192" s="71"/>
      <c r="ALF192" s="71"/>
      <c r="ALG192" s="71"/>
      <c r="ALH192" s="71"/>
      <c r="ALI192" s="71"/>
      <c r="ALJ192" s="71"/>
      <c r="ALK192" s="71"/>
      <c r="ALL192" s="72"/>
      <c r="ALM192" s="72"/>
      <c r="ALN192" s="72"/>
      <c r="ALO192" s="72"/>
      <c r="ALP192" s="72"/>
      <c r="ALQ192" s="72"/>
      <c r="ALR192" s="72"/>
      <c r="ALS192" s="72"/>
      <c r="ALT192" s="72"/>
      <c r="ALU192" s="71"/>
      <c r="ALV192" s="71"/>
      <c r="ALW192" s="71"/>
      <c r="ALX192" s="71"/>
      <c r="ALY192" s="71"/>
      <c r="ALZ192" s="71"/>
      <c r="AMA192" s="71"/>
      <c r="AMB192" s="72"/>
      <c r="AMC192" s="72"/>
      <c r="AMD192" s="72"/>
      <c r="AME192" s="72"/>
      <c r="AMF192" s="72"/>
      <c r="AMG192" s="72"/>
      <c r="AMH192" s="72"/>
      <c r="AMI192" s="72"/>
      <c r="AMJ192" s="72"/>
      <c r="AMK192" s="71"/>
      <c r="AML192" s="71"/>
      <c r="AMM192" s="71"/>
      <c r="AMN192" s="71"/>
      <c r="AMO192" s="71"/>
      <c r="AMP192" s="71"/>
      <c r="AMQ192" s="71"/>
      <c r="AMR192" s="72"/>
      <c r="AMS192" s="72"/>
      <c r="AMT192" s="72"/>
      <c r="AMU192" s="72"/>
      <c r="AMV192" s="72"/>
      <c r="AMW192" s="72"/>
      <c r="AMX192" s="72"/>
      <c r="AMY192" s="72"/>
      <c r="AMZ192" s="72"/>
      <c r="ANA192" s="71"/>
      <c r="ANB192" s="71"/>
      <c r="ANC192" s="71"/>
      <c r="AND192" s="71"/>
      <c r="ANE192" s="71"/>
      <c r="ANF192" s="71"/>
      <c r="ANG192" s="71"/>
      <c r="ANH192" s="72"/>
      <c r="ANI192" s="72"/>
      <c r="ANJ192" s="72"/>
      <c r="ANK192" s="72"/>
      <c r="ANL192" s="72"/>
      <c r="ANM192" s="72"/>
      <c r="ANN192" s="72"/>
      <c r="ANO192" s="72"/>
      <c r="ANP192" s="72"/>
      <c r="ANQ192" s="71"/>
      <c r="ANR192" s="71"/>
      <c r="ANS192" s="71"/>
      <c r="ANT192" s="71"/>
      <c r="ANU192" s="71"/>
      <c r="ANV192" s="71"/>
      <c r="ANW192" s="71"/>
      <c r="ANX192" s="72"/>
      <c r="ANY192" s="72"/>
      <c r="ANZ192" s="72"/>
      <c r="AOA192" s="72"/>
      <c r="AOB192" s="72"/>
      <c r="AOC192" s="72"/>
      <c r="AOD192" s="72"/>
      <c r="AOE192" s="72"/>
      <c r="AOF192" s="72"/>
      <c r="AOG192" s="71"/>
      <c r="AOH192" s="71"/>
      <c r="AOI192" s="71"/>
      <c r="AOJ192" s="71"/>
      <c r="AOK192" s="71"/>
      <c r="AOL192" s="71"/>
      <c r="AOM192" s="71"/>
      <c r="AON192" s="72"/>
      <c r="AOO192" s="72"/>
      <c r="AOP192" s="72"/>
      <c r="AOQ192" s="72"/>
      <c r="AOR192" s="72"/>
      <c r="AOS192" s="72"/>
      <c r="AOT192" s="72"/>
      <c r="AOU192" s="72"/>
      <c r="AOV192" s="72"/>
      <c r="AOW192" s="71"/>
      <c r="AOX192" s="71"/>
      <c r="AOY192" s="71"/>
      <c r="AOZ192" s="71"/>
      <c r="APA192" s="71"/>
      <c r="APB192" s="71"/>
      <c r="APC192" s="71"/>
      <c r="APD192" s="72"/>
      <c r="APE192" s="72"/>
      <c r="APF192" s="72"/>
      <c r="APG192" s="72"/>
      <c r="APH192" s="72"/>
      <c r="API192" s="72"/>
      <c r="APJ192" s="72"/>
      <c r="APK192" s="72"/>
      <c r="APL192" s="72"/>
      <c r="APM192" s="71"/>
      <c r="APN192" s="71"/>
      <c r="APO192" s="71"/>
      <c r="APP192" s="71"/>
      <c r="APQ192" s="71"/>
      <c r="APR192" s="71"/>
      <c r="APS192" s="71"/>
      <c r="APT192" s="72"/>
      <c r="APU192" s="72"/>
      <c r="APV192" s="72"/>
      <c r="APW192" s="72"/>
      <c r="APX192" s="72"/>
      <c r="APY192" s="72"/>
      <c r="APZ192" s="72"/>
      <c r="AQA192" s="72"/>
      <c r="AQB192" s="72"/>
      <c r="AQC192" s="71"/>
      <c r="AQD192" s="71"/>
      <c r="AQE192" s="71"/>
      <c r="AQF192" s="71"/>
      <c r="AQG192" s="71"/>
      <c r="AQH192" s="71"/>
      <c r="AQI192" s="71"/>
      <c r="AQJ192" s="72"/>
      <c r="AQK192" s="72"/>
      <c r="AQL192" s="72"/>
      <c r="AQM192" s="72"/>
      <c r="AQN192" s="72"/>
      <c r="AQO192" s="72"/>
      <c r="AQP192" s="72"/>
      <c r="AQQ192" s="72"/>
      <c r="AQR192" s="72"/>
      <c r="AQS192" s="71"/>
      <c r="AQT192" s="71"/>
      <c r="AQU192" s="71"/>
      <c r="AQV192" s="71"/>
      <c r="AQW192" s="71"/>
      <c r="AQX192" s="71"/>
      <c r="AQY192" s="71"/>
      <c r="AQZ192" s="72"/>
      <c r="ARA192" s="72"/>
      <c r="ARB192" s="72"/>
      <c r="ARC192" s="72"/>
      <c r="ARD192" s="72"/>
      <c r="ARE192" s="72"/>
      <c r="ARF192" s="72"/>
      <c r="ARG192" s="72"/>
      <c r="ARH192" s="72"/>
      <c r="ARI192" s="71"/>
      <c r="ARJ192" s="71"/>
      <c r="ARK192" s="71"/>
      <c r="ARL192" s="71"/>
      <c r="ARM192" s="71"/>
      <c r="ARN192" s="71"/>
      <c r="ARO192" s="71"/>
      <c r="ARP192" s="72"/>
      <c r="ARQ192" s="72"/>
      <c r="ARR192" s="72"/>
      <c r="ARS192" s="72"/>
      <c r="ART192" s="72"/>
      <c r="ARU192" s="72"/>
      <c r="ARV192" s="72"/>
      <c r="ARW192" s="72"/>
      <c r="ARX192" s="72"/>
      <c r="ARY192" s="71"/>
      <c r="ARZ192" s="71"/>
      <c r="ASA192" s="71"/>
      <c r="ASB192" s="71"/>
      <c r="ASC192" s="71"/>
      <c r="ASD192" s="71"/>
      <c r="ASE192" s="71"/>
      <c r="ASF192" s="72"/>
      <c r="ASG192" s="72"/>
      <c r="ASH192" s="72"/>
      <c r="ASI192" s="72"/>
      <c r="ASJ192" s="72"/>
      <c r="ASK192" s="72"/>
      <c r="ASL192" s="72"/>
      <c r="ASM192" s="72"/>
      <c r="ASN192" s="72"/>
      <c r="ASO192" s="71"/>
      <c r="ASP192" s="71"/>
      <c r="ASQ192" s="71"/>
      <c r="ASR192" s="71"/>
      <c r="ASS192" s="71"/>
      <c r="AST192" s="71"/>
      <c r="ASU192" s="71"/>
      <c r="ASV192" s="72"/>
      <c r="ASW192" s="72"/>
      <c r="ASX192" s="72"/>
      <c r="ASY192" s="72"/>
      <c r="ASZ192" s="72"/>
      <c r="ATA192" s="72"/>
      <c r="ATB192" s="72"/>
      <c r="ATC192" s="72"/>
      <c r="ATD192" s="72"/>
      <c r="ATE192" s="71"/>
      <c r="ATF192" s="71"/>
      <c r="ATG192" s="71"/>
      <c r="ATH192" s="71"/>
      <c r="ATI192" s="71"/>
      <c r="ATJ192" s="71"/>
      <c r="ATK192" s="71"/>
      <c r="ATL192" s="72"/>
      <c r="ATM192" s="72"/>
      <c r="ATN192" s="72"/>
      <c r="ATO192" s="72"/>
      <c r="ATP192" s="72"/>
      <c r="ATQ192" s="72"/>
      <c r="ATR192" s="72"/>
      <c r="ATS192" s="72"/>
      <c r="ATT192" s="72"/>
      <c r="ATU192" s="71"/>
      <c r="ATV192" s="71"/>
      <c r="ATW192" s="71"/>
      <c r="ATX192" s="71"/>
      <c r="ATY192" s="71"/>
      <c r="ATZ192" s="71"/>
      <c r="AUA192" s="71"/>
      <c r="AUB192" s="72"/>
      <c r="AUC192" s="72"/>
      <c r="AUD192" s="72"/>
      <c r="AUE192" s="72"/>
      <c r="AUF192" s="72"/>
      <c r="AUG192" s="72"/>
      <c r="AUH192" s="72"/>
      <c r="AUI192" s="72"/>
      <c r="AUJ192" s="72"/>
      <c r="AUK192" s="71"/>
      <c r="AUL192" s="71"/>
      <c r="AUM192" s="71"/>
      <c r="AUN192" s="71"/>
      <c r="AUO192" s="71"/>
      <c r="AUP192" s="71"/>
      <c r="AUQ192" s="71"/>
      <c r="AUR192" s="72"/>
      <c r="AUS192" s="72"/>
      <c r="AUT192" s="72"/>
      <c r="AUU192" s="72"/>
      <c r="AUV192" s="72"/>
      <c r="AUW192" s="72"/>
      <c r="AUX192" s="72"/>
      <c r="AUY192" s="72"/>
      <c r="AUZ192" s="72"/>
      <c r="AVA192" s="71"/>
      <c r="AVB192" s="71"/>
      <c r="AVC192" s="71"/>
      <c r="AVD192" s="71"/>
      <c r="AVE192" s="71"/>
      <c r="AVF192" s="71"/>
      <c r="AVG192" s="71"/>
      <c r="AVH192" s="72"/>
      <c r="AVI192" s="72"/>
      <c r="AVJ192" s="72"/>
      <c r="AVK192" s="72"/>
      <c r="AVL192" s="72"/>
      <c r="AVM192" s="72"/>
      <c r="AVN192" s="72"/>
      <c r="AVO192" s="72"/>
      <c r="AVP192" s="72"/>
      <c r="AVQ192" s="71"/>
      <c r="AVR192" s="71"/>
      <c r="AVS192" s="71"/>
      <c r="AVT192" s="71"/>
      <c r="AVU192" s="71"/>
      <c r="AVV192" s="71"/>
      <c r="AVW192" s="71"/>
      <c r="AVX192" s="72"/>
      <c r="AVY192" s="72"/>
      <c r="AVZ192" s="72"/>
      <c r="AWA192" s="72"/>
      <c r="AWB192" s="72"/>
      <c r="AWC192" s="72"/>
      <c r="AWD192" s="72"/>
      <c r="AWE192" s="72"/>
      <c r="AWF192" s="72"/>
      <c r="AWG192" s="71"/>
      <c r="AWH192" s="71"/>
      <c r="AWI192" s="71"/>
      <c r="AWJ192" s="71"/>
      <c r="AWK192" s="71"/>
      <c r="AWL192" s="71"/>
      <c r="AWM192" s="71"/>
      <c r="AWN192" s="72"/>
      <c r="AWO192" s="72"/>
      <c r="AWP192" s="72"/>
      <c r="AWQ192" s="72"/>
      <c r="AWR192" s="72"/>
      <c r="AWS192" s="72"/>
      <c r="AWT192" s="72"/>
      <c r="AWU192" s="72"/>
      <c r="AWV192" s="72"/>
      <c r="AWW192" s="71"/>
      <c r="AWX192" s="71"/>
      <c r="AWY192" s="71"/>
      <c r="AWZ192" s="71"/>
      <c r="AXA192" s="71"/>
      <c r="AXB192" s="71"/>
      <c r="AXC192" s="71"/>
      <c r="AXD192" s="72"/>
      <c r="AXE192" s="72"/>
      <c r="AXF192" s="72"/>
      <c r="AXG192" s="72"/>
      <c r="AXH192" s="72"/>
      <c r="AXI192" s="72"/>
      <c r="AXJ192" s="72"/>
      <c r="AXK192" s="72"/>
      <c r="AXL192" s="72"/>
      <c r="AXM192" s="71"/>
      <c r="AXN192" s="71"/>
      <c r="AXO192" s="71"/>
      <c r="AXP192" s="71"/>
      <c r="AXQ192" s="71"/>
      <c r="AXR192" s="71"/>
      <c r="AXS192" s="71"/>
      <c r="AXT192" s="72"/>
      <c r="AXU192" s="72"/>
      <c r="AXV192" s="72"/>
      <c r="AXW192" s="72"/>
      <c r="AXX192" s="72"/>
      <c r="AXY192" s="72"/>
      <c r="AXZ192" s="72"/>
      <c r="AYA192" s="72"/>
      <c r="AYB192" s="72"/>
      <c r="AYC192" s="71"/>
      <c r="AYD192" s="71"/>
      <c r="AYE192" s="71"/>
      <c r="AYF192" s="71"/>
      <c r="AYG192" s="71"/>
      <c r="AYH192" s="71"/>
      <c r="AYI192" s="71"/>
      <c r="AYJ192" s="72"/>
      <c r="AYK192" s="72"/>
      <c r="AYL192" s="72"/>
      <c r="AYM192" s="72"/>
      <c r="AYN192" s="72"/>
      <c r="AYO192" s="72"/>
      <c r="AYP192" s="72"/>
      <c r="AYQ192" s="72"/>
      <c r="AYR192" s="72"/>
      <c r="AYS192" s="71"/>
      <c r="AYT192" s="71"/>
      <c r="AYU192" s="71"/>
      <c r="AYV192" s="71"/>
      <c r="AYW192" s="71"/>
      <c r="AYX192" s="71"/>
      <c r="AYY192" s="71"/>
      <c r="AYZ192" s="72"/>
      <c r="AZA192" s="72"/>
      <c r="AZB192" s="72"/>
      <c r="AZC192" s="72"/>
      <c r="AZD192" s="72"/>
      <c r="AZE192" s="72"/>
      <c r="AZF192" s="72"/>
      <c r="AZG192" s="72"/>
      <c r="AZH192" s="72"/>
      <c r="AZI192" s="71"/>
      <c r="AZJ192" s="71"/>
      <c r="AZK192" s="71"/>
      <c r="AZL192" s="71"/>
      <c r="AZM192" s="71"/>
      <c r="AZN192" s="71"/>
      <c r="AZO192" s="71"/>
      <c r="AZP192" s="72"/>
      <c r="AZQ192" s="72"/>
      <c r="AZR192" s="72"/>
      <c r="AZS192" s="72"/>
      <c r="AZT192" s="72"/>
      <c r="AZU192" s="72"/>
      <c r="AZV192" s="72"/>
      <c r="AZW192" s="72"/>
      <c r="AZX192" s="72"/>
      <c r="AZY192" s="71"/>
      <c r="AZZ192" s="71"/>
      <c r="BAA192" s="71"/>
      <c r="BAB192" s="71"/>
      <c r="BAC192" s="71"/>
      <c r="BAD192" s="71"/>
      <c r="BAE192" s="71"/>
      <c r="BAF192" s="72"/>
      <c r="BAG192" s="72"/>
      <c r="BAH192" s="72"/>
      <c r="BAI192" s="72"/>
      <c r="BAJ192" s="72"/>
      <c r="BAK192" s="72"/>
      <c r="BAL192" s="72"/>
      <c r="BAM192" s="72"/>
      <c r="BAN192" s="72"/>
      <c r="BAO192" s="71"/>
      <c r="BAP192" s="71"/>
      <c r="BAQ192" s="71"/>
      <c r="BAR192" s="71"/>
      <c r="BAS192" s="71"/>
      <c r="BAT192" s="71"/>
      <c r="BAU192" s="71"/>
      <c r="BAV192" s="72"/>
      <c r="BAW192" s="72"/>
      <c r="BAX192" s="72"/>
      <c r="BAY192" s="72"/>
      <c r="BAZ192" s="72"/>
      <c r="BBA192" s="72"/>
      <c r="BBB192" s="72"/>
      <c r="BBC192" s="72"/>
      <c r="BBD192" s="72"/>
      <c r="BBE192" s="71"/>
      <c r="BBF192" s="71"/>
      <c r="BBG192" s="71"/>
      <c r="BBH192" s="71"/>
      <c r="BBI192" s="71"/>
      <c r="BBJ192" s="71"/>
      <c r="BBK192" s="71"/>
      <c r="BBL192" s="72"/>
      <c r="BBM192" s="72"/>
      <c r="BBN192" s="72"/>
      <c r="BBO192" s="72"/>
      <c r="BBP192" s="72"/>
      <c r="BBQ192" s="72"/>
      <c r="BBR192" s="72"/>
      <c r="BBS192" s="72"/>
      <c r="BBT192" s="72"/>
      <c r="BBU192" s="71"/>
      <c r="BBV192" s="71"/>
      <c r="BBW192" s="71"/>
      <c r="BBX192" s="71"/>
      <c r="BBY192" s="71"/>
      <c r="BBZ192" s="71"/>
      <c r="BCA192" s="71"/>
      <c r="BCB192" s="72"/>
      <c r="BCC192" s="72"/>
      <c r="BCD192" s="72"/>
      <c r="BCE192" s="72"/>
      <c r="BCF192" s="72"/>
      <c r="BCG192" s="72"/>
      <c r="BCH192" s="72"/>
      <c r="BCI192" s="72"/>
      <c r="BCJ192" s="72"/>
      <c r="BCK192" s="71"/>
      <c r="BCL192" s="71"/>
      <c r="BCM192" s="71"/>
      <c r="BCN192" s="71"/>
      <c r="BCO192" s="71"/>
      <c r="BCP192" s="71"/>
      <c r="BCQ192" s="71"/>
      <c r="BCR192" s="72"/>
      <c r="BCS192" s="72"/>
      <c r="BCT192" s="72"/>
      <c r="BCU192" s="72"/>
      <c r="BCV192" s="72"/>
      <c r="BCW192" s="72"/>
      <c r="BCX192" s="72"/>
      <c r="BCY192" s="72"/>
      <c r="BCZ192" s="72"/>
      <c r="BDA192" s="71"/>
      <c r="BDB192" s="71"/>
      <c r="BDC192" s="71"/>
      <c r="BDD192" s="71"/>
      <c r="BDE192" s="71"/>
      <c r="BDF192" s="71"/>
      <c r="BDG192" s="71"/>
      <c r="BDH192" s="72"/>
      <c r="BDI192" s="72"/>
      <c r="BDJ192" s="72"/>
      <c r="BDK192" s="72"/>
      <c r="BDL192" s="72"/>
      <c r="BDM192" s="72"/>
      <c r="BDN192" s="72"/>
      <c r="BDO192" s="72"/>
      <c r="BDP192" s="72"/>
      <c r="BDQ192" s="71"/>
      <c r="BDR192" s="71"/>
      <c r="BDS192" s="71"/>
      <c r="BDT192" s="71"/>
      <c r="BDU192" s="71"/>
      <c r="BDV192" s="71"/>
      <c r="BDW192" s="71"/>
      <c r="BDX192" s="72"/>
      <c r="BDY192" s="72"/>
      <c r="BDZ192" s="72"/>
      <c r="BEA192" s="72"/>
      <c r="BEB192" s="72"/>
      <c r="BEC192" s="72"/>
      <c r="BED192" s="72"/>
      <c r="BEE192" s="72"/>
      <c r="BEF192" s="72"/>
      <c r="BEG192" s="71"/>
      <c r="BEH192" s="71"/>
      <c r="BEI192" s="71"/>
      <c r="BEJ192" s="71"/>
      <c r="BEK192" s="71"/>
      <c r="BEL192" s="71"/>
      <c r="BEM192" s="71"/>
      <c r="BEN192" s="72"/>
      <c r="BEO192" s="72"/>
      <c r="BEP192" s="72"/>
      <c r="BEQ192" s="72"/>
      <c r="BER192" s="72"/>
      <c r="BES192" s="72"/>
      <c r="BET192" s="72"/>
      <c r="BEU192" s="72"/>
      <c r="BEV192" s="72"/>
      <c r="BEW192" s="71"/>
      <c r="BEX192" s="71"/>
      <c r="BEY192" s="71"/>
      <c r="BEZ192" s="71"/>
      <c r="BFA192" s="71"/>
      <c r="BFB192" s="71"/>
      <c r="BFC192" s="71"/>
      <c r="BFD192" s="72"/>
      <c r="BFE192" s="72"/>
      <c r="BFF192" s="72"/>
      <c r="BFG192" s="72"/>
      <c r="BFH192" s="72"/>
      <c r="BFI192" s="72"/>
      <c r="BFJ192" s="72"/>
      <c r="BFK192" s="72"/>
      <c r="BFL192" s="72"/>
      <c r="BFM192" s="71"/>
      <c r="BFN192" s="71"/>
      <c r="BFO192" s="71"/>
      <c r="BFP192" s="71"/>
      <c r="BFQ192" s="71"/>
      <c r="BFR192" s="71"/>
      <c r="BFS192" s="71"/>
      <c r="BFT192" s="72"/>
      <c r="BFU192" s="72"/>
      <c r="BFV192" s="72"/>
      <c r="BFW192" s="72"/>
      <c r="BFX192" s="72"/>
      <c r="BFY192" s="72"/>
      <c r="BFZ192" s="72"/>
      <c r="BGA192" s="72"/>
      <c r="BGB192" s="72"/>
      <c r="BGC192" s="71"/>
      <c r="BGD192" s="71"/>
      <c r="BGE192" s="71"/>
      <c r="BGF192" s="71"/>
      <c r="BGG192" s="71"/>
      <c r="BGH192" s="71"/>
      <c r="BGI192" s="71"/>
      <c r="BGJ192" s="72"/>
      <c r="BGK192" s="72"/>
      <c r="BGL192" s="72"/>
      <c r="BGM192" s="72"/>
      <c r="BGN192" s="72"/>
      <c r="BGO192" s="72"/>
      <c r="BGP192" s="72"/>
      <c r="BGQ192" s="72"/>
      <c r="BGR192" s="72"/>
      <c r="BGS192" s="71"/>
      <c r="BGT192" s="71"/>
      <c r="BGU192" s="71"/>
      <c r="BGV192" s="71"/>
      <c r="BGW192" s="71"/>
      <c r="BGX192" s="71"/>
      <c r="BGY192" s="71"/>
      <c r="BGZ192" s="72"/>
      <c r="BHA192" s="72"/>
      <c r="BHB192" s="72"/>
      <c r="BHC192" s="72"/>
      <c r="BHD192" s="72"/>
      <c r="BHE192" s="72"/>
      <c r="BHF192" s="72"/>
      <c r="BHG192" s="72"/>
      <c r="BHH192" s="72"/>
      <c r="BHI192" s="71"/>
      <c r="BHJ192" s="71"/>
      <c r="BHK192" s="71"/>
      <c r="BHL192" s="71"/>
      <c r="BHM192" s="71"/>
      <c r="BHN192" s="71"/>
      <c r="BHO192" s="71"/>
      <c r="BHP192" s="72"/>
      <c r="BHQ192" s="72"/>
      <c r="BHR192" s="72"/>
      <c r="BHS192" s="72"/>
      <c r="BHT192" s="72"/>
      <c r="BHU192" s="72"/>
      <c r="BHV192" s="72"/>
      <c r="BHW192" s="72"/>
      <c r="BHX192" s="72"/>
      <c r="BHY192" s="71"/>
      <c r="BHZ192" s="71"/>
      <c r="BIA192" s="71"/>
      <c r="BIB192" s="71"/>
      <c r="BIC192" s="71"/>
      <c r="BID192" s="71"/>
      <c r="BIE192" s="71"/>
      <c r="BIF192" s="72"/>
      <c r="BIG192" s="72"/>
      <c r="BIH192" s="72"/>
      <c r="BII192" s="72"/>
      <c r="BIJ192" s="72"/>
      <c r="BIK192" s="72"/>
      <c r="BIL192" s="72"/>
      <c r="BIM192" s="72"/>
      <c r="BIN192" s="72"/>
      <c r="BIO192" s="71"/>
      <c r="BIP192" s="71"/>
      <c r="BIQ192" s="71"/>
      <c r="BIR192" s="71"/>
      <c r="BIS192" s="71"/>
      <c r="BIT192" s="71"/>
      <c r="BIU192" s="71"/>
      <c r="BIV192" s="72"/>
      <c r="BIW192" s="72"/>
      <c r="BIX192" s="72"/>
      <c r="BIY192" s="72"/>
      <c r="BIZ192" s="72"/>
      <c r="BJA192" s="72"/>
      <c r="BJB192" s="72"/>
      <c r="BJC192" s="72"/>
      <c r="BJD192" s="72"/>
      <c r="BJE192" s="71"/>
      <c r="BJF192" s="71"/>
      <c r="BJG192" s="71"/>
      <c r="BJH192" s="71"/>
      <c r="BJI192" s="71"/>
      <c r="BJJ192" s="71"/>
      <c r="BJK192" s="71"/>
      <c r="BJL192" s="72"/>
      <c r="BJM192" s="72"/>
      <c r="BJN192" s="72"/>
      <c r="BJO192" s="72"/>
      <c r="BJP192" s="72"/>
      <c r="BJQ192" s="72"/>
      <c r="BJR192" s="72"/>
      <c r="BJS192" s="72"/>
      <c r="BJT192" s="72"/>
      <c r="BJU192" s="71"/>
      <c r="BJV192" s="71"/>
      <c r="BJW192" s="71"/>
      <c r="BJX192" s="71"/>
      <c r="BJY192" s="71"/>
      <c r="BJZ192" s="71"/>
      <c r="BKA192" s="71"/>
      <c r="BKB192" s="72"/>
      <c r="BKC192" s="72"/>
      <c r="BKD192" s="72"/>
      <c r="BKE192" s="72"/>
      <c r="BKF192" s="72"/>
      <c r="BKG192" s="72"/>
      <c r="BKH192" s="72"/>
      <c r="BKI192" s="72"/>
      <c r="BKJ192" s="72"/>
      <c r="BKK192" s="71"/>
      <c r="BKL192" s="71"/>
      <c r="BKM192" s="71"/>
      <c r="BKN192" s="71"/>
      <c r="BKO192" s="71"/>
      <c r="BKP192" s="71"/>
      <c r="BKQ192" s="71"/>
      <c r="BKR192" s="72"/>
      <c r="BKS192" s="72"/>
      <c r="BKT192" s="72"/>
      <c r="BKU192" s="72"/>
      <c r="BKV192" s="72"/>
      <c r="BKW192" s="72"/>
      <c r="BKX192" s="72"/>
      <c r="BKY192" s="72"/>
      <c r="BKZ192" s="72"/>
      <c r="BLA192" s="71"/>
      <c r="BLB192" s="71"/>
      <c r="BLC192" s="71"/>
      <c r="BLD192" s="71"/>
      <c r="BLE192" s="71"/>
      <c r="BLF192" s="71"/>
      <c r="BLG192" s="71"/>
      <c r="BLH192" s="72"/>
      <c r="BLI192" s="72"/>
      <c r="BLJ192" s="72"/>
      <c r="BLK192" s="72"/>
      <c r="BLL192" s="72"/>
      <c r="BLM192" s="72"/>
      <c r="BLN192" s="72"/>
      <c r="BLO192" s="72"/>
      <c r="BLP192" s="72"/>
      <c r="BLQ192" s="71"/>
      <c r="BLR192" s="71"/>
      <c r="BLS192" s="71"/>
      <c r="BLT192" s="71"/>
      <c r="BLU192" s="71"/>
      <c r="BLV192" s="71"/>
      <c r="BLW192" s="71"/>
      <c r="BLX192" s="72"/>
      <c r="BLY192" s="72"/>
      <c r="BLZ192" s="72"/>
      <c r="BMA192" s="72"/>
      <c r="BMB192" s="72"/>
      <c r="BMC192" s="72"/>
      <c r="BMD192" s="72"/>
      <c r="BME192" s="72"/>
      <c r="BMF192" s="72"/>
      <c r="BMG192" s="71"/>
      <c r="BMH192" s="71"/>
      <c r="BMI192" s="71"/>
      <c r="BMJ192" s="71"/>
      <c r="BMK192" s="71"/>
      <c r="BML192" s="71"/>
      <c r="BMM192" s="71"/>
      <c r="BMN192" s="72"/>
      <c r="BMO192" s="72"/>
      <c r="BMP192" s="72"/>
      <c r="BMQ192" s="72"/>
      <c r="BMR192" s="72"/>
      <c r="BMS192" s="72"/>
      <c r="BMT192" s="72"/>
      <c r="BMU192" s="72"/>
      <c r="BMV192" s="72"/>
      <c r="BMW192" s="71"/>
      <c r="BMX192" s="71"/>
      <c r="BMY192" s="71"/>
      <c r="BMZ192" s="71"/>
      <c r="BNA192" s="71"/>
      <c r="BNB192" s="71"/>
      <c r="BNC192" s="71"/>
      <c r="BND192" s="72"/>
      <c r="BNE192" s="72"/>
      <c r="BNF192" s="72"/>
      <c r="BNG192" s="72"/>
      <c r="BNH192" s="72"/>
      <c r="BNI192" s="72"/>
      <c r="BNJ192" s="72"/>
      <c r="BNK192" s="72"/>
      <c r="BNL192" s="72"/>
      <c r="BNM192" s="71"/>
      <c r="BNN192" s="71"/>
      <c r="BNO192" s="71"/>
      <c r="BNP192" s="71"/>
      <c r="BNQ192" s="71"/>
      <c r="BNR192" s="71"/>
      <c r="BNS192" s="71"/>
      <c r="BNT192" s="72"/>
      <c r="BNU192" s="72"/>
      <c r="BNV192" s="72"/>
      <c r="BNW192" s="72"/>
      <c r="BNX192" s="72"/>
      <c r="BNY192" s="72"/>
      <c r="BNZ192" s="72"/>
      <c r="BOA192" s="72"/>
      <c r="BOB192" s="72"/>
      <c r="BOC192" s="71"/>
      <c r="BOD192" s="71"/>
      <c r="BOE192" s="71"/>
      <c r="BOF192" s="71"/>
      <c r="BOG192" s="71"/>
      <c r="BOH192" s="71"/>
      <c r="BOI192" s="71"/>
      <c r="BOJ192" s="72"/>
      <c r="BOK192" s="72"/>
      <c r="BOL192" s="72"/>
      <c r="BOM192" s="72"/>
      <c r="BON192" s="72"/>
      <c r="BOO192" s="72"/>
      <c r="BOP192" s="72"/>
      <c r="BOQ192" s="72"/>
      <c r="BOR192" s="72"/>
      <c r="BOS192" s="71"/>
      <c r="BOT192" s="71"/>
      <c r="BOU192" s="71"/>
      <c r="BOV192" s="71"/>
      <c r="BOW192" s="71"/>
      <c r="BOX192" s="71"/>
      <c r="BOY192" s="71"/>
      <c r="BOZ192" s="72"/>
      <c r="BPA192" s="72"/>
      <c r="BPB192" s="72"/>
      <c r="BPC192" s="72"/>
      <c r="BPD192" s="72"/>
      <c r="BPE192" s="72"/>
      <c r="BPF192" s="72"/>
      <c r="BPG192" s="72"/>
      <c r="BPH192" s="72"/>
      <c r="BPI192" s="71"/>
      <c r="BPJ192" s="71"/>
      <c r="BPK192" s="71"/>
      <c r="BPL192" s="71"/>
      <c r="BPM192" s="71"/>
      <c r="BPN192" s="71"/>
      <c r="BPO192" s="71"/>
      <c r="BPP192" s="72"/>
      <c r="BPQ192" s="72"/>
      <c r="BPR192" s="72"/>
      <c r="BPS192" s="72"/>
      <c r="BPT192" s="72"/>
      <c r="BPU192" s="72"/>
      <c r="BPV192" s="72"/>
      <c r="BPW192" s="72"/>
      <c r="BPX192" s="72"/>
      <c r="BPY192" s="71"/>
      <c r="BPZ192" s="71"/>
      <c r="BQA192" s="71"/>
      <c r="BQB192" s="71"/>
      <c r="BQC192" s="71"/>
      <c r="BQD192" s="71"/>
      <c r="BQE192" s="71"/>
      <c r="BQF192" s="72"/>
      <c r="BQG192" s="72"/>
      <c r="BQH192" s="72"/>
      <c r="BQI192" s="72"/>
      <c r="BQJ192" s="72"/>
      <c r="BQK192" s="72"/>
      <c r="BQL192" s="72"/>
      <c r="BQM192" s="72"/>
      <c r="BQN192" s="72"/>
      <c r="BQO192" s="71"/>
      <c r="BQP192" s="71"/>
      <c r="BQQ192" s="71"/>
      <c r="BQR192" s="71"/>
      <c r="BQS192" s="71"/>
      <c r="BQT192" s="71"/>
      <c r="BQU192" s="71"/>
      <c r="BQV192" s="72"/>
      <c r="BQW192" s="72"/>
      <c r="BQX192" s="72"/>
      <c r="BQY192" s="72"/>
      <c r="BQZ192" s="72"/>
      <c r="BRA192" s="72"/>
      <c r="BRB192" s="72"/>
      <c r="BRC192" s="72"/>
      <c r="BRD192" s="72"/>
      <c r="BRE192" s="71"/>
      <c r="BRF192" s="71"/>
      <c r="BRG192" s="71"/>
      <c r="BRH192" s="71"/>
      <c r="BRI192" s="71"/>
      <c r="BRJ192" s="71"/>
      <c r="BRK192" s="71"/>
      <c r="BRL192" s="72"/>
      <c r="BRM192" s="72"/>
      <c r="BRN192" s="72"/>
      <c r="BRO192" s="72"/>
      <c r="BRP192" s="72"/>
      <c r="BRQ192" s="72"/>
      <c r="BRR192" s="72"/>
      <c r="BRS192" s="72"/>
      <c r="BRT192" s="72"/>
      <c r="BRU192" s="71"/>
      <c r="BRV192" s="71"/>
      <c r="BRW192" s="71"/>
      <c r="BRX192" s="71"/>
      <c r="BRY192" s="71"/>
      <c r="BRZ192" s="71"/>
      <c r="BSA192" s="71"/>
      <c r="BSB192" s="72"/>
      <c r="BSC192" s="72"/>
      <c r="BSD192" s="72"/>
      <c r="BSE192" s="72"/>
      <c r="BSF192" s="72"/>
      <c r="BSG192" s="72"/>
      <c r="BSH192" s="72"/>
      <c r="BSI192" s="72"/>
      <c r="BSJ192" s="72"/>
      <c r="BSK192" s="71"/>
      <c r="BSL192" s="71"/>
      <c r="BSM192" s="71"/>
      <c r="BSN192" s="71"/>
      <c r="BSO192" s="71"/>
      <c r="BSP192" s="71"/>
      <c r="BSQ192" s="71"/>
      <c r="BSR192" s="72"/>
      <c r="BSS192" s="72"/>
      <c r="BST192" s="72"/>
      <c r="BSU192" s="72"/>
      <c r="BSV192" s="72"/>
      <c r="BSW192" s="72"/>
      <c r="BSX192" s="72"/>
      <c r="BSY192" s="72"/>
      <c r="BSZ192" s="72"/>
      <c r="BTA192" s="71"/>
      <c r="BTB192" s="71"/>
      <c r="BTC192" s="71"/>
      <c r="BTD192" s="71"/>
      <c r="BTE192" s="71"/>
      <c r="BTF192" s="71"/>
      <c r="BTG192" s="71"/>
      <c r="BTH192" s="72"/>
      <c r="BTI192" s="72"/>
      <c r="BTJ192" s="72"/>
      <c r="BTK192" s="72"/>
      <c r="BTL192" s="72"/>
      <c r="BTM192" s="72"/>
      <c r="BTN192" s="72"/>
      <c r="BTO192" s="72"/>
      <c r="BTP192" s="72"/>
      <c r="BTQ192" s="71"/>
      <c r="BTR192" s="71"/>
      <c r="BTS192" s="71"/>
      <c r="BTT192" s="71"/>
      <c r="BTU192" s="71"/>
      <c r="BTV192" s="71"/>
      <c r="BTW192" s="71"/>
      <c r="BTX192" s="72"/>
      <c r="BTY192" s="72"/>
      <c r="BTZ192" s="72"/>
      <c r="BUA192" s="72"/>
      <c r="BUB192" s="72"/>
      <c r="BUC192" s="72"/>
      <c r="BUD192" s="72"/>
      <c r="BUE192" s="72"/>
      <c r="BUF192" s="72"/>
      <c r="BUG192" s="71"/>
      <c r="BUH192" s="71"/>
      <c r="BUI192" s="71"/>
      <c r="BUJ192" s="71"/>
      <c r="BUK192" s="71"/>
      <c r="BUL192" s="71"/>
      <c r="BUM192" s="71"/>
      <c r="BUN192" s="72"/>
      <c r="BUO192" s="72"/>
      <c r="BUP192" s="72"/>
      <c r="BUQ192" s="72"/>
      <c r="BUR192" s="72"/>
      <c r="BUS192" s="72"/>
      <c r="BUT192" s="72"/>
      <c r="BUU192" s="72"/>
      <c r="BUV192" s="72"/>
      <c r="BUW192" s="71"/>
      <c r="BUX192" s="71"/>
      <c r="BUY192" s="71"/>
      <c r="BUZ192" s="71"/>
      <c r="BVA192" s="71"/>
      <c r="BVB192" s="71"/>
      <c r="BVC192" s="71"/>
      <c r="BVD192" s="72"/>
      <c r="BVE192" s="72"/>
      <c r="BVF192" s="72"/>
      <c r="BVG192" s="72"/>
      <c r="BVH192" s="72"/>
      <c r="BVI192" s="72"/>
      <c r="BVJ192" s="72"/>
      <c r="BVK192" s="72"/>
      <c r="BVL192" s="72"/>
      <c r="BVM192" s="71"/>
      <c r="BVN192" s="71"/>
      <c r="BVO192" s="71"/>
      <c r="BVP192" s="71"/>
      <c r="BVQ192" s="71"/>
      <c r="BVR192" s="71"/>
      <c r="BVS192" s="71"/>
      <c r="BVT192" s="72"/>
      <c r="BVU192" s="72"/>
      <c r="BVV192" s="72"/>
      <c r="BVW192" s="72"/>
      <c r="BVX192" s="72"/>
      <c r="BVY192" s="72"/>
      <c r="BVZ192" s="72"/>
      <c r="BWA192" s="72"/>
      <c r="BWB192" s="72"/>
      <c r="BWC192" s="71"/>
      <c r="BWD192" s="71"/>
      <c r="BWE192" s="71"/>
      <c r="BWF192" s="71"/>
      <c r="BWG192" s="71"/>
      <c r="BWH192" s="71"/>
      <c r="BWI192" s="71"/>
      <c r="BWJ192" s="72"/>
      <c r="BWK192" s="72"/>
      <c r="BWL192" s="72"/>
      <c r="BWM192" s="72"/>
      <c r="BWN192" s="72"/>
      <c r="BWO192" s="72"/>
      <c r="BWP192" s="72"/>
      <c r="BWQ192" s="72"/>
      <c r="BWR192" s="72"/>
      <c r="BWS192" s="71"/>
      <c r="BWT192" s="71"/>
      <c r="BWU192" s="71"/>
      <c r="BWV192" s="71"/>
      <c r="BWW192" s="71"/>
      <c r="BWX192" s="71"/>
      <c r="BWY192" s="71"/>
      <c r="BWZ192" s="72"/>
      <c r="BXA192" s="72"/>
      <c r="BXB192" s="72"/>
      <c r="BXC192" s="72"/>
      <c r="BXD192" s="72"/>
      <c r="BXE192" s="72"/>
      <c r="BXF192" s="72"/>
      <c r="BXG192" s="72"/>
      <c r="BXH192" s="72"/>
      <c r="BXI192" s="71"/>
      <c r="BXJ192" s="71"/>
      <c r="BXK192" s="71"/>
      <c r="BXL192" s="71"/>
      <c r="BXM192" s="71"/>
      <c r="BXN192" s="71"/>
      <c r="BXO192" s="71"/>
      <c r="BXP192" s="72"/>
      <c r="BXQ192" s="72"/>
      <c r="BXR192" s="72"/>
      <c r="BXS192" s="72"/>
      <c r="BXT192" s="72"/>
      <c r="BXU192" s="72"/>
      <c r="BXV192" s="72"/>
      <c r="BXW192" s="72"/>
      <c r="BXX192" s="72"/>
      <c r="BXY192" s="71"/>
      <c r="BXZ192" s="71"/>
      <c r="BYA192" s="71"/>
      <c r="BYB192" s="71"/>
      <c r="BYC192" s="71"/>
      <c r="BYD192" s="71"/>
      <c r="BYE192" s="71"/>
      <c r="BYF192" s="72"/>
      <c r="BYG192" s="72"/>
      <c r="BYH192" s="72"/>
      <c r="BYI192" s="72"/>
      <c r="BYJ192" s="72"/>
      <c r="BYK192" s="72"/>
      <c r="BYL192" s="72"/>
      <c r="BYM192" s="72"/>
      <c r="BYN192" s="72"/>
      <c r="BYO192" s="71"/>
      <c r="BYP192" s="71"/>
      <c r="BYQ192" s="71"/>
      <c r="BYR192" s="71"/>
      <c r="BYS192" s="71"/>
      <c r="BYT192" s="71"/>
      <c r="BYU192" s="71"/>
      <c r="BYV192" s="72"/>
      <c r="BYW192" s="72"/>
      <c r="BYX192" s="72"/>
      <c r="BYY192" s="72"/>
      <c r="BYZ192" s="72"/>
      <c r="BZA192" s="72"/>
      <c r="BZB192" s="72"/>
      <c r="BZC192" s="72"/>
      <c r="BZD192" s="72"/>
      <c r="BZE192" s="71"/>
      <c r="BZF192" s="71"/>
      <c r="BZG192" s="71"/>
      <c r="BZH192" s="71"/>
      <c r="BZI192" s="71"/>
      <c r="BZJ192" s="71"/>
      <c r="BZK192" s="71"/>
      <c r="BZL192" s="72"/>
      <c r="BZM192" s="72"/>
      <c r="BZN192" s="72"/>
      <c r="BZO192" s="72"/>
      <c r="BZP192" s="72"/>
      <c r="BZQ192" s="72"/>
      <c r="BZR192" s="72"/>
      <c r="BZS192" s="72"/>
      <c r="BZT192" s="72"/>
      <c r="BZU192" s="71"/>
      <c r="BZV192" s="71"/>
      <c r="BZW192" s="71"/>
      <c r="BZX192" s="71"/>
      <c r="BZY192" s="71"/>
      <c r="BZZ192" s="71"/>
      <c r="CAA192" s="71"/>
      <c r="CAB192" s="72"/>
      <c r="CAC192" s="72"/>
      <c r="CAD192" s="72"/>
      <c r="CAE192" s="72"/>
      <c r="CAF192" s="72"/>
      <c r="CAG192" s="72"/>
      <c r="CAH192" s="72"/>
      <c r="CAI192" s="72"/>
      <c r="CAJ192" s="72"/>
      <c r="CAK192" s="71"/>
      <c r="CAL192" s="71"/>
      <c r="CAM192" s="71"/>
      <c r="CAN192" s="71"/>
      <c r="CAO192" s="71"/>
      <c r="CAP192" s="71"/>
      <c r="CAQ192" s="71"/>
      <c r="CAR192" s="72"/>
      <c r="CAS192" s="72"/>
      <c r="CAT192" s="72"/>
      <c r="CAU192" s="72"/>
      <c r="CAV192" s="72"/>
      <c r="CAW192" s="72"/>
      <c r="CAX192" s="72"/>
      <c r="CAY192" s="72"/>
      <c r="CAZ192" s="72"/>
      <c r="CBA192" s="71"/>
      <c r="CBB192" s="71"/>
      <c r="CBC192" s="71"/>
      <c r="CBD192" s="71"/>
      <c r="CBE192" s="71"/>
      <c r="CBF192" s="71"/>
      <c r="CBG192" s="71"/>
      <c r="CBH192" s="72"/>
      <c r="CBI192" s="72"/>
      <c r="CBJ192" s="72"/>
      <c r="CBK192" s="72"/>
      <c r="CBL192" s="72"/>
      <c r="CBM192" s="72"/>
      <c r="CBN192" s="72"/>
      <c r="CBO192" s="72"/>
      <c r="CBP192" s="72"/>
      <c r="CBQ192" s="71"/>
      <c r="CBR192" s="71"/>
      <c r="CBS192" s="71"/>
      <c r="CBT192" s="71"/>
      <c r="CBU192" s="71"/>
      <c r="CBV192" s="71"/>
      <c r="CBW192" s="71"/>
      <c r="CBX192" s="72"/>
      <c r="CBY192" s="72"/>
      <c r="CBZ192" s="72"/>
      <c r="CCA192" s="72"/>
      <c r="CCB192" s="72"/>
      <c r="CCC192" s="72"/>
      <c r="CCD192" s="72"/>
      <c r="CCE192" s="72"/>
      <c r="CCF192" s="72"/>
      <c r="CCG192" s="71"/>
      <c r="CCH192" s="71"/>
      <c r="CCI192" s="71"/>
      <c r="CCJ192" s="71"/>
      <c r="CCK192" s="71"/>
      <c r="CCL192" s="71"/>
      <c r="CCM192" s="71"/>
      <c r="CCN192" s="72"/>
      <c r="CCO192" s="72"/>
      <c r="CCP192" s="72"/>
      <c r="CCQ192" s="72"/>
      <c r="CCR192" s="72"/>
      <c r="CCS192" s="72"/>
      <c r="CCT192" s="72"/>
      <c r="CCU192" s="72"/>
      <c r="CCV192" s="72"/>
      <c r="CCW192" s="71"/>
      <c r="CCX192" s="71"/>
      <c r="CCY192" s="71"/>
      <c r="CCZ192" s="71"/>
      <c r="CDA192" s="71"/>
      <c r="CDB192" s="71"/>
      <c r="CDC192" s="71"/>
      <c r="CDD192" s="72"/>
      <c r="CDE192" s="72"/>
      <c r="CDF192" s="72"/>
      <c r="CDG192" s="72"/>
      <c r="CDH192" s="72"/>
      <c r="CDI192" s="72"/>
      <c r="CDJ192" s="72"/>
      <c r="CDK192" s="72"/>
      <c r="CDL192" s="72"/>
      <c r="CDM192" s="71"/>
      <c r="CDN192" s="71"/>
      <c r="CDO192" s="71"/>
      <c r="CDP192" s="71"/>
      <c r="CDQ192" s="71"/>
      <c r="CDR192" s="71"/>
      <c r="CDS192" s="71"/>
      <c r="CDT192" s="72"/>
      <c r="CDU192" s="72"/>
      <c r="CDV192" s="72"/>
      <c r="CDW192" s="72"/>
      <c r="CDX192" s="72"/>
      <c r="CDY192" s="72"/>
      <c r="CDZ192" s="72"/>
      <c r="CEA192" s="72"/>
      <c r="CEB192" s="72"/>
      <c r="CEC192" s="71"/>
      <c r="CED192" s="71"/>
      <c r="CEE192" s="71"/>
      <c r="CEF192" s="71"/>
      <c r="CEG192" s="71"/>
      <c r="CEH192" s="71"/>
      <c r="CEI192" s="71"/>
      <c r="CEJ192" s="72"/>
      <c r="CEK192" s="72"/>
      <c r="CEL192" s="72"/>
      <c r="CEM192" s="72"/>
      <c r="CEN192" s="72"/>
      <c r="CEO192" s="72"/>
      <c r="CEP192" s="72"/>
      <c r="CEQ192" s="72"/>
      <c r="CER192" s="72"/>
      <c r="CES192" s="71"/>
      <c r="CET192" s="71"/>
      <c r="CEU192" s="71"/>
      <c r="CEV192" s="71"/>
      <c r="CEW192" s="71"/>
      <c r="CEX192" s="71"/>
      <c r="CEY192" s="71"/>
      <c r="CEZ192" s="72"/>
      <c r="CFA192" s="72"/>
      <c r="CFB192" s="72"/>
      <c r="CFC192" s="72"/>
      <c r="CFD192" s="72"/>
      <c r="CFE192" s="72"/>
      <c r="CFF192" s="72"/>
      <c r="CFG192" s="72"/>
      <c r="CFH192" s="72"/>
      <c r="CFI192" s="71"/>
      <c r="CFJ192" s="71"/>
      <c r="CFK192" s="71"/>
      <c r="CFL192" s="71"/>
      <c r="CFM192" s="71"/>
      <c r="CFN192" s="71"/>
      <c r="CFO192" s="71"/>
      <c r="CFP192" s="72"/>
      <c r="CFQ192" s="72"/>
      <c r="CFR192" s="72"/>
      <c r="CFS192" s="72"/>
      <c r="CFT192" s="72"/>
      <c r="CFU192" s="72"/>
      <c r="CFV192" s="72"/>
      <c r="CFW192" s="72"/>
      <c r="CFX192" s="72"/>
      <c r="CFY192" s="71"/>
      <c r="CFZ192" s="71"/>
      <c r="CGA192" s="71"/>
      <c r="CGB192" s="71"/>
      <c r="CGC192" s="71"/>
      <c r="CGD192" s="71"/>
      <c r="CGE192" s="71"/>
      <c r="CGF192" s="72"/>
      <c r="CGG192" s="72"/>
      <c r="CGH192" s="72"/>
      <c r="CGI192" s="72"/>
      <c r="CGJ192" s="72"/>
      <c r="CGK192" s="72"/>
      <c r="CGL192" s="72"/>
      <c r="CGM192" s="72"/>
      <c r="CGN192" s="72"/>
      <c r="CGO192" s="71"/>
      <c r="CGP192" s="71"/>
      <c r="CGQ192" s="71"/>
      <c r="CGR192" s="71"/>
      <c r="CGS192" s="71"/>
      <c r="CGT192" s="71"/>
      <c r="CGU192" s="71"/>
      <c r="CGV192" s="72"/>
      <c r="CGW192" s="72"/>
      <c r="CGX192" s="72"/>
      <c r="CGY192" s="72"/>
      <c r="CGZ192" s="72"/>
      <c r="CHA192" s="72"/>
      <c r="CHB192" s="72"/>
      <c r="CHC192" s="72"/>
      <c r="CHD192" s="72"/>
      <c r="CHE192" s="71"/>
      <c r="CHF192" s="71"/>
      <c r="CHG192" s="71"/>
      <c r="CHH192" s="71"/>
      <c r="CHI192" s="71"/>
      <c r="CHJ192" s="71"/>
      <c r="CHK192" s="71"/>
      <c r="CHL192" s="72"/>
      <c r="CHM192" s="72"/>
      <c r="CHN192" s="72"/>
      <c r="CHO192" s="72"/>
      <c r="CHP192" s="72"/>
      <c r="CHQ192" s="72"/>
      <c r="CHR192" s="72"/>
      <c r="CHS192" s="72"/>
      <c r="CHT192" s="72"/>
      <c r="CHU192" s="71"/>
      <c r="CHV192" s="71"/>
      <c r="CHW192" s="71"/>
      <c r="CHX192" s="71"/>
      <c r="CHY192" s="71"/>
      <c r="CHZ192" s="71"/>
      <c r="CIA192" s="71"/>
      <c r="CIB192" s="72"/>
      <c r="CIC192" s="72"/>
      <c r="CID192" s="72"/>
      <c r="CIE192" s="72"/>
      <c r="CIF192" s="72"/>
      <c r="CIG192" s="72"/>
      <c r="CIH192" s="72"/>
      <c r="CII192" s="72"/>
      <c r="CIJ192" s="72"/>
      <c r="CIK192" s="71"/>
      <c r="CIL192" s="71"/>
      <c r="CIM192" s="71"/>
      <c r="CIN192" s="71"/>
      <c r="CIO192" s="71"/>
      <c r="CIP192" s="71"/>
      <c r="CIQ192" s="71"/>
      <c r="CIR192" s="72"/>
      <c r="CIS192" s="72"/>
      <c r="CIT192" s="72"/>
      <c r="CIU192" s="72"/>
      <c r="CIV192" s="72"/>
      <c r="CIW192" s="72"/>
      <c r="CIX192" s="72"/>
      <c r="CIY192" s="72"/>
      <c r="CIZ192" s="72"/>
      <c r="CJA192" s="71"/>
      <c r="CJB192" s="71"/>
      <c r="CJC192" s="71"/>
      <c r="CJD192" s="71"/>
      <c r="CJE192" s="71"/>
      <c r="CJF192" s="71"/>
      <c r="CJG192" s="71"/>
      <c r="CJH192" s="72"/>
      <c r="CJI192" s="72"/>
      <c r="CJJ192" s="72"/>
      <c r="CJK192" s="72"/>
      <c r="CJL192" s="72"/>
      <c r="CJM192" s="72"/>
      <c r="CJN192" s="72"/>
      <c r="CJO192" s="72"/>
      <c r="CJP192" s="72"/>
      <c r="CJQ192" s="71"/>
      <c r="CJR192" s="71"/>
      <c r="CJS192" s="71"/>
      <c r="CJT192" s="71"/>
      <c r="CJU192" s="71"/>
      <c r="CJV192" s="71"/>
      <c r="CJW192" s="71"/>
      <c r="CJX192" s="72"/>
      <c r="CJY192" s="72"/>
      <c r="CJZ192" s="72"/>
      <c r="CKA192" s="72"/>
      <c r="CKB192" s="72"/>
      <c r="CKC192" s="72"/>
      <c r="CKD192" s="72"/>
      <c r="CKE192" s="72"/>
      <c r="CKF192" s="72"/>
      <c r="CKG192" s="71"/>
      <c r="CKH192" s="71"/>
      <c r="CKI192" s="71"/>
      <c r="CKJ192" s="71"/>
      <c r="CKK192" s="71"/>
      <c r="CKL192" s="71"/>
      <c r="CKM192" s="71"/>
      <c r="CKN192" s="72"/>
      <c r="CKO192" s="72"/>
      <c r="CKP192" s="72"/>
      <c r="CKQ192" s="72"/>
      <c r="CKR192" s="72"/>
      <c r="CKS192" s="72"/>
      <c r="CKT192" s="72"/>
      <c r="CKU192" s="72"/>
      <c r="CKV192" s="72"/>
      <c r="CKW192" s="71"/>
      <c r="CKX192" s="71"/>
      <c r="CKY192" s="71"/>
      <c r="CKZ192" s="71"/>
      <c r="CLA192" s="71"/>
      <c r="CLB192" s="71"/>
      <c r="CLC192" s="71"/>
      <c r="CLD192" s="72"/>
      <c r="CLE192" s="72"/>
      <c r="CLF192" s="72"/>
      <c r="CLG192" s="72"/>
      <c r="CLH192" s="72"/>
      <c r="CLI192" s="72"/>
      <c r="CLJ192" s="72"/>
      <c r="CLK192" s="72"/>
      <c r="CLL192" s="72"/>
      <c r="CLM192" s="71"/>
      <c r="CLN192" s="71"/>
      <c r="CLO192" s="71"/>
      <c r="CLP192" s="71"/>
      <c r="CLQ192" s="71"/>
      <c r="CLR192" s="71"/>
      <c r="CLS192" s="71"/>
      <c r="CLT192" s="72"/>
      <c r="CLU192" s="72"/>
      <c r="CLV192" s="72"/>
      <c r="CLW192" s="72"/>
      <c r="CLX192" s="72"/>
      <c r="CLY192" s="72"/>
      <c r="CLZ192" s="72"/>
      <c r="CMA192" s="72"/>
      <c r="CMB192" s="72"/>
      <c r="CMC192" s="71"/>
      <c r="CMD192" s="71"/>
      <c r="CME192" s="71"/>
      <c r="CMF192" s="71"/>
      <c r="CMG192" s="71"/>
      <c r="CMH192" s="71"/>
      <c r="CMI192" s="71"/>
      <c r="CMJ192" s="72"/>
      <c r="CMK192" s="72"/>
      <c r="CML192" s="72"/>
      <c r="CMM192" s="72"/>
      <c r="CMN192" s="72"/>
      <c r="CMO192" s="72"/>
      <c r="CMP192" s="72"/>
      <c r="CMQ192" s="72"/>
      <c r="CMR192" s="72"/>
      <c r="CMS192" s="71"/>
      <c r="CMT192" s="71"/>
      <c r="CMU192" s="71"/>
      <c r="CMV192" s="71"/>
      <c r="CMW192" s="71"/>
      <c r="CMX192" s="71"/>
      <c r="CMY192" s="71"/>
      <c r="CMZ192" s="72"/>
      <c r="CNA192" s="72"/>
      <c r="CNB192" s="72"/>
      <c r="CNC192" s="72"/>
      <c r="CND192" s="72"/>
      <c r="CNE192" s="72"/>
      <c r="CNF192" s="72"/>
      <c r="CNG192" s="72"/>
      <c r="CNH192" s="72"/>
      <c r="CNI192" s="71"/>
      <c r="CNJ192" s="71"/>
      <c r="CNK192" s="71"/>
      <c r="CNL192" s="71"/>
      <c r="CNM192" s="71"/>
      <c r="CNN192" s="71"/>
      <c r="CNO192" s="71"/>
      <c r="CNP192" s="72"/>
      <c r="CNQ192" s="72"/>
      <c r="CNR192" s="72"/>
      <c r="CNS192" s="72"/>
      <c r="CNT192" s="72"/>
      <c r="CNU192" s="72"/>
      <c r="CNV192" s="72"/>
      <c r="CNW192" s="72"/>
      <c r="CNX192" s="72"/>
      <c r="CNY192" s="71"/>
      <c r="CNZ192" s="71"/>
      <c r="COA192" s="71"/>
      <c r="COB192" s="71"/>
      <c r="COC192" s="71"/>
      <c r="COD192" s="71"/>
      <c r="COE192" s="71"/>
      <c r="COF192" s="72"/>
      <c r="COG192" s="72"/>
      <c r="COH192" s="72"/>
      <c r="COI192" s="72"/>
      <c r="COJ192" s="72"/>
      <c r="COK192" s="72"/>
      <c r="COL192" s="72"/>
      <c r="COM192" s="72"/>
      <c r="CON192" s="72"/>
      <c r="COO192" s="71"/>
      <c r="COP192" s="71"/>
      <c r="COQ192" s="71"/>
      <c r="COR192" s="71"/>
      <c r="COS192" s="71"/>
      <c r="COT192" s="71"/>
      <c r="COU192" s="71"/>
      <c r="COV192" s="72"/>
      <c r="COW192" s="72"/>
      <c r="COX192" s="72"/>
      <c r="COY192" s="72"/>
      <c r="COZ192" s="72"/>
      <c r="CPA192" s="72"/>
      <c r="CPB192" s="72"/>
      <c r="CPC192" s="72"/>
      <c r="CPD192" s="72"/>
      <c r="CPE192" s="71"/>
      <c r="CPF192" s="71"/>
      <c r="CPG192" s="71"/>
      <c r="CPH192" s="71"/>
      <c r="CPI192" s="71"/>
      <c r="CPJ192" s="71"/>
      <c r="CPK192" s="71"/>
      <c r="CPL192" s="72"/>
      <c r="CPM192" s="72"/>
      <c r="CPN192" s="72"/>
      <c r="CPO192" s="72"/>
      <c r="CPP192" s="72"/>
      <c r="CPQ192" s="72"/>
      <c r="CPR192" s="72"/>
      <c r="CPS192" s="72"/>
      <c r="CPT192" s="72"/>
      <c r="CPU192" s="71"/>
      <c r="CPV192" s="71"/>
      <c r="CPW192" s="71"/>
      <c r="CPX192" s="71"/>
      <c r="CPY192" s="71"/>
      <c r="CPZ192" s="71"/>
      <c r="CQA192" s="71"/>
      <c r="CQB192" s="72"/>
      <c r="CQC192" s="72"/>
      <c r="CQD192" s="72"/>
      <c r="CQE192" s="72"/>
      <c r="CQF192" s="72"/>
      <c r="CQG192" s="72"/>
      <c r="CQH192" s="72"/>
      <c r="CQI192" s="72"/>
      <c r="CQJ192" s="72"/>
      <c r="CQK192" s="71"/>
      <c r="CQL192" s="71"/>
      <c r="CQM192" s="71"/>
      <c r="CQN192" s="71"/>
      <c r="CQO192" s="71"/>
      <c r="CQP192" s="71"/>
      <c r="CQQ192" s="71"/>
      <c r="CQR192" s="72"/>
      <c r="CQS192" s="72"/>
      <c r="CQT192" s="72"/>
      <c r="CQU192" s="72"/>
      <c r="CQV192" s="72"/>
      <c r="CQW192" s="72"/>
      <c r="CQX192" s="72"/>
      <c r="CQY192" s="72"/>
      <c r="CQZ192" s="72"/>
      <c r="CRA192" s="71"/>
      <c r="CRB192" s="71"/>
      <c r="CRC192" s="71"/>
      <c r="CRD192" s="71"/>
      <c r="CRE192" s="71"/>
      <c r="CRF192" s="71"/>
      <c r="CRG192" s="71"/>
      <c r="CRH192" s="72"/>
      <c r="CRI192" s="72"/>
      <c r="CRJ192" s="72"/>
      <c r="CRK192" s="72"/>
      <c r="CRL192" s="72"/>
      <c r="CRM192" s="72"/>
      <c r="CRN192" s="72"/>
      <c r="CRO192" s="72"/>
      <c r="CRP192" s="72"/>
      <c r="CRQ192" s="71"/>
      <c r="CRR192" s="71"/>
      <c r="CRS192" s="71"/>
      <c r="CRT192" s="71"/>
      <c r="CRU192" s="71"/>
      <c r="CRV192" s="71"/>
      <c r="CRW192" s="71"/>
      <c r="CRX192" s="72"/>
      <c r="CRY192" s="72"/>
      <c r="CRZ192" s="72"/>
      <c r="CSA192" s="72"/>
      <c r="CSB192" s="72"/>
      <c r="CSC192" s="72"/>
      <c r="CSD192" s="72"/>
      <c r="CSE192" s="72"/>
      <c r="CSF192" s="72"/>
      <c r="CSG192" s="71"/>
      <c r="CSH192" s="71"/>
      <c r="CSI192" s="71"/>
      <c r="CSJ192" s="71"/>
      <c r="CSK192" s="71"/>
      <c r="CSL192" s="71"/>
      <c r="CSM192" s="71"/>
      <c r="CSN192" s="72"/>
      <c r="CSO192" s="72"/>
      <c r="CSP192" s="72"/>
      <c r="CSQ192" s="72"/>
      <c r="CSR192" s="72"/>
      <c r="CSS192" s="72"/>
      <c r="CST192" s="72"/>
      <c r="CSU192" s="72"/>
      <c r="CSV192" s="72"/>
      <c r="CSW192" s="71"/>
      <c r="CSX192" s="71"/>
      <c r="CSY192" s="71"/>
      <c r="CSZ192" s="71"/>
      <c r="CTA192" s="71"/>
      <c r="CTB192" s="71"/>
      <c r="CTC192" s="71"/>
      <c r="CTD192" s="72"/>
      <c r="CTE192" s="72"/>
      <c r="CTF192" s="72"/>
      <c r="CTG192" s="72"/>
      <c r="CTH192" s="72"/>
      <c r="CTI192" s="72"/>
      <c r="CTJ192" s="72"/>
      <c r="CTK192" s="72"/>
      <c r="CTL192" s="72"/>
      <c r="CTM192" s="71"/>
      <c r="CTN192" s="71"/>
      <c r="CTO192" s="71"/>
      <c r="CTP192" s="71"/>
      <c r="CTQ192" s="71"/>
      <c r="CTR192" s="71"/>
      <c r="CTS192" s="71"/>
      <c r="CTT192" s="72"/>
      <c r="CTU192" s="72"/>
      <c r="CTV192" s="72"/>
      <c r="CTW192" s="72"/>
      <c r="CTX192" s="72"/>
      <c r="CTY192" s="72"/>
      <c r="CTZ192" s="72"/>
      <c r="CUA192" s="72"/>
      <c r="CUB192" s="72"/>
      <c r="CUC192" s="71"/>
      <c r="CUD192" s="71"/>
      <c r="CUE192" s="71"/>
      <c r="CUF192" s="71"/>
      <c r="CUG192" s="71"/>
      <c r="CUH192" s="71"/>
      <c r="CUI192" s="71"/>
      <c r="CUJ192" s="72"/>
      <c r="CUK192" s="72"/>
      <c r="CUL192" s="72"/>
      <c r="CUM192" s="72"/>
      <c r="CUN192" s="72"/>
      <c r="CUO192" s="72"/>
      <c r="CUP192" s="72"/>
      <c r="CUQ192" s="72"/>
      <c r="CUR192" s="72"/>
      <c r="CUS192" s="71"/>
      <c r="CUT192" s="71"/>
      <c r="CUU192" s="71"/>
      <c r="CUV192" s="71"/>
      <c r="CUW192" s="71"/>
      <c r="CUX192" s="71"/>
      <c r="CUY192" s="71"/>
      <c r="CUZ192" s="72"/>
      <c r="CVA192" s="72"/>
      <c r="CVB192" s="72"/>
      <c r="CVC192" s="72"/>
      <c r="CVD192" s="72"/>
      <c r="CVE192" s="72"/>
      <c r="CVF192" s="72"/>
      <c r="CVG192" s="72"/>
      <c r="CVH192" s="72"/>
      <c r="CVI192" s="71"/>
      <c r="CVJ192" s="71"/>
      <c r="CVK192" s="71"/>
      <c r="CVL192" s="71"/>
      <c r="CVM192" s="71"/>
      <c r="CVN192" s="71"/>
      <c r="CVO192" s="71"/>
      <c r="CVP192" s="72"/>
      <c r="CVQ192" s="72"/>
      <c r="CVR192" s="72"/>
      <c r="CVS192" s="72"/>
      <c r="CVT192" s="72"/>
      <c r="CVU192" s="72"/>
      <c r="CVV192" s="72"/>
      <c r="CVW192" s="72"/>
      <c r="CVX192" s="72"/>
      <c r="CVY192" s="71"/>
      <c r="CVZ192" s="71"/>
      <c r="CWA192" s="71"/>
      <c r="CWB192" s="71"/>
      <c r="CWC192" s="71"/>
      <c r="CWD192" s="71"/>
      <c r="CWE192" s="71"/>
      <c r="CWF192" s="72"/>
      <c r="CWG192" s="72"/>
      <c r="CWH192" s="72"/>
      <c r="CWI192" s="72"/>
      <c r="CWJ192" s="72"/>
      <c r="CWK192" s="72"/>
      <c r="CWL192" s="72"/>
      <c r="CWM192" s="72"/>
      <c r="CWN192" s="72"/>
      <c r="CWO192" s="71"/>
      <c r="CWP192" s="71"/>
      <c r="CWQ192" s="71"/>
      <c r="CWR192" s="71"/>
      <c r="CWS192" s="71"/>
      <c r="CWT192" s="71"/>
      <c r="CWU192" s="71"/>
      <c r="CWV192" s="72"/>
      <c r="CWW192" s="72"/>
      <c r="CWX192" s="72"/>
      <c r="CWY192" s="72"/>
      <c r="CWZ192" s="72"/>
      <c r="CXA192" s="72"/>
      <c r="CXB192" s="72"/>
      <c r="CXC192" s="72"/>
      <c r="CXD192" s="72"/>
      <c r="CXE192" s="71"/>
      <c r="CXF192" s="71"/>
      <c r="CXG192" s="71"/>
      <c r="CXH192" s="71"/>
      <c r="CXI192" s="71"/>
      <c r="CXJ192" s="71"/>
      <c r="CXK192" s="71"/>
      <c r="CXL192" s="72"/>
      <c r="CXM192" s="72"/>
      <c r="CXN192" s="72"/>
      <c r="CXO192" s="72"/>
      <c r="CXP192" s="72"/>
      <c r="CXQ192" s="72"/>
      <c r="CXR192" s="72"/>
      <c r="CXS192" s="72"/>
      <c r="CXT192" s="72"/>
      <c r="CXU192" s="71"/>
      <c r="CXV192" s="71"/>
      <c r="CXW192" s="71"/>
      <c r="CXX192" s="71"/>
      <c r="CXY192" s="71"/>
      <c r="CXZ192" s="71"/>
      <c r="CYA192" s="71"/>
      <c r="CYB192" s="72"/>
      <c r="CYC192" s="72"/>
      <c r="CYD192" s="72"/>
      <c r="CYE192" s="72"/>
      <c r="CYF192" s="72"/>
      <c r="CYG192" s="72"/>
      <c r="CYH192" s="72"/>
      <c r="CYI192" s="72"/>
      <c r="CYJ192" s="72"/>
      <c r="CYK192" s="71"/>
      <c r="CYL192" s="71"/>
      <c r="CYM192" s="71"/>
      <c r="CYN192" s="71"/>
      <c r="CYO192" s="71"/>
      <c r="CYP192" s="71"/>
      <c r="CYQ192" s="71"/>
      <c r="CYR192" s="72"/>
      <c r="CYS192" s="72"/>
      <c r="CYT192" s="72"/>
      <c r="CYU192" s="72"/>
      <c r="CYV192" s="72"/>
      <c r="CYW192" s="72"/>
      <c r="CYX192" s="72"/>
      <c r="CYY192" s="72"/>
      <c r="CYZ192" s="72"/>
      <c r="CZA192" s="71"/>
      <c r="CZB192" s="71"/>
      <c r="CZC192" s="71"/>
      <c r="CZD192" s="71"/>
      <c r="CZE192" s="71"/>
      <c r="CZF192" s="71"/>
      <c r="CZG192" s="71"/>
      <c r="CZH192" s="72"/>
      <c r="CZI192" s="72"/>
      <c r="CZJ192" s="72"/>
      <c r="CZK192" s="72"/>
      <c r="CZL192" s="72"/>
      <c r="CZM192" s="72"/>
      <c r="CZN192" s="72"/>
      <c r="CZO192" s="72"/>
      <c r="CZP192" s="72"/>
      <c r="CZQ192" s="71"/>
      <c r="CZR192" s="71"/>
      <c r="CZS192" s="71"/>
      <c r="CZT192" s="71"/>
      <c r="CZU192" s="71"/>
      <c r="CZV192" s="71"/>
      <c r="CZW192" s="71"/>
      <c r="CZX192" s="72"/>
      <c r="CZY192" s="72"/>
      <c r="CZZ192" s="72"/>
      <c r="DAA192" s="72"/>
      <c r="DAB192" s="72"/>
      <c r="DAC192" s="72"/>
      <c r="DAD192" s="72"/>
      <c r="DAE192" s="72"/>
      <c r="DAF192" s="72"/>
      <c r="DAG192" s="71"/>
      <c r="DAH192" s="71"/>
      <c r="DAI192" s="71"/>
      <c r="DAJ192" s="71"/>
      <c r="DAK192" s="71"/>
      <c r="DAL192" s="71"/>
      <c r="DAM192" s="71"/>
      <c r="DAN192" s="72"/>
      <c r="DAO192" s="72"/>
      <c r="DAP192" s="72"/>
      <c r="DAQ192" s="72"/>
      <c r="DAR192" s="72"/>
      <c r="DAS192" s="72"/>
      <c r="DAT192" s="72"/>
      <c r="DAU192" s="72"/>
      <c r="DAV192" s="72"/>
      <c r="DAW192" s="71"/>
      <c r="DAX192" s="71"/>
      <c r="DAY192" s="71"/>
      <c r="DAZ192" s="71"/>
      <c r="DBA192" s="71"/>
      <c r="DBB192" s="71"/>
      <c r="DBC192" s="71"/>
      <c r="DBD192" s="72"/>
      <c r="DBE192" s="72"/>
      <c r="DBF192" s="72"/>
      <c r="DBG192" s="72"/>
      <c r="DBH192" s="72"/>
      <c r="DBI192" s="72"/>
      <c r="DBJ192" s="72"/>
      <c r="DBK192" s="72"/>
      <c r="DBL192" s="72"/>
      <c r="DBM192" s="71"/>
      <c r="DBN192" s="71"/>
      <c r="DBO192" s="71"/>
      <c r="DBP192" s="71"/>
      <c r="DBQ192" s="71"/>
      <c r="DBR192" s="71"/>
      <c r="DBS192" s="71"/>
      <c r="DBT192" s="72"/>
      <c r="DBU192" s="72"/>
      <c r="DBV192" s="72"/>
      <c r="DBW192" s="72"/>
      <c r="DBX192" s="72"/>
      <c r="DBY192" s="72"/>
      <c r="DBZ192" s="72"/>
      <c r="DCA192" s="72"/>
      <c r="DCB192" s="72"/>
      <c r="DCC192" s="71"/>
      <c r="DCD192" s="71"/>
      <c r="DCE192" s="71"/>
      <c r="DCF192" s="71"/>
      <c r="DCG192" s="71"/>
      <c r="DCH192" s="71"/>
      <c r="DCI192" s="71"/>
      <c r="DCJ192" s="72"/>
      <c r="DCK192" s="72"/>
      <c r="DCL192" s="72"/>
      <c r="DCM192" s="72"/>
      <c r="DCN192" s="72"/>
      <c r="DCO192" s="72"/>
      <c r="DCP192" s="72"/>
      <c r="DCQ192" s="72"/>
      <c r="DCR192" s="72"/>
      <c r="DCS192" s="71"/>
      <c r="DCT192" s="71"/>
      <c r="DCU192" s="71"/>
      <c r="DCV192" s="71"/>
      <c r="DCW192" s="71"/>
      <c r="DCX192" s="71"/>
      <c r="DCY192" s="71"/>
      <c r="DCZ192" s="72"/>
      <c r="DDA192" s="72"/>
      <c r="DDB192" s="72"/>
      <c r="DDC192" s="72"/>
      <c r="DDD192" s="72"/>
      <c r="DDE192" s="72"/>
      <c r="DDF192" s="72"/>
      <c r="DDG192" s="72"/>
      <c r="DDH192" s="72"/>
      <c r="DDI192" s="71"/>
      <c r="DDJ192" s="71"/>
      <c r="DDK192" s="71"/>
      <c r="DDL192" s="71"/>
      <c r="DDM192" s="71"/>
      <c r="DDN192" s="71"/>
      <c r="DDO192" s="71"/>
      <c r="DDP192" s="72"/>
      <c r="DDQ192" s="72"/>
      <c r="DDR192" s="72"/>
      <c r="DDS192" s="72"/>
      <c r="DDT192" s="72"/>
      <c r="DDU192" s="72"/>
      <c r="DDV192" s="72"/>
      <c r="DDW192" s="72"/>
      <c r="DDX192" s="72"/>
      <c r="DDY192" s="71"/>
      <c r="DDZ192" s="71"/>
      <c r="DEA192" s="71"/>
      <c r="DEB192" s="71"/>
      <c r="DEC192" s="71"/>
      <c r="DED192" s="71"/>
      <c r="DEE192" s="71"/>
      <c r="DEF192" s="72"/>
      <c r="DEG192" s="72"/>
      <c r="DEH192" s="72"/>
      <c r="DEI192" s="72"/>
      <c r="DEJ192" s="72"/>
      <c r="DEK192" s="72"/>
      <c r="DEL192" s="72"/>
      <c r="DEM192" s="72"/>
      <c r="DEN192" s="72"/>
      <c r="DEO192" s="71"/>
      <c r="DEP192" s="71"/>
      <c r="DEQ192" s="71"/>
      <c r="DER192" s="71"/>
      <c r="DES192" s="71"/>
      <c r="DET192" s="71"/>
      <c r="DEU192" s="71"/>
      <c r="DEV192" s="72"/>
      <c r="DEW192" s="72"/>
      <c r="DEX192" s="72"/>
      <c r="DEY192" s="72"/>
      <c r="DEZ192" s="72"/>
      <c r="DFA192" s="72"/>
      <c r="DFB192" s="72"/>
      <c r="DFC192" s="72"/>
      <c r="DFD192" s="72"/>
      <c r="DFE192" s="71"/>
      <c r="DFF192" s="71"/>
      <c r="DFG192" s="71"/>
      <c r="DFH192" s="71"/>
      <c r="DFI192" s="71"/>
      <c r="DFJ192" s="71"/>
      <c r="DFK192" s="71"/>
      <c r="DFL192" s="72"/>
      <c r="DFM192" s="72"/>
      <c r="DFN192" s="72"/>
      <c r="DFO192" s="72"/>
      <c r="DFP192" s="72"/>
      <c r="DFQ192" s="72"/>
      <c r="DFR192" s="72"/>
      <c r="DFS192" s="72"/>
      <c r="DFT192" s="72"/>
      <c r="DFU192" s="71"/>
      <c r="DFV192" s="71"/>
      <c r="DFW192" s="71"/>
      <c r="DFX192" s="71"/>
      <c r="DFY192" s="71"/>
      <c r="DFZ192" s="71"/>
      <c r="DGA192" s="71"/>
      <c r="DGB192" s="72"/>
      <c r="DGC192" s="72"/>
      <c r="DGD192" s="72"/>
      <c r="DGE192" s="72"/>
      <c r="DGF192" s="72"/>
      <c r="DGG192" s="72"/>
      <c r="DGH192" s="72"/>
      <c r="DGI192" s="72"/>
      <c r="DGJ192" s="72"/>
      <c r="DGK192" s="71"/>
      <c r="DGL192" s="71"/>
      <c r="DGM192" s="71"/>
      <c r="DGN192" s="71"/>
      <c r="DGO192" s="71"/>
      <c r="DGP192" s="71"/>
      <c r="DGQ192" s="71"/>
      <c r="DGR192" s="72"/>
      <c r="DGS192" s="72"/>
      <c r="DGT192" s="72"/>
      <c r="DGU192" s="72"/>
      <c r="DGV192" s="72"/>
      <c r="DGW192" s="72"/>
      <c r="DGX192" s="72"/>
      <c r="DGY192" s="72"/>
      <c r="DGZ192" s="72"/>
      <c r="DHA192" s="71"/>
      <c r="DHB192" s="71"/>
      <c r="DHC192" s="71"/>
      <c r="DHD192" s="71"/>
      <c r="DHE192" s="71"/>
      <c r="DHF192" s="71"/>
      <c r="DHG192" s="71"/>
      <c r="DHH192" s="72"/>
      <c r="DHI192" s="72"/>
      <c r="DHJ192" s="72"/>
      <c r="DHK192" s="72"/>
      <c r="DHL192" s="72"/>
      <c r="DHM192" s="72"/>
      <c r="DHN192" s="72"/>
      <c r="DHO192" s="72"/>
      <c r="DHP192" s="72"/>
      <c r="DHQ192" s="71"/>
      <c r="DHR192" s="71"/>
      <c r="DHS192" s="71"/>
      <c r="DHT192" s="71"/>
      <c r="DHU192" s="71"/>
      <c r="DHV192" s="71"/>
      <c r="DHW192" s="71"/>
      <c r="DHX192" s="72"/>
      <c r="DHY192" s="72"/>
      <c r="DHZ192" s="72"/>
      <c r="DIA192" s="72"/>
      <c r="DIB192" s="72"/>
      <c r="DIC192" s="72"/>
      <c r="DID192" s="72"/>
      <c r="DIE192" s="72"/>
      <c r="DIF192" s="72"/>
      <c r="DIG192" s="71"/>
      <c r="DIH192" s="71"/>
      <c r="DII192" s="71"/>
      <c r="DIJ192" s="71"/>
      <c r="DIK192" s="71"/>
      <c r="DIL192" s="71"/>
      <c r="DIM192" s="71"/>
      <c r="DIN192" s="72"/>
      <c r="DIO192" s="72"/>
      <c r="DIP192" s="72"/>
      <c r="DIQ192" s="72"/>
      <c r="DIR192" s="72"/>
      <c r="DIS192" s="72"/>
      <c r="DIT192" s="72"/>
      <c r="DIU192" s="72"/>
      <c r="DIV192" s="72"/>
      <c r="DIW192" s="71"/>
      <c r="DIX192" s="71"/>
      <c r="DIY192" s="71"/>
      <c r="DIZ192" s="71"/>
      <c r="DJA192" s="71"/>
      <c r="DJB192" s="71"/>
      <c r="DJC192" s="71"/>
      <c r="DJD192" s="72"/>
      <c r="DJE192" s="72"/>
      <c r="DJF192" s="72"/>
      <c r="DJG192" s="72"/>
      <c r="DJH192" s="72"/>
      <c r="DJI192" s="72"/>
      <c r="DJJ192" s="72"/>
      <c r="DJK192" s="72"/>
      <c r="DJL192" s="72"/>
      <c r="DJM192" s="71"/>
      <c r="DJN192" s="71"/>
      <c r="DJO192" s="71"/>
      <c r="DJP192" s="71"/>
      <c r="DJQ192" s="71"/>
      <c r="DJR192" s="71"/>
      <c r="DJS192" s="71"/>
      <c r="DJT192" s="72"/>
      <c r="DJU192" s="72"/>
      <c r="DJV192" s="72"/>
      <c r="DJW192" s="72"/>
      <c r="DJX192" s="72"/>
      <c r="DJY192" s="72"/>
      <c r="DJZ192" s="72"/>
      <c r="DKA192" s="72"/>
      <c r="DKB192" s="72"/>
      <c r="DKC192" s="71"/>
      <c r="DKD192" s="71"/>
      <c r="DKE192" s="71"/>
      <c r="DKF192" s="71"/>
      <c r="DKG192" s="71"/>
      <c r="DKH192" s="71"/>
      <c r="DKI192" s="71"/>
      <c r="DKJ192" s="72"/>
      <c r="DKK192" s="72"/>
      <c r="DKL192" s="72"/>
      <c r="DKM192" s="72"/>
      <c r="DKN192" s="72"/>
      <c r="DKO192" s="72"/>
      <c r="DKP192" s="72"/>
      <c r="DKQ192" s="72"/>
      <c r="DKR192" s="72"/>
      <c r="DKS192" s="71"/>
      <c r="DKT192" s="71"/>
      <c r="DKU192" s="71"/>
      <c r="DKV192" s="71"/>
      <c r="DKW192" s="71"/>
      <c r="DKX192" s="71"/>
      <c r="DKY192" s="71"/>
      <c r="DKZ192" s="72"/>
      <c r="DLA192" s="72"/>
      <c r="DLB192" s="72"/>
      <c r="DLC192" s="72"/>
      <c r="DLD192" s="72"/>
      <c r="DLE192" s="72"/>
      <c r="DLF192" s="72"/>
      <c r="DLG192" s="72"/>
      <c r="DLH192" s="72"/>
      <c r="DLI192" s="71"/>
      <c r="DLJ192" s="71"/>
      <c r="DLK192" s="71"/>
      <c r="DLL192" s="71"/>
      <c r="DLM192" s="71"/>
      <c r="DLN192" s="71"/>
      <c r="DLO192" s="71"/>
      <c r="DLP192" s="72"/>
      <c r="DLQ192" s="72"/>
      <c r="DLR192" s="72"/>
      <c r="DLS192" s="72"/>
      <c r="DLT192" s="72"/>
      <c r="DLU192" s="72"/>
      <c r="DLV192" s="72"/>
      <c r="DLW192" s="72"/>
      <c r="DLX192" s="72"/>
      <c r="DLY192" s="71"/>
      <c r="DLZ192" s="71"/>
      <c r="DMA192" s="71"/>
      <c r="DMB192" s="71"/>
      <c r="DMC192" s="71"/>
      <c r="DMD192" s="71"/>
      <c r="DME192" s="71"/>
      <c r="DMF192" s="72"/>
      <c r="DMG192" s="72"/>
      <c r="DMH192" s="72"/>
      <c r="DMI192" s="72"/>
      <c r="DMJ192" s="72"/>
      <c r="DMK192" s="72"/>
      <c r="DML192" s="72"/>
      <c r="DMM192" s="72"/>
      <c r="DMN192" s="72"/>
      <c r="DMO192" s="71"/>
      <c r="DMP192" s="71"/>
      <c r="DMQ192" s="71"/>
      <c r="DMR192" s="71"/>
      <c r="DMS192" s="71"/>
      <c r="DMT192" s="71"/>
      <c r="DMU192" s="71"/>
      <c r="DMV192" s="72"/>
      <c r="DMW192" s="72"/>
      <c r="DMX192" s="72"/>
      <c r="DMY192" s="72"/>
      <c r="DMZ192" s="72"/>
      <c r="DNA192" s="72"/>
      <c r="DNB192" s="72"/>
      <c r="DNC192" s="72"/>
      <c r="DND192" s="72"/>
      <c r="DNE192" s="71"/>
      <c r="DNF192" s="71"/>
      <c r="DNG192" s="71"/>
      <c r="DNH192" s="71"/>
      <c r="DNI192" s="71"/>
      <c r="DNJ192" s="71"/>
      <c r="DNK192" s="71"/>
      <c r="DNL192" s="72"/>
      <c r="DNM192" s="72"/>
      <c r="DNN192" s="72"/>
      <c r="DNO192" s="72"/>
      <c r="DNP192" s="72"/>
      <c r="DNQ192" s="72"/>
      <c r="DNR192" s="72"/>
      <c r="DNS192" s="72"/>
      <c r="DNT192" s="72"/>
      <c r="DNU192" s="71"/>
      <c r="DNV192" s="71"/>
      <c r="DNW192" s="71"/>
      <c r="DNX192" s="71"/>
      <c r="DNY192" s="71"/>
      <c r="DNZ192" s="71"/>
      <c r="DOA192" s="71"/>
      <c r="DOB192" s="72"/>
      <c r="DOC192" s="72"/>
      <c r="DOD192" s="72"/>
      <c r="DOE192" s="72"/>
      <c r="DOF192" s="72"/>
      <c r="DOG192" s="72"/>
      <c r="DOH192" s="72"/>
      <c r="DOI192" s="72"/>
      <c r="DOJ192" s="72"/>
      <c r="DOK192" s="71"/>
      <c r="DOL192" s="71"/>
      <c r="DOM192" s="71"/>
      <c r="DON192" s="71"/>
      <c r="DOO192" s="71"/>
      <c r="DOP192" s="71"/>
      <c r="DOQ192" s="71"/>
      <c r="DOR192" s="72"/>
      <c r="DOS192" s="72"/>
      <c r="DOT192" s="72"/>
      <c r="DOU192" s="72"/>
      <c r="DOV192" s="72"/>
      <c r="DOW192" s="72"/>
      <c r="DOX192" s="72"/>
      <c r="DOY192" s="72"/>
      <c r="DOZ192" s="72"/>
      <c r="DPA192" s="71"/>
      <c r="DPB192" s="71"/>
      <c r="DPC192" s="71"/>
      <c r="DPD192" s="71"/>
      <c r="DPE192" s="71"/>
      <c r="DPF192" s="71"/>
      <c r="DPG192" s="71"/>
      <c r="DPH192" s="72"/>
      <c r="DPI192" s="72"/>
      <c r="DPJ192" s="72"/>
      <c r="DPK192" s="72"/>
      <c r="DPL192" s="72"/>
      <c r="DPM192" s="72"/>
      <c r="DPN192" s="72"/>
      <c r="DPO192" s="72"/>
      <c r="DPP192" s="72"/>
      <c r="DPQ192" s="71"/>
      <c r="DPR192" s="71"/>
      <c r="DPS192" s="71"/>
      <c r="DPT192" s="71"/>
      <c r="DPU192" s="71"/>
      <c r="DPV192" s="71"/>
      <c r="DPW192" s="71"/>
      <c r="DPX192" s="72"/>
      <c r="DPY192" s="72"/>
      <c r="DPZ192" s="72"/>
      <c r="DQA192" s="72"/>
      <c r="DQB192" s="72"/>
      <c r="DQC192" s="72"/>
      <c r="DQD192" s="72"/>
      <c r="DQE192" s="72"/>
      <c r="DQF192" s="72"/>
      <c r="DQG192" s="71"/>
      <c r="DQH192" s="71"/>
      <c r="DQI192" s="71"/>
      <c r="DQJ192" s="71"/>
      <c r="DQK192" s="71"/>
      <c r="DQL192" s="71"/>
      <c r="DQM192" s="71"/>
      <c r="DQN192" s="72"/>
      <c r="DQO192" s="72"/>
      <c r="DQP192" s="72"/>
      <c r="DQQ192" s="72"/>
      <c r="DQR192" s="72"/>
      <c r="DQS192" s="72"/>
      <c r="DQT192" s="72"/>
      <c r="DQU192" s="72"/>
      <c r="DQV192" s="72"/>
      <c r="DQW192" s="71"/>
      <c r="DQX192" s="71"/>
      <c r="DQY192" s="71"/>
      <c r="DQZ192" s="71"/>
      <c r="DRA192" s="71"/>
      <c r="DRB192" s="71"/>
      <c r="DRC192" s="71"/>
      <c r="DRD192" s="72"/>
      <c r="DRE192" s="72"/>
      <c r="DRF192" s="72"/>
      <c r="DRG192" s="72"/>
      <c r="DRH192" s="72"/>
      <c r="DRI192" s="72"/>
      <c r="DRJ192" s="72"/>
      <c r="DRK192" s="72"/>
      <c r="DRL192" s="72"/>
      <c r="DRM192" s="71"/>
      <c r="DRN192" s="71"/>
      <c r="DRO192" s="71"/>
      <c r="DRP192" s="71"/>
      <c r="DRQ192" s="71"/>
      <c r="DRR192" s="71"/>
      <c r="DRS192" s="71"/>
      <c r="DRT192" s="72"/>
      <c r="DRU192" s="72"/>
      <c r="DRV192" s="72"/>
      <c r="DRW192" s="72"/>
      <c r="DRX192" s="72"/>
      <c r="DRY192" s="72"/>
      <c r="DRZ192" s="72"/>
      <c r="DSA192" s="72"/>
      <c r="DSB192" s="72"/>
      <c r="DSC192" s="71"/>
      <c r="DSD192" s="71"/>
      <c r="DSE192" s="71"/>
      <c r="DSF192" s="71"/>
      <c r="DSG192" s="71"/>
      <c r="DSH192" s="71"/>
      <c r="DSI192" s="71"/>
      <c r="DSJ192" s="72"/>
      <c r="DSK192" s="72"/>
      <c r="DSL192" s="72"/>
      <c r="DSM192" s="72"/>
      <c r="DSN192" s="72"/>
      <c r="DSO192" s="72"/>
      <c r="DSP192" s="72"/>
      <c r="DSQ192" s="72"/>
      <c r="DSR192" s="72"/>
      <c r="DSS192" s="71"/>
      <c r="DST192" s="71"/>
      <c r="DSU192" s="71"/>
      <c r="DSV192" s="71"/>
      <c r="DSW192" s="71"/>
      <c r="DSX192" s="71"/>
      <c r="DSY192" s="71"/>
      <c r="DSZ192" s="72"/>
      <c r="DTA192" s="72"/>
      <c r="DTB192" s="72"/>
      <c r="DTC192" s="72"/>
      <c r="DTD192" s="72"/>
      <c r="DTE192" s="72"/>
      <c r="DTF192" s="72"/>
      <c r="DTG192" s="72"/>
      <c r="DTH192" s="72"/>
      <c r="DTI192" s="71"/>
      <c r="DTJ192" s="71"/>
      <c r="DTK192" s="71"/>
      <c r="DTL192" s="71"/>
      <c r="DTM192" s="71"/>
      <c r="DTN192" s="71"/>
      <c r="DTO192" s="71"/>
      <c r="DTP192" s="72"/>
      <c r="DTQ192" s="72"/>
      <c r="DTR192" s="72"/>
      <c r="DTS192" s="72"/>
      <c r="DTT192" s="72"/>
      <c r="DTU192" s="72"/>
      <c r="DTV192" s="72"/>
      <c r="DTW192" s="72"/>
      <c r="DTX192" s="72"/>
      <c r="DTY192" s="71"/>
      <c r="DTZ192" s="71"/>
      <c r="DUA192" s="71"/>
      <c r="DUB192" s="71"/>
      <c r="DUC192" s="71"/>
      <c r="DUD192" s="71"/>
      <c r="DUE192" s="71"/>
      <c r="DUF192" s="72"/>
      <c r="DUG192" s="72"/>
      <c r="DUH192" s="72"/>
      <c r="DUI192" s="72"/>
      <c r="DUJ192" s="72"/>
      <c r="DUK192" s="72"/>
      <c r="DUL192" s="72"/>
      <c r="DUM192" s="72"/>
      <c r="DUN192" s="72"/>
      <c r="DUO192" s="71"/>
      <c r="DUP192" s="71"/>
      <c r="DUQ192" s="71"/>
      <c r="DUR192" s="71"/>
      <c r="DUS192" s="71"/>
      <c r="DUT192" s="71"/>
      <c r="DUU192" s="71"/>
      <c r="DUV192" s="72"/>
      <c r="DUW192" s="72"/>
      <c r="DUX192" s="72"/>
      <c r="DUY192" s="72"/>
      <c r="DUZ192" s="72"/>
      <c r="DVA192" s="72"/>
      <c r="DVB192" s="72"/>
      <c r="DVC192" s="72"/>
      <c r="DVD192" s="72"/>
      <c r="DVE192" s="71"/>
      <c r="DVF192" s="71"/>
      <c r="DVG192" s="71"/>
      <c r="DVH192" s="71"/>
      <c r="DVI192" s="71"/>
      <c r="DVJ192" s="71"/>
      <c r="DVK192" s="71"/>
      <c r="DVL192" s="72"/>
      <c r="DVM192" s="72"/>
      <c r="DVN192" s="72"/>
      <c r="DVO192" s="72"/>
      <c r="DVP192" s="72"/>
      <c r="DVQ192" s="72"/>
      <c r="DVR192" s="72"/>
      <c r="DVS192" s="72"/>
      <c r="DVT192" s="72"/>
      <c r="DVU192" s="71"/>
      <c r="DVV192" s="71"/>
      <c r="DVW192" s="71"/>
      <c r="DVX192" s="71"/>
      <c r="DVY192" s="71"/>
      <c r="DVZ192" s="71"/>
      <c r="DWA192" s="71"/>
      <c r="DWB192" s="72"/>
      <c r="DWC192" s="72"/>
      <c r="DWD192" s="72"/>
      <c r="DWE192" s="72"/>
      <c r="DWF192" s="72"/>
      <c r="DWG192" s="72"/>
      <c r="DWH192" s="72"/>
      <c r="DWI192" s="72"/>
      <c r="DWJ192" s="72"/>
      <c r="DWK192" s="71"/>
      <c r="DWL192" s="71"/>
      <c r="DWM192" s="71"/>
      <c r="DWN192" s="71"/>
      <c r="DWO192" s="71"/>
      <c r="DWP192" s="71"/>
      <c r="DWQ192" s="71"/>
      <c r="DWR192" s="72"/>
      <c r="DWS192" s="72"/>
      <c r="DWT192" s="72"/>
      <c r="DWU192" s="72"/>
      <c r="DWV192" s="72"/>
      <c r="DWW192" s="72"/>
      <c r="DWX192" s="72"/>
      <c r="DWY192" s="72"/>
      <c r="DWZ192" s="72"/>
      <c r="DXA192" s="71"/>
      <c r="DXB192" s="71"/>
      <c r="DXC192" s="71"/>
      <c r="DXD192" s="71"/>
      <c r="DXE192" s="71"/>
      <c r="DXF192" s="71"/>
      <c r="DXG192" s="71"/>
      <c r="DXH192" s="72"/>
      <c r="DXI192" s="72"/>
      <c r="DXJ192" s="72"/>
      <c r="DXK192" s="72"/>
      <c r="DXL192" s="72"/>
      <c r="DXM192" s="72"/>
      <c r="DXN192" s="72"/>
      <c r="DXO192" s="72"/>
      <c r="DXP192" s="72"/>
      <c r="DXQ192" s="71"/>
      <c r="DXR192" s="71"/>
      <c r="DXS192" s="71"/>
      <c r="DXT192" s="71"/>
      <c r="DXU192" s="71"/>
      <c r="DXV192" s="71"/>
      <c r="DXW192" s="71"/>
      <c r="DXX192" s="72"/>
      <c r="DXY192" s="72"/>
      <c r="DXZ192" s="72"/>
      <c r="DYA192" s="72"/>
      <c r="DYB192" s="72"/>
      <c r="DYC192" s="72"/>
      <c r="DYD192" s="72"/>
      <c r="DYE192" s="72"/>
      <c r="DYF192" s="72"/>
      <c r="DYG192" s="71"/>
      <c r="DYH192" s="71"/>
      <c r="DYI192" s="71"/>
      <c r="DYJ192" s="71"/>
      <c r="DYK192" s="71"/>
      <c r="DYL192" s="71"/>
      <c r="DYM192" s="71"/>
      <c r="DYN192" s="72"/>
      <c r="DYO192" s="72"/>
      <c r="DYP192" s="72"/>
      <c r="DYQ192" s="72"/>
      <c r="DYR192" s="72"/>
      <c r="DYS192" s="72"/>
      <c r="DYT192" s="72"/>
      <c r="DYU192" s="72"/>
      <c r="DYV192" s="72"/>
      <c r="DYW192" s="71"/>
      <c r="DYX192" s="71"/>
      <c r="DYY192" s="71"/>
      <c r="DYZ192" s="71"/>
      <c r="DZA192" s="71"/>
      <c r="DZB192" s="71"/>
      <c r="DZC192" s="71"/>
      <c r="DZD192" s="72"/>
      <c r="DZE192" s="72"/>
      <c r="DZF192" s="72"/>
      <c r="DZG192" s="72"/>
      <c r="DZH192" s="72"/>
      <c r="DZI192" s="72"/>
      <c r="DZJ192" s="72"/>
      <c r="DZK192" s="72"/>
      <c r="DZL192" s="72"/>
      <c r="DZM192" s="71"/>
      <c r="DZN192" s="71"/>
      <c r="DZO192" s="71"/>
      <c r="DZP192" s="71"/>
      <c r="DZQ192" s="71"/>
      <c r="DZR192" s="71"/>
      <c r="DZS192" s="71"/>
      <c r="DZT192" s="72"/>
      <c r="DZU192" s="72"/>
      <c r="DZV192" s="72"/>
      <c r="DZW192" s="72"/>
      <c r="DZX192" s="72"/>
      <c r="DZY192" s="72"/>
      <c r="DZZ192" s="72"/>
      <c r="EAA192" s="72"/>
      <c r="EAB192" s="72"/>
      <c r="EAC192" s="71"/>
      <c r="EAD192" s="71"/>
      <c r="EAE192" s="71"/>
      <c r="EAF192" s="71"/>
      <c r="EAG192" s="71"/>
      <c r="EAH192" s="71"/>
      <c r="EAI192" s="71"/>
      <c r="EAJ192" s="72"/>
      <c r="EAK192" s="72"/>
      <c r="EAL192" s="72"/>
      <c r="EAM192" s="72"/>
      <c r="EAN192" s="72"/>
      <c r="EAO192" s="72"/>
      <c r="EAP192" s="72"/>
      <c r="EAQ192" s="72"/>
      <c r="EAR192" s="72"/>
      <c r="EAS192" s="71"/>
      <c r="EAT192" s="71"/>
      <c r="EAU192" s="71"/>
      <c r="EAV192" s="71"/>
      <c r="EAW192" s="71"/>
      <c r="EAX192" s="71"/>
      <c r="EAY192" s="71"/>
      <c r="EAZ192" s="72"/>
      <c r="EBA192" s="72"/>
      <c r="EBB192" s="72"/>
      <c r="EBC192" s="72"/>
      <c r="EBD192" s="72"/>
      <c r="EBE192" s="72"/>
      <c r="EBF192" s="72"/>
      <c r="EBG192" s="72"/>
      <c r="EBH192" s="72"/>
      <c r="EBI192" s="71"/>
      <c r="EBJ192" s="71"/>
      <c r="EBK192" s="71"/>
      <c r="EBL192" s="71"/>
      <c r="EBM192" s="71"/>
      <c r="EBN192" s="71"/>
      <c r="EBO192" s="71"/>
      <c r="EBP192" s="72"/>
      <c r="EBQ192" s="72"/>
      <c r="EBR192" s="72"/>
      <c r="EBS192" s="72"/>
      <c r="EBT192" s="72"/>
      <c r="EBU192" s="72"/>
      <c r="EBV192" s="72"/>
      <c r="EBW192" s="72"/>
      <c r="EBX192" s="72"/>
      <c r="EBY192" s="71"/>
      <c r="EBZ192" s="71"/>
      <c r="ECA192" s="71"/>
      <c r="ECB192" s="71"/>
      <c r="ECC192" s="71"/>
      <c r="ECD192" s="71"/>
      <c r="ECE192" s="71"/>
      <c r="ECF192" s="72"/>
      <c r="ECG192" s="72"/>
      <c r="ECH192" s="72"/>
      <c r="ECI192" s="72"/>
      <c r="ECJ192" s="72"/>
      <c r="ECK192" s="72"/>
      <c r="ECL192" s="72"/>
      <c r="ECM192" s="72"/>
      <c r="ECN192" s="72"/>
      <c r="ECO192" s="71"/>
      <c r="ECP192" s="71"/>
      <c r="ECQ192" s="71"/>
      <c r="ECR192" s="71"/>
      <c r="ECS192" s="71"/>
      <c r="ECT192" s="71"/>
      <c r="ECU192" s="71"/>
      <c r="ECV192" s="72"/>
      <c r="ECW192" s="72"/>
      <c r="ECX192" s="72"/>
      <c r="ECY192" s="72"/>
      <c r="ECZ192" s="72"/>
      <c r="EDA192" s="72"/>
      <c r="EDB192" s="72"/>
      <c r="EDC192" s="72"/>
      <c r="EDD192" s="72"/>
      <c r="EDE192" s="71"/>
      <c r="EDF192" s="71"/>
      <c r="EDG192" s="71"/>
      <c r="EDH192" s="71"/>
      <c r="EDI192" s="71"/>
      <c r="EDJ192" s="71"/>
      <c r="EDK192" s="71"/>
      <c r="EDL192" s="72"/>
      <c r="EDM192" s="72"/>
      <c r="EDN192" s="72"/>
      <c r="EDO192" s="72"/>
      <c r="EDP192" s="72"/>
      <c r="EDQ192" s="72"/>
      <c r="EDR192" s="72"/>
      <c r="EDS192" s="72"/>
      <c r="EDT192" s="72"/>
      <c r="EDU192" s="71"/>
      <c r="EDV192" s="71"/>
      <c r="EDW192" s="71"/>
      <c r="EDX192" s="71"/>
      <c r="EDY192" s="71"/>
      <c r="EDZ192" s="71"/>
      <c r="EEA192" s="71"/>
      <c r="EEB192" s="72"/>
      <c r="EEC192" s="72"/>
      <c r="EED192" s="72"/>
      <c r="EEE192" s="72"/>
      <c r="EEF192" s="72"/>
      <c r="EEG192" s="72"/>
      <c r="EEH192" s="72"/>
      <c r="EEI192" s="72"/>
      <c r="EEJ192" s="72"/>
      <c r="EEK192" s="71"/>
      <c r="EEL192" s="71"/>
      <c r="EEM192" s="71"/>
      <c r="EEN192" s="71"/>
      <c r="EEO192" s="71"/>
      <c r="EEP192" s="71"/>
      <c r="EEQ192" s="71"/>
      <c r="EER192" s="72"/>
      <c r="EES192" s="72"/>
      <c r="EET192" s="72"/>
      <c r="EEU192" s="72"/>
      <c r="EEV192" s="72"/>
      <c r="EEW192" s="72"/>
      <c r="EEX192" s="72"/>
      <c r="EEY192" s="72"/>
      <c r="EEZ192" s="72"/>
      <c r="EFA192" s="71"/>
      <c r="EFB192" s="71"/>
      <c r="EFC192" s="71"/>
      <c r="EFD192" s="71"/>
      <c r="EFE192" s="71"/>
      <c r="EFF192" s="71"/>
      <c r="EFG192" s="71"/>
      <c r="EFH192" s="72"/>
      <c r="EFI192" s="72"/>
      <c r="EFJ192" s="72"/>
      <c r="EFK192" s="72"/>
      <c r="EFL192" s="72"/>
      <c r="EFM192" s="72"/>
      <c r="EFN192" s="72"/>
      <c r="EFO192" s="72"/>
      <c r="EFP192" s="72"/>
      <c r="EFQ192" s="71"/>
      <c r="EFR192" s="71"/>
      <c r="EFS192" s="71"/>
      <c r="EFT192" s="71"/>
      <c r="EFU192" s="71"/>
      <c r="EFV192" s="71"/>
      <c r="EFW192" s="71"/>
      <c r="EFX192" s="72"/>
      <c r="EFY192" s="72"/>
      <c r="EFZ192" s="72"/>
      <c r="EGA192" s="72"/>
      <c r="EGB192" s="72"/>
      <c r="EGC192" s="72"/>
      <c r="EGD192" s="72"/>
      <c r="EGE192" s="72"/>
      <c r="EGF192" s="72"/>
      <c r="EGG192" s="71"/>
      <c r="EGH192" s="71"/>
      <c r="EGI192" s="71"/>
      <c r="EGJ192" s="71"/>
      <c r="EGK192" s="71"/>
      <c r="EGL192" s="71"/>
      <c r="EGM192" s="71"/>
      <c r="EGN192" s="72"/>
      <c r="EGO192" s="72"/>
      <c r="EGP192" s="72"/>
      <c r="EGQ192" s="72"/>
      <c r="EGR192" s="72"/>
      <c r="EGS192" s="72"/>
      <c r="EGT192" s="72"/>
      <c r="EGU192" s="72"/>
      <c r="EGV192" s="72"/>
      <c r="EGW192" s="71"/>
      <c r="EGX192" s="71"/>
      <c r="EGY192" s="71"/>
      <c r="EGZ192" s="71"/>
      <c r="EHA192" s="71"/>
      <c r="EHB192" s="71"/>
      <c r="EHC192" s="71"/>
      <c r="EHD192" s="72"/>
      <c r="EHE192" s="72"/>
      <c r="EHF192" s="72"/>
      <c r="EHG192" s="72"/>
      <c r="EHH192" s="72"/>
      <c r="EHI192" s="72"/>
      <c r="EHJ192" s="72"/>
      <c r="EHK192" s="72"/>
      <c r="EHL192" s="72"/>
      <c r="EHM192" s="71"/>
      <c r="EHN192" s="71"/>
      <c r="EHO192" s="71"/>
      <c r="EHP192" s="71"/>
      <c r="EHQ192" s="71"/>
      <c r="EHR192" s="71"/>
      <c r="EHS192" s="71"/>
      <c r="EHT192" s="72"/>
      <c r="EHU192" s="72"/>
      <c r="EHV192" s="72"/>
      <c r="EHW192" s="72"/>
      <c r="EHX192" s="72"/>
      <c r="EHY192" s="72"/>
      <c r="EHZ192" s="72"/>
      <c r="EIA192" s="72"/>
      <c r="EIB192" s="72"/>
      <c r="EIC192" s="71"/>
      <c r="EID192" s="71"/>
      <c r="EIE192" s="71"/>
      <c r="EIF192" s="71"/>
      <c r="EIG192" s="71"/>
      <c r="EIH192" s="71"/>
      <c r="EII192" s="71"/>
      <c r="EIJ192" s="72"/>
      <c r="EIK192" s="72"/>
      <c r="EIL192" s="72"/>
      <c r="EIM192" s="72"/>
      <c r="EIN192" s="72"/>
      <c r="EIO192" s="72"/>
      <c r="EIP192" s="72"/>
      <c r="EIQ192" s="72"/>
      <c r="EIR192" s="72"/>
      <c r="EIS192" s="71"/>
      <c r="EIT192" s="71"/>
      <c r="EIU192" s="71"/>
      <c r="EIV192" s="71"/>
      <c r="EIW192" s="71"/>
      <c r="EIX192" s="71"/>
      <c r="EIY192" s="71"/>
      <c r="EIZ192" s="72"/>
      <c r="EJA192" s="72"/>
      <c r="EJB192" s="72"/>
      <c r="EJC192" s="72"/>
      <c r="EJD192" s="72"/>
      <c r="EJE192" s="72"/>
      <c r="EJF192" s="72"/>
      <c r="EJG192" s="72"/>
      <c r="EJH192" s="72"/>
      <c r="EJI192" s="71"/>
      <c r="EJJ192" s="71"/>
      <c r="EJK192" s="71"/>
      <c r="EJL192" s="71"/>
      <c r="EJM192" s="71"/>
      <c r="EJN192" s="71"/>
      <c r="EJO192" s="71"/>
      <c r="EJP192" s="72"/>
      <c r="EJQ192" s="72"/>
      <c r="EJR192" s="72"/>
      <c r="EJS192" s="72"/>
      <c r="EJT192" s="72"/>
      <c r="EJU192" s="72"/>
      <c r="EJV192" s="72"/>
      <c r="EJW192" s="72"/>
      <c r="EJX192" s="72"/>
      <c r="EJY192" s="71"/>
      <c r="EJZ192" s="71"/>
      <c r="EKA192" s="71"/>
      <c r="EKB192" s="71"/>
      <c r="EKC192" s="71"/>
      <c r="EKD192" s="71"/>
      <c r="EKE192" s="71"/>
      <c r="EKF192" s="72"/>
      <c r="EKG192" s="72"/>
      <c r="EKH192" s="72"/>
      <c r="EKI192" s="72"/>
      <c r="EKJ192" s="72"/>
      <c r="EKK192" s="72"/>
      <c r="EKL192" s="72"/>
      <c r="EKM192" s="72"/>
      <c r="EKN192" s="72"/>
      <c r="EKO192" s="71"/>
      <c r="EKP192" s="71"/>
      <c r="EKQ192" s="71"/>
      <c r="EKR192" s="71"/>
      <c r="EKS192" s="71"/>
      <c r="EKT192" s="71"/>
      <c r="EKU192" s="71"/>
      <c r="EKV192" s="72"/>
      <c r="EKW192" s="72"/>
      <c r="EKX192" s="72"/>
      <c r="EKY192" s="72"/>
      <c r="EKZ192" s="72"/>
      <c r="ELA192" s="72"/>
      <c r="ELB192" s="72"/>
      <c r="ELC192" s="72"/>
      <c r="ELD192" s="72"/>
      <c r="ELE192" s="71"/>
      <c r="ELF192" s="71"/>
      <c r="ELG192" s="71"/>
      <c r="ELH192" s="71"/>
      <c r="ELI192" s="71"/>
      <c r="ELJ192" s="71"/>
      <c r="ELK192" s="71"/>
      <c r="ELL192" s="72"/>
      <c r="ELM192" s="72"/>
      <c r="ELN192" s="72"/>
      <c r="ELO192" s="72"/>
      <c r="ELP192" s="72"/>
      <c r="ELQ192" s="72"/>
      <c r="ELR192" s="72"/>
      <c r="ELS192" s="72"/>
      <c r="ELT192" s="72"/>
      <c r="ELU192" s="71"/>
      <c r="ELV192" s="71"/>
      <c r="ELW192" s="71"/>
      <c r="ELX192" s="71"/>
      <c r="ELY192" s="71"/>
      <c r="ELZ192" s="71"/>
      <c r="EMA192" s="71"/>
      <c r="EMB192" s="72"/>
      <c r="EMC192" s="72"/>
      <c r="EMD192" s="72"/>
      <c r="EME192" s="72"/>
      <c r="EMF192" s="72"/>
      <c r="EMG192" s="72"/>
      <c r="EMH192" s="72"/>
      <c r="EMI192" s="72"/>
      <c r="EMJ192" s="72"/>
      <c r="EMK192" s="71"/>
      <c r="EML192" s="71"/>
      <c r="EMM192" s="71"/>
      <c r="EMN192" s="71"/>
      <c r="EMO192" s="71"/>
      <c r="EMP192" s="71"/>
      <c r="EMQ192" s="71"/>
      <c r="EMR192" s="72"/>
      <c r="EMS192" s="72"/>
      <c r="EMT192" s="72"/>
      <c r="EMU192" s="72"/>
      <c r="EMV192" s="72"/>
      <c r="EMW192" s="72"/>
      <c r="EMX192" s="72"/>
      <c r="EMY192" s="72"/>
      <c r="EMZ192" s="72"/>
      <c r="ENA192" s="71"/>
      <c r="ENB192" s="71"/>
      <c r="ENC192" s="71"/>
      <c r="END192" s="71"/>
      <c r="ENE192" s="71"/>
      <c r="ENF192" s="71"/>
      <c r="ENG192" s="71"/>
      <c r="ENH192" s="72"/>
      <c r="ENI192" s="72"/>
      <c r="ENJ192" s="72"/>
      <c r="ENK192" s="72"/>
      <c r="ENL192" s="72"/>
      <c r="ENM192" s="72"/>
      <c r="ENN192" s="72"/>
      <c r="ENO192" s="72"/>
      <c r="ENP192" s="72"/>
      <c r="ENQ192" s="71"/>
      <c r="ENR192" s="71"/>
      <c r="ENS192" s="71"/>
      <c r="ENT192" s="71"/>
      <c r="ENU192" s="71"/>
      <c r="ENV192" s="71"/>
      <c r="ENW192" s="71"/>
      <c r="ENX192" s="72"/>
      <c r="ENY192" s="72"/>
      <c r="ENZ192" s="72"/>
      <c r="EOA192" s="72"/>
      <c r="EOB192" s="72"/>
      <c r="EOC192" s="72"/>
      <c r="EOD192" s="72"/>
      <c r="EOE192" s="72"/>
      <c r="EOF192" s="72"/>
      <c r="EOG192" s="71"/>
      <c r="EOH192" s="71"/>
      <c r="EOI192" s="71"/>
      <c r="EOJ192" s="71"/>
      <c r="EOK192" s="71"/>
      <c r="EOL192" s="71"/>
      <c r="EOM192" s="71"/>
      <c r="EON192" s="72"/>
      <c r="EOO192" s="72"/>
      <c r="EOP192" s="72"/>
      <c r="EOQ192" s="72"/>
      <c r="EOR192" s="72"/>
      <c r="EOS192" s="72"/>
      <c r="EOT192" s="72"/>
      <c r="EOU192" s="72"/>
      <c r="EOV192" s="72"/>
      <c r="EOW192" s="71"/>
      <c r="EOX192" s="71"/>
      <c r="EOY192" s="71"/>
      <c r="EOZ192" s="71"/>
      <c r="EPA192" s="71"/>
      <c r="EPB192" s="71"/>
      <c r="EPC192" s="71"/>
      <c r="EPD192" s="72"/>
      <c r="EPE192" s="72"/>
      <c r="EPF192" s="72"/>
      <c r="EPG192" s="72"/>
      <c r="EPH192" s="72"/>
      <c r="EPI192" s="72"/>
      <c r="EPJ192" s="72"/>
      <c r="EPK192" s="72"/>
      <c r="EPL192" s="72"/>
      <c r="EPM192" s="71"/>
      <c r="EPN192" s="71"/>
      <c r="EPO192" s="71"/>
      <c r="EPP192" s="71"/>
      <c r="EPQ192" s="71"/>
      <c r="EPR192" s="71"/>
      <c r="EPS192" s="71"/>
      <c r="EPT192" s="72"/>
      <c r="EPU192" s="72"/>
      <c r="EPV192" s="72"/>
      <c r="EPW192" s="72"/>
      <c r="EPX192" s="72"/>
      <c r="EPY192" s="72"/>
      <c r="EPZ192" s="72"/>
      <c r="EQA192" s="72"/>
      <c r="EQB192" s="72"/>
      <c r="EQC192" s="71"/>
      <c r="EQD192" s="71"/>
      <c r="EQE192" s="71"/>
      <c r="EQF192" s="71"/>
      <c r="EQG192" s="71"/>
      <c r="EQH192" s="71"/>
      <c r="EQI192" s="71"/>
      <c r="EQJ192" s="72"/>
      <c r="EQK192" s="72"/>
      <c r="EQL192" s="72"/>
      <c r="EQM192" s="72"/>
      <c r="EQN192" s="72"/>
      <c r="EQO192" s="72"/>
      <c r="EQP192" s="72"/>
      <c r="EQQ192" s="72"/>
      <c r="EQR192" s="72"/>
      <c r="EQS192" s="71"/>
      <c r="EQT192" s="71"/>
      <c r="EQU192" s="71"/>
      <c r="EQV192" s="71"/>
      <c r="EQW192" s="71"/>
      <c r="EQX192" s="71"/>
      <c r="EQY192" s="71"/>
      <c r="EQZ192" s="72"/>
      <c r="ERA192" s="72"/>
      <c r="ERB192" s="72"/>
      <c r="ERC192" s="72"/>
      <c r="ERD192" s="72"/>
      <c r="ERE192" s="72"/>
      <c r="ERF192" s="72"/>
      <c r="ERG192" s="72"/>
      <c r="ERH192" s="72"/>
      <c r="ERI192" s="71"/>
      <c r="ERJ192" s="71"/>
      <c r="ERK192" s="71"/>
      <c r="ERL192" s="71"/>
      <c r="ERM192" s="71"/>
      <c r="ERN192" s="71"/>
      <c r="ERO192" s="71"/>
      <c r="ERP192" s="72"/>
      <c r="ERQ192" s="72"/>
      <c r="ERR192" s="72"/>
      <c r="ERS192" s="72"/>
      <c r="ERT192" s="72"/>
      <c r="ERU192" s="72"/>
      <c r="ERV192" s="72"/>
      <c r="ERW192" s="72"/>
      <c r="ERX192" s="72"/>
      <c r="ERY192" s="71"/>
      <c r="ERZ192" s="71"/>
      <c r="ESA192" s="71"/>
      <c r="ESB192" s="71"/>
      <c r="ESC192" s="71"/>
      <c r="ESD192" s="71"/>
      <c r="ESE192" s="71"/>
      <c r="ESF192" s="72"/>
      <c r="ESG192" s="72"/>
      <c r="ESH192" s="72"/>
      <c r="ESI192" s="72"/>
      <c r="ESJ192" s="72"/>
      <c r="ESK192" s="72"/>
      <c r="ESL192" s="72"/>
      <c r="ESM192" s="72"/>
      <c r="ESN192" s="72"/>
      <c r="ESO192" s="71"/>
      <c r="ESP192" s="71"/>
      <c r="ESQ192" s="71"/>
      <c r="ESR192" s="71"/>
      <c r="ESS192" s="71"/>
      <c r="EST192" s="71"/>
      <c r="ESU192" s="71"/>
      <c r="ESV192" s="72"/>
      <c r="ESW192" s="72"/>
      <c r="ESX192" s="72"/>
      <c r="ESY192" s="72"/>
      <c r="ESZ192" s="72"/>
      <c r="ETA192" s="72"/>
      <c r="ETB192" s="72"/>
      <c r="ETC192" s="72"/>
      <c r="ETD192" s="72"/>
      <c r="ETE192" s="71"/>
      <c r="ETF192" s="71"/>
      <c r="ETG192" s="71"/>
      <c r="ETH192" s="71"/>
      <c r="ETI192" s="71"/>
      <c r="ETJ192" s="71"/>
      <c r="ETK192" s="71"/>
      <c r="ETL192" s="72"/>
      <c r="ETM192" s="72"/>
      <c r="ETN192" s="72"/>
      <c r="ETO192" s="72"/>
      <c r="ETP192" s="72"/>
      <c r="ETQ192" s="72"/>
      <c r="ETR192" s="72"/>
      <c r="ETS192" s="72"/>
      <c r="ETT192" s="72"/>
      <c r="ETU192" s="71"/>
      <c r="ETV192" s="71"/>
      <c r="ETW192" s="71"/>
      <c r="ETX192" s="71"/>
      <c r="ETY192" s="71"/>
      <c r="ETZ192" s="71"/>
      <c r="EUA192" s="71"/>
      <c r="EUB192" s="72"/>
      <c r="EUC192" s="72"/>
      <c r="EUD192" s="72"/>
      <c r="EUE192" s="72"/>
      <c r="EUF192" s="72"/>
      <c r="EUG192" s="72"/>
      <c r="EUH192" s="72"/>
      <c r="EUI192" s="72"/>
      <c r="EUJ192" s="72"/>
      <c r="EUK192" s="71"/>
      <c r="EUL192" s="71"/>
      <c r="EUM192" s="71"/>
      <c r="EUN192" s="71"/>
      <c r="EUO192" s="71"/>
      <c r="EUP192" s="71"/>
      <c r="EUQ192" s="71"/>
      <c r="EUR192" s="72"/>
      <c r="EUS192" s="72"/>
      <c r="EUT192" s="72"/>
      <c r="EUU192" s="72"/>
      <c r="EUV192" s="72"/>
      <c r="EUW192" s="72"/>
      <c r="EUX192" s="72"/>
      <c r="EUY192" s="72"/>
      <c r="EUZ192" s="72"/>
      <c r="EVA192" s="71"/>
      <c r="EVB192" s="71"/>
      <c r="EVC192" s="71"/>
      <c r="EVD192" s="71"/>
      <c r="EVE192" s="71"/>
      <c r="EVF192" s="71"/>
      <c r="EVG192" s="71"/>
      <c r="EVH192" s="72"/>
      <c r="EVI192" s="72"/>
      <c r="EVJ192" s="72"/>
      <c r="EVK192" s="72"/>
      <c r="EVL192" s="72"/>
      <c r="EVM192" s="72"/>
      <c r="EVN192" s="72"/>
      <c r="EVO192" s="72"/>
      <c r="EVP192" s="72"/>
      <c r="EVQ192" s="71"/>
      <c r="EVR192" s="71"/>
      <c r="EVS192" s="71"/>
      <c r="EVT192" s="71"/>
      <c r="EVU192" s="71"/>
      <c r="EVV192" s="71"/>
      <c r="EVW192" s="71"/>
      <c r="EVX192" s="72"/>
      <c r="EVY192" s="72"/>
      <c r="EVZ192" s="72"/>
      <c r="EWA192" s="72"/>
      <c r="EWB192" s="72"/>
      <c r="EWC192" s="72"/>
      <c r="EWD192" s="72"/>
      <c r="EWE192" s="72"/>
      <c r="EWF192" s="72"/>
      <c r="EWG192" s="71"/>
      <c r="EWH192" s="71"/>
      <c r="EWI192" s="71"/>
      <c r="EWJ192" s="71"/>
      <c r="EWK192" s="71"/>
      <c r="EWL192" s="71"/>
      <c r="EWM192" s="71"/>
      <c r="EWN192" s="72"/>
      <c r="EWO192" s="72"/>
      <c r="EWP192" s="72"/>
      <c r="EWQ192" s="72"/>
      <c r="EWR192" s="72"/>
      <c r="EWS192" s="72"/>
      <c r="EWT192" s="72"/>
      <c r="EWU192" s="72"/>
      <c r="EWV192" s="72"/>
      <c r="EWW192" s="71"/>
      <c r="EWX192" s="71"/>
      <c r="EWY192" s="71"/>
      <c r="EWZ192" s="71"/>
      <c r="EXA192" s="71"/>
      <c r="EXB192" s="71"/>
      <c r="EXC192" s="71"/>
      <c r="EXD192" s="72"/>
      <c r="EXE192" s="72"/>
      <c r="EXF192" s="72"/>
      <c r="EXG192" s="72"/>
      <c r="EXH192" s="72"/>
      <c r="EXI192" s="72"/>
      <c r="EXJ192" s="72"/>
      <c r="EXK192" s="72"/>
      <c r="EXL192" s="72"/>
      <c r="EXM192" s="71"/>
      <c r="EXN192" s="71"/>
      <c r="EXO192" s="71"/>
      <c r="EXP192" s="71"/>
      <c r="EXQ192" s="71"/>
      <c r="EXR192" s="71"/>
      <c r="EXS192" s="71"/>
      <c r="EXT192" s="72"/>
      <c r="EXU192" s="72"/>
      <c r="EXV192" s="72"/>
      <c r="EXW192" s="72"/>
      <c r="EXX192" s="72"/>
      <c r="EXY192" s="72"/>
      <c r="EXZ192" s="72"/>
      <c r="EYA192" s="72"/>
      <c r="EYB192" s="72"/>
      <c r="EYC192" s="71"/>
      <c r="EYD192" s="71"/>
      <c r="EYE192" s="71"/>
      <c r="EYF192" s="71"/>
      <c r="EYG192" s="71"/>
      <c r="EYH192" s="71"/>
      <c r="EYI192" s="71"/>
      <c r="EYJ192" s="72"/>
      <c r="EYK192" s="72"/>
      <c r="EYL192" s="72"/>
      <c r="EYM192" s="72"/>
      <c r="EYN192" s="72"/>
      <c r="EYO192" s="72"/>
      <c r="EYP192" s="72"/>
      <c r="EYQ192" s="72"/>
      <c r="EYR192" s="72"/>
      <c r="EYS192" s="71"/>
      <c r="EYT192" s="71"/>
      <c r="EYU192" s="71"/>
      <c r="EYV192" s="71"/>
      <c r="EYW192" s="71"/>
      <c r="EYX192" s="71"/>
      <c r="EYY192" s="71"/>
      <c r="EYZ192" s="72"/>
      <c r="EZA192" s="72"/>
      <c r="EZB192" s="72"/>
      <c r="EZC192" s="72"/>
      <c r="EZD192" s="72"/>
      <c r="EZE192" s="72"/>
      <c r="EZF192" s="72"/>
      <c r="EZG192" s="72"/>
      <c r="EZH192" s="72"/>
      <c r="EZI192" s="71"/>
      <c r="EZJ192" s="71"/>
      <c r="EZK192" s="71"/>
      <c r="EZL192" s="71"/>
      <c r="EZM192" s="71"/>
      <c r="EZN192" s="71"/>
      <c r="EZO192" s="71"/>
      <c r="EZP192" s="72"/>
      <c r="EZQ192" s="72"/>
      <c r="EZR192" s="72"/>
      <c r="EZS192" s="72"/>
      <c r="EZT192" s="72"/>
      <c r="EZU192" s="72"/>
      <c r="EZV192" s="72"/>
      <c r="EZW192" s="72"/>
      <c r="EZX192" s="72"/>
      <c r="EZY192" s="71"/>
      <c r="EZZ192" s="71"/>
      <c r="FAA192" s="71"/>
      <c r="FAB192" s="71"/>
      <c r="FAC192" s="71"/>
      <c r="FAD192" s="71"/>
      <c r="FAE192" s="71"/>
      <c r="FAF192" s="72"/>
      <c r="FAG192" s="72"/>
      <c r="FAH192" s="72"/>
      <c r="FAI192" s="72"/>
      <c r="FAJ192" s="72"/>
      <c r="FAK192" s="72"/>
      <c r="FAL192" s="72"/>
      <c r="FAM192" s="72"/>
      <c r="FAN192" s="72"/>
      <c r="FAO192" s="71"/>
      <c r="FAP192" s="71"/>
      <c r="FAQ192" s="71"/>
      <c r="FAR192" s="71"/>
      <c r="FAS192" s="71"/>
      <c r="FAT192" s="71"/>
      <c r="FAU192" s="71"/>
      <c r="FAV192" s="72"/>
      <c r="FAW192" s="72"/>
      <c r="FAX192" s="72"/>
      <c r="FAY192" s="72"/>
      <c r="FAZ192" s="72"/>
      <c r="FBA192" s="72"/>
      <c r="FBB192" s="72"/>
      <c r="FBC192" s="72"/>
      <c r="FBD192" s="72"/>
      <c r="FBE192" s="71"/>
      <c r="FBF192" s="71"/>
      <c r="FBG192" s="71"/>
      <c r="FBH192" s="71"/>
      <c r="FBI192" s="71"/>
      <c r="FBJ192" s="71"/>
      <c r="FBK192" s="71"/>
      <c r="FBL192" s="72"/>
      <c r="FBM192" s="72"/>
      <c r="FBN192" s="72"/>
      <c r="FBO192" s="72"/>
      <c r="FBP192" s="72"/>
      <c r="FBQ192" s="72"/>
      <c r="FBR192" s="72"/>
      <c r="FBS192" s="72"/>
      <c r="FBT192" s="72"/>
      <c r="FBU192" s="71"/>
      <c r="FBV192" s="71"/>
      <c r="FBW192" s="71"/>
      <c r="FBX192" s="71"/>
      <c r="FBY192" s="71"/>
      <c r="FBZ192" s="71"/>
      <c r="FCA192" s="71"/>
      <c r="FCB192" s="72"/>
      <c r="FCC192" s="72"/>
      <c r="FCD192" s="72"/>
      <c r="FCE192" s="72"/>
      <c r="FCF192" s="72"/>
      <c r="FCG192" s="72"/>
      <c r="FCH192" s="72"/>
      <c r="FCI192" s="72"/>
      <c r="FCJ192" s="72"/>
      <c r="FCK192" s="71"/>
      <c r="FCL192" s="71"/>
      <c r="FCM192" s="71"/>
      <c r="FCN192" s="71"/>
      <c r="FCO192" s="71"/>
      <c r="FCP192" s="71"/>
      <c r="FCQ192" s="71"/>
      <c r="FCR192" s="72"/>
      <c r="FCS192" s="72"/>
      <c r="FCT192" s="72"/>
      <c r="FCU192" s="72"/>
      <c r="FCV192" s="72"/>
      <c r="FCW192" s="72"/>
      <c r="FCX192" s="72"/>
      <c r="FCY192" s="72"/>
      <c r="FCZ192" s="72"/>
      <c r="FDA192" s="71"/>
      <c r="FDB192" s="71"/>
      <c r="FDC192" s="71"/>
      <c r="FDD192" s="71"/>
      <c r="FDE192" s="71"/>
      <c r="FDF192" s="71"/>
      <c r="FDG192" s="71"/>
      <c r="FDH192" s="72"/>
      <c r="FDI192" s="72"/>
      <c r="FDJ192" s="72"/>
      <c r="FDK192" s="72"/>
      <c r="FDL192" s="72"/>
      <c r="FDM192" s="72"/>
      <c r="FDN192" s="72"/>
      <c r="FDO192" s="72"/>
      <c r="FDP192" s="72"/>
      <c r="FDQ192" s="71"/>
      <c r="FDR192" s="71"/>
      <c r="FDS192" s="71"/>
      <c r="FDT192" s="71"/>
      <c r="FDU192" s="71"/>
      <c r="FDV192" s="71"/>
      <c r="FDW192" s="71"/>
      <c r="FDX192" s="72"/>
      <c r="FDY192" s="72"/>
      <c r="FDZ192" s="72"/>
      <c r="FEA192" s="72"/>
      <c r="FEB192" s="72"/>
      <c r="FEC192" s="72"/>
      <c r="FED192" s="72"/>
      <c r="FEE192" s="72"/>
      <c r="FEF192" s="72"/>
      <c r="FEG192" s="71"/>
      <c r="FEH192" s="71"/>
      <c r="FEI192" s="71"/>
      <c r="FEJ192" s="71"/>
      <c r="FEK192" s="71"/>
      <c r="FEL192" s="71"/>
      <c r="FEM192" s="71"/>
      <c r="FEN192" s="72"/>
      <c r="FEO192" s="72"/>
      <c r="FEP192" s="72"/>
      <c r="FEQ192" s="72"/>
      <c r="FER192" s="72"/>
      <c r="FES192" s="72"/>
      <c r="FET192" s="72"/>
      <c r="FEU192" s="72"/>
      <c r="FEV192" s="72"/>
      <c r="FEW192" s="71"/>
      <c r="FEX192" s="71"/>
      <c r="FEY192" s="71"/>
      <c r="FEZ192" s="71"/>
      <c r="FFA192" s="71"/>
      <c r="FFB192" s="71"/>
      <c r="FFC192" s="71"/>
      <c r="FFD192" s="72"/>
      <c r="FFE192" s="72"/>
      <c r="FFF192" s="72"/>
      <c r="FFG192" s="72"/>
      <c r="FFH192" s="72"/>
      <c r="FFI192" s="72"/>
      <c r="FFJ192" s="72"/>
      <c r="FFK192" s="72"/>
      <c r="FFL192" s="72"/>
      <c r="FFM192" s="71"/>
      <c r="FFN192" s="71"/>
      <c r="FFO192" s="71"/>
      <c r="FFP192" s="71"/>
      <c r="FFQ192" s="71"/>
      <c r="FFR192" s="71"/>
      <c r="FFS192" s="71"/>
      <c r="FFT192" s="72"/>
      <c r="FFU192" s="72"/>
      <c r="FFV192" s="72"/>
      <c r="FFW192" s="72"/>
      <c r="FFX192" s="72"/>
      <c r="FFY192" s="72"/>
      <c r="FFZ192" s="72"/>
      <c r="FGA192" s="72"/>
      <c r="FGB192" s="72"/>
      <c r="FGC192" s="71"/>
      <c r="FGD192" s="71"/>
      <c r="FGE192" s="71"/>
      <c r="FGF192" s="71"/>
      <c r="FGG192" s="71"/>
      <c r="FGH192" s="71"/>
      <c r="FGI192" s="71"/>
      <c r="FGJ192" s="72"/>
      <c r="FGK192" s="72"/>
      <c r="FGL192" s="72"/>
      <c r="FGM192" s="72"/>
      <c r="FGN192" s="72"/>
      <c r="FGO192" s="72"/>
      <c r="FGP192" s="72"/>
      <c r="FGQ192" s="72"/>
      <c r="FGR192" s="72"/>
      <c r="FGS192" s="71"/>
      <c r="FGT192" s="71"/>
      <c r="FGU192" s="71"/>
      <c r="FGV192" s="71"/>
      <c r="FGW192" s="71"/>
      <c r="FGX192" s="71"/>
      <c r="FGY192" s="71"/>
      <c r="FGZ192" s="72"/>
      <c r="FHA192" s="72"/>
      <c r="FHB192" s="72"/>
      <c r="FHC192" s="72"/>
      <c r="FHD192" s="72"/>
      <c r="FHE192" s="72"/>
      <c r="FHF192" s="72"/>
      <c r="FHG192" s="72"/>
      <c r="FHH192" s="72"/>
      <c r="FHI192" s="71"/>
      <c r="FHJ192" s="71"/>
      <c r="FHK192" s="71"/>
      <c r="FHL192" s="71"/>
      <c r="FHM192" s="71"/>
      <c r="FHN192" s="71"/>
      <c r="FHO192" s="71"/>
      <c r="FHP192" s="72"/>
      <c r="FHQ192" s="72"/>
      <c r="FHR192" s="72"/>
      <c r="FHS192" s="72"/>
      <c r="FHT192" s="72"/>
      <c r="FHU192" s="72"/>
      <c r="FHV192" s="72"/>
      <c r="FHW192" s="72"/>
      <c r="FHX192" s="72"/>
      <c r="FHY192" s="71"/>
      <c r="FHZ192" s="71"/>
      <c r="FIA192" s="71"/>
      <c r="FIB192" s="71"/>
      <c r="FIC192" s="71"/>
      <c r="FID192" s="71"/>
      <c r="FIE192" s="71"/>
      <c r="FIF192" s="72"/>
      <c r="FIG192" s="72"/>
      <c r="FIH192" s="72"/>
      <c r="FII192" s="72"/>
      <c r="FIJ192" s="72"/>
      <c r="FIK192" s="72"/>
      <c r="FIL192" s="72"/>
      <c r="FIM192" s="72"/>
      <c r="FIN192" s="72"/>
      <c r="FIO192" s="71"/>
      <c r="FIP192" s="71"/>
      <c r="FIQ192" s="71"/>
      <c r="FIR192" s="71"/>
      <c r="FIS192" s="71"/>
      <c r="FIT192" s="71"/>
      <c r="FIU192" s="71"/>
      <c r="FIV192" s="72"/>
      <c r="FIW192" s="72"/>
      <c r="FIX192" s="72"/>
      <c r="FIY192" s="72"/>
      <c r="FIZ192" s="72"/>
      <c r="FJA192" s="72"/>
      <c r="FJB192" s="72"/>
      <c r="FJC192" s="72"/>
      <c r="FJD192" s="72"/>
      <c r="FJE192" s="71"/>
      <c r="FJF192" s="71"/>
      <c r="FJG192" s="71"/>
      <c r="FJH192" s="71"/>
      <c r="FJI192" s="71"/>
      <c r="FJJ192" s="71"/>
      <c r="FJK192" s="71"/>
      <c r="FJL192" s="72"/>
      <c r="FJM192" s="72"/>
      <c r="FJN192" s="72"/>
      <c r="FJO192" s="72"/>
      <c r="FJP192" s="72"/>
      <c r="FJQ192" s="72"/>
      <c r="FJR192" s="72"/>
      <c r="FJS192" s="72"/>
      <c r="FJT192" s="72"/>
      <c r="FJU192" s="71"/>
      <c r="FJV192" s="71"/>
      <c r="FJW192" s="71"/>
      <c r="FJX192" s="71"/>
      <c r="FJY192" s="71"/>
      <c r="FJZ192" s="71"/>
      <c r="FKA192" s="71"/>
      <c r="FKB192" s="72"/>
      <c r="FKC192" s="72"/>
      <c r="FKD192" s="72"/>
      <c r="FKE192" s="72"/>
      <c r="FKF192" s="72"/>
      <c r="FKG192" s="72"/>
      <c r="FKH192" s="72"/>
      <c r="FKI192" s="72"/>
      <c r="FKJ192" s="72"/>
      <c r="FKK192" s="71"/>
      <c r="FKL192" s="71"/>
      <c r="FKM192" s="71"/>
      <c r="FKN192" s="71"/>
      <c r="FKO192" s="71"/>
      <c r="FKP192" s="71"/>
      <c r="FKQ192" s="71"/>
      <c r="FKR192" s="72"/>
      <c r="FKS192" s="72"/>
      <c r="FKT192" s="72"/>
      <c r="FKU192" s="72"/>
      <c r="FKV192" s="72"/>
      <c r="FKW192" s="72"/>
      <c r="FKX192" s="72"/>
      <c r="FKY192" s="72"/>
      <c r="FKZ192" s="72"/>
      <c r="FLA192" s="71"/>
      <c r="FLB192" s="71"/>
      <c r="FLC192" s="71"/>
      <c r="FLD192" s="71"/>
      <c r="FLE192" s="71"/>
      <c r="FLF192" s="71"/>
      <c r="FLG192" s="71"/>
      <c r="FLH192" s="72"/>
      <c r="FLI192" s="72"/>
      <c r="FLJ192" s="72"/>
      <c r="FLK192" s="72"/>
      <c r="FLL192" s="72"/>
      <c r="FLM192" s="72"/>
      <c r="FLN192" s="72"/>
      <c r="FLO192" s="72"/>
      <c r="FLP192" s="72"/>
      <c r="FLQ192" s="71"/>
      <c r="FLR192" s="71"/>
      <c r="FLS192" s="71"/>
      <c r="FLT192" s="71"/>
      <c r="FLU192" s="71"/>
      <c r="FLV192" s="71"/>
      <c r="FLW192" s="71"/>
      <c r="FLX192" s="72"/>
      <c r="FLY192" s="72"/>
      <c r="FLZ192" s="72"/>
      <c r="FMA192" s="72"/>
      <c r="FMB192" s="72"/>
      <c r="FMC192" s="72"/>
      <c r="FMD192" s="72"/>
      <c r="FME192" s="72"/>
      <c r="FMF192" s="72"/>
      <c r="FMG192" s="71"/>
      <c r="FMH192" s="71"/>
      <c r="FMI192" s="71"/>
      <c r="FMJ192" s="71"/>
      <c r="FMK192" s="71"/>
      <c r="FML192" s="71"/>
      <c r="FMM192" s="71"/>
      <c r="FMN192" s="72"/>
      <c r="FMO192" s="72"/>
      <c r="FMP192" s="72"/>
      <c r="FMQ192" s="72"/>
      <c r="FMR192" s="72"/>
      <c r="FMS192" s="72"/>
      <c r="FMT192" s="72"/>
      <c r="FMU192" s="72"/>
      <c r="FMV192" s="72"/>
      <c r="FMW192" s="71"/>
      <c r="FMX192" s="71"/>
      <c r="FMY192" s="71"/>
      <c r="FMZ192" s="71"/>
      <c r="FNA192" s="71"/>
      <c r="FNB192" s="71"/>
      <c r="FNC192" s="71"/>
      <c r="FND192" s="72"/>
      <c r="FNE192" s="72"/>
      <c r="FNF192" s="72"/>
      <c r="FNG192" s="72"/>
      <c r="FNH192" s="72"/>
      <c r="FNI192" s="72"/>
      <c r="FNJ192" s="72"/>
      <c r="FNK192" s="72"/>
      <c r="FNL192" s="72"/>
      <c r="FNM192" s="71"/>
      <c r="FNN192" s="71"/>
      <c r="FNO192" s="71"/>
      <c r="FNP192" s="71"/>
      <c r="FNQ192" s="71"/>
      <c r="FNR192" s="71"/>
      <c r="FNS192" s="71"/>
      <c r="FNT192" s="72"/>
      <c r="FNU192" s="72"/>
      <c r="FNV192" s="72"/>
      <c r="FNW192" s="72"/>
      <c r="FNX192" s="72"/>
      <c r="FNY192" s="72"/>
      <c r="FNZ192" s="72"/>
      <c r="FOA192" s="72"/>
      <c r="FOB192" s="72"/>
      <c r="FOC192" s="71"/>
      <c r="FOD192" s="71"/>
      <c r="FOE192" s="71"/>
      <c r="FOF192" s="71"/>
      <c r="FOG192" s="71"/>
      <c r="FOH192" s="71"/>
      <c r="FOI192" s="71"/>
      <c r="FOJ192" s="72"/>
      <c r="FOK192" s="72"/>
      <c r="FOL192" s="72"/>
      <c r="FOM192" s="72"/>
      <c r="FON192" s="72"/>
      <c r="FOO192" s="72"/>
      <c r="FOP192" s="72"/>
      <c r="FOQ192" s="72"/>
      <c r="FOR192" s="72"/>
      <c r="FOS192" s="71"/>
      <c r="FOT192" s="71"/>
      <c r="FOU192" s="71"/>
      <c r="FOV192" s="71"/>
      <c r="FOW192" s="71"/>
      <c r="FOX192" s="71"/>
      <c r="FOY192" s="71"/>
      <c r="FOZ192" s="72"/>
      <c r="FPA192" s="72"/>
      <c r="FPB192" s="72"/>
      <c r="FPC192" s="72"/>
      <c r="FPD192" s="72"/>
      <c r="FPE192" s="72"/>
      <c r="FPF192" s="72"/>
      <c r="FPG192" s="72"/>
      <c r="FPH192" s="72"/>
      <c r="FPI192" s="71"/>
      <c r="FPJ192" s="71"/>
      <c r="FPK192" s="71"/>
      <c r="FPL192" s="71"/>
      <c r="FPM192" s="71"/>
      <c r="FPN192" s="71"/>
      <c r="FPO192" s="71"/>
      <c r="FPP192" s="72"/>
      <c r="FPQ192" s="72"/>
      <c r="FPR192" s="72"/>
      <c r="FPS192" s="72"/>
      <c r="FPT192" s="72"/>
      <c r="FPU192" s="72"/>
      <c r="FPV192" s="72"/>
      <c r="FPW192" s="72"/>
      <c r="FPX192" s="72"/>
      <c r="FPY192" s="71"/>
      <c r="FPZ192" s="71"/>
      <c r="FQA192" s="71"/>
      <c r="FQB192" s="71"/>
      <c r="FQC192" s="71"/>
      <c r="FQD192" s="71"/>
      <c r="FQE192" s="71"/>
      <c r="FQF192" s="72"/>
      <c r="FQG192" s="72"/>
      <c r="FQH192" s="72"/>
      <c r="FQI192" s="72"/>
      <c r="FQJ192" s="72"/>
      <c r="FQK192" s="72"/>
      <c r="FQL192" s="72"/>
      <c r="FQM192" s="72"/>
      <c r="FQN192" s="72"/>
      <c r="FQO192" s="71"/>
      <c r="FQP192" s="71"/>
      <c r="FQQ192" s="71"/>
      <c r="FQR192" s="71"/>
      <c r="FQS192" s="71"/>
      <c r="FQT192" s="71"/>
      <c r="FQU192" s="71"/>
      <c r="FQV192" s="72"/>
      <c r="FQW192" s="72"/>
      <c r="FQX192" s="72"/>
      <c r="FQY192" s="72"/>
      <c r="FQZ192" s="72"/>
      <c r="FRA192" s="72"/>
      <c r="FRB192" s="72"/>
      <c r="FRC192" s="72"/>
      <c r="FRD192" s="72"/>
      <c r="FRE192" s="71"/>
      <c r="FRF192" s="71"/>
      <c r="FRG192" s="71"/>
      <c r="FRH192" s="71"/>
      <c r="FRI192" s="71"/>
      <c r="FRJ192" s="71"/>
      <c r="FRK192" s="71"/>
      <c r="FRL192" s="72"/>
      <c r="FRM192" s="72"/>
      <c r="FRN192" s="72"/>
      <c r="FRO192" s="72"/>
      <c r="FRP192" s="72"/>
      <c r="FRQ192" s="72"/>
      <c r="FRR192" s="72"/>
      <c r="FRS192" s="72"/>
      <c r="FRT192" s="72"/>
      <c r="FRU192" s="71"/>
      <c r="FRV192" s="71"/>
      <c r="FRW192" s="71"/>
      <c r="FRX192" s="71"/>
      <c r="FRY192" s="71"/>
      <c r="FRZ192" s="71"/>
      <c r="FSA192" s="71"/>
      <c r="FSB192" s="72"/>
      <c r="FSC192" s="72"/>
      <c r="FSD192" s="72"/>
      <c r="FSE192" s="72"/>
      <c r="FSF192" s="72"/>
      <c r="FSG192" s="72"/>
      <c r="FSH192" s="72"/>
      <c r="FSI192" s="72"/>
      <c r="FSJ192" s="72"/>
      <c r="FSK192" s="71"/>
      <c r="FSL192" s="71"/>
      <c r="FSM192" s="71"/>
      <c r="FSN192" s="71"/>
      <c r="FSO192" s="71"/>
      <c r="FSP192" s="71"/>
      <c r="FSQ192" s="71"/>
      <c r="FSR192" s="72"/>
      <c r="FSS192" s="72"/>
      <c r="FST192" s="72"/>
      <c r="FSU192" s="72"/>
      <c r="FSV192" s="72"/>
      <c r="FSW192" s="72"/>
      <c r="FSX192" s="72"/>
      <c r="FSY192" s="72"/>
      <c r="FSZ192" s="72"/>
      <c r="FTA192" s="71"/>
      <c r="FTB192" s="71"/>
      <c r="FTC192" s="71"/>
      <c r="FTD192" s="71"/>
      <c r="FTE192" s="71"/>
      <c r="FTF192" s="71"/>
      <c r="FTG192" s="71"/>
      <c r="FTH192" s="72"/>
      <c r="FTI192" s="72"/>
      <c r="FTJ192" s="72"/>
      <c r="FTK192" s="72"/>
      <c r="FTL192" s="72"/>
      <c r="FTM192" s="72"/>
      <c r="FTN192" s="72"/>
      <c r="FTO192" s="72"/>
      <c r="FTP192" s="72"/>
      <c r="FTQ192" s="71"/>
      <c r="FTR192" s="71"/>
      <c r="FTS192" s="71"/>
      <c r="FTT192" s="71"/>
      <c r="FTU192" s="71"/>
      <c r="FTV192" s="71"/>
      <c r="FTW192" s="71"/>
      <c r="FTX192" s="72"/>
      <c r="FTY192" s="72"/>
      <c r="FTZ192" s="72"/>
      <c r="FUA192" s="72"/>
      <c r="FUB192" s="72"/>
      <c r="FUC192" s="72"/>
      <c r="FUD192" s="72"/>
      <c r="FUE192" s="72"/>
      <c r="FUF192" s="72"/>
      <c r="FUG192" s="71"/>
      <c r="FUH192" s="71"/>
      <c r="FUI192" s="71"/>
      <c r="FUJ192" s="71"/>
      <c r="FUK192" s="71"/>
      <c r="FUL192" s="71"/>
      <c r="FUM192" s="71"/>
      <c r="FUN192" s="72"/>
      <c r="FUO192" s="72"/>
      <c r="FUP192" s="72"/>
      <c r="FUQ192" s="72"/>
      <c r="FUR192" s="72"/>
      <c r="FUS192" s="72"/>
      <c r="FUT192" s="72"/>
      <c r="FUU192" s="72"/>
      <c r="FUV192" s="72"/>
      <c r="FUW192" s="71"/>
      <c r="FUX192" s="71"/>
      <c r="FUY192" s="71"/>
      <c r="FUZ192" s="71"/>
      <c r="FVA192" s="71"/>
      <c r="FVB192" s="71"/>
      <c r="FVC192" s="71"/>
      <c r="FVD192" s="72"/>
      <c r="FVE192" s="72"/>
      <c r="FVF192" s="72"/>
      <c r="FVG192" s="72"/>
      <c r="FVH192" s="72"/>
      <c r="FVI192" s="72"/>
      <c r="FVJ192" s="72"/>
      <c r="FVK192" s="72"/>
      <c r="FVL192" s="72"/>
      <c r="FVM192" s="71"/>
      <c r="FVN192" s="71"/>
      <c r="FVO192" s="71"/>
      <c r="FVP192" s="71"/>
      <c r="FVQ192" s="71"/>
      <c r="FVR192" s="71"/>
      <c r="FVS192" s="71"/>
      <c r="FVT192" s="72"/>
      <c r="FVU192" s="72"/>
      <c r="FVV192" s="72"/>
      <c r="FVW192" s="72"/>
      <c r="FVX192" s="72"/>
      <c r="FVY192" s="72"/>
      <c r="FVZ192" s="72"/>
      <c r="FWA192" s="72"/>
      <c r="FWB192" s="72"/>
      <c r="FWC192" s="71"/>
      <c r="FWD192" s="71"/>
      <c r="FWE192" s="71"/>
      <c r="FWF192" s="71"/>
      <c r="FWG192" s="71"/>
      <c r="FWH192" s="71"/>
      <c r="FWI192" s="71"/>
      <c r="FWJ192" s="72"/>
      <c r="FWK192" s="72"/>
      <c r="FWL192" s="72"/>
      <c r="FWM192" s="72"/>
      <c r="FWN192" s="72"/>
      <c r="FWO192" s="72"/>
      <c r="FWP192" s="72"/>
      <c r="FWQ192" s="72"/>
      <c r="FWR192" s="72"/>
      <c r="FWS192" s="71"/>
      <c r="FWT192" s="71"/>
      <c r="FWU192" s="71"/>
      <c r="FWV192" s="71"/>
      <c r="FWW192" s="71"/>
      <c r="FWX192" s="71"/>
      <c r="FWY192" s="71"/>
      <c r="FWZ192" s="72"/>
      <c r="FXA192" s="72"/>
      <c r="FXB192" s="72"/>
      <c r="FXC192" s="72"/>
      <c r="FXD192" s="72"/>
      <c r="FXE192" s="72"/>
      <c r="FXF192" s="72"/>
      <c r="FXG192" s="72"/>
      <c r="FXH192" s="72"/>
      <c r="FXI192" s="71"/>
      <c r="FXJ192" s="71"/>
      <c r="FXK192" s="71"/>
      <c r="FXL192" s="71"/>
      <c r="FXM192" s="71"/>
      <c r="FXN192" s="71"/>
      <c r="FXO192" s="71"/>
      <c r="FXP192" s="72"/>
      <c r="FXQ192" s="72"/>
      <c r="FXR192" s="72"/>
      <c r="FXS192" s="72"/>
      <c r="FXT192" s="72"/>
      <c r="FXU192" s="72"/>
      <c r="FXV192" s="72"/>
      <c r="FXW192" s="72"/>
      <c r="FXX192" s="72"/>
      <c r="FXY192" s="71"/>
      <c r="FXZ192" s="71"/>
      <c r="FYA192" s="71"/>
      <c r="FYB192" s="71"/>
      <c r="FYC192" s="71"/>
      <c r="FYD192" s="71"/>
      <c r="FYE192" s="71"/>
      <c r="FYF192" s="72"/>
      <c r="FYG192" s="72"/>
      <c r="FYH192" s="72"/>
      <c r="FYI192" s="72"/>
      <c r="FYJ192" s="72"/>
      <c r="FYK192" s="72"/>
      <c r="FYL192" s="72"/>
      <c r="FYM192" s="72"/>
      <c r="FYN192" s="72"/>
      <c r="FYO192" s="71"/>
      <c r="FYP192" s="71"/>
      <c r="FYQ192" s="71"/>
      <c r="FYR192" s="71"/>
      <c r="FYS192" s="71"/>
      <c r="FYT192" s="71"/>
      <c r="FYU192" s="71"/>
      <c r="FYV192" s="72"/>
      <c r="FYW192" s="72"/>
      <c r="FYX192" s="72"/>
      <c r="FYY192" s="72"/>
      <c r="FYZ192" s="72"/>
      <c r="FZA192" s="72"/>
      <c r="FZB192" s="72"/>
      <c r="FZC192" s="72"/>
      <c r="FZD192" s="72"/>
      <c r="FZE192" s="71"/>
      <c r="FZF192" s="71"/>
      <c r="FZG192" s="71"/>
      <c r="FZH192" s="71"/>
      <c r="FZI192" s="71"/>
      <c r="FZJ192" s="71"/>
      <c r="FZK192" s="71"/>
      <c r="FZL192" s="72"/>
      <c r="FZM192" s="72"/>
      <c r="FZN192" s="72"/>
      <c r="FZO192" s="72"/>
      <c r="FZP192" s="72"/>
      <c r="FZQ192" s="72"/>
      <c r="FZR192" s="72"/>
      <c r="FZS192" s="72"/>
      <c r="FZT192" s="72"/>
      <c r="FZU192" s="71"/>
      <c r="FZV192" s="71"/>
      <c r="FZW192" s="71"/>
      <c r="FZX192" s="71"/>
      <c r="FZY192" s="71"/>
      <c r="FZZ192" s="71"/>
      <c r="GAA192" s="71"/>
      <c r="GAB192" s="72"/>
      <c r="GAC192" s="72"/>
      <c r="GAD192" s="72"/>
      <c r="GAE192" s="72"/>
      <c r="GAF192" s="72"/>
      <c r="GAG192" s="72"/>
      <c r="GAH192" s="72"/>
      <c r="GAI192" s="72"/>
      <c r="GAJ192" s="72"/>
      <c r="GAK192" s="71"/>
      <c r="GAL192" s="71"/>
      <c r="GAM192" s="71"/>
      <c r="GAN192" s="71"/>
      <c r="GAO192" s="71"/>
      <c r="GAP192" s="71"/>
      <c r="GAQ192" s="71"/>
      <c r="GAR192" s="72"/>
      <c r="GAS192" s="72"/>
      <c r="GAT192" s="72"/>
      <c r="GAU192" s="72"/>
      <c r="GAV192" s="72"/>
      <c r="GAW192" s="72"/>
      <c r="GAX192" s="72"/>
      <c r="GAY192" s="72"/>
      <c r="GAZ192" s="72"/>
      <c r="GBA192" s="71"/>
      <c r="GBB192" s="71"/>
      <c r="GBC192" s="71"/>
      <c r="GBD192" s="71"/>
      <c r="GBE192" s="71"/>
      <c r="GBF192" s="71"/>
      <c r="GBG192" s="71"/>
      <c r="GBH192" s="72"/>
      <c r="GBI192" s="72"/>
      <c r="GBJ192" s="72"/>
      <c r="GBK192" s="72"/>
      <c r="GBL192" s="72"/>
      <c r="GBM192" s="72"/>
      <c r="GBN192" s="72"/>
      <c r="GBO192" s="72"/>
      <c r="GBP192" s="72"/>
      <c r="GBQ192" s="71"/>
      <c r="GBR192" s="71"/>
      <c r="GBS192" s="71"/>
      <c r="GBT192" s="71"/>
      <c r="GBU192" s="71"/>
      <c r="GBV192" s="71"/>
      <c r="GBW192" s="71"/>
      <c r="GBX192" s="72"/>
      <c r="GBY192" s="72"/>
      <c r="GBZ192" s="72"/>
      <c r="GCA192" s="72"/>
      <c r="GCB192" s="72"/>
      <c r="GCC192" s="72"/>
      <c r="GCD192" s="72"/>
      <c r="GCE192" s="72"/>
      <c r="GCF192" s="72"/>
      <c r="GCG192" s="71"/>
      <c r="GCH192" s="71"/>
      <c r="GCI192" s="71"/>
      <c r="GCJ192" s="71"/>
      <c r="GCK192" s="71"/>
      <c r="GCL192" s="71"/>
      <c r="GCM192" s="71"/>
      <c r="GCN192" s="72"/>
      <c r="GCO192" s="72"/>
      <c r="GCP192" s="72"/>
      <c r="GCQ192" s="72"/>
      <c r="GCR192" s="72"/>
      <c r="GCS192" s="72"/>
      <c r="GCT192" s="72"/>
      <c r="GCU192" s="72"/>
      <c r="GCV192" s="72"/>
      <c r="GCW192" s="71"/>
      <c r="GCX192" s="71"/>
      <c r="GCY192" s="71"/>
      <c r="GCZ192" s="71"/>
      <c r="GDA192" s="71"/>
      <c r="GDB192" s="71"/>
      <c r="GDC192" s="71"/>
      <c r="GDD192" s="72"/>
      <c r="GDE192" s="72"/>
      <c r="GDF192" s="72"/>
      <c r="GDG192" s="72"/>
      <c r="GDH192" s="72"/>
      <c r="GDI192" s="72"/>
      <c r="GDJ192" s="72"/>
      <c r="GDK192" s="72"/>
      <c r="GDL192" s="72"/>
      <c r="GDM192" s="71"/>
      <c r="GDN192" s="71"/>
      <c r="GDO192" s="71"/>
      <c r="GDP192" s="71"/>
      <c r="GDQ192" s="71"/>
      <c r="GDR192" s="71"/>
      <c r="GDS192" s="71"/>
      <c r="GDT192" s="72"/>
      <c r="GDU192" s="72"/>
      <c r="GDV192" s="72"/>
      <c r="GDW192" s="72"/>
      <c r="GDX192" s="72"/>
      <c r="GDY192" s="72"/>
      <c r="GDZ192" s="72"/>
      <c r="GEA192" s="72"/>
      <c r="GEB192" s="72"/>
      <c r="GEC192" s="71"/>
      <c r="GED192" s="71"/>
      <c r="GEE192" s="71"/>
      <c r="GEF192" s="71"/>
      <c r="GEG192" s="71"/>
      <c r="GEH192" s="71"/>
      <c r="GEI192" s="71"/>
      <c r="GEJ192" s="72"/>
      <c r="GEK192" s="72"/>
      <c r="GEL192" s="72"/>
      <c r="GEM192" s="72"/>
      <c r="GEN192" s="72"/>
      <c r="GEO192" s="72"/>
      <c r="GEP192" s="72"/>
      <c r="GEQ192" s="72"/>
      <c r="GER192" s="72"/>
      <c r="GES192" s="71"/>
      <c r="GET192" s="71"/>
      <c r="GEU192" s="71"/>
      <c r="GEV192" s="71"/>
      <c r="GEW192" s="71"/>
      <c r="GEX192" s="71"/>
      <c r="GEY192" s="71"/>
      <c r="GEZ192" s="72"/>
      <c r="GFA192" s="72"/>
      <c r="GFB192" s="72"/>
      <c r="GFC192" s="72"/>
      <c r="GFD192" s="72"/>
      <c r="GFE192" s="72"/>
      <c r="GFF192" s="72"/>
      <c r="GFG192" s="72"/>
      <c r="GFH192" s="72"/>
      <c r="GFI192" s="71"/>
      <c r="GFJ192" s="71"/>
      <c r="GFK192" s="71"/>
      <c r="GFL192" s="71"/>
      <c r="GFM192" s="71"/>
      <c r="GFN192" s="71"/>
      <c r="GFO192" s="71"/>
      <c r="GFP192" s="72"/>
      <c r="GFQ192" s="72"/>
      <c r="GFR192" s="72"/>
      <c r="GFS192" s="72"/>
      <c r="GFT192" s="72"/>
      <c r="GFU192" s="72"/>
      <c r="GFV192" s="72"/>
      <c r="GFW192" s="72"/>
      <c r="GFX192" s="72"/>
      <c r="GFY192" s="71"/>
      <c r="GFZ192" s="71"/>
      <c r="GGA192" s="71"/>
      <c r="GGB192" s="71"/>
      <c r="GGC192" s="71"/>
      <c r="GGD192" s="71"/>
      <c r="GGE192" s="71"/>
      <c r="GGF192" s="72"/>
      <c r="GGG192" s="72"/>
      <c r="GGH192" s="72"/>
      <c r="GGI192" s="72"/>
      <c r="GGJ192" s="72"/>
      <c r="GGK192" s="72"/>
      <c r="GGL192" s="72"/>
      <c r="GGM192" s="72"/>
      <c r="GGN192" s="72"/>
      <c r="GGO192" s="71"/>
      <c r="GGP192" s="71"/>
      <c r="GGQ192" s="71"/>
      <c r="GGR192" s="71"/>
      <c r="GGS192" s="71"/>
      <c r="GGT192" s="71"/>
      <c r="GGU192" s="71"/>
      <c r="GGV192" s="72"/>
      <c r="GGW192" s="72"/>
      <c r="GGX192" s="72"/>
      <c r="GGY192" s="72"/>
      <c r="GGZ192" s="72"/>
      <c r="GHA192" s="72"/>
      <c r="GHB192" s="72"/>
      <c r="GHC192" s="72"/>
      <c r="GHD192" s="72"/>
      <c r="GHE192" s="71"/>
      <c r="GHF192" s="71"/>
      <c r="GHG192" s="71"/>
      <c r="GHH192" s="71"/>
      <c r="GHI192" s="71"/>
      <c r="GHJ192" s="71"/>
      <c r="GHK192" s="71"/>
      <c r="GHL192" s="72"/>
      <c r="GHM192" s="72"/>
      <c r="GHN192" s="72"/>
      <c r="GHO192" s="72"/>
      <c r="GHP192" s="72"/>
      <c r="GHQ192" s="72"/>
      <c r="GHR192" s="72"/>
      <c r="GHS192" s="72"/>
      <c r="GHT192" s="72"/>
      <c r="GHU192" s="71"/>
      <c r="GHV192" s="71"/>
      <c r="GHW192" s="71"/>
      <c r="GHX192" s="71"/>
      <c r="GHY192" s="71"/>
      <c r="GHZ192" s="71"/>
      <c r="GIA192" s="71"/>
      <c r="GIB192" s="72"/>
      <c r="GIC192" s="72"/>
      <c r="GID192" s="72"/>
      <c r="GIE192" s="72"/>
      <c r="GIF192" s="72"/>
      <c r="GIG192" s="72"/>
      <c r="GIH192" s="72"/>
      <c r="GII192" s="72"/>
      <c r="GIJ192" s="72"/>
      <c r="GIK192" s="71"/>
      <c r="GIL192" s="71"/>
      <c r="GIM192" s="71"/>
      <c r="GIN192" s="71"/>
      <c r="GIO192" s="71"/>
      <c r="GIP192" s="71"/>
      <c r="GIQ192" s="71"/>
      <c r="GIR192" s="72"/>
      <c r="GIS192" s="72"/>
      <c r="GIT192" s="72"/>
      <c r="GIU192" s="72"/>
      <c r="GIV192" s="72"/>
      <c r="GIW192" s="72"/>
      <c r="GIX192" s="72"/>
      <c r="GIY192" s="72"/>
      <c r="GIZ192" s="72"/>
      <c r="GJA192" s="71"/>
      <c r="GJB192" s="71"/>
      <c r="GJC192" s="71"/>
      <c r="GJD192" s="71"/>
      <c r="GJE192" s="71"/>
      <c r="GJF192" s="71"/>
      <c r="GJG192" s="71"/>
      <c r="GJH192" s="72"/>
      <c r="GJI192" s="72"/>
      <c r="GJJ192" s="72"/>
      <c r="GJK192" s="72"/>
      <c r="GJL192" s="72"/>
      <c r="GJM192" s="72"/>
      <c r="GJN192" s="72"/>
      <c r="GJO192" s="72"/>
      <c r="GJP192" s="72"/>
      <c r="GJQ192" s="71"/>
      <c r="GJR192" s="71"/>
      <c r="GJS192" s="71"/>
      <c r="GJT192" s="71"/>
      <c r="GJU192" s="71"/>
      <c r="GJV192" s="71"/>
      <c r="GJW192" s="71"/>
      <c r="GJX192" s="72"/>
      <c r="GJY192" s="72"/>
      <c r="GJZ192" s="72"/>
      <c r="GKA192" s="72"/>
      <c r="GKB192" s="72"/>
      <c r="GKC192" s="72"/>
      <c r="GKD192" s="72"/>
      <c r="GKE192" s="72"/>
      <c r="GKF192" s="72"/>
      <c r="GKG192" s="71"/>
      <c r="GKH192" s="71"/>
      <c r="GKI192" s="71"/>
      <c r="GKJ192" s="71"/>
      <c r="GKK192" s="71"/>
      <c r="GKL192" s="71"/>
      <c r="GKM192" s="71"/>
      <c r="GKN192" s="72"/>
      <c r="GKO192" s="72"/>
      <c r="GKP192" s="72"/>
      <c r="GKQ192" s="72"/>
      <c r="GKR192" s="72"/>
      <c r="GKS192" s="72"/>
      <c r="GKT192" s="72"/>
      <c r="GKU192" s="72"/>
      <c r="GKV192" s="72"/>
      <c r="GKW192" s="71"/>
      <c r="GKX192" s="71"/>
      <c r="GKY192" s="71"/>
      <c r="GKZ192" s="71"/>
      <c r="GLA192" s="71"/>
      <c r="GLB192" s="71"/>
      <c r="GLC192" s="71"/>
      <c r="GLD192" s="72"/>
      <c r="GLE192" s="72"/>
      <c r="GLF192" s="72"/>
      <c r="GLG192" s="72"/>
      <c r="GLH192" s="72"/>
      <c r="GLI192" s="72"/>
      <c r="GLJ192" s="72"/>
      <c r="GLK192" s="72"/>
      <c r="GLL192" s="72"/>
      <c r="GLM192" s="71"/>
      <c r="GLN192" s="71"/>
      <c r="GLO192" s="71"/>
      <c r="GLP192" s="71"/>
      <c r="GLQ192" s="71"/>
      <c r="GLR192" s="71"/>
      <c r="GLS192" s="71"/>
      <c r="GLT192" s="72"/>
      <c r="GLU192" s="72"/>
      <c r="GLV192" s="72"/>
      <c r="GLW192" s="72"/>
      <c r="GLX192" s="72"/>
      <c r="GLY192" s="72"/>
      <c r="GLZ192" s="72"/>
      <c r="GMA192" s="72"/>
      <c r="GMB192" s="72"/>
      <c r="GMC192" s="71"/>
      <c r="GMD192" s="71"/>
      <c r="GME192" s="71"/>
      <c r="GMF192" s="71"/>
      <c r="GMG192" s="71"/>
      <c r="GMH192" s="71"/>
      <c r="GMI192" s="71"/>
      <c r="GMJ192" s="72"/>
      <c r="GMK192" s="72"/>
      <c r="GML192" s="72"/>
      <c r="GMM192" s="72"/>
      <c r="GMN192" s="72"/>
      <c r="GMO192" s="72"/>
      <c r="GMP192" s="72"/>
      <c r="GMQ192" s="72"/>
      <c r="GMR192" s="72"/>
      <c r="GMS192" s="71"/>
      <c r="GMT192" s="71"/>
      <c r="GMU192" s="71"/>
      <c r="GMV192" s="71"/>
      <c r="GMW192" s="71"/>
      <c r="GMX192" s="71"/>
      <c r="GMY192" s="71"/>
      <c r="GMZ192" s="72"/>
      <c r="GNA192" s="72"/>
      <c r="GNB192" s="72"/>
      <c r="GNC192" s="72"/>
      <c r="GND192" s="72"/>
      <c r="GNE192" s="72"/>
      <c r="GNF192" s="72"/>
      <c r="GNG192" s="72"/>
      <c r="GNH192" s="72"/>
      <c r="GNI192" s="71"/>
      <c r="GNJ192" s="71"/>
      <c r="GNK192" s="71"/>
      <c r="GNL192" s="71"/>
      <c r="GNM192" s="71"/>
      <c r="GNN192" s="71"/>
      <c r="GNO192" s="71"/>
      <c r="GNP192" s="72"/>
      <c r="GNQ192" s="72"/>
      <c r="GNR192" s="72"/>
      <c r="GNS192" s="72"/>
      <c r="GNT192" s="72"/>
      <c r="GNU192" s="72"/>
      <c r="GNV192" s="72"/>
      <c r="GNW192" s="72"/>
      <c r="GNX192" s="72"/>
      <c r="GNY192" s="71"/>
      <c r="GNZ192" s="71"/>
      <c r="GOA192" s="71"/>
      <c r="GOB192" s="71"/>
      <c r="GOC192" s="71"/>
      <c r="GOD192" s="71"/>
      <c r="GOE192" s="71"/>
      <c r="GOF192" s="72"/>
      <c r="GOG192" s="72"/>
      <c r="GOH192" s="72"/>
      <c r="GOI192" s="72"/>
      <c r="GOJ192" s="72"/>
      <c r="GOK192" s="72"/>
      <c r="GOL192" s="72"/>
      <c r="GOM192" s="72"/>
      <c r="GON192" s="72"/>
      <c r="GOO192" s="71"/>
      <c r="GOP192" s="71"/>
      <c r="GOQ192" s="71"/>
      <c r="GOR192" s="71"/>
      <c r="GOS192" s="71"/>
      <c r="GOT192" s="71"/>
      <c r="GOU192" s="71"/>
      <c r="GOV192" s="72"/>
      <c r="GOW192" s="72"/>
      <c r="GOX192" s="72"/>
      <c r="GOY192" s="72"/>
      <c r="GOZ192" s="72"/>
      <c r="GPA192" s="72"/>
      <c r="GPB192" s="72"/>
      <c r="GPC192" s="72"/>
      <c r="GPD192" s="72"/>
      <c r="GPE192" s="71"/>
      <c r="GPF192" s="71"/>
      <c r="GPG192" s="71"/>
      <c r="GPH192" s="71"/>
      <c r="GPI192" s="71"/>
      <c r="GPJ192" s="71"/>
      <c r="GPK192" s="71"/>
      <c r="GPL192" s="72"/>
      <c r="GPM192" s="72"/>
      <c r="GPN192" s="72"/>
      <c r="GPO192" s="72"/>
      <c r="GPP192" s="72"/>
      <c r="GPQ192" s="72"/>
      <c r="GPR192" s="72"/>
      <c r="GPS192" s="72"/>
      <c r="GPT192" s="72"/>
      <c r="GPU192" s="71"/>
      <c r="GPV192" s="71"/>
      <c r="GPW192" s="71"/>
      <c r="GPX192" s="71"/>
      <c r="GPY192" s="71"/>
      <c r="GPZ192" s="71"/>
      <c r="GQA192" s="71"/>
      <c r="GQB192" s="72"/>
      <c r="GQC192" s="72"/>
      <c r="GQD192" s="72"/>
      <c r="GQE192" s="72"/>
      <c r="GQF192" s="72"/>
      <c r="GQG192" s="72"/>
      <c r="GQH192" s="72"/>
      <c r="GQI192" s="72"/>
      <c r="GQJ192" s="72"/>
      <c r="GQK192" s="71"/>
      <c r="GQL192" s="71"/>
      <c r="GQM192" s="71"/>
      <c r="GQN192" s="71"/>
      <c r="GQO192" s="71"/>
      <c r="GQP192" s="71"/>
      <c r="GQQ192" s="71"/>
      <c r="GQR192" s="72"/>
      <c r="GQS192" s="72"/>
      <c r="GQT192" s="72"/>
      <c r="GQU192" s="72"/>
      <c r="GQV192" s="72"/>
      <c r="GQW192" s="72"/>
      <c r="GQX192" s="72"/>
      <c r="GQY192" s="72"/>
      <c r="GQZ192" s="72"/>
      <c r="GRA192" s="71"/>
      <c r="GRB192" s="71"/>
      <c r="GRC192" s="71"/>
      <c r="GRD192" s="71"/>
      <c r="GRE192" s="71"/>
      <c r="GRF192" s="71"/>
      <c r="GRG192" s="71"/>
      <c r="GRH192" s="72"/>
      <c r="GRI192" s="72"/>
      <c r="GRJ192" s="72"/>
      <c r="GRK192" s="72"/>
      <c r="GRL192" s="72"/>
      <c r="GRM192" s="72"/>
      <c r="GRN192" s="72"/>
      <c r="GRO192" s="72"/>
      <c r="GRP192" s="72"/>
      <c r="GRQ192" s="71"/>
      <c r="GRR192" s="71"/>
      <c r="GRS192" s="71"/>
      <c r="GRT192" s="71"/>
      <c r="GRU192" s="71"/>
      <c r="GRV192" s="71"/>
      <c r="GRW192" s="71"/>
      <c r="GRX192" s="72"/>
      <c r="GRY192" s="72"/>
      <c r="GRZ192" s="72"/>
      <c r="GSA192" s="72"/>
      <c r="GSB192" s="72"/>
      <c r="GSC192" s="72"/>
      <c r="GSD192" s="72"/>
      <c r="GSE192" s="72"/>
      <c r="GSF192" s="72"/>
      <c r="GSG192" s="71"/>
      <c r="GSH192" s="71"/>
      <c r="GSI192" s="71"/>
      <c r="GSJ192" s="71"/>
      <c r="GSK192" s="71"/>
      <c r="GSL192" s="71"/>
      <c r="GSM192" s="71"/>
      <c r="GSN192" s="72"/>
      <c r="GSO192" s="72"/>
      <c r="GSP192" s="72"/>
      <c r="GSQ192" s="72"/>
      <c r="GSR192" s="72"/>
      <c r="GSS192" s="72"/>
      <c r="GST192" s="72"/>
      <c r="GSU192" s="72"/>
      <c r="GSV192" s="72"/>
      <c r="GSW192" s="71"/>
      <c r="GSX192" s="71"/>
      <c r="GSY192" s="71"/>
      <c r="GSZ192" s="71"/>
      <c r="GTA192" s="71"/>
      <c r="GTB192" s="71"/>
      <c r="GTC192" s="71"/>
      <c r="GTD192" s="72"/>
      <c r="GTE192" s="72"/>
      <c r="GTF192" s="72"/>
      <c r="GTG192" s="72"/>
      <c r="GTH192" s="72"/>
      <c r="GTI192" s="72"/>
      <c r="GTJ192" s="72"/>
      <c r="GTK192" s="72"/>
      <c r="GTL192" s="72"/>
      <c r="GTM192" s="71"/>
      <c r="GTN192" s="71"/>
      <c r="GTO192" s="71"/>
      <c r="GTP192" s="71"/>
      <c r="GTQ192" s="71"/>
      <c r="GTR192" s="71"/>
      <c r="GTS192" s="71"/>
      <c r="GTT192" s="72"/>
      <c r="GTU192" s="72"/>
      <c r="GTV192" s="72"/>
      <c r="GTW192" s="72"/>
      <c r="GTX192" s="72"/>
      <c r="GTY192" s="72"/>
      <c r="GTZ192" s="72"/>
      <c r="GUA192" s="72"/>
      <c r="GUB192" s="72"/>
      <c r="GUC192" s="71"/>
      <c r="GUD192" s="71"/>
      <c r="GUE192" s="71"/>
      <c r="GUF192" s="71"/>
      <c r="GUG192" s="71"/>
      <c r="GUH192" s="71"/>
      <c r="GUI192" s="71"/>
      <c r="GUJ192" s="72"/>
      <c r="GUK192" s="72"/>
      <c r="GUL192" s="72"/>
      <c r="GUM192" s="72"/>
      <c r="GUN192" s="72"/>
      <c r="GUO192" s="72"/>
      <c r="GUP192" s="72"/>
      <c r="GUQ192" s="72"/>
      <c r="GUR192" s="72"/>
      <c r="GUS192" s="71"/>
      <c r="GUT192" s="71"/>
      <c r="GUU192" s="71"/>
      <c r="GUV192" s="71"/>
      <c r="GUW192" s="71"/>
      <c r="GUX192" s="71"/>
      <c r="GUY192" s="71"/>
      <c r="GUZ192" s="72"/>
      <c r="GVA192" s="72"/>
      <c r="GVB192" s="72"/>
      <c r="GVC192" s="72"/>
      <c r="GVD192" s="72"/>
      <c r="GVE192" s="72"/>
      <c r="GVF192" s="72"/>
      <c r="GVG192" s="72"/>
      <c r="GVH192" s="72"/>
      <c r="GVI192" s="71"/>
      <c r="GVJ192" s="71"/>
      <c r="GVK192" s="71"/>
      <c r="GVL192" s="71"/>
      <c r="GVM192" s="71"/>
      <c r="GVN192" s="71"/>
      <c r="GVO192" s="71"/>
      <c r="GVP192" s="72"/>
      <c r="GVQ192" s="72"/>
      <c r="GVR192" s="72"/>
      <c r="GVS192" s="72"/>
      <c r="GVT192" s="72"/>
      <c r="GVU192" s="72"/>
      <c r="GVV192" s="72"/>
      <c r="GVW192" s="72"/>
      <c r="GVX192" s="72"/>
      <c r="GVY192" s="71"/>
      <c r="GVZ192" s="71"/>
      <c r="GWA192" s="71"/>
      <c r="GWB192" s="71"/>
      <c r="GWC192" s="71"/>
      <c r="GWD192" s="71"/>
      <c r="GWE192" s="71"/>
      <c r="GWF192" s="72"/>
      <c r="GWG192" s="72"/>
      <c r="GWH192" s="72"/>
      <c r="GWI192" s="72"/>
      <c r="GWJ192" s="72"/>
      <c r="GWK192" s="72"/>
      <c r="GWL192" s="72"/>
      <c r="GWM192" s="72"/>
      <c r="GWN192" s="72"/>
      <c r="GWO192" s="71"/>
      <c r="GWP192" s="71"/>
      <c r="GWQ192" s="71"/>
      <c r="GWR192" s="71"/>
      <c r="GWS192" s="71"/>
      <c r="GWT192" s="71"/>
      <c r="GWU192" s="71"/>
      <c r="GWV192" s="72"/>
      <c r="GWW192" s="72"/>
      <c r="GWX192" s="72"/>
      <c r="GWY192" s="72"/>
      <c r="GWZ192" s="72"/>
      <c r="GXA192" s="72"/>
      <c r="GXB192" s="72"/>
      <c r="GXC192" s="72"/>
      <c r="GXD192" s="72"/>
      <c r="GXE192" s="71"/>
      <c r="GXF192" s="71"/>
      <c r="GXG192" s="71"/>
      <c r="GXH192" s="71"/>
      <c r="GXI192" s="71"/>
      <c r="GXJ192" s="71"/>
      <c r="GXK192" s="71"/>
      <c r="GXL192" s="72"/>
      <c r="GXM192" s="72"/>
      <c r="GXN192" s="72"/>
      <c r="GXO192" s="72"/>
      <c r="GXP192" s="72"/>
      <c r="GXQ192" s="72"/>
      <c r="GXR192" s="72"/>
      <c r="GXS192" s="72"/>
      <c r="GXT192" s="72"/>
      <c r="GXU192" s="71"/>
      <c r="GXV192" s="71"/>
      <c r="GXW192" s="71"/>
      <c r="GXX192" s="71"/>
      <c r="GXY192" s="71"/>
      <c r="GXZ192" s="71"/>
      <c r="GYA192" s="71"/>
      <c r="GYB192" s="72"/>
      <c r="GYC192" s="72"/>
      <c r="GYD192" s="72"/>
      <c r="GYE192" s="72"/>
      <c r="GYF192" s="72"/>
      <c r="GYG192" s="72"/>
      <c r="GYH192" s="72"/>
      <c r="GYI192" s="72"/>
      <c r="GYJ192" s="72"/>
      <c r="GYK192" s="71"/>
      <c r="GYL192" s="71"/>
      <c r="GYM192" s="71"/>
      <c r="GYN192" s="71"/>
      <c r="GYO192" s="71"/>
      <c r="GYP192" s="71"/>
      <c r="GYQ192" s="71"/>
      <c r="GYR192" s="72"/>
      <c r="GYS192" s="72"/>
      <c r="GYT192" s="72"/>
      <c r="GYU192" s="72"/>
      <c r="GYV192" s="72"/>
      <c r="GYW192" s="72"/>
      <c r="GYX192" s="72"/>
      <c r="GYY192" s="72"/>
      <c r="GYZ192" s="72"/>
      <c r="GZA192" s="71"/>
      <c r="GZB192" s="71"/>
      <c r="GZC192" s="71"/>
      <c r="GZD192" s="71"/>
      <c r="GZE192" s="71"/>
      <c r="GZF192" s="71"/>
      <c r="GZG192" s="71"/>
      <c r="GZH192" s="72"/>
      <c r="GZI192" s="72"/>
      <c r="GZJ192" s="72"/>
      <c r="GZK192" s="72"/>
      <c r="GZL192" s="72"/>
      <c r="GZM192" s="72"/>
      <c r="GZN192" s="72"/>
      <c r="GZO192" s="72"/>
      <c r="GZP192" s="72"/>
      <c r="GZQ192" s="71"/>
      <c r="GZR192" s="71"/>
      <c r="GZS192" s="71"/>
      <c r="GZT192" s="71"/>
      <c r="GZU192" s="71"/>
      <c r="GZV192" s="71"/>
      <c r="GZW192" s="71"/>
      <c r="GZX192" s="72"/>
      <c r="GZY192" s="72"/>
      <c r="GZZ192" s="72"/>
      <c r="HAA192" s="72"/>
      <c r="HAB192" s="72"/>
      <c r="HAC192" s="72"/>
      <c r="HAD192" s="72"/>
      <c r="HAE192" s="72"/>
      <c r="HAF192" s="72"/>
      <c r="HAG192" s="71"/>
      <c r="HAH192" s="71"/>
      <c r="HAI192" s="71"/>
      <c r="HAJ192" s="71"/>
      <c r="HAK192" s="71"/>
      <c r="HAL192" s="71"/>
      <c r="HAM192" s="71"/>
      <c r="HAN192" s="72"/>
      <c r="HAO192" s="72"/>
      <c r="HAP192" s="72"/>
      <c r="HAQ192" s="72"/>
      <c r="HAR192" s="72"/>
      <c r="HAS192" s="72"/>
      <c r="HAT192" s="72"/>
      <c r="HAU192" s="72"/>
      <c r="HAV192" s="72"/>
      <c r="HAW192" s="71"/>
      <c r="HAX192" s="71"/>
      <c r="HAY192" s="71"/>
      <c r="HAZ192" s="71"/>
      <c r="HBA192" s="71"/>
      <c r="HBB192" s="71"/>
      <c r="HBC192" s="71"/>
      <c r="HBD192" s="72"/>
      <c r="HBE192" s="72"/>
      <c r="HBF192" s="72"/>
      <c r="HBG192" s="72"/>
      <c r="HBH192" s="72"/>
      <c r="HBI192" s="72"/>
      <c r="HBJ192" s="72"/>
      <c r="HBK192" s="72"/>
      <c r="HBL192" s="72"/>
      <c r="HBM192" s="71"/>
      <c r="HBN192" s="71"/>
      <c r="HBO192" s="71"/>
      <c r="HBP192" s="71"/>
      <c r="HBQ192" s="71"/>
      <c r="HBR192" s="71"/>
      <c r="HBS192" s="71"/>
      <c r="HBT192" s="72"/>
      <c r="HBU192" s="72"/>
      <c r="HBV192" s="72"/>
      <c r="HBW192" s="72"/>
      <c r="HBX192" s="72"/>
      <c r="HBY192" s="72"/>
      <c r="HBZ192" s="72"/>
      <c r="HCA192" s="72"/>
      <c r="HCB192" s="72"/>
      <c r="HCC192" s="71"/>
      <c r="HCD192" s="71"/>
      <c r="HCE192" s="71"/>
      <c r="HCF192" s="71"/>
      <c r="HCG192" s="71"/>
      <c r="HCH192" s="71"/>
      <c r="HCI192" s="71"/>
      <c r="HCJ192" s="72"/>
      <c r="HCK192" s="72"/>
      <c r="HCL192" s="72"/>
      <c r="HCM192" s="72"/>
      <c r="HCN192" s="72"/>
      <c r="HCO192" s="72"/>
      <c r="HCP192" s="72"/>
      <c r="HCQ192" s="72"/>
      <c r="HCR192" s="72"/>
      <c r="HCS192" s="71"/>
      <c r="HCT192" s="71"/>
      <c r="HCU192" s="71"/>
      <c r="HCV192" s="71"/>
      <c r="HCW192" s="71"/>
      <c r="HCX192" s="71"/>
      <c r="HCY192" s="71"/>
      <c r="HCZ192" s="72"/>
      <c r="HDA192" s="72"/>
      <c r="HDB192" s="72"/>
      <c r="HDC192" s="72"/>
      <c r="HDD192" s="72"/>
      <c r="HDE192" s="72"/>
      <c r="HDF192" s="72"/>
      <c r="HDG192" s="72"/>
      <c r="HDH192" s="72"/>
      <c r="HDI192" s="71"/>
      <c r="HDJ192" s="71"/>
      <c r="HDK192" s="71"/>
      <c r="HDL192" s="71"/>
      <c r="HDM192" s="71"/>
      <c r="HDN192" s="71"/>
      <c r="HDO192" s="71"/>
      <c r="HDP192" s="72"/>
      <c r="HDQ192" s="72"/>
      <c r="HDR192" s="72"/>
      <c r="HDS192" s="72"/>
      <c r="HDT192" s="72"/>
      <c r="HDU192" s="72"/>
      <c r="HDV192" s="72"/>
      <c r="HDW192" s="72"/>
      <c r="HDX192" s="72"/>
      <c r="HDY192" s="71"/>
      <c r="HDZ192" s="71"/>
      <c r="HEA192" s="71"/>
      <c r="HEB192" s="71"/>
      <c r="HEC192" s="71"/>
      <c r="HED192" s="71"/>
      <c r="HEE192" s="71"/>
      <c r="HEF192" s="72"/>
      <c r="HEG192" s="72"/>
      <c r="HEH192" s="72"/>
      <c r="HEI192" s="72"/>
      <c r="HEJ192" s="72"/>
      <c r="HEK192" s="72"/>
      <c r="HEL192" s="72"/>
      <c r="HEM192" s="72"/>
      <c r="HEN192" s="72"/>
      <c r="HEO192" s="71"/>
      <c r="HEP192" s="71"/>
      <c r="HEQ192" s="71"/>
      <c r="HER192" s="71"/>
      <c r="HES192" s="71"/>
      <c r="HET192" s="71"/>
      <c r="HEU192" s="71"/>
      <c r="HEV192" s="72"/>
      <c r="HEW192" s="72"/>
      <c r="HEX192" s="72"/>
      <c r="HEY192" s="72"/>
      <c r="HEZ192" s="72"/>
      <c r="HFA192" s="72"/>
      <c r="HFB192" s="72"/>
      <c r="HFC192" s="72"/>
      <c r="HFD192" s="72"/>
      <c r="HFE192" s="71"/>
      <c r="HFF192" s="71"/>
      <c r="HFG192" s="71"/>
      <c r="HFH192" s="71"/>
      <c r="HFI192" s="71"/>
      <c r="HFJ192" s="71"/>
      <c r="HFK192" s="71"/>
      <c r="HFL192" s="72"/>
      <c r="HFM192" s="72"/>
      <c r="HFN192" s="72"/>
      <c r="HFO192" s="72"/>
      <c r="HFP192" s="72"/>
      <c r="HFQ192" s="72"/>
      <c r="HFR192" s="72"/>
      <c r="HFS192" s="72"/>
      <c r="HFT192" s="72"/>
      <c r="HFU192" s="71"/>
      <c r="HFV192" s="71"/>
      <c r="HFW192" s="71"/>
      <c r="HFX192" s="71"/>
      <c r="HFY192" s="71"/>
      <c r="HFZ192" s="71"/>
      <c r="HGA192" s="71"/>
      <c r="HGB192" s="72"/>
      <c r="HGC192" s="72"/>
      <c r="HGD192" s="72"/>
      <c r="HGE192" s="72"/>
      <c r="HGF192" s="72"/>
      <c r="HGG192" s="72"/>
      <c r="HGH192" s="72"/>
      <c r="HGI192" s="72"/>
      <c r="HGJ192" s="72"/>
      <c r="HGK192" s="71"/>
      <c r="HGL192" s="71"/>
      <c r="HGM192" s="71"/>
      <c r="HGN192" s="71"/>
      <c r="HGO192" s="71"/>
      <c r="HGP192" s="71"/>
      <c r="HGQ192" s="71"/>
      <c r="HGR192" s="72"/>
      <c r="HGS192" s="72"/>
      <c r="HGT192" s="72"/>
      <c r="HGU192" s="72"/>
      <c r="HGV192" s="72"/>
      <c r="HGW192" s="72"/>
      <c r="HGX192" s="72"/>
      <c r="HGY192" s="72"/>
      <c r="HGZ192" s="72"/>
      <c r="HHA192" s="71"/>
      <c r="HHB192" s="71"/>
      <c r="HHC192" s="71"/>
      <c r="HHD192" s="71"/>
      <c r="HHE192" s="71"/>
      <c r="HHF192" s="71"/>
      <c r="HHG192" s="71"/>
      <c r="HHH192" s="72"/>
      <c r="HHI192" s="72"/>
      <c r="HHJ192" s="72"/>
      <c r="HHK192" s="72"/>
      <c r="HHL192" s="72"/>
      <c r="HHM192" s="72"/>
      <c r="HHN192" s="72"/>
      <c r="HHO192" s="72"/>
      <c r="HHP192" s="72"/>
      <c r="HHQ192" s="71"/>
      <c r="HHR192" s="71"/>
      <c r="HHS192" s="71"/>
      <c r="HHT192" s="71"/>
      <c r="HHU192" s="71"/>
      <c r="HHV192" s="71"/>
      <c r="HHW192" s="71"/>
      <c r="HHX192" s="72"/>
      <c r="HHY192" s="72"/>
      <c r="HHZ192" s="72"/>
      <c r="HIA192" s="72"/>
      <c r="HIB192" s="72"/>
      <c r="HIC192" s="72"/>
      <c r="HID192" s="72"/>
      <c r="HIE192" s="72"/>
      <c r="HIF192" s="72"/>
      <c r="HIG192" s="71"/>
      <c r="HIH192" s="71"/>
      <c r="HII192" s="71"/>
      <c r="HIJ192" s="71"/>
      <c r="HIK192" s="71"/>
      <c r="HIL192" s="71"/>
      <c r="HIM192" s="71"/>
      <c r="HIN192" s="72"/>
      <c r="HIO192" s="72"/>
      <c r="HIP192" s="72"/>
      <c r="HIQ192" s="72"/>
      <c r="HIR192" s="72"/>
      <c r="HIS192" s="72"/>
      <c r="HIT192" s="72"/>
      <c r="HIU192" s="72"/>
      <c r="HIV192" s="72"/>
      <c r="HIW192" s="71"/>
      <c r="HIX192" s="71"/>
      <c r="HIY192" s="71"/>
      <c r="HIZ192" s="71"/>
      <c r="HJA192" s="71"/>
      <c r="HJB192" s="71"/>
      <c r="HJC192" s="71"/>
      <c r="HJD192" s="72"/>
      <c r="HJE192" s="72"/>
      <c r="HJF192" s="72"/>
      <c r="HJG192" s="72"/>
      <c r="HJH192" s="72"/>
      <c r="HJI192" s="72"/>
      <c r="HJJ192" s="72"/>
      <c r="HJK192" s="72"/>
      <c r="HJL192" s="72"/>
      <c r="HJM192" s="71"/>
      <c r="HJN192" s="71"/>
      <c r="HJO192" s="71"/>
      <c r="HJP192" s="71"/>
      <c r="HJQ192" s="71"/>
      <c r="HJR192" s="71"/>
      <c r="HJS192" s="71"/>
      <c r="HJT192" s="72"/>
      <c r="HJU192" s="72"/>
      <c r="HJV192" s="72"/>
      <c r="HJW192" s="72"/>
      <c r="HJX192" s="72"/>
      <c r="HJY192" s="72"/>
      <c r="HJZ192" s="72"/>
      <c r="HKA192" s="72"/>
      <c r="HKB192" s="72"/>
      <c r="HKC192" s="71"/>
      <c r="HKD192" s="71"/>
      <c r="HKE192" s="71"/>
      <c r="HKF192" s="71"/>
      <c r="HKG192" s="71"/>
      <c r="HKH192" s="71"/>
      <c r="HKI192" s="71"/>
      <c r="HKJ192" s="72"/>
      <c r="HKK192" s="72"/>
      <c r="HKL192" s="72"/>
      <c r="HKM192" s="72"/>
      <c r="HKN192" s="72"/>
      <c r="HKO192" s="72"/>
      <c r="HKP192" s="72"/>
      <c r="HKQ192" s="72"/>
      <c r="HKR192" s="72"/>
      <c r="HKS192" s="71"/>
      <c r="HKT192" s="71"/>
      <c r="HKU192" s="71"/>
      <c r="HKV192" s="71"/>
      <c r="HKW192" s="71"/>
      <c r="HKX192" s="71"/>
      <c r="HKY192" s="71"/>
      <c r="HKZ192" s="72"/>
      <c r="HLA192" s="72"/>
      <c r="HLB192" s="72"/>
      <c r="HLC192" s="72"/>
      <c r="HLD192" s="72"/>
      <c r="HLE192" s="72"/>
      <c r="HLF192" s="72"/>
      <c r="HLG192" s="72"/>
      <c r="HLH192" s="72"/>
      <c r="HLI192" s="71"/>
      <c r="HLJ192" s="71"/>
      <c r="HLK192" s="71"/>
      <c r="HLL192" s="71"/>
      <c r="HLM192" s="71"/>
      <c r="HLN192" s="71"/>
      <c r="HLO192" s="71"/>
      <c r="HLP192" s="72"/>
      <c r="HLQ192" s="72"/>
      <c r="HLR192" s="72"/>
      <c r="HLS192" s="72"/>
      <c r="HLT192" s="72"/>
      <c r="HLU192" s="72"/>
      <c r="HLV192" s="72"/>
      <c r="HLW192" s="72"/>
      <c r="HLX192" s="72"/>
      <c r="HLY192" s="71"/>
      <c r="HLZ192" s="71"/>
      <c r="HMA192" s="71"/>
      <c r="HMB192" s="71"/>
      <c r="HMC192" s="71"/>
      <c r="HMD192" s="71"/>
      <c r="HME192" s="71"/>
      <c r="HMF192" s="72"/>
      <c r="HMG192" s="72"/>
      <c r="HMH192" s="72"/>
      <c r="HMI192" s="72"/>
      <c r="HMJ192" s="72"/>
      <c r="HMK192" s="72"/>
      <c r="HML192" s="72"/>
      <c r="HMM192" s="72"/>
      <c r="HMN192" s="72"/>
      <c r="HMO192" s="71"/>
      <c r="HMP192" s="71"/>
      <c r="HMQ192" s="71"/>
      <c r="HMR192" s="71"/>
      <c r="HMS192" s="71"/>
      <c r="HMT192" s="71"/>
      <c r="HMU192" s="71"/>
      <c r="HMV192" s="72"/>
      <c r="HMW192" s="72"/>
      <c r="HMX192" s="72"/>
      <c r="HMY192" s="72"/>
      <c r="HMZ192" s="72"/>
      <c r="HNA192" s="72"/>
      <c r="HNB192" s="72"/>
      <c r="HNC192" s="72"/>
      <c r="HND192" s="72"/>
      <c r="HNE192" s="71"/>
      <c r="HNF192" s="71"/>
      <c r="HNG192" s="71"/>
      <c r="HNH192" s="71"/>
      <c r="HNI192" s="71"/>
      <c r="HNJ192" s="71"/>
      <c r="HNK192" s="71"/>
      <c r="HNL192" s="72"/>
      <c r="HNM192" s="72"/>
      <c r="HNN192" s="72"/>
      <c r="HNO192" s="72"/>
      <c r="HNP192" s="72"/>
      <c r="HNQ192" s="72"/>
      <c r="HNR192" s="72"/>
      <c r="HNS192" s="72"/>
      <c r="HNT192" s="72"/>
      <c r="HNU192" s="71"/>
      <c r="HNV192" s="71"/>
      <c r="HNW192" s="71"/>
      <c r="HNX192" s="71"/>
      <c r="HNY192" s="71"/>
      <c r="HNZ192" s="71"/>
      <c r="HOA192" s="71"/>
      <c r="HOB192" s="72"/>
      <c r="HOC192" s="72"/>
      <c r="HOD192" s="72"/>
      <c r="HOE192" s="72"/>
      <c r="HOF192" s="72"/>
      <c r="HOG192" s="72"/>
      <c r="HOH192" s="72"/>
      <c r="HOI192" s="72"/>
      <c r="HOJ192" s="72"/>
      <c r="HOK192" s="71"/>
      <c r="HOL192" s="71"/>
      <c r="HOM192" s="71"/>
      <c r="HON192" s="71"/>
      <c r="HOO192" s="71"/>
      <c r="HOP192" s="71"/>
      <c r="HOQ192" s="71"/>
      <c r="HOR192" s="72"/>
      <c r="HOS192" s="72"/>
      <c r="HOT192" s="72"/>
      <c r="HOU192" s="72"/>
      <c r="HOV192" s="72"/>
      <c r="HOW192" s="72"/>
      <c r="HOX192" s="72"/>
      <c r="HOY192" s="72"/>
      <c r="HOZ192" s="72"/>
      <c r="HPA192" s="71"/>
      <c r="HPB192" s="71"/>
      <c r="HPC192" s="71"/>
      <c r="HPD192" s="71"/>
      <c r="HPE192" s="71"/>
      <c r="HPF192" s="71"/>
      <c r="HPG192" s="71"/>
      <c r="HPH192" s="72"/>
      <c r="HPI192" s="72"/>
      <c r="HPJ192" s="72"/>
      <c r="HPK192" s="72"/>
      <c r="HPL192" s="72"/>
      <c r="HPM192" s="72"/>
      <c r="HPN192" s="72"/>
      <c r="HPO192" s="72"/>
      <c r="HPP192" s="72"/>
      <c r="HPQ192" s="71"/>
      <c r="HPR192" s="71"/>
      <c r="HPS192" s="71"/>
      <c r="HPT192" s="71"/>
      <c r="HPU192" s="71"/>
      <c r="HPV192" s="71"/>
      <c r="HPW192" s="71"/>
      <c r="HPX192" s="72"/>
      <c r="HPY192" s="72"/>
      <c r="HPZ192" s="72"/>
      <c r="HQA192" s="72"/>
      <c r="HQB192" s="72"/>
      <c r="HQC192" s="72"/>
      <c r="HQD192" s="72"/>
      <c r="HQE192" s="72"/>
      <c r="HQF192" s="72"/>
      <c r="HQG192" s="71"/>
      <c r="HQH192" s="71"/>
      <c r="HQI192" s="71"/>
      <c r="HQJ192" s="71"/>
      <c r="HQK192" s="71"/>
      <c r="HQL192" s="71"/>
      <c r="HQM192" s="71"/>
      <c r="HQN192" s="72"/>
      <c r="HQO192" s="72"/>
      <c r="HQP192" s="72"/>
      <c r="HQQ192" s="72"/>
      <c r="HQR192" s="72"/>
      <c r="HQS192" s="72"/>
      <c r="HQT192" s="72"/>
      <c r="HQU192" s="72"/>
      <c r="HQV192" s="72"/>
      <c r="HQW192" s="71"/>
      <c r="HQX192" s="71"/>
      <c r="HQY192" s="71"/>
      <c r="HQZ192" s="71"/>
      <c r="HRA192" s="71"/>
      <c r="HRB192" s="71"/>
      <c r="HRC192" s="71"/>
      <c r="HRD192" s="72"/>
      <c r="HRE192" s="72"/>
      <c r="HRF192" s="72"/>
      <c r="HRG192" s="72"/>
      <c r="HRH192" s="72"/>
      <c r="HRI192" s="72"/>
      <c r="HRJ192" s="72"/>
      <c r="HRK192" s="72"/>
      <c r="HRL192" s="72"/>
      <c r="HRM192" s="71"/>
      <c r="HRN192" s="71"/>
      <c r="HRO192" s="71"/>
      <c r="HRP192" s="71"/>
      <c r="HRQ192" s="71"/>
      <c r="HRR192" s="71"/>
      <c r="HRS192" s="71"/>
      <c r="HRT192" s="72"/>
      <c r="HRU192" s="72"/>
      <c r="HRV192" s="72"/>
      <c r="HRW192" s="72"/>
      <c r="HRX192" s="72"/>
      <c r="HRY192" s="72"/>
      <c r="HRZ192" s="72"/>
      <c r="HSA192" s="72"/>
      <c r="HSB192" s="72"/>
      <c r="HSC192" s="71"/>
      <c r="HSD192" s="71"/>
      <c r="HSE192" s="71"/>
      <c r="HSF192" s="71"/>
      <c r="HSG192" s="71"/>
      <c r="HSH192" s="71"/>
      <c r="HSI192" s="71"/>
      <c r="HSJ192" s="72"/>
      <c r="HSK192" s="72"/>
      <c r="HSL192" s="72"/>
      <c r="HSM192" s="72"/>
      <c r="HSN192" s="72"/>
      <c r="HSO192" s="72"/>
      <c r="HSP192" s="72"/>
      <c r="HSQ192" s="72"/>
      <c r="HSR192" s="72"/>
      <c r="HSS192" s="71"/>
      <c r="HST192" s="71"/>
      <c r="HSU192" s="71"/>
      <c r="HSV192" s="71"/>
      <c r="HSW192" s="71"/>
      <c r="HSX192" s="71"/>
      <c r="HSY192" s="71"/>
      <c r="HSZ192" s="72"/>
      <c r="HTA192" s="72"/>
      <c r="HTB192" s="72"/>
      <c r="HTC192" s="72"/>
      <c r="HTD192" s="72"/>
      <c r="HTE192" s="72"/>
      <c r="HTF192" s="72"/>
      <c r="HTG192" s="72"/>
      <c r="HTH192" s="72"/>
      <c r="HTI192" s="71"/>
      <c r="HTJ192" s="71"/>
      <c r="HTK192" s="71"/>
      <c r="HTL192" s="71"/>
      <c r="HTM192" s="71"/>
      <c r="HTN192" s="71"/>
      <c r="HTO192" s="71"/>
      <c r="HTP192" s="72"/>
      <c r="HTQ192" s="72"/>
      <c r="HTR192" s="72"/>
      <c r="HTS192" s="72"/>
      <c r="HTT192" s="72"/>
      <c r="HTU192" s="72"/>
      <c r="HTV192" s="72"/>
      <c r="HTW192" s="72"/>
      <c r="HTX192" s="72"/>
      <c r="HTY192" s="71"/>
      <c r="HTZ192" s="71"/>
      <c r="HUA192" s="71"/>
      <c r="HUB192" s="71"/>
      <c r="HUC192" s="71"/>
      <c r="HUD192" s="71"/>
      <c r="HUE192" s="71"/>
      <c r="HUF192" s="72"/>
      <c r="HUG192" s="72"/>
      <c r="HUH192" s="72"/>
      <c r="HUI192" s="72"/>
      <c r="HUJ192" s="72"/>
      <c r="HUK192" s="72"/>
      <c r="HUL192" s="72"/>
      <c r="HUM192" s="72"/>
      <c r="HUN192" s="72"/>
      <c r="HUO192" s="71"/>
      <c r="HUP192" s="71"/>
      <c r="HUQ192" s="71"/>
      <c r="HUR192" s="71"/>
      <c r="HUS192" s="71"/>
      <c r="HUT192" s="71"/>
      <c r="HUU192" s="71"/>
      <c r="HUV192" s="72"/>
      <c r="HUW192" s="72"/>
      <c r="HUX192" s="72"/>
      <c r="HUY192" s="72"/>
      <c r="HUZ192" s="72"/>
      <c r="HVA192" s="72"/>
      <c r="HVB192" s="72"/>
      <c r="HVC192" s="72"/>
      <c r="HVD192" s="72"/>
      <c r="HVE192" s="71"/>
      <c r="HVF192" s="71"/>
      <c r="HVG192" s="71"/>
      <c r="HVH192" s="71"/>
      <c r="HVI192" s="71"/>
      <c r="HVJ192" s="71"/>
      <c r="HVK192" s="71"/>
      <c r="HVL192" s="72"/>
      <c r="HVM192" s="72"/>
      <c r="HVN192" s="72"/>
      <c r="HVO192" s="72"/>
      <c r="HVP192" s="72"/>
      <c r="HVQ192" s="72"/>
      <c r="HVR192" s="72"/>
      <c r="HVS192" s="72"/>
      <c r="HVT192" s="72"/>
      <c r="HVU192" s="71"/>
      <c r="HVV192" s="71"/>
      <c r="HVW192" s="71"/>
      <c r="HVX192" s="71"/>
      <c r="HVY192" s="71"/>
      <c r="HVZ192" s="71"/>
      <c r="HWA192" s="71"/>
      <c r="HWB192" s="72"/>
      <c r="HWC192" s="72"/>
      <c r="HWD192" s="72"/>
      <c r="HWE192" s="72"/>
      <c r="HWF192" s="72"/>
      <c r="HWG192" s="72"/>
      <c r="HWH192" s="72"/>
      <c r="HWI192" s="72"/>
      <c r="HWJ192" s="72"/>
      <c r="HWK192" s="71"/>
      <c r="HWL192" s="71"/>
      <c r="HWM192" s="71"/>
      <c r="HWN192" s="71"/>
      <c r="HWO192" s="71"/>
      <c r="HWP192" s="71"/>
      <c r="HWQ192" s="71"/>
      <c r="HWR192" s="72"/>
      <c r="HWS192" s="72"/>
      <c r="HWT192" s="72"/>
      <c r="HWU192" s="72"/>
      <c r="HWV192" s="72"/>
      <c r="HWW192" s="72"/>
      <c r="HWX192" s="72"/>
      <c r="HWY192" s="72"/>
      <c r="HWZ192" s="72"/>
      <c r="HXA192" s="71"/>
      <c r="HXB192" s="71"/>
      <c r="HXC192" s="71"/>
      <c r="HXD192" s="71"/>
      <c r="HXE192" s="71"/>
      <c r="HXF192" s="71"/>
      <c r="HXG192" s="71"/>
      <c r="HXH192" s="72"/>
      <c r="HXI192" s="72"/>
      <c r="HXJ192" s="72"/>
      <c r="HXK192" s="72"/>
      <c r="HXL192" s="72"/>
      <c r="HXM192" s="72"/>
      <c r="HXN192" s="72"/>
      <c r="HXO192" s="72"/>
      <c r="HXP192" s="72"/>
      <c r="HXQ192" s="71"/>
      <c r="HXR192" s="71"/>
      <c r="HXS192" s="71"/>
      <c r="HXT192" s="71"/>
      <c r="HXU192" s="71"/>
      <c r="HXV192" s="71"/>
      <c r="HXW192" s="71"/>
      <c r="HXX192" s="72"/>
      <c r="HXY192" s="72"/>
      <c r="HXZ192" s="72"/>
      <c r="HYA192" s="72"/>
      <c r="HYB192" s="72"/>
      <c r="HYC192" s="72"/>
      <c r="HYD192" s="72"/>
      <c r="HYE192" s="72"/>
      <c r="HYF192" s="72"/>
      <c r="HYG192" s="71"/>
      <c r="HYH192" s="71"/>
      <c r="HYI192" s="71"/>
      <c r="HYJ192" s="71"/>
      <c r="HYK192" s="71"/>
      <c r="HYL192" s="71"/>
      <c r="HYM192" s="71"/>
      <c r="HYN192" s="72"/>
      <c r="HYO192" s="72"/>
      <c r="HYP192" s="72"/>
      <c r="HYQ192" s="72"/>
      <c r="HYR192" s="72"/>
      <c r="HYS192" s="72"/>
      <c r="HYT192" s="72"/>
      <c r="HYU192" s="72"/>
      <c r="HYV192" s="72"/>
      <c r="HYW192" s="71"/>
      <c r="HYX192" s="71"/>
      <c r="HYY192" s="71"/>
      <c r="HYZ192" s="71"/>
      <c r="HZA192" s="71"/>
      <c r="HZB192" s="71"/>
      <c r="HZC192" s="71"/>
      <c r="HZD192" s="72"/>
      <c r="HZE192" s="72"/>
      <c r="HZF192" s="72"/>
      <c r="HZG192" s="72"/>
      <c r="HZH192" s="72"/>
      <c r="HZI192" s="72"/>
      <c r="HZJ192" s="72"/>
      <c r="HZK192" s="72"/>
      <c r="HZL192" s="72"/>
      <c r="HZM192" s="71"/>
      <c r="HZN192" s="71"/>
      <c r="HZO192" s="71"/>
      <c r="HZP192" s="71"/>
      <c r="HZQ192" s="71"/>
      <c r="HZR192" s="71"/>
      <c r="HZS192" s="71"/>
      <c r="HZT192" s="72"/>
      <c r="HZU192" s="72"/>
      <c r="HZV192" s="72"/>
      <c r="HZW192" s="72"/>
      <c r="HZX192" s="72"/>
      <c r="HZY192" s="72"/>
      <c r="HZZ192" s="72"/>
      <c r="IAA192" s="72"/>
      <c r="IAB192" s="72"/>
      <c r="IAC192" s="71"/>
      <c r="IAD192" s="71"/>
      <c r="IAE192" s="71"/>
      <c r="IAF192" s="71"/>
      <c r="IAG192" s="71"/>
      <c r="IAH192" s="71"/>
      <c r="IAI192" s="71"/>
      <c r="IAJ192" s="72"/>
      <c r="IAK192" s="72"/>
      <c r="IAL192" s="72"/>
      <c r="IAM192" s="72"/>
      <c r="IAN192" s="72"/>
      <c r="IAO192" s="72"/>
      <c r="IAP192" s="72"/>
      <c r="IAQ192" s="72"/>
      <c r="IAR192" s="72"/>
      <c r="IAS192" s="71"/>
      <c r="IAT192" s="71"/>
      <c r="IAU192" s="71"/>
      <c r="IAV192" s="71"/>
      <c r="IAW192" s="71"/>
      <c r="IAX192" s="71"/>
      <c r="IAY192" s="71"/>
      <c r="IAZ192" s="72"/>
      <c r="IBA192" s="72"/>
      <c r="IBB192" s="72"/>
      <c r="IBC192" s="72"/>
      <c r="IBD192" s="72"/>
      <c r="IBE192" s="72"/>
      <c r="IBF192" s="72"/>
      <c r="IBG192" s="72"/>
      <c r="IBH192" s="72"/>
      <c r="IBI192" s="71"/>
      <c r="IBJ192" s="71"/>
      <c r="IBK192" s="71"/>
      <c r="IBL192" s="71"/>
      <c r="IBM192" s="71"/>
      <c r="IBN192" s="71"/>
      <c r="IBO192" s="71"/>
      <c r="IBP192" s="72"/>
      <c r="IBQ192" s="72"/>
      <c r="IBR192" s="72"/>
      <c r="IBS192" s="72"/>
      <c r="IBT192" s="72"/>
      <c r="IBU192" s="72"/>
      <c r="IBV192" s="72"/>
      <c r="IBW192" s="72"/>
      <c r="IBX192" s="72"/>
      <c r="IBY192" s="71"/>
      <c r="IBZ192" s="71"/>
      <c r="ICA192" s="71"/>
      <c r="ICB192" s="71"/>
      <c r="ICC192" s="71"/>
      <c r="ICD192" s="71"/>
      <c r="ICE192" s="71"/>
      <c r="ICF192" s="72"/>
      <c r="ICG192" s="72"/>
      <c r="ICH192" s="72"/>
      <c r="ICI192" s="72"/>
      <c r="ICJ192" s="72"/>
      <c r="ICK192" s="72"/>
      <c r="ICL192" s="72"/>
      <c r="ICM192" s="72"/>
      <c r="ICN192" s="72"/>
      <c r="ICO192" s="71"/>
      <c r="ICP192" s="71"/>
      <c r="ICQ192" s="71"/>
      <c r="ICR192" s="71"/>
      <c r="ICS192" s="71"/>
      <c r="ICT192" s="71"/>
      <c r="ICU192" s="71"/>
      <c r="ICV192" s="72"/>
      <c r="ICW192" s="72"/>
      <c r="ICX192" s="72"/>
      <c r="ICY192" s="72"/>
      <c r="ICZ192" s="72"/>
      <c r="IDA192" s="72"/>
      <c r="IDB192" s="72"/>
      <c r="IDC192" s="72"/>
      <c r="IDD192" s="72"/>
      <c r="IDE192" s="71"/>
      <c r="IDF192" s="71"/>
      <c r="IDG192" s="71"/>
      <c r="IDH192" s="71"/>
      <c r="IDI192" s="71"/>
      <c r="IDJ192" s="71"/>
      <c r="IDK192" s="71"/>
      <c r="IDL192" s="72"/>
      <c r="IDM192" s="72"/>
      <c r="IDN192" s="72"/>
      <c r="IDO192" s="72"/>
      <c r="IDP192" s="72"/>
      <c r="IDQ192" s="72"/>
      <c r="IDR192" s="72"/>
      <c r="IDS192" s="72"/>
      <c r="IDT192" s="72"/>
      <c r="IDU192" s="71"/>
      <c r="IDV192" s="71"/>
      <c r="IDW192" s="71"/>
      <c r="IDX192" s="71"/>
      <c r="IDY192" s="71"/>
      <c r="IDZ192" s="71"/>
      <c r="IEA192" s="71"/>
      <c r="IEB192" s="72"/>
      <c r="IEC192" s="72"/>
      <c r="IED192" s="72"/>
      <c r="IEE192" s="72"/>
      <c r="IEF192" s="72"/>
      <c r="IEG192" s="72"/>
      <c r="IEH192" s="72"/>
      <c r="IEI192" s="72"/>
      <c r="IEJ192" s="72"/>
      <c r="IEK192" s="71"/>
      <c r="IEL192" s="71"/>
      <c r="IEM192" s="71"/>
      <c r="IEN192" s="71"/>
      <c r="IEO192" s="71"/>
      <c r="IEP192" s="71"/>
      <c r="IEQ192" s="71"/>
      <c r="IER192" s="72"/>
      <c r="IES192" s="72"/>
      <c r="IET192" s="72"/>
      <c r="IEU192" s="72"/>
      <c r="IEV192" s="72"/>
      <c r="IEW192" s="72"/>
      <c r="IEX192" s="72"/>
      <c r="IEY192" s="72"/>
      <c r="IEZ192" s="72"/>
      <c r="IFA192" s="71"/>
      <c r="IFB192" s="71"/>
      <c r="IFC192" s="71"/>
      <c r="IFD192" s="71"/>
      <c r="IFE192" s="71"/>
      <c r="IFF192" s="71"/>
      <c r="IFG192" s="71"/>
      <c r="IFH192" s="72"/>
      <c r="IFI192" s="72"/>
      <c r="IFJ192" s="72"/>
      <c r="IFK192" s="72"/>
      <c r="IFL192" s="72"/>
      <c r="IFM192" s="72"/>
      <c r="IFN192" s="72"/>
      <c r="IFO192" s="72"/>
      <c r="IFP192" s="72"/>
      <c r="IFQ192" s="71"/>
      <c r="IFR192" s="71"/>
      <c r="IFS192" s="71"/>
      <c r="IFT192" s="71"/>
      <c r="IFU192" s="71"/>
      <c r="IFV192" s="71"/>
      <c r="IFW192" s="71"/>
      <c r="IFX192" s="72"/>
      <c r="IFY192" s="72"/>
      <c r="IFZ192" s="72"/>
      <c r="IGA192" s="72"/>
      <c r="IGB192" s="72"/>
      <c r="IGC192" s="72"/>
      <c r="IGD192" s="72"/>
      <c r="IGE192" s="72"/>
      <c r="IGF192" s="72"/>
      <c r="IGG192" s="71"/>
      <c r="IGH192" s="71"/>
      <c r="IGI192" s="71"/>
      <c r="IGJ192" s="71"/>
      <c r="IGK192" s="71"/>
      <c r="IGL192" s="71"/>
      <c r="IGM192" s="71"/>
      <c r="IGN192" s="72"/>
      <c r="IGO192" s="72"/>
      <c r="IGP192" s="72"/>
      <c r="IGQ192" s="72"/>
      <c r="IGR192" s="72"/>
      <c r="IGS192" s="72"/>
      <c r="IGT192" s="72"/>
      <c r="IGU192" s="72"/>
      <c r="IGV192" s="72"/>
      <c r="IGW192" s="71"/>
      <c r="IGX192" s="71"/>
      <c r="IGY192" s="71"/>
      <c r="IGZ192" s="71"/>
      <c r="IHA192" s="71"/>
      <c r="IHB192" s="71"/>
      <c r="IHC192" s="71"/>
      <c r="IHD192" s="72"/>
      <c r="IHE192" s="72"/>
      <c r="IHF192" s="72"/>
      <c r="IHG192" s="72"/>
      <c r="IHH192" s="72"/>
      <c r="IHI192" s="72"/>
      <c r="IHJ192" s="72"/>
      <c r="IHK192" s="72"/>
      <c r="IHL192" s="72"/>
      <c r="IHM192" s="71"/>
      <c r="IHN192" s="71"/>
      <c r="IHO192" s="71"/>
      <c r="IHP192" s="71"/>
      <c r="IHQ192" s="71"/>
      <c r="IHR192" s="71"/>
      <c r="IHS192" s="71"/>
      <c r="IHT192" s="72"/>
      <c r="IHU192" s="72"/>
      <c r="IHV192" s="72"/>
      <c r="IHW192" s="72"/>
      <c r="IHX192" s="72"/>
      <c r="IHY192" s="72"/>
      <c r="IHZ192" s="72"/>
      <c r="IIA192" s="72"/>
      <c r="IIB192" s="72"/>
      <c r="IIC192" s="71"/>
      <c r="IID192" s="71"/>
      <c r="IIE192" s="71"/>
      <c r="IIF192" s="71"/>
      <c r="IIG192" s="71"/>
      <c r="IIH192" s="71"/>
      <c r="III192" s="71"/>
      <c r="IIJ192" s="72"/>
      <c r="IIK192" s="72"/>
      <c r="IIL192" s="72"/>
      <c r="IIM192" s="72"/>
      <c r="IIN192" s="72"/>
      <c r="IIO192" s="72"/>
      <c r="IIP192" s="72"/>
      <c r="IIQ192" s="72"/>
      <c r="IIR192" s="72"/>
      <c r="IIS192" s="71"/>
      <c r="IIT192" s="71"/>
      <c r="IIU192" s="71"/>
      <c r="IIV192" s="71"/>
      <c r="IIW192" s="71"/>
      <c r="IIX192" s="71"/>
      <c r="IIY192" s="71"/>
      <c r="IIZ192" s="72"/>
      <c r="IJA192" s="72"/>
      <c r="IJB192" s="72"/>
      <c r="IJC192" s="72"/>
      <c r="IJD192" s="72"/>
      <c r="IJE192" s="72"/>
      <c r="IJF192" s="72"/>
      <c r="IJG192" s="72"/>
      <c r="IJH192" s="72"/>
      <c r="IJI192" s="71"/>
      <c r="IJJ192" s="71"/>
      <c r="IJK192" s="71"/>
      <c r="IJL192" s="71"/>
      <c r="IJM192" s="71"/>
      <c r="IJN192" s="71"/>
      <c r="IJO192" s="71"/>
      <c r="IJP192" s="72"/>
      <c r="IJQ192" s="72"/>
      <c r="IJR192" s="72"/>
      <c r="IJS192" s="72"/>
      <c r="IJT192" s="72"/>
      <c r="IJU192" s="72"/>
      <c r="IJV192" s="72"/>
      <c r="IJW192" s="72"/>
      <c r="IJX192" s="72"/>
      <c r="IJY192" s="71"/>
      <c r="IJZ192" s="71"/>
      <c r="IKA192" s="71"/>
      <c r="IKB192" s="71"/>
      <c r="IKC192" s="71"/>
      <c r="IKD192" s="71"/>
      <c r="IKE192" s="71"/>
      <c r="IKF192" s="72"/>
      <c r="IKG192" s="72"/>
      <c r="IKH192" s="72"/>
      <c r="IKI192" s="72"/>
      <c r="IKJ192" s="72"/>
      <c r="IKK192" s="72"/>
      <c r="IKL192" s="72"/>
      <c r="IKM192" s="72"/>
      <c r="IKN192" s="72"/>
      <c r="IKO192" s="71"/>
      <c r="IKP192" s="71"/>
      <c r="IKQ192" s="71"/>
      <c r="IKR192" s="71"/>
      <c r="IKS192" s="71"/>
      <c r="IKT192" s="71"/>
      <c r="IKU192" s="71"/>
      <c r="IKV192" s="72"/>
      <c r="IKW192" s="72"/>
      <c r="IKX192" s="72"/>
      <c r="IKY192" s="72"/>
      <c r="IKZ192" s="72"/>
      <c r="ILA192" s="72"/>
      <c r="ILB192" s="72"/>
      <c r="ILC192" s="72"/>
      <c r="ILD192" s="72"/>
      <c r="ILE192" s="71"/>
      <c r="ILF192" s="71"/>
      <c r="ILG192" s="71"/>
      <c r="ILH192" s="71"/>
      <c r="ILI192" s="71"/>
      <c r="ILJ192" s="71"/>
      <c r="ILK192" s="71"/>
      <c r="ILL192" s="72"/>
      <c r="ILM192" s="72"/>
      <c r="ILN192" s="72"/>
      <c r="ILO192" s="72"/>
      <c r="ILP192" s="72"/>
      <c r="ILQ192" s="72"/>
      <c r="ILR192" s="72"/>
      <c r="ILS192" s="72"/>
      <c r="ILT192" s="72"/>
      <c r="ILU192" s="71"/>
      <c r="ILV192" s="71"/>
      <c r="ILW192" s="71"/>
      <c r="ILX192" s="71"/>
      <c r="ILY192" s="71"/>
      <c r="ILZ192" s="71"/>
      <c r="IMA192" s="71"/>
      <c r="IMB192" s="72"/>
      <c r="IMC192" s="72"/>
      <c r="IMD192" s="72"/>
      <c r="IME192" s="72"/>
      <c r="IMF192" s="72"/>
      <c r="IMG192" s="72"/>
      <c r="IMH192" s="72"/>
      <c r="IMI192" s="72"/>
      <c r="IMJ192" s="72"/>
      <c r="IMK192" s="71"/>
      <c r="IML192" s="71"/>
      <c r="IMM192" s="71"/>
      <c r="IMN192" s="71"/>
      <c r="IMO192" s="71"/>
      <c r="IMP192" s="71"/>
      <c r="IMQ192" s="71"/>
      <c r="IMR192" s="72"/>
      <c r="IMS192" s="72"/>
      <c r="IMT192" s="72"/>
      <c r="IMU192" s="72"/>
      <c r="IMV192" s="72"/>
      <c r="IMW192" s="72"/>
      <c r="IMX192" s="72"/>
      <c r="IMY192" s="72"/>
      <c r="IMZ192" s="72"/>
      <c r="INA192" s="71"/>
      <c r="INB192" s="71"/>
      <c r="INC192" s="71"/>
      <c r="IND192" s="71"/>
      <c r="INE192" s="71"/>
      <c r="INF192" s="71"/>
      <c r="ING192" s="71"/>
      <c r="INH192" s="72"/>
      <c r="INI192" s="72"/>
      <c r="INJ192" s="72"/>
      <c r="INK192" s="72"/>
      <c r="INL192" s="72"/>
      <c r="INM192" s="72"/>
      <c r="INN192" s="72"/>
      <c r="INO192" s="72"/>
      <c r="INP192" s="72"/>
      <c r="INQ192" s="71"/>
      <c r="INR192" s="71"/>
      <c r="INS192" s="71"/>
      <c r="INT192" s="71"/>
      <c r="INU192" s="71"/>
      <c r="INV192" s="71"/>
      <c r="INW192" s="71"/>
      <c r="INX192" s="72"/>
      <c r="INY192" s="72"/>
      <c r="INZ192" s="72"/>
      <c r="IOA192" s="72"/>
      <c r="IOB192" s="72"/>
      <c r="IOC192" s="72"/>
      <c r="IOD192" s="72"/>
      <c r="IOE192" s="72"/>
      <c r="IOF192" s="72"/>
      <c r="IOG192" s="71"/>
      <c r="IOH192" s="71"/>
      <c r="IOI192" s="71"/>
      <c r="IOJ192" s="71"/>
      <c r="IOK192" s="71"/>
      <c r="IOL192" s="71"/>
      <c r="IOM192" s="71"/>
      <c r="ION192" s="72"/>
      <c r="IOO192" s="72"/>
      <c r="IOP192" s="72"/>
      <c r="IOQ192" s="72"/>
      <c r="IOR192" s="72"/>
      <c r="IOS192" s="72"/>
      <c r="IOT192" s="72"/>
      <c r="IOU192" s="72"/>
      <c r="IOV192" s="72"/>
      <c r="IOW192" s="71"/>
      <c r="IOX192" s="71"/>
      <c r="IOY192" s="71"/>
      <c r="IOZ192" s="71"/>
      <c r="IPA192" s="71"/>
      <c r="IPB192" s="71"/>
      <c r="IPC192" s="71"/>
      <c r="IPD192" s="72"/>
      <c r="IPE192" s="72"/>
      <c r="IPF192" s="72"/>
      <c r="IPG192" s="72"/>
      <c r="IPH192" s="72"/>
      <c r="IPI192" s="72"/>
      <c r="IPJ192" s="72"/>
      <c r="IPK192" s="72"/>
      <c r="IPL192" s="72"/>
      <c r="IPM192" s="71"/>
      <c r="IPN192" s="71"/>
      <c r="IPO192" s="71"/>
      <c r="IPP192" s="71"/>
      <c r="IPQ192" s="71"/>
      <c r="IPR192" s="71"/>
      <c r="IPS192" s="71"/>
      <c r="IPT192" s="72"/>
      <c r="IPU192" s="72"/>
      <c r="IPV192" s="72"/>
      <c r="IPW192" s="72"/>
      <c r="IPX192" s="72"/>
      <c r="IPY192" s="72"/>
      <c r="IPZ192" s="72"/>
      <c r="IQA192" s="72"/>
      <c r="IQB192" s="72"/>
      <c r="IQC192" s="71"/>
      <c r="IQD192" s="71"/>
      <c r="IQE192" s="71"/>
      <c r="IQF192" s="71"/>
      <c r="IQG192" s="71"/>
      <c r="IQH192" s="71"/>
      <c r="IQI192" s="71"/>
      <c r="IQJ192" s="72"/>
      <c r="IQK192" s="72"/>
      <c r="IQL192" s="72"/>
      <c r="IQM192" s="72"/>
      <c r="IQN192" s="72"/>
      <c r="IQO192" s="72"/>
      <c r="IQP192" s="72"/>
      <c r="IQQ192" s="72"/>
      <c r="IQR192" s="72"/>
      <c r="IQS192" s="71"/>
      <c r="IQT192" s="71"/>
      <c r="IQU192" s="71"/>
      <c r="IQV192" s="71"/>
      <c r="IQW192" s="71"/>
      <c r="IQX192" s="71"/>
      <c r="IQY192" s="71"/>
      <c r="IQZ192" s="72"/>
      <c r="IRA192" s="72"/>
      <c r="IRB192" s="72"/>
      <c r="IRC192" s="72"/>
      <c r="IRD192" s="72"/>
      <c r="IRE192" s="72"/>
      <c r="IRF192" s="72"/>
      <c r="IRG192" s="72"/>
      <c r="IRH192" s="72"/>
      <c r="IRI192" s="71"/>
      <c r="IRJ192" s="71"/>
      <c r="IRK192" s="71"/>
      <c r="IRL192" s="71"/>
      <c r="IRM192" s="71"/>
      <c r="IRN192" s="71"/>
      <c r="IRO192" s="71"/>
      <c r="IRP192" s="72"/>
      <c r="IRQ192" s="72"/>
      <c r="IRR192" s="72"/>
      <c r="IRS192" s="72"/>
      <c r="IRT192" s="72"/>
      <c r="IRU192" s="72"/>
      <c r="IRV192" s="72"/>
      <c r="IRW192" s="72"/>
      <c r="IRX192" s="72"/>
      <c r="IRY192" s="71"/>
      <c r="IRZ192" s="71"/>
      <c r="ISA192" s="71"/>
      <c r="ISB192" s="71"/>
      <c r="ISC192" s="71"/>
      <c r="ISD192" s="71"/>
      <c r="ISE192" s="71"/>
      <c r="ISF192" s="72"/>
      <c r="ISG192" s="72"/>
      <c r="ISH192" s="72"/>
      <c r="ISI192" s="72"/>
      <c r="ISJ192" s="72"/>
      <c r="ISK192" s="72"/>
      <c r="ISL192" s="72"/>
      <c r="ISM192" s="72"/>
      <c r="ISN192" s="72"/>
      <c r="ISO192" s="71"/>
      <c r="ISP192" s="71"/>
      <c r="ISQ192" s="71"/>
      <c r="ISR192" s="71"/>
      <c r="ISS192" s="71"/>
      <c r="IST192" s="71"/>
      <c r="ISU192" s="71"/>
      <c r="ISV192" s="72"/>
      <c r="ISW192" s="72"/>
      <c r="ISX192" s="72"/>
      <c r="ISY192" s="72"/>
      <c r="ISZ192" s="72"/>
      <c r="ITA192" s="72"/>
      <c r="ITB192" s="72"/>
      <c r="ITC192" s="72"/>
      <c r="ITD192" s="72"/>
      <c r="ITE192" s="71"/>
      <c r="ITF192" s="71"/>
      <c r="ITG192" s="71"/>
      <c r="ITH192" s="71"/>
      <c r="ITI192" s="71"/>
      <c r="ITJ192" s="71"/>
      <c r="ITK192" s="71"/>
      <c r="ITL192" s="72"/>
      <c r="ITM192" s="72"/>
      <c r="ITN192" s="72"/>
      <c r="ITO192" s="72"/>
      <c r="ITP192" s="72"/>
      <c r="ITQ192" s="72"/>
      <c r="ITR192" s="72"/>
      <c r="ITS192" s="72"/>
      <c r="ITT192" s="72"/>
      <c r="ITU192" s="71"/>
      <c r="ITV192" s="71"/>
      <c r="ITW192" s="71"/>
      <c r="ITX192" s="71"/>
      <c r="ITY192" s="71"/>
      <c r="ITZ192" s="71"/>
      <c r="IUA192" s="71"/>
      <c r="IUB192" s="72"/>
      <c r="IUC192" s="72"/>
      <c r="IUD192" s="72"/>
      <c r="IUE192" s="72"/>
      <c r="IUF192" s="72"/>
      <c r="IUG192" s="72"/>
      <c r="IUH192" s="72"/>
      <c r="IUI192" s="72"/>
      <c r="IUJ192" s="72"/>
      <c r="IUK192" s="71"/>
      <c r="IUL192" s="71"/>
      <c r="IUM192" s="71"/>
      <c r="IUN192" s="71"/>
      <c r="IUO192" s="71"/>
      <c r="IUP192" s="71"/>
      <c r="IUQ192" s="71"/>
      <c r="IUR192" s="72"/>
      <c r="IUS192" s="72"/>
      <c r="IUT192" s="72"/>
      <c r="IUU192" s="72"/>
      <c r="IUV192" s="72"/>
      <c r="IUW192" s="72"/>
      <c r="IUX192" s="72"/>
      <c r="IUY192" s="72"/>
      <c r="IUZ192" s="72"/>
      <c r="IVA192" s="71"/>
      <c r="IVB192" s="71"/>
      <c r="IVC192" s="71"/>
      <c r="IVD192" s="71"/>
      <c r="IVE192" s="71"/>
      <c r="IVF192" s="71"/>
      <c r="IVG192" s="71"/>
      <c r="IVH192" s="72"/>
      <c r="IVI192" s="72"/>
      <c r="IVJ192" s="72"/>
      <c r="IVK192" s="72"/>
      <c r="IVL192" s="72"/>
      <c r="IVM192" s="72"/>
      <c r="IVN192" s="72"/>
      <c r="IVO192" s="72"/>
      <c r="IVP192" s="72"/>
      <c r="IVQ192" s="71"/>
      <c r="IVR192" s="71"/>
      <c r="IVS192" s="71"/>
      <c r="IVT192" s="71"/>
      <c r="IVU192" s="71"/>
      <c r="IVV192" s="71"/>
      <c r="IVW192" s="71"/>
      <c r="IVX192" s="72"/>
      <c r="IVY192" s="72"/>
      <c r="IVZ192" s="72"/>
      <c r="IWA192" s="72"/>
      <c r="IWB192" s="72"/>
      <c r="IWC192" s="72"/>
      <c r="IWD192" s="72"/>
      <c r="IWE192" s="72"/>
      <c r="IWF192" s="72"/>
      <c r="IWG192" s="71"/>
      <c r="IWH192" s="71"/>
      <c r="IWI192" s="71"/>
      <c r="IWJ192" s="71"/>
      <c r="IWK192" s="71"/>
      <c r="IWL192" s="71"/>
      <c r="IWM192" s="71"/>
      <c r="IWN192" s="72"/>
      <c r="IWO192" s="72"/>
      <c r="IWP192" s="72"/>
      <c r="IWQ192" s="72"/>
      <c r="IWR192" s="72"/>
      <c r="IWS192" s="72"/>
      <c r="IWT192" s="72"/>
      <c r="IWU192" s="72"/>
      <c r="IWV192" s="72"/>
      <c r="IWW192" s="71"/>
      <c r="IWX192" s="71"/>
      <c r="IWY192" s="71"/>
      <c r="IWZ192" s="71"/>
      <c r="IXA192" s="71"/>
      <c r="IXB192" s="71"/>
      <c r="IXC192" s="71"/>
      <c r="IXD192" s="72"/>
      <c r="IXE192" s="72"/>
      <c r="IXF192" s="72"/>
      <c r="IXG192" s="72"/>
      <c r="IXH192" s="72"/>
      <c r="IXI192" s="72"/>
      <c r="IXJ192" s="72"/>
      <c r="IXK192" s="72"/>
      <c r="IXL192" s="72"/>
      <c r="IXM192" s="71"/>
      <c r="IXN192" s="71"/>
      <c r="IXO192" s="71"/>
      <c r="IXP192" s="71"/>
      <c r="IXQ192" s="71"/>
      <c r="IXR192" s="71"/>
      <c r="IXS192" s="71"/>
      <c r="IXT192" s="72"/>
      <c r="IXU192" s="72"/>
      <c r="IXV192" s="72"/>
      <c r="IXW192" s="72"/>
      <c r="IXX192" s="72"/>
      <c r="IXY192" s="72"/>
      <c r="IXZ192" s="72"/>
      <c r="IYA192" s="72"/>
      <c r="IYB192" s="72"/>
      <c r="IYC192" s="71"/>
      <c r="IYD192" s="71"/>
      <c r="IYE192" s="71"/>
      <c r="IYF192" s="71"/>
      <c r="IYG192" s="71"/>
      <c r="IYH192" s="71"/>
      <c r="IYI192" s="71"/>
      <c r="IYJ192" s="72"/>
      <c r="IYK192" s="72"/>
      <c r="IYL192" s="72"/>
      <c r="IYM192" s="72"/>
      <c r="IYN192" s="72"/>
      <c r="IYO192" s="72"/>
      <c r="IYP192" s="72"/>
      <c r="IYQ192" s="72"/>
      <c r="IYR192" s="72"/>
      <c r="IYS192" s="71"/>
      <c r="IYT192" s="71"/>
      <c r="IYU192" s="71"/>
      <c r="IYV192" s="71"/>
      <c r="IYW192" s="71"/>
      <c r="IYX192" s="71"/>
      <c r="IYY192" s="71"/>
      <c r="IYZ192" s="72"/>
      <c r="IZA192" s="72"/>
      <c r="IZB192" s="72"/>
      <c r="IZC192" s="72"/>
      <c r="IZD192" s="72"/>
      <c r="IZE192" s="72"/>
      <c r="IZF192" s="72"/>
      <c r="IZG192" s="72"/>
      <c r="IZH192" s="72"/>
      <c r="IZI192" s="71"/>
      <c r="IZJ192" s="71"/>
      <c r="IZK192" s="71"/>
      <c r="IZL192" s="71"/>
      <c r="IZM192" s="71"/>
      <c r="IZN192" s="71"/>
      <c r="IZO192" s="71"/>
      <c r="IZP192" s="72"/>
      <c r="IZQ192" s="72"/>
      <c r="IZR192" s="72"/>
      <c r="IZS192" s="72"/>
      <c r="IZT192" s="72"/>
      <c r="IZU192" s="72"/>
      <c r="IZV192" s="72"/>
      <c r="IZW192" s="72"/>
      <c r="IZX192" s="72"/>
      <c r="IZY192" s="71"/>
      <c r="IZZ192" s="71"/>
      <c r="JAA192" s="71"/>
      <c r="JAB192" s="71"/>
      <c r="JAC192" s="71"/>
      <c r="JAD192" s="71"/>
      <c r="JAE192" s="71"/>
      <c r="JAF192" s="72"/>
      <c r="JAG192" s="72"/>
      <c r="JAH192" s="72"/>
      <c r="JAI192" s="72"/>
      <c r="JAJ192" s="72"/>
      <c r="JAK192" s="72"/>
      <c r="JAL192" s="72"/>
      <c r="JAM192" s="72"/>
      <c r="JAN192" s="72"/>
      <c r="JAO192" s="71"/>
      <c r="JAP192" s="71"/>
      <c r="JAQ192" s="71"/>
      <c r="JAR192" s="71"/>
      <c r="JAS192" s="71"/>
      <c r="JAT192" s="71"/>
      <c r="JAU192" s="71"/>
      <c r="JAV192" s="72"/>
      <c r="JAW192" s="72"/>
      <c r="JAX192" s="72"/>
      <c r="JAY192" s="72"/>
      <c r="JAZ192" s="72"/>
      <c r="JBA192" s="72"/>
      <c r="JBB192" s="72"/>
      <c r="JBC192" s="72"/>
      <c r="JBD192" s="72"/>
      <c r="JBE192" s="71"/>
      <c r="JBF192" s="71"/>
      <c r="JBG192" s="71"/>
      <c r="JBH192" s="71"/>
      <c r="JBI192" s="71"/>
      <c r="JBJ192" s="71"/>
      <c r="JBK192" s="71"/>
      <c r="JBL192" s="72"/>
      <c r="JBM192" s="72"/>
      <c r="JBN192" s="72"/>
      <c r="JBO192" s="72"/>
      <c r="JBP192" s="72"/>
      <c r="JBQ192" s="72"/>
      <c r="JBR192" s="72"/>
      <c r="JBS192" s="72"/>
      <c r="JBT192" s="72"/>
      <c r="JBU192" s="71"/>
      <c r="JBV192" s="71"/>
      <c r="JBW192" s="71"/>
      <c r="JBX192" s="71"/>
      <c r="JBY192" s="71"/>
      <c r="JBZ192" s="71"/>
      <c r="JCA192" s="71"/>
      <c r="JCB192" s="72"/>
      <c r="JCC192" s="72"/>
      <c r="JCD192" s="72"/>
      <c r="JCE192" s="72"/>
      <c r="JCF192" s="72"/>
      <c r="JCG192" s="72"/>
      <c r="JCH192" s="72"/>
      <c r="JCI192" s="72"/>
      <c r="JCJ192" s="72"/>
      <c r="JCK192" s="71"/>
      <c r="JCL192" s="71"/>
      <c r="JCM192" s="71"/>
      <c r="JCN192" s="71"/>
      <c r="JCO192" s="71"/>
      <c r="JCP192" s="71"/>
      <c r="JCQ192" s="71"/>
      <c r="JCR192" s="72"/>
      <c r="JCS192" s="72"/>
      <c r="JCT192" s="72"/>
      <c r="JCU192" s="72"/>
      <c r="JCV192" s="72"/>
      <c r="JCW192" s="72"/>
      <c r="JCX192" s="72"/>
      <c r="JCY192" s="72"/>
      <c r="JCZ192" s="72"/>
      <c r="JDA192" s="71"/>
      <c r="JDB192" s="71"/>
      <c r="JDC192" s="71"/>
      <c r="JDD192" s="71"/>
      <c r="JDE192" s="71"/>
      <c r="JDF192" s="71"/>
      <c r="JDG192" s="71"/>
      <c r="JDH192" s="72"/>
      <c r="JDI192" s="72"/>
      <c r="JDJ192" s="72"/>
      <c r="JDK192" s="72"/>
      <c r="JDL192" s="72"/>
      <c r="JDM192" s="72"/>
      <c r="JDN192" s="72"/>
      <c r="JDO192" s="72"/>
      <c r="JDP192" s="72"/>
      <c r="JDQ192" s="71"/>
      <c r="JDR192" s="71"/>
      <c r="JDS192" s="71"/>
      <c r="JDT192" s="71"/>
      <c r="JDU192" s="71"/>
      <c r="JDV192" s="71"/>
      <c r="JDW192" s="71"/>
      <c r="JDX192" s="72"/>
      <c r="JDY192" s="72"/>
      <c r="JDZ192" s="72"/>
      <c r="JEA192" s="72"/>
      <c r="JEB192" s="72"/>
      <c r="JEC192" s="72"/>
      <c r="JED192" s="72"/>
      <c r="JEE192" s="72"/>
      <c r="JEF192" s="72"/>
      <c r="JEG192" s="71"/>
      <c r="JEH192" s="71"/>
      <c r="JEI192" s="71"/>
      <c r="JEJ192" s="71"/>
      <c r="JEK192" s="71"/>
      <c r="JEL192" s="71"/>
      <c r="JEM192" s="71"/>
      <c r="JEN192" s="72"/>
      <c r="JEO192" s="72"/>
      <c r="JEP192" s="72"/>
      <c r="JEQ192" s="72"/>
      <c r="JER192" s="72"/>
      <c r="JES192" s="72"/>
      <c r="JET192" s="72"/>
      <c r="JEU192" s="72"/>
      <c r="JEV192" s="72"/>
      <c r="JEW192" s="71"/>
      <c r="JEX192" s="71"/>
      <c r="JEY192" s="71"/>
      <c r="JEZ192" s="71"/>
      <c r="JFA192" s="71"/>
      <c r="JFB192" s="71"/>
      <c r="JFC192" s="71"/>
      <c r="JFD192" s="72"/>
      <c r="JFE192" s="72"/>
      <c r="JFF192" s="72"/>
      <c r="JFG192" s="72"/>
      <c r="JFH192" s="72"/>
      <c r="JFI192" s="72"/>
      <c r="JFJ192" s="72"/>
      <c r="JFK192" s="72"/>
      <c r="JFL192" s="72"/>
      <c r="JFM192" s="71"/>
      <c r="JFN192" s="71"/>
      <c r="JFO192" s="71"/>
      <c r="JFP192" s="71"/>
      <c r="JFQ192" s="71"/>
      <c r="JFR192" s="71"/>
      <c r="JFS192" s="71"/>
      <c r="JFT192" s="72"/>
      <c r="JFU192" s="72"/>
      <c r="JFV192" s="72"/>
      <c r="JFW192" s="72"/>
      <c r="JFX192" s="72"/>
      <c r="JFY192" s="72"/>
      <c r="JFZ192" s="72"/>
      <c r="JGA192" s="72"/>
      <c r="JGB192" s="72"/>
      <c r="JGC192" s="71"/>
      <c r="JGD192" s="71"/>
      <c r="JGE192" s="71"/>
      <c r="JGF192" s="71"/>
      <c r="JGG192" s="71"/>
      <c r="JGH192" s="71"/>
      <c r="JGI192" s="71"/>
      <c r="JGJ192" s="72"/>
      <c r="JGK192" s="72"/>
      <c r="JGL192" s="72"/>
      <c r="JGM192" s="72"/>
      <c r="JGN192" s="72"/>
      <c r="JGO192" s="72"/>
      <c r="JGP192" s="72"/>
      <c r="JGQ192" s="72"/>
      <c r="JGR192" s="72"/>
      <c r="JGS192" s="71"/>
      <c r="JGT192" s="71"/>
      <c r="JGU192" s="71"/>
      <c r="JGV192" s="71"/>
      <c r="JGW192" s="71"/>
      <c r="JGX192" s="71"/>
      <c r="JGY192" s="71"/>
      <c r="JGZ192" s="72"/>
      <c r="JHA192" s="72"/>
      <c r="JHB192" s="72"/>
      <c r="JHC192" s="72"/>
      <c r="JHD192" s="72"/>
      <c r="JHE192" s="72"/>
      <c r="JHF192" s="72"/>
      <c r="JHG192" s="72"/>
      <c r="JHH192" s="72"/>
      <c r="JHI192" s="71"/>
      <c r="JHJ192" s="71"/>
      <c r="JHK192" s="71"/>
      <c r="JHL192" s="71"/>
      <c r="JHM192" s="71"/>
      <c r="JHN192" s="71"/>
      <c r="JHO192" s="71"/>
      <c r="JHP192" s="72"/>
      <c r="JHQ192" s="72"/>
      <c r="JHR192" s="72"/>
      <c r="JHS192" s="72"/>
      <c r="JHT192" s="72"/>
      <c r="JHU192" s="72"/>
      <c r="JHV192" s="72"/>
      <c r="JHW192" s="72"/>
      <c r="JHX192" s="72"/>
      <c r="JHY192" s="71"/>
      <c r="JHZ192" s="71"/>
      <c r="JIA192" s="71"/>
      <c r="JIB192" s="71"/>
      <c r="JIC192" s="71"/>
      <c r="JID192" s="71"/>
      <c r="JIE192" s="71"/>
      <c r="JIF192" s="72"/>
      <c r="JIG192" s="72"/>
      <c r="JIH192" s="72"/>
      <c r="JII192" s="72"/>
      <c r="JIJ192" s="72"/>
      <c r="JIK192" s="72"/>
      <c r="JIL192" s="72"/>
      <c r="JIM192" s="72"/>
      <c r="JIN192" s="72"/>
      <c r="JIO192" s="71"/>
      <c r="JIP192" s="71"/>
      <c r="JIQ192" s="71"/>
      <c r="JIR192" s="71"/>
      <c r="JIS192" s="71"/>
      <c r="JIT192" s="71"/>
      <c r="JIU192" s="71"/>
      <c r="JIV192" s="72"/>
      <c r="JIW192" s="72"/>
      <c r="JIX192" s="72"/>
      <c r="JIY192" s="72"/>
      <c r="JIZ192" s="72"/>
      <c r="JJA192" s="72"/>
      <c r="JJB192" s="72"/>
      <c r="JJC192" s="72"/>
      <c r="JJD192" s="72"/>
      <c r="JJE192" s="71"/>
      <c r="JJF192" s="71"/>
      <c r="JJG192" s="71"/>
      <c r="JJH192" s="71"/>
      <c r="JJI192" s="71"/>
      <c r="JJJ192" s="71"/>
      <c r="JJK192" s="71"/>
      <c r="JJL192" s="72"/>
      <c r="JJM192" s="72"/>
      <c r="JJN192" s="72"/>
      <c r="JJO192" s="72"/>
      <c r="JJP192" s="72"/>
      <c r="JJQ192" s="72"/>
      <c r="JJR192" s="72"/>
      <c r="JJS192" s="72"/>
      <c r="JJT192" s="72"/>
      <c r="JJU192" s="71"/>
      <c r="JJV192" s="71"/>
      <c r="JJW192" s="71"/>
      <c r="JJX192" s="71"/>
      <c r="JJY192" s="71"/>
      <c r="JJZ192" s="71"/>
      <c r="JKA192" s="71"/>
      <c r="JKB192" s="72"/>
      <c r="JKC192" s="72"/>
      <c r="JKD192" s="72"/>
      <c r="JKE192" s="72"/>
      <c r="JKF192" s="72"/>
      <c r="JKG192" s="72"/>
      <c r="JKH192" s="72"/>
      <c r="JKI192" s="72"/>
      <c r="JKJ192" s="72"/>
      <c r="JKK192" s="71"/>
      <c r="JKL192" s="71"/>
      <c r="JKM192" s="71"/>
      <c r="JKN192" s="71"/>
      <c r="JKO192" s="71"/>
      <c r="JKP192" s="71"/>
      <c r="JKQ192" s="71"/>
      <c r="JKR192" s="72"/>
      <c r="JKS192" s="72"/>
      <c r="JKT192" s="72"/>
      <c r="JKU192" s="72"/>
      <c r="JKV192" s="72"/>
      <c r="JKW192" s="72"/>
      <c r="JKX192" s="72"/>
      <c r="JKY192" s="72"/>
      <c r="JKZ192" s="72"/>
      <c r="JLA192" s="71"/>
      <c r="JLB192" s="71"/>
      <c r="JLC192" s="71"/>
      <c r="JLD192" s="71"/>
      <c r="JLE192" s="71"/>
      <c r="JLF192" s="71"/>
      <c r="JLG192" s="71"/>
      <c r="JLH192" s="72"/>
      <c r="JLI192" s="72"/>
      <c r="JLJ192" s="72"/>
      <c r="JLK192" s="72"/>
      <c r="JLL192" s="72"/>
      <c r="JLM192" s="72"/>
      <c r="JLN192" s="72"/>
      <c r="JLO192" s="72"/>
      <c r="JLP192" s="72"/>
      <c r="JLQ192" s="71"/>
      <c r="JLR192" s="71"/>
      <c r="JLS192" s="71"/>
      <c r="JLT192" s="71"/>
      <c r="JLU192" s="71"/>
      <c r="JLV192" s="71"/>
      <c r="JLW192" s="71"/>
      <c r="JLX192" s="72"/>
      <c r="JLY192" s="72"/>
      <c r="JLZ192" s="72"/>
      <c r="JMA192" s="72"/>
      <c r="JMB192" s="72"/>
      <c r="JMC192" s="72"/>
      <c r="JMD192" s="72"/>
      <c r="JME192" s="72"/>
      <c r="JMF192" s="72"/>
      <c r="JMG192" s="71"/>
      <c r="JMH192" s="71"/>
      <c r="JMI192" s="71"/>
      <c r="JMJ192" s="71"/>
      <c r="JMK192" s="71"/>
      <c r="JML192" s="71"/>
      <c r="JMM192" s="71"/>
      <c r="JMN192" s="72"/>
      <c r="JMO192" s="72"/>
      <c r="JMP192" s="72"/>
      <c r="JMQ192" s="72"/>
      <c r="JMR192" s="72"/>
      <c r="JMS192" s="72"/>
      <c r="JMT192" s="72"/>
      <c r="JMU192" s="72"/>
      <c r="JMV192" s="72"/>
      <c r="JMW192" s="71"/>
      <c r="JMX192" s="71"/>
      <c r="JMY192" s="71"/>
      <c r="JMZ192" s="71"/>
      <c r="JNA192" s="71"/>
      <c r="JNB192" s="71"/>
      <c r="JNC192" s="71"/>
      <c r="JND192" s="72"/>
      <c r="JNE192" s="72"/>
      <c r="JNF192" s="72"/>
      <c r="JNG192" s="72"/>
      <c r="JNH192" s="72"/>
      <c r="JNI192" s="72"/>
      <c r="JNJ192" s="72"/>
      <c r="JNK192" s="72"/>
      <c r="JNL192" s="72"/>
      <c r="JNM192" s="71"/>
      <c r="JNN192" s="71"/>
      <c r="JNO192" s="71"/>
      <c r="JNP192" s="71"/>
      <c r="JNQ192" s="71"/>
      <c r="JNR192" s="71"/>
      <c r="JNS192" s="71"/>
      <c r="JNT192" s="72"/>
      <c r="JNU192" s="72"/>
      <c r="JNV192" s="72"/>
      <c r="JNW192" s="72"/>
      <c r="JNX192" s="72"/>
      <c r="JNY192" s="72"/>
      <c r="JNZ192" s="72"/>
      <c r="JOA192" s="72"/>
      <c r="JOB192" s="72"/>
      <c r="JOC192" s="71"/>
      <c r="JOD192" s="71"/>
      <c r="JOE192" s="71"/>
      <c r="JOF192" s="71"/>
      <c r="JOG192" s="71"/>
      <c r="JOH192" s="71"/>
      <c r="JOI192" s="71"/>
      <c r="JOJ192" s="72"/>
      <c r="JOK192" s="72"/>
      <c r="JOL192" s="72"/>
      <c r="JOM192" s="72"/>
      <c r="JON192" s="72"/>
      <c r="JOO192" s="72"/>
      <c r="JOP192" s="72"/>
      <c r="JOQ192" s="72"/>
      <c r="JOR192" s="72"/>
      <c r="JOS192" s="71"/>
      <c r="JOT192" s="71"/>
      <c r="JOU192" s="71"/>
      <c r="JOV192" s="71"/>
      <c r="JOW192" s="71"/>
      <c r="JOX192" s="71"/>
      <c r="JOY192" s="71"/>
      <c r="JOZ192" s="72"/>
      <c r="JPA192" s="72"/>
      <c r="JPB192" s="72"/>
      <c r="JPC192" s="72"/>
      <c r="JPD192" s="72"/>
      <c r="JPE192" s="72"/>
      <c r="JPF192" s="72"/>
      <c r="JPG192" s="72"/>
      <c r="JPH192" s="72"/>
      <c r="JPI192" s="71"/>
      <c r="JPJ192" s="71"/>
      <c r="JPK192" s="71"/>
      <c r="JPL192" s="71"/>
      <c r="JPM192" s="71"/>
      <c r="JPN192" s="71"/>
      <c r="JPO192" s="71"/>
      <c r="JPP192" s="72"/>
      <c r="JPQ192" s="72"/>
      <c r="JPR192" s="72"/>
      <c r="JPS192" s="72"/>
      <c r="JPT192" s="72"/>
      <c r="JPU192" s="72"/>
      <c r="JPV192" s="72"/>
      <c r="JPW192" s="72"/>
      <c r="JPX192" s="72"/>
      <c r="JPY192" s="71"/>
      <c r="JPZ192" s="71"/>
      <c r="JQA192" s="71"/>
      <c r="JQB192" s="71"/>
      <c r="JQC192" s="71"/>
      <c r="JQD192" s="71"/>
      <c r="JQE192" s="71"/>
      <c r="JQF192" s="72"/>
      <c r="JQG192" s="72"/>
      <c r="JQH192" s="72"/>
      <c r="JQI192" s="72"/>
      <c r="JQJ192" s="72"/>
      <c r="JQK192" s="72"/>
      <c r="JQL192" s="72"/>
      <c r="JQM192" s="72"/>
      <c r="JQN192" s="72"/>
      <c r="JQO192" s="71"/>
      <c r="JQP192" s="71"/>
      <c r="JQQ192" s="71"/>
      <c r="JQR192" s="71"/>
      <c r="JQS192" s="71"/>
      <c r="JQT192" s="71"/>
      <c r="JQU192" s="71"/>
      <c r="JQV192" s="72"/>
      <c r="JQW192" s="72"/>
      <c r="JQX192" s="72"/>
      <c r="JQY192" s="72"/>
      <c r="JQZ192" s="72"/>
      <c r="JRA192" s="72"/>
      <c r="JRB192" s="72"/>
      <c r="JRC192" s="72"/>
      <c r="JRD192" s="72"/>
      <c r="JRE192" s="71"/>
      <c r="JRF192" s="71"/>
      <c r="JRG192" s="71"/>
      <c r="JRH192" s="71"/>
      <c r="JRI192" s="71"/>
      <c r="JRJ192" s="71"/>
      <c r="JRK192" s="71"/>
      <c r="JRL192" s="72"/>
      <c r="JRM192" s="72"/>
      <c r="JRN192" s="72"/>
      <c r="JRO192" s="72"/>
      <c r="JRP192" s="72"/>
      <c r="JRQ192" s="72"/>
      <c r="JRR192" s="72"/>
      <c r="JRS192" s="72"/>
      <c r="JRT192" s="72"/>
      <c r="JRU192" s="71"/>
      <c r="JRV192" s="71"/>
      <c r="JRW192" s="71"/>
      <c r="JRX192" s="71"/>
      <c r="JRY192" s="71"/>
      <c r="JRZ192" s="71"/>
      <c r="JSA192" s="71"/>
      <c r="JSB192" s="72"/>
      <c r="JSC192" s="72"/>
      <c r="JSD192" s="72"/>
      <c r="JSE192" s="72"/>
      <c r="JSF192" s="72"/>
      <c r="JSG192" s="72"/>
      <c r="JSH192" s="72"/>
      <c r="JSI192" s="72"/>
      <c r="JSJ192" s="72"/>
      <c r="JSK192" s="71"/>
      <c r="JSL192" s="71"/>
      <c r="JSM192" s="71"/>
      <c r="JSN192" s="71"/>
      <c r="JSO192" s="71"/>
      <c r="JSP192" s="71"/>
      <c r="JSQ192" s="71"/>
      <c r="JSR192" s="72"/>
      <c r="JSS192" s="72"/>
      <c r="JST192" s="72"/>
      <c r="JSU192" s="72"/>
      <c r="JSV192" s="72"/>
      <c r="JSW192" s="72"/>
      <c r="JSX192" s="72"/>
      <c r="JSY192" s="72"/>
      <c r="JSZ192" s="72"/>
      <c r="JTA192" s="71"/>
      <c r="JTB192" s="71"/>
      <c r="JTC192" s="71"/>
      <c r="JTD192" s="71"/>
      <c r="JTE192" s="71"/>
      <c r="JTF192" s="71"/>
      <c r="JTG192" s="71"/>
      <c r="JTH192" s="72"/>
      <c r="JTI192" s="72"/>
      <c r="JTJ192" s="72"/>
      <c r="JTK192" s="72"/>
      <c r="JTL192" s="72"/>
      <c r="JTM192" s="72"/>
      <c r="JTN192" s="72"/>
      <c r="JTO192" s="72"/>
      <c r="JTP192" s="72"/>
      <c r="JTQ192" s="71"/>
      <c r="JTR192" s="71"/>
      <c r="JTS192" s="71"/>
      <c r="JTT192" s="71"/>
      <c r="JTU192" s="71"/>
      <c r="JTV192" s="71"/>
      <c r="JTW192" s="71"/>
      <c r="JTX192" s="72"/>
      <c r="JTY192" s="72"/>
      <c r="JTZ192" s="72"/>
      <c r="JUA192" s="72"/>
      <c r="JUB192" s="72"/>
      <c r="JUC192" s="72"/>
      <c r="JUD192" s="72"/>
      <c r="JUE192" s="72"/>
      <c r="JUF192" s="72"/>
      <c r="JUG192" s="71"/>
      <c r="JUH192" s="71"/>
      <c r="JUI192" s="71"/>
      <c r="JUJ192" s="71"/>
      <c r="JUK192" s="71"/>
      <c r="JUL192" s="71"/>
      <c r="JUM192" s="71"/>
      <c r="JUN192" s="72"/>
      <c r="JUO192" s="72"/>
      <c r="JUP192" s="72"/>
      <c r="JUQ192" s="72"/>
      <c r="JUR192" s="72"/>
      <c r="JUS192" s="72"/>
      <c r="JUT192" s="72"/>
      <c r="JUU192" s="72"/>
      <c r="JUV192" s="72"/>
      <c r="JUW192" s="71"/>
      <c r="JUX192" s="71"/>
      <c r="JUY192" s="71"/>
      <c r="JUZ192" s="71"/>
      <c r="JVA192" s="71"/>
      <c r="JVB192" s="71"/>
      <c r="JVC192" s="71"/>
      <c r="JVD192" s="72"/>
      <c r="JVE192" s="72"/>
      <c r="JVF192" s="72"/>
      <c r="JVG192" s="72"/>
      <c r="JVH192" s="72"/>
      <c r="JVI192" s="72"/>
      <c r="JVJ192" s="72"/>
      <c r="JVK192" s="72"/>
      <c r="JVL192" s="72"/>
      <c r="JVM192" s="71"/>
      <c r="JVN192" s="71"/>
      <c r="JVO192" s="71"/>
      <c r="JVP192" s="71"/>
      <c r="JVQ192" s="71"/>
      <c r="JVR192" s="71"/>
      <c r="JVS192" s="71"/>
      <c r="JVT192" s="72"/>
      <c r="JVU192" s="72"/>
      <c r="JVV192" s="72"/>
      <c r="JVW192" s="72"/>
      <c r="JVX192" s="72"/>
      <c r="JVY192" s="72"/>
      <c r="JVZ192" s="72"/>
      <c r="JWA192" s="72"/>
      <c r="JWB192" s="72"/>
      <c r="JWC192" s="71"/>
      <c r="JWD192" s="71"/>
      <c r="JWE192" s="71"/>
      <c r="JWF192" s="71"/>
      <c r="JWG192" s="71"/>
      <c r="JWH192" s="71"/>
      <c r="JWI192" s="71"/>
      <c r="JWJ192" s="72"/>
      <c r="JWK192" s="72"/>
      <c r="JWL192" s="72"/>
      <c r="JWM192" s="72"/>
      <c r="JWN192" s="72"/>
      <c r="JWO192" s="72"/>
      <c r="JWP192" s="72"/>
      <c r="JWQ192" s="72"/>
      <c r="JWR192" s="72"/>
      <c r="JWS192" s="71"/>
      <c r="JWT192" s="71"/>
      <c r="JWU192" s="71"/>
      <c r="JWV192" s="71"/>
      <c r="JWW192" s="71"/>
      <c r="JWX192" s="71"/>
      <c r="JWY192" s="71"/>
      <c r="JWZ192" s="72"/>
      <c r="JXA192" s="72"/>
      <c r="JXB192" s="72"/>
      <c r="JXC192" s="72"/>
      <c r="JXD192" s="72"/>
      <c r="JXE192" s="72"/>
      <c r="JXF192" s="72"/>
      <c r="JXG192" s="72"/>
      <c r="JXH192" s="72"/>
      <c r="JXI192" s="71"/>
      <c r="JXJ192" s="71"/>
      <c r="JXK192" s="71"/>
      <c r="JXL192" s="71"/>
      <c r="JXM192" s="71"/>
      <c r="JXN192" s="71"/>
      <c r="JXO192" s="71"/>
      <c r="JXP192" s="72"/>
      <c r="JXQ192" s="72"/>
      <c r="JXR192" s="72"/>
      <c r="JXS192" s="72"/>
      <c r="JXT192" s="72"/>
      <c r="JXU192" s="72"/>
      <c r="JXV192" s="72"/>
      <c r="JXW192" s="72"/>
      <c r="JXX192" s="72"/>
      <c r="JXY192" s="71"/>
      <c r="JXZ192" s="71"/>
      <c r="JYA192" s="71"/>
      <c r="JYB192" s="71"/>
      <c r="JYC192" s="71"/>
      <c r="JYD192" s="71"/>
      <c r="JYE192" s="71"/>
      <c r="JYF192" s="72"/>
      <c r="JYG192" s="72"/>
      <c r="JYH192" s="72"/>
      <c r="JYI192" s="72"/>
      <c r="JYJ192" s="72"/>
      <c r="JYK192" s="72"/>
      <c r="JYL192" s="72"/>
      <c r="JYM192" s="72"/>
      <c r="JYN192" s="72"/>
      <c r="JYO192" s="71"/>
      <c r="JYP192" s="71"/>
      <c r="JYQ192" s="71"/>
      <c r="JYR192" s="71"/>
      <c r="JYS192" s="71"/>
      <c r="JYT192" s="71"/>
      <c r="JYU192" s="71"/>
      <c r="JYV192" s="72"/>
      <c r="JYW192" s="72"/>
      <c r="JYX192" s="72"/>
      <c r="JYY192" s="72"/>
      <c r="JYZ192" s="72"/>
      <c r="JZA192" s="72"/>
      <c r="JZB192" s="72"/>
      <c r="JZC192" s="72"/>
      <c r="JZD192" s="72"/>
      <c r="JZE192" s="71"/>
      <c r="JZF192" s="71"/>
      <c r="JZG192" s="71"/>
      <c r="JZH192" s="71"/>
      <c r="JZI192" s="71"/>
      <c r="JZJ192" s="71"/>
      <c r="JZK192" s="71"/>
      <c r="JZL192" s="72"/>
      <c r="JZM192" s="72"/>
      <c r="JZN192" s="72"/>
      <c r="JZO192" s="72"/>
      <c r="JZP192" s="72"/>
      <c r="JZQ192" s="72"/>
      <c r="JZR192" s="72"/>
      <c r="JZS192" s="72"/>
      <c r="JZT192" s="72"/>
      <c r="JZU192" s="71"/>
      <c r="JZV192" s="71"/>
      <c r="JZW192" s="71"/>
      <c r="JZX192" s="71"/>
      <c r="JZY192" s="71"/>
      <c r="JZZ192" s="71"/>
      <c r="KAA192" s="71"/>
      <c r="KAB192" s="72"/>
      <c r="KAC192" s="72"/>
      <c r="KAD192" s="72"/>
      <c r="KAE192" s="72"/>
      <c r="KAF192" s="72"/>
      <c r="KAG192" s="72"/>
      <c r="KAH192" s="72"/>
      <c r="KAI192" s="72"/>
      <c r="KAJ192" s="72"/>
      <c r="KAK192" s="71"/>
      <c r="KAL192" s="71"/>
      <c r="KAM192" s="71"/>
      <c r="KAN192" s="71"/>
      <c r="KAO192" s="71"/>
      <c r="KAP192" s="71"/>
      <c r="KAQ192" s="71"/>
      <c r="KAR192" s="72"/>
      <c r="KAS192" s="72"/>
      <c r="KAT192" s="72"/>
      <c r="KAU192" s="72"/>
      <c r="KAV192" s="72"/>
      <c r="KAW192" s="72"/>
      <c r="KAX192" s="72"/>
      <c r="KAY192" s="72"/>
      <c r="KAZ192" s="72"/>
      <c r="KBA192" s="71"/>
      <c r="KBB192" s="71"/>
      <c r="KBC192" s="71"/>
      <c r="KBD192" s="71"/>
      <c r="KBE192" s="71"/>
      <c r="KBF192" s="71"/>
      <c r="KBG192" s="71"/>
      <c r="KBH192" s="72"/>
      <c r="KBI192" s="72"/>
      <c r="KBJ192" s="72"/>
      <c r="KBK192" s="72"/>
      <c r="KBL192" s="72"/>
      <c r="KBM192" s="72"/>
      <c r="KBN192" s="72"/>
      <c r="KBO192" s="72"/>
      <c r="KBP192" s="72"/>
      <c r="KBQ192" s="71"/>
      <c r="KBR192" s="71"/>
      <c r="KBS192" s="71"/>
      <c r="KBT192" s="71"/>
      <c r="KBU192" s="71"/>
      <c r="KBV192" s="71"/>
      <c r="KBW192" s="71"/>
      <c r="KBX192" s="72"/>
      <c r="KBY192" s="72"/>
      <c r="KBZ192" s="72"/>
      <c r="KCA192" s="72"/>
      <c r="KCB192" s="72"/>
      <c r="KCC192" s="72"/>
      <c r="KCD192" s="72"/>
      <c r="KCE192" s="72"/>
      <c r="KCF192" s="72"/>
      <c r="KCG192" s="71"/>
      <c r="KCH192" s="71"/>
      <c r="KCI192" s="71"/>
      <c r="KCJ192" s="71"/>
      <c r="KCK192" s="71"/>
      <c r="KCL192" s="71"/>
      <c r="KCM192" s="71"/>
      <c r="KCN192" s="72"/>
      <c r="KCO192" s="72"/>
      <c r="KCP192" s="72"/>
      <c r="KCQ192" s="72"/>
      <c r="KCR192" s="72"/>
      <c r="KCS192" s="72"/>
      <c r="KCT192" s="72"/>
      <c r="KCU192" s="72"/>
      <c r="KCV192" s="72"/>
      <c r="KCW192" s="71"/>
      <c r="KCX192" s="71"/>
      <c r="KCY192" s="71"/>
      <c r="KCZ192" s="71"/>
      <c r="KDA192" s="71"/>
      <c r="KDB192" s="71"/>
      <c r="KDC192" s="71"/>
      <c r="KDD192" s="72"/>
      <c r="KDE192" s="72"/>
      <c r="KDF192" s="72"/>
      <c r="KDG192" s="72"/>
      <c r="KDH192" s="72"/>
      <c r="KDI192" s="72"/>
      <c r="KDJ192" s="72"/>
      <c r="KDK192" s="72"/>
      <c r="KDL192" s="72"/>
      <c r="KDM192" s="71"/>
      <c r="KDN192" s="71"/>
      <c r="KDO192" s="71"/>
      <c r="KDP192" s="71"/>
      <c r="KDQ192" s="71"/>
      <c r="KDR192" s="71"/>
      <c r="KDS192" s="71"/>
      <c r="KDT192" s="72"/>
      <c r="KDU192" s="72"/>
      <c r="KDV192" s="72"/>
      <c r="KDW192" s="72"/>
      <c r="KDX192" s="72"/>
      <c r="KDY192" s="72"/>
      <c r="KDZ192" s="72"/>
      <c r="KEA192" s="72"/>
      <c r="KEB192" s="72"/>
      <c r="KEC192" s="71"/>
      <c r="KED192" s="71"/>
      <c r="KEE192" s="71"/>
      <c r="KEF192" s="71"/>
      <c r="KEG192" s="71"/>
      <c r="KEH192" s="71"/>
      <c r="KEI192" s="71"/>
      <c r="KEJ192" s="72"/>
      <c r="KEK192" s="72"/>
      <c r="KEL192" s="72"/>
      <c r="KEM192" s="72"/>
      <c r="KEN192" s="72"/>
      <c r="KEO192" s="72"/>
      <c r="KEP192" s="72"/>
      <c r="KEQ192" s="72"/>
      <c r="KER192" s="72"/>
      <c r="KES192" s="71"/>
      <c r="KET192" s="71"/>
      <c r="KEU192" s="71"/>
      <c r="KEV192" s="71"/>
      <c r="KEW192" s="71"/>
      <c r="KEX192" s="71"/>
      <c r="KEY192" s="71"/>
      <c r="KEZ192" s="72"/>
      <c r="KFA192" s="72"/>
      <c r="KFB192" s="72"/>
      <c r="KFC192" s="72"/>
      <c r="KFD192" s="72"/>
      <c r="KFE192" s="72"/>
      <c r="KFF192" s="72"/>
      <c r="KFG192" s="72"/>
      <c r="KFH192" s="72"/>
      <c r="KFI192" s="71"/>
      <c r="KFJ192" s="71"/>
      <c r="KFK192" s="71"/>
      <c r="KFL192" s="71"/>
      <c r="KFM192" s="71"/>
      <c r="KFN192" s="71"/>
      <c r="KFO192" s="71"/>
      <c r="KFP192" s="72"/>
      <c r="KFQ192" s="72"/>
      <c r="KFR192" s="72"/>
      <c r="KFS192" s="72"/>
      <c r="KFT192" s="72"/>
      <c r="KFU192" s="72"/>
      <c r="KFV192" s="72"/>
      <c r="KFW192" s="72"/>
      <c r="KFX192" s="72"/>
      <c r="KFY192" s="71"/>
      <c r="KFZ192" s="71"/>
      <c r="KGA192" s="71"/>
      <c r="KGB192" s="71"/>
      <c r="KGC192" s="71"/>
      <c r="KGD192" s="71"/>
      <c r="KGE192" s="71"/>
      <c r="KGF192" s="72"/>
      <c r="KGG192" s="72"/>
      <c r="KGH192" s="72"/>
      <c r="KGI192" s="72"/>
      <c r="KGJ192" s="72"/>
      <c r="KGK192" s="72"/>
      <c r="KGL192" s="72"/>
      <c r="KGM192" s="72"/>
      <c r="KGN192" s="72"/>
      <c r="KGO192" s="71"/>
      <c r="KGP192" s="71"/>
      <c r="KGQ192" s="71"/>
      <c r="KGR192" s="71"/>
      <c r="KGS192" s="71"/>
      <c r="KGT192" s="71"/>
      <c r="KGU192" s="71"/>
      <c r="KGV192" s="72"/>
      <c r="KGW192" s="72"/>
      <c r="KGX192" s="72"/>
      <c r="KGY192" s="72"/>
      <c r="KGZ192" s="72"/>
      <c r="KHA192" s="72"/>
      <c r="KHB192" s="72"/>
      <c r="KHC192" s="72"/>
      <c r="KHD192" s="72"/>
      <c r="KHE192" s="71"/>
      <c r="KHF192" s="71"/>
      <c r="KHG192" s="71"/>
      <c r="KHH192" s="71"/>
      <c r="KHI192" s="71"/>
      <c r="KHJ192" s="71"/>
      <c r="KHK192" s="71"/>
      <c r="KHL192" s="72"/>
      <c r="KHM192" s="72"/>
      <c r="KHN192" s="72"/>
      <c r="KHO192" s="72"/>
      <c r="KHP192" s="72"/>
      <c r="KHQ192" s="72"/>
      <c r="KHR192" s="72"/>
      <c r="KHS192" s="72"/>
      <c r="KHT192" s="72"/>
      <c r="KHU192" s="71"/>
      <c r="KHV192" s="71"/>
      <c r="KHW192" s="71"/>
      <c r="KHX192" s="71"/>
      <c r="KHY192" s="71"/>
      <c r="KHZ192" s="71"/>
      <c r="KIA192" s="71"/>
      <c r="KIB192" s="72"/>
      <c r="KIC192" s="72"/>
      <c r="KID192" s="72"/>
      <c r="KIE192" s="72"/>
      <c r="KIF192" s="72"/>
      <c r="KIG192" s="72"/>
      <c r="KIH192" s="72"/>
      <c r="KII192" s="72"/>
      <c r="KIJ192" s="72"/>
      <c r="KIK192" s="71"/>
      <c r="KIL192" s="71"/>
      <c r="KIM192" s="71"/>
      <c r="KIN192" s="71"/>
      <c r="KIO192" s="71"/>
      <c r="KIP192" s="71"/>
      <c r="KIQ192" s="71"/>
      <c r="KIR192" s="72"/>
      <c r="KIS192" s="72"/>
      <c r="KIT192" s="72"/>
      <c r="KIU192" s="72"/>
      <c r="KIV192" s="72"/>
      <c r="KIW192" s="72"/>
      <c r="KIX192" s="72"/>
      <c r="KIY192" s="72"/>
      <c r="KIZ192" s="72"/>
      <c r="KJA192" s="71"/>
      <c r="KJB192" s="71"/>
      <c r="KJC192" s="71"/>
      <c r="KJD192" s="71"/>
      <c r="KJE192" s="71"/>
      <c r="KJF192" s="71"/>
      <c r="KJG192" s="71"/>
      <c r="KJH192" s="72"/>
      <c r="KJI192" s="72"/>
      <c r="KJJ192" s="72"/>
      <c r="KJK192" s="72"/>
      <c r="KJL192" s="72"/>
      <c r="KJM192" s="72"/>
      <c r="KJN192" s="72"/>
      <c r="KJO192" s="72"/>
      <c r="KJP192" s="72"/>
      <c r="KJQ192" s="71"/>
      <c r="KJR192" s="71"/>
      <c r="KJS192" s="71"/>
      <c r="KJT192" s="71"/>
      <c r="KJU192" s="71"/>
      <c r="KJV192" s="71"/>
      <c r="KJW192" s="71"/>
      <c r="KJX192" s="72"/>
      <c r="KJY192" s="72"/>
      <c r="KJZ192" s="72"/>
      <c r="KKA192" s="72"/>
      <c r="KKB192" s="72"/>
      <c r="KKC192" s="72"/>
      <c r="KKD192" s="72"/>
      <c r="KKE192" s="72"/>
      <c r="KKF192" s="72"/>
      <c r="KKG192" s="71"/>
      <c r="KKH192" s="71"/>
      <c r="KKI192" s="71"/>
      <c r="KKJ192" s="71"/>
      <c r="KKK192" s="71"/>
      <c r="KKL192" s="71"/>
      <c r="KKM192" s="71"/>
      <c r="KKN192" s="72"/>
      <c r="KKO192" s="72"/>
      <c r="KKP192" s="72"/>
      <c r="KKQ192" s="72"/>
      <c r="KKR192" s="72"/>
      <c r="KKS192" s="72"/>
      <c r="KKT192" s="72"/>
      <c r="KKU192" s="72"/>
      <c r="KKV192" s="72"/>
      <c r="KKW192" s="71"/>
      <c r="KKX192" s="71"/>
      <c r="KKY192" s="71"/>
      <c r="KKZ192" s="71"/>
      <c r="KLA192" s="71"/>
      <c r="KLB192" s="71"/>
      <c r="KLC192" s="71"/>
      <c r="KLD192" s="72"/>
      <c r="KLE192" s="72"/>
      <c r="KLF192" s="72"/>
      <c r="KLG192" s="72"/>
      <c r="KLH192" s="72"/>
      <c r="KLI192" s="72"/>
      <c r="KLJ192" s="72"/>
      <c r="KLK192" s="72"/>
      <c r="KLL192" s="72"/>
      <c r="KLM192" s="71"/>
      <c r="KLN192" s="71"/>
      <c r="KLO192" s="71"/>
      <c r="KLP192" s="71"/>
      <c r="KLQ192" s="71"/>
      <c r="KLR192" s="71"/>
      <c r="KLS192" s="71"/>
      <c r="KLT192" s="72"/>
      <c r="KLU192" s="72"/>
      <c r="KLV192" s="72"/>
      <c r="KLW192" s="72"/>
      <c r="KLX192" s="72"/>
      <c r="KLY192" s="72"/>
      <c r="KLZ192" s="72"/>
      <c r="KMA192" s="72"/>
      <c r="KMB192" s="72"/>
      <c r="KMC192" s="71"/>
      <c r="KMD192" s="71"/>
      <c r="KME192" s="71"/>
      <c r="KMF192" s="71"/>
      <c r="KMG192" s="71"/>
      <c r="KMH192" s="71"/>
      <c r="KMI192" s="71"/>
      <c r="KMJ192" s="72"/>
      <c r="KMK192" s="72"/>
      <c r="KML192" s="72"/>
      <c r="KMM192" s="72"/>
      <c r="KMN192" s="72"/>
      <c r="KMO192" s="72"/>
      <c r="KMP192" s="72"/>
      <c r="KMQ192" s="72"/>
      <c r="KMR192" s="72"/>
      <c r="KMS192" s="71"/>
      <c r="KMT192" s="71"/>
      <c r="KMU192" s="71"/>
      <c r="KMV192" s="71"/>
      <c r="KMW192" s="71"/>
      <c r="KMX192" s="71"/>
      <c r="KMY192" s="71"/>
      <c r="KMZ192" s="72"/>
      <c r="KNA192" s="72"/>
      <c r="KNB192" s="72"/>
      <c r="KNC192" s="72"/>
      <c r="KND192" s="72"/>
      <c r="KNE192" s="72"/>
      <c r="KNF192" s="72"/>
      <c r="KNG192" s="72"/>
      <c r="KNH192" s="72"/>
      <c r="KNI192" s="71"/>
      <c r="KNJ192" s="71"/>
      <c r="KNK192" s="71"/>
      <c r="KNL192" s="71"/>
      <c r="KNM192" s="71"/>
      <c r="KNN192" s="71"/>
      <c r="KNO192" s="71"/>
      <c r="KNP192" s="72"/>
      <c r="KNQ192" s="72"/>
      <c r="KNR192" s="72"/>
      <c r="KNS192" s="72"/>
      <c r="KNT192" s="72"/>
      <c r="KNU192" s="72"/>
      <c r="KNV192" s="72"/>
      <c r="KNW192" s="72"/>
      <c r="KNX192" s="72"/>
      <c r="KNY192" s="71"/>
      <c r="KNZ192" s="71"/>
      <c r="KOA192" s="71"/>
      <c r="KOB192" s="71"/>
      <c r="KOC192" s="71"/>
      <c r="KOD192" s="71"/>
      <c r="KOE192" s="71"/>
      <c r="KOF192" s="72"/>
      <c r="KOG192" s="72"/>
      <c r="KOH192" s="72"/>
      <c r="KOI192" s="72"/>
      <c r="KOJ192" s="72"/>
      <c r="KOK192" s="72"/>
      <c r="KOL192" s="72"/>
      <c r="KOM192" s="72"/>
      <c r="KON192" s="72"/>
      <c r="KOO192" s="71"/>
      <c r="KOP192" s="71"/>
      <c r="KOQ192" s="71"/>
      <c r="KOR192" s="71"/>
      <c r="KOS192" s="71"/>
      <c r="KOT192" s="71"/>
      <c r="KOU192" s="71"/>
      <c r="KOV192" s="72"/>
      <c r="KOW192" s="72"/>
      <c r="KOX192" s="72"/>
      <c r="KOY192" s="72"/>
      <c r="KOZ192" s="72"/>
      <c r="KPA192" s="72"/>
      <c r="KPB192" s="72"/>
      <c r="KPC192" s="72"/>
      <c r="KPD192" s="72"/>
      <c r="KPE192" s="71"/>
      <c r="KPF192" s="71"/>
      <c r="KPG192" s="71"/>
      <c r="KPH192" s="71"/>
      <c r="KPI192" s="71"/>
      <c r="KPJ192" s="71"/>
      <c r="KPK192" s="71"/>
      <c r="KPL192" s="72"/>
      <c r="KPM192" s="72"/>
      <c r="KPN192" s="72"/>
      <c r="KPO192" s="72"/>
      <c r="KPP192" s="72"/>
      <c r="KPQ192" s="72"/>
      <c r="KPR192" s="72"/>
      <c r="KPS192" s="72"/>
      <c r="KPT192" s="72"/>
      <c r="KPU192" s="71"/>
      <c r="KPV192" s="71"/>
      <c r="KPW192" s="71"/>
      <c r="KPX192" s="71"/>
      <c r="KPY192" s="71"/>
      <c r="KPZ192" s="71"/>
      <c r="KQA192" s="71"/>
      <c r="KQB192" s="72"/>
      <c r="KQC192" s="72"/>
      <c r="KQD192" s="72"/>
      <c r="KQE192" s="72"/>
      <c r="KQF192" s="72"/>
      <c r="KQG192" s="72"/>
      <c r="KQH192" s="72"/>
      <c r="KQI192" s="72"/>
      <c r="KQJ192" s="72"/>
      <c r="KQK192" s="71"/>
      <c r="KQL192" s="71"/>
      <c r="KQM192" s="71"/>
      <c r="KQN192" s="71"/>
      <c r="KQO192" s="71"/>
      <c r="KQP192" s="71"/>
      <c r="KQQ192" s="71"/>
      <c r="KQR192" s="72"/>
      <c r="KQS192" s="72"/>
      <c r="KQT192" s="72"/>
      <c r="KQU192" s="72"/>
      <c r="KQV192" s="72"/>
      <c r="KQW192" s="72"/>
      <c r="KQX192" s="72"/>
      <c r="KQY192" s="72"/>
      <c r="KQZ192" s="72"/>
      <c r="KRA192" s="71"/>
      <c r="KRB192" s="71"/>
      <c r="KRC192" s="71"/>
      <c r="KRD192" s="71"/>
      <c r="KRE192" s="71"/>
      <c r="KRF192" s="71"/>
      <c r="KRG192" s="71"/>
      <c r="KRH192" s="72"/>
      <c r="KRI192" s="72"/>
      <c r="KRJ192" s="72"/>
      <c r="KRK192" s="72"/>
      <c r="KRL192" s="72"/>
      <c r="KRM192" s="72"/>
      <c r="KRN192" s="72"/>
      <c r="KRO192" s="72"/>
      <c r="KRP192" s="72"/>
      <c r="KRQ192" s="71"/>
      <c r="KRR192" s="71"/>
      <c r="KRS192" s="71"/>
      <c r="KRT192" s="71"/>
      <c r="KRU192" s="71"/>
      <c r="KRV192" s="71"/>
      <c r="KRW192" s="71"/>
      <c r="KRX192" s="72"/>
      <c r="KRY192" s="72"/>
      <c r="KRZ192" s="72"/>
      <c r="KSA192" s="72"/>
      <c r="KSB192" s="72"/>
      <c r="KSC192" s="72"/>
      <c r="KSD192" s="72"/>
      <c r="KSE192" s="72"/>
      <c r="KSF192" s="72"/>
      <c r="KSG192" s="71"/>
      <c r="KSH192" s="71"/>
      <c r="KSI192" s="71"/>
      <c r="KSJ192" s="71"/>
      <c r="KSK192" s="71"/>
      <c r="KSL192" s="71"/>
      <c r="KSM192" s="71"/>
      <c r="KSN192" s="72"/>
      <c r="KSO192" s="72"/>
      <c r="KSP192" s="72"/>
      <c r="KSQ192" s="72"/>
      <c r="KSR192" s="72"/>
      <c r="KSS192" s="72"/>
      <c r="KST192" s="72"/>
      <c r="KSU192" s="72"/>
      <c r="KSV192" s="72"/>
      <c r="KSW192" s="71"/>
      <c r="KSX192" s="71"/>
      <c r="KSY192" s="71"/>
      <c r="KSZ192" s="71"/>
      <c r="KTA192" s="71"/>
      <c r="KTB192" s="71"/>
      <c r="KTC192" s="71"/>
      <c r="KTD192" s="72"/>
      <c r="KTE192" s="72"/>
      <c r="KTF192" s="72"/>
      <c r="KTG192" s="72"/>
      <c r="KTH192" s="72"/>
      <c r="KTI192" s="72"/>
      <c r="KTJ192" s="72"/>
      <c r="KTK192" s="72"/>
      <c r="KTL192" s="72"/>
      <c r="KTM192" s="71"/>
      <c r="KTN192" s="71"/>
      <c r="KTO192" s="71"/>
      <c r="KTP192" s="71"/>
      <c r="KTQ192" s="71"/>
      <c r="KTR192" s="71"/>
      <c r="KTS192" s="71"/>
      <c r="KTT192" s="72"/>
      <c r="KTU192" s="72"/>
      <c r="KTV192" s="72"/>
      <c r="KTW192" s="72"/>
      <c r="KTX192" s="72"/>
      <c r="KTY192" s="72"/>
      <c r="KTZ192" s="72"/>
      <c r="KUA192" s="72"/>
      <c r="KUB192" s="72"/>
      <c r="KUC192" s="71"/>
      <c r="KUD192" s="71"/>
      <c r="KUE192" s="71"/>
      <c r="KUF192" s="71"/>
      <c r="KUG192" s="71"/>
      <c r="KUH192" s="71"/>
      <c r="KUI192" s="71"/>
      <c r="KUJ192" s="72"/>
      <c r="KUK192" s="72"/>
      <c r="KUL192" s="72"/>
      <c r="KUM192" s="72"/>
      <c r="KUN192" s="72"/>
      <c r="KUO192" s="72"/>
      <c r="KUP192" s="72"/>
      <c r="KUQ192" s="72"/>
      <c r="KUR192" s="72"/>
      <c r="KUS192" s="71"/>
      <c r="KUT192" s="71"/>
      <c r="KUU192" s="71"/>
      <c r="KUV192" s="71"/>
      <c r="KUW192" s="71"/>
      <c r="KUX192" s="71"/>
      <c r="KUY192" s="71"/>
      <c r="KUZ192" s="72"/>
      <c r="KVA192" s="72"/>
      <c r="KVB192" s="72"/>
      <c r="KVC192" s="72"/>
      <c r="KVD192" s="72"/>
      <c r="KVE192" s="72"/>
      <c r="KVF192" s="72"/>
      <c r="KVG192" s="72"/>
      <c r="KVH192" s="72"/>
      <c r="KVI192" s="71"/>
      <c r="KVJ192" s="71"/>
      <c r="KVK192" s="71"/>
      <c r="KVL192" s="71"/>
      <c r="KVM192" s="71"/>
      <c r="KVN192" s="71"/>
      <c r="KVO192" s="71"/>
      <c r="KVP192" s="72"/>
      <c r="KVQ192" s="72"/>
      <c r="KVR192" s="72"/>
      <c r="KVS192" s="72"/>
      <c r="KVT192" s="72"/>
      <c r="KVU192" s="72"/>
      <c r="KVV192" s="72"/>
      <c r="KVW192" s="72"/>
      <c r="KVX192" s="72"/>
      <c r="KVY192" s="71"/>
      <c r="KVZ192" s="71"/>
      <c r="KWA192" s="71"/>
      <c r="KWB192" s="71"/>
      <c r="KWC192" s="71"/>
      <c r="KWD192" s="71"/>
      <c r="KWE192" s="71"/>
      <c r="KWF192" s="72"/>
      <c r="KWG192" s="72"/>
      <c r="KWH192" s="72"/>
      <c r="KWI192" s="72"/>
      <c r="KWJ192" s="72"/>
      <c r="KWK192" s="72"/>
      <c r="KWL192" s="72"/>
      <c r="KWM192" s="72"/>
      <c r="KWN192" s="72"/>
      <c r="KWO192" s="71"/>
      <c r="KWP192" s="71"/>
      <c r="KWQ192" s="71"/>
      <c r="KWR192" s="71"/>
      <c r="KWS192" s="71"/>
      <c r="KWT192" s="71"/>
      <c r="KWU192" s="71"/>
      <c r="KWV192" s="72"/>
      <c r="KWW192" s="72"/>
      <c r="KWX192" s="72"/>
      <c r="KWY192" s="72"/>
      <c r="KWZ192" s="72"/>
      <c r="KXA192" s="72"/>
      <c r="KXB192" s="72"/>
      <c r="KXC192" s="72"/>
      <c r="KXD192" s="72"/>
      <c r="KXE192" s="71"/>
      <c r="KXF192" s="71"/>
      <c r="KXG192" s="71"/>
      <c r="KXH192" s="71"/>
      <c r="KXI192" s="71"/>
      <c r="KXJ192" s="71"/>
      <c r="KXK192" s="71"/>
      <c r="KXL192" s="72"/>
      <c r="KXM192" s="72"/>
      <c r="KXN192" s="72"/>
      <c r="KXO192" s="72"/>
      <c r="KXP192" s="72"/>
      <c r="KXQ192" s="72"/>
      <c r="KXR192" s="72"/>
      <c r="KXS192" s="72"/>
      <c r="KXT192" s="72"/>
      <c r="KXU192" s="71"/>
      <c r="KXV192" s="71"/>
      <c r="KXW192" s="71"/>
      <c r="KXX192" s="71"/>
      <c r="KXY192" s="71"/>
      <c r="KXZ192" s="71"/>
      <c r="KYA192" s="71"/>
      <c r="KYB192" s="72"/>
      <c r="KYC192" s="72"/>
      <c r="KYD192" s="72"/>
      <c r="KYE192" s="72"/>
      <c r="KYF192" s="72"/>
      <c r="KYG192" s="72"/>
      <c r="KYH192" s="72"/>
      <c r="KYI192" s="72"/>
      <c r="KYJ192" s="72"/>
      <c r="KYK192" s="71"/>
      <c r="KYL192" s="71"/>
      <c r="KYM192" s="71"/>
      <c r="KYN192" s="71"/>
      <c r="KYO192" s="71"/>
      <c r="KYP192" s="71"/>
      <c r="KYQ192" s="71"/>
      <c r="KYR192" s="72"/>
      <c r="KYS192" s="72"/>
      <c r="KYT192" s="72"/>
      <c r="KYU192" s="72"/>
      <c r="KYV192" s="72"/>
      <c r="KYW192" s="72"/>
      <c r="KYX192" s="72"/>
      <c r="KYY192" s="72"/>
      <c r="KYZ192" s="72"/>
      <c r="KZA192" s="71"/>
      <c r="KZB192" s="71"/>
      <c r="KZC192" s="71"/>
      <c r="KZD192" s="71"/>
      <c r="KZE192" s="71"/>
      <c r="KZF192" s="71"/>
      <c r="KZG192" s="71"/>
      <c r="KZH192" s="72"/>
      <c r="KZI192" s="72"/>
      <c r="KZJ192" s="72"/>
      <c r="KZK192" s="72"/>
      <c r="KZL192" s="72"/>
      <c r="KZM192" s="72"/>
      <c r="KZN192" s="72"/>
      <c r="KZO192" s="72"/>
      <c r="KZP192" s="72"/>
      <c r="KZQ192" s="71"/>
      <c r="KZR192" s="71"/>
      <c r="KZS192" s="71"/>
      <c r="KZT192" s="71"/>
      <c r="KZU192" s="71"/>
      <c r="KZV192" s="71"/>
      <c r="KZW192" s="71"/>
      <c r="KZX192" s="72"/>
      <c r="KZY192" s="72"/>
      <c r="KZZ192" s="72"/>
      <c r="LAA192" s="72"/>
      <c r="LAB192" s="72"/>
      <c r="LAC192" s="72"/>
      <c r="LAD192" s="72"/>
      <c r="LAE192" s="72"/>
      <c r="LAF192" s="72"/>
      <c r="LAG192" s="71"/>
      <c r="LAH192" s="71"/>
      <c r="LAI192" s="71"/>
      <c r="LAJ192" s="71"/>
      <c r="LAK192" s="71"/>
      <c r="LAL192" s="71"/>
      <c r="LAM192" s="71"/>
      <c r="LAN192" s="72"/>
      <c r="LAO192" s="72"/>
      <c r="LAP192" s="72"/>
      <c r="LAQ192" s="72"/>
      <c r="LAR192" s="72"/>
      <c r="LAS192" s="72"/>
      <c r="LAT192" s="72"/>
      <c r="LAU192" s="72"/>
      <c r="LAV192" s="72"/>
      <c r="LAW192" s="71"/>
      <c r="LAX192" s="71"/>
      <c r="LAY192" s="71"/>
      <c r="LAZ192" s="71"/>
      <c r="LBA192" s="71"/>
      <c r="LBB192" s="71"/>
      <c r="LBC192" s="71"/>
      <c r="LBD192" s="72"/>
      <c r="LBE192" s="72"/>
      <c r="LBF192" s="72"/>
      <c r="LBG192" s="72"/>
      <c r="LBH192" s="72"/>
      <c r="LBI192" s="72"/>
      <c r="LBJ192" s="72"/>
      <c r="LBK192" s="72"/>
      <c r="LBL192" s="72"/>
      <c r="LBM192" s="71"/>
      <c r="LBN192" s="71"/>
      <c r="LBO192" s="71"/>
      <c r="LBP192" s="71"/>
      <c r="LBQ192" s="71"/>
      <c r="LBR192" s="71"/>
      <c r="LBS192" s="71"/>
      <c r="LBT192" s="72"/>
      <c r="LBU192" s="72"/>
      <c r="LBV192" s="72"/>
      <c r="LBW192" s="72"/>
      <c r="LBX192" s="72"/>
      <c r="LBY192" s="72"/>
      <c r="LBZ192" s="72"/>
      <c r="LCA192" s="72"/>
      <c r="LCB192" s="72"/>
      <c r="LCC192" s="71"/>
      <c r="LCD192" s="71"/>
      <c r="LCE192" s="71"/>
      <c r="LCF192" s="71"/>
      <c r="LCG192" s="71"/>
      <c r="LCH192" s="71"/>
      <c r="LCI192" s="71"/>
      <c r="LCJ192" s="72"/>
      <c r="LCK192" s="72"/>
      <c r="LCL192" s="72"/>
      <c r="LCM192" s="72"/>
      <c r="LCN192" s="72"/>
      <c r="LCO192" s="72"/>
      <c r="LCP192" s="72"/>
      <c r="LCQ192" s="72"/>
      <c r="LCR192" s="72"/>
      <c r="LCS192" s="71"/>
      <c r="LCT192" s="71"/>
      <c r="LCU192" s="71"/>
      <c r="LCV192" s="71"/>
      <c r="LCW192" s="71"/>
      <c r="LCX192" s="71"/>
      <c r="LCY192" s="71"/>
      <c r="LCZ192" s="72"/>
      <c r="LDA192" s="72"/>
      <c r="LDB192" s="72"/>
      <c r="LDC192" s="72"/>
      <c r="LDD192" s="72"/>
      <c r="LDE192" s="72"/>
      <c r="LDF192" s="72"/>
      <c r="LDG192" s="72"/>
      <c r="LDH192" s="72"/>
      <c r="LDI192" s="71"/>
      <c r="LDJ192" s="71"/>
      <c r="LDK192" s="71"/>
      <c r="LDL192" s="71"/>
      <c r="LDM192" s="71"/>
      <c r="LDN192" s="71"/>
      <c r="LDO192" s="71"/>
      <c r="LDP192" s="72"/>
      <c r="LDQ192" s="72"/>
      <c r="LDR192" s="72"/>
      <c r="LDS192" s="72"/>
      <c r="LDT192" s="72"/>
      <c r="LDU192" s="72"/>
      <c r="LDV192" s="72"/>
      <c r="LDW192" s="72"/>
      <c r="LDX192" s="72"/>
      <c r="LDY192" s="71"/>
      <c r="LDZ192" s="71"/>
      <c r="LEA192" s="71"/>
      <c r="LEB192" s="71"/>
      <c r="LEC192" s="71"/>
      <c r="LED192" s="71"/>
      <c r="LEE192" s="71"/>
      <c r="LEF192" s="72"/>
      <c r="LEG192" s="72"/>
      <c r="LEH192" s="72"/>
      <c r="LEI192" s="72"/>
      <c r="LEJ192" s="72"/>
      <c r="LEK192" s="72"/>
      <c r="LEL192" s="72"/>
      <c r="LEM192" s="72"/>
      <c r="LEN192" s="72"/>
      <c r="LEO192" s="71"/>
      <c r="LEP192" s="71"/>
      <c r="LEQ192" s="71"/>
      <c r="LER192" s="71"/>
      <c r="LES192" s="71"/>
      <c r="LET192" s="71"/>
      <c r="LEU192" s="71"/>
      <c r="LEV192" s="72"/>
      <c r="LEW192" s="72"/>
      <c r="LEX192" s="72"/>
      <c r="LEY192" s="72"/>
      <c r="LEZ192" s="72"/>
      <c r="LFA192" s="72"/>
      <c r="LFB192" s="72"/>
      <c r="LFC192" s="72"/>
      <c r="LFD192" s="72"/>
      <c r="LFE192" s="71"/>
      <c r="LFF192" s="71"/>
      <c r="LFG192" s="71"/>
      <c r="LFH192" s="71"/>
      <c r="LFI192" s="71"/>
      <c r="LFJ192" s="71"/>
      <c r="LFK192" s="71"/>
      <c r="LFL192" s="72"/>
      <c r="LFM192" s="72"/>
      <c r="LFN192" s="72"/>
      <c r="LFO192" s="72"/>
      <c r="LFP192" s="72"/>
      <c r="LFQ192" s="72"/>
      <c r="LFR192" s="72"/>
      <c r="LFS192" s="72"/>
      <c r="LFT192" s="72"/>
      <c r="LFU192" s="71"/>
      <c r="LFV192" s="71"/>
      <c r="LFW192" s="71"/>
      <c r="LFX192" s="71"/>
      <c r="LFY192" s="71"/>
      <c r="LFZ192" s="71"/>
      <c r="LGA192" s="71"/>
      <c r="LGB192" s="72"/>
      <c r="LGC192" s="72"/>
      <c r="LGD192" s="72"/>
      <c r="LGE192" s="72"/>
      <c r="LGF192" s="72"/>
      <c r="LGG192" s="72"/>
      <c r="LGH192" s="72"/>
      <c r="LGI192" s="72"/>
      <c r="LGJ192" s="72"/>
      <c r="LGK192" s="71"/>
      <c r="LGL192" s="71"/>
      <c r="LGM192" s="71"/>
      <c r="LGN192" s="71"/>
      <c r="LGO192" s="71"/>
      <c r="LGP192" s="71"/>
      <c r="LGQ192" s="71"/>
      <c r="LGR192" s="72"/>
      <c r="LGS192" s="72"/>
      <c r="LGT192" s="72"/>
      <c r="LGU192" s="72"/>
      <c r="LGV192" s="72"/>
      <c r="LGW192" s="72"/>
      <c r="LGX192" s="72"/>
      <c r="LGY192" s="72"/>
      <c r="LGZ192" s="72"/>
      <c r="LHA192" s="71"/>
      <c r="LHB192" s="71"/>
      <c r="LHC192" s="71"/>
      <c r="LHD192" s="71"/>
      <c r="LHE192" s="71"/>
      <c r="LHF192" s="71"/>
      <c r="LHG192" s="71"/>
      <c r="LHH192" s="72"/>
      <c r="LHI192" s="72"/>
      <c r="LHJ192" s="72"/>
      <c r="LHK192" s="72"/>
      <c r="LHL192" s="72"/>
      <c r="LHM192" s="72"/>
      <c r="LHN192" s="72"/>
      <c r="LHO192" s="72"/>
      <c r="LHP192" s="72"/>
      <c r="LHQ192" s="71"/>
      <c r="LHR192" s="71"/>
      <c r="LHS192" s="71"/>
      <c r="LHT192" s="71"/>
      <c r="LHU192" s="71"/>
      <c r="LHV192" s="71"/>
      <c r="LHW192" s="71"/>
      <c r="LHX192" s="72"/>
      <c r="LHY192" s="72"/>
      <c r="LHZ192" s="72"/>
      <c r="LIA192" s="72"/>
      <c r="LIB192" s="72"/>
      <c r="LIC192" s="72"/>
      <c r="LID192" s="72"/>
      <c r="LIE192" s="72"/>
      <c r="LIF192" s="72"/>
      <c r="LIG192" s="71"/>
      <c r="LIH192" s="71"/>
      <c r="LII192" s="71"/>
      <c r="LIJ192" s="71"/>
      <c r="LIK192" s="71"/>
      <c r="LIL192" s="71"/>
      <c r="LIM192" s="71"/>
      <c r="LIN192" s="72"/>
      <c r="LIO192" s="72"/>
      <c r="LIP192" s="72"/>
      <c r="LIQ192" s="72"/>
      <c r="LIR192" s="72"/>
      <c r="LIS192" s="72"/>
      <c r="LIT192" s="72"/>
      <c r="LIU192" s="72"/>
      <c r="LIV192" s="72"/>
      <c r="LIW192" s="71"/>
      <c r="LIX192" s="71"/>
      <c r="LIY192" s="71"/>
      <c r="LIZ192" s="71"/>
      <c r="LJA192" s="71"/>
      <c r="LJB192" s="71"/>
      <c r="LJC192" s="71"/>
      <c r="LJD192" s="72"/>
      <c r="LJE192" s="72"/>
      <c r="LJF192" s="72"/>
      <c r="LJG192" s="72"/>
      <c r="LJH192" s="72"/>
      <c r="LJI192" s="72"/>
      <c r="LJJ192" s="72"/>
      <c r="LJK192" s="72"/>
      <c r="LJL192" s="72"/>
      <c r="LJM192" s="71"/>
      <c r="LJN192" s="71"/>
      <c r="LJO192" s="71"/>
      <c r="LJP192" s="71"/>
      <c r="LJQ192" s="71"/>
      <c r="LJR192" s="71"/>
      <c r="LJS192" s="71"/>
      <c r="LJT192" s="72"/>
      <c r="LJU192" s="72"/>
      <c r="LJV192" s="72"/>
      <c r="LJW192" s="72"/>
      <c r="LJX192" s="72"/>
      <c r="LJY192" s="72"/>
      <c r="LJZ192" s="72"/>
      <c r="LKA192" s="72"/>
      <c r="LKB192" s="72"/>
      <c r="LKC192" s="71"/>
      <c r="LKD192" s="71"/>
      <c r="LKE192" s="71"/>
      <c r="LKF192" s="71"/>
      <c r="LKG192" s="71"/>
      <c r="LKH192" s="71"/>
      <c r="LKI192" s="71"/>
      <c r="LKJ192" s="72"/>
      <c r="LKK192" s="72"/>
      <c r="LKL192" s="72"/>
      <c r="LKM192" s="72"/>
      <c r="LKN192" s="72"/>
      <c r="LKO192" s="72"/>
      <c r="LKP192" s="72"/>
      <c r="LKQ192" s="72"/>
      <c r="LKR192" s="72"/>
      <c r="LKS192" s="71"/>
      <c r="LKT192" s="71"/>
      <c r="LKU192" s="71"/>
      <c r="LKV192" s="71"/>
      <c r="LKW192" s="71"/>
      <c r="LKX192" s="71"/>
      <c r="LKY192" s="71"/>
      <c r="LKZ192" s="72"/>
      <c r="LLA192" s="72"/>
      <c r="LLB192" s="72"/>
      <c r="LLC192" s="72"/>
      <c r="LLD192" s="72"/>
      <c r="LLE192" s="72"/>
      <c r="LLF192" s="72"/>
      <c r="LLG192" s="72"/>
      <c r="LLH192" s="72"/>
      <c r="LLI192" s="71"/>
      <c r="LLJ192" s="71"/>
      <c r="LLK192" s="71"/>
      <c r="LLL192" s="71"/>
      <c r="LLM192" s="71"/>
      <c r="LLN192" s="71"/>
      <c r="LLO192" s="71"/>
      <c r="LLP192" s="72"/>
      <c r="LLQ192" s="72"/>
      <c r="LLR192" s="72"/>
      <c r="LLS192" s="72"/>
      <c r="LLT192" s="72"/>
      <c r="LLU192" s="72"/>
      <c r="LLV192" s="72"/>
      <c r="LLW192" s="72"/>
      <c r="LLX192" s="72"/>
      <c r="LLY192" s="71"/>
      <c r="LLZ192" s="71"/>
      <c r="LMA192" s="71"/>
      <c r="LMB192" s="71"/>
      <c r="LMC192" s="71"/>
      <c r="LMD192" s="71"/>
      <c r="LME192" s="71"/>
      <c r="LMF192" s="72"/>
      <c r="LMG192" s="72"/>
      <c r="LMH192" s="72"/>
      <c r="LMI192" s="72"/>
      <c r="LMJ192" s="72"/>
      <c r="LMK192" s="72"/>
      <c r="LML192" s="72"/>
      <c r="LMM192" s="72"/>
      <c r="LMN192" s="72"/>
      <c r="LMO192" s="71"/>
      <c r="LMP192" s="71"/>
      <c r="LMQ192" s="71"/>
      <c r="LMR192" s="71"/>
      <c r="LMS192" s="71"/>
      <c r="LMT192" s="71"/>
      <c r="LMU192" s="71"/>
      <c r="LMV192" s="72"/>
      <c r="LMW192" s="72"/>
      <c r="LMX192" s="72"/>
      <c r="LMY192" s="72"/>
      <c r="LMZ192" s="72"/>
      <c r="LNA192" s="72"/>
      <c r="LNB192" s="72"/>
      <c r="LNC192" s="72"/>
      <c r="LND192" s="72"/>
      <c r="LNE192" s="71"/>
      <c r="LNF192" s="71"/>
      <c r="LNG192" s="71"/>
      <c r="LNH192" s="71"/>
      <c r="LNI192" s="71"/>
      <c r="LNJ192" s="71"/>
      <c r="LNK192" s="71"/>
      <c r="LNL192" s="72"/>
      <c r="LNM192" s="72"/>
      <c r="LNN192" s="72"/>
      <c r="LNO192" s="72"/>
      <c r="LNP192" s="72"/>
      <c r="LNQ192" s="72"/>
      <c r="LNR192" s="72"/>
      <c r="LNS192" s="72"/>
      <c r="LNT192" s="72"/>
      <c r="LNU192" s="71"/>
      <c r="LNV192" s="71"/>
      <c r="LNW192" s="71"/>
      <c r="LNX192" s="71"/>
      <c r="LNY192" s="71"/>
      <c r="LNZ192" s="71"/>
      <c r="LOA192" s="71"/>
      <c r="LOB192" s="72"/>
      <c r="LOC192" s="72"/>
      <c r="LOD192" s="72"/>
      <c r="LOE192" s="72"/>
      <c r="LOF192" s="72"/>
      <c r="LOG192" s="72"/>
      <c r="LOH192" s="72"/>
      <c r="LOI192" s="72"/>
      <c r="LOJ192" s="72"/>
      <c r="LOK192" s="71"/>
      <c r="LOL192" s="71"/>
      <c r="LOM192" s="71"/>
      <c r="LON192" s="71"/>
      <c r="LOO192" s="71"/>
      <c r="LOP192" s="71"/>
      <c r="LOQ192" s="71"/>
      <c r="LOR192" s="72"/>
      <c r="LOS192" s="72"/>
      <c r="LOT192" s="72"/>
      <c r="LOU192" s="72"/>
      <c r="LOV192" s="72"/>
      <c r="LOW192" s="72"/>
      <c r="LOX192" s="72"/>
      <c r="LOY192" s="72"/>
      <c r="LOZ192" s="72"/>
      <c r="LPA192" s="71"/>
      <c r="LPB192" s="71"/>
      <c r="LPC192" s="71"/>
      <c r="LPD192" s="71"/>
      <c r="LPE192" s="71"/>
      <c r="LPF192" s="71"/>
      <c r="LPG192" s="71"/>
      <c r="LPH192" s="72"/>
      <c r="LPI192" s="72"/>
      <c r="LPJ192" s="72"/>
      <c r="LPK192" s="72"/>
      <c r="LPL192" s="72"/>
      <c r="LPM192" s="72"/>
      <c r="LPN192" s="72"/>
      <c r="LPO192" s="72"/>
      <c r="LPP192" s="72"/>
      <c r="LPQ192" s="71"/>
      <c r="LPR192" s="71"/>
      <c r="LPS192" s="71"/>
      <c r="LPT192" s="71"/>
      <c r="LPU192" s="71"/>
      <c r="LPV192" s="71"/>
      <c r="LPW192" s="71"/>
      <c r="LPX192" s="72"/>
      <c r="LPY192" s="72"/>
      <c r="LPZ192" s="72"/>
      <c r="LQA192" s="72"/>
      <c r="LQB192" s="72"/>
      <c r="LQC192" s="72"/>
      <c r="LQD192" s="72"/>
      <c r="LQE192" s="72"/>
      <c r="LQF192" s="72"/>
      <c r="LQG192" s="71"/>
      <c r="LQH192" s="71"/>
      <c r="LQI192" s="71"/>
      <c r="LQJ192" s="71"/>
      <c r="LQK192" s="71"/>
      <c r="LQL192" s="71"/>
      <c r="LQM192" s="71"/>
      <c r="LQN192" s="72"/>
      <c r="LQO192" s="72"/>
      <c r="LQP192" s="72"/>
      <c r="LQQ192" s="72"/>
      <c r="LQR192" s="72"/>
      <c r="LQS192" s="72"/>
      <c r="LQT192" s="72"/>
      <c r="LQU192" s="72"/>
      <c r="LQV192" s="72"/>
      <c r="LQW192" s="71"/>
      <c r="LQX192" s="71"/>
      <c r="LQY192" s="71"/>
      <c r="LQZ192" s="71"/>
      <c r="LRA192" s="71"/>
      <c r="LRB192" s="71"/>
      <c r="LRC192" s="71"/>
      <c r="LRD192" s="72"/>
      <c r="LRE192" s="72"/>
      <c r="LRF192" s="72"/>
      <c r="LRG192" s="72"/>
      <c r="LRH192" s="72"/>
      <c r="LRI192" s="72"/>
      <c r="LRJ192" s="72"/>
      <c r="LRK192" s="72"/>
      <c r="LRL192" s="72"/>
      <c r="LRM192" s="71"/>
      <c r="LRN192" s="71"/>
      <c r="LRO192" s="71"/>
      <c r="LRP192" s="71"/>
      <c r="LRQ192" s="71"/>
      <c r="LRR192" s="71"/>
      <c r="LRS192" s="71"/>
      <c r="LRT192" s="72"/>
      <c r="LRU192" s="72"/>
      <c r="LRV192" s="72"/>
      <c r="LRW192" s="72"/>
      <c r="LRX192" s="72"/>
      <c r="LRY192" s="72"/>
      <c r="LRZ192" s="72"/>
      <c r="LSA192" s="72"/>
      <c r="LSB192" s="72"/>
      <c r="LSC192" s="71"/>
      <c r="LSD192" s="71"/>
      <c r="LSE192" s="71"/>
      <c r="LSF192" s="71"/>
      <c r="LSG192" s="71"/>
      <c r="LSH192" s="71"/>
      <c r="LSI192" s="71"/>
      <c r="LSJ192" s="72"/>
      <c r="LSK192" s="72"/>
      <c r="LSL192" s="72"/>
      <c r="LSM192" s="72"/>
      <c r="LSN192" s="72"/>
      <c r="LSO192" s="72"/>
      <c r="LSP192" s="72"/>
      <c r="LSQ192" s="72"/>
      <c r="LSR192" s="72"/>
      <c r="LSS192" s="71"/>
      <c r="LST192" s="71"/>
      <c r="LSU192" s="71"/>
      <c r="LSV192" s="71"/>
      <c r="LSW192" s="71"/>
      <c r="LSX192" s="71"/>
      <c r="LSY192" s="71"/>
      <c r="LSZ192" s="72"/>
      <c r="LTA192" s="72"/>
      <c r="LTB192" s="72"/>
      <c r="LTC192" s="72"/>
      <c r="LTD192" s="72"/>
      <c r="LTE192" s="72"/>
      <c r="LTF192" s="72"/>
      <c r="LTG192" s="72"/>
      <c r="LTH192" s="72"/>
      <c r="LTI192" s="71"/>
      <c r="LTJ192" s="71"/>
      <c r="LTK192" s="71"/>
      <c r="LTL192" s="71"/>
      <c r="LTM192" s="71"/>
      <c r="LTN192" s="71"/>
      <c r="LTO192" s="71"/>
      <c r="LTP192" s="72"/>
      <c r="LTQ192" s="72"/>
      <c r="LTR192" s="72"/>
      <c r="LTS192" s="72"/>
      <c r="LTT192" s="72"/>
      <c r="LTU192" s="72"/>
      <c r="LTV192" s="72"/>
      <c r="LTW192" s="72"/>
      <c r="LTX192" s="72"/>
      <c r="LTY192" s="71"/>
      <c r="LTZ192" s="71"/>
      <c r="LUA192" s="71"/>
      <c r="LUB192" s="71"/>
      <c r="LUC192" s="71"/>
      <c r="LUD192" s="71"/>
      <c r="LUE192" s="71"/>
      <c r="LUF192" s="72"/>
      <c r="LUG192" s="72"/>
      <c r="LUH192" s="72"/>
      <c r="LUI192" s="72"/>
      <c r="LUJ192" s="72"/>
      <c r="LUK192" s="72"/>
      <c r="LUL192" s="72"/>
      <c r="LUM192" s="72"/>
      <c r="LUN192" s="72"/>
      <c r="LUO192" s="71"/>
      <c r="LUP192" s="71"/>
      <c r="LUQ192" s="71"/>
      <c r="LUR192" s="71"/>
      <c r="LUS192" s="71"/>
      <c r="LUT192" s="71"/>
      <c r="LUU192" s="71"/>
      <c r="LUV192" s="72"/>
      <c r="LUW192" s="72"/>
      <c r="LUX192" s="72"/>
      <c r="LUY192" s="72"/>
      <c r="LUZ192" s="72"/>
      <c r="LVA192" s="72"/>
      <c r="LVB192" s="72"/>
      <c r="LVC192" s="72"/>
      <c r="LVD192" s="72"/>
      <c r="LVE192" s="71"/>
      <c r="LVF192" s="71"/>
      <c r="LVG192" s="71"/>
      <c r="LVH192" s="71"/>
      <c r="LVI192" s="71"/>
      <c r="LVJ192" s="71"/>
      <c r="LVK192" s="71"/>
      <c r="LVL192" s="72"/>
      <c r="LVM192" s="72"/>
      <c r="LVN192" s="72"/>
      <c r="LVO192" s="72"/>
      <c r="LVP192" s="72"/>
      <c r="LVQ192" s="72"/>
      <c r="LVR192" s="72"/>
      <c r="LVS192" s="72"/>
      <c r="LVT192" s="72"/>
      <c r="LVU192" s="71"/>
      <c r="LVV192" s="71"/>
      <c r="LVW192" s="71"/>
      <c r="LVX192" s="71"/>
      <c r="LVY192" s="71"/>
      <c r="LVZ192" s="71"/>
      <c r="LWA192" s="71"/>
      <c r="LWB192" s="72"/>
      <c r="LWC192" s="72"/>
      <c r="LWD192" s="72"/>
      <c r="LWE192" s="72"/>
      <c r="LWF192" s="72"/>
      <c r="LWG192" s="72"/>
      <c r="LWH192" s="72"/>
      <c r="LWI192" s="72"/>
      <c r="LWJ192" s="72"/>
      <c r="LWK192" s="71"/>
      <c r="LWL192" s="71"/>
      <c r="LWM192" s="71"/>
      <c r="LWN192" s="71"/>
      <c r="LWO192" s="71"/>
      <c r="LWP192" s="71"/>
      <c r="LWQ192" s="71"/>
      <c r="LWR192" s="72"/>
      <c r="LWS192" s="72"/>
      <c r="LWT192" s="72"/>
      <c r="LWU192" s="72"/>
      <c r="LWV192" s="72"/>
      <c r="LWW192" s="72"/>
      <c r="LWX192" s="72"/>
      <c r="LWY192" s="72"/>
      <c r="LWZ192" s="72"/>
      <c r="LXA192" s="71"/>
      <c r="LXB192" s="71"/>
      <c r="LXC192" s="71"/>
      <c r="LXD192" s="71"/>
      <c r="LXE192" s="71"/>
      <c r="LXF192" s="71"/>
      <c r="LXG192" s="71"/>
      <c r="LXH192" s="72"/>
      <c r="LXI192" s="72"/>
      <c r="LXJ192" s="72"/>
      <c r="LXK192" s="72"/>
      <c r="LXL192" s="72"/>
      <c r="LXM192" s="72"/>
      <c r="LXN192" s="72"/>
      <c r="LXO192" s="72"/>
      <c r="LXP192" s="72"/>
      <c r="LXQ192" s="71"/>
      <c r="LXR192" s="71"/>
      <c r="LXS192" s="71"/>
      <c r="LXT192" s="71"/>
      <c r="LXU192" s="71"/>
      <c r="LXV192" s="71"/>
      <c r="LXW192" s="71"/>
      <c r="LXX192" s="72"/>
      <c r="LXY192" s="72"/>
      <c r="LXZ192" s="72"/>
      <c r="LYA192" s="72"/>
      <c r="LYB192" s="72"/>
      <c r="LYC192" s="72"/>
      <c r="LYD192" s="72"/>
      <c r="LYE192" s="72"/>
      <c r="LYF192" s="72"/>
      <c r="LYG192" s="71"/>
      <c r="LYH192" s="71"/>
      <c r="LYI192" s="71"/>
      <c r="LYJ192" s="71"/>
      <c r="LYK192" s="71"/>
      <c r="LYL192" s="71"/>
      <c r="LYM192" s="71"/>
      <c r="LYN192" s="72"/>
      <c r="LYO192" s="72"/>
      <c r="LYP192" s="72"/>
      <c r="LYQ192" s="72"/>
      <c r="LYR192" s="72"/>
      <c r="LYS192" s="72"/>
      <c r="LYT192" s="72"/>
      <c r="LYU192" s="72"/>
      <c r="LYV192" s="72"/>
      <c r="LYW192" s="71"/>
      <c r="LYX192" s="71"/>
      <c r="LYY192" s="71"/>
      <c r="LYZ192" s="71"/>
      <c r="LZA192" s="71"/>
      <c r="LZB192" s="71"/>
      <c r="LZC192" s="71"/>
      <c r="LZD192" s="72"/>
      <c r="LZE192" s="72"/>
      <c r="LZF192" s="72"/>
      <c r="LZG192" s="72"/>
      <c r="LZH192" s="72"/>
      <c r="LZI192" s="72"/>
      <c r="LZJ192" s="72"/>
      <c r="LZK192" s="72"/>
      <c r="LZL192" s="72"/>
      <c r="LZM192" s="71"/>
      <c r="LZN192" s="71"/>
      <c r="LZO192" s="71"/>
      <c r="LZP192" s="71"/>
      <c r="LZQ192" s="71"/>
      <c r="LZR192" s="71"/>
      <c r="LZS192" s="71"/>
      <c r="LZT192" s="72"/>
      <c r="LZU192" s="72"/>
      <c r="LZV192" s="72"/>
      <c r="LZW192" s="72"/>
      <c r="LZX192" s="72"/>
      <c r="LZY192" s="72"/>
      <c r="LZZ192" s="72"/>
      <c r="MAA192" s="72"/>
      <c r="MAB192" s="72"/>
      <c r="MAC192" s="71"/>
      <c r="MAD192" s="71"/>
      <c r="MAE192" s="71"/>
      <c r="MAF192" s="71"/>
      <c r="MAG192" s="71"/>
      <c r="MAH192" s="71"/>
      <c r="MAI192" s="71"/>
      <c r="MAJ192" s="72"/>
      <c r="MAK192" s="72"/>
      <c r="MAL192" s="72"/>
      <c r="MAM192" s="72"/>
      <c r="MAN192" s="72"/>
      <c r="MAO192" s="72"/>
      <c r="MAP192" s="72"/>
      <c r="MAQ192" s="72"/>
      <c r="MAR192" s="72"/>
      <c r="MAS192" s="71"/>
      <c r="MAT192" s="71"/>
      <c r="MAU192" s="71"/>
      <c r="MAV192" s="71"/>
      <c r="MAW192" s="71"/>
      <c r="MAX192" s="71"/>
      <c r="MAY192" s="71"/>
      <c r="MAZ192" s="72"/>
      <c r="MBA192" s="72"/>
      <c r="MBB192" s="72"/>
      <c r="MBC192" s="72"/>
      <c r="MBD192" s="72"/>
      <c r="MBE192" s="72"/>
      <c r="MBF192" s="72"/>
      <c r="MBG192" s="72"/>
      <c r="MBH192" s="72"/>
      <c r="MBI192" s="71"/>
      <c r="MBJ192" s="71"/>
      <c r="MBK192" s="71"/>
      <c r="MBL192" s="71"/>
      <c r="MBM192" s="71"/>
      <c r="MBN192" s="71"/>
      <c r="MBO192" s="71"/>
      <c r="MBP192" s="72"/>
      <c r="MBQ192" s="72"/>
      <c r="MBR192" s="72"/>
      <c r="MBS192" s="72"/>
      <c r="MBT192" s="72"/>
      <c r="MBU192" s="72"/>
      <c r="MBV192" s="72"/>
      <c r="MBW192" s="72"/>
      <c r="MBX192" s="72"/>
      <c r="MBY192" s="71"/>
      <c r="MBZ192" s="71"/>
      <c r="MCA192" s="71"/>
      <c r="MCB192" s="71"/>
      <c r="MCC192" s="71"/>
      <c r="MCD192" s="71"/>
      <c r="MCE192" s="71"/>
      <c r="MCF192" s="72"/>
      <c r="MCG192" s="72"/>
      <c r="MCH192" s="72"/>
      <c r="MCI192" s="72"/>
      <c r="MCJ192" s="72"/>
      <c r="MCK192" s="72"/>
      <c r="MCL192" s="72"/>
      <c r="MCM192" s="72"/>
      <c r="MCN192" s="72"/>
      <c r="MCO192" s="71"/>
      <c r="MCP192" s="71"/>
      <c r="MCQ192" s="71"/>
      <c r="MCR192" s="71"/>
      <c r="MCS192" s="71"/>
      <c r="MCT192" s="71"/>
      <c r="MCU192" s="71"/>
      <c r="MCV192" s="72"/>
      <c r="MCW192" s="72"/>
      <c r="MCX192" s="72"/>
      <c r="MCY192" s="72"/>
      <c r="MCZ192" s="72"/>
      <c r="MDA192" s="72"/>
      <c r="MDB192" s="72"/>
      <c r="MDC192" s="72"/>
      <c r="MDD192" s="72"/>
      <c r="MDE192" s="71"/>
      <c r="MDF192" s="71"/>
      <c r="MDG192" s="71"/>
      <c r="MDH192" s="71"/>
      <c r="MDI192" s="71"/>
      <c r="MDJ192" s="71"/>
      <c r="MDK192" s="71"/>
      <c r="MDL192" s="72"/>
      <c r="MDM192" s="72"/>
      <c r="MDN192" s="72"/>
      <c r="MDO192" s="72"/>
      <c r="MDP192" s="72"/>
      <c r="MDQ192" s="72"/>
      <c r="MDR192" s="72"/>
      <c r="MDS192" s="72"/>
      <c r="MDT192" s="72"/>
      <c r="MDU192" s="71"/>
      <c r="MDV192" s="71"/>
      <c r="MDW192" s="71"/>
      <c r="MDX192" s="71"/>
      <c r="MDY192" s="71"/>
      <c r="MDZ192" s="71"/>
      <c r="MEA192" s="71"/>
      <c r="MEB192" s="72"/>
      <c r="MEC192" s="72"/>
      <c r="MED192" s="72"/>
      <c r="MEE192" s="72"/>
      <c r="MEF192" s="72"/>
      <c r="MEG192" s="72"/>
      <c r="MEH192" s="72"/>
      <c r="MEI192" s="72"/>
      <c r="MEJ192" s="72"/>
      <c r="MEK192" s="71"/>
      <c r="MEL192" s="71"/>
      <c r="MEM192" s="71"/>
      <c r="MEN192" s="71"/>
      <c r="MEO192" s="71"/>
      <c r="MEP192" s="71"/>
      <c r="MEQ192" s="71"/>
      <c r="MER192" s="72"/>
      <c r="MES192" s="72"/>
      <c r="MET192" s="72"/>
      <c r="MEU192" s="72"/>
      <c r="MEV192" s="72"/>
      <c r="MEW192" s="72"/>
      <c r="MEX192" s="72"/>
      <c r="MEY192" s="72"/>
      <c r="MEZ192" s="72"/>
      <c r="MFA192" s="71"/>
      <c r="MFB192" s="71"/>
      <c r="MFC192" s="71"/>
      <c r="MFD192" s="71"/>
      <c r="MFE192" s="71"/>
      <c r="MFF192" s="71"/>
      <c r="MFG192" s="71"/>
      <c r="MFH192" s="72"/>
      <c r="MFI192" s="72"/>
      <c r="MFJ192" s="72"/>
      <c r="MFK192" s="72"/>
      <c r="MFL192" s="72"/>
      <c r="MFM192" s="72"/>
      <c r="MFN192" s="72"/>
      <c r="MFO192" s="72"/>
      <c r="MFP192" s="72"/>
      <c r="MFQ192" s="71"/>
      <c r="MFR192" s="71"/>
      <c r="MFS192" s="71"/>
      <c r="MFT192" s="71"/>
      <c r="MFU192" s="71"/>
      <c r="MFV192" s="71"/>
      <c r="MFW192" s="71"/>
      <c r="MFX192" s="72"/>
      <c r="MFY192" s="72"/>
      <c r="MFZ192" s="72"/>
      <c r="MGA192" s="72"/>
      <c r="MGB192" s="72"/>
      <c r="MGC192" s="72"/>
      <c r="MGD192" s="72"/>
      <c r="MGE192" s="72"/>
      <c r="MGF192" s="72"/>
      <c r="MGG192" s="71"/>
      <c r="MGH192" s="71"/>
      <c r="MGI192" s="71"/>
      <c r="MGJ192" s="71"/>
      <c r="MGK192" s="71"/>
      <c r="MGL192" s="71"/>
      <c r="MGM192" s="71"/>
      <c r="MGN192" s="72"/>
      <c r="MGO192" s="72"/>
      <c r="MGP192" s="72"/>
      <c r="MGQ192" s="72"/>
      <c r="MGR192" s="72"/>
      <c r="MGS192" s="72"/>
      <c r="MGT192" s="72"/>
      <c r="MGU192" s="72"/>
      <c r="MGV192" s="72"/>
      <c r="MGW192" s="71"/>
      <c r="MGX192" s="71"/>
      <c r="MGY192" s="71"/>
      <c r="MGZ192" s="71"/>
      <c r="MHA192" s="71"/>
      <c r="MHB192" s="71"/>
      <c r="MHC192" s="71"/>
      <c r="MHD192" s="72"/>
      <c r="MHE192" s="72"/>
      <c r="MHF192" s="72"/>
      <c r="MHG192" s="72"/>
      <c r="MHH192" s="72"/>
      <c r="MHI192" s="72"/>
      <c r="MHJ192" s="72"/>
      <c r="MHK192" s="72"/>
      <c r="MHL192" s="72"/>
      <c r="MHM192" s="71"/>
      <c r="MHN192" s="71"/>
      <c r="MHO192" s="71"/>
      <c r="MHP192" s="71"/>
      <c r="MHQ192" s="71"/>
      <c r="MHR192" s="71"/>
      <c r="MHS192" s="71"/>
      <c r="MHT192" s="72"/>
      <c r="MHU192" s="72"/>
      <c r="MHV192" s="72"/>
      <c r="MHW192" s="72"/>
      <c r="MHX192" s="72"/>
      <c r="MHY192" s="72"/>
      <c r="MHZ192" s="72"/>
      <c r="MIA192" s="72"/>
      <c r="MIB192" s="72"/>
      <c r="MIC192" s="71"/>
      <c r="MID192" s="71"/>
      <c r="MIE192" s="71"/>
      <c r="MIF192" s="71"/>
      <c r="MIG192" s="71"/>
      <c r="MIH192" s="71"/>
      <c r="MII192" s="71"/>
      <c r="MIJ192" s="72"/>
      <c r="MIK192" s="72"/>
      <c r="MIL192" s="72"/>
      <c r="MIM192" s="72"/>
      <c r="MIN192" s="72"/>
      <c r="MIO192" s="72"/>
      <c r="MIP192" s="72"/>
      <c r="MIQ192" s="72"/>
      <c r="MIR192" s="72"/>
      <c r="MIS192" s="71"/>
      <c r="MIT192" s="71"/>
      <c r="MIU192" s="71"/>
      <c r="MIV192" s="71"/>
      <c r="MIW192" s="71"/>
      <c r="MIX192" s="71"/>
      <c r="MIY192" s="71"/>
      <c r="MIZ192" s="72"/>
      <c r="MJA192" s="72"/>
      <c r="MJB192" s="72"/>
      <c r="MJC192" s="72"/>
      <c r="MJD192" s="72"/>
      <c r="MJE192" s="72"/>
      <c r="MJF192" s="72"/>
      <c r="MJG192" s="72"/>
      <c r="MJH192" s="72"/>
      <c r="MJI192" s="71"/>
      <c r="MJJ192" s="71"/>
      <c r="MJK192" s="71"/>
      <c r="MJL192" s="71"/>
      <c r="MJM192" s="71"/>
      <c r="MJN192" s="71"/>
      <c r="MJO192" s="71"/>
      <c r="MJP192" s="72"/>
      <c r="MJQ192" s="72"/>
      <c r="MJR192" s="72"/>
      <c r="MJS192" s="72"/>
      <c r="MJT192" s="72"/>
      <c r="MJU192" s="72"/>
      <c r="MJV192" s="72"/>
      <c r="MJW192" s="72"/>
      <c r="MJX192" s="72"/>
      <c r="MJY192" s="71"/>
      <c r="MJZ192" s="71"/>
      <c r="MKA192" s="71"/>
      <c r="MKB192" s="71"/>
      <c r="MKC192" s="71"/>
      <c r="MKD192" s="71"/>
      <c r="MKE192" s="71"/>
      <c r="MKF192" s="72"/>
      <c r="MKG192" s="72"/>
      <c r="MKH192" s="72"/>
      <c r="MKI192" s="72"/>
      <c r="MKJ192" s="72"/>
      <c r="MKK192" s="72"/>
      <c r="MKL192" s="72"/>
      <c r="MKM192" s="72"/>
      <c r="MKN192" s="72"/>
      <c r="MKO192" s="71"/>
      <c r="MKP192" s="71"/>
      <c r="MKQ192" s="71"/>
      <c r="MKR192" s="71"/>
      <c r="MKS192" s="71"/>
      <c r="MKT192" s="71"/>
      <c r="MKU192" s="71"/>
      <c r="MKV192" s="72"/>
      <c r="MKW192" s="72"/>
      <c r="MKX192" s="72"/>
      <c r="MKY192" s="72"/>
      <c r="MKZ192" s="72"/>
      <c r="MLA192" s="72"/>
      <c r="MLB192" s="72"/>
      <c r="MLC192" s="72"/>
      <c r="MLD192" s="72"/>
      <c r="MLE192" s="71"/>
      <c r="MLF192" s="71"/>
      <c r="MLG192" s="71"/>
      <c r="MLH192" s="71"/>
      <c r="MLI192" s="71"/>
      <c r="MLJ192" s="71"/>
      <c r="MLK192" s="71"/>
      <c r="MLL192" s="72"/>
      <c r="MLM192" s="72"/>
      <c r="MLN192" s="72"/>
      <c r="MLO192" s="72"/>
      <c r="MLP192" s="72"/>
      <c r="MLQ192" s="72"/>
      <c r="MLR192" s="72"/>
      <c r="MLS192" s="72"/>
      <c r="MLT192" s="72"/>
      <c r="MLU192" s="71"/>
      <c r="MLV192" s="71"/>
      <c r="MLW192" s="71"/>
      <c r="MLX192" s="71"/>
      <c r="MLY192" s="71"/>
      <c r="MLZ192" s="71"/>
      <c r="MMA192" s="71"/>
      <c r="MMB192" s="72"/>
      <c r="MMC192" s="72"/>
      <c r="MMD192" s="72"/>
      <c r="MME192" s="72"/>
      <c r="MMF192" s="72"/>
      <c r="MMG192" s="72"/>
      <c r="MMH192" s="72"/>
      <c r="MMI192" s="72"/>
      <c r="MMJ192" s="72"/>
      <c r="MMK192" s="71"/>
      <c r="MML192" s="71"/>
      <c r="MMM192" s="71"/>
      <c r="MMN192" s="71"/>
      <c r="MMO192" s="71"/>
      <c r="MMP192" s="71"/>
      <c r="MMQ192" s="71"/>
      <c r="MMR192" s="72"/>
      <c r="MMS192" s="72"/>
      <c r="MMT192" s="72"/>
      <c r="MMU192" s="72"/>
      <c r="MMV192" s="72"/>
      <c r="MMW192" s="72"/>
      <c r="MMX192" s="72"/>
      <c r="MMY192" s="72"/>
      <c r="MMZ192" s="72"/>
      <c r="MNA192" s="71"/>
      <c r="MNB192" s="71"/>
      <c r="MNC192" s="71"/>
      <c r="MND192" s="71"/>
      <c r="MNE192" s="71"/>
      <c r="MNF192" s="71"/>
      <c r="MNG192" s="71"/>
      <c r="MNH192" s="72"/>
      <c r="MNI192" s="72"/>
      <c r="MNJ192" s="72"/>
      <c r="MNK192" s="72"/>
      <c r="MNL192" s="72"/>
      <c r="MNM192" s="72"/>
      <c r="MNN192" s="72"/>
      <c r="MNO192" s="72"/>
      <c r="MNP192" s="72"/>
      <c r="MNQ192" s="71"/>
      <c r="MNR192" s="71"/>
      <c r="MNS192" s="71"/>
      <c r="MNT192" s="71"/>
      <c r="MNU192" s="71"/>
      <c r="MNV192" s="71"/>
      <c r="MNW192" s="71"/>
      <c r="MNX192" s="72"/>
      <c r="MNY192" s="72"/>
      <c r="MNZ192" s="72"/>
      <c r="MOA192" s="72"/>
      <c r="MOB192" s="72"/>
      <c r="MOC192" s="72"/>
      <c r="MOD192" s="72"/>
      <c r="MOE192" s="72"/>
      <c r="MOF192" s="72"/>
      <c r="MOG192" s="71"/>
      <c r="MOH192" s="71"/>
      <c r="MOI192" s="71"/>
      <c r="MOJ192" s="71"/>
      <c r="MOK192" s="71"/>
      <c r="MOL192" s="71"/>
      <c r="MOM192" s="71"/>
      <c r="MON192" s="72"/>
      <c r="MOO192" s="72"/>
      <c r="MOP192" s="72"/>
      <c r="MOQ192" s="72"/>
      <c r="MOR192" s="72"/>
      <c r="MOS192" s="72"/>
      <c r="MOT192" s="72"/>
      <c r="MOU192" s="72"/>
      <c r="MOV192" s="72"/>
      <c r="MOW192" s="71"/>
      <c r="MOX192" s="71"/>
      <c r="MOY192" s="71"/>
      <c r="MOZ192" s="71"/>
      <c r="MPA192" s="71"/>
      <c r="MPB192" s="71"/>
      <c r="MPC192" s="71"/>
      <c r="MPD192" s="72"/>
      <c r="MPE192" s="72"/>
      <c r="MPF192" s="72"/>
      <c r="MPG192" s="72"/>
      <c r="MPH192" s="72"/>
      <c r="MPI192" s="72"/>
      <c r="MPJ192" s="72"/>
      <c r="MPK192" s="72"/>
      <c r="MPL192" s="72"/>
      <c r="MPM192" s="71"/>
      <c r="MPN192" s="71"/>
      <c r="MPO192" s="71"/>
      <c r="MPP192" s="71"/>
      <c r="MPQ192" s="71"/>
      <c r="MPR192" s="71"/>
      <c r="MPS192" s="71"/>
      <c r="MPT192" s="72"/>
      <c r="MPU192" s="72"/>
      <c r="MPV192" s="72"/>
      <c r="MPW192" s="72"/>
      <c r="MPX192" s="72"/>
      <c r="MPY192" s="72"/>
      <c r="MPZ192" s="72"/>
      <c r="MQA192" s="72"/>
      <c r="MQB192" s="72"/>
      <c r="MQC192" s="71"/>
      <c r="MQD192" s="71"/>
      <c r="MQE192" s="71"/>
      <c r="MQF192" s="71"/>
      <c r="MQG192" s="71"/>
      <c r="MQH192" s="71"/>
      <c r="MQI192" s="71"/>
      <c r="MQJ192" s="72"/>
      <c r="MQK192" s="72"/>
      <c r="MQL192" s="72"/>
      <c r="MQM192" s="72"/>
      <c r="MQN192" s="72"/>
      <c r="MQO192" s="72"/>
      <c r="MQP192" s="72"/>
      <c r="MQQ192" s="72"/>
      <c r="MQR192" s="72"/>
      <c r="MQS192" s="71"/>
      <c r="MQT192" s="71"/>
      <c r="MQU192" s="71"/>
      <c r="MQV192" s="71"/>
      <c r="MQW192" s="71"/>
      <c r="MQX192" s="71"/>
      <c r="MQY192" s="71"/>
      <c r="MQZ192" s="72"/>
      <c r="MRA192" s="72"/>
      <c r="MRB192" s="72"/>
      <c r="MRC192" s="72"/>
      <c r="MRD192" s="72"/>
      <c r="MRE192" s="72"/>
      <c r="MRF192" s="72"/>
      <c r="MRG192" s="72"/>
      <c r="MRH192" s="72"/>
      <c r="MRI192" s="71"/>
      <c r="MRJ192" s="71"/>
      <c r="MRK192" s="71"/>
      <c r="MRL192" s="71"/>
      <c r="MRM192" s="71"/>
      <c r="MRN192" s="71"/>
      <c r="MRO192" s="71"/>
      <c r="MRP192" s="72"/>
      <c r="MRQ192" s="72"/>
      <c r="MRR192" s="72"/>
      <c r="MRS192" s="72"/>
      <c r="MRT192" s="72"/>
      <c r="MRU192" s="72"/>
      <c r="MRV192" s="72"/>
      <c r="MRW192" s="72"/>
      <c r="MRX192" s="72"/>
      <c r="MRY192" s="71"/>
      <c r="MRZ192" s="71"/>
      <c r="MSA192" s="71"/>
      <c r="MSB192" s="71"/>
      <c r="MSC192" s="71"/>
      <c r="MSD192" s="71"/>
      <c r="MSE192" s="71"/>
      <c r="MSF192" s="72"/>
      <c r="MSG192" s="72"/>
      <c r="MSH192" s="72"/>
      <c r="MSI192" s="72"/>
      <c r="MSJ192" s="72"/>
      <c r="MSK192" s="72"/>
      <c r="MSL192" s="72"/>
      <c r="MSM192" s="72"/>
      <c r="MSN192" s="72"/>
      <c r="MSO192" s="71"/>
      <c r="MSP192" s="71"/>
      <c r="MSQ192" s="71"/>
      <c r="MSR192" s="71"/>
      <c r="MSS192" s="71"/>
      <c r="MST192" s="71"/>
      <c r="MSU192" s="71"/>
      <c r="MSV192" s="72"/>
      <c r="MSW192" s="72"/>
      <c r="MSX192" s="72"/>
      <c r="MSY192" s="72"/>
      <c r="MSZ192" s="72"/>
      <c r="MTA192" s="72"/>
      <c r="MTB192" s="72"/>
      <c r="MTC192" s="72"/>
      <c r="MTD192" s="72"/>
      <c r="MTE192" s="71"/>
      <c r="MTF192" s="71"/>
      <c r="MTG192" s="71"/>
      <c r="MTH192" s="71"/>
      <c r="MTI192" s="71"/>
      <c r="MTJ192" s="71"/>
      <c r="MTK192" s="71"/>
      <c r="MTL192" s="72"/>
      <c r="MTM192" s="72"/>
      <c r="MTN192" s="72"/>
      <c r="MTO192" s="72"/>
      <c r="MTP192" s="72"/>
      <c r="MTQ192" s="72"/>
      <c r="MTR192" s="72"/>
      <c r="MTS192" s="72"/>
      <c r="MTT192" s="72"/>
      <c r="MTU192" s="71"/>
      <c r="MTV192" s="71"/>
      <c r="MTW192" s="71"/>
      <c r="MTX192" s="71"/>
      <c r="MTY192" s="71"/>
      <c r="MTZ192" s="71"/>
      <c r="MUA192" s="71"/>
      <c r="MUB192" s="72"/>
      <c r="MUC192" s="72"/>
      <c r="MUD192" s="72"/>
      <c r="MUE192" s="72"/>
      <c r="MUF192" s="72"/>
      <c r="MUG192" s="72"/>
      <c r="MUH192" s="72"/>
      <c r="MUI192" s="72"/>
      <c r="MUJ192" s="72"/>
      <c r="MUK192" s="71"/>
      <c r="MUL192" s="71"/>
      <c r="MUM192" s="71"/>
      <c r="MUN192" s="71"/>
      <c r="MUO192" s="71"/>
      <c r="MUP192" s="71"/>
      <c r="MUQ192" s="71"/>
      <c r="MUR192" s="72"/>
      <c r="MUS192" s="72"/>
      <c r="MUT192" s="72"/>
      <c r="MUU192" s="72"/>
      <c r="MUV192" s="72"/>
      <c r="MUW192" s="72"/>
      <c r="MUX192" s="72"/>
      <c r="MUY192" s="72"/>
      <c r="MUZ192" s="72"/>
      <c r="MVA192" s="71"/>
      <c r="MVB192" s="71"/>
      <c r="MVC192" s="71"/>
      <c r="MVD192" s="71"/>
      <c r="MVE192" s="71"/>
      <c r="MVF192" s="71"/>
      <c r="MVG192" s="71"/>
      <c r="MVH192" s="72"/>
      <c r="MVI192" s="72"/>
      <c r="MVJ192" s="72"/>
      <c r="MVK192" s="72"/>
      <c r="MVL192" s="72"/>
      <c r="MVM192" s="72"/>
      <c r="MVN192" s="72"/>
      <c r="MVO192" s="72"/>
      <c r="MVP192" s="72"/>
      <c r="MVQ192" s="71"/>
      <c r="MVR192" s="71"/>
      <c r="MVS192" s="71"/>
      <c r="MVT192" s="71"/>
      <c r="MVU192" s="71"/>
      <c r="MVV192" s="71"/>
      <c r="MVW192" s="71"/>
      <c r="MVX192" s="72"/>
      <c r="MVY192" s="72"/>
      <c r="MVZ192" s="72"/>
      <c r="MWA192" s="72"/>
      <c r="MWB192" s="72"/>
      <c r="MWC192" s="72"/>
      <c r="MWD192" s="72"/>
      <c r="MWE192" s="72"/>
      <c r="MWF192" s="72"/>
      <c r="MWG192" s="71"/>
      <c r="MWH192" s="71"/>
      <c r="MWI192" s="71"/>
      <c r="MWJ192" s="71"/>
      <c r="MWK192" s="71"/>
      <c r="MWL192" s="71"/>
      <c r="MWM192" s="71"/>
      <c r="MWN192" s="72"/>
      <c r="MWO192" s="72"/>
      <c r="MWP192" s="72"/>
      <c r="MWQ192" s="72"/>
      <c r="MWR192" s="72"/>
      <c r="MWS192" s="72"/>
      <c r="MWT192" s="72"/>
      <c r="MWU192" s="72"/>
      <c r="MWV192" s="72"/>
      <c r="MWW192" s="71"/>
      <c r="MWX192" s="71"/>
      <c r="MWY192" s="71"/>
      <c r="MWZ192" s="71"/>
      <c r="MXA192" s="71"/>
      <c r="MXB192" s="71"/>
      <c r="MXC192" s="71"/>
      <c r="MXD192" s="72"/>
      <c r="MXE192" s="72"/>
      <c r="MXF192" s="72"/>
      <c r="MXG192" s="72"/>
      <c r="MXH192" s="72"/>
      <c r="MXI192" s="72"/>
      <c r="MXJ192" s="72"/>
      <c r="MXK192" s="72"/>
      <c r="MXL192" s="72"/>
      <c r="MXM192" s="71"/>
      <c r="MXN192" s="71"/>
      <c r="MXO192" s="71"/>
      <c r="MXP192" s="71"/>
      <c r="MXQ192" s="71"/>
      <c r="MXR192" s="71"/>
      <c r="MXS192" s="71"/>
      <c r="MXT192" s="72"/>
      <c r="MXU192" s="72"/>
      <c r="MXV192" s="72"/>
      <c r="MXW192" s="72"/>
      <c r="MXX192" s="72"/>
      <c r="MXY192" s="72"/>
      <c r="MXZ192" s="72"/>
      <c r="MYA192" s="72"/>
      <c r="MYB192" s="72"/>
      <c r="MYC192" s="71"/>
      <c r="MYD192" s="71"/>
      <c r="MYE192" s="71"/>
      <c r="MYF192" s="71"/>
      <c r="MYG192" s="71"/>
      <c r="MYH192" s="71"/>
      <c r="MYI192" s="71"/>
      <c r="MYJ192" s="72"/>
      <c r="MYK192" s="72"/>
      <c r="MYL192" s="72"/>
      <c r="MYM192" s="72"/>
      <c r="MYN192" s="72"/>
      <c r="MYO192" s="72"/>
      <c r="MYP192" s="72"/>
      <c r="MYQ192" s="72"/>
      <c r="MYR192" s="72"/>
      <c r="MYS192" s="71"/>
      <c r="MYT192" s="71"/>
      <c r="MYU192" s="71"/>
      <c r="MYV192" s="71"/>
      <c r="MYW192" s="71"/>
      <c r="MYX192" s="71"/>
      <c r="MYY192" s="71"/>
      <c r="MYZ192" s="72"/>
      <c r="MZA192" s="72"/>
      <c r="MZB192" s="72"/>
      <c r="MZC192" s="72"/>
      <c r="MZD192" s="72"/>
      <c r="MZE192" s="72"/>
      <c r="MZF192" s="72"/>
      <c r="MZG192" s="72"/>
      <c r="MZH192" s="72"/>
      <c r="MZI192" s="71"/>
      <c r="MZJ192" s="71"/>
      <c r="MZK192" s="71"/>
      <c r="MZL192" s="71"/>
      <c r="MZM192" s="71"/>
      <c r="MZN192" s="71"/>
      <c r="MZO192" s="71"/>
      <c r="MZP192" s="72"/>
      <c r="MZQ192" s="72"/>
      <c r="MZR192" s="72"/>
      <c r="MZS192" s="72"/>
      <c r="MZT192" s="72"/>
      <c r="MZU192" s="72"/>
      <c r="MZV192" s="72"/>
      <c r="MZW192" s="72"/>
      <c r="MZX192" s="72"/>
      <c r="MZY192" s="71"/>
      <c r="MZZ192" s="71"/>
      <c r="NAA192" s="71"/>
      <c r="NAB192" s="71"/>
      <c r="NAC192" s="71"/>
      <c r="NAD192" s="71"/>
      <c r="NAE192" s="71"/>
      <c r="NAF192" s="72"/>
      <c r="NAG192" s="72"/>
      <c r="NAH192" s="72"/>
      <c r="NAI192" s="72"/>
      <c r="NAJ192" s="72"/>
      <c r="NAK192" s="72"/>
      <c r="NAL192" s="72"/>
      <c r="NAM192" s="72"/>
      <c r="NAN192" s="72"/>
      <c r="NAO192" s="71"/>
      <c r="NAP192" s="71"/>
      <c r="NAQ192" s="71"/>
      <c r="NAR192" s="71"/>
      <c r="NAS192" s="71"/>
      <c r="NAT192" s="71"/>
      <c r="NAU192" s="71"/>
      <c r="NAV192" s="72"/>
      <c r="NAW192" s="72"/>
      <c r="NAX192" s="72"/>
      <c r="NAY192" s="72"/>
      <c r="NAZ192" s="72"/>
      <c r="NBA192" s="72"/>
      <c r="NBB192" s="72"/>
      <c r="NBC192" s="72"/>
      <c r="NBD192" s="72"/>
      <c r="NBE192" s="71"/>
      <c r="NBF192" s="71"/>
      <c r="NBG192" s="71"/>
      <c r="NBH192" s="71"/>
      <c r="NBI192" s="71"/>
      <c r="NBJ192" s="71"/>
      <c r="NBK192" s="71"/>
      <c r="NBL192" s="72"/>
      <c r="NBM192" s="72"/>
      <c r="NBN192" s="72"/>
      <c r="NBO192" s="72"/>
      <c r="NBP192" s="72"/>
      <c r="NBQ192" s="72"/>
      <c r="NBR192" s="72"/>
      <c r="NBS192" s="72"/>
      <c r="NBT192" s="72"/>
      <c r="NBU192" s="71"/>
      <c r="NBV192" s="71"/>
      <c r="NBW192" s="71"/>
      <c r="NBX192" s="71"/>
      <c r="NBY192" s="71"/>
      <c r="NBZ192" s="71"/>
      <c r="NCA192" s="71"/>
      <c r="NCB192" s="72"/>
      <c r="NCC192" s="72"/>
      <c r="NCD192" s="72"/>
      <c r="NCE192" s="72"/>
      <c r="NCF192" s="72"/>
      <c r="NCG192" s="72"/>
      <c r="NCH192" s="72"/>
      <c r="NCI192" s="72"/>
      <c r="NCJ192" s="72"/>
      <c r="NCK192" s="71"/>
      <c r="NCL192" s="71"/>
      <c r="NCM192" s="71"/>
      <c r="NCN192" s="71"/>
      <c r="NCO192" s="71"/>
      <c r="NCP192" s="71"/>
      <c r="NCQ192" s="71"/>
      <c r="NCR192" s="72"/>
      <c r="NCS192" s="72"/>
      <c r="NCT192" s="72"/>
      <c r="NCU192" s="72"/>
      <c r="NCV192" s="72"/>
      <c r="NCW192" s="72"/>
      <c r="NCX192" s="72"/>
      <c r="NCY192" s="72"/>
      <c r="NCZ192" s="72"/>
      <c r="NDA192" s="71"/>
      <c r="NDB192" s="71"/>
      <c r="NDC192" s="71"/>
      <c r="NDD192" s="71"/>
      <c r="NDE192" s="71"/>
      <c r="NDF192" s="71"/>
      <c r="NDG192" s="71"/>
      <c r="NDH192" s="72"/>
      <c r="NDI192" s="72"/>
      <c r="NDJ192" s="72"/>
      <c r="NDK192" s="72"/>
      <c r="NDL192" s="72"/>
      <c r="NDM192" s="72"/>
      <c r="NDN192" s="72"/>
      <c r="NDO192" s="72"/>
      <c r="NDP192" s="72"/>
      <c r="NDQ192" s="71"/>
      <c r="NDR192" s="71"/>
      <c r="NDS192" s="71"/>
      <c r="NDT192" s="71"/>
      <c r="NDU192" s="71"/>
      <c r="NDV192" s="71"/>
      <c r="NDW192" s="71"/>
      <c r="NDX192" s="72"/>
      <c r="NDY192" s="72"/>
      <c r="NDZ192" s="72"/>
      <c r="NEA192" s="72"/>
      <c r="NEB192" s="72"/>
      <c r="NEC192" s="72"/>
      <c r="NED192" s="72"/>
      <c r="NEE192" s="72"/>
      <c r="NEF192" s="72"/>
      <c r="NEG192" s="71"/>
      <c r="NEH192" s="71"/>
      <c r="NEI192" s="71"/>
      <c r="NEJ192" s="71"/>
      <c r="NEK192" s="71"/>
      <c r="NEL192" s="71"/>
      <c r="NEM192" s="71"/>
      <c r="NEN192" s="72"/>
      <c r="NEO192" s="72"/>
      <c r="NEP192" s="72"/>
      <c r="NEQ192" s="72"/>
      <c r="NER192" s="72"/>
      <c r="NES192" s="72"/>
      <c r="NET192" s="72"/>
      <c r="NEU192" s="72"/>
      <c r="NEV192" s="72"/>
      <c r="NEW192" s="71"/>
      <c r="NEX192" s="71"/>
      <c r="NEY192" s="71"/>
      <c r="NEZ192" s="71"/>
      <c r="NFA192" s="71"/>
      <c r="NFB192" s="71"/>
      <c r="NFC192" s="71"/>
      <c r="NFD192" s="72"/>
      <c r="NFE192" s="72"/>
      <c r="NFF192" s="72"/>
      <c r="NFG192" s="72"/>
      <c r="NFH192" s="72"/>
      <c r="NFI192" s="72"/>
      <c r="NFJ192" s="72"/>
      <c r="NFK192" s="72"/>
      <c r="NFL192" s="72"/>
      <c r="NFM192" s="71"/>
      <c r="NFN192" s="71"/>
      <c r="NFO192" s="71"/>
      <c r="NFP192" s="71"/>
      <c r="NFQ192" s="71"/>
      <c r="NFR192" s="71"/>
      <c r="NFS192" s="71"/>
      <c r="NFT192" s="72"/>
      <c r="NFU192" s="72"/>
      <c r="NFV192" s="72"/>
      <c r="NFW192" s="72"/>
      <c r="NFX192" s="72"/>
      <c r="NFY192" s="72"/>
      <c r="NFZ192" s="72"/>
      <c r="NGA192" s="72"/>
      <c r="NGB192" s="72"/>
      <c r="NGC192" s="71"/>
      <c r="NGD192" s="71"/>
      <c r="NGE192" s="71"/>
      <c r="NGF192" s="71"/>
      <c r="NGG192" s="71"/>
      <c r="NGH192" s="71"/>
      <c r="NGI192" s="71"/>
      <c r="NGJ192" s="72"/>
      <c r="NGK192" s="72"/>
      <c r="NGL192" s="72"/>
      <c r="NGM192" s="72"/>
      <c r="NGN192" s="72"/>
      <c r="NGO192" s="72"/>
      <c r="NGP192" s="72"/>
      <c r="NGQ192" s="72"/>
      <c r="NGR192" s="72"/>
      <c r="NGS192" s="71"/>
      <c r="NGT192" s="71"/>
      <c r="NGU192" s="71"/>
      <c r="NGV192" s="71"/>
      <c r="NGW192" s="71"/>
      <c r="NGX192" s="71"/>
      <c r="NGY192" s="71"/>
      <c r="NGZ192" s="72"/>
      <c r="NHA192" s="72"/>
      <c r="NHB192" s="72"/>
      <c r="NHC192" s="72"/>
      <c r="NHD192" s="72"/>
      <c r="NHE192" s="72"/>
      <c r="NHF192" s="72"/>
      <c r="NHG192" s="72"/>
      <c r="NHH192" s="72"/>
      <c r="NHI192" s="71"/>
      <c r="NHJ192" s="71"/>
      <c r="NHK192" s="71"/>
      <c r="NHL192" s="71"/>
      <c r="NHM192" s="71"/>
      <c r="NHN192" s="71"/>
      <c r="NHO192" s="71"/>
      <c r="NHP192" s="72"/>
      <c r="NHQ192" s="72"/>
      <c r="NHR192" s="72"/>
      <c r="NHS192" s="72"/>
      <c r="NHT192" s="72"/>
      <c r="NHU192" s="72"/>
      <c r="NHV192" s="72"/>
      <c r="NHW192" s="72"/>
      <c r="NHX192" s="72"/>
      <c r="NHY192" s="71"/>
      <c r="NHZ192" s="71"/>
      <c r="NIA192" s="71"/>
      <c r="NIB192" s="71"/>
      <c r="NIC192" s="71"/>
      <c r="NID192" s="71"/>
      <c r="NIE192" s="71"/>
      <c r="NIF192" s="72"/>
      <c r="NIG192" s="72"/>
      <c r="NIH192" s="72"/>
      <c r="NII192" s="72"/>
      <c r="NIJ192" s="72"/>
      <c r="NIK192" s="72"/>
      <c r="NIL192" s="72"/>
      <c r="NIM192" s="72"/>
      <c r="NIN192" s="72"/>
      <c r="NIO192" s="71"/>
      <c r="NIP192" s="71"/>
      <c r="NIQ192" s="71"/>
      <c r="NIR192" s="71"/>
      <c r="NIS192" s="71"/>
      <c r="NIT192" s="71"/>
      <c r="NIU192" s="71"/>
      <c r="NIV192" s="72"/>
      <c r="NIW192" s="72"/>
      <c r="NIX192" s="72"/>
      <c r="NIY192" s="72"/>
      <c r="NIZ192" s="72"/>
      <c r="NJA192" s="72"/>
      <c r="NJB192" s="72"/>
      <c r="NJC192" s="72"/>
      <c r="NJD192" s="72"/>
      <c r="NJE192" s="71"/>
      <c r="NJF192" s="71"/>
      <c r="NJG192" s="71"/>
      <c r="NJH192" s="71"/>
      <c r="NJI192" s="71"/>
      <c r="NJJ192" s="71"/>
      <c r="NJK192" s="71"/>
      <c r="NJL192" s="72"/>
      <c r="NJM192" s="72"/>
      <c r="NJN192" s="72"/>
      <c r="NJO192" s="72"/>
      <c r="NJP192" s="72"/>
      <c r="NJQ192" s="72"/>
      <c r="NJR192" s="72"/>
      <c r="NJS192" s="72"/>
      <c r="NJT192" s="72"/>
      <c r="NJU192" s="71"/>
      <c r="NJV192" s="71"/>
      <c r="NJW192" s="71"/>
      <c r="NJX192" s="71"/>
      <c r="NJY192" s="71"/>
      <c r="NJZ192" s="71"/>
      <c r="NKA192" s="71"/>
      <c r="NKB192" s="72"/>
      <c r="NKC192" s="72"/>
      <c r="NKD192" s="72"/>
      <c r="NKE192" s="72"/>
      <c r="NKF192" s="72"/>
      <c r="NKG192" s="72"/>
      <c r="NKH192" s="72"/>
      <c r="NKI192" s="72"/>
      <c r="NKJ192" s="72"/>
      <c r="NKK192" s="71"/>
      <c r="NKL192" s="71"/>
      <c r="NKM192" s="71"/>
      <c r="NKN192" s="71"/>
      <c r="NKO192" s="71"/>
      <c r="NKP192" s="71"/>
      <c r="NKQ192" s="71"/>
      <c r="NKR192" s="72"/>
      <c r="NKS192" s="72"/>
      <c r="NKT192" s="72"/>
      <c r="NKU192" s="72"/>
      <c r="NKV192" s="72"/>
      <c r="NKW192" s="72"/>
      <c r="NKX192" s="72"/>
      <c r="NKY192" s="72"/>
      <c r="NKZ192" s="72"/>
      <c r="NLA192" s="71"/>
      <c r="NLB192" s="71"/>
      <c r="NLC192" s="71"/>
      <c r="NLD192" s="71"/>
      <c r="NLE192" s="71"/>
      <c r="NLF192" s="71"/>
      <c r="NLG192" s="71"/>
      <c r="NLH192" s="72"/>
      <c r="NLI192" s="72"/>
      <c r="NLJ192" s="72"/>
      <c r="NLK192" s="72"/>
      <c r="NLL192" s="72"/>
      <c r="NLM192" s="72"/>
      <c r="NLN192" s="72"/>
      <c r="NLO192" s="72"/>
      <c r="NLP192" s="72"/>
      <c r="NLQ192" s="71"/>
      <c r="NLR192" s="71"/>
      <c r="NLS192" s="71"/>
      <c r="NLT192" s="71"/>
      <c r="NLU192" s="71"/>
      <c r="NLV192" s="71"/>
      <c r="NLW192" s="71"/>
      <c r="NLX192" s="72"/>
      <c r="NLY192" s="72"/>
      <c r="NLZ192" s="72"/>
      <c r="NMA192" s="72"/>
      <c r="NMB192" s="72"/>
      <c r="NMC192" s="72"/>
      <c r="NMD192" s="72"/>
      <c r="NME192" s="72"/>
      <c r="NMF192" s="72"/>
      <c r="NMG192" s="71"/>
      <c r="NMH192" s="71"/>
      <c r="NMI192" s="71"/>
      <c r="NMJ192" s="71"/>
      <c r="NMK192" s="71"/>
      <c r="NML192" s="71"/>
      <c r="NMM192" s="71"/>
      <c r="NMN192" s="72"/>
      <c r="NMO192" s="72"/>
      <c r="NMP192" s="72"/>
      <c r="NMQ192" s="72"/>
      <c r="NMR192" s="72"/>
      <c r="NMS192" s="72"/>
      <c r="NMT192" s="72"/>
      <c r="NMU192" s="72"/>
      <c r="NMV192" s="72"/>
      <c r="NMW192" s="71"/>
      <c r="NMX192" s="71"/>
      <c r="NMY192" s="71"/>
      <c r="NMZ192" s="71"/>
      <c r="NNA192" s="71"/>
      <c r="NNB192" s="71"/>
      <c r="NNC192" s="71"/>
      <c r="NND192" s="72"/>
      <c r="NNE192" s="72"/>
      <c r="NNF192" s="72"/>
      <c r="NNG192" s="72"/>
      <c r="NNH192" s="72"/>
      <c r="NNI192" s="72"/>
      <c r="NNJ192" s="72"/>
      <c r="NNK192" s="72"/>
      <c r="NNL192" s="72"/>
      <c r="NNM192" s="71"/>
      <c r="NNN192" s="71"/>
      <c r="NNO192" s="71"/>
      <c r="NNP192" s="71"/>
      <c r="NNQ192" s="71"/>
      <c r="NNR192" s="71"/>
      <c r="NNS192" s="71"/>
      <c r="NNT192" s="72"/>
      <c r="NNU192" s="72"/>
      <c r="NNV192" s="72"/>
      <c r="NNW192" s="72"/>
      <c r="NNX192" s="72"/>
      <c r="NNY192" s="72"/>
      <c r="NNZ192" s="72"/>
      <c r="NOA192" s="72"/>
      <c r="NOB192" s="72"/>
      <c r="NOC192" s="71"/>
      <c r="NOD192" s="71"/>
      <c r="NOE192" s="71"/>
      <c r="NOF192" s="71"/>
      <c r="NOG192" s="71"/>
      <c r="NOH192" s="71"/>
      <c r="NOI192" s="71"/>
      <c r="NOJ192" s="72"/>
      <c r="NOK192" s="72"/>
      <c r="NOL192" s="72"/>
      <c r="NOM192" s="72"/>
      <c r="NON192" s="72"/>
      <c r="NOO192" s="72"/>
      <c r="NOP192" s="72"/>
      <c r="NOQ192" s="72"/>
      <c r="NOR192" s="72"/>
      <c r="NOS192" s="71"/>
      <c r="NOT192" s="71"/>
      <c r="NOU192" s="71"/>
      <c r="NOV192" s="71"/>
      <c r="NOW192" s="71"/>
      <c r="NOX192" s="71"/>
      <c r="NOY192" s="71"/>
      <c r="NOZ192" s="72"/>
      <c r="NPA192" s="72"/>
      <c r="NPB192" s="72"/>
      <c r="NPC192" s="72"/>
      <c r="NPD192" s="72"/>
      <c r="NPE192" s="72"/>
      <c r="NPF192" s="72"/>
      <c r="NPG192" s="72"/>
      <c r="NPH192" s="72"/>
      <c r="NPI192" s="71"/>
      <c r="NPJ192" s="71"/>
      <c r="NPK192" s="71"/>
      <c r="NPL192" s="71"/>
      <c r="NPM192" s="71"/>
      <c r="NPN192" s="71"/>
      <c r="NPO192" s="71"/>
      <c r="NPP192" s="72"/>
      <c r="NPQ192" s="72"/>
      <c r="NPR192" s="72"/>
      <c r="NPS192" s="72"/>
      <c r="NPT192" s="72"/>
      <c r="NPU192" s="72"/>
      <c r="NPV192" s="72"/>
      <c r="NPW192" s="72"/>
      <c r="NPX192" s="72"/>
      <c r="NPY192" s="71"/>
      <c r="NPZ192" s="71"/>
      <c r="NQA192" s="71"/>
      <c r="NQB192" s="71"/>
      <c r="NQC192" s="71"/>
      <c r="NQD192" s="71"/>
      <c r="NQE192" s="71"/>
      <c r="NQF192" s="72"/>
      <c r="NQG192" s="72"/>
      <c r="NQH192" s="72"/>
      <c r="NQI192" s="72"/>
      <c r="NQJ192" s="72"/>
      <c r="NQK192" s="72"/>
      <c r="NQL192" s="72"/>
      <c r="NQM192" s="72"/>
      <c r="NQN192" s="72"/>
      <c r="NQO192" s="71"/>
      <c r="NQP192" s="71"/>
      <c r="NQQ192" s="71"/>
      <c r="NQR192" s="71"/>
      <c r="NQS192" s="71"/>
      <c r="NQT192" s="71"/>
      <c r="NQU192" s="71"/>
      <c r="NQV192" s="72"/>
      <c r="NQW192" s="72"/>
      <c r="NQX192" s="72"/>
      <c r="NQY192" s="72"/>
      <c r="NQZ192" s="72"/>
      <c r="NRA192" s="72"/>
      <c r="NRB192" s="72"/>
      <c r="NRC192" s="72"/>
      <c r="NRD192" s="72"/>
      <c r="NRE192" s="71"/>
      <c r="NRF192" s="71"/>
      <c r="NRG192" s="71"/>
      <c r="NRH192" s="71"/>
      <c r="NRI192" s="71"/>
      <c r="NRJ192" s="71"/>
      <c r="NRK192" s="71"/>
      <c r="NRL192" s="72"/>
      <c r="NRM192" s="72"/>
      <c r="NRN192" s="72"/>
      <c r="NRO192" s="72"/>
      <c r="NRP192" s="72"/>
      <c r="NRQ192" s="72"/>
      <c r="NRR192" s="72"/>
      <c r="NRS192" s="72"/>
      <c r="NRT192" s="72"/>
      <c r="NRU192" s="71"/>
      <c r="NRV192" s="71"/>
      <c r="NRW192" s="71"/>
      <c r="NRX192" s="71"/>
      <c r="NRY192" s="71"/>
      <c r="NRZ192" s="71"/>
      <c r="NSA192" s="71"/>
      <c r="NSB192" s="72"/>
      <c r="NSC192" s="72"/>
      <c r="NSD192" s="72"/>
      <c r="NSE192" s="72"/>
      <c r="NSF192" s="72"/>
      <c r="NSG192" s="72"/>
      <c r="NSH192" s="72"/>
      <c r="NSI192" s="72"/>
      <c r="NSJ192" s="72"/>
      <c r="NSK192" s="71"/>
      <c r="NSL192" s="71"/>
      <c r="NSM192" s="71"/>
      <c r="NSN192" s="71"/>
      <c r="NSO192" s="71"/>
      <c r="NSP192" s="71"/>
      <c r="NSQ192" s="71"/>
      <c r="NSR192" s="72"/>
      <c r="NSS192" s="72"/>
      <c r="NST192" s="72"/>
      <c r="NSU192" s="72"/>
      <c r="NSV192" s="72"/>
      <c r="NSW192" s="72"/>
      <c r="NSX192" s="72"/>
      <c r="NSY192" s="72"/>
      <c r="NSZ192" s="72"/>
      <c r="NTA192" s="71"/>
      <c r="NTB192" s="71"/>
      <c r="NTC192" s="71"/>
      <c r="NTD192" s="71"/>
      <c r="NTE192" s="71"/>
      <c r="NTF192" s="71"/>
      <c r="NTG192" s="71"/>
      <c r="NTH192" s="72"/>
      <c r="NTI192" s="72"/>
      <c r="NTJ192" s="72"/>
      <c r="NTK192" s="72"/>
      <c r="NTL192" s="72"/>
      <c r="NTM192" s="72"/>
      <c r="NTN192" s="72"/>
      <c r="NTO192" s="72"/>
      <c r="NTP192" s="72"/>
      <c r="NTQ192" s="71"/>
      <c r="NTR192" s="71"/>
      <c r="NTS192" s="71"/>
      <c r="NTT192" s="71"/>
      <c r="NTU192" s="71"/>
      <c r="NTV192" s="71"/>
      <c r="NTW192" s="71"/>
      <c r="NTX192" s="72"/>
      <c r="NTY192" s="72"/>
      <c r="NTZ192" s="72"/>
      <c r="NUA192" s="72"/>
      <c r="NUB192" s="72"/>
      <c r="NUC192" s="72"/>
      <c r="NUD192" s="72"/>
      <c r="NUE192" s="72"/>
      <c r="NUF192" s="72"/>
      <c r="NUG192" s="71"/>
      <c r="NUH192" s="71"/>
      <c r="NUI192" s="71"/>
      <c r="NUJ192" s="71"/>
      <c r="NUK192" s="71"/>
      <c r="NUL192" s="71"/>
      <c r="NUM192" s="71"/>
      <c r="NUN192" s="72"/>
      <c r="NUO192" s="72"/>
      <c r="NUP192" s="72"/>
      <c r="NUQ192" s="72"/>
      <c r="NUR192" s="72"/>
      <c r="NUS192" s="72"/>
      <c r="NUT192" s="72"/>
      <c r="NUU192" s="72"/>
      <c r="NUV192" s="72"/>
      <c r="NUW192" s="71"/>
      <c r="NUX192" s="71"/>
      <c r="NUY192" s="71"/>
      <c r="NUZ192" s="71"/>
      <c r="NVA192" s="71"/>
      <c r="NVB192" s="71"/>
      <c r="NVC192" s="71"/>
      <c r="NVD192" s="72"/>
      <c r="NVE192" s="72"/>
      <c r="NVF192" s="72"/>
      <c r="NVG192" s="72"/>
      <c r="NVH192" s="72"/>
      <c r="NVI192" s="72"/>
      <c r="NVJ192" s="72"/>
      <c r="NVK192" s="72"/>
      <c r="NVL192" s="72"/>
      <c r="NVM192" s="71"/>
      <c r="NVN192" s="71"/>
      <c r="NVO192" s="71"/>
      <c r="NVP192" s="71"/>
      <c r="NVQ192" s="71"/>
      <c r="NVR192" s="71"/>
      <c r="NVS192" s="71"/>
      <c r="NVT192" s="72"/>
      <c r="NVU192" s="72"/>
      <c r="NVV192" s="72"/>
      <c r="NVW192" s="72"/>
      <c r="NVX192" s="72"/>
      <c r="NVY192" s="72"/>
      <c r="NVZ192" s="72"/>
      <c r="NWA192" s="72"/>
      <c r="NWB192" s="72"/>
      <c r="NWC192" s="71"/>
      <c r="NWD192" s="71"/>
      <c r="NWE192" s="71"/>
      <c r="NWF192" s="71"/>
      <c r="NWG192" s="71"/>
      <c r="NWH192" s="71"/>
      <c r="NWI192" s="71"/>
      <c r="NWJ192" s="72"/>
      <c r="NWK192" s="72"/>
      <c r="NWL192" s="72"/>
      <c r="NWM192" s="72"/>
      <c r="NWN192" s="72"/>
      <c r="NWO192" s="72"/>
      <c r="NWP192" s="72"/>
      <c r="NWQ192" s="72"/>
      <c r="NWR192" s="72"/>
      <c r="NWS192" s="71"/>
      <c r="NWT192" s="71"/>
      <c r="NWU192" s="71"/>
      <c r="NWV192" s="71"/>
      <c r="NWW192" s="71"/>
      <c r="NWX192" s="71"/>
      <c r="NWY192" s="71"/>
      <c r="NWZ192" s="72"/>
      <c r="NXA192" s="72"/>
      <c r="NXB192" s="72"/>
      <c r="NXC192" s="72"/>
      <c r="NXD192" s="72"/>
      <c r="NXE192" s="72"/>
      <c r="NXF192" s="72"/>
      <c r="NXG192" s="72"/>
      <c r="NXH192" s="72"/>
      <c r="NXI192" s="71"/>
      <c r="NXJ192" s="71"/>
      <c r="NXK192" s="71"/>
      <c r="NXL192" s="71"/>
      <c r="NXM192" s="71"/>
      <c r="NXN192" s="71"/>
      <c r="NXO192" s="71"/>
      <c r="NXP192" s="72"/>
      <c r="NXQ192" s="72"/>
      <c r="NXR192" s="72"/>
      <c r="NXS192" s="72"/>
      <c r="NXT192" s="72"/>
      <c r="NXU192" s="72"/>
      <c r="NXV192" s="72"/>
      <c r="NXW192" s="72"/>
      <c r="NXX192" s="72"/>
      <c r="NXY192" s="71"/>
      <c r="NXZ192" s="71"/>
      <c r="NYA192" s="71"/>
      <c r="NYB192" s="71"/>
      <c r="NYC192" s="71"/>
      <c r="NYD192" s="71"/>
      <c r="NYE192" s="71"/>
      <c r="NYF192" s="72"/>
      <c r="NYG192" s="72"/>
      <c r="NYH192" s="72"/>
      <c r="NYI192" s="72"/>
      <c r="NYJ192" s="72"/>
      <c r="NYK192" s="72"/>
      <c r="NYL192" s="72"/>
      <c r="NYM192" s="72"/>
      <c r="NYN192" s="72"/>
      <c r="NYO192" s="71"/>
      <c r="NYP192" s="71"/>
      <c r="NYQ192" s="71"/>
      <c r="NYR192" s="71"/>
      <c r="NYS192" s="71"/>
      <c r="NYT192" s="71"/>
      <c r="NYU192" s="71"/>
      <c r="NYV192" s="72"/>
      <c r="NYW192" s="72"/>
      <c r="NYX192" s="72"/>
      <c r="NYY192" s="72"/>
      <c r="NYZ192" s="72"/>
      <c r="NZA192" s="72"/>
      <c r="NZB192" s="72"/>
      <c r="NZC192" s="72"/>
      <c r="NZD192" s="72"/>
      <c r="NZE192" s="71"/>
      <c r="NZF192" s="71"/>
      <c r="NZG192" s="71"/>
      <c r="NZH192" s="71"/>
      <c r="NZI192" s="71"/>
      <c r="NZJ192" s="71"/>
      <c r="NZK192" s="71"/>
      <c r="NZL192" s="72"/>
      <c r="NZM192" s="72"/>
      <c r="NZN192" s="72"/>
      <c r="NZO192" s="72"/>
      <c r="NZP192" s="72"/>
      <c r="NZQ192" s="72"/>
      <c r="NZR192" s="72"/>
      <c r="NZS192" s="72"/>
      <c r="NZT192" s="72"/>
      <c r="NZU192" s="71"/>
      <c r="NZV192" s="71"/>
      <c r="NZW192" s="71"/>
      <c r="NZX192" s="71"/>
      <c r="NZY192" s="71"/>
      <c r="NZZ192" s="71"/>
      <c r="OAA192" s="71"/>
      <c r="OAB192" s="72"/>
      <c r="OAC192" s="72"/>
      <c r="OAD192" s="72"/>
      <c r="OAE192" s="72"/>
      <c r="OAF192" s="72"/>
      <c r="OAG192" s="72"/>
      <c r="OAH192" s="72"/>
      <c r="OAI192" s="72"/>
      <c r="OAJ192" s="72"/>
      <c r="OAK192" s="71"/>
      <c r="OAL192" s="71"/>
      <c r="OAM192" s="71"/>
      <c r="OAN192" s="71"/>
      <c r="OAO192" s="71"/>
      <c r="OAP192" s="71"/>
      <c r="OAQ192" s="71"/>
      <c r="OAR192" s="72"/>
      <c r="OAS192" s="72"/>
      <c r="OAT192" s="72"/>
      <c r="OAU192" s="72"/>
      <c r="OAV192" s="72"/>
      <c r="OAW192" s="72"/>
      <c r="OAX192" s="72"/>
      <c r="OAY192" s="72"/>
      <c r="OAZ192" s="72"/>
      <c r="OBA192" s="71"/>
      <c r="OBB192" s="71"/>
      <c r="OBC192" s="71"/>
      <c r="OBD192" s="71"/>
      <c r="OBE192" s="71"/>
      <c r="OBF192" s="71"/>
      <c r="OBG192" s="71"/>
      <c r="OBH192" s="72"/>
      <c r="OBI192" s="72"/>
      <c r="OBJ192" s="72"/>
      <c r="OBK192" s="72"/>
      <c r="OBL192" s="72"/>
      <c r="OBM192" s="72"/>
      <c r="OBN192" s="72"/>
      <c r="OBO192" s="72"/>
      <c r="OBP192" s="72"/>
      <c r="OBQ192" s="71"/>
      <c r="OBR192" s="71"/>
      <c r="OBS192" s="71"/>
      <c r="OBT192" s="71"/>
      <c r="OBU192" s="71"/>
      <c r="OBV192" s="71"/>
      <c r="OBW192" s="71"/>
      <c r="OBX192" s="72"/>
      <c r="OBY192" s="72"/>
      <c r="OBZ192" s="72"/>
      <c r="OCA192" s="72"/>
      <c r="OCB192" s="72"/>
      <c r="OCC192" s="72"/>
      <c r="OCD192" s="72"/>
      <c r="OCE192" s="72"/>
      <c r="OCF192" s="72"/>
      <c r="OCG192" s="71"/>
      <c r="OCH192" s="71"/>
      <c r="OCI192" s="71"/>
      <c r="OCJ192" s="71"/>
      <c r="OCK192" s="71"/>
      <c r="OCL192" s="71"/>
      <c r="OCM192" s="71"/>
      <c r="OCN192" s="72"/>
      <c r="OCO192" s="72"/>
      <c r="OCP192" s="72"/>
      <c r="OCQ192" s="72"/>
      <c r="OCR192" s="72"/>
      <c r="OCS192" s="72"/>
      <c r="OCT192" s="72"/>
      <c r="OCU192" s="72"/>
      <c r="OCV192" s="72"/>
      <c r="OCW192" s="71"/>
      <c r="OCX192" s="71"/>
      <c r="OCY192" s="71"/>
      <c r="OCZ192" s="71"/>
      <c r="ODA192" s="71"/>
      <c r="ODB192" s="71"/>
      <c r="ODC192" s="71"/>
      <c r="ODD192" s="72"/>
      <c r="ODE192" s="72"/>
      <c r="ODF192" s="72"/>
      <c r="ODG192" s="72"/>
      <c r="ODH192" s="72"/>
      <c r="ODI192" s="72"/>
      <c r="ODJ192" s="72"/>
      <c r="ODK192" s="72"/>
      <c r="ODL192" s="72"/>
      <c r="ODM192" s="71"/>
      <c r="ODN192" s="71"/>
      <c r="ODO192" s="71"/>
      <c r="ODP192" s="71"/>
      <c r="ODQ192" s="71"/>
      <c r="ODR192" s="71"/>
      <c r="ODS192" s="71"/>
      <c r="ODT192" s="72"/>
      <c r="ODU192" s="72"/>
      <c r="ODV192" s="72"/>
      <c r="ODW192" s="72"/>
      <c r="ODX192" s="72"/>
      <c r="ODY192" s="72"/>
      <c r="ODZ192" s="72"/>
      <c r="OEA192" s="72"/>
      <c r="OEB192" s="72"/>
      <c r="OEC192" s="71"/>
      <c r="OED192" s="71"/>
      <c r="OEE192" s="71"/>
      <c r="OEF192" s="71"/>
      <c r="OEG192" s="71"/>
      <c r="OEH192" s="71"/>
      <c r="OEI192" s="71"/>
      <c r="OEJ192" s="72"/>
      <c r="OEK192" s="72"/>
      <c r="OEL192" s="72"/>
      <c r="OEM192" s="72"/>
      <c r="OEN192" s="72"/>
      <c r="OEO192" s="72"/>
      <c r="OEP192" s="72"/>
      <c r="OEQ192" s="72"/>
      <c r="OER192" s="72"/>
      <c r="OES192" s="71"/>
      <c r="OET192" s="71"/>
      <c r="OEU192" s="71"/>
      <c r="OEV192" s="71"/>
      <c r="OEW192" s="71"/>
      <c r="OEX192" s="71"/>
      <c r="OEY192" s="71"/>
      <c r="OEZ192" s="72"/>
      <c r="OFA192" s="72"/>
      <c r="OFB192" s="72"/>
      <c r="OFC192" s="72"/>
      <c r="OFD192" s="72"/>
      <c r="OFE192" s="72"/>
      <c r="OFF192" s="72"/>
      <c r="OFG192" s="72"/>
      <c r="OFH192" s="72"/>
      <c r="OFI192" s="71"/>
      <c r="OFJ192" s="71"/>
      <c r="OFK192" s="71"/>
      <c r="OFL192" s="71"/>
      <c r="OFM192" s="71"/>
      <c r="OFN192" s="71"/>
      <c r="OFO192" s="71"/>
      <c r="OFP192" s="72"/>
      <c r="OFQ192" s="72"/>
      <c r="OFR192" s="72"/>
      <c r="OFS192" s="72"/>
      <c r="OFT192" s="72"/>
      <c r="OFU192" s="72"/>
      <c r="OFV192" s="72"/>
      <c r="OFW192" s="72"/>
      <c r="OFX192" s="72"/>
      <c r="OFY192" s="71"/>
      <c r="OFZ192" s="71"/>
      <c r="OGA192" s="71"/>
      <c r="OGB192" s="71"/>
      <c r="OGC192" s="71"/>
      <c r="OGD192" s="71"/>
      <c r="OGE192" s="71"/>
      <c r="OGF192" s="72"/>
      <c r="OGG192" s="72"/>
      <c r="OGH192" s="72"/>
      <c r="OGI192" s="72"/>
      <c r="OGJ192" s="72"/>
      <c r="OGK192" s="72"/>
      <c r="OGL192" s="72"/>
      <c r="OGM192" s="72"/>
      <c r="OGN192" s="72"/>
      <c r="OGO192" s="71"/>
      <c r="OGP192" s="71"/>
      <c r="OGQ192" s="71"/>
      <c r="OGR192" s="71"/>
      <c r="OGS192" s="71"/>
      <c r="OGT192" s="71"/>
      <c r="OGU192" s="71"/>
      <c r="OGV192" s="72"/>
      <c r="OGW192" s="72"/>
      <c r="OGX192" s="72"/>
      <c r="OGY192" s="72"/>
      <c r="OGZ192" s="72"/>
      <c r="OHA192" s="72"/>
      <c r="OHB192" s="72"/>
      <c r="OHC192" s="72"/>
      <c r="OHD192" s="72"/>
      <c r="OHE192" s="71"/>
      <c r="OHF192" s="71"/>
      <c r="OHG192" s="71"/>
      <c r="OHH192" s="71"/>
      <c r="OHI192" s="71"/>
      <c r="OHJ192" s="71"/>
      <c r="OHK192" s="71"/>
      <c r="OHL192" s="72"/>
      <c r="OHM192" s="72"/>
      <c r="OHN192" s="72"/>
      <c r="OHO192" s="72"/>
      <c r="OHP192" s="72"/>
      <c r="OHQ192" s="72"/>
      <c r="OHR192" s="72"/>
      <c r="OHS192" s="72"/>
      <c r="OHT192" s="72"/>
      <c r="OHU192" s="71"/>
      <c r="OHV192" s="71"/>
      <c r="OHW192" s="71"/>
      <c r="OHX192" s="71"/>
      <c r="OHY192" s="71"/>
      <c r="OHZ192" s="71"/>
      <c r="OIA192" s="71"/>
      <c r="OIB192" s="72"/>
      <c r="OIC192" s="72"/>
      <c r="OID192" s="72"/>
      <c r="OIE192" s="72"/>
      <c r="OIF192" s="72"/>
      <c r="OIG192" s="72"/>
      <c r="OIH192" s="72"/>
      <c r="OII192" s="72"/>
      <c r="OIJ192" s="72"/>
      <c r="OIK192" s="71"/>
      <c r="OIL192" s="71"/>
      <c r="OIM192" s="71"/>
      <c r="OIN192" s="71"/>
      <c r="OIO192" s="71"/>
      <c r="OIP192" s="71"/>
      <c r="OIQ192" s="71"/>
      <c r="OIR192" s="72"/>
      <c r="OIS192" s="72"/>
      <c r="OIT192" s="72"/>
      <c r="OIU192" s="72"/>
      <c r="OIV192" s="72"/>
      <c r="OIW192" s="72"/>
      <c r="OIX192" s="72"/>
      <c r="OIY192" s="72"/>
      <c r="OIZ192" s="72"/>
      <c r="OJA192" s="71"/>
      <c r="OJB192" s="71"/>
      <c r="OJC192" s="71"/>
      <c r="OJD192" s="71"/>
      <c r="OJE192" s="71"/>
      <c r="OJF192" s="71"/>
      <c r="OJG192" s="71"/>
      <c r="OJH192" s="72"/>
      <c r="OJI192" s="72"/>
      <c r="OJJ192" s="72"/>
      <c r="OJK192" s="72"/>
      <c r="OJL192" s="72"/>
      <c r="OJM192" s="72"/>
      <c r="OJN192" s="72"/>
      <c r="OJO192" s="72"/>
      <c r="OJP192" s="72"/>
      <c r="OJQ192" s="71"/>
      <c r="OJR192" s="71"/>
      <c r="OJS192" s="71"/>
      <c r="OJT192" s="71"/>
      <c r="OJU192" s="71"/>
      <c r="OJV192" s="71"/>
      <c r="OJW192" s="71"/>
      <c r="OJX192" s="72"/>
      <c r="OJY192" s="72"/>
      <c r="OJZ192" s="72"/>
      <c r="OKA192" s="72"/>
      <c r="OKB192" s="72"/>
      <c r="OKC192" s="72"/>
      <c r="OKD192" s="72"/>
      <c r="OKE192" s="72"/>
      <c r="OKF192" s="72"/>
      <c r="OKG192" s="71"/>
      <c r="OKH192" s="71"/>
      <c r="OKI192" s="71"/>
      <c r="OKJ192" s="71"/>
      <c r="OKK192" s="71"/>
      <c r="OKL192" s="71"/>
      <c r="OKM192" s="71"/>
      <c r="OKN192" s="72"/>
      <c r="OKO192" s="72"/>
      <c r="OKP192" s="72"/>
      <c r="OKQ192" s="72"/>
      <c r="OKR192" s="72"/>
      <c r="OKS192" s="72"/>
      <c r="OKT192" s="72"/>
      <c r="OKU192" s="72"/>
      <c r="OKV192" s="72"/>
      <c r="OKW192" s="71"/>
      <c r="OKX192" s="71"/>
      <c r="OKY192" s="71"/>
      <c r="OKZ192" s="71"/>
      <c r="OLA192" s="71"/>
      <c r="OLB192" s="71"/>
      <c r="OLC192" s="71"/>
      <c r="OLD192" s="72"/>
      <c r="OLE192" s="72"/>
      <c r="OLF192" s="72"/>
      <c r="OLG192" s="72"/>
      <c r="OLH192" s="72"/>
      <c r="OLI192" s="72"/>
      <c r="OLJ192" s="72"/>
      <c r="OLK192" s="72"/>
      <c r="OLL192" s="72"/>
      <c r="OLM192" s="71"/>
      <c r="OLN192" s="71"/>
      <c r="OLO192" s="71"/>
      <c r="OLP192" s="71"/>
      <c r="OLQ192" s="71"/>
      <c r="OLR192" s="71"/>
      <c r="OLS192" s="71"/>
      <c r="OLT192" s="72"/>
      <c r="OLU192" s="72"/>
      <c r="OLV192" s="72"/>
      <c r="OLW192" s="72"/>
      <c r="OLX192" s="72"/>
      <c r="OLY192" s="72"/>
      <c r="OLZ192" s="72"/>
      <c r="OMA192" s="72"/>
      <c r="OMB192" s="72"/>
      <c r="OMC192" s="71"/>
      <c r="OMD192" s="71"/>
      <c r="OME192" s="71"/>
      <c r="OMF192" s="71"/>
      <c r="OMG192" s="71"/>
      <c r="OMH192" s="71"/>
      <c r="OMI192" s="71"/>
      <c r="OMJ192" s="72"/>
      <c r="OMK192" s="72"/>
      <c r="OML192" s="72"/>
      <c r="OMM192" s="72"/>
      <c r="OMN192" s="72"/>
      <c r="OMO192" s="72"/>
      <c r="OMP192" s="72"/>
      <c r="OMQ192" s="72"/>
      <c r="OMR192" s="72"/>
      <c r="OMS192" s="71"/>
      <c r="OMT192" s="71"/>
      <c r="OMU192" s="71"/>
      <c r="OMV192" s="71"/>
      <c r="OMW192" s="71"/>
      <c r="OMX192" s="71"/>
      <c r="OMY192" s="71"/>
      <c r="OMZ192" s="72"/>
      <c r="ONA192" s="72"/>
      <c r="ONB192" s="72"/>
      <c r="ONC192" s="72"/>
      <c r="OND192" s="72"/>
      <c r="ONE192" s="72"/>
      <c r="ONF192" s="72"/>
      <c r="ONG192" s="72"/>
      <c r="ONH192" s="72"/>
      <c r="ONI192" s="71"/>
      <c r="ONJ192" s="71"/>
      <c r="ONK192" s="71"/>
      <c r="ONL192" s="71"/>
      <c r="ONM192" s="71"/>
      <c r="ONN192" s="71"/>
      <c r="ONO192" s="71"/>
      <c r="ONP192" s="72"/>
      <c r="ONQ192" s="72"/>
      <c r="ONR192" s="72"/>
      <c r="ONS192" s="72"/>
      <c r="ONT192" s="72"/>
      <c r="ONU192" s="72"/>
      <c r="ONV192" s="72"/>
      <c r="ONW192" s="72"/>
      <c r="ONX192" s="72"/>
      <c r="ONY192" s="71"/>
      <c r="ONZ192" s="71"/>
      <c r="OOA192" s="71"/>
      <c r="OOB192" s="71"/>
      <c r="OOC192" s="71"/>
      <c r="OOD192" s="71"/>
      <c r="OOE192" s="71"/>
      <c r="OOF192" s="72"/>
      <c r="OOG192" s="72"/>
      <c r="OOH192" s="72"/>
      <c r="OOI192" s="72"/>
      <c r="OOJ192" s="72"/>
      <c r="OOK192" s="72"/>
      <c r="OOL192" s="72"/>
      <c r="OOM192" s="72"/>
      <c r="OON192" s="72"/>
      <c r="OOO192" s="71"/>
      <c r="OOP192" s="71"/>
      <c r="OOQ192" s="71"/>
      <c r="OOR192" s="71"/>
      <c r="OOS192" s="71"/>
      <c r="OOT192" s="71"/>
      <c r="OOU192" s="71"/>
      <c r="OOV192" s="72"/>
      <c r="OOW192" s="72"/>
      <c r="OOX192" s="72"/>
      <c r="OOY192" s="72"/>
      <c r="OOZ192" s="72"/>
      <c r="OPA192" s="72"/>
      <c r="OPB192" s="72"/>
      <c r="OPC192" s="72"/>
      <c r="OPD192" s="72"/>
      <c r="OPE192" s="71"/>
      <c r="OPF192" s="71"/>
      <c r="OPG192" s="71"/>
      <c r="OPH192" s="71"/>
      <c r="OPI192" s="71"/>
      <c r="OPJ192" s="71"/>
      <c r="OPK192" s="71"/>
      <c r="OPL192" s="72"/>
      <c r="OPM192" s="72"/>
      <c r="OPN192" s="72"/>
      <c r="OPO192" s="72"/>
      <c r="OPP192" s="72"/>
      <c r="OPQ192" s="72"/>
      <c r="OPR192" s="72"/>
      <c r="OPS192" s="72"/>
      <c r="OPT192" s="72"/>
      <c r="OPU192" s="71"/>
      <c r="OPV192" s="71"/>
      <c r="OPW192" s="71"/>
      <c r="OPX192" s="71"/>
      <c r="OPY192" s="71"/>
      <c r="OPZ192" s="71"/>
      <c r="OQA192" s="71"/>
      <c r="OQB192" s="72"/>
      <c r="OQC192" s="72"/>
      <c r="OQD192" s="72"/>
      <c r="OQE192" s="72"/>
      <c r="OQF192" s="72"/>
      <c r="OQG192" s="72"/>
      <c r="OQH192" s="72"/>
      <c r="OQI192" s="72"/>
      <c r="OQJ192" s="72"/>
      <c r="OQK192" s="71"/>
      <c r="OQL192" s="71"/>
      <c r="OQM192" s="71"/>
      <c r="OQN192" s="71"/>
      <c r="OQO192" s="71"/>
      <c r="OQP192" s="71"/>
      <c r="OQQ192" s="71"/>
      <c r="OQR192" s="72"/>
      <c r="OQS192" s="72"/>
      <c r="OQT192" s="72"/>
      <c r="OQU192" s="72"/>
      <c r="OQV192" s="72"/>
      <c r="OQW192" s="72"/>
      <c r="OQX192" s="72"/>
      <c r="OQY192" s="72"/>
      <c r="OQZ192" s="72"/>
      <c r="ORA192" s="71"/>
      <c r="ORB192" s="71"/>
      <c r="ORC192" s="71"/>
      <c r="ORD192" s="71"/>
      <c r="ORE192" s="71"/>
      <c r="ORF192" s="71"/>
      <c r="ORG192" s="71"/>
      <c r="ORH192" s="72"/>
      <c r="ORI192" s="72"/>
      <c r="ORJ192" s="72"/>
      <c r="ORK192" s="72"/>
      <c r="ORL192" s="72"/>
      <c r="ORM192" s="72"/>
      <c r="ORN192" s="72"/>
      <c r="ORO192" s="72"/>
      <c r="ORP192" s="72"/>
      <c r="ORQ192" s="71"/>
      <c r="ORR192" s="71"/>
      <c r="ORS192" s="71"/>
      <c r="ORT192" s="71"/>
      <c r="ORU192" s="71"/>
      <c r="ORV192" s="71"/>
      <c r="ORW192" s="71"/>
      <c r="ORX192" s="72"/>
      <c r="ORY192" s="72"/>
      <c r="ORZ192" s="72"/>
      <c r="OSA192" s="72"/>
      <c r="OSB192" s="72"/>
      <c r="OSC192" s="72"/>
      <c r="OSD192" s="72"/>
      <c r="OSE192" s="72"/>
      <c r="OSF192" s="72"/>
      <c r="OSG192" s="71"/>
      <c r="OSH192" s="71"/>
      <c r="OSI192" s="71"/>
      <c r="OSJ192" s="71"/>
      <c r="OSK192" s="71"/>
      <c r="OSL192" s="71"/>
      <c r="OSM192" s="71"/>
      <c r="OSN192" s="72"/>
      <c r="OSO192" s="72"/>
      <c r="OSP192" s="72"/>
      <c r="OSQ192" s="72"/>
      <c r="OSR192" s="72"/>
      <c r="OSS192" s="72"/>
      <c r="OST192" s="72"/>
      <c r="OSU192" s="72"/>
      <c r="OSV192" s="72"/>
      <c r="OSW192" s="71"/>
      <c r="OSX192" s="71"/>
      <c r="OSY192" s="71"/>
      <c r="OSZ192" s="71"/>
      <c r="OTA192" s="71"/>
      <c r="OTB192" s="71"/>
      <c r="OTC192" s="71"/>
      <c r="OTD192" s="72"/>
      <c r="OTE192" s="72"/>
      <c r="OTF192" s="72"/>
      <c r="OTG192" s="72"/>
      <c r="OTH192" s="72"/>
      <c r="OTI192" s="72"/>
      <c r="OTJ192" s="72"/>
      <c r="OTK192" s="72"/>
      <c r="OTL192" s="72"/>
      <c r="OTM192" s="71"/>
      <c r="OTN192" s="71"/>
      <c r="OTO192" s="71"/>
      <c r="OTP192" s="71"/>
      <c r="OTQ192" s="71"/>
      <c r="OTR192" s="71"/>
      <c r="OTS192" s="71"/>
      <c r="OTT192" s="72"/>
      <c r="OTU192" s="72"/>
      <c r="OTV192" s="72"/>
      <c r="OTW192" s="72"/>
      <c r="OTX192" s="72"/>
      <c r="OTY192" s="72"/>
      <c r="OTZ192" s="72"/>
      <c r="OUA192" s="72"/>
      <c r="OUB192" s="72"/>
      <c r="OUC192" s="71"/>
      <c r="OUD192" s="71"/>
      <c r="OUE192" s="71"/>
      <c r="OUF192" s="71"/>
      <c r="OUG192" s="71"/>
      <c r="OUH192" s="71"/>
      <c r="OUI192" s="71"/>
      <c r="OUJ192" s="72"/>
      <c r="OUK192" s="72"/>
      <c r="OUL192" s="72"/>
      <c r="OUM192" s="72"/>
      <c r="OUN192" s="72"/>
      <c r="OUO192" s="72"/>
      <c r="OUP192" s="72"/>
      <c r="OUQ192" s="72"/>
      <c r="OUR192" s="72"/>
      <c r="OUS192" s="71"/>
      <c r="OUT192" s="71"/>
      <c r="OUU192" s="71"/>
      <c r="OUV192" s="71"/>
      <c r="OUW192" s="71"/>
      <c r="OUX192" s="71"/>
      <c r="OUY192" s="71"/>
      <c r="OUZ192" s="72"/>
      <c r="OVA192" s="72"/>
      <c r="OVB192" s="72"/>
      <c r="OVC192" s="72"/>
      <c r="OVD192" s="72"/>
      <c r="OVE192" s="72"/>
      <c r="OVF192" s="72"/>
      <c r="OVG192" s="72"/>
      <c r="OVH192" s="72"/>
      <c r="OVI192" s="71"/>
      <c r="OVJ192" s="71"/>
      <c r="OVK192" s="71"/>
      <c r="OVL192" s="71"/>
      <c r="OVM192" s="71"/>
      <c r="OVN192" s="71"/>
      <c r="OVO192" s="71"/>
      <c r="OVP192" s="72"/>
      <c r="OVQ192" s="72"/>
      <c r="OVR192" s="72"/>
      <c r="OVS192" s="72"/>
      <c r="OVT192" s="72"/>
      <c r="OVU192" s="72"/>
      <c r="OVV192" s="72"/>
      <c r="OVW192" s="72"/>
      <c r="OVX192" s="72"/>
      <c r="OVY192" s="71"/>
      <c r="OVZ192" s="71"/>
      <c r="OWA192" s="71"/>
      <c r="OWB192" s="71"/>
      <c r="OWC192" s="71"/>
      <c r="OWD192" s="71"/>
      <c r="OWE192" s="71"/>
      <c r="OWF192" s="72"/>
      <c r="OWG192" s="72"/>
      <c r="OWH192" s="72"/>
      <c r="OWI192" s="72"/>
      <c r="OWJ192" s="72"/>
      <c r="OWK192" s="72"/>
      <c r="OWL192" s="72"/>
      <c r="OWM192" s="72"/>
      <c r="OWN192" s="72"/>
      <c r="OWO192" s="71"/>
      <c r="OWP192" s="71"/>
      <c r="OWQ192" s="71"/>
      <c r="OWR192" s="71"/>
      <c r="OWS192" s="71"/>
      <c r="OWT192" s="71"/>
      <c r="OWU192" s="71"/>
      <c r="OWV192" s="72"/>
      <c r="OWW192" s="72"/>
      <c r="OWX192" s="72"/>
      <c r="OWY192" s="72"/>
      <c r="OWZ192" s="72"/>
      <c r="OXA192" s="72"/>
      <c r="OXB192" s="72"/>
      <c r="OXC192" s="72"/>
      <c r="OXD192" s="72"/>
      <c r="OXE192" s="71"/>
      <c r="OXF192" s="71"/>
      <c r="OXG192" s="71"/>
      <c r="OXH192" s="71"/>
      <c r="OXI192" s="71"/>
      <c r="OXJ192" s="71"/>
      <c r="OXK192" s="71"/>
      <c r="OXL192" s="72"/>
      <c r="OXM192" s="72"/>
      <c r="OXN192" s="72"/>
      <c r="OXO192" s="72"/>
      <c r="OXP192" s="72"/>
      <c r="OXQ192" s="72"/>
      <c r="OXR192" s="72"/>
      <c r="OXS192" s="72"/>
      <c r="OXT192" s="72"/>
      <c r="OXU192" s="71"/>
      <c r="OXV192" s="71"/>
      <c r="OXW192" s="71"/>
      <c r="OXX192" s="71"/>
      <c r="OXY192" s="71"/>
      <c r="OXZ192" s="71"/>
      <c r="OYA192" s="71"/>
      <c r="OYB192" s="72"/>
      <c r="OYC192" s="72"/>
      <c r="OYD192" s="72"/>
      <c r="OYE192" s="72"/>
      <c r="OYF192" s="72"/>
      <c r="OYG192" s="72"/>
      <c r="OYH192" s="72"/>
      <c r="OYI192" s="72"/>
      <c r="OYJ192" s="72"/>
      <c r="OYK192" s="71"/>
      <c r="OYL192" s="71"/>
      <c r="OYM192" s="71"/>
      <c r="OYN192" s="71"/>
      <c r="OYO192" s="71"/>
      <c r="OYP192" s="71"/>
      <c r="OYQ192" s="71"/>
      <c r="OYR192" s="72"/>
      <c r="OYS192" s="72"/>
      <c r="OYT192" s="72"/>
      <c r="OYU192" s="72"/>
      <c r="OYV192" s="72"/>
      <c r="OYW192" s="72"/>
      <c r="OYX192" s="72"/>
      <c r="OYY192" s="72"/>
      <c r="OYZ192" s="72"/>
      <c r="OZA192" s="71"/>
      <c r="OZB192" s="71"/>
      <c r="OZC192" s="71"/>
      <c r="OZD192" s="71"/>
      <c r="OZE192" s="71"/>
      <c r="OZF192" s="71"/>
      <c r="OZG192" s="71"/>
      <c r="OZH192" s="72"/>
      <c r="OZI192" s="72"/>
      <c r="OZJ192" s="72"/>
      <c r="OZK192" s="72"/>
      <c r="OZL192" s="72"/>
      <c r="OZM192" s="72"/>
      <c r="OZN192" s="72"/>
      <c r="OZO192" s="72"/>
      <c r="OZP192" s="72"/>
      <c r="OZQ192" s="71"/>
      <c r="OZR192" s="71"/>
      <c r="OZS192" s="71"/>
      <c r="OZT192" s="71"/>
      <c r="OZU192" s="71"/>
      <c r="OZV192" s="71"/>
      <c r="OZW192" s="71"/>
      <c r="OZX192" s="72"/>
      <c r="OZY192" s="72"/>
      <c r="OZZ192" s="72"/>
      <c r="PAA192" s="72"/>
      <c r="PAB192" s="72"/>
      <c r="PAC192" s="72"/>
      <c r="PAD192" s="72"/>
      <c r="PAE192" s="72"/>
      <c r="PAF192" s="72"/>
      <c r="PAG192" s="71"/>
      <c r="PAH192" s="71"/>
      <c r="PAI192" s="71"/>
      <c r="PAJ192" s="71"/>
      <c r="PAK192" s="71"/>
      <c r="PAL192" s="71"/>
      <c r="PAM192" s="71"/>
      <c r="PAN192" s="72"/>
      <c r="PAO192" s="72"/>
      <c r="PAP192" s="72"/>
      <c r="PAQ192" s="72"/>
      <c r="PAR192" s="72"/>
      <c r="PAS192" s="72"/>
      <c r="PAT192" s="72"/>
      <c r="PAU192" s="72"/>
      <c r="PAV192" s="72"/>
      <c r="PAW192" s="71"/>
      <c r="PAX192" s="71"/>
      <c r="PAY192" s="71"/>
      <c r="PAZ192" s="71"/>
      <c r="PBA192" s="71"/>
      <c r="PBB192" s="71"/>
      <c r="PBC192" s="71"/>
      <c r="PBD192" s="72"/>
      <c r="PBE192" s="72"/>
      <c r="PBF192" s="72"/>
      <c r="PBG192" s="72"/>
      <c r="PBH192" s="72"/>
      <c r="PBI192" s="72"/>
      <c r="PBJ192" s="72"/>
      <c r="PBK192" s="72"/>
      <c r="PBL192" s="72"/>
      <c r="PBM192" s="71"/>
      <c r="PBN192" s="71"/>
      <c r="PBO192" s="71"/>
      <c r="PBP192" s="71"/>
      <c r="PBQ192" s="71"/>
      <c r="PBR192" s="71"/>
      <c r="PBS192" s="71"/>
      <c r="PBT192" s="72"/>
      <c r="PBU192" s="72"/>
      <c r="PBV192" s="72"/>
      <c r="PBW192" s="72"/>
      <c r="PBX192" s="72"/>
      <c r="PBY192" s="72"/>
      <c r="PBZ192" s="72"/>
      <c r="PCA192" s="72"/>
      <c r="PCB192" s="72"/>
      <c r="PCC192" s="71"/>
      <c r="PCD192" s="71"/>
      <c r="PCE192" s="71"/>
      <c r="PCF192" s="71"/>
      <c r="PCG192" s="71"/>
      <c r="PCH192" s="71"/>
      <c r="PCI192" s="71"/>
      <c r="PCJ192" s="72"/>
      <c r="PCK192" s="72"/>
      <c r="PCL192" s="72"/>
      <c r="PCM192" s="72"/>
      <c r="PCN192" s="72"/>
      <c r="PCO192" s="72"/>
      <c r="PCP192" s="72"/>
      <c r="PCQ192" s="72"/>
      <c r="PCR192" s="72"/>
      <c r="PCS192" s="71"/>
      <c r="PCT192" s="71"/>
      <c r="PCU192" s="71"/>
      <c r="PCV192" s="71"/>
      <c r="PCW192" s="71"/>
      <c r="PCX192" s="71"/>
      <c r="PCY192" s="71"/>
      <c r="PCZ192" s="72"/>
      <c r="PDA192" s="72"/>
      <c r="PDB192" s="72"/>
      <c r="PDC192" s="72"/>
      <c r="PDD192" s="72"/>
      <c r="PDE192" s="72"/>
      <c r="PDF192" s="72"/>
      <c r="PDG192" s="72"/>
      <c r="PDH192" s="72"/>
      <c r="PDI192" s="71"/>
      <c r="PDJ192" s="71"/>
      <c r="PDK192" s="71"/>
      <c r="PDL192" s="71"/>
      <c r="PDM192" s="71"/>
      <c r="PDN192" s="71"/>
      <c r="PDO192" s="71"/>
      <c r="PDP192" s="72"/>
      <c r="PDQ192" s="72"/>
      <c r="PDR192" s="72"/>
      <c r="PDS192" s="72"/>
      <c r="PDT192" s="72"/>
      <c r="PDU192" s="72"/>
      <c r="PDV192" s="72"/>
      <c r="PDW192" s="72"/>
      <c r="PDX192" s="72"/>
      <c r="PDY192" s="71"/>
      <c r="PDZ192" s="71"/>
      <c r="PEA192" s="71"/>
      <c r="PEB192" s="71"/>
      <c r="PEC192" s="71"/>
      <c r="PED192" s="71"/>
      <c r="PEE192" s="71"/>
      <c r="PEF192" s="72"/>
      <c r="PEG192" s="72"/>
      <c r="PEH192" s="72"/>
      <c r="PEI192" s="72"/>
      <c r="PEJ192" s="72"/>
      <c r="PEK192" s="72"/>
      <c r="PEL192" s="72"/>
      <c r="PEM192" s="72"/>
      <c r="PEN192" s="72"/>
      <c r="PEO192" s="71"/>
      <c r="PEP192" s="71"/>
      <c r="PEQ192" s="71"/>
      <c r="PER192" s="71"/>
      <c r="PES192" s="71"/>
      <c r="PET192" s="71"/>
      <c r="PEU192" s="71"/>
      <c r="PEV192" s="72"/>
      <c r="PEW192" s="72"/>
      <c r="PEX192" s="72"/>
      <c r="PEY192" s="72"/>
      <c r="PEZ192" s="72"/>
      <c r="PFA192" s="72"/>
      <c r="PFB192" s="72"/>
      <c r="PFC192" s="72"/>
      <c r="PFD192" s="72"/>
      <c r="PFE192" s="71"/>
      <c r="PFF192" s="71"/>
      <c r="PFG192" s="71"/>
      <c r="PFH192" s="71"/>
      <c r="PFI192" s="71"/>
      <c r="PFJ192" s="71"/>
      <c r="PFK192" s="71"/>
      <c r="PFL192" s="72"/>
      <c r="PFM192" s="72"/>
      <c r="PFN192" s="72"/>
      <c r="PFO192" s="72"/>
      <c r="PFP192" s="72"/>
      <c r="PFQ192" s="72"/>
      <c r="PFR192" s="72"/>
      <c r="PFS192" s="72"/>
      <c r="PFT192" s="72"/>
      <c r="PFU192" s="71"/>
      <c r="PFV192" s="71"/>
      <c r="PFW192" s="71"/>
      <c r="PFX192" s="71"/>
      <c r="PFY192" s="71"/>
      <c r="PFZ192" s="71"/>
      <c r="PGA192" s="71"/>
      <c r="PGB192" s="72"/>
      <c r="PGC192" s="72"/>
      <c r="PGD192" s="72"/>
      <c r="PGE192" s="72"/>
      <c r="PGF192" s="72"/>
      <c r="PGG192" s="72"/>
      <c r="PGH192" s="72"/>
      <c r="PGI192" s="72"/>
      <c r="PGJ192" s="72"/>
      <c r="PGK192" s="71"/>
      <c r="PGL192" s="71"/>
      <c r="PGM192" s="71"/>
      <c r="PGN192" s="71"/>
      <c r="PGO192" s="71"/>
      <c r="PGP192" s="71"/>
      <c r="PGQ192" s="71"/>
      <c r="PGR192" s="72"/>
      <c r="PGS192" s="72"/>
      <c r="PGT192" s="72"/>
      <c r="PGU192" s="72"/>
      <c r="PGV192" s="72"/>
      <c r="PGW192" s="72"/>
      <c r="PGX192" s="72"/>
      <c r="PGY192" s="72"/>
      <c r="PGZ192" s="72"/>
      <c r="PHA192" s="71"/>
      <c r="PHB192" s="71"/>
      <c r="PHC192" s="71"/>
      <c r="PHD192" s="71"/>
      <c r="PHE192" s="71"/>
      <c r="PHF192" s="71"/>
      <c r="PHG192" s="71"/>
      <c r="PHH192" s="72"/>
      <c r="PHI192" s="72"/>
      <c r="PHJ192" s="72"/>
      <c r="PHK192" s="72"/>
      <c r="PHL192" s="72"/>
      <c r="PHM192" s="72"/>
      <c r="PHN192" s="72"/>
      <c r="PHO192" s="72"/>
      <c r="PHP192" s="72"/>
      <c r="PHQ192" s="71"/>
      <c r="PHR192" s="71"/>
      <c r="PHS192" s="71"/>
      <c r="PHT192" s="71"/>
      <c r="PHU192" s="71"/>
      <c r="PHV192" s="71"/>
      <c r="PHW192" s="71"/>
      <c r="PHX192" s="72"/>
      <c r="PHY192" s="72"/>
      <c r="PHZ192" s="72"/>
      <c r="PIA192" s="72"/>
      <c r="PIB192" s="72"/>
      <c r="PIC192" s="72"/>
      <c r="PID192" s="72"/>
      <c r="PIE192" s="72"/>
      <c r="PIF192" s="72"/>
      <c r="PIG192" s="71"/>
      <c r="PIH192" s="71"/>
      <c r="PII192" s="71"/>
      <c r="PIJ192" s="71"/>
      <c r="PIK192" s="71"/>
      <c r="PIL192" s="71"/>
      <c r="PIM192" s="71"/>
      <c r="PIN192" s="72"/>
      <c r="PIO192" s="72"/>
      <c r="PIP192" s="72"/>
      <c r="PIQ192" s="72"/>
      <c r="PIR192" s="72"/>
      <c r="PIS192" s="72"/>
      <c r="PIT192" s="72"/>
      <c r="PIU192" s="72"/>
      <c r="PIV192" s="72"/>
      <c r="PIW192" s="71"/>
      <c r="PIX192" s="71"/>
      <c r="PIY192" s="71"/>
      <c r="PIZ192" s="71"/>
      <c r="PJA192" s="71"/>
      <c r="PJB192" s="71"/>
      <c r="PJC192" s="71"/>
      <c r="PJD192" s="72"/>
      <c r="PJE192" s="72"/>
      <c r="PJF192" s="72"/>
      <c r="PJG192" s="72"/>
      <c r="PJH192" s="72"/>
      <c r="PJI192" s="72"/>
      <c r="PJJ192" s="72"/>
      <c r="PJK192" s="72"/>
      <c r="PJL192" s="72"/>
      <c r="PJM192" s="71"/>
      <c r="PJN192" s="71"/>
      <c r="PJO192" s="71"/>
      <c r="PJP192" s="71"/>
      <c r="PJQ192" s="71"/>
      <c r="PJR192" s="71"/>
      <c r="PJS192" s="71"/>
      <c r="PJT192" s="72"/>
      <c r="PJU192" s="72"/>
      <c r="PJV192" s="72"/>
      <c r="PJW192" s="72"/>
      <c r="PJX192" s="72"/>
      <c r="PJY192" s="72"/>
      <c r="PJZ192" s="72"/>
      <c r="PKA192" s="72"/>
      <c r="PKB192" s="72"/>
      <c r="PKC192" s="71"/>
      <c r="PKD192" s="71"/>
      <c r="PKE192" s="71"/>
      <c r="PKF192" s="71"/>
      <c r="PKG192" s="71"/>
      <c r="PKH192" s="71"/>
      <c r="PKI192" s="71"/>
      <c r="PKJ192" s="72"/>
      <c r="PKK192" s="72"/>
      <c r="PKL192" s="72"/>
      <c r="PKM192" s="72"/>
      <c r="PKN192" s="72"/>
      <c r="PKO192" s="72"/>
      <c r="PKP192" s="72"/>
      <c r="PKQ192" s="72"/>
      <c r="PKR192" s="72"/>
      <c r="PKS192" s="71"/>
      <c r="PKT192" s="71"/>
      <c r="PKU192" s="71"/>
      <c r="PKV192" s="71"/>
      <c r="PKW192" s="71"/>
      <c r="PKX192" s="71"/>
      <c r="PKY192" s="71"/>
      <c r="PKZ192" s="72"/>
      <c r="PLA192" s="72"/>
      <c r="PLB192" s="72"/>
      <c r="PLC192" s="72"/>
      <c r="PLD192" s="72"/>
      <c r="PLE192" s="72"/>
      <c r="PLF192" s="72"/>
      <c r="PLG192" s="72"/>
      <c r="PLH192" s="72"/>
      <c r="PLI192" s="71"/>
      <c r="PLJ192" s="71"/>
      <c r="PLK192" s="71"/>
      <c r="PLL192" s="71"/>
      <c r="PLM192" s="71"/>
      <c r="PLN192" s="71"/>
      <c r="PLO192" s="71"/>
      <c r="PLP192" s="72"/>
      <c r="PLQ192" s="72"/>
      <c r="PLR192" s="72"/>
      <c r="PLS192" s="72"/>
      <c r="PLT192" s="72"/>
      <c r="PLU192" s="72"/>
      <c r="PLV192" s="72"/>
      <c r="PLW192" s="72"/>
      <c r="PLX192" s="72"/>
      <c r="PLY192" s="71"/>
      <c r="PLZ192" s="71"/>
      <c r="PMA192" s="71"/>
      <c r="PMB192" s="71"/>
      <c r="PMC192" s="71"/>
      <c r="PMD192" s="71"/>
      <c r="PME192" s="71"/>
      <c r="PMF192" s="72"/>
      <c r="PMG192" s="72"/>
      <c r="PMH192" s="72"/>
      <c r="PMI192" s="72"/>
      <c r="PMJ192" s="72"/>
      <c r="PMK192" s="72"/>
      <c r="PML192" s="72"/>
      <c r="PMM192" s="72"/>
      <c r="PMN192" s="72"/>
      <c r="PMO192" s="71"/>
      <c r="PMP192" s="71"/>
      <c r="PMQ192" s="71"/>
      <c r="PMR192" s="71"/>
      <c r="PMS192" s="71"/>
      <c r="PMT192" s="71"/>
      <c r="PMU192" s="71"/>
      <c r="PMV192" s="72"/>
      <c r="PMW192" s="72"/>
      <c r="PMX192" s="72"/>
      <c r="PMY192" s="72"/>
      <c r="PMZ192" s="72"/>
      <c r="PNA192" s="72"/>
      <c r="PNB192" s="72"/>
      <c r="PNC192" s="72"/>
      <c r="PND192" s="72"/>
      <c r="PNE192" s="71"/>
      <c r="PNF192" s="71"/>
      <c r="PNG192" s="71"/>
      <c r="PNH192" s="71"/>
      <c r="PNI192" s="71"/>
      <c r="PNJ192" s="71"/>
      <c r="PNK192" s="71"/>
      <c r="PNL192" s="72"/>
      <c r="PNM192" s="72"/>
      <c r="PNN192" s="72"/>
      <c r="PNO192" s="72"/>
      <c r="PNP192" s="72"/>
      <c r="PNQ192" s="72"/>
      <c r="PNR192" s="72"/>
      <c r="PNS192" s="72"/>
      <c r="PNT192" s="72"/>
      <c r="PNU192" s="71"/>
      <c r="PNV192" s="71"/>
      <c r="PNW192" s="71"/>
      <c r="PNX192" s="71"/>
      <c r="PNY192" s="71"/>
      <c r="PNZ192" s="71"/>
      <c r="POA192" s="71"/>
      <c r="POB192" s="72"/>
      <c r="POC192" s="72"/>
      <c r="POD192" s="72"/>
      <c r="POE192" s="72"/>
      <c r="POF192" s="72"/>
      <c r="POG192" s="72"/>
      <c r="POH192" s="72"/>
      <c r="POI192" s="72"/>
      <c r="POJ192" s="72"/>
      <c r="POK192" s="71"/>
      <c r="POL192" s="71"/>
      <c r="POM192" s="71"/>
      <c r="PON192" s="71"/>
      <c r="POO192" s="71"/>
      <c r="POP192" s="71"/>
      <c r="POQ192" s="71"/>
      <c r="POR192" s="72"/>
      <c r="POS192" s="72"/>
      <c r="POT192" s="72"/>
      <c r="POU192" s="72"/>
      <c r="POV192" s="72"/>
      <c r="POW192" s="72"/>
      <c r="POX192" s="72"/>
      <c r="POY192" s="72"/>
      <c r="POZ192" s="72"/>
      <c r="PPA192" s="71"/>
      <c r="PPB192" s="71"/>
      <c r="PPC192" s="71"/>
      <c r="PPD192" s="71"/>
      <c r="PPE192" s="71"/>
      <c r="PPF192" s="71"/>
      <c r="PPG192" s="71"/>
      <c r="PPH192" s="72"/>
      <c r="PPI192" s="72"/>
      <c r="PPJ192" s="72"/>
      <c r="PPK192" s="72"/>
      <c r="PPL192" s="72"/>
      <c r="PPM192" s="72"/>
      <c r="PPN192" s="72"/>
      <c r="PPO192" s="72"/>
      <c r="PPP192" s="72"/>
      <c r="PPQ192" s="71"/>
      <c r="PPR192" s="71"/>
      <c r="PPS192" s="71"/>
      <c r="PPT192" s="71"/>
      <c r="PPU192" s="71"/>
      <c r="PPV192" s="71"/>
      <c r="PPW192" s="71"/>
      <c r="PPX192" s="72"/>
      <c r="PPY192" s="72"/>
      <c r="PPZ192" s="72"/>
      <c r="PQA192" s="72"/>
      <c r="PQB192" s="72"/>
      <c r="PQC192" s="72"/>
      <c r="PQD192" s="72"/>
      <c r="PQE192" s="72"/>
      <c r="PQF192" s="72"/>
      <c r="PQG192" s="71"/>
      <c r="PQH192" s="71"/>
      <c r="PQI192" s="71"/>
      <c r="PQJ192" s="71"/>
      <c r="PQK192" s="71"/>
      <c r="PQL192" s="71"/>
      <c r="PQM192" s="71"/>
      <c r="PQN192" s="72"/>
      <c r="PQO192" s="72"/>
      <c r="PQP192" s="72"/>
      <c r="PQQ192" s="72"/>
      <c r="PQR192" s="72"/>
      <c r="PQS192" s="72"/>
      <c r="PQT192" s="72"/>
      <c r="PQU192" s="72"/>
      <c r="PQV192" s="72"/>
      <c r="PQW192" s="71"/>
      <c r="PQX192" s="71"/>
      <c r="PQY192" s="71"/>
      <c r="PQZ192" s="71"/>
      <c r="PRA192" s="71"/>
      <c r="PRB192" s="71"/>
      <c r="PRC192" s="71"/>
      <c r="PRD192" s="72"/>
      <c r="PRE192" s="72"/>
      <c r="PRF192" s="72"/>
      <c r="PRG192" s="72"/>
      <c r="PRH192" s="72"/>
      <c r="PRI192" s="72"/>
      <c r="PRJ192" s="72"/>
      <c r="PRK192" s="72"/>
      <c r="PRL192" s="72"/>
      <c r="PRM192" s="71"/>
      <c r="PRN192" s="71"/>
      <c r="PRO192" s="71"/>
      <c r="PRP192" s="71"/>
      <c r="PRQ192" s="71"/>
      <c r="PRR192" s="71"/>
      <c r="PRS192" s="71"/>
      <c r="PRT192" s="72"/>
      <c r="PRU192" s="72"/>
      <c r="PRV192" s="72"/>
      <c r="PRW192" s="72"/>
      <c r="PRX192" s="72"/>
      <c r="PRY192" s="72"/>
      <c r="PRZ192" s="72"/>
      <c r="PSA192" s="72"/>
      <c r="PSB192" s="72"/>
      <c r="PSC192" s="71"/>
      <c r="PSD192" s="71"/>
      <c r="PSE192" s="71"/>
      <c r="PSF192" s="71"/>
      <c r="PSG192" s="71"/>
      <c r="PSH192" s="71"/>
      <c r="PSI192" s="71"/>
      <c r="PSJ192" s="72"/>
      <c r="PSK192" s="72"/>
      <c r="PSL192" s="72"/>
      <c r="PSM192" s="72"/>
      <c r="PSN192" s="72"/>
      <c r="PSO192" s="72"/>
      <c r="PSP192" s="72"/>
      <c r="PSQ192" s="72"/>
      <c r="PSR192" s="72"/>
      <c r="PSS192" s="71"/>
      <c r="PST192" s="71"/>
      <c r="PSU192" s="71"/>
      <c r="PSV192" s="71"/>
      <c r="PSW192" s="71"/>
      <c r="PSX192" s="71"/>
      <c r="PSY192" s="71"/>
      <c r="PSZ192" s="72"/>
      <c r="PTA192" s="72"/>
      <c r="PTB192" s="72"/>
      <c r="PTC192" s="72"/>
      <c r="PTD192" s="72"/>
      <c r="PTE192" s="72"/>
      <c r="PTF192" s="72"/>
      <c r="PTG192" s="72"/>
      <c r="PTH192" s="72"/>
      <c r="PTI192" s="71"/>
      <c r="PTJ192" s="71"/>
      <c r="PTK192" s="71"/>
      <c r="PTL192" s="71"/>
      <c r="PTM192" s="71"/>
      <c r="PTN192" s="71"/>
      <c r="PTO192" s="71"/>
      <c r="PTP192" s="72"/>
      <c r="PTQ192" s="72"/>
      <c r="PTR192" s="72"/>
      <c r="PTS192" s="72"/>
      <c r="PTT192" s="72"/>
      <c r="PTU192" s="72"/>
      <c r="PTV192" s="72"/>
      <c r="PTW192" s="72"/>
      <c r="PTX192" s="72"/>
      <c r="PTY192" s="71"/>
      <c r="PTZ192" s="71"/>
      <c r="PUA192" s="71"/>
      <c r="PUB192" s="71"/>
      <c r="PUC192" s="71"/>
      <c r="PUD192" s="71"/>
      <c r="PUE192" s="71"/>
      <c r="PUF192" s="72"/>
      <c r="PUG192" s="72"/>
      <c r="PUH192" s="72"/>
      <c r="PUI192" s="72"/>
      <c r="PUJ192" s="72"/>
      <c r="PUK192" s="72"/>
      <c r="PUL192" s="72"/>
      <c r="PUM192" s="72"/>
      <c r="PUN192" s="72"/>
      <c r="PUO192" s="71"/>
      <c r="PUP192" s="71"/>
      <c r="PUQ192" s="71"/>
      <c r="PUR192" s="71"/>
      <c r="PUS192" s="71"/>
      <c r="PUT192" s="71"/>
      <c r="PUU192" s="71"/>
      <c r="PUV192" s="72"/>
      <c r="PUW192" s="72"/>
      <c r="PUX192" s="72"/>
      <c r="PUY192" s="72"/>
      <c r="PUZ192" s="72"/>
      <c r="PVA192" s="72"/>
      <c r="PVB192" s="72"/>
      <c r="PVC192" s="72"/>
      <c r="PVD192" s="72"/>
      <c r="PVE192" s="71"/>
      <c r="PVF192" s="71"/>
      <c r="PVG192" s="71"/>
      <c r="PVH192" s="71"/>
      <c r="PVI192" s="71"/>
      <c r="PVJ192" s="71"/>
      <c r="PVK192" s="71"/>
      <c r="PVL192" s="72"/>
      <c r="PVM192" s="72"/>
      <c r="PVN192" s="72"/>
      <c r="PVO192" s="72"/>
      <c r="PVP192" s="72"/>
      <c r="PVQ192" s="72"/>
      <c r="PVR192" s="72"/>
      <c r="PVS192" s="72"/>
      <c r="PVT192" s="72"/>
      <c r="PVU192" s="71"/>
      <c r="PVV192" s="71"/>
      <c r="PVW192" s="71"/>
      <c r="PVX192" s="71"/>
      <c r="PVY192" s="71"/>
      <c r="PVZ192" s="71"/>
      <c r="PWA192" s="71"/>
      <c r="PWB192" s="72"/>
      <c r="PWC192" s="72"/>
      <c r="PWD192" s="72"/>
      <c r="PWE192" s="72"/>
      <c r="PWF192" s="72"/>
      <c r="PWG192" s="72"/>
      <c r="PWH192" s="72"/>
      <c r="PWI192" s="72"/>
      <c r="PWJ192" s="72"/>
      <c r="PWK192" s="71"/>
      <c r="PWL192" s="71"/>
      <c r="PWM192" s="71"/>
      <c r="PWN192" s="71"/>
      <c r="PWO192" s="71"/>
      <c r="PWP192" s="71"/>
      <c r="PWQ192" s="71"/>
      <c r="PWR192" s="72"/>
      <c r="PWS192" s="72"/>
      <c r="PWT192" s="72"/>
      <c r="PWU192" s="72"/>
      <c r="PWV192" s="72"/>
      <c r="PWW192" s="72"/>
      <c r="PWX192" s="72"/>
      <c r="PWY192" s="72"/>
      <c r="PWZ192" s="72"/>
      <c r="PXA192" s="71"/>
      <c r="PXB192" s="71"/>
      <c r="PXC192" s="71"/>
      <c r="PXD192" s="71"/>
      <c r="PXE192" s="71"/>
      <c r="PXF192" s="71"/>
      <c r="PXG192" s="71"/>
      <c r="PXH192" s="72"/>
      <c r="PXI192" s="72"/>
      <c r="PXJ192" s="72"/>
      <c r="PXK192" s="72"/>
      <c r="PXL192" s="72"/>
      <c r="PXM192" s="72"/>
      <c r="PXN192" s="72"/>
      <c r="PXO192" s="72"/>
      <c r="PXP192" s="72"/>
      <c r="PXQ192" s="71"/>
      <c r="PXR192" s="71"/>
      <c r="PXS192" s="71"/>
      <c r="PXT192" s="71"/>
      <c r="PXU192" s="71"/>
      <c r="PXV192" s="71"/>
      <c r="PXW192" s="71"/>
      <c r="PXX192" s="72"/>
      <c r="PXY192" s="72"/>
      <c r="PXZ192" s="72"/>
      <c r="PYA192" s="72"/>
      <c r="PYB192" s="72"/>
      <c r="PYC192" s="72"/>
      <c r="PYD192" s="72"/>
      <c r="PYE192" s="72"/>
      <c r="PYF192" s="72"/>
      <c r="PYG192" s="71"/>
      <c r="PYH192" s="71"/>
      <c r="PYI192" s="71"/>
      <c r="PYJ192" s="71"/>
      <c r="PYK192" s="71"/>
      <c r="PYL192" s="71"/>
      <c r="PYM192" s="71"/>
      <c r="PYN192" s="72"/>
      <c r="PYO192" s="72"/>
      <c r="PYP192" s="72"/>
      <c r="PYQ192" s="72"/>
      <c r="PYR192" s="72"/>
      <c r="PYS192" s="72"/>
      <c r="PYT192" s="72"/>
      <c r="PYU192" s="72"/>
      <c r="PYV192" s="72"/>
      <c r="PYW192" s="71"/>
      <c r="PYX192" s="71"/>
      <c r="PYY192" s="71"/>
      <c r="PYZ192" s="71"/>
      <c r="PZA192" s="71"/>
      <c r="PZB192" s="71"/>
      <c r="PZC192" s="71"/>
      <c r="PZD192" s="72"/>
      <c r="PZE192" s="72"/>
      <c r="PZF192" s="72"/>
      <c r="PZG192" s="72"/>
      <c r="PZH192" s="72"/>
      <c r="PZI192" s="72"/>
      <c r="PZJ192" s="72"/>
      <c r="PZK192" s="72"/>
      <c r="PZL192" s="72"/>
      <c r="PZM192" s="71"/>
      <c r="PZN192" s="71"/>
      <c r="PZO192" s="71"/>
      <c r="PZP192" s="71"/>
      <c r="PZQ192" s="71"/>
      <c r="PZR192" s="71"/>
      <c r="PZS192" s="71"/>
      <c r="PZT192" s="72"/>
      <c r="PZU192" s="72"/>
      <c r="PZV192" s="72"/>
      <c r="PZW192" s="72"/>
      <c r="PZX192" s="72"/>
      <c r="PZY192" s="72"/>
      <c r="PZZ192" s="72"/>
      <c r="QAA192" s="72"/>
      <c r="QAB192" s="72"/>
      <c r="QAC192" s="71"/>
      <c r="QAD192" s="71"/>
      <c r="QAE192" s="71"/>
      <c r="QAF192" s="71"/>
      <c r="QAG192" s="71"/>
      <c r="QAH192" s="71"/>
      <c r="QAI192" s="71"/>
      <c r="QAJ192" s="72"/>
      <c r="QAK192" s="72"/>
      <c r="QAL192" s="72"/>
      <c r="QAM192" s="72"/>
      <c r="QAN192" s="72"/>
      <c r="QAO192" s="72"/>
      <c r="QAP192" s="72"/>
      <c r="QAQ192" s="72"/>
      <c r="QAR192" s="72"/>
      <c r="QAS192" s="71"/>
      <c r="QAT192" s="71"/>
      <c r="QAU192" s="71"/>
      <c r="QAV192" s="71"/>
      <c r="QAW192" s="71"/>
      <c r="QAX192" s="71"/>
      <c r="QAY192" s="71"/>
      <c r="QAZ192" s="72"/>
      <c r="QBA192" s="72"/>
      <c r="QBB192" s="72"/>
      <c r="QBC192" s="72"/>
      <c r="QBD192" s="72"/>
      <c r="QBE192" s="72"/>
      <c r="QBF192" s="72"/>
      <c r="QBG192" s="72"/>
      <c r="QBH192" s="72"/>
      <c r="QBI192" s="71"/>
      <c r="QBJ192" s="71"/>
      <c r="QBK192" s="71"/>
      <c r="QBL192" s="71"/>
      <c r="QBM192" s="71"/>
      <c r="QBN192" s="71"/>
      <c r="QBO192" s="71"/>
      <c r="QBP192" s="72"/>
      <c r="QBQ192" s="72"/>
      <c r="QBR192" s="72"/>
      <c r="QBS192" s="72"/>
      <c r="QBT192" s="72"/>
      <c r="QBU192" s="72"/>
      <c r="QBV192" s="72"/>
      <c r="QBW192" s="72"/>
      <c r="QBX192" s="72"/>
      <c r="QBY192" s="71"/>
      <c r="QBZ192" s="71"/>
      <c r="QCA192" s="71"/>
      <c r="QCB192" s="71"/>
      <c r="QCC192" s="71"/>
      <c r="QCD192" s="71"/>
      <c r="QCE192" s="71"/>
      <c r="QCF192" s="72"/>
      <c r="QCG192" s="72"/>
      <c r="QCH192" s="72"/>
      <c r="QCI192" s="72"/>
      <c r="QCJ192" s="72"/>
      <c r="QCK192" s="72"/>
      <c r="QCL192" s="72"/>
      <c r="QCM192" s="72"/>
      <c r="QCN192" s="72"/>
      <c r="QCO192" s="71"/>
      <c r="QCP192" s="71"/>
      <c r="QCQ192" s="71"/>
      <c r="QCR192" s="71"/>
      <c r="QCS192" s="71"/>
      <c r="QCT192" s="71"/>
      <c r="QCU192" s="71"/>
      <c r="QCV192" s="72"/>
      <c r="QCW192" s="72"/>
      <c r="QCX192" s="72"/>
      <c r="QCY192" s="72"/>
      <c r="QCZ192" s="72"/>
      <c r="QDA192" s="72"/>
      <c r="QDB192" s="72"/>
      <c r="QDC192" s="72"/>
      <c r="QDD192" s="72"/>
      <c r="QDE192" s="71"/>
      <c r="QDF192" s="71"/>
      <c r="QDG192" s="71"/>
      <c r="QDH192" s="71"/>
      <c r="QDI192" s="71"/>
      <c r="QDJ192" s="71"/>
      <c r="QDK192" s="71"/>
      <c r="QDL192" s="72"/>
      <c r="QDM192" s="72"/>
      <c r="QDN192" s="72"/>
      <c r="QDO192" s="72"/>
      <c r="QDP192" s="72"/>
      <c r="QDQ192" s="72"/>
      <c r="QDR192" s="72"/>
      <c r="QDS192" s="72"/>
      <c r="QDT192" s="72"/>
      <c r="QDU192" s="71"/>
      <c r="QDV192" s="71"/>
      <c r="QDW192" s="71"/>
      <c r="QDX192" s="71"/>
      <c r="QDY192" s="71"/>
      <c r="QDZ192" s="71"/>
      <c r="QEA192" s="71"/>
      <c r="QEB192" s="72"/>
      <c r="QEC192" s="72"/>
      <c r="QED192" s="72"/>
      <c r="QEE192" s="72"/>
      <c r="QEF192" s="72"/>
      <c r="QEG192" s="72"/>
      <c r="QEH192" s="72"/>
      <c r="QEI192" s="72"/>
      <c r="QEJ192" s="72"/>
      <c r="QEK192" s="71"/>
      <c r="QEL192" s="71"/>
      <c r="QEM192" s="71"/>
      <c r="QEN192" s="71"/>
      <c r="QEO192" s="71"/>
      <c r="QEP192" s="71"/>
      <c r="QEQ192" s="71"/>
      <c r="QER192" s="72"/>
      <c r="QES192" s="72"/>
      <c r="QET192" s="72"/>
      <c r="QEU192" s="72"/>
      <c r="QEV192" s="72"/>
      <c r="QEW192" s="72"/>
      <c r="QEX192" s="72"/>
      <c r="QEY192" s="72"/>
      <c r="QEZ192" s="72"/>
      <c r="QFA192" s="71"/>
      <c r="QFB192" s="71"/>
      <c r="QFC192" s="71"/>
      <c r="QFD192" s="71"/>
      <c r="QFE192" s="71"/>
      <c r="QFF192" s="71"/>
      <c r="QFG192" s="71"/>
      <c r="QFH192" s="72"/>
      <c r="QFI192" s="72"/>
      <c r="QFJ192" s="72"/>
      <c r="QFK192" s="72"/>
      <c r="QFL192" s="72"/>
      <c r="QFM192" s="72"/>
      <c r="QFN192" s="72"/>
      <c r="QFO192" s="72"/>
      <c r="QFP192" s="72"/>
      <c r="QFQ192" s="71"/>
      <c r="QFR192" s="71"/>
      <c r="QFS192" s="71"/>
      <c r="QFT192" s="71"/>
      <c r="QFU192" s="71"/>
      <c r="QFV192" s="71"/>
      <c r="QFW192" s="71"/>
      <c r="QFX192" s="72"/>
      <c r="QFY192" s="72"/>
      <c r="QFZ192" s="72"/>
      <c r="QGA192" s="72"/>
      <c r="QGB192" s="72"/>
      <c r="QGC192" s="72"/>
      <c r="QGD192" s="72"/>
      <c r="QGE192" s="72"/>
      <c r="QGF192" s="72"/>
      <c r="QGG192" s="71"/>
      <c r="QGH192" s="71"/>
      <c r="QGI192" s="71"/>
      <c r="QGJ192" s="71"/>
      <c r="QGK192" s="71"/>
      <c r="QGL192" s="71"/>
      <c r="QGM192" s="71"/>
      <c r="QGN192" s="72"/>
      <c r="QGO192" s="72"/>
      <c r="QGP192" s="72"/>
      <c r="QGQ192" s="72"/>
      <c r="QGR192" s="72"/>
      <c r="QGS192" s="72"/>
      <c r="QGT192" s="72"/>
      <c r="QGU192" s="72"/>
      <c r="QGV192" s="72"/>
      <c r="QGW192" s="71"/>
      <c r="QGX192" s="71"/>
      <c r="QGY192" s="71"/>
      <c r="QGZ192" s="71"/>
      <c r="QHA192" s="71"/>
      <c r="QHB192" s="71"/>
      <c r="QHC192" s="71"/>
      <c r="QHD192" s="72"/>
      <c r="QHE192" s="72"/>
      <c r="QHF192" s="72"/>
      <c r="QHG192" s="72"/>
      <c r="QHH192" s="72"/>
      <c r="QHI192" s="72"/>
      <c r="QHJ192" s="72"/>
      <c r="QHK192" s="72"/>
      <c r="QHL192" s="72"/>
      <c r="QHM192" s="71"/>
      <c r="QHN192" s="71"/>
      <c r="QHO192" s="71"/>
      <c r="QHP192" s="71"/>
      <c r="QHQ192" s="71"/>
      <c r="QHR192" s="71"/>
      <c r="QHS192" s="71"/>
      <c r="QHT192" s="72"/>
      <c r="QHU192" s="72"/>
      <c r="QHV192" s="72"/>
      <c r="QHW192" s="72"/>
      <c r="QHX192" s="72"/>
      <c r="QHY192" s="72"/>
      <c r="QHZ192" s="72"/>
      <c r="QIA192" s="72"/>
      <c r="QIB192" s="72"/>
      <c r="QIC192" s="71"/>
      <c r="QID192" s="71"/>
      <c r="QIE192" s="71"/>
      <c r="QIF192" s="71"/>
      <c r="QIG192" s="71"/>
      <c r="QIH192" s="71"/>
      <c r="QII192" s="71"/>
      <c r="QIJ192" s="72"/>
      <c r="QIK192" s="72"/>
      <c r="QIL192" s="72"/>
      <c r="QIM192" s="72"/>
      <c r="QIN192" s="72"/>
      <c r="QIO192" s="72"/>
      <c r="QIP192" s="72"/>
      <c r="QIQ192" s="72"/>
      <c r="QIR192" s="72"/>
      <c r="QIS192" s="71"/>
      <c r="QIT192" s="71"/>
      <c r="QIU192" s="71"/>
      <c r="QIV192" s="71"/>
      <c r="QIW192" s="71"/>
      <c r="QIX192" s="71"/>
      <c r="QIY192" s="71"/>
      <c r="QIZ192" s="72"/>
      <c r="QJA192" s="72"/>
      <c r="QJB192" s="72"/>
      <c r="QJC192" s="72"/>
      <c r="QJD192" s="72"/>
      <c r="QJE192" s="72"/>
      <c r="QJF192" s="72"/>
      <c r="QJG192" s="72"/>
      <c r="QJH192" s="72"/>
      <c r="QJI192" s="71"/>
      <c r="QJJ192" s="71"/>
      <c r="QJK192" s="71"/>
      <c r="QJL192" s="71"/>
      <c r="QJM192" s="71"/>
      <c r="QJN192" s="71"/>
      <c r="QJO192" s="71"/>
      <c r="QJP192" s="72"/>
      <c r="QJQ192" s="72"/>
      <c r="QJR192" s="72"/>
      <c r="QJS192" s="72"/>
      <c r="QJT192" s="72"/>
      <c r="QJU192" s="72"/>
      <c r="QJV192" s="72"/>
      <c r="QJW192" s="72"/>
      <c r="QJX192" s="72"/>
      <c r="QJY192" s="71"/>
      <c r="QJZ192" s="71"/>
      <c r="QKA192" s="71"/>
      <c r="QKB192" s="71"/>
      <c r="QKC192" s="71"/>
      <c r="QKD192" s="71"/>
      <c r="QKE192" s="71"/>
      <c r="QKF192" s="72"/>
      <c r="QKG192" s="72"/>
      <c r="QKH192" s="72"/>
      <c r="QKI192" s="72"/>
      <c r="QKJ192" s="72"/>
      <c r="QKK192" s="72"/>
      <c r="QKL192" s="72"/>
      <c r="QKM192" s="72"/>
      <c r="QKN192" s="72"/>
      <c r="QKO192" s="71"/>
      <c r="QKP192" s="71"/>
      <c r="QKQ192" s="71"/>
      <c r="QKR192" s="71"/>
      <c r="QKS192" s="71"/>
      <c r="QKT192" s="71"/>
      <c r="QKU192" s="71"/>
      <c r="QKV192" s="72"/>
      <c r="QKW192" s="72"/>
      <c r="QKX192" s="72"/>
      <c r="QKY192" s="72"/>
      <c r="QKZ192" s="72"/>
      <c r="QLA192" s="72"/>
      <c r="QLB192" s="72"/>
      <c r="QLC192" s="72"/>
      <c r="QLD192" s="72"/>
      <c r="QLE192" s="71"/>
      <c r="QLF192" s="71"/>
      <c r="QLG192" s="71"/>
      <c r="QLH192" s="71"/>
      <c r="QLI192" s="71"/>
      <c r="QLJ192" s="71"/>
      <c r="QLK192" s="71"/>
      <c r="QLL192" s="72"/>
      <c r="QLM192" s="72"/>
      <c r="QLN192" s="72"/>
      <c r="QLO192" s="72"/>
      <c r="QLP192" s="72"/>
      <c r="QLQ192" s="72"/>
      <c r="QLR192" s="72"/>
      <c r="QLS192" s="72"/>
      <c r="QLT192" s="72"/>
      <c r="QLU192" s="71"/>
      <c r="QLV192" s="71"/>
      <c r="QLW192" s="71"/>
      <c r="QLX192" s="71"/>
      <c r="QLY192" s="71"/>
      <c r="QLZ192" s="71"/>
      <c r="QMA192" s="71"/>
      <c r="QMB192" s="72"/>
      <c r="QMC192" s="72"/>
      <c r="QMD192" s="72"/>
      <c r="QME192" s="72"/>
      <c r="QMF192" s="72"/>
      <c r="QMG192" s="72"/>
      <c r="QMH192" s="72"/>
      <c r="QMI192" s="72"/>
      <c r="QMJ192" s="72"/>
      <c r="QMK192" s="71"/>
      <c r="QML192" s="71"/>
      <c r="QMM192" s="71"/>
      <c r="QMN192" s="71"/>
      <c r="QMO192" s="71"/>
      <c r="QMP192" s="71"/>
      <c r="QMQ192" s="71"/>
      <c r="QMR192" s="72"/>
      <c r="QMS192" s="72"/>
      <c r="QMT192" s="72"/>
      <c r="QMU192" s="72"/>
      <c r="QMV192" s="72"/>
      <c r="QMW192" s="72"/>
      <c r="QMX192" s="72"/>
      <c r="QMY192" s="72"/>
      <c r="QMZ192" s="72"/>
      <c r="QNA192" s="71"/>
      <c r="QNB192" s="71"/>
      <c r="QNC192" s="71"/>
      <c r="QND192" s="71"/>
      <c r="QNE192" s="71"/>
      <c r="QNF192" s="71"/>
      <c r="QNG192" s="71"/>
      <c r="QNH192" s="72"/>
      <c r="QNI192" s="72"/>
      <c r="QNJ192" s="72"/>
      <c r="QNK192" s="72"/>
      <c r="QNL192" s="72"/>
      <c r="QNM192" s="72"/>
      <c r="QNN192" s="72"/>
      <c r="QNO192" s="72"/>
      <c r="QNP192" s="72"/>
      <c r="QNQ192" s="71"/>
      <c r="QNR192" s="71"/>
      <c r="QNS192" s="71"/>
      <c r="QNT192" s="71"/>
      <c r="QNU192" s="71"/>
      <c r="QNV192" s="71"/>
      <c r="QNW192" s="71"/>
      <c r="QNX192" s="72"/>
      <c r="QNY192" s="72"/>
      <c r="QNZ192" s="72"/>
      <c r="QOA192" s="72"/>
      <c r="QOB192" s="72"/>
      <c r="QOC192" s="72"/>
      <c r="QOD192" s="72"/>
      <c r="QOE192" s="72"/>
      <c r="QOF192" s="72"/>
      <c r="QOG192" s="71"/>
      <c r="QOH192" s="71"/>
      <c r="QOI192" s="71"/>
      <c r="QOJ192" s="71"/>
      <c r="QOK192" s="71"/>
      <c r="QOL192" s="71"/>
      <c r="QOM192" s="71"/>
      <c r="QON192" s="72"/>
      <c r="QOO192" s="72"/>
      <c r="QOP192" s="72"/>
      <c r="QOQ192" s="72"/>
      <c r="QOR192" s="72"/>
      <c r="QOS192" s="72"/>
      <c r="QOT192" s="72"/>
      <c r="QOU192" s="72"/>
      <c r="QOV192" s="72"/>
      <c r="QOW192" s="71"/>
      <c r="QOX192" s="71"/>
      <c r="QOY192" s="71"/>
      <c r="QOZ192" s="71"/>
      <c r="QPA192" s="71"/>
      <c r="QPB192" s="71"/>
      <c r="QPC192" s="71"/>
      <c r="QPD192" s="72"/>
      <c r="QPE192" s="72"/>
      <c r="QPF192" s="72"/>
      <c r="QPG192" s="72"/>
      <c r="QPH192" s="72"/>
      <c r="QPI192" s="72"/>
      <c r="QPJ192" s="72"/>
      <c r="QPK192" s="72"/>
      <c r="QPL192" s="72"/>
      <c r="QPM192" s="71"/>
      <c r="QPN192" s="71"/>
      <c r="QPO192" s="71"/>
      <c r="QPP192" s="71"/>
      <c r="QPQ192" s="71"/>
      <c r="QPR192" s="71"/>
      <c r="QPS192" s="71"/>
      <c r="QPT192" s="72"/>
      <c r="QPU192" s="72"/>
      <c r="QPV192" s="72"/>
      <c r="QPW192" s="72"/>
      <c r="QPX192" s="72"/>
      <c r="QPY192" s="72"/>
      <c r="QPZ192" s="72"/>
      <c r="QQA192" s="72"/>
      <c r="QQB192" s="72"/>
      <c r="QQC192" s="71"/>
      <c r="QQD192" s="71"/>
      <c r="QQE192" s="71"/>
      <c r="QQF192" s="71"/>
      <c r="QQG192" s="71"/>
      <c r="QQH192" s="71"/>
      <c r="QQI192" s="71"/>
      <c r="QQJ192" s="72"/>
      <c r="QQK192" s="72"/>
      <c r="QQL192" s="72"/>
      <c r="QQM192" s="72"/>
      <c r="QQN192" s="72"/>
      <c r="QQO192" s="72"/>
      <c r="QQP192" s="72"/>
      <c r="QQQ192" s="72"/>
      <c r="QQR192" s="72"/>
      <c r="QQS192" s="71"/>
      <c r="QQT192" s="71"/>
      <c r="QQU192" s="71"/>
      <c r="QQV192" s="71"/>
      <c r="QQW192" s="71"/>
      <c r="QQX192" s="71"/>
      <c r="QQY192" s="71"/>
      <c r="QQZ192" s="72"/>
      <c r="QRA192" s="72"/>
      <c r="QRB192" s="72"/>
      <c r="QRC192" s="72"/>
      <c r="QRD192" s="72"/>
      <c r="QRE192" s="72"/>
      <c r="QRF192" s="72"/>
      <c r="QRG192" s="72"/>
      <c r="QRH192" s="72"/>
      <c r="QRI192" s="71"/>
      <c r="QRJ192" s="71"/>
      <c r="QRK192" s="71"/>
      <c r="QRL192" s="71"/>
      <c r="QRM192" s="71"/>
      <c r="QRN192" s="71"/>
      <c r="QRO192" s="71"/>
      <c r="QRP192" s="72"/>
      <c r="QRQ192" s="72"/>
      <c r="QRR192" s="72"/>
      <c r="QRS192" s="72"/>
      <c r="QRT192" s="72"/>
      <c r="QRU192" s="72"/>
      <c r="QRV192" s="72"/>
      <c r="QRW192" s="72"/>
      <c r="QRX192" s="72"/>
      <c r="QRY192" s="71"/>
      <c r="QRZ192" s="71"/>
      <c r="QSA192" s="71"/>
      <c r="QSB192" s="71"/>
      <c r="QSC192" s="71"/>
      <c r="QSD192" s="71"/>
      <c r="QSE192" s="71"/>
      <c r="QSF192" s="72"/>
      <c r="QSG192" s="72"/>
      <c r="QSH192" s="72"/>
      <c r="QSI192" s="72"/>
      <c r="QSJ192" s="72"/>
      <c r="QSK192" s="72"/>
      <c r="QSL192" s="72"/>
      <c r="QSM192" s="72"/>
      <c r="QSN192" s="72"/>
      <c r="QSO192" s="71"/>
      <c r="QSP192" s="71"/>
      <c r="QSQ192" s="71"/>
      <c r="QSR192" s="71"/>
      <c r="QSS192" s="71"/>
      <c r="QST192" s="71"/>
      <c r="QSU192" s="71"/>
      <c r="QSV192" s="72"/>
      <c r="QSW192" s="72"/>
      <c r="QSX192" s="72"/>
      <c r="QSY192" s="72"/>
      <c r="QSZ192" s="72"/>
      <c r="QTA192" s="72"/>
      <c r="QTB192" s="72"/>
      <c r="QTC192" s="72"/>
      <c r="QTD192" s="72"/>
      <c r="QTE192" s="71"/>
      <c r="QTF192" s="71"/>
      <c r="QTG192" s="71"/>
      <c r="QTH192" s="71"/>
      <c r="QTI192" s="71"/>
      <c r="QTJ192" s="71"/>
      <c r="QTK192" s="71"/>
      <c r="QTL192" s="72"/>
      <c r="QTM192" s="72"/>
      <c r="QTN192" s="72"/>
      <c r="QTO192" s="72"/>
      <c r="QTP192" s="72"/>
      <c r="QTQ192" s="72"/>
      <c r="QTR192" s="72"/>
      <c r="QTS192" s="72"/>
      <c r="QTT192" s="72"/>
      <c r="QTU192" s="71"/>
      <c r="QTV192" s="71"/>
      <c r="QTW192" s="71"/>
      <c r="QTX192" s="71"/>
      <c r="QTY192" s="71"/>
      <c r="QTZ192" s="71"/>
      <c r="QUA192" s="71"/>
      <c r="QUB192" s="72"/>
      <c r="QUC192" s="72"/>
      <c r="QUD192" s="72"/>
      <c r="QUE192" s="72"/>
      <c r="QUF192" s="72"/>
      <c r="QUG192" s="72"/>
      <c r="QUH192" s="72"/>
      <c r="QUI192" s="72"/>
      <c r="QUJ192" s="72"/>
      <c r="QUK192" s="71"/>
      <c r="QUL192" s="71"/>
      <c r="QUM192" s="71"/>
      <c r="QUN192" s="71"/>
      <c r="QUO192" s="71"/>
      <c r="QUP192" s="71"/>
      <c r="QUQ192" s="71"/>
      <c r="QUR192" s="72"/>
      <c r="QUS192" s="72"/>
      <c r="QUT192" s="72"/>
      <c r="QUU192" s="72"/>
      <c r="QUV192" s="72"/>
      <c r="QUW192" s="72"/>
      <c r="QUX192" s="72"/>
      <c r="QUY192" s="72"/>
      <c r="QUZ192" s="72"/>
      <c r="QVA192" s="71"/>
      <c r="QVB192" s="71"/>
      <c r="QVC192" s="71"/>
      <c r="QVD192" s="71"/>
      <c r="QVE192" s="71"/>
      <c r="QVF192" s="71"/>
      <c r="QVG192" s="71"/>
      <c r="QVH192" s="72"/>
      <c r="QVI192" s="72"/>
      <c r="QVJ192" s="72"/>
      <c r="QVK192" s="72"/>
      <c r="QVL192" s="72"/>
      <c r="QVM192" s="72"/>
      <c r="QVN192" s="72"/>
      <c r="QVO192" s="72"/>
      <c r="QVP192" s="72"/>
      <c r="QVQ192" s="71"/>
      <c r="QVR192" s="71"/>
      <c r="QVS192" s="71"/>
      <c r="QVT192" s="71"/>
      <c r="QVU192" s="71"/>
      <c r="QVV192" s="71"/>
      <c r="QVW192" s="71"/>
      <c r="QVX192" s="72"/>
      <c r="QVY192" s="72"/>
      <c r="QVZ192" s="72"/>
      <c r="QWA192" s="72"/>
      <c r="QWB192" s="72"/>
      <c r="QWC192" s="72"/>
      <c r="QWD192" s="72"/>
      <c r="QWE192" s="72"/>
      <c r="QWF192" s="72"/>
      <c r="QWG192" s="71"/>
      <c r="QWH192" s="71"/>
      <c r="QWI192" s="71"/>
      <c r="QWJ192" s="71"/>
      <c r="QWK192" s="71"/>
      <c r="QWL192" s="71"/>
      <c r="QWM192" s="71"/>
      <c r="QWN192" s="72"/>
      <c r="QWO192" s="72"/>
      <c r="QWP192" s="72"/>
      <c r="QWQ192" s="72"/>
      <c r="QWR192" s="72"/>
      <c r="QWS192" s="72"/>
      <c r="QWT192" s="72"/>
      <c r="QWU192" s="72"/>
      <c r="QWV192" s="72"/>
      <c r="QWW192" s="71"/>
      <c r="QWX192" s="71"/>
      <c r="QWY192" s="71"/>
      <c r="QWZ192" s="71"/>
      <c r="QXA192" s="71"/>
      <c r="QXB192" s="71"/>
      <c r="QXC192" s="71"/>
      <c r="QXD192" s="72"/>
      <c r="QXE192" s="72"/>
      <c r="QXF192" s="72"/>
      <c r="QXG192" s="72"/>
      <c r="QXH192" s="72"/>
      <c r="QXI192" s="72"/>
      <c r="QXJ192" s="72"/>
      <c r="QXK192" s="72"/>
      <c r="QXL192" s="72"/>
      <c r="QXM192" s="71"/>
      <c r="QXN192" s="71"/>
      <c r="QXO192" s="71"/>
      <c r="QXP192" s="71"/>
      <c r="QXQ192" s="71"/>
      <c r="QXR192" s="71"/>
      <c r="QXS192" s="71"/>
      <c r="QXT192" s="72"/>
      <c r="QXU192" s="72"/>
      <c r="QXV192" s="72"/>
      <c r="QXW192" s="72"/>
      <c r="QXX192" s="72"/>
      <c r="QXY192" s="72"/>
      <c r="QXZ192" s="72"/>
      <c r="QYA192" s="72"/>
      <c r="QYB192" s="72"/>
      <c r="QYC192" s="71"/>
      <c r="QYD192" s="71"/>
      <c r="QYE192" s="71"/>
      <c r="QYF192" s="71"/>
      <c r="QYG192" s="71"/>
      <c r="QYH192" s="71"/>
      <c r="QYI192" s="71"/>
      <c r="QYJ192" s="72"/>
      <c r="QYK192" s="72"/>
      <c r="QYL192" s="72"/>
      <c r="QYM192" s="72"/>
      <c r="QYN192" s="72"/>
      <c r="QYO192" s="72"/>
      <c r="QYP192" s="72"/>
      <c r="QYQ192" s="72"/>
      <c r="QYR192" s="72"/>
      <c r="QYS192" s="71"/>
      <c r="QYT192" s="71"/>
      <c r="QYU192" s="71"/>
      <c r="QYV192" s="71"/>
      <c r="QYW192" s="71"/>
      <c r="QYX192" s="71"/>
      <c r="QYY192" s="71"/>
      <c r="QYZ192" s="72"/>
      <c r="QZA192" s="72"/>
      <c r="QZB192" s="72"/>
      <c r="QZC192" s="72"/>
      <c r="QZD192" s="72"/>
      <c r="QZE192" s="72"/>
      <c r="QZF192" s="72"/>
      <c r="QZG192" s="72"/>
      <c r="QZH192" s="72"/>
      <c r="QZI192" s="71"/>
      <c r="QZJ192" s="71"/>
      <c r="QZK192" s="71"/>
      <c r="QZL192" s="71"/>
      <c r="QZM192" s="71"/>
      <c r="QZN192" s="71"/>
      <c r="QZO192" s="71"/>
      <c r="QZP192" s="72"/>
      <c r="QZQ192" s="72"/>
      <c r="QZR192" s="72"/>
      <c r="QZS192" s="72"/>
      <c r="QZT192" s="72"/>
      <c r="QZU192" s="72"/>
      <c r="QZV192" s="72"/>
      <c r="QZW192" s="72"/>
      <c r="QZX192" s="72"/>
      <c r="QZY192" s="71"/>
      <c r="QZZ192" s="71"/>
      <c r="RAA192" s="71"/>
      <c r="RAB192" s="71"/>
      <c r="RAC192" s="71"/>
      <c r="RAD192" s="71"/>
      <c r="RAE192" s="71"/>
      <c r="RAF192" s="72"/>
      <c r="RAG192" s="72"/>
      <c r="RAH192" s="72"/>
      <c r="RAI192" s="72"/>
      <c r="RAJ192" s="72"/>
      <c r="RAK192" s="72"/>
      <c r="RAL192" s="72"/>
      <c r="RAM192" s="72"/>
      <c r="RAN192" s="72"/>
      <c r="RAO192" s="71"/>
      <c r="RAP192" s="71"/>
      <c r="RAQ192" s="71"/>
      <c r="RAR192" s="71"/>
      <c r="RAS192" s="71"/>
      <c r="RAT192" s="71"/>
      <c r="RAU192" s="71"/>
      <c r="RAV192" s="72"/>
      <c r="RAW192" s="72"/>
      <c r="RAX192" s="72"/>
      <c r="RAY192" s="72"/>
      <c r="RAZ192" s="72"/>
      <c r="RBA192" s="72"/>
      <c r="RBB192" s="72"/>
      <c r="RBC192" s="72"/>
      <c r="RBD192" s="72"/>
      <c r="RBE192" s="71"/>
      <c r="RBF192" s="71"/>
      <c r="RBG192" s="71"/>
      <c r="RBH192" s="71"/>
      <c r="RBI192" s="71"/>
      <c r="RBJ192" s="71"/>
      <c r="RBK192" s="71"/>
      <c r="RBL192" s="72"/>
      <c r="RBM192" s="72"/>
      <c r="RBN192" s="72"/>
      <c r="RBO192" s="72"/>
      <c r="RBP192" s="72"/>
      <c r="RBQ192" s="72"/>
      <c r="RBR192" s="72"/>
      <c r="RBS192" s="72"/>
      <c r="RBT192" s="72"/>
      <c r="RBU192" s="71"/>
      <c r="RBV192" s="71"/>
      <c r="RBW192" s="71"/>
      <c r="RBX192" s="71"/>
      <c r="RBY192" s="71"/>
      <c r="RBZ192" s="71"/>
      <c r="RCA192" s="71"/>
      <c r="RCB192" s="72"/>
      <c r="RCC192" s="72"/>
      <c r="RCD192" s="72"/>
      <c r="RCE192" s="72"/>
      <c r="RCF192" s="72"/>
      <c r="RCG192" s="72"/>
      <c r="RCH192" s="72"/>
      <c r="RCI192" s="72"/>
      <c r="RCJ192" s="72"/>
      <c r="RCK192" s="71"/>
      <c r="RCL192" s="71"/>
      <c r="RCM192" s="71"/>
      <c r="RCN192" s="71"/>
      <c r="RCO192" s="71"/>
      <c r="RCP192" s="71"/>
      <c r="RCQ192" s="71"/>
      <c r="RCR192" s="72"/>
      <c r="RCS192" s="72"/>
      <c r="RCT192" s="72"/>
      <c r="RCU192" s="72"/>
      <c r="RCV192" s="72"/>
      <c r="RCW192" s="72"/>
      <c r="RCX192" s="72"/>
      <c r="RCY192" s="72"/>
      <c r="RCZ192" s="72"/>
      <c r="RDA192" s="71"/>
      <c r="RDB192" s="71"/>
      <c r="RDC192" s="71"/>
      <c r="RDD192" s="71"/>
      <c r="RDE192" s="71"/>
      <c r="RDF192" s="71"/>
      <c r="RDG192" s="71"/>
      <c r="RDH192" s="72"/>
      <c r="RDI192" s="72"/>
      <c r="RDJ192" s="72"/>
      <c r="RDK192" s="72"/>
      <c r="RDL192" s="72"/>
      <c r="RDM192" s="72"/>
      <c r="RDN192" s="72"/>
      <c r="RDO192" s="72"/>
      <c r="RDP192" s="72"/>
      <c r="RDQ192" s="71"/>
      <c r="RDR192" s="71"/>
      <c r="RDS192" s="71"/>
      <c r="RDT192" s="71"/>
      <c r="RDU192" s="71"/>
      <c r="RDV192" s="71"/>
      <c r="RDW192" s="71"/>
      <c r="RDX192" s="72"/>
      <c r="RDY192" s="72"/>
      <c r="RDZ192" s="72"/>
      <c r="REA192" s="72"/>
      <c r="REB192" s="72"/>
      <c r="REC192" s="72"/>
      <c r="RED192" s="72"/>
      <c r="REE192" s="72"/>
      <c r="REF192" s="72"/>
      <c r="REG192" s="71"/>
      <c r="REH192" s="71"/>
      <c r="REI192" s="71"/>
      <c r="REJ192" s="71"/>
      <c r="REK192" s="71"/>
      <c r="REL192" s="71"/>
      <c r="REM192" s="71"/>
      <c r="REN192" s="72"/>
      <c r="REO192" s="72"/>
      <c r="REP192" s="72"/>
      <c r="REQ192" s="72"/>
      <c r="RER192" s="72"/>
      <c r="RES192" s="72"/>
      <c r="RET192" s="72"/>
      <c r="REU192" s="72"/>
      <c r="REV192" s="72"/>
      <c r="REW192" s="71"/>
      <c r="REX192" s="71"/>
      <c r="REY192" s="71"/>
      <c r="REZ192" s="71"/>
      <c r="RFA192" s="71"/>
      <c r="RFB192" s="71"/>
      <c r="RFC192" s="71"/>
      <c r="RFD192" s="72"/>
      <c r="RFE192" s="72"/>
      <c r="RFF192" s="72"/>
      <c r="RFG192" s="72"/>
      <c r="RFH192" s="72"/>
      <c r="RFI192" s="72"/>
      <c r="RFJ192" s="72"/>
      <c r="RFK192" s="72"/>
      <c r="RFL192" s="72"/>
      <c r="RFM192" s="71"/>
      <c r="RFN192" s="71"/>
      <c r="RFO192" s="71"/>
      <c r="RFP192" s="71"/>
      <c r="RFQ192" s="71"/>
      <c r="RFR192" s="71"/>
      <c r="RFS192" s="71"/>
      <c r="RFT192" s="72"/>
      <c r="RFU192" s="72"/>
      <c r="RFV192" s="72"/>
      <c r="RFW192" s="72"/>
      <c r="RFX192" s="72"/>
      <c r="RFY192" s="72"/>
      <c r="RFZ192" s="72"/>
      <c r="RGA192" s="72"/>
      <c r="RGB192" s="72"/>
      <c r="RGC192" s="71"/>
      <c r="RGD192" s="71"/>
      <c r="RGE192" s="71"/>
      <c r="RGF192" s="71"/>
      <c r="RGG192" s="71"/>
      <c r="RGH192" s="71"/>
      <c r="RGI192" s="71"/>
      <c r="RGJ192" s="72"/>
      <c r="RGK192" s="72"/>
      <c r="RGL192" s="72"/>
      <c r="RGM192" s="72"/>
      <c r="RGN192" s="72"/>
      <c r="RGO192" s="72"/>
      <c r="RGP192" s="72"/>
      <c r="RGQ192" s="72"/>
      <c r="RGR192" s="72"/>
      <c r="RGS192" s="71"/>
      <c r="RGT192" s="71"/>
      <c r="RGU192" s="71"/>
      <c r="RGV192" s="71"/>
      <c r="RGW192" s="71"/>
      <c r="RGX192" s="71"/>
      <c r="RGY192" s="71"/>
      <c r="RGZ192" s="72"/>
      <c r="RHA192" s="72"/>
      <c r="RHB192" s="72"/>
      <c r="RHC192" s="72"/>
      <c r="RHD192" s="72"/>
      <c r="RHE192" s="72"/>
      <c r="RHF192" s="72"/>
      <c r="RHG192" s="72"/>
      <c r="RHH192" s="72"/>
      <c r="RHI192" s="71"/>
      <c r="RHJ192" s="71"/>
      <c r="RHK192" s="71"/>
      <c r="RHL192" s="71"/>
      <c r="RHM192" s="71"/>
      <c r="RHN192" s="71"/>
      <c r="RHO192" s="71"/>
      <c r="RHP192" s="72"/>
      <c r="RHQ192" s="72"/>
      <c r="RHR192" s="72"/>
      <c r="RHS192" s="72"/>
      <c r="RHT192" s="72"/>
      <c r="RHU192" s="72"/>
      <c r="RHV192" s="72"/>
      <c r="RHW192" s="72"/>
      <c r="RHX192" s="72"/>
      <c r="RHY192" s="71"/>
      <c r="RHZ192" s="71"/>
      <c r="RIA192" s="71"/>
      <c r="RIB192" s="71"/>
      <c r="RIC192" s="71"/>
      <c r="RID192" s="71"/>
      <c r="RIE192" s="71"/>
      <c r="RIF192" s="72"/>
      <c r="RIG192" s="72"/>
      <c r="RIH192" s="72"/>
      <c r="RII192" s="72"/>
      <c r="RIJ192" s="72"/>
      <c r="RIK192" s="72"/>
      <c r="RIL192" s="72"/>
      <c r="RIM192" s="72"/>
      <c r="RIN192" s="72"/>
      <c r="RIO192" s="71"/>
      <c r="RIP192" s="71"/>
      <c r="RIQ192" s="71"/>
      <c r="RIR192" s="71"/>
      <c r="RIS192" s="71"/>
      <c r="RIT192" s="71"/>
      <c r="RIU192" s="71"/>
      <c r="RIV192" s="72"/>
      <c r="RIW192" s="72"/>
      <c r="RIX192" s="72"/>
      <c r="RIY192" s="72"/>
      <c r="RIZ192" s="72"/>
      <c r="RJA192" s="72"/>
      <c r="RJB192" s="72"/>
      <c r="RJC192" s="72"/>
      <c r="RJD192" s="72"/>
      <c r="RJE192" s="71"/>
      <c r="RJF192" s="71"/>
      <c r="RJG192" s="71"/>
      <c r="RJH192" s="71"/>
      <c r="RJI192" s="71"/>
      <c r="RJJ192" s="71"/>
      <c r="RJK192" s="71"/>
      <c r="RJL192" s="72"/>
      <c r="RJM192" s="72"/>
      <c r="RJN192" s="72"/>
      <c r="RJO192" s="72"/>
      <c r="RJP192" s="72"/>
      <c r="RJQ192" s="72"/>
      <c r="RJR192" s="72"/>
      <c r="RJS192" s="72"/>
      <c r="RJT192" s="72"/>
      <c r="RJU192" s="71"/>
      <c r="RJV192" s="71"/>
      <c r="RJW192" s="71"/>
      <c r="RJX192" s="71"/>
      <c r="RJY192" s="71"/>
      <c r="RJZ192" s="71"/>
      <c r="RKA192" s="71"/>
      <c r="RKB192" s="72"/>
      <c r="RKC192" s="72"/>
      <c r="RKD192" s="72"/>
      <c r="RKE192" s="72"/>
      <c r="RKF192" s="72"/>
      <c r="RKG192" s="72"/>
      <c r="RKH192" s="72"/>
      <c r="RKI192" s="72"/>
      <c r="RKJ192" s="72"/>
      <c r="RKK192" s="71"/>
      <c r="RKL192" s="71"/>
      <c r="RKM192" s="71"/>
      <c r="RKN192" s="71"/>
      <c r="RKO192" s="71"/>
      <c r="RKP192" s="71"/>
      <c r="RKQ192" s="71"/>
      <c r="RKR192" s="72"/>
      <c r="RKS192" s="72"/>
      <c r="RKT192" s="72"/>
      <c r="RKU192" s="72"/>
      <c r="RKV192" s="72"/>
      <c r="RKW192" s="72"/>
      <c r="RKX192" s="72"/>
      <c r="RKY192" s="72"/>
      <c r="RKZ192" s="72"/>
      <c r="RLA192" s="71"/>
      <c r="RLB192" s="71"/>
      <c r="RLC192" s="71"/>
      <c r="RLD192" s="71"/>
      <c r="RLE192" s="71"/>
      <c r="RLF192" s="71"/>
      <c r="RLG192" s="71"/>
      <c r="RLH192" s="72"/>
      <c r="RLI192" s="72"/>
      <c r="RLJ192" s="72"/>
      <c r="RLK192" s="72"/>
      <c r="RLL192" s="72"/>
      <c r="RLM192" s="72"/>
      <c r="RLN192" s="72"/>
      <c r="RLO192" s="72"/>
      <c r="RLP192" s="72"/>
      <c r="RLQ192" s="71"/>
      <c r="RLR192" s="71"/>
      <c r="RLS192" s="71"/>
      <c r="RLT192" s="71"/>
      <c r="RLU192" s="71"/>
      <c r="RLV192" s="71"/>
      <c r="RLW192" s="71"/>
      <c r="RLX192" s="72"/>
      <c r="RLY192" s="72"/>
      <c r="RLZ192" s="72"/>
      <c r="RMA192" s="72"/>
      <c r="RMB192" s="72"/>
      <c r="RMC192" s="72"/>
      <c r="RMD192" s="72"/>
      <c r="RME192" s="72"/>
      <c r="RMF192" s="72"/>
      <c r="RMG192" s="71"/>
      <c r="RMH192" s="71"/>
      <c r="RMI192" s="71"/>
      <c r="RMJ192" s="71"/>
      <c r="RMK192" s="71"/>
      <c r="RML192" s="71"/>
      <c r="RMM192" s="71"/>
      <c r="RMN192" s="72"/>
      <c r="RMO192" s="72"/>
      <c r="RMP192" s="72"/>
      <c r="RMQ192" s="72"/>
      <c r="RMR192" s="72"/>
      <c r="RMS192" s="72"/>
      <c r="RMT192" s="72"/>
      <c r="RMU192" s="72"/>
      <c r="RMV192" s="72"/>
      <c r="RMW192" s="71"/>
      <c r="RMX192" s="71"/>
      <c r="RMY192" s="71"/>
      <c r="RMZ192" s="71"/>
      <c r="RNA192" s="71"/>
      <c r="RNB192" s="71"/>
      <c r="RNC192" s="71"/>
      <c r="RND192" s="72"/>
      <c r="RNE192" s="72"/>
      <c r="RNF192" s="72"/>
      <c r="RNG192" s="72"/>
      <c r="RNH192" s="72"/>
      <c r="RNI192" s="72"/>
      <c r="RNJ192" s="72"/>
      <c r="RNK192" s="72"/>
      <c r="RNL192" s="72"/>
      <c r="RNM192" s="71"/>
      <c r="RNN192" s="71"/>
      <c r="RNO192" s="71"/>
      <c r="RNP192" s="71"/>
      <c r="RNQ192" s="71"/>
      <c r="RNR192" s="71"/>
      <c r="RNS192" s="71"/>
      <c r="RNT192" s="72"/>
      <c r="RNU192" s="72"/>
      <c r="RNV192" s="72"/>
      <c r="RNW192" s="72"/>
      <c r="RNX192" s="72"/>
      <c r="RNY192" s="72"/>
      <c r="RNZ192" s="72"/>
      <c r="ROA192" s="72"/>
      <c r="ROB192" s="72"/>
      <c r="ROC192" s="71"/>
      <c r="ROD192" s="71"/>
      <c r="ROE192" s="71"/>
      <c r="ROF192" s="71"/>
      <c r="ROG192" s="71"/>
      <c r="ROH192" s="71"/>
      <c r="ROI192" s="71"/>
      <c r="ROJ192" s="72"/>
      <c r="ROK192" s="72"/>
      <c r="ROL192" s="72"/>
      <c r="ROM192" s="72"/>
      <c r="RON192" s="72"/>
      <c r="ROO192" s="72"/>
      <c r="ROP192" s="72"/>
      <c r="ROQ192" s="72"/>
      <c r="ROR192" s="72"/>
      <c r="ROS192" s="71"/>
      <c r="ROT192" s="71"/>
      <c r="ROU192" s="71"/>
      <c r="ROV192" s="71"/>
      <c r="ROW192" s="71"/>
      <c r="ROX192" s="71"/>
      <c r="ROY192" s="71"/>
      <c r="ROZ192" s="72"/>
      <c r="RPA192" s="72"/>
      <c r="RPB192" s="72"/>
      <c r="RPC192" s="72"/>
      <c r="RPD192" s="72"/>
      <c r="RPE192" s="72"/>
      <c r="RPF192" s="72"/>
      <c r="RPG192" s="72"/>
      <c r="RPH192" s="72"/>
      <c r="RPI192" s="71"/>
      <c r="RPJ192" s="71"/>
      <c r="RPK192" s="71"/>
      <c r="RPL192" s="71"/>
      <c r="RPM192" s="71"/>
      <c r="RPN192" s="71"/>
      <c r="RPO192" s="71"/>
      <c r="RPP192" s="72"/>
      <c r="RPQ192" s="72"/>
      <c r="RPR192" s="72"/>
      <c r="RPS192" s="72"/>
      <c r="RPT192" s="72"/>
      <c r="RPU192" s="72"/>
      <c r="RPV192" s="72"/>
      <c r="RPW192" s="72"/>
      <c r="RPX192" s="72"/>
      <c r="RPY192" s="71"/>
      <c r="RPZ192" s="71"/>
      <c r="RQA192" s="71"/>
      <c r="RQB192" s="71"/>
      <c r="RQC192" s="71"/>
      <c r="RQD192" s="71"/>
      <c r="RQE192" s="71"/>
      <c r="RQF192" s="72"/>
      <c r="RQG192" s="72"/>
      <c r="RQH192" s="72"/>
      <c r="RQI192" s="72"/>
      <c r="RQJ192" s="72"/>
      <c r="RQK192" s="72"/>
      <c r="RQL192" s="72"/>
      <c r="RQM192" s="72"/>
      <c r="RQN192" s="72"/>
      <c r="RQO192" s="71"/>
      <c r="RQP192" s="71"/>
      <c r="RQQ192" s="71"/>
      <c r="RQR192" s="71"/>
      <c r="RQS192" s="71"/>
      <c r="RQT192" s="71"/>
      <c r="RQU192" s="71"/>
      <c r="RQV192" s="72"/>
      <c r="RQW192" s="72"/>
      <c r="RQX192" s="72"/>
      <c r="RQY192" s="72"/>
      <c r="RQZ192" s="72"/>
      <c r="RRA192" s="72"/>
      <c r="RRB192" s="72"/>
      <c r="RRC192" s="72"/>
      <c r="RRD192" s="72"/>
      <c r="RRE192" s="71"/>
      <c r="RRF192" s="71"/>
      <c r="RRG192" s="71"/>
      <c r="RRH192" s="71"/>
      <c r="RRI192" s="71"/>
      <c r="RRJ192" s="71"/>
      <c r="RRK192" s="71"/>
      <c r="RRL192" s="72"/>
      <c r="RRM192" s="72"/>
      <c r="RRN192" s="72"/>
      <c r="RRO192" s="72"/>
      <c r="RRP192" s="72"/>
      <c r="RRQ192" s="72"/>
      <c r="RRR192" s="72"/>
      <c r="RRS192" s="72"/>
      <c r="RRT192" s="72"/>
      <c r="RRU192" s="71"/>
      <c r="RRV192" s="71"/>
      <c r="RRW192" s="71"/>
      <c r="RRX192" s="71"/>
      <c r="RRY192" s="71"/>
      <c r="RRZ192" s="71"/>
      <c r="RSA192" s="71"/>
      <c r="RSB192" s="72"/>
      <c r="RSC192" s="72"/>
      <c r="RSD192" s="72"/>
      <c r="RSE192" s="72"/>
      <c r="RSF192" s="72"/>
      <c r="RSG192" s="72"/>
      <c r="RSH192" s="72"/>
      <c r="RSI192" s="72"/>
      <c r="RSJ192" s="72"/>
      <c r="RSK192" s="71"/>
      <c r="RSL192" s="71"/>
      <c r="RSM192" s="71"/>
      <c r="RSN192" s="71"/>
      <c r="RSO192" s="71"/>
      <c r="RSP192" s="71"/>
      <c r="RSQ192" s="71"/>
      <c r="RSR192" s="72"/>
      <c r="RSS192" s="72"/>
      <c r="RST192" s="72"/>
      <c r="RSU192" s="72"/>
      <c r="RSV192" s="72"/>
      <c r="RSW192" s="72"/>
      <c r="RSX192" s="72"/>
      <c r="RSY192" s="72"/>
      <c r="RSZ192" s="72"/>
      <c r="RTA192" s="71"/>
      <c r="RTB192" s="71"/>
      <c r="RTC192" s="71"/>
      <c r="RTD192" s="71"/>
      <c r="RTE192" s="71"/>
      <c r="RTF192" s="71"/>
      <c r="RTG192" s="71"/>
      <c r="RTH192" s="72"/>
      <c r="RTI192" s="72"/>
      <c r="RTJ192" s="72"/>
      <c r="RTK192" s="72"/>
      <c r="RTL192" s="72"/>
      <c r="RTM192" s="72"/>
      <c r="RTN192" s="72"/>
      <c r="RTO192" s="72"/>
      <c r="RTP192" s="72"/>
      <c r="RTQ192" s="71"/>
      <c r="RTR192" s="71"/>
      <c r="RTS192" s="71"/>
      <c r="RTT192" s="71"/>
      <c r="RTU192" s="71"/>
      <c r="RTV192" s="71"/>
      <c r="RTW192" s="71"/>
      <c r="RTX192" s="72"/>
      <c r="RTY192" s="72"/>
      <c r="RTZ192" s="72"/>
      <c r="RUA192" s="72"/>
      <c r="RUB192" s="72"/>
      <c r="RUC192" s="72"/>
      <c r="RUD192" s="72"/>
      <c r="RUE192" s="72"/>
      <c r="RUF192" s="72"/>
      <c r="RUG192" s="71"/>
      <c r="RUH192" s="71"/>
      <c r="RUI192" s="71"/>
      <c r="RUJ192" s="71"/>
      <c r="RUK192" s="71"/>
      <c r="RUL192" s="71"/>
      <c r="RUM192" s="71"/>
      <c r="RUN192" s="72"/>
      <c r="RUO192" s="72"/>
      <c r="RUP192" s="72"/>
      <c r="RUQ192" s="72"/>
      <c r="RUR192" s="72"/>
      <c r="RUS192" s="72"/>
      <c r="RUT192" s="72"/>
      <c r="RUU192" s="72"/>
      <c r="RUV192" s="72"/>
      <c r="RUW192" s="71"/>
      <c r="RUX192" s="71"/>
      <c r="RUY192" s="71"/>
      <c r="RUZ192" s="71"/>
      <c r="RVA192" s="71"/>
      <c r="RVB192" s="71"/>
      <c r="RVC192" s="71"/>
      <c r="RVD192" s="72"/>
      <c r="RVE192" s="72"/>
      <c r="RVF192" s="72"/>
      <c r="RVG192" s="72"/>
      <c r="RVH192" s="72"/>
      <c r="RVI192" s="72"/>
      <c r="RVJ192" s="72"/>
      <c r="RVK192" s="72"/>
      <c r="RVL192" s="72"/>
      <c r="RVM192" s="71"/>
      <c r="RVN192" s="71"/>
      <c r="RVO192" s="71"/>
      <c r="RVP192" s="71"/>
      <c r="RVQ192" s="71"/>
      <c r="RVR192" s="71"/>
      <c r="RVS192" s="71"/>
      <c r="RVT192" s="72"/>
      <c r="RVU192" s="72"/>
      <c r="RVV192" s="72"/>
      <c r="RVW192" s="72"/>
      <c r="RVX192" s="72"/>
      <c r="RVY192" s="72"/>
      <c r="RVZ192" s="72"/>
      <c r="RWA192" s="72"/>
      <c r="RWB192" s="72"/>
      <c r="RWC192" s="71"/>
      <c r="RWD192" s="71"/>
      <c r="RWE192" s="71"/>
      <c r="RWF192" s="71"/>
      <c r="RWG192" s="71"/>
      <c r="RWH192" s="71"/>
      <c r="RWI192" s="71"/>
      <c r="RWJ192" s="72"/>
      <c r="RWK192" s="72"/>
      <c r="RWL192" s="72"/>
      <c r="RWM192" s="72"/>
      <c r="RWN192" s="72"/>
      <c r="RWO192" s="72"/>
      <c r="RWP192" s="72"/>
      <c r="RWQ192" s="72"/>
      <c r="RWR192" s="72"/>
      <c r="RWS192" s="71"/>
      <c r="RWT192" s="71"/>
      <c r="RWU192" s="71"/>
      <c r="RWV192" s="71"/>
      <c r="RWW192" s="71"/>
      <c r="RWX192" s="71"/>
      <c r="RWY192" s="71"/>
      <c r="RWZ192" s="72"/>
      <c r="RXA192" s="72"/>
      <c r="RXB192" s="72"/>
      <c r="RXC192" s="72"/>
      <c r="RXD192" s="72"/>
      <c r="RXE192" s="72"/>
      <c r="RXF192" s="72"/>
      <c r="RXG192" s="72"/>
      <c r="RXH192" s="72"/>
      <c r="RXI192" s="71"/>
      <c r="RXJ192" s="71"/>
      <c r="RXK192" s="71"/>
      <c r="RXL192" s="71"/>
      <c r="RXM192" s="71"/>
      <c r="RXN192" s="71"/>
      <c r="RXO192" s="71"/>
      <c r="RXP192" s="72"/>
      <c r="RXQ192" s="72"/>
      <c r="RXR192" s="72"/>
      <c r="RXS192" s="72"/>
      <c r="RXT192" s="72"/>
      <c r="RXU192" s="72"/>
      <c r="RXV192" s="72"/>
      <c r="RXW192" s="72"/>
      <c r="RXX192" s="72"/>
      <c r="RXY192" s="71"/>
      <c r="RXZ192" s="71"/>
      <c r="RYA192" s="71"/>
      <c r="RYB192" s="71"/>
      <c r="RYC192" s="71"/>
      <c r="RYD192" s="71"/>
      <c r="RYE192" s="71"/>
      <c r="RYF192" s="72"/>
      <c r="RYG192" s="72"/>
      <c r="RYH192" s="72"/>
      <c r="RYI192" s="72"/>
      <c r="RYJ192" s="72"/>
      <c r="RYK192" s="72"/>
      <c r="RYL192" s="72"/>
      <c r="RYM192" s="72"/>
      <c r="RYN192" s="72"/>
      <c r="RYO192" s="71"/>
      <c r="RYP192" s="71"/>
      <c r="RYQ192" s="71"/>
      <c r="RYR192" s="71"/>
      <c r="RYS192" s="71"/>
      <c r="RYT192" s="71"/>
      <c r="RYU192" s="71"/>
      <c r="RYV192" s="72"/>
      <c r="RYW192" s="72"/>
      <c r="RYX192" s="72"/>
      <c r="RYY192" s="72"/>
      <c r="RYZ192" s="72"/>
      <c r="RZA192" s="72"/>
      <c r="RZB192" s="72"/>
      <c r="RZC192" s="72"/>
      <c r="RZD192" s="72"/>
      <c r="RZE192" s="71"/>
      <c r="RZF192" s="71"/>
      <c r="RZG192" s="71"/>
      <c r="RZH192" s="71"/>
      <c r="RZI192" s="71"/>
      <c r="RZJ192" s="71"/>
      <c r="RZK192" s="71"/>
      <c r="RZL192" s="72"/>
      <c r="RZM192" s="72"/>
      <c r="RZN192" s="72"/>
      <c r="RZO192" s="72"/>
      <c r="RZP192" s="72"/>
      <c r="RZQ192" s="72"/>
      <c r="RZR192" s="72"/>
      <c r="RZS192" s="72"/>
      <c r="RZT192" s="72"/>
      <c r="RZU192" s="71"/>
      <c r="RZV192" s="71"/>
      <c r="RZW192" s="71"/>
      <c r="RZX192" s="71"/>
      <c r="RZY192" s="71"/>
      <c r="RZZ192" s="71"/>
      <c r="SAA192" s="71"/>
      <c r="SAB192" s="72"/>
      <c r="SAC192" s="72"/>
      <c r="SAD192" s="72"/>
      <c r="SAE192" s="72"/>
      <c r="SAF192" s="72"/>
      <c r="SAG192" s="72"/>
      <c r="SAH192" s="72"/>
      <c r="SAI192" s="72"/>
      <c r="SAJ192" s="72"/>
      <c r="SAK192" s="71"/>
      <c r="SAL192" s="71"/>
      <c r="SAM192" s="71"/>
      <c r="SAN192" s="71"/>
      <c r="SAO192" s="71"/>
      <c r="SAP192" s="71"/>
      <c r="SAQ192" s="71"/>
      <c r="SAR192" s="72"/>
      <c r="SAS192" s="72"/>
      <c r="SAT192" s="72"/>
      <c r="SAU192" s="72"/>
      <c r="SAV192" s="72"/>
      <c r="SAW192" s="72"/>
      <c r="SAX192" s="72"/>
      <c r="SAY192" s="72"/>
      <c r="SAZ192" s="72"/>
      <c r="SBA192" s="71"/>
      <c r="SBB192" s="71"/>
      <c r="SBC192" s="71"/>
      <c r="SBD192" s="71"/>
      <c r="SBE192" s="71"/>
      <c r="SBF192" s="71"/>
      <c r="SBG192" s="71"/>
      <c r="SBH192" s="72"/>
      <c r="SBI192" s="72"/>
      <c r="SBJ192" s="72"/>
      <c r="SBK192" s="72"/>
      <c r="SBL192" s="72"/>
      <c r="SBM192" s="72"/>
      <c r="SBN192" s="72"/>
      <c r="SBO192" s="72"/>
      <c r="SBP192" s="72"/>
      <c r="SBQ192" s="71"/>
      <c r="SBR192" s="71"/>
      <c r="SBS192" s="71"/>
      <c r="SBT192" s="71"/>
      <c r="SBU192" s="71"/>
      <c r="SBV192" s="71"/>
      <c r="SBW192" s="71"/>
      <c r="SBX192" s="72"/>
      <c r="SBY192" s="72"/>
      <c r="SBZ192" s="72"/>
      <c r="SCA192" s="72"/>
      <c r="SCB192" s="72"/>
      <c r="SCC192" s="72"/>
      <c r="SCD192" s="72"/>
      <c r="SCE192" s="72"/>
      <c r="SCF192" s="72"/>
      <c r="SCG192" s="71"/>
      <c r="SCH192" s="71"/>
      <c r="SCI192" s="71"/>
      <c r="SCJ192" s="71"/>
      <c r="SCK192" s="71"/>
      <c r="SCL192" s="71"/>
      <c r="SCM192" s="71"/>
      <c r="SCN192" s="72"/>
      <c r="SCO192" s="72"/>
      <c r="SCP192" s="72"/>
      <c r="SCQ192" s="72"/>
      <c r="SCR192" s="72"/>
      <c r="SCS192" s="72"/>
      <c r="SCT192" s="72"/>
      <c r="SCU192" s="72"/>
      <c r="SCV192" s="72"/>
      <c r="SCW192" s="71"/>
      <c r="SCX192" s="71"/>
      <c r="SCY192" s="71"/>
      <c r="SCZ192" s="71"/>
      <c r="SDA192" s="71"/>
      <c r="SDB192" s="71"/>
      <c r="SDC192" s="71"/>
      <c r="SDD192" s="72"/>
      <c r="SDE192" s="72"/>
      <c r="SDF192" s="72"/>
      <c r="SDG192" s="72"/>
      <c r="SDH192" s="72"/>
      <c r="SDI192" s="72"/>
      <c r="SDJ192" s="72"/>
      <c r="SDK192" s="72"/>
      <c r="SDL192" s="72"/>
      <c r="SDM192" s="71"/>
      <c r="SDN192" s="71"/>
      <c r="SDO192" s="71"/>
      <c r="SDP192" s="71"/>
      <c r="SDQ192" s="71"/>
      <c r="SDR192" s="71"/>
      <c r="SDS192" s="71"/>
      <c r="SDT192" s="72"/>
      <c r="SDU192" s="72"/>
      <c r="SDV192" s="72"/>
      <c r="SDW192" s="72"/>
      <c r="SDX192" s="72"/>
      <c r="SDY192" s="72"/>
      <c r="SDZ192" s="72"/>
      <c r="SEA192" s="72"/>
      <c r="SEB192" s="72"/>
      <c r="SEC192" s="71"/>
      <c r="SED192" s="71"/>
      <c r="SEE192" s="71"/>
      <c r="SEF192" s="71"/>
      <c r="SEG192" s="71"/>
      <c r="SEH192" s="71"/>
      <c r="SEI192" s="71"/>
      <c r="SEJ192" s="72"/>
      <c r="SEK192" s="72"/>
      <c r="SEL192" s="72"/>
      <c r="SEM192" s="72"/>
      <c r="SEN192" s="72"/>
      <c r="SEO192" s="72"/>
      <c r="SEP192" s="72"/>
      <c r="SEQ192" s="72"/>
      <c r="SER192" s="72"/>
      <c r="SES192" s="71"/>
      <c r="SET192" s="71"/>
      <c r="SEU192" s="71"/>
      <c r="SEV192" s="71"/>
      <c r="SEW192" s="71"/>
      <c r="SEX192" s="71"/>
      <c r="SEY192" s="71"/>
      <c r="SEZ192" s="72"/>
      <c r="SFA192" s="72"/>
      <c r="SFB192" s="72"/>
      <c r="SFC192" s="72"/>
      <c r="SFD192" s="72"/>
      <c r="SFE192" s="72"/>
      <c r="SFF192" s="72"/>
      <c r="SFG192" s="72"/>
      <c r="SFH192" s="72"/>
      <c r="SFI192" s="71"/>
      <c r="SFJ192" s="71"/>
      <c r="SFK192" s="71"/>
      <c r="SFL192" s="71"/>
      <c r="SFM192" s="71"/>
      <c r="SFN192" s="71"/>
      <c r="SFO192" s="71"/>
      <c r="SFP192" s="72"/>
      <c r="SFQ192" s="72"/>
      <c r="SFR192" s="72"/>
      <c r="SFS192" s="72"/>
      <c r="SFT192" s="72"/>
      <c r="SFU192" s="72"/>
      <c r="SFV192" s="72"/>
      <c r="SFW192" s="72"/>
      <c r="SFX192" s="72"/>
      <c r="SFY192" s="71"/>
      <c r="SFZ192" s="71"/>
      <c r="SGA192" s="71"/>
      <c r="SGB192" s="71"/>
      <c r="SGC192" s="71"/>
      <c r="SGD192" s="71"/>
      <c r="SGE192" s="71"/>
      <c r="SGF192" s="72"/>
      <c r="SGG192" s="72"/>
      <c r="SGH192" s="72"/>
      <c r="SGI192" s="72"/>
      <c r="SGJ192" s="72"/>
      <c r="SGK192" s="72"/>
      <c r="SGL192" s="72"/>
      <c r="SGM192" s="72"/>
      <c r="SGN192" s="72"/>
      <c r="SGO192" s="71"/>
      <c r="SGP192" s="71"/>
      <c r="SGQ192" s="71"/>
      <c r="SGR192" s="71"/>
      <c r="SGS192" s="71"/>
      <c r="SGT192" s="71"/>
      <c r="SGU192" s="71"/>
      <c r="SGV192" s="72"/>
      <c r="SGW192" s="72"/>
      <c r="SGX192" s="72"/>
      <c r="SGY192" s="72"/>
      <c r="SGZ192" s="72"/>
      <c r="SHA192" s="72"/>
      <c r="SHB192" s="72"/>
      <c r="SHC192" s="72"/>
      <c r="SHD192" s="72"/>
      <c r="SHE192" s="71"/>
      <c r="SHF192" s="71"/>
      <c r="SHG192" s="71"/>
      <c r="SHH192" s="71"/>
      <c r="SHI192" s="71"/>
      <c r="SHJ192" s="71"/>
      <c r="SHK192" s="71"/>
      <c r="SHL192" s="72"/>
      <c r="SHM192" s="72"/>
      <c r="SHN192" s="72"/>
      <c r="SHO192" s="72"/>
      <c r="SHP192" s="72"/>
      <c r="SHQ192" s="72"/>
      <c r="SHR192" s="72"/>
      <c r="SHS192" s="72"/>
      <c r="SHT192" s="72"/>
      <c r="SHU192" s="71"/>
      <c r="SHV192" s="71"/>
      <c r="SHW192" s="71"/>
      <c r="SHX192" s="71"/>
      <c r="SHY192" s="71"/>
      <c r="SHZ192" s="71"/>
      <c r="SIA192" s="71"/>
      <c r="SIB192" s="72"/>
      <c r="SIC192" s="72"/>
      <c r="SID192" s="72"/>
      <c r="SIE192" s="72"/>
      <c r="SIF192" s="72"/>
      <c r="SIG192" s="72"/>
      <c r="SIH192" s="72"/>
      <c r="SII192" s="72"/>
      <c r="SIJ192" s="72"/>
      <c r="SIK192" s="71"/>
      <c r="SIL192" s="71"/>
      <c r="SIM192" s="71"/>
      <c r="SIN192" s="71"/>
      <c r="SIO192" s="71"/>
      <c r="SIP192" s="71"/>
      <c r="SIQ192" s="71"/>
      <c r="SIR192" s="72"/>
      <c r="SIS192" s="72"/>
      <c r="SIT192" s="72"/>
      <c r="SIU192" s="72"/>
      <c r="SIV192" s="72"/>
      <c r="SIW192" s="72"/>
      <c r="SIX192" s="72"/>
      <c r="SIY192" s="72"/>
      <c r="SIZ192" s="72"/>
      <c r="SJA192" s="71"/>
      <c r="SJB192" s="71"/>
      <c r="SJC192" s="71"/>
      <c r="SJD192" s="71"/>
      <c r="SJE192" s="71"/>
      <c r="SJF192" s="71"/>
      <c r="SJG192" s="71"/>
      <c r="SJH192" s="72"/>
      <c r="SJI192" s="72"/>
      <c r="SJJ192" s="72"/>
      <c r="SJK192" s="72"/>
      <c r="SJL192" s="72"/>
      <c r="SJM192" s="72"/>
      <c r="SJN192" s="72"/>
      <c r="SJO192" s="72"/>
      <c r="SJP192" s="72"/>
      <c r="SJQ192" s="71"/>
      <c r="SJR192" s="71"/>
      <c r="SJS192" s="71"/>
      <c r="SJT192" s="71"/>
      <c r="SJU192" s="71"/>
      <c r="SJV192" s="71"/>
      <c r="SJW192" s="71"/>
      <c r="SJX192" s="72"/>
      <c r="SJY192" s="72"/>
      <c r="SJZ192" s="72"/>
      <c r="SKA192" s="72"/>
      <c r="SKB192" s="72"/>
      <c r="SKC192" s="72"/>
      <c r="SKD192" s="72"/>
      <c r="SKE192" s="72"/>
      <c r="SKF192" s="72"/>
      <c r="SKG192" s="71"/>
      <c r="SKH192" s="71"/>
      <c r="SKI192" s="71"/>
      <c r="SKJ192" s="71"/>
      <c r="SKK192" s="71"/>
      <c r="SKL192" s="71"/>
      <c r="SKM192" s="71"/>
      <c r="SKN192" s="72"/>
      <c r="SKO192" s="72"/>
      <c r="SKP192" s="72"/>
      <c r="SKQ192" s="72"/>
      <c r="SKR192" s="72"/>
      <c r="SKS192" s="72"/>
      <c r="SKT192" s="72"/>
      <c r="SKU192" s="72"/>
      <c r="SKV192" s="72"/>
      <c r="SKW192" s="71"/>
      <c r="SKX192" s="71"/>
      <c r="SKY192" s="71"/>
      <c r="SKZ192" s="71"/>
      <c r="SLA192" s="71"/>
      <c r="SLB192" s="71"/>
      <c r="SLC192" s="71"/>
      <c r="SLD192" s="72"/>
      <c r="SLE192" s="72"/>
      <c r="SLF192" s="72"/>
      <c r="SLG192" s="72"/>
      <c r="SLH192" s="72"/>
      <c r="SLI192" s="72"/>
      <c r="SLJ192" s="72"/>
      <c r="SLK192" s="72"/>
      <c r="SLL192" s="72"/>
      <c r="SLM192" s="71"/>
      <c r="SLN192" s="71"/>
      <c r="SLO192" s="71"/>
      <c r="SLP192" s="71"/>
      <c r="SLQ192" s="71"/>
      <c r="SLR192" s="71"/>
      <c r="SLS192" s="71"/>
      <c r="SLT192" s="72"/>
      <c r="SLU192" s="72"/>
      <c r="SLV192" s="72"/>
      <c r="SLW192" s="72"/>
      <c r="SLX192" s="72"/>
      <c r="SLY192" s="72"/>
      <c r="SLZ192" s="72"/>
      <c r="SMA192" s="72"/>
      <c r="SMB192" s="72"/>
      <c r="SMC192" s="71"/>
      <c r="SMD192" s="71"/>
      <c r="SME192" s="71"/>
      <c r="SMF192" s="71"/>
      <c r="SMG192" s="71"/>
      <c r="SMH192" s="71"/>
      <c r="SMI192" s="71"/>
      <c r="SMJ192" s="72"/>
      <c r="SMK192" s="72"/>
      <c r="SML192" s="72"/>
      <c r="SMM192" s="72"/>
      <c r="SMN192" s="72"/>
      <c r="SMO192" s="72"/>
      <c r="SMP192" s="72"/>
      <c r="SMQ192" s="72"/>
      <c r="SMR192" s="72"/>
      <c r="SMS192" s="71"/>
      <c r="SMT192" s="71"/>
      <c r="SMU192" s="71"/>
      <c r="SMV192" s="71"/>
      <c r="SMW192" s="71"/>
      <c r="SMX192" s="71"/>
      <c r="SMY192" s="71"/>
      <c r="SMZ192" s="72"/>
      <c r="SNA192" s="72"/>
      <c r="SNB192" s="72"/>
      <c r="SNC192" s="72"/>
      <c r="SND192" s="72"/>
      <c r="SNE192" s="72"/>
      <c r="SNF192" s="72"/>
      <c r="SNG192" s="72"/>
      <c r="SNH192" s="72"/>
      <c r="SNI192" s="71"/>
      <c r="SNJ192" s="71"/>
      <c r="SNK192" s="71"/>
      <c r="SNL192" s="71"/>
      <c r="SNM192" s="71"/>
      <c r="SNN192" s="71"/>
      <c r="SNO192" s="71"/>
      <c r="SNP192" s="72"/>
      <c r="SNQ192" s="72"/>
      <c r="SNR192" s="72"/>
      <c r="SNS192" s="72"/>
      <c r="SNT192" s="72"/>
      <c r="SNU192" s="72"/>
      <c r="SNV192" s="72"/>
      <c r="SNW192" s="72"/>
      <c r="SNX192" s="72"/>
      <c r="SNY192" s="71"/>
      <c r="SNZ192" s="71"/>
      <c r="SOA192" s="71"/>
      <c r="SOB192" s="71"/>
      <c r="SOC192" s="71"/>
      <c r="SOD192" s="71"/>
      <c r="SOE192" s="71"/>
      <c r="SOF192" s="72"/>
      <c r="SOG192" s="72"/>
      <c r="SOH192" s="72"/>
      <c r="SOI192" s="72"/>
      <c r="SOJ192" s="72"/>
      <c r="SOK192" s="72"/>
      <c r="SOL192" s="72"/>
      <c r="SOM192" s="72"/>
      <c r="SON192" s="72"/>
      <c r="SOO192" s="71"/>
      <c r="SOP192" s="71"/>
      <c r="SOQ192" s="71"/>
      <c r="SOR192" s="71"/>
      <c r="SOS192" s="71"/>
      <c r="SOT192" s="71"/>
      <c r="SOU192" s="71"/>
      <c r="SOV192" s="72"/>
      <c r="SOW192" s="72"/>
      <c r="SOX192" s="72"/>
      <c r="SOY192" s="72"/>
      <c r="SOZ192" s="72"/>
      <c r="SPA192" s="72"/>
      <c r="SPB192" s="72"/>
      <c r="SPC192" s="72"/>
      <c r="SPD192" s="72"/>
      <c r="SPE192" s="71"/>
      <c r="SPF192" s="71"/>
      <c r="SPG192" s="71"/>
      <c r="SPH192" s="71"/>
      <c r="SPI192" s="71"/>
      <c r="SPJ192" s="71"/>
      <c r="SPK192" s="71"/>
      <c r="SPL192" s="72"/>
      <c r="SPM192" s="72"/>
      <c r="SPN192" s="72"/>
      <c r="SPO192" s="72"/>
      <c r="SPP192" s="72"/>
      <c r="SPQ192" s="72"/>
      <c r="SPR192" s="72"/>
      <c r="SPS192" s="72"/>
      <c r="SPT192" s="72"/>
      <c r="SPU192" s="71"/>
      <c r="SPV192" s="71"/>
      <c r="SPW192" s="71"/>
      <c r="SPX192" s="71"/>
      <c r="SPY192" s="71"/>
      <c r="SPZ192" s="71"/>
      <c r="SQA192" s="71"/>
      <c r="SQB192" s="72"/>
      <c r="SQC192" s="72"/>
      <c r="SQD192" s="72"/>
      <c r="SQE192" s="72"/>
      <c r="SQF192" s="72"/>
      <c r="SQG192" s="72"/>
      <c r="SQH192" s="72"/>
      <c r="SQI192" s="72"/>
      <c r="SQJ192" s="72"/>
      <c r="SQK192" s="71"/>
      <c r="SQL192" s="71"/>
      <c r="SQM192" s="71"/>
      <c r="SQN192" s="71"/>
      <c r="SQO192" s="71"/>
      <c r="SQP192" s="71"/>
      <c r="SQQ192" s="71"/>
      <c r="SQR192" s="72"/>
      <c r="SQS192" s="72"/>
      <c r="SQT192" s="72"/>
      <c r="SQU192" s="72"/>
      <c r="SQV192" s="72"/>
      <c r="SQW192" s="72"/>
      <c r="SQX192" s="72"/>
      <c r="SQY192" s="72"/>
      <c r="SQZ192" s="72"/>
      <c r="SRA192" s="71"/>
      <c r="SRB192" s="71"/>
      <c r="SRC192" s="71"/>
      <c r="SRD192" s="71"/>
      <c r="SRE192" s="71"/>
      <c r="SRF192" s="71"/>
      <c r="SRG192" s="71"/>
      <c r="SRH192" s="72"/>
      <c r="SRI192" s="72"/>
      <c r="SRJ192" s="72"/>
      <c r="SRK192" s="72"/>
      <c r="SRL192" s="72"/>
      <c r="SRM192" s="72"/>
      <c r="SRN192" s="72"/>
      <c r="SRO192" s="72"/>
      <c r="SRP192" s="72"/>
      <c r="SRQ192" s="71"/>
      <c r="SRR192" s="71"/>
      <c r="SRS192" s="71"/>
      <c r="SRT192" s="71"/>
      <c r="SRU192" s="71"/>
      <c r="SRV192" s="71"/>
      <c r="SRW192" s="71"/>
      <c r="SRX192" s="72"/>
      <c r="SRY192" s="72"/>
      <c r="SRZ192" s="72"/>
      <c r="SSA192" s="72"/>
      <c r="SSB192" s="72"/>
      <c r="SSC192" s="72"/>
      <c r="SSD192" s="72"/>
      <c r="SSE192" s="72"/>
      <c r="SSF192" s="72"/>
      <c r="SSG192" s="71"/>
      <c r="SSH192" s="71"/>
      <c r="SSI192" s="71"/>
      <c r="SSJ192" s="71"/>
      <c r="SSK192" s="71"/>
      <c r="SSL192" s="71"/>
      <c r="SSM192" s="71"/>
      <c r="SSN192" s="72"/>
      <c r="SSO192" s="72"/>
      <c r="SSP192" s="72"/>
      <c r="SSQ192" s="72"/>
      <c r="SSR192" s="72"/>
      <c r="SSS192" s="72"/>
      <c r="SST192" s="72"/>
      <c r="SSU192" s="72"/>
      <c r="SSV192" s="72"/>
      <c r="SSW192" s="71"/>
      <c r="SSX192" s="71"/>
      <c r="SSY192" s="71"/>
      <c r="SSZ192" s="71"/>
      <c r="STA192" s="71"/>
      <c r="STB192" s="71"/>
      <c r="STC192" s="71"/>
      <c r="STD192" s="72"/>
      <c r="STE192" s="72"/>
      <c r="STF192" s="72"/>
      <c r="STG192" s="72"/>
      <c r="STH192" s="72"/>
      <c r="STI192" s="72"/>
      <c r="STJ192" s="72"/>
      <c r="STK192" s="72"/>
      <c r="STL192" s="72"/>
      <c r="STM192" s="71"/>
      <c r="STN192" s="71"/>
      <c r="STO192" s="71"/>
      <c r="STP192" s="71"/>
      <c r="STQ192" s="71"/>
      <c r="STR192" s="71"/>
      <c r="STS192" s="71"/>
      <c r="STT192" s="72"/>
      <c r="STU192" s="72"/>
      <c r="STV192" s="72"/>
      <c r="STW192" s="72"/>
      <c r="STX192" s="72"/>
      <c r="STY192" s="72"/>
      <c r="STZ192" s="72"/>
      <c r="SUA192" s="72"/>
      <c r="SUB192" s="72"/>
      <c r="SUC192" s="71"/>
      <c r="SUD192" s="71"/>
      <c r="SUE192" s="71"/>
      <c r="SUF192" s="71"/>
      <c r="SUG192" s="71"/>
      <c r="SUH192" s="71"/>
      <c r="SUI192" s="71"/>
      <c r="SUJ192" s="72"/>
      <c r="SUK192" s="72"/>
      <c r="SUL192" s="72"/>
      <c r="SUM192" s="72"/>
      <c r="SUN192" s="72"/>
      <c r="SUO192" s="72"/>
      <c r="SUP192" s="72"/>
      <c r="SUQ192" s="72"/>
      <c r="SUR192" s="72"/>
      <c r="SUS192" s="71"/>
      <c r="SUT192" s="71"/>
      <c r="SUU192" s="71"/>
      <c r="SUV192" s="71"/>
      <c r="SUW192" s="71"/>
      <c r="SUX192" s="71"/>
      <c r="SUY192" s="71"/>
      <c r="SUZ192" s="72"/>
      <c r="SVA192" s="72"/>
      <c r="SVB192" s="72"/>
      <c r="SVC192" s="72"/>
      <c r="SVD192" s="72"/>
      <c r="SVE192" s="72"/>
      <c r="SVF192" s="72"/>
      <c r="SVG192" s="72"/>
      <c r="SVH192" s="72"/>
      <c r="SVI192" s="71"/>
      <c r="SVJ192" s="71"/>
      <c r="SVK192" s="71"/>
      <c r="SVL192" s="71"/>
      <c r="SVM192" s="71"/>
      <c r="SVN192" s="71"/>
      <c r="SVO192" s="71"/>
      <c r="SVP192" s="72"/>
      <c r="SVQ192" s="72"/>
      <c r="SVR192" s="72"/>
      <c r="SVS192" s="72"/>
      <c r="SVT192" s="72"/>
      <c r="SVU192" s="72"/>
      <c r="SVV192" s="72"/>
      <c r="SVW192" s="72"/>
      <c r="SVX192" s="72"/>
      <c r="SVY192" s="71"/>
      <c r="SVZ192" s="71"/>
      <c r="SWA192" s="71"/>
      <c r="SWB192" s="71"/>
      <c r="SWC192" s="71"/>
      <c r="SWD192" s="71"/>
      <c r="SWE192" s="71"/>
      <c r="SWF192" s="72"/>
      <c r="SWG192" s="72"/>
      <c r="SWH192" s="72"/>
      <c r="SWI192" s="72"/>
      <c r="SWJ192" s="72"/>
      <c r="SWK192" s="72"/>
      <c r="SWL192" s="72"/>
      <c r="SWM192" s="72"/>
      <c r="SWN192" s="72"/>
      <c r="SWO192" s="71"/>
      <c r="SWP192" s="71"/>
      <c r="SWQ192" s="71"/>
      <c r="SWR192" s="71"/>
      <c r="SWS192" s="71"/>
      <c r="SWT192" s="71"/>
      <c r="SWU192" s="71"/>
      <c r="SWV192" s="72"/>
      <c r="SWW192" s="72"/>
      <c r="SWX192" s="72"/>
      <c r="SWY192" s="72"/>
      <c r="SWZ192" s="72"/>
      <c r="SXA192" s="72"/>
      <c r="SXB192" s="72"/>
      <c r="SXC192" s="72"/>
      <c r="SXD192" s="72"/>
      <c r="SXE192" s="71"/>
      <c r="SXF192" s="71"/>
      <c r="SXG192" s="71"/>
      <c r="SXH192" s="71"/>
      <c r="SXI192" s="71"/>
      <c r="SXJ192" s="71"/>
      <c r="SXK192" s="71"/>
      <c r="SXL192" s="72"/>
      <c r="SXM192" s="72"/>
      <c r="SXN192" s="72"/>
      <c r="SXO192" s="72"/>
      <c r="SXP192" s="72"/>
      <c r="SXQ192" s="72"/>
      <c r="SXR192" s="72"/>
      <c r="SXS192" s="72"/>
      <c r="SXT192" s="72"/>
      <c r="SXU192" s="71"/>
      <c r="SXV192" s="71"/>
      <c r="SXW192" s="71"/>
      <c r="SXX192" s="71"/>
      <c r="SXY192" s="71"/>
      <c r="SXZ192" s="71"/>
      <c r="SYA192" s="71"/>
      <c r="SYB192" s="72"/>
      <c r="SYC192" s="72"/>
      <c r="SYD192" s="72"/>
      <c r="SYE192" s="72"/>
      <c r="SYF192" s="72"/>
      <c r="SYG192" s="72"/>
      <c r="SYH192" s="72"/>
      <c r="SYI192" s="72"/>
      <c r="SYJ192" s="72"/>
      <c r="SYK192" s="71"/>
      <c r="SYL192" s="71"/>
      <c r="SYM192" s="71"/>
      <c r="SYN192" s="71"/>
      <c r="SYO192" s="71"/>
      <c r="SYP192" s="71"/>
      <c r="SYQ192" s="71"/>
      <c r="SYR192" s="72"/>
      <c r="SYS192" s="72"/>
      <c r="SYT192" s="72"/>
      <c r="SYU192" s="72"/>
      <c r="SYV192" s="72"/>
      <c r="SYW192" s="72"/>
      <c r="SYX192" s="72"/>
      <c r="SYY192" s="72"/>
      <c r="SYZ192" s="72"/>
      <c r="SZA192" s="71"/>
      <c r="SZB192" s="71"/>
      <c r="SZC192" s="71"/>
      <c r="SZD192" s="71"/>
      <c r="SZE192" s="71"/>
      <c r="SZF192" s="71"/>
      <c r="SZG192" s="71"/>
      <c r="SZH192" s="72"/>
      <c r="SZI192" s="72"/>
      <c r="SZJ192" s="72"/>
      <c r="SZK192" s="72"/>
      <c r="SZL192" s="72"/>
      <c r="SZM192" s="72"/>
      <c r="SZN192" s="72"/>
      <c r="SZO192" s="72"/>
      <c r="SZP192" s="72"/>
      <c r="SZQ192" s="71"/>
      <c r="SZR192" s="71"/>
      <c r="SZS192" s="71"/>
      <c r="SZT192" s="71"/>
      <c r="SZU192" s="71"/>
      <c r="SZV192" s="71"/>
      <c r="SZW192" s="71"/>
      <c r="SZX192" s="72"/>
      <c r="SZY192" s="72"/>
      <c r="SZZ192" s="72"/>
      <c r="TAA192" s="72"/>
      <c r="TAB192" s="72"/>
      <c r="TAC192" s="72"/>
      <c r="TAD192" s="72"/>
      <c r="TAE192" s="72"/>
      <c r="TAF192" s="72"/>
      <c r="TAG192" s="71"/>
      <c r="TAH192" s="71"/>
      <c r="TAI192" s="71"/>
      <c r="TAJ192" s="71"/>
      <c r="TAK192" s="71"/>
      <c r="TAL192" s="71"/>
      <c r="TAM192" s="71"/>
      <c r="TAN192" s="72"/>
      <c r="TAO192" s="72"/>
      <c r="TAP192" s="72"/>
      <c r="TAQ192" s="72"/>
      <c r="TAR192" s="72"/>
      <c r="TAS192" s="72"/>
      <c r="TAT192" s="72"/>
      <c r="TAU192" s="72"/>
      <c r="TAV192" s="72"/>
      <c r="TAW192" s="71"/>
      <c r="TAX192" s="71"/>
      <c r="TAY192" s="71"/>
      <c r="TAZ192" s="71"/>
      <c r="TBA192" s="71"/>
      <c r="TBB192" s="71"/>
      <c r="TBC192" s="71"/>
      <c r="TBD192" s="72"/>
      <c r="TBE192" s="72"/>
      <c r="TBF192" s="72"/>
      <c r="TBG192" s="72"/>
      <c r="TBH192" s="72"/>
      <c r="TBI192" s="72"/>
      <c r="TBJ192" s="72"/>
      <c r="TBK192" s="72"/>
      <c r="TBL192" s="72"/>
      <c r="TBM192" s="71"/>
      <c r="TBN192" s="71"/>
      <c r="TBO192" s="71"/>
      <c r="TBP192" s="71"/>
      <c r="TBQ192" s="71"/>
      <c r="TBR192" s="71"/>
      <c r="TBS192" s="71"/>
      <c r="TBT192" s="72"/>
      <c r="TBU192" s="72"/>
      <c r="TBV192" s="72"/>
      <c r="TBW192" s="72"/>
      <c r="TBX192" s="72"/>
      <c r="TBY192" s="72"/>
      <c r="TBZ192" s="72"/>
      <c r="TCA192" s="72"/>
      <c r="TCB192" s="72"/>
      <c r="TCC192" s="71"/>
      <c r="TCD192" s="71"/>
      <c r="TCE192" s="71"/>
      <c r="TCF192" s="71"/>
      <c r="TCG192" s="71"/>
      <c r="TCH192" s="71"/>
      <c r="TCI192" s="71"/>
      <c r="TCJ192" s="72"/>
      <c r="TCK192" s="72"/>
      <c r="TCL192" s="72"/>
      <c r="TCM192" s="72"/>
      <c r="TCN192" s="72"/>
      <c r="TCO192" s="72"/>
      <c r="TCP192" s="72"/>
      <c r="TCQ192" s="72"/>
      <c r="TCR192" s="72"/>
      <c r="TCS192" s="71"/>
      <c r="TCT192" s="71"/>
      <c r="TCU192" s="71"/>
      <c r="TCV192" s="71"/>
      <c r="TCW192" s="71"/>
      <c r="TCX192" s="71"/>
      <c r="TCY192" s="71"/>
      <c r="TCZ192" s="72"/>
      <c r="TDA192" s="72"/>
      <c r="TDB192" s="72"/>
      <c r="TDC192" s="72"/>
      <c r="TDD192" s="72"/>
      <c r="TDE192" s="72"/>
      <c r="TDF192" s="72"/>
      <c r="TDG192" s="72"/>
      <c r="TDH192" s="72"/>
      <c r="TDI192" s="71"/>
      <c r="TDJ192" s="71"/>
      <c r="TDK192" s="71"/>
      <c r="TDL192" s="71"/>
      <c r="TDM192" s="71"/>
      <c r="TDN192" s="71"/>
      <c r="TDO192" s="71"/>
      <c r="TDP192" s="72"/>
      <c r="TDQ192" s="72"/>
      <c r="TDR192" s="72"/>
      <c r="TDS192" s="72"/>
      <c r="TDT192" s="72"/>
      <c r="TDU192" s="72"/>
      <c r="TDV192" s="72"/>
      <c r="TDW192" s="72"/>
      <c r="TDX192" s="72"/>
      <c r="TDY192" s="71"/>
      <c r="TDZ192" s="71"/>
      <c r="TEA192" s="71"/>
      <c r="TEB192" s="71"/>
      <c r="TEC192" s="71"/>
      <c r="TED192" s="71"/>
      <c r="TEE192" s="71"/>
      <c r="TEF192" s="72"/>
      <c r="TEG192" s="72"/>
      <c r="TEH192" s="72"/>
      <c r="TEI192" s="72"/>
      <c r="TEJ192" s="72"/>
      <c r="TEK192" s="72"/>
      <c r="TEL192" s="72"/>
      <c r="TEM192" s="72"/>
      <c r="TEN192" s="72"/>
      <c r="TEO192" s="71"/>
      <c r="TEP192" s="71"/>
      <c r="TEQ192" s="71"/>
      <c r="TER192" s="71"/>
      <c r="TES192" s="71"/>
      <c r="TET192" s="71"/>
      <c r="TEU192" s="71"/>
      <c r="TEV192" s="72"/>
      <c r="TEW192" s="72"/>
      <c r="TEX192" s="72"/>
      <c r="TEY192" s="72"/>
      <c r="TEZ192" s="72"/>
      <c r="TFA192" s="72"/>
      <c r="TFB192" s="72"/>
      <c r="TFC192" s="72"/>
      <c r="TFD192" s="72"/>
      <c r="TFE192" s="71"/>
      <c r="TFF192" s="71"/>
      <c r="TFG192" s="71"/>
      <c r="TFH192" s="71"/>
      <c r="TFI192" s="71"/>
      <c r="TFJ192" s="71"/>
      <c r="TFK192" s="71"/>
      <c r="TFL192" s="72"/>
      <c r="TFM192" s="72"/>
      <c r="TFN192" s="72"/>
      <c r="TFO192" s="72"/>
      <c r="TFP192" s="72"/>
      <c r="TFQ192" s="72"/>
      <c r="TFR192" s="72"/>
      <c r="TFS192" s="72"/>
      <c r="TFT192" s="72"/>
      <c r="TFU192" s="71"/>
      <c r="TFV192" s="71"/>
      <c r="TFW192" s="71"/>
      <c r="TFX192" s="71"/>
      <c r="TFY192" s="71"/>
      <c r="TFZ192" s="71"/>
      <c r="TGA192" s="71"/>
      <c r="TGB192" s="72"/>
      <c r="TGC192" s="72"/>
      <c r="TGD192" s="72"/>
      <c r="TGE192" s="72"/>
      <c r="TGF192" s="72"/>
      <c r="TGG192" s="72"/>
      <c r="TGH192" s="72"/>
      <c r="TGI192" s="72"/>
      <c r="TGJ192" s="72"/>
      <c r="TGK192" s="71"/>
      <c r="TGL192" s="71"/>
      <c r="TGM192" s="71"/>
      <c r="TGN192" s="71"/>
      <c r="TGO192" s="71"/>
      <c r="TGP192" s="71"/>
      <c r="TGQ192" s="71"/>
      <c r="TGR192" s="72"/>
      <c r="TGS192" s="72"/>
      <c r="TGT192" s="72"/>
      <c r="TGU192" s="72"/>
      <c r="TGV192" s="72"/>
      <c r="TGW192" s="72"/>
      <c r="TGX192" s="72"/>
      <c r="TGY192" s="72"/>
      <c r="TGZ192" s="72"/>
      <c r="THA192" s="71"/>
      <c r="THB192" s="71"/>
      <c r="THC192" s="71"/>
      <c r="THD192" s="71"/>
      <c r="THE192" s="71"/>
      <c r="THF192" s="71"/>
      <c r="THG192" s="71"/>
      <c r="THH192" s="72"/>
      <c r="THI192" s="72"/>
      <c r="THJ192" s="72"/>
      <c r="THK192" s="72"/>
      <c r="THL192" s="72"/>
      <c r="THM192" s="72"/>
      <c r="THN192" s="72"/>
      <c r="THO192" s="72"/>
      <c r="THP192" s="72"/>
      <c r="THQ192" s="71"/>
      <c r="THR192" s="71"/>
      <c r="THS192" s="71"/>
      <c r="THT192" s="71"/>
      <c r="THU192" s="71"/>
      <c r="THV192" s="71"/>
      <c r="THW192" s="71"/>
      <c r="THX192" s="72"/>
      <c r="THY192" s="72"/>
      <c r="THZ192" s="72"/>
      <c r="TIA192" s="72"/>
      <c r="TIB192" s="72"/>
      <c r="TIC192" s="72"/>
      <c r="TID192" s="72"/>
      <c r="TIE192" s="72"/>
      <c r="TIF192" s="72"/>
      <c r="TIG192" s="71"/>
      <c r="TIH192" s="71"/>
      <c r="TII192" s="71"/>
      <c r="TIJ192" s="71"/>
      <c r="TIK192" s="71"/>
      <c r="TIL192" s="71"/>
      <c r="TIM192" s="71"/>
      <c r="TIN192" s="72"/>
      <c r="TIO192" s="72"/>
      <c r="TIP192" s="72"/>
      <c r="TIQ192" s="72"/>
      <c r="TIR192" s="72"/>
      <c r="TIS192" s="72"/>
      <c r="TIT192" s="72"/>
      <c r="TIU192" s="72"/>
      <c r="TIV192" s="72"/>
      <c r="TIW192" s="71"/>
      <c r="TIX192" s="71"/>
      <c r="TIY192" s="71"/>
      <c r="TIZ192" s="71"/>
      <c r="TJA192" s="71"/>
      <c r="TJB192" s="71"/>
      <c r="TJC192" s="71"/>
      <c r="TJD192" s="72"/>
      <c r="TJE192" s="72"/>
      <c r="TJF192" s="72"/>
      <c r="TJG192" s="72"/>
      <c r="TJH192" s="72"/>
      <c r="TJI192" s="72"/>
      <c r="TJJ192" s="72"/>
      <c r="TJK192" s="72"/>
      <c r="TJL192" s="72"/>
      <c r="TJM192" s="71"/>
      <c r="TJN192" s="71"/>
      <c r="TJO192" s="71"/>
      <c r="TJP192" s="71"/>
      <c r="TJQ192" s="71"/>
      <c r="TJR192" s="71"/>
      <c r="TJS192" s="71"/>
      <c r="TJT192" s="72"/>
      <c r="TJU192" s="72"/>
      <c r="TJV192" s="72"/>
      <c r="TJW192" s="72"/>
      <c r="TJX192" s="72"/>
      <c r="TJY192" s="72"/>
      <c r="TJZ192" s="72"/>
      <c r="TKA192" s="72"/>
      <c r="TKB192" s="72"/>
      <c r="TKC192" s="71"/>
      <c r="TKD192" s="71"/>
      <c r="TKE192" s="71"/>
      <c r="TKF192" s="71"/>
      <c r="TKG192" s="71"/>
      <c r="TKH192" s="71"/>
      <c r="TKI192" s="71"/>
      <c r="TKJ192" s="72"/>
      <c r="TKK192" s="72"/>
      <c r="TKL192" s="72"/>
      <c r="TKM192" s="72"/>
      <c r="TKN192" s="72"/>
      <c r="TKO192" s="72"/>
      <c r="TKP192" s="72"/>
      <c r="TKQ192" s="72"/>
      <c r="TKR192" s="72"/>
      <c r="TKS192" s="71"/>
      <c r="TKT192" s="71"/>
      <c r="TKU192" s="71"/>
      <c r="TKV192" s="71"/>
      <c r="TKW192" s="71"/>
      <c r="TKX192" s="71"/>
      <c r="TKY192" s="71"/>
      <c r="TKZ192" s="72"/>
      <c r="TLA192" s="72"/>
      <c r="TLB192" s="72"/>
      <c r="TLC192" s="72"/>
      <c r="TLD192" s="72"/>
      <c r="TLE192" s="72"/>
      <c r="TLF192" s="72"/>
      <c r="TLG192" s="72"/>
      <c r="TLH192" s="72"/>
      <c r="TLI192" s="71"/>
      <c r="TLJ192" s="71"/>
      <c r="TLK192" s="71"/>
      <c r="TLL192" s="71"/>
      <c r="TLM192" s="71"/>
      <c r="TLN192" s="71"/>
      <c r="TLO192" s="71"/>
      <c r="TLP192" s="72"/>
      <c r="TLQ192" s="72"/>
      <c r="TLR192" s="72"/>
      <c r="TLS192" s="72"/>
      <c r="TLT192" s="72"/>
      <c r="TLU192" s="72"/>
      <c r="TLV192" s="72"/>
      <c r="TLW192" s="72"/>
      <c r="TLX192" s="72"/>
      <c r="TLY192" s="71"/>
      <c r="TLZ192" s="71"/>
      <c r="TMA192" s="71"/>
      <c r="TMB192" s="71"/>
      <c r="TMC192" s="71"/>
      <c r="TMD192" s="71"/>
      <c r="TME192" s="71"/>
      <c r="TMF192" s="72"/>
      <c r="TMG192" s="72"/>
      <c r="TMH192" s="72"/>
      <c r="TMI192" s="72"/>
      <c r="TMJ192" s="72"/>
      <c r="TMK192" s="72"/>
      <c r="TML192" s="72"/>
      <c r="TMM192" s="72"/>
      <c r="TMN192" s="72"/>
      <c r="TMO192" s="71"/>
      <c r="TMP192" s="71"/>
      <c r="TMQ192" s="71"/>
      <c r="TMR192" s="71"/>
      <c r="TMS192" s="71"/>
      <c r="TMT192" s="71"/>
      <c r="TMU192" s="71"/>
      <c r="TMV192" s="72"/>
      <c r="TMW192" s="72"/>
      <c r="TMX192" s="72"/>
      <c r="TMY192" s="72"/>
      <c r="TMZ192" s="72"/>
      <c r="TNA192" s="72"/>
      <c r="TNB192" s="72"/>
      <c r="TNC192" s="72"/>
      <c r="TND192" s="72"/>
      <c r="TNE192" s="71"/>
      <c r="TNF192" s="71"/>
      <c r="TNG192" s="71"/>
      <c r="TNH192" s="71"/>
      <c r="TNI192" s="71"/>
      <c r="TNJ192" s="71"/>
      <c r="TNK192" s="71"/>
      <c r="TNL192" s="72"/>
      <c r="TNM192" s="72"/>
      <c r="TNN192" s="72"/>
      <c r="TNO192" s="72"/>
      <c r="TNP192" s="72"/>
      <c r="TNQ192" s="72"/>
      <c r="TNR192" s="72"/>
      <c r="TNS192" s="72"/>
      <c r="TNT192" s="72"/>
      <c r="TNU192" s="71"/>
      <c r="TNV192" s="71"/>
      <c r="TNW192" s="71"/>
      <c r="TNX192" s="71"/>
      <c r="TNY192" s="71"/>
      <c r="TNZ192" s="71"/>
      <c r="TOA192" s="71"/>
      <c r="TOB192" s="72"/>
      <c r="TOC192" s="72"/>
      <c r="TOD192" s="72"/>
      <c r="TOE192" s="72"/>
      <c r="TOF192" s="72"/>
      <c r="TOG192" s="72"/>
      <c r="TOH192" s="72"/>
      <c r="TOI192" s="72"/>
      <c r="TOJ192" s="72"/>
      <c r="TOK192" s="71"/>
      <c r="TOL192" s="71"/>
      <c r="TOM192" s="71"/>
      <c r="TON192" s="71"/>
      <c r="TOO192" s="71"/>
      <c r="TOP192" s="71"/>
      <c r="TOQ192" s="71"/>
      <c r="TOR192" s="72"/>
      <c r="TOS192" s="72"/>
      <c r="TOT192" s="72"/>
      <c r="TOU192" s="72"/>
      <c r="TOV192" s="72"/>
      <c r="TOW192" s="72"/>
      <c r="TOX192" s="72"/>
      <c r="TOY192" s="72"/>
      <c r="TOZ192" s="72"/>
      <c r="TPA192" s="71"/>
      <c r="TPB192" s="71"/>
      <c r="TPC192" s="71"/>
      <c r="TPD192" s="71"/>
      <c r="TPE192" s="71"/>
      <c r="TPF192" s="71"/>
      <c r="TPG192" s="71"/>
      <c r="TPH192" s="72"/>
      <c r="TPI192" s="72"/>
      <c r="TPJ192" s="72"/>
      <c r="TPK192" s="72"/>
      <c r="TPL192" s="72"/>
      <c r="TPM192" s="72"/>
      <c r="TPN192" s="72"/>
      <c r="TPO192" s="72"/>
      <c r="TPP192" s="72"/>
      <c r="TPQ192" s="71"/>
      <c r="TPR192" s="71"/>
      <c r="TPS192" s="71"/>
      <c r="TPT192" s="71"/>
      <c r="TPU192" s="71"/>
      <c r="TPV192" s="71"/>
      <c r="TPW192" s="71"/>
      <c r="TPX192" s="72"/>
      <c r="TPY192" s="72"/>
      <c r="TPZ192" s="72"/>
      <c r="TQA192" s="72"/>
      <c r="TQB192" s="72"/>
      <c r="TQC192" s="72"/>
      <c r="TQD192" s="72"/>
      <c r="TQE192" s="72"/>
      <c r="TQF192" s="72"/>
      <c r="TQG192" s="71"/>
      <c r="TQH192" s="71"/>
      <c r="TQI192" s="71"/>
      <c r="TQJ192" s="71"/>
      <c r="TQK192" s="71"/>
      <c r="TQL192" s="71"/>
      <c r="TQM192" s="71"/>
      <c r="TQN192" s="72"/>
      <c r="TQO192" s="72"/>
      <c r="TQP192" s="72"/>
      <c r="TQQ192" s="72"/>
      <c r="TQR192" s="72"/>
      <c r="TQS192" s="72"/>
      <c r="TQT192" s="72"/>
      <c r="TQU192" s="72"/>
      <c r="TQV192" s="72"/>
      <c r="TQW192" s="71"/>
      <c r="TQX192" s="71"/>
      <c r="TQY192" s="71"/>
      <c r="TQZ192" s="71"/>
      <c r="TRA192" s="71"/>
      <c r="TRB192" s="71"/>
      <c r="TRC192" s="71"/>
      <c r="TRD192" s="72"/>
      <c r="TRE192" s="72"/>
      <c r="TRF192" s="72"/>
      <c r="TRG192" s="72"/>
      <c r="TRH192" s="72"/>
      <c r="TRI192" s="72"/>
      <c r="TRJ192" s="72"/>
      <c r="TRK192" s="72"/>
      <c r="TRL192" s="72"/>
      <c r="TRM192" s="71"/>
      <c r="TRN192" s="71"/>
      <c r="TRO192" s="71"/>
      <c r="TRP192" s="71"/>
      <c r="TRQ192" s="71"/>
      <c r="TRR192" s="71"/>
      <c r="TRS192" s="71"/>
      <c r="TRT192" s="72"/>
      <c r="TRU192" s="72"/>
      <c r="TRV192" s="72"/>
      <c r="TRW192" s="72"/>
      <c r="TRX192" s="72"/>
      <c r="TRY192" s="72"/>
      <c r="TRZ192" s="72"/>
      <c r="TSA192" s="72"/>
      <c r="TSB192" s="72"/>
      <c r="TSC192" s="71"/>
      <c r="TSD192" s="71"/>
      <c r="TSE192" s="71"/>
      <c r="TSF192" s="71"/>
      <c r="TSG192" s="71"/>
      <c r="TSH192" s="71"/>
      <c r="TSI192" s="71"/>
      <c r="TSJ192" s="72"/>
      <c r="TSK192" s="72"/>
      <c r="TSL192" s="72"/>
      <c r="TSM192" s="72"/>
      <c r="TSN192" s="72"/>
      <c r="TSO192" s="72"/>
      <c r="TSP192" s="72"/>
      <c r="TSQ192" s="72"/>
      <c r="TSR192" s="72"/>
      <c r="TSS192" s="71"/>
      <c r="TST192" s="71"/>
      <c r="TSU192" s="71"/>
      <c r="TSV192" s="71"/>
      <c r="TSW192" s="71"/>
      <c r="TSX192" s="71"/>
      <c r="TSY192" s="71"/>
      <c r="TSZ192" s="72"/>
      <c r="TTA192" s="72"/>
      <c r="TTB192" s="72"/>
      <c r="TTC192" s="72"/>
      <c r="TTD192" s="72"/>
      <c r="TTE192" s="72"/>
      <c r="TTF192" s="72"/>
      <c r="TTG192" s="72"/>
      <c r="TTH192" s="72"/>
      <c r="TTI192" s="71"/>
      <c r="TTJ192" s="71"/>
      <c r="TTK192" s="71"/>
      <c r="TTL192" s="71"/>
      <c r="TTM192" s="71"/>
      <c r="TTN192" s="71"/>
      <c r="TTO192" s="71"/>
      <c r="TTP192" s="72"/>
      <c r="TTQ192" s="72"/>
      <c r="TTR192" s="72"/>
      <c r="TTS192" s="72"/>
      <c r="TTT192" s="72"/>
      <c r="TTU192" s="72"/>
      <c r="TTV192" s="72"/>
      <c r="TTW192" s="72"/>
      <c r="TTX192" s="72"/>
      <c r="TTY192" s="71"/>
      <c r="TTZ192" s="71"/>
      <c r="TUA192" s="71"/>
      <c r="TUB192" s="71"/>
      <c r="TUC192" s="71"/>
      <c r="TUD192" s="71"/>
      <c r="TUE192" s="71"/>
      <c r="TUF192" s="72"/>
      <c r="TUG192" s="72"/>
      <c r="TUH192" s="72"/>
      <c r="TUI192" s="72"/>
      <c r="TUJ192" s="72"/>
      <c r="TUK192" s="72"/>
      <c r="TUL192" s="72"/>
      <c r="TUM192" s="72"/>
      <c r="TUN192" s="72"/>
      <c r="TUO192" s="71"/>
      <c r="TUP192" s="71"/>
      <c r="TUQ192" s="71"/>
      <c r="TUR192" s="71"/>
      <c r="TUS192" s="71"/>
      <c r="TUT192" s="71"/>
      <c r="TUU192" s="71"/>
      <c r="TUV192" s="72"/>
      <c r="TUW192" s="72"/>
      <c r="TUX192" s="72"/>
      <c r="TUY192" s="72"/>
      <c r="TUZ192" s="72"/>
      <c r="TVA192" s="72"/>
      <c r="TVB192" s="72"/>
      <c r="TVC192" s="72"/>
      <c r="TVD192" s="72"/>
      <c r="TVE192" s="71"/>
      <c r="TVF192" s="71"/>
      <c r="TVG192" s="71"/>
      <c r="TVH192" s="71"/>
      <c r="TVI192" s="71"/>
      <c r="TVJ192" s="71"/>
      <c r="TVK192" s="71"/>
      <c r="TVL192" s="72"/>
      <c r="TVM192" s="72"/>
      <c r="TVN192" s="72"/>
      <c r="TVO192" s="72"/>
      <c r="TVP192" s="72"/>
      <c r="TVQ192" s="72"/>
      <c r="TVR192" s="72"/>
      <c r="TVS192" s="72"/>
      <c r="TVT192" s="72"/>
      <c r="TVU192" s="71"/>
      <c r="TVV192" s="71"/>
      <c r="TVW192" s="71"/>
      <c r="TVX192" s="71"/>
      <c r="TVY192" s="71"/>
      <c r="TVZ192" s="71"/>
      <c r="TWA192" s="71"/>
      <c r="TWB192" s="72"/>
      <c r="TWC192" s="72"/>
      <c r="TWD192" s="72"/>
      <c r="TWE192" s="72"/>
      <c r="TWF192" s="72"/>
      <c r="TWG192" s="72"/>
      <c r="TWH192" s="72"/>
      <c r="TWI192" s="72"/>
      <c r="TWJ192" s="72"/>
      <c r="TWK192" s="71"/>
      <c r="TWL192" s="71"/>
      <c r="TWM192" s="71"/>
      <c r="TWN192" s="71"/>
      <c r="TWO192" s="71"/>
      <c r="TWP192" s="71"/>
      <c r="TWQ192" s="71"/>
      <c r="TWR192" s="72"/>
      <c r="TWS192" s="72"/>
      <c r="TWT192" s="72"/>
      <c r="TWU192" s="72"/>
      <c r="TWV192" s="72"/>
      <c r="TWW192" s="72"/>
      <c r="TWX192" s="72"/>
      <c r="TWY192" s="72"/>
      <c r="TWZ192" s="72"/>
      <c r="TXA192" s="71"/>
      <c r="TXB192" s="71"/>
      <c r="TXC192" s="71"/>
      <c r="TXD192" s="71"/>
      <c r="TXE192" s="71"/>
      <c r="TXF192" s="71"/>
      <c r="TXG192" s="71"/>
      <c r="TXH192" s="72"/>
      <c r="TXI192" s="72"/>
      <c r="TXJ192" s="72"/>
      <c r="TXK192" s="72"/>
      <c r="TXL192" s="72"/>
      <c r="TXM192" s="72"/>
      <c r="TXN192" s="72"/>
      <c r="TXO192" s="72"/>
      <c r="TXP192" s="72"/>
      <c r="TXQ192" s="71"/>
      <c r="TXR192" s="71"/>
      <c r="TXS192" s="71"/>
      <c r="TXT192" s="71"/>
      <c r="TXU192" s="71"/>
      <c r="TXV192" s="71"/>
      <c r="TXW192" s="71"/>
      <c r="TXX192" s="72"/>
      <c r="TXY192" s="72"/>
      <c r="TXZ192" s="72"/>
      <c r="TYA192" s="72"/>
      <c r="TYB192" s="72"/>
      <c r="TYC192" s="72"/>
      <c r="TYD192" s="72"/>
      <c r="TYE192" s="72"/>
      <c r="TYF192" s="72"/>
      <c r="TYG192" s="71"/>
      <c r="TYH192" s="71"/>
      <c r="TYI192" s="71"/>
      <c r="TYJ192" s="71"/>
      <c r="TYK192" s="71"/>
      <c r="TYL192" s="71"/>
      <c r="TYM192" s="71"/>
      <c r="TYN192" s="72"/>
      <c r="TYO192" s="72"/>
      <c r="TYP192" s="72"/>
      <c r="TYQ192" s="72"/>
      <c r="TYR192" s="72"/>
      <c r="TYS192" s="72"/>
      <c r="TYT192" s="72"/>
      <c r="TYU192" s="72"/>
      <c r="TYV192" s="72"/>
      <c r="TYW192" s="71"/>
      <c r="TYX192" s="71"/>
      <c r="TYY192" s="71"/>
      <c r="TYZ192" s="71"/>
      <c r="TZA192" s="71"/>
      <c r="TZB192" s="71"/>
      <c r="TZC192" s="71"/>
      <c r="TZD192" s="72"/>
      <c r="TZE192" s="72"/>
      <c r="TZF192" s="72"/>
      <c r="TZG192" s="72"/>
      <c r="TZH192" s="72"/>
      <c r="TZI192" s="72"/>
      <c r="TZJ192" s="72"/>
      <c r="TZK192" s="72"/>
      <c r="TZL192" s="72"/>
      <c r="TZM192" s="71"/>
      <c r="TZN192" s="71"/>
      <c r="TZO192" s="71"/>
      <c r="TZP192" s="71"/>
      <c r="TZQ192" s="71"/>
      <c r="TZR192" s="71"/>
      <c r="TZS192" s="71"/>
      <c r="TZT192" s="72"/>
      <c r="TZU192" s="72"/>
      <c r="TZV192" s="72"/>
      <c r="TZW192" s="72"/>
      <c r="TZX192" s="72"/>
      <c r="TZY192" s="72"/>
      <c r="TZZ192" s="72"/>
      <c r="UAA192" s="72"/>
      <c r="UAB192" s="72"/>
      <c r="UAC192" s="71"/>
      <c r="UAD192" s="71"/>
      <c r="UAE192" s="71"/>
      <c r="UAF192" s="71"/>
      <c r="UAG192" s="71"/>
      <c r="UAH192" s="71"/>
      <c r="UAI192" s="71"/>
      <c r="UAJ192" s="72"/>
      <c r="UAK192" s="72"/>
      <c r="UAL192" s="72"/>
      <c r="UAM192" s="72"/>
      <c r="UAN192" s="72"/>
      <c r="UAO192" s="72"/>
      <c r="UAP192" s="72"/>
      <c r="UAQ192" s="72"/>
      <c r="UAR192" s="72"/>
      <c r="UAS192" s="71"/>
      <c r="UAT192" s="71"/>
      <c r="UAU192" s="71"/>
      <c r="UAV192" s="71"/>
      <c r="UAW192" s="71"/>
      <c r="UAX192" s="71"/>
      <c r="UAY192" s="71"/>
      <c r="UAZ192" s="72"/>
      <c r="UBA192" s="72"/>
      <c r="UBB192" s="72"/>
      <c r="UBC192" s="72"/>
      <c r="UBD192" s="72"/>
      <c r="UBE192" s="72"/>
      <c r="UBF192" s="72"/>
      <c r="UBG192" s="72"/>
      <c r="UBH192" s="72"/>
      <c r="UBI192" s="71"/>
      <c r="UBJ192" s="71"/>
      <c r="UBK192" s="71"/>
      <c r="UBL192" s="71"/>
      <c r="UBM192" s="71"/>
      <c r="UBN192" s="71"/>
      <c r="UBO192" s="71"/>
      <c r="UBP192" s="72"/>
      <c r="UBQ192" s="72"/>
      <c r="UBR192" s="72"/>
      <c r="UBS192" s="72"/>
      <c r="UBT192" s="72"/>
      <c r="UBU192" s="72"/>
      <c r="UBV192" s="72"/>
      <c r="UBW192" s="72"/>
      <c r="UBX192" s="72"/>
      <c r="UBY192" s="71"/>
      <c r="UBZ192" s="71"/>
      <c r="UCA192" s="71"/>
      <c r="UCB192" s="71"/>
      <c r="UCC192" s="71"/>
      <c r="UCD192" s="71"/>
      <c r="UCE192" s="71"/>
      <c r="UCF192" s="72"/>
      <c r="UCG192" s="72"/>
      <c r="UCH192" s="72"/>
      <c r="UCI192" s="72"/>
      <c r="UCJ192" s="72"/>
      <c r="UCK192" s="72"/>
      <c r="UCL192" s="72"/>
      <c r="UCM192" s="72"/>
      <c r="UCN192" s="72"/>
      <c r="UCO192" s="71"/>
      <c r="UCP192" s="71"/>
      <c r="UCQ192" s="71"/>
      <c r="UCR192" s="71"/>
      <c r="UCS192" s="71"/>
      <c r="UCT192" s="71"/>
      <c r="UCU192" s="71"/>
      <c r="UCV192" s="72"/>
      <c r="UCW192" s="72"/>
      <c r="UCX192" s="72"/>
      <c r="UCY192" s="72"/>
      <c r="UCZ192" s="72"/>
      <c r="UDA192" s="72"/>
      <c r="UDB192" s="72"/>
      <c r="UDC192" s="72"/>
      <c r="UDD192" s="72"/>
      <c r="UDE192" s="71"/>
      <c r="UDF192" s="71"/>
      <c r="UDG192" s="71"/>
      <c r="UDH192" s="71"/>
      <c r="UDI192" s="71"/>
      <c r="UDJ192" s="71"/>
      <c r="UDK192" s="71"/>
      <c r="UDL192" s="72"/>
      <c r="UDM192" s="72"/>
      <c r="UDN192" s="72"/>
      <c r="UDO192" s="72"/>
      <c r="UDP192" s="72"/>
      <c r="UDQ192" s="72"/>
      <c r="UDR192" s="72"/>
      <c r="UDS192" s="72"/>
      <c r="UDT192" s="72"/>
      <c r="UDU192" s="71"/>
      <c r="UDV192" s="71"/>
      <c r="UDW192" s="71"/>
      <c r="UDX192" s="71"/>
      <c r="UDY192" s="71"/>
      <c r="UDZ192" s="71"/>
      <c r="UEA192" s="71"/>
      <c r="UEB192" s="72"/>
      <c r="UEC192" s="72"/>
      <c r="UED192" s="72"/>
      <c r="UEE192" s="72"/>
      <c r="UEF192" s="72"/>
      <c r="UEG192" s="72"/>
      <c r="UEH192" s="72"/>
      <c r="UEI192" s="72"/>
      <c r="UEJ192" s="72"/>
      <c r="UEK192" s="71"/>
      <c r="UEL192" s="71"/>
      <c r="UEM192" s="71"/>
      <c r="UEN192" s="71"/>
      <c r="UEO192" s="71"/>
      <c r="UEP192" s="71"/>
      <c r="UEQ192" s="71"/>
      <c r="UER192" s="72"/>
      <c r="UES192" s="72"/>
      <c r="UET192" s="72"/>
      <c r="UEU192" s="72"/>
      <c r="UEV192" s="72"/>
      <c r="UEW192" s="72"/>
      <c r="UEX192" s="72"/>
      <c r="UEY192" s="72"/>
      <c r="UEZ192" s="72"/>
      <c r="UFA192" s="71"/>
      <c r="UFB192" s="71"/>
      <c r="UFC192" s="71"/>
      <c r="UFD192" s="71"/>
      <c r="UFE192" s="71"/>
      <c r="UFF192" s="71"/>
      <c r="UFG192" s="71"/>
      <c r="UFH192" s="72"/>
      <c r="UFI192" s="72"/>
      <c r="UFJ192" s="72"/>
      <c r="UFK192" s="72"/>
      <c r="UFL192" s="72"/>
      <c r="UFM192" s="72"/>
      <c r="UFN192" s="72"/>
      <c r="UFO192" s="72"/>
      <c r="UFP192" s="72"/>
      <c r="UFQ192" s="71"/>
      <c r="UFR192" s="71"/>
      <c r="UFS192" s="71"/>
      <c r="UFT192" s="71"/>
      <c r="UFU192" s="71"/>
      <c r="UFV192" s="71"/>
      <c r="UFW192" s="71"/>
      <c r="UFX192" s="72"/>
      <c r="UFY192" s="72"/>
      <c r="UFZ192" s="72"/>
      <c r="UGA192" s="72"/>
      <c r="UGB192" s="72"/>
      <c r="UGC192" s="72"/>
      <c r="UGD192" s="72"/>
      <c r="UGE192" s="72"/>
      <c r="UGF192" s="72"/>
      <c r="UGG192" s="71"/>
      <c r="UGH192" s="71"/>
      <c r="UGI192" s="71"/>
      <c r="UGJ192" s="71"/>
      <c r="UGK192" s="71"/>
      <c r="UGL192" s="71"/>
      <c r="UGM192" s="71"/>
      <c r="UGN192" s="72"/>
      <c r="UGO192" s="72"/>
      <c r="UGP192" s="72"/>
      <c r="UGQ192" s="72"/>
      <c r="UGR192" s="72"/>
      <c r="UGS192" s="72"/>
      <c r="UGT192" s="72"/>
      <c r="UGU192" s="72"/>
      <c r="UGV192" s="72"/>
      <c r="UGW192" s="71"/>
      <c r="UGX192" s="71"/>
      <c r="UGY192" s="71"/>
      <c r="UGZ192" s="71"/>
      <c r="UHA192" s="71"/>
      <c r="UHB192" s="71"/>
      <c r="UHC192" s="71"/>
      <c r="UHD192" s="72"/>
      <c r="UHE192" s="72"/>
      <c r="UHF192" s="72"/>
      <c r="UHG192" s="72"/>
      <c r="UHH192" s="72"/>
      <c r="UHI192" s="72"/>
      <c r="UHJ192" s="72"/>
      <c r="UHK192" s="72"/>
      <c r="UHL192" s="72"/>
      <c r="UHM192" s="71"/>
      <c r="UHN192" s="71"/>
      <c r="UHO192" s="71"/>
      <c r="UHP192" s="71"/>
      <c r="UHQ192" s="71"/>
      <c r="UHR192" s="71"/>
      <c r="UHS192" s="71"/>
      <c r="UHT192" s="72"/>
      <c r="UHU192" s="72"/>
      <c r="UHV192" s="72"/>
      <c r="UHW192" s="72"/>
      <c r="UHX192" s="72"/>
      <c r="UHY192" s="72"/>
      <c r="UHZ192" s="72"/>
      <c r="UIA192" s="72"/>
      <c r="UIB192" s="72"/>
      <c r="UIC192" s="71"/>
      <c r="UID192" s="71"/>
      <c r="UIE192" s="71"/>
      <c r="UIF192" s="71"/>
      <c r="UIG192" s="71"/>
      <c r="UIH192" s="71"/>
      <c r="UII192" s="71"/>
      <c r="UIJ192" s="72"/>
      <c r="UIK192" s="72"/>
      <c r="UIL192" s="72"/>
      <c r="UIM192" s="72"/>
      <c r="UIN192" s="72"/>
      <c r="UIO192" s="72"/>
      <c r="UIP192" s="72"/>
      <c r="UIQ192" s="72"/>
      <c r="UIR192" s="72"/>
      <c r="UIS192" s="71"/>
      <c r="UIT192" s="71"/>
      <c r="UIU192" s="71"/>
      <c r="UIV192" s="71"/>
      <c r="UIW192" s="71"/>
      <c r="UIX192" s="71"/>
      <c r="UIY192" s="71"/>
      <c r="UIZ192" s="72"/>
      <c r="UJA192" s="72"/>
      <c r="UJB192" s="72"/>
      <c r="UJC192" s="72"/>
      <c r="UJD192" s="72"/>
      <c r="UJE192" s="72"/>
      <c r="UJF192" s="72"/>
      <c r="UJG192" s="72"/>
      <c r="UJH192" s="72"/>
      <c r="UJI192" s="71"/>
      <c r="UJJ192" s="71"/>
      <c r="UJK192" s="71"/>
      <c r="UJL192" s="71"/>
      <c r="UJM192" s="71"/>
      <c r="UJN192" s="71"/>
      <c r="UJO192" s="71"/>
      <c r="UJP192" s="72"/>
      <c r="UJQ192" s="72"/>
      <c r="UJR192" s="72"/>
      <c r="UJS192" s="72"/>
      <c r="UJT192" s="72"/>
      <c r="UJU192" s="72"/>
      <c r="UJV192" s="72"/>
      <c r="UJW192" s="72"/>
      <c r="UJX192" s="72"/>
      <c r="UJY192" s="71"/>
      <c r="UJZ192" s="71"/>
      <c r="UKA192" s="71"/>
      <c r="UKB192" s="71"/>
      <c r="UKC192" s="71"/>
      <c r="UKD192" s="71"/>
      <c r="UKE192" s="71"/>
      <c r="UKF192" s="72"/>
      <c r="UKG192" s="72"/>
      <c r="UKH192" s="72"/>
      <c r="UKI192" s="72"/>
      <c r="UKJ192" s="72"/>
      <c r="UKK192" s="72"/>
      <c r="UKL192" s="72"/>
      <c r="UKM192" s="72"/>
      <c r="UKN192" s="72"/>
      <c r="UKO192" s="71"/>
      <c r="UKP192" s="71"/>
      <c r="UKQ192" s="71"/>
      <c r="UKR192" s="71"/>
      <c r="UKS192" s="71"/>
      <c r="UKT192" s="71"/>
      <c r="UKU192" s="71"/>
      <c r="UKV192" s="72"/>
      <c r="UKW192" s="72"/>
      <c r="UKX192" s="72"/>
      <c r="UKY192" s="72"/>
      <c r="UKZ192" s="72"/>
      <c r="ULA192" s="72"/>
      <c r="ULB192" s="72"/>
      <c r="ULC192" s="72"/>
      <c r="ULD192" s="72"/>
      <c r="ULE192" s="71"/>
      <c r="ULF192" s="71"/>
      <c r="ULG192" s="71"/>
      <c r="ULH192" s="71"/>
      <c r="ULI192" s="71"/>
      <c r="ULJ192" s="71"/>
      <c r="ULK192" s="71"/>
      <c r="ULL192" s="72"/>
      <c r="ULM192" s="72"/>
      <c r="ULN192" s="72"/>
      <c r="ULO192" s="72"/>
      <c r="ULP192" s="72"/>
      <c r="ULQ192" s="72"/>
      <c r="ULR192" s="72"/>
      <c r="ULS192" s="72"/>
      <c r="ULT192" s="72"/>
      <c r="ULU192" s="71"/>
      <c r="ULV192" s="71"/>
      <c r="ULW192" s="71"/>
      <c r="ULX192" s="71"/>
      <c r="ULY192" s="71"/>
      <c r="ULZ192" s="71"/>
      <c r="UMA192" s="71"/>
      <c r="UMB192" s="72"/>
      <c r="UMC192" s="72"/>
      <c r="UMD192" s="72"/>
      <c r="UME192" s="72"/>
      <c r="UMF192" s="72"/>
      <c r="UMG192" s="72"/>
      <c r="UMH192" s="72"/>
      <c r="UMI192" s="72"/>
      <c r="UMJ192" s="72"/>
      <c r="UMK192" s="71"/>
      <c r="UML192" s="71"/>
      <c r="UMM192" s="71"/>
      <c r="UMN192" s="71"/>
      <c r="UMO192" s="71"/>
      <c r="UMP192" s="71"/>
      <c r="UMQ192" s="71"/>
      <c r="UMR192" s="72"/>
      <c r="UMS192" s="72"/>
      <c r="UMT192" s="72"/>
      <c r="UMU192" s="72"/>
      <c r="UMV192" s="72"/>
      <c r="UMW192" s="72"/>
      <c r="UMX192" s="72"/>
      <c r="UMY192" s="72"/>
      <c r="UMZ192" s="72"/>
      <c r="UNA192" s="71"/>
      <c r="UNB192" s="71"/>
      <c r="UNC192" s="71"/>
      <c r="UND192" s="71"/>
      <c r="UNE192" s="71"/>
      <c r="UNF192" s="71"/>
      <c r="UNG192" s="71"/>
      <c r="UNH192" s="72"/>
      <c r="UNI192" s="72"/>
      <c r="UNJ192" s="72"/>
      <c r="UNK192" s="72"/>
      <c r="UNL192" s="72"/>
      <c r="UNM192" s="72"/>
      <c r="UNN192" s="72"/>
      <c r="UNO192" s="72"/>
      <c r="UNP192" s="72"/>
      <c r="UNQ192" s="71"/>
      <c r="UNR192" s="71"/>
      <c r="UNS192" s="71"/>
      <c r="UNT192" s="71"/>
      <c r="UNU192" s="71"/>
      <c r="UNV192" s="71"/>
      <c r="UNW192" s="71"/>
      <c r="UNX192" s="72"/>
      <c r="UNY192" s="72"/>
      <c r="UNZ192" s="72"/>
      <c r="UOA192" s="72"/>
      <c r="UOB192" s="72"/>
      <c r="UOC192" s="72"/>
      <c r="UOD192" s="72"/>
      <c r="UOE192" s="72"/>
      <c r="UOF192" s="72"/>
      <c r="UOG192" s="71"/>
      <c r="UOH192" s="71"/>
      <c r="UOI192" s="71"/>
      <c r="UOJ192" s="71"/>
      <c r="UOK192" s="71"/>
      <c r="UOL192" s="71"/>
      <c r="UOM192" s="71"/>
      <c r="UON192" s="72"/>
      <c r="UOO192" s="72"/>
      <c r="UOP192" s="72"/>
      <c r="UOQ192" s="72"/>
      <c r="UOR192" s="72"/>
      <c r="UOS192" s="72"/>
      <c r="UOT192" s="72"/>
      <c r="UOU192" s="72"/>
      <c r="UOV192" s="72"/>
      <c r="UOW192" s="71"/>
      <c r="UOX192" s="71"/>
      <c r="UOY192" s="71"/>
      <c r="UOZ192" s="71"/>
      <c r="UPA192" s="71"/>
      <c r="UPB192" s="71"/>
      <c r="UPC192" s="71"/>
      <c r="UPD192" s="72"/>
      <c r="UPE192" s="72"/>
      <c r="UPF192" s="72"/>
      <c r="UPG192" s="72"/>
      <c r="UPH192" s="72"/>
      <c r="UPI192" s="72"/>
      <c r="UPJ192" s="72"/>
      <c r="UPK192" s="72"/>
      <c r="UPL192" s="72"/>
      <c r="UPM192" s="71"/>
      <c r="UPN192" s="71"/>
      <c r="UPO192" s="71"/>
      <c r="UPP192" s="71"/>
      <c r="UPQ192" s="71"/>
      <c r="UPR192" s="71"/>
      <c r="UPS192" s="71"/>
      <c r="UPT192" s="72"/>
      <c r="UPU192" s="72"/>
      <c r="UPV192" s="72"/>
      <c r="UPW192" s="72"/>
      <c r="UPX192" s="72"/>
      <c r="UPY192" s="72"/>
      <c r="UPZ192" s="72"/>
      <c r="UQA192" s="72"/>
      <c r="UQB192" s="72"/>
      <c r="UQC192" s="71"/>
      <c r="UQD192" s="71"/>
      <c r="UQE192" s="71"/>
      <c r="UQF192" s="71"/>
      <c r="UQG192" s="71"/>
      <c r="UQH192" s="71"/>
      <c r="UQI192" s="71"/>
      <c r="UQJ192" s="72"/>
      <c r="UQK192" s="72"/>
      <c r="UQL192" s="72"/>
      <c r="UQM192" s="72"/>
      <c r="UQN192" s="72"/>
      <c r="UQO192" s="72"/>
      <c r="UQP192" s="72"/>
      <c r="UQQ192" s="72"/>
      <c r="UQR192" s="72"/>
      <c r="UQS192" s="71"/>
      <c r="UQT192" s="71"/>
      <c r="UQU192" s="71"/>
      <c r="UQV192" s="71"/>
      <c r="UQW192" s="71"/>
      <c r="UQX192" s="71"/>
      <c r="UQY192" s="71"/>
      <c r="UQZ192" s="72"/>
      <c r="URA192" s="72"/>
      <c r="URB192" s="72"/>
      <c r="URC192" s="72"/>
      <c r="URD192" s="72"/>
      <c r="URE192" s="72"/>
      <c r="URF192" s="72"/>
      <c r="URG192" s="72"/>
      <c r="URH192" s="72"/>
      <c r="URI192" s="71"/>
      <c r="URJ192" s="71"/>
      <c r="URK192" s="71"/>
      <c r="URL192" s="71"/>
      <c r="URM192" s="71"/>
      <c r="URN192" s="71"/>
      <c r="URO192" s="71"/>
      <c r="URP192" s="72"/>
      <c r="URQ192" s="72"/>
      <c r="URR192" s="72"/>
      <c r="URS192" s="72"/>
      <c r="URT192" s="72"/>
      <c r="URU192" s="72"/>
      <c r="URV192" s="72"/>
      <c r="URW192" s="72"/>
      <c r="URX192" s="72"/>
      <c r="URY192" s="71"/>
      <c r="URZ192" s="71"/>
      <c r="USA192" s="71"/>
      <c r="USB192" s="71"/>
      <c r="USC192" s="71"/>
      <c r="USD192" s="71"/>
      <c r="USE192" s="71"/>
      <c r="USF192" s="72"/>
      <c r="USG192" s="72"/>
      <c r="USH192" s="72"/>
      <c r="USI192" s="72"/>
      <c r="USJ192" s="72"/>
      <c r="USK192" s="72"/>
      <c r="USL192" s="72"/>
      <c r="USM192" s="72"/>
      <c r="USN192" s="72"/>
      <c r="USO192" s="71"/>
      <c r="USP192" s="71"/>
      <c r="USQ192" s="71"/>
      <c r="USR192" s="71"/>
      <c r="USS192" s="71"/>
      <c r="UST192" s="71"/>
      <c r="USU192" s="71"/>
      <c r="USV192" s="72"/>
      <c r="USW192" s="72"/>
      <c r="USX192" s="72"/>
      <c r="USY192" s="72"/>
      <c r="USZ192" s="72"/>
      <c r="UTA192" s="72"/>
      <c r="UTB192" s="72"/>
      <c r="UTC192" s="72"/>
      <c r="UTD192" s="72"/>
      <c r="UTE192" s="71"/>
      <c r="UTF192" s="71"/>
      <c r="UTG192" s="71"/>
      <c r="UTH192" s="71"/>
      <c r="UTI192" s="71"/>
      <c r="UTJ192" s="71"/>
      <c r="UTK192" s="71"/>
      <c r="UTL192" s="72"/>
      <c r="UTM192" s="72"/>
      <c r="UTN192" s="72"/>
      <c r="UTO192" s="72"/>
      <c r="UTP192" s="72"/>
      <c r="UTQ192" s="72"/>
      <c r="UTR192" s="72"/>
      <c r="UTS192" s="72"/>
      <c r="UTT192" s="72"/>
      <c r="UTU192" s="71"/>
      <c r="UTV192" s="71"/>
      <c r="UTW192" s="71"/>
      <c r="UTX192" s="71"/>
      <c r="UTY192" s="71"/>
      <c r="UTZ192" s="71"/>
      <c r="UUA192" s="71"/>
      <c r="UUB192" s="72"/>
      <c r="UUC192" s="72"/>
      <c r="UUD192" s="72"/>
      <c r="UUE192" s="72"/>
      <c r="UUF192" s="72"/>
      <c r="UUG192" s="72"/>
      <c r="UUH192" s="72"/>
      <c r="UUI192" s="72"/>
      <c r="UUJ192" s="72"/>
      <c r="UUK192" s="71"/>
      <c r="UUL192" s="71"/>
      <c r="UUM192" s="71"/>
      <c r="UUN192" s="71"/>
      <c r="UUO192" s="71"/>
      <c r="UUP192" s="71"/>
      <c r="UUQ192" s="71"/>
      <c r="UUR192" s="72"/>
      <c r="UUS192" s="72"/>
      <c r="UUT192" s="72"/>
      <c r="UUU192" s="72"/>
      <c r="UUV192" s="72"/>
      <c r="UUW192" s="72"/>
      <c r="UUX192" s="72"/>
      <c r="UUY192" s="72"/>
      <c r="UUZ192" s="72"/>
      <c r="UVA192" s="71"/>
      <c r="UVB192" s="71"/>
      <c r="UVC192" s="71"/>
      <c r="UVD192" s="71"/>
      <c r="UVE192" s="71"/>
      <c r="UVF192" s="71"/>
      <c r="UVG192" s="71"/>
      <c r="UVH192" s="72"/>
      <c r="UVI192" s="72"/>
      <c r="UVJ192" s="72"/>
      <c r="UVK192" s="72"/>
      <c r="UVL192" s="72"/>
      <c r="UVM192" s="72"/>
      <c r="UVN192" s="72"/>
      <c r="UVO192" s="72"/>
      <c r="UVP192" s="72"/>
      <c r="UVQ192" s="71"/>
      <c r="UVR192" s="71"/>
      <c r="UVS192" s="71"/>
      <c r="UVT192" s="71"/>
      <c r="UVU192" s="71"/>
      <c r="UVV192" s="71"/>
      <c r="UVW192" s="71"/>
      <c r="UVX192" s="72"/>
      <c r="UVY192" s="72"/>
      <c r="UVZ192" s="72"/>
      <c r="UWA192" s="72"/>
      <c r="UWB192" s="72"/>
      <c r="UWC192" s="72"/>
      <c r="UWD192" s="72"/>
      <c r="UWE192" s="72"/>
      <c r="UWF192" s="72"/>
      <c r="UWG192" s="71"/>
      <c r="UWH192" s="71"/>
      <c r="UWI192" s="71"/>
      <c r="UWJ192" s="71"/>
      <c r="UWK192" s="71"/>
      <c r="UWL192" s="71"/>
      <c r="UWM192" s="71"/>
      <c r="UWN192" s="72"/>
      <c r="UWO192" s="72"/>
      <c r="UWP192" s="72"/>
      <c r="UWQ192" s="72"/>
      <c r="UWR192" s="72"/>
      <c r="UWS192" s="72"/>
      <c r="UWT192" s="72"/>
      <c r="UWU192" s="72"/>
      <c r="UWV192" s="72"/>
      <c r="UWW192" s="71"/>
      <c r="UWX192" s="71"/>
      <c r="UWY192" s="71"/>
      <c r="UWZ192" s="71"/>
      <c r="UXA192" s="71"/>
      <c r="UXB192" s="71"/>
      <c r="UXC192" s="71"/>
      <c r="UXD192" s="72"/>
      <c r="UXE192" s="72"/>
      <c r="UXF192" s="72"/>
      <c r="UXG192" s="72"/>
      <c r="UXH192" s="72"/>
      <c r="UXI192" s="72"/>
      <c r="UXJ192" s="72"/>
      <c r="UXK192" s="72"/>
      <c r="UXL192" s="72"/>
      <c r="UXM192" s="71"/>
      <c r="UXN192" s="71"/>
      <c r="UXO192" s="71"/>
      <c r="UXP192" s="71"/>
      <c r="UXQ192" s="71"/>
      <c r="UXR192" s="71"/>
      <c r="UXS192" s="71"/>
      <c r="UXT192" s="72"/>
      <c r="UXU192" s="72"/>
      <c r="UXV192" s="72"/>
      <c r="UXW192" s="72"/>
      <c r="UXX192" s="72"/>
      <c r="UXY192" s="72"/>
      <c r="UXZ192" s="72"/>
      <c r="UYA192" s="72"/>
      <c r="UYB192" s="72"/>
      <c r="UYC192" s="71"/>
      <c r="UYD192" s="71"/>
      <c r="UYE192" s="71"/>
      <c r="UYF192" s="71"/>
      <c r="UYG192" s="71"/>
      <c r="UYH192" s="71"/>
      <c r="UYI192" s="71"/>
      <c r="UYJ192" s="72"/>
      <c r="UYK192" s="72"/>
      <c r="UYL192" s="72"/>
      <c r="UYM192" s="72"/>
      <c r="UYN192" s="72"/>
      <c r="UYO192" s="72"/>
      <c r="UYP192" s="72"/>
      <c r="UYQ192" s="72"/>
      <c r="UYR192" s="72"/>
      <c r="UYS192" s="71"/>
      <c r="UYT192" s="71"/>
      <c r="UYU192" s="71"/>
      <c r="UYV192" s="71"/>
      <c r="UYW192" s="71"/>
      <c r="UYX192" s="71"/>
      <c r="UYY192" s="71"/>
      <c r="UYZ192" s="72"/>
      <c r="UZA192" s="72"/>
      <c r="UZB192" s="72"/>
      <c r="UZC192" s="72"/>
      <c r="UZD192" s="72"/>
      <c r="UZE192" s="72"/>
      <c r="UZF192" s="72"/>
      <c r="UZG192" s="72"/>
      <c r="UZH192" s="72"/>
      <c r="UZI192" s="71"/>
      <c r="UZJ192" s="71"/>
      <c r="UZK192" s="71"/>
      <c r="UZL192" s="71"/>
      <c r="UZM192" s="71"/>
      <c r="UZN192" s="71"/>
      <c r="UZO192" s="71"/>
      <c r="UZP192" s="72"/>
      <c r="UZQ192" s="72"/>
      <c r="UZR192" s="72"/>
      <c r="UZS192" s="72"/>
      <c r="UZT192" s="72"/>
      <c r="UZU192" s="72"/>
      <c r="UZV192" s="72"/>
      <c r="UZW192" s="72"/>
      <c r="UZX192" s="72"/>
      <c r="UZY192" s="71"/>
      <c r="UZZ192" s="71"/>
      <c r="VAA192" s="71"/>
      <c r="VAB192" s="71"/>
      <c r="VAC192" s="71"/>
      <c r="VAD192" s="71"/>
      <c r="VAE192" s="71"/>
      <c r="VAF192" s="72"/>
      <c r="VAG192" s="72"/>
      <c r="VAH192" s="72"/>
      <c r="VAI192" s="72"/>
      <c r="VAJ192" s="72"/>
      <c r="VAK192" s="72"/>
      <c r="VAL192" s="72"/>
      <c r="VAM192" s="72"/>
      <c r="VAN192" s="72"/>
      <c r="VAO192" s="71"/>
      <c r="VAP192" s="71"/>
      <c r="VAQ192" s="71"/>
      <c r="VAR192" s="71"/>
      <c r="VAS192" s="71"/>
      <c r="VAT192" s="71"/>
      <c r="VAU192" s="71"/>
      <c r="VAV192" s="72"/>
      <c r="VAW192" s="72"/>
      <c r="VAX192" s="72"/>
      <c r="VAY192" s="72"/>
      <c r="VAZ192" s="72"/>
      <c r="VBA192" s="72"/>
      <c r="VBB192" s="72"/>
      <c r="VBC192" s="72"/>
      <c r="VBD192" s="72"/>
      <c r="VBE192" s="71"/>
      <c r="VBF192" s="71"/>
      <c r="VBG192" s="71"/>
      <c r="VBH192" s="71"/>
      <c r="VBI192" s="71"/>
      <c r="VBJ192" s="71"/>
      <c r="VBK192" s="71"/>
      <c r="VBL192" s="72"/>
      <c r="VBM192" s="72"/>
      <c r="VBN192" s="72"/>
      <c r="VBO192" s="72"/>
      <c r="VBP192" s="72"/>
      <c r="VBQ192" s="72"/>
      <c r="VBR192" s="72"/>
      <c r="VBS192" s="72"/>
      <c r="VBT192" s="72"/>
      <c r="VBU192" s="71"/>
      <c r="VBV192" s="71"/>
      <c r="VBW192" s="71"/>
      <c r="VBX192" s="71"/>
      <c r="VBY192" s="71"/>
      <c r="VBZ192" s="71"/>
      <c r="VCA192" s="71"/>
      <c r="VCB192" s="72"/>
      <c r="VCC192" s="72"/>
      <c r="VCD192" s="72"/>
      <c r="VCE192" s="72"/>
      <c r="VCF192" s="72"/>
      <c r="VCG192" s="72"/>
      <c r="VCH192" s="72"/>
      <c r="VCI192" s="72"/>
      <c r="VCJ192" s="72"/>
      <c r="VCK192" s="71"/>
      <c r="VCL192" s="71"/>
      <c r="VCM192" s="71"/>
      <c r="VCN192" s="71"/>
      <c r="VCO192" s="71"/>
      <c r="VCP192" s="71"/>
      <c r="VCQ192" s="71"/>
      <c r="VCR192" s="72"/>
      <c r="VCS192" s="72"/>
      <c r="VCT192" s="72"/>
      <c r="VCU192" s="72"/>
      <c r="VCV192" s="72"/>
      <c r="VCW192" s="72"/>
      <c r="VCX192" s="72"/>
      <c r="VCY192" s="72"/>
      <c r="VCZ192" s="72"/>
      <c r="VDA192" s="71"/>
      <c r="VDB192" s="71"/>
      <c r="VDC192" s="71"/>
      <c r="VDD192" s="71"/>
      <c r="VDE192" s="71"/>
      <c r="VDF192" s="71"/>
      <c r="VDG192" s="71"/>
      <c r="VDH192" s="72"/>
      <c r="VDI192" s="72"/>
      <c r="VDJ192" s="72"/>
      <c r="VDK192" s="72"/>
      <c r="VDL192" s="72"/>
      <c r="VDM192" s="72"/>
      <c r="VDN192" s="72"/>
      <c r="VDO192" s="72"/>
      <c r="VDP192" s="72"/>
      <c r="VDQ192" s="71"/>
      <c r="VDR192" s="71"/>
      <c r="VDS192" s="71"/>
      <c r="VDT192" s="71"/>
      <c r="VDU192" s="71"/>
      <c r="VDV192" s="71"/>
      <c r="VDW192" s="71"/>
      <c r="VDX192" s="72"/>
      <c r="VDY192" s="72"/>
      <c r="VDZ192" s="72"/>
      <c r="VEA192" s="72"/>
      <c r="VEB192" s="72"/>
      <c r="VEC192" s="72"/>
      <c r="VED192" s="72"/>
      <c r="VEE192" s="72"/>
      <c r="VEF192" s="72"/>
      <c r="VEG192" s="71"/>
      <c r="VEH192" s="71"/>
      <c r="VEI192" s="71"/>
      <c r="VEJ192" s="71"/>
      <c r="VEK192" s="71"/>
      <c r="VEL192" s="71"/>
      <c r="VEM192" s="71"/>
      <c r="VEN192" s="72"/>
      <c r="VEO192" s="72"/>
      <c r="VEP192" s="72"/>
      <c r="VEQ192" s="72"/>
      <c r="VER192" s="72"/>
      <c r="VES192" s="72"/>
      <c r="VET192" s="72"/>
      <c r="VEU192" s="72"/>
      <c r="VEV192" s="72"/>
      <c r="VEW192" s="71"/>
      <c r="VEX192" s="71"/>
      <c r="VEY192" s="71"/>
      <c r="VEZ192" s="71"/>
      <c r="VFA192" s="71"/>
      <c r="VFB192" s="71"/>
      <c r="VFC192" s="71"/>
      <c r="VFD192" s="72"/>
      <c r="VFE192" s="72"/>
      <c r="VFF192" s="72"/>
      <c r="VFG192" s="72"/>
      <c r="VFH192" s="72"/>
      <c r="VFI192" s="72"/>
      <c r="VFJ192" s="72"/>
      <c r="VFK192" s="72"/>
      <c r="VFL192" s="72"/>
      <c r="VFM192" s="71"/>
      <c r="VFN192" s="71"/>
      <c r="VFO192" s="71"/>
      <c r="VFP192" s="71"/>
      <c r="VFQ192" s="71"/>
      <c r="VFR192" s="71"/>
      <c r="VFS192" s="71"/>
      <c r="VFT192" s="72"/>
      <c r="VFU192" s="72"/>
      <c r="VFV192" s="72"/>
      <c r="VFW192" s="72"/>
      <c r="VFX192" s="72"/>
      <c r="VFY192" s="72"/>
      <c r="VFZ192" s="72"/>
      <c r="VGA192" s="72"/>
      <c r="VGB192" s="72"/>
      <c r="VGC192" s="71"/>
      <c r="VGD192" s="71"/>
      <c r="VGE192" s="71"/>
      <c r="VGF192" s="71"/>
      <c r="VGG192" s="71"/>
      <c r="VGH192" s="71"/>
      <c r="VGI192" s="71"/>
      <c r="VGJ192" s="72"/>
      <c r="VGK192" s="72"/>
      <c r="VGL192" s="72"/>
      <c r="VGM192" s="72"/>
      <c r="VGN192" s="72"/>
      <c r="VGO192" s="72"/>
      <c r="VGP192" s="72"/>
      <c r="VGQ192" s="72"/>
      <c r="VGR192" s="72"/>
      <c r="VGS192" s="71"/>
      <c r="VGT192" s="71"/>
      <c r="VGU192" s="71"/>
      <c r="VGV192" s="71"/>
      <c r="VGW192" s="71"/>
      <c r="VGX192" s="71"/>
      <c r="VGY192" s="71"/>
      <c r="VGZ192" s="72"/>
      <c r="VHA192" s="72"/>
      <c r="VHB192" s="72"/>
      <c r="VHC192" s="72"/>
      <c r="VHD192" s="72"/>
      <c r="VHE192" s="72"/>
      <c r="VHF192" s="72"/>
      <c r="VHG192" s="72"/>
      <c r="VHH192" s="72"/>
      <c r="VHI192" s="71"/>
      <c r="VHJ192" s="71"/>
      <c r="VHK192" s="71"/>
      <c r="VHL192" s="71"/>
      <c r="VHM192" s="71"/>
      <c r="VHN192" s="71"/>
      <c r="VHO192" s="71"/>
      <c r="VHP192" s="72"/>
      <c r="VHQ192" s="72"/>
      <c r="VHR192" s="72"/>
      <c r="VHS192" s="72"/>
      <c r="VHT192" s="72"/>
      <c r="VHU192" s="72"/>
      <c r="VHV192" s="72"/>
      <c r="VHW192" s="72"/>
      <c r="VHX192" s="72"/>
      <c r="VHY192" s="71"/>
      <c r="VHZ192" s="71"/>
      <c r="VIA192" s="71"/>
      <c r="VIB192" s="71"/>
      <c r="VIC192" s="71"/>
      <c r="VID192" s="71"/>
      <c r="VIE192" s="71"/>
      <c r="VIF192" s="72"/>
      <c r="VIG192" s="72"/>
      <c r="VIH192" s="72"/>
      <c r="VII192" s="72"/>
      <c r="VIJ192" s="72"/>
      <c r="VIK192" s="72"/>
      <c r="VIL192" s="72"/>
      <c r="VIM192" s="72"/>
      <c r="VIN192" s="72"/>
      <c r="VIO192" s="71"/>
      <c r="VIP192" s="71"/>
      <c r="VIQ192" s="71"/>
      <c r="VIR192" s="71"/>
      <c r="VIS192" s="71"/>
      <c r="VIT192" s="71"/>
      <c r="VIU192" s="71"/>
      <c r="VIV192" s="72"/>
      <c r="VIW192" s="72"/>
      <c r="VIX192" s="72"/>
      <c r="VIY192" s="72"/>
      <c r="VIZ192" s="72"/>
      <c r="VJA192" s="72"/>
      <c r="VJB192" s="72"/>
      <c r="VJC192" s="72"/>
      <c r="VJD192" s="72"/>
      <c r="VJE192" s="71"/>
      <c r="VJF192" s="71"/>
      <c r="VJG192" s="71"/>
      <c r="VJH192" s="71"/>
      <c r="VJI192" s="71"/>
      <c r="VJJ192" s="71"/>
      <c r="VJK192" s="71"/>
      <c r="VJL192" s="72"/>
      <c r="VJM192" s="72"/>
      <c r="VJN192" s="72"/>
      <c r="VJO192" s="72"/>
      <c r="VJP192" s="72"/>
      <c r="VJQ192" s="72"/>
      <c r="VJR192" s="72"/>
      <c r="VJS192" s="72"/>
      <c r="VJT192" s="72"/>
      <c r="VJU192" s="71"/>
      <c r="VJV192" s="71"/>
      <c r="VJW192" s="71"/>
      <c r="VJX192" s="71"/>
      <c r="VJY192" s="71"/>
      <c r="VJZ192" s="71"/>
      <c r="VKA192" s="71"/>
      <c r="VKB192" s="72"/>
      <c r="VKC192" s="72"/>
      <c r="VKD192" s="72"/>
      <c r="VKE192" s="72"/>
      <c r="VKF192" s="72"/>
      <c r="VKG192" s="72"/>
      <c r="VKH192" s="72"/>
      <c r="VKI192" s="72"/>
      <c r="VKJ192" s="72"/>
      <c r="VKK192" s="71"/>
      <c r="VKL192" s="71"/>
      <c r="VKM192" s="71"/>
      <c r="VKN192" s="71"/>
      <c r="VKO192" s="71"/>
      <c r="VKP192" s="71"/>
      <c r="VKQ192" s="71"/>
      <c r="VKR192" s="72"/>
      <c r="VKS192" s="72"/>
      <c r="VKT192" s="72"/>
      <c r="VKU192" s="72"/>
      <c r="VKV192" s="72"/>
      <c r="VKW192" s="72"/>
      <c r="VKX192" s="72"/>
      <c r="VKY192" s="72"/>
      <c r="VKZ192" s="72"/>
      <c r="VLA192" s="71"/>
      <c r="VLB192" s="71"/>
      <c r="VLC192" s="71"/>
      <c r="VLD192" s="71"/>
      <c r="VLE192" s="71"/>
      <c r="VLF192" s="71"/>
      <c r="VLG192" s="71"/>
      <c r="VLH192" s="72"/>
      <c r="VLI192" s="72"/>
      <c r="VLJ192" s="72"/>
      <c r="VLK192" s="72"/>
      <c r="VLL192" s="72"/>
      <c r="VLM192" s="72"/>
      <c r="VLN192" s="72"/>
      <c r="VLO192" s="72"/>
      <c r="VLP192" s="72"/>
      <c r="VLQ192" s="71"/>
      <c r="VLR192" s="71"/>
      <c r="VLS192" s="71"/>
      <c r="VLT192" s="71"/>
      <c r="VLU192" s="71"/>
      <c r="VLV192" s="71"/>
      <c r="VLW192" s="71"/>
      <c r="VLX192" s="72"/>
      <c r="VLY192" s="72"/>
      <c r="VLZ192" s="72"/>
      <c r="VMA192" s="72"/>
      <c r="VMB192" s="72"/>
      <c r="VMC192" s="72"/>
      <c r="VMD192" s="72"/>
      <c r="VME192" s="72"/>
      <c r="VMF192" s="72"/>
      <c r="VMG192" s="71"/>
      <c r="VMH192" s="71"/>
      <c r="VMI192" s="71"/>
      <c r="VMJ192" s="71"/>
      <c r="VMK192" s="71"/>
      <c r="VML192" s="71"/>
      <c r="VMM192" s="71"/>
      <c r="VMN192" s="72"/>
      <c r="VMO192" s="72"/>
      <c r="VMP192" s="72"/>
      <c r="VMQ192" s="72"/>
      <c r="VMR192" s="72"/>
      <c r="VMS192" s="72"/>
      <c r="VMT192" s="72"/>
      <c r="VMU192" s="72"/>
      <c r="VMV192" s="72"/>
      <c r="VMW192" s="71"/>
      <c r="VMX192" s="71"/>
      <c r="VMY192" s="71"/>
      <c r="VMZ192" s="71"/>
      <c r="VNA192" s="71"/>
      <c r="VNB192" s="71"/>
      <c r="VNC192" s="71"/>
      <c r="VND192" s="72"/>
      <c r="VNE192" s="72"/>
      <c r="VNF192" s="72"/>
      <c r="VNG192" s="72"/>
      <c r="VNH192" s="72"/>
      <c r="VNI192" s="72"/>
      <c r="VNJ192" s="72"/>
      <c r="VNK192" s="72"/>
      <c r="VNL192" s="72"/>
      <c r="VNM192" s="71"/>
      <c r="VNN192" s="71"/>
      <c r="VNO192" s="71"/>
      <c r="VNP192" s="71"/>
      <c r="VNQ192" s="71"/>
      <c r="VNR192" s="71"/>
      <c r="VNS192" s="71"/>
      <c r="VNT192" s="72"/>
      <c r="VNU192" s="72"/>
      <c r="VNV192" s="72"/>
      <c r="VNW192" s="72"/>
      <c r="VNX192" s="72"/>
      <c r="VNY192" s="72"/>
      <c r="VNZ192" s="72"/>
      <c r="VOA192" s="72"/>
      <c r="VOB192" s="72"/>
      <c r="VOC192" s="71"/>
      <c r="VOD192" s="71"/>
      <c r="VOE192" s="71"/>
      <c r="VOF192" s="71"/>
      <c r="VOG192" s="71"/>
      <c r="VOH192" s="71"/>
      <c r="VOI192" s="71"/>
      <c r="VOJ192" s="72"/>
      <c r="VOK192" s="72"/>
      <c r="VOL192" s="72"/>
      <c r="VOM192" s="72"/>
      <c r="VON192" s="72"/>
      <c r="VOO192" s="72"/>
      <c r="VOP192" s="72"/>
      <c r="VOQ192" s="72"/>
      <c r="VOR192" s="72"/>
      <c r="VOS192" s="71"/>
      <c r="VOT192" s="71"/>
      <c r="VOU192" s="71"/>
      <c r="VOV192" s="71"/>
      <c r="VOW192" s="71"/>
      <c r="VOX192" s="71"/>
      <c r="VOY192" s="71"/>
      <c r="VOZ192" s="72"/>
      <c r="VPA192" s="72"/>
      <c r="VPB192" s="72"/>
      <c r="VPC192" s="72"/>
      <c r="VPD192" s="72"/>
      <c r="VPE192" s="72"/>
      <c r="VPF192" s="72"/>
      <c r="VPG192" s="72"/>
      <c r="VPH192" s="72"/>
      <c r="VPI192" s="71"/>
      <c r="VPJ192" s="71"/>
      <c r="VPK192" s="71"/>
      <c r="VPL192" s="71"/>
      <c r="VPM192" s="71"/>
      <c r="VPN192" s="71"/>
      <c r="VPO192" s="71"/>
      <c r="VPP192" s="72"/>
      <c r="VPQ192" s="72"/>
      <c r="VPR192" s="72"/>
      <c r="VPS192" s="72"/>
      <c r="VPT192" s="72"/>
      <c r="VPU192" s="72"/>
      <c r="VPV192" s="72"/>
      <c r="VPW192" s="72"/>
      <c r="VPX192" s="72"/>
      <c r="VPY192" s="71"/>
      <c r="VPZ192" s="71"/>
      <c r="VQA192" s="71"/>
      <c r="VQB192" s="71"/>
      <c r="VQC192" s="71"/>
      <c r="VQD192" s="71"/>
      <c r="VQE192" s="71"/>
      <c r="VQF192" s="72"/>
      <c r="VQG192" s="72"/>
      <c r="VQH192" s="72"/>
      <c r="VQI192" s="72"/>
      <c r="VQJ192" s="72"/>
      <c r="VQK192" s="72"/>
      <c r="VQL192" s="72"/>
      <c r="VQM192" s="72"/>
      <c r="VQN192" s="72"/>
      <c r="VQO192" s="71"/>
      <c r="VQP192" s="71"/>
      <c r="VQQ192" s="71"/>
      <c r="VQR192" s="71"/>
      <c r="VQS192" s="71"/>
      <c r="VQT192" s="71"/>
      <c r="VQU192" s="71"/>
      <c r="VQV192" s="72"/>
      <c r="VQW192" s="72"/>
      <c r="VQX192" s="72"/>
      <c r="VQY192" s="72"/>
      <c r="VQZ192" s="72"/>
      <c r="VRA192" s="72"/>
      <c r="VRB192" s="72"/>
      <c r="VRC192" s="72"/>
      <c r="VRD192" s="72"/>
      <c r="VRE192" s="71"/>
      <c r="VRF192" s="71"/>
      <c r="VRG192" s="71"/>
      <c r="VRH192" s="71"/>
      <c r="VRI192" s="71"/>
      <c r="VRJ192" s="71"/>
      <c r="VRK192" s="71"/>
      <c r="VRL192" s="72"/>
      <c r="VRM192" s="72"/>
      <c r="VRN192" s="72"/>
      <c r="VRO192" s="72"/>
      <c r="VRP192" s="72"/>
      <c r="VRQ192" s="72"/>
      <c r="VRR192" s="72"/>
      <c r="VRS192" s="72"/>
      <c r="VRT192" s="72"/>
      <c r="VRU192" s="71"/>
      <c r="VRV192" s="71"/>
      <c r="VRW192" s="71"/>
      <c r="VRX192" s="71"/>
      <c r="VRY192" s="71"/>
      <c r="VRZ192" s="71"/>
      <c r="VSA192" s="71"/>
      <c r="VSB192" s="72"/>
      <c r="VSC192" s="72"/>
      <c r="VSD192" s="72"/>
      <c r="VSE192" s="72"/>
      <c r="VSF192" s="72"/>
      <c r="VSG192" s="72"/>
      <c r="VSH192" s="72"/>
      <c r="VSI192" s="72"/>
      <c r="VSJ192" s="72"/>
      <c r="VSK192" s="71"/>
      <c r="VSL192" s="71"/>
      <c r="VSM192" s="71"/>
      <c r="VSN192" s="71"/>
      <c r="VSO192" s="71"/>
      <c r="VSP192" s="71"/>
      <c r="VSQ192" s="71"/>
      <c r="VSR192" s="72"/>
      <c r="VSS192" s="72"/>
      <c r="VST192" s="72"/>
      <c r="VSU192" s="72"/>
      <c r="VSV192" s="72"/>
      <c r="VSW192" s="72"/>
      <c r="VSX192" s="72"/>
      <c r="VSY192" s="72"/>
      <c r="VSZ192" s="72"/>
      <c r="VTA192" s="71"/>
      <c r="VTB192" s="71"/>
      <c r="VTC192" s="71"/>
      <c r="VTD192" s="71"/>
      <c r="VTE192" s="71"/>
      <c r="VTF192" s="71"/>
      <c r="VTG192" s="71"/>
      <c r="VTH192" s="72"/>
      <c r="VTI192" s="72"/>
      <c r="VTJ192" s="72"/>
      <c r="VTK192" s="72"/>
      <c r="VTL192" s="72"/>
      <c r="VTM192" s="72"/>
      <c r="VTN192" s="72"/>
      <c r="VTO192" s="72"/>
      <c r="VTP192" s="72"/>
      <c r="VTQ192" s="71"/>
      <c r="VTR192" s="71"/>
      <c r="VTS192" s="71"/>
      <c r="VTT192" s="71"/>
      <c r="VTU192" s="71"/>
      <c r="VTV192" s="71"/>
      <c r="VTW192" s="71"/>
      <c r="VTX192" s="72"/>
      <c r="VTY192" s="72"/>
      <c r="VTZ192" s="72"/>
      <c r="VUA192" s="72"/>
      <c r="VUB192" s="72"/>
      <c r="VUC192" s="72"/>
      <c r="VUD192" s="72"/>
      <c r="VUE192" s="72"/>
      <c r="VUF192" s="72"/>
      <c r="VUG192" s="71"/>
      <c r="VUH192" s="71"/>
      <c r="VUI192" s="71"/>
      <c r="VUJ192" s="71"/>
      <c r="VUK192" s="71"/>
      <c r="VUL192" s="71"/>
      <c r="VUM192" s="71"/>
      <c r="VUN192" s="72"/>
      <c r="VUO192" s="72"/>
      <c r="VUP192" s="72"/>
      <c r="VUQ192" s="72"/>
      <c r="VUR192" s="72"/>
      <c r="VUS192" s="72"/>
      <c r="VUT192" s="72"/>
      <c r="VUU192" s="72"/>
      <c r="VUV192" s="72"/>
      <c r="VUW192" s="71"/>
      <c r="VUX192" s="71"/>
      <c r="VUY192" s="71"/>
      <c r="VUZ192" s="71"/>
      <c r="VVA192" s="71"/>
      <c r="VVB192" s="71"/>
      <c r="VVC192" s="71"/>
      <c r="VVD192" s="72"/>
      <c r="VVE192" s="72"/>
      <c r="VVF192" s="72"/>
      <c r="VVG192" s="72"/>
      <c r="VVH192" s="72"/>
      <c r="VVI192" s="72"/>
      <c r="VVJ192" s="72"/>
      <c r="VVK192" s="72"/>
      <c r="VVL192" s="72"/>
      <c r="VVM192" s="71"/>
      <c r="VVN192" s="71"/>
      <c r="VVO192" s="71"/>
      <c r="VVP192" s="71"/>
      <c r="VVQ192" s="71"/>
      <c r="VVR192" s="71"/>
      <c r="VVS192" s="71"/>
      <c r="VVT192" s="72"/>
      <c r="VVU192" s="72"/>
      <c r="VVV192" s="72"/>
      <c r="VVW192" s="72"/>
      <c r="VVX192" s="72"/>
      <c r="VVY192" s="72"/>
      <c r="VVZ192" s="72"/>
      <c r="VWA192" s="72"/>
      <c r="VWB192" s="72"/>
      <c r="VWC192" s="71"/>
      <c r="VWD192" s="71"/>
      <c r="VWE192" s="71"/>
      <c r="VWF192" s="71"/>
      <c r="VWG192" s="71"/>
      <c r="VWH192" s="71"/>
      <c r="VWI192" s="71"/>
      <c r="VWJ192" s="72"/>
      <c r="VWK192" s="72"/>
      <c r="VWL192" s="72"/>
      <c r="VWM192" s="72"/>
      <c r="VWN192" s="72"/>
      <c r="VWO192" s="72"/>
      <c r="VWP192" s="72"/>
      <c r="VWQ192" s="72"/>
      <c r="VWR192" s="72"/>
      <c r="VWS192" s="71"/>
      <c r="VWT192" s="71"/>
      <c r="VWU192" s="71"/>
      <c r="VWV192" s="71"/>
      <c r="VWW192" s="71"/>
      <c r="VWX192" s="71"/>
      <c r="VWY192" s="71"/>
      <c r="VWZ192" s="72"/>
      <c r="VXA192" s="72"/>
      <c r="VXB192" s="72"/>
      <c r="VXC192" s="72"/>
      <c r="VXD192" s="72"/>
      <c r="VXE192" s="72"/>
      <c r="VXF192" s="72"/>
      <c r="VXG192" s="72"/>
      <c r="VXH192" s="72"/>
      <c r="VXI192" s="71"/>
      <c r="VXJ192" s="71"/>
      <c r="VXK192" s="71"/>
      <c r="VXL192" s="71"/>
      <c r="VXM192" s="71"/>
      <c r="VXN192" s="71"/>
      <c r="VXO192" s="71"/>
      <c r="VXP192" s="72"/>
      <c r="VXQ192" s="72"/>
      <c r="VXR192" s="72"/>
      <c r="VXS192" s="72"/>
      <c r="VXT192" s="72"/>
      <c r="VXU192" s="72"/>
      <c r="VXV192" s="72"/>
      <c r="VXW192" s="72"/>
      <c r="VXX192" s="72"/>
      <c r="VXY192" s="71"/>
      <c r="VXZ192" s="71"/>
      <c r="VYA192" s="71"/>
      <c r="VYB192" s="71"/>
      <c r="VYC192" s="71"/>
      <c r="VYD192" s="71"/>
      <c r="VYE192" s="71"/>
      <c r="VYF192" s="72"/>
      <c r="VYG192" s="72"/>
      <c r="VYH192" s="72"/>
      <c r="VYI192" s="72"/>
      <c r="VYJ192" s="72"/>
      <c r="VYK192" s="72"/>
      <c r="VYL192" s="72"/>
      <c r="VYM192" s="72"/>
      <c r="VYN192" s="72"/>
      <c r="VYO192" s="71"/>
      <c r="VYP192" s="71"/>
      <c r="VYQ192" s="71"/>
      <c r="VYR192" s="71"/>
      <c r="VYS192" s="71"/>
      <c r="VYT192" s="71"/>
      <c r="VYU192" s="71"/>
      <c r="VYV192" s="72"/>
      <c r="VYW192" s="72"/>
      <c r="VYX192" s="72"/>
      <c r="VYY192" s="72"/>
      <c r="VYZ192" s="72"/>
      <c r="VZA192" s="72"/>
      <c r="VZB192" s="72"/>
      <c r="VZC192" s="72"/>
      <c r="VZD192" s="72"/>
      <c r="VZE192" s="71"/>
      <c r="VZF192" s="71"/>
      <c r="VZG192" s="71"/>
      <c r="VZH192" s="71"/>
      <c r="VZI192" s="71"/>
      <c r="VZJ192" s="71"/>
      <c r="VZK192" s="71"/>
      <c r="VZL192" s="72"/>
      <c r="VZM192" s="72"/>
      <c r="VZN192" s="72"/>
      <c r="VZO192" s="72"/>
      <c r="VZP192" s="72"/>
      <c r="VZQ192" s="72"/>
      <c r="VZR192" s="72"/>
      <c r="VZS192" s="72"/>
      <c r="VZT192" s="72"/>
      <c r="VZU192" s="71"/>
      <c r="VZV192" s="71"/>
      <c r="VZW192" s="71"/>
      <c r="VZX192" s="71"/>
      <c r="VZY192" s="71"/>
      <c r="VZZ192" s="71"/>
      <c r="WAA192" s="71"/>
      <c r="WAB192" s="72"/>
      <c r="WAC192" s="72"/>
      <c r="WAD192" s="72"/>
      <c r="WAE192" s="72"/>
      <c r="WAF192" s="72"/>
      <c r="WAG192" s="72"/>
      <c r="WAH192" s="72"/>
      <c r="WAI192" s="72"/>
      <c r="WAJ192" s="72"/>
      <c r="WAK192" s="71"/>
      <c r="WAL192" s="71"/>
      <c r="WAM192" s="71"/>
      <c r="WAN192" s="71"/>
      <c r="WAO192" s="71"/>
      <c r="WAP192" s="71"/>
      <c r="WAQ192" s="71"/>
      <c r="WAR192" s="72"/>
      <c r="WAS192" s="72"/>
      <c r="WAT192" s="72"/>
      <c r="WAU192" s="72"/>
      <c r="WAV192" s="72"/>
      <c r="WAW192" s="72"/>
      <c r="WAX192" s="72"/>
      <c r="WAY192" s="72"/>
      <c r="WAZ192" s="72"/>
      <c r="WBA192" s="71"/>
      <c r="WBB192" s="71"/>
      <c r="WBC192" s="71"/>
      <c r="WBD192" s="71"/>
      <c r="WBE192" s="71"/>
      <c r="WBF192" s="71"/>
      <c r="WBG192" s="71"/>
      <c r="WBH192" s="72"/>
      <c r="WBI192" s="72"/>
      <c r="WBJ192" s="72"/>
      <c r="WBK192" s="72"/>
      <c r="WBL192" s="72"/>
      <c r="WBM192" s="72"/>
      <c r="WBN192" s="72"/>
      <c r="WBO192" s="72"/>
      <c r="WBP192" s="72"/>
      <c r="WBQ192" s="71"/>
      <c r="WBR192" s="71"/>
      <c r="WBS192" s="71"/>
      <c r="WBT192" s="71"/>
      <c r="WBU192" s="71"/>
      <c r="WBV192" s="71"/>
      <c r="WBW192" s="71"/>
      <c r="WBX192" s="72"/>
      <c r="WBY192" s="72"/>
      <c r="WBZ192" s="72"/>
      <c r="WCA192" s="72"/>
      <c r="WCB192" s="72"/>
      <c r="WCC192" s="72"/>
      <c r="WCD192" s="72"/>
      <c r="WCE192" s="72"/>
      <c r="WCF192" s="72"/>
      <c r="WCG192" s="71"/>
      <c r="WCH192" s="71"/>
      <c r="WCI192" s="71"/>
      <c r="WCJ192" s="71"/>
      <c r="WCK192" s="71"/>
      <c r="WCL192" s="71"/>
      <c r="WCM192" s="71"/>
      <c r="WCN192" s="72"/>
      <c r="WCO192" s="72"/>
      <c r="WCP192" s="72"/>
      <c r="WCQ192" s="72"/>
      <c r="WCR192" s="72"/>
      <c r="WCS192" s="72"/>
      <c r="WCT192" s="72"/>
      <c r="WCU192" s="72"/>
      <c r="WCV192" s="72"/>
      <c r="WCW192" s="71"/>
      <c r="WCX192" s="71"/>
      <c r="WCY192" s="71"/>
      <c r="WCZ192" s="71"/>
      <c r="WDA192" s="71"/>
      <c r="WDB192" s="71"/>
      <c r="WDC192" s="71"/>
      <c r="WDD192" s="72"/>
      <c r="WDE192" s="72"/>
      <c r="WDF192" s="72"/>
      <c r="WDG192" s="72"/>
      <c r="WDH192" s="72"/>
      <c r="WDI192" s="72"/>
      <c r="WDJ192" s="72"/>
      <c r="WDK192" s="72"/>
      <c r="WDL192" s="72"/>
      <c r="WDM192" s="71"/>
      <c r="WDN192" s="71"/>
      <c r="WDO192" s="71"/>
      <c r="WDP192" s="71"/>
      <c r="WDQ192" s="71"/>
      <c r="WDR192" s="71"/>
      <c r="WDS192" s="71"/>
      <c r="WDT192" s="72"/>
      <c r="WDU192" s="72"/>
      <c r="WDV192" s="72"/>
      <c r="WDW192" s="72"/>
      <c r="WDX192" s="72"/>
      <c r="WDY192" s="72"/>
      <c r="WDZ192" s="72"/>
      <c r="WEA192" s="72"/>
      <c r="WEB192" s="72"/>
      <c r="WEC192" s="71"/>
      <c r="WED192" s="71"/>
      <c r="WEE192" s="71"/>
      <c r="WEF192" s="71"/>
      <c r="WEG192" s="71"/>
      <c r="WEH192" s="71"/>
      <c r="WEI192" s="71"/>
      <c r="WEJ192" s="72"/>
      <c r="WEK192" s="72"/>
      <c r="WEL192" s="72"/>
      <c r="WEM192" s="72"/>
      <c r="WEN192" s="72"/>
      <c r="WEO192" s="72"/>
      <c r="WEP192" s="72"/>
      <c r="WEQ192" s="72"/>
      <c r="WER192" s="72"/>
      <c r="WES192" s="71"/>
      <c r="WET192" s="71"/>
      <c r="WEU192" s="71"/>
      <c r="WEV192" s="71"/>
      <c r="WEW192" s="71"/>
      <c r="WEX192" s="71"/>
      <c r="WEY192" s="71"/>
      <c r="WEZ192" s="72"/>
      <c r="WFA192" s="72"/>
      <c r="WFB192" s="72"/>
      <c r="WFC192" s="72"/>
      <c r="WFD192" s="72"/>
      <c r="WFE192" s="72"/>
      <c r="WFF192" s="72"/>
      <c r="WFG192" s="72"/>
      <c r="WFH192" s="72"/>
      <c r="WFI192" s="71"/>
      <c r="WFJ192" s="71"/>
      <c r="WFK192" s="71"/>
      <c r="WFL192" s="71"/>
      <c r="WFM192" s="71"/>
      <c r="WFN192" s="71"/>
      <c r="WFO192" s="71"/>
      <c r="WFP192" s="72"/>
      <c r="WFQ192" s="72"/>
      <c r="WFR192" s="72"/>
      <c r="WFS192" s="72"/>
      <c r="WFT192" s="72"/>
      <c r="WFU192" s="72"/>
      <c r="WFV192" s="72"/>
      <c r="WFW192" s="72"/>
      <c r="WFX192" s="72"/>
      <c r="WFY192" s="71"/>
      <c r="WFZ192" s="71"/>
      <c r="WGA192" s="71"/>
      <c r="WGB192" s="71"/>
      <c r="WGC192" s="71"/>
      <c r="WGD192" s="71"/>
      <c r="WGE192" s="71"/>
      <c r="WGF192" s="72"/>
      <c r="WGG192" s="72"/>
      <c r="WGH192" s="72"/>
      <c r="WGI192" s="72"/>
      <c r="WGJ192" s="72"/>
      <c r="WGK192" s="72"/>
      <c r="WGL192" s="72"/>
      <c r="WGM192" s="72"/>
      <c r="WGN192" s="72"/>
      <c r="WGO192" s="71"/>
      <c r="WGP192" s="71"/>
      <c r="WGQ192" s="71"/>
      <c r="WGR192" s="71"/>
      <c r="WGS192" s="71"/>
      <c r="WGT192" s="71"/>
      <c r="WGU192" s="71"/>
      <c r="WGV192" s="72"/>
      <c r="WGW192" s="72"/>
      <c r="WGX192" s="72"/>
      <c r="WGY192" s="72"/>
      <c r="WGZ192" s="72"/>
      <c r="WHA192" s="72"/>
      <c r="WHB192" s="72"/>
      <c r="WHC192" s="72"/>
      <c r="WHD192" s="72"/>
      <c r="WHE192" s="71"/>
      <c r="WHF192" s="71"/>
      <c r="WHG192" s="71"/>
      <c r="WHH192" s="71"/>
      <c r="WHI192" s="71"/>
      <c r="WHJ192" s="71"/>
      <c r="WHK192" s="71"/>
      <c r="WHL192" s="72"/>
      <c r="WHM192" s="72"/>
      <c r="WHN192" s="72"/>
      <c r="WHO192" s="72"/>
      <c r="WHP192" s="72"/>
      <c r="WHQ192" s="72"/>
      <c r="WHR192" s="72"/>
      <c r="WHS192" s="72"/>
      <c r="WHT192" s="72"/>
      <c r="WHU192" s="71"/>
      <c r="WHV192" s="71"/>
      <c r="WHW192" s="71"/>
      <c r="WHX192" s="71"/>
      <c r="WHY192" s="71"/>
      <c r="WHZ192" s="71"/>
      <c r="WIA192" s="71"/>
      <c r="WIB192" s="72"/>
      <c r="WIC192" s="72"/>
      <c r="WID192" s="72"/>
      <c r="WIE192" s="72"/>
      <c r="WIF192" s="72"/>
      <c r="WIG192" s="72"/>
      <c r="WIH192" s="72"/>
      <c r="WII192" s="72"/>
      <c r="WIJ192" s="72"/>
      <c r="WIK192" s="71"/>
      <c r="WIL192" s="71"/>
      <c r="WIM192" s="71"/>
      <c r="WIN192" s="71"/>
      <c r="WIO192" s="71"/>
      <c r="WIP192" s="71"/>
      <c r="WIQ192" s="71"/>
      <c r="WIR192" s="72"/>
      <c r="WIS192" s="72"/>
      <c r="WIT192" s="72"/>
      <c r="WIU192" s="72"/>
      <c r="WIV192" s="72"/>
      <c r="WIW192" s="72"/>
      <c r="WIX192" s="72"/>
      <c r="WIY192" s="72"/>
      <c r="WIZ192" s="72"/>
      <c r="WJA192" s="71"/>
      <c r="WJB192" s="71"/>
      <c r="WJC192" s="71"/>
      <c r="WJD192" s="71"/>
      <c r="WJE192" s="71"/>
      <c r="WJF192" s="71"/>
      <c r="WJG192" s="71"/>
      <c r="WJH192" s="72"/>
      <c r="WJI192" s="72"/>
      <c r="WJJ192" s="72"/>
      <c r="WJK192" s="72"/>
      <c r="WJL192" s="72"/>
      <c r="WJM192" s="72"/>
      <c r="WJN192" s="72"/>
      <c r="WJO192" s="72"/>
      <c r="WJP192" s="72"/>
      <c r="WJQ192" s="71"/>
      <c r="WJR192" s="71"/>
      <c r="WJS192" s="71"/>
      <c r="WJT192" s="71"/>
      <c r="WJU192" s="71"/>
      <c r="WJV192" s="71"/>
      <c r="WJW192" s="71"/>
      <c r="WJX192" s="72"/>
      <c r="WJY192" s="72"/>
      <c r="WJZ192" s="72"/>
      <c r="WKA192" s="72"/>
      <c r="WKB192" s="72"/>
      <c r="WKC192" s="72"/>
      <c r="WKD192" s="72"/>
      <c r="WKE192" s="72"/>
      <c r="WKF192" s="72"/>
      <c r="WKG192" s="71"/>
      <c r="WKH192" s="71"/>
      <c r="WKI192" s="71"/>
      <c r="WKJ192" s="71"/>
      <c r="WKK192" s="71"/>
      <c r="WKL192" s="71"/>
      <c r="WKM192" s="71"/>
      <c r="WKN192" s="72"/>
      <c r="WKO192" s="72"/>
      <c r="WKP192" s="72"/>
      <c r="WKQ192" s="72"/>
      <c r="WKR192" s="72"/>
      <c r="WKS192" s="72"/>
      <c r="WKT192" s="72"/>
      <c r="WKU192" s="72"/>
      <c r="WKV192" s="72"/>
      <c r="WKW192" s="71"/>
      <c r="WKX192" s="71"/>
      <c r="WKY192" s="71"/>
      <c r="WKZ192" s="71"/>
      <c r="WLA192" s="71"/>
      <c r="WLB192" s="71"/>
      <c r="WLC192" s="71"/>
      <c r="WLD192" s="72"/>
      <c r="WLE192" s="72"/>
      <c r="WLF192" s="72"/>
      <c r="WLG192" s="72"/>
      <c r="WLH192" s="72"/>
      <c r="WLI192" s="72"/>
      <c r="WLJ192" s="72"/>
      <c r="WLK192" s="72"/>
      <c r="WLL192" s="72"/>
      <c r="WLM192" s="71"/>
      <c r="WLN192" s="71"/>
      <c r="WLO192" s="71"/>
      <c r="WLP192" s="71"/>
      <c r="WLQ192" s="71"/>
      <c r="WLR192" s="71"/>
      <c r="WLS192" s="71"/>
      <c r="WLT192" s="72"/>
      <c r="WLU192" s="72"/>
      <c r="WLV192" s="72"/>
      <c r="WLW192" s="72"/>
      <c r="WLX192" s="72"/>
      <c r="WLY192" s="72"/>
      <c r="WLZ192" s="72"/>
      <c r="WMA192" s="72"/>
      <c r="WMB192" s="72"/>
      <c r="WMC192" s="71"/>
      <c r="WMD192" s="71"/>
      <c r="WME192" s="71"/>
      <c r="WMF192" s="71"/>
      <c r="WMG192" s="71"/>
      <c r="WMH192" s="71"/>
      <c r="WMI192" s="71"/>
      <c r="WMJ192" s="72"/>
      <c r="WMK192" s="72"/>
      <c r="WML192" s="72"/>
      <c r="WMM192" s="72"/>
      <c r="WMN192" s="72"/>
      <c r="WMO192" s="72"/>
      <c r="WMP192" s="72"/>
      <c r="WMQ192" s="72"/>
      <c r="WMR192" s="72"/>
      <c r="WMS192" s="71"/>
      <c r="WMT192" s="71"/>
      <c r="WMU192" s="71"/>
      <c r="WMV192" s="71"/>
      <c r="WMW192" s="71"/>
      <c r="WMX192" s="71"/>
      <c r="WMY192" s="71"/>
      <c r="WMZ192" s="72"/>
      <c r="WNA192" s="72"/>
      <c r="WNB192" s="72"/>
      <c r="WNC192" s="72"/>
      <c r="WND192" s="72"/>
      <c r="WNE192" s="72"/>
      <c r="WNF192" s="72"/>
      <c r="WNG192" s="72"/>
      <c r="WNH192" s="72"/>
      <c r="WNI192" s="71"/>
      <c r="WNJ192" s="71"/>
      <c r="WNK192" s="71"/>
      <c r="WNL192" s="71"/>
      <c r="WNM192" s="71"/>
      <c r="WNN192" s="71"/>
      <c r="WNO192" s="71"/>
      <c r="WNP192" s="72"/>
      <c r="WNQ192" s="72"/>
      <c r="WNR192" s="72"/>
      <c r="WNS192" s="72"/>
      <c r="WNT192" s="72"/>
      <c r="WNU192" s="72"/>
      <c r="WNV192" s="72"/>
      <c r="WNW192" s="72"/>
      <c r="WNX192" s="72"/>
      <c r="WNY192" s="71"/>
      <c r="WNZ192" s="71"/>
      <c r="WOA192" s="71"/>
      <c r="WOB192" s="71"/>
      <c r="WOC192" s="71"/>
      <c r="WOD192" s="71"/>
      <c r="WOE192" s="71"/>
      <c r="WOF192" s="72"/>
      <c r="WOG192" s="72"/>
      <c r="WOH192" s="72"/>
      <c r="WOI192" s="72"/>
      <c r="WOJ192" s="72"/>
      <c r="WOK192" s="72"/>
      <c r="WOL192" s="72"/>
      <c r="WOM192" s="72"/>
      <c r="WON192" s="72"/>
      <c r="WOO192" s="71"/>
      <c r="WOP192" s="71"/>
      <c r="WOQ192" s="71"/>
      <c r="WOR192" s="71"/>
      <c r="WOS192" s="71"/>
      <c r="WOT192" s="71"/>
      <c r="WOU192" s="71"/>
      <c r="WOV192" s="72"/>
      <c r="WOW192" s="72"/>
      <c r="WOX192" s="72"/>
      <c r="WOY192" s="72"/>
      <c r="WOZ192" s="72"/>
      <c r="WPA192" s="72"/>
      <c r="WPB192" s="72"/>
      <c r="WPC192" s="72"/>
      <c r="WPD192" s="72"/>
      <c r="WPE192" s="71"/>
      <c r="WPF192" s="71"/>
      <c r="WPG192" s="71"/>
      <c r="WPH192" s="71"/>
      <c r="WPI192" s="71"/>
      <c r="WPJ192" s="71"/>
      <c r="WPK192" s="71"/>
      <c r="WPL192" s="72"/>
      <c r="WPM192" s="72"/>
      <c r="WPN192" s="72"/>
      <c r="WPO192" s="72"/>
      <c r="WPP192" s="72"/>
      <c r="WPQ192" s="72"/>
      <c r="WPR192" s="72"/>
      <c r="WPS192" s="72"/>
      <c r="WPT192" s="72"/>
      <c r="WPU192" s="71"/>
      <c r="WPV192" s="71"/>
      <c r="WPW192" s="71"/>
      <c r="WPX192" s="71"/>
      <c r="WPY192" s="71"/>
      <c r="WPZ192" s="71"/>
      <c r="WQA192" s="71"/>
      <c r="WQB192" s="72"/>
      <c r="WQC192" s="72"/>
      <c r="WQD192" s="72"/>
      <c r="WQE192" s="72"/>
      <c r="WQF192" s="72"/>
      <c r="WQG192" s="72"/>
      <c r="WQH192" s="72"/>
      <c r="WQI192" s="72"/>
      <c r="WQJ192" s="72"/>
      <c r="WQK192" s="71"/>
      <c r="WQL192" s="71"/>
      <c r="WQM192" s="71"/>
      <c r="WQN192" s="71"/>
      <c r="WQO192" s="71"/>
      <c r="WQP192" s="71"/>
      <c r="WQQ192" s="71"/>
      <c r="WQR192" s="72"/>
      <c r="WQS192" s="72"/>
      <c r="WQT192" s="72"/>
      <c r="WQU192" s="72"/>
      <c r="WQV192" s="72"/>
      <c r="WQW192" s="72"/>
      <c r="WQX192" s="72"/>
      <c r="WQY192" s="72"/>
      <c r="WQZ192" s="72"/>
      <c r="WRA192" s="71"/>
      <c r="WRB192" s="71"/>
      <c r="WRC192" s="71"/>
      <c r="WRD192" s="71"/>
      <c r="WRE192" s="71"/>
      <c r="WRF192" s="71"/>
      <c r="WRG192" s="71"/>
      <c r="WRH192" s="72"/>
      <c r="WRI192" s="72"/>
      <c r="WRJ192" s="72"/>
      <c r="WRK192" s="72"/>
      <c r="WRL192" s="72"/>
      <c r="WRM192" s="72"/>
      <c r="WRN192" s="72"/>
      <c r="WRO192" s="72"/>
      <c r="WRP192" s="72"/>
      <c r="WRQ192" s="71"/>
      <c r="WRR192" s="71"/>
      <c r="WRS192" s="71"/>
      <c r="WRT192" s="71"/>
      <c r="WRU192" s="71"/>
      <c r="WRV192" s="71"/>
      <c r="WRW192" s="71"/>
      <c r="WRX192" s="72"/>
      <c r="WRY192" s="72"/>
      <c r="WRZ192" s="72"/>
      <c r="WSA192" s="72"/>
      <c r="WSB192" s="72"/>
      <c r="WSC192" s="72"/>
      <c r="WSD192" s="72"/>
      <c r="WSE192" s="72"/>
      <c r="WSF192" s="72"/>
      <c r="WSG192" s="71"/>
      <c r="WSH192" s="71"/>
      <c r="WSI192" s="71"/>
      <c r="WSJ192" s="71"/>
      <c r="WSK192" s="71"/>
      <c r="WSL192" s="71"/>
      <c r="WSM192" s="71"/>
      <c r="WSN192" s="72"/>
      <c r="WSO192" s="72"/>
      <c r="WSP192" s="72"/>
      <c r="WSQ192" s="72"/>
      <c r="WSR192" s="72"/>
      <c r="WSS192" s="72"/>
      <c r="WST192" s="72"/>
      <c r="WSU192" s="72"/>
      <c r="WSV192" s="72"/>
      <c r="WSW192" s="71"/>
      <c r="WSX192" s="71"/>
      <c r="WSY192" s="71"/>
      <c r="WSZ192" s="71"/>
      <c r="WTA192" s="71"/>
      <c r="WTB192" s="71"/>
      <c r="WTC192" s="71"/>
      <c r="WTD192" s="72"/>
      <c r="WTE192" s="72"/>
      <c r="WTF192" s="72"/>
      <c r="WTG192" s="72"/>
      <c r="WTH192" s="72"/>
      <c r="WTI192" s="72"/>
      <c r="WTJ192" s="72"/>
      <c r="WTK192" s="72"/>
      <c r="WTL192" s="72"/>
      <c r="WTM192" s="71"/>
      <c r="WTN192" s="71"/>
      <c r="WTO192" s="71"/>
      <c r="WTP192" s="71"/>
      <c r="WTQ192" s="71"/>
      <c r="WTR192" s="71"/>
      <c r="WTS192" s="71"/>
      <c r="WTT192" s="72"/>
      <c r="WTU192" s="72"/>
      <c r="WTV192" s="72"/>
      <c r="WTW192" s="72"/>
      <c r="WTX192" s="72"/>
      <c r="WTY192" s="72"/>
      <c r="WTZ192" s="72"/>
      <c r="WUA192" s="72"/>
      <c r="WUB192" s="72"/>
      <c r="WUC192" s="71"/>
      <c r="WUD192" s="71"/>
      <c r="WUE192" s="71"/>
      <c r="WUF192" s="71"/>
      <c r="WUG192" s="71"/>
      <c r="WUH192" s="71"/>
      <c r="WUI192" s="71"/>
      <c r="WUJ192" s="72"/>
      <c r="WUK192" s="72"/>
      <c r="WUL192" s="72"/>
      <c r="WUM192" s="72"/>
      <c r="WUN192" s="72"/>
      <c r="WUO192" s="72"/>
      <c r="WUP192" s="72"/>
      <c r="WUQ192" s="72"/>
      <c r="WUR192" s="72"/>
      <c r="WUS192" s="71"/>
      <c r="WUT192" s="71"/>
      <c r="WUU192" s="71"/>
      <c r="WUV192" s="71"/>
      <c r="WUW192" s="71"/>
      <c r="WUX192" s="71"/>
      <c r="WUY192" s="71"/>
      <c r="WUZ192" s="72"/>
      <c r="WVA192" s="72"/>
      <c r="WVB192" s="72"/>
      <c r="WVC192" s="72"/>
      <c r="WVD192" s="72"/>
      <c r="WVE192" s="72"/>
      <c r="WVF192" s="72"/>
      <c r="WVG192" s="72"/>
      <c r="WVH192" s="72"/>
      <c r="WVI192" s="71"/>
      <c r="WVJ192" s="71"/>
      <c r="WVK192" s="71"/>
      <c r="WVL192" s="71"/>
      <c r="WVM192" s="71"/>
      <c r="WVN192" s="71"/>
      <c r="WVO192" s="71"/>
      <c r="WVP192" s="72"/>
      <c r="WVQ192" s="72"/>
      <c r="WVR192" s="72"/>
      <c r="WVS192" s="72"/>
      <c r="WVT192" s="72"/>
      <c r="WVU192" s="72"/>
      <c r="WVV192" s="72"/>
      <c r="WVW192" s="72"/>
      <c r="WVX192" s="72"/>
      <c r="WVY192" s="71"/>
      <c r="WVZ192" s="71"/>
      <c r="WWA192" s="71"/>
      <c r="WWB192" s="71"/>
      <c r="WWC192" s="71"/>
      <c r="WWD192" s="71"/>
      <c r="WWE192" s="71"/>
      <c r="WWF192" s="72"/>
      <c r="WWG192" s="72"/>
      <c r="WWH192" s="72"/>
      <c r="WWI192" s="72"/>
      <c r="WWJ192" s="72"/>
      <c r="WWK192" s="72"/>
      <c r="WWL192" s="72"/>
      <c r="WWM192" s="72"/>
      <c r="WWN192" s="72"/>
      <c r="WWO192" s="71"/>
      <c r="WWP192" s="71"/>
      <c r="WWQ192" s="71"/>
      <c r="WWR192" s="71"/>
      <c r="WWS192" s="71"/>
      <c r="WWT192" s="71"/>
      <c r="WWU192" s="71"/>
      <c r="WWV192" s="72"/>
      <c r="WWW192" s="72"/>
      <c r="WWX192" s="72"/>
      <c r="WWY192" s="72"/>
      <c r="WWZ192" s="72"/>
      <c r="WXA192" s="72"/>
      <c r="WXB192" s="72"/>
      <c r="WXC192" s="72"/>
      <c r="WXD192" s="72"/>
      <c r="WXE192" s="71"/>
      <c r="WXF192" s="71"/>
      <c r="WXG192" s="71"/>
      <c r="WXH192" s="71"/>
      <c r="WXI192" s="71"/>
      <c r="WXJ192" s="71"/>
      <c r="WXK192" s="71"/>
      <c r="WXL192" s="72"/>
      <c r="WXM192" s="72"/>
      <c r="WXN192" s="72"/>
      <c r="WXO192" s="72"/>
      <c r="WXP192" s="72"/>
      <c r="WXQ192" s="72"/>
      <c r="WXR192" s="72"/>
      <c r="WXS192" s="72"/>
      <c r="WXT192" s="72"/>
      <c r="WXU192" s="71"/>
      <c r="WXV192" s="71"/>
      <c r="WXW192" s="71"/>
      <c r="WXX192" s="71"/>
      <c r="WXY192" s="71"/>
      <c r="WXZ192" s="71"/>
      <c r="WYA192" s="71"/>
      <c r="WYB192" s="72"/>
      <c r="WYC192" s="72"/>
      <c r="WYD192" s="72"/>
      <c r="WYE192" s="72"/>
      <c r="WYF192" s="72"/>
      <c r="WYG192" s="72"/>
      <c r="WYH192" s="72"/>
      <c r="WYI192" s="72"/>
      <c r="WYJ192" s="72"/>
      <c r="WYK192" s="71"/>
      <c r="WYL192" s="71"/>
      <c r="WYM192" s="71"/>
      <c r="WYN192" s="71"/>
      <c r="WYO192" s="71"/>
      <c r="WYP192" s="71"/>
      <c r="WYQ192" s="71"/>
      <c r="WYR192" s="72"/>
      <c r="WYS192" s="72"/>
      <c r="WYT192" s="72"/>
      <c r="WYU192" s="72"/>
      <c r="WYV192" s="72"/>
      <c r="WYW192" s="72"/>
      <c r="WYX192" s="72"/>
      <c r="WYY192" s="72"/>
      <c r="WYZ192" s="72"/>
      <c r="WZA192" s="71"/>
      <c r="WZB192" s="71"/>
      <c r="WZC192" s="71"/>
      <c r="WZD192" s="71"/>
      <c r="WZE192" s="71"/>
      <c r="WZF192" s="71"/>
      <c r="WZG192" s="71"/>
      <c r="WZH192" s="72"/>
      <c r="WZI192" s="72"/>
      <c r="WZJ192" s="72"/>
      <c r="WZK192" s="72"/>
      <c r="WZL192" s="72"/>
      <c r="WZM192" s="72"/>
      <c r="WZN192" s="72"/>
      <c r="WZO192" s="72"/>
      <c r="WZP192" s="72"/>
      <c r="WZQ192" s="71"/>
      <c r="WZR192" s="71"/>
      <c r="WZS192" s="71"/>
      <c r="WZT192" s="71"/>
      <c r="WZU192" s="71"/>
      <c r="WZV192" s="71"/>
      <c r="WZW192" s="71"/>
      <c r="WZX192" s="72"/>
      <c r="WZY192" s="72"/>
      <c r="WZZ192" s="72"/>
      <c r="XAA192" s="72"/>
      <c r="XAB192" s="72"/>
      <c r="XAC192" s="72"/>
      <c r="XAD192" s="72"/>
      <c r="XAE192" s="72"/>
      <c r="XAF192" s="72"/>
      <c r="XAG192" s="71"/>
      <c r="XAH192" s="71"/>
      <c r="XAI192" s="71"/>
      <c r="XAJ192" s="71"/>
      <c r="XAK192" s="71"/>
      <c r="XAL192" s="71"/>
      <c r="XAM192" s="71"/>
      <c r="XAN192" s="72"/>
      <c r="XAO192" s="72"/>
      <c r="XAP192" s="72"/>
      <c r="XAQ192" s="72"/>
      <c r="XAR192" s="72"/>
      <c r="XAS192" s="72"/>
      <c r="XAT192" s="72"/>
      <c r="XAU192" s="72"/>
      <c r="XAV192" s="72"/>
      <c r="XAW192" s="71"/>
      <c r="XAX192" s="71"/>
      <c r="XAY192" s="71"/>
      <c r="XAZ192" s="71"/>
      <c r="XBA192" s="71"/>
      <c r="XBB192" s="71"/>
      <c r="XBC192" s="71"/>
      <c r="XBD192" s="72"/>
      <c r="XBE192" s="72"/>
      <c r="XBF192" s="72"/>
      <c r="XBG192" s="72"/>
      <c r="XBH192" s="72"/>
      <c r="XBI192" s="72"/>
      <c r="XBJ192" s="72"/>
      <c r="XBK192" s="72"/>
      <c r="XBL192" s="72"/>
      <c r="XBM192" s="71"/>
      <c r="XBN192" s="71"/>
      <c r="XBO192" s="71"/>
      <c r="XBP192" s="71"/>
      <c r="XBQ192" s="71"/>
      <c r="XBR192" s="71"/>
      <c r="XBS192" s="71"/>
      <c r="XBT192" s="72"/>
      <c r="XBU192" s="72"/>
      <c r="XBV192" s="72"/>
      <c r="XBW192" s="72"/>
      <c r="XBX192" s="72"/>
      <c r="XBY192" s="72"/>
      <c r="XBZ192" s="72"/>
      <c r="XCA192" s="72"/>
      <c r="XCB192" s="72"/>
      <c r="XCC192" s="71"/>
      <c r="XCD192" s="71"/>
      <c r="XCE192" s="71"/>
      <c r="XCF192" s="71"/>
      <c r="XCG192" s="71"/>
      <c r="XCH192" s="71"/>
      <c r="XCI192" s="71"/>
      <c r="XCJ192" s="72"/>
      <c r="XCK192" s="72"/>
      <c r="XCL192" s="72"/>
      <c r="XCM192" s="72"/>
      <c r="XCN192" s="72"/>
      <c r="XCO192" s="72"/>
      <c r="XCP192" s="72"/>
      <c r="XCQ192" s="72"/>
      <c r="XCR192" s="72"/>
      <c r="XCS192" s="71"/>
      <c r="XCT192" s="71"/>
      <c r="XCU192" s="71"/>
      <c r="XCV192" s="71"/>
      <c r="XCW192" s="71"/>
      <c r="XCX192" s="71"/>
      <c r="XCY192" s="71"/>
      <c r="XCZ192" s="72"/>
      <c r="XDA192" s="72"/>
      <c r="XDB192" s="72"/>
      <c r="XDC192" s="72"/>
      <c r="XDD192" s="72"/>
      <c r="XDE192" s="72"/>
      <c r="XDF192" s="72"/>
      <c r="XDG192" s="72"/>
      <c r="XDH192" s="72"/>
      <c r="XDI192" s="71"/>
      <c r="XDJ192" s="71"/>
      <c r="XDK192" s="71"/>
      <c r="XDL192" s="71"/>
      <c r="XDM192" s="71"/>
      <c r="XDN192" s="71"/>
      <c r="XDO192" s="71"/>
      <c r="XDP192" s="72"/>
      <c r="XDQ192" s="72"/>
      <c r="XDR192" s="72"/>
      <c r="XDS192" s="72"/>
      <c r="XDT192" s="72"/>
      <c r="XDU192" s="72"/>
      <c r="XDV192" s="72"/>
      <c r="XDW192" s="72"/>
      <c r="XDX192" s="72"/>
      <c r="XDY192" s="71"/>
      <c r="XDZ192" s="71"/>
      <c r="XEA192" s="71"/>
      <c r="XEB192" s="71"/>
      <c r="XEC192" s="71"/>
      <c r="XED192" s="71"/>
      <c r="XEE192" s="71"/>
      <c r="XEF192" s="72"/>
      <c r="XEG192" s="72"/>
      <c r="XEH192" s="72"/>
      <c r="XEI192" s="72"/>
      <c r="XEJ192" s="72"/>
      <c r="XEK192" s="72"/>
      <c r="XEL192" s="72"/>
      <c r="XEM192" s="72"/>
      <c r="XEN192" s="72"/>
      <c r="XEO192" s="71"/>
      <c r="XEP192" s="71"/>
      <c r="XEQ192" s="71"/>
      <c r="XER192" s="71"/>
      <c r="XES192" s="71"/>
      <c r="XET192" s="71"/>
      <c r="XEU192" s="71"/>
      <c r="XEV192" s="72"/>
      <c r="XEW192" s="72"/>
      <c r="XEX192" s="72"/>
      <c r="XEY192" s="72"/>
      <c r="XEZ192" s="72"/>
      <c r="XFA192" s="72"/>
      <c r="XFB192" s="72"/>
      <c r="XFC192" s="72"/>
      <c r="XFD192" s="72"/>
    </row>
    <row r="193" spans="1:17" ht="15" customHeight="1" x14ac:dyDescent="0.25">
      <c r="A193" s="64"/>
      <c r="B193" s="64" t="s">
        <v>547</v>
      </c>
      <c r="C193" s="64"/>
      <c r="D193" s="64"/>
      <c r="E193" s="64"/>
      <c r="F193" s="64"/>
      <c r="G193" s="64" t="s">
        <v>718</v>
      </c>
      <c r="H193" s="65">
        <v>26214.49</v>
      </c>
      <c r="I193" s="65">
        <f t="shared" ref="I193:P193" si="55">I192+I190+I186+I182+I177+I175+I166+I164+I161+I153</f>
        <v>29692.1</v>
      </c>
      <c r="J193" s="65">
        <f t="shared" si="55"/>
        <v>52931</v>
      </c>
      <c r="K193" s="65">
        <f t="shared" si="55"/>
        <v>50784</v>
      </c>
      <c r="L193" s="65">
        <f t="shared" si="55"/>
        <v>31121.876</v>
      </c>
      <c r="M193" s="65">
        <f t="shared" si="55"/>
        <v>25832.52</v>
      </c>
      <c r="N193" s="65">
        <f t="shared" si="55"/>
        <v>39046</v>
      </c>
      <c r="O193" s="65">
        <f t="shared" si="55"/>
        <v>39046</v>
      </c>
      <c r="P193" s="65">
        <f t="shared" si="55"/>
        <v>39046</v>
      </c>
    </row>
    <row r="194" spans="1:17" ht="15" hidden="1" customHeight="1" outlineLevel="1" x14ac:dyDescent="0.25">
      <c r="A194" s="31" t="s">
        <v>11</v>
      </c>
      <c r="B194" s="31" t="s">
        <v>548</v>
      </c>
      <c r="C194" s="31" t="s">
        <v>13</v>
      </c>
      <c r="D194" s="31" t="s">
        <v>173</v>
      </c>
      <c r="E194" s="31" t="s">
        <v>18</v>
      </c>
      <c r="F194" s="31" t="s">
        <v>19</v>
      </c>
      <c r="G194" s="31" t="s">
        <v>174</v>
      </c>
      <c r="H194" s="32">
        <v>5033.71</v>
      </c>
      <c r="I194" s="32">
        <v>6093.69</v>
      </c>
      <c r="J194" s="32">
        <v>6000</v>
      </c>
      <c r="K194" s="32">
        <v>6000</v>
      </c>
      <c r="L194" s="32">
        <v>6429.98</v>
      </c>
      <c r="M194" s="32">
        <v>6429.98</v>
      </c>
      <c r="N194" s="32">
        <v>6000</v>
      </c>
      <c r="O194" s="32">
        <f t="shared" si="44"/>
        <v>6000</v>
      </c>
      <c r="P194" s="32">
        <f t="shared" si="43"/>
        <v>6000</v>
      </c>
    </row>
    <row r="195" spans="1:17" ht="15" customHeight="1" collapsed="1" x14ac:dyDescent="0.25">
      <c r="A195" s="66"/>
      <c r="B195" s="66" t="s">
        <v>548</v>
      </c>
      <c r="C195" s="66" t="s">
        <v>662</v>
      </c>
      <c r="D195" s="66"/>
      <c r="E195" s="66"/>
      <c r="F195" s="66"/>
      <c r="G195" s="66" t="s">
        <v>532</v>
      </c>
      <c r="H195" s="107">
        <f>SUM(H194)</f>
        <v>5033.71</v>
      </c>
      <c r="I195" s="107">
        <f t="shared" ref="I195:P195" si="56">SUM(I194)</f>
        <v>6093.69</v>
      </c>
      <c r="J195" s="107">
        <f t="shared" si="56"/>
        <v>6000</v>
      </c>
      <c r="K195" s="107">
        <f t="shared" si="56"/>
        <v>6000</v>
      </c>
      <c r="L195" s="107">
        <f t="shared" si="56"/>
        <v>6429.98</v>
      </c>
      <c r="M195" s="107">
        <f t="shared" si="56"/>
        <v>6429.98</v>
      </c>
      <c r="N195" s="107">
        <f t="shared" si="56"/>
        <v>6000</v>
      </c>
      <c r="O195" s="107">
        <f t="shared" si="56"/>
        <v>6000</v>
      </c>
      <c r="P195" s="107">
        <f t="shared" si="56"/>
        <v>6000</v>
      </c>
    </row>
    <row r="196" spans="1:17" ht="15" customHeight="1" x14ac:dyDescent="0.25">
      <c r="A196" s="64"/>
      <c r="B196" s="64" t="s">
        <v>548</v>
      </c>
      <c r="C196" s="64"/>
      <c r="D196" s="64"/>
      <c r="E196" s="64"/>
      <c r="F196" s="64"/>
      <c r="G196" s="64" t="s">
        <v>719</v>
      </c>
      <c r="H196" s="65">
        <f>H195</f>
        <v>5033.71</v>
      </c>
      <c r="I196" s="65">
        <f t="shared" ref="I196:P196" si="57">I195</f>
        <v>6093.69</v>
      </c>
      <c r="J196" s="65">
        <f t="shared" si="57"/>
        <v>6000</v>
      </c>
      <c r="K196" s="65">
        <f t="shared" si="57"/>
        <v>6000</v>
      </c>
      <c r="L196" s="65">
        <f t="shared" si="57"/>
        <v>6429.98</v>
      </c>
      <c r="M196" s="65">
        <f t="shared" si="57"/>
        <v>6429.98</v>
      </c>
      <c r="N196" s="65">
        <f t="shared" si="57"/>
        <v>6000</v>
      </c>
      <c r="O196" s="65">
        <f t="shared" si="57"/>
        <v>6000</v>
      </c>
      <c r="P196" s="65">
        <f t="shared" si="57"/>
        <v>6000</v>
      </c>
    </row>
    <row r="197" spans="1:17" ht="16.5" customHeight="1" x14ac:dyDescent="0.25">
      <c r="A197" s="64"/>
      <c r="B197" s="64" t="s">
        <v>454</v>
      </c>
      <c r="C197" s="64"/>
      <c r="D197" s="64"/>
      <c r="E197" s="64"/>
      <c r="F197" s="64"/>
      <c r="G197" s="64" t="s">
        <v>727</v>
      </c>
      <c r="H197" s="65">
        <f>H200+H212</f>
        <v>2714.16</v>
      </c>
      <c r="I197" s="65">
        <f t="shared" ref="I197:P197" si="58">I200+I212</f>
        <v>2720.26</v>
      </c>
      <c r="J197" s="65">
        <f t="shared" si="58"/>
        <v>3306</v>
      </c>
      <c r="K197" s="65">
        <f t="shared" si="58"/>
        <v>13576</v>
      </c>
      <c r="L197" s="65">
        <f t="shared" si="58"/>
        <v>7376.3999999999987</v>
      </c>
      <c r="M197" s="65">
        <f t="shared" si="58"/>
        <v>5838</v>
      </c>
      <c r="N197" s="65">
        <f t="shared" si="58"/>
        <v>6956</v>
      </c>
      <c r="O197" s="65">
        <f t="shared" si="58"/>
        <v>6956</v>
      </c>
      <c r="P197" s="65">
        <f t="shared" si="58"/>
        <v>6956</v>
      </c>
    </row>
    <row r="198" spans="1:17" ht="15" hidden="1" customHeight="1" outlineLevel="1" x14ac:dyDescent="0.25">
      <c r="A198" s="6"/>
      <c r="B198" s="6" t="s">
        <v>549</v>
      </c>
      <c r="C198" s="6" t="s">
        <v>13</v>
      </c>
      <c r="D198" s="6" t="s">
        <v>134</v>
      </c>
      <c r="E198" s="6" t="s">
        <v>18</v>
      </c>
      <c r="F198" s="6" t="s">
        <v>19</v>
      </c>
      <c r="G198" s="6" t="s">
        <v>135</v>
      </c>
      <c r="H198" s="7">
        <v>2153.9699999999998</v>
      </c>
      <c r="I198" s="7">
        <v>1580.59</v>
      </c>
      <c r="J198" s="7">
        <v>2000</v>
      </c>
      <c r="K198" s="7">
        <v>12270</v>
      </c>
      <c r="L198" s="7">
        <f>M198/10*12</f>
        <v>6619.4759999999987</v>
      </c>
      <c r="M198" s="7">
        <v>5516.23</v>
      </c>
      <c r="N198" s="7">
        <v>6000</v>
      </c>
      <c r="O198" s="7">
        <f t="shared" si="44"/>
        <v>6000</v>
      </c>
      <c r="P198" s="7">
        <f t="shared" si="43"/>
        <v>6000</v>
      </c>
    </row>
    <row r="199" spans="1:17" ht="15" customHeight="1" collapsed="1" x14ac:dyDescent="0.25">
      <c r="A199" s="66"/>
      <c r="B199" s="66" t="s">
        <v>549</v>
      </c>
      <c r="C199" s="66" t="s">
        <v>662</v>
      </c>
      <c r="D199" s="66" t="s">
        <v>535</v>
      </c>
      <c r="E199" s="66"/>
      <c r="F199" s="66"/>
      <c r="G199" s="66" t="s">
        <v>536</v>
      </c>
      <c r="H199" s="107">
        <f>SUM(H198)</f>
        <v>2153.9699999999998</v>
      </c>
      <c r="I199" s="107">
        <f t="shared" ref="I199:P199" si="59">SUM(I198)</f>
        <v>1580.59</v>
      </c>
      <c r="J199" s="107">
        <f t="shared" si="59"/>
        <v>2000</v>
      </c>
      <c r="K199" s="107">
        <f t="shared" si="59"/>
        <v>12270</v>
      </c>
      <c r="L199" s="107">
        <f t="shared" si="59"/>
        <v>6619.4759999999987</v>
      </c>
      <c r="M199" s="107">
        <f t="shared" si="59"/>
        <v>5516.23</v>
      </c>
      <c r="N199" s="107">
        <f t="shared" si="59"/>
        <v>6000</v>
      </c>
      <c r="O199" s="107">
        <f t="shared" si="59"/>
        <v>6000</v>
      </c>
      <c r="P199" s="107">
        <f t="shared" si="59"/>
        <v>6000</v>
      </c>
    </row>
    <row r="200" spans="1:17" ht="15" customHeight="1" x14ac:dyDescent="0.25">
      <c r="A200" s="64"/>
      <c r="B200" s="64" t="s">
        <v>549</v>
      </c>
      <c r="C200" s="64"/>
      <c r="D200" s="64"/>
      <c r="E200" s="64"/>
      <c r="F200" s="64"/>
      <c r="G200" s="64" t="s">
        <v>722</v>
      </c>
      <c r="H200" s="65">
        <f>H199</f>
        <v>2153.9699999999998</v>
      </c>
      <c r="I200" s="65">
        <f t="shared" ref="I200:P200" si="60">I199</f>
        <v>1580.59</v>
      </c>
      <c r="J200" s="65">
        <f t="shared" si="60"/>
        <v>2000</v>
      </c>
      <c r="K200" s="65">
        <f t="shared" si="60"/>
        <v>12270</v>
      </c>
      <c r="L200" s="65">
        <f t="shared" si="60"/>
        <v>6619.4759999999987</v>
      </c>
      <c r="M200" s="65">
        <f t="shared" si="60"/>
        <v>5516.23</v>
      </c>
      <c r="N200" s="65">
        <f t="shared" si="60"/>
        <v>6000</v>
      </c>
      <c r="O200" s="65">
        <f t="shared" si="60"/>
        <v>6000</v>
      </c>
      <c r="P200" s="65">
        <f t="shared" si="60"/>
        <v>6000</v>
      </c>
    </row>
    <row r="201" spans="1:17" ht="15" hidden="1" customHeight="1" outlineLevel="1" x14ac:dyDescent="0.25">
      <c r="A201" s="31" t="s">
        <v>11</v>
      </c>
      <c r="B201" s="31" t="s">
        <v>550</v>
      </c>
      <c r="C201" s="31" t="s">
        <v>295</v>
      </c>
      <c r="D201" s="31" t="s">
        <v>57</v>
      </c>
      <c r="E201" s="31" t="s">
        <v>18</v>
      </c>
      <c r="F201" s="31" t="s">
        <v>307</v>
      </c>
      <c r="G201" s="31" t="s">
        <v>58</v>
      </c>
      <c r="H201" s="32">
        <v>371.57</v>
      </c>
      <c r="I201" s="32">
        <v>725.16</v>
      </c>
      <c r="J201" s="32">
        <v>700</v>
      </c>
      <c r="K201" s="32">
        <v>700</v>
      </c>
      <c r="L201" s="32">
        <v>600</v>
      </c>
      <c r="M201" s="32">
        <v>196</v>
      </c>
      <c r="N201" s="32">
        <v>700</v>
      </c>
      <c r="O201" s="32">
        <f t="shared" si="44"/>
        <v>700</v>
      </c>
      <c r="P201" s="32">
        <f t="shared" si="43"/>
        <v>700</v>
      </c>
      <c r="Q201" s="37"/>
    </row>
    <row r="202" spans="1:17" ht="15" hidden="1" customHeight="1" outlineLevel="1" x14ac:dyDescent="0.25">
      <c r="A202" s="31" t="s">
        <v>11</v>
      </c>
      <c r="B202" s="31" t="s">
        <v>550</v>
      </c>
      <c r="C202" s="31" t="s">
        <v>295</v>
      </c>
      <c r="D202" s="31" t="s">
        <v>57</v>
      </c>
      <c r="E202" s="31" t="s">
        <v>18</v>
      </c>
      <c r="F202" s="31" t="s">
        <v>307</v>
      </c>
      <c r="G202" s="31" t="s">
        <v>190</v>
      </c>
      <c r="H202" s="32">
        <v>127.81</v>
      </c>
      <c r="I202" s="32">
        <v>151.25</v>
      </c>
      <c r="J202" s="32">
        <v>150</v>
      </c>
      <c r="K202" s="32">
        <v>150</v>
      </c>
      <c r="L202" s="32">
        <f>M202/10*12</f>
        <v>123.82799999999999</v>
      </c>
      <c r="M202" s="32">
        <v>103.19</v>
      </c>
      <c r="N202" s="32">
        <v>150</v>
      </c>
      <c r="O202" s="32">
        <f t="shared" si="44"/>
        <v>150</v>
      </c>
      <c r="P202" s="32">
        <f t="shared" si="43"/>
        <v>150</v>
      </c>
      <c r="Q202" s="37"/>
    </row>
    <row r="203" spans="1:17" ht="15" hidden="1" customHeight="1" outlineLevel="1" x14ac:dyDescent="0.25">
      <c r="A203" s="31" t="s">
        <v>11</v>
      </c>
      <c r="B203" s="31" t="s">
        <v>550</v>
      </c>
      <c r="C203" s="31" t="s">
        <v>295</v>
      </c>
      <c r="D203" s="31" t="s">
        <v>66</v>
      </c>
      <c r="E203" s="31" t="s">
        <v>18</v>
      </c>
      <c r="F203" s="31" t="s">
        <v>307</v>
      </c>
      <c r="G203" s="31" t="s">
        <v>310</v>
      </c>
      <c r="H203" s="32">
        <v>2.81</v>
      </c>
      <c r="I203" s="32">
        <v>0</v>
      </c>
      <c r="J203" s="32">
        <v>6</v>
      </c>
      <c r="K203" s="32">
        <v>6</v>
      </c>
      <c r="L203" s="32">
        <v>6</v>
      </c>
      <c r="M203" s="32">
        <v>0</v>
      </c>
      <c r="N203" s="32">
        <v>6</v>
      </c>
      <c r="O203" s="32">
        <f t="shared" si="44"/>
        <v>6</v>
      </c>
      <c r="P203" s="32">
        <f t="shared" si="43"/>
        <v>6</v>
      </c>
    </row>
    <row r="204" spans="1:17" ht="15" customHeight="1" collapsed="1" x14ac:dyDescent="0.25">
      <c r="A204" s="66"/>
      <c r="B204" s="66" t="s">
        <v>550</v>
      </c>
      <c r="C204" s="66" t="s">
        <v>678</v>
      </c>
      <c r="D204" s="66" t="s">
        <v>538</v>
      </c>
      <c r="E204" s="66"/>
      <c r="F204" s="66"/>
      <c r="G204" s="66" t="s">
        <v>198</v>
      </c>
      <c r="H204" s="107">
        <f>SUM(H201:H203)</f>
        <v>502.19</v>
      </c>
      <c r="I204" s="107">
        <f t="shared" ref="I204:P204" si="61">SUM(I201:I203)</f>
        <v>876.41</v>
      </c>
      <c r="J204" s="107">
        <f t="shared" si="61"/>
        <v>856</v>
      </c>
      <c r="K204" s="107">
        <f t="shared" si="61"/>
        <v>856</v>
      </c>
      <c r="L204" s="107">
        <f t="shared" si="61"/>
        <v>729.82799999999997</v>
      </c>
      <c r="M204" s="107">
        <f t="shared" si="61"/>
        <v>299.19</v>
      </c>
      <c r="N204" s="107">
        <f t="shared" si="61"/>
        <v>856</v>
      </c>
      <c r="O204" s="107">
        <f t="shared" si="61"/>
        <v>856</v>
      </c>
      <c r="P204" s="107">
        <f t="shared" si="61"/>
        <v>856</v>
      </c>
    </row>
    <row r="205" spans="1:17" ht="15" hidden="1" customHeight="1" outlineLevel="1" x14ac:dyDescent="0.25">
      <c r="A205" s="67" t="s">
        <v>11</v>
      </c>
      <c r="B205" s="67" t="s">
        <v>550</v>
      </c>
      <c r="C205" s="67" t="s">
        <v>295</v>
      </c>
      <c r="D205" s="67" t="s">
        <v>89</v>
      </c>
      <c r="E205" s="67" t="s">
        <v>18</v>
      </c>
      <c r="F205" s="67" t="s">
        <v>307</v>
      </c>
      <c r="G205" s="67" t="s">
        <v>314</v>
      </c>
      <c r="H205" s="108">
        <v>14</v>
      </c>
      <c r="I205" s="108">
        <v>38.96</v>
      </c>
      <c r="J205" s="108">
        <v>50</v>
      </c>
      <c r="K205" s="108">
        <v>50</v>
      </c>
      <c r="L205" s="108">
        <f>M205/10*12</f>
        <v>0</v>
      </c>
      <c r="M205" s="108">
        <v>0</v>
      </c>
      <c r="N205" s="108">
        <v>50</v>
      </c>
      <c r="O205" s="108">
        <f t="shared" si="44"/>
        <v>50</v>
      </c>
      <c r="P205" s="108">
        <f t="shared" si="43"/>
        <v>50</v>
      </c>
    </row>
    <row r="206" spans="1:17" ht="15" customHeight="1" collapsed="1" x14ac:dyDescent="0.25">
      <c r="A206" s="66"/>
      <c r="B206" s="66" t="s">
        <v>550</v>
      </c>
      <c r="C206" s="66" t="s">
        <v>678</v>
      </c>
      <c r="D206" s="66" t="s">
        <v>526</v>
      </c>
      <c r="E206" s="66"/>
      <c r="F206" s="66"/>
      <c r="G206" s="66" t="s">
        <v>649</v>
      </c>
      <c r="H206" s="107">
        <f>SUM(H205)</f>
        <v>14</v>
      </c>
      <c r="I206" s="107">
        <f t="shared" ref="I206:P206" si="62">SUM(I205)</f>
        <v>38.96</v>
      </c>
      <c r="J206" s="107">
        <f t="shared" si="62"/>
        <v>50</v>
      </c>
      <c r="K206" s="107">
        <f t="shared" si="62"/>
        <v>50</v>
      </c>
      <c r="L206" s="107">
        <f t="shared" si="62"/>
        <v>0</v>
      </c>
      <c r="M206" s="107">
        <f t="shared" si="62"/>
        <v>0</v>
      </c>
      <c r="N206" s="107">
        <f t="shared" si="62"/>
        <v>50</v>
      </c>
      <c r="O206" s="107">
        <f t="shared" si="62"/>
        <v>50</v>
      </c>
      <c r="P206" s="107">
        <f t="shared" si="62"/>
        <v>50</v>
      </c>
    </row>
    <row r="207" spans="1:17" ht="15" hidden="1" customHeight="1" outlineLevel="1" x14ac:dyDescent="0.25">
      <c r="A207" s="67" t="s">
        <v>11</v>
      </c>
      <c r="B207" s="67" t="s">
        <v>550</v>
      </c>
      <c r="C207" s="67" t="s">
        <v>295</v>
      </c>
      <c r="D207" s="67" t="s">
        <v>115</v>
      </c>
      <c r="E207" s="67" t="s">
        <v>18</v>
      </c>
      <c r="F207" s="67" t="s">
        <v>307</v>
      </c>
      <c r="G207" s="67" t="s">
        <v>116</v>
      </c>
      <c r="H207" s="108">
        <v>0</v>
      </c>
      <c r="I207" s="108">
        <v>0</v>
      </c>
      <c r="J207" s="108">
        <v>300</v>
      </c>
      <c r="K207" s="108">
        <v>300</v>
      </c>
      <c r="L207" s="108">
        <f>M207/10*12</f>
        <v>0</v>
      </c>
      <c r="M207" s="108">
        <v>0</v>
      </c>
      <c r="N207" s="108">
        <v>0</v>
      </c>
      <c r="O207" s="108">
        <v>0</v>
      </c>
      <c r="P207" s="108">
        <v>0</v>
      </c>
    </row>
    <row r="208" spans="1:17" ht="15" customHeight="1" collapsed="1" x14ac:dyDescent="0.25">
      <c r="A208" s="66"/>
      <c r="B208" s="66" t="s">
        <v>550</v>
      </c>
      <c r="C208" s="66" t="s">
        <v>678</v>
      </c>
      <c r="D208" s="66" t="s">
        <v>530</v>
      </c>
      <c r="E208" s="66"/>
      <c r="F208" s="66"/>
      <c r="G208" s="66" t="s">
        <v>620</v>
      </c>
      <c r="H208" s="107">
        <f>SUM(H207)</f>
        <v>0</v>
      </c>
      <c r="I208" s="107">
        <f t="shared" ref="I208:P208" si="63">SUM(I207)</f>
        <v>0</v>
      </c>
      <c r="J208" s="107">
        <f t="shared" si="63"/>
        <v>300</v>
      </c>
      <c r="K208" s="107">
        <f t="shared" si="63"/>
        <v>300</v>
      </c>
      <c r="L208" s="107">
        <f t="shared" si="63"/>
        <v>0</v>
      </c>
      <c r="M208" s="107">
        <f t="shared" si="63"/>
        <v>0</v>
      </c>
      <c r="N208" s="107">
        <f t="shared" si="63"/>
        <v>0</v>
      </c>
      <c r="O208" s="107">
        <f t="shared" si="63"/>
        <v>0</v>
      </c>
      <c r="P208" s="107">
        <f t="shared" si="63"/>
        <v>0</v>
      </c>
    </row>
    <row r="209" spans="1:16" ht="15" hidden="1" customHeight="1" outlineLevel="1" x14ac:dyDescent="0.25">
      <c r="A209" s="67" t="s">
        <v>11</v>
      </c>
      <c r="B209" s="67" t="s">
        <v>550</v>
      </c>
      <c r="C209" s="67" t="s">
        <v>295</v>
      </c>
      <c r="D209" s="67" t="s">
        <v>136</v>
      </c>
      <c r="E209" s="67" t="s">
        <v>18</v>
      </c>
      <c r="F209" s="67" t="s">
        <v>307</v>
      </c>
      <c r="G209" s="67" t="s">
        <v>137</v>
      </c>
      <c r="H209" s="108">
        <v>44</v>
      </c>
      <c r="I209" s="108">
        <v>224.3</v>
      </c>
      <c r="J209" s="108">
        <v>100</v>
      </c>
      <c r="K209" s="108">
        <v>100</v>
      </c>
      <c r="L209" s="108">
        <f>M209/10*12</f>
        <v>27.096</v>
      </c>
      <c r="M209" s="108">
        <v>22.58</v>
      </c>
      <c r="N209" s="108">
        <v>50</v>
      </c>
      <c r="O209" s="108">
        <f t="shared" ref="O209:O263" si="64">N209</f>
        <v>50</v>
      </c>
      <c r="P209" s="108">
        <f t="shared" ref="P209:P263" si="65">N209</f>
        <v>50</v>
      </c>
    </row>
    <row r="210" spans="1:16" ht="15" customHeight="1" collapsed="1" x14ac:dyDescent="0.25">
      <c r="A210" s="66"/>
      <c r="B210" s="66" t="s">
        <v>550</v>
      </c>
      <c r="C210" s="66" t="s">
        <v>678</v>
      </c>
      <c r="D210" s="66" t="s">
        <v>535</v>
      </c>
      <c r="E210" s="66"/>
      <c r="F210" s="66"/>
      <c r="G210" s="66" t="s">
        <v>536</v>
      </c>
      <c r="H210" s="107">
        <f>SUM(H209)</f>
        <v>44</v>
      </c>
      <c r="I210" s="107">
        <f t="shared" ref="I210:P210" si="66">SUM(I209)</f>
        <v>224.3</v>
      </c>
      <c r="J210" s="107">
        <f t="shared" si="66"/>
        <v>100</v>
      </c>
      <c r="K210" s="107">
        <f t="shared" si="66"/>
        <v>100</v>
      </c>
      <c r="L210" s="107">
        <f t="shared" si="66"/>
        <v>27.096</v>
      </c>
      <c r="M210" s="107">
        <f t="shared" si="66"/>
        <v>22.58</v>
      </c>
      <c r="N210" s="107">
        <f t="shared" si="66"/>
        <v>50</v>
      </c>
      <c r="O210" s="107">
        <f t="shared" si="66"/>
        <v>50</v>
      </c>
      <c r="P210" s="107">
        <f t="shared" si="66"/>
        <v>50</v>
      </c>
    </row>
    <row r="211" spans="1:16" ht="15" customHeight="1" x14ac:dyDescent="0.25">
      <c r="A211" s="64"/>
      <c r="B211" s="64" t="s">
        <v>550</v>
      </c>
      <c r="C211" s="64"/>
      <c r="D211" s="64"/>
      <c r="E211" s="64"/>
      <c r="F211" s="64"/>
      <c r="G211" s="64" t="s">
        <v>723</v>
      </c>
      <c r="H211" s="65">
        <f>H210+H208+H206+H204</f>
        <v>560.19000000000005</v>
      </c>
      <c r="I211" s="65">
        <f t="shared" ref="I211:P211" si="67">I210+I208+I206+I204</f>
        <v>1139.67</v>
      </c>
      <c r="J211" s="65">
        <f t="shared" si="67"/>
        <v>1306</v>
      </c>
      <c r="K211" s="65">
        <f t="shared" si="67"/>
        <v>1306</v>
      </c>
      <c r="L211" s="65">
        <f t="shared" si="67"/>
        <v>756.92399999999998</v>
      </c>
      <c r="M211" s="65">
        <f t="shared" si="67"/>
        <v>321.77</v>
      </c>
      <c r="N211" s="65">
        <f t="shared" si="67"/>
        <v>956</v>
      </c>
      <c r="O211" s="65">
        <f t="shared" si="67"/>
        <v>956</v>
      </c>
      <c r="P211" s="65">
        <f t="shared" si="67"/>
        <v>956</v>
      </c>
    </row>
    <row r="212" spans="1:16" ht="15" customHeight="1" x14ac:dyDescent="0.25">
      <c r="A212" s="64"/>
      <c r="B212" s="64" t="s">
        <v>724</v>
      </c>
      <c r="C212" s="64"/>
      <c r="D212" s="64"/>
      <c r="E212" s="64"/>
      <c r="F212" s="64"/>
      <c r="G212" s="64" t="s">
        <v>725</v>
      </c>
      <c r="H212" s="65">
        <f>H211</f>
        <v>560.19000000000005</v>
      </c>
      <c r="I212" s="65">
        <f t="shared" ref="I212:P212" si="68">I211</f>
        <v>1139.67</v>
      </c>
      <c r="J212" s="65">
        <f t="shared" si="68"/>
        <v>1306</v>
      </c>
      <c r="K212" s="65">
        <f t="shared" si="68"/>
        <v>1306</v>
      </c>
      <c r="L212" s="65">
        <f t="shared" si="68"/>
        <v>756.92399999999998</v>
      </c>
      <c r="M212" s="65">
        <f t="shared" si="68"/>
        <v>321.77</v>
      </c>
      <c r="N212" s="65">
        <f t="shared" si="68"/>
        <v>956</v>
      </c>
      <c r="O212" s="65">
        <f t="shared" si="68"/>
        <v>956</v>
      </c>
      <c r="P212" s="65">
        <f t="shared" si="68"/>
        <v>956</v>
      </c>
    </row>
    <row r="213" spans="1:16" ht="15" customHeight="1" x14ac:dyDescent="0.25">
      <c r="A213" s="64"/>
      <c r="B213" s="64" t="s">
        <v>512</v>
      </c>
      <c r="C213" s="64"/>
      <c r="D213" s="64"/>
      <c r="E213" s="64"/>
      <c r="F213" s="64"/>
      <c r="G213" s="64" t="s">
        <v>726</v>
      </c>
      <c r="H213" s="65">
        <f>H234+H303+H328+H331</f>
        <v>344426.70999999996</v>
      </c>
      <c r="I213" s="65">
        <f t="shared" ref="I213:P213" si="69">I234+I303+I328+I331</f>
        <v>324571.18</v>
      </c>
      <c r="J213" s="65">
        <f t="shared" si="69"/>
        <v>277481</v>
      </c>
      <c r="K213" s="65">
        <f t="shared" si="69"/>
        <v>554905.74</v>
      </c>
      <c r="L213" s="65">
        <f t="shared" si="69"/>
        <v>368773.6764473684</v>
      </c>
      <c r="M213" s="65">
        <f t="shared" si="69"/>
        <v>462469.17999999993</v>
      </c>
      <c r="N213" s="65">
        <f t="shared" si="69"/>
        <v>365332</v>
      </c>
      <c r="O213" s="65">
        <f t="shared" si="69"/>
        <v>306017</v>
      </c>
      <c r="P213" s="65">
        <f t="shared" si="69"/>
        <v>306017</v>
      </c>
    </row>
    <row r="214" spans="1:16" ht="15" hidden="1" customHeight="1" outlineLevel="1" x14ac:dyDescent="0.25">
      <c r="A214" s="6" t="s">
        <v>11</v>
      </c>
      <c r="B214" s="6" t="s">
        <v>551</v>
      </c>
      <c r="C214" s="6" t="s">
        <v>13</v>
      </c>
      <c r="D214" s="6" t="s">
        <v>23</v>
      </c>
      <c r="E214" s="6" t="s">
        <v>18</v>
      </c>
      <c r="F214" s="6" t="s">
        <v>25</v>
      </c>
      <c r="G214" s="6" t="s">
        <v>26</v>
      </c>
      <c r="H214" s="7">
        <v>0</v>
      </c>
      <c r="I214" s="7">
        <v>0</v>
      </c>
      <c r="J214" s="7">
        <v>800</v>
      </c>
      <c r="K214" s="7">
        <v>800</v>
      </c>
      <c r="L214" s="7">
        <v>943.92</v>
      </c>
      <c r="M214" s="7">
        <v>543.91999999999996</v>
      </c>
      <c r="N214" s="4">
        <v>1002</v>
      </c>
      <c r="O214" s="4">
        <f t="shared" ref="O214:O222" si="70">N214</f>
        <v>1002</v>
      </c>
      <c r="P214" s="4">
        <f t="shared" ref="P214:P222" si="71">N214</f>
        <v>1002</v>
      </c>
    </row>
    <row r="215" spans="1:16" ht="15" hidden="1" customHeight="1" outlineLevel="1" x14ac:dyDescent="0.25">
      <c r="A215" s="6" t="s">
        <v>11</v>
      </c>
      <c r="B215" s="6" t="s">
        <v>551</v>
      </c>
      <c r="C215" s="6" t="s">
        <v>13</v>
      </c>
      <c r="D215" s="6" t="s">
        <v>27</v>
      </c>
      <c r="E215" s="6" t="s">
        <v>18</v>
      </c>
      <c r="F215" s="6" t="s">
        <v>25</v>
      </c>
      <c r="G215" s="6" t="s">
        <v>28</v>
      </c>
      <c r="H215" s="7">
        <v>0</v>
      </c>
      <c r="I215" s="7">
        <v>0</v>
      </c>
      <c r="J215" s="7">
        <v>366</v>
      </c>
      <c r="K215" s="7">
        <v>666</v>
      </c>
      <c r="L215" s="7">
        <v>788.06</v>
      </c>
      <c r="M215" s="7">
        <v>788.06</v>
      </c>
      <c r="N215" s="4">
        <v>1775</v>
      </c>
      <c r="O215" s="4">
        <f t="shared" si="70"/>
        <v>1775</v>
      </c>
      <c r="P215" s="4">
        <f t="shared" si="71"/>
        <v>1775</v>
      </c>
    </row>
    <row r="216" spans="1:16" ht="15" hidden="1" customHeight="1" outlineLevel="1" x14ac:dyDescent="0.25">
      <c r="A216" s="6" t="s">
        <v>11</v>
      </c>
      <c r="B216" s="6" t="s">
        <v>551</v>
      </c>
      <c r="C216" s="6" t="s">
        <v>13</v>
      </c>
      <c r="D216" s="6" t="s">
        <v>27</v>
      </c>
      <c r="E216" s="6" t="s">
        <v>18</v>
      </c>
      <c r="F216" s="6" t="s">
        <v>25</v>
      </c>
      <c r="G216" s="6" t="s">
        <v>29</v>
      </c>
      <c r="H216" s="7">
        <v>0</v>
      </c>
      <c r="I216" s="7">
        <v>0</v>
      </c>
      <c r="J216" s="7">
        <v>60</v>
      </c>
      <c r="K216" s="7">
        <v>176</v>
      </c>
      <c r="L216" s="7">
        <v>114.24</v>
      </c>
      <c r="M216" s="7">
        <v>114.24</v>
      </c>
      <c r="N216" s="4">
        <v>223</v>
      </c>
      <c r="O216" s="4">
        <f t="shared" si="70"/>
        <v>223</v>
      </c>
      <c r="P216" s="4">
        <f t="shared" si="71"/>
        <v>223</v>
      </c>
    </row>
    <row r="217" spans="1:16" ht="15" hidden="1" customHeight="1" outlineLevel="1" x14ac:dyDescent="0.25">
      <c r="A217" s="6" t="s">
        <v>11</v>
      </c>
      <c r="B217" s="6" t="s">
        <v>551</v>
      </c>
      <c r="C217" s="6" t="s">
        <v>13</v>
      </c>
      <c r="D217" s="6" t="s">
        <v>30</v>
      </c>
      <c r="E217" s="6" t="s">
        <v>18</v>
      </c>
      <c r="F217" s="6" t="s">
        <v>25</v>
      </c>
      <c r="G217" s="6" t="s">
        <v>32</v>
      </c>
      <c r="H217" s="7">
        <v>0</v>
      </c>
      <c r="I217" s="7">
        <v>0</v>
      </c>
      <c r="J217" s="7">
        <v>0</v>
      </c>
      <c r="K217" s="7">
        <v>150</v>
      </c>
      <c r="L217" s="7">
        <v>110.27</v>
      </c>
      <c r="M217" s="7">
        <v>89.27</v>
      </c>
      <c r="N217" s="4">
        <v>108</v>
      </c>
      <c r="O217" s="4">
        <f t="shared" si="70"/>
        <v>108</v>
      </c>
      <c r="P217" s="4">
        <f t="shared" si="71"/>
        <v>108</v>
      </c>
    </row>
    <row r="218" spans="1:16" ht="15" hidden="1" customHeight="1" outlineLevel="1" x14ac:dyDescent="0.25">
      <c r="A218" s="6" t="s">
        <v>11</v>
      </c>
      <c r="B218" s="6" t="s">
        <v>551</v>
      </c>
      <c r="C218" s="6" t="s">
        <v>13</v>
      </c>
      <c r="D218" s="6" t="s">
        <v>33</v>
      </c>
      <c r="E218" s="6" t="s">
        <v>18</v>
      </c>
      <c r="F218" s="6" t="s">
        <v>25</v>
      </c>
      <c r="G218" s="6" t="s">
        <v>36</v>
      </c>
      <c r="H218" s="7">
        <v>0</v>
      </c>
      <c r="I218" s="7">
        <v>0</v>
      </c>
      <c r="J218" s="7">
        <v>1716</v>
      </c>
      <c r="K218" s="7">
        <v>7670</v>
      </c>
      <c r="L218" s="7">
        <v>2108.81</v>
      </c>
      <c r="M218" s="7">
        <v>2087.81</v>
      </c>
      <c r="N218" s="4">
        <v>4200</v>
      </c>
      <c r="O218" s="4">
        <f t="shared" si="70"/>
        <v>4200</v>
      </c>
      <c r="P218" s="4">
        <f t="shared" si="71"/>
        <v>4200</v>
      </c>
    </row>
    <row r="219" spans="1:16" ht="15" hidden="1" customHeight="1" outlineLevel="1" x14ac:dyDescent="0.25">
      <c r="A219" s="6" t="s">
        <v>11</v>
      </c>
      <c r="B219" s="6" t="s">
        <v>551</v>
      </c>
      <c r="C219" s="6" t="s">
        <v>13</v>
      </c>
      <c r="D219" s="6" t="s">
        <v>37</v>
      </c>
      <c r="E219" s="6" t="s">
        <v>18</v>
      </c>
      <c r="F219" s="6" t="s">
        <v>25</v>
      </c>
      <c r="G219" s="6" t="s">
        <v>40</v>
      </c>
      <c r="H219" s="7">
        <v>0</v>
      </c>
      <c r="I219" s="7">
        <v>0</v>
      </c>
      <c r="J219" s="7">
        <v>98</v>
      </c>
      <c r="K219" s="7">
        <v>98</v>
      </c>
      <c r="L219" s="7">
        <v>396.67</v>
      </c>
      <c r="M219" s="7">
        <v>116.67</v>
      </c>
      <c r="N219" s="4">
        <v>240</v>
      </c>
      <c r="O219" s="4">
        <f t="shared" si="70"/>
        <v>240</v>
      </c>
      <c r="P219" s="4">
        <f t="shared" si="71"/>
        <v>240</v>
      </c>
    </row>
    <row r="220" spans="1:16" ht="15" hidden="1" customHeight="1" outlineLevel="1" x14ac:dyDescent="0.25">
      <c r="A220" s="6" t="s">
        <v>11</v>
      </c>
      <c r="B220" s="6" t="s">
        <v>551</v>
      </c>
      <c r="C220" s="6" t="s">
        <v>13</v>
      </c>
      <c r="D220" s="6" t="s">
        <v>41</v>
      </c>
      <c r="E220" s="6" t="s">
        <v>18</v>
      </c>
      <c r="F220" s="6" t="s">
        <v>25</v>
      </c>
      <c r="G220" s="6" t="s">
        <v>44</v>
      </c>
      <c r="H220" s="7">
        <v>0</v>
      </c>
      <c r="I220" s="7">
        <v>0</v>
      </c>
      <c r="J220" s="7">
        <v>368</v>
      </c>
      <c r="K220" s="7">
        <v>365.46</v>
      </c>
      <c r="L220" s="7">
        <v>423.42</v>
      </c>
      <c r="M220" s="7">
        <v>402.42</v>
      </c>
      <c r="N220" s="4">
        <v>900</v>
      </c>
      <c r="O220" s="4">
        <f t="shared" si="70"/>
        <v>900</v>
      </c>
      <c r="P220" s="4">
        <f t="shared" si="71"/>
        <v>900</v>
      </c>
    </row>
    <row r="221" spans="1:16" ht="15" hidden="1" customHeight="1" outlineLevel="1" x14ac:dyDescent="0.25">
      <c r="A221" s="6" t="s">
        <v>11</v>
      </c>
      <c r="B221" s="6" t="s">
        <v>551</v>
      </c>
      <c r="C221" s="6" t="s">
        <v>13</v>
      </c>
      <c r="D221" s="6" t="s">
        <v>45</v>
      </c>
      <c r="E221" s="6" t="s">
        <v>18</v>
      </c>
      <c r="F221" s="6" t="s">
        <v>25</v>
      </c>
      <c r="G221" s="6" t="s">
        <v>48</v>
      </c>
      <c r="H221" s="7">
        <v>0</v>
      </c>
      <c r="I221" s="7">
        <v>0</v>
      </c>
      <c r="J221" s="7">
        <v>20</v>
      </c>
      <c r="K221" s="7">
        <v>56.54</v>
      </c>
      <c r="L221" s="7">
        <v>84.75</v>
      </c>
      <c r="M221" s="7">
        <v>63.75</v>
      </c>
      <c r="N221" s="4">
        <v>78</v>
      </c>
      <c r="O221" s="4">
        <f t="shared" si="70"/>
        <v>78</v>
      </c>
      <c r="P221" s="4">
        <f t="shared" si="71"/>
        <v>78</v>
      </c>
    </row>
    <row r="222" spans="1:16" ht="15" hidden="1" customHeight="1" outlineLevel="1" x14ac:dyDescent="0.25">
      <c r="A222" s="6" t="s">
        <v>11</v>
      </c>
      <c r="B222" s="6" t="s">
        <v>551</v>
      </c>
      <c r="C222" s="6" t="s">
        <v>13</v>
      </c>
      <c r="D222" s="6" t="s">
        <v>49</v>
      </c>
      <c r="E222" s="6" t="s">
        <v>18</v>
      </c>
      <c r="F222" s="6" t="s">
        <v>25</v>
      </c>
      <c r="G222" s="6" t="s">
        <v>52</v>
      </c>
      <c r="H222" s="7">
        <v>0</v>
      </c>
      <c r="I222" s="7">
        <v>0</v>
      </c>
      <c r="J222" s="7">
        <v>582</v>
      </c>
      <c r="K222" s="7">
        <v>582</v>
      </c>
      <c r="L222" s="7">
        <v>727.24</v>
      </c>
      <c r="M222" s="7">
        <v>706.24</v>
      </c>
      <c r="N222" s="4">
        <v>1430</v>
      </c>
      <c r="O222" s="4">
        <f t="shared" si="70"/>
        <v>1430</v>
      </c>
      <c r="P222" s="4">
        <f t="shared" si="71"/>
        <v>1430</v>
      </c>
    </row>
    <row r="223" spans="1:16" ht="15" customHeight="1" collapsed="1" x14ac:dyDescent="0.25">
      <c r="A223" s="66"/>
      <c r="B223" s="66" t="s">
        <v>551</v>
      </c>
      <c r="C223" s="66" t="s">
        <v>662</v>
      </c>
      <c r="D223" s="66" t="s">
        <v>525</v>
      </c>
      <c r="E223" s="66"/>
      <c r="F223" s="66"/>
      <c r="G223" s="66" t="s">
        <v>529</v>
      </c>
      <c r="H223" s="107">
        <f>SUM(H214:H222)</f>
        <v>0</v>
      </c>
      <c r="I223" s="107">
        <f t="shared" ref="I223:P223" si="72">SUM(I214:I222)</f>
        <v>0</v>
      </c>
      <c r="J223" s="107">
        <f t="shared" si="72"/>
        <v>4010</v>
      </c>
      <c r="K223" s="107">
        <f t="shared" si="72"/>
        <v>10564</v>
      </c>
      <c r="L223" s="107">
        <f t="shared" si="72"/>
        <v>5697.38</v>
      </c>
      <c r="M223" s="107">
        <f t="shared" si="72"/>
        <v>4912.38</v>
      </c>
      <c r="N223" s="107">
        <f t="shared" si="72"/>
        <v>9956</v>
      </c>
      <c r="O223" s="107">
        <f t="shared" si="72"/>
        <v>9956</v>
      </c>
      <c r="P223" s="107">
        <f t="shared" si="72"/>
        <v>9956</v>
      </c>
    </row>
    <row r="224" spans="1:16" ht="15" hidden="1" customHeight="1" outlineLevel="1" x14ac:dyDescent="0.25">
      <c r="A224" s="67" t="s">
        <v>11</v>
      </c>
      <c r="B224" s="67" t="s">
        <v>551</v>
      </c>
      <c r="C224" s="67" t="s">
        <v>13</v>
      </c>
      <c r="D224" s="67" t="s">
        <v>81</v>
      </c>
      <c r="E224" s="67" t="s">
        <v>18</v>
      </c>
      <c r="F224" s="67" t="s">
        <v>25</v>
      </c>
      <c r="G224" s="67" t="s">
        <v>82</v>
      </c>
      <c r="H224" s="108">
        <v>0</v>
      </c>
      <c r="I224" s="108">
        <v>0</v>
      </c>
      <c r="J224" s="108">
        <v>13000</v>
      </c>
      <c r="K224" s="108">
        <v>11552.26</v>
      </c>
      <c r="L224" s="108">
        <v>10807.78</v>
      </c>
      <c r="M224" s="108">
        <v>10807.78</v>
      </c>
      <c r="N224" s="108">
        <v>0</v>
      </c>
      <c r="O224" s="108">
        <f t="shared" si="64"/>
        <v>0</v>
      </c>
      <c r="P224" s="108">
        <f t="shared" si="65"/>
        <v>0</v>
      </c>
    </row>
    <row r="225" spans="1:19" ht="15" hidden="1" customHeight="1" outlineLevel="1" x14ac:dyDescent="0.25">
      <c r="A225" s="67" t="s">
        <v>11</v>
      </c>
      <c r="B225" s="67" t="s">
        <v>551</v>
      </c>
      <c r="C225" s="67" t="s">
        <v>13</v>
      </c>
      <c r="D225" s="67" t="s">
        <v>89</v>
      </c>
      <c r="E225" s="67" t="s">
        <v>18</v>
      </c>
      <c r="F225" s="67" t="s">
        <v>25</v>
      </c>
      <c r="G225" s="67" t="s">
        <v>93</v>
      </c>
      <c r="H225" s="108">
        <v>0</v>
      </c>
      <c r="I225" s="108">
        <v>0</v>
      </c>
      <c r="J225" s="108">
        <v>200</v>
      </c>
      <c r="K225" s="108">
        <v>200</v>
      </c>
      <c r="L225" s="108">
        <v>200</v>
      </c>
      <c r="M225" s="108">
        <v>84.5</v>
      </c>
      <c r="N225" s="108">
        <v>200</v>
      </c>
      <c r="O225" s="108">
        <f t="shared" si="64"/>
        <v>200</v>
      </c>
      <c r="P225" s="108">
        <f t="shared" si="65"/>
        <v>200</v>
      </c>
    </row>
    <row r="226" spans="1:19" ht="15" hidden="1" customHeight="1" outlineLevel="1" x14ac:dyDescent="0.25">
      <c r="A226" s="67" t="s">
        <v>11</v>
      </c>
      <c r="B226" s="67" t="s">
        <v>551</v>
      </c>
      <c r="C226" s="67" t="s">
        <v>13</v>
      </c>
      <c r="D226" s="67" t="s">
        <v>102</v>
      </c>
      <c r="E226" s="67" t="s">
        <v>18</v>
      </c>
      <c r="F226" s="67" t="s">
        <v>19</v>
      </c>
      <c r="G226" s="67" t="s">
        <v>103</v>
      </c>
      <c r="H226" s="108">
        <v>0</v>
      </c>
      <c r="I226" s="108">
        <v>0</v>
      </c>
      <c r="J226" s="108">
        <v>0</v>
      </c>
      <c r="K226" s="108">
        <v>52</v>
      </c>
      <c r="L226" s="108">
        <f>M226</f>
        <v>52</v>
      </c>
      <c r="M226" s="108">
        <v>52</v>
      </c>
      <c r="N226" s="108">
        <v>100</v>
      </c>
      <c r="O226" s="108">
        <f t="shared" si="64"/>
        <v>100</v>
      </c>
      <c r="P226" s="108">
        <f t="shared" si="65"/>
        <v>100</v>
      </c>
    </row>
    <row r="227" spans="1:19" ht="15" hidden="1" customHeight="1" outlineLevel="1" x14ac:dyDescent="0.25">
      <c r="A227" s="67" t="s">
        <v>11</v>
      </c>
      <c r="B227" s="67" t="s">
        <v>551</v>
      </c>
      <c r="C227" s="67" t="s">
        <v>13</v>
      </c>
      <c r="D227" s="67" t="s">
        <v>106</v>
      </c>
      <c r="E227" s="67" t="s">
        <v>18</v>
      </c>
      <c r="F227" s="67" t="s">
        <v>25</v>
      </c>
      <c r="G227" s="67" t="s">
        <v>107</v>
      </c>
      <c r="H227" s="108">
        <v>0</v>
      </c>
      <c r="I227" s="108">
        <v>0</v>
      </c>
      <c r="J227" s="108">
        <v>0</v>
      </c>
      <c r="K227" s="108">
        <v>1447.74</v>
      </c>
      <c r="L227" s="108">
        <f>M227</f>
        <v>1447.74</v>
      </c>
      <c r="M227" s="108">
        <v>1447.74</v>
      </c>
      <c r="N227" s="108">
        <v>0</v>
      </c>
      <c r="O227" s="108">
        <f t="shared" si="64"/>
        <v>0</v>
      </c>
      <c r="P227" s="108">
        <f t="shared" si="65"/>
        <v>0</v>
      </c>
    </row>
    <row r="228" spans="1:19" ht="15" hidden="1" customHeight="1" outlineLevel="1" x14ac:dyDescent="0.25">
      <c r="A228" s="67" t="s">
        <v>11</v>
      </c>
      <c r="B228" s="67" t="s">
        <v>551</v>
      </c>
      <c r="C228" s="67" t="s">
        <v>13</v>
      </c>
      <c r="D228" s="67" t="s">
        <v>108</v>
      </c>
      <c r="E228" s="67" t="s">
        <v>18</v>
      </c>
      <c r="F228" s="67" t="s">
        <v>25</v>
      </c>
      <c r="G228" s="67" t="s">
        <v>110</v>
      </c>
      <c r="H228" s="108">
        <v>0</v>
      </c>
      <c r="I228" s="108">
        <v>0</v>
      </c>
      <c r="J228" s="108">
        <v>330</v>
      </c>
      <c r="K228" s="108">
        <v>330</v>
      </c>
      <c r="L228" s="108">
        <v>450</v>
      </c>
      <c r="M228" s="108">
        <v>373.33</v>
      </c>
      <c r="N228" s="108">
        <v>600</v>
      </c>
      <c r="O228" s="108">
        <f t="shared" si="64"/>
        <v>600</v>
      </c>
      <c r="P228" s="108">
        <f t="shared" si="65"/>
        <v>600</v>
      </c>
    </row>
    <row r="229" spans="1:19" ht="15" customHeight="1" collapsed="1" x14ac:dyDescent="0.25">
      <c r="A229" s="66"/>
      <c r="B229" s="66" t="s">
        <v>551</v>
      </c>
      <c r="C229" s="66" t="s">
        <v>662</v>
      </c>
      <c r="D229" s="66" t="s">
        <v>526</v>
      </c>
      <c r="E229" s="66"/>
      <c r="F229" s="66"/>
      <c r="G229" s="66" t="s">
        <v>649</v>
      </c>
      <c r="H229" s="107">
        <f>SUM(H224:H228)</f>
        <v>0</v>
      </c>
      <c r="I229" s="107">
        <f t="shared" ref="I229:P229" si="73">SUM(I224:I228)</f>
        <v>0</v>
      </c>
      <c r="J229" s="107">
        <f t="shared" si="73"/>
        <v>13530</v>
      </c>
      <c r="K229" s="107">
        <f t="shared" si="73"/>
        <v>13582</v>
      </c>
      <c r="L229" s="107">
        <f t="shared" si="73"/>
        <v>12957.52</v>
      </c>
      <c r="M229" s="107">
        <f t="shared" si="73"/>
        <v>12765.35</v>
      </c>
      <c r="N229" s="107">
        <f t="shared" si="73"/>
        <v>900</v>
      </c>
      <c r="O229" s="107">
        <f t="shared" si="73"/>
        <v>900</v>
      </c>
      <c r="P229" s="107">
        <f t="shared" si="73"/>
        <v>900</v>
      </c>
    </row>
    <row r="230" spans="1:19" ht="15" hidden="1" customHeight="1" outlineLevel="1" x14ac:dyDescent="0.25">
      <c r="A230" s="67" t="s">
        <v>11</v>
      </c>
      <c r="B230" s="67" t="s">
        <v>551</v>
      </c>
      <c r="C230" s="67" t="s">
        <v>13</v>
      </c>
      <c r="D230" s="67" t="s">
        <v>125</v>
      </c>
      <c r="E230" s="67" t="s">
        <v>18</v>
      </c>
      <c r="F230" s="67" t="s">
        <v>19</v>
      </c>
      <c r="G230" s="67" t="s">
        <v>126</v>
      </c>
      <c r="H230" s="108">
        <v>0</v>
      </c>
      <c r="I230" s="108">
        <v>0</v>
      </c>
      <c r="J230" s="108">
        <v>0</v>
      </c>
      <c r="K230" s="108">
        <v>54</v>
      </c>
      <c r="L230" s="108">
        <f>M230/10*12</f>
        <v>57.720000000000006</v>
      </c>
      <c r="M230" s="108">
        <v>48.1</v>
      </c>
      <c r="N230" s="108">
        <v>60</v>
      </c>
      <c r="O230" s="105">
        <f t="shared" si="64"/>
        <v>60</v>
      </c>
      <c r="P230" s="105">
        <f t="shared" si="65"/>
        <v>60</v>
      </c>
    </row>
    <row r="231" spans="1:19" ht="15" customHeight="1" collapsed="1" x14ac:dyDescent="0.25">
      <c r="A231" s="66"/>
      <c r="B231" s="66" t="s">
        <v>551</v>
      </c>
      <c r="C231" s="66" t="s">
        <v>662</v>
      </c>
      <c r="D231" s="66" t="s">
        <v>533</v>
      </c>
      <c r="E231" s="66"/>
      <c r="F231" s="66"/>
      <c r="G231" s="66" t="s">
        <v>534</v>
      </c>
      <c r="H231" s="107">
        <f>SUM(H230)</f>
        <v>0</v>
      </c>
      <c r="I231" s="107">
        <f t="shared" ref="I231:P231" si="74">SUM(I230)</f>
        <v>0</v>
      </c>
      <c r="J231" s="107">
        <f t="shared" si="74"/>
        <v>0</v>
      </c>
      <c r="K231" s="107">
        <f t="shared" si="74"/>
        <v>54</v>
      </c>
      <c r="L231" s="107">
        <f t="shared" si="74"/>
        <v>57.720000000000006</v>
      </c>
      <c r="M231" s="107">
        <f t="shared" si="74"/>
        <v>48.1</v>
      </c>
      <c r="N231" s="107">
        <f t="shared" si="74"/>
        <v>60</v>
      </c>
      <c r="O231" s="107">
        <f t="shared" si="74"/>
        <v>60</v>
      </c>
      <c r="P231" s="107">
        <f t="shared" si="74"/>
        <v>60</v>
      </c>
    </row>
    <row r="232" spans="1:19" ht="15" hidden="1" customHeight="1" outlineLevel="1" x14ac:dyDescent="0.25">
      <c r="A232" s="67" t="s">
        <v>11</v>
      </c>
      <c r="B232" s="67" t="s">
        <v>551</v>
      </c>
      <c r="C232" s="67" t="s">
        <v>13</v>
      </c>
      <c r="D232" s="67" t="s">
        <v>160</v>
      </c>
      <c r="E232" s="67" t="s">
        <v>18</v>
      </c>
      <c r="F232" s="67" t="s">
        <v>25</v>
      </c>
      <c r="G232" s="67" t="s">
        <v>162</v>
      </c>
      <c r="H232" s="108">
        <v>0</v>
      </c>
      <c r="I232" s="108">
        <v>0</v>
      </c>
      <c r="J232" s="108">
        <v>7260</v>
      </c>
      <c r="K232" s="108">
        <v>30226</v>
      </c>
      <c r="L232" s="108">
        <v>20050.98</v>
      </c>
      <c r="M232" s="108">
        <v>16050.98</v>
      </c>
      <c r="N232" s="108">
        <v>30000</v>
      </c>
      <c r="O232" s="108">
        <f t="shared" si="64"/>
        <v>30000</v>
      </c>
      <c r="P232" s="108">
        <f t="shared" si="65"/>
        <v>30000</v>
      </c>
    </row>
    <row r="233" spans="1:19" ht="15" customHeight="1" collapsed="1" x14ac:dyDescent="0.25">
      <c r="A233" s="66"/>
      <c r="B233" s="66" t="s">
        <v>551</v>
      </c>
      <c r="C233" s="66" t="s">
        <v>662</v>
      </c>
      <c r="D233" s="66" t="s">
        <v>535</v>
      </c>
      <c r="E233" s="66"/>
      <c r="F233" s="66"/>
      <c r="G233" s="66" t="s">
        <v>536</v>
      </c>
      <c r="H233" s="107">
        <f>SUM(H232)</f>
        <v>0</v>
      </c>
      <c r="I233" s="107">
        <f t="shared" ref="I233:P233" si="75">SUM(I232)</f>
        <v>0</v>
      </c>
      <c r="J233" s="107">
        <f t="shared" si="75"/>
        <v>7260</v>
      </c>
      <c r="K233" s="107">
        <f t="shared" si="75"/>
        <v>30226</v>
      </c>
      <c r="L233" s="107">
        <f t="shared" si="75"/>
        <v>20050.98</v>
      </c>
      <c r="M233" s="107">
        <f t="shared" si="75"/>
        <v>16050.98</v>
      </c>
      <c r="N233" s="107">
        <f t="shared" si="75"/>
        <v>30000</v>
      </c>
      <c r="O233" s="107">
        <f t="shared" si="75"/>
        <v>30000</v>
      </c>
      <c r="P233" s="107">
        <f t="shared" si="75"/>
        <v>30000</v>
      </c>
    </row>
    <row r="234" spans="1:19" ht="15" customHeight="1" x14ac:dyDescent="0.25">
      <c r="A234" s="64"/>
      <c r="B234" s="64" t="s">
        <v>551</v>
      </c>
      <c r="C234" s="64"/>
      <c r="D234" s="64"/>
      <c r="E234" s="64"/>
      <c r="F234" s="64"/>
      <c r="G234" s="64" t="s">
        <v>728</v>
      </c>
      <c r="H234" s="65">
        <v>12482.3</v>
      </c>
      <c r="I234" s="65">
        <v>13244.37</v>
      </c>
      <c r="J234" s="65">
        <f t="shared" ref="J234:P234" si="76">J233+J231+J229+J223</f>
        <v>24800</v>
      </c>
      <c r="K234" s="65">
        <f t="shared" si="76"/>
        <v>54426</v>
      </c>
      <c r="L234" s="65">
        <f t="shared" si="76"/>
        <v>38763.599999999999</v>
      </c>
      <c r="M234" s="65">
        <f t="shared" si="76"/>
        <v>33776.81</v>
      </c>
      <c r="N234" s="65">
        <f t="shared" si="76"/>
        <v>40916</v>
      </c>
      <c r="O234" s="65">
        <f>O233+O231+O229+O223</f>
        <v>40916</v>
      </c>
      <c r="P234" s="65">
        <f t="shared" si="76"/>
        <v>40916</v>
      </c>
    </row>
    <row r="235" spans="1:19" ht="15" hidden="1" customHeight="1" outlineLevel="1" x14ac:dyDescent="0.25">
      <c r="A235" s="31" t="s">
        <v>11</v>
      </c>
      <c r="B235" s="31" t="s">
        <v>552</v>
      </c>
      <c r="C235" s="31" t="s">
        <v>13</v>
      </c>
      <c r="D235" s="31" t="s">
        <v>57</v>
      </c>
      <c r="E235" s="31" t="s">
        <v>18</v>
      </c>
      <c r="F235" s="31" t="s">
        <v>19</v>
      </c>
      <c r="G235" s="31" t="s">
        <v>58</v>
      </c>
      <c r="H235" s="32">
        <v>49998.74</v>
      </c>
      <c r="I235" s="32">
        <v>13567.94</v>
      </c>
      <c r="J235" s="32">
        <v>4000</v>
      </c>
      <c r="K235" s="32">
        <v>3300</v>
      </c>
      <c r="L235" s="32">
        <f>M235/10*12</f>
        <v>3164.2679999999996</v>
      </c>
      <c r="M235" s="32">
        <v>2636.89</v>
      </c>
      <c r="N235" s="32">
        <v>4000</v>
      </c>
      <c r="O235" s="32">
        <f t="shared" si="64"/>
        <v>4000</v>
      </c>
      <c r="P235" s="32">
        <f t="shared" si="65"/>
        <v>4000</v>
      </c>
      <c r="Q235" s="38"/>
      <c r="R235" s="38"/>
      <c r="S235" s="38"/>
    </row>
    <row r="236" spans="1:19" ht="15" hidden="1" customHeight="1" outlineLevel="1" x14ac:dyDescent="0.25">
      <c r="A236" s="31" t="s">
        <v>11</v>
      </c>
      <c r="B236" s="31" t="s">
        <v>552</v>
      </c>
      <c r="C236" s="31" t="s">
        <v>13</v>
      </c>
      <c r="D236" s="31" t="s">
        <v>57</v>
      </c>
      <c r="E236" s="31" t="s">
        <v>18</v>
      </c>
      <c r="F236" s="31" t="s">
        <v>19</v>
      </c>
      <c r="G236" s="31" t="s">
        <v>59</v>
      </c>
      <c r="H236" s="32">
        <v>0</v>
      </c>
      <c r="I236" s="32">
        <v>0</v>
      </c>
      <c r="J236" s="32">
        <v>4000</v>
      </c>
      <c r="K236" s="32">
        <v>6020</v>
      </c>
      <c r="L236" s="32">
        <f>M236/10*12</f>
        <v>7714.02</v>
      </c>
      <c r="M236" s="32">
        <v>6428.35</v>
      </c>
      <c r="N236" s="32">
        <v>8000</v>
      </c>
      <c r="O236" s="32">
        <f t="shared" si="64"/>
        <v>8000</v>
      </c>
      <c r="P236" s="32">
        <f t="shared" si="65"/>
        <v>8000</v>
      </c>
      <c r="Q236" s="38"/>
      <c r="R236" s="38"/>
      <c r="S236" s="38"/>
    </row>
    <row r="237" spans="1:19" ht="15" hidden="1" customHeight="1" outlineLevel="1" x14ac:dyDescent="0.25">
      <c r="A237" s="31" t="s">
        <v>11</v>
      </c>
      <c r="B237" s="31" t="s">
        <v>552</v>
      </c>
      <c r="C237" s="31" t="s">
        <v>13</v>
      </c>
      <c r="D237" s="31" t="s">
        <v>57</v>
      </c>
      <c r="E237" s="31" t="s">
        <v>18</v>
      </c>
      <c r="F237" s="31" t="s">
        <v>60</v>
      </c>
      <c r="G237" s="31" t="s">
        <v>61</v>
      </c>
      <c r="H237" s="32">
        <v>0</v>
      </c>
      <c r="I237" s="32">
        <v>0</v>
      </c>
      <c r="J237" s="32">
        <v>8000</v>
      </c>
      <c r="K237" s="32">
        <v>8000</v>
      </c>
      <c r="L237" s="32">
        <f>M237/9.5*12</f>
        <v>5043.410526315789</v>
      </c>
      <c r="M237" s="32">
        <v>3992.7</v>
      </c>
      <c r="N237" s="32">
        <v>6000</v>
      </c>
      <c r="O237" s="32">
        <f t="shared" si="64"/>
        <v>6000</v>
      </c>
      <c r="P237" s="32">
        <f t="shared" si="65"/>
        <v>6000</v>
      </c>
      <c r="Q237" s="38"/>
      <c r="R237" s="38"/>
      <c r="S237" s="38"/>
    </row>
    <row r="238" spans="1:19" ht="15" hidden="1" customHeight="1" outlineLevel="1" x14ac:dyDescent="0.25">
      <c r="A238" s="31" t="s">
        <v>11</v>
      </c>
      <c r="B238" s="31" t="s">
        <v>552</v>
      </c>
      <c r="C238" s="31" t="s">
        <v>13</v>
      </c>
      <c r="D238" s="31" t="s">
        <v>57</v>
      </c>
      <c r="E238" s="31" t="s">
        <v>18</v>
      </c>
      <c r="F238" s="31" t="s">
        <v>60</v>
      </c>
      <c r="G238" s="31" t="s">
        <v>62</v>
      </c>
      <c r="H238" s="32">
        <v>0</v>
      </c>
      <c r="I238" s="32">
        <v>0</v>
      </c>
      <c r="J238" s="32">
        <v>600</v>
      </c>
      <c r="K238" s="32">
        <v>600</v>
      </c>
      <c r="L238" s="32">
        <f>M238/9.5*12</f>
        <v>590.84210526315792</v>
      </c>
      <c r="M238" s="32">
        <v>467.75</v>
      </c>
      <c r="N238" s="32">
        <v>700</v>
      </c>
      <c r="O238" s="32">
        <f t="shared" si="64"/>
        <v>700</v>
      </c>
      <c r="P238" s="32">
        <f t="shared" si="65"/>
        <v>700</v>
      </c>
      <c r="Q238" s="38"/>
      <c r="R238" s="38"/>
      <c r="S238" s="38"/>
    </row>
    <row r="239" spans="1:19" ht="15" hidden="1" customHeight="1" outlineLevel="1" x14ac:dyDescent="0.25">
      <c r="A239" s="31" t="s">
        <v>11</v>
      </c>
      <c r="B239" s="31" t="s">
        <v>552</v>
      </c>
      <c r="C239" s="31" t="s">
        <v>13</v>
      </c>
      <c r="D239" s="31" t="s">
        <v>57</v>
      </c>
      <c r="E239" s="31" t="s">
        <v>18</v>
      </c>
      <c r="F239" s="31" t="s">
        <v>63</v>
      </c>
      <c r="G239" s="31" t="s">
        <v>64</v>
      </c>
      <c r="H239" s="32">
        <v>0</v>
      </c>
      <c r="I239" s="32">
        <v>0</v>
      </c>
      <c r="J239" s="32">
        <v>10000</v>
      </c>
      <c r="K239" s="32">
        <v>23437.89</v>
      </c>
      <c r="L239" s="32">
        <f>M239/10*12</f>
        <v>30195.467999999997</v>
      </c>
      <c r="M239" s="32">
        <v>25162.89</v>
      </c>
      <c r="N239" s="32">
        <v>25000</v>
      </c>
      <c r="O239" s="32">
        <f t="shared" si="64"/>
        <v>25000</v>
      </c>
      <c r="P239" s="32">
        <f t="shared" si="65"/>
        <v>25000</v>
      </c>
      <c r="Q239" s="38"/>
      <c r="R239" s="38"/>
      <c r="S239" s="38"/>
    </row>
    <row r="240" spans="1:19" ht="15" hidden="1" customHeight="1" outlineLevel="1" x14ac:dyDescent="0.25">
      <c r="A240" s="31" t="s">
        <v>11</v>
      </c>
      <c r="B240" s="31" t="s">
        <v>552</v>
      </c>
      <c r="C240" s="31" t="s">
        <v>13</v>
      </c>
      <c r="D240" s="31" t="s">
        <v>57</v>
      </c>
      <c r="E240" s="31" t="s">
        <v>18</v>
      </c>
      <c r="F240" s="31" t="s">
        <v>63</v>
      </c>
      <c r="G240" s="31" t="s">
        <v>65</v>
      </c>
      <c r="H240" s="32">
        <v>0</v>
      </c>
      <c r="I240" s="32">
        <v>0</v>
      </c>
      <c r="J240" s="32">
        <v>20000</v>
      </c>
      <c r="K240" s="32">
        <v>8282.11</v>
      </c>
      <c r="L240" s="32">
        <f>M240/9.5*12</f>
        <v>10012.698947368421</v>
      </c>
      <c r="M240" s="32">
        <v>7926.72</v>
      </c>
      <c r="N240" s="32">
        <v>12000</v>
      </c>
      <c r="O240" s="32">
        <f t="shared" si="64"/>
        <v>12000</v>
      </c>
      <c r="P240" s="32">
        <f t="shared" si="65"/>
        <v>12000</v>
      </c>
      <c r="Q240" s="38"/>
      <c r="R240" s="38"/>
      <c r="S240" s="38"/>
    </row>
    <row r="241" spans="1:19" ht="15" hidden="1" customHeight="1" outlineLevel="1" x14ac:dyDescent="0.25">
      <c r="A241" s="31" t="s">
        <v>11</v>
      </c>
      <c r="B241" s="31" t="s">
        <v>552</v>
      </c>
      <c r="C241" s="31" t="s">
        <v>13</v>
      </c>
      <c r="D241" s="31" t="s">
        <v>66</v>
      </c>
      <c r="E241" s="31" t="s">
        <v>18</v>
      </c>
      <c r="F241" s="31" t="s">
        <v>19</v>
      </c>
      <c r="G241" s="31" t="s">
        <v>67</v>
      </c>
      <c r="H241" s="32">
        <v>3326.84</v>
      </c>
      <c r="I241" s="32">
        <v>10825.62</v>
      </c>
      <c r="J241" s="32">
        <v>11000</v>
      </c>
      <c r="K241" s="32">
        <v>10600</v>
      </c>
      <c r="L241" s="32">
        <f>M241/10*12</f>
        <v>14853.491999999998</v>
      </c>
      <c r="M241" s="32">
        <v>12377.91</v>
      </c>
      <c r="N241" s="32">
        <v>15000</v>
      </c>
      <c r="O241" s="32">
        <f t="shared" si="64"/>
        <v>15000</v>
      </c>
      <c r="P241" s="32">
        <f t="shared" si="65"/>
        <v>15000</v>
      </c>
      <c r="Q241" s="38"/>
      <c r="R241" s="38"/>
      <c r="S241" s="38"/>
    </row>
    <row r="242" spans="1:19" ht="15" hidden="1" customHeight="1" outlineLevel="1" x14ac:dyDescent="0.25">
      <c r="A242" s="31" t="s">
        <v>11</v>
      </c>
      <c r="B242" s="31" t="s">
        <v>552</v>
      </c>
      <c r="C242" s="31" t="s">
        <v>13</v>
      </c>
      <c r="D242" s="31" t="s">
        <v>66</v>
      </c>
      <c r="E242" s="31" t="s">
        <v>18</v>
      </c>
      <c r="F242" s="31" t="s">
        <v>60</v>
      </c>
      <c r="G242" s="31" t="s">
        <v>68</v>
      </c>
      <c r="H242" s="32">
        <v>0</v>
      </c>
      <c r="I242" s="32">
        <v>0</v>
      </c>
      <c r="J242" s="32">
        <v>750</v>
      </c>
      <c r="K242" s="32">
        <v>750</v>
      </c>
      <c r="L242" s="32">
        <f>M242/9.5*12</f>
        <v>937.16210526315786</v>
      </c>
      <c r="M242" s="32">
        <v>741.92</v>
      </c>
      <c r="N242" s="32">
        <v>950</v>
      </c>
      <c r="O242" s="32">
        <f t="shared" si="64"/>
        <v>950</v>
      </c>
      <c r="P242" s="32">
        <f t="shared" si="65"/>
        <v>950</v>
      </c>
      <c r="Q242" s="38"/>
      <c r="R242" s="38"/>
      <c r="S242" s="38"/>
    </row>
    <row r="243" spans="1:19" ht="15" hidden="1" customHeight="1" outlineLevel="1" x14ac:dyDescent="0.25">
      <c r="A243" s="31" t="s">
        <v>11</v>
      </c>
      <c r="B243" s="31" t="s">
        <v>552</v>
      </c>
      <c r="C243" s="31" t="s">
        <v>13</v>
      </c>
      <c r="D243" s="31" t="s">
        <v>66</v>
      </c>
      <c r="E243" s="31" t="s">
        <v>18</v>
      </c>
      <c r="F243" s="31" t="s">
        <v>63</v>
      </c>
      <c r="G243" s="31" t="s">
        <v>69</v>
      </c>
      <c r="H243" s="32">
        <v>0</v>
      </c>
      <c r="I243" s="32">
        <v>0</v>
      </c>
      <c r="J243" s="32">
        <v>1500</v>
      </c>
      <c r="K243" s="32">
        <v>1500</v>
      </c>
      <c r="L243" s="32">
        <f>M243/9.5*12</f>
        <v>1107.4105263157894</v>
      </c>
      <c r="M243" s="32">
        <v>876.7</v>
      </c>
      <c r="N243" s="32">
        <v>1500</v>
      </c>
      <c r="O243" s="32">
        <f t="shared" si="64"/>
        <v>1500</v>
      </c>
      <c r="P243" s="32">
        <f t="shared" si="65"/>
        <v>1500</v>
      </c>
      <c r="Q243" s="38"/>
      <c r="R243" s="38"/>
      <c r="S243" s="38"/>
    </row>
    <row r="244" spans="1:19" ht="15" hidden="1" customHeight="1" outlineLevel="1" x14ac:dyDescent="0.25">
      <c r="A244" s="31" t="s">
        <v>11</v>
      </c>
      <c r="B244" s="31" t="s">
        <v>552</v>
      </c>
      <c r="C244" s="31" t="s">
        <v>13</v>
      </c>
      <c r="D244" s="31" t="s">
        <v>70</v>
      </c>
      <c r="E244" s="31" t="s">
        <v>18</v>
      </c>
      <c r="F244" s="31" t="s">
        <v>19</v>
      </c>
      <c r="G244" s="31" t="s">
        <v>72</v>
      </c>
      <c r="H244" s="32">
        <v>5105.55</v>
      </c>
      <c r="I244" s="32">
        <v>5196.8500000000004</v>
      </c>
      <c r="J244" s="32">
        <v>5600</v>
      </c>
      <c r="K244" s="32">
        <v>4110</v>
      </c>
      <c r="L244" s="32">
        <f>M244/10*12</f>
        <v>4515.8760000000002</v>
      </c>
      <c r="M244" s="32">
        <v>3763.23</v>
      </c>
      <c r="N244" s="32">
        <v>4500</v>
      </c>
      <c r="O244" s="32">
        <f t="shared" si="64"/>
        <v>4500</v>
      </c>
      <c r="P244" s="32">
        <f t="shared" si="65"/>
        <v>4500</v>
      </c>
      <c r="Q244" s="38"/>
      <c r="R244" s="38"/>
      <c r="S244" s="38"/>
    </row>
    <row r="245" spans="1:19" ht="15" hidden="1" customHeight="1" outlineLevel="1" x14ac:dyDescent="0.25">
      <c r="A245" s="31" t="s">
        <v>11</v>
      </c>
      <c r="B245" s="31" t="s">
        <v>552</v>
      </c>
      <c r="C245" s="31" t="s">
        <v>13</v>
      </c>
      <c r="D245" s="31" t="s">
        <v>73</v>
      </c>
      <c r="E245" s="31" t="s">
        <v>18</v>
      </c>
      <c r="F245" s="31" t="s">
        <v>19</v>
      </c>
      <c r="G245" s="31" t="s">
        <v>74</v>
      </c>
      <c r="H245" s="32">
        <v>1086.5999999999999</v>
      </c>
      <c r="I245" s="32">
        <v>4103.0600000000004</v>
      </c>
      <c r="J245" s="32">
        <v>1400</v>
      </c>
      <c r="K245" s="32">
        <v>2200</v>
      </c>
      <c r="L245" s="32">
        <f>M245/10*12</f>
        <v>2644.5600000000004</v>
      </c>
      <c r="M245" s="32">
        <v>2203.8000000000002</v>
      </c>
      <c r="N245" s="32">
        <v>2700</v>
      </c>
      <c r="O245" s="32">
        <f t="shared" si="64"/>
        <v>2700</v>
      </c>
      <c r="P245" s="32">
        <f t="shared" si="65"/>
        <v>2700</v>
      </c>
      <c r="Q245" s="38"/>
      <c r="R245" s="38"/>
      <c r="S245" s="38"/>
    </row>
    <row r="246" spans="1:19" ht="15" hidden="1" customHeight="1" outlineLevel="1" x14ac:dyDescent="0.25">
      <c r="A246" s="31" t="s">
        <v>11</v>
      </c>
      <c r="B246" s="31" t="s">
        <v>552</v>
      </c>
      <c r="C246" s="31" t="s">
        <v>13</v>
      </c>
      <c r="D246" s="31" t="s">
        <v>73</v>
      </c>
      <c r="E246" s="31" t="s">
        <v>18</v>
      </c>
      <c r="F246" s="31" t="s">
        <v>63</v>
      </c>
      <c r="G246" s="31" t="s">
        <v>74</v>
      </c>
      <c r="H246" s="32">
        <v>0</v>
      </c>
      <c r="I246" s="32">
        <v>0</v>
      </c>
      <c r="J246" s="32">
        <v>24</v>
      </c>
      <c r="K246" s="32">
        <v>24</v>
      </c>
      <c r="L246" s="32">
        <f>M246/9.5*12</f>
        <v>30.315789473684209</v>
      </c>
      <c r="M246" s="32">
        <v>24</v>
      </c>
      <c r="N246" s="32">
        <v>50</v>
      </c>
      <c r="O246" s="32">
        <f t="shared" si="64"/>
        <v>50</v>
      </c>
      <c r="P246" s="32">
        <f t="shared" si="65"/>
        <v>50</v>
      </c>
      <c r="Q246" s="38"/>
      <c r="R246" s="38"/>
      <c r="S246" s="38"/>
    </row>
    <row r="247" spans="1:19" ht="15" hidden="1" customHeight="1" outlineLevel="1" x14ac:dyDescent="0.25">
      <c r="A247" s="31" t="s">
        <v>11</v>
      </c>
      <c r="B247" s="31" t="s">
        <v>552</v>
      </c>
      <c r="C247" s="31" t="s">
        <v>13</v>
      </c>
      <c r="D247" s="31" t="s">
        <v>75</v>
      </c>
      <c r="E247" s="31" t="s">
        <v>18</v>
      </c>
      <c r="F247" s="31" t="s">
        <v>19</v>
      </c>
      <c r="G247" s="31" t="s">
        <v>77</v>
      </c>
      <c r="H247" s="32">
        <v>3387.74</v>
      </c>
      <c r="I247" s="32">
        <v>3272.39</v>
      </c>
      <c r="J247" s="32">
        <v>3500</v>
      </c>
      <c r="K247" s="32">
        <v>3300</v>
      </c>
      <c r="L247" s="32">
        <f>M247/10*12</f>
        <v>3168.5639999999994</v>
      </c>
      <c r="M247" s="32">
        <v>2640.47</v>
      </c>
      <c r="N247" s="32">
        <v>3500</v>
      </c>
      <c r="O247" s="32">
        <f t="shared" si="64"/>
        <v>3500</v>
      </c>
      <c r="P247" s="32">
        <f t="shared" si="65"/>
        <v>3500</v>
      </c>
      <c r="Q247" s="38"/>
      <c r="R247" s="38"/>
      <c r="S247" s="38"/>
    </row>
    <row r="248" spans="1:19" ht="15" customHeight="1" collapsed="1" x14ac:dyDescent="0.25">
      <c r="A248" s="66"/>
      <c r="B248" s="66" t="s">
        <v>552</v>
      </c>
      <c r="C248" s="66" t="s">
        <v>662</v>
      </c>
      <c r="D248" s="66" t="s">
        <v>538</v>
      </c>
      <c r="E248" s="66"/>
      <c r="F248" s="66"/>
      <c r="G248" s="66" t="s">
        <v>198</v>
      </c>
      <c r="H248" s="107">
        <v>0</v>
      </c>
      <c r="I248" s="107">
        <v>0</v>
      </c>
      <c r="J248" s="107">
        <f t="shared" ref="J248:P248" si="77">SUM(J235:J247)</f>
        <v>70374</v>
      </c>
      <c r="K248" s="107">
        <f t="shared" si="77"/>
        <v>72124</v>
      </c>
      <c r="L248" s="107">
        <f t="shared" si="77"/>
        <v>83978.087999999974</v>
      </c>
      <c r="M248" s="107">
        <f t="shared" si="77"/>
        <v>69243.33</v>
      </c>
      <c r="N248" s="107">
        <f t="shared" si="77"/>
        <v>83900</v>
      </c>
      <c r="O248" s="107">
        <f t="shared" si="77"/>
        <v>83900</v>
      </c>
      <c r="P248" s="107">
        <f t="shared" si="77"/>
        <v>83900</v>
      </c>
      <c r="Q248" s="38"/>
      <c r="R248" s="117"/>
      <c r="S248" s="117"/>
    </row>
    <row r="249" spans="1:19" ht="15" hidden="1" customHeight="1" outlineLevel="1" x14ac:dyDescent="0.25">
      <c r="A249" s="67" t="s">
        <v>11</v>
      </c>
      <c r="B249" s="67" t="s">
        <v>552</v>
      </c>
      <c r="C249" s="67" t="s">
        <v>13</v>
      </c>
      <c r="D249" s="67" t="s">
        <v>89</v>
      </c>
      <c r="E249" s="67" t="s">
        <v>18</v>
      </c>
      <c r="F249" s="67" t="s">
        <v>60</v>
      </c>
      <c r="G249" s="67" t="s">
        <v>96</v>
      </c>
      <c r="H249" s="108"/>
      <c r="I249" s="108">
        <v>0</v>
      </c>
      <c r="J249" s="108">
        <v>0</v>
      </c>
      <c r="K249" s="108">
        <v>691.84</v>
      </c>
      <c r="L249" s="108">
        <v>650</v>
      </c>
      <c r="M249" s="108">
        <v>28.12</v>
      </c>
      <c r="N249" s="108">
        <v>2000</v>
      </c>
      <c r="O249" s="108">
        <f t="shared" si="64"/>
        <v>2000</v>
      </c>
      <c r="P249" s="108">
        <f t="shared" si="65"/>
        <v>2000</v>
      </c>
      <c r="Q249" s="38"/>
      <c r="R249" s="117"/>
      <c r="S249" s="117"/>
    </row>
    <row r="250" spans="1:19" ht="15" hidden="1" customHeight="1" outlineLevel="1" x14ac:dyDescent="0.25">
      <c r="A250" s="67" t="s">
        <v>11</v>
      </c>
      <c r="B250" s="67" t="s">
        <v>552</v>
      </c>
      <c r="C250" s="67" t="s">
        <v>13</v>
      </c>
      <c r="D250" s="67" t="s">
        <v>89</v>
      </c>
      <c r="E250" s="67" t="s">
        <v>18</v>
      </c>
      <c r="F250" s="67" t="s">
        <v>63</v>
      </c>
      <c r="G250" s="67" t="s">
        <v>97</v>
      </c>
      <c r="H250" s="108"/>
      <c r="I250" s="108">
        <v>0</v>
      </c>
      <c r="J250" s="108">
        <v>5000</v>
      </c>
      <c r="K250" s="108">
        <v>1675</v>
      </c>
      <c r="L250" s="108">
        <f>M250/9.5*12</f>
        <v>2333.5452631578946</v>
      </c>
      <c r="M250" s="108">
        <v>1847.39</v>
      </c>
      <c r="N250" s="108">
        <v>3000</v>
      </c>
      <c r="O250" s="108">
        <f t="shared" si="64"/>
        <v>3000</v>
      </c>
      <c r="P250" s="108">
        <f t="shared" si="65"/>
        <v>3000</v>
      </c>
      <c r="Q250" s="120"/>
      <c r="R250" s="117"/>
      <c r="S250" s="117"/>
    </row>
    <row r="251" spans="1:19" ht="15" customHeight="1" collapsed="1" x14ac:dyDescent="0.25">
      <c r="A251" s="66"/>
      <c r="B251" s="66" t="s">
        <v>552</v>
      </c>
      <c r="C251" s="66" t="s">
        <v>662</v>
      </c>
      <c r="D251" s="66" t="s">
        <v>526</v>
      </c>
      <c r="E251" s="66"/>
      <c r="F251" s="66"/>
      <c r="G251" s="66" t="s">
        <v>649</v>
      </c>
      <c r="H251" s="107">
        <v>0</v>
      </c>
      <c r="I251" s="107">
        <f t="shared" ref="I251:P251" si="78">SUM(I249:I250)</f>
        <v>0</v>
      </c>
      <c r="J251" s="107">
        <f t="shared" si="78"/>
        <v>5000</v>
      </c>
      <c r="K251" s="107">
        <f t="shared" si="78"/>
        <v>2366.84</v>
      </c>
      <c r="L251" s="107">
        <f t="shared" si="78"/>
        <v>2983.5452631578946</v>
      </c>
      <c r="M251" s="107">
        <f t="shared" si="78"/>
        <v>1875.51</v>
      </c>
      <c r="N251" s="107">
        <f t="shared" si="78"/>
        <v>5000</v>
      </c>
      <c r="O251" s="107">
        <f t="shared" si="78"/>
        <v>5000</v>
      </c>
      <c r="P251" s="107">
        <f t="shared" si="78"/>
        <v>5000</v>
      </c>
      <c r="Q251" s="73"/>
      <c r="R251" s="117"/>
      <c r="S251" s="117"/>
    </row>
    <row r="252" spans="1:19" ht="15" hidden="1" customHeight="1" outlineLevel="1" x14ac:dyDescent="0.25">
      <c r="A252" s="67" t="s">
        <v>11</v>
      </c>
      <c r="B252" s="67" t="s">
        <v>552</v>
      </c>
      <c r="C252" s="67" t="s">
        <v>13</v>
      </c>
      <c r="D252" s="67" t="s">
        <v>117</v>
      </c>
      <c r="E252" s="67" t="s">
        <v>18</v>
      </c>
      <c r="F252" s="67" t="s">
        <v>60</v>
      </c>
      <c r="G252" s="67" t="s">
        <v>119</v>
      </c>
      <c r="H252" s="108"/>
      <c r="I252" s="108">
        <v>0</v>
      </c>
      <c r="J252" s="108">
        <v>0</v>
      </c>
      <c r="K252" s="108">
        <v>2114.16</v>
      </c>
      <c r="L252" s="108">
        <f>M252/9.5*12</f>
        <v>227.36842105263156</v>
      </c>
      <c r="M252" s="108">
        <v>180</v>
      </c>
      <c r="N252" s="108">
        <v>250</v>
      </c>
      <c r="O252" s="108">
        <f t="shared" si="64"/>
        <v>250</v>
      </c>
      <c r="P252" s="108">
        <f t="shared" si="65"/>
        <v>250</v>
      </c>
      <c r="Q252" s="38"/>
      <c r="R252" s="117"/>
      <c r="S252" s="117"/>
    </row>
    <row r="253" spans="1:19" ht="15" hidden="1" customHeight="1" outlineLevel="1" x14ac:dyDescent="0.25">
      <c r="A253" s="67" t="s">
        <v>11</v>
      </c>
      <c r="B253" s="67" t="s">
        <v>552</v>
      </c>
      <c r="C253" s="67" t="s">
        <v>13</v>
      </c>
      <c r="D253" s="67" t="s">
        <v>117</v>
      </c>
      <c r="E253" s="67" t="s">
        <v>18</v>
      </c>
      <c r="F253" s="67" t="s">
        <v>63</v>
      </c>
      <c r="G253" s="67" t="s">
        <v>118</v>
      </c>
      <c r="H253" s="108"/>
      <c r="I253" s="108">
        <v>0</v>
      </c>
      <c r="J253" s="108">
        <v>1000</v>
      </c>
      <c r="K253" s="108">
        <v>1597</v>
      </c>
      <c r="L253" s="108">
        <f>M253/9.5*12</f>
        <v>2119.5789473684208</v>
      </c>
      <c r="M253" s="108">
        <v>1678</v>
      </c>
      <c r="N253" s="108">
        <v>2500</v>
      </c>
      <c r="O253" s="108">
        <f t="shared" si="64"/>
        <v>2500</v>
      </c>
      <c r="P253" s="108">
        <f t="shared" si="65"/>
        <v>2500</v>
      </c>
      <c r="Q253" s="38"/>
      <c r="R253" s="117"/>
      <c r="S253" s="117"/>
    </row>
    <row r="254" spans="1:19" ht="15" customHeight="1" collapsed="1" x14ac:dyDescent="0.25">
      <c r="A254" s="66"/>
      <c r="B254" s="66" t="s">
        <v>552</v>
      </c>
      <c r="C254" s="66" t="s">
        <v>662</v>
      </c>
      <c r="D254" s="66" t="s">
        <v>530</v>
      </c>
      <c r="E254" s="66"/>
      <c r="F254" s="66"/>
      <c r="G254" s="66" t="s">
        <v>620</v>
      </c>
      <c r="H254" s="107">
        <v>0</v>
      </c>
      <c r="I254" s="107">
        <f t="shared" ref="I254:P254" si="79">SUM(I252:I253)</f>
        <v>0</v>
      </c>
      <c r="J254" s="107">
        <f t="shared" si="79"/>
        <v>1000</v>
      </c>
      <c r="K254" s="107">
        <f t="shared" si="79"/>
        <v>3711.16</v>
      </c>
      <c r="L254" s="107">
        <f t="shared" si="79"/>
        <v>2346.9473684210525</v>
      </c>
      <c r="M254" s="107">
        <f t="shared" si="79"/>
        <v>1858</v>
      </c>
      <c r="N254" s="107">
        <f t="shared" si="79"/>
        <v>2750</v>
      </c>
      <c r="O254" s="107">
        <f t="shared" si="79"/>
        <v>2750</v>
      </c>
      <c r="P254" s="107">
        <f t="shared" si="79"/>
        <v>2750</v>
      </c>
      <c r="Q254" s="38"/>
      <c r="R254" s="117"/>
      <c r="S254" s="117"/>
    </row>
    <row r="255" spans="1:19" ht="15" hidden="1" customHeight="1" outlineLevel="1" x14ac:dyDescent="0.25">
      <c r="A255" s="67" t="s">
        <v>11</v>
      </c>
      <c r="B255" s="67" t="s">
        <v>552</v>
      </c>
      <c r="C255" s="67" t="s">
        <v>13</v>
      </c>
      <c r="D255" s="67" t="s">
        <v>122</v>
      </c>
      <c r="E255" s="67" t="s">
        <v>18</v>
      </c>
      <c r="F255" s="67" t="s">
        <v>19</v>
      </c>
      <c r="G255" s="67" t="s">
        <v>123</v>
      </c>
      <c r="H255" s="108"/>
      <c r="I255" s="108">
        <v>0</v>
      </c>
      <c r="J255" s="108">
        <v>0</v>
      </c>
      <c r="K255" s="108">
        <v>20</v>
      </c>
      <c r="L255" s="108">
        <f>M255/9.5*12</f>
        <v>18.94736842105263</v>
      </c>
      <c r="M255" s="108">
        <v>15</v>
      </c>
      <c r="N255" s="108">
        <v>20</v>
      </c>
      <c r="O255" s="108">
        <f t="shared" si="64"/>
        <v>20</v>
      </c>
      <c r="P255" s="108">
        <f t="shared" si="65"/>
        <v>20</v>
      </c>
      <c r="Q255" s="38"/>
      <c r="R255" s="117"/>
      <c r="S255" s="117"/>
    </row>
    <row r="256" spans="1:19" ht="15" hidden="1" customHeight="1" outlineLevel="1" x14ac:dyDescent="0.25">
      <c r="A256" s="67" t="s">
        <v>11</v>
      </c>
      <c r="B256" s="67" t="s">
        <v>552</v>
      </c>
      <c r="C256" s="67" t="s">
        <v>13</v>
      </c>
      <c r="D256" s="67" t="s">
        <v>122</v>
      </c>
      <c r="E256" s="67" t="s">
        <v>18</v>
      </c>
      <c r="F256" s="67" t="s">
        <v>19</v>
      </c>
      <c r="G256" s="67" t="s">
        <v>124</v>
      </c>
      <c r="H256" s="108"/>
      <c r="I256" s="108">
        <v>2900.44</v>
      </c>
      <c r="J256" s="108">
        <v>1500</v>
      </c>
      <c r="K256" s="108">
        <v>4480</v>
      </c>
      <c r="L256" s="108">
        <f>M256/10*12</f>
        <v>5298.2520000000004</v>
      </c>
      <c r="M256" s="108">
        <v>4415.21</v>
      </c>
      <c r="N256" s="108">
        <v>1500</v>
      </c>
      <c r="O256" s="108">
        <f t="shared" si="64"/>
        <v>1500</v>
      </c>
      <c r="P256" s="108">
        <f t="shared" si="65"/>
        <v>1500</v>
      </c>
      <c r="Q256" s="38"/>
      <c r="R256" s="117"/>
      <c r="S256" s="117"/>
    </row>
    <row r="257" spans="1:19" ht="15" customHeight="1" collapsed="1" x14ac:dyDescent="0.25">
      <c r="A257" s="66"/>
      <c r="B257" s="66" t="s">
        <v>552</v>
      </c>
      <c r="C257" s="66" t="s">
        <v>662</v>
      </c>
      <c r="D257" s="66" t="s">
        <v>533</v>
      </c>
      <c r="E257" s="66"/>
      <c r="F257" s="66"/>
      <c r="G257" s="66" t="s">
        <v>534</v>
      </c>
      <c r="H257" s="107">
        <v>0</v>
      </c>
      <c r="I257" s="107">
        <v>0</v>
      </c>
      <c r="J257" s="107">
        <f t="shared" ref="J257:P257" si="80">SUM(J255:J256)</f>
        <v>1500</v>
      </c>
      <c r="K257" s="107">
        <f t="shared" si="80"/>
        <v>4500</v>
      </c>
      <c r="L257" s="107">
        <f t="shared" si="80"/>
        <v>5317.1993684210529</v>
      </c>
      <c r="M257" s="107">
        <f t="shared" si="80"/>
        <v>4430.21</v>
      </c>
      <c r="N257" s="107">
        <f t="shared" si="80"/>
        <v>1520</v>
      </c>
      <c r="O257" s="107">
        <f t="shared" si="80"/>
        <v>1520</v>
      </c>
      <c r="P257" s="107">
        <f t="shared" si="80"/>
        <v>1520</v>
      </c>
      <c r="Q257" s="38"/>
      <c r="R257" s="117"/>
      <c r="S257" s="117"/>
    </row>
    <row r="258" spans="1:19" ht="15" hidden="1" customHeight="1" outlineLevel="1" x14ac:dyDescent="0.25">
      <c r="A258" s="67" t="s">
        <v>11</v>
      </c>
      <c r="B258" s="67" t="s">
        <v>552</v>
      </c>
      <c r="C258" s="67" t="s">
        <v>13</v>
      </c>
      <c r="D258" s="67" t="s">
        <v>136</v>
      </c>
      <c r="E258" s="67" t="s">
        <v>18</v>
      </c>
      <c r="F258" s="67" t="s">
        <v>60</v>
      </c>
      <c r="G258" s="67" t="s">
        <v>137</v>
      </c>
      <c r="H258" s="108"/>
      <c r="I258" s="108">
        <v>0</v>
      </c>
      <c r="J258" s="108">
        <v>20</v>
      </c>
      <c r="K258" s="108">
        <v>120</v>
      </c>
      <c r="L258" s="108">
        <f>M258/9.5*12</f>
        <v>91.477894736842103</v>
      </c>
      <c r="M258" s="108">
        <v>72.42</v>
      </c>
      <c r="N258" s="108">
        <v>120</v>
      </c>
      <c r="O258" s="108">
        <f t="shared" si="64"/>
        <v>120</v>
      </c>
      <c r="P258" s="108">
        <f t="shared" si="65"/>
        <v>120</v>
      </c>
      <c r="Q258" s="38"/>
      <c r="R258" s="117"/>
      <c r="S258" s="117"/>
    </row>
    <row r="259" spans="1:19" ht="15" hidden="1" customHeight="1" outlineLevel="1" x14ac:dyDescent="0.25">
      <c r="A259" s="67" t="s">
        <v>11</v>
      </c>
      <c r="B259" s="67" t="s">
        <v>552</v>
      </c>
      <c r="C259" s="67" t="s">
        <v>13</v>
      </c>
      <c r="D259" s="67" t="s">
        <v>136</v>
      </c>
      <c r="E259" s="67" t="s">
        <v>18</v>
      </c>
      <c r="F259" s="67" t="s">
        <v>63</v>
      </c>
      <c r="G259" s="67" t="s">
        <v>137</v>
      </c>
      <c r="H259" s="108"/>
      <c r="I259" s="108">
        <v>0</v>
      </c>
      <c r="J259" s="108">
        <v>2600</v>
      </c>
      <c r="K259" s="108">
        <v>1108</v>
      </c>
      <c r="L259" s="108">
        <f>M259/9.5*12</f>
        <v>136.42105263157896</v>
      </c>
      <c r="M259" s="108">
        <v>108</v>
      </c>
      <c r="N259" s="108">
        <v>200</v>
      </c>
      <c r="O259" s="108">
        <f t="shared" si="64"/>
        <v>200</v>
      </c>
      <c r="P259" s="108">
        <f t="shared" si="65"/>
        <v>200</v>
      </c>
      <c r="Q259" s="38"/>
      <c r="R259" s="117"/>
      <c r="S259" s="117"/>
    </row>
    <row r="260" spans="1:19" ht="15" hidden="1" customHeight="1" outlineLevel="1" x14ac:dyDescent="0.25">
      <c r="A260" s="67" t="s">
        <v>11</v>
      </c>
      <c r="B260" s="67" t="s">
        <v>552</v>
      </c>
      <c r="C260" s="67" t="s">
        <v>13</v>
      </c>
      <c r="D260" s="67" t="s">
        <v>154</v>
      </c>
      <c r="E260" s="67" t="s">
        <v>18</v>
      </c>
      <c r="F260" s="67" t="s">
        <v>19</v>
      </c>
      <c r="G260" s="67" t="s">
        <v>155</v>
      </c>
      <c r="H260" s="108"/>
      <c r="I260" s="108">
        <v>4209.1000000000004</v>
      </c>
      <c r="J260" s="108">
        <v>3950</v>
      </c>
      <c r="K260" s="108">
        <v>3950</v>
      </c>
      <c r="L260" s="108">
        <f>M260/10*12</f>
        <v>3826.8119999999999</v>
      </c>
      <c r="M260" s="108">
        <v>3189.01</v>
      </c>
      <c r="N260" s="108">
        <v>3950</v>
      </c>
      <c r="O260" s="108">
        <f t="shared" si="64"/>
        <v>3950</v>
      </c>
      <c r="P260" s="108">
        <f t="shared" si="65"/>
        <v>3950</v>
      </c>
      <c r="Q260" s="38"/>
      <c r="R260" s="117"/>
      <c r="S260" s="117"/>
    </row>
    <row r="261" spans="1:19" ht="15" hidden="1" customHeight="1" outlineLevel="1" x14ac:dyDescent="0.25">
      <c r="A261" s="67" t="s">
        <v>11</v>
      </c>
      <c r="B261" s="67" t="s">
        <v>552</v>
      </c>
      <c r="C261" s="67" t="s">
        <v>13</v>
      </c>
      <c r="D261" s="67" t="s">
        <v>167</v>
      </c>
      <c r="E261" s="67" t="s">
        <v>18</v>
      </c>
      <c r="F261" s="67" t="s">
        <v>19</v>
      </c>
      <c r="G261" s="67" t="s">
        <v>171</v>
      </c>
      <c r="H261" s="108"/>
      <c r="I261" s="108">
        <v>0</v>
      </c>
      <c r="J261" s="108">
        <v>0</v>
      </c>
      <c r="K261" s="108">
        <v>250</v>
      </c>
      <c r="L261" s="108">
        <v>201</v>
      </c>
      <c r="M261" s="108">
        <v>201</v>
      </c>
      <c r="N261" s="108">
        <v>250</v>
      </c>
      <c r="O261" s="108">
        <f t="shared" si="64"/>
        <v>250</v>
      </c>
      <c r="P261" s="108">
        <f t="shared" si="65"/>
        <v>250</v>
      </c>
      <c r="Q261" s="38"/>
      <c r="R261" s="117"/>
      <c r="S261" s="117"/>
    </row>
    <row r="262" spans="1:19" ht="15" hidden="1" customHeight="1" outlineLevel="1" x14ac:dyDescent="0.25">
      <c r="A262" s="67" t="s">
        <v>11</v>
      </c>
      <c r="B262" s="67" t="s">
        <v>552</v>
      </c>
      <c r="C262" s="67" t="s">
        <v>13</v>
      </c>
      <c r="D262" s="67" t="s">
        <v>167</v>
      </c>
      <c r="E262" s="67" t="s">
        <v>18</v>
      </c>
      <c r="F262" s="67" t="s">
        <v>60</v>
      </c>
      <c r="G262" s="67" t="s">
        <v>172</v>
      </c>
      <c r="H262" s="108"/>
      <c r="I262" s="108">
        <v>0</v>
      </c>
      <c r="J262" s="108">
        <v>0</v>
      </c>
      <c r="K262" s="108">
        <v>1100</v>
      </c>
      <c r="L262" s="108">
        <v>1021.59</v>
      </c>
      <c r="M262" s="108">
        <v>1021.59</v>
      </c>
      <c r="N262" s="108">
        <v>0</v>
      </c>
      <c r="O262" s="108">
        <f t="shared" si="64"/>
        <v>0</v>
      </c>
      <c r="P262" s="108">
        <f t="shared" si="65"/>
        <v>0</v>
      </c>
      <c r="Q262" s="38"/>
      <c r="R262" s="117"/>
      <c r="S262" s="117"/>
    </row>
    <row r="263" spans="1:19" ht="15" hidden="1" customHeight="1" outlineLevel="1" x14ac:dyDescent="0.25">
      <c r="A263" s="67" t="s">
        <v>11</v>
      </c>
      <c r="B263" s="67" t="s">
        <v>552</v>
      </c>
      <c r="C263" s="67" t="s">
        <v>13</v>
      </c>
      <c r="D263" s="67" t="s">
        <v>209</v>
      </c>
      <c r="E263" s="67" t="s">
        <v>18</v>
      </c>
      <c r="F263" s="67" t="s">
        <v>19</v>
      </c>
      <c r="G263" s="67" t="s">
        <v>282</v>
      </c>
      <c r="H263" s="108"/>
      <c r="I263" s="108">
        <v>0</v>
      </c>
      <c r="J263" s="108">
        <v>0</v>
      </c>
      <c r="K263" s="108">
        <v>0</v>
      </c>
      <c r="L263" s="108">
        <f>M263</f>
        <v>-39.94</v>
      </c>
      <c r="M263" s="108">
        <v>-39.94</v>
      </c>
      <c r="N263" s="108">
        <v>0</v>
      </c>
      <c r="O263" s="108">
        <f t="shared" si="64"/>
        <v>0</v>
      </c>
      <c r="P263" s="108">
        <f t="shared" si="65"/>
        <v>0</v>
      </c>
      <c r="Q263" s="38"/>
      <c r="R263" s="117"/>
      <c r="S263" s="117"/>
    </row>
    <row r="264" spans="1:19" ht="15" customHeight="1" collapsed="1" x14ac:dyDescent="0.25">
      <c r="A264" s="66"/>
      <c r="B264" s="66" t="s">
        <v>552</v>
      </c>
      <c r="C264" s="66" t="s">
        <v>662</v>
      </c>
      <c r="D264" s="66" t="s">
        <v>535</v>
      </c>
      <c r="E264" s="66"/>
      <c r="F264" s="66"/>
      <c r="G264" s="66" t="s">
        <v>536</v>
      </c>
      <c r="H264" s="107">
        <v>0</v>
      </c>
      <c r="I264" s="107">
        <v>0</v>
      </c>
      <c r="J264" s="107">
        <v>6550</v>
      </c>
      <c r="K264" s="107">
        <f t="shared" ref="K264:P264" si="81">SUM(K258:K263)</f>
        <v>6528</v>
      </c>
      <c r="L264" s="107">
        <f t="shared" si="81"/>
        <v>5237.3609473684219</v>
      </c>
      <c r="M264" s="107">
        <f t="shared" si="81"/>
        <v>4552.0800000000008</v>
      </c>
      <c r="N264" s="107">
        <f t="shared" si="81"/>
        <v>4520</v>
      </c>
      <c r="O264" s="107">
        <f t="shared" si="81"/>
        <v>4520</v>
      </c>
      <c r="P264" s="107">
        <f t="shared" si="81"/>
        <v>4520</v>
      </c>
      <c r="Q264" s="38"/>
      <c r="R264" s="117"/>
      <c r="S264" s="117"/>
    </row>
    <row r="265" spans="1:19" ht="15" hidden="1" customHeight="1" outlineLevel="1" x14ac:dyDescent="0.25">
      <c r="A265" s="109" t="s">
        <v>11</v>
      </c>
      <c r="B265" s="109" t="s">
        <v>552</v>
      </c>
      <c r="C265" s="74" t="s">
        <v>13</v>
      </c>
      <c r="D265" s="109" t="s">
        <v>462</v>
      </c>
      <c r="E265" s="109" t="s">
        <v>18</v>
      </c>
      <c r="F265" s="109" t="s">
        <v>63</v>
      </c>
      <c r="G265" s="109" t="s">
        <v>706</v>
      </c>
      <c r="H265" s="105"/>
      <c r="I265" s="105">
        <v>0</v>
      </c>
      <c r="J265" s="105">
        <v>0</v>
      </c>
      <c r="K265" s="105">
        <v>3477.36</v>
      </c>
      <c r="L265" s="105">
        <f>M265</f>
        <v>3477.36</v>
      </c>
      <c r="M265" s="105">
        <v>3477.36</v>
      </c>
      <c r="N265" s="105">
        <v>0</v>
      </c>
      <c r="O265" s="105">
        <f>N265</f>
        <v>0</v>
      </c>
      <c r="P265" s="105">
        <f>N265</f>
        <v>0</v>
      </c>
      <c r="Q265" s="38"/>
      <c r="R265" s="117"/>
      <c r="S265" s="117"/>
    </row>
    <row r="266" spans="1:19" ht="15" customHeight="1" collapsed="1" x14ac:dyDescent="0.25">
      <c r="A266" s="66"/>
      <c r="B266" s="66" t="s">
        <v>552</v>
      </c>
      <c r="C266" s="66" t="s">
        <v>662</v>
      </c>
      <c r="D266" s="66" t="s">
        <v>729</v>
      </c>
      <c r="E266" s="66"/>
      <c r="F266" s="66"/>
      <c r="G266" s="66" t="s">
        <v>706</v>
      </c>
      <c r="H266" s="107">
        <v>0</v>
      </c>
      <c r="I266" s="107">
        <f t="shared" ref="I266:P266" si="82">SUM(I265)</f>
        <v>0</v>
      </c>
      <c r="J266" s="107">
        <f t="shared" si="82"/>
        <v>0</v>
      </c>
      <c r="K266" s="107">
        <f t="shared" si="82"/>
        <v>3477.36</v>
      </c>
      <c r="L266" s="107">
        <f t="shared" si="82"/>
        <v>3477.36</v>
      </c>
      <c r="M266" s="107">
        <f t="shared" si="82"/>
        <v>3477.36</v>
      </c>
      <c r="N266" s="107">
        <f t="shared" si="82"/>
        <v>0</v>
      </c>
      <c r="O266" s="107">
        <f t="shared" si="82"/>
        <v>0</v>
      </c>
      <c r="P266" s="107">
        <f t="shared" si="82"/>
        <v>0</v>
      </c>
      <c r="Q266" s="38"/>
      <c r="R266" s="117"/>
      <c r="S266" s="117"/>
    </row>
    <row r="267" spans="1:19" ht="15" hidden="1" customHeight="1" outlineLevel="1" x14ac:dyDescent="0.25">
      <c r="A267" s="67"/>
      <c r="B267" s="67" t="s">
        <v>552</v>
      </c>
      <c r="C267" s="67" t="s">
        <v>541</v>
      </c>
      <c r="D267" s="67" t="s">
        <v>89</v>
      </c>
      <c r="E267" s="67" t="s">
        <v>18</v>
      </c>
      <c r="F267" s="74" t="s">
        <v>438</v>
      </c>
      <c r="G267" s="67" t="s">
        <v>93</v>
      </c>
      <c r="H267" s="108"/>
      <c r="I267" s="108">
        <v>0</v>
      </c>
      <c r="J267" s="108">
        <v>0</v>
      </c>
      <c r="K267" s="108">
        <v>0</v>
      </c>
      <c r="L267" s="108">
        <v>0</v>
      </c>
      <c r="M267" s="108">
        <v>0</v>
      </c>
      <c r="N267" s="108">
        <v>540</v>
      </c>
      <c r="O267" s="108">
        <v>0</v>
      </c>
      <c r="P267" s="108">
        <v>0</v>
      </c>
      <c r="Q267" s="38"/>
      <c r="R267" s="117"/>
      <c r="S267" s="117"/>
    </row>
    <row r="268" spans="1:19" ht="15" customHeight="1" collapsed="1" x14ac:dyDescent="0.25">
      <c r="A268" s="66"/>
      <c r="B268" s="66" t="s">
        <v>552</v>
      </c>
      <c r="C268" s="66" t="s">
        <v>541</v>
      </c>
      <c r="D268" s="66" t="s">
        <v>526</v>
      </c>
      <c r="E268" s="66"/>
      <c r="F268" s="66"/>
      <c r="G268" s="66" t="s">
        <v>649</v>
      </c>
      <c r="H268" s="107">
        <v>0</v>
      </c>
      <c r="I268" s="107">
        <f t="shared" ref="I268:P268" si="83">SUM(I267)</f>
        <v>0</v>
      </c>
      <c r="J268" s="107">
        <f t="shared" si="83"/>
        <v>0</v>
      </c>
      <c r="K268" s="107">
        <f t="shared" si="83"/>
        <v>0</v>
      </c>
      <c r="L268" s="107">
        <f t="shared" si="83"/>
        <v>0</v>
      </c>
      <c r="M268" s="107">
        <f t="shared" si="83"/>
        <v>0</v>
      </c>
      <c r="N268" s="107">
        <f t="shared" si="83"/>
        <v>540</v>
      </c>
      <c r="O268" s="107">
        <f t="shared" si="83"/>
        <v>0</v>
      </c>
      <c r="P268" s="107">
        <f t="shared" si="83"/>
        <v>0</v>
      </c>
      <c r="Q268" s="38"/>
      <c r="R268" s="117"/>
      <c r="S268" s="117"/>
    </row>
    <row r="269" spans="1:19" ht="15" hidden="1" customHeight="1" outlineLevel="1" x14ac:dyDescent="0.25">
      <c r="A269" s="67"/>
      <c r="B269" s="67" t="s">
        <v>552</v>
      </c>
      <c r="C269" s="67" t="s">
        <v>541</v>
      </c>
      <c r="D269" s="67" t="s">
        <v>117</v>
      </c>
      <c r="E269" s="67" t="s">
        <v>18</v>
      </c>
      <c r="F269" s="74" t="s">
        <v>438</v>
      </c>
      <c r="G269" s="67" t="s">
        <v>613</v>
      </c>
      <c r="H269" s="108"/>
      <c r="I269" s="108">
        <v>0</v>
      </c>
      <c r="J269" s="108">
        <v>0</v>
      </c>
      <c r="K269" s="108">
        <v>0</v>
      </c>
      <c r="L269" s="108">
        <v>0</v>
      </c>
      <c r="M269" s="108">
        <v>0</v>
      </c>
      <c r="N269" s="108">
        <v>975</v>
      </c>
      <c r="O269" s="108">
        <v>0</v>
      </c>
      <c r="P269" s="108">
        <v>0</v>
      </c>
      <c r="Q269" s="38"/>
      <c r="R269" s="117"/>
      <c r="S269" s="117"/>
    </row>
    <row r="270" spans="1:19" ht="15" customHeight="1" collapsed="1" x14ac:dyDescent="0.25">
      <c r="A270" s="66"/>
      <c r="B270" s="66" t="s">
        <v>552</v>
      </c>
      <c r="C270" s="66" t="s">
        <v>541</v>
      </c>
      <c r="D270" s="66" t="s">
        <v>530</v>
      </c>
      <c r="E270" s="66"/>
      <c r="F270" s="66"/>
      <c r="G270" s="66" t="s">
        <v>620</v>
      </c>
      <c r="H270" s="107">
        <v>0</v>
      </c>
      <c r="I270" s="107">
        <f t="shared" ref="I270:P270" si="84">SUM(I269)</f>
        <v>0</v>
      </c>
      <c r="J270" s="107">
        <f t="shared" si="84"/>
        <v>0</v>
      </c>
      <c r="K270" s="107">
        <f t="shared" si="84"/>
        <v>0</v>
      </c>
      <c r="L270" s="107">
        <f t="shared" si="84"/>
        <v>0</v>
      </c>
      <c r="M270" s="107">
        <f t="shared" si="84"/>
        <v>0</v>
      </c>
      <c r="N270" s="107">
        <f t="shared" si="84"/>
        <v>975</v>
      </c>
      <c r="O270" s="107">
        <f t="shared" si="84"/>
        <v>0</v>
      </c>
      <c r="P270" s="107">
        <f t="shared" si="84"/>
        <v>0</v>
      </c>
      <c r="Q270" s="38"/>
      <c r="R270" s="117"/>
      <c r="S270" s="117"/>
    </row>
    <row r="271" spans="1:19" ht="15" customHeight="1" x14ac:dyDescent="0.25">
      <c r="A271" s="64"/>
      <c r="B271" s="64" t="s">
        <v>552</v>
      </c>
      <c r="C271" s="64"/>
      <c r="D271" s="64"/>
      <c r="E271" s="64"/>
      <c r="F271" s="64"/>
      <c r="G271" s="64" t="s">
        <v>730</v>
      </c>
      <c r="H271" s="65">
        <v>103909.04</v>
      </c>
      <c r="I271" s="65">
        <v>77332.75</v>
      </c>
      <c r="J271" s="65">
        <f t="shared" ref="J271:P271" si="85">J270+J268+J266+J264+J257+J254+J251+J248</f>
        <v>84424</v>
      </c>
      <c r="K271" s="65">
        <f t="shared" si="85"/>
        <v>92707.36</v>
      </c>
      <c r="L271" s="65">
        <f t="shared" si="85"/>
        <v>103340.50094736839</v>
      </c>
      <c r="M271" s="65">
        <f t="shared" si="85"/>
        <v>85436.49</v>
      </c>
      <c r="N271" s="65">
        <f t="shared" si="85"/>
        <v>99205</v>
      </c>
      <c r="O271" s="65">
        <f t="shared" si="85"/>
        <v>97690</v>
      </c>
      <c r="P271" s="65">
        <f t="shared" si="85"/>
        <v>97690</v>
      </c>
      <c r="R271" s="117"/>
      <c r="S271" s="117"/>
    </row>
    <row r="272" spans="1:19" ht="15" hidden="1" customHeight="1" outlineLevel="1" x14ac:dyDescent="0.25">
      <c r="A272" s="6" t="s">
        <v>11</v>
      </c>
      <c r="B272" s="6" t="s">
        <v>553</v>
      </c>
      <c r="C272" s="6" t="s">
        <v>13</v>
      </c>
      <c r="D272" s="6" t="s">
        <v>78</v>
      </c>
      <c r="E272" s="6" t="s">
        <v>18</v>
      </c>
      <c r="F272" s="6" t="s">
        <v>19</v>
      </c>
      <c r="G272" s="6" t="s">
        <v>80</v>
      </c>
      <c r="H272" s="7">
        <v>513.25</v>
      </c>
      <c r="I272" s="7">
        <v>1615.46</v>
      </c>
      <c r="J272" s="7">
        <v>1500</v>
      </c>
      <c r="K272" s="7">
        <v>1650</v>
      </c>
      <c r="L272" s="7">
        <f>M272</f>
        <v>1622.15</v>
      </c>
      <c r="M272" s="7">
        <v>1622.15</v>
      </c>
      <c r="N272" s="7">
        <v>2000</v>
      </c>
      <c r="O272" s="7">
        <f>N272</f>
        <v>2000</v>
      </c>
      <c r="P272" s="7">
        <f>N272</f>
        <v>2000</v>
      </c>
    </row>
    <row r="273" spans="1:16" ht="15" hidden="1" customHeight="1" outlineLevel="1" x14ac:dyDescent="0.25">
      <c r="A273" s="6" t="s">
        <v>11</v>
      </c>
      <c r="B273" s="6" t="s">
        <v>553</v>
      </c>
      <c r="C273" s="6" t="s">
        <v>13</v>
      </c>
      <c r="D273" s="6" t="s">
        <v>81</v>
      </c>
      <c r="E273" s="6" t="s">
        <v>18</v>
      </c>
      <c r="F273" s="6" t="s">
        <v>19</v>
      </c>
      <c r="G273" s="3" t="s">
        <v>82</v>
      </c>
      <c r="H273" s="4">
        <v>5780.44</v>
      </c>
      <c r="I273" s="4">
        <v>1965.1</v>
      </c>
      <c r="J273" s="4">
        <v>3000</v>
      </c>
      <c r="K273" s="4">
        <v>3250</v>
      </c>
      <c r="L273" s="4">
        <v>3500</v>
      </c>
      <c r="M273" s="4">
        <v>3228.14</v>
      </c>
      <c r="N273" s="4">
        <v>4000</v>
      </c>
      <c r="O273" s="4">
        <f t="shared" ref="O273" si="86">N273</f>
        <v>4000</v>
      </c>
      <c r="P273" s="4">
        <f t="shared" ref="P273" si="87">N273</f>
        <v>4000</v>
      </c>
    </row>
    <row r="274" spans="1:16" ht="15" hidden="1" customHeight="1" outlineLevel="1" x14ac:dyDescent="0.25">
      <c r="A274" s="6" t="s">
        <v>11</v>
      </c>
      <c r="B274" s="6" t="s">
        <v>553</v>
      </c>
      <c r="C274" s="6" t="s">
        <v>13</v>
      </c>
      <c r="D274" s="6" t="s">
        <v>83</v>
      </c>
      <c r="E274" s="6" t="s">
        <v>18</v>
      </c>
      <c r="F274" s="6" t="s">
        <v>19</v>
      </c>
      <c r="G274" s="3" t="s">
        <v>84</v>
      </c>
      <c r="H274" s="4">
        <v>734.54</v>
      </c>
      <c r="I274" s="4">
        <v>0</v>
      </c>
      <c r="J274" s="4">
        <v>500</v>
      </c>
      <c r="K274" s="4">
        <v>2000</v>
      </c>
      <c r="L274" s="4">
        <f>M274</f>
        <v>1972.96</v>
      </c>
      <c r="M274" s="4">
        <v>1972.96</v>
      </c>
      <c r="N274" s="4">
        <v>3000</v>
      </c>
      <c r="O274" s="4">
        <f>N274</f>
        <v>3000</v>
      </c>
      <c r="P274" s="4">
        <f>N274</f>
        <v>3000</v>
      </c>
    </row>
    <row r="275" spans="1:16" ht="15" hidden="1" customHeight="1" outlineLevel="1" x14ac:dyDescent="0.25">
      <c r="A275" s="6" t="s">
        <v>11</v>
      </c>
      <c r="B275" s="6" t="s">
        <v>553</v>
      </c>
      <c r="C275" s="6" t="s">
        <v>13</v>
      </c>
      <c r="D275" s="6" t="s">
        <v>85</v>
      </c>
      <c r="E275" s="6" t="s">
        <v>18</v>
      </c>
      <c r="F275" s="6" t="s">
        <v>19</v>
      </c>
      <c r="G275" s="6" t="s">
        <v>86</v>
      </c>
      <c r="H275" s="7">
        <v>5765.7</v>
      </c>
      <c r="I275" s="7">
        <v>0</v>
      </c>
      <c r="J275" s="7">
        <v>1500</v>
      </c>
      <c r="K275" s="7">
        <v>4900</v>
      </c>
      <c r="L275" s="7">
        <f>M275</f>
        <v>4803.05</v>
      </c>
      <c r="M275" s="7">
        <v>4803.05</v>
      </c>
      <c r="N275" s="7">
        <v>4500</v>
      </c>
      <c r="O275" s="7">
        <f t="shared" ref="O275:O283" si="88">N275</f>
        <v>4500</v>
      </c>
      <c r="P275" s="7">
        <f t="shared" ref="P275:P283" si="89">N275</f>
        <v>4500</v>
      </c>
    </row>
    <row r="276" spans="1:16" ht="15" customHeight="1" collapsed="1" x14ac:dyDescent="0.25">
      <c r="A276" s="66"/>
      <c r="B276" s="66" t="s">
        <v>553</v>
      </c>
      <c r="C276" s="66" t="s">
        <v>662</v>
      </c>
      <c r="D276" s="66" t="s">
        <v>526</v>
      </c>
      <c r="E276" s="66"/>
      <c r="F276" s="66"/>
      <c r="G276" s="66" t="s">
        <v>649</v>
      </c>
      <c r="H276" s="107">
        <v>0</v>
      </c>
      <c r="I276" s="107">
        <v>0</v>
      </c>
      <c r="J276" s="107">
        <f t="shared" ref="J276:P276" si="90">SUM(J272:J275)</f>
        <v>6500</v>
      </c>
      <c r="K276" s="107">
        <f t="shared" si="90"/>
        <v>11800</v>
      </c>
      <c r="L276" s="107">
        <f t="shared" si="90"/>
        <v>11898.16</v>
      </c>
      <c r="M276" s="107">
        <f t="shared" si="90"/>
        <v>11626.3</v>
      </c>
      <c r="N276" s="107">
        <f t="shared" si="90"/>
        <v>13500</v>
      </c>
      <c r="O276" s="107">
        <f t="shared" si="90"/>
        <v>13500</v>
      </c>
      <c r="P276" s="107">
        <f t="shared" si="90"/>
        <v>13500</v>
      </c>
    </row>
    <row r="277" spans="1:16" ht="15" hidden="1" customHeight="1" outlineLevel="1" x14ac:dyDescent="0.25">
      <c r="A277" s="67" t="s">
        <v>11</v>
      </c>
      <c r="B277" s="67" t="s">
        <v>553</v>
      </c>
      <c r="C277" s="67" t="s">
        <v>13</v>
      </c>
      <c r="D277" s="67" t="s">
        <v>111</v>
      </c>
      <c r="E277" s="67" t="s">
        <v>18</v>
      </c>
      <c r="F277" s="67" t="s">
        <v>19</v>
      </c>
      <c r="G277" s="67" t="s">
        <v>112</v>
      </c>
      <c r="H277" s="108">
        <v>0</v>
      </c>
      <c r="I277" s="108">
        <v>0</v>
      </c>
      <c r="J277" s="108">
        <v>55</v>
      </c>
      <c r="K277" s="108">
        <v>55</v>
      </c>
      <c r="L277" s="108">
        <f>M277</f>
        <v>50</v>
      </c>
      <c r="M277" s="108">
        <v>50</v>
      </c>
      <c r="N277" s="108">
        <v>50</v>
      </c>
      <c r="O277" s="108">
        <f t="shared" si="88"/>
        <v>50</v>
      </c>
      <c r="P277" s="108">
        <f t="shared" si="89"/>
        <v>50</v>
      </c>
    </row>
    <row r="278" spans="1:16" ht="15" hidden="1" customHeight="1" outlineLevel="1" x14ac:dyDescent="0.25">
      <c r="A278" s="67" t="s">
        <v>11</v>
      </c>
      <c r="B278" s="67" t="s">
        <v>553</v>
      </c>
      <c r="C278" s="67" t="s">
        <v>13</v>
      </c>
      <c r="D278" s="67" t="s">
        <v>115</v>
      </c>
      <c r="E278" s="67" t="s">
        <v>18</v>
      </c>
      <c r="F278" s="67" t="s">
        <v>19</v>
      </c>
      <c r="G278" s="67" t="s">
        <v>116</v>
      </c>
      <c r="H278" s="108">
        <v>1902</v>
      </c>
      <c r="I278" s="108">
        <v>1180</v>
      </c>
      <c r="J278" s="108">
        <v>1500</v>
      </c>
      <c r="K278" s="108">
        <v>1500</v>
      </c>
      <c r="L278" s="108">
        <v>1500</v>
      </c>
      <c r="M278" s="108">
        <v>0</v>
      </c>
      <c r="N278" s="108">
        <v>1500</v>
      </c>
      <c r="O278" s="108">
        <f t="shared" si="88"/>
        <v>1500</v>
      </c>
      <c r="P278" s="108">
        <f t="shared" si="89"/>
        <v>1500</v>
      </c>
    </row>
    <row r="279" spans="1:16" ht="15" hidden="1" customHeight="1" outlineLevel="1" x14ac:dyDescent="0.25">
      <c r="A279" s="67" t="s">
        <v>11</v>
      </c>
      <c r="B279" s="67" t="s">
        <v>553</v>
      </c>
      <c r="C279" s="67" t="s">
        <v>13</v>
      </c>
      <c r="D279" s="67" t="s">
        <v>117</v>
      </c>
      <c r="E279" s="67" t="s">
        <v>18</v>
      </c>
      <c r="F279" s="67" t="s">
        <v>19</v>
      </c>
      <c r="G279" s="67" t="s">
        <v>118</v>
      </c>
      <c r="H279" s="108">
        <v>0</v>
      </c>
      <c r="I279" s="108">
        <v>0</v>
      </c>
      <c r="J279" s="108">
        <v>15000</v>
      </c>
      <c r="K279" s="108">
        <v>15000</v>
      </c>
      <c r="L279" s="108">
        <v>12000</v>
      </c>
      <c r="M279" s="108">
        <v>300.26</v>
      </c>
      <c r="N279" s="108">
        <v>16500</v>
      </c>
      <c r="O279" s="108">
        <f t="shared" si="88"/>
        <v>16500</v>
      </c>
      <c r="P279" s="108">
        <f t="shared" si="89"/>
        <v>16500</v>
      </c>
    </row>
    <row r="280" spans="1:16" ht="15" customHeight="1" collapsed="1" x14ac:dyDescent="0.25">
      <c r="A280" s="66"/>
      <c r="B280" s="66" t="s">
        <v>553</v>
      </c>
      <c r="C280" s="66" t="s">
        <v>662</v>
      </c>
      <c r="D280" s="66" t="s">
        <v>530</v>
      </c>
      <c r="E280" s="66"/>
      <c r="F280" s="66"/>
      <c r="G280" s="66" t="s">
        <v>620</v>
      </c>
      <c r="H280" s="107">
        <v>0</v>
      </c>
      <c r="I280" s="107">
        <v>0</v>
      </c>
      <c r="J280" s="107">
        <f t="shared" ref="J280:P280" si="91">SUM(J277:J279)</f>
        <v>16555</v>
      </c>
      <c r="K280" s="107">
        <f t="shared" si="91"/>
        <v>16555</v>
      </c>
      <c r="L280" s="107">
        <f t="shared" si="91"/>
        <v>13550</v>
      </c>
      <c r="M280" s="107">
        <f t="shared" si="91"/>
        <v>350.26</v>
      </c>
      <c r="N280" s="107">
        <f t="shared" si="91"/>
        <v>18050</v>
      </c>
      <c r="O280" s="107">
        <f t="shared" si="91"/>
        <v>18050</v>
      </c>
      <c r="P280" s="107">
        <f t="shared" si="91"/>
        <v>18050</v>
      </c>
    </row>
    <row r="281" spans="1:16" ht="15" hidden="1" customHeight="1" outlineLevel="1" x14ac:dyDescent="0.25">
      <c r="A281" s="67" t="s">
        <v>11</v>
      </c>
      <c r="B281" s="67" t="s">
        <v>553</v>
      </c>
      <c r="C281" s="67" t="s">
        <v>13</v>
      </c>
      <c r="D281" s="67" t="s">
        <v>127</v>
      </c>
      <c r="E281" s="67" t="s">
        <v>18</v>
      </c>
      <c r="F281" s="67" t="s">
        <v>19</v>
      </c>
      <c r="G281" s="67" t="s">
        <v>128</v>
      </c>
      <c r="H281" s="108">
        <v>0</v>
      </c>
      <c r="I281" s="108">
        <v>0</v>
      </c>
      <c r="J281" s="108">
        <v>1000</v>
      </c>
      <c r="K281" s="108">
        <v>1000</v>
      </c>
      <c r="L281" s="108">
        <v>1000</v>
      </c>
      <c r="M281" s="108">
        <v>775.8</v>
      </c>
      <c r="N281" s="108">
        <v>1000</v>
      </c>
      <c r="O281" s="108">
        <f t="shared" si="88"/>
        <v>1000</v>
      </c>
      <c r="P281" s="108">
        <f t="shared" si="89"/>
        <v>1000</v>
      </c>
    </row>
    <row r="282" spans="1:16" ht="15" customHeight="1" collapsed="1" x14ac:dyDescent="0.25">
      <c r="A282" s="66"/>
      <c r="B282" s="66" t="s">
        <v>553</v>
      </c>
      <c r="C282" s="66" t="s">
        <v>662</v>
      </c>
      <c r="D282" s="66" t="s">
        <v>533</v>
      </c>
      <c r="E282" s="66"/>
      <c r="F282" s="66"/>
      <c r="G282" s="66" t="s">
        <v>534</v>
      </c>
      <c r="H282" s="107">
        <v>0</v>
      </c>
      <c r="I282" s="107">
        <v>0</v>
      </c>
      <c r="J282" s="107">
        <f t="shared" ref="J282:P282" si="92">SUM(J281)</f>
        <v>1000</v>
      </c>
      <c r="K282" s="107">
        <f t="shared" si="92"/>
        <v>1000</v>
      </c>
      <c r="L282" s="107">
        <f t="shared" si="92"/>
        <v>1000</v>
      </c>
      <c r="M282" s="107">
        <f t="shared" si="92"/>
        <v>775.8</v>
      </c>
      <c r="N282" s="107">
        <f t="shared" si="92"/>
        <v>1000</v>
      </c>
      <c r="O282" s="107">
        <f t="shared" si="92"/>
        <v>1000</v>
      </c>
      <c r="P282" s="107">
        <f t="shared" si="92"/>
        <v>1000</v>
      </c>
    </row>
    <row r="283" spans="1:16" ht="15" hidden="1" customHeight="1" outlineLevel="1" x14ac:dyDescent="0.25">
      <c r="A283" s="67" t="s">
        <v>11</v>
      </c>
      <c r="B283" s="67" t="s">
        <v>553</v>
      </c>
      <c r="C283" s="67" t="s">
        <v>13</v>
      </c>
      <c r="D283" s="67" t="s">
        <v>136</v>
      </c>
      <c r="E283" s="67" t="s">
        <v>18</v>
      </c>
      <c r="F283" s="67" t="s">
        <v>19</v>
      </c>
      <c r="G283" s="67" t="s">
        <v>137</v>
      </c>
      <c r="H283" s="108">
        <v>4760.8599999999997</v>
      </c>
      <c r="I283" s="108">
        <v>5128.59</v>
      </c>
      <c r="J283" s="108">
        <v>6020</v>
      </c>
      <c r="K283" s="108">
        <v>4990</v>
      </c>
      <c r="L283" s="108">
        <v>5000</v>
      </c>
      <c r="M283" s="108">
        <v>2254.3200000000002</v>
      </c>
      <c r="N283" s="108">
        <v>5000</v>
      </c>
      <c r="O283" s="108">
        <f t="shared" si="88"/>
        <v>5000</v>
      </c>
      <c r="P283" s="108">
        <f t="shared" si="89"/>
        <v>5000</v>
      </c>
    </row>
    <row r="284" spans="1:16" ht="15" customHeight="1" collapsed="1" x14ac:dyDescent="0.25">
      <c r="A284" s="66"/>
      <c r="B284" s="66" t="s">
        <v>553</v>
      </c>
      <c r="C284" s="66" t="s">
        <v>662</v>
      </c>
      <c r="D284" s="66" t="s">
        <v>535</v>
      </c>
      <c r="E284" s="66"/>
      <c r="F284" s="66"/>
      <c r="G284" s="66" t="s">
        <v>536</v>
      </c>
      <c r="H284" s="107">
        <v>0</v>
      </c>
      <c r="I284" s="107">
        <v>0</v>
      </c>
      <c r="J284" s="107">
        <f t="shared" ref="J284:P284" si="93">SUM(J283)</f>
        <v>6020</v>
      </c>
      <c r="K284" s="107">
        <f t="shared" si="93"/>
        <v>4990</v>
      </c>
      <c r="L284" s="107">
        <f t="shared" si="93"/>
        <v>5000</v>
      </c>
      <c r="M284" s="107">
        <f t="shared" si="93"/>
        <v>2254.3200000000002</v>
      </c>
      <c r="N284" s="107">
        <f t="shared" si="93"/>
        <v>5000</v>
      </c>
      <c r="O284" s="107">
        <f t="shared" si="93"/>
        <v>5000</v>
      </c>
      <c r="P284" s="107">
        <f t="shared" si="93"/>
        <v>5000</v>
      </c>
    </row>
    <row r="285" spans="1:16" ht="15" hidden="1" customHeight="1" outlineLevel="1" x14ac:dyDescent="0.25">
      <c r="A285" s="109" t="s">
        <v>11</v>
      </c>
      <c r="B285" s="109" t="s">
        <v>553</v>
      </c>
      <c r="C285" s="75" t="s">
        <v>666</v>
      </c>
      <c r="D285" s="109" t="s">
        <v>464</v>
      </c>
      <c r="E285" s="109" t="s">
        <v>18</v>
      </c>
      <c r="F285" s="109" t="s">
        <v>267</v>
      </c>
      <c r="G285" s="109" t="s">
        <v>465</v>
      </c>
      <c r="H285" s="105">
        <v>0</v>
      </c>
      <c r="I285" s="105">
        <v>0</v>
      </c>
      <c r="J285" s="105">
        <v>0</v>
      </c>
      <c r="K285" s="105">
        <v>10000</v>
      </c>
      <c r="L285" s="105">
        <v>0</v>
      </c>
      <c r="M285" s="105">
        <v>104</v>
      </c>
      <c r="N285" s="105">
        <v>0</v>
      </c>
      <c r="O285" s="105">
        <v>0</v>
      </c>
      <c r="P285" s="105">
        <v>0</v>
      </c>
    </row>
    <row r="286" spans="1:16" ht="15" customHeight="1" collapsed="1" x14ac:dyDescent="0.25">
      <c r="A286" s="66"/>
      <c r="B286" s="66" t="s">
        <v>553</v>
      </c>
      <c r="C286" s="66" t="s">
        <v>662</v>
      </c>
      <c r="D286" s="66" t="s">
        <v>658</v>
      </c>
      <c r="E286" s="66"/>
      <c r="F286" s="66"/>
      <c r="G286" s="66" t="s">
        <v>733</v>
      </c>
      <c r="H286" s="107">
        <v>0</v>
      </c>
      <c r="I286" s="107">
        <f t="shared" ref="I286:P286" si="94">SUM(I285)</f>
        <v>0</v>
      </c>
      <c r="J286" s="107">
        <f t="shared" si="94"/>
        <v>0</v>
      </c>
      <c r="K286" s="107">
        <f t="shared" si="94"/>
        <v>10000</v>
      </c>
      <c r="L286" s="107">
        <f t="shared" si="94"/>
        <v>0</v>
      </c>
      <c r="M286" s="107">
        <f t="shared" si="94"/>
        <v>104</v>
      </c>
      <c r="N286" s="107">
        <f t="shared" si="94"/>
        <v>0</v>
      </c>
      <c r="O286" s="107">
        <f t="shared" si="94"/>
        <v>0</v>
      </c>
      <c r="P286" s="107">
        <f t="shared" si="94"/>
        <v>0</v>
      </c>
    </row>
    <row r="287" spans="1:16" ht="15" hidden="1" customHeight="1" outlineLevel="1" x14ac:dyDescent="0.25">
      <c r="A287" s="109" t="s">
        <v>11</v>
      </c>
      <c r="B287" s="109" t="s">
        <v>553</v>
      </c>
      <c r="C287" s="109" t="s">
        <v>255</v>
      </c>
      <c r="D287" s="109" t="s">
        <v>464</v>
      </c>
      <c r="E287" s="109" t="s">
        <v>18</v>
      </c>
      <c r="F287" s="109" t="s">
        <v>469</v>
      </c>
      <c r="G287" s="109" t="s">
        <v>465</v>
      </c>
      <c r="H287" s="105">
        <v>54648</v>
      </c>
      <c r="I287" s="105">
        <v>0</v>
      </c>
      <c r="J287" s="105">
        <v>0</v>
      </c>
      <c r="K287" s="105">
        <v>0</v>
      </c>
      <c r="L287" s="105">
        <v>0</v>
      </c>
      <c r="M287" s="105">
        <v>0</v>
      </c>
      <c r="N287" s="105">
        <v>0</v>
      </c>
      <c r="O287" s="105">
        <v>0</v>
      </c>
      <c r="P287" s="105">
        <v>0</v>
      </c>
    </row>
    <row r="288" spans="1:16" ht="15" customHeight="1" collapsed="1" x14ac:dyDescent="0.25">
      <c r="A288" s="66"/>
      <c r="B288" s="66" t="s">
        <v>553</v>
      </c>
      <c r="C288" s="66" t="s">
        <v>668</v>
      </c>
      <c r="D288" s="66" t="s">
        <v>658</v>
      </c>
      <c r="E288" s="66"/>
      <c r="F288" s="66"/>
      <c r="G288" s="66" t="s">
        <v>733</v>
      </c>
      <c r="H288" s="107">
        <v>0</v>
      </c>
      <c r="I288" s="107">
        <f t="shared" ref="I288:P288" si="95">SUM(I287)</f>
        <v>0</v>
      </c>
      <c r="J288" s="107">
        <f t="shared" si="95"/>
        <v>0</v>
      </c>
      <c r="K288" s="107">
        <f t="shared" si="95"/>
        <v>0</v>
      </c>
      <c r="L288" s="107">
        <f t="shared" si="95"/>
        <v>0</v>
      </c>
      <c r="M288" s="107">
        <f t="shared" si="95"/>
        <v>0</v>
      </c>
      <c r="N288" s="107">
        <f t="shared" si="95"/>
        <v>0</v>
      </c>
      <c r="O288" s="107">
        <f t="shared" si="95"/>
        <v>0</v>
      </c>
      <c r="P288" s="107">
        <f t="shared" si="95"/>
        <v>0</v>
      </c>
    </row>
    <row r="289" spans="1:18" ht="15" hidden="1" customHeight="1" outlineLevel="1" x14ac:dyDescent="0.25">
      <c r="A289" s="109" t="s">
        <v>11</v>
      </c>
      <c r="B289" s="109" t="s">
        <v>553</v>
      </c>
      <c r="C289" s="109" t="s">
        <v>475</v>
      </c>
      <c r="D289" s="109" t="s">
        <v>479</v>
      </c>
      <c r="E289" s="109" t="s">
        <v>15</v>
      </c>
      <c r="F289" s="109" t="s">
        <v>19</v>
      </c>
      <c r="G289" s="109" t="s">
        <v>480</v>
      </c>
      <c r="H289" s="105">
        <v>16000</v>
      </c>
      <c r="I289" s="105">
        <v>0</v>
      </c>
      <c r="J289" s="105">
        <v>0</v>
      </c>
      <c r="K289" s="105">
        <v>0</v>
      </c>
      <c r="L289" s="105">
        <v>0</v>
      </c>
      <c r="M289" s="105">
        <v>0</v>
      </c>
      <c r="N289" s="105">
        <v>0</v>
      </c>
      <c r="O289" s="105">
        <v>0</v>
      </c>
      <c r="P289" s="105">
        <v>0</v>
      </c>
    </row>
    <row r="290" spans="1:18" ht="15" customHeight="1" collapsed="1" x14ac:dyDescent="0.25">
      <c r="A290" s="66"/>
      <c r="B290" s="66" t="s">
        <v>553</v>
      </c>
      <c r="C290" s="66" t="s">
        <v>731</v>
      </c>
      <c r="D290" s="66" t="s">
        <v>658</v>
      </c>
      <c r="E290" s="66"/>
      <c r="F290" s="66"/>
      <c r="G290" s="66" t="s">
        <v>733</v>
      </c>
      <c r="H290" s="107">
        <v>0</v>
      </c>
      <c r="I290" s="107">
        <f t="shared" ref="I290:P290" si="96">SUM(I289)</f>
        <v>0</v>
      </c>
      <c r="J290" s="107">
        <f t="shared" si="96"/>
        <v>0</v>
      </c>
      <c r="K290" s="107">
        <f t="shared" si="96"/>
        <v>0</v>
      </c>
      <c r="L290" s="107">
        <f t="shared" si="96"/>
        <v>0</v>
      </c>
      <c r="M290" s="107">
        <f t="shared" si="96"/>
        <v>0</v>
      </c>
      <c r="N290" s="107">
        <f t="shared" si="96"/>
        <v>0</v>
      </c>
      <c r="O290" s="107">
        <f t="shared" si="96"/>
        <v>0</v>
      </c>
      <c r="P290" s="107">
        <f t="shared" si="96"/>
        <v>0</v>
      </c>
    </row>
    <row r="291" spans="1:18" ht="15" hidden="1" customHeight="1" outlineLevel="2" x14ac:dyDescent="0.25">
      <c r="A291" s="67" t="s">
        <v>11</v>
      </c>
      <c r="B291" s="67" t="s">
        <v>553</v>
      </c>
      <c r="C291" s="67" t="s">
        <v>541</v>
      </c>
      <c r="D291" s="67" t="s">
        <v>117</v>
      </c>
      <c r="E291" s="67" t="s">
        <v>18</v>
      </c>
      <c r="F291" s="74" t="s">
        <v>438</v>
      </c>
      <c r="G291" s="67" t="s">
        <v>118</v>
      </c>
      <c r="H291" s="108">
        <v>217.08</v>
      </c>
      <c r="I291" s="108">
        <v>0</v>
      </c>
      <c r="J291" s="108">
        <v>100</v>
      </c>
      <c r="K291" s="108">
        <v>0</v>
      </c>
      <c r="L291" s="108">
        <v>0</v>
      </c>
      <c r="M291" s="108">
        <v>0</v>
      </c>
      <c r="N291" s="108">
        <v>0</v>
      </c>
      <c r="O291" s="108">
        <f>N291</f>
        <v>0</v>
      </c>
      <c r="P291" s="108">
        <f>N291</f>
        <v>0</v>
      </c>
    </row>
    <row r="292" spans="1:18" ht="15" customHeight="1" collapsed="1" x14ac:dyDescent="0.25">
      <c r="A292" s="66"/>
      <c r="B292" s="66" t="s">
        <v>553</v>
      </c>
      <c r="C292" s="66" t="s">
        <v>541</v>
      </c>
      <c r="D292" s="66" t="s">
        <v>530</v>
      </c>
      <c r="E292" s="66"/>
      <c r="F292" s="66"/>
      <c r="G292" s="66" t="s">
        <v>620</v>
      </c>
      <c r="H292" s="107">
        <v>0</v>
      </c>
      <c r="I292" s="107">
        <f t="shared" ref="I292:P292" si="97">SUM(I291)</f>
        <v>0</v>
      </c>
      <c r="J292" s="107">
        <f t="shared" si="97"/>
        <v>100</v>
      </c>
      <c r="K292" s="107">
        <f t="shared" si="97"/>
        <v>0</v>
      </c>
      <c r="L292" s="107">
        <f t="shared" si="97"/>
        <v>0</v>
      </c>
      <c r="M292" s="107">
        <f t="shared" si="97"/>
        <v>0</v>
      </c>
      <c r="N292" s="107">
        <f t="shared" si="97"/>
        <v>0</v>
      </c>
      <c r="O292" s="107">
        <f t="shared" si="97"/>
        <v>0</v>
      </c>
      <c r="P292" s="107">
        <f t="shared" si="97"/>
        <v>0</v>
      </c>
    </row>
    <row r="293" spans="1:18" ht="15" customHeight="1" x14ac:dyDescent="0.25">
      <c r="A293" s="64"/>
      <c r="B293" s="64" t="s">
        <v>553</v>
      </c>
      <c r="C293" s="64"/>
      <c r="D293" s="64"/>
      <c r="E293" s="64"/>
      <c r="F293" s="64"/>
      <c r="G293" s="64" t="s">
        <v>732</v>
      </c>
      <c r="H293" s="65">
        <v>91554.1</v>
      </c>
      <c r="I293" s="65">
        <v>22416.18</v>
      </c>
      <c r="J293" s="65">
        <f t="shared" ref="J293:P293" si="98">J292+J290+J288+J286+J284+J282+J280+J276</f>
        <v>30175</v>
      </c>
      <c r="K293" s="65">
        <f t="shared" si="98"/>
        <v>44345</v>
      </c>
      <c r="L293" s="65">
        <f t="shared" si="98"/>
        <v>31448.16</v>
      </c>
      <c r="M293" s="65">
        <f t="shared" si="98"/>
        <v>15110.68</v>
      </c>
      <c r="N293" s="65">
        <f t="shared" si="98"/>
        <v>37550</v>
      </c>
      <c r="O293" s="65">
        <f t="shared" si="98"/>
        <v>37550</v>
      </c>
      <c r="P293" s="65">
        <f t="shared" si="98"/>
        <v>37550</v>
      </c>
    </row>
    <row r="294" spans="1:18" ht="15" hidden="1" customHeight="1" outlineLevel="1" x14ac:dyDescent="0.25">
      <c r="A294" s="39"/>
      <c r="B294" s="39" t="s">
        <v>554</v>
      </c>
      <c r="C294" s="31" t="s">
        <v>13</v>
      </c>
      <c r="D294" s="39" t="s">
        <v>648</v>
      </c>
      <c r="E294" s="39" t="s">
        <v>18</v>
      </c>
      <c r="F294" s="39" t="s">
        <v>98</v>
      </c>
      <c r="G294" s="39" t="s">
        <v>659</v>
      </c>
      <c r="H294" s="40">
        <v>28840.560000000001</v>
      </c>
      <c r="I294" s="40">
        <v>129000</v>
      </c>
      <c r="J294" s="40">
        <v>40000</v>
      </c>
      <c r="K294" s="40">
        <f>SUM(K345:K432)</f>
        <v>207151.78000000003</v>
      </c>
      <c r="L294" s="40">
        <v>88063.34</v>
      </c>
      <c r="M294" s="40">
        <f>SUM(M345:M432)</f>
        <v>167861.95999999996</v>
      </c>
      <c r="N294" s="40">
        <v>40000</v>
      </c>
      <c r="O294" s="40">
        <v>40000</v>
      </c>
      <c r="P294" s="40">
        <v>40000</v>
      </c>
    </row>
    <row r="295" spans="1:18" ht="15" customHeight="1" collapsed="1" x14ac:dyDescent="0.25">
      <c r="A295" s="66"/>
      <c r="B295" s="66" t="s">
        <v>554</v>
      </c>
      <c r="C295" s="66" t="s">
        <v>662</v>
      </c>
      <c r="D295" s="66" t="s">
        <v>530</v>
      </c>
      <c r="E295" s="66"/>
      <c r="F295" s="66"/>
      <c r="G295" s="66" t="s">
        <v>620</v>
      </c>
      <c r="H295" s="104">
        <v>0</v>
      </c>
      <c r="I295" s="107">
        <f t="shared" ref="I295:P295" si="99">SUM(I294)</f>
        <v>129000</v>
      </c>
      <c r="J295" s="107">
        <f t="shared" si="99"/>
        <v>40000</v>
      </c>
      <c r="K295" s="107">
        <f t="shared" si="99"/>
        <v>207151.78000000003</v>
      </c>
      <c r="L295" s="107">
        <f t="shared" si="99"/>
        <v>88063.34</v>
      </c>
      <c r="M295" s="107">
        <f t="shared" si="99"/>
        <v>167861.95999999996</v>
      </c>
      <c r="N295" s="107">
        <f t="shared" si="99"/>
        <v>40000</v>
      </c>
      <c r="O295" s="107">
        <f t="shared" si="99"/>
        <v>40000</v>
      </c>
      <c r="P295" s="107">
        <f t="shared" si="99"/>
        <v>40000</v>
      </c>
    </row>
    <row r="296" spans="1:18" ht="15" hidden="1" customHeight="1" outlineLevel="1" x14ac:dyDescent="0.25">
      <c r="A296" s="15" t="s">
        <v>11</v>
      </c>
      <c r="B296" s="67" t="s">
        <v>554</v>
      </c>
      <c r="C296" s="67" t="s">
        <v>264</v>
      </c>
      <c r="D296" s="67" t="s">
        <v>143</v>
      </c>
      <c r="E296" s="67" t="s">
        <v>239</v>
      </c>
      <c r="F296" s="67" t="s">
        <v>265</v>
      </c>
      <c r="G296" s="67" t="s">
        <v>146</v>
      </c>
      <c r="H296" s="108">
        <v>0</v>
      </c>
      <c r="I296" s="108">
        <v>0</v>
      </c>
      <c r="J296" s="108">
        <v>0</v>
      </c>
      <c r="K296" s="108">
        <v>700</v>
      </c>
      <c r="L296" s="108">
        <v>700</v>
      </c>
      <c r="M296" s="108">
        <v>0</v>
      </c>
      <c r="N296" s="108">
        <v>0</v>
      </c>
      <c r="O296" s="108">
        <f>N296</f>
        <v>0</v>
      </c>
      <c r="P296" s="108">
        <f>N296</f>
        <v>0</v>
      </c>
      <c r="Q296" s="38"/>
      <c r="R296" s="38"/>
    </row>
    <row r="297" spans="1:18" ht="15" hidden="1" customHeight="1" outlineLevel="1" x14ac:dyDescent="0.25">
      <c r="A297" s="67" t="s">
        <v>11</v>
      </c>
      <c r="B297" s="67" t="s">
        <v>554</v>
      </c>
      <c r="C297" s="67" t="s">
        <v>264</v>
      </c>
      <c r="D297" s="67" t="s">
        <v>266</v>
      </c>
      <c r="E297" s="67" t="s">
        <v>18</v>
      </c>
      <c r="F297" s="67" t="s">
        <v>267</v>
      </c>
      <c r="G297" s="67" t="s">
        <v>268</v>
      </c>
      <c r="H297" s="108">
        <v>0</v>
      </c>
      <c r="I297" s="108">
        <v>0</v>
      </c>
      <c r="J297" s="108">
        <v>51380</v>
      </c>
      <c r="K297" s="108">
        <v>68795</v>
      </c>
      <c r="L297" s="108">
        <v>68795</v>
      </c>
      <c r="M297" s="108">
        <v>144711.62</v>
      </c>
      <c r="N297" s="108">
        <v>69000</v>
      </c>
      <c r="O297" s="108">
        <f>N297</f>
        <v>69000</v>
      </c>
      <c r="P297" s="108">
        <f>N297</f>
        <v>69000</v>
      </c>
      <c r="Q297" s="38"/>
      <c r="R297" s="38"/>
    </row>
    <row r="298" spans="1:18" ht="15" customHeight="1" collapsed="1" x14ac:dyDescent="0.25">
      <c r="A298" s="66"/>
      <c r="B298" s="66" t="s">
        <v>554</v>
      </c>
      <c r="C298" s="66" t="s">
        <v>670</v>
      </c>
      <c r="D298" s="66" t="s">
        <v>531</v>
      </c>
      <c r="E298" s="66"/>
      <c r="F298" s="66"/>
      <c r="G298" s="66" t="s">
        <v>532</v>
      </c>
      <c r="H298" s="107">
        <f>SUM(H296:H297)</f>
        <v>0</v>
      </c>
      <c r="I298" s="107">
        <f t="shared" ref="I298:P298" si="100">SUM(I296:I297)</f>
        <v>0</v>
      </c>
      <c r="J298" s="107">
        <f t="shared" si="100"/>
        <v>51380</v>
      </c>
      <c r="K298" s="107">
        <f t="shared" si="100"/>
        <v>69495</v>
      </c>
      <c r="L298" s="107">
        <f t="shared" si="100"/>
        <v>69495</v>
      </c>
      <c r="M298" s="107">
        <f t="shared" si="100"/>
        <v>144711.62</v>
      </c>
      <c r="N298" s="107">
        <f t="shared" si="100"/>
        <v>69000</v>
      </c>
      <c r="O298" s="107">
        <f t="shared" si="100"/>
        <v>69000</v>
      </c>
      <c r="P298" s="107">
        <f t="shared" si="100"/>
        <v>69000</v>
      </c>
      <c r="Q298" s="38"/>
      <c r="R298" s="118"/>
    </row>
    <row r="299" spans="1:18" ht="15" hidden="1" customHeight="1" outlineLevel="1" x14ac:dyDescent="0.25">
      <c r="A299" s="109" t="s">
        <v>11</v>
      </c>
      <c r="B299" s="109" t="s">
        <v>554</v>
      </c>
      <c r="C299" s="74" t="s">
        <v>264</v>
      </c>
      <c r="D299" s="109" t="s">
        <v>464</v>
      </c>
      <c r="E299" s="109" t="s">
        <v>239</v>
      </c>
      <c r="F299" s="109" t="s">
        <v>265</v>
      </c>
      <c r="G299" s="109" t="s">
        <v>465</v>
      </c>
      <c r="H299" s="105">
        <v>0</v>
      </c>
      <c r="I299" s="105">
        <v>0</v>
      </c>
      <c r="J299" s="105">
        <v>0</v>
      </c>
      <c r="K299" s="105">
        <v>25300</v>
      </c>
      <c r="L299" s="105">
        <v>0</v>
      </c>
      <c r="M299" s="105">
        <v>0</v>
      </c>
      <c r="N299" s="105">
        <v>25300</v>
      </c>
      <c r="O299" s="105">
        <v>0</v>
      </c>
      <c r="P299" s="105">
        <v>0</v>
      </c>
      <c r="Q299" s="38"/>
      <c r="R299" s="118"/>
    </row>
    <row r="300" spans="1:18" ht="15" hidden="1" customHeight="1" outlineLevel="1" x14ac:dyDescent="0.25">
      <c r="A300" s="109"/>
      <c r="B300" s="109" t="s">
        <v>554</v>
      </c>
      <c r="C300" s="74" t="s">
        <v>264</v>
      </c>
      <c r="D300" s="109" t="s">
        <v>466</v>
      </c>
      <c r="E300" s="109" t="s">
        <v>239</v>
      </c>
      <c r="F300" s="109" t="s">
        <v>265</v>
      </c>
      <c r="G300" s="109" t="s">
        <v>467</v>
      </c>
      <c r="H300" s="105">
        <v>0</v>
      </c>
      <c r="I300" s="105">
        <v>0</v>
      </c>
      <c r="J300" s="105">
        <v>0</v>
      </c>
      <c r="K300" s="105">
        <v>30500</v>
      </c>
      <c r="L300" s="105">
        <v>30415.279999999999</v>
      </c>
      <c r="M300" s="105">
        <v>0</v>
      </c>
      <c r="N300" s="105">
        <v>0</v>
      </c>
      <c r="O300" s="105">
        <f>N300</f>
        <v>0</v>
      </c>
      <c r="P300" s="105">
        <f>N300</f>
        <v>0</v>
      </c>
      <c r="Q300" s="38"/>
      <c r="R300" s="118"/>
    </row>
    <row r="301" spans="1:18" ht="15" customHeight="1" collapsed="1" x14ac:dyDescent="0.25">
      <c r="A301" s="66"/>
      <c r="B301" s="66" t="s">
        <v>554</v>
      </c>
      <c r="C301" s="66" t="s">
        <v>670</v>
      </c>
      <c r="D301" s="66" t="s">
        <v>658</v>
      </c>
      <c r="E301" s="66"/>
      <c r="F301" s="66"/>
      <c r="G301" s="66" t="s">
        <v>733</v>
      </c>
      <c r="H301" s="107">
        <f>SUM(H299:H300)</f>
        <v>0</v>
      </c>
      <c r="I301" s="107">
        <f t="shared" ref="I301:P301" si="101">SUM(I299:I300)</f>
        <v>0</v>
      </c>
      <c r="J301" s="107">
        <f t="shared" si="101"/>
        <v>0</v>
      </c>
      <c r="K301" s="107">
        <f t="shared" si="101"/>
        <v>55800</v>
      </c>
      <c r="L301" s="107">
        <f>SUM(L299:L300)+18251.8+1134.27-30500</f>
        <v>19301.349999999999</v>
      </c>
      <c r="M301" s="107">
        <f t="shared" si="101"/>
        <v>0</v>
      </c>
      <c r="N301" s="107">
        <f>SUM(N299:N300)+30500</f>
        <v>55800</v>
      </c>
      <c r="O301" s="107">
        <f t="shared" si="101"/>
        <v>0</v>
      </c>
      <c r="P301" s="107">
        <f t="shared" si="101"/>
        <v>0</v>
      </c>
      <c r="Q301" s="38"/>
      <c r="R301" s="118"/>
    </row>
    <row r="302" spans="1:18" ht="15" customHeight="1" x14ac:dyDescent="0.25">
      <c r="A302" s="64"/>
      <c r="B302" s="64" t="s">
        <v>554</v>
      </c>
      <c r="C302" s="64"/>
      <c r="D302" s="64"/>
      <c r="E302" s="64"/>
      <c r="F302" s="64"/>
      <c r="G302" s="64" t="s">
        <v>734</v>
      </c>
      <c r="H302" s="65">
        <v>100443.8</v>
      </c>
      <c r="I302" s="65">
        <v>175654.73</v>
      </c>
      <c r="J302" s="65">
        <f t="shared" ref="J302:P302" si="102">J301+J298+J295</f>
        <v>91380</v>
      </c>
      <c r="K302" s="65">
        <f t="shared" si="102"/>
        <v>332446.78000000003</v>
      </c>
      <c r="L302" s="65">
        <f>L301+L298+L295</f>
        <v>176859.69</v>
      </c>
      <c r="M302" s="65">
        <f t="shared" si="102"/>
        <v>312573.57999999996</v>
      </c>
      <c r="N302" s="65">
        <f t="shared" si="102"/>
        <v>164800</v>
      </c>
      <c r="O302" s="65">
        <f t="shared" si="102"/>
        <v>109000</v>
      </c>
      <c r="P302" s="65">
        <f t="shared" si="102"/>
        <v>109000</v>
      </c>
      <c r="Q302" s="38"/>
      <c r="R302" s="118"/>
    </row>
    <row r="303" spans="1:18" ht="15" customHeight="1" x14ac:dyDescent="0.25">
      <c r="A303" s="64"/>
      <c r="B303" s="64" t="s">
        <v>735</v>
      </c>
      <c r="C303" s="64"/>
      <c r="D303" s="64"/>
      <c r="E303" s="64"/>
      <c r="F303" s="64"/>
      <c r="G303" s="64" t="s">
        <v>736</v>
      </c>
      <c r="H303" s="65">
        <f>H302+H293+H271</f>
        <v>295906.94</v>
      </c>
      <c r="I303" s="65">
        <f t="shared" ref="I303:P303" si="103">I302+I293+I271</f>
        <v>275403.66000000003</v>
      </c>
      <c r="J303" s="65">
        <f t="shared" si="103"/>
        <v>205979</v>
      </c>
      <c r="K303" s="65">
        <f t="shared" si="103"/>
        <v>469499.14</v>
      </c>
      <c r="L303" s="65">
        <f t="shared" si="103"/>
        <v>311648.35094736842</v>
      </c>
      <c r="M303" s="65">
        <f t="shared" si="103"/>
        <v>413120.74999999994</v>
      </c>
      <c r="N303" s="65">
        <f t="shared" si="103"/>
        <v>301555</v>
      </c>
      <c r="O303" s="65">
        <f t="shared" si="103"/>
        <v>244240</v>
      </c>
      <c r="P303" s="65">
        <f t="shared" si="103"/>
        <v>244240</v>
      </c>
      <c r="Q303" s="38"/>
      <c r="R303" s="118"/>
    </row>
    <row r="304" spans="1:18" ht="15" hidden="1" customHeight="1" outlineLevel="1" x14ac:dyDescent="0.25">
      <c r="A304" s="6" t="s">
        <v>11</v>
      </c>
      <c r="B304" s="6" t="s">
        <v>555</v>
      </c>
      <c r="C304" s="6" t="s">
        <v>13</v>
      </c>
      <c r="D304" s="6" t="s">
        <v>14</v>
      </c>
      <c r="E304" s="6" t="s">
        <v>18</v>
      </c>
      <c r="F304" s="6" t="s">
        <v>19</v>
      </c>
      <c r="G304" s="6" t="s">
        <v>20</v>
      </c>
      <c r="H304" s="7">
        <v>0</v>
      </c>
      <c r="I304" s="7">
        <v>0</v>
      </c>
      <c r="J304" s="7">
        <v>12432</v>
      </c>
      <c r="K304" s="7">
        <v>12432</v>
      </c>
      <c r="L304" s="7">
        <v>7781.75</v>
      </c>
      <c r="M304" s="7">
        <v>5972.75</v>
      </c>
      <c r="N304" s="7">
        <v>10150</v>
      </c>
      <c r="O304" s="7">
        <f t="shared" ref="O304:O395" si="104">N304</f>
        <v>10150</v>
      </c>
      <c r="P304" s="7">
        <f t="shared" ref="P304:P395" si="105">N304</f>
        <v>10150</v>
      </c>
    </row>
    <row r="305" spans="1:16" ht="15" customHeight="1" collapsed="1" x14ac:dyDescent="0.25">
      <c r="A305" s="66"/>
      <c r="B305" s="66" t="s">
        <v>555</v>
      </c>
      <c r="C305" s="66" t="s">
        <v>662</v>
      </c>
      <c r="D305" s="66" t="s">
        <v>524</v>
      </c>
      <c r="E305" s="66"/>
      <c r="F305" s="66"/>
      <c r="G305" s="66" t="s">
        <v>528</v>
      </c>
      <c r="H305" s="107">
        <f>SUM(H304)</f>
        <v>0</v>
      </c>
      <c r="I305" s="107">
        <f t="shared" ref="I305:P305" si="106">SUM(I304)</f>
        <v>0</v>
      </c>
      <c r="J305" s="107">
        <f t="shared" si="106"/>
        <v>12432</v>
      </c>
      <c r="K305" s="107">
        <f t="shared" si="106"/>
        <v>12432</v>
      </c>
      <c r="L305" s="107">
        <f t="shared" si="106"/>
        <v>7781.75</v>
      </c>
      <c r="M305" s="107">
        <f t="shared" si="106"/>
        <v>5972.75</v>
      </c>
      <c r="N305" s="107">
        <f t="shared" si="106"/>
        <v>10150</v>
      </c>
      <c r="O305" s="107">
        <f t="shared" si="106"/>
        <v>10150</v>
      </c>
      <c r="P305" s="107">
        <f t="shared" si="106"/>
        <v>10150</v>
      </c>
    </row>
    <row r="306" spans="1:16" ht="15" hidden="1" customHeight="1" outlineLevel="1" x14ac:dyDescent="0.25">
      <c r="A306" s="67" t="s">
        <v>11</v>
      </c>
      <c r="B306" s="67" t="s">
        <v>555</v>
      </c>
      <c r="C306" s="67" t="s">
        <v>13</v>
      </c>
      <c r="D306" s="67" t="s">
        <v>23</v>
      </c>
      <c r="E306" s="67" t="s">
        <v>18</v>
      </c>
      <c r="F306" s="67" t="s">
        <v>19</v>
      </c>
      <c r="G306" s="67" t="s">
        <v>24</v>
      </c>
      <c r="H306" s="108">
        <v>0</v>
      </c>
      <c r="I306" s="108">
        <v>0</v>
      </c>
      <c r="J306" s="108">
        <v>1243</v>
      </c>
      <c r="K306" s="108">
        <v>1243</v>
      </c>
      <c r="L306" s="108">
        <v>782.17</v>
      </c>
      <c r="M306" s="108">
        <v>601.27</v>
      </c>
      <c r="N306" s="108">
        <v>1015</v>
      </c>
      <c r="O306" s="108">
        <f t="shared" si="104"/>
        <v>1015</v>
      </c>
      <c r="P306" s="108">
        <f t="shared" si="105"/>
        <v>1015</v>
      </c>
    </row>
    <row r="307" spans="1:16" ht="15" hidden="1" customHeight="1" outlineLevel="1" x14ac:dyDescent="0.25">
      <c r="A307" s="67" t="s">
        <v>11</v>
      </c>
      <c r="B307" s="67" t="s">
        <v>555</v>
      </c>
      <c r="C307" s="67" t="s">
        <v>13</v>
      </c>
      <c r="D307" s="67" t="s">
        <v>53</v>
      </c>
      <c r="E307" s="67" t="s">
        <v>18</v>
      </c>
      <c r="F307" s="67" t="s">
        <v>19</v>
      </c>
      <c r="G307" s="67" t="s">
        <v>54</v>
      </c>
      <c r="H307" s="108">
        <v>0</v>
      </c>
      <c r="I307" s="108">
        <v>0</v>
      </c>
      <c r="J307" s="108">
        <v>1512</v>
      </c>
      <c r="K307" s="108">
        <v>1182</v>
      </c>
      <c r="L307" s="108">
        <v>40</v>
      </c>
      <c r="M307" s="108">
        <v>40</v>
      </c>
      <c r="N307" s="108">
        <v>0</v>
      </c>
      <c r="O307" s="108">
        <f t="shared" si="104"/>
        <v>0</v>
      </c>
      <c r="P307" s="108">
        <f t="shared" si="105"/>
        <v>0</v>
      </c>
    </row>
    <row r="308" spans="1:16" ht="15" hidden="1" customHeight="1" outlineLevel="1" x14ac:dyDescent="0.25">
      <c r="A308" s="67" t="s">
        <v>11</v>
      </c>
      <c r="B308" s="67" t="s">
        <v>555</v>
      </c>
      <c r="C308" s="67" t="s">
        <v>13</v>
      </c>
      <c r="D308" s="67" t="s">
        <v>30</v>
      </c>
      <c r="E308" s="67" t="s">
        <v>18</v>
      </c>
      <c r="F308" s="67" t="s">
        <v>19</v>
      </c>
      <c r="G308" s="67" t="s">
        <v>31</v>
      </c>
      <c r="H308" s="108">
        <v>0</v>
      </c>
      <c r="I308" s="108">
        <v>0</v>
      </c>
      <c r="J308" s="108">
        <v>174</v>
      </c>
      <c r="K308" s="108">
        <v>174</v>
      </c>
      <c r="L308" s="108">
        <v>108.89599999999999</v>
      </c>
      <c r="M308" s="108">
        <v>83.57</v>
      </c>
      <c r="N308" s="108">
        <v>142</v>
      </c>
      <c r="O308" s="108">
        <f t="shared" si="104"/>
        <v>142</v>
      </c>
      <c r="P308" s="108">
        <f t="shared" si="105"/>
        <v>142</v>
      </c>
    </row>
    <row r="309" spans="1:16" ht="15" hidden="1" customHeight="1" outlineLevel="1" x14ac:dyDescent="0.25">
      <c r="A309" s="67" t="s">
        <v>11</v>
      </c>
      <c r="B309" s="67" t="s">
        <v>555</v>
      </c>
      <c r="C309" s="67" t="s">
        <v>13</v>
      </c>
      <c r="D309" s="67" t="s">
        <v>33</v>
      </c>
      <c r="E309" s="67" t="s">
        <v>18</v>
      </c>
      <c r="F309" s="67" t="s">
        <v>19</v>
      </c>
      <c r="G309" s="67" t="s">
        <v>35</v>
      </c>
      <c r="H309" s="108">
        <v>0</v>
      </c>
      <c r="I309" s="108">
        <v>0</v>
      </c>
      <c r="J309" s="108">
        <v>1740</v>
      </c>
      <c r="K309" s="108">
        <v>1740</v>
      </c>
      <c r="L309" s="108">
        <v>1089.44</v>
      </c>
      <c r="M309" s="108">
        <v>836.18</v>
      </c>
      <c r="N309" s="108">
        <v>1421</v>
      </c>
      <c r="O309" s="108">
        <f t="shared" si="104"/>
        <v>1421</v>
      </c>
      <c r="P309" s="108">
        <f t="shared" si="105"/>
        <v>1421</v>
      </c>
    </row>
    <row r="310" spans="1:16" ht="15" hidden="1" customHeight="1" outlineLevel="1" x14ac:dyDescent="0.25">
      <c r="A310" s="67" t="s">
        <v>11</v>
      </c>
      <c r="B310" s="67" t="s">
        <v>555</v>
      </c>
      <c r="C310" s="67" t="s">
        <v>13</v>
      </c>
      <c r="D310" s="67" t="s">
        <v>37</v>
      </c>
      <c r="E310" s="67" t="s">
        <v>18</v>
      </c>
      <c r="F310" s="67" t="s">
        <v>19</v>
      </c>
      <c r="G310" s="67" t="s">
        <v>39</v>
      </c>
      <c r="H310" s="108">
        <v>0</v>
      </c>
      <c r="I310" s="108">
        <v>0</v>
      </c>
      <c r="J310" s="108">
        <v>99</v>
      </c>
      <c r="K310" s="108">
        <v>99</v>
      </c>
      <c r="L310" s="108">
        <v>62.212000000000003</v>
      </c>
      <c r="M310" s="108">
        <v>47.74</v>
      </c>
      <c r="N310" s="108">
        <v>81</v>
      </c>
      <c r="O310" s="108">
        <f t="shared" si="104"/>
        <v>81</v>
      </c>
      <c r="P310" s="108">
        <f t="shared" si="105"/>
        <v>81</v>
      </c>
    </row>
    <row r="311" spans="1:16" ht="15" hidden="1" customHeight="1" outlineLevel="1" x14ac:dyDescent="0.25">
      <c r="A311" s="67" t="s">
        <v>11</v>
      </c>
      <c r="B311" s="67" t="s">
        <v>555</v>
      </c>
      <c r="C311" s="67" t="s">
        <v>13</v>
      </c>
      <c r="D311" s="67" t="s">
        <v>41</v>
      </c>
      <c r="E311" s="67" t="s">
        <v>18</v>
      </c>
      <c r="F311" s="67" t="s">
        <v>19</v>
      </c>
      <c r="G311" s="67" t="s">
        <v>43</v>
      </c>
      <c r="H311" s="108">
        <v>0</v>
      </c>
      <c r="I311" s="108">
        <v>0</v>
      </c>
      <c r="J311" s="108">
        <v>373</v>
      </c>
      <c r="K311" s="108">
        <v>373</v>
      </c>
      <c r="L311" s="108">
        <v>233.42000000000002</v>
      </c>
      <c r="M311" s="108">
        <v>179.15</v>
      </c>
      <c r="N311" s="108">
        <v>305</v>
      </c>
      <c r="O311" s="108">
        <f t="shared" si="104"/>
        <v>305</v>
      </c>
      <c r="P311" s="108">
        <f t="shared" si="105"/>
        <v>305</v>
      </c>
    </row>
    <row r="312" spans="1:16" ht="15" hidden="1" customHeight="1" outlineLevel="1" x14ac:dyDescent="0.25">
      <c r="A312" s="67" t="s">
        <v>11</v>
      </c>
      <c r="B312" s="67" t="s">
        <v>555</v>
      </c>
      <c r="C312" s="67" t="s">
        <v>13</v>
      </c>
      <c r="D312" s="67" t="s">
        <v>45</v>
      </c>
      <c r="E312" s="67" t="s">
        <v>18</v>
      </c>
      <c r="F312" s="67" t="s">
        <v>19</v>
      </c>
      <c r="G312" s="67" t="s">
        <v>47</v>
      </c>
      <c r="H312" s="108">
        <v>0</v>
      </c>
      <c r="I312" s="108">
        <v>0</v>
      </c>
      <c r="J312" s="108">
        <v>124</v>
      </c>
      <c r="K312" s="108">
        <v>124</v>
      </c>
      <c r="L312" s="108">
        <v>77.78</v>
      </c>
      <c r="M312" s="108">
        <v>59.69</v>
      </c>
      <c r="N312" s="108">
        <v>102</v>
      </c>
      <c r="O312" s="108">
        <f t="shared" si="104"/>
        <v>102</v>
      </c>
      <c r="P312" s="108">
        <f t="shared" si="105"/>
        <v>102</v>
      </c>
    </row>
    <row r="313" spans="1:16" ht="15" hidden="1" customHeight="1" outlineLevel="1" x14ac:dyDescent="0.25">
      <c r="A313" s="67" t="s">
        <v>11</v>
      </c>
      <c r="B313" s="67" t="s">
        <v>555</v>
      </c>
      <c r="C313" s="67" t="s">
        <v>13</v>
      </c>
      <c r="D313" s="67" t="s">
        <v>49</v>
      </c>
      <c r="E313" s="67" t="s">
        <v>18</v>
      </c>
      <c r="F313" s="67" t="s">
        <v>19</v>
      </c>
      <c r="G313" s="67" t="s">
        <v>51</v>
      </c>
      <c r="H313" s="108">
        <v>0</v>
      </c>
      <c r="I313" s="108">
        <v>0</v>
      </c>
      <c r="J313" s="108">
        <v>590</v>
      </c>
      <c r="K313" s="108">
        <v>590</v>
      </c>
      <c r="L313" s="108">
        <v>369.58750000000003</v>
      </c>
      <c r="M313" s="108">
        <v>283.66000000000003</v>
      </c>
      <c r="N313" s="108">
        <v>482</v>
      </c>
      <c r="O313" s="108">
        <f t="shared" si="104"/>
        <v>482</v>
      </c>
      <c r="P313" s="108">
        <f t="shared" si="105"/>
        <v>482</v>
      </c>
    </row>
    <row r="314" spans="1:16" ht="15" customHeight="1" collapsed="1" x14ac:dyDescent="0.25">
      <c r="A314" s="66"/>
      <c r="B314" s="66" t="s">
        <v>555</v>
      </c>
      <c r="C314" s="66" t="s">
        <v>662</v>
      </c>
      <c r="D314" s="66" t="s">
        <v>525</v>
      </c>
      <c r="E314" s="66"/>
      <c r="F314" s="66"/>
      <c r="G314" s="66" t="s">
        <v>529</v>
      </c>
      <c r="H314" s="107">
        <f>SUM(H306:H313)</f>
        <v>0</v>
      </c>
      <c r="I314" s="107">
        <f t="shared" ref="I314:P314" si="107">SUM(I306:I313)</f>
        <v>0</v>
      </c>
      <c r="J314" s="107">
        <f t="shared" si="107"/>
        <v>5855</v>
      </c>
      <c r="K314" s="107">
        <f t="shared" si="107"/>
        <v>5525</v>
      </c>
      <c r="L314" s="107">
        <f t="shared" si="107"/>
        <v>2763.5055000000002</v>
      </c>
      <c r="M314" s="107">
        <f t="shared" si="107"/>
        <v>2131.2600000000002</v>
      </c>
      <c r="N314" s="107">
        <f t="shared" si="107"/>
        <v>3548</v>
      </c>
      <c r="O314" s="107">
        <f t="shared" si="107"/>
        <v>3548</v>
      </c>
      <c r="P314" s="107">
        <f t="shared" si="107"/>
        <v>3548</v>
      </c>
    </row>
    <row r="315" spans="1:16" ht="15" hidden="1" customHeight="1" outlineLevel="1" x14ac:dyDescent="0.25">
      <c r="A315" s="67" t="s">
        <v>11</v>
      </c>
      <c r="B315" s="67" t="s">
        <v>555</v>
      </c>
      <c r="C315" s="67" t="s">
        <v>13</v>
      </c>
      <c r="D315" s="67" t="s">
        <v>106</v>
      </c>
      <c r="E315" s="67" t="s">
        <v>18</v>
      </c>
      <c r="F315" s="67" t="s">
        <v>19</v>
      </c>
      <c r="G315" s="67" t="s">
        <v>107</v>
      </c>
      <c r="H315" s="108">
        <v>3985.03</v>
      </c>
      <c r="I315" s="108">
        <v>2804.5</v>
      </c>
      <c r="J315" s="108">
        <v>4500</v>
      </c>
      <c r="K315" s="108">
        <v>4500</v>
      </c>
      <c r="L315" s="108">
        <v>3000</v>
      </c>
      <c r="M315" s="108">
        <v>2876.38</v>
      </c>
      <c r="N315" s="108">
        <v>3500</v>
      </c>
      <c r="O315" s="108">
        <f t="shared" si="104"/>
        <v>3500</v>
      </c>
      <c r="P315" s="108">
        <f t="shared" si="105"/>
        <v>3500</v>
      </c>
    </row>
    <row r="316" spans="1:16" ht="15" customHeight="1" collapsed="1" x14ac:dyDescent="0.25">
      <c r="A316" s="66"/>
      <c r="B316" s="66" t="s">
        <v>555</v>
      </c>
      <c r="C316" s="66" t="s">
        <v>662</v>
      </c>
      <c r="D316" s="66" t="s">
        <v>526</v>
      </c>
      <c r="E316" s="66"/>
      <c r="F316" s="66"/>
      <c r="G316" s="66" t="s">
        <v>649</v>
      </c>
      <c r="H316" s="107">
        <v>0</v>
      </c>
      <c r="I316" s="107">
        <v>0</v>
      </c>
      <c r="J316" s="107">
        <f t="shared" ref="J316:P316" si="108">SUM(J315)</f>
        <v>4500</v>
      </c>
      <c r="K316" s="107">
        <f t="shared" si="108"/>
        <v>4500</v>
      </c>
      <c r="L316" s="107">
        <f t="shared" si="108"/>
        <v>3000</v>
      </c>
      <c r="M316" s="107">
        <f t="shared" si="108"/>
        <v>2876.38</v>
      </c>
      <c r="N316" s="107">
        <f t="shared" si="108"/>
        <v>3500</v>
      </c>
      <c r="O316" s="107">
        <f t="shared" si="108"/>
        <v>3500</v>
      </c>
      <c r="P316" s="107">
        <f t="shared" si="108"/>
        <v>3500</v>
      </c>
    </row>
    <row r="317" spans="1:16" ht="15" hidden="1" customHeight="1" outlineLevel="1" x14ac:dyDescent="0.25">
      <c r="A317" s="67" t="s">
        <v>11</v>
      </c>
      <c r="B317" s="67" t="s">
        <v>555</v>
      </c>
      <c r="C317" s="67" t="s">
        <v>13</v>
      </c>
      <c r="D317" s="67" t="s">
        <v>113</v>
      </c>
      <c r="E317" s="67" t="s">
        <v>18</v>
      </c>
      <c r="F317" s="67" t="s">
        <v>19</v>
      </c>
      <c r="G317" s="67" t="s">
        <v>114</v>
      </c>
      <c r="H317" s="108">
        <v>162.19999999999999</v>
      </c>
      <c r="I317" s="108">
        <v>0</v>
      </c>
      <c r="J317" s="108">
        <v>0</v>
      </c>
      <c r="K317" s="108">
        <v>0</v>
      </c>
      <c r="L317" s="108"/>
      <c r="M317" s="108">
        <v>0</v>
      </c>
      <c r="N317" s="108">
        <v>500</v>
      </c>
      <c r="O317" s="108">
        <f t="shared" si="104"/>
        <v>500</v>
      </c>
      <c r="P317" s="108">
        <f t="shared" si="105"/>
        <v>500</v>
      </c>
    </row>
    <row r="318" spans="1:16" ht="15" customHeight="1" collapsed="1" x14ac:dyDescent="0.25">
      <c r="A318" s="66"/>
      <c r="B318" s="66" t="s">
        <v>555</v>
      </c>
      <c r="C318" s="66" t="s">
        <v>662</v>
      </c>
      <c r="D318" s="66" t="s">
        <v>530</v>
      </c>
      <c r="E318" s="66"/>
      <c r="F318" s="66"/>
      <c r="G318" s="66" t="s">
        <v>620</v>
      </c>
      <c r="H318" s="107">
        <v>0</v>
      </c>
      <c r="I318" s="107">
        <f t="shared" ref="I318:P318" si="109">SUM(I317)</f>
        <v>0</v>
      </c>
      <c r="J318" s="107">
        <f t="shared" si="109"/>
        <v>0</v>
      </c>
      <c r="K318" s="107">
        <f t="shared" si="109"/>
        <v>0</v>
      </c>
      <c r="L318" s="107">
        <f t="shared" si="109"/>
        <v>0</v>
      </c>
      <c r="M318" s="107">
        <f t="shared" si="109"/>
        <v>0</v>
      </c>
      <c r="N318" s="107">
        <f t="shared" si="109"/>
        <v>500</v>
      </c>
      <c r="O318" s="107">
        <f t="shared" si="109"/>
        <v>500</v>
      </c>
      <c r="P318" s="107">
        <f t="shared" si="109"/>
        <v>500</v>
      </c>
    </row>
    <row r="319" spans="1:16" ht="15" hidden="1" customHeight="1" outlineLevel="1" x14ac:dyDescent="0.25">
      <c r="A319" s="67" t="s">
        <v>11</v>
      </c>
      <c r="B319" s="67" t="s">
        <v>555</v>
      </c>
      <c r="C319" s="67" t="s">
        <v>13</v>
      </c>
      <c r="D319" s="67" t="s">
        <v>152</v>
      </c>
      <c r="E319" s="67" t="s">
        <v>18</v>
      </c>
      <c r="F319" s="67" t="s">
        <v>19</v>
      </c>
      <c r="G319" s="67" t="s">
        <v>153</v>
      </c>
      <c r="H319" s="108">
        <v>0</v>
      </c>
      <c r="I319" s="108">
        <v>0</v>
      </c>
      <c r="J319" s="108">
        <v>477</v>
      </c>
      <c r="K319" s="108">
        <v>477</v>
      </c>
      <c r="L319" s="108">
        <v>477</v>
      </c>
      <c r="M319" s="108">
        <v>583.52</v>
      </c>
      <c r="N319" s="108">
        <v>561</v>
      </c>
      <c r="O319" s="108">
        <f t="shared" si="104"/>
        <v>561</v>
      </c>
      <c r="P319" s="108">
        <f t="shared" si="105"/>
        <v>561</v>
      </c>
    </row>
    <row r="320" spans="1:16" ht="15" hidden="1" customHeight="1" outlineLevel="1" x14ac:dyDescent="0.25">
      <c r="A320" s="67" t="s">
        <v>11</v>
      </c>
      <c r="B320" s="67" t="s">
        <v>555</v>
      </c>
      <c r="C320" s="67" t="s">
        <v>13</v>
      </c>
      <c r="D320" s="67" t="s">
        <v>156</v>
      </c>
      <c r="E320" s="67" t="s">
        <v>18</v>
      </c>
      <c r="F320" s="67" t="s">
        <v>19</v>
      </c>
      <c r="G320" s="67" t="s">
        <v>157</v>
      </c>
      <c r="H320" s="108">
        <v>0</v>
      </c>
      <c r="I320" s="108">
        <v>0</v>
      </c>
      <c r="J320" s="108">
        <v>163</v>
      </c>
      <c r="K320" s="108">
        <v>163</v>
      </c>
      <c r="L320" s="108">
        <v>65.87</v>
      </c>
      <c r="M320" s="108">
        <v>47.78</v>
      </c>
      <c r="N320" s="108">
        <v>102</v>
      </c>
      <c r="O320" s="108">
        <f t="shared" si="104"/>
        <v>102</v>
      </c>
      <c r="P320" s="108">
        <f t="shared" si="105"/>
        <v>102</v>
      </c>
    </row>
    <row r="321" spans="1:17" ht="15" customHeight="1" collapsed="1" x14ac:dyDescent="0.25">
      <c r="A321" s="66"/>
      <c r="B321" s="66" t="s">
        <v>555</v>
      </c>
      <c r="C321" s="66" t="s">
        <v>662</v>
      </c>
      <c r="D321" s="66" t="s">
        <v>535</v>
      </c>
      <c r="E321" s="66"/>
      <c r="F321" s="66"/>
      <c r="G321" s="66" t="s">
        <v>536</v>
      </c>
      <c r="H321" s="107">
        <f>SUM(H319:H320)</f>
        <v>0</v>
      </c>
      <c r="I321" s="107">
        <f t="shared" ref="I321:P321" si="110">SUM(I319:I320)</f>
        <v>0</v>
      </c>
      <c r="J321" s="107">
        <f t="shared" si="110"/>
        <v>640</v>
      </c>
      <c r="K321" s="107">
        <f t="shared" si="110"/>
        <v>640</v>
      </c>
      <c r="L321" s="107">
        <f t="shared" si="110"/>
        <v>542.87</v>
      </c>
      <c r="M321" s="107">
        <f t="shared" si="110"/>
        <v>631.29999999999995</v>
      </c>
      <c r="N321" s="107">
        <f t="shared" si="110"/>
        <v>663</v>
      </c>
      <c r="O321" s="107">
        <f t="shared" si="110"/>
        <v>663</v>
      </c>
      <c r="P321" s="107">
        <f t="shared" si="110"/>
        <v>663</v>
      </c>
    </row>
    <row r="322" spans="1:17" ht="15" hidden="1" customHeight="1" outlineLevel="1" x14ac:dyDescent="0.25">
      <c r="A322" s="109" t="s">
        <v>11</v>
      </c>
      <c r="B322" s="109" t="s">
        <v>555</v>
      </c>
      <c r="C322" s="74" t="s">
        <v>13</v>
      </c>
      <c r="D322" s="109" t="s">
        <v>455</v>
      </c>
      <c r="E322" s="109" t="s">
        <v>18</v>
      </c>
      <c r="F322" s="109" t="s">
        <v>19</v>
      </c>
      <c r="G322" s="109" t="s">
        <v>456</v>
      </c>
      <c r="H322" s="105">
        <v>0</v>
      </c>
      <c r="I322" s="105">
        <v>0</v>
      </c>
      <c r="J322" s="105">
        <v>3610</v>
      </c>
      <c r="K322" s="105">
        <v>3610</v>
      </c>
      <c r="L322" s="105">
        <v>0</v>
      </c>
      <c r="M322" s="105">
        <v>0</v>
      </c>
      <c r="N322" s="105">
        <v>0</v>
      </c>
      <c r="O322" s="105">
        <v>0</v>
      </c>
      <c r="P322" s="105">
        <v>0</v>
      </c>
      <c r="Q322" s="50"/>
    </row>
    <row r="323" spans="1:17" ht="15" hidden="1" customHeight="1" outlineLevel="1" x14ac:dyDescent="0.25">
      <c r="A323" s="109" t="s">
        <v>11</v>
      </c>
      <c r="B323" s="109" t="s">
        <v>555</v>
      </c>
      <c r="C323" s="74" t="s">
        <v>13</v>
      </c>
      <c r="D323" s="109" t="s">
        <v>457</v>
      </c>
      <c r="E323" s="109" t="s">
        <v>18</v>
      </c>
      <c r="F323" s="109" t="s">
        <v>19</v>
      </c>
      <c r="G323" s="109" t="s">
        <v>458</v>
      </c>
      <c r="H323" s="105">
        <v>0</v>
      </c>
      <c r="I323" s="105">
        <v>0</v>
      </c>
      <c r="J323" s="105">
        <v>1750</v>
      </c>
      <c r="K323" s="105">
        <v>1773.6</v>
      </c>
      <c r="L323" s="105">
        <v>1773.6</v>
      </c>
      <c r="M323" s="105">
        <v>1773.6</v>
      </c>
      <c r="N323" s="105">
        <v>2000</v>
      </c>
      <c r="O323" s="105">
        <v>0</v>
      </c>
      <c r="P323" s="105">
        <v>0</v>
      </c>
      <c r="Q323" s="50"/>
    </row>
    <row r="324" spans="1:17" ht="15" customHeight="1" collapsed="1" x14ac:dyDescent="0.25">
      <c r="A324" s="66"/>
      <c r="B324" s="66" t="s">
        <v>555</v>
      </c>
      <c r="C324" s="66" t="s">
        <v>662</v>
      </c>
      <c r="D324" s="66" t="s">
        <v>658</v>
      </c>
      <c r="E324" s="66"/>
      <c r="F324" s="66"/>
      <c r="G324" s="66" t="s">
        <v>733</v>
      </c>
      <c r="H324" s="107">
        <f>SUM(H322:H323)</f>
        <v>0</v>
      </c>
      <c r="I324" s="107">
        <f t="shared" ref="I324:P324" si="111">SUM(I322:I323)</f>
        <v>0</v>
      </c>
      <c r="J324" s="107">
        <f t="shared" si="111"/>
        <v>5360</v>
      </c>
      <c r="K324" s="107">
        <f t="shared" si="111"/>
        <v>5383.6</v>
      </c>
      <c r="L324" s="107">
        <f t="shared" si="111"/>
        <v>1773.6</v>
      </c>
      <c r="M324" s="107">
        <f t="shared" si="111"/>
        <v>1773.6</v>
      </c>
      <c r="N324" s="107">
        <f t="shared" si="111"/>
        <v>2000</v>
      </c>
      <c r="O324" s="107">
        <f t="shared" si="111"/>
        <v>0</v>
      </c>
      <c r="P324" s="107">
        <f t="shared" si="111"/>
        <v>0</v>
      </c>
      <c r="Q324" s="50"/>
    </row>
    <row r="325" spans="1:17" ht="15" customHeight="1" x14ac:dyDescent="0.25">
      <c r="A325" s="64"/>
      <c r="B325" s="64" t="s">
        <v>555</v>
      </c>
      <c r="C325" s="64"/>
      <c r="D325" s="64"/>
      <c r="E325" s="64"/>
      <c r="F325" s="64"/>
      <c r="G325" s="64" t="s">
        <v>855</v>
      </c>
      <c r="H325" s="65">
        <v>18754.439999999999</v>
      </c>
      <c r="I325" s="65">
        <v>20293.400000000001</v>
      </c>
      <c r="J325" s="65">
        <f t="shared" ref="J325:P325" si="112">J324+J321+J318+J316+J314+J305</f>
        <v>28787</v>
      </c>
      <c r="K325" s="65">
        <f t="shared" si="112"/>
        <v>28480.6</v>
      </c>
      <c r="L325" s="65">
        <f t="shared" si="112"/>
        <v>15861.7255</v>
      </c>
      <c r="M325" s="65">
        <f t="shared" si="112"/>
        <v>13385.29</v>
      </c>
      <c r="N325" s="65">
        <f t="shared" si="112"/>
        <v>20361</v>
      </c>
      <c r="O325" s="65">
        <f t="shared" si="112"/>
        <v>18361</v>
      </c>
      <c r="P325" s="65">
        <f t="shared" si="112"/>
        <v>18361</v>
      </c>
      <c r="Q325" s="50"/>
    </row>
    <row r="326" spans="1:17" ht="15" hidden="1" customHeight="1" outlineLevel="1" x14ac:dyDescent="0.25">
      <c r="A326" s="31" t="s">
        <v>11</v>
      </c>
      <c r="B326" s="31" t="s">
        <v>556</v>
      </c>
      <c r="C326" s="31" t="s">
        <v>264</v>
      </c>
      <c r="D326" s="31" t="s">
        <v>266</v>
      </c>
      <c r="E326" s="31" t="s">
        <v>18</v>
      </c>
      <c r="F326" s="31" t="s">
        <v>267</v>
      </c>
      <c r="G326" s="31" t="s">
        <v>268</v>
      </c>
      <c r="H326" s="32">
        <v>15541.03</v>
      </c>
      <c r="I326" s="32">
        <v>0</v>
      </c>
      <c r="J326" s="32">
        <v>15415</v>
      </c>
      <c r="K326" s="32">
        <v>0</v>
      </c>
      <c r="L326" s="32">
        <v>0</v>
      </c>
      <c r="M326" s="32">
        <v>0</v>
      </c>
      <c r="N326" s="32">
        <v>0</v>
      </c>
      <c r="O326" s="32">
        <f t="shared" si="104"/>
        <v>0</v>
      </c>
      <c r="P326" s="32">
        <f t="shared" si="105"/>
        <v>0</v>
      </c>
    </row>
    <row r="327" spans="1:17" ht="15" customHeight="1" collapsed="1" x14ac:dyDescent="0.25">
      <c r="A327" s="66"/>
      <c r="B327" s="66" t="s">
        <v>556</v>
      </c>
      <c r="C327" s="116"/>
      <c r="D327" s="116"/>
      <c r="E327" s="116"/>
      <c r="F327" s="116"/>
      <c r="G327" s="116" t="s">
        <v>850</v>
      </c>
      <c r="H327" s="107">
        <f>SUM(H326)</f>
        <v>15541.03</v>
      </c>
      <c r="I327" s="107">
        <v>13954.95</v>
      </c>
      <c r="J327" s="107">
        <f t="shared" ref="J327:P327" si="113">SUM(J326)</f>
        <v>15415</v>
      </c>
      <c r="K327" s="107">
        <f t="shared" si="113"/>
        <v>0</v>
      </c>
      <c r="L327" s="107">
        <f t="shared" si="113"/>
        <v>0</v>
      </c>
      <c r="M327" s="107">
        <f t="shared" si="113"/>
        <v>0</v>
      </c>
      <c r="N327" s="107">
        <f t="shared" si="113"/>
        <v>0</v>
      </c>
      <c r="O327" s="107">
        <f t="shared" si="113"/>
        <v>0</v>
      </c>
      <c r="P327" s="107">
        <f t="shared" si="113"/>
        <v>0</v>
      </c>
    </row>
    <row r="328" spans="1:17" ht="15" customHeight="1" x14ac:dyDescent="0.25">
      <c r="A328" s="64"/>
      <c r="B328" s="64" t="s">
        <v>737</v>
      </c>
      <c r="C328" s="64"/>
      <c r="D328" s="64"/>
      <c r="E328" s="64"/>
      <c r="F328" s="64"/>
      <c r="G328" s="64" t="s">
        <v>738</v>
      </c>
      <c r="H328" s="65">
        <f>H327+H325</f>
        <v>34295.47</v>
      </c>
      <c r="I328" s="65">
        <f t="shared" ref="I328:P328" si="114">I327+I325</f>
        <v>34248.350000000006</v>
      </c>
      <c r="J328" s="65">
        <f t="shared" si="114"/>
        <v>44202</v>
      </c>
      <c r="K328" s="65">
        <f t="shared" si="114"/>
        <v>28480.6</v>
      </c>
      <c r="L328" s="65">
        <f t="shared" si="114"/>
        <v>15861.7255</v>
      </c>
      <c r="M328" s="65">
        <f t="shared" si="114"/>
        <v>13385.29</v>
      </c>
      <c r="N328" s="65">
        <f t="shared" si="114"/>
        <v>20361</v>
      </c>
      <c r="O328" s="65">
        <f t="shared" si="114"/>
        <v>18361</v>
      </c>
      <c r="P328" s="65">
        <f t="shared" si="114"/>
        <v>18361</v>
      </c>
    </row>
    <row r="329" spans="1:17" ht="15" hidden="1" customHeight="1" outlineLevel="1" x14ac:dyDescent="0.25">
      <c r="A329" s="6" t="s">
        <v>11</v>
      </c>
      <c r="B329" s="6" t="s">
        <v>557</v>
      </c>
      <c r="C329" s="6" t="s">
        <v>13</v>
      </c>
      <c r="D329" s="6" t="s">
        <v>129</v>
      </c>
      <c r="E329" s="6" t="s">
        <v>18</v>
      </c>
      <c r="F329" s="6" t="s">
        <v>19</v>
      </c>
      <c r="G329" s="6" t="s">
        <v>131</v>
      </c>
      <c r="H329" s="7">
        <v>1742</v>
      </c>
      <c r="I329" s="7">
        <v>1674.8</v>
      </c>
      <c r="J329" s="7">
        <v>2500</v>
      </c>
      <c r="K329" s="7">
        <v>2500</v>
      </c>
      <c r="L329" s="7">
        <v>2500</v>
      </c>
      <c r="M329" s="7">
        <v>2186.33</v>
      </c>
      <c r="N329" s="7">
        <v>2500</v>
      </c>
      <c r="O329" s="7">
        <f t="shared" si="104"/>
        <v>2500</v>
      </c>
      <c r="P329" s="7">
        <f t="shared" si="105"/>
        <v>2500</v>
      </c>
    </row>
    <row r="330" spans="1:17" ht="15" customHeight="1" collapsed="1" x14ac:dyDescent="0.25">
      <c r="A330" s="66"/>
      <c r="B330" s="66" t="s">
        <v>557</v>
      </c>
      <c r="C330" s="66" t="s">
        <v>662</v>
      </c>
      <c r="D330" s="66" t="s">
        <v>535</v>
      </c>
      <c r="E330" s="66"/>
      <c r="F330" s="66"/>
      <c r="G330" s="66" t="s">
        <v>536</v>
      </c>
      <c r="H330" s="107">
        <f>SUM(H329)</f>
        <v>1742</v>
      </c>
      <c r="I330" s="107">
        <f t="shared" ref="I330:P330" si="115">SUM(I329)</f>
        <v>1674.8</v>
      </c>
      <c r="J330" s="107">
        <f t="shared" si="115"/>
        <v>2500</v>
      </c>
      <c r="K330" s="107">
        <f t="shared" si="115"/>
        <v>2500</v>
      </c>
      <c r="L330" s="107">
        <f t="shared" si="115"/>
        <v>2500</v>
      </c>
      <c r="M330" s="107">
        <f t="shared" si="115"/>
        <v>2186.33</v>
      </c>
      <c r="N330" s="107">
        <f t="shared" si="115"/>
        <v>2500</v>
      </c>
      <c r="O330" s="107">
        <f t="shared" si="115"/>
        <v>2500</v>
      </c>
      <c r="P330" s="107">
        <f t="shared" si="115"/>
        <v>2500</v>
      </c>
    </row>
    <row r="331" spans="1:17" ht="15" customHeight="1" x14ac:dyDescent="0.25">
      <c r="A331" s="64"/>
      <c r="B331" s="64" t="s">
        <v>557</v>
      </c>
      <c r="C331" s="64"/>
      <c r="D331" s="64"/>
      <c r="E331" s="64"/>
      <c r="F331" s="64"/>
      <c r="G331" s="64" t="s">
        <v>739</v>
      </c>
      <c r="H331" s="65">
        <f>H330</f>
        <v>1742</v>
      </c>
      <c r="I331" s="65">
        <f t="shared" ref="I331:P331" si="116">I330</f>
        <v>1674.8</v>
      </c>
      <c r="J331" s="65">
        <f t="shared" si="116"/>
        <v>2500</v>
      </c>
      <c r="K331" s="65">
        <f t="shared" si="116"/>
        <v>2500</v>
      </c>
      <c r="L331" s="65">
        <f t="shared" si="116"/>
        <v>2500</v>
      </c>
      <c r="M331" s="65">
        <f t="shared" si="116"/>
        <v>2186.33</v>
      </c>
      <c r="N331" s="65">
        <f t="shared" si="116"/>
        <v>2500</v>
      </c>
      <c r="O331" s="65">
        <f t="shared" si="116"/>
        <v>2500</v>
      </c>
      <c r="P331" s="65">
        <f t="shared" si="116"/>
        <v>2500</v>
      </c>
    </row>
    <row r="332" spans="1:17" ht="15" customHeight="1" x14ac:dyDescent="0.25">
      <c r="A332" s="64"/>
      <c r="B332" s="64" t="s">
        <v>740</v>
      </c>
      <c r="C332" s="64"/>
      <c r="D332" s="64"/>
      <c r="E332" s="64"/>
      <c r="F332" s="64"/>
      <c r="G332" s="64" t="s">
        <v>741</v>
      </c>
      <c r="H332" s="65">
        <f>H353+H451+H454+H467+H505+H506</f>
        <v>124637.12999999998</v>
      </c>
      <c r="I332" s="65">
        <f t="shared" ref="I332:P332" si="117">I353+I451+I454+I467+I505+I506</f>
        <v>125354.65</v>
      </c>
      <c r="J332" s="65">
        <f t="shared" si="117"/>
        <v>139609</v>
      </c>
      <c r="K332" s="65">
        <f t="shared" si="117"/>
        <v>143934.80000000002</v>
      </c>
      <c r="L332" s="65">
        <f t="shared" si="117"/>
        <v>142805.43845454545</v>
      </c>
      <c r="M332" s="65">
        <f t="shared" si="117"/>
        <v>116077.75</v>
      </c>
      <c r="N332" s="65">
        <f t="shared" si="117"/>
        <v>173588.75</v>
      </c>
      <c r="O332" s="65">
        <f t="shared" si="117"/>
        <v>173588.75</v>
      </c>
      <c r="P332" s="65">
        <f t="shared" si="117"/>
        <v>173588.75</v>
      </c>
    </row>
    <row r="333" spans="1:17" ht="15" hidden="1" customHeight="1" outlineLevel="1" x14ac:dyDescent="0.25">
      <c r="A333" s="17" t="s">
        <v>11</v>
      </c>
      <c r="B333" s="17" t="s">
        <v>558</v>
      </c>
      <c r="C333" s="17" t="s">
        <v>295</v>
      </c>
      <c r="D333" s="17" t="s">
        <v>23</v>
      </c>
      <c r="E333" s="17" t="s">
        <v>18</v>
      </c>
      <c r="F333" s="17" t="s">
        <v>299</v>
      </c>
      <c r="G333" s="17" t="s">
        <v>24</v>
      </c>
      <c r="H333" s="11">
        <v>187.1</v>
      </c>
      <c r="I333" s="11">
        <v>234.9</v>
      </c>
      <c r="J333" s="11">
        <v>400</v>
      </c>
      <c r="K333" s="11">
        <v>400</v>
      </c>
      <c r="L333" s="11">
        <f t="shared" ref="L333:L341" si="118">M333</f>
        <v>228.75</v>
      </c>
      <c r="M333" s="11">
        <v>228.75</v>
      </c>
      <c r="N333" s="11">
        <v>480</v>
      </c>
      <c r="O333" s="11">
        <f t="shared" si="104"/>
        <v>480</v>
      </c>
      <c r="P333" s="11">
        <f t="shared" si="105"/>
        <v>480</v>
      </c>
    </row>
    <row r="334" spans="1:17" ht="15" hidden="1" customHeight="1" outlineLevel="1" x14ac:dyDescent="0.25">
      <c r="A334" s="17" t="s">
        <v>11</v>
      </c>
      <c r="B334" s="17" t="s">
        <v>558</v>
      </c>
      <c r="C334" s="17" t="s">
        <v>295</v>
      </c>
      <c r="D334" s="17" t="s">
        <v>27</v>
      </c>
      <c r="E334" s="17" t="s">
        <v>18</v>
      </c>
      <c r="F334" s="17" t="s">
        <v>299</v>
      </c>
      <c r="G334" s="17" t="s">
        <v>206</v>
      </c>
      <c r="H334" s="11">
        <v>201.1</v>
      </c>
      <c r="I334" s="11">
        <v>207.17</v>
      </c>
      <c r="J334" s="11">
        <v>300</v>
      </c>
      <c r="K334" s="11">
        <v>300</v>
      </c>
      <c r="L334" s="11">
        <f t="shared" si="118"/>
        <v>218.2</v>
      </c>
      <c r="M334" s="11">
        <v>218.2</v>
      </c>
      <c r="N334" s="11">
        <v>300</v>
      </c>
      <c r="O334" s="11">
        <f t="shared" si="104"/>
        <v>300</v>
      </c>
      <c r="P334" s="11">
        <f t="shared" si="105"/>
        <v>300</v>
      </c>
    </row>
    <row r="335" spans="1:17" ht="15" hidden="1" customHeight="1" outlineLevel="1" x14ac:dyDescent="0.25">
      <c r="A335" s="17" t="s">
        <v>11</v>
      </c>
      <c r="B335" s="17" t="s">
        <v>558</v>
      </c>
      <c r="C335" s="17" t="s">
        <v>295</v>
      </c>
      <c r="D335" s="17" t="s">
        <v>27</v>
      </c>
      <c r="E335" s="17" t="s">
        <v>18</v>
      </c>
      <c r="F335" s="17" t="s">
        <v>299</v>
      </c>
      <c r="G335" s="17" t="s">
        <v>29</v>
      </c>
      <c r="H335" s="11">
        <v>10</v>
      </c>
      <c r="I335" s="11">
        <v>73.3</v>
      </c>
      <c r="J335" s="11">
        <v>100</v>
      </c>
      <c r="K335" s="11">
        <v>100</v>
      </c>
      <c r="L335" s="11">
        <f t="shared" si="118"/>
        <v>6.7</v>
      </c>
      <c r="M335" s="11">
        <v>6.7</v>
      </c>
      <c r="N335" s="11">
        <v>100</v>
      </c>
      <c r="O335" s="11">
        <f t="shared" si="104"/>
        <v>100</v>
      </c>
      <c r="P335" s="11">
        <f t="shared" si="105"/>
        <v>100</v>
      </c>
    </row>
    <row r="336" spans="1:17" ht="15" hidden="1" customHeight="1" outlineLevel="1" x14ac:dyDescent="0.25">
      <c r="A336" s="17" t="s">
        <v>11</v>
      </c>
      <c r="B336" s="17" t="s">
        <v>558</v>
      </c>
      <c r="C336" s="17" t="s">
        <v>295</v>
      </c>
      <c r="D336" s="17" t="s">
        <v>30</v>
      </c>
      <c r="E336" s="17" t="s">
        <v>18</v>
      </c>
      <c r="F336" s="17" t="s">
        <v>299</v>
      </c>
      <c r="G336" s="17" t="s">
        <v>32</v>
      </c>
      <c r="H336" s="11">
        <v>37.92</v>
      </c>
      <c r="I336" s="11">
        <v>43.67</v>
      </c>
      <c r="J336" s="11">
        <v>112</v>
      </c>
      <c r="K336" s="11">
        <v>112</v>
      </c>
      <c r="L336" s="11">
        <f t="shared" si="118"/>
        <v>49.65</v>
      </c>
      <c r="M336" s="11">
        <v>49.65</v>
      </c>
      <c r="N336" s="11">
        <v>123</v>
      </c>
      <c r="O336" s="11">
        <f t="shared" si="104"/>
        <v>123</v>
      </c>
      <c r="P336" s="11">
        <f t="shared" si="105"/>
        <v>123</v>
      </c>
    </row>
    <row r="337" spans="1:18" ht="15" hidden="1" customHeight="1" outlineLevel="1" x14ac:dyDescent="0.25">
      <c r="A337" s="17" t="s">
        <v>11</v>
      </c>
      <c r="B337" s="17" t="s">
        <v>558</v>
      </c>
      <c r="C337" s="17" t="s">
        <v>295</v>
      </c>
      <c r="D337" s="17" t="s">
        <v>33</v>
      </c>
      <c r="E337" s="17" t="s">
        <v>18</v>
      </c>
      <c r="F337" s="17" t="s">
        <v>299</v>
      </c>
      <c r="G337" s="17" t="s">
        <v>300</v>
      </c>
      <c r="H337" s="11">
        <v>671.8</v>
      </c>
      <c r="I337" s="11">
        <v>848.68</v>
      </c>
      <c r="J337" s="11">
        <v>1120</v>
      </c>
      <c r="K337" s="11">
        <v>1120</v>
      </c>
      <c r="L337" s="11">
        <f t="shared" si="118"/>
        <v>859.19</v>
      </c>
      <c r="M337" s="11">
        <v>859.19</v>
      </c>
      <c r="N337" s="11">
        <v>1407</v>
      </c>
      <c r="O337" s="11">
        <f t="shared" si="104"/>
        <v>1407</v>
      </c>
      <c r="P337" s="11">
        <f t="shared" si="105"/>
        <v>1407</v>
      </c>
    </row>
    <row r="338" spans="1:18" ht="15" hidden="1" customHeight="1" outlineLevel="1" x14ac:dyDescent="0.25">
      <c r="A338" s="17" t="s">
        <v>11</v>
      </c>
      <c r="B338" s="17" t="s">
        <v>558</v>
      </c>
      <c r="C338" s="17" t="s">
        <v>295</v>
      </c>
      <c r="D338" s="17" t="s">
        <v>37</v>
      </c>
      <c r="E338" s="17" t="s">
        <v>18</v>
      </c>
      <c r="F338" s="17" t="s">
        <v>299</v>
      </c>
      <c r="G338" s="17" t="s">
        <v>39</v>
      </c>
      <c r="H338" s="11">
        <v>38.04</v>
      </c>
      <c r="I338" s="11">
        <v>48.28</v>
      </c>
      <c r="J338" s="11">
        <v>64</v>
      </c>
      <c r="K338" s="11">
        <v>64</v>
      </c>
      <c r="L338" s="11">
        <f t="shared" si="118"/>
        <v>49.43</v>
      </c>
      <c r="M338" s="11">
        <v>49.43</v>
      </c>
      <c r="N338" s="11">
        <v>70</v>
      </c>
      <c r="O338" s="11">
        <f t="shared" si="104"/>
        <v>70</v>
      </c>
      <c r="P338" s="11">
        <f t="shared" si="105"/>
        <v>70</v>
      </c>
    </row>
    <row r="339" spans="1:18" ht="15" hidden="1" customHeight="1" outlineLevel="1" x14ac:dyDescent="0.25">
      <c r="A339" s="17" t="s">
        <v>11</v>
      </c>
      <c r="B339" s="17" t="s">
        <v>558</v>
      </c>
      <c r="C339" s="17" t="s">
        <v>295</v>
      </c>
      <c r="D339" s="17" t="s">
        <v>41</v>
      </c>
      <c r="E339" s="17" t="s">
        <v>18</v>
      </c>
      <c r="F339" s="17" t="s">
        <v>299</v>
      </c>
      <c r="G339" s="17" t="s">
        <v>43</v>
      </c>
      <c r="H339" s="11">
        <v>108.35</v>
      </c>
      <c r="I339" s="11">
        <v>139.83000000000001</v>
      </c>
      <c r="J339" s="11">
        <v>240</v>
      </c>
      <c r="K339" s="11">
        <v>240</v>
      </c>
      <c r="L339" s="11">
        <f t="shared" si="118"/>
        <v>139.1</v>
      </c>
      <c r="M339" s="11">
        <v>139.1</v>
      </c>
      <c r="N339" s="11">
        <v>264</v>
      </c>
      <c r="O339" s="11">
        <f t="shared" si="104"/>
        <v>264</v>
      </c>
      <c r="P339" s="11">
        <f t="shared" si="105"/>
        <v>264</v>
      </c>
    </row>
    <row r="340" spans="1:18" ht="15" hidden="1" customHeight="1" outlineLevel="1" x14ac:dyDescent="0.25">
      <c r="A340" s="17" t="s">
        <v>11</v>
      </c>
      <c r="B340" s="17" t="s">
        <v>558</v>
      </c>
      <c r="C340" s="17" t="s">
        <v>295</v>
      </c>
      <c r="D340" s="17" t="s">
        <v>45</v>
      </c>
      <c r="E340" s="17" t="s">
        <v>18</v>
      </c>
      <c r="F340" s="17" t="s">
        <v>299</v>
      </c>
      <c r="G340" s="17" t="s">
        <v>47</v>
      </c>
      <c r="H340" s="11">
        <v>23.52</v>
      </c>
      <c r="I340" s="11">
        <v>27.39</v>
      </c>
      <c r="J340" s="11">
        <v>80</v>
      </c>
      <c r="K340" s="11">
        <v>80</v>
      </c>
      <c r="L340" s="11">
        <f t="shared" si="118"/>
        <v>35.26</v>
      </c>
      <c r="M340" s="11">
        <v>35.26</v>
      </c>
      <c r="N340" s="11">
        <v>88</v>
      </c>
      <c r="O340" s="11">
        <f t="shared" si="104"/>
        <v>88</v>
      </c>
      <c r="P340" s="11">
        <f t="shared" si="105"/>
        <v>88</v>
      </c>
    </row>
    <row r="341" spans="1:18" ht="15" hidden="1" customHeight="1" outlineLevel="1" x14ac:dyDescent="0.25">
      <c r="A341" s="17" t="s">
        <v>11</v>
      </c>
      <c r="B341" s="17" t="s">
        <v>558</v>
      </c>
      <c r="C341" s="17" t="s">
        <v>295</v>
      </c>
      <c r="D341" s="17" t="s">
        <v>49</v>
      </c>
      <c r="E341" s="17" t="s">
        <v>18</v>
      </c>
      <c r="F341" s="17" t="s">
        <v>299</v>
      </c>
      <c r="G341" s="17" t="s">
        <v>51</v>
      </c>
      <c r="H341" s="11">
        <v>227.45</v>
      </c>
      <c r="I341" s="11">
        <v>287.41000000000003</v>
      </c>
      <c r="J341" s="11">
        <v>380</v>
      </c>
      <c r="K341" s="11">
        <v>380</v>
      </c>
      <c r="L341" s="11">
        <f t="shared" si="118"/>
        <v>291.19</v>
      </c>
      <c r="M341" s="11">
        <v>291.19</v>
      </c>
      <c r="N341" s="11">
        <v>419</v>
      </c>
      <c r="O341" s="11">
        <f t="shared" si="104"/>
        <v>419</v>
      </c>
      <c r="P341" s="11">
        <f t="shared" si="105"/>
        <v>419</v>
      </c>
    </row>
    <row r="342" spans="1:18" ht="15" customHeight="1" collapsed="1" x14ac:dyDescent="0.25">
      <c r="A342" s="66"/>
      <c r="B342" s="66" t="s">
        <v>558</v>
      </c>
      <c r="C342" s="66" t="s">
        <v>678</v>
      </c>
      <c r="D342" s="66" t="s">
        <v>525</v>
      </c>
      <c r="E342" s="66"/>
      <c r="F342" s="66"/>
      <c r="G342" s="66" t="s">
        <v>529</v>
      </c>
      <c r="H342" s="107">
        <f>SUM(H333:H341)</f>
        <v>1505.28</v>
      </c>
      <c r="I342" s="107">
        <f t="shared" ref="I342:P342" si="119">SUM(I333:I341)</f>
        <v>1910.6299999999999</v>
      </c>
      <c r="J342" s="107">
        <f t="shared" si="119"/>
        <v>2796</v>
      </c>
      <c r="K342" s="107">
        <f t="shared" si="119"/>
        <v>2796</v>
      </c>
      <c r="L342" s="107">
        <f t="shared" si="119"/>
        <v>1877.47</v>
      </c>
      <c r="M342" s="107">
        <f t="shared" si="119"/>
        <v>1877.47</v>
      </c>
      <c r="N342" s="107">
        <f t="shared" si="119"/>
        <v>3251</v>
      </c>
      <c r="O342" s="107">
        <f t="shared" si="119"/>
        <v>3251</v>
      </c>
      <c r="P342" s="107">
        <f t="shared" si="119"/>
        <v>3251</v>
      </c>
    </row>
    <row r="343" spans="1:18" ht="15" hidden="1" customHeight="1" outlineLevel="1" x14ac:dyDescent="0.25">
      <c r="A343" s="67" t="s">
        <v>11</v>
      </c>
      <c r="B343" s="67" t="s">
        <v>558</v>
      </c>
      <c r="C343" s="67" t="s">
        <v>295</v>
      </c>
      <c r="D343" s="67" t="s">
        <v>55</v>
      </c>
      <c r="E343" s="67" t="s">
        <v>18</v>
      </c>
      <c r="F343" s="67" t="s">
        <v>299</v>
      </c>
      <c r="G343" s="67" t="s">
        <v>56</v>
      </c>
      <c r="H343" s="108">
        <v>0</v>
      </c>
      <c r="I343" s="108">
        <v>0</v>
      </c>
      <c r="J343" s="108">
        <v>0</v>
      </c>
      <c r="K343" s="108">
        <v>25</v>
      </c>
      <c r="L343" s="108">
        <f>M343/10*12</f>
        <v>12.54</v>
      </c>
      <c r="M343" s="108">
        <v>10.45</v>
      </c>
      <c r="N343" s="108">
        <v>25</v>
      </c>
      <c r="O343" s="108">
        <f t="shared" si="104"/>
        <v>25</v>
      </c>
      <c r="P343" s="108">
        <f t="shared" si="105"/>
        <v>25</v>
      </c>
      <c r="Q343" s="37"/>
    </row>
    <row r="344" spans="1:18" ht="15" customHeight="1" collapsed="1" x14ac:dyDescent="0.25">
      <c r="A344" s="66"/>
      <c r="B344" s="66" t="s">
        <v>558</v>
      </c>
      <c r="C344" s="66" t="s">
        <v>678</v>
      </c>
      <c r="D344" s="66" t="s">
        <v>537</v>
      </c>
      <c r="E344" s="66"/>
      <c r="F344" s="66"/>
      <c r="G344" s="66" t="s">
        <v>683</v>
      </c>
      <c r="H344" s="107">
        <f>SUM(H343)</f>
        <v>0</v>
      </c>
      <c r="I344" s="107">
        <f t="shared" ref="I344:P344" si="120">SUM(I343)</f>
        <v>0</v>
      </c>
      <c r="J344" s="107">
        <f t="shared" si="120"/>
        <v>0</v>
      </c>
      <c r="K344" s="107">
        <f t="shared" si="120"/>
        <v>25</v>
      </c>
      <c r="L344" s="107">
        <f t="shared" si="120"/>
        <v>12.54</v>
      </c>
      <c r="M344" s="107">
        <f t="shared" si="120"/>
        <v>10.45</v>
      </c>
      <c r="N344" s="107">
        <f t="shared" si="120"/>
        <v>25</v>
      </c>
      <c r="O344" s="107">
        <f t="shared" si="120"/>
        <v>25</v>
      </c>
      <c r="P344" s="107">
        <f t="shared" si="120"/>
        <v>25</v>
      </c>
      <c r="Q344" s="37"/>
    </row>
    <row r="345" spans="1:18" ht="15" hidden="1" customHeight="1" outlineLevel="1" x14ac:dyDescent="0.25">
      <c r="A345" s="67" t="s">
        <v>11</v>
      </c>
      <c r="B345" s="67" t="s">
        <v>558</v>
      </c>
      <c r="C345" s="67" t="s">
        <v>295</v>
      </c>
      <c r="D345" s="67" t="s">
        <v>89</v>
      </c>
      <c r="E345" s="67" t="s">
        <v>18</v>
      </c>
      <c r="F345" s="67" t="s">
        <v>299</v>
      </c>
      <c r="G345" s="67" t="s">
        <v>93</v>
      </c>
      <c r="H345" s="108">
        <v>0</v>
      </c>
      <c r="I345" s="108">
        <v>0</v>
      </c>
      <c r="J345" s="108">
        <v>0</v>
      </c>
      <c r="K345" s="108">
        <v>350</v>
      </c>
      <c r="L345" s="108">
        <f>M345/10*12</f>
        <v>410.11200000000002</v>
      </c>
      <c r="M345" s="108">
        <v>341.76</v>
      </c>
      <c r="N345" s="108">
        <v>450</v>
      </c>
      <c r="O345" s="108">
        <f t="shared" si="104"/>
        <v>450</v>
      </c>
      <c r="P345" s="108">
        <f t="shared" si="105"/>
        <v>450</v>
      </c>
    </row>
    <row r="346" spans="1:18" ht="15" hidden="1" customHeight="1" outlineLevel="1" x14ac:dyDescent="0.25">
      <c r="A346" s="67" t="s">
        <v>11</v>
      </c>
      <c r="B346" s="67" t="s">
        <v>558</v>
      </c>
      <c r="C346" s="67" t="s">
        <v>295</v>
      </c>
      <c r="D346" s="67" t="s">
        <v>102</v>
      </c>
      <c r="E346" s="67" t="s">
        <v>18</v>
      </c>
      <c r="F346" s="67" t="s">
        <v>299</v>
      </c>
      <c r="G346" s="67" t="s">
        <v>315</v>
      </c>
      <c r="H346" s="108">
        <v>0</v>
      </c>
      <c r="I346" s="108">
        <v>0</v>
      </c>
      <c r="J346" s="108">
        <v>0</v>
      </c>
      <c r="K346" s="108">
        <v>125</v>
      </c>
      <c r="L346" s="108">
        <f>M346/10*12</f>
        <v>150</v>
      </c>
      <c r="M346" s="108">
        <v>125</v>
      </c>
      <c r="N346" s="108">
        <v>150</v>
      </c>
      <c r="O346" s="108">
        <f t="shared" si="104"/>
        <v>150</v>
      </c>
      <c r="P346" s="108">
        <f t="shared" si="105"/>
        <v>150</v>
      </c>
      <c r="Q346" s="121"/>
    </row>
    <row r="347" spans="1:18" ht="15" hidden="1" customHeight="1" outlineLevel="1" x14ac:dyDescent="0.25">
      <c r="A347" s="67" t="s">
        <v>11</v>
      </c>
      <c r="B347" s="67" t="s">
        <v>558</v>
      </c>
      <c r="C347" s="67" t="s">
        <v>295</v>
      </c>
      <c r="D347" s="67" t="s">
        <v>108</v>
      </c>
      <c r="E347" s="67" t="s">
        <v>18</v>
      </c>
      <c r="F347" s="67" t="s">
        <v>299</v>
      </c>
      <c r="G347" s="67" t="s">
        <v>109</v>
      </c>
      <c r="H347" s="108">
        <v>1161.33</v>
      </c>
      <c r="I347" s="108">
        <v>1253.32</v>
      </c>
      <c r="J347" s="108">
        <v>2000</v>
      </c>
      <c r="K347" s="108">
        <v>1850</v>
      </c>
      <c r="L347" s="108">
        <v>1500</v>
      </c>
      <c r="M347" s="108">
        <v>1175.4000000000001</v>
      </c>
      <c r="N347" s="108">
        <v>1800</v>
      </c>
      <c r="O347" s="108">
        <f t="shared" si="104"/>
        <v>1800</v>
      </c>
      <c r="P347" s="108">
        <f t="shared" si="105"/>
        <v>1800</v>
      </c>
      <c r="Q347" s="121"/>
    </row>
    <row r="348" spans="1:18" ht="15" customHeight="1" collapsed="1" x14ac:dyDescent="0.25">
      <c r="A348" s="66"/>
      <c r="B348" s="66" t="s">
        <v>558</v>
      </c>
      <c r="C348" s="66" t="s">
        <v>678</v>
      </c>
      <c r="D348" s="66" t="s">
        <v>526</v>
      </c>
      <c r="E348" s="66"/>
      <c r="F348" s="66"/>
      <c r="G348" s="66" t="s">
        <v>649</v>
      </c>
      <c r="H348" s="107">
        <f>SUM(H345:H347)</f>
        <v>1161.33</v>
      </c>
      <c r="I348" s="107">
        <f t="shared" ref="I348:P348" si="121">SUM(I345:I347)</f>
        <v>1253.32</v>
      </c>
      <c r="J348" s="107">
        <f t="shared" si="121"/>
        <v>2000</v>
      </c>
      <c r="K348" s="107">
        <f t="shared" si="121"/>
        <v>2325</v>
      </c>
      <c r="L348" s="107">
        <f t="shared" si="121"/>
        <v>2060.1120000000001</v>
      </c>
      <c r="M348" s="107">
        <f t="shared" si="121"/>
        <v>1642.16</v>
      </c>
      <c r="N348" s="107">
        <f t="shared" si="121"/>
        <v>2400</v>
      </c>
      <c r="O348" s="107">
        <f t="shared" si="121"/>
        <v>2400</v>
      </c>
      <c r="P348" s="107">
        <f t="shared" si="121"/>
        <v>2400</v>
      </c>
      <c r="Q348" s="121"/>
      <c r="R348" s="106"/>
    </row>
    <row r="349" spans="1:18" ht="15" hidden="1" customHeight="1" outlineLevel="1" x14ac:dyDescent="0.25">
      <c r="A349" s="67" t="s">
        <v>11</v>
      </c>
      <c r="B349" s="67" t="s">
        <v>558</v>
      </c>
      <c r="C349" s="67" t="s">
        <v>295</v>
      </c>
      <c r="D349" s="67" t="s">
        <v>160</v>
      </c>
      <c r="E349" s="67" t="s">
        <v>18</v>
      </c>
      <c r="F349" s="67" t="s">
        <v>299</v>
      </c>
      <c r="G349" s="67" t="s">
        <v>325</v>
      </c>
      <c r="H349" s="108">
        <v>4848</v>
      </c>
      <c r="I349" s="108">
        <v>6063</v>
      </c>
      <c r="J349" s="108">
        <v>8000</v>
      </c>
      <c r="K349" s="108">
        <v>7650</v>
      </c>
      <c r="L349" s="108">
        <f>M349</f>
        <v>5988</v>
      </c>
      <c r="M349" s="108">
        <v>5988</v>
      </c>
      <c r="N349" s="108">
        <v>9300</v>
      </c>
      <c r="O349" s="108">
        <f t="shared" si="104"/>
        <v>9300</v>
      </c>
      <c r="P349" s="108">
        <f t="shared" si="105"/>
        <v>9300</v>
      </c>
      <c r="Q349" s="121"/>
    </row>
    <row r="350" spans="1:18" ht="15" customHeight="1" collapsed="1" x14ac:dyDescent="0.25">
      <c r="A350" s="66"/>
      <c r="B350" s="66" t="s">
        <v>558</v>
      </c>
      <c r="C350" s="66" t="s">
        <v>678</v>
      </c>
      <c r="D350" s="66" t="s">
        <v>535</v>
      </c>
      <c r="E350" s="66"/>
      <c r="F350" s="66"/>
      <c r="G350" s="66" t="s">
        <v>536</v>
      </c>
      <c r="H350" s="107">
        <f>SUM(H349)</f>
        <v>4848</v>
      </c>
      <c r="I350" s="107">
        <f t="shared" ref="I350:P350" si="122">SUM(I349)</f>
        <v>6063</v>
      </c>
      <c r="J350" s="107">
        <f t="shared" si="122"/>
        <v>8000</v>
      </c>
      <c r="K350" s="107">
        <f t="shared" si="122"/>
        <v>7650</v>
      </c>
      <c r="L350" s="107">
        <f t="shared" si="122"/>
        <v>5988</v>
      </c>
      <c r="M350" s="107">
        <f t="shared" si="122"/>
        <v>5988</v>
      </c>
      <c r="N350" s="107">
        <f t="shared" si="122"/>
        <v>9300</v>
      </c>
      <c r="O350" s="107">
        <f t="shared" si="122"/>
        <v>9300</v>
      </c>
      <c r="P350" s="107">
        <f t="shared" si="122"/>
        <v>9300</v>
      </c>
      <c r="Q350" s="37"/>
    </row>
    <row r="351" spans="1:18" ht="15" hidden="1" customHeight="1" outlineLevel="1" x14ac:dyDescent="0.25">
      <c r="A351" s="109" t="s">
        <v>11</v>
      </c>
      <c r="B351" s="109" t="s">
        <v>558</v>
      </c>
      <c r="C351" s="109" t="s">
        <v>475</v>
      </c>
      <c r="D351" s="109" t="s">
        <v>459</v>
      </c>
      <c r="E351" s="109" t="s">
        <v>18</v>
      </c>
      <c r="F351" s="109" t="s">
        <v>19</v>
      </c>
      <c r="G351" s="109" t="s">
        <v>478</v>
      </c>
      <c r="H351" s="105">
        <v>0</v>
      </c>
      <c r="I351" s="105">
        <v>2200</v>
      </c>
      <c r="J351" s="105">
        <v>0</v>
      </c>
      <c r="K351" s="105">
        <v>0</v>
      </c>
      <c r="L351" s="105">
        <v>0</v>
      </c>
      <c r="M351" s="105">
        <v>0</v>
      </c>
      <c r="N351" s="105">
        <v>0</v>
      </c>
      <c r="O351" s="105">
        <v>0</v>
      </c>
      <c r="P351" s="105">
        <v>0</v>
      </c>
      <c r="Q351" s="55"/>
      <c r="R351" s="38"/>
    </row>
    <row r="352" spans="1:18" ht="15" customHeight="1" collapsed="1" x14ac:dyDescent="0.25">
      <c r="A352" s="66"/>
      <c r="B352" s="66" t="s">
        <v>558</v>
      </c>
      <c r="C352" s="66" t="s">
        <v>675</v>
      </c>
      <c r="D352" s="66" t="s">
        <v>658</v>
      </c>
      <c r="E352" s="66"/>
      <c r="F352" s="66"/>
      <c r="G352" s="66" t="s">
        <v>733</v>
      </c>
      <c r="H352" s="107">
        <f>SUM(H351)</f>
        <v>0</v>
      </c>
      <c r="I352" s="107">
        <f t="shared" ref="I352:P352" si="123">SUM(I351)</f>
        <v>2200</v>
      </c>
      <c r="J352" s="107">
        <f t="shared" si="123"/>
        <v>0</v>
      </c>
      <c r="K352" s="107">
        <f t="shared" si="123"/>
        <v>0</v>
      </c>
      <c r="L352" s="107">
        <f t="shared" si="123"/>
        <v>0</v>
      </c>
      <c r="M352" s="107">
        <f t="shared" si="123"/>
        <v>0</v>
      </c>
      <c r="N352" s="107">
        <f t="shared" si="123"/>
        <v>0</v>
      </c>
      <c r="O352" s="107">
        <f t="shared" si="123"/>
        <v>0</v>
      </c>
      <c r="P352" s="107">
        <f t="shared" si="123"/>
        <v>0</v>
      </c>
      <c r="Q352" s="55"/>
      <c r="R352" s="118"/>
    </row>
    <row r="353" spans="1:18" ht="15" customHeight="1" x14ac:dyDescent="0.25">
      <c r="A353" s="64"/>
      <c r="B353" s="64" t="s">
        <v>558</v>
      </c>
      <c r="C353" s="64"/>
      <c r="D353" s="64"/>
      <c r="E353" s="64"/>
      <c r="F353" s="64"/>
      <c r="G353" s="64" t="s">
        <v>742</v>
      </c>
      <c r="H353" s="65">
        <f>H352+H350+H348+H344+H342</f>
        <v>7514.61</v>
      </c>
      <c r="I353" s="65">
        <v>11426.95</v>
      </c>
      <c r="J353" s="65">
        <f t="shared" ref="J353:P353" si="124">J352+J350+J348+J344+J342</f>
        <v>12796</v>
      </c>
      <c r="K353" s="65">
        <f t="shared" si="124"/>
        <v>12796</v>
      </c>
      <c r="L353" s="65">
        <f t="shared" si="124"/>
        <v>9938.1219999999994</v>
      </c>
      <c r="M353" s="65">
        <f t="shared" si="124"/>
        <v>9518.08</v>
      </c>
      <c r="N353" s="65">
        <f t="shared" si="124"/>
        <v>14976</v>
      </c>
      <c r="O353" s="65">
        <f t="shared" si="124"/>
        <v>14976</v>
      </c>
      <c r="P353" s="65">
        <f t="shared" si="124"/>
        <v>14976</v>
      </c>
      <c r="Q353" s="55"/>
      <c r="R353" s="118"/>
    </row>
    <row r="354" spans="1:18" ht="15" hidden="1" customHeight="1" outlineLevel="1" x14ac:dyDescent="0.25">
      <c r="A354" s="6" t="s">
        <v>11</v>
      </c>
      <c r="B354" s="6" t="s">
        <v>559</v>
      </c>
      <c r="C354" s="6" t="s">
        <v>13</v>
      </c>
      <c r="D354" s="6" t="s">
        <v>14</v>
      </c>
      <c r="E354" s="6" t="s">
        <v>18</v>
      </c>
      <c r="F354" s="6" t="s">
        <v>19</v>
      </c>
      <c r="G354" s="6" t="s">
        <v>20</v>
      </c>
      <c r="H354" s="7">
        <v>0</v>
      </c>
      <c r="I354" s="7">
        <v>0</v>
      </c>
      <c r="J354" s="7">
        <v>10131</v>
      </c>
      <c r="K354" s="7">
        <v>10131</v>
      </c>
      <c r="L354" s="7">
        <v>10694.4</v>
      </c>
      <c r="M354" s="7">
        <v>8543.4</v>
      </c>
      <c r="N354" s="7">
        <v>11966</v>
      </c>
      <c r="O354" s="7">
        <f t="shared" si="104"/>
        <v>11966</v>
      </c>
      <c r="P354" s="7">
        <f t="shared" si="105"/>
        <v>11966</v>
      </c>
      <c r="Q354" s="121"/>
    </row>
    <row r="355" spans="1:18" ht="15" hidden="1" customHeight="1" outlineLevel="1" x14ac:dyDescent="0.25">
      <c r="A355" s="6"/>
      <c r="B355" s="6" t="s">
        <v>559</v>
      </c>
      <c r="C355" s="6" t="s">
        <v>13</v>
      </c>
      <c r="D355" s="6" t="s">
        <v>609</v>
      </c>
      <c r="E355" s="6" t="s">
        <v>18</v>
      </c>
      <c r="F355" s="6" t="s">
        <v>19</v>
      </c>
      <c r="G355" s="6" t="s">
        <v>610</v>
      </c>
      <c r="H355" s="7">
        <v>0</v>
      </c>
      <c r="I355" s="7">
        <v>0</v>
      </c>
      <c r="J355" s="7">
        <v>0</v>
      </c>
      <c r="K355" s="7">
        <v>0</v>
      </c>
      <c r="L355" s="7">
        <v>0</v>
      </c>
      <c r="M355" s="7">
        <v>0</v>
      </c>
      <c r="N355" s="7">
        <v>275</v>
      </c>
      <c r="O355" s="7">
        <f>N355</f>
        <v>275</v>
      </c>
      <c r="P355" s="7">
        <f>N355</f>
        <v>275</v>
      </c>
      <c r="Q355" s="121"/>
    </row>
    <row r="356" spans="1:18" ht="15" customHeight="1" collapsed="1" x14ac:dyDescent="0.25">
      <c r="A356" s="66"/>
      <c r="B356" s="66" t="s">
        <v>559</v>
      </c>
      <c r="C356" s="66" t="s">
        <v>662</v>
      </c>
      <c r="D356" s="66" t="s">
        <v>524</v>
      </c>
      <c r="E356" s="66"/>
      <c r="F356" s="66"/>
      <c r="G356" s="66" t="s">
        <v>528</v>
      </c>
      <c r="H356" s="107">
        <f>SUM(H354:H355)</f>
        <v>0</v>
      </c>
      <c r="I356" s="107">
        <f t="shared" ref="I356:P356" si="125">SUM(I354:I355)</f>
        <v>0</v>
      </c>
      <c r="J356" s="107">
        <f t="shared" si="125"/>
        <v>10131</v>
      </c>
      <c r="K356" s="107">
        <f t="shared" si="125"/>
        <v>10131</v>
      </c>
      <c r="L356" s="107">
        <f t="shared" si="125"/>
        <v>10694.4</v>
      </c>
      <c r="M356" s="107">
        <f t="shared" si="125"/>
        <v>8543.4</v>
      </c>
      <c r="N356" s="107">
        <f t="shared" si="125"/>
        <v>12241</v>
      </c>
      <c r="O356" s="107">
        <f t="shared" si="125"/>
        <v>12241</v>
      </c>
      <c r="P356" s="107">
        <f t="shared" si="125"/>
        <v>12241</v>
      </c>
      <c r="Q356" s="121"/>
    </row>
    <row r="357" spans="1:18" ht="15" hidden="1" customHeight="1" outlineLevel="1" x14ac:dyDescent="0.25">
      <c r="A357" s="67" t="s">
        <v>11</v>
      </c>
      <c r="B357" s="67" t="s">
        <v>559</v>
      </c>
      <c r="C357" s="67" t="s">
        <v>13</v>
      </c>
      <c r="D357" s="67" t="s">
        <v>23</v>
      </c>
      <c r="E357" s="67" t="s">
        <v>18</v>
      </c>
      <c r="F357" s="67" t="s">
        <v>19</v>
      </c>
      <c r="G357" s="67" t="s">
        <v>24</v>
      </c>
      <c r="H357" s="108">
        <v>0</v>
      </c>
      <c r="I357" s="108">
        <v>0</v>
      </c>
      <c r="J357" s="108">
        <v>1013</v>
      </c>
      <c r="K357" s="108">
        <v>1013</v>
      </c>
      <c r="L357" s="108">
        <v>1079.44</v>
      </c>
      <c r="M357" s="108">
        <v>864.34</v>
      </c>
      <c r="N357" s="108">
        <v>1197</v>
      </c>
      <c r="O357" s="108">
        <f t="shared" si="104"/>
        <v>1197</v>
      </c>
      <c r="P357" s="108">
        <f t="shared" si="105"/>
        <v>1197</v>
      </c>
      <c r="Q357" s="121"/>
    </row>
    <row r="358" spans="1:18" ht="15" hidden="1" customHeight="1" outlineLevel="1" x14ac:dyDescent="0.25">
      <c r="A358" s="67" t="s">
        <v>11</v>
      </c>
      <c r="B358" s="67" t="s">
        <v>559</v>
      </c>
      <c r="C358" s="67" t="s">
        <v>13</v>
      </c>
      <c r="D358" s="67" t="s">
        <v>53</v>
      </c>
      <c r="E358" s="67" t="s">
        <v>18</v>
      </c>
      <c r="F358" s="67" t="s">
        <v>19</v>
      </c>
      <c r="G358" s="67" t="s">
        <v>54</v>
      </c>
      <c r="H358" s="108">
        <v>0</v>
      </c>
      <c r="I358" s="108">
        <v>0</v>
      </c>
      <c r="J358" s="108">
        <v>120</v>
      </c>
      <c r="K358" s="108">
        <v>120</v>
      </c>
      <c r="L358" s="108">
        <v>120</v>
      </c>
      <c r="M358" s="108">
        <v>100</v>
      </c>
      <c r="N358" s="108">
        <v>120</v>
      </c>
      <c r="O358" s="108">
        <f t="shared" si="104"/>
        <v>120</v>
      </c>
      <c r="P358" s="108">
        <f t="shared" si="105"/>
        <v>120</v>
      </c>
      <c r="Q358" s="121"/>
    </row>
    <row r="359" spans="1:18" ht="15" hidden="1" customHeight="1" outlineLevel="1" x14ac:dyDescent="0.25">
      <c r="A359" s="67" t="s">
        <v>11</v>
      </c>
      <c r="B359" s="67" t="s">
        <v>559</v>
      </c>
      <c r="C359" s="67" t="s">
        <v>13</v>
      </c>
      <c r="D359" s="67" t="s">
        <v>30</v>
      </c>
      <c r="E359" s="67" t="s">
        <v>18</v>
      </c>
      <c r="F359" s="67" t="s">
        <v>19</v>
      </c>
      <c r="G359" s="67" t="s">
        <v>31</v>
      </c>
      <c r="H359" s="108">
        <v>0</v>
      </c>
      <c r="I359" s="108">
        <v>0</v>
      </c>
      <c r="J359" s="108">
        <v>142</v>
      </c>
      <c r="K359" s="108">
        <v>142</v>
      </c>
      <c r="L359" s="108">
        <v>149.70400000000001</v>
      </c>
      <c r="M359" s="108">
        <v>119.59</v>
      </c>
      <c r="N359" s="108">
        <v>168</v>
      </c>
      <c r="O359" s="108">
        <f t="shared" si="104"/>
        <v>168</v>
      </c>
      <c r="P359" s="108">
        <f t="shared" si="105"/>
        <v>168</v>
      </c>
      <c r="Q359" s="121"/>
    </row>
    <row r="360" spans="1:18" ht="15" hidden="1" customHeight="1" outlineLevel="1" x14ac:dyDescent="0.25">
      <c r="A360" s="67" t="s">
        <v>11</v>
      </c>
      <c r="B360" s="67" t="s">
        <v>559</v>
      </c>
      <c r="C360" s="67" t="s">
        <v>13</v>
      </c>
      <c r="D360" s="67" t="s">
        <v>33</v>
      </c>
      <c r="E360" s="67" t="s">
        <v>18</v>
      </c>
      <c r="F360" s="67" t="s">
        <v>19</v>
      </c>
      <c r="G360" s="67" t="s">
        <v>35</v>
      </c>
      <c r="H360" s="108">
        <v>0</v>
      </c>
      <c r="I360" s="108">
        <v>0</v>
      </c>
      <c r="J360" s="108">
        <v>1418</v>
      </c>
      <c r="K360" s="108">
        <v>1418</v>
      </c>
      <c r="L360" s="108">
        <v>1497.21</v>
      </c>
      <c r="M360" s="108">
        <v>1196.07</v>
      </c>
      <c r="N360" s="108">
        <v>1675</v>
      </c>
      <c r="O360" s="108">
        <f t="shared" si="104"/>
        <v>1675</v>
      </c>
      <c r="P360" s="108">
        <f t="shared" si="105"/>
        <v>1675</v>
      </c>
      <c r="Q360" s="121"/>
    </row>
    <row r="361" spans="1:18" ht="15" hidden="1" customHeight="1" outlineLevel="1" x14ac:dyDescent="0.25">
      <c r="A361" s="67" t="s">
        <v>11</v>
      </c>
      <c r="B361" s="67" t="s">
        <v>559</v>
      </c>
      <c r="C361" s="67" t="s">
        <v>13</v>
      </c>
      <c r="D361" s="67" t="s">
        <v>37</v>
      </c>
      <c r="E361" s="67" t="s">
        <v>18</v>
      </c>
      <c r="F361" s="67" t="s">
        <v>19</v>
      </c>
      <c r="G361" s="67" t="s">
        <v>39</v>
      </c>
      <c r="H361" s="108">
        <v>0</v>
      </c>
      <c r="I361" s="108">
        <v>0</v>
      </c>
      <c r="J361" s="108">
        <v>81</v>
      </c>
      <c r="K361" s="108">
        <v>81</v>
      </c>
      <c r="L361" s="108">
        <v>85.537999999999997</v>
      </c>
      <c r="M361" s="108">
        <v>68.33</v>
      </c>
      <c r="N361" s="108">
        <v>96</v>
      </c>
      <c r="O361" s="108">
        <f t="shared" si="104"/>
        <v>96</v>
      </c>
      <c r="P361" s="108">
        <f t="shared" si="105"/>
        <v>96</v>
      </c>
      <c r="Q361" s="121"/>
    </row>
    <row r="362" spans="1:18" ht="15" hidden="1" customHeight="1" outlineLevel="1" x14ac:dyDescent="0.25">
      <c r="A362" s="67" t="s">
        <v>11</v>
      </c>
      <c r="B362" s="67" t="s">
        <v>559</v>
      </c>
      <c r="C362" s="67" t="s">
        <v>13</v>
      </c>
      <c r="D362" s="67" t="s">
        <v>41</v>
      </c>
      <c r="E362" s="67" t="s">
        <v>18</v>
      </c>
      <c r="F362" s="67" t="s">
        <v>19</v>
      </c>
      <c r="G362" s="67" t="s">
        <v>43</v>
      </c>
      <c r="H362" s="108">
        <v>0</v>
      </c>
      <c r="I362" s="108">
        <v>0</v>
      </c>
      <c r="J362" s="108">
        <v>304</v>
      </c>
      <c r="K362" s="108">
        <v>304</v>
      </c>
      <c r="L362" s="108">
        <v>320.82000000000005</v>
      </c>
      <c r="M362" s="108">
        <v>256.29000000000002</v>
      </c>
      <c r="N362" s="108">
        <v>359</v>
      </c>
      <c r="O362" s="108">
        <f t="shared" si="104"/>
        <v>359</v>
      </c>
      <c r="P362" s="108">
        <f t="shared" si="105"/>
        <v>359</v>
      </c>
      <c r="Q362" s="121"/>
    </row>
    <row r="363" spans="1:18" ht="15" hidden="1" customHeight="1" outlineLevel="1" x14ac:dyDescent="0.25">
      <c r="A363" s="67" t="s">
        <v>11</v>
      </c>
      <c r="B363" s="67" t="s">
        <v>559</v>
      </c>
      <c r="C363" s="67" t="s">
        <v>13</v>
      </c>
      <c r="D363" s="67" t="s">
        <v>45</v>
      </c>
      <c r="E363" s="67" t="s">
        <v>18</v>
      </c>
      <c r="F363" s="67" t="s">
        <v>19</v>
      </c>
      <c r="G363" s="67" t="s">
        <v>47</v>
      </c>
      <c r="H363" s="108">
        <v>0</v>
      </c>
      <c r="I363" s="108">
        <v>0</v>
      </c>
      <c r="J363" s="108">
        <v>101</v>
      </c>
      <c r="K363" s="108">
        <v>101</v>
      </c>
      <c r="L363" s="108">
        <v>106.93</v>
      </c>
      <c r="M363" s="108">
        <v>85.42</v>
      </c>
      <c r="N363" s="108">
        <v>120</v>
      </c>
      <c r="O363" s="108">
        <f t="shared" si="104"/>
        <v>120</v>
      </c>
      <c r="P363" s="108">
        <f t="shared" si="105"/>
        <v>120</v>
      </c>
      <c r="Q363" s="121"/>
    </row>
    <row r="364" spans="1:18" ht="15" hidden="1" customHeight="1" outlineLevel="1" x14ac:dyDescent="0.25">
      <c r="A364" s="67" t="s">
        <v>11</v>
      </c>
      <c r="B364" s="67" t="s">
        <v>559</v>
      </c>
      <c r="C364" s="67" t="s">
        <v>13</v>
      </c>
      <c r="D364" s="67" t="s">
        <v>49</v>
      </c>
      <c r="E364" s="67" t="s">
        <v>18</v>
      </c>
      <c r="F364" s="67" t="s">
        <v>19</v>
      </c>
      <c r="G364" s="67" t="s">
        <v>51</v>
      </c>
      <c r="H364" s="108">
        <v>0</v>
      </c>
      <c r="I364" s="108">
        <v>0</v>
      </c>
      <c r="J364" s="108">
        <v>481</v>
      </c>
      <c r="K364" s="108">
        <v>481</v>
      </c>
      <c r="L364" s="108">
        <v>507.95249999999999</v>
      </c>
      <c r="M364" s="108">
        <v>405.78</v>
      </c>
      <c r="N364" s="108">
        <v>568</v>
      </c>
      <c r="O364" s="108">
        <f t="shared" si="104"/>
        <v>568</v>
      </c>
      <c r="P364" s="108">
        <f t="shared" si="105"/>
        <v>568</v>
      </c>
      <c r="Q364" s="121"/>
    </row>
    <row r="365" spans="1:18" ht="15" customHeight="1" collapsed="1" x14ac:dyDescent="0.25">
      <c r="A365" s="66"/>
      <c r="B365" s="66" t="s">
        <v>559</v>
      </c>
      <c r="C365" s="66" t="s">
        <v>662</v>
      </c>
      <c r="D365" s="66" t="s">
        <v>525</v>
      </c>
      <c r="E365" s="66"/>
      <c r="F365" s="66"/>
      <c r="G365" s="66" t="s">
        <v>529</v>
      </c>
      <c r="H365" s="107">
        <f>SUM(H357:H364)</f>
        <v>0</v>
      </c>
      <c r="I365" s="107">
        <f t="shared" ref="I365:P365" si="126">SUM(I357:I364)</f>
        <v>0</v>
      </c>
      <c r="J365" s="107">
        <f t="shared" si="126"/>
        <v>3660</v>
      </c>
      <c r="K365" s="107">
        <f t="shared" si="126"/>
        <v>3660</v>
      </c>
      <c r="L365" s="107">
        <f t="shared" si="126"/>
        <v>3867.5945000000002</v>
      </c>
      <c r="M365" s="107">
        <f t="shared" si="126"/>
        <v>3095.8199999999997</v>
      </c>
      <c r="N365" s="107">
        <f t="shared" si="126"/>
        <v>4303</v>
      </c>
      <c r="O365" s="107">
        <f t="shared" si="126"/>
        <v>4303</v>
      </c>
      <c r="P365" s="107">
        <f t="shared" si="126"/>
        <v>4303</v>
      </c>
      <c r="Q365" s="121"/>
    </row>
    <row r="366" spans="1:18" ht="15" hidden="1" customHeight="1" outlineLevel="1" x14ac:dyDescent="0.25">
      <c r="A366" s="67" t="s">
        <v>11</v>
      </c>
      <c r="B366" s="67" t="s">
        <v>559</v>
      </c>
      <c r="C366" s="67" t="s">
        <v>13</v>
      </c>
      <c r="D366" s="67" t="s">
        <v>152</v>
      </c>
      <c r="E366" s="67" t="s">
        <v>18</v>
      </c>
      <c r="F366" s="67" t="s">
        <v>19</v>
      </c>
      <c r="G366" s="67" t="s">
        <v>153</v>
      </c>
      <c r="H366" s="108">
        <v>0</v>
      </c>
      <c r="I366" s="108">
        <v>0</v>
      </c>
      <c r="J366" s="108">
        <v>477</v>
      </c>
      <c r="K366" s="108">
        <v>477</v>
      </c>
      <c r="L366" s="108">
        <v>477</v>
      </c>
      <c r="M366" s="108">
        <v>653.04</v>
      </c>
      <c r="N366" s="108">
        <v>561</v>
      </c>
      <c r="O366" s="108">
        <f t="shared" si="104"/>
        <v>561</v>
      </c>
      <c r="P366" s="108">
        <f t="shared" si="105"/>
        <v>561</v>
      </c>
      <c r="Q366" s="121"/>
    </row>
    <row r="367" spans="1:18" ht="15" hidden="1" customHeight="1" outlineLevel="1" x14ac:dyDescent="0.25">
      <c r="A367" s="67" t="s">
        <v>11</v>
      </c>
      <c r="B367" s="67" t="s">
        <v>559</v>
      </c>
      <c r="C367" s="67" t="s">
        <v>13</v>
      </c>
      <c r="D367" s="67" t="s">
        <v>156</v>
      </c>
      <c r="E367" s="67" t="s">
        <v>18</v>
      </c>
      <c r="F367" s="67" t="s">
        <v>19</v>
      </c>
      <c r="G367" s="67" t="s">
        <v>157</v>
      </c>
      <c r="H367" s="108">
        <v>0</v>
      </c>
      <c r="I367" s="108">
        <v>0</v>
      </c>
      <c r="J367" s="108">
        <v>133</v>
      </c>
      <c r="K367" s="108">
        <v>133</v>
      </c>
      <c r="L367" s="108">
        <v>89.850000000000009</v>
      </c>
      <c r="M367" s="108">
        <v>68.34</v>
      </c>
      <c r="N367" s="108">
        <v>120</v>
      </c>
      <c r="O367" s="108">
        <f t="shared" si="104"/>
        <v>120</v>
      </c>
      <c r="P367" s="108">
        <f t="shared" si="105"/>
        <v>120</v>
      </c>
      <c r="Q367" s="121"/>
    </row>
    <row r="368" spans="1:18" ht="15" customHeight="1" collapsed="1" x14ac:dyDescent="0.25">
      <c r="A368" s="66"/>
      <c r="B368" s="66" t="s">
        <v>559</v>
      </c>
      <c r="C368" s="66" t="s">
        <v>662</v>
      </c>
      <c r="D368" s="66" t="s">
        <v>535</v>
      </c>
      <c r="E368" s="66"/>
      <c r="F368" s="66"/>
      <c r="G368" s="66" t="s">
        <v>536</v>
      </c>
      <c r="H368" s="107">
        <f>SUM(H366:H367)</f>
        <v>0</v>
      </c>
      <c r="I368" s="107">
        <f t="shared" ref="I368:P368" si="127">SUM(I366:I367)</f>
        <v>0</v>
      </c>
      <c r="J368" s="107">
        <f t="shared" si="127"/>
        <v>610</v>
      </c>
      <c r="K368" s="107">
        <f t="shared" si="127"/>
        <v>610</v>
      </c>
      <c r="L368" s="107">
        <f t="shared" si="127"/>
        <v>566.85</v>
      </c>
      <c r="M368" s="107">
        <f t="shared" si="127"/>
        <v>721.38</v>
      </c>
      <c r="N368" s="107">
        <f t="shared" si="127"/>
        <v>681</v>
      </c>
      <c r="O368" s="107">
        <f t="shared" si="127"/>
        <v>681</v>
      </c>
      <c r="P368" s="107">
        <f t="shared" si="127"/>
        <v>681</v>
      </c>
      <c r="Q368" s="121"/>
    </row>
    <row r="369" spans="1:18" ht="15" customHeight="1" x14ac:dyDescent="0.25">
      <c r="A369" s="64"/>
      <c r="B369" s="64" t="s">
        <v>559</v>
      </c>
      <c r="C369" s="64"/>
      <c r="D369" s="64"/>
      <c r="E369" s="64"/>
      <c r="F369" s="64"/>
      <c r="G369" s="64" t="s">
        <v>743</v>
      </c>
      <c r="H369" s="65">
        <v>12385.3</v>
      </c>
      <c r="I369" s="65">
        <v>12955.34</v>
      </c>
      <c r="J369" s="65">
        <f t="shared" ref="J369:P369" si="128">J368+J365+J356</f>
        <v>14401</v>
      </c>
      <c r="K369" s="65">
        <f t="shared" si="128"/>
        <v>14401</v>
      </c>
      <c r="L369" s="65">
        <f t="shared" si="128"/>
        <v>15128.844499999999</v>
      </c>
      <c r="M369" s="65">
        <f t="shared" si="128"/>
        <v>12360.599999999999</v>
      </c>
      <c r="N369" s="65">
        <f t="shared" si="128"/>
        <v>17225</v>
      </c>
      <c r="O369" s="65">
        <f t="shared" si="128"/>
        <v>17225</v>
      </c>
      <c r="P369" s="65">
        <f t="shared" si="128"/>
        <v>17225</v>
      </c>
      <c r="Q369" s="121"/>
    </row>
    <row r="370" spans="1:18" ht="15" hidden="1" customHeight="1" outlineLevel="1" x14ac:dyDescent="0.25">
      <c r="A370" s="33" t="s">
        <v>11</v>
      </c>
      <c r="B370" s="33" t="s">
        <v>560</v>
      </c>
      <c r="C370" s="33" t="s">
        <v>194</v>
      </c>
      <c r="D370" s="33" t="s">
        <v>14</v>
      </c>
      <c r="E370" s="33" t="s">
        <v>15</v>
      </c>
      <c r="F370" s="33" t="s">
        <v>195</v>
      </c>
      <c r="G370" s="33" t="s">
        <v>20</v>
      </c>
      <c r="H370" s="34">
        <v>8299.51</v>
      </c>
      <c r="I370" s="34">
        <v>4209.1400000000003</v>
      </c>
      <c r="J370" s="34">
        <v>22707</v>
      </c>
      <c r="K370" s="34">
        <v>11907</v>
      </c>
      <c r="L370" s="34">
        <v>17280.620000000003</v>
      </c>
      <c r="M370" s="34">
        <v>12857.62</v>
      </c>
      <c r="N370" s="34">
        <v>25076</v>
      </c>
      <c r="O370" s="34">
        <f t="shared" si="104"/>
        <v>25076</v>
      </c>
      <c r="P370" s="34">
        <f t="shared" si="105"/>
        <v>25076</v>
      </c>
      <c r="Q370" s="44"/>
      <c r="R370" s="42"/>
    </row>
    <row r="371" spans="1:18" ht="15" hidden="1" customHeight="1" outlineLevel="1" x14ac:dyDescent="0.25">
      <c r="A371" s="33" t="s">
        <v>11</v>
      </c>
      <c r="B371" s="33" t="s">
        <v>560</v>
      </c>
      <c r="C371" s="33" t="s">
        <v>194</v>
      </c>
      <c r="D371" s="33" t="s">
        <v>14</v>
      </c>
      <c r="E371" s="33" t="s">
        <v>18</v>
      </c>
      <c r="F371" s="33" t="s">
        <v>195</v>
      </c>
      <c r="G371" s="33" t="s">
        <v>20</v>
      </c>
      <c r="H371" s="34">
        <v>0</v>
      </c>
      <c r="I371" s="34">
        <v>5953.02</v>
      </c>
      <c r="J371" s="34">
        <v>0</v>
      </c>
      <c r="K371" s="34">
        <v>10800</v>
      </c>
      <c r="L371" s="34">
        <v>6364.48</v>
      </c>
      <c r="M371" s="34">
        <v>6364.48</v>
      </c>
      <c r="N371" s="34"/>
      <c r="O371" s="34">
        <f t="shared" si="104"/>
        <v>0</v>
      </c>
      <c r="P371" s="34">
        <f t="shared" si="105"/>
        <v>0</v>
      </c>
      <c r="Q371" s="44"/>
      <c r="R371" s="42"/>
    </row>
    <row r="372" spans="1:18" ht="15" hidden="1" customHeight="1" outlineLevel="1" x14ac:dyDescent="0.25">
      <c r="A372" s="33"/>
      <c r="B372" s="33" t="s">
        <v>560</v>
      </c>
      <c r="C372" s="33" t="s">
        <v>194</v>
      </c>
      <c r="D372" s="33" t="s">
        <v>609</v>
      </c>
      <c r="E372" s="33" t="s">
        <v>18</v>
      </c>
      <c r="F372" s="33" t="s">
        <v>195</v>
      </c>
      <c r="G372" s="33" t="s">
        <v>610</v>
      </c>
      <c r="H372" s="34">
        <v>0</v>
      </c>
      <c r="I372" s="34">
        <v>0</v>
      </c>
      <c r="J372" s="34">
        <v>0</v>
      </c>
      <c r="K372" s="34">
        <v>0</v>
      </c>
      <c r="L372" s="34">
        <v>0</v>
      </c>
      <c r="M372" s="34">
        <v>0</v>
      </c>
      <c r="N372" s="34">
        <v>550</v>
      </c>
      <c r="O372" s="34">
        <f>N372</f>
        <v>550</v>
      </c>
      <c r="P372" s="34">
        <f>N372</f>
        <v>550</v>
      </c>
      <c r="Q372" s="44"/>
      <c r="R372" s="42"/>
    </row>
    <row r="373" spans="1:18" ht="15" customHeight="1" collapsed="1" x14ac:dyDescent="0.25">
      <c r="A373" s="66"/>
      <c r="B373" s="66" t="s">
        <v>560</v>
      </c>
      <c r="C373" s="66" t="s">
        <v>664</v>
      </c>
      <c r="D373" s="66" t="s">
        <v>524</v>
      </c>
      <c r="E373" s="66"/>
      <c r="F373" s="66"/>
      <c r="G373" s="66" t="s">
        <v>528</v>
      </c>
      <c r="H373" s="107">
        <v>0</v>
      </c>
      <c r="I373" s="107">
        <v>0</v>
      </c>
      <c r="J373" s="107">
        <f t="shared" ref="J373:Q373" si="129">SUM(J370:J372)</f>
        <v>22707</v>
      </c>
      <c r="K373" s="107">
        <f t="shared" si="129"/>
        <v>22707</v>
      </c>
      <c r="L373" s="107">
        <f t="shared" si="129"/>
        <v>23645.100000000002</v>
      </c>
      <c r="M373" s="107">
        <f t="shared" si="129"/>
        <v>19222.099999999999</v>
      </c>
      <c r="N373" s="107">
        <f t="shared" si="129"/>
        <v>25626</v>
      </c>
      <c r="O373" s="107">
        <f t="shared" si="129"/>
        <v>25626</v>
      </c>
      <c r="P373" s="107">
        <f t="shared" si="129"/>
        <v>25626</v>
      </c>
      <c r="Q373" s="122">
        <f t="shared" si="129"/>
        <v>0</v>
      </c>
      <c r="R373" s="69"/>
    </row>
    <row r="374" spans="1:18" ht="15" hidden="1" customHeight="1" outlineLevel="1" x14ac:dyDescent="0.25">
      <c r="A374" s="67" t="s">
        <v>11</v>
      </c>
      <c r="B374" s="67" t="s">
        <v>560</v>
      </c>
      <c r="C374" s="67" t="s">
        <v>194</v>
      </c>
      <c r="D374" s="67" t="s">
        <v>23</v>
      </c>
      <c r="E374" s="67" t="s">
        <v>15</v>
      </c>
      <c r="F374" s="67" t="s">
        <v>195</v>
      </c>
      <c r="G374" s="67" t="s">
        <v>24</v>
      </c>
      <c r="H374" s="108"/>
      <c r="I374" s="108"/>
      <c r="J374" s="108">
        <v>2271</v>
      </c>
      <c r="K374" s="108">
        <v>1148.9000000000001</v>
      </c>
      <c r="L374" s="108">
        <v>1742.06</v>
      </c>
      <c r="M374" s="108">
        <v>1299.76</v>
      </c>
      <c r="N374" s="108">
        <v>2508</v>
      </c>
      <c r="O374" s="108">
        <f t="shared" si="104"/>
        <v>2508</v>
      </c>
      <c r="P374" s="108">
        <f t="shared" si="105"/>
        <v>2508</v>
      </c>
      <c r="Q374" s="77"/>
      <c r="R374" s="69"/>
    </row>
    <row r="375" spans="1:18" ht="15" hidden="1" customHeight="1" outlineLevel="1" x14ac:dyDescent="0.25">
      <c r="A375" s="67" t="s">
        <v>11</v>
      </c>
      <c r="B375" s="67" t="s">
        <v>560</v>
      </c>
      <c r="C375" s="67" t="s">
        <v>194</v>
      </c>
      <c r="D375" s="67" t="s">
        <v>23</v>
      </c>
      <c r="E375" s="67" t="s">
        <v>18</v>
      </c>
      <c r="F375" s="67" t="s">
        <v>195</v>
      </c>
      <c r="G375" s="67" t="s">
        <v>24</v>
      </c>
      <c r="H375" s="108"/>
      <c r="I375" s="108"/>
      <c r="J375" s="108">
        <v>0</v>
      </c>
      <c r="K375" s="108">
        <v>1084.99</v>
      </c>
      <c r="L375" s="108">
        <v>554.99</v>
      </c>
      <c r="M375" s="108">
        <v>554.99</v>
      </c>
      <c r="N375" s="108"/>
      <c r="O375" s="108">
        <f t="shared" si="104"/>
        <v>0</v>
      </c>
      <c r="P375" s="108">
        <f t="shared" si="105"/>
        <v>0</v>
      </c>
      <c r="Q375" s="77"/>
      <c r="R375" s="69"/>
    </row>
    <row r="376" spans="1:18" ht="15" hidden="1" customHeight="1" outlineLevel="1" x14ac:dyDescent="0.25">
      <c r="A376" s="67" t="s">
        <v>11</v>
      </c>
      <c r="B376" s="67" t="s">
        <v>560</v>
      </c>
      <c r="C376" s="67" t="s">
        <v>194</v>
      </c>
      <c r="D376" s="67" t="s">
        <v>27</v>
      </c>
      <c r="E376" s="67" t="s">
        <v>18</v>
      </c>
      <c r="F376" s="67" t="s">
        <v>195</v>
      </c>
      <c r="G376" s="67" t="s">
        <v>196</v>
      </c>
      <c r="H376" s="108"/>
      <c r="I376" s="108"/>
      <c r="J376" s="108">
        <v>0</v>
      </c>
      <c r="K376" s="108">
        <v>12.1</v>
      </c>
      <c r="L376" s="108">
        <v>12.1</v>
      </c>
      <c r="M376" s="108">
        <v>12.1</v>
      </c>
      <c r="N376" s="108"/>
      <c r="O376" s="108">
        <f t="shared" si="104"/>
        <v>0</v>
      </c>
      <c r="P376" s="108">
        <f t="shared" si="105"/>
        <v>0</v>
      </c>
      <c r="Q376" s="77"/>
      <c r="R376" s="69"/>
    </row>
    <row r="377" spans="1:18" ht="15" hidden="1" customHeight="1" outlineLevel="1" x14ac:dyDescent="0.25">
      <c r="A377" s="67" t="s">
        <v>11</v>
      </c>
      <c r="B377" s="67" t="s">
        <v>560</v>
      </c>
      <c r="C377" s="67" t="s">
        <v>194</v>
      </c>
      <c r="D377" s="67" t="s">
        <v>53</v>
      </c>
      <c r="E377" s="67" t="s">
        <v>15</v>
      </c>
      <c r="F377" s="67" t="s">
        <v>195</v>
      </c>
      <c r="G377" s="67" t="s">
        <v>54</v>
      </c>
      <c r="H377" s="108"/>
      <c r="I377" s="108"/>
      <c r="J377" s="108">
        <v>240</v>
      </c>
      <c r="K377" s="108">
        <v>190</v>
      </c>
      <c r="L377" s="108">
        <v>190</v>
      </c>
      <c r="M377" s="108">
        <v>140</v>
      </c>
      <c r="N377" s="108"/>
      <c r="O377" s="108">
        <f t="shared" si="104"/>
        <v>0</v>
      </c>
      <c r="P377" s="108">
        <f t="shared" si="105"/>
        <v>0</v>
      </c>
      <c r="Q377" s="77"/>
      <c r="R377" s="69"/>
    </row>
    <row r="378" spans="1:18" ht="15" hidden="1" customHeight="1" outlineLevel="1" x14ac:dyDescent="0.25">
      <c r="A378" s="67" t="s">
        <v>11</v>
      </c>
      <c r="B378" s="67" t="s">
        <v>560</v>
      </c>
      <c r="C378" s="67" t="s">
        <v>194</v>
      </c>
      <c r="D378" s="67" t="s">
        <v>53</v>
      </c>
      <c r="E378" s="67" t="s">
        <v>18</v>
      </c>
      <c r="F378" s="67" t="s">
        <v>195</v>
      </c>
      <c r="G378" s="67" t="s">
        <v>54</v>
      </c>
      <c r="H378" s="108"/>
      <c r="I378" s="108"/>
      <c r="J378" s="108">
        <v>0</v>
      </c>
      <c r="K378" s="108">
        <v>50</v>
      </c>
      <c r="L378" s="108">
        <v>50</v>
      </c>
      <c r="M378" s="108">
        <v>50</v>
      </c>
      <c r="N378" s="108">
        <v>240</v>
      </c>
      <c r="O378" s="108">
        <f t="shared" si="104"/>
        <v>240</v>
      </c>
      <c r="P378" s="108">
        <f t="shared" si="105"/>
        <v>240</v>
      </c>
      <c r="Q378" s="77"/>
      <c r="R378" s="69"/>
    </row>
    <row r="379" spans="1:18" ht="15" hidden="1" customHeight="1" outlineLevel="1" x14ac:dyDescent="0.25">
      <c r="A379" s="67" t="s">
        <v>11</v>
      </c>
      <c r="B379" s="67" t="s">
        <v>560</v>
      </c>
      <c r="C379" s="67" t="s">
        <v>194</v>
      </c>
      <c r="D379" s="67" t="s">
        <v>30</v>
      </c>
      <c r="E379" s="67" t="s">
        <v>15</v>
      </c>
      <c r="F379" s="67" t="s">
        <v>195</v>
      </c>
      <c r="G379" s="67" t="s">
        <v>31</v>
      </c>
      <c r="H379" s="108"/>
      <c r="I379" s="108"/>
      <c r="J379" s="108">
        <v>318</v>
      </c>
      <c r="K379" s="108">
        <v>155.01</v>
      </c>
      <c r="L379" s="108">
        <v>179.93</v>
      </c>
      <c r="M379" s="108">
        <v>179.93</v>
      </c>
      <c r="N379" s="108">
        <v>351</v>
      </c>
      <c r="O379" s="108">
        <f t="shared" si="104"/>
        <v>351</v>
      </c>
      <c r="P379" s="108">
        <f t="shared" si="105"/>
        <v>351</v>
      </c>
      <c r="Q379" s="77"/>
      <c r="R379" s="69"/>
    </row>
    <row r="380" spans="1:18" ht="15" hidden="1" customHeight="1" outlineLevel="1" x14ac:dyDescent="0.25">
      <c r="A380" s="67" t="s">
        <v>11</v>
      </c>
      <c r="B380" s="67" t="s">
        <v>560</v>
      </c>
      <c r="C380" s="67" t="s">
        <v>194</v>
      </c>
      <c r="D380" s="67" t="s">
        <v>30</v>
      </c>
      <c r="E380" s="67" t="s">
        <v>18</v>
      </c>
      <c r="F380" s="67" t="s">
        <v>195</v>
      </c>
      <c r="G380" s="67" t="s">
        <v>31</v>
      </c>
      <c r="H380" s="108"/>
      <c r="I380" s="108"/>
      <c r="J380" s="108">
        <v>0</v>
      </c>
      <c r="K380" s="108">
        <v>198</v>
      </c>
      <c r="L380" s="108">
        <v>259.91200000000003</v>
      </c>
      <c r="M380" s="108">
        <v>197.99</v>
      </c>
      <c r="N380" s="108"/>
      <c r="O380" s="108">
        <f t="shared" si="104"/>
        <v>0</v>
      </c>
      <c r="P380" s="108">
        <f t="shared" si="105"/>
        <v>0</v>
      </c>
      <c r="Q380" s="77"/>
      <c r="R380" s="69"/>
    </row>
    <row r="381" spans="1:18" ht="15" hidden="1" customHeight="1" outlineLevel="1" x14ac:dyDescent="0.25">
      <c r="A381" s="67" t="s">
        <v>11</v>
      </c>
      <c r="B381" s="67" t="s">
        <v>560</v>
      </c>
      <c r="C381" s="67" t="s">
        <v>194</v>
      </c>
      <c r="D381" s="67" t="s">
        <v>33</v>
      </c>
      <c r="E381" s="67" t="s">
        <v>15</v>
      </c>
      <c r="F381" s="67" t="s">
        <v>195</v>
      </c>
      <c r="G381" s="67" t="s">
        <v>35</v>
      </c>
      <c r="H381" s="108"/>
      <c r="I381" s="108"/>
      <c r="J381" s="108">
        <v>3179</v>
      </c>
      <c r="K381" s="108">
        <v>1579</v>
      </c>
      <c r="L381" s="108">
        <v>2419.2799999999997</v>
      </c>
      <c r="M381" s="108">
        <v>1800.06</v>
      </c>
      <c r="N381" s="108">
        <v>3511</v>
      </c>
      <c r="O381" s="108">
        <f t="shared" si="104"/>
        <v>3511</v>
      </c>
      <c r="P381" s="108">
        <f t="shared" si="105"/>
        <v>3511</v>
      </c>
      <c r="Q381" s="77"/>
      <c r="R381" s="69"/>
    </row>
    <row r="382" spans="1:18" ht="15" hidden="1" customHeight="1" outlineLevel="1" x14ac:dyDescent="0.25">
      <c r="A382" s="67" t="s">
        <v>11</v>
      </c>
      <c r="B382" s="67" t="s">
        <v>560</v>
      </c>
      <c r="C382" s="67" t="s">
        <v>194</v>
      </c>
      <c r="D382" s="67" t="s">
        <v>33</v>
      </c>
      <c r="E382" s="67" t="s">
        <v>18</v>
      </c>
      <c r="F382" s="67" t="s">
        <v>195</v>
      </c>
      <c r="G382" s="67" t="s">
        <v>35</v>
      </c>
      <c r="H382" s="108"/>
      <c r="I382" s="108"/>
      <c r="J382" s="108">
        <v>0</v>
      </c>
      <c r="K382" s="108">
        <v>1570</v>
      </c>
      <c r="L382" s="108">
        <v>795.92</v>
      </c>
      <c r="M382" s="108">
        <v>795.92</v>
      </c>
      <c r="N382" s="108"/>
      <c r="O382" s="108">
        <f t="shared" si="104"/>
        <v>0</v>
      </c>
      <c r="P382" s="108">
        <f t="shared" si="105"/>
        <v>0</v>
      </c>
      <c r="Q382" s="77"/>
      <c r="R382" s="69"/>
    </row>
    <row r="383" spans="1:18" ht="15" hidden="1" customHeight="1" outlineLevel="1" x14ac:dyDescent="0.25">
      <c r="A383" s="67" t="s">
        <v>11</v>
      </c>
      <c r="B383" s="67" t="s">
        <v>560</v>
      </c>
      <c r="C383" s="67" t="s">
        <v>194</v>
      </c>
      <c r="D383" s="67" t="s">
        <v>37</v>
      </c>
      <c r="E383" s="67" t="s">
        <v>15</v>
      </c>
      <c r="F383" s="67" t="s">
        <v>195</v>
      </c>
      <c r="G383" s="67" t="s">
        <v>39</v>
      </c>
      <c r="H383" s="108"/>
      <c r="I383" s="108"/>
      <c r="J383" s="108">
        <v>181</v>
      </c>
      <c r="K383" s="108">
        <v>95</v>
      </c>
      <c r="L383" s="108">
        <v>102.79</v>
      </c>
      <c r="M383" s="108">
        <v>102.79</v>
      </c>
      <c r="N383" s="108">
        <v>201</v>
      </c>
      <c r="O383" s="108">
        <f t="shared" si="104"/>
        <v>201</v>
      </c>
      <c r="P383" s="108">
        <f t="shared" si="105"/>
        <v>201</v>
      </c>
      <c r="Q383" s="77"/>
      <c r="R383" s="69"/>
    </row>
    <row r="384" spans="1:18" ht="15" hidden="1" customHeight="1" outlineLevel="1" x14ac:dyDescent="0.25">
      <c r="A384" s="67" t="s">
        <v>11</v>
      </c>
      <c r="B384" s="67" t="s">
        <v>560</v>
      </c>
      <c r="C384" s="67" t="s">
        <v>194</v>
      </c>
      <c r="D384" s="67" t="s">
        <v>37</v>
      </c>
      <c r="E384" s="67" t="s">
        <v>18</v>
      </c>
      <c r="F384" s="67" t="s">
        <v>195</v>
      </c>
      <c r="G384" s="67" t="s">
        <v>39</v>
      </c>
      <c r="H384" s="108"/>
      <c r="I384" s="108"/>
      <c r="J384" s="108">
        <v>0</v>
      </c>
      <c r="K384" s="108">
        <v>106</v>
      </c>
      <c r="L384" s="108">
        <v>88.003999999999991</v>
      </c>
      <c r="M384" s="108">
        <v>52.62</v>
      </c>
      <c r="N384" s="108"/>
      <c r="O384" s="108">
        <f t="shared" si="104"/>
        <v>0</v>
      </c>
      <c r="P384" s="108">
        <f t="shared" si="105"/>
        <v>0</v>
      </c>
      <c r="Q384" s="77"/>
      <c r="R384" s="69"/>
    </row>
    <row r="385" spans="1:18" ht="15" hidden="1" customHeight="1" outlineLevel="1" x14ac:dyDescent="0.25">
      <c r="A385" s="67" t="s">
        <v>11</v>
      </c>
      <c r="B385" s="67" t="s">
        <v>560</v>
      </c>
      <c r="C385" s="67" t="s">
        <v>194</v>
      </c>
      <c r="D385" s="67" t="s">
        <v>41</v>
      </c>
      <c r="E385" s="67" t="s">
        <v>15</v>
      </c>
      <c r="F385" s="67" t="s">
        <v>195</v>
      </c>
      <c r="G385" s="67" t="s">
        <v>43</v>
      </c>
      <c r="H385" s="108"/>
      <c r="I385" s="108"/>
      <c r="J385" s="108">
        <v>681</v>
      </c>
      <c r="K385" s="108">
        <v>509</v>
      </c>
      <c r="L385" s="108">
        <v>385.67</v>
      </c>
      <c r="M385" s="108">
        <v>385.67</v>
      </c>
      <c r="N385" s="108">
        <v>752</v>
      </c>
      <c r="O385" s="108">
        <f t="shared" si="104"/>
        <v>752</v>
      </c>
      <c r="P385" s="108">
        <f t="shared" si="105"/>
        <v>752</v>
      </c>
      <c r="Q385" s="77"/>
      <c r="R385" s="69"/>
    </row>
    <row r="386" spans="1:18" ht="15" hidden="1" customHeight="1" outlineLevel="1" x14ac:dyDescent="0.25">
      <c r="A386" s="67" t="s">
        <v>11</v>
      </c>
      <c r="B386" s="67" t="s">
        <v>560</v>
      </c>
      <c r="C386" s="67" t="s">
        <v>194</v>
      </c>
      <c r="D386" s="67" t="s">
        <v>41</v>
      </c>
      <c r="E386" s="67" t="s">
        <v>18</v>
      </c>
      <c r="F386" s="67" t="s">
        <v>195</v>
      </c>
      <c r="G386" s="67" t="s">
        <v>43</v>
      </c>
      <c r="H386" s="108"/>
      <c r="I386" s="108"/>
      <c r="J386" s="108">
        <v>0</v>
      </c>
      <c r="K386" s="108">
        <v>172</v>
      </c>
      <c r="L386" s="108">
        <v>304.58</v>
      </c>
      <c r="M386" s="108">
        <v>171.89</v>
      </c>
      <c r="N386" s="108"/>
      <c r="O386" s="108">
        <f t="shared" si="104"/>
        <v>0</v>
      </c>
      <c r="P386" s="108">
        <f t="shared" si="105"/>
        <v>0</v>
      </c>
      <c r="Q386" s="77"/>
      <c r="R386" s="69"/>
    </row>
    <row r="387" spans="1:18" ht="15" hidden="1" customHeight="1" outlineLevel="1" thickBot="1" x14ac:dyDescent="0.25">
      <c r="A387" s="67" t="s">
        <v>11</v>
      </c>
      <c r="B387" s="67" t="s">
        <v>560</v>
      </c>
      <c r="C387" s="67" t="s">
        <v>194</v>
      </c>
      <c r="D387" s="67" t="s">
        <v>45</v>
      </c>
      <c r="E387" s="67" t="s">
        <v>15</v>
      </c>
      <c r="F387" s="67" t="s">
        <v>195</v>
      </c>
      <c r="G387" s="67" t="s">
        <v>47</v>
      </c>
      <c r="H387" s="108"/>
      <c r="I387" s="108"/>
      <c r="J387" s="108">
        <v>227</v>
      </c>
      <c r="K387" s="108">
        <v>127</v>
      </c>
      <c r="L387" s="108">
        <v>128.52000000000001</v>
      </c>
      <c r="M387" s="108">
        <v>128.52000000000001</v>
      </c>
      <c r="N387" s="108">
        <v>251</v>
      </c>
      <c r="O387" s="108">
        <f t="shared" si="104"/>
        <v>251</v>
      </c>
      <c r="P387" s="108">
        <f t="shared" si="105"/>
        <v>251</v>
      </c>
      <c r="Q387" s="77"/>
      <c r="R387" s="69"/>
    </row>
    <row r="388" spans="1:18" ht="15" hidden="1" customHeight="1" outlineLevel="1" thickBot="1" x14ac:dyDescent="0.25">
      <c r="A388" s="67" t="s">
        <v>11</v>
      </c>
      <c r="B388" s="67" t="s">
        <v>560</v>
      </c>
      <c r="C388" s="67" t="s">
        <v>194</v>
      </c>
      <c r="D388" s="67" t="s">
        <v>45</v>
      </c>
      <c r="E388" s="67" t="s">
        <v>18</v>
      </c>
      <c r="F388" s="67" t="s">
        <v>195</v>
      </c>
      <c r="G388" s="67" t="s">
        <v>47</v>
      </c>
      <c r="H388" s="108"/>
      <c r="I388" s="108"/>
      <c r="J388" s="108">
        <v>0</v>
      </c>
      <c r="K388" s="108">
        <v>100</v>
      </c>
      <c r="L388" s="108">
        <v>140.27000000000001</v>
      </c>
      <c r="M388" s="108">
        <v>96.04</v>
      </c>
      <c r="N388" s="108"/>
      <c r="O388" s="108">
        <f t="shared" si="104"/>
        <v>0</v>
      </c>
      <c r="P388" s="108">
        <f t="shared" si="105"/>
        <v>0</v>
      </c>
      <c r="Q388" s="69"/>
      <c r="R388" s="69"/>
    </row>
    <row r="389" spans="1:18" ht="15" hidden="1" customHeight="1" outlineLevel="1" x14ac:dyDescent="0.25">
      <c r="A389" s="67" t="s">
        <v>11</v>
      </c>
      <c r="B389" s="67" t="s">
        <v>560</v>
      </c>
      <c r="C389" s="67" t="s">
        <v>194</v>
      </c>
      <c r="D389" s="67" t="s">
        <v>49</v>
      </c>
      <c r="E389" s="67" t="s">
        <v>15</v>
      </c>
      <c r="F389" s="67" t="s">
        <v>195</v>
      </c>
      <c r="G389" s="67" t="s">
        <v>51</v>
      </c>
      <c r="H389" s="108"/>
      <c r="I389" s="108"/>
      <c r="J389" s="108">
        <v>1078</v>
      </c>
      <c r="K389" s="108">
        <v>816</v>
      </c>
      <c r="L389" s="108">
        <v>610.67999999999995</v>
      </c>
      <c r="M389" s="108">
        <v>610.67999999999995</v>
      </c>
      <c r="N389" s="108">
        <v>1191</v>
      </c>
      <c r="O389" s="108">
        <f t="shared" si="104"/>
        <v>1191</v>
      </c>
      <c r="P389" s="108">
        <f t="shared" si="105"/>
        <v>1191</v>
      </c>
      <c r="Q389" s="69"/>
      <c r="R389" s="69"/>
    </row>
    <row r="390" spans="1:18" ht="15" hidden="1" customHeight="1" outlineLevel="1" x14ac:dyDescent="0.25">
      <c r="A390" s="67" t="s">
        <v>11</v>
      </c>
      <c r="B390" s="67" t="s">
        <v>560</v>
      </c>
      <c r="C390" s="67" t="s">
        <v>194</v>
      </c>
      <c r="D390" s="67" t="s">
        <v>49</v>
      </c>
      <c r="E390" s="67" t="s">
        <v>18</v>
      </c>
      <c r="F390" s="67" t="s">
        <v>195</v>
      </c>
      <c r="G390" s="67" t="s">
        <v>51</v>
      </c>
      <c r="H390" s="108"/>
      <c r="I390" s="108"/>
      <c r="J390" s="108">
        <v>0</v>
      </c>
      <c r="K390" s="108">
        <v>262</v>
      </c>
      <c r="L390" s="108">
        <v>471.3125</v>
      </c>
      <c r="M390" s="108">
        <v>261.22000000000003</v>
      </c>
      <c r="N390" s="108"/>
      <c r="O390" s="108">
        <f t="shared" si="104"/>
        <v>0</v>
      </c>
      <c r="P390" s="108">
        <f t="shared" si="105"/>
        <v>0</v>
      </c>
      <c r="Q390" s="69"/>
      <c r="R390" s="69"/>
    </row>
    <row r="391" spans="1:18" ht="15" customHeight="1" collapsed="1" x14ac:dyDescent="0.25">
      <c r="A391" s="66"/>
      <c r="B391" s="66" t="s">
        <v>560</v>
      </c>
      <c r="C391" s="66" t="s">
        <v>664</v>
      </c>
      <c r="D391" s="66" t="s">
        <v>525</v>
      </c>
      <c r="E391" s="66"/>
      <c r="F391" s="66"/>
      <c r="G391" s="66" t="s">
        <v>529</v>
      </c>
      <c r="H391" s="107">
        <v>0</v>
      </c>
      <c r="I391" s="107">
        <v>0</v>
      </c>
      <c r="J391" s="107">
        <f t="shared" ref="J391:P391" si="130">SUM(J374:J390)</f>
        <v>8175</v>
      </c>
      <c r="K391" s="107">
        <f t="shared" si="130"/>
        <v>8175</v>
      </c>
      <c r="L391" s="107">
        <f t="shared" si="130"/>
        <v>8436.0185000000019</v>
      </c>
      <c r="M391" s="107">
        <f t="shared" si="130"/>
        <v>6840.1800000000012</v>
      </c>
      <c r="N391" s="107">
        <f t="shared" si="130"/>
        <v>9005</v>
      </c>
      <c r="O391" s="107">
        <f t="shared" si="130"/>
        <v>9005</v>
      </c>
      <c r="P391" s="107">
        <f t="shared" si="130"/>
        <v>9005</v>
      </c>
      <c r="Q391" s="69"/>
      <c r="R391" s="69"/>
    </row>
    <row r="392" spans="1:18" ht="15" hidden="1" customHeight="1" outlineLevel="1" x14ac:dyDescent="0.25">
      <c r="A392" s="67" t="s">
        <v>11</v>
      </c>
      <c r="B392" s="67" t="s">
        <v>560</v>
      </c>
      <c r="C392" s="67" t="s">
        <v>194</v>
      </c>
      <c r="D392" s="67" t="s">
        <v>55</v>
      </c>
      <c r="E392" s="67" t="s">
        <v>15</v>
      </c>
      <c r="F392" s="67" t="s">
        <v>195</v>
      </c>
      <c r="G392" s="67" t="s">
        <v>56</v>
      </c>
      <c r="H392" s="108"/>
      <c r="I392" s="108"/>
      <c r="J392" s="108">
        <v>20</v>
      </c>
      <c r="K392" s="108">
        <v>20</v>
      </c>
      <c r="L392" s="108">
        <v>0</v>
      </c>
      <c r="M392" s="108">
        <v>0</v>
      </c>
      <c r="N392" s="108">
        <v>20</v>
      </c>
      <c r="O392" s="108">
        <f t="shared" si="104"/>
        <v>20</v>
      </c>
      <c r="P392" s="108">
        <f t="shared" si="105"/>
        <v>20</v>
      </c>
      <c r="Q392" s="70"/>
      <c r="R392" s="69"/>
    </row>
    <row r="393" spans="1:18" ht="15" customHeight="1" collapsed="1" x14ac:dyDescent="0.25">
      <c r="A393" s="66"/>
      <c r="B393" s="66" t="s">
        <v>560</v>
      </c>
      <c r="C393" s="66" t="s">
        <v>664</v>
      </c>
      <c r="D393" s="66" t="s">
        <v>537</v>
      </c>
      <c r="E393" s="66"/>
      <c r="F393" s="66"/>
      <c r="G393" s="66" t="s">
        <v>683</v>
      </c>
      <c r="H393" s="107">
        <v>0</v>
      </c>
      <c r="I393" s="107">
        <v>0</v>
      </c>
      <c r="J393" s="107">
        <f t="shared" ref="J393:P393" si="131">SUM(J392)</f>
        <v>20</v>
      </c>
      <c r="K393" s="107">
        <f t="shared" si="131"/>
        <v>20</v>
      </c>
      <c r="L393" s="107">
        <f t="shared" si="131"/>
        <v>0</v>
      </c>
      <c r="M393" s="107">
        <f t="shared" si="131"/>
        <v>0</v>
      </c>
      <c r="N393" s="107">
        <f t="shared" si="131"/>
        <v>20</v>
      </c>
      <c r="O393" s="107">
        <f t="shared" si="131"/>
        <v>20</v>
      </c>
      <c r="P393" s="107">
        <f t="shared" si="131"/>
        <v>20</v>
      </c>
      <c r="Q393" s="70"/>
      <c r="R393" s="69"/>
    </row>
    <row r="394" spans="1:18" ht="15" hidden="1" customHeight="1" outlineLevel="1" x14ac:dyDescent="0.25">
      <c r="A394" s="67" t="s">
        <v>11</v>
      </c>
      <c r="B394" s="67" t="s">
        <v>560</v>
      </c>
      <c r="C394" s="67" t="s">
        <v>194</v>
      </c>
      <c r="D394" s="67" t="s">
        <v>57</v>
      </c>
      <c r="E394" s="67" t="s">
        <v>15</v>
      </c>
      <c r="F394" s="67" t="s">
        <v>195</v>
      </c>
      <c r="G394" s="67" t="s">
        <v>198</v>
      </c>
      <c r="H394" s="108"/>
      <c r="I394" s="108"/>
      <c r="J394" s="108">
        <v>140</v>
      </c>
      <c r="K394" s="108">
        <v>140</v>
      </c>
      <c r="L394" s="108">
        <f>M394/10*12</f>
        <v>98.868000000000009</v>
      </c>
      <c r="M394" s="108">
        <v>82.39</v>
      </c>
      <c r="N394" s="108">
        <v>140</v>
      </c>
      <c r="O394" s="108">
        <f t="shared" si="104"/>
        <v>140</v>
      </c>
      <c r="P394" s="108">
        <f t="shared" si="105"/>
        <v>140</v>
      </c>
      <c r="Q394" s="69"/>
      <c r="R394" s="69"/>
    </row>
    <row r="395" spans="1:18" ht="15" hidden="1" customHeight="1" outlineLevel="1" x14ac:dyDescent="0.25">
      <c r="A395" s="67" t="s">
        <v>11</v>
      </c>
      <c r="B395" s="67" t="s">
        <v>560</v>
      </c>
      <c r="C395" s="67" t="s">
        <v>194</v>
      </c>
      <c r="D395" s="67" t="s">
        <v>57</v>
      </c>
      <c r="E395" s="67" t="s">
        <v>15</v>
      </c>
      <c r="F395" s="67" t="s">
        <v>195</v>
      </c>
      <c r="G395" s="67" t="s">
        <v>199</v>
      </c>
      <c r="H395" s="108"/>
      <c r="I395" s="108"/>
      <c r="J395" s="108">
        <v>130</v>
      </c>
      <c r="K395" s="108">
        <v>130</v>
      </c>
      <c r="L395" s="108">
        <f>M395/10*12</f>
        <v>66.635999999999996</v>
      </c>
      <c r="M395" s="108">
        <v>55.53</v>
      </c>
      <c r="N395" s="108">
        <v>130</v>
      </c>
      <c r="O395" s="108">
        <f t="shared" si="104"/>
        <v>130</v>
      </c>
      <c r="P395" s="108">
        <f t="shared" si="105"/>
        <v>130</v>
      </c>
      <c r="Q395" s="69"/>
      <c r="R395" s="69"/>
    </row>
    <row r="396" spans="1:18" ht="15" hidden="1" customHeight="1" outlineLevel="1" thickBot="1" x14ac:dyDescent="0.25">
      <c r="A396" s="67" t="s">
        <v>11</v>
      </c>
      <c r="B396" s="67" t="s">
        <v>560</v>
      </c>
      <c r="C396" s="67" t="s">
        <v>194</v>
      </c>
      <c r="D396" s="67" t="s">
        <v>66</v>
      </c>
      <c r="E396" s="67" t="s">
        <v>15</v>
      </c>
      <c r="F396" s="67" t="s">
        <v>195</v>
      </c>
      <c r="G396" s="67" t="s">
        <v>67</v>
      </c>
      <c r="H396" s="108"/>
      <c r="I396" s="108"/>
      <c r="J396" s="108">
        <v>60</v>
      </c>
      <c r="K396" s="108">
        <v>60</v>
      </c>
      <c r="L396" s="108">
        <f>M396/10*12</f>
        <v>28.715999999999998</v>
      </c>
      <c r="M396" s="108">
        <v>23.93</v>
      </c>
      <c r="N396" s="108">
        <v>50</v>
      </c>
      <c r="O396" s="108">
        <f t="shared" ref="O396:O480" si="132">N396</f>
        <v>50</v>
      </c>
      <c r="P396" s="108">
        <f t="shared" ref="P396:P480" si="133">N396</f>
        <v>50</v>
      </c>
      <c r="Q396" s="69"/>
      <c r="R396" s="69"/>
    </row>
    <row r="397" spans="1:18" ht="15" hidden="1" customHeight="1" outlineLevel="1" thickBot="1" x14ac:dyDescent="0.25">
      <c r="A397" s="67" t="s">
        <v>11</v>
      </c>
      <c r="B397" s="67" t="s">
        <v>560</v>
      </c>
      <c r="C397" s="67" t="s">
        <v>194</v>
      </c>
      <c r="D397" s="67" t="s">
        <v>70</v>
      </c>
      <c r="E397" s="67" t="s">
        <v>15</v>
      </c>
      <c r="F397" s="67" t="s">
        <v>195</v>
      </c>
      <c r="G397" s="67" t="s">
        <v>72</v>
      </c>
      <c r="H397" s="108"/>
      <c r="I397" s="108"/>
      <c r="J397" s="108">
        <v>80</v>
      </c>
      <c r="K397" s="108">
        <v>80</v>
      </c>
      <c r="L397" s="108">
        <f>M397/10*12</f>
        <v>115.08</v>
      </c>
      <c r="M397" s="108">
        <v>95.9</v>
      </c>
      <c r="N397" s="108">
        <v>120</v>
      </c>
      <c r="O397" s="108">
        <f t="shared" si="132"/>
        <v>120</v>
      </c>
      <c r="P397" s="108">
        <f t="shared" si="133"/>
        <v>120</v>
      </c>
      <c r="Q397" s="69"/>
      <c r="R397" s="69"/>
    </row>
    <row r="398" spans="1:18" ht="15" hidden="1" customHeight="1" outlineLevel="1" x14ac:dyDescent="0.25">
      <c r="A398" s="67" t="s">
        <v>11</v>
      </c>
      <c r="B398" s="67" t="s">
        <v>560</v>
      </c>
      <c r="C398" s="67" t="s">
        <v>194</v>
      </c>
      <c r="D398" s="67" t="s">
        <v>75</v>
      </c>
      <c r="E398" s="67" t="s">
        <v>15</v>
      </c>
      <c r="F398" s="67" t="s">
        <v>195</v>
      </c>
      <c r="G398" s="67" t="s">
        <v>200</v>
      </c>
      <c r="H398" s="108"/>
      <c r="I398" s="108"/>
      <c r="J398" s="108">
        <v>70</v>
      </c>
      <c r="K398" s="108">
        <v>70</v>
      </c>
      <c r="L398" s="108">
        <f>M398/10*12</f>
        <v>69.972000000000008</v>
      </c>
      <c r="M398" s="108">
        <v>58.31</v>
      </c>
      <c r="N398" s="108">
        <v>80</v>
      </c>
      <c r="O398" s="108">
        <f t="shared" si="132"/>
        <v>80</v>
      </c>
      <c r="P398" s="108">
        <f t="shared" si="133"/>
        <v>80</v>
      </c>
      <c r="Q398" s="69"/>
      <c r="R398" s="69"/>
    </row>
    <row r="399" spans="1:18" ht="15" customHeight="1" collapsed="1" x14ac:dyDescent="0.25">
      <c r="A399" s="66"/>
      <c r="B399" s="66" t="s">
        <v>560</v>
      </c>
      <c r="C399" s="66" t="s">
        <v>664</v>
      </c>
      <c r="D399" s="66" t="s">
        <v>538</v>
      </c>
      <c r="E399" s="66"/>
      <c r="F399" s="66"/>
      <c r="G399" s="66" t="s">
        <v>198</v>
      </c>
      <c r="H399" s="107">
        <v>0</v>
      </c>
      <c r="I399" s="107">
        <v>0</v>
      </c>
      <c r="J399" s="107">
        <f t="shared" ref="J399:P399" si="134">SUM(J394:J398)</f>
        <v>480</v>
      </c>
      <c r="K399" s="107">
        <f t="shared" si="134"/>
        <v>480</v>
      </c>
      <c r="L399" s="107">
        <f t="shared" si="134"/>
        <v>379.27200000000005</v>
      </c>
      <c r="M399" s="107">
        <f t="shared" si="134"/>
        <v>316.06</v>
      </c>
      <c r="N399" s="107">
        <f t="shared" si="134"/>
        <v>520</v>
      </c>
      <c r="O399" s="107">
        <f t="shared" si="134"/>
        <v>520</v>
      </c>
      <c r="P399" s="107">
        <f t="shared" si="134"/>
        <v>520</v>
      </c>
      <c r="Q399" s="69"/>
      <c r="R399" s="69"/>
    </row>
    <row r="400" spans="1:18" ht="15" hidden="1" customHeight="1" outlineLevel="1" x14ac:dyDescent="0.25">
      <c r="A400" s="67" t="s">
        <v>11</v>
      </c>
      <c r="B400" s="67" t="s">
        <v>560</v>
      </c>
      <c r="C400" s="67" t="s">
        <v>194</v>
      </c>
      <c r="D400" s="67" t="s">
        <v>89</v>
      </c>
      <c r="E400" s="67" t="s">
        <v>15</v>
      </c>
      <c r="F400" s="67" t="s">
        <v>195</v>
      </c>
      <c r="G400" s="67" t="s">
        <v>93</v>
      </c>
      <c r="H400" s="108"/>
      <c r="I400" s="108"/>
      <c r="J400" s="108">
        <v>0</v>
      </c>
      <c r="K400" s="108">
        <v>1264.26</v>
      </c>
      <c r="L400" s="108">
        <v>1200</v>
      </c>
      <c r="M400" s="108">
        <v>0</v>
      </c>
      <c r="N400" s="108">
        <v>500</v>
      </c>
      <c r="O400" s="108">
        <f t="shared" si="132"/>
        <v>500</v>
      </c>
      <c r="P400" s="108">
        <f t="shared" si="133"/>
        <v>500</v>
      </c>
      <c r="Q400" s="69"/>
      <c r="R400" s="69"/>
    </row>
    <row r="401" spans="1:18" ht="15" hidden="1" customHeight="1" outlineLevel="1" x14ac:dyDescent="0.25">
      <c r="A401" s="67" t="s">
        <v>11</v>
      </c>
      <c r="B401" s="67" t="s">
        <v>560</v>
      </c>
      <c r="C401" s="67" t="s">
        <v>194</v>
      </c>
      <c r="D401" s="67" t="s">
        <v>89</v>
      </c>
      <c r="E401" s="67" t="s">
        <v>18</v>
      </c>
      <c r="F401" s="67" t="s">
        <v>195</v>
      </c>
      <c r="G401" s="67" t="s">
        <v>201</v>
      </c>
      <c r="H401" s="108"/>
      <c r="I401" s="108"/>
      <c r="J401" s="108">
        <v>50</v>
      </c>
      <c r="K401" s="108">
        <v>100</v>
      </c>
      <c r="L401" s="108">
        <f t="shared" ref="L401:L408" si="135">M401/10*12</f>
        <v>105</v>
      </c>
      <c r="M401" s="108">
        <v>87.5</v>
      </c>
      <c r="N401" s="108">
        <v>100</v>
      </c>
      <c r="O401" s="108">
        <f t="shared" si="132"/>
        <v>100</v>
      </c>
      <c r="P401" s="108">
        <f t="shared" si="133"/>
        <v>100</v>
      </c>
      <c r="Q401" s="69"/>
      <c r="R401" s="69"/>
    </row>
    <row r="402" spans="1:18" ht="15" hidden="1" customHeight="1" outlineLevel="1" x14ac:dyDescent="0.25">
      <c r="A402" s="67" t="s">
        <v>11</v>
      </c>
      <c r="B402" s="67" t="s">
        <v>560</v>
      </c>
      <c r="C402" s="67" t="s">
        <v>194</v>
      </c>
      <c r="D402" s="67" t="s">
        <v>89</v>
      </c>
      <c r="E402" s="67" t="s">
        <v>18</v>
      </c>
      <c r="F402" s="67" t="s">
        <v>195</v>
      </c>
      <c r="G402" s="67" t="s">
        <v>93</v>
      </c>
      <c r="H402" s="108"/>
      <c r="I402" s="108"/>
      <c r="J402" s="108">
        <v>200</v>
      </c>
      <c r="K402" s="108">
        <v>200</v>
      </c>
      <c r="L402" s="108">
        <f t="shared" si="135"/>
        <v>154.22399999999999</v>
      </c>
      <c r="M402" s="108">
        <v>128.52000000000001</v>
      </c>
      <c r="N402" s="108">
        <v>200</v>
      </c>
      <c r="O402" s="108">
        <f t="shared" si="132"/>
        <v>200</v>
      </c>
      <c r="P402" s="108">
        <f t="shared" si="133"/>
        <v>200</v>
      </c>
      <c r="Q402" s="69"/>
      <c r="R402" s="69"/>
    </row>
    <row r="403" spans="1:18" ht="15" hidden="1" customHeight="1" outlineLevel="1" thickBot="1" x14ac:dyDescent="0.25">
      <c r="A403" s="67" t="s">
        <v>11</v>
      </c>
      <c r="B403" s="67" t="s">
        <v>560</v>
      </c>
      <c r="C403" s="67" t="s">
        <v>194</v>
      </c>
      <c r="D403" s="67" t="s">
        <v>104</v>
      </c>
      <c r="E403" s="67" t="s">
        <v>15</v>
      </c>
      <c r="F403" s="67" t="s">
        <v>195</v>
      </c>
      <c r="G403" s="67" t="s">
        <v>105</v>
      </c>
      <c r="H403" s="108"/>
      <c r="I403" s="108"/>
      <c r="J403" s="108">
        <v>0</v>
      </c>
      <c r="K403" s="108">
        <v>0</v>
      </c>
      <c r="L403" s="108">
        <f t="shared" si="135"/>
        <v>0</v>
      </c>
      <c r="M403" s="108">
        <v>0</v>
      </c>
      <c r="N403" s="108">
        <v>0</v>
      </c>
      <c r="O403" s="108">
        <f t="shared" si="132"/>
        <v>0</v>
      </c>
      <c r="P403" s="108">
        <f t="shared" si="133"/>
        <v>0</v>
      </c>
      <c r="Q403" s="69"/>
      <c r="R403" s="69"/>
    </row>
    <row r="404" spans="1:18" ht="15" hidden="1" customHeight="1" outlineLevel="1" thickBot="1" x14ac:dyDescent="0.25">
      <c r="A404" s="67" t="s">
        <v>11</v>
      </c>
      <c r="B404" s="67" t="s">
        <v>560</v>
      </c>
      <c r="C404" s="67" t="s">
        <v>194</v>
      </c>
      <c r="D404" s="67" t="s">
        <v>104</v>
      </c>
      <c r="E404" s="67" t="s">
        <v>18</v>
      </c>
      <c r="F404" s="67" t="s">
        <v>195</v>
      </c>
      <c r="G404" s="67" t="s">
        <v>105</v>
      </c>
      <c r="H404" s="108"/>
      <c r="I404" s="108"/>
      <c r="J404" s="108">
        <v>100</v>
      </c>
      <c r="K404" s="108">
        <v>100</v>
      </c>
      <c r="L404" s="108">
        <f t="shared" si="135"/>
        <v>37.356000000000002</v>
      </c>
      <c r="M404" s="108">
        <v>31.13</v>
      </c>
      <c r="N404" s="108">
        <v>100</v>
      </c>
      <c r="O404" s="108">
        <f t="shared" si="132"/>
        <v>100</v>
      </c>
      <c r="P404" s="108">
        <f t="shared" si="133"/>
        <v>100</v>
      </c>
      <c r="Q404" s="69"/>
      <c r="R404" s="69"/>
    </row>
    <row r="405" spans="1:18" ht="15" hidden="1" customHeight="1" outlineLevel="1" thickBot="1" x14ac:dyDescent="0.25">
      <c r="A405" s="67" t="s">
        <v>11</v>
      </c>
      <c r="B405" s="67" t="s">
        <v>560</v>
      </c>
      <c r="C405" s="67" t="s">
        <v>194</v>
      </c>
      <c r="D405" s="67" t="s">
        <v>106</v>
      </c>
      <c r="E405" s="67" t="s">
        <v>18</v>
      </c>
      <c r="F405" s="67" t="s">
        <v>195</v>
      </c>
      <c r="G405" s="67" t="s">
        <v>107</v>
      </c>
      <c r="H405" s="108"/>
      <c r="I405" s="108"/>
      <c r="J405" s="108">
        <v>15</v>
      </c>
      <c r="K405" s="108">
        <v>15</v>
      </c>
      <c r="L405" s="108">
        <f t="shared" si="135"/>
        <v>12.852000000000002</v>
      </c>
      <c r="M405" s="108">
        <v>10.71</v>
      </c>
      <c r="N405" s="108">
        <v>15</v>
      </c>
      <c r="O405" s="108">
        <f t="shared" si="132"/>
        <v>15</v>
      </c>
      <c r="P405" s="108">
        <f t="shared" si="133"/>
        <v>15</v>
      </c>
      <c r="Q405" s="69"/>
      <c r="R405" s="69"/>
    </row>
    <row r="406" spans="1:18" ht="15" customHeight="1" collapsed="1" x14ac:dyDescent="0.25">
      <c r="A406" s="66"/>
      <c r="B406" s="66" t="s">
        <v>560</v>
      </c>
      <c r="C406" s="66" t="s">
        <v>664</v>
      </c>
      <c r="D406" s="66" t="s">
        <v>526</v>
      </c>
      <c r="E406" s="66"/>
      <c r="F406" s="66"/>
      <c r="G406" s="66" t="s">
        <v>649</v>
      </c>
      <c r="H406" s="107">
        <v>0</v>
      </c>
      <c r="I406" s="107">
        <v>0</v>
      </c>
      <c r="J406" s="107">
        <f t="shared" ref="J406:P406" si="136">SUM(J400:J405)</f>
        <v>365</v>
      </c>
      <c r="K406" s="107">
        <f t="shared" si="136"/>
        <v>1679.26</v>
      </c>
      <c r="L406" s="107">
        <f t="shared" si="136"/>
        <v>1509.432</v>
      </c>
      <c r="M406" s="107">
        <f t="shared" si="136"/>
        <v>257.86</v>
      </c>
      <c r="N406" s="107">
        <f t="shared" si="136"/>
        <v>915</v>
      </c>
      <c r="O406" s="107">
        <f t="shared" si="136"/>
        <v>915</v>
      </c>
      <c r="P406" s="107">
        <f t="shared" si="136"/>
        <v>915</v>
      </c>
      <c r="Q406" s="69"/>
      <c r="R406" s="69"/>
    </row>
    <row r="407" spans="1:18" ht="15" hidden="1" customHeight="1" outlineLevel="1" thickBot="1" x14ac:dyDescent="0.25">
      <c r="A407" s="67" t="s">
        <v>11</v>
      </c>
      <c r="B407" s="67" t="s">
        <v>560</v>
      </c>
      <c r="C407" s="67" t="s">
        <v>194</v>
      </c>
      <c r="D407" s="67" t="s">
        <v>129</v>
      </c>
      <c r="E407" s="67" t="s">
        <v>18</v>
      </c>
      <c r="F407" s="67" t="s">
        <v>195</v>
      </c>
      <c r="G407" s="67" t="s">
        <v>202</v>
      </c>
      <c r="H407" s="108"/>
      <c r="I407" s="108"/>
      <c r="J407" s="108">
        <v>160</v>
      </c>
      <c r="K407" s="108">
        <v>160</v>
      </c>
      <c r="L407" s="108">
        <f t="shared" si="135"/>
        <v>4.032</v>
      </c>
      <c r="M407" s="108">
        <v>3.36</v>
      </c>
      <c r="N407" s="108">
        <v>120</v>
      </c>
      <c r="O407" s="108">
        <f t="shared" si="132"/>
        <v>120</v>
      </c>
      <c r="P407" s="108">
        <f t="shared" si="133"/>
        <v>120</v>
      </c>
      <c r="Q407" s="69"/>
      <c r="R407" s="69"/>
    </row>
    <row r="408" spans="1:18" ht="15" hidden="1" customHeight="1" outlineLevel="1" thickBot="1" x14ac:dyDescent="0.25">
      <c r="A408" s="67" t="s">
        <v>11</v>
      </c>
      <c r="B408" s="67" t="s">
        <v>560</v>
      </c>
      <c r="C408" s="67" t="s">
        <v>194</v>
      </c>
      <c r="D408" s="67" t="s">
        <v>203</v>
      </c>
      <c r="E408" s="67" t="s">
        <v>18</v>
      </c>
      <c r="F408" s="67" t="s">
        <v>195</v>
      </c>
      <c r="G408" s="67" t="s">
        <v>204</v>
      </c>
      <c r="H408" s="108"/>
      <c r="I408" s="108"/>
      <c r="J408" s="108">
        <v>100</v>
      </c>
      <c r="K408" s="108">
        <v>100</v>
      </c>
      <c r="L408" s="108">
        <f t="shared" si="135"/>
        <v>0</v>
      </c>
      <c r="M408" s="108">
        <v>0</v>
      </c>
      <c r="N408" s="108">
        <v>100</v>
      </c>
      <c r="O408" s="108">
        <f t="shared" si="132"/>
        <v>100</v>
      </c>
      <c r="P408" s="108">
        <f t="shared" si="133"/>
        <v>100</v>
      </c>
      <c r="Q408" s="69"/>
      <c r="R408" s="69"/>
    </row>
    <row r="409" spans="1:18" ht="15" hidden="1" customHeight="1" outlineLevel="1" x14ac:dyDescent="0.25">
      <c r="A409" s="67" t="s">
        <v>11</v>
      </c>
      <c r="B409" s="67" t="s">
        <v>560</v>
      </c>
      <c r="C409" s="67" t="s">
        <v>194</v>
      </c>
      <c r="D409" s="67" t="s">
        <v>152</v>
      </c>
      <c r="E409" s="67" t="s">
        <v>18</v>
      </c>
      <c r="F409" s="67" t="s">
        <v>195</v>
      </c>
      <c r="G409" s="67" t="s">
        <v>153</v>
      </c>
      <c r="H409" s="108"/>
      <c r="I409" s="108"/>
      <c r="J409" s="108">
        <v>800</v>
      </c>
      <c r="K409" s="108">
        <v>800</v>
      </c>
      <c r="L409" s="108">
        <f>M409+2.55*15*2*2</f>
        <v>657.9</v>
      </c>
      <c r="M409" s="108">
        <v>504.9</v>
      </c>
      <c r="N409" s="108">
        <v>1102</v>
      </c>
      <c r="O409" s="108">
        <f t="shared" si="132"/>
        <v>1102</v>
      </c>
      <c r="P409" s="108">
        <f t="shared" si="133"/>
        <v>1102</v>
      </c>
      <c r="Q409" s="69"/>
      <c r="R409" s="69"/>
    </row>
    <row r="410" spans="1:18" ht="15" hidden="1" customHeight="1" outlineLevel="1" x14ac:dyDescent="0.25">
      <c r="A410" s="67" t="s">
        <v>11</v>
      </c>
      <c r="B410" s="67" t="s">
        <v>560</v>
      </c>
      <c r="C410" s="67" t="s">
        <v>194</v>
      </c>
      <c r="D410" s="67" t="s">
        <v>156</v>
      </c>
      <c r="E410" s="67" t="s">
        <v>18</v>
      </c>
      <c r="F410" s="67" t="s">
        <v>195</v>
      </c>
      <c r="G410" s="67" t="s">
        <v>157</v>
      </c>
      <c r="H410" s="108"/>
      <c r="I410" s="108"/>
      <c r="J410" s="108">
        <v>250</v>
      </c>
      <c r="K410" s="108">
        <v>250</v>
      </c>
      <c r="L410" s="108">
        <v>240</v>
      </c>
      <c r="M410" s="108">
        <v>195.39</v>
      </c>
      <c r="N410" s="108">
        <v>251</v>
      </c>
      <c r="O410" s="108">
        <f t="shared" si="132"/>
        <v>251</v>
      </c>
      <c r="P410" s="108">
        <f t="shared" si="133"/>
        <v>251</v>
      </c>
      <c r="Q410" s="69"/>
      <c r="R410" s="69"/>
    </row>
    <row r="411" spans="1:18" ht="15" customHeight="1" collapsed="1" x14ac:dyDescent="0.25">
      <c r="A411" s="66"/>
      <c r="B411" s="66" t="s">
        <v>560</v>
      </c>
      <c r="C411" s="66" t="s">
        <v>664</v>
      </c>
      <c r="D411" s="66" t="s">
        <v>535</v>
      </c>
      <c r="E411" s="66"/>
      <c r="F411" s="66"/>
      <c r="G411" s="66" t="s">
        <v>536</v>
      </c>
      <c r="H411" s="107">
        <v>0</v>
      </c>
      <c r="I411" s="107">
        <v>0</v>
      </c>
      <c r="J411" s="107">
        <f t="shared" ref="J411:P411" si="137">SUM(J407:J410)</f>
        <v>1310</v>
      </c>
      <c r="K411" s="107">
        <f t="shared" si="137"/>
        <v>1310</v>
      </c>
      <c r="L411" s="107">
        <f t="shared" si="137"/>
        <v>901.93200000000002</v>
      </c>
      <c r="M411" s="107">
        <f t="shared" si="137"/>
        <v>703.65</v>
      </c>
      <c r="N411" s="107">
        <f t="shared" si="137"/>
        <v>1573</v>
      </c>
      <c r="O411" s="107">
        <f t="shared" si="137"/>
        <v>1573</v>
      </c>
      <c r="P411" s="107">
        <f t="shared" si="137"/>
        <v>1573</v>
      </c>
      <c r="Q411" s="69"/>
      <c r="R411" s="69"/>
    </row>
    <row r="412" spans="1:18" ht="15" hidden="1" customHeight="1" outlineLevel="1" x14ac:dyDescent="0.25">
      <c r="A412" s="67" t="s">
        <v>11</v>
      </c>
      <c r="B412" s="67" t="s">
        <v>560</v>
      </c>
      <c r="C412" s="67" t="s">
        <v>194</v>
      </c>
      <c r="D412" s="67" t="s">
        <v>173</v>
      </c>
      <c r="E412" s="67" t="s">
        <v>15</v>
      </c>
      <c r="F412" s="67" t="s">
        <v>195</v>
      </c>
      <c r="G412" s="67" t="s">
        <v>174</v>
      </c>
      <c r="H412" s="108"/>
      <c r="I412" s="108"/>
      <c r="J412" s="108">
        <v>8</v>
      </c>
      <c r="K412" s="108">
        <v>8</v>
      </c>
      <c r="L412" s="108">
        <v>8</v>
      </c>
      <c r="M412" s="108">
        <v>8</v>
      </c>
      <c r="N412" s="108">
        <v>8</v>
      </c>
      <c r="O412" s="108">
        <f t="shared" si="132"/>
        <v>8</v>
      </c>
      <c r="P412" s="108">
        <f t="shared" si="133"/>
        <v>8</v>
      </c>
      <c r="Q412" s="77"/>
      <c r="R412" s="69"/>
    </row>
    <row r="413" spans="1:18" ht="15" customHeight="1" collapsed="1" x14ac:dyDescent="0.25">
      <c r="A413" s="66"/>
      <c r="B413" s="66" t="s">
        <v>560</v>
      </c>
      <c r="C413" s="66" t="s">
        <v>664</v>
      </c>
      <c r="D413" s="66" t="s">
        <v>539</v>
      </c>
      <c r="E413" s="66"/>
      <c r="F413" s="66"/>
      <c r="G413" s="66" t="s">
        <v>532</v>
      </c>
      <c r="H413" s="107">
        <v>0</v>
      </c>
      <c r="I413" s="107">
        <v>0</v>
      </c>
      <c r="J413" s="107">
        <f t="shared" ref="J413:P413" si="138">SUM(J412)</f>
        <v>8</v>
      </c>
      <c r="K413" s="107">
        <f t="shared" si="138"/>
        <v>8</v>
      </c>
      <c r="L413" s="107">
        <f t="shared" si="138"/>
        <v>8</v>
      </c>
      <c r="M413" s="107">
        <f t="shared" si="138"/>
        <v>8</v>
      </c>
      <c r="N413" s="107">
        <f t="shared" si="138"/>
        <v>8</v>
      </c>
      <c r="O413" s="107">
        <f t="shared" si="138"/>
        <v>8</v>
      </c>
      <c r="P413" s="107">
        <f t="shared" si="138"/>
        <v>8</v>
      </c>
      <c r="Q413" s="70"/>
      <c r="R413" s="69"/>
    </row>
    <row r="414" spans="1:18" ht="15" customHeight="1" x14ac:dyDescent="0.25">
      <c r="A414" s="64"/>
      <c r="B414" s="64" t="s">
        <v>560</v>
      </c>
      <c r="C414" s="64"/>
      <c r="D414" s="64"/>
      <c r="E414" s="64"/>
      <c r="F414" s="64"/>
      <c r="G414" s="64" t="s">
        <v>744</v>
      </c>
      <c r="H414" s="65">
        <v>40227.129999999997</v>
      </c>
      <c r="I414" s="65">
        <v>39907.050000000003</v>
      </c>
      <c r="J414" s="65">
        <f t="shared" ref="J414:P414" si="139">J413+J411+J406+J399+J393+J391+J373</f>
        <v>33065</v>
      </c>
      <c r="K414" s="65">
        <f t="shared" si="139"/>
        <v>34379.26</v>
      </c>
      <c r="L414" s="65">
        <f t="shared" si="139"/>
        <v>34879.754500000003</v>
      </c>
      <c r="M414" s="65">
        <f t="shared" si="139"/>
        <v>27347.85</v>
      </c>
      <c r="N414" s="65">
        <f t="shared" si="139"/>
        <v>37667</v>
      </c>
      <c r="O414" s="65">
        <f t="shared" si="139"/>
        <v>37667</v>
      </c>
      <c r="P414" s="65">
        <f t="shared" si="139"/>
        <v>37667</v>
      </c>
      <c r="Q414" s="43"/>
      <c r="R414" s="118"/>
    </row>
    <row r="415" spans="1:18" ht="15" hidden="1" customHeight="1" outlineLevel="1" x14ac:dyDescent="0.25">
      <c r="A415" s="6" t="s">
        <v>11</v>
      </c>
      <c r="B415" s="6" t="s">
        <v>561</v>
      </c>
      <c r="C415" s="6" t="s">
        <v>13</v>
      </c>
      <c r="D415" s="6" t="s">
        <v>14</v>
      </c>
      <c r="E415" s="6" t="s">
        <v>18</v>
      </c>
      <c r="F415" s="6" t="s">
        <v>19</v>
      </c>
      <c r="G415" s="6" t="s">
        <v>20</v>
      </c>
      <c r="H415" s="7">
        <v>0</v>
      </c>
      <c r="I415" s="7">
        <v>0</v>
      </c>
      <c r="J415" s="7">
        <v>11894</v>
      </c>
      <c r="K415" s="7">
        <v>11894</v>
      </c>
      <c r="L415" s="7">
        <v>14361.41</v>
      </c>
      <c r="M415" s="7">
        <v>10361.41</v>
      </c>
      <c r="N415" s="7">
        <v>21862</v>
      </c>
      <c r="O415" s="7">
        <f t="shared" si="132"/>
        <v>21862</v>
      </c>
      <c r="P415" s="7">
        <f t="shared" si="133"/>
        <v>21862</v>
      </c>
    </row>
    <row r="416" spans="1:18" ht="15" hidden="1" customHeight="1" outlineLevel="1" x14ac:dyDescent="0.25">
      <c r="A416" s="6" t="s">
        <v>11</v>
      </c>
      <c r="B416" s="6" t="s">
        <v>561</v>
      </c>
      <c r="C416" s="6" t="s">
        <v>13</v>
      </c>
      <c r="D416" s="6" t="s">
        <v>14</v>
      </c>
      <c r="E416" s="6" t="s">
        <v>15</v>
      </c>
      <c r="F416" s="6" t="s">
        <v>16</v>
      </c>
      <c r="G416" s="6" t="s">
        <v>17</v>
      </c>
      <c r="H416" s="7">
        <v>800</v>
      </c>
      <c r="I416" s="7">
        <v>0</v>
      </c>
      <c r="J416" s="7">
        <v>0</v>
      </c>
      <c r="K416" s="7">
        <v>0</v>
      </c>
      <c r="L416" s="7">
        <v>0</v>
      </c>
      <c r="M416" s="7">
        <v>0</v>
      </c>
      <c r="N416" s="7">
        <v>0</v>
      </c>
      <c r="O416" s="7">
        <f t="shared" si="132"/>
        <v>0</v>
      </c>
      <c r="P416" s="7">
        <f t="shared" si="133"/>
        <v>0</v>
      </c>
    </row>
    <row r="417" spans="1:16" ht="15" hidden="1" customHeight="1" outlineLevel="1" x14ac:dyDescent="0.25">
      <c r="A417" s="6"/>
      <c r="B417" s="6" t="s">
        <v>561</v>
      </c>
      <c r="C417" s="6" t="s">
        <v>13</v>
      </c>
      <c r="D417" s="6" t="s">
        <v>609</v>
      </c>
      <c r="E417" s="6" t="s">
        <v>18</v>
      </c>
      <c r="F417" s="6" t="s">
        <v>19</v>
      </c>
      <c r="G417" s="6" t="s">
        <v>610</v>
      </c>
      <c r="H417" s="7">
        <v>0</v>
      </c>
      <c r="I417" s="7">
        <v>0</v>
      </c>
      <c r="J417" s="7">
        <v>0</v>
      </c>
      <c r="K417" s="7">
        <v>0</v>
      </c>
      <c r="L417" s="7">
        <v>0</v>
      </c>
      <c r="M417" s="7">
        <v>0</v>
      </c>
      <c r="N417" s="7">
        <v>275</v>
      </c>
      <c r="O417" s="7">
        <f>N417</f>
        <v>275</v>
      </c>
      <c r="P417" s="7">
        <f>N417</f>
        <v>275</v>
      </c>
    </row>
    <row r="418" spans="1:16" ht="15" customHeight="1" collapsed="1" x14ac:dyDescent="0.25">
      <c r="A418" s="66"/>
      <c r="B418" s="66" t="s">
        <v>561</v>
      </c>
      <c r="C418" s="66" t="s">
        <v>662</v>
      </c>
      <c r="D418" s="66" t="s">
        <v>524</v>
      </c>
      <c r="E418" s="66"/>
      <c r="F418" s="66"/>
      <c r="G418" s="66" t="s">
        <v>528</v>
      </c>
      <c r="H418" s="107">
        <v>0</v>
      </c>
      <c r="I418" s="107">
        <f t="shared" ref="I418:P418" si="140">SUM(I415:I417)</f>
        <v>0</v>
      </c>
      <c r="J418" s="107">
        <f t="shared" si="140"/>
        <v>11894</v>
      </c>
      <c r="K418" s="107">
        <f t="shared" si="140"/>
        <v>11894</v>
      </c>
      <c r="L418" s="107">
        <f t="shared" si="140"/>
        <v>14361.41</v>
      </c>
      <c r="M418" s="107">
        <f t="shared" si="140"/>
        <v>10361.41</v>
      </c>
      <c r="N418" s="107">
        <f t="shared" si="140"/>
        <v>22137</v>
      </c>
      <c r="O418" s="107">
        <f t="shared" si="140"/>
        <v>22137</v>
      </c>
      <c r="P418" s="107">
        <f t="shared" si="140"/>
        <v>22137</v>
      </c>
    </row>
    <row r="419" spans="1:16" ht="15" hidden="1" customHeight="1" outlineLevel="1" x14ac:dyDescent="0.25">
      <c r="A419" s="67" t="s">
        <v>11</v>
      </c>
      <c r="B419" s="67" t="s">
        <v>561</v>
      </c>
      <c r="C419" s="67" t="s">
        <v>13</v>
      </c>
      <c r="D419" s="67" t="s">
        <v>23</v>
      </c>
      <c r="E419" s="67" t="s">
        <v>18</v>
      </c>
      <c r="F419" s="67" t="s">
        <v>19</v>
      </c>
      <c r="G419" s="67" t="s">
        <v>24</v>
      </c>
      <c r="H419" s="108">
        <v>0</v>
      </c>
      <c r="I419" s="107">
        <f t="shared" ref="I419" si="141">SUM(I416:I418)</f>
        <v>0</v>
      </c>
      <c r="J419" s="108">
        <v>1189</v>
      </c>
      <c r="K419" s="108">
        <v>1189</v>
      </c>
      <c r="L419" s="108">
        <v>1068.6599999999999</v>
      </c>
      <c r="M419" s="108">
        <v>668.66</v>
      </c>
      <c r="N419" s="108">
        <v>2186</v>
      </c>
      <c r="O419" s="108">
        <f t="shared" si="132"/>
        <v>2186</v>
      </c>
      <c r="P419" s="108">
        <f t="shared" si="133"/>
        <v>2186</v>
      </c>
    </row>
    <row r="420" spans="1:16" ht="15" hidden="1" customHeight="1" outlineLevel="1" x14ac:dyDescent="0.25">
      <c r="A420" s="67" t="s">
        <v>11</v>
      </c>
      <c r="B420" s="67" t="s">
        <v>561</v>
      </c>
      <c r="C420" s="67" t="s">
        <v>13</v>
      </c>
      <c r="D420" s="67" t="s">
        <v>23</v>
      </c>
      <c r="E420" s="67" t="s">
        <v>15</v>
      </c>
      <c r="F420" s="67" t="s">
        <v>16</v>
      </c>
      <c r="G420" s="67" t="s">
        <v>24</v>
      </c>
      <c r="H420" s="108">
        <v>151.78</v>
      </c>
      <c r="I420" s="107">
        <f t="shared" ref="I420" si="142">SUM(I417:I419)</f>
        <v>0</v>
      </c>
      <c r="J420" s="108">
        <v>0</v>
      </c>
      <c r="K420" s="108">
        <v>0</v>
      </c>
      <c r="L420" s="108">
        <v>0</v>
      </c>
      <c r="M420" s="108">
        <v>0</v>
      </c>
      <c r="N420" s="108">
        <v>0</v>
      </c>
      <c r="O420" s="108">
        <f t="shared" si="132"/>
        <v>0</v>
      </c>
      <c r="P420" s="108">
        <f t="shared" si="133"/>
        <v>0</v>
      </c>
    </row>
    <row r="421" spans="1:16" ht="15" hidden="1" customHeight="1" outlineLevel="1" x14ac:dyDescent="0.25">
      <c r="A421" s="67" t="s">
        <v>11</v>
      </c>
      <c r="B421" s="67" t="s">
        <v>561</v>
      </c>
      <c r="C421" s="67" t="s">
        <v>13</v>
      </c>
      <c r="D421" s="67" t="s">
        <v>53</v>
      </c>
      <c r="E421" s="67" t="s">
        <v>18</v>
      </c>
      <c r="F421" s="67" t="s">
        <v>19</v>
      </c>
      <c r="G421" s="67" t="s">
        <v>54</v>
      </c>
      <c r="H421" s="108">
        <v>0</v>
      </c>
      <c r="I421" s="107">
        <f t="shared" ref="I421" si="143">SUM(I418:I420)</f>
        <v>0</v>
      </c>
      <c r="J421" s="108">
        <v>120</v>
      </c>
      <c r="K421" s="108">
        <v>120</v>
      </c>
      <c r="L421" s="108">
        <v>120</v>
      </c>
      <c r="M421" s="108">
        <v>100</v>
      </c>
      <c r="N421" s="108">
        <v>240</v>
      </c>
      <c r="O421" s="108">
        <f t="shared" si="132"/>
        <v>240</v>
      </c>
      <c r="P421" s="108">
        <f t="shared" si="133"/>
        <v>240</v>
      </c>
    </row>
    <row r="422" spans="1:16" ht="15" hidden="1" customHeight="1" outlineLevel="1" x14ac:dyDescent="0.25">
      <c r="A422" s="67" t="s">
        <v>11</v>
      </c>
      <c r="B422" s="67" t="s">
        <v>561</v>
      </c>
      <c r="C422" s="67" t="s">
        <v>13</v>
      </c>
      <c r="D422" s="67" t="s">
        <v>30</v>
      </c>
      <c r="E422" s="67" t="s">
        <v>18</v>
      </c>
      <c r="F422" s="67" t="s">
        <v>19</v>
      </c>
      <c r="G422" s="67" t="s">
        <v>31</v>
      </c>
      <c r="H422" s="108">
        <v>0</v>
      </c>
      <c r="I422" s="107">
        <f t="shared" ref="I422" si="144">SUM(I419:I421)</f>
        <v>0</v>
      </c>
      <c r="J422" s="108">
        <v>167</v>
      </c>
      <c r="K422" s="108">
        <v>167</v>
      </c>
      <c r="L422" s="108">
        <v>199.58</v>
      </c>
      <c r="M422" s="108">
        <v>143.58000000000001</v>
      </c>
      <c r="N422" s="108">
        <v>306</v>
      </c>
      <c r="O422" s="108">
        <f t="shared" si="132"/>
        <v>306</v>
      </c>
      <c r="P422" s="108">
        <f t="shared" si="133"/>
        <v>306</v>
      </c>
    </row>
    <row r="423" spans="1:16" ht="15" hidden="1" customHeight="1" outlineLevel="1" x14ac:dyDescent="0.25">
      <c r="A423" s="67" t="s">
        <v>11</v>
      </c>
      <c r="B423" s="67" t="s">
        <v>561</v>
      </c>
      <c r="C423" s="67" t="s">
        <v>13</v>
      </c>
      <c r="D423" s="67" t="s">
        <v>33</v>
      </c>
      <c r="E423" s="67" t="s">
        <v>18</v>
      </c>
      <c r="F423" s="67" t="s">
        <v>19</v>
      </c>
      <c r="G423" s="67" t="s">
        <v>35</v>
      </c>
      <c r="H423" s="108">
        <v>0</v>
      </c>
      <c r="I423" s="107">
        <f t="shared" ref="I423" si="145">SUM(I420:I422)</f>
        <v>0</v>
      </c>
      <c r="J423" s="108">
        <v>1665</v>
      </c>
      <c r="K423" s="108">
        <v>1665</v>
      </c>
      <c r="L423" s="108">
        <v>1996.54</v>
      </c>
      <c r="M423" s="108">
        <v>1436.54</v>
      </c>
      <c r="N423" s="108">
        <v>3061</v>
      </c>
      <c r="O423" s="108">
        <f t="shared" si="132"/>
        <v>3061</v>
      </c>
      <c r="P423" s="108">
        <f t="shared" si="133"/>
        <v>3061</v>
      </c>
    </row>
    <row r="424" spans="1:16" ht="15" hidden="1" customHeight="1" outlineLevel="1" x14ac:dyDescent="0.25">
      <c r="A424" s="67" t="s">
        <v>11</v>
      </c>
      <c r="B424" s="67" t="s">
        <v>561</v>
      </c>
      <c r="C424" s="67" t="s">
        <v>13</v>
      </c>
      <c r="D424" s="67" t="s">
        <v>33</v>
      </c>
      <c r="E424" s="67" t="s">
        <v>15</v>
      </c>
      <c r="F424" s="67" t="s">
        <v>16</v>
      </c>
      <c r="G424" s="67" t="s">
        <v>34</v>
      </c>
      <c r="H424" s="108">
        <v>253.8</v>
      </c>
      <c r="I424" s="107">
        <f t="shared" ref="I424" si="146">SUM(I421:I423)</f>
        <v>0</v>
      </c>
      <c r="J424" s="108">
        <v>0</v>
      </c>
      <c r="K424" s="108">
        <v>0</v>
      </c>
      <c r="L424" s="108">
        <v>0</v>
      </c>
      <c r="M424" s="108">
        <v>0</v>
      </c>
      <c r="N424" s="108">
        <v>0</v>
      </c>
      <c r="O424" s="108">
        <f t="shared" si="132"/>
        <v>0</v>
      </c>
      <c r="P424" s="108">
        <f t="shared" si="133"/>
        <v>0</v>
      </c>
    </row>
    <row r="425" spans="1:16" ht="15" hidden="1" customHeight="1" outlineLevel="1" x14ac:dyDescent="0.25">
      <c r="A425" s="67" t="s">
        <v>11</v>
      </c>
      <c r="B425" s="67" t="s">
        <v>561</v>
      </c>
      <c r="C425" s="67" t="s">
        <v>13</v>
      </c>
      <c r="D425" s="67" t="s">
        <v>37</v>
      </c>
      <c r="E425" s="67" t="s">
        <v>18</v>
      </c>
      <c r="F425" s="67" t="s">
        <v>19</v>
      </c>
      <c r="G425" s="67" t="s">
        <v>39</v>
      </c>
      <c r="H425" s="108">
        <v>0</v>
      </c>
      <c r="I425" s="107">
        <f t="shared" ref="I425" si="147">SUM(I422:I424)</f>
        <v>0</v>
      </c>
      <c r="J425" s="108">
        <v>95</v>
      </c>
      <c r="K425" s="108">
        <v>95</v>
      </c>
      <c r="L425" s="108">
        <v>114.23</v>
      </c>
      <c r="M425" s="108">
        <v>82.23</v>
      </c>
      <c r="N425" s="108">
        <v>175</v>
      </c>
      <c r="O425" s="108">
        <f t="shared" si="132"/>
        <v>175</v>
      </c>
      <c r="P425" s="108">
        <f t="shared" si="133"/>
        <v>175</v>
      </c>
    </row>
    <row r="426" spans="1:16" ht="15" hidden="1" customHeight="1" outlineLevel="1" x14ac:dyDescent="0.25">
      <c r="A426" s="67" t="s">
        <v>11</v>
      </c>
      <c r="B426" s="67" t="s">
        <v>561</v>
      </c>
      <c r="C426" s="67" t="s">
        <v>13</v>
      </c>
      <c r="D426" s="67" t="s">
        <v>37</v>
      </c>
      <c r="E426" s="67" t="s">
        <v>15</v>
      </c>
      <c r="F426" s="67" t="s">
        <v>16</v>
      </c>
      <c r="G426" s="67" t="s">
        <v>38</v>
      </c>
      <c r="H426" s="108">
        <v>14.51</v>
      </c>
      <c r="I426" s="107">
        <f t="shared" ref="I426" si="148">SUM(I423:I425)</f>
        <v>0</v>
      </c>
      <c r="J426" s="108">
        <v>0</v>
      </c>
      <c r="K426" s="108">
        <v>0</v>
      </c>
      <c r="L426" s="108">
        <v>0</v>
      </c>
      <c r="M426" s="108">
        <v>0</v>
      </c>
      <c r="N426" s="108">
        <v>0</v>
      </c>
      <c r="O426" s="108">
        <f t="shared" si="132"/>
        <v>0</v>
      </c>
      <c r="P426" s="108">
        <f t="shared" si="133"/>
        <v>0</v>
      </c>
    </row>
    <row r="427" spans="1:16" ht="15" hidden="1" customHeight="1" outlineLevel="1" x14ac:dyDescent="0.25">
      <c r="A427" s="67" t="s">
        <v>11</v>
      </c>
      <c r="B427" s="67" t="s">
        <v>561</v>
      </c>
      <c r="C427" s="67" t="s">
        <v>13</v>
      </c>
      <c r="D427" s="67" t="s">
        <v>41</v>
      </c>
      <c r="E427" s="67" t="s">
        <v>18</v>
      </c>
      <c r="F427" s="67" t="s">
        <v>19</v>
      </c>
      <c r="G427" s="67" t="s">
        <v>43</v>
      </c>
      <c r="H427" s="108">
        <v>0</v>
      </c>
      <c r="I427" s="107">
        <f t="shared" ref="I427" si="149">SUM(I424:I426)</f>
        <v>0</v>
      </c>
      <c r="J427" s="108">
        <v>357</v>
      </c>
      <c r="K427" s="108">
        <v>357</v>
      </c>
      <c r="L427" s="108">
        <v>360.08000000000004</v>
      </c>
      <c r="M427" s="108">
        <v>240.08</v>
      </c>
      <c r="N427" s="108">
        <v>656</v>
      </c>
      <c r="O427" s="108">
        <f t="shared" si="132"/>
        <v>656</v>
      </c>
      <c r="P427" s="108">
        <f t="shared" si="133"/>
        <v>656</v>
      </c>
    </row>
    <row r="428" spans="1:16" ht="15" hidden="1" customHeight="1" outlineLevel="1" thickBot="1" x14ac:dyDescent="0.25">
      <c r="A428" s="67" t="s">
        <v>11</v>
      </c>
      <c r="B428" s="67" t="s">
        <v>561</v>
      </c>
      <c r="C428" s="67" t="s">
        <v>13</v>
      </c>
      <c r="D428" s="67" t="s">
        <v>41</v>
      </c>
      <c r="E428" s="67" t="s">
        <v>15</v>
      </c>
      <c r="F428" s="67" t="s">
        <v>16</v>
      </c>
      <c r="G428" s="67" t="s">
        <v>42</v>
      </c>
      <c r="H428" s="108">
        <v>54.38</v>
      </c>
      <c r="I428" s="107">
        <f t="shared" ref="I428" si="150">SUM(I425:I427)</f>
        <v>0</v>
      </c>
      <c r="J428" s="108">
        <v>0</v>
      </c>
      <c r="K428" s="108">
        <v>0</v>
      </c>
      <c r="L428" s="108">
        <v>0</v>
      </c>
      <c r="M428" s="108">
        <v>0</v>
      </c>
      <c r="N428" s="108">
        <v>0</v>
      </c>
      <c r="O428" s="108">
        <f t="shared" si="132"/>
        <v>0</v>
      </c>
      <c r="P428" s="108">
        <f t="shared" si="133"/>
        <v>0</v>
      </c>
    </row>
    <row r="429" spans="1:16" ht="15" hidden="1" customHeight="1" outlineLevel="1" thickBot="1" x14ac:dyDescent="0.25">
      <c r="A429" s="67" t="s">
        <v>11</v>
      </c>
      <c r="B429" s="67" t="s">
        <v>561</v>
      </c>
      <c r="C429" s="67" t="s">
        <v>13</v>
      </c>
      <c r="D429" s="67" t="s">
        <v>45</v>
      </c>
      <c r="E429" s="67" t="s">
        <v>18</v>
      </c>
      <c r="F429" s="67" t="s">
        <v>19</v>
      </c>
      <c r="G429" s="67" t="s">
        <v>47</v>
      </c>
      <c r="H429" s="108">
        <v>0</v>
      </c>
      <c r="I429" s="107">
        <f t="shared" ref="I429" si="151">SUM(I426:I428)</f>
        <v>0</v>
      </c>
      <c r="J429" s="108">
        <v>119</v>
      </c>
      <c r="K429" s="108">
        <v>119</v>
      </c>
      <c r="L429" s="108">
        <v>116.97</v>
      </c>
      <c r="M429" s="108">
        <v>76.97</v>
      </c>
      <c r="N429" s="108">
        <v>219</v>
      </c>
      <c r="O429" s="108">
        <f t="shared" si="132"/>
        <v>219</v>
      </c>
      <c r="P429" s="108">
        <f t="shared" si="133"/>
        <v>219</v>
      </c>
    </row>
    <row r="430" spans="1:16" ht="15" hidden="1" customHeight="1" outlineLevel="1" thickBot="1" x14ac:dyDescent="0.25">
      <c r="A430" s="67" t="s">
        <v>11</v>
      </c>
      <c r="B430" s="67" t="s">
        <v>561</v>
      </c>
      <c r="C430" s="67" t="s">
        <v>13</v>
      </c>
      <c r="D430" s="67" t="s">
        <v>45</v>
      </c>
      <c r="E430" s="67" t="s">
        <v>15</v>
      </c>
      <c r="F430" s="67" t="s">
        <v>16</v>
      </c>
      <c r="G430" s="67" t="s">
        <v>46</v>
      </c>
      <c r="H430" s="108">
        <v>18.13</v>
      </c>
      <c r="I430" s="107">
        <f t="shared" ref="I430" si="152">SUM(I427:I429)</f>
        <v>0</v>
      </c>
      <c r="J430" s="108">
        <v>0</v>
      </c>
      <c r="K430" s="108">
        <v>0</v>
      </c>
      <c r="L430" s="108">
        <v>0</v>
      </c>
      <c r="M430" s="108">
        <v>0</v>
      </c>
      <c r="N430" s="108">
        <v>0</v>
      </c>
      <c r="O430" s="108">
        <f t="shared" si="132"/>
        <v>0</v>
      </c>
      <c r="P430" s="108">
        <f t="shared" si="133"/>
        <v>0</v>
      </c>
    </row>
    <row r="431" spans="1:16" ht="15" hidden="1" customHeight="1" outlineLevel="1" x14ac:dyDescent="0.25">
      <c r="A431" s="67" t="s">
        <v>11</v>
      </c>
      <c r="B431" s="67" t="s">
        <v>561</v>
      </c>
      <c r="C431" s="67" t="s">
        <v>13</v>
      </c>
      <c r="D431" s="67" t="s">
        <v>49</v>
      </c>
      <c r="E431" s="67" t="s">
        <v>18</v>
      </c>
      <c r="F431" s="67" t="s">
        <v>19</v>
      </c>
      <c r="G431" s="67" t="s">
        <v>51</v>
      </c>
      <c r="H431" s="108">
        <v>0</v>
      </c>
      <c r="I431" s="107">
        <f t="shared" ref="I431" si="153">SUM(I428:I430)</f>
        <v>0</v>
      </c>
      <c r="J431" s="108">
        <v>565</v>
      </c>
      <c r="K431" s="108">
        <v>565</v>
      </c>
      <c r="L431" s="108">
        <v>677.32999999999993</v>
      </c>
      <c r="M431" s="108">
        <v>487.33</v>
      </c>
      <c r="N431" s="108">
        <v>1038</v>
      </c>
      <c r="O431" s="108">
        <f t="shared" si="132"/>
        <v>1038</v>
      </c>
      <c r="P431" s="108">
        <f t="shared" si="133"/>
        <v>1038</v>
      </c>
    </row>
    <row r="432" spans="1:16" ht="15" hidden="1" customHeight="1" outlineLevel="1" x14ac:dyDescent="0.25">
      <c r="A432" s="67" t="s">
        <v>11</v>
      </c>
      <c r="B432" s="67" t="s">
        <v>561</v>
      </c>
      <c r="C432" s="67" t="s">
        <v>13</v>
      </c>
      <c r="D432" s="67" t="s">
        <v>49</v>
      </c>
      <c r="E432" s="67" t="s">
        <v>15</v>
      </c>
      <c r="F432" s="67" t="s">
        <v>16</v>
      </c>
      <c r="G432" s="67" t="s">
        <v>50</v>
      </c>
      <c r="H432" s="108">
        <v>85.44</v>
      </c>
      <c r="I432" s="107">
        <f t="shared" ref="I432" si="154">SUM(I429:I431)</f>
        <v>0</v>
      </c>
      <c r="J432" s="108">
        <v>0</v>
      </c>
      <c r="K432" s="108">
        <v>0</v>
      </c>
      <c r="L432" s="108">
        <v>0</v>
      </c>
      <c r="M432" s="108">
        <v>0</v>
      </c>
      <c r="N432" s="108">
        <v>0</v>
      </c>
      <c r="O432" s="108">
        <f t="shared" si="132"/>
        <v>0</v>
      </c>
      <c r="P432" s="108">
        <f t="shared" si="133"/>
        <v>0</v>
      </c>
    </row>
    <row r="433" spans="1:17" ht="15" customHeight="1" collapsed="1" x14ac:dyDescent="0.25">
      <c r="A433" s="66"/>
      <c r="B433" s="66" t="s">
        <v>561</v>
      </c>
      <c r="C433" s="66" t="s">
        <v>662</v>
      </c>
      <c r="D433" s="66" t="s">
        <v>525</v>
      </c>
      <c r="E433" s="66"/>
      <c r="F433" s="66"/>
      <c r="G433" s="66" t="s">
        <v>529</v>
      </c>
      <c r="H433" s="107">
        <v>0</v>
      </c>
      <c r="I433" s="107">
        <f t="shared" ref="I433" si="155">SUM(I430:I432)</f>
        <v>0</v>
      </c>
      <c r="J433" s="107">
        <f t="shared" ref="J433:P433" si="156">SUM(J419:J432)</f>
        <v>4277</v>
      </c>
      <c r="K433" s="107">
        <f t="shared" si="156"/>
        <v>4277</v>
      </c>
      <c r="L433" s="107">
        <f t="shared" si="156"/>
        <v>4653.3899999999994</v>
      </c>
      <c r="M433" s="107">
        <f t="shared" si="156"/>
        <v>3235.3899999999994</v>
      </c>
      <c r="N433" s="107">
        <f t="shared" si="156"/>
        <v>7881</v>
      </c>
      <c r="O433" s="107">
        <f t="shared" si="156"/>
        <v>7881</v>
      </c>
      <c r="P433" s="107">
        <f t="shared" si="156"/>
        <v>7881</v>
      </c>
    </row>
    <row r="434" spans="1:17" ht="15" hidden="1" customHeight="1" outlineLevel="1" x14ac:dyDescent="0.25">
      <c r="A434" s="67" t="s">
        <v>11</v>
      </c>
      <c r="B434" s="67" t="s">
        <v>561</v>
      </c>
      <c r="C434" s="67" t="s">
        <v>13</v>
      </c>
      <c r="D434" s="67" t="s">
        <v>55</v>
      </c>
      <c r="E434" s="67" t="s">
        <v>15</v>
      </c>
      <c r="F434" s="67" t="s">
        <v>16</v>
      </c>
      <c r="G434" s="67" t="s">
        <v>197</v>
      </c>
      <c r="H434" s="108">
        <v>0</v>
      </c>
      <c r="I434" s="107">
        <f t="shared" ref="I434" si="157">SUM(I431:I433)</f>
        <v>0</v>
      </c>
      <c r="J434" s="108">
        <v>0</v>
      </c>
      <c r="K434" s="108">
        <v>0</v>
      </c>
      <c r="L434" s="108">
        <v>10</v>
      </c>
      <c r="M434" s="108">
        <v>8.8000000000000007</v>
      </c>
      <c r="N434" s="108">
        <v>10</v>
      </c>
      <c r="O434" s="108">
        <f t="shared" si="132"/>
        <v>10</v>
      </c>
      <c r="P434" s="108">
        <f t="shared" si="133"/>
        <v>10</v>
      </c>
      <c r="Q434" s="37"/>
    </row>
    <row r="435" spans="1:17" ht="15" customHeight="1" collapsed="1" x14ac:dyDescent="0.25">
      <c r="A435" s="66"/>
      <c r="B435" s="66" t="s">
        <v>561</v>
      </c>
      <c r="C435" s="66" t="s">
        <v>662</v>
      </c>
      <c r="D435" s="66" t="s">
        <v>537</v>
      </c>
      <c r="E435" s="66"/>
      <c r="F435" s="66"/>
      <c r="G435" s="66" t="s">
        <v>683</v>
      </c>
      <c r="H435" s="107">
        <v>0</v>
      </c>
      <c r="I435" s="107">
        <f t="shared" ref="I435" si="158">SUM(I432:I434)</f>
        <v>0</v>
      </c>
      <c r="J435" s="107">
        <f t="shared" ref="J435:P435" si="159">SUM(J434)</f>
        <v>0</v>
      </c>
      <c r="K435" s="107">
        <f t="shared" si="159"/>
        <v>0</v>
      </c>
      <c r="L435" s="107">
        <f t="shared" si="159"/>
        <v>10</v>
      </c>
      <c r="M435" s="107">
        <f t="shared" si="159"/>
        <v>8.8000000000000007</v>
      </c>
      <c r="N435" s="107">
        <f t="shared" si="159"/>
        <v>10</v>
      </c>
      <c r="O435" s="107">
        <f t="shared" si="159"/>
        <v>10</v>
      </c>
      <c r="P435" s="107">
        <f t="shared" si="159"/>
        <v>10</v>
      </c>
      <c r="Q435" s="37"/>
    </row>
    <row r="436" spans="1:17" ht="15" hidden="1" customHeight="1" outlineLevel="1" x14ac:dyDescent="0.25">
      <c r="A436" s="67" t="s">
        <v>11</v>
      </c>
      <c r="B436" s="67" t="s">
        <v>561</v>
      </c>
      <c r="C436" s="67" t="s">
        <v>13</v>
      </c>
      <c r="D436" s="67" t="s">
        <v>70</v>
      </c>
      <c r="E436" s="67" t="s">
        <v>15</v>
      </c>
      <c r="F436" s="67" t="s">
        <v>16</v>
      </c>
      <c r="G436" s="67" t="s">
        <v>71</v>
      </c>
      <c r="H436" s="108">
        <v>0</v>
      </c>
      <c r="I436" s="107">
        <f t="shared" ref="I436" si="160">SUM(I433:I435)</f>
        <v>0</v>
      </c>
      <c r="J436" s="108">
        <v>30</v>
      </c>
      <c r="K436" s="108">
        <v>30</v>
      </c>
      <c r="L436" s="108">
        <f>M436/10*12</f>
        <v>36.480000000000004</v>
      </c>
      <c r="M436" s="108">
        <v>30.4</v>
      </c>
      <c r="N436" s="108">
        <v>40</v>
      </c>
      <c r="O436" s="108">
        <f t="shared" si="132"/>
        <v>40</v>
      </c>
      <c r="P436" s="108">
        <f t="shared" si="133"/>
        <v>40</v>
      </c>
    </row>
    <row r="437" spans="1:17" ht="15" hidden="1" customHeight="1" outlineLevel="1" x14ac:dyDescent="0.25">
      <c r="A437" s="67" t="s">
        <v>11</v>
      </c>
      <c r="B437" s="67" t="s">
        <v>561</v>
      </c>
      <c r="C437" s="67" t="s">
        <v>13</v>
      </c>
      <c r="D437" s="67" t="s">
        <v>75</v>
      </c>
      <c r="E437" s="67" t="s">
        <v>15</v>
      </c>
      <c r="F437" s="67" t="s">
        <v>16</v>
      </c>
      <c r="G437" s="67" t="s">
        <v>76</v>
      </c>
      <c r="H437" s="108">
        <v>65.45</v>
      </c>
      <c r="I437" s="107">
        <f t="shared" ref="I437" si="161">SUM(I434:I436)</f>
        <v>0</v>
      </c>
      <c r="J437" s="108">
        <v>60</v>
      </c>
      <c r="K437" s="108">
        <v>60</v>
      </c>
      <c r="L437" s="108">
        <f>M437/10*12</f>
        <v>69.972000000000008</v>
      </c>
      <c r="M437" s="108">
        <v>58.31</v>
      </c>
      <c r="N437" s="108">
        <v>70</v>
      </c>
      <c r="O437" s="108">
        <f t="shared" si="132"/>
        <v>70</v>
      </c>
      <c r="P437" s="108">
        <f t="shared" si="133"/>
        <v>70</v>
      </c>
    </row>
    <row r="438" spans="1:17" ht="15" customHeight="1" collapsed="1" x14ac:dyDescent="0.25">
      <c r="A438" s="66"/>
      <c r="B438" s="66" t="s">
        <v>561</v>
      </c>
      <c r="C438" s="66" t="s">
        <v>662</v>
      </c>
      <c r="D438" s="66" t="s">
        <v>538</v>
      </c>
      <c r="E438" s="66"/>
      <c r="F438" s="66"/>
      <c r="G438" s="66" t="s">
        <v>198</v>
      </c>
      <c r="H438" s="107">
        <v>0</v>
      </c>
      <c r="I438" s="107">
        <f t="shared" ref="I438" si="162">SUM(I435:I437)</f>
        <v>0</v>
      </c>
      <c r="J438" s="107">
        <f t="shared" ref="J438:P438" si="163">SUM(J436:J437)</f>
        <v>90</v>
      </c>
      <c r="K438" s="107">
        <f t="shared" si="163"/>
        <v>90</v>
      </c>
      <c r="L438" s="107">
        <f t="shared" si="163"/>
        <v>106.45200000000001</v>
      </c>
      <c r="M438" s="107">
        <f t="shared" si="163"/>
        <v>88.710000000000008</v>
      </c>
      <c r="N438" s="107">
        <f t="shared" si="163"/>
        <v>110</v>
      </c>
      <c r="O438" s="107">
        <f t="shared" si="163"/>
        <v>110</v>
      </c>
      <c r="P438" s="107">
        <f t="shared" si="163"/>
        <v>110</v>
      </c>
    </row>
    <row r="439" spans="1:17" ht="15" hidden="1" customHeight="1" outlineLevel="1" x14ac:dyDescent="0.25">
      <c r="A439" s="67" t="s">
        <v>11</v>
      </c>
      <c r="B439" s="67" t="s">
        <v>625</v>
      </c>
      <c r="C439" s="67" t="s">
        <v>13</v>
      </c>
      <c r="D439" s="67" t="s">
        <v>100</v>
      </c>
      <c r="E439" s="67" t="s">
        <v>18</v>
      </c>
      <c r="F439" s="67" t="s">
        <v>19</v>
      </c>
      <c r="G439" s="67" t="s">
        <v>101</v>
      </c>
      <c r="H439" s="108">
        <v>0</v>
      </c>
      <c r="I439" s="107">
        <f t="shared" ref="I439" si="164">SUM(I436:I438)</f>
        <v>0</v>
      </c>
      <c r="J439" s="108">
        <v>0</v>
      </c>
      <c r="K439" s="108">
        <v>300</v>
      </c>
      <c r="L439" s="108">
        <v>300</v>
      </c>
      <c r="M439" s="108">
        <v>215.2</v>
      </c>
      <c r="N439" s="108">
        <v>300</v>
      </c>
      <c r="O439" s="108">
        <f>N439</f>
        <v>300</v>
      </c>
      <c r="P439" s="108">
        <f>N439</f>
        <v>300</v>
      </c>
    </row>
    <row r="440" spans="1:17" ht="15" hidden="1" customHeight="1" outlineLevel="1" x14ac:dyDescent="0.25">
      <c r="A440" s="67" t="s">
        <v>11</v>
      </c>
      <c r="B440" s="67" t="s">
        <v>561</v>
      </c>
      <c r="C440" s="67" t="s">
        <v>13</v>
      </c>
      <c r="D440" s="67" t="s">
        <v>78</v>
      </c>
      <c r="E440" s="67" t="s">
        <v>15</v>
      </c>
      <c r="F440" s="67" t="s">
        <v>16</v>
      </c>
      <c r="G440" s="67" t="s">
        <v>79</v>
      </c>
      <c r="H440" s="108">
        <v>0</v>
      </c>
      <c r="I440" s="107">
        <f t="shared" ref="I440" si="165">SUM(I437:I439)</f>
        <v>0</v>
      </c>
      <c r="J440" s="108">
        <v>1156</v>
      </c>
      <c r="K440" s="108">
        <v>1100</v>
      </c>
      <c r="L440" s="108">
        <v>1100</v>
      </c>
      <c r="M440" s="108">
        <v>0</v>
      </c>
      <c r="N440" s="108">
        <v>1000</v>
      </c>
      <c r="O440" s="108">
        <f t="shared" si="132"/>
        <v>1000</v>
      </c>
      <c r="P440" s="108">
        <f t="shared" si="133"/>
        <v>1000</v>
      </c>
    </row>
    <row r="441" spans="1:17" ht="15" hidden="1" customHeight="1" outlineLevel="1" x14ac:dyDescent="0.25">
      <c r="A441" s="67" t="s">
        <v>11</v>
      </c>
      <c r="B441" s="67" t="s">
        <v>561</v>
      </c>
      <c r="C441" s="67" t="s">
        <v>13</v>
      </c>
      <c r="D441" s="67" t="s">
        <v>85</v>
      </c>
      <c r="E441" s="67" t="s">
        <v>15</v>
      </c>
      <c r="F441" s="67" t="s">
        <v>16</v>
      </c>
      <c r="G441" s="67" t="s">
        <v>86</v>
      </c>
      <c r="H441" s="108">
        <v>0</v>
      </c>
      <c r="I441" s="107">
        <f t="shared" ref="I441" si="166">SUM(I438:I440)</f>
        <v>0</v>
      </c>
      <c r="J441" s="108">
        <v>0</v>
      </c>
      <c r="K441" s="108">
        <v>50</v>
      </c>
      <c r="L441" s="108">
        <f t="shared" ref="L441:L447" si="167">M441/10*12</f>
        <v>59.640000000000008</v>
      </c>
      <c r="M441" s="108">
        <v>49.7</v>
      </c>
      <c r="N441" s="108">
        <v>50</v>
      </c>
      <c r="O441" s="108">
        <f t="shared" si="132"/>
        <v>50</v>
      </c>
      <c r="P441" s="108">
        <f t="shared" si="133"/>
        <v>50</v>
      </c>
    </row>
    <row r="442" spans="1:17" ht="15" hidden="1" customHeight="1" outlineLevel="1" x14ac:dyDescent="0.25">
      <c r="A442" s="67" t="s">
        <v>11</v>
      </c>
      <c r="B442" s="67" t="s">
        <v>561</v>
      </c>
      <c r="C442" s="67" t="s">
        <v>13</v>
      </c>
      <c r="D442" s="67" t="s">
        <v>89</v>
      </c>
      <c r="E442" s="67" t="s">
        <v>15</v>
      </c>
      <c r="F442" s="67" t="s">
        <v>16</v>
      </c>
      <c r="G442" s="67" t="s">
        <v>91</v>
      </c>
      <c r="H442" s="108">
        <v>0</v>
      </c>
      <c r="I442" s="107">
        <f t="shared" ref="I442" si="168">SUM(I439:I441)</f>
        <v>0</v>
      </c>
      <c r="J442" s="108">
        <v>350</v>
      </c>
      <c r="K442" s="108">
        <v>350</v>
      </c>
      <c r="L442" s="108">
        <f t="shared" si="167"/>
        <v>190.78800000000001</v>
      </c>
      <c r="M442" s="108">
        <v>158.99</v>
      </c>
      <c r="N442" s="108">
        <v>370</v>
      </c>
      <c r="O442" s="108">
        <f t="shared" si="132"/>
        <v>370</v>
      </c>
      <c r="P442" s="108">
        <f t="shared" si="133"/>
        <v>370</v>
      </c>
    </row>
    <row r="443" spans="1:17" ht="15" hidden="1" customHeight="1" outlineLevel="1" x14ac:dyDescent="0.25">
      <c r="A443" s="67" t="s">
        <v>11</v>
      </c>
      <c r="B443" s="67" t="s">
        <v>561</v>
      </c>
      <c r="C443" s="67" t="s">
        <v>13</v>
      </c>
      <c r="D443" s="67" t="s">
        <v>89</v>
      </c>
      <c r="E443" s="67" t="s">
        <v>15</v>
      </c>
      <c r="F443" s="67" t="s">
        <v>16</v>
      </c>
      <c r="G443" s="67" t="s">
        <v>92</v>
      </c>
      <c r="H443" s="108">
        <v>0</v>
      </c>
      <c r="I443" s="107">
        <f t="shared" ref="I443" si="169">SUM(I440:I442)</f>
        <v>0</v>
      </c>
      <c r="J443" s="108">
        <v>714</v>
      </c>
      <c r="K443" s="108">
        <v>714</v>
      </c>
      <c r="L443" s="108">
        <f t="shared" si="167"/>
        <v>0</v>
      </c>
      <c r="M443" s="108">
        <v>0</v>
      </c>
      <c r="N443" s="108">
        <v>734</v>
      </c>
      <c r="O443" s="108">
        <f t="shared" si="132"/>
        <v>734</v>
      </c>
      <c r="P443" s="108">
        <f t="shared" si="133"/>
        <v>734</v>
      </c>
    </row>
    <row r="444" spans="1:17" ht="15" hidden="1" customHeight="1" outlineLevel="1" x14ac:dyDescent="0.25">
      <c r="A444" s="67" t="s">
        <v>11</v>
      </c>
      <c r="B444" s="67" t="s">
        <v>561</v>
      </c>
      <c r="C444" s="67" t="s">
        <v>13</v>
      </c>
      <c r="D444" s="67" t="s">
        <v>106</v>
      </c>
      <c r="E444" s="67" t="s">
        <v>15</v>
      </c>
      <c r="F444" s="67" t="s">
        <v>16</v>
      </c>
      <c r="G444" s="67" t="s">
        <v>107</v>
      </c>
      <c r="H444" s="108">
        <v>0</v>
      </c>
      <c r="I444" s="107">
        <f t="shared" ref="I444" si="170">SUM(I441:I443)</f>
        <v>0</v>
      </c>
      <c r="J444" s="108">
        <v>10</v>
      </c>
      <c r="K444" s="108">
        <v>16</v>
      </c>
      <c r="L444" s="108">
        <f t="shared" si="167"/>
        <v>12.852000000000002</v>
      </c>
      <c r="M444" s="108">
        <v>10.71</v>
      </c>
      <c r="N444" s="108">
        <v>16</v>
      </c>
      <c r="O444" s="108">
        <f t="shared" si="132"/>
        <v>16</v>
      </c>
      <c r="P444" s="108">
        <f t="shared" si="133"/>
        <v>16</v>
      </c>
    </row>
    <row r="445" spans="1:17" ht="15" customHeight="1" collapsed="1" x14ac:dyDescent="0.25">
      <c r="A445" s="66"/>
      <c r="B445" s="66" t="s">
        <v>561</v>
      </c>
      <c r="C445" s="66" t="s">
        <v>662</v>
      </c>
      <c r="D445" s="66" t="s">
        <v>526</v>
      </c>
      <c r="E445" s="66"/>
      <c r="F445" s="66"/>
      <c r="G445" s="66" t="s">
        <v>649</v>
      </c>
      <c r="H445" s="107">
        <v>0</v>
      </c>
      <c r="I445" s="107">
        <f t="shared" ref="I445" si="171">SUM(I442:I444)</f>
        <v>0</v>
      </c>
      <c r="J445" s="107">
        <f t="shared" ref="J445:P445" si="172">SUM(J439:J444)</f>
        <v>2230</v>
      </c>
      <c r="K445" s="107">
        <f t="shared" si="172"/>
        <v>2530</v>
      </c>
      <c r="L445" s="107">
        <f t="shared" si="172"/>
        <v>1663.2800000000002</v>
      </c>
      <c r="M445" s="107">
        <f t="shared" si="172"/>
        <v>434.59999999999997</v>
      </c>
      <c r="N445" s="107">
        <f t="shared" si="172"/>
        <v>2470</v>
      </c>
      <c r="O445" s="107">
        <f t="shared" si="172"/>
        <v>2470</v>
      </c>
      <c r="P445" s="107">
        <f t="shared" si="172"/>
        <v>2470</v>
      </c>
    </row>
    <row r="446" spans="1:17" ht="15" hidden="1" customHeight="1" outlineLevel="1" x14ac:dyDescent="0.25">
      <c r="A446" s="67" t="s">
        <v>11</v>
      </c>
      <c r="B446" s="67" t="s">
        <v>561</v>
      </c>
      <c r="C446" s="67" t="s">
        <v>13</v>
      </c>
      <c r="D446" s="67" t="s">
        <v>129</v>
      </c>
      <c r="E446" s="67" t="s">
        <v>15</v>
      </c>
      <c r="F446" s="67" t="s">
        <v>16</v>
      </c>
      <c r="G446" s="67" t="s">
        <v>130</v>
      </c>
      <c r="H446" s="108">
        <v>118</v>
      </c>
      <c r="I446" s="107">
        <f t="shared" ref="I446" si="173">SUM(I443:I445)</f>
        <v>0</v>
      </c>
      <c r="J446" s="108">
        <v>310</v>
      </c>
      <c r="K446" s="108">
        <v>310</v>
      </c>
      <c r="L446" s="108">
        <f t="shared" si="167"/>
        <v>36</v>
      </c>
      <c r="M446" s="108">
        <v>30</v>
      </c>
      <c r="N446" s="108">
        <v>310</v>
      </c>
      <c r="O446" s="108">
        <f t="shared" si="132"/>
        <v>310</v>
      </c>
      <c r="P446" s="108">
        <f t="shared" si="133"/>
        <v>310</v>
      </c>
    </row>
    <row r="447" spans="1:17" ht="15" hidden="1" customHeight="1" outlineLevel="1" x14ac:dyDescent="0.25">
      <c r="A447" s="67" t="s">
        <v>11</v>
      </c>
      <c r="B447" s="67" t="s">
        <v>561</v>
      </c>
      <c r="C447" s="67" t="s">
        <v>13</v>
      </c>
      <c r="D447" s="67" t="s">
        <v>152</v>
      </c>
      <c r="E447" s="67" t="s">
        <v>18</v>
      </c>
      <c r="F447" s="67" t="s">
        <v>19</v>
      </c>
      <c r="G447" s="67" t="s">
        <v>153</v>
      </c>
      <c r="H447" s="108">
        <v>0</v>
      </c>
      <c r="I447" s="107">
        <f t="shared" ref="I447" si="174">SUM(I444:I446)</f>
        <v>0</v>
      </c>
      <c r="J447" s="108">
        <v>954</v>
      </c>
      <c r="K447" s="108">
        <v>754</v>
      </c>
      <c r="L447" s="108">
        <f t="shared" si="167"/>
        <v>756.51599999999985</v>
      </c>
      <c r="M447" s="108">
        <v>630.42999999999995</v>
      </c>
      <c r="N447" s="108">
        <v>1122</v>
      </c>
      <c r="O447" s="108">
        <f t="shared" si="132"/>
        <v>1122</v>
      </c>
      <c r="P447" s="108">
        <f t="shared" si="133"/>
        <v>1122</v>
      </c>
    </row>
    <row r="448" spans="1:17" ht="15" hidden="1" customHeight="1" outlineLevel="1" x14ac:dyDescent="0.25">
      <c r="A448" s="67" t="s">
        <v>11</v>
      </c>
      <c r="B448" s="67" t="s">
        <v>561</v>
      </c>
      <c r="C448" s="67" t="s">
        <v>13</v>
      </c>
      <c r="D448" s="67" t="s">
        <v>156</v>
      </c>
      <c r="E448" s="67" t="s">
        <v>18</v>
      </c>
      <c r="F448" s="67" t="s">
        <v>19</v>
      </c>
      <c r="G448" s="67" t="s">
        <v>157</v>
      </c>
      <c r="H448" s="108">
        <v>0</v>
      </c>
      <c r="I448" s="107">
        <f t="shared" ref="I448" si="175">SUM(I445:I447)</f>
        <v>0</v>
      </c>
      <c r="J448" s="108">
        <v>156</v>
      </c>
      <c r="K448" s="108">
        <v>156</v>
      </c>
      <c r="L448" s="108">
        <v>122.89</v>
      </c>
      <c r="M448" s="108">
        <v>82.89</v>
      </c>
      <c r="N448" s="108">
        <v>260</v>
      </c>
      <c r="O448" s="108">
        <f t="shared" si="132"/>
        <v>260</v>
      </c>
      <c r="P448" s="108">
        <f t="shared" si="133"/>
        <v>260</v>
      </c>
    </row>
    <row r="449" spans="1:17" ht="15" customHeight="1" collapsed="1" x14ac:dyDescent="0.25">
      <c r="A449" s="66"/>
      <c r="B449" s="66" t="s">
        <v>561</v>
      </c>
      <c r="C449" s="66" t="s">
        <v>662</v>
      </c>
      <c r="D449" s="66" t="s">
        <v>535</v>
      </c>
      <c r="E449" s="66"/>
      <c r="F449" s="66"/>
      <c r="G449" s="66" t="s">
        <v>536</v>
      </c>
      <c r="H449" s="107">
        <v>0</v>
      </c>
      <c r="I449" s="107">
        <f t="shared" ref="I449" si="176">SUM(I446:I448)</f>
        <v>0</v>
      </c>
      <c r="J449" s="107">
        <f t="shared" ref="J449:P449" si="177">SUM(J446:J448)</f>
        <v>1420</v>
      </c>
      <c r="K449" s="107">
        <f t="shared" si="177"/>
        <v>1220</v>
      </c>
      <c r="L449" s="107">
        <f t="shared" si="177"/>
        <v>915.40599999999984</v>
      </c>
      <c r="M449" s="107">
        <f t="shared" si="177"/>
        <v>743.31999999999994</v>
      </c>
      <c r="N449" s="107">
        <f t="shared" si="177"/>
        <v>1692</v>
      </c>
      <c r="O449" s="107">
        <f t="shared" si="177"/>
        <v>1692</v>
      </c>
      <c r="P449" s="107">
        <f t="shared" si="177"/>
        <v>1692</v>
      </c>
    </row>
    <row r="450" spans="1:17" ht="15" customHeight="1" x14ac:dyDescent="0.25">
      <c r="A450" s="64"/>
      <c r="B450" s="64" t="s">
        <v>561</v>
      </c>
      <c r="C450" s="64"/>
      <c r="D450" s="64"/>
      <c r="E450" s="64"/>
      <c r="F450" s="64"/>
      <c r="G450" s="64" t="s">
        <v>745</v>
      </c>
      <c r="H450" s="65">
        <v>16066.67</v>
      </c>
      <c r="I450" s="65">
        <v>10388.74</v>
      </c>
      <c r="J450" s="65">
        <f t="shared" ref="J450:P450" si="178">J449+J445+J438+J435+J433+J418</f>
        <v>19911</v>
      </c>
      <c r="K450" s="65">
        <f t="shared" si="178"/>
        <v>20011</v>
      </c>
      <c r="L450" s="65">
        <f t="shared" si="178"/>
        <v>21709.938000000002</v>
      </c>
      <c r="M450" s="65">
        <f t="shared" si="178"/>
        <v>14872.23</v>
      </c>
      <c r="N450" s="65">
        <f t="shared" si="178"/>
        <v>34300</v>
      </c>
      <c r="O450" s="65">
        <f t="shared" si="178"/>
        <v>34300</v>
      </c>
      <c r="P450" s="65">
        <f t="shared" si="178"/>
        <v>34300</v>
      </c>
    </row>
    <row r="451" spans="1:17" ht="15" customHeight="1" x14ac:dyDescent="0.25">
      <c r="A451" s="64"/>
      <c r="B451" s="64" t="s">
        <v>746</v>
      </c>
      <c r="C451" s="64"/>
      <c r="D451" s="64"/>
      <c r="E451" s="64"/>
      <c r="F451" s="64"/>
      <c r="G451" s="64" t="s">
        <v>747</v>
      </c>
      <c r="H451" s="65">
        <f>H450+H414+H369</f>
        <v>68679.099999999991</v>
      </c>
      <c r="I451" s="65">
        <f t="shared" ref="I451:Q451" si="179">I450+I414+I369</f>
        <v>63251.130000000005</v>
      </c>
      <c r="J451" s="65">
        <f t="shared" si="179"/>
        <v>67377</v>
      </c>
      <c r="K451" s="65">
        <f t="shared" si="179"/>
        <v>68791.260000000009</v>
      </c>
      <c r="L451" s="65">
        <f t="shared" si="179"/>
        <v>71718.537000000011</v>
      </c>
      <c r="M451" s="65">
        <f t="shared" si="179"/>
        <v>54580.68</v>
      </c>
      <c r="N451" s="65">
        <f t="shared" si="179"/>
        <v>89192</v>
      </c>
      <c r="O451" s="65">
        <f t="shared" si="179"/>
        <v>89192</v>
      </c>
      <c r="P451" s="65">
        <f t="shared" si="179"/>
        <v>89192</v>
      </c>
      <c r="Q451" s="123">
        <f t="shared" si="179"/>
        <v>0</v>
      </c>
    </row>
    <row r="452" spans="1:17" ht="15" customHeight="1" x14ac:dyDescent="0.25">
      <c r="A452" s="66" t="s">
        <v>11</v>
      </c>
      <c r="B452" s="66" t="s">
        <v>562</v>
      </c>
      <c r="C452" s="66" t="s">
        <v>330</v>
      </c>
      <c r="D452" s="66" t="s">
        <v>535</v>
      </c>
      <c r="E452" s="66" t="s">
        <v>18</v>
      </c>
      <c r="F452" s="66" t="s">
        <v>331</v>
      </c>
      <c r="G452" s="66" t="s">
        <v>612</v>
      </c>
      <c r="H452" s="107">
        <v>234.2</v>
      </c>
      <c r="I452" s="107">
        <v>1744.8</v>
      </c>
      <c r="J452" s="107">
        <v>1000</v>
      </c>
      <c r="K452" s="107">
        <v>1000</v>
      </c>
      <c r="L452" s="107">
        <v>1000</v>
      </c>
      <c r="M452" s="107">
        <v>0</v>
      </c>
      <c r="N452" s="107">
        <v>1000</v>
      </c>
      <c r="O452" s="107">
        <f t="shared" si="132"/>
        <v>1000</v>
      </c>
      <c r="P452" s="107">
        <f t="shared" si="133"/>
        <v>1000</v>
      </c>
    </row>
    <row r="453" spans="1:17" ht="15" customHeight="1" x14ac:dyDescent="0.25">
      <c r="A453" s="66"/>
      <c r="B453" s="66" t="s">
        <v>852</v>
      </c>
      <c r="C453" s="66" t="s">
        <v>679</v>
      </c>
      <c r="D453" s="66" t="s">
        <v>535</v>
      </c>
      <c r="E453" s="66"/>
      <c r="F453" s="66"/>
      <c r="G453" s="66" t="s">
        <v>853</v>
      </c>
      <c r="H453" s="107">
        <v>0</v>
      </c>
      <c r="I453" s="107">
        <v>2836.98</v>
      </c>
      <c r="J453" s="107">
        <v>0</v>
      </c>
      <c r="K453" s="107">
        <f t="shared" ref="K453:M453" si="180">SUM(K452)</f>
        <v>1000</v>
      </c>
      <c r="L453" s="107">
        <v>0</v>
      </c>
      <c r="M453" s="107">
        <f t="shared" si="180"/>
        <v>0</v>
      </c>
      <c r="N453" s="107">
        <v>0</v>
      </c>
      <c r="O453" s="107">
        <v>0</v>
      </c>
      <c r="P453" s="107">
        <v>0</v>
      </c>
    </row>
    <row r="454" spans="1:17" ht="15" customHeight="1" x14ac:dyDescent="0.25">
      <c r="A454" s="64"/>
      <c r="B454" s="64" t="s">
        <v>748</v>
      </c>
      <c r="C454" s="64"/>
      <c r="D454" s="64"/>
      <c r="E454" s="64"/>
      <c r="F454" s="64"/>
      <c r="G454" s="64" t="s">
        <v>749</v>
      </c>
      <c r="H454" s="65">
        <f>SUM(H452:H453)</f>
        <v>234.2</v>
      </c>
      <c r="I454" s="65">
        <f t="shared" ref="I454:P454" si="181">SUM(I452:I453)</f>
        <v>4581.78</v>
      </c>
      <c r="J454" s="65">
        <f t="shared" si="181"/>
        <v>1000</v>
      </c>
      <c r="K454" s="65">
        <f t="shared" si="181"/>
        <v>2000</v>
      </c>
      <c r="L454" s="65">
        <f t="shared" si="181"/>
        <v>1000</v>
      </c>
      <c r="M454" s="65">
        <f t="shared" si="181"/>
        <v>0</v>
      </c>
      <c r="N454" s="65">
        <f t="shared" si="181"/>
        <v>1000</v>
      </c>
      <c r="O454" s="65">
        <f t="shared" si="181"/>
        <v>1000</v>
      </c>
      <c r="P454" s="65">
        <f t="shared" si="181"/>
        <v>1000</v>
      </c>
    </row>
    <row r="455" spans="1:17" ht="15" hidden="1" customHeight="1" outlineLevel="1" x14ac:dyDescent="0.25">
      <c r="A455" s="6" t="s">
        <v>11</v>
      </c>
      <c r="B455" s="6" t="s">
        <v>563</v>
      </c>
      <c r="C455" s="6" t="s">
        <v>230</v>
      </c>
      <c r="D455" s="6" t="s">
        <v>57</v>
      </c>
      <c r="E455" s="6" t="s">
        <v>18</v>
      </c>
      <c r="F455" s="6" t="s">
        <v>231</v>
      </c>
      <c r="G455" s="6" t="s">
        <v>232</v>
      </c>
      <c r="H455" s="7">
        <v>0</v>
      </c>
      <c r="I455" s="7">
        <v>589.88</v>
      </c>
      <c r="J455" s="7">
        <v>600</v>
      </c>
      <c r="K455" s="7">
        <v>300</v>
      </c>
      <c r="L455" s="7">
        <v>0</v>
      </c>
      <c r="M455" s="7">
        <v>-25.82</v>
      </c>
      <c r="N455" s="7">
        <v>0</v>
      </c>
      <c r="O455" s="7">
        <f t="shared" si="132"/>
        <v>0</v>
      </c>
      <c r="P455" s="7">
        <f t="shared" si="133"/>
        <v>0</v>
      </c>
    </row>
    <row r="456" spans="1:17" ht="15" hidden="1" customHeight="1" outlineLevel="1" x14ac:dyDescent="0.25">
      <c r="A456" s="6" t="s">
        <v>11</v>
      </c>
      <c r="B456" s="6" t="s">
        <v>563</v>
      </c>
      <c r="C456" s="6" t="s">
        <v>230</v>
      </c>
      <c r="D456" s="6" t="s">
        <v>57</v>
      </c>
      <c r="E456" s="6" t="s">
        <v>18</v>
      </c>
      <c r="F456" s="6" t="s">
        <v>231</v>
      </c>
      <c r="G456" s="6" t="s">
        <v>233</v>
      </c>
      <c r="H456" s="7">
        <v>6527.18</v>
      </c>
      <c r="I456" s="7">
        <v>5979.5</v>
      </c>
      <c r="J456" s="7">
        <v>6000</v>
      </c>
      <c r="K456" s="7">
        <v>6300</v>
      </c>
      <c r="L456" s="7">
        <f>M456/11*12</f>
        <v>7581.545454545454</v>
      </c>
      <c r="M456" s="7">
        <v>6949.75</v>
      </c>
      <c r="N456" s="7">
        <v>8000</v>
      </c>
      <c r="O456" s="7">
        <f t="shared" si="132"/>
        <v>8000</v>
      </c>
      <c r="P456" s="7">
        <f t="shared" si="133"/>
        <v>8000</v>
      </c>
    </row>
    <row r="457" spans="1:17" ht="15" hidden="1" customHeight="1" outlineLevel="1" x14ac:dyDescent="0.25">
      <c r="A457" s="6" t="s">
        <v>11</v>
      </c>
      <c r="B457" s="6" t="s">
        <v>563</v>
      </c>
      <c r="C457" s="6" t="s">
        <v>230</v>
      </c>
      <c r="D457" s="6" t="s">
        <v>57</v>
      </c>
      <c r="E457" s="6" t="s">
        <v>18</v>
      </c>
      <c r="F457" s="6" t="s">
        <v>231</v>
      </c>
      <c r="G457" s="6" t="s">
        <v>234</v>
      </c>
      <c r="H457" s="7">
        <v>45.86</v>
      </c>
      <c r="I457" s="7">
        <v>51.16</v>
      </c>
      <c r="J457" s="7">
        <v>50</v>
      </c>
      <c r="K457" s="7">
        <v>50</v>
      </c>
      <c r="L457" s="7">
        <f t="shared" ref="L457:L465" si="182">M457/10*12</f>
        <v>40.896000000000001</v>
      </c>
      <c r="M457" s="7">
        <v>34.08</v>
      </c>
      <c r="N457" s="7">
        <v>50</v>
      </c>
      <c r="O457" s="7">
        <f t="shared" si="132"/>
        <v>50</v>
      </c>
      <c r="P457" s="7">
        <f t="shared" si="133"/>
        <v>50</v>
      </c>
    </row>
    <row r="458" spans="1:17" ht="15" hidden="1" customHeight="1" outlineLevel="1" x14ac:dyDescent="0.25">
      <c r="A458" s="6" t="s">
        <v>11</v>
      </c>
      <c r="B458" s="6" t="s">
        <v>563</v>
      </c>
      <c r="C458" s="6" t="s">
        <v>230</v>
      </c>
      <c r="D458" s="6" t="s">
        <v>66</v>
      </c>
      <c r="E458" s="6" t="s">
        <v>18</v>
      </c>
      <c r="F458" s="6" t="s">
        <v>231</v>
      </c>
      <c r="G458" s="6" t="s">
        <v>235</v>
      </c>
      <c r="H458" s="7">
        <v>827.75</v>
      </c>
      <c r="I458" s="7">
        <v>847.65</v>
      </c>
      <c r="J458" s="7">
        <v>850</v>
      </c>
      <c r="K458" s="7">
        <v>850</v>
      </c>
      <c r="L458" s="7">
        <f t="shared" si="182"/>
        <v>745.02</v>
      </c>
      <c r="M458" s="7">
        <v>620.85</v>
      </c>
      <c r="N458" s="7">
        <v>800</v>
      </c>
      <c r="O458" s="7">
        <f t="shared" si="132"/>
        <v>800</v>
      </c>
      <c r="P458" s="7">
        <f t="shared" si="133"/>
        <v>800</v>
      </c>
    </row>
    <row r="459" spans="1:17" ht="15" customHeight="1" collapsed="1" x14ac:dyDescent="0.25">
      <c r="A459" s="66"/>
      <c r="B459" s="66" t="s">
        <v>563</v>
      </c>
      <c r="C459" s="66" t="s">
        <v>667</v>
      </c>
      <c r="D459" s="66" t="s">
        <v>538</v>
      </c>
      <c r="E459" s="66"/>
      <c r="F459" s="66"/>
      <c r="G459" s="66" t="s">
        <v>198</v>
      </c>
      <c r="H459" s="107">
        <f>SUM(H455:H458)</f>
        <v>7400.79</v>
      </c>
      <c r="I459" s="107">
        <f t="shared" ref="I459:P459" si="183">SUM(I455:I458)</f>
        <v>7468.19</v>
      </c>
      <c r="J459" s="107">
        <f t="shared" si="183"/>
        <v>7500</v>
      </c>
      <c r="K459" s="107">
        <f t="shared" si="183"/>
        <v>7500</v>
      </c>
      <c r="L459" s="107">
        <f t="shared" si="183"/>
        <v>8367.4614545454533</v>
      </c>
      <c r="M459" s="107">
        <f t="shared" si="183"/>
        <v>7578.8600000000006</v>
      </c>
      <c r="N459" s="107">
        <f t="shared" si="183"/>
        <v>8850</v>
      </c>
      <c r="O459" s="107">
        <f t="shared" si="183"/>
        <v>8850</v>
      </c>
      <c r="P459" s="107">
        <f t="shared" si="183"/>
        <v>8850</v>
      </c>
    </row>
    <row r="460" spans="1:17" ht="15" hidden="1" customHeight="1" outlineLevel="1" x14ac:dyDescent="0.25">
      <c r="A460" s="67" t="s">
        <v>11</v>
      </c>
      <c r="B460" s="67" t="s">
        <v>563</v>
      </c>
      <c r="C460" s="67" t="s">
        <v>230</v>
      </c>
      <c r="D460" s="67" t="s">
        <v>115</v>
      </c>
      <c r="E460" s="67" t="s">
        <v>18</v>
      </c>
      <c r="F460" s="67" t="s">
        <v>231</v>
      </c>
      <c r="G460" s="67" t="s">
        <v>116</v>
      </c>
      <c r="H460" s="108">
        <v>0</v>
      </c>
      <c r="I460" s="108">
        <v>243.2</v>
      </c>
      <c r="J460" s="108">
        <v>250</v>
      </c>
      <c r="K460" s="108">
        <v>250</v>
      </c>
      <c r="L460" s="108">
        <f t="shared" si="182"/>
        <v>0</v>
      </c>
      <c r="M460" s="108">
        <v>0</v>
      </c>
      <c r="N460" s="108">
        <v>250</v>
      </c>
      <c r="O460" s="108">
        <f t="shared" si="132"/>
        <v>250</v>
      </c>
      <c r="P460" s="108">
        <f t="shared" si="133"/>
        <v>250</v>
      </c>
    </row>
    <row r="461" spans="1:17" ht="15" hidden="1" customHeight="1" outlineLevel="1" x14ac:dyDescent="0.25">
      <c r="A461" s="67" t="s">
        <v>11</v>
      </c>
      <c r="B461" s="67" t="s">
        <v>563</v>
      </c>
      <c r="C461" s="67" t="s">
        <v>230</v>
      </c>
      <c r="D461" s="67" t="s">
        <v>117</v>
      </c>
      <c r="E461" s="67" t="s">
        <v>18</v>
      </c>
      <c r="F461" s="67" t="s">
        <v>231</v>
      </c>
      <c r="G461" s="67" t="s">
        <v>236</v>
      </c>
      <c r="H461" s="108">
        <f>19.87+319.9</f>
        <v>339.77</v>
      </c>
      <c r="I461" s="108">
        <v>0</v>
      </c>
      <c r="J461" s="108">
        <v>750</v>
      </c>
      <c r="K461" s="108">
        <v>750</v>
      </c>
      <c r="L461" s="108">
        <f t="shared" si="182"/>
        <v>38.64</v>
      </c>
      <c r="M461" s="108">
        <v>32.200000000000003</v>
      </c>
      <c r="N461" s="108">
        <v>100</v>
      </c>
      <c r="O461" s="108">
        <f t="shared" si="132"/>
        <v>100</v>
      </c>
      <c r="P461" s="108">
        <f t="shared" si="133"/>
        <v>100</v>
      </c>
    </row>
    <row r="462" spans="1:17" ht="15" customHeight="1" collapsed="1" x14ac:dyDescent="0.25">
      <c r="A462" s="66"/>
      <c r="B462" s="66" t="s">
        <v>563</v>
      </c>
      <c r="C462" s="66" t="s">
        <v>667</v>
      </c>
      <c r="D462" s="66" t="s">
        <v>530</v>
      </c>
      <c r="E462" s="66"/>
      <c r="F462" s="66"/>
      <c r="G462" s="66" t="s">
        <v>620</v>
      </c>
      <c r="H462" s="107">
        <f>SUM(H460:H461)</f>
        <v>339.77</v>
      </c>
      <c r="I462" s="107">
        <f t="shared" ref="I462:P462" si="184">SUM(I460:I461)</f>
        <v>243.2</v>
      </c>
      <c r="J462" s="107">
        <f t="shared" si="184"/>
        <v>1000</v>
      </c>
      <c r="K462" s="107">
        <f t="shared" si="184"/>
        <v>1000</v>
      </c>
      <c r="L462" s="107">
        <f t="shared" si="184"/>
        <v>38.64</v>
      </c>
      <c r="M462" s="107">
        <f t="shared" si="184"/>
        <v>32.200000000000003</v>
      </c>
      <c r="N462" s="107">
        <f t="shared" si="184"/>
        <v>350</v>
      </c>
      <c r="O462" s="107">
        <f t="shared" si="184"/>
        <v>350</v>
      </c>
      <c r="P462" s="107">
        <f t="shared" si="184"/>
        <v>350</v>
      </c>
    </row>
    <row r="463" spans="1:17" ht="15" hidden="1" customHeight="1" outlineLevel="1" x14ac:dyDescent="0.25">
      <c r="A463" s="67" t="s">
        <v>11</v>
      </c>
      <c r="B463" s="67" t="s">
        <v>563</v>
      </c>
      <c r="C463" s="67" t="s">
        <v>230</v>
      </c>
      <c r="D463" s="67" t="s">
        <v>122</v>
      </c>
      <c r="E463" s="67" t="s">
        <v>18</v>
      </c>
      <c r="F463" s="67" t="s">
        <v>231</v>
      </c>
      <c r="G463" s="67" t="s">
        <v>124</v>
      </c>
      <c r="H463" s="108">
        <v>0</v>
      </c>
      <c r="I463" s="108">
        <v>252.07</v>
      </c>
      <c r="J463" s="108">
        <v>0</v>
      </c>
      <c r="K463" s="108">
        <v>0</v>
      </c>
      <c r="L463" s="108">
        <f t="shared" si="182"/>
        <v>0</v>
      </c>
      <c r="M463" s="108">
        <v>0</v>
      </c>
      <c r="N463" s="108">
        <v>0</v>
      </c>
      <c r="O463" s="108">
        <f t="shared" si="132"/>
        <v>0</v>
      </c>
      <c r="P463" s="108">
        <f t="shared" si="133"/>
        <v>0</v>
      </c>
    </row>
    <row r="464" spans="1:17" ht="15" customHeight="1" collapsed="1" x14ac:dyDescent="0.25">
      <c r="A464" s="66"/>
      <c r="B464" s="66" t="s">
        <v>563</v>
      </c>
      <c r="C464" s="66" t="s">
        <v>667</v>
      </c>
      <c r="D464" s="66" t="s">
        <v>533</v>
      </c>
      <c r="E464" s="66"/>
      <c r="F464" s="66"/>
      <c r="G464" s="66" t="s">
        <v>534</v>
      </c>
      <c r="H464" s="107">
        <f>SUM(H463)</f>
        <v>0</v>
      </c>
      <c r="I464" s="107">
        <f t="shared" ref="I464:P464" si="185">SUM(I463)</f>
        <v>252.07</v>
      </c>
      <c r="J464" s="107">
        <f t="shared" si="185"/>
        <v>0</v>
      </c>
      <c r="K464" s="107">
        <f t="shared" si="185"/>
        <v>0</v>
      </c>
      <c r="L464" s="107">
        <f t="shared" si="185"/>
        <v>0</v>
      </c>
      <c r="M464" s="107">
        <f t="shared" si="185"/>
        <v>0</v>
      </c>
      <c r="N464" s="107">
        <f t="shared" si="185"/>
        <v>0</v>
      </c>
      <c r="O464" s="107">
        <f t="shared" si="185"/>
        <v>0</v>
      </c>
      <c r="P464" s="107">
        <f t="shared" si="185"/>
        <v>0</v>
      </c>
    </row>
    <row r="465" spans="1:16" ht="14.25" hidden="1" customHeight="1" outlineLevel="1" x14ac:dyDescent="0.25">
      <c r="A465" s="67" t="s">
        <v>11</v>
      </c>
      <c r="B465" s="67" t="s">
        <v>563</v>
      </c>
      <c r="C465" s="67" t="s">
        <v>230</v>
      </c>
      <c r="D465" s="67" t="s">
        <v>136</v>
      </c>
      <c r="E465" s="67" t="s">
        <v>18</v>
      </c>
      <c r="F465" s="67" t="s">
        <v>231</v>
      </c>
      <c r="G465" s="67" t="s">
        <v>137</v>
      </c>
      <c r="H465" s="108">
        <v>323.12</v>
      </c>
      <c r="I465" s="108">
        <v>799.54</v>
      </c>
      <c r="J465" s="108">
        <v>730</v>
      </c>
      <c r="K465" s="108">
        <v>730</v>
      </c>
      <c r="L465" s="108">
        <f t="shared" si="182"/>
        <v>175.536</v>
      </c>
      <c r="M465" s="108">
        <v>146.28</v>
      </c>
      <c r="N465" s="108">
        <v>300</v>
      </c>
      <c r="O465" s="108">
        <f t="shared" si="132"/>
        <v>300</v>
      </c>
      <c r="P465" s="108">
        <f t="shared" si="133"/>
        <v>300</v>
      </c>
    </row>
    <row r="466" spans="1:16" ht="14.25" customHeight="1" collapsed="1" x14ac:dyDescent="0.25">
      <c r="A466" s="66"/>
      <c r="B466" s="66" t="s">
        <v>563</v>
      </c>
      <c r="C466" s="66" t="s">
        <v>667</v>
      </c>
      <c r="D466" s="66" t="s">
        <v>535</v>
      </c>
      <c r="E466" s="66"/>
      <c r="F466" s="66"/>
      <c r="G466" s="66" t="s">
        <v>536</v>
      </c>
      <c r="H466" s="107">
        <f>SUM(H465)</f>
        <v>323.12</v>
      </c>
      <c r="I466" s="107">
        <f t="shared" ref="I466:P466" si="186">SUM(I465)</f>
        <v>799.54</v>
      </c>
      <c r="J466" s="107">
        <f t="shared" si="186"/>
        <v>730</v>
      </c>
      <c r="K466" s="107">
        <f t="shared" si="186"/>
        <v>730</v>
      </c>
      <c r="L466" s="107">
        <f t="shared" si="186"/>
        <v>175.536</v>
      </c>
      <c r="M466" s="107">
        <f t="shared" si="186"/>
        <v>146.28</v>
      </c>
      <c r="N466" s="107">
        <f t="shared" si="186"/>
        <v>300</v>
      </c>
      <c r="O466" s="107">
        <f t="shared" si="186"/>
        <v>300</v>
      </c>
      <c r="P466" s="107">
        <f t="shared" si="186"/>
        <v>300</v>
      </c>
    </row>
    <row r="467" spans="1:16" ht="14.25" customHeight="1" x14ac:dyDescent="0.25">
      <c r="A467" s="64"/>
      <c r="B467" s="64" t="s">
        <v>563</v>
      </c>
      <c r="C467" s="64"/>
      <c r="D467" s="64"/>
      <c r="E467" s="64"/>
      <c r="F467" s="64"/>
      <c r="G467" s="64" t="s">
        <v>856</v>
      </c>
      <c r="H467" s="65">
        <v>14702.07</v>
      </c>
      <c r="I467" s="65">
        <f t="shared" ref="I467:P467" si="187">I459+I462+I464+I466</f>
        <v>8763</v>
      </c>
      <c r="J467" s="65">
        <f t="shared" si="187"/>
        <v>9230</v>
      </c>
      <c r="K467" s="65">
        <f t="shared" si="187"/>
        <v>9230</v>
      </c>
      <c r="L467" s="65">
        <f t="shared" si="187"/>
        <v>8581.6374545454528</v>
      </c>
      <c r="M467" s="65">
        <f t="shared" si="187"/>
        <v>7757.34</v>
      </c>
      <c r="N467" s="65">
        <f t="shared" si="187"/>
        <v>9500</v>
      </c>
      <c r="O467" s="65">
        <f t="shared" si="187"/>
        <v>9500</v>
      </c>
      <c r="P467" s="65">
        <f t="shared" si="187"/>
        <v>9500</v>
      </c>
    </row>
    <row r="468" spans="1:16" ht="15" hidden="1" customHeight="1" outlineLevel="1" x14ac:dyDescent="0.25">
      <c r="A468" s="17" t="s">
        <v>11</v>
      </c>
      <c r="B468" s="17" t="s">
        <v>564</v>
      </c>
      <c r="C468" s="17" t="s">
        <v>249</v>
      </c>
      <c r="D468" s="17" t="s">
        <v>14</v>
      </c>
      <c r="E468" s="17" t="s">
        <v>15</v>
      </c>
      <c r="F468" s="17" t="s">
        <v>250</v>
      </c>
      <c r="G468" s="17" t="s">
        <v>20</v>
      </c>
      <c r="H468" s="11">
        <v>13342.79</v>
      </c>
      <c r="I468" s="11">
        <v>14555.4</v>
      </c>
      <c r="J468" s="11">
        <v>22152</v>
      </c>
      <c r="K468" s="11">
        <v>22152</v>
      </c>
      <c r="L468" s="11">
        <v>23902.3</v>
      </c>
      <c r="M468" s="11">
        <v>19287.3</v>
      </c>
      <c r="N468" s="11">
        <v>25100</v>
      </c>
      <c r="O468" s="11">
        <f t="shared" si="132"/>
        <v>25100</v>
      </c>
      <c r="P468" s="11">
        <f t="shared" si="133"/>
        <v>25100</v>
      </c>
    </row>
    <row r="469" spans="1:16" ht="15" hidden="1" customHeight="1" outlineLevel="1" x14ac:dyDescent="0.25">
      <c r="A469" s="17" t="s">
        <v>11</v>
      </c>
      <c r="B469" s="17" t="s">
        <v>564</v>
      </c>
      <c r="C469" s="17" t="s">
        <v>249</v>
      </c>
      <c r="D469" s="17" t="s">
        <v>14</v>
      </c>
      <c r="E469" s="17" t="s">
        <v>18</v>
      </c>
      <c r="F469" s="17" t="s">
        <v>250</v>
      </c>
      <c r="G469" s="17" t="s">
        <v>17</v>
      </c>
      <c r="H469" s="11">
        <v>5545</v>
      </c>
      <c r="I469" s="11">
        <v>5918.7</v>
      </c>
      <c r="J469" s="11">
        <v>0</v>
      </c>
      <c r="K469" s="11">
        <v>0</v>
      </c>
      <c r="L469" s="11">
        <v>0</v>
      </c>
      <c r="M469" s="11">
        <v>0</v>
      </c>
      <c r="N469" s="11">
        <v>0</v>
      </c>
      <c r="O469" s="11">
        <f t="shared" si="132"/>
        <v>0</v>
      </c>
      <c r="P469" s="11">
        <f t="shared" si="133"/>
        <v>0</v>
      </c>
    </row>
    <row r="470" spans="1:16" ht="15" hidden="1" customHeight="1" outlineLevel="1" x14ac:dyDescent="0.25">
      <c r="A470" s="17"/>
      <c r="B470" s="17" t="s">
        <v>564</v>
      </c>
      <c r="C470" s="17" t="s">
        <v>249</v>
      </c>
      <c r="D470" s="17" t="s">
        <v>14</v>
      </c>
      <c r="E470" s="17" t="s">
        <v>18</v>
      </c>
      <c r="F470" s="17" t="s">
        <v>250</v>
      </c>
      <c r="G470" s="17" t="s">
        <v>610</v>
      </c>
      <c r="H470" s="11">
        <v>0</v>
      </c>
      <c r="I470" s="11">
        <v>0</v>
      </c>
      <c r="J470" s="11">
        <v>0</v>
      </c>
      <c r="K470" s="11">
        <v>0</v>
      </c>
      <c r="L470" s="11">
        <v>0</v>
      </c>
      <c r="M470" s="11">
        <v>0</v>
      </c>
      <c r="N470" s="11">
        <v>560</v>
      </c>
      <c r="O470" s="11">
        <f t="shared" si="132"/>
        <v>560</v>
      </c>
      <c r="P470" s="11">
        <f t="shared" si="133"/>
        <v>560</v>
      </c>
    </row>
    <row r="471" spans="1:16" ht="15" customHeight="1" collapsed="1" x14ac:dyDescent="0.25">
      <c r="A471" s="66"/>
      <c r="B471" s="66" t="s">
        <v>564</v>
      </c>
      <c r="C471" s="66" t="s">
        <v>249</v>
      </c>
      <c r="D471" s="66" t="s">
        <v>524</v>
      </c>
      <c r="E471" s="66"/>
      <c r="F471" s="66"/>
      <c r="G471" s="66" t="s">
        <v>528</v>
      </c>
      <c r="H471" s="107">
        <f>SUM(H468:H470)</f>
        <v>18887.79</v>
      </c>
      <c r="I471" s="107">
        <f t="shared" ref="I471:P471" si="188">SUM(I468:I470)</f>
        <v>20474.099999999999</v>
      </c>
      <c r="J471" s="107">
        <f t="shared" si="188"/>
        <v>22152</v>
      </c>
      <c r="K471" s="107">
        <f t="shared" si="188"/>
        <v>22152</v>
      </c>
      <c r="L471" s="107">
        <f t="shared" si="188"/>
        <v>23902.3</v>
      </c>
      <c r="M471" s="107">
        <f t="shared" si="188"/>
        <v>19287.3</v>
      </c>
      <c r="N471" s="107">
        <f t="shared" si="188"/>
        <v>25660</v>
      </c>
      <c r="O471" s="107">
        <f t="shared" si="188"/>
        <v>25660</v>
      </c>
      <c r="P471" s="107">
        <f t="shared" si="188"/>
        <v>25660</v>
      </c>
    </row>
    <row r="472" spans="1:16" ht="15" hidden="1" customHeight="1" outlineLevel="1" x14ac:dyDescent="0.25">
      <c r="A472" s="67" t="s">
        <v>11</v>
      </c>
      <c r="B472" s="66" t="s">
        <v>564</v>
      </c>
      <c r="C472" s="66" t="s">
        <v>249</v>
      </c>
      <c r="D472" s="67" t="s">
        <v>23</v>
      </c>
      <c r="E472" s="67" t="s">
        <v>15</v>
      </c>
      <c r="F472" s="67" t="s">
        <v>250</v>
      </c>
      <c r="G472" s="67" t="s">
        <v>24</v>
      </c>
      <c r="H472" s="108">
        <v>1433.29</v>
      </c>
      <c r="I472" s="108">
        <v>1556.93</v>
      </c>
      <c r="J472" s="108">
        <v>2072</v>
      </c>
      <c r="K472" s="108">
        <v>2072</v>
      </c>
      <c r="L472" s="108">
        <v>1946.6</v>
      </c>
      <c r="M472" s="108">
        <v>1485.1</v>
      </c>
      <c r="N472" s="108">
        <v>2510</v>
      </c>
      <c r="O472" s="108">
        <f t="shared" si="132"/>
        <v>2510</v>
      </c>
      <c r="P472" s="108">
        <f t="shared" si="133"/>
        <v>2510</v>
      </c>
    </row>
    <row r="473" spans="1:16" ht="15" hidden="1" customHeight="1" outlineLevel="1" x14ac:dyDescent="0.25">
      <c r="A473" s="67" t="s">
        <v>11</v>
      </c>
      <c r="B473" s="66" t="s">
        <v>564</v>
      </c>
      <c r="C473" s="66" t="s">
        <v>249</v>
      </c>
      <c r="D473" s="67" t="s">
        <v>53</v>
      </c>
      <c r="E473" s="67" t="s">
        <v>15</v>
      </c>
      <c r="F473" s="67" t="s">
        <v>250</v>
      </c>
      <c r="G473" s="67" t="s">
        <v>54</v>
      </c>
      <c r="H473" s="108">
        <v>216</v>
      </c>
      <c r="I473" s="108">
        <v>238</v>
      </c>
      <c r="J473" s="108">
        <v>240</v>
      </c>
      <c r="K473" s="108">
        <v>240</v>
      </c>
      <c r="L473" s="108">
        <v>210</v>
      </c>
      <c r="M473" s="108">
        <v>190</v>
      </c>
      <c r="N473" s="108">
        <v>240</v>
      </c>
      <c r="O473" s="108">
        <f t="shared" si="132"/>
        <v>240</v>
      </c>
      <c r="P473" s="108">
        <f t="shared" si="133"/>
        <v>240</v>
      </c>
    </row>
    <row r="474" spans="1:16" ht="15" hidden="1" customHeight="1" outlineLevel="1" x14ac:dyDescent="0.25">
      <c r="A474" s="67" t="s">
        <v>11</v>
      </c>
      <c r="B474" s="66" t="s">
        <v>564</v>
      </c>
      <c r="C474" s="66" t="s">
        <v>249</v>
      </c>
      <c r="D474" s="67" t="s">
        <v>30</v>
      </c>
      <c r="E474" s="67" t="s">
        <v>15</v>
      </c>
      <c r="F474" s="67" t="s">
        <v>250</v>
      </c>
      <c r="G474" s="67" t="s">
        <v>31</v>
      </c>
      <c r="H474" s="108">
        <v>265.14</v>
      </c>
      <c r="I474" s="108">
        <v>287.27999999999997</v>
      </c>
      <c r="J474" s="108">
        <v>382</v>
      </c>
      <c r="K474" s="108">
        <v>382</v>
      </c>
      <c r="L474" s="108">
        <v>333.56</v>
      </c>
      <c r="M474" s="108">
        <v>268.95</v>
      </c>
      <c r="N474" s="108">
        <v>360</v>
      </c>
      <c r="O474" s="108">
        <f t="shared" si="132"/>
        <v>360</v>
      </c>
      <c r="P474" s="108">
        <f t="shared" si="133"/>
        <v>360</v>
      </c>
    </row>
    <row r="475" spans="1:16" ht="15" hidden="1" customHeight="1" outlineLevel="1" x14ac:dyDescent="0.25">
      <c r="A475" s="67" t="s">
        <v>11</v>
      </c>
      <c r="B475" s="66" t="s">
        <v>564</v>
      </c>
      <c r="C475" s="66" t="s">
        <v>249</v>
      </c>
      <c r="D475" s="67" t="s">
        <v>33</v>
      </c>
      <c r="E475" s="67" t="s">
        <v>15</v>
      </c>
      <c r="F475" s="67" t="s">
        <v>250</v>
      </c>
      <c r="G475" s="67" t="s">
        <v>35</v>
      </c>
      <c r="H475" s="108">
        <v>714.76</v>
      </c>
      <c r="I475" s="108">
        <v>2873.55</v>
      </c>
      <c r="J475" s="108">
        <v>3820</v>
      </c>
      <c r="K475" s="108">
        <v>3820</v>
      </c>
      <c r="L475" s="108">
        <v>3336.62</v>
      </c>
      <c r="M475" s="108">
        <v>2690.52</v>
      </c>
      <c r="N475" s="108">
        <v>3600</v>
      </c>
      <c r="O475" s="108">
        <f t="shared" si="132"/>
        <v>3600</v>
      </c>
      <c r="P475" s="108">
        <f t="shared" si="133"/>
        <v>3600</v>
      </c>
    </row>
    <row r="476" spans="1:16" ht="15" hidden="1" customHeight="1" outlineLevel="1" x14ac:dyDescent="0.25">
      <c r="A476" s="67" t="s">
        <v>11</v>
      </c>
      <c r="B476" s="66" t="s">
        <v>564</v>
      </c>
      <c r="C476" s="66" t="s">
        <v>249</v>
      </c>
      <c r="D476" s="67" t="s">
        <v>33</v>
      </c>
      <c r="E476" s="67" t="s">
        <v>18</v>
      </c>
      <c r="F476" s="67" t="s">
        <v>250</v>
      </c>
      <c r="G476" s="67" t="s">
        <v>35</v>
      </c>
      <c r="H476" s="108">
        <v>1937.92</v>
      </c>
      <c r="I476" s="108">
        <v>0</v>
      </c>
      <c r="J476" s="108">
        <v>0</v>
      </c>
      <c r="K476" s="108">
        <v>0</v>
      </c>
      <c r="L476" s="108">
        <v>0</v>
      </c>
      <c r="M476" s="108">
        <v>0</v>
      </c>
      <c r="N476" s="108">
        <v>0</v>
      </c>
      <c r="O476" s="108">
        <f t="shared" si="132"/>
        <v>0</v>
      </c>
      <c r="P476" s="108">
        <f t="shared" si="133"/>
        <v>0</v>
      </c>
    </row>
    <row r="477" spans="1:16" ht="15" hidden="1" customHeight="1" outlineLevel="1" x14ac:dyDescent="0.25">
      <c r="A477" s="67" t="s">
        <v>11</v>
      </c>
      <c r="B477" s="66" t="s">
        <v>564</v>
      </c>
      <c r="C477" s="66" t="s">
        <v>249</v>
      </c>
      <c r="D477" s="67" t="s">
        <v>37</v>
      </c>
      <c r="E477" s="67" t="s">
        <v>15</v>
      </c>
      <c r="F477" s="67" t="s">
        <v>250</v>
      </c>
      <c r="G477" s="67" t="s">
        <v>39</v>
      </c>
      <c r="H477" s="108">
        <v>151.54</v>
      </c>
      <c r="I477" s="108">
        <v>151.49</v>
      </c>
      <c r="J477" s="108">
        <v>194</v>
      </c>
      <c r="K477" s="108">
        <v>194</v>
      </c>
      <c r="L477" s="108">
        <v>190.57999999999998</v>
      </c>
      <c r="M477" s="108">
        <v>153.66</v>
      </c>
      <c r="N477" s="108">
        <v>201</v>
      </c>
      <c r="O477" s="108">
        <f t="shared" si="132"/>
        <v>201</v>
      </c>
      <c r="P477" s="108">
        <f t="shared" si="133"/>
        <v>201</v>
      </c>
    </row>
    <row r="478" spans="1:16" ht="15" hidden="1" customHeight="1" outlineLevel="1" x14ac:dyDescent="0.25">
      <c r="A478" s="67" t="s">
        <v>11</v>
      </c>
      <c r="B478" s="66" t="s">
        <v>564</v>
      </c>
      <c r="C478" s="66" t="s">
        <v>249</v>
      </c>
      <c r="D478" s="67" t="s">
        <v>41</v>
      </c>
      <c r="E478" s="67" t="s">
        <v>15</v>
      </c>
      <c r="F478" s="67" t="s">
        <v>250</v>
      </c>
      <c r="G478" s="67" t="s">
        <v>43</v>
      </c>
      <c r="H478" s="108">
        <v>568.37</v>
      </c>
      <c r="I478" s="108">
        <v>628.42999999999995</v>
      </c>
      <c r="J478" s="108">
        <v>843</v>
      </c>
      <c r="K478" s="108">
        <v>843</v>
      </c>
      <c r="L478" s="108">
        <v>714.99</v>
      </c>
      <c r="M478" s="108">
        <v>576.54</v>
      </c>
      <c r="N478" s="108">
        <v>752</v>
      </c>
      <c r="O478" s="108">
        <f t="shared" si="132"/>
        <v>752</v>
      </c>
      <c r="P478" s="108">
        <f t="shared" si="133"/>
        <v>752</v>
      </c>
    </row>
    <row r="479" spans="1:16" ht="15" hidden="1" customHeight="1" outlineLevel="1" x14ac:dyDescent="0.25">
      <c r="A479" s="67" t="s">
        <v>11</v>
      </c>
      <c r="B479" s="66" t="s">
        <v>564</v>
      </c>
      <c r="C479" s="66" t="s">
        <v>249</v>
      </c>
      <c r="D479" s="67" t="s">
        <v>45</v>
      </c>
      <c r="E479" s="67" t="s">
        <v>15</v>
      </c>
      <c r="F479" s="67" t="s">
        <v>250</v>
      </c>
      <c r="G479" s="67" t="s">
        <v>47</v>
      </c>
      <c r="H479" s="108">
        <v>189.41</v>
      </c>
      <c r="I479" s="108">
        <v>205.24</v>
      </c>
      <c r="J479" s="108">
        <v>273</v>
      </c>
      <c r="K479" s="108">
        <v>273</v>
      </c>
      <c r="L479" s="108">
        <v>238.33</v>
      </c>
      <c r="M479" s="108">
        <v>192.18</v>
      </c>
      <c r="N479" s="108">
        <v>251</v>
      </c>
      <c r="O479" s="108">
        <f t="shared" si="132"/>
        <v>251</v>
      </c>
      <c r="P479" s="108">
        <f t="shared" si="133"/>
        <v>251</v>
      </c>
    </row>
    <row r="480" spans="1:16" ht="15" hidden="1" customHeight="1" outlineLevel="1" x14ac:dyDescent="0.25">
      <c r="A480" s="67" t="s">
        <v>11</v>
      </c>
      <c r="B480" s="66" t="s">
        <v>564</v>
      </c>
      <c r="C480" s="66" t="s">
        <v>249</v>
      </c>
      <c r="D480" s="67" t="s">
        <v>49</v>
      </c>
      <c r="E480" s="67" t="s">
        <v>15</v>
      </c>
      <c r="F480" s="67" t="s">
        <v>250</v>
      </c>
      <c r="G480" s="67" t="s">
        <v>51</v>
      </c>
      <c r="H480" s="108">
        <v>899.87</v>
      </c>
      <c r="I480" s="108">
        <v>974.87</v>
      </c>
      <c r="J480" s="108">
        <v>1300</v>
      </c>
      <c r="K480" s="108">
        <v>1300</v>
      </c>
      <c r="L480" s="108">
        <v>1374.31</v>
      </c>
      <c r="M480" s="108">
        <v>912.81</v>
      </c>
      <c r="N480" s="108">
        <v>1400</v>
      </c>
      <c r="O480" s="108">
        <f t="shared" si="132"/>
        <v>1400</v>
      </c>
      <c r="P480" s="108">
        <f t="shared" si="133"/>
        <v>1400</v>
      </c>
    </row>
    <row r="481" spans="1:17" ht="15" customHeight="1" collapsed="1" x14ac:dyDescent="0.25">
      <c r="A481" s="66"/>
      <c r="B481" s="66" t="s">
        <v>564</v>
      </c>
      <c r="C481" s="66" t="s">
        <v>249</v>
      </c>
      <c r="D481" s="66" t="s">
        <v>525</v>
      </c>
      <c r="E481" s="66"/>
      <c r="F481" s="66"/>
      <c r="G481" s="66" t="s">
        <v>529</v>
      </c>
      <c r="H481" s="107">
        <f>SUM(H472:H480)</f>
        <v>6376.2999999999993</v>
      </c>
      <c r="I481" s="107">
        <f t="shared" ref="I481:P481" si="189">SUM(I472:I480)</f>
        <v>6915.79</v>
      </c>
      <c r="J481" s="107">
        <f t="shared" si="189"/>
        <v>9124</v>
      </c>
      <c r="K481" s="107">
        <f t="shared" si="189"/>
        <v>9124</v>
      </c>
      <c r="L481" s="107">
        <f t="shared" si="189"/>
        <v>8344.99</v>
      </c>
      <c r="M481" s="107">
        <f t="shared" si="189"/>
        <v>6469.76</v>
      </c>
      <c r="N481" s="107">
        <f t="shared" si="189"/>
        <v>9314</v>
      </c>
      <c r="O481" s="107">
        <f t="shared" si="189"/>
        <v>9314</v>
      </c>
      <c r="P481" s="107">
        <f t="shared" si="189"/>
        <v>9314</v>
      </c>
    </row>
    <row r="482" spans="1:17" ht="15" hidden="1" customHeight="1" outlineLevel="1" x14ac:dyDescent="0.25">
      <c r="A482" s="67" t="s">
        <v>11</v>
      </c>
      <c r="B482" s="66" t="s">
        <v>564</v>
      </c>
      <c r="C482" s="66" t="s">
        <v>249</v>
      </c>
      <c r="D482" s="67" t="s">
        <v>55</v>
      </c>
      <c r="E482" s="67" t="s">
        <v>15</v>
      </c>
      <c r="F482" s="67" t="s">
        <v>250</v>
      </c>
      <c r="G482" s="67" t="s">
        <v>56</v>
      </c>
      <c r="H482" s="108">
        <v>5.7</v>
      </c>
      <c r="I482" s="108">
        <v>0</v>
      </c>
      <c r="J482" s="108">
        <v>20</v>
      </c>
      <c r="K482" s="108">
        <v>120</v>
      </c>
      <c r="L482" s="108">
        <v>120</v>
      </c>
      <c r="M482" s="108">
        <v>0</v>
      </c>
      <c r="N482" s="108">
        <v>120</v>
      </c>
      <c r="O482" s="108">
        <f t="shared" ref="O482:O502" si="190">N482</f>
        <v>120</v>
      </c>
      <c r="P482" s="108">
        <f t="shared" ref="P482:P502" si="191">N482</f>
        <v>120</v>
      </c>
      <c r="Q482" s="37"/>
    </row>
    <row r="483" spans="1:17" ht="15" customHeight="1" collapsed="1" x14ac:dyDescent="0.25">
      <c r="A483" s="66"/>
      <c r="B483" s="66" t="s">
        <v>564</v>
      </c>
      <c r="C483" s="66" t="s">
        <v>249</v>
      </c>
      <c r="D483" s="66" t="s">
        <v>537</v>
      </c>
      <c r="E483" s="66"/>
      <c r="F483" s="66"/>
      <c r="G483" s="66" t="s">
        <v>683</v>
      </c>
      <c r="H483" s="107">
        <f>SUM(H482)</f>
        <v>5.7</v>
      </c>
      <c r="I483" s="107">
        <f t="shared" ref="I483:P483" si="192">SUM(I482)</f>
        <v>0</v>
      </c>
      <c r="J483" s="107">
        <f t="shared" si="192"/>
        <v>20</v>
      </c>
      <c r="K483" s="107">
        <f t="shared" si="192"/>
        <v>120</v>
      </c>
      <c r="L483" s="107">
        <f t="shared" si="192"/>
        <v>120</v>
      </c>
      <c r="M483" s="107">
        <f t="shared" si="192"/>
        <v>0</v>
      </c>
      <c r="N483" s="107">
        <f t="shared" si="192"/>
        <v>120</v>
      </c>
      <c r="O483" s="107">
        <f t="shared" si="192"/>
        <v>120</v>
      </c>
      <c r="P483" s="107">
        <f t="shared" si="192"/>
        <v>120</v>
      </c>
      <c r="Q483" s="37"/>
    </row>
    <row r="484" spans="1:17" ht="15" hidden="1" customHeight="1" outlineLevel="1" x14ac:dyDescent="0.25">
      <c r="A484" s="67" t="s">
        <v>11</v>
      </c>
      <c r="B484" s="66" t="s">
        <v>564</v>
      </c>
      <c r="C484" s="66" t="s">
        <v>249</v>
      </c>
      <c r="D484" s="67" t="s">
        <v>57</v>
      </c>
      <c r="E484" s="67" t="s">
        <v>18</v>
      </c>
      <c r="F484" s="67" t="s">
        <v>250</v>
      </c>
      <c r="G484" s="67" t="s">
        <v>58</v>
      </c>
      <c r="H484" s="108">
        <v>81.72</v>
      </c>
      <c r="I484" s="108">
        <v>129.35</v>
      </c>
      <c r="J484" s="108">
        <v>100</v>
      </c>
      <c r="K484" s="108">
        <v>100</v>
      </c>
      <c r="L484" s="108">
        <f t="shared" ref="L484:L490" si="193">M484/10*12</f>
        <v>70.463999999999999</v>
      </c>
      <c r="M484" s="108">
        <v>58.72</v>
      </c>
      <c r="N484" s="108">
        <v>100</v>
      </c>
      <c r="O484" s="108">
        <f t="shared" si="190"/>
        <v>100</v>
      </c>
      <c r="P484" s="108">
        <f t="shared" si="191"/>
        <v>100</v>
      </c>
    </row>
    <row r="485" spans="1:17" ht="15" hidden="1" customHeight="1" outlineLevel="1" x14ac:dyDescent="0.25">
      <c r="A485" s="67" t="s">
        <v>11</v>
      </c>
      <c r="B485" s="66" t="s">
        <v>564</v>
      </c>
      <c r="C485" s="66" t="s">
        <v>249</v>
      </c>
      <c r="D485" s="67" t="s">
        <v>57</v>
      </c>
      <c r="E485" s="67" t="s">
        <v>18</v>
      </c>
      <c r="F485" s="67" t="s">
        <v>250</v>
      </c>
      <c r="G485" s="67" t="s">
        <v>244</v>
      </c>
      <c r="H485" s="108">
        <v>117.94</v>
      </c>
      <c r="I485" s="108">
        <v>76.19</v>
      </c>
      <c r="J485" s="108">
        <v>75</v>
      </c>
      <c r="K485" s="108">
        <v>75</v>
      </c>
      <c r="L485" s="108">
        <f t="shared" si="193"/>
        <v>104.53200000000001</v>
      </c>
      <c r="M485" s="108">
        <v>87.11</v>
      </c>
      <c r="N485" s="108">
        <v>120</v>
      </c>
      <c r="O485" s="108">
        <f t="shared" si="190"/>
        <v>120</v>
      </c>
      <c r="P485" s="108">
        <f t="shared" si="191"/>
        <v>120</v>
      </c>
    </row>
    <row r="486" spans="1:17" ht="15" hidden="1" customHeight="1" outlineLevel="1" x14ac:dyDescent="0.25">
      <c r="A486" s="67" t="s">
        <v>11</v>
      </c>
      <c r="B486" s="66" t="s">
        <v>564</v>
      </c>
      <c r="C486" s="66" t="s">
        <v>249</v>
      </c>
      <c r="D486" s="67" t="s">
        <v>66</v>
      </c>
      <c r="E486" s="67" t="s">
        <v>18</v>
      </c>
      <c r="F486" s="67" t="s">
        <v>250</v>
      </c>
      <c r="G486" s="67" t="s">
        <v>67</v>
      </c>
      <c r="H486" s="108">
        <v>147.32</v>
      </c>
      <c r="I486" s="108">
        <v>28.54</v>
      </c>
      <c r="J486" s="108">
        <v>50</v>
      </c>
      <c r="K486" s="108">
        <v>50</v>
      </c>
      <c r="L486" s="108">
        <f t="shared" si="193"/>
        <v>28.715999999999998</v>
      </c>
      <c r="M486" s="108">
        <v>23.93</v>
      </c>
      <c r="N486" s="108">
        <v>50</v>
      </c>
      <c r="O486" s="108">
        <f t="shared" si="190"/>
        <v>50</v>
      </c>
      <c r="P486" s="108">
        <f t="shared" si="191"/>
        <v>50</v>
      </c>
    </row>
    <row r="487" spans="1:17" ht="15" hidden="1" customHeight="1" outlineLevel="1" x14ac:dyDescent="0.25">
      <c r="A487" s="67" t="s">
        <v>11</v>
      </c>
      <c r="B487" s="66" t="s">
        <v>564</v>
      </c>
      <c r="C487" s="66" t="s">
        <v>249</v>
      </c>
      <c r="D487" s="67" t="s">
        <v>70</v>
      </c>
      <c r="E487" s="67" t="s">
        <v>18</v>
      </c>
      <c r="F487" s="67" t="s">
        <v>250</v>
      </c>
      <c r="G487" s="67" t="s">
        <v>72</v>
      </c>
      <c r="H487" s="108">
        <f>692.4+183.25</f>
        <v>875.65</v>
      </c>
      <c r="I487" s="108">
        <v>900.85</v>
      </c>
      <c r="J487" s="108">
        <v>700</v>
      </c>
      <c r="K487" s="108">
        <v>700</v>
      </c>
      <c r="L487" s="108">
        <f t="shared" si="193"/>
        <v>888.12000000000012</v>
      </c>
      <c r="M487" s="108">
        <v>740.1</v>
      </c>
      <c r="N487" s="108">
        <v>900</v>
      </c>
      <c r="O487" s="108">
        <f t="shared" si="190"/>
        <v>900</v>
      </c>
      <c r="P487" s="108">
        <f t="shared" si="191"/>
        <v>900</v>
      </c>
    </row>
    <row r="488" spans="1:17" ht="15" hidden="1" customHeight="1" outlineLevel="1" x14ac:dyDescent="0.25">
      <c r="A488" s="67" t="s">
        <v>11</v>
      </c>
      <c r="B488" s="66" t="s">
        <v>564</v>
      </c>
      <c r="C488" s="66" t="s">
        <v>249</v>
      </c>
      <c r="D488" s="67" t="s">
        <v>75</v>
      </c>
      <c r="E488" s="67" t="s">
        <v>18</v>
      </c>
      <c r="F488" s="67" t="s">
        <v>250</v>
      </c>
      <c r="G488" s="67" t="s">
        <v>251</v>
      </c>
      <c r="H488" s="108">
        <v>121.22</v>
      </c>
      <c r="I488" s="108">
        <v>118.04</v>
      </c>
      <c r="J488" s="108">
        <v>120</v>
      </c>
      <c r="K488" s="108">
        <v>120</v>
      </c>
      <c r="L488" s="108">
        <f t="shared" si="193"/>
        <v>139.94400000000002</v>
      </c>
      <c r="M488" s="108">
        <v>116.62</v>
      </c>
      <c r="N488" s="108">
        <v>140</v>
      </c>
      <c r="O488" s="108">
        <f t="shared" si="190"/>
        <v>140</v>
      </c>
      <c r="P488" s="108">
        <f t="shared" si="191"/>
        <v>140</v>
      </c>
    </row>
    <row r="489" spans="1:17" ht="15" customHeight="1" collapsed="1" x14ac:dyDescent="0.25">
      <c r="A489" s="66"/>
      <c r="B489" s="66" t="s">
        <v>564</v>
      </c>
      <c r="C489" s="66" t="s">
        <v>249</v>
      </c>
      <c r="D489" s="66" t="s">
        <v>538</v>
      </c>
      <c r="E489" s="66"/>
      <c r="F489" s="66"/>
      <c r="G489" s="66" t="s">
        <v>198</v>
      </c>
      <c r="H489" s="107">
        <f>SUM(H484:H488)</f>
        <v>1343.8500000000001</v>
      </c>
      <c r="I489" s="107">
        <f t="shared" ref="I489:P489" si="194">SUM(I484:I488)</f>
        <v>1252.97</v>
      </c>
      <c r="J489" s="107">
        <f t="shared" si="194"/>
        <v>1045</v>
      </c>
      <c r="K489" s="107">
        <f t="shared" si="194"/>
        <v>1045</v>
      </c>
      <c r="L489" s="107">
        <f t="shared" si="194"/>
        <v>1231.7760000000001</v>
      </c>
      <c r="M489" s="107">
        <f t="shared" si="194"/>
        <v>1026.48</v>
      </c>
      <c r="N489" s="107">
        <f t="shared" si="194"/>
        <v>1310</v>
      </c>
      <c r="O489" s="107">
        <f t="shared" si="194"/>
        <v>1310</v>
      </c>
      <c r="P489" s="107">
        <f t="shared" si="194"/>
        <v>1310</v>
      </c>
    </row>
    <row r="490" spans="1:17" ht="15" hidden="1" customHeight="1" outlineLevel="1" x14ac:dyDescent="0.25">
      <c r="A490" s="67" t="s">
        <v>11</v>
      </c>
      <c r="B490" s="66" t="s">
        <v>564</v>
      </c>
      <c r="C490" s="66" t="s">
        <v>249</v>
      </c>
      <c r="D490" s="67" t="s">
        <v>89</v>
      </c>
      <c r="E490" s="67" t="s">
        <v>15</v>
      </c>
      <c r="F490" s="67" t="s">
        <v>250</v>
      </c>
      <c r="G490" s="67" t="s">
        <v>252</v>
      </c>
      <c r="H490" s="108">
        <v>0</v>
      </c>
      <c r="I490" s="108">
        <v>0</v>
      </c>
      <c r="J490" s="108">
        <v>0</v>
      </c>
      <c r="K490" s="108">
        <v>0</v>
      </c>
      <c r="L490" s="108">
        <f t="shared" si="193"/>
        <v>34.200000000000003</v>
      </c>
      <c r="M490" s="108">
        <v>28.5</v>
      </c>
      <c r="N490" s="108">
        <v>50</v>
      </c>
      <c r="O490" s="108">
        <f t="shared" si="190"/>
        <v>50</v>
      </c>
      <c r="P490" s="108">
        <f t="shared" si="191"/>
        <v>50</v>
      </c>
    </row>
    <row r="491" spans="1:17" ht="15" hidden="1" customHeight="1" outlineLevel="1" x14ac:dyDescent="0.25">
      <c r="A491" s="67" t="s">
        <v>11</v>
      </c>
      <c r="B491" s="66" t="s">
        <v>564</v>
      </c>
      <c r="C491" s="66" t="s">
        <v>249</v>
      </c>
      <c r="D491" s="67" t="s">
        <v>89</v>
      </c>
      <c r="E491" s="67" t="s">
        <v>15</v>
      </c>
      <c r="F491" s="67" t="s">
        <v>250</v>
      </c>
      <c r="G491" s="67" t="s">
        <v>93</v>
      </c>
      <c r="H491" s="108">
        <v>0</v>
      </c>
      <c r="I491" s="108">
        <v>0</v>
      </c>
      <c r="J491" s="108">
        <v>0</v>
      </c>
      <c r="K491" s="108">
        <v>1561.54</v>
      </c>
      <c r="L491" s="108">
        <v>0</v>
      </c>
      <c r="M491" s="108">
        <v>0</v>
      </c>
      <c r="N491" s="108">
        <v>0</v>
      </c>
      <c r="O491" s="108">
        <f t="shared" si="190"/>
        <v>0</v>
      </c>
      <c r="P491" s="108">
        <f t="shared" si="191"/>
        <v>0</v>
      </c>
    </row>
    <row r="492" spans="1:17" ht="15" hidden="1" customHeight="1" outlineLevel="1" x14ac:dyDescent="0.25">
      <c r="A492" s="67" t="s">
        <v>11</v>
      </c>
      <c r="B492" s="66" t="s">
        <v>564</v>
      </c>
      <c r="C492" s="66" t="s">
        <v>249</v>
      </c>
      <c r="D492" s="67" t="s">
        <v>89</v>
      </c>
      <c r="E492" s="67" t="s">
        <v>18</v>
      </c>
      <c r="F492" s="67" t="s">
        <v>250</v>
      </c>
      <c r="G492" s="67" t="s">
        <v>201</v>
      </c>
      <c r="H492" s="108">
        <v>271.86</v>
      </c>
      <c r="I492" s="108">
        <v>188.98</v>
      </c>
      <c r="J492" s="108">
        <v>220</v>
      </c>
      <c r="K492" s="108">
        <v>270</v>
      </c>
      <c r="L492" s="108">
        <f>M492/10*12</f>
        <v>314.59199999999998</v>
      </c>
      <c r="M492" s="108">
        <v>262.16000000000003</v>
      </c>
      <c r="N492" s="108">
        <v>320</v>
      </c>
      <c r="O492" s="108">
        <f t="shared" si="190"/>
        <v>320</v>
      </c>
      <c r="P492" s="108">
        <f t="shared" si="191"/>
        <v>320</v>
      </c>
    </row>
    <row r="493" spans="1:17" ht="15" hidden="1" customHeight="1" outlineLevel="1" x14ac:dyDescent="0.25">
      <c r="A493" s="67" t="s">
        <v>11</v>
      </c>
      <c r="B493" s="66" t="s">
        <v>564</v>
      </c>
      <c r="C493" s="66" t="s">
        <v>249</v>
      </c>
      <c r="D493" s="67" t="s">
        <v>104</v>
      </c>
      <c r="E493" s="67" t="s">
        <v>18</v>
      </c>
      <c r="F493" s="67" t="s">
        <v>250</v>
      </c>
      <c r="G493" s="67" t="s">
        <v>253</v>
      </c>
      <c r="H493" s="108">
        <v>100</v>
      </c>
      <c r="I493" s="108">
        <v>100</v>
      </c>
      <c r="J493" s="108">
        <v>100</v>
      </c>
      <c r="K493" s="108">
        <v>100</v>
      </c>
      <c r="L493" s="108">
        <f>M493/10*12</f>
        <v>37.356000000000002</v>
      </c>
      <c r="M493" s="108">
        <v>31.13</v>
      </c>
      <c r="N493" s="108">
        <v>100</v>
      </c>
      <c r="O493" s="108">
        <f t="shared" si="190"/>
        <v>100</v>
      </c>
      <c r="P493" s="108">
        <f t="shared" si="191"/>
        <v>100</v>
      </c>
    </row>
    <row r="494" spans="1:17" ht="15" hidden="1" customHeight="1" outlineLevel="1" x14ac:dyDescent="0.25">
      <c r="A494" s="67" t="s">
        <v>11</v>
      </c>
      <c r="B494" s="66" t="s">
        <v>564</v>
      </c>
      <c r="C494" s="66" t="s">
        <v>249</v>
      </c>
      <c r="D494" s="67" t="s">
        <v>106</v>
      </c>
      <c r="E494" s="67" t="s">
        <v>18</v>
      </c>
      <c r="F494" s="67" t="s">
        <v>250</v>
      </c>
      <c r="G494" s="67" t="s">
        <v>107</v>
      </c>
      <c r="H494" s="108">
        <v>54.02</v>
      </c>
      <c r="I494" s="108">
        <v>32.6</v>
      </c>
      <c r="J494" s="108">
        <v>25</v>
      </c>
      <c r="K494" s="108">
        <v>25</v>
      </c>
      <c r="L494" s="108">
        <f>M494/10*12</f>
        <v>25.704000000000004</v>
      </c>
      <c r="M494" s="108">
        <v>21.42</v>
      </c>
      <c r="N494" s="108">
        <v>25</v>
      </c>
      <c r="O494" s="108">
        <f t="shared" si="190"/>
        <v>25</v>
      </c>
      <c r="P494" s="108">
        <f t="shared" si="191"/>
        <v>25</v>
      </c>
    </row>
    <row r="495" spans="1:17" ht="15" customHeight="1" collapsed="1" x14ac:dyDescent="0.25">
      <c r="A495" s="66"/>
      <c r="B495" s="66" t="s">
        <v>564</v>
      </c>
      <c r="C495" s="66" t="s">
        <v>249</v>
      </c>
      <c r="D495" s="66" t="s">
        <v>526</v>
      </c>
      <c r="E495" s="66"/>
      <c r="F495" s="66"/>
      <c r="G495" s="66" t="s">
        <v>649</v>
      </c>
      <c r="H495" s="107">
        <f>SUM(H490:H494)</f>
        <v>425.88</v>
      </c>
      <c r="I495" s="107">
        <f t="shared" ref="I495:P495" si="195">SUM(I490:I494)</f>
        <v>321.58000000000004</v>
      </c>
      <c r="J495" s="107">
        <f t="shared" si="195"/>
        <v>345</v>
      </c>
      <c r="K495" s="107">
        <f t="shared" si="195"/>
        <v>1956.54</v>
      </c>
      <c r="L495" s="107">
        <f t="shared" si="195"/>
        <v>411.85199999999998</v>
      </c>
      <c r="M495" s="107">
        <f t="shared" si="195"/>
        <v>343.21000000000004</v>
      </c>
      <c r="N495" s="107">
        <f t="shared" si="195"/>
        <v>495</v>
      </c>
      <c r="O495" s="107">
        <f t="shared" si="195"/>
        <v>495</v>
      </c>
      <c r="P495" s="107">
        <f t="shared" si="195"/>
        <v>495</v>
      </c>
    </row>
    <row r="496" spans="1:17" ht="14.25" hidden="1" customHeight="1" outlineLevel="1" x14ac:dyDescent="0.25">
      <c r="A496" s="67" t="s">
        <v>11</v>
      </c>
      <c r="B496" s="66" t="s">
        <v>564</v>
      </c>
      <c r="C496" s="66" t="s">
        <v>249</v>
      </c>
      <c r="D496" s="67" t="s">
        <v>208</v>
      </c>
      <c r="E496" s="67" t="s">
        <v>18</v>
      </c>
      <c r="F496" s="67" t="s">
        <v>250</v>
      </c>
      <c r="G496" s="67" t="s">
        <v>254</v>
      </c>
      <c r="H496" s="108">
        <v>275.60000000000002</v>
      </c>
      <c r="I496" s="108">
        <v>307.79000000000002</v>
      </c>
      <c r="J496" s="108">
        <v>200</v>
      </c>
      <c r="K496" s="108">
        <v>200</v>
      </c>
      <c r="L496" s="108">
        <f>M496/10*12</f>
        <v>258.68399999999997</v>
      </c>
      <c r="M496" s="108">
        <v>215.57</v>
      </c>
      <c r="N496" s="108">
        <v>300</v>
      </c>
      <c r="O496" s="108">
        <f t="shared" si="190"/>
        <v>300</v>
      </c>
      <c r="P496" s="108">
        <f t="shared" si="191"/>
        <v>300</v>
      </c>
    </row>
    <row r="497" spans="1:17" ht="15" customHeight="1" collapsed="1" x14ac:dyDescent="0.25">
      <c r="A497" s="66"/>
      <c r="B497" s="66" t="s">
        <v>564</v>
      </c>
      <c r="C497" s="66" t="s">
        <v>249</v>
      </c>
      <c r="D497" s="66" t="s">
        <v>630</v>
      </c>
      <c r="E497" s="66"/>
      <c r="F497" s="66"/>
      <c r="G497" s="66" t="s">
        <v>701</v>
      </c>
      <c r="H497" s="107">
        <f>SUM(H496)</f>
        <v>275.60000000000002</v>
      </c>
      <c r="I497" s="107">
        <f t="shared" ref="I497:P497" si="196">SUM(I496)</f>
        <v>307.79000000000002</v>
      </c>
      <c r="J497" s="107">
        <f t="shared" si="196"/>
        <v>200</v>
      </c>
      <c r="K497" s="107">
        <f t="shared" si="196"/>
        <v>200</v>
      </c>
      <c r="L497" s="107">
        <f t="shared" si="196"/>
        <v>258.68399999999997</v>
      </c>
      <c r="M497" s="107">
        <f t="shared" si="196"/>
        <v>215.57</v>
      </c>
      <c r="N497" s="107">
        <f t="shared" si="196"/>
        <v>300</v>
      </c>
      <c r="O497" s="107">
        <f t="shared" si="196"/>
        <v>300</v>
      </c>
      <c r="P497" s="107">
        <f t="shared" si="196"/>
        <v>300</v>
      </c>
    </row>
    <row r="498" spans="1:17" ht="15" hidden="1" customHeight="1" outlineLevel="1" x14ac:dyDescent="0.25">
      <c r="A498" s="67" t="s">
        <v>11</v>
      </c>
      <c r="B498" s="66" t="s">
        <v>564</v>
      </c>
      <c r="C498" s="66" t="s">
        <v>249</v>
      </c>
      <c r="D498" s="67" t="s">
        <v>129</v>
      </c>
      <c r="E498" s="67" t="s">
        <v>15</v>
      </c>
      <c r="F498" s="67" t="s">
        <v>250</v>
      </c>
      <c r="G498" s="67" t="s">
        <v>131</v>
      </c>
      <c r="H498" s="108">
        <v>20</v>
      </c>
      <c r="I498" s="108">
        <v>226</v>
      </c>
      <c r="J498" s="108">
        <v>100</v>
      </c>
      <c r="K498" s="108">
        <v>100</v>
      </c>
      <c r="L498" s="108">
        <v>100</v>
      </c>
      <c r="M498" s="108">
        <v>83.36</v>
      </c>
      <c r="N498" s="108">
        <v>100</v>
      </c>
      <c r="O498" s="108">
        <f t="shared" si="190"/>
        <v>100</v>
      </c>
      <c r="P498" s="108">
        <f t="shared" si="191"/>
        <v>100</v>
      </c>
    </row>
    <row r="499" spans="1:17" ht="15" hidden="1" customHeight="1" outlineLevel="1" x14ac:dyDescent="0.25">
      <c r="A499" s="67" t="s">
        <v>11</v>
      </c>
      <c r="B499" s="66" t="s">
        <v>564</v>
      </c>
      <c r="C499" s="66" t="s">
        <v>249</v>
      </c>
      <c r="D499" s="67" t="s">
        <v>136</v>
      </c>
      <c r="E499" s="67" t="s">
        <v>15</v>
      </c>
      <c r="F499" s="67" t="s">
        <v>250</v>
      </c>
      <c r="G499" s="67" t="s">
        <v>137</v>
      </c>
      <c r="H499" s="108">
        <v>0</v>
      </c>
      <c r="I499" s="108">
        <v>0</v>
      </c>
      <c r="J499" s="108">
        <v>0</v>
      </c>
      <c r="K499" s="108">
        <v>200</v>
      </c>
      <c r="L499" s="108">
        <v>200</v>
      </c>
      <c r="M499" s="108">
        <v>0</v>
      </c>
      <c r="N499" s="108">
        <v>200</v>
      </c>
      <c r="O499" s="108">
        <f t="shared" si="190"/>
        <v>200</v>
      </c>
      <c r="P499" s="108">
        <f t="shared" si="191"/>
        <v>200</v>
      </c>
    </row>
    <row r="500" spans="1:17" ht="15" hidden="1" customHeight="1" outlineLevel="1" x14ac:dyDescent="0.25">
      <c r="A500" s="67" t="s">
        <v>11</v>
      </c>
      <c r="B500" s="66" t="s">
        <v>564</v>
      </c>
      <c r="C500" s="66" t="s">
        <v>249</v>
      </c>
      <c r="D500" s="67" t="s">
        <v>143</v>
      </c>
      <c r="E500" s="67" t="s">
        <v>15</v>
      </c>
      <c r="F500" s="67" t="s">
        <v>250</v>
      </c>
      <c r="G500" s="67" t="s">
        <v>146</v>
      </c>
      <c r="H500" s="108">
        <v>15.5</v>
      </c>
      <c r="I500" s="108">
        <v>34.799999999999997</v>
      </c>
      <c r="J500" s="108">
        <v>0</v>
      </c>
      <c r="K500" s="108">
        <v>0</v>
      </c>
      <c r="L500" s="108">
        <f>M500/10*12</f>
        <v>0</v>
      </c>
      <c r="M500" s="108">
        <v>0</v>
      </c>
      <c r="N500" s="108">
        <v>0</v>
      </c>
      <c r="O500" s="108">
        <f t="shared" si="190"/>
        <v>0</v>
      </c>
      <c r="P500" s="108">
        <f t="shared" si="191"/>
        <v>0</v>
      </c>
    </row>
    <row r="501" spans="1:17" ht="15" hidden="1" customHeight="1" outlineLevel="1" x14ac:dyDescent="0.25">
      <c r="A501" s="67" t="s">
        <v>11</v>
      </c>
      <c r="B501" s="66" t="s">
        <v>564</v>
      </c>
      <c r="C501" s="66" t="s">
        <v>249</v>
      </c>
      <c r="D501" s="67" t="s">
        <v>143</v>
      </c>
      <c r="E501" s="67" t="s">
        <v>18</v>
      </c>
      <c r="F501" s="67" t="s">
        <v>250</v>
      </c>
      <c r="G501" s="67" t="s">
        <v>146</v>
      </c>
      <c r="H501" s="108">
        <v>32.94</v>
      </c>
      <c r="I501" s="108">
        <v>23.12</v>
      </c>
      <c r="J501" s="108">
        <v>70</v>
      </c>
      <c r="K501" s="108">
        <v>70</v>
      </c>
      <c r="L501" s="108">
        <f>M501/10*12</f>
        <v>14.52</v>
      </c>
      <c r="M501" s="108">
        <v>12.1</v>
      </c>
      <c r="N501" s="108">
        <v>50</v>
      </c>
      <c r="O501" s="108">
        <f t="shared" si="190"/>
        <v>50</v>
      </c>
      <c r="P501" s="108">
        <f t="shared" si="191"/>
        <v>50</v>
      </c>
    </row>
    <row r="502" spans="1:17" ht="15" hidden="1" customHeight="1" outlineLevel="1" x14ac:dyDescent="0.25">
      <c r="A502" s="67" t="s">
        <v>11</v>
      </c>
      <c r="B502" s="66" t="s">
        <v>564</v>
      </c>
      <c r="C502" s="66" t="s">
        <v>249</v>
      </c>
      <c r="D502" s="67" t="s">
        <v>152</v>
      </c>
      <c r="E502" s="67" t="s">
        <v>15</v>
      </c>
      <c r="F502" s="67" t="s">
        <v>250</v>
      </c>
      <c r="G502" s="67" t="s">
        <v>153</v>
      </c>
      <c r="H502" s="108">
        <v>812.53</v>
      </c>
      <c r="I502" s="108">
        <v>840.32</v>
      </c>
      <c r="J502" s="108">
        <v>850</v>
      </c>
      <c r="K502" s="108">
        <v>850</v>
      </c>
      <c r="L502" s="108">
        <f>M502+2*2*2.55*15</f>
        <v>802.48</v>
      </c>
      <c r="M502" s="108">
        <v>649.48</v>
      </c>
      <c r="N502" s="108">
        <v>1122</v>
      </c>
      <c r="O502" s="108">
        <f t="shared" si="190"/>
        <v>1122</v>
      </c>
      <c r="P502" s="108">
        <f t="shared" si="191"/>
        <v>1122</v>
      </c>
    </row>
    <row r="503" spans="1:17" ht="15" hidden="1" customHeight="1" outlineLevel="1" x14ac:dyDescent="0.25">
      <c r="A503" s="67" t="s">
        <v>11</v>
      </c>
      <c r="B503" s="66" t="s">
        <v>564</v>
      </c>
      <c r="C503" s="66" t="s">
        <v>249</v>
      </c>
      <c r="D503" s="67" t="s">
        <v>156</v>
      </c>
      <c r="E503" s="67" t="s">
        <v>15</v>
      </c>
      <c r="F503" s="67" t="s">
        <v>250</v>
      </c>
      <c r="G503" s="67" t="s">
        <v>157</v>
      </c>
      <c r="H503" s="108">
        <v>227.81</v>
      </c>
      <c r="I503" s="108">
        <v>266.81</v>
      </c>
      <c r="J503" s="108">
        <v>300</v>
      </c>
      <c r="K503" s="108">
        <v>300</v>
      </c>
      <c r="L503" s="108">
        <v>239.79</v>
      </c>
      <c r="M503" s="108">
        <v>193.64</v>
      </c>
      <c r="N503" s="108">
        <v>249.75</v>
      </c>
      <c r="O503" s="108">
        <v>249.75</v>
      </c>
      <c r="P503" s="108">
        <v>249.75</v>
      </c>
    </row>
    <row r="504" spans="1:17" ht="15" customHeight="1" collapsed="1" x14ac:dyDescent="0.25">
      <c r="A504" s="66"/>
      <c r="B504" s="66" t="s">
        <v>564</v>
      </c>
      <c r="C504" s="66" t="s">
        <v>249</v>
      </c>
      <c r="D504" s="66" t="s">
        <v>535</v>
      </c>
      <c r="E504" s="66"/>
      <c r="F504" s="66"/>
      <c r="G504" s="66" t="s">
        <v>536</v>
      </c>
      <c r="H504" s="107">
        <f>SUM(H498:H503)</f>
        <v>1108.78</v>
      </c>
      <c r="I504" s="107">
        <f t="shared" ref="I504:P504" si="197">SUM(I498:I503)</f>
        <v>1391.05</v>
      </c>
      <c r="J504" s="107">
        <f t="shared" si="197"/>
        <v>1320</v>
      </c>
      <c r="K504" s="107">
        <f t="shared" si="197"/>
        <v>1520</v>
      </c>
      <c r="L504" s="107">
        <f t="shared" si="197"/>
        <v>1356.79</v>
      </c>
      <c r="M504" s="107">
        <f t="shared" si="197"/>
        <v>938.58</v>
      </c>
      <c r="N504" s="107">
        <f t="shared" si="197"/>
        <v>1721.75</v>
      </c>
      <c r="O504" s="107">
        <f t="shared" si="197"/>
        <v>1721.75</v>
      </c>
      <c r="P504" s="107">
        <f t="shared" si="197"/>
        <v>1721.75</v>
      </c>
    </row>
    <row r="505" spans="1:17" ht="15" customHeight="1" x14ac:dyDescent="0.25">
      <c r="A505" s="64"/>
      <c r="B505" s="64" t="s">
        <v>564</v>
      </c>
      <c r="C505" s="64"/>
      <c r="D505" s="64" t="s">
        <v>647</v>
      </c>
      <c r="E505" s="64"/>
      <c r="F505" s="64"/>
      <c r="G505" s="64" t="s">
        <v>751</v>
      </c>
      <c r="H505" s="65">
        <f>H504+H497+H495+H489+H483+H481+H471</f>
        <v>28423.9</v>
      </c>
      <c r="I505" s="65">
        <f t="shared" ref="I505:P505" si="198">I504+I497+I495+I489+I483+I481+I471</f>
        <v>30663.279999999999</v>
      </c>
      <c r="J505" s="65">
        <f t="shared" si="198"/>
        <v>34206</v>
      </c>
      <c r="K505" s="65">
        <f t="shared" si="198"/>
        <v>36117.54</v>
      </c>
      <c r="L505" s="65">
        <f t="shared" si="198"/>
        <v>35626.392</v>
      </c>
      <c r="M505" s="65">
        <f t="shared" si="198"/>
        <v>28280.9</v>
      </c>
      <c r="N505" s="65">
        <f t="shared" si="198"/>
        <v>38920.75</v>
      </c>
      <c r="O505" s="65">
        <f t="shared" si="198"/>
        <v>38920.75</v>
      </c>
      <c r="P505" s="65">
        <f t="shared" si="198"/>
        <v>38920.75</v>
      </c>
    </row>
    <row r="506" spans="1:17" ht="15" customHeight="1" x14ac:dyDescent="0.25">
      <c r="A506" s="64"/>
      <c r="B506" s="64" t="s">
        <v>565</v>
      </c>
      <c r="C506" s="64" t="s">
        <v>205</v>
      </c>
      <c r="D506" s="64" t="s">
        <v>647</v>
      </c>
      <c r="E506" s="64" t="s">
        <v>15</v>
      </c>
      <c r="F506" s="64"/>
      <c r="G506" s="64" t="s">
        <v>665</v>
      </c>
      <c r="H506" s="65">
        <v>5083.25</v>
      </c>
      <c r="I506" s="65">
        <v>6668.51</v>
      </c>
      <c r="J506" s="65">
        <v>15000</v>
      </c>
      <c r="K506" s="65">
        <v>15000</v>
      </c>
      <c r="L506" s="65">
        <v>15940.75</v>
      </c>
      <c r="M506" s="65">
        <v>15940.75</v>
      </c>
      <c r="N506" s="65">
        <v>20000</v>
      </c>
      <c r="O506" s="65">
        <v>20000</v>
      </c>
      <c r="P506" s="65">
        <v>20000</v>
      </c>
    </row>
    <row r="507" spans="1:17" ht="15" customHeight="1" x14ac:dyDescent="0.25">
      <c r="A507" s="64"/>
      <c r="B507" s="64" t="s">
        <v>848</v>
      </c>
      <c r="C507" s="64"/>
      <c r="D507" s="64"/>
      <c r="E507" s="64"/>
      <c r="F507" s="64"/>
      <c r="G507" s="64" t="s">
        <v>849</v>
      </c>
      <c r="H507" s="65">
        <f>H532+H567</f>
        <v>15200.53</v>
      </c>
      <c r="I507" s="65">
        <f t="shared" ref="I507:P507" si="199">I532+I567</f>
        <v>49209.14</v>
      </c>
      <c r="J507" s="65">
        <f t="shared" si="199"/>
        <v>14500</v>
      </c>
      <c r="K507" s="65">
        <f t="shared" si="199"/>
        <v>35396.43</v>
      </c>
      <c r="L507" s="65">
        <f t="shared" si="199"/>
        <v>34399.601999999999</v>
      </c>
      <c r="M507" s="65">
        <f t="shared" si="199"/>
        <v>21871.15</v>
      </c>
      <c r="N507" s="65">
        <f t="shared" si="199"/>
        <v>58912</v>
      </c>
      <c r="O507" s="65">
        <f t="shared" si="199"/>
        <v>58912</v>
      </c>
      <c r="P507" s="65">
        <f t="shared" si="199"/>
        <v>9500</v>
      </c>
    </row>
    <row r="508" spans="1:17" ht="15" hidden="1" customHeight="1" outlineLevel="1" x14ac:dyDescent="0.25">
      <c r="A508" s="67" t="s">
        <v>11</v>
      </c>
      <c r="B508" s="67" t="s">
        <v>566</v>
      </c>
      <c r="C508" s="119" t="s">
        <v>666</v>
      </c>
      <c r="D508" s="67" t="s">
        <v>55</v>
      </c>
      <c r="E508" s="67" t="s">
        <v>18</v>
      </c>
      <c r="F508" s="67" t="s">
        <v>221</v>
      </c>
      <c r="G508" s="67" t="s">
        <v>222</v>
      </c>
      <c r="H508" s="108">
        <v>199.82</v>
      </c>
      <c r="I508" s="108">
        <v>7.2</v>
      </c>
      <c r="J508" s="108">
        <v>500</v>
      </c>
      <c r="K508" s="108">
        <v>500</v>
      </c>
      <c r="L508" s="108">
        <f>M508/10*12</f>
        <v>17.28</v>
      </c>
      <c r="M508" s="108">
        <v>14.4</v>
      </c>
      <c r="N508" s="108">
        <v>500</v>
      </c>
      <c r="O508" s="108">
        <f t="shared" ref="O508:O565" si="200">N508</f>
        <v>500</v>
      </c>
      <c r="P508" s="108">
        <f t="shared" ref="P508:P528" si="201">N508</f>
        <v>500</v>
      </c>
      <c r="Q508" s="37"/>
    </row>
    <row r="509" spans="1:17" ht="15" customHeight="1" collapsed="1" x14ac:dyDescent="0.25">
      <c r="A509" s="66"/>
      <c r="B509" s="66" t="s">
        <v>566</v>
      </c>
      <c r="C509" s="66" t="s">
        <v>666</v>
      </c>
      <c r="D509" s="66" t="s">
        <v>537</v>
      </c>
      <c r="E509" s="66"/>
      <c r="F509" s="66"/>
      <c r="G509" s="66" t="s">
        <v>683</v>
      </c>
      <c r="H509" s="107">
        <f>SUM(H508)</f>
        <v>199.82</v>
      </c>
      <c r="I509" s="107">
        <v>0</v>
      </c>
      <c r="J509" s="107">
        <f t="shared" ref="J509:P509" si="202">SUM(J508)</f>
        <v>500</v>
      </c>
      <c r="K509" s="107">
        <f t="shared" si="202"/>
        <v>500</v>
      </c>
      <c r="L509" s="107">
        <f t="shared" si="202"/>
        <v>17.28</v>
      </c>
      <c r="M509" s="107">
        <f t="shared" si="202"/>
        <v>14.4</v>
      </c>
      <c r="N509" s="107">
        <f t="shared" si="202"/>
        <v>500</v>
      </c>
      <c r="O509" s="107">
        <f t="shared" si="202"/>
        <v>500</v>
      </c>
      <c r="P509" s="107">
        <f t="shared" si="202"/>
        <v>500</v>
      </c>
      <c r="Q509" s="37"/>
    </row>
    <row r="510" spans="1:17" ht="15" hidden="1" customHeight="1" outlineLevel="1" x14ac:dyDescent="0.25">
      <c r="A510" s="67" t="s">
        <v>11</v>
      </c>
      <c r="B510" s="67" t="s">
        <v>566</v>
      </c>
      <c r="C510" s="119" t="s">
        <v>666</v>
      </c>
      <c r="D510" s="67" t="s">
        <v>57</v>
      </c>
      <c r="E510" s="67" t="s">
        <v>18</v>
      </c>
      <c r="F510" s="67" t="s">
        <v>221</v>
      </c>
      <c r="G510" s="67" t="s">
        <v>198</v>
      </c>
      <c r="H510" s="108">
        <v>122.17</v>
      </c>
      <c r="I510" s="108">
        <v>194.13</v>
      </c>
      <c r="J510" s="108">
        <v>200</v>
      </c>
      <c r="K510" s="108">
        <v>200</v>
      </c>
      <c r="L510" s="108">
        <f>M510/10*12</f>
        <v>138.49200000000002</v>
      </c>
      <c r="M510" s="108">
        <v>115.41</v>
      </c>
      <c r="N510" s="108">
        <v>200</v>
      </c>
      <c r="O510" s="108">
        <f t="shared" si="200"/>
        <v>200</v>
      </c>
      <c r="P510" s="108">
        <f t="shared" si="201"/>
        <v>200</v>
      </c>
    </row>
    <row r="511" spans="1:17" ht="15" customHeight="1" collapsed="1" x14ac:dyDescent="0.25">
      <c r="A511" s="66"/>
      <c r="B511" s="66" t="s">
        <v>566</v>
      </c>
      <c r="C511" s="66" t="s">
        <v>666</v>
      </c>
      <c r="D511" s="66" t="s">
        <v>538</v>
      </c>
      <c r="E511" s="66"/>
      <c r="F511" s="66"/>
      <c r="G511" s="66" t="s">
        <v>198</v>
      </c>
      <c r="H511" s="107">
        <f>SUM(H510)</f>
        <v>122.17</v>
      </c>
      <c r="I511" s="107">
        <v>0</v>
      </c>
      <c r="J511" s="107">
        <f t="shared" ref="J511:P511" si="203">SUM(J510)</f>
        <v>200</v>
      </c>
      <c r="K511" s="107">
        <f t="shared" si="203"/>
        <v>200</v>
      </c>
      <c r="L511" s="107">
        <f t="shared" si="203"/>
        <v>138.49200000000002</v>
      </c>
      <c r="M511" s="107">
        <f t="shared" si="203"/>
        <v>115.41</v>
      </c>
      <c r="N511" s="107">
        <f t="shared" si="203"/>
        <v>200</v>
      </c>
      <c r="O511" s="107">
        <f t="shared" si="203"/>
        <v>200</v>
      </c>
      <c r="P511" s="107">
        <f t="shared" si="203"/>
        <v>200</v>
      </c>
    </row>
    <row r="512" spans="1:17" ht="15" hidden="1" customHeight="1" outlineLevel="1" x14ac:dyDescent="0.25">
      <c r="A512" s="67" t="s">
        <v>11</v>
      </c>
      <c r="B512" s="67" t="s">
        <v>566</v>
      </c>
      <c r="C512" s="119" t="s">
        <v>666</v>
      </c>
      <c r="D512" s="67" t="s">
        <v>81</v>
      </c>
      <c r="E512" s="67" t="s">
        <v>18</v>
      </c>
      <c r="F512" s="67" t="s">
        <v>221</v>
      </c>
      <c r="G512" s="67" t="s">
        <v>82</v>
      </c>
      <c r="H512" s="108">
        <v>0</v>
      </c>
      <c r="I512" s="108">
        <v>1231.69</v>
      </c>
      <c r="J512" s="108">
        <v>0</v>
      </c>
      <c r="K512" s="108">
        <v>0</v>
      </c>
      <c r="L512" s="108">
        <f>M512/10*12</f>
        <v>0</v>
      </c>
      <c r="M512" s="108">
        <v>0</v>
      </c>
      <c r="N512" s="108">
        <v>0</v>
      </c>
      <c r="O512" s="108">
        <f t="shared" si="200"/>
        <v>0</v>
      </c>
      <c r="P512" s="108">
        <f t="shared" si="201"/>
        <v>0</v>
      </c>
    </row>
    <row r="513" spans="1:16" ht="15" hidden="1" customHeight="1" outlineLevel="1" x14ac:dyDescent="0.25">
      <c r="A513" s="67" t="s">
        <v>11</v>
      </c>
      <c r="B513" s="67" t="s">
        <v>566</v>
      </c>
      <c r="C513" s="119" t="s">
        <v>666</v>
      </c>
      <c r="D513" s="67" t="s">
        <v>85</v>
      </c>
      <c r="E513" s="67" t="s">
        <v>15</v>
      </c>
      <c r="F513" s="67" t="s">
        <v>221</v>
      </c>
      <c r="G513" s="67" t="s">
        <v>86</v>
      </c>
      <c r="H513" s="108">
        <v>0</v>
      </c>
      <c r="I513" s="108">
        <v>0</v>
      </c>
      <c r="J513" s="108">
        <v>0</v>
      </c>
      <c r="K513" s="108">
        <v>0</v>
      </c>
      <c r="L513" s="108">
        <v>2058.77</v>
      </c>
      <c r="M513" s="108">
        <v>2058.77</v>
      </c>
      <c r="N513" s="108">
        <v>0</v>
      </c>
      <c r="O513" s="108">
        <f t="shared" si="200"/>
        <v>0</v>
      </c>
      <c r="P513" s="108">
        <f t="shared" si="201"/>
        <v>0</v>
      </c>
    </row>
    <row r="514" spans="1:16" ht="15" hidden="1" customHeight="1" outlineLevel="1" x14ac:dyDescent="0.25">
      <c r="A514" s="67" t="s">
        <v>11</v>
      </c>
      <c r="B514" s="67" t="s">
        <v>566</v>
      </c>
      <c r="C514" s="119" t="s">
        <v>666</v>
      </c>
      <c r="D514" s="67" t="s">
        <v>85</v>
      </c>
      <c r="E514" s="67" t="s">
        <v>18</v>
      </c>
      <c r="F514" s="67" t="s">
        <v>221</v>
      </c>
      <c r="G514" s="67" t="s">
        <v>86</v>
      </c>
      <c r="H514" s="108">
        <v>476.79</v>
      </c>
      <c r="I514" s="108">
        <v>1214.8</v>
      </c>
      <c r="J514" s="108">
        <v>1500</v>
      </c>
      <c r="K514" s="108">
        <v>1500</v>
      </c>
      <c r="L514" s="108">
        <v>1500</v>
      </c>
      <c r="M514" s="108">
        <v>193.97</v>
      </c>
      <c r="N514" s="108">
        <v>500</v>
      </c>
      <c r="O514" s="108">
        <f t="shared" si="200"/>
        <v>500</v>
      </c>
      <c r="P514" s="108">
        <f t="shared" si="201"/>
        <v>500</v>
      </c>
    </row>
    <row r="515" spans="1:16" ht="15" hidden="1" customHeight="1" outlineLevel="1" x14ac:dyDescent="0.25">
      <c r="A515" s="67" t="s">
        <v>11</v>
      </c>
      <c r="B515" s="67" t="s">
        <v>566</v>
      </c>
      <c r="C515" s="119" t="s">
        <v>666</v>
      </c>
      <c r="D515" s="67" t="s">
        <v>89</v>
      </c>
      <c r="E515" s="67" t="s">
        <v>15</v>
      </c>
      <c r="F515" s="67" t="s">
        <v>221</v>
      </c>
      <c r="G515" s="67" t="s">
        <v>93</v>
      </c>
      <c r="H515" s="108">
        <v>1993</v>
      </c>
      <c r="I515" s="108">
        <v>3000</v>
      </c>
      <c r="J515" s="108">
        <v>0</v>
      </c>
      <c r="K515" s="108">
        <v>120.43</v>
      </c>
      <c r="L515" s="108">
        <v>1133.4000000000001</v>
      </c>
      <c r="M515" s="108">
        <v>1133.4000000000001</v>
      </c>
      <c r="N515" s="108">
        <v>0</v>
      </c>
      <c r="O515" s="108">
        <f t="shared" si="200"/>
        <v>0</v>
      </c>
      <c r="P515" s="108">
        <f t="shared" si="201"/>
        <v>0</v>
      </c>
    </row>
    <row r="516" spans="1:16" ht="15" hidden="1" customHeight="1" outlineLevel="1" x14ac:dyDescent="0.25">
      <c r="A516" s="67" t="s">
        <v>11</v>
      </c>
      <c r="B516" s="67" t="s">
        <v>566</v>
      </c>
      <c r="C516" s="119" t="s">
        <v>666</v>
      </c>
      <c r="D516" s="67" t="s">
        <v>89</v>
      </c>
      <c r="E516" s="67" t="s">
        <v>18</v>
      </c>
      <c r="F516" s="67" t="s">
        <v>221</v>
      </c>
      <c r="G516" s="67" t="s">
        <v>93</v>
      </c>
      <c r="H516" s="108">
        <v>2253.98</v>
      </c>
      <c r="I516" s="108">
        <v>2149.23</v>
      </c>
      <c r="J516" s="108">
        <v>1000</v>
      </c>
      <c r="K516" s="108">
        <v>1200</v>
      </c>
      <c r="L516" s="108">
        <v>1200</v>
      </c>
      <c r="M516" s="108">
        <v>1070.22</v>
      </c>
      <c r="N516" s="108">
        <v>1000</v>
      </c>
      <c r="O516" s="108">
        <f t="shared" si="200"/>
        <v>1000</v>
      </c>
      <c r="P516" s="108">
        <f t="shared" si="201"/>
        <v>1000</v>
      </c>
    </row>
    <row r="517" spans="1:16" ht="15" hidden="1" customHeight="1" outlineLevel="1" x14ac:dyDescent="0.25">
      <c r="A517" s="67" t="s">
        <v>11</v>
      </c>
      <c r="B517" s="67" t="s">
        <v>566</v>
      </c>
      <c r="C517" s="119" t="s">
        <v>666</v>
      </c>
      <c r="D517" s="67" t="s">
        <v>104</v>
      </c>
      <c r="E517" s="67" t="s">
        <v>15</v>
      </c>
      <c r="F517" s="67" t="s">
        <v>221</v>
      </c>
      <c r="G517" s="67" t="s">
        <v>105</v>
      </c>
      <c r="H517" s="108">
        <v>1007</v>
      </c>
      <c r="I517" s="108">
        <v>0</v>
      </c>
      <c r="J517" s="108">
        <v>0</v>
      </c>
      <c r="K517" s="108">
        <v>0</v>
      </c>
      <c r="L517" s="108">
        <f t="shared" ref="L517:L523" si="204">M517/10*12</f>
        <v>0</v>
      </c>
      <c r="M517" s="108">
        <v>0</v>
      </c>
      <c r="N517" s="108">
        <v>0</v>
      </c>
      <c r="O517" s="108">
        <f t="shared" si="200"/>
        <v>0</v>
      </c>
      <c r="P517" s="108">
        <f t="shared" si="201"/>
        <v>0</v>
      </c>
    </row>
    <row r="518" spans="1:16" ht="15" hidden="1" customHeight="1" outlineLevel="1" x14ac:dyDescent="0.25">
      <c r="A518" s="67" t="s">
        <v>11</v>
      </c>
      <c r="B518" s="67" t="s">
        <v>566</v>
      </c>
      <c r="C518" s="119" t="s">
        <v>666</v>
      </c>
      <c r="D518" s="67" t="s">
        <v>104</v>
      </c>
      <c r="E518" s="67" t="s">
        <v>18</v>
      </c>
      <c r="F518" s="67" t="s">
        <v>221</v>
      </c>
      <c r="G518" s="67" t="s">
        <v>105</v>
      </c>
      <c r="H518" s="108">
        <v>1110</v>
      </c>
      <c r="I518" s="108">
        <v>3267</v>
      </c>
      <c r="J518" s="108">
        <v>1000</v>
      </c>
      <c r="K518" s="108">
        <v>1000</v>
      </c>
      <c r="L518" s="108">
        <f t="shared" si="204"/>
        <v>0</v>
      </c>
      <c r="M518" s="108">
        <v>0</v>
      </c>
      <c r="N518" s="108">
        <v>0</v>
      </c>
      <c r="O518" s="108">
        <f t="shared" si="200"/>
        <v>0</v>
      </c>
      <c r="P518" s="108">
        <f t="shared" si="201"/>
        <v>0</v>
      </c>
    </row>
    <row r="519" spans="1:16" ht="15" customHeight="1" collapsed="1" x14ac:dyDescent="0.25">
      <c r="A519" s="66"/>
      <c r="B519" s="66" t="s">
        <v>566</v>
      </c>
      <c r="C519" s="66" t="s">
        <v>666</v>
      </c>
      <c r="D519" s="66" t="s">
        <v>526</v>
      </c>
      <c r="E519" s="66"/>
      <c r="F519" s="66"/>
      <c r="G519" s="66" t="s">
        <v>649</v>
      </c>
      <c r="H519" s="107">
        <f>SUM(H512:H518)</f>
        <v>6840.77</v>
      </c>
      <c r="I519" s="107">
        <v>0</v>
      </c>
      <c r="J519" s="107">
        <f t="shared" ref="J519:P519" si="205">SUM(J512:J518)</f>
        <v>3500</v>
      </c>
      <c r="K519" s="107">
        <f t="shared" si="205"/>
        <v>3820.4300000000003</v>
      </c>
      <c r="L519" s="107">
        <f t="shared" si="205"/>
        <v>5892.17</v>
      </c>
      <c r="M519" s="107">
        <f t="shared" si="205"/>
        <v>4456.3599999999997</v>
      </c>
      <c r="N519" s="107">
        <f t="shared" si="205"/>
        <v>1500</v>
      </c>
      <c r="O519" s="107">
        <f t="shared" si="205"/>
        <v>1500</v>
      </c>
      <c r="P519" s="107">
        <f t="shared" si="205"/>
        <v>1500</v>
      </c>
    </row>
    <row r="520" spans="1:16" ht="15" hidden="1" customHeight="1" outlineLevel="1" x14ac:dyDescent="0.25">
      <c r="A520" s="67" t="s">
        <v>11</v>
      </c>
      <c r="B520" s="67" t="s">
        <v>566</v>
      </c>
      <c r="C520" s="119" t="s">
        <v>666</v>
      </c>
      <c r="D520" s="67" t="s">
        <v>223</v>
      </c>
      <c r="E520" s="67" t="s">
        <v>15</v>
      </c>
      <c r="F520" s="67" t="s">
        <v>221</v>
      </c>
      <c r="G520" s="67" t="s">
        <v>224</v>
      </c>
      <c r="H520" s="108">
        <v>0</v>
      </c>
      <c r="I520" s="108">
        <v>0</v>
      </c>
      <c r="J520" s="108">
        <v>0</v>
      </c>
      <c r="K520" s="108">
        <v>530</v>
      </c>
      <c r="L520" s="108">
        <f t="shared" si="204"/>
        <v>384.51599999999996</v>
      </c>
      <c r="M520" s="108">
        <v>320.43</v>
      </c>
      <c r="N520" s="108">
        <v>450</v>
      </c>
      <c r="O520" s="108">
        <f t="shared" si="200"/>
        <v>450</v>
      </c>
      <c r="P520" s="108">
        <f t="shared" si="201"/>
        <v>450</v>
      </c>
    </row>
    <row r="521" spans="1:16" ht="15" hidden="1" customHeight="1" outlineLevel="1" x14ac:dyDescent="0.25">
      <c r="A521" s="67" t="s">
        <v>11</v>
      </c>
      <c r="B521" s="67" t="s">
        <v>566</v>
      </c>
      <c r="C521" s="119" t="s">
        <v>666</v>
      </c>
      <c r="D521" s="67" t="s">
        <v>223</v>
      </c>
      <c r="E521" s="67" t="s">
        <v>18</v>
      </c>
      <c r="F521" s="67" t="s">
        <v>221</v>
      </c>
      <c r="G521" s="67" t="s">
        <v>224</v>
      </c>
      <c r="H521" s="108">
        <v>930.24</v>
      </c>
      <c r="I521" s="108">
        <v>1331.44</v>
      </c>
      <c r="J521" s="108">
        <v>2000</v>
      </c>
      <c r="K521" s="108">
        <v>1670</v>
      </c>
      <c r="L521" s="108">
        <f t="shared" si="204"/>
        <v>758.97600000000011</v>
      </c>
      <c r="M521" s="108">
        <v>632.48</v>
      </c>
      <c r="N521" s="108">
        <v>1000</v>
      </c>
      <c r="O521" s="108">
        <f t="shared" si="200"/>
        <v>1000</v>
      </c>
      <c r="P521" s="108">
        <f t="shared" si="201"/>
        <v>1000</v>
      </c>
    </row>
    <row r="522" spans="1:16" ht="15" hidden="1" customHeight="1" outlineLevel="1" x14ac:dyDescent="0.25">
      <c r="A522" s="67" t="s">
        <v>11</v>
      </c>
      <c r="B522" s="67" t="s">
        <v>566</v>
      </c>
      <c r="C522" s="119" t="s">
        <v>666</v>
      </c>
      <c r="D522" s="67" t="s">
        <v>225</v>
      </c>
      <c r="E522" s="67" t="s">
        <v>18</v>
      </c>
      <c r="F522" s="67" t="s">
        <v>221</v>
      </c>
      <c r="G522" s="67" t="s">
        <v>226</v>
      </c>
      <c r="H522" s="108">
        <v>80</v>
      </c>
      <c r="I522" s="108">
        <v>273.26</v>
      </c>
      <c r="J522" s="108">
        <v>1900</v>
      </c>
      <c r="K522" s="108">
        <v>1700</v>
      </c>
      <c r="L522" s="108">
        <f t="shared" si="204"/>
        <v>172.36799999999999</v>
      </c>
      <c r="M522" s="108">
        <v>143.63999999999999</v>
      </c>
      <c r="N522" s="108">
        <v>500</v>
      </c>
      <c r="O522" s="108">
        <f t="shared" si="200"/>
        <v>500</v>
      </c>
      <c r="P522" s="108">
        <f t="shared" si="201"/>
        <v>500</v>
      </c>
    </row>
    <row r="523" spans="1:16" ht="15" hidden="1" customHeight="1" outlineLevel="1" x14ac:dyDescent="0.25">
      <c r="A523" s="67" t="s">
        <v>11</v>
      </c>
      <c r="B523" s="67" t="s">
        <v>566</v>
      </c>
      <c r="C523" s="119" t="s">
        <v>666</v>
      </c>
      <c r="D523" s="67" t="s">
        <v>227</v>
      </c>
      <c r="E523" s="67" t="s">
        <v>18</v>
      </c>
      <c r="F523" s="67" t="s">
        <v>221</v>
      </c>
      <c r="G523" s="67" t="s">
        <v>228</v>
      </c>
      <c r="H523" s="108">
        <v>83.52</v>
      </c>
      <c r="I523" s="108">
        <v>434.6</v>
      </c>
      <c r="J523" s="108">
        <v>500</v>
      </c>
      <c r="K523" s="108">
        <v>500</v>
      </c>
      <c r="L523" s="108">
        <f t="shared" si="204"/>
        <v>417.96</v>
      </c>
      <c r="M523" s="108">
        <v>348.3</v>
      </c>
      <c r="N523" s="108">
        <v>500</v>
      </c>
      <c r="O523" s="108">
        <f t="shared" si="200"/>
        <v>500</v>
      </c>
      <c r="P523" s="108">
        <f t="shared" si="201"/>
        <v>500</v>
      </c>
    </row>
    <row r="524" spans="1:16" ht="15" customHeight="1" collapsed="1" x14ac:dyDescent="0.25">
      <c r="A524" s="66"/>
      <c r="B524" s="66" t="s">
        <v>566</v>
      </c>
      <c r="C524" s="66" t="s">
        <v>666</v>
      </c>
      <c r="D524" s="66" t="s">
        <v>630</v>
      </c>
      <c r="E524" s="66"/>
      <c r="F524" s="66"/>
      <c r="G524" s="66" t="s">
        <v>701</v>
      </c>
      <c r="H524" s="107">
        <f>SUM(H520:H523)</f>
        <v>1093.76</v>
      </c>
      <c r="I524" s="107">
        <v>0</v>
      </c>
      <c r="J524" s="107">
        <f t="shared" ref="J524:P524" si="206">SUM(J520:J523)</f>
        <v>4400</v>
      </c>
      <c r="K524" s="107">
        <f t="shared" si="206"/>
        <v>4400</v>
      </c>
      <c r="L524" s="107">
        <f t="shared" si="206"/>
        <v>1733.8200000000002</v>
      </c>
      <c r="M524" s="107">
        <f t="shared" si="206"/>
        <v>1444.8500000000001</v>
      </c>
      <c r="N524" s="107">
        <f t="shared" si="206"/>
        <v>2450</v>
      </c>
      <c r="O524" s="107">
        <f t="shared" si="206"/>
        <v>2450</v>
      </c>
      <c r="P524" s="107">
        <f t="shared" si="206"/>
        <v>2450</v>
      </c>
    </row>
    <row r="525" spans="1:16" ht="15" hidden="1" customHeight="1" outlineLevel="1" x14ac:dyDescent="0.25">
      <c r="A525" s="67" t="s">
        <v>11</v>
      </c>
      <c r="B525" s="67" t="s">
        <v>566</v>
      </c>
      <c r="C525" s="119" t="s">
        <v>666</v>
      </c>
      <c r="D525" s="67" t="s">
        <v>129</v>
      </c>
      <c r="E525" s="67" t="s">
        <v>18</v>
      </c>
      <c r="F525" s="67" t="s">
        <v>221</v>
      </c>
      <c r="G525" s="67" t="s">
        <v>131</v>
      </c>
      <c r="H525" s="108">
        <v>320</v>
      </c>
      <c r="I525" s="108">
        <v>40</v>
      </c>
      <c r="J525" s="108">
        <v>700</v>
      </c>
      <c r="K525" s="108">
        <v>700</v>
      </c>
      <c r="L525" s="108">
        <v>400</v>
      </c>
      <c r="M525" s="108">
        <v>90</v>
      </c>
      <c r="N525" s="108">
        <v>350</v>
      </c>
      <c r="O525" s="108">
        <f t="shared" si="200"/>
        <v>350</v>
      </c>
      <c r="P525" s="108">
        <f t="shared" si="201"/>
        <v>350</v>
      </c>
    </row>
    <row r="526" spans="1:16" ht="15" hidden="1" customHeight="1" outlineLevel="1" x14ac:dyDescent="0.25">
      <c r="A526" s="67" t="s">
        <v>11</v>
      </c>
      <c r="B526" s="67" t="s">
        <v>566</v>
      </c>
      <c r="C526" s="119" t="s">
        <v>666</v>
      </c>
      <c r="D526" s="67" t="s">
        <v>138</v>
      </c>
      <c r="E526" s="67" t="s">
        <v>18</v>
      </c>
      <c r="F526" s="67" t="s">
        <v>221</v>
      </c>
      <c r="G526" s="67" t="s">
        <v>229</v>
      </c>
      <c r="H526" s="108">
        <v>39</v>
      </c>
      <c r="I526" s="108">
        <v>60</v>
      </c>
      <c r="J526" s="108">
        <v>700</v>
      </c>
      <c r="K526" s="108">
        <v>700</v>
      </c>
      <c r="L526" s="108">
        <f>M526/10*12</f>
        <v>0</v>
      </c>
      <c r="M526" s="108">
        <v>0</v>
      </c>
      <c r="N526" s="108">
        <v>0</v>
      </c>
      <c r="O526" s="108">
        <f t="shared" si="200"/>
        <v>0</v>
      </c>
      <c r="P526" s="108">
        <f t="shared" si="201"/>
        <v>0</v>
      </c>
    </row>
    <row r="527" spans="1:16" ht="15" customHeight="1" collapsed="1" x14ac:dyDescent="0.25">
      <c r="A527" s="66"/>
      <c r="B527" s="66" t="s">
        <v>566</v>
      </c>
      <c r="C527" s="66" t="s">
        <v>666</v>
      </c>
      <c r="D527" s="66" t="s">
        <v>535</v>
      </c>
      <c r="E527" s="66"/>
      <c r="F527" s="66"/>
      <c r="G527" s="66" t="s">
        <v>536</v>
      </c>
      <c r="H527" s="107">
        <f>SUM(H525:H526)</f>
        <v>359</v>
      </c>
      <c r="I527" s="107">
        <v>0</v>
      </c>
      <c r="J527" s="107">
        <f t="shared" ref="J527:P527" si="207">SUM(J525:J526)</f>
        <v>1400</v>
      </c>
      <c r="K527" s="107">
        <f t="shared" si="207"/>
        <v>1400</v>
      </c>
      <c r="L527" s="107">
        <f t="shared" si="207"/>
        <v>400</v>
      </c>
      <c r="M527" s="107">
        <f t="shared" si="207"/>
        <v>90</v>
      </c>
      <c r="N527" s="107">
        <f t="shared" si="207"/>
        <v>350</v>
      </c>
      <c r="O527" s="107">
        <f t="shared" si="207"/>
        <v>350</v>
      </c>
      <c r="P527" s="107">
        <f t="shared" si="207"/>
        <v>350</v>
      </c>
    </row>
    <row r="528" spans="1:16" ht="15" customHeight="1" x14ac:dyDescent="0.25">
      <c r="A528" s="66" t="s">
        <v>11</v>
      </c>
      <c r="B528" s="66" t="s">
        <v>566</v>
      </c>
      <c r="C528" s="66" t="s">
        <v>680</v>
      </c>
      <c r="D528" s="66" t="s">
        <v>531</v>
      </c>
      <c r="E528" s="66" t="s">
        <v>18</v>
      </c>
      <c r="F528" s="66" t="s">
        <v>345</v>
      </c>
      <c r="G528" s="66" t="s">
        <v>346</v>
      </c>
      <c r="H528" s="107">
        <v>3000</v>
      </c>
      <c r="I528" s="107">
        <v>0</v>
      </c>
      <c r="J528" s="107">
        <v>4000</v>
      </c>
      <c r="K528" s="107">
        <v>4000</v>
      </c>
      <c r="L528" s="107">
        <v>4000</v>
      </c>
      <c r="M528" s="107">
        <v>4000</v>
      </c>
      <c r="N528" s="107">
        <v>4000</v>
      </c>
      <c r="O528" s="107">
        <f t="shared" si="200"/>
        <v>4000</v>
      </c>
      <c r="P528" s="107">
        <f t="shared" si="201"/>
        <v>4000</v>
      </c>
    </row>
    <row r="529" spans="1:18" ht="15" hidden="1" customHeight="1" outlineLevel="1" x14ac:dyDescent="0.25">
      <c r="A529" s="54" t="s">
        <v>11</v>
      </c>
      <c r="B529" s="54" t="s">
        <v>566</v>
      </c>
      <c r="C529" s="30" t="s">
        <v>666</v>
      </c>
      <c r="D529" s="54" t="s">
        <v>466</v>
      </c>
      <c r="E529" s="54" t="s">
        <v>18</v>
      </c>
      <c r="F529" s="54" t="s">
        <v>221</v>
      </c>
      <c r="G529" s="54" t="s">
        <v>467</v>
      </c>
      <c r="H529" s="40">
        <v>1547.5</v>
      </c>
      <c r="I529" s="40">
        <v>0</v>
      </c>
      <c r="J529" s="40">
        <v>0</v>
      </c>
      <c r="K529" s="40">
        <v>0</v>
      </c>
      <c r="L529" s="40">
        <v>0</v>
      </c>
      <c r="M529" s="40">
        <v>0</v>
      </c>
      <c r="N529" s="40">
        <v>0</v>
      </c>
      <c r="O529" s="40">
        <v>0</v>
      </c>
      <c r="P529" s="40">
        <v>0</v>
      </c>
      <c r="Q529" s="55">
        <v>50000</v>
      </c>
      <c r="R529" s="38"/>
    </row>
    <row r="530" spans="1:18" ht="15" hidden="1" customHeight="1" outlineLevel="1" x14ac:dyDescent="0.25">
      <c r="A530" s="54" t="s">
        <v>11</v>
      </c>
      <c r="B530" s="54" t="s">
        <v>566</v>
      </c>
      <c r="C530" s="30" t="s">
        <v>666</v>
      </c>
      <c r="D530" s="54" t="s">
        <v>462</v>
      </c>
      <c r="E530" s="54" t="s">
        <v>15</v>
      </c>
      <c r="F530" s="54" t="s">
        <v>468</v>
      </c>
      <c r="G530" s="54" t="s">
        <v>463</v>
      </c>
      <c r="H530" s="40">
        <v>1560</v>
      </c>
      <c r="I530" s="40">
        <v>31506</v>
      </c>
      <c r="J530" s="40">
        <v>0</v>
      </c>
      <c r="K530" s="40">
        <v>0</v>
      </c>
      <c r="L530" s="40">
        <v>0</v>
      </c>
      <c r="M530" s="40">
        <v>0</v>
      </c>
      <c r="N530" s="40">
        <v>0</v>
      </c>
      <c r="O530" s="40">
        <v>0</v>
      </c>
      <c r="P530" s="40">
        <v>0</v>
      </c>
      <c r="Q530" s="55">
        <v>150000</v>
      </c>
      <c r="R530" s="38"/>
    </row>
    <row r="531" spans="1:18" ht="15" customHeight="1" collapsed="1" x14ac:dyDescent="0.25">
      <c r="A531" s="66"/>
      <c r="B531" s="66" t="s">
        <v>566</v>
      </c>
      <c r="C531" s="66" t="s">
        <v>666</v>
      </c>
      <c r="D531" s="66" t="s">
        <v>658</v>
      </c>
      <c r="E531" s="66"/>
      <c r="F531" s="66"/>
      <c r="G531" s="66" t="s">
        <v>733</v>
      </c>
      <c r="H531" s="107">
        <f>SUM(H529:H530)</f>
        <v>3107.5</v>
      </c>
      <c r="I531" s="107">
        <v>0</v>
      </c>
      <c r="J531" s="107">
        <v>0</v>
      </c>
      <c r="K531" s="107"/>
      <c r="L531" s="107">
        <v>0</v>
      </c>
      <c r="M531" s="107"/>
      <c r="N531" s="107">
        <v>0</v>
      </c>
      <c r="O531" s="107">
        <v>0</v>
      </c>
      <c r="P531" s="107">
        <v>0</v>
      </c>
      <c r="Q531" s="55"/>
      <c r="R531" s="118"/>
    </row>
    <row r="532" spans="1:18" ht="15" customHeight="1" x14ac:dyDescent="0.25">
      <c r="A532" s="64"/>
      <c r="B532" s="64" t="s">
        <v>566</v>
      </c>
      <c r="C532" s="64"/>
      <c r="D532" s="64"/>
      <c r="E532" s="64"/>
      <c r="F532" s="64"/>
      <c r="G532" s="64" t="s">
        <v>752</v>
      </c>
      <c r="H532" s="65">
        <f>H531+H528+H527+H524+H519+H511+H509</f>
        <v>14723.02</v>
      </c>
      <c r="I532" s="65">
        <v>48709.35</v>
      </c>
      <c r="J532" s="65">
        <f t="shared" ref="J532:P532" si="208">J531+J528+J527+J524+J519+J511+J509</f>
        <v>14000</v>
      </c>
      <c r="K532" s="65">
        <f t="shared" si="208"/>
        <v>14320.43</v>
      </c>
      <c r="L532" s="65">
        <f t="shared" si="208"/>
        <v>12181.762000000001</v>
      </c>
      <c r="M532" s="65">
        <f t="shared" si="208"/>
        <v>10121.019999999999</v>
      </c>
      <c r="N532" s="65">
        <f t="shared" si="208"/>
        <v>9000</v>
      </c>
      <c r="O532" s="65">
        <f t="shared" si="208"/>
        <v>9000</v>
      </c>
      <c r="P532" s="65">
        <f t="shared" si="208"/>
        <v>9000</v>
      </c>
      <c r="Q532" s="55"/>
      <c r="R532" s="118"/>
    </row>
    <row r="533" spans="1:18" ht="15" hidden="1" customHeight="1" outlineLevel="1" x14ac:dyDescent="0.25">
      <c r="A533" s="6"/>
      <c r="B533" s="6" t="s">
        <v>567</v>
      </c>
      <c r="C533" s="6" t="s">
        <v>210</v>
      </c>
      <c r="D533" s="6" t="s">
        <v>14</v>
      </c>
      <c r="E533" s="6" t="s">
        <v>18</v>
      </c>
      <c r="F533" s="6" t="s">
        <v>211</v>
      </c>
      <c r="G533" s="6" t="s">
        <v>212</v>
      </c>
      <c r="H533" s="7">
        <v>0</v>
      </c>
      <c r="I533" s="7">
        <v>0</v>
      </c>
      <c r="J533" s="7">
        <v>0</v>
      </c>
      <c r="K533" s="7">
        <v>13800</v>
      </c>
      <c r="L533" s="7">
        <v>14373.25</v>
      </c>
      <c r="M533" s="7">
        <v>7853.25</v>
      </c>
      <c r="N533" s="7">
        <v>34200</v>
      </c>
      <c r="O533" s="7">
        <f t="shared" si="200"/>
        <v>34200</v>
      </c>
      <c r="P533" s="7"/>
    </row>
    <row r="534" spans="1:18" ht="15" customHeight="1" collapsed="1" x14ac:dyDescent="0.25">
      <c r="A534" s="66"/>
      <c r="B534" s="66" t="s">
        <v>567</v>
      </c>
      <c r="C534" s="66" t="s">
        <v>210</v>
      </c>
      <c r="D534" s="66" t="s">
        <v>524</v>
      </c>
      <c r="E534" s="66"/>
      <c r="F534" s="66"/>
      <c r="G534" s="66" t="s">
        <v>528</v>
      </c>
      <c r="H534" s="107">
        <f>SUM(H533)</f>
        <v>0</v>
      </c>
      <c r="I534" s="107">
        <f t="shared" ref="I534:P534" si="209">SUM(I533)</f>
        <v>0</v>
      </c>
      <c r="J534" s="107">
        <f t="shared" si="209"/>
        <v>0</v>
      </c>
      <c r="K534" s="107">
        <f t="shared" si="209"/>
        <v>13800</v>
      </c>
      <c r="L534" s="107">
        <f t="shared" si="209"/>
        <v>14373.25</v>
      </c>
      <c r="M534" s="107">
        <f t="shared" si="209"/>
        <v>7853.25</v>
      </c>
      <c r="N534" s="107">
        <f t="shared" si="209"/>
        <v>34200</v>
      </c>
      <c r="O534" s="107">
        <f t="shared" si="209"/>
        <v>34200</v>
      </c>
      <c r="P534" s="107">
        <f t="shared" si="209"/>
        <v>0</v>
      </c>
    </row>
    <row r="535" spans="1:18" ht="15" hidden="1" customHeight="1" outlineLevel="1" x14ac:dyDescent="0.25">
      <c r="A535" s="67" t="s">
        <v>11</v>
      </c>
      <c r="B535" s="67" t="s">
        <v>567</v>
      </c>
      <c r="C535" s="67" t="s">
        <v>210</v>
      </c>
      <c r="D535" s="67" t="s">
        <v>23</v>
      </c>
      <c r="E535" s="67" t="s">
        <v>18</v>
      </c>
      <c r="F535" s="67" t="s">
        <v>211</v>
      </c>
      <c r="G535" s="67" t="s">
        <v>24</v>
      </c>
      <c r="H535" s="108">
        <v>0</v>
      </c>
      <c r="I535" s="108">
        <v>0</v>
      </c>
      <c r="J535" s="108">
        <v>0</v>
      </c>
      <c r="K535" s="108">
        <v>200</v>
      </c>
      <c r="L535" s="108">
        <v>762.26</v>
      </c>
      <c r="M535" s="108">
        <v>110.26</v>
      </c>
      <c r="N535" s="108">
        <v>856</v>
      </c>
      <c r="O535" s="108">
        <f t="shared" si="200"/>
        <v>856</v>
      </c>
      <c r="P535" s="108"/>
    </row>
    <row r="536" spans="1:18" ht="15" hidden="1" customHeight="1" outlineLevel="1" x14ac:dyDescent="0.25">
      <c r="A536" s="67" t="s">
        <v>11</v>
      </c>
      <c r="B536" s="67" t="s">
        <v>567</v>
      </c>
      <c r="C536" s="67" t="s">
        <v>210</v>
      </c>
      <c r="D536" s="67" t="s">
        <v>27</v>
      </c>
      <c r="E536" s="67" t="s">
        <v>18</v>
      </c>
      <c r="F536" s="67" t="s">
        <v>211</v>
      </c>
      <c r="G536" s="67" t="s">
        <v>196</v>
      </c>
      <c r="H536" s="108">
        <v>0</v>
      </c>
      <c r="I536" s="108">
        <v>0</v>
      </c>
      <c r="J536" s="108">
        <v>0</v>
      </c>
      <c r="K536" s="108">
        <v>730</v>
      </c>
      <c r="L536" s="108">
        <v>379.83</v>
      </c>
      <c r="M536" s="108">
        <v>379.83</v>
      </c>
      <c r="N536" s="108">
        <v>1710</v>
      </c>
      <c r="O536" s="108">
        <f t="shared" si="200"/>
        <v>1710</v>
      </c>
      <c r="P536" s="108"/>
    </row>
    <row r="537" spans="1:18" ht="15" hidden="1" customHeight="1" outlineLevel="1" x14ac:dyDescent="0.25">
      <c r="A537" s="67" t="s">
        <v>11</v>
      </c>
      <c r="B537" s="67" t="s">
        <v>567</v>
      </c>
      <c r="C537" s="67" t="s">
        <v>210</v>
      </c>
      <c r="D537" s="67" t="s">
        <v>27</v>
      </c>
      <c r="E537" s="67" t="s">
        <v>18</v>
      </c>
      <c r="F537" s="67" t="s">
        <v>211</v>
      </c>
      <c r="G537" s="67" t="s">
        <v>213</v>
      </c>
      <c r="H537" s="108">
        <v>0</v>
      </c>
      <c r="I537" s="108">
        <v>0</v>
      </c>
      <c r="J537" s="108">
        <v>0</v>
      </c>
      <c r="K537" s="108">
        <v>300</v>
      </c>
      <c r="L537" s="108">
        <v>171.84</v>
      </c>
      <c r="M537" s="108">
        <v>171.84</v>
      </c>
      <c r="N537" s="108">
        <v>856</v>
      </c>
      <c r="O537" s="108">
        <f t="shared" si="200"/>
        <v>856</v>
      </c>
      <c r="P537" s="108"/>
    </row>
    <row r="538" spans="1:18" ht="15" hidden="1" customHeight="1" outlineLevel="1" x14ac:dyDescent="0.25">
      <c r="A538" s="67" t="s">
        <v>11</v>
      </c>
      <c r="B538" s="67" t="s">
        <v>567</v>
      </c>
      <c r="C538" s="67" t="s">
        <v>210</v>
      </c>
      <c r="D538" s="67" t="s">
        <v>30</v>
      </c>
      <c r="E538" s="67" t="s">
        <v>18</v>
      </c>
      <c r="F538" s="67" t="s">
        <v>211</v>
      </c>
      <c r="G538" s="67" t="s">
        <v>185</v>
      </c>
      <c r="H538" s="108">
        <v>0</v>
      </c>
      <c r="I538" s="108">
        <v>0</v>
      </c>
      <c r="J538" s="108">
        <v>0</v>
      </c>
      <c r="K538" s="108">
        <v>200</v>
      </c>
      <c r="L538" s="108">
        <v>200.84</v>
      </c>
      <c r="M538" s="108">
        <v>109.56</v>
      </c>
      <c r="N538" s="108">
        <v>480</v>
      </c>
      <c r="O538" s="108">
        <f t="shared" si="200"/>
        <v>480</v>
      </c>
      <c r="P538" s="108"/>
    </row>
    <row r="539" spans="1:18" ht="15" hidden="1" customHeight="1" outlineLevel="1" x14ac:dyDescent="0.25">
      <c r="A539" s="67" t="s">
        <v>11</v>
      </c>
      <c r="B539" s="67" t="s">
        <v>567</v>
      </c>
      <c r="C539" s="67" t="s">
        <v>210</v>
      </c>
      <c r="D539" s="67" t="s">
        <v>33</v>
      </c>
      <c r="E539" s="67" t="s">
        <v>18</v>
      </c>
      <c r="F539" s="67" t="s">
        <v>211</v>
      </c>
      <c r="G539" s="67" t="s">
        <v>186</v>
      </c>
      <c r="H539" s="108">
        <v>0</v>
      </c>
      <c r="I539" s="108">
        <v>0</v>
      </c>
      <c r="J539" s="108">
        <v>0</v>
      </c>
      <c r="K539" s="108">
        <v>1930</v>
      </c>
      <c r="L539" s="108">
        <v>2008.81</v>
      </c>
      <c r="M539" s="108">
        <v>1096.01</v>
      </c>
      <c r="N539" s="108">
        <v>4695</v>
      </c>
      <c r="O539" s="108">
        <f t="shared" si="200"/>
        <v>4695</v>
      </c>
      <c r="P539" s="108"/>
    </row>
    <row r="540" spans="1:18" ht="15" hidden="1" customHeight="1" outlineLevel="1" x14ac:dyDescent="0.25">
      <c r="A540" s="67" t="s">
        <v>11</v>
      </c>
      <c r="B540" s="67" t="s">
        <v>567</v>
      </c>
      <c r="C540" s="67" t="s">
        <v>210</v>
      </c>
      <c r="D540" s="67" t="s">
        <v>37</v>
      </c>
      <c r="E540" s="67" t="s">
        <v>18</v>
      </c>
      <c r="F540" s="67" t="s">
        <v>211</v>
      </c>
      <c r="G540" s="67" t="s">
        <v>187</v>
      </c>
      <c r="H540" s="108">
        <v>0</v>
      </c>
      <c r="I540" s="108">
        <v>0</v>
      </c>
      <c r="J540" s="108">
        <v>0</v>
      </c>
      <c r="K540" s="108">
        <v>120</v>
      </c>
      <c r="L540" s="108">
        <v>114.74000000000001</v>
      </c>
      <c r="M540" s="108">
        <v>62.58</v>
      </c>
      <c r="N540" s="108">
        <v>274</v>
      </c>
      <c r="O540" s="108">
        <f t="shared" si="200"/>
        <v>274</v>
      </c>
      <c r="P540" s="108"/>
    </row>
    <row r="541" spans="1:18" ht="15" hidden="1" customHeight="1" outlineLevel="1" x14ac:dyDescent="0.25">
      <c r="A541" s="67" t="s">
        <v>11</v>
      </c>
      <c r="B541" s="67" t="s">
        <v>567</v>
      </c>
      <c r="C541" s="67" t="s">
        <v>210</v>
      </c>
      <c r="D541" s="67" t="s">
        <v>41</v>
      </c>
      <c r="E541" s="67" t="s">
        <v>18</v>
      </c>
      <c r="F541" s="67" t="s">
        <v>211</v>
      </c>
      <c r="G541" s="67" t="s">
        <v>188</v>
      </c>
      <c r="H541" s="108">
        <v>0</v>
      </c>
      <c r="I541" s="108">
        <v>0</v>
      </c>
      <c r="J541" s="108">
        <v>0</v>
      </c>
      <c r="K541" s="108">
        <v>420</v>
      </c>
      <c r="L541" s="108">
        <v>430.41999999999996</v>
      </c>
      <c r="M541" s="108">
        <v>234.82</v>
      </c>
      <c r="N541" s="108">
        <v>1028</v>
      </c>
      <c r="O541" s="108">
        <f t="shared" si="200"/>
        <v>1028</v>
      </c>
      <c r="P541" s="108"/>
    </row>
    <row r="542" spans="1:18" ht="15" hidden="1" customHeight="1" outlineLevel="1" x14ac:dyDescent="0.25">
      <c r="A542" s="67" t="s">
        <v>11</v>
      </c>
      <c r="B542" s="67" t="s">
        <v>567</v>
      </c>
      <c r="C542" s="67" t="s">
        <v>210</v>
      </c>
      <c r="D542" s="67" t="s">
        <v>45</v>
      </c>
      <c r="E542" s="67" t="s">
        <v>18</v>
      </c>
      <c r="F542" s="67" t="s">
        <v>211</v>
      </c>
      <c r="G542" s="67" t="s">
        <v>48</v>
      </c>
      <c r="H542" s="108">
        <v>0</v>
      </c>
      <c r="I542" s="108">
        <v>0</v>
      </c>
      <c r="J542" s="108">
        <v>0</v>
      </c>
      <c r="K542" s="108">
        <v>150</v>
      </c>
      <c r="L542" s="108">
        <v>143.43</v>
      </c>
      <c r="M542" s="108">
        <v>78.23</v>
      </c>
      <c r="N542" s="108">
        <v>343</v>
      </c>
      <c r="O542" s="108">
        <f t="shared" si="200"/>
        <v>343</v>
      </c>
      <c r="P542" s="108"/>
    </row>
    <row r="543" spans="1:18" ht="15" hidden="1" customHeight="1" outlineLevel="1" x14ac:dyDescent="0.25">
      <c r="A543" s="67"/>
      <c r="B543" s="67" t="s">
        <v>567</v>
      </c>
      <c r="C543" s="67" t="s">
        <v>210</v>
      </c>
      <c r="D543" s="67" t="s">
        <v>49</v>
      </c>
      <c r="E543" s="67" t="s">
        <v>18</v>
      </c>
      <c r="F543" s="67" t="s">
        <v>211</v>
      </c>
      <c r="G543" s="67" t="s">
        <v>189</v>
      </c>
      <c r="H543" s="108">
        <v>0</v>
      </c>
      <c r="I543" s="108">
        <v>0</v>
      </c>
      <c r="J543" s="108">
        <v>0</v>
      </c>
      <c r="K543" s="108">
        <v>660</v>
      </c>
      <c r="L543" s="108">
        <v>681.52</v>
      </c>
      <c r="M543" s="108">
        <v>371.82</v>
      </c>
      <c r="N543" s="108">
        <v>1557</v>
      </c>
      <c r="O543" s="108">
        <f t="shared" si="200"/>
        <v>1557</v>
      </c>
      <c r="P543" s="108"/>
    </row>
    <row r="544" spans="1:18" ht="15" customHeight="1" collapsed="1" x14ac:dyDescent="0.25">
      <c r="A544" s="66"/>
      <c r="B544" s="66" t="s">
        <v>567</v>
      </c>
      <c r="C544" s="66" t="s">
        <v>210</v>
      </c>
      <c r="D544" s="66" t="s">
        <v>525</v>
      </c>
      <c r="E544" s="66"/>
      <c r="F544" s="66"/>
      <c r="G544" s="66" t="s">
        <v>529</v>
      </c>
      <c r="H544" s="107">
        <f>SUM(H535:H543)</f>
        <v>0</v>
      </c>
      <c r="I544" s="107">
        <f t="shared" ref="I544:P544" si="210">SUM(I535:I543)</f>
        <v>0</v>
      </c>
      <c r="J544" s="107">
        <f t="shared" si="210"/>
        <v>0</v>
      </c>
      <c r="K544" s="107">
        <f t="shared" si="210"/>
        <v>4710</v>
      </c>
      <c r="L544" s="107">
        <f t="shared" si="210"/>
        <v>4893.6900000000005</v>
      </c>
      <c r="M544" s="107">
        <f t="shared" si="210"/>
        <v>2614.9500000000003</v>
      </c>
      <c r="N544" s="107">
        <f t="shared" si="210"/>
        <v>11799</v>
      </c>
      <c r="O544" s="107">
        <f t="shared" si="210"/>
        <v>11799</v>
      </c>
      <c r="P544" s="107">
        <f t="shared" si="210"/>
        <v>0</v>
      </c>
    </row>
    <row r="545" spans="1:17" ht="15" hidden="1" customHeight="1" outlineLevel="1" x14ac:dyDescent="0.25">
      <c r="A545" s="67" t="s">
        <v>11</v>
      </c>
      <c r="B545" s="67" t="s">
        <v>567</v>
      </c>
      <c r="C545" s="67" t="s">
        <v>210</v>
      </c>
      <c r="D545" s="67" t="s">
        <v>55</v>
      </c>
      <c r="E545" s="67" t="s">
        <v>18</v>
      </c>
      <c r="F545" s="67" t="s">
        <v>216</v>
      </c>
      <c r="G545" s="67" t="s">
        <v>56</v>
      </c>
      <c r="H545" s="108">
        <v>0</v>
      </c>
      <c r="I545" s="108">
        <v>33.28</v>
      </c>
      <c r="J545" s="108">
        <v>0</v>
      </c>
      <c r="K545" s="108">
        <v>0</v>
      </c>
      <c r="L545" s="108">
        <v>0</v>
      </c>
      <c r="M545" s="108">
        <v>0</v>
      </c>
      <c r="N545" s="108">
        <v>0</v>
      </c>
      <c r="O545" s="108">
        <f t="shared" si="200"/>
        <v>0</v>
      </c>
      <c r="P545" s="108">
        <f>N545</f>
        <v>0</v>
      </c>
    </row>
    <row r="546" spans="1:17" ht="15" hidden="1" customHeight="1" outlineLevel="1" x14ac:dyDescent="0.25">
      <c r="A546" s="67"/>
      <c r="B546" s="67" t="s">
        <v>567</v>
      </c>
      <c r="C546" s="67" t="s">
        <v>210</v>
      </c>
      <c r="D546" s="67" t="s">
        <v>55</v>
      </c>
      <c r="E546" s="67" t="s">
        <v>214</v>
      </c>
      <c r="F546" s="67" t="s">
        <v>211</v>
      </c>
      <c r="G546" s="67" t="s">
        <v>215</v>
      </c>
      <c r="H546" s="108">
        <v>0</v>
      </c>
      <c r="I546" s="108">
        <v>0</v>
      </c>
      <c r="J546" s="108">
        <v>0</v>
      </c>
      <c r="K546" s="108">
        <v>60</v>
      </c>
      <c r="L546" s="108">
        <v>15</v>
      </c>
      <c r="M546" s="108">
        <v>11.85</v>
      </c>
      <c r="N546" s="108">
        <v>20</v>
      </c>
      <c r="O546" s="108">
        <f t="shared" si="200"/>
        <v>20</v>
      </c>
      <c r="P546" s="108"/>
      <c r="Q546" s="37"/>
    </row>
    <row r="547" spans="1:17" ht="15" customHeight="1" collapsed="1" x14ac:dyDescent="0.25">
      <c r="A547" s="66"/>
      <c r="B547" s="66" t="s">
        <v>567</v>
      </c>
      <c r="C547" s="66" t="s">
        <v>210</v>
      </c>
      <c r="D547" s="66" t="s">
        <v>537</v>
      </c>
      <c r="E547" s="66"/>
      <c r="F547" s="66"/>
      <c r="G547" s="66" t="s">
        <v>683</v>
      </c>
      <c r="H547" s="107">
        <f>SUM(H545:H546)</f>
        <v>0</v>
      </c>
      <c r="I547" s="107">
        <f t="shared" ref="I547:P547" si="211">SUM(I545:I546)</f>
        <v>33.28</v>
      </c>
      <c r="J547" s="107">
        <f t="shared" si="211"/>
        <v>0</v>
      </c>
      <c r="K547" s="107">
        <f t="shared" si="211"/>
        <v>60</v>
      </c>
      <c r="L547" s="107">
        <f t="shared" si="211"/>
        <v>15</v>
      </c>
      <c r="M547" s="107">
        <f t="shared" si="211"/>
        <v>11.85</v>
      </c>
      <c r="N547" s="107">
        <f t="shared" si="211"/>
        <v>20</v>
      </c>
      <c r="O547" s="107">
        <f t="shared" si="211"/>
        <v>20</v>
      </c>
      <c r="P547" s="107">
        <f t="shared" si="211"/>
        <v>0</v>
      </c>
      <c r="Q547" s="37"/>
    </row>
    <row r="548" spans="1:17" ht="15" hidden="1" customHeight="1" outlineLevel="1" x14ac:dyDescent="0.25">
      <c r="A548" s="67" t="s">
        <v>11</v>
      </c>
      <c r="B548" s="67" t="s">
        <v>567</v>
      </c>
      <c r="C548" s="67" t="s">
        <v>210</v>
      </c>
      <c r="D548" s="67" t="s">
        <v>57</v>
      </c>
      <c r="E548" s="67" t="s">
        <v>18</v>
      </c>
      <c r="F548" s="67" t="s">
        <v>211</v>
      </c>
      <c r="G548" s="67" t="s">
        <v>190</v>
      </c>
      <c r="H548" s="108">
        <v>0</v>
      </c>
      <c r="I548" s="108">
        <v>0</v>
      </c>
      <c r="J548" s="108">
        <v>0</v>
      </c>
      <c r="K548" s="108">
        <v>0</v>
      </c>
      <c r="L548" s="108">
        <v>90</v>
      </c>
      <c r="M548" s="108">
        <v>20.48</v>
      </c>
      <c r="N548" s="108">
        <v>100</v>
      </c>
      <c r="O548" s="108">
        <f t="shared" si="200"/>
        <v>100</v>
      </c>
      <c r="P548" s="108"/>
      <c r="Q548" s="37"/>
    </row>
    <row r="549" spans="1:17" ht="15" hidden="1" customHeight="1" outlineLevel="1" x14ac:dyDescent="0.25">
      <c r="A549" s="67" t="s">
        <v>11</v>
      </c>
      <c r="B549" s="67" t="s">
        <v>567</v>
      </c>
      <c r="C549" s="67" t="s">
        <v>210</v>
      </c>
      <c r="D549" s="67" t="s">
        <v>57</v>
      </c>
      <c r="E549" s="67" t="s">
        <v>18</v>
      </c>
      <c r="F549" s="67" t="s">
        <v>211</v>
      </c>
      <c r="G549" s="67" t="s">
        <v>58</v>
      </c>
      <c r="H549" s="108">
        <v>0</v>
      </c>
      <c r="I549" s="108">
        <v>0</v>
      </c>
      <c r="J549" s="108">
        <v>0</v>
      </c>
      <c r="K549" s="108">
        <v>0</v>
      </c>
      <c r="L549" s="108">
        <v>100</v>
      </c>
      <c r="M549" s="108">
        <v>18.079999999999998</v>
      </c>
      <c r="N549" s="108">
        <v>120</v>
      </c>
      <c r="O549" s="108">
        <f t="shared" si="200"/>
        <v>120</v>
      </c>
      <c r="P549" s="108"/>
      <c r="Q549" s="37"/>
    </row>
    <row r="550" spans="1:17" ht="15" hidden="1" customHeight="1" outlineLevel="1" x14ac:dyDescent="0.25">
      <c r="A550" s="67" t="s">
        <v>11</v>
      </c>
      <c r="B550" s="67" t="s">
        <v>567</v>
      </c>
      <c r="C550" s="67" t="s">
        <v>210</v>
      </c>
      <c r="D550" s="67" t="s">
        <v>57</v>
      </c>
      <c r="E550" s="67" t="s">
        <v>18</v>
      </c>
      <c r="F550" s="67" t="s">
        <v>211</v>
      </c>
      <c r="G550" s="67" t="s">
        <v>191</v>
      </c>
      <c r="H550" s="108">
        <v>0</v>
      </c>
      <c r="I550" s="108">
        <v>0</v>
      </c>
      <c r="J550" s="108">
        <v>0</v>
      </c>
      <c r="K550" s="108">
        <v>0</v>
      </c>
      <c r="L550" s="108">
        <v>93.36</v>
      </c>
      <c r="M550" s="108">
        <v>13.36</v>
      </c>
      <c r="N550" s="108">
        <v>100</v>
      </c>
      <c r="O550" s="108">
        <f t="shared" si="200"/>
        <v>100</v>
      </c>
      <c r="P550" s="108"/>
      <c r="Q550" s="37"/>
    </row>
    <row r="551" spans="1:17" ht="15" hidden="1" customHeight="1" outlineLevel="1" x14ac:dyDescent="0.25">
      <c r="A551" s="67" t="s">
        <v>11</v>
      </c>
      <c r="B551" s="67" t="s">
        <v>567</v>
      </c>
      <c r="C551" s="67" t="s">
        <v>210</v>
      </c>
      <c r="D551" s="67" t="s">
        <v>75</v>
      </c>
      <c r="E551" s="67" t="s">
        <v>214</v>
      </c>
      <c r="F551" s="67" t="s">
        <v>211</v>
      </c>
      <c r="G551" s="67" t="s">
        <v>217</v>
      </c>
      <c r="H551" s="108">
        <v>0</v>
      </c>
      <c r="I551" s="108">
        <v>0</v>
      </c>
      <c r="J551" s="108">
        <v>0</v>
      </c>
      <c r="K551" s="108">
        <v>30</v>
      </c>
      <c r="L551" s="108">
        <v>86.1</v>
      </c>
      <c r="M551" s="108">
        <v>56.1</v>
      </c>
      <c r="N551" s="108">
        <v>90</v>
      </c>
      <c r="O551" s="108">
        <f t="shared" si="200"/>
        <v>90</v>
      </c>
      <c r="P551" s="108"/>
    </row>
    <row r="552" spans="1:17" ht="15" hidden="1" customHeight="1" outlineLevel="1" x14ac:dyDescent="0.25">
      <c r="A552" s="67" t="s">
        <v>11</v>
      </c>
      <c r="B552" s="67" t="s">
        <v>567</v>
      </c>
      <c r="C552" s="67" t="s">
        <v>210</v>
      </c>
      <c r="D552" s="67" t="s">
        <v>75</v>
      </c>
      <c r="E552" s="67" t="s">
        <v>218</v>
      </c>
      <c r="F552" s="67" t="s">
        <v>211</v>
      </c>
      <c r="G552" s="67" t="s">
        <v>217</v>
      </c>
      <c r="H552" s="108">
        <v>0</v>
      </c>
      <c r="I552" s="108">
        <v>0</v>
      </c>
      <c r="J552" s="108">
        <v>0</v>
      </c>
      <c r="K552" s="108">
        <v>10</v>
      </c>
      <c r="L552" s="108">
        <v>25.11</v>
      </c>
      <c r="M552" s="108">
        <v>9.41</v>
      </c>
      <c r="N552" s="108">
        <v>30</v>
      </c>
      <c r="O552" s="108">
        <f t="shared" si="200"/>
        <v>30</v>
      </c>
      <c r="P552" s="108"/>
    </row>
    <row r="553" spans="1:17" ht="15" customHeight="1" collapsed="1" x14ac:dyDescent="0.25">
      <c r="A553" s="66"/>
      <c r="B553" s="66" t="s">
        <v>567</v>
      </c>
      <c r="C553" s="66" t="s">
        <v>210</v>
      </c>
      <c r="D553" s="66" t="s">
        <v>538</v>
      </c>
      <c r="E553" s="66"/>
      <c r="F553" s="66"/>
      <c r="G553" s="66" t="s">
        <v>198</v>
      </c>
      <c r="H553" s="107">
        <f>SUM(H548:H552)</f>
        <v>0</v>
      </c>
      <c r="I553" s="107">
        <f t="shared" ref="I553:P553" si="212">SUM(I548:I552)</f>
        <v>0</v>
      </c>
      <c r="J553" s="107">
        <f t="shared" si="212"/>
        <v>0</v>
      </c>
      <c r="K553" s="107">
        <f t="shared" si="212"/>
        <v>40</v>
      </c>
      <c r="L553" s="107">
        <f t="shared" si="212"/>
        <v>394.57000000000005</v>
      </c>
      <c r="M553" s="107">
        <f t="shared" si="212"/>
        <v>117.43</v>
      </c>
      <c r="N553" s="107">
        <f t="shared" si="212"/>
        <v>440</v>
      </c>
      <c r="O553" s="107">
        <f t="shared" si="212"/>
        <v>440</v>
      </c>
      <c r="P553" s="107">
        <f t="shared" si="212"/>
        <v>0</v>
      </c>
    </row>
    <row r="554" spans="1:17" ht="15" hidden="1" customHeight="1" outlineLevel="1" x14ac:dyDescent="0.25">
      <c r="A554" s="67" t="s">
        <v>11</v>
      </c>
      <c r="B554" s="67" t="s">
        <v>567</v>
      </c>
      <c r="C554" s="67" t="s">
        <v>210</v>
      </c>
      <c r="D554" s="67" t="s">
        <v>89</v>
      </c>
      <c r="E554" s="67" t="s">
        <v>18</v>
      </c>
      <c r="F554" s="67" t="s">
        <v>216</v>
      </c>
      <c r="G554" s="67" t="s">
        <v>219</v>
      </c>
      <c r="H554" s="108">
        <v>477.51</v>
      </c>
      <c r="I554" s="108">
        <v>95.62</v>
      </c>
      <c r="J554" s="108">
        <v>500</v>
      </c>
      <c r="K554" s="108">
        <v>500</v>
      </c>
      <c r="L554" s="108">
        <v>0</v>
      </c>
      <c r="M554" s="108">
        <v>0</v>
      </c>
      <c r="N554" s="108">
        <v>500</v>
      </c>
      <c r="O554" s="108">
        <f t="shared" si="200"/>
        <v>500</v>
      </c>
      <c r="P554" s="108">
        <f>N554</f>
        <v>500</v>
      </c>
    </row>
    <row r="555" spans="1:17" ht="15" hidden="1" customHeight="1" outlineLevel="1" x14ac:dyDescent="0.25">
      <c r="A555" s="67" t="s">
        <v>11</v>
      </c>
      <c r="B555" s="67" t="s">
        <v>567</v>
      </c>
      <c r="C555" s="67" t="s">
        <v>210</v>
      </c>
      <c r="D555" s="67" t="s">
        <v>89</v>
      </c>
      <c r="E555" s="67" t="s">
        <v>214</v>
      </c>
      <c r="F555" s="67" t="s">
        <v>211</v>
      </c>
      <c r="G555" s="67" t="s">
        <v>93</v>
      </c>
      <c r="H555" s="108">
        <v>0</v>
      </c>
      <c r="I555" s="108">
        <v>0</v>
      </c>
      <c r="J555" s="108">
        <v>0</v>
      </c>
      <c r="K555" s="108">
        <v>66</v>
      </c>
      <c r="L555" s="108">
        <v>48</v>
      </c>
      <c r="M555" s="108">
        <v>15.2</v>
      </c>
      <c r="N555" s="108">
        <v>50</v>
      </c>
      <c r="O555" s="108">
        <f t="shared" si="200"/>
        <v>50</v>
      </c>
      <c r="P555" s="108"/>
    </row>
    <row r="556" spans="1:17" ht="15" hidden="1" customHeight="1" outlineLevel="1" x14ac:dyDescent="0.25">
      <c r="A556" s="67" t="s">
        <v>11</v>
      </c>
      <c r="B556" s="67" t="s">
        <v>567</v>
      </c>
      <c r="C556" s="67" t="s">
        <v>210</v>
      </c>
      <c r="D556" s="67" t="s">
        <v>89</v>
      </c>
      <c r="E556" s="67" t="s">
        <v>214</v>
      </c>
      <c r="F556" s="67" t="s">
        <v>211</v>
      </c>
      <c r="G556" s="67" t="s">
        <v>201</v>
      </c>
      <c r="H556" s="108">
        <v>0</v>
      </c>
      <c r="I556" s="108">
        <v>0</v>
      </c>
      <c r="J556" s="108">
        <v>0</v>
      </c>
      <c r="K556" s="108">
        <v>160</v>
      </c>
      <c r="L556" s="108">
        <v>38</v>
      </c>
      <c r="M556" s="108">
        <v>7.65</v>
      </c>
      <c r="N556" s="108">
        <v>50</v>
      </c>
      <c r="O556" s="108">
        <f t="shared" si="200"/>
        <v>50</v>
      </c>
      <c r="P556" s="108"/>
    </row>
    <row r="557" spans="1:17" ht="15" hidden="1" customHeight="1" outlineLevel="1" x14ac:dyDescent="0.25">
      <c r="A557" s="67" t="s">
        <v>11</v>
      </c>
      <c r="B557" s="67" t="s">
        <v>567</v>
      </c>
      <c r="C557" s="67" t="s">
        <v>210</v>
      </c>
      <c r="D557" s="67" t="s">
        <v>104</v>
      </c>
      <c r="E557" s="67" t="s">
        <v>214</v>
      </c>
      <c r="F557" s="67" t="s">
        <v>211</v>
      </c>
      <c r="G557" s="67" t="s">
        <v>105</v>
      </c>
      <c r="H557" s="108">
        <v>0</v>
      </c>
      <c r="I557" s="108">
        <v>0</v>
      </c>
      <c r="J557" s="108">
        <v>0</v>
      </c>
      <c r="K557" s="108">
        <v>200</v>
      </c>
      <c r="L557" s="108">
        <v>150</v>
      </c>
      <c r="M557" s="108">
        <v>399.31</v>
      </c>
      <c r="N557" s="108">
        <v>150</v>
      </c>
      <c r="O557" s="108">
        <f t="shared" si="200"/>
        <v>150</v>
      </c>
      <c r="P557" s="108"/>
    </row>
    <row r="558" spans="1:17" ht="15" hidden="1" customHeight="1" outlineLevel="1" thickBot="1" x14ac:dyDescent="0.25">
      <c r="A558" s="67" t="s">
        <v>11</v>
      </c>
      <c r="B558" s="67" t="s">
        <v>567</v>
      </c>
      <c r="C558" s="67" t="s">
        <v>210</v>
      </c>
      <c r="D558" s="67" t="s">
        <v>104</v>
      </c>
      <c r="E558" s="67" t="s">
        <v>218</v>
      </c>
      <c r="F558" s="67" t="s">
        <v>211</v>
      </c>
      <c r="G558" s="67" t="s">
        <v>105</v>
      </c>
      <c r="H558" s="108">
        <v>0</v>
      </c>
      <c r="I558" s="108">
        <v>0</v>
      </c>
      <c r="J558" s="108">
        <v>0</v>
      </c>
      <c r="K558" s="108">
        <v>0</v>
      </c>
      <c r="L558" s="108">
        <v>150</v>
      </c>
      <c r="M558" s="108">
        <v>50.81</v>
      </c>
      <c r="N558" s="108">
        <v>150</v>
      </c>
      <c r="O558" s="108">
        <f t="shared" si="200"/>
        <v>150</v>
      </c>
      <c r="P558" s="108"/>
    </row>
    <row r="559" spans="1:17" ht="15" hidden="1" customHeight="1" outlineLevel="1" thickBot="1" x14ac:dyDescent="0.25">
      <c r="A559" s="67" t="s">
        <v>11</v>
      </c>
      <c r="B559" s="67" t="s">
        <v>567</v>
      </c>
      <c r="C559" s="67" t="s">
        <v>210</v>
      </c>
      <c r="D559" s="67" t="s">
        <v>108</v>
      </c>
      <c r="E559" s="67" t="s">
        <v>18</v>
      </c>
      <c r="F559" s="67" t="s">
        <v>216</v>
      </c>
      <c r="G559" s="67" t="s">
        <v>109</v>
      </c>
      <c r="H559" s="108">
        <v>0</v>
      </c>
      <c r="I559" s="108">
        <v>370.89</v>
      </c>
      <c r="J559" s="108">
        <v>0</v>
      </c>
      <c r="K559" s="108">
        <v>0</v>
      </c>
      <c r="L559" s="108">
        <v>0</v>
      </c>
      <c r="M559" s="108">
        <v>0</v>
      </c>
      <c r="N559" s="108">
        <v>0</v>
      </c>
      <c r="O559" s="108">
        <f t="shared" si="200"/>
        <v>0</v>
      </c>
      <c r="P559" s="108">
        <f>N559</f>
        <v>0</v>
      </c>
    </row>
    <row r="560" spans="1:17" ht="15" customHeight="1" collapsed="1" x14ac:dyDescent="0.25">
      <c r="A560" s="66"/>
      <c r="B560" s="66" t="s">
        <v>567</v>
      </c>
      <c r="C560" s="66" t="s">
        <v>210</v>
      </c>
      <c r="D560" s="66" t="s">
        <v>526</v>
      </c>
      <c r="E560" s="66"/>
      <c r="F560" s="66"/>
      <c r="G560" s="66" t="s">
        <v>649</v>
      </c>
      <c r="H560" s="107">
        <f>SUM(H554:H559)</f>
        <v>477.51</v>
      </c>
      <c r="I560" s="107">
        <f t="shared" ref="I560:P560" si="213">SUM(I554:I559)</f>
        <v>466.51</v>
      </c>
      <c r="J560" s="107">
        <f t="shared" si="213"/>
        <v>500</v>
      </c>
      <c r="K560" s="107">
        <f t="shared" si="213"/>
        <v>926</v>
      </c>
      <c r="L560" s="107">
        <f t="shared" si="213"/>
        <v>386</v>
      </c>
      <c r="M560" s="107">
        <f t="shared" si="213"/>
        <v>472.97</v>
      </c>
      <c r="N560" s="107">
        <f t="shared" si="213"/>
        <v>900</v>
      </c>
      <c r="O560" s="107">
        <f t="shared" si="213"/>
        <v>900</v>
      </c>
      <c r="P560" s="107">
        <f t="shared" si="213"/>
        <v>500</v>
      </c>
    </row>
    <row r="561" spans="1:17" ht="15" hidden="1" customHeight="1" outlineLevel="1" x14ac:dyDescent="0.25">
      <c r="A561" s="67" t="s">
        <v>11</v>
      </c>
      <c r="B561" s="67" t="s">
        <v>567</v>
      </c>
      <c r="C561" s="67" t="s">
        <v>210</v>
      </c>
      <c r="D561" s="67" t="s">
        <v>129</v>
      </c>
      <c r="E561" s="67" t="s">
        <v>214</v>
      </c>
      <c r="F561" s="67" t="s">
        <v>211</v>
      </c>
      <c r="G561" s="67" t="s">
        <v>131</v>
      </c>
      <c r="H561" s="108">
        <v>0</v>
      </c>
      <c r="I561" s="108">
        <v>0</v>
      </c>
      <c r="J561" s="108">
        <v>0</v>
      </c>
      <c r="K561" s="108">
        <v>10</v>
      </c>
      <c r="L561" s="108">
        <v>19.5</v>
      </c>
      <c r="M561" s="108">
        <v>5.0999999999999996</v>
      </c>
      <c r="N561" s="108">
        <v>20</v>
      </c>
      <c r="O561" s="108">
        <f t="shared" si="200"/>
        <v>20</v>
      </c>
      <c r="P561" s="108"/>
    </row>
    <row r="562" spans="1:17" ht="15" hidden="1" customHeight="1" outlineLevel="1" x14ac:dyDescent="0.25">
      <c r="A562" s="67" t="s">
        <v>11</v>
      </c>
      <c r="B562" s="67" t="s">
        <v>567</v>
      </c>
      <c r="C562" s="67" t="s">
        <v>210</v>
      </c>
      <c r="D562" s="67" t="s">
        <v>138</v>
      </c>
      <c r="E562" s="67" t="s">
        <v>214</v>
      </c>
      <c r="F562" s="67" t="s">
        <v>211</v>
      </c>
      <c r="G562" s="67" t="s">
        <v>220</v>
      </c>
      <c r="H562" s="108">
        <v>0</v>
      </c>
      <c r="I562" s="108">
        <v>0</v>
      </c>
      <c r="J562" s="108">
        <v>0</v>
      </c>
      <c r="K562" s="108">
        <v>80</v>
      </c>
      <c r="L562" s="108">
        <v>0</v>
      </c>
      <c r="M562" s="108">
        <v>60</v>
      </c>
      <c r="N562" s="108">
        <v>0</v>
      </c>
      <c r="O562" s="108">
        <f t="shared" si="200"/>
        <v>0</v>
      </c>
      <c r="P562" s="108"/>
    </row>
    <row r="563" spans="1:17" ht="15" hidden="1" customHeight="1" outlineLevel="1" x14ac:dyDescent="0.25">
      <c r="A563" s="67" t="s">
        <v>11</v>
      </c>
      <c r="B563" s="67" t="s">
        <v>567</v>
      </c>
      <c r="C563" s="67" t="s">
        <v>210</v>
      </c>
      <c r="D563" s="67" t="s">
        <v>152</v>
      </c>
      <c r="E563" s="67" t="s">
        <v>214</v>
      </c>
      <c r="F563" s="67" t="s">
        <v>211</v>
      </c>
      <c r="G563" s="67" t="s">
        <v>153</v>
      </c>
      <c r="H563" s="108">
        <v>0</v>
      </c>
      <c r="I563" s="108">
        <v>0</v>
      </c>
      <c r="J563" s="108">
        <v>0</v>
      </c>
      <c r="K563" s="108">
        <v>1000</v>
      </c>
      <c r="L563" s="108">
        <v>2000</v>
      </c>
      <c r="M563" s="108">
        <v>462.35</v>
      </c>
      <c r="N563" s="108">
        <v>2200</v>
      </c>
      <c r="O563" s="108">
        <f t="shared" si="200"/>
        <v>2200</v>
      </c>
      <c r="P563" s="108"/>
    </row>
    <row r="564" spans="1:17" ht="15" hidden="1" customHeight="1" outlineLevel="1" x14ac:dyDescent="0.25">
      <c r="A564" s="67" t="s">
        <v>11</v>
      </c>
      <c r="B564" s="67" t="s">
        <v>567</v>
      </c>
      <c r="C564" s="67" t="s">
        <v>210</v>
      </c>
      <c r="D564" s="67" t="s">
        <v>152</v>
      </c>
      <c r="E564" s="67" t="s">
        <v>218</v>
      </c>
      <c r="F564" s="67" t="s">
        <v>211</v>
      </c>
      <c r="G564" s="67" t="s">
        <v>153</v>
      </c>
      <c r="H564" s="108">
        <v>0</v>
      </c>
      <c r="I564" s="108">
        <v>0</v>
      </c>
      <c r="J564" s="108">
        <v>0</v>
      </c>
      <c r="K564" s="108">
        <v>260</v>
      </c>
      <c r="L564" s="108">
        <v>0</v>
      </c>
      <c r="M564" s="108">
        <v>81.599999999999994</v>
      </c>
      <c r="N564" s="108">
        <v>0</v>
      </c>
      <c r="O564" s="108">
        <f t="shared" si="200"/>
        <v>0</v>
      </c>
      <c r="P564" s="108"/>
    </row>
    <row r="565" spans="1:17" ht="15" hidden="1" customHeight="1" outlineLevel="1" x14ac:dyDescent="0.25">
      <c r="A565" s="67" t="s">
        <v>11</v>
      </c>
      <c r="B565" s="67" t="s">
        <v>567</v>
      </c>
      <c r="C565" s="67" t="s">
        <v>210</v>
      </c>
      <c r="D565" s="67" t="s">
        <v>156</v>
      </c>
      <c r="E565" s="67" t="s">
        <v>214</v>
      </c>
      <c r="F565" s="67" t="s">
        <v>211</v>
      </c>
      <c r="G565" s="67" t="s">
        <v>157</v>
      </c>
      <c r="H565" s="108">
        <v>0</v>
      </c>
      <c r="I565" s="108">
        <v>0</v>
      </c>
      <c r="J565" s="108">
        <v>0</v>
      </c>
      <c r="K565" s="108">
        <v>190</v>
      </c>
      <c r="L565" s="108">
        <v>135.82999999999998</v>
      </c>
      <c r="M565" s="108">
        <v>70.63</v>
      </c>
      <c r="N565" s="108">
        <v>333</v>
      </c>
      <c r="O565" s="108">
        <f t="shared" si="200"/>
        <v>333</v>
      </c>
      <c r="P565" s="108"/>
    </row>
    <row r="566" spans="1:17" ht="15" customHeight="1" collapsed="1" x14ac:dyDescent="0.25">
      <c r="A566" s="66"/>
      <c r="B566" s="66" t="s">
        <v>567</v>
      </c>
      <c r="C566" s="66" t="s">
        <v>210</v>
      </c>
      <c r="D566" s="66" t="s">
        <v>535</v>
      </c>
      <c r="E566" s="66"/>
      <c r="F566" s="66"/>
      <c r="G566" s="66" t="s">
        <v>536</v>
      </c>
      <c r="H566" s="107">
        <f>SUM(H561:H565)</f>
        <v>0</v>
      </c>
      <c r="I566" s="107">
        <f t="shared" ref="I566:P566" si="214">SUM(I561:I565)</f>
        <v>0</v>
      </c>
      <c r="J566" s="107">
        <f t="shared" si="214"/>
        <v>0</v>
      </c>
      <c r="K566" s="107">
        <f t="shared" si="214"/>
        <v>1540</v>
      </c>
      <c r="L566" s="107">
        <f t="shared" si="214"/>
        <v>2155.33</v>
      </c>
      <c r="M566" s="107">
        <f t="shared" si="214"/>
        <v>679.68000000000006</v>
      </c>
      <c r="N566" s="107">
        <f t="shared" si="214"/>
        <v>2553</v>
      </c>
      <c r="O566" s="107">
        <f t="shared" si="214"/>
        <v>2553</v>
      </c>
      <c r="P566" s="107">
        <f t="shared" si="214"/>
        <v>0</v>
      </c>
    </row>
    <row r="567" spans="1:17" ht="15" customHeight="1" x14ac:dyDescent="0.25">
      <c r="A567" s="64"/>
      <c r="B567" s="64" t="s">
        <v>567</v>
      </c>
      <c r="C567" s="64" t="s">
        <v>210</v>
      </c>
      <c r="D567" s="64"/>
      <c r="E567" s="64"/>
      <c r="F567" s="64"/>
      <c r="G567" s="64" t="s">
        <v>753</v>
      </c>
      <c r="H567" s="65">
        <f>H566+H560+H553+H547+H544+H534</f>
        <v>477.51</v>
      </c>
      <c r="I567" s="65">
        <f t="shared" ref="I567:P567" si="215">I566+I560+I553+I547+I544+I534</f>
        <v>499.78999999999996</v>
      </c>
      <c r="J567" s="65">
        <f t="shared" si="215"/>
        <v>500</v>
      </c>
      <c r="K567" s="65">
        <f t="shared" si="215"/>
        <v>21076</v>
      </c>
      <c r="L567" s="65">
        <f t="shared" si="215"/>
        <v>22217.84</v>
      </c>
      <c r="M567" s="65">
        <f t="shared" si="215"/>
        <v>11750.130000000001</v>
      </c>
      <c r="N567" s="65">
        <f t="shared" si="215"/>
        <v>49912</v>
      </c>
      <c r="O567" s="65">
        <f t="shared" si="215"/>
        <v>49912</v>
      </c>
      <c r="P567" s="65">
        <f t="shared" si="215"/>
        <v>500</v>
      </c>
    </row>
    <row r="568" spans="1:17" ht="15" customHeight="1" x14ac:dyDescent="0.25">
      <c r="A568" s="64"/>
      <c r="B568" s="64" t="s">
        <v>847</v>
      </c>
      <c r="C568" s="64"/>
      <c r="D568" s="64"/>
      <c r="E568" s="64"/>
      <c r="F568" s="64"/>
      <c r="G568" s="64" t="s">
        <v>755</v>
      </c>
      <c r="H568" s="65">
        <f>H583</f>
        <v>104536.82</v>
      </c>
      <c r="I568" s="65">
        <f t="shared" ref="I568:P568" si="216">I583</f>
        <v>116477.06</v>
      </c>
      <c r="J568" s="65">
        <f t="shared" si="216"/>
        <v>121138.7</v>
      </c>
      <c r="K568" s="65">
        <f t="shared" si="216"/>
        <v>117050</v>
      </c>
      <c r="L568" s="65">
        <f t="shared" si="216"/>
        <v>116950</v>
      </c>
      <c r="M568" s="65">
        <f t="shared" si="216"/>
        <v>79168.069999999992</v>
      </c>
      <c r="N568" s="65">
        <f t="shared" si="216"/>
        <v>165000</v>
      </c>
      <c r="O568" s="65">
        <f t="shared" si="216"/>
        <v>178000</v>
      </c>
      <c r="P568" s="65">
        <f t="shared" si="216"/>
        <v>183000</v>
      </c>
    </row>
    <row r="569" spans="1:17" ht="15" hidden="1" customHeight="1" outlineLevel="1" x14ac:dyDescent="0.25">
      <c r="A569" s="33" t="s">
        <v>11</v>
      </c>
      <c r="B569" s="33" t="s">
        <v>568</v>
      </c>
      <c r="C569" s="33" t="s">
        <v>257</v>
      </c>
      <c r="D569" s="33" t="s">
        <v>14</v>
      </c>
      <c r="E569" s="33" t="s">
        <v>15</v>
      </c>
      <c r="F569" s="33" t="s">
        <v>258</v>
      </c>
      <c r="G569" s="33" t="s">
        <v>17</v>
      </c>
      <c r="H569" s="34">
        <v>0</v>
      </c>
      <c r="I569" s="34">
        <v>0</v>
      </c>
      <c r="J569" s="34">
        <v>3030</v>
      </c>
      <c r="K569" s="34">
        <v>0</v>
      </c>
      <c r="L569" s="34">
        <v>0</v>
      </c>
      <c r="M569" s="34">
        <v>0</v>
      </c>
      <c r="N569" s="34">
        <v>0</v>
      </c>
      <c r="O569" s="34">
        <f>N569</f>
        <v>0</v>
      </c>
      <c r="P569" s="34">
        <f>N569</f>
        <v>0</v>
      </c>
    </row>
    <row r="570" spans="1:17" ht="15" customHeight="1" collapsed="1" x14ac:dyDescent="0.25">
      <c r="A570" s="66"/>
      <c r="B570" s="66" t="s">
        <v>568</v>
      </c>
      <c r="C570" s="66" t="s">
        <v>257</v>
      </c>
      <c r="D570" s="66" t="s">
        <v>524</v>
      </c>
      <c r="E570" s="66"/>
      <c r="F570" s="66"/>
      <c r="G570" s="66" t="s">
        <v>528</v>
      </c>
      <c r="H570" s="107">
        <f>SUM(H569)</f>
        <v>0</v>
      </c>
      <c r="I570" s="107">
        <f t="shared" ref="I570:P570" si="217">SUM(I569)</f>
        <v>0</v>
      </c>
      <c r="J570" s="107">
        <f t="shared" si="217"/>
        <v>3030</v>
      </c>
      <c r="K570" s="107">
        <f t="shared" si="217"/>
        <v>0</v>
      </c>
      <c r="L570" s="107">
        <f t="shared" si="217"/>
        <v>0</v>
      </c>
      <c r="M570" s="107">
        <f t="shared" si="217"/>
        <v>0</v>
      </c>
      <c r="N570" s="107">
        <f t="shared" si="217"/>
        <v>0</v>
      </c>
      <c r="O570" s="107">
        <f t="shared" si="217"/>
        <v>0</v>
      </c>
      <c r="P570" s="107">
        <f t="shared" si="217"/>
        <v>0</v>
      </c>
    </row>
    <row r="571" spans="1:17" ht="15" hidden="1" customHeight="1" outlineLevel="1" x14ac:dyDescent="0.25">
      <c r="A571" s="67" t="s">
        <v>11</v>
      </c>
      <c r="B571" s="67" t="s">
        <v>568</v>
      </c>
      <c r="C571" s="67" t="s">
        <v>257</v>
      </c>
      <c r="D571" s="67" t="s">
        <v>33</v>
      </c>
      <c r="E571" s="67" t="s">
        <v>15</v>
      </c>
      <c r="F571" s="67" t="s">
        <v>258</v>
      </c>
      <c r="G571" s="67" t="s">
        <v>186</v>
      </c>
      <c r="H571" s="108">
        <v>0</v>
      </c>
      <c r="I571" s="108">
        <v>0</v>
      </c>
      <c r="J571" s="108">
        <v>1058.7</v>
      </c>
      <c r="K571" s="108">
        <v>0</v>
      </c>
      <c r="L571" s="108">
        <v>0</v>
      </c>
      <c r="M571" s="108">
        <v>0</v>
      </c>
      <c r="N571" s="108">
        <v>0</v>
      </c>
      <c r="O571" s="108">
        <f>N571</f>
        <v>0</v>
      </c>
      <c r="P571" s="108">
        <f>N571</f>
        <v>0</v>
      </c>
      <c r="Q571" s="8">
        <v>14700</v>
      </c>
    </row>
    <row r="572" spans="1:17" ht="15" customHeight="1" collapsed="1" x14ac:dyDescent="0.25">
      <c r="A572" s="66"/>
      <c r="B572" s="66" t="s">
        <v>568</v>
      </c>
      <c r="C572" s="66" t="s">
        <v>257</v>
      </c>
      <c r="D572" s="66" t="s">
        <v>525</v>
      </c>
      <c r="E572" s="66"/>
      <c r="F572" s="66"/>
      <c r="G572" s="66" t="s">
        <v>529</v>
      </c>
      <c r="H572" s="107">
        <f>SUM(H571)</f>
        <v>0</v>
      </c>
      <c r="I572" s="107">
        <f t="shared" ref="I572:P572" si="218">SUM(I571)</f>
        <v>0</v>
      </c>
      <c r="J572" s="107">
        <f t="shared" si="218"/>
        <v>1058.7</v>
      </c>
      <c r="K572" s="107">
        <f t="shared" si="218"/>
        <v>0</v>
      </c>
      <c r="L572" s="107">
        <f t="shared" si="218"/>
        <v>0</v>
      </c>
      <c r="M572" s="107">
        <f t="shared" si="218"/>
        <v>0</v>
      </c>
      <c r="N572" s="107">
        <f t="shared" si="218"/>
        <v>0</v>
      </c>
      <c r="O572" s="107">
        <f t="shared" si="218"/>
        <v>0</v>
      </c>
      <c r="P572" s="107">
        <f t="shared" si="218"/>
        <v>0</v>
      </c>
    </row>
    <row r="573" spans="1:17" ht="15" hidden="1" customHeight="1" outlineLevel="1" x14ac:dyDescent="0.25">
      <c r="A573" s="67"/>
      <c r="B573" s="67" t="s">
        <v>568</v>
      </c>
      <c r="C573" s="67" t="s">
        <v>257</v>
      </c>
      <c r="D573" s="67" t="s">
        <v>89</v>
      </c>
      <c r="E573" s="67" t="s">
        <v>18</v>
      </c>
      <c r="F573" s="67" t="s">
        <v>258</v>
      </c>
      <c r="G573" s="67" t="s">
        <v>649</v>
      </c>
      <c r="H573" s="108">
        <v>0</v>
      </c>
      <c r="I573" s="108">
        <v>0</v>
      </c>
      <c r="J573" s="108">
        <v>0</v>
      </c>
      <c r="K573" s="108"/>
      <c r="L573" s="108">
        <v>0</v>
      </c>
      <c r="M573" s="108"/>
      <c r="N573" s="16">
        <v>6000</v>
      </c>
      <c r="O573" s="108">
        <v>6000</v>
      </c>
      <c r="P573" s="108">
        <v>6000</v>
      </c>
    </row>
    <row r="574" spans="1:17" ht="15" customHeight="1" collapsed="1" x14ac:dyDescent="0.25">
      <c r="A574" s="66"/>
      <c r="B574" s="66" t="s">
        <v>568</v>
      </c>
      <c r="C574" s="66" t="s">
        <v>257</v>
      </c>
      <c r="D574" s="66" t="s">
        <v>526</v>
      </c>
      <c r="E574" s="66"/>
      <c r="F574" s="66"/>
      <c r="G574" s="66" t="s">
        <v>649</v>
      </c>
      <c r="H574" s="107">
        <f>SUM(H573)</f>
        <v>0</v>
      </c>
      <c r="I574" s="107">
        <f t="shared" ref="I574:P574" si="219">SUM(I573)</f>
        <v>0</v>
      </c>
      <c r="J574" s="107">
        <f t="shared" si="219"/>
        <v>0</v>
      </c>
      <c r="K574" s="107">
        <f t="shared" si="219"/>
        <v>0</v>
      </c>
      <c r="L574" s="107">
        <f t="shared" si="219"/>
        <v>0</v>
      </c>
      <c r="M574" s="107">
        <f t="shared" si="219"/>
        <v>0</v>
      </c>
      <c r="N574" s="107">
        <f t="shared" si="219"/>
        <v>6000</v>
      </c>
      <c r="O574" s="107">
        <f t="shared" si="219"/>
        <v>6000</v>
      </c>
      <c r="P574" s="107">
        <f t="shared" si="219"/>
        <v>6000</v>
      </c>
    </row>
    <row r="575" spans="1:17" ht="15" hidden="1" customHeight="1" outlineLevel="1" x14ac:dyDescent="0.25">
      <c r="A575" s="67" t="s">
        <v>11</v>
      </c>
      <c r="B575" s="67" t="s">
        <v>568</v>
      </c>
      <c r="C575" s="67" t="s">
        <v>257</v>
      </c>
      <c r="D575" s="67" t="s">
        <v>136</v>
      </c>
      <c r="E575" s="67" t="s">
        <v>18</v>
      </c>
      <c r="F575" s="67" t="s">
        <v>258</v>
      </c>
      <c r="G575" s="67" t="s">
        <v>259</v>
      </c>
      <c r="H575" s="108">
        <v>38416.629999999997</v>
      </c>
      <c r="I575" s="108">
        <v>36860.370000000003</v>
      </c>
      <c r="J575" s="108">
        <v>38000</v>
      </c>
      <c r="K575" s="108">
        <v>38000</v>
      </c>
      <c r="L575" s="108">
        <v>38000</v>
      </c>
      <c r="M575" s="108">
        <v>28895.21</v>
      </c>
      <c r="N575" s="108">
        <v>56000</v>
      </c>
      <c r="O575" s="108">
        <v>60000</v>
      </c>
      <c r="P575" s="108">
        <v>60000</v>
      </c>
    </row>
    <row r="576" spans="1:17" ht="15" hidden="1" customHeight="1" outlineLevel="1" x14ac:dyDescent="0.25">
      <c r="A576" s="67"/>
      <c r="B576" s="67" t="s">
        <v>568</v>
      </c>
      <c r="C576" s="67" t="s">
        <v>257</v>
      </c>
      <c r="D576" s="67" t="s">
        <v>136</v>
      </c>
      <c r="E576" s="67" t="s">
        <v>18</v>
      </c>
      <c r="F576" s="67" t="s">
        <v>258</v>
      </c>
      <c r="G576" s="67" t="s">
        <v>654</v>
      </c>
      <c r="H576" s="108">
        <v>0</v>
      </c>
      <c r="I576" s="108">
        <v>0</v>
      </c>
      <c r="J576" s="108">
        <v>0</v>
      </c>
      <c r="K576" s="108"/>
      <c r="L576" s="108">
        <v>0</v>
      </c>
      <c r="M576" s="108"/>
      <c r="N576" s="108">
        <v>5000</v>
      </c>
      <c r="O576" s="108">
        <v>10000</v>
      </c>
      <c r="P576" s="108">
        <v>10000</v>
      </c>
      <c r="Q576" s="45">
        <v>10000</v>
      </c>
    </row>
    <row r="577" spans="1:18" ht="15" customHeight="1" collapsed="1" x14ac:dyDescent="0.25">
      <c r="A577" s="66"/>
      <c r="B577" s="66" t="s">
        <v>568</v>
      </c>
      <c r="C577" s="66" t="s">
        <v>257</v>
      </c>
      <c r="D577" s="66" t="s">
        <v>535</v>
      </c>
      <c r="E577" s="66"/>
      <c r="F577" s="66"/>
      <c r="G577" s="66" t="s">
        <v>536</v>
      </c>
      <c r="H577" s="107">
        <v>0</v>
      </c>
      <c r="I577" s="107">
        <f t="shared" ref="I577:P577" si="220">SUM(I575:I576)</f>
        <v>36860.370000000003</v>
      </c>
      <c r="J577" s="107">
        <f t="shared" si="220"/>
        <v>38000</v>
      </c>
      <c r="K577" s="107">
        <f t="shared" si="220"/>
        <v>38000</v>
      </c>
      <c r="L577" s="107">
        <f t="shared" si="220"/>
        <v>38000</v>
      </c>
      <c r="M577" s="107">
        <f t="shared" si="220"/>
        <v>28895.21</v>
      </c>
      <c r="N577" s="107">
        <f t="shared" si="220"/>
        <v>61000</v>
      </c>
      <c r="O577" s="107">
        <f t="shared" si="220"/>
        <v>70000</v>
      </c>
      <c r="P577" s="107">
        <f t="shared" si="220"/>
        <v>70000</v>
      </c>
      <c r="Q577" s="45"/>
    </row>
    <row r="578" spans="1:18" ht="14.25" hidden="1" customHeight="1" outlineLevel="1" x14ac:dyDescent="0.25">
      <c r="A578" s="67" t="s">
        <v>11</v>
      </c>
      <c r="B578" s="67" t="s">
        <v>568</v>
      </c>
      <c r="C578" s="67" t="s">
        <v>264</v>
      </c>
      <c r="D578" s="67" t="s">
        <v>266</v>
      </c>
      <c r="E578" s="67" t="s">
        <v>18</v>
      </c>
      <c r="F578" s="67" t="s">
        <v>267</v>
      </c>
      <c r="G578" s="67" t="s">
        <v>268</v>
      </c>
      <c r="H578" s="108">
        <v>0</v>
      </c>
      <c r="I578" s="108">
        <v>0</v>
      </c>
      <c r="J578" s="108">
        <v>29050</v>
      </c>
      <c r="K578" s="108">
        <v>29050</v>
      </c>
      <c r="L578" s="108">
        <v>29050</v>
      </c>
      <c r="M578" s="108">
        <v>10346.02</v>
      </c>
      <c r="N578" s="108">
        <v>29000</v>
      </c>
      <c r="O578" s="108">
        <f>N578</f>
        <v>29000</v>
      </c>
      <c r="P578" s="108">
        <f>N578</f>
        <v>29000</v>
      </c>
    </row>
    <row r="579" spans="1:18" ht="14.25" customHeight="1" collapsed="1" x14ac:dyDescent="0.25">
      <c r="A579" s="66"/>
      <c r="B579" s="66" t="s">
        <v>568</v>
      </c>
      <c r="C579" s="66" t="s">
        <v>264</v>
      </c>
      <c r="D579" s="66" t="s">
        <v>531</v>
      </c>
      <c r="E579" s="66"/>
      <c r="F579" s="66"/>
      <c r="G579" s="66" t="s">
        <v>532</v>
      </c>
      <c r="H579" s="107">
        <f>SUM(H578)</f>
        <v>0</v>
      </c>
      <c r="I579" s="107">
        <f t="shared" ref="I579:P579" si="221">SUM(I578)</f>
        <v>0</v>
      </c>
      <c r="J579" s="107">
        <f t="shared" si="221"/>
        <v>29050</v>
      </c>
      <c r="K579" s="107">
        <f t="shared" si="221"/>
        <v>29050</v>
      </c>
      <c r="L579" s="107">
        <f t="shared" si="221"/>
        <v>29050</v>
      </c>
      <c r="M579" s="107">
        <f t="shared" si="221"/>
        <v>10346.02</v>
      </c>
      <c r="N579" s="107">
        <f t="shared" si="221"/>
        <v>29000</v>
      </c>
      <c r="O579" s="107">
        <f t="shared" si="221"/>
        <v>29000</v>
      </c>
      <c r="P579" s="107">
        <f t="shared" si="221"/>
        <v>29000</v>
      </c>
    </row>
    <row r="580" spans="1:18" ht="14.25" customHeight="1" x14ac:dyDescent="0.25">
      <c r="A580" s="64"/>
      <c r="B580" s="64" t="s">
        <v>568</v>
      </c>
      <c r="C580" s="64"/>
      <c r="D580" s="64"/>
      <c r="E580" s="64"/>
      <c r="F580" s="64"/>
      <c r="G580" s="64" t="s">
        <v>756</v>
      </c>
      <c r="H580" s="65">
        <v>57899.08</v>
      </c>
      <c r="I580" s="65">
        <v>65818.929999999993</v>
      </c>
      <c r="J580" s="65">
        <f t="shared" ref="J580:P580" si="222">J570+J572+J574+J577+J579</f>
        <v>71138.7</v>
      </c>
      <c r="K580" s="65">
        <f t="shared" si="222"/>
        <v>67050</v>
      </c>
      <c r="L580" s="65">
        <f t="shared" si="222"/>
        <v>67050</v>
      </c>
      <c r="M580" s="65">
        <f t="shared" si="222"/>
        <v>39241.229999999996</v>
      </c>
      <c r="N580" s="65">
        <f t="shared" si="222"/>
        <v>96000</v>
      </c>
      <c r="O580" s="65">
        <f t="shared" si="222"/>
        <v>105000</v>
      </c>
      <c r="P580" s="65">
        <f t="shared" si="222"/>
        <v>105000</v>
      </c>
    </row>
    <row r="581" spans="1:18" ht="14.25" hidden="1" customHeight="1" outlineLevel="1" x14ac:dyDescent="0.25">
      <c r="A581" s="6" t="s">
        <v>11</v>
      </c>
      <c r="B581" s="6" t="s">
        <v>569</v>
      </c>
      <c r="C581" s="6" t="s">
        <v>257</v>
      </c>
      <c r="D581" s="6" t="s">
        <v>535</v>
      </c>
      <c r="E581" s="6"/>
      <c r="F581" s="6"/>
      <c r="G581" s="6" t="s">
        <v>536</v>
      </c>
      <c r="H581" s="7">
        <v>46637.74</v>
      </c>
      <c r="I581" s="7">
        <v>50658.13</v>
      </c>
      <c r="J581" s="7">
        <v>50000</v>
      </c>
      <c r="K581" s="7">
        <v>50000</v>
      </c>
      <c r="L581" s="7">
        <v>49900</v>
      </c>
      <c r="M581" s="7">
        <v>39926.839999999997</v>
      </c>
      <c r="N581" s="7">
        <v>69000</v>
      </c>
      <c r="O581" s="7">
        <v>73000</v>
      </c>
      <c r="P581" s="7">
        <v>78000</v>
      </c>
    </row>
    <row r="582" spans="1:18" ht="14.25" customHeight="1" collapsed="1" x14ac:dyDescent="0.25">
      <c r="A582" s="64"/>
      <c r="B582" s="64" t="s">
        <v>569</v>
      </c>
      <c r="C582" s="64"/>
      <c r="D582" s="64" t="s">
        <v>535</v>
      </c>
      <c r="E582" s="64"/>
      <c r="F582" s="64"/>
      <c r="G582" s="64" t="s">
        <v>750</v>
      </c>
      <c r="H582" s="65">
        <f>SUM(H581)</f>
        <v>46637.74</v>
      </c>
      <c r="I582" s="65">
        <f>SUM(I581)</f>
        <v>50658.13</v>
      </c>
      <c r="J582" s="65">
        <f t="shared" ref="J582:P582" si="223">SUM(J581)</f>
        <v>50000</v>
      </c>
      <c r="K582" s="65">
        <f t="shared" si="223"/>
        <v>50000</v>
      </c>
      <c r="L582" s="65">
        <f t="shared" si="223"/>
        <v>49900</v>
      </c>
      <c r="M582" s="65">
        <f t="shared" si="223"/>
        <v>39926.839999999997</v>
      </c>
      <c r="N582" s="65">
        <f t="shared" si="223"/>
        <v>69000</v>
      </c>
      <c r="O582" s="65">
        <f t="shared" si="223"/>
        <v>73000</v>
      </c>
      <c r="P582" s="65">
        <f t="shared" si="223"/>
        <v>78000</v>
      </c>
    </row>
    <row r="583" spans="1:18" ht="14.25" customHeight="1" x14ac:dyDescent="0.25">
      <c r="A583" s="64"/>
      <c r="B583" s="64" t="s">
        <v>754</v>
      </c>
      <c r="C583" s="64"/>
      <c r="D583" s="64"/>
      <c r="E583" s="64"/>
      <c r="F583" s="64"/>
      <c r="G583" s="64" t="s">
        <v>755</v>
      </c>
      <c r="H583" s="65">
        <f>H580+H582</f>
        <v>104536.82</v>
      </c>
      <c r="I583" s="65">
        <f t="shared" ref="I583:P583" si="224">I580+I582</f>
        <v>116477.06</v>
      </c>
      <c r="J583" s="65">
        <f t="shared" si="224"/>
        <v>121138.7</v>
      </c>
      <c r="K583" s="65">
        <f t="shared" si="224"/>
        <v>117050</v>
      </c>
      <c r="L583" s="65">
        <f t="shared" si="224"/>
        <v>116950</v>
      </c>
      <c r="M583" s="65">
        <f t="shared" si="224"/>
        <v>79168.069999999992</v>
      </c>
      <c r="N583" s="65">
        <f t="shared" si="224"/>
        <v>165000</v>
      </c>
      <c r="O583" s="65">
        <f t="shared" si="224"/>
        <v>178000</v>
      </c>
      <c r="P583" s="65">
        <f t="shared" si="224"/>
        <v>183000</v>
      </c>
    </row>
    <row r="584" spans="1:18" ht="14.25" customHeight="1" x14ac:dyDescent="0.25">
      <c r="A584" s="64"/>
      <c r="B584" s="64" t="s">
        <v>760</v>
      </c>
      <c r="C584" s="64"/>
      <c r="D584" s="64"/>
      <c r="E584" s="64"/>
      <c r="F584" s="64"/>
      <c r="G584" s="64" t="s">
        <v>761</v>
      </c>
      <c r="H584" s="65">
        <f>H592+H605+H612</f>
        <v>308864.75</v>
      </c>
      <c r="I584" s="65">
        <f t="shared" ref="I584:P584" si="225">I592+I605+I612</f>
        <v>276339.34999999998</v>
      </c>
      <c r="J584" s="65">
        <f t="shared" si="225"/>
        <v>270415</v>
      </c>
      <c r="K584" s="65">
        <f t="shared" si="225"/>
        <v>293745</v>
      </c>
      <c r="L584" s="65">
        <f t="shared" si="225"/>
        <v>268915</v>
      </c>
      <c r="M584" s="65">
        <f t="shared" si="225"/>
        <v>231251.32</v>
      </c>
      <c r="N584" s="65">
        <f t="shared" si="225"/>
        <v>178837.22</v>
      </c>
      <c r="O584" s="65">
        <f t="shared" si="225"/>
        <v>306000</v>
      </c>
      <c r="P584" s="65">
        <f t="shared" si="225"/>
        <v>261000</v>
      </c>
    </row>
    <row r="585" spans="1:18" ht="14.25" customHeight="1" x14ac:dyDescent="0.25">
      <c r="A585" s="67" t="s">
        <v>11</v>
      </c>
      <c r="B585" s="67" t="s">
        <v>570</v>
      </c>
      <c r="C585" s="67" t="s">
        <v>255</v>
      </c>
      <c r="D585" s="67" t="s">
        <v>526</v>
      </c>
      <c r="E585" s="67" t="s">
        <v>18</v>
      </c>
      <c r="F585" s="67" t="s">
        <v>256</v>
      </c>
      <c r="G585" s="66" t="s">
        <v>649</v>
      </c>
      <c r="H585" s="108">
        <v>0</v>
      </c>
      <c r="I585" s="108">
        <v>3636.68</v>
      </c>
      <c r="J585" s="108">
        <v>10000</v>
      </c>
      <c r="K585" s="108">
        <v>10000</v>
      </c>
      <c r="L585" s="108">
        <v>9000</v>
      </c>
      <c r="M585" s="108">
        <v>2459.7600000000002</v>
      </c>
      <c r="N585" s="108">
        <v>10000</v>
      </c>
      <c r="O585" s="108">
        <f>N585</f>
        <v>10000</v>
      </c>
      <c r="P585" s="108">
        <f>N585</f>
        <v>10000</v>
      </c>
    </row>
    <row r="586" spans="1:18" ht="14.25" customHeight="1" x14ac:dyDescent="0.25">
      <c r="A586" s="67" t="s">
        <v>11</v>
      </c>
      <c r="B586" s="67" t="s">
        <v>570</v>
      </c>
      <c r="C586" s="67" t="s">
        <v>255</v>
      </c>
      <c r="D586" s="67" t="s">
        <v>530</v>
      </c>
      <c r="E586" s="67" t="s">
        <v>18</v>
      </c>
      <c r="F586" s="67" t="s">
        <v>256</v>
      </c>
      <c r="G586" s="66" t="s">
        <v>620</v>
      </c>
      <c r="H586" s="108">
        <v>0</v>
      </c>
      <c r="I586" s="108">
        <v>41518.74</v>
      </c>
      <c r="J586" s="108">
        <v>15000</v>
      </c>
      <c r="K586" s="108">
        <v>15000</v>
      </c>
      <c r="L586" s="108">
        <v>14500</v>
      </c>
      <c r="M586" s="108">
        <v>892.8</v>
      </c>
      <c r="N586" s="108">
        <v>10000</v>
      </c>
      <c r="O586" s="108">
        <f>N586</f>
        <v>10000</v>
      </c>
      <c r="P586" s="108">
        <f>N586</f>
        <v>10000</v>
      </c>
    </row>
    <row r="587" spans="1:18" ht="15" customHeight="1" x14ac:dyDescent="0.25">
      <c r="A587" s="67" t="s">
        <v>11</v>
      </c>
      <c r="B587" s="67" t="s">
        <v>570</v>
      </c>
      <c r="C587" s="67" t="s">
        <v>264</v>
      </c>
      <c r="D587" s="67" t="s">
        <v>531</v>
      </c>
      <c r="E587" s="67" t="s">
        <v>18</v>
      </c>
      <c r="F587" s="67" t="s">
        <v>267</v>
      </c>
      <c r="G587" s="66" t="s">
        <v>532</v>
      </c>
      <c r="H587" s="108">
        <v>0</v>
      </c>
      <c r="I587" s="108">
        <v>0</v>
      </c>
      <c r="J587" s="108">
        <v>300</v>
      </c>
      <c r="K587" s="108">
        <v>0</v>
      </c>
      <c r="L587" s="108">
        <v>0</v>
      </c>
      <c r="M587" s="108">
        <v>0</v>
      </c>
      <c r="N587" s="108">
        <v>0</v>
      </c>
      <c r="O587" s="108">
        <f>N587</f>
        <v>0</v>
      </c>
      <c r="P587" s="108">
        <f>N587</f>
        <v>0</v>
      </c>
    </row>
    <row r="588" spans="1:18" ht="15" customHeight="1" x14ac:dyDescent="0.25">
      <c r="A588" s="64"/>
      <c r="B588" s="64" t="s">
        <v>570</v>
      </c>
      <c r="C588" s="64"/>
      <c r="D588" s="64"/>
      <c r="E588" s="64"/>
      <c r="F588" s="64"/>
      <c r="G588" s="64" t="s">
        <v>759</v>
      </c>
      <c r="H588" s="65">
        <v>69851.37</v>
      </c>
      <c r="I588" s="65">
        <f>SUM(I585:I587)</f>
        <v>45155.42</v>
      </c>
      <c r="J588" s="65">
        <f t="shared" ref="J588:P588" si="226">SUM(J585:J587)</f>
        <v>25300</v>
      </c>
      <c r="K588" s="65">
        <f t="shared" si="226"/>
        <v>25000</v>
      </c>
      <c r="L588" s="65">
        <f t="shared" si="226"/>
        <v>23500</v>
      </c>
      <c r="M588" s="65">
        <f t="shared" si="226"/>
        <v>3352.5600000000004</v>
      </c>
      <c r="N588" s="65">
        <f t="shared" si="226"/>
        <v>20000</v>
      </c>
      <c r="O588" s="65">
        <f t="shared" si="226"/>
        <v>20000</v>
      </c>
      <c r="P588" s="65">
        <f t="shared" si="226"/>
        <v>20000</v>
      </c>
    </row>
    <row r="589" spans="1:18" ht="15" hidden="1" customHeight="1" outlineLevel="1" x14ac:dyDescent="0.25">
      <c r="A589" s="56"/>
      <c r="B589" s="57" t="s">
        <v>672</v>
      </c>
      <c r="C589" s="58" t="s">
        <v>475</v>
      </c>
      <c r="D589" s="56">
        <v>717002</v>
      </c>
      <c r="E589" s="56">
        <v>41</v>
      </c>
      <c r="F589" s="56">
        <v>48</v>
      </c>
      <c r="G589" s="58" t="s">
        <v>641</v>
      </c>
      <c r="H589" s="59">
        <v>0</v>
      </c>
      <c r="I589" s="59">
        <v>0</v>
      </c>
      <c r="J589" s="59">
        <v>0</v>
      </c>
      <c r="K589" s="59">
        <v>0</v>
      </c>
      <c r="L589" s="59">
        <v>0</v>
      </c>
      <c r="M589" s="59">
        <v>0</v>
      </c>
      <c r="N589" s="60">
        <v>0</v>
      </c>
      <c r="O589" s="59">
        <v>45000</v>
      </c>
      <c r="P589" s="59">
        <v>0</v>
      </c>
      <c r="Q589" s="61"/>
      <c r="R589" s="61"/>
    </row>
    <row r="590" spans="1:18" ht="15" customHeight="1" collapsed="1" x14ac:dyDescent="0.25">
      <c r="A590" s="86"/>
      <c r="B590" s="92" t="s">
        <v>672</v>
      </c>
      <c r="C590" s="109" t="s">
        <v>475</v>
      </c>
      <c r="D590" s="86">
        <v>700</v>
      </c>
      <c r="E590" s="86"/>
      <c r="F590" s="86"/>
      <c r="G590" s="109" t="s">
        <v>733</v>
      </c>
      <c r="H590" s="108">
        <f>H589</f>
        <v>0</v>
      </c>
      <c r="I590" s="108">
        <f t="shared" ref="I590:P590" si="227">I589</f>
        <v>0</v>
      </c>
      <c r="J590" s="108">
        <f t="shared" si="227"/>
        <v>0</v>
      </c>
      <c r="K590" s="108">
        <f t="shared" si="227"/>
        <v>0</v>
      </c>
      <c r="L590" s="108">
        <f t="shared" si="227"/>
        <v>0</v>
      </c>
      <c r="M590" s="108">
        <f t="shared" si="227"/>
        <v>0</v>
      </c>
      <c r="N590" s="108">
        <f t="shared" si="227"/>
        <v>0</v>
      </c>
      <c r="O590" s="108">
        <f t="shared" si="227"/>
        <v>45000</v>
      </c>
      <c r="P590" s="108">
        <f t="shared" si="227"/>
        <v>0</v>
      </c>
      <c r="Q590" s="61"/>
      <c r="R590" s="69"/>
    </row>
    <row r="591" spans="1:18" ht="15" customHeight="1" x14ac:dyDescent="0.25">
      <c r="A591" s="64"/>
      <c r="B591" s="64" t="s">
        <v>672</v>
      </c>
      <c r="C591" s="64"/>
      <c r="D591" s="64"/>
      <c r="E591" s="64"/>
      <c r="F591" s="64"/>
      <c r="G591" s="64" t="s">
        <v>762</v>
      </c>
      <c r="H591" s="65">
        <f>H590</f>
        <v>0</v>
      </c>
      <c r="I591" s="65">
        <f t="shared" ref="I591:P591" si="228">I590</f>
        <v>0</v>
      </c>
      <c r="J591" s="65">
        <f t="shared" si="228"/>
        <v>0</v>
      </c>
      <c r="K591" s="65">
        <f t="shared" si="228"/>
        <v>0</v>
      </c>
      <c r="L591" s="65">
        <f t="shared" si="228"/>
        <v>0</v>
      </c>
      <c r="M591" s="65">
        <f t="shared" si="228"/>
        <v>0</v>
      </c>
      <c r="N591" s="65">
        <f t="shared" si="228"/>
        <v>0</v>
      </c>
      <c r="O591" s="65">
        <f t="shared" si="228"/>
        <v>45000</v>
      </c>
      <c r="P591" s="65">
        <f t="shared" si="228"/>
        <v>0</v>
      </c>
      <c r="Q591" s="61"/>
      <c r="R591" s="69"/>
    </row>
    <row r="592" spans="1:18" ht="15" customHeight="1" x14ac:dyDescent="0.25">
      <c r="A592" s="90"/>
      <c r="B592" s="64" t="s">
        <v>757</v>
      </c>
      <c r="C592" s="90"/>
      <c r="D592" s="90"/>
      <c r="E592" s="90"/>
      <c r="F592" s="90"/>
      <c r="G592" s="64" t="s">
        <v>758</v>
      </c>
      <c r="H592" s="91">
        <f>H588+H591</f>
        <v>69851.37</v>
      </c>
      <c r="I592" s="91">
        <f t="shared" ref="I592:P592" si="229">I588+I591</f>
        <v>45155.42</v>
      </c>
      <c r="J592" s="91">
        <f t="shared" si="229"/>
        <v>25300</v>
      </c>
      <c r="K592" s="91">
        <f t="shared" si="229"/>
        <v>25000</v>
      </c>
      <c r="L592" s="91">
        <f t="shared" si="229"/>
        <v>23500</v>
      </c>
      <c r="M592" s="91">
        <f t="shared" si="229"/>
        <v>3352.5600000000004</v>
      </c>
      <c r="N592" s="91">
        <f t="shared" si="229"/>
        <v>20000</v>
      </c>
      <c r="O592" s="91">
        <f t="shared" si="229"/>
        <v>65000</v>
      </c>
      <c r="P592" s="91">
        <f t="shared" si="229"/>
        <v>20000</v>
      </c>
      <c r="Q592" s="61"/>
      <c r="R592" s="69"/>
    </row>
    <row r="593" spans="1:18" ht="15" hidden="1" customHeight="1" outlineLevel="1" x14ac:dyDescent="0.25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55"/>
      <c r="R593" s="69" t="s">
        <v>764</v>
      </c>
    </row>
    <row r="594" spans="1:18" ht="15" hidden="1" customHeight="1" outlineLevel="1" x14ac:dyDescent="0.25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63">
        <v>80000</v>
      </c>
      <c r="R594" s="69" t="s">
        <v>764</v>
      </c>
    </row>
    <row r="595" spans="1:18" ht="15" hidden="1" customHeight="1" outlineLevel="1" x14ac:dyDescent="0.25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55"/>
      <c r="R595" s="69" t="s">
        <v>764</v>
      </c>
    </row>
    <row r="596" spans="1:18" ht="15" hidden="1" customHeight="1" outlineLevel="1" x14ac:dyDescent="0.25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38"/>
      <c r="R596" s="69" t="s">
        <v>764</v>
      </c>
    </row>
    <row r="597" spans="1:18" ht="15" hidden="1" customHeight="1" outlineLevel="1" x14ac:dyDescent="0.25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38"/>
      <c r="R597" s="69" t="s">
        <v>764</v>
      </c>
    </row>
    <row r="598" spans="1:18" ht="15" customHeight="1" collapsed="1" x14ac:dyDescent="0.25">
      <c r="A598" s="87"/>
      <c r="B598" s="87" t="s">
        <v>671</v>
      </c>
      <c r="C598" s="109" t="s">
        <v>475</v>
      </c>
      <c r="D598" s="88">
        <v>700</v>
      </c>
      <c r="E598" s="88">
        <v>41</v>
      </c>
      <c r="F598" s="88">
        <v>48</v>
      </c>
      <c r="G598" s="15" t="s">
        <v>854</v>
      </c>
      <c r="H598" s="89">
        <v>0</v>
      </c>
      <c r="I598" s="89">
        <v>0</v>
      </c>
      <c r="J598" s="89">
        <v>0</v>
      </c>
      <c r="K598" s="89">
        <v>0</v>
      </c>
      <c r="L598" s="89">
        <v>0</v>
      </c>
      <c r="M598" s="89">
        <v>0</v>
      </c>
      <c r="N598" s="105">
        <v>22000</v>
      </c>
      <c r="O598" s="89">
        <v>0</v>
      </c>
      <c r="P598" s="89">
        <v>0</v>
      </c>
      <c r="Q598" s="38"/>
      <c r="R598" s="69"/>
    </row>
    <row r="599" spans="1:18" ht="15" customHeight="1" x14ac:dyDescent="0.25">
      <c r="A599" s="86"/>
      <c r="B599" s="86" t="s">
        <v>763</v>
      </c>
      <c r="C599" s="109" t="s">
        <v>264</v>
      </c>
      <c r="D599" s="67" t="s">
        <v>531</v>
      </c>
      <c r="E599" s="67" t="s">
        <v>18</v>
      </c>
      <c r="F599" s="67" t="s">
        <v>267</v>
      </c>
      <c r="G599" s="67" t="s">
        <v>532</v>
      </c>
      <c r="H599" s="108">
        <v>0</v>
      </c>
      <c r="I599" s="108">
        <v>300</v>
      </c>
      <c r="J599" s="108">
        <v>0</v>
      </c>
      <c r="K599" s="108"/>
      <c r="L599" s="108">
        <v>0</v>
      </c>
      <c r="M599" s="108"/>
      <c r="N599" s="105">
        <v>0</v>
      </c>
      <c r="O599" s="108">
        <v>0</v>
      </c>
      <c r="P599" s="108">
        <v>0</v>
      </c>
      <c r="Q599" s="38"/>
      <c r="R599" s="69"/>
    </row>
    <row r="600" spans="1:18" ht="15" customHeight="1" x14ac:dyDescent="0.25">
      <c r="A600" s="64"/>
      <c r="B600" s="64" t="s">
        <v>763</v>
      </c>
      <c r="C600" s="64"/>
      <c r="D600" s="64"/>
      <c r="E600" s="64"/>
      <c r="F600" s="64"/>
      <c r="G600" s="64" t="s">
        <v>765</v>
      </c>
      <c r="H600" s="65">
        <f>H599</f>
        <v>0</v>
      </c>
      <c r="I600" s="65">
        <f t="shared" ref="I600:P600" si="230">I599</f>
        <v>300</v>
      </c>
      <c r="J600" s="65">
        <f t="shared" si="230"/>
        <v>0</v>
      </c>
      <c r="K600" s="65">
        <f t="shared" si="230"/>
        <v>0</v>
      </c>
      <c r="L600" s="65">
        <f t="shared" si="230"/>
        <v>0</v>
      </c>
      <c r="M600" s="65">
        <f t="shared" si="230"/>
        <v>0</v>
      </c>
      <c r="N600" s="65">
        <f t="shared" si="230"/>
        <v>0</v>
      </c>
      <c r="O600" s="65">
        <f t="shared" si="230"/>
        <v>0</v>
      </c>
      <c r="P600" s="65">
        <f t="shared" si="230"/>
        <v>0</v>
      </c>
      <c r="Q600" s="38"/>
      <c r="R600" s="69"/>
    </row>
    <row r="601" spans="1:18" ht="15" customHeight="1" x14ac:dyDescent="0.25">
      <c r="A601" s="67" t="s">
        <v>11</v>
      </c>
      <c r="B601" s="67" t="s">
        <v>571</v>
      </c>
      <c r="C601" s="67" t="s">
        <v>264</v>
      </c>
      <c r="D601" s="67" t="s">
        <v>531</v>
      </c>
      <c r="E601" s="67" t="s">
        <v>18</v>
      </c>
      <c r="F601" s="67" t="s">
        <v>267</v>
      </c>
      <c r="G601" s="67" t="s">
        <v>532</v>
      </c>
      <c r="H601" s="108">
        <v>16623.349999999999</v>
      </c>
      <c r="I601" s="108">
        <v>16745.330000000002</v>
      </c>
      <c r="J601" s="108">
        <v>23030</v>
      </c>
      <c r="K601" s="108">
        <v>23330</v>
      </c>
      <c r="L601" s="108">
        <v>23330</v>
      </c>
      <c r="M601" s="108">
        <v>15494.79</v>
      </c>
      <c r="N601" s="108">
        <v>25000</v>
      </c>
      <c r="O601" s="108">
        <f t="shared" ref="O601:O608" si="231">N601</f>
        <v>25000</v>
      </c>
      <c r="P601" s="108">
        <f t="shared" ref="P601:P608" si="232">N601</f>
        <v>25000</v>
      </c>
    </row>
    <row r="602" spans="1:18" ht="15" customHeight="1" x14ac:dyDescent="0.25">
      <c r="A602" s="64"/>
      <c r="B602" s="64" t="s">
        <v>571</v>
      </c>
      <c r="C602" s="64"/>
      <c r="D602" s="64"/>
      <c r="E602" s="64"/>
      <c r="F602" s="64"/>
      <c r="G602" s="64" t="s">
        <v>766</v>
      </c>
      <c r="H602" s="65">
        <f>SUM(H601)</f>
        <v>16623.349999999999</v>
      </c>
      <c r="I602" s="65">
        <f t="shared" ref="I602:P602" si="233">SUM(I601)</f>
        <v>16745.330000000002</v>
      </c>
      <c r="J602" s="65">
        <f t="shared" si="233"/>
        <v>23030</v>
      </c>
      <c r="K602" s="65">
        <f t="shared" si="233"/>
        <v>23330</v>
      </c>
      <c r="L602" s="65">
        <f t="shared" si="233"/>
        <v>23330</v>
      </c>
      <c r="M602" s="65">
        <f t="shared" si="233"/>
        <v>15494.79</v>
      </c>
      <c r="N602" s="65">
        <f t="shared" si="233"/>
        <v>25000</v>
      </c>
      <c r="O602" s="65">
        <f t="shared" si="233"/>
        <v>25000</v>
      </c>
      <c r="P602" s="65">
        <f t="shared" si="233"/>
        <v>25000</v>
      </c>
    </row>
    <row r="603" spans="1:18" ht="15" customHeight="1" x14ac:dyDescent="0.25">
      <c r="A603" s="67" t="s">
        <v>11</v>
      </c>
      <c r="B603" s="67" t="s">
        <v>767</v>
      </c>
      <c r="C603" s="67" t="s">
        <v>264</v>
      </c>
      <c r="D603" s="67" t="s">
        <v>531</v>
      </c>
      <c r="E603" s="67" t="s">
        <v>18</v>
      </c>
      <c r="F603" s="67" t="s">
        <v>267</v>
      </c>
      <c r="G603" s="67" t="s">
        <v>532</v>
      </c>
      <c r="H603" s="108">
        <v>0</v>
      </c>
      <c r="I603" s="108">
        <v>1000</v>
      </c>
      <c r="J603" s="108">
        <v>0</v>
      </c>
      <c r="K603" s="108">
        <v>23330</v>
      </c>
      <c r="L603" s="108">
        <v>0</v>
      </c>
      <c r="M603" s="108">
        <v>15494.79</v>
      </c>
      <c r="N603" s="108">
        <v>0</v>
      </c>
      <c r="O603" s="108">
        <v>0</v>
      </c>
      <c r="P603" s="108">
        <f t="shared" ref="P603" si="234">N603</f>
        <v>0</v>
      </c>
    </row>
    <row r="604" spans="1:18" ht="15" customHeight="1" x14ac:dyDescent="0.25">
      <c r="A604" s="64"/>
      <c r="B604" s="64" t="s">
        <v>767</v>
      </c>
      <c r="C604" s="64"/>
      <c r="D604" s="64"/>
      <c r="E604" s="64"/>
      <c r="F604" s="64"/>
      <c r="G604" s="64" t="s">
        <v>768</v>
      </c>
      <c r="H604" s="65">
        <f>H603</f>
        <v>0</v>
      </c>
      <c r="I604" s="65">
        <f t="shared" ref="I604:P604" si="235">I603</f>
        <v>1000</v>
      </c>
      <c r="J604" s="65">
        <f t="shared" si="235"/>
        <v>0</v>
      </c>
      <c r="K604" s="65">
        <f t="shared" si="235"/>
        <v>23330</v>
      </c>
      <c r="L604" s="65">
        <f t="shared" si="235"/>
        <v>0</v>
      </c>
      <c r="M604" s="65">
        <f t="shared" si="235"/>
        <v>15494.79</v>
      </c>
      <c r="N604" s="65">
        <f t="shared" si="235"/>
        <v>0</v>
      </c>
      <c r="O604" s="65">
        <f t="shared" si="235"/>
        <v>0</v>
      </c>
      <c r="P604" s="65">
        <f t="shared" si="235"/>
        <v>0</v>
      </c>
    </row>
    <row r="605" spans="1:18" ht="15" customHeight="1" x14ac:dyDescent="0.25">
      <c r="A605" s="64"/>
      <c r="B605" s="64" t="s">
        <v>671</v>
      </c>
      <c r="C605" s="64"/>
      <c r="D605" s="64"/>
      <c r="E605" s="64"/>
      <c r="F605" s="64"/>
      <c r="G605" s="64" t="s">
        <v>769</v>
      </c>
      <c r="H605" s="65">
        <f>H604+H602+H600</f>
        <v>16623.349999999999</v>
      </c>
      <c r="I605" s="65">
        <f t="shared" ref="I605:P605" si="236">I604+I602+I600</f>
        <v>18045.330000000002</v>
      </c>
      <c r="J605" s="65">
        <f t="shared" si="236"/>
        <v>23030</v>
      </c>
      <c r="K605" s="65">
        <f t="shared" si="236"/>
        <v>46660</v>
      </c>
      <c r="L605" s="65">
        <f t="shared" si="236"/>
        <v>23330</v>
      </c>
      <c r="M605" s="65">
        <f t="shared" si="236"/>
        <v>30989.58</v>
      </c>
      <c r="N605" s="65">
        <f t="shared" si="236"/>
        <v>25000</v>
      </c>
      <c r="O605" s="65">
        <f t="shared" si="236"/>
        <v>25000</v>
      </c>
      <c r="P605" s="65">
        <f t="shared" si="236"/>
        <v>25000</v>
      </c>
    </row>
    <row r="606" spans="1:18" ht="15" customHeight="1" x14ac:dyDescent="0.25">
      <c r="A606" s="100"/>
      <c r="B606" s="100" t="s">
        <v>673</v>
      </c>
      <c r="C606" s="101" t="s">
        <v>475</v>
      </c>
      <c r="D606" s="100">
        <v>700</v>
      </c>
      <c r="E606" s="100">
        <v>41</v>
      </c>
      <c r="F606" s="100">
        <v>48</v>
      </c>
      <c r="G606" s="101" t="s">
        <v>733</v>
      </c>
      <c r="H606" s="107">
        <v>0</v>
      </c>
      <c r="I606" s="107">
        <v>0</v>
      </c>
      <c r="J606" s="107">
        <v>0</v>
      </c>
      <c r="K606" s="107">
        <v>0</v>
      </c>
      <c r="L606" s="107">
        <v>0</v>
      </c>
      <c r="M606" s="107">
        <v>0</v>
      </c>
      <c r="N606" s="84">
        <v>22000</v>
      </c>
      <c r="O606" s="107">
        <v>0</v>
      </c>
      <c r="P606" s="107">
        <v>0</v>
      </c>
    </row>
    <row r="607" spans="1:18" ht="15" customHeight="1" x14ac:dyDescent="0.25">
      <c r="A607" s="64"/>
      <c r="B607" s="64" t="s">
        <v>673</v>
      </c>
      <c r="C607" s="64"/>
      <c r="D607" s="64"/>
      <c r="E607" s="64"/>
      <c r="F607" s="64"/>
      <c r="G607" s="64" t="s">
        <v>770</v>
      </c>
      <c r="H607" s="65">
        <f>H606</f>
        <v>0</v>
      </c>
      <c r="I607" s="65">
        <f t="shared" ref="I607:P607" si="237">I606</f>
        <v>0</v>
      </c>
      <c r="J607" s="65">
        <f t="shared" si="237"/>
        <v>0</v>
      </c>
      <c r="K607" s="65">
        <f t="shared" si="237"/>
        <v>0</v>
      </c>
      <c r="L607" s="65">
        <f t="shared" si="237"/>
        <v>0</v>
      </c>
      <c r="M607" s="65">
        <f t="shared" si="237"/>
        <v>0</v>
      </c>
      <c r="N607" s="65">
        <f t="shared" si="237"/>
        <v>22000</v>
      </c>
      <c r="O607" s="65">
        <f t="shared" si="237"/>
        <v>0</v>
      </c>
      <c r="P607" s="65">
        <f t="shared" si="237"/>
        <v>0</v>
      </c>
    </row>
    <row r="608" spans="1:18" ht="15" customHeight="1" x14ac:dyDescent="0.25">
      <c r="A608" s="67" t="s">
        <v>11</v>
      </c>
      <c r="B608" s="67" t="s">
        <v>572</v>
      </c>
      <c r="C608" s="67" t="s">
        <v>13</v>
      </c>
      <c r="D608" s="67" t="s">
        <v>771</v>
      </c>
      <c r="E608" s="67" t="s">
        <v>18</v>
      </c>
      <c r="F608" s="67" t="s">
        <v>19</v>
      </c>
      <c r="G608" s="67" t="s">
        <v>181</v>
      </c>
      <c r="H608" s="108">
        <v>0</v>
      </c>
      <c r="I608" s="108">
        <v>0</v>
      </c>
      <c r="J608" s="108">
        <v>2085</v>
      </c>
      <c r="K608" s="108">
        <v>2085</v>
      </c>
      <c r="L608" s="108">
        <v>2085</v>
      </c>
      <c r="M608" s="108">
        <v>923.35</v>
      </c>
      <c r="N608" s="108">
        <v>0</v>
      </c>
      <c r="O608" s="108">
        <f t="shared" si="231"/>
        <v>0</v>
      </c>
      <c r="P608" s="108">
        <f t="shared" si="232"/>
        <v>0</v>
      </c>
    </row>
    <row r="609" spans="1:17" ht="15" customHeight="1" x14ac:dyDescent="0.25">
      <c r="A609" s="109" t="s">
        <v>11</v>
      </c>
      <c r="B609" s="109" t="s">
        <v>572</v>
      </c>
      <c r="C609" s="109" t="s">
        <v>475</v>
      </c>
      <c r="D609" s="109" t="s">
        <v>658</v>
      </c>
      <c r="E609" s="109" t="s">
        <v>239</v>
      </c>
      <c r="F609" s="109" t="s">
        <v>498</v>
      </c>
      <c r="G609" s="109" t="s">
        <v>499</v>
      </c>
      <c r="H609" s="105">
        <v>0</v>
      </c>
      <c r="I609" s="105">
        <v>0</v>
      </c>
      <c r="J609" s="105">
        <v>180000</v>
      </c>
      <c r="K609" s="105">
        <v>180000</v>
      </c>
      <c r="L609" s="105">
        <v>180000</v>
      </c>
      <c r="M609" s="105">
        <v>165985.85999999999</v>
      </c>
      <c r="N609" s="105">
        <v>95170.22</v>
      </c>
      <c r="O609" s="105">
        <v>216000</v>
      </c>
      <c r="P609" s="105">
        <v>216000</v>
      </c>
      <c r="Q609" s="50"/>
    </row>
    <row r="610" spans="1:17" ht="15" customHeight="1" x14ac:dyDescent="0.25">
      <c r="A610" s="67" t="s">
        <v>11</v>
      </c>
      <c r="B610" s="67" t="s">
        <v>572</v>
      </c>
      <c r="C610" s="67" t="s">
        <v>513</v>
      </c>
      <c r="D610" s="67" t="s">
        <v>772</v>
      </c>
      <c r="E610" s="67" t="s">
        <v>18</v>
      </c>
      <c r="F610" s="67" t="s">
        <v>256</v>
      </c>
      <c r="G610" s="67" t="s">
        <v>518</v>
      </c>
      <c r="H610" s="108">
        <v>0</v>
      </c>
      <c r="I610" s="108">
        <v>0</v>
      </c>
      <c r="J610" s="108">
        <v>40000</v>
      </c>
      <c r="K610" s="108">
        <v>40000</v>
      </c>
      <c r="L610" s="108">
        <v>40000</v>
      </c>
      <c r="M610" s="108">
        <v>29999.97</v>
      </c>
      <c r="N610" s="108">
        <v>16667</v>
      </c>
      <c r="O610" s="108">
        <v>0</v>
      </c>
      <c r="P610" s="108">
        <v>0</v>
      </c>
    </row>
    <row r="611" spans="1:17" ht="15" customHeight="1" x14ac:dyDescent="0.25">
      <c r="A611" s="64"/>
      <c r="B611" s="64" t="s">
        <v>572</v>
      </c>
      <c r="C611" s="64"/>
      <c r="D611" s="64"/>
      <c r="E611" s="64"/>
      <c r="F611" s="64"/>
      <c r="G611" s="64" t="s">
        <v>773</v>
      </c>
      <c r="H611" s="65">
        <v>222390.03</v>
      </c>
      <c r="I611" s="65">
        <v>213138.6</v>
      </c>
      <c r="J611" s="65">
        <f t="shared" ref="J611:P611" si="238">SUM(J608:J610)</f>
        <v>222085</v>
      </c>
      <c r="K611" s="65">
        <f t="shared" si="238"/>
        <v>222085</v>
      </c>
      <c r="L611" s="65">
        <f t="shared" si="238"/>
        <v>222085</v>
      </c>
      <c r="M611" s="65">
        <f t="shared" si="238"/>
        <v>196909.18</v>
      </c>
      <c r="N611" s="65">
        <f t="shared" si="238"/>
        <v>111837.22</v>
      </c>
      <c r="O611" s="65">
        <f t="shared" si="238"/>
        <v>216000</v>
      </c>
      <c r="P611" s="65">
        <f t="shared" si="238"/>
        <v>216000</v>
      </c>
    </row>
    <row r="612" spans="1:17" ht="15" customHeight="1" x14ac:dyDescent="0.25">
      <c r="A612" s="64"/>
      <c r="B612" s="64" t="s">
        <v>774</v>
      </c>
      <c r="C612" s="64"/>
      <c r="D612" s="64"/>
      <c r="E612" s="64"/>
      <c r="F612" s="64"/>
      <c r="G612" s="64" t="s">
        <v>775</v>
      </c>
      <c r="H612" s="65">
        <f>H607+H611</f>
        <v>222390.03</v>
      </c>
      <c r="I612" s="65">
        <f t="shared" ref="I612:P612" si="239">I607+I611</f>
        <v>213138.6</v>
      </c>
      <c r="J612" s="65">
        <f t="shared" si="239"/>
        <v>222085</v>
      </c>
      <c r="K612" s="65">
        <f t="shared" si="239"/>
        <v>222085</v>
      </c>
      <c r="L612" s="65">
        <f t="shared" si="239"/>
        <v>222085</v>
      </c>
      <c r="M612" s="65">
        <f t="shared" si="239"/>
        <v>196909.18</v>
      </c>
      <c r="N612" s="65">
        <f t="shared" si="239"/>
        <v>133837.22</v>
      </c>
      <c r="O612" s="65">
        <f t="shared" si="239"/>
        <v>216000</v>
      </c>
      <c r="P612" s="65">
        <f t="shared" si="239"/>
        <v>216000</v>
      </c>
    </row>
    <row r="613" spans="1:17" ht="15" customHeight="1" x14ac:dyDescent="0.25">
      <c r="A613" s="64"/>
      <c r="B613" s="64" t="s">
        <v>777</v>
      </c>
      <c r="C613" s="64"/>
      <c r="D613" s="64"/>
      <c r="E613" s="64"/>
      <c r="F613" s="64"/>
      <c r="G613" s="64" t="s">
        <v>778</v>
      </c>
      <c r="H613" s="65">
        <f>H739+H788+H841+H876+H910+H911+H922</f>
        <v>2400986.9900000002</v>
      </c>
      <c r="I613" s="65">
        <f>I788+I739+I841+I876+I910+I911+I922</f>
        <v>2665359.9299999992</v>
      </c>
      <c r="J613" s="65">
        <f t="shared" ref="J613:P613" si="240">J739+J788+J841+J876+J910+J911+J922</f>
        <v>2821598</v>
      </c>
      <c r="K613" s="65">
        <f t="shared" si="240"/>
        <v>4984692.629999999</v>
      </c>
      <c r="L613" s="65">
        <f t="shared" si="240"/>
        <v>2983514.3739999998</v>
      </c>
      <c r="M613" s="65">
        <f t="shared" si="240"/>
        <v>2055356.1600000006</v>
      </c>
      <c r="N613" s="65">
        <f t="shared" si="240"/>
        <v>3279052</v>
      </c>
      <c r="O613" s="65">
        <f t="shared" si="240"/>
        <v>3445654</v>
      </c>
      <c r="P613" s="65">
        <f t="shared" si="240"/>
        <v>3646278</v>
      </c>
    </row>
    <row r="614" spans="1:17" ht="15" hidden="1" customHeight="1" outlineLevel="1" x14ac:dyDescent="0.25">
      <c r="A614" s="6" t="s">
        <v>11</v>
      </c>
      <c r="B614" s="6" t="s">
        <v>573</v>
      </c>
      <c r="C614" s="6" t="s">
        <v>350</v>
      </c>
      <c r="D614" s="6" t="s">
        <v>14</v>
      </c>
      <c r="E614" s="6" t="s">
        <v>15</v>
      </c>
      <c r="F614" s="6" t="s">
        <v>351</v>
      </c>
      <c r="G614" s="6" t="s">
        <v>20</v>
      </c>
      <c r="H614" s="7">
        <v>2356</v>
      </c>
      <c r="I614" s="7">
        <v>3130.52</v>
      </c>
      <c r="J614" s="7">
        <v>0</v>
      </c>
      <c r="K614" s="7">
        <v>3305</v>
      </c>
      <c r="L614" s="7">
        <v>3305</v>
      </c>
      <c r="M614" s="7">
        <v>2076</v>
      </c>
      <c r="N614" s="5">
        <v>3500</v>
      </c>
      <c r="O614" s="5">
        <f t="shared" ref="O614:O644" si="241">N614</f>
        <v>3500</v>
      </c>
      <c r="P614" s="5">
        <f t="shared" ref="P614:P644" si="242">N614</f>
        <v>3500</v>
      </c>
    </row>
    <row r="615" spans="1:17" ht="15" hidden="1" customHeight="1" outlineLevel="1" x14ac:dyDescent="0.25">
      <c r="A615" s="6" t="s">
        <v>11</v>
      </c>
      <c r="B615" s="6" t="s">
        <v>573</v>
      </c>
      <c r="C615" s="6" t="s">
        <v>350</v>
      </c>
      <c r="D615" s="6" t="s">
        <v>14</v>
      </c>
      <c r="E615" s="6" t="s">
        <v>18</v>
      </c>
      <c r="F615" s="6" t="s">
        <v>351</v>
      </c>
      <c r="G615" s="6" t="s">
        <v>20</v>
      </c>
      <c r="H615" s="7">
        <v>148447.65</v>
      </c>
      <c r="I615" s="7">
        <v>160857.54999999999</v>
      </c>
      <c r="J615" s="7">
        <v>185663</v>
      </c>
      <c r="K615" s="7">
        <v>174489</v>
      </c>
      <c r="L615" s="7">
        <v>177513.09</v>
      </c>
      <c r="M615" s="7">
        <v>139713.09</v>
      </c>
      <c r="N615" s="21">
        <v>204000</v>
      </c>
      <c r="O615" s="5">
        <f t="shared" si="241"/>
        <v>204000</v>
      </c>
      <c r="P615" s="5">
        <f t="shared" si="242"/>
        <v>204000</v>
      </c>
    </row>
    <row r="616" spans="1:17" ht="15" hidden="1" customHeight="1" outlineLevel="1" x14ac:dyDescent="0.25">
      <c r="A616" s="6"/>
      <c r="B616" s="6" t="s">
        <v>573</v>
      </c>
      <c r="C616" s="6" t="s">
        <v>350</v>
      </c>
      <c r="D616" s="6" t="s">
        <v>609</v>
      </c>
      <c r="E616" s="6" t="s">
        <v>18</v>
      </c>
      <c r="F616" s="6" t="s">
        <v>351</v>
      </c>
      <c r="G616" s="6" t="s">
        <v>610</v>
      </c>
      <c r="H616" s="7">
        <v>0</v>
      </c>
      <c r="I616" s="7">
        <v>0</v>
      </c>
      <c r="J616" s="7">
        <v>0</v>
      </c>
      <c r="K616" s="7">
        <v>0</v>
      </c>
      <c r="L616" s="7">
        <v>0</v>
      </c>
      <c r="M616" s="7">
        <v>0</v>
      </c>
      <c r="N616" s="5">
        <v>2200</v>
      </c>
      <c r="O616" s="5">
        <f>N616</f>
        <v>2200</v>
      </c>
      <c r="P616" s="5">
        <f>N616</f>
        <v>2200</v>
      </c>
    </row>
    <row r="617" spans="1:17" ht="15" customHeight="1" collapsed="1" x14ac:dyDescent="0.25">
      <c r="A617" s="66"/>
      <c r="B617" s="66" t="s">
        <v>573</v>
      </c>
      <c r="C617" s="66" t="s">
        <v>350</v>
      </c>
      <c r="D617" s="66" t="s">
        <v>524</v>
      </c>
      <c r="E617" s="66"/>
      <c r="F617" s="66"/>
      <c r="G617" s="66" t="s">
        <v>528</v>
      </c>
      <c r="H617" s="107">
        <v>0</v>
      </c>
      <c r="I617" s="107">
        <f t="shared" ref="I617:P617" si="243">SUM(I614:I616)</f>
        <v>163988.06999999998</v>
      </c>
      <c r="J617" s="107">
        <f t="shared" si="243"/>
        <v>185663</v>
      </c>
      <c r="K617" s="107">
        <f t="shared" si="243"/>
        <v>177794</v>
      </c>
      <c r="L617" s="107">
        <f t="shared" si="243"/>
        <v>180818.09</v>
      </c>
      <c r="M617" s="107">
        <f t="shared" si="243"/>
        <v>141789.09</v>
      </c>
      <c r="N617" s="107">
        <f t="shared" si="243"/>
        <v>209700</v>
      </c>
      <c r="O617" s="107">
        <f t="shared" si="243"/>
        <v>209700</v>
      </c>
      <c r="P617" s="107">
        <f t="shared" si="243"/>
        <v>209700</v>
      </c>
    </row>
    <row r="618" spans="1:17" ht="15" hidden="1" customHeight="1" outlineLevel="1" x14ac:dyDescent="0.25">
      <c r="A618" s="67" t="s">
        <v>11</v>
      </c>
      <c r="B618" s="67" t="s">
        <v>573</v>
      </c>
      <c r="C618" s="67" t="s">
        <v>350</v>
      </c>
      <c r="D618" s="67" t="s">
        <v>23</v>
      </c>
      <c r="E618" s="67" t="s">
        <v>15</v>
      </c>
      <c r="F618" s="67" t="s">
        <v>351</v>
      </c>
      <c r="G618" s="67" t="s">
        <v>24</v>
      </c>
      <c r="H618" s="108">
        <v>58.4</v>
      </c>
      <c r="I618" s="108">
        <v>18.55</v>
      </c>
      <c r="J618" s="108">
        <v>60</v>
      </c>
      <c r="K618" s="108">
        <v>60</v>
      </c>
      <c r="L618" s="108">
        <v>60</v>
      </c>
      <c r="M618" s="108">
        <v>20</v>
      </c>
      <c r="N618" s="81">
        <v>2200</v>
      </c>
      <c r="O618" s="81">
        <f>N618</f>
        <v>2200</v>
      </c>
      <c r="P618" s="81">
        <f>N618</f>
        <v>2200</v>
      </c>
    </row>
    <row r="619" spans="1:17" ht="15" hidden="1" customHeight="1" outlineLevel="1" x14ac:dyDescent="0.25">
      <c r="A619" s="67" t="s">
        <v>11</v>
      </c>
      <c r="B619" s="67" t="s">
        <v>573</v>
      </c>
      <c r="C619" s="67" t="s">
        <v>350</v>
      </c>
      <c r="D619" s="67" t="s">
        <v>23</v>
      </c>
      <c r="E619" s="67" t="s">
        <v>18</v>
      </c>
      <c r="F619" s="67" t="s">
        <v>351</v>
      </c>
      <c r="G619" s="67" t="s">
        <v>24</v>
      </c>
      <c r="H619" s="108">
        <v>4369.1099999999997</v>
      </c>
      <c r="I619" s="108">
        <v>5442.58</v>
      </c>
      <c r="J619" s="108">
        <v>4500</v>
      </c>
      <c r="K619" s="108">
        <v>5000</v>
      </c>
      <c r="L619" s="108">
        <v>9398.36</v>
      </c>
      <c r="M619" s="108">
        <v>5618.36</v>
      </c>
      <c r="N619" s="80">
        <v>0</v>
      </c>
      <c r="O619" s="80">
        <f t="shared" si="241"/>
        <v>0</v>
      </c>
      <c r="P619" s="80">
        <f t="shared" si="242"/>
        <v>0</v>
      </c>
    </row>
    <row r="620" spans="1:17" ht="15" hidden="1" customHeight="1" outlineLevel="1" x14ac:dyDescent="0.25">
      <c r="A620" s="67" t="s">
        <v>11</v>
      </c>
      <c r="B620" s="67" t="s">
        <v>573</v>
      </c>
      <c r="C620" s="67" t="s">
        <v>350</v>
      </c>
      <c r="D620" s="67" t="s">
        <v>27</v>
      </c>
      <c r="E620" s="67" t="s">
        <v>15</v>
      </c>
      <c r="F620" s="67" t="s">
        <v>351</v>
      </c>
      <c r="G620" s="67" t="s">
        <v>206</v>
      </c>
      <c r="H620" s="108">
        <v>10.5</v>
      </c>
      <c r="I620" s="108">
        <v>293.64999999999998</v>
      </c>
      <c r="J620" s="108">
        <v>70</v>
      </c>
      <c r="K620" s="108">
        <v>120</v>
      </c>
      <c r="L620" s="108">
        <v>120</v>
      </c>
      <c r="M620" s="108">
        <v>187.6</v>
      </c>
      <c r="N620" s="80">
        <v>15000</v>
      </c>
      <c r="O620" s="80">
        <f t="shared" si="241"/>
        <v>15000</v>
      </c>
      <c r="P620" s="80">
        <f t="shared" si="242"/>
        <v>15000</v>
      </c>
    </row>
    <row r="621" spans="1:17" ht="15" hidden="1" customHeight="1" outlineLevel="1" x14ac:dyDescent="0.25">
      <c r="A621" s="67" t="s">
        <v>11</v>
      </c>
      <c r="B621" s="67" t="s">
        <v>573</v>
      </c>
      <c r="C621" s="67" t="s">
        <v>350</v>
      </c>
      <c r="D621" s="67" t="s">
        <v>27</v>
      </c>
      <c r="E621" s="67" t="s">
        <v>18</v>
      </c>
      <c r="F621" s="67" t="s">
        <v>351</v>
      </c>
      <c r="G621" s="67" t="s">
        <v>28</v>
      </c>
      <c r="H621" s="108">
        <v>8894.2000000000007</v>
      </c>
      <c r="I621" s="108">
        <v>9563.6</v>
      </c>
      <c r="J621" s="108">
        <v>13936</v>
      </c>
      <c r="K621" s="108">
        <v>13316</v>
      </c>
      <c r="L621" s="108">
        <v>7290.61</v>
      </c>
      <c r="M621" s="108">
        <v>7290.61</v>
      </c>
      <c r="N621" s="80">
        <v>0</v>
      </c>
      <c r="O621" s="80">
        <f t="shared" si="241"/>
        <v>0</v>
      </c>
      <c r="P621" s="80">
        <f t="shared" si="242"/>
        <v>0</v>
      </c>
    </row>
    <row r="622" spans="1:17" ht="15" hidden="1" customHeight="1" outlineLevel="1" x14ac:dyDescent="0.25">
      <c r="A622" s="67" t="s">
        <v>11</v>
      </c>
      <c r="B622" s="67" t="s">
        <v>573</v>
      </c>
      <c r="C622" s="67" t="s">
        <v>350</v>
      </c>
      <c r="D622" s="67" t="s">
        <v>53</v>
      </c>
      <c r="E622" s="67" t="s">
        <v>18</v>
      </c>
      <c r="F622" s="67" t="s">
        <v>351</v>
      </c>
      <c r="G622" s="67" t="s">
        <v>54</v>
      </c>
      <c r="H622" s="108">
        <v>1278</v>
      </c>
      <c r="I622" s="108">
        <v>1428</v>
      </c>
      <c r="J622" s="108">
        <v>1800</v>
      </c>
      <c r="K622" s="108">
        <v>1800</v>
      </c>
      <c r="L622" s="108">
        <v>1800</v>
      </c>
      <c r="M622" s="108">
        <v>1180</v>
      </c>
      <c r="N622" s="80">
        <v>5500</v>
      </c>
      <c r="O622" s="80">
        <f t="shared" si="241"/>
        <v>5500</v>
      </c>
      <c r="P622" s="80">
        <f t="shared" si="242"/>
        <v>5500</v>
      </c>
    </row>
    <row r="623" spans="1:17" ht="15" hidden="1" customHeight="1" outlineLevel="1" x14ac:dyDescent="0.25">
      <c r="A623" s="67" t="s">
        <v>11</v>
      </c>
      <c r="B623" s="67" t="s">
        <v>573</v>
      </c>
      <c r="C623" s="67" t="s">
        <v>350</v>
      </c>
      <c r="D623" s="67" t="s">
        <v>30</v>
      </c>
      <c r="E623" s="67" t="s">
        <v>15</v>
      </c>
      <c r="F623" s="67" t="s">
        <v>351</v>
      </c>
      <c r="G623" s="67" t="s">
        <v>31</v>
      </c>
      <c r="H623" s="108">
        <v>32.979999999999997</v>
      </c>
      <c r="I623" s="108">
        <v>43.02</v>
      </c>
      <c r="J623" s="108">
        <v>20</v>
      </c>
      <c r="K623" s="108">
        <v>20</v>
      </c>
      <c r="L623" s="108">
        <v>20</v>
      </c>
      <c r="M623" s="108">
        <v>37.19</v>
      </c>
      <c r="N623" s="80">
        <v>0</v>
      </c>
      <c r="O623" s="80">
        <f t="shared" si="241"/>
        <v>0</v>
      </c>
      <c r="P623" s="80">
        <f t="shared" si="242"/>
        <v>0</v>
      </c>
    </row>
    <row r="624" spans="1:17" ht="15" hidden="1" customHeight="1" outlineLevel="1" x14ac:dyDescent="0.25">
      <c r="A624" s="67" t="s">
        <v>11</v>
      </c>
      <c r="B624" s="67" t="s">
        <v>573</v>
      </c>
      <c r="C624" s="67" t="s">
        <v>350</v>
      </c>
      <c r="D624" s="67" t="s">
        <v>30</v>
      </c>
      <c r="E624" s="67" t="s">
        <v>18</v>
      </c>
      <c r="F624" s="67" t="s">
        <v>351</v>
      </c>
      <c r="G624" s="67" t="s">
        <v>31</v>
      </c>
      <c r="H624" s="108">
        <v>2059.91</v>
      </c>
      <c r="I624" s="108">
        <v>2213.46</v>
      </c>
      <c r="J624" s="108">
        <v>2579</v>
      </c>
      <c r="K624" s="108">
        <v>2579</v>
      </c>
      <c r="L624" s="108">
        <v>2451.04</v>
      </c>
      <c r="M624" s="108">
        <v>1921.84</v>
      </c>
      <c r="N624" s="80">
        <v>2870</v>
      </c>
      <c r="O624" s="80">
        <f t="shared" si="241"/>
        <v>2870</v>
      </c>
      <c r="P624" s="80">
        <f t="shared" si="242"/>
        <v>2870</v>
      </c>
    </row>
    <row r="625" spans="1:17" ht="15" hidden="1" customHeight="1" outlineLevel="1" x14ac:dyDescent="0.25">
      <c r="A625" s="67" t="s">
        <v>11</v>
      </c>
      <c r="B625" s="67" t="s">
        <v>573</v>
      </c>
      <c r="C625" s="67" t="s">
        <v>350</v>
      </c>
      <c r="D625" s="67" t="s">
        <v>33</v>
      </c>
      <c r="E625" s="67" t="s">
        <v>15</v>
      </c>
      <c r="F625" s="67" t="s">
        <v>351</v>
      </c>
      <c r="G625" s="67" t="s">
        <v>35</v>
      </c>
      <c r="H625" s="108">
        <v>329.84</v>
      </c>
      <c r="I625" s="108">
        <v>430.15</v>
      </c>
      <c r="J625" s="108">
        <v>150</v>
      </c>
      <c r="K625" s="108">
        <v>180</v>
      </c>
      <c r="L625" s="108">
        <v>180</v>
      </c>
      <c r="M625" s="108">
        <v>371.88</v>
      </c>
      <c r="N625" s="80">
        <v>0</v>
      </c>
      <c r="O625" s="80">
        <f t="shared" si="241"/>
        <v>0</v>
      </c>
      <c r="P625" s="80">
        <f t="shared" si="242"/>
        <v>0</v>
      </c>
    </row>
    <row r="626" spans="1:17" ht="15" hidden="1" customHeight="1" outlineLevel="1" x14ac:dyDescent="0.25">
      <c r="A626" s="67" t="s">
        <v>11</v>
      </c>
      <c r="B626" s="67" t="s">
        <v>573</v>
      </c>
      <c r="C626" s="67" t="s">
        <v>350</v>
      </c>
      <c r="D626" s="67" t="s">
        <v>33</v>
      </c>
      <c r="E626" s="67" t="s">
        <v>18</v>
      </c>
      <c r="F626" s="67" t="s">
        <v>351</v>
      </c>
      <c r="G626" s="67" t="s">
        <v>35</v>
      </c>
      <c r="H626" s="108">
        <v>20609.8</v>
      </c>
      <c r="I626" s="108">
        <v>22141.73</v>
      </c>
      <c r="J626" s="108">
        <v>25843</v>
      </c>
      <c r="K626" s="108">
        <v>23093</v>
      </c>
      <c r="L626" s="108">
        <v>24516.400000000001</v>
      </c>
      <c r="M626" s="108">
        <v>19224.400000000001</v>
      </c>
      <c r="N626" s="80">
        <v>28700</v>
      </c>
      <c r="O626" s="80">
        <f t="shared" si="241"/>
        <v>28700</v>
      </c>
      <c r="P626" s="80">
        <f t="shared" si="242"/>
        <v>28700</v>
      </c>
    </row>
    <row r="627" spans="1:17" ht="15" hidden="1" customHeight="1" outlineLevel="1" x14ac:dyDescent="0.25">
      <c r="A627" s="67" t="s">
        <v>11</v>
      </c>
      <c r="B627" s="67" t="s">
        <v>573</v>
      </c>
      <c r="C627" s="67" t="s">
        <v>350</v>
      </c>
      <c r="D627" s="67" t="s">
        <v>37</v>
      </c>
      <c r="E627" s="67" t="s">
        <v>15</v>
      </c>
      <c r="F627" s="67" t="s">
        <v>351</v>
      </c>
      <c r="G627" s="67" t="s">
        <v>39</v>
      </c>
      <c r="H627" s="108">
        <v>18.850000000000001</v>
      </c>
      <c r="I627" s="108">
        <v>24.58</v>
      </c>
      <c r="J627" s="108">
        <v>10</v>
      </c>
      <c r="K627" s="108">
        <v>10</v>
      </c>
      <c r="L627" s="108">
        <v>10</v>
      </c>
      <c r="M627" s="108">
        <v>21.25</v>
      </c>
      <c r="N627" s="80">
        <v>0</v>
      </c>
      <c r="O627" s="80">
        <f t="shared" si="241"/>
        <v>0</v>
      </c>
      <c r="P627" s="80">
        <f t="shared" si="242"/>
        <v>0</v>
      </c>
    </row>
    <row r="628" spans="1:17" ht="15" hidden="1" customHeight="1" outlineLevel="1" x14ac:dyDescent="0.25">
      <c r="A628" s="67" t="s">
        <v>11</v>
      </c>
      <c r="B628" s="67" t="s">
        <v>573</v>
      </c>
      <c r="C628" s="67" t="s">
        <v>350</v>
      </c>
      <c r="D628" s="67" t="s">
        <v>37</v>
      </c>
      <c r="E628" s="67" t="s">
        <v>18</v>
      </c>
      <c r="F628" s="67" t="s">
        <v>351</v>
      </c>
      <c r="G628" s="67" t="s">
        <v>39</v>
      </c>
      <c r="H628" s="108">
        <v>1176.7</v>
      </c>
      <c r="I628" s="108">
        <v>1268.04</v>
      </c>
      <c r="J628" s="108">
        <v>1475</v>
      </c>
      <c r="K628" s="108">
        <v>1475</v>
      </c>
      <c r="L628" s="108">
        <v>1400.3700000000001</v>
      </c>
      <c r="M628" s="108">
        <v>1097.97</v>
      </c>
      <c r="N628" s="80">
        <v>1640</v>
      </c>
      <c r="O628" s="80">
        <f t="shared" si="241"/>
        <v>1640</v>
      </c>
      <c r="P628" s="80">
        <f t="shared" si="242"/>
        <v>1640</v>
      </c>
    </row>
    <row r="629" spans="1:17" ht="15" hidden="1" customHeight="1" outlineLevel="1" x14ac:dyDescent="0.25">
      <c r="A629" s="67" t="s">
        <v>11</v>
      </c>
      <c r="B629" s="67" t="s">
        <v>573</v>
      </c>
      <c r="C629" s="67" t="s">
        <v>350</v>
      </c>
      <c r="D629" s="67" t="s">
        <v>41</v>
      </c>
      <c r="E629" s="67" t="s">
        <v>15</v>
      </c>
      <c r="F629" s="67" t="s">
        <v>351</v>
      </c>
      <c r="G629" s="67" t="s">
        <v>43</v>
      </c>
      <c r="H629" s="108">
        <v>70.680000000000007</v>
      </c>
      <c r="I629" s="108">
        <v>92.18</v>
      </c>
      <c r="J629" s="108">
        <v>30</v>
      </c>
      <c r="K629" s="108">
        <v>40</v>
      </c>
      <c r="L629" s="108">
        <v>40</v>
      </c>
      <c r="M629" s="108">
        <v>79.69</v>
      </c>
      <c r="N629" s="80">
        <v>0</v>
      </c>
      <c r="O629" s="80">
        <f t="shared" si="241"/>
        <v>0</v>
      </c>
      <c r="P629" s="80">
        <f t="shared" si="242"/>
        <v>0</v>
      </c>
    </row>
    <row r="630" spans="1:17" ht="15" hidden="1" customHeight="1" outlineLevel="1" x14ac:dyDescent="0.25">
      <c r="A630" s="67" t="s">
        <v>11</v>
      </c>
      <c r="B630" s="67" t="s">
        <v>573</v>
      </c>
      <c r="C630" s="67" t="s">
        <v>350</v>
      </c>
      <c r="D630" s="67" t="s">
        <v>41</v>
      </c>
      <c r="E630" s="67" t="s">
        <v>18</v>
      </c>
      <c r="F630" s="67" t="s">
        <v>351</v>
      </c>
      <c r="G630" s="67" t="s">
        <v>43</v>
      </c>
      <c r="H630" s="108">
        <v>4114.38</v>
      </c>
      <c r="I630" s="108">
        <v>4383.13</v>
      </c>
      <c r="J630" s="108">
        <v>5540</v>
      </c>
      <c r="K630" s="108">
        <v>5540</v>
      </c>
      <c r="L630" s="108">
        <v>4745.9799999999996</v>
      </c>
      <c r="M630" s="108">
        <v>3611.98</v>
      </c>
      <c r="N630" s="80">
        <v>6150</v>
      </c>
      <c r="O630" s="80">
        <f t="shared" si="241"/>
        <v>6150</v>
      </c>
      <c r="P630" s="80">
        <f t="shared" si="242"/>
        <v>6150</v>
      </c>
    </row>
    <row r="631" spans="1:17" ht="15" hidden="1" customHeight="1" outlineLevel="1" x14ac:dyDescent="0.25">
      <c r="A631" s="67" t="s">
        <v>11</v>
      </c>
      <c r="B631" s="67" t="s">
        <v>573</v>
      </c>
      <c r="C631" s="67" t="s">
        <v>350</v>
      </c>
      <c r="D631" s="67" t="s">
        <v>45</v>
      </c>
      <c r="E631" s="67" t="s">
        <v>15</v>
      </c>
      <c r="F631" s="67" t="s">
        <v>351</v>
      </c>
      <c r="G631" s="67" t="s">
        <v>47</v>
      </c>
      <c r="H631" s="108">
        <v>23.56</v>
      </c>
      <c r="I631" s="108">
        <v>30.73</v>
      </c>
      <c r="J631" s="108">
        <v>10</v>
      </c>
      <c r="K631" s="108">
        <v>20</v>
      </c>
      <c r="L631" s="108">
        <v>20</v>
      </c>
      <c r="M631" s="108">
        <v>26.56</v>
      </c>
      <c r="N631" s="80">
        <v>0</v>
      </c>
      <c r="O631" s="80">
        <f t="shared" si="241"/>
        <v>0</v>
      </c>
      <c r="P631" s="80">
        <f t="shared" si="242"/>
        <v>0</v>
      </c>
    </row>
    <row r="632" spans="1:17" ht="15" hidden="1" customHeight="1" outlineLevel="1" x14ac:dyDescent="0.25">
      <c r="A632" s="67" t="s">
        <v>11</v>
      </c>
      <c r="B632" s="67" t="s">
        <v>573</v>
      </c>
      <c r="C632" s="67" t="s">
        <v>350</v>
      </c>
      <c r="D632" s="67" t="s">
        <v>45</v>
      </c>
      <c r="E632" s="67" t="s">
        <v>18</v>
      </c>
      <c r="F632" s="67" t="s">
        <v>351</v>
      </c>
      <c r="G632" s="67" t="s">
        <v>47</v>
      </c>
      <c r="H632" s="108">
        <v>1371.08</v>
      </c>
      <c r="I632" s="108">
        <v>1460.76</v>
      </c>
      <c r="J632" s="108">
        <v>1847</v>
      </c>
      <c r="K632" s="108">
        <v>1847</v>
      </c>
      <c r="L632" s="108">
        <v>1581.74</v>
      </c>
      <c r="M632" s="108">
        <v>1203.74</v>
      </c>
      <c r="N632" s="80">
        <v>2050</v>
      </c>
      <c r="O632" s="80">
        <f t="shared" si="241"/>
        <v>2050</v>
      </c>
      <c r="P632" s="80">
        <f t="shared" si="242"/>
        <v>2050</v>
      </c>
    </row>
    <row r="633" spans="1:17" ht="15" hidden="1" customHeight="1" outlineLevel="1" x14ac:dyDescent="0.25">
      <c r="A633" s="67" t="s">
        <v>11</v>
      </c>
      <c r="B633" s="67" t="s">
        <v>573</v>
      </c>
      <c r="C633" s="67" t="s">
        <v>350</v>
      </c>
      <c r="D633" s="67" t="s">
        <v>49</v>
      </c>
      <c r="E633" s="67" t="s">
        <v>15</v>
      </c>
      <c r="F633" s="67" t="s">
        <v>351</v>
      </c>
      <c r="G633" s="67" t="s">
        <v>51</v>
      </c>
      <c r="H633" s="108">
        <v>111.92</v>
      </c>
      <c r="I633" s="108">
        <v>145.96</v>
      </c>
      <c r="J633" s="108">
        <v>45</v>
      </c>
      <c r="K633" s="108">
        <v>65</v>
      </c>
      <c r="L633" s="108">
        <v>65</v>
      </c>
      <c r="M633" s="108">
        <v>126.19</v>
      </c>
      <c r="N633" s="80">
        <v>0</v>
      </c>
      <c r="O633" s="80">
        <f t="shared" si="241"/>
        <v>0</v>
      </c>
      <c r="P633" s="80">
        <f t="shared" si="242"/>
        <v>0</v>
      </c>
    </row>
    <row r="634" spans="1:17" ht="15" hidden="1" customHeight="1" outlineLevel="1" x14ac:dyDescent="0.25">
      <c r="A634" s="67" t="s">
        <v>11</v>
      </c>
      <c r="B634" s="67" t="s">
        <v>573</v>
      </c>
      <c r="C634" s="67" t="s">
        <v>350</v>
      </c>
      <c r="D634" s="67" t="s">
        <v>49</v>
      </c>
      <c r="E634" s="67" t="s">
        <v>18</v>
      </c>
      <c r="F634" s="67" t="s">
        <v>351</v>
      </c>
      <c r="G634" s="67" t="s">
        <v>51</v>
      </c>
      <c r="H634" s="108">
        <v>6991.58</v>
      </c>
      <c r="I634" s="108">
        <v>6929.07</v>
      </c>
      <c r="J634" s="108">
        <v>8774</v>
      </c>
      <c r="K634" s="108">
        <v>8774</v>
      </c>
      <c r="L634" s="108">
        <v>8317.2900000000009</v>
      </c>
      <c r="M634" s="108">
        <v>6521.79</v>
      </c>
      <c r="N634" s="80">
        <v>9740</v>
      </c>
      <c r="O634" s="80">
        <f t="shared" si="241"/>
        <v>9740</v>
      </c>
      <c r="P634" s="80">
        <f t="shared" si="242"/>
        <v>9740</v>
      </c>
    </row>
    <row r="635" spans="1:17" ht="15" customHeight="1" collapsed="1" x14ac:dyDescent="0.25">
      <c r="A635" s="66"/>
      <c r="B635" s="66" t="s">
        <v>573</v>
      </c>
      <c r="C635" s="66" t="s">
        <v>350</v>
      </c>
      <c r="D635" s="66" t="s">
        <v>525</v>
      </c>
      <c r="E635" s="66"/>
      <c r="F635" s="66"/>
      <c r="G635" s="66" t="s">
        <v>529</v>
      </c>
      <c r="H635" s="107">
        <v>0</v>
      </c>
      <c r="I635" s="107">
        <f t="shared" ref="I635:P635" si="244">SUM(I618:I634)</f>
        <v>55909.19000000001</v>
      </c>
      <c r="J635" s="107">
        <f t="shared" si="244"/>
        <v>66689</v>
      </c>
      <c r="K635" s="107">
        <f t="shared" si="244"/>
        <v>63939</v>
      </c>
      <c r="L635" s="107">
        <f t="shared" si="244"/>
        <v>62016.790000000008</v>
      </c>
      <c r="M635" s="107">
        <f t="shared" si="244"/>
        <v>48541.05000000001</v>
      </c>
      <c r="N635" s="107">
        <f t="shared" si="244"/>
        <v>73850</v>
      </c>
      <c r="O635" s="107">
        <f t="shared" si="244"/>
        <v>73850</v>
      </c>
      <c r="P635" s="107">
        <f t="shared" si="244"/>
        <v>73850</v>
      </c>
    </row>
    <row r="636" spans="1:17" ht="15" hidden="1" customHeight="1" outlineLevel="1" x14ac:dyDescent="0.25">
      <c r="A636" s="67" t="s">
        <v>11</v>
      </c>
      <c r="B636" s="67" t="s">
        <v>573</v>
      </c>
      <c r="C636" s="67" t="s">
        <v>350</v>
      </c>
      <c r="D636" s="67" t="s">
        <v>55</v>
      </c>
      <c r="E636" s="67" t="s">
        <v>18</v>
      </c>
      <c r="F636" s="67" t="s">
        <v>351</v>
      </c>
      <c r="G636" s="67" t="s">
        <v>355</v>
      </c>
      <c r="H636" s="108">
        <v>18.600000000000001</v>
      </c>
      <c r="I636" s="108">
        <v>70.849999999999994</v>
      </c>
      <c r="J636" s="108">
        <v>200</v>
      </c>
      <c r="K636" s="108">
        <v>200</v>
      </c>
      <c r="L636" s="108">
        <f t="shared" ref="L636:L671" si="245">M636/10*12</f>
        <v>17.88</v>
      </c>
      <c r="M636" s="108">
        <v>14.9</v>
      </c>
      <c r="N636" s="80">
        <v>100</v>
      </c>
      <c r="O636" s="80">
        <f t="shared" si="241"/>
        <v>100</v>
      </c>
      <c r="P636" s="80">
        <f t="shared" si="242"/>
        <v>100</v>
      </c>
      <c r="Q636" s="37"/>
    </row>
    <row r="637" spans="1:17" ht="15" customHeight="1" collapsed="1" x14ac:dyDescent="0.25">
      <c r="A637" s="66"/>
      <c r="B637" s="66" t="s">
        <v>573</v>
      </c>
      <c r="C637" s="66" t="s">
        <v>350</v>
      </c>
      <c r="D637" s="66" t="s">
        <v>537</v>
      </c>
      <c r="E637" s="66"/>
      <c r="F637" s="66"/>
      <c r="G637" s="66" t="s">
        <v>683</v>
      </c>
      <c r="H637" s="107">
        <v>0</v>
      </c>
      <c r="I637" s="107">
        <f t="shared" ref="I637:P637" si="246">SUM(I636)</f>
        <v>70.849999999999994</v>
      </c>
      <c r="J637" s="107">
        <f t="shared" si="246"/>
        <v>200</v>
      </c>
      <c r="K637" s="107">
        <f t="shared" si="246"/>
        <v>200</v>
      </c>
      <c r="L637" s="107">
        <f t="shared" si="246"/>
        <v>17.88</v>
      </c>
      <c r="M637" s="107">
        <f t="shared" si="246"/>
        <v>14.9</v>
      </c>
      <c r="N637" s="107">
        <f t="shared" si="246"/>
        <v>100</v>
      </c>
      <c r="O637" s="107">
        <f t="shared" si="246"/>
        <v>100</v>
      </c>
      <c r="P637" s="107">
        <f t="shared" si="246"/>
        <v>100</v>
      </c>
      <c r="Q637" s="37"/>
    </row>
    <row r="638" spans="1:17" ht="15" hidden="1" customHeight="1" outlineLevel="1" x14ac:dyDescent="0.25">
      <c r="A638" s="67" t="s">
        <v>11</v>
      </c>
      <c r="B638" s="67" t="s">
        <v>573</v>
      </c>
      <c r="C638" s="67" t="s">
        <v>350</v>
      </c>
      <c r="D638" s="67" t="s">
        <v>57</v>
      </c>
      <c r="E638" s="67" t="s">
        <v>18</v>
      </c>
      <c r="F638" s="67" t="s">
        <v>351</v>
      </c>
      <c r="G638" s="67" t="s">
        <v>356</v>
      </c>
      <c r="H638" s="108">
        <v>6181.72</v>
      </c>
      <c r="I638" s="108">
        <v>8039.99</v>
      </c>
      <c r="J638" s="108">
        <v>8000</v>
      </c>
      <c r="K638" s="108">
        <v>8000</v>
      </c>
      <c r="L638" s="108">
        <f t="shared" si="245"/>
        <v>7720.0320000000002</v>
      </c>
      <c r="M638" s="108">
        <v>6433.36</v>
      </c>
      <c r="N638" s="80">
        <v>8000</v>
      </c>
      <c r="O638" s="80">
        <f t="shared" si="241"/>
        <v>8000</v>
      </c>
      <c r="P638" s="80">
        <f t="shared" si="242"/>
        <v>8000</v>
      </c>
    </row>
    <row r="639" spans="1:17" ht="15" hidden="1" customHeight="1" outlineLevel="1" x14ac:dyDescent="0.25">
      <c r="A639" s="67" t="s">
        <v>11</v>
      </c>
      <c r="B639" s="67" t="s">
        <v>573</v>
      </c>
      <c r="C639" s="67" t="s">
        <v>350</v>
      </c>
      <c r="D639" s="67" t="s">
        <v>57</v>
      </c>
      <c r="E639" s="67" t="s">
        <v>18</v>
      </c>
      <c r="F639" s="67" t="s">
        <v>351</v>
      </c>
      <c r="G639" s="67" t="s">
        <v>357</v>
      </c>
      <c r="H639" s="108">
        <v>1905.76</v>
      </c>
      <c r="I639" s="108">
        <v>1995.08</v>
      </c>
      <c r="J639" s="108">
        <v>2000</v>
      </c>
      <c r="K639" s="108">
        <v>2000</v>
      </c>
      <c r="L639" s="108">
        <f t="shared" si="245"/>
        <v>1934.1719999999998</v>
      </c>
      <c r="M639" s="108">
        <v>1611.81</v>
      </c>
      <c r="N639" s="80">
        <v>2000</v>
      </c>
      <c r="O639" s="80">
        <f t="shared" si="241"/>
        <v>2000</v>
      </c>
      <c r="P639" s="80">
        <f t="shared" si="242"/>
        <v>2000</v>
      </c>
    </row>
    <row r="640" spans="1:17" ht="15" hidden="1" customHeight="1" outlineLevel="1" x14ac:dyDescent="0.25">
      <c r="A640" s="67" t="s">
        <v>11</v>
      </c>
      <c r="B640" s="67" t="s">
        <v>573</v>
      </c>
      <c r="C640" s="67" t="s">
        <v>350</v>
      </c>
      <c r="D640" s="67" t="s">
        <v>66</v>
      </c>
      <c r="E640" s="67" t="s">
        <v>18</v>
      </c>
      <c r="F640" s="67" t="s">
        <v>351</v>
      </c>
      <c r="G640" s="67" t="s">
        <v>67</v>
      </c>
      <c r="H640" s="108">
        <v>844</v>
      </c>
      <c r="I640" s="108">
        <v>562.75</v>
      </c>
      <c r="J640" s="108">
        <v>900</v>
      </c>
      <c r="K640" s="108">
        <v>900</v>
      </c>
      <c r="L640" s="108">
        <f t="shared" si="245"/>
        <v>1046.1239999999998</v>
      </c>
      <c r="M640" s="108">
        <v>871.77</v>
      </c>
      <c r="N640" s="80">
        <v>1100</v>
      </c>
      <c r="O640" s="80">
        <f t="shared" si="241"/>
        <v>1100</v>
      </c>
      <c r="P640" s="80">
        <f t="shared" si="242"/>
        <v>1100</v>
      </c>
    </row>
    <row r="641" spans="1:16" ht="15" hidden="1" customHeight="1" outlineLevel="1" x14ac:dyDescent="0.25">
      <c r="A641" s="67" t="s">
        <v>11</v>
      </c>
      <c r="B641" s="67" t="s">
        <v>573</v>
      </c>
      <c r="C641" s="67" t="s">
        <v>350</v>
      </c>
      <c r="D641" s="67" t="s">
        <v>70</v>
      </c>
      <c r="E641" s="67" t="s">
        <v>18</v>
      </c>
      <c r="F641" s="67" t="s">
        <v>351</v>
      </c>
      <c r="G641" s="67" t="s">
        <v>360</v>
      </c>
      <c r="H641" s="108">
        <v>0</v>
      </c>
      <c r="I641" s="108">
        <v>33.15</v>
      </c>
      <c r="J641" s="108">
        <v>0</v>
      </c>
      <c r="K641" s="108">
        <v>0</v>
      </c>
      <c r="L641" s="108">
        <f t="shared" si="245"/>
        <v>0</v>
      </c>
      <c r="M641" s="108">
        <v>0</v>
      </c>
      <c r="N641" s="80">
        <v>0</v>
      </c>
      <c r="O641" s="80">
        <f t="shared" si="241"/>
        <v>0</v>
      </c>
      <c r="P641" s="80">
        <f t="shared" si="242"/>
        <v>0</v>
      </c>
    </row>
    <row r="642" spans="1:16" ht="15" hidden="1" customHeight="1" outlineLevel="1" x14ac:dyDescent="0.25">
      <c r="A642" s="67" t="s">
        <v>11</v>
      </c>
      <c r="B642" s="67" t="s">
        <v>573</v>
      </c>
      <c r="C642" s="67" t="s">
        <v>350</v>
      </c>
      <c r="D642" s="67" t="s">
        <v>70</v>
      </c>
      <c r="E642" s="67" t="s">
        <v>18</v>
      </c>
      <c r="F642" s="67" t="s">
        <v>351</v>
      </c>
      <c r="G642" s="67" t="s">
        <v>207</v>
      </c>
      <c r="H642" s="108">
        <v>32.6</v>
      </c>
      <c r="I642" s="108">
        <v>0</v>
      </c>
      <c r="J642" s="108">
        <v>50</v>
      </c>
      <c r="K642" s="108">
        <v>50</v>
      </c>
      <c r="L642" s="108">
        <f t="shared" si="245"/>
        <v>7.8000000000000007</v>
      </c>
      <c r="M642" s="108">
        <v>6.5</v>
      </c>
      <c r="N642" s="80">
        <v>50</v>
      </c>
      <c r="O642" s="80">
        <f t="shared" si="241"/>
        <v>50</v>
      </c>
      <c r="P642" s="80">
        <f t="shared" si="242"/>
        <v>50</v>
      </c>
    </row>
    <row r="643" spans="1:16" ht="15" hidden="1" customHeight="1" outlineLevel="1" x14ac:dyDescent="0.25">
      <c r="A643" s="67" t="s">
        <v>11</v>
      </c>
      <c r="B643" s="67" t="s">
        <v>573</v>
      </c>
      <c r="C643" s="67" t="s">
        <v>350</v>
      </c>
      <c r="D643" s="67" t="s">
        <v>73</v>
      </c>
      <c r="E643" s="67" t="s">
        <v>18</v>
      </c>
      <c r="F643" s="67" t="s">
        <v>351</v>
      </c>
      <c r="G643" s="67" t="s">
        <v>74</v>
      </c>
      <c r="H643" s="108">
        <v>100.55</v>
      </c>
      <c r="I643" s="108">
        <v>72.400000000000006</v>
      </c>
      <c r="J643" s="108">
        <v>20</v>
      </c>
      <c r="K643" s="108">
        <v>45</v>
      </c>
      <c r="L643" s="108">
        <f t="shared" si="245"/>
        <v>51.84</v>
      </c>
      <c r="M643" s="108">
        <v>43.2</v>
      </c>
      <c r="N643" s="80">
        <v>50</v>
      </c>
      <c r="O643" s="80">
        <f t="shared" si="241"/>
        <v>50</v>
      </c>
      <c r="P643" s="80">
        <f t="shared" si="242"/>
        <v>50</v>
      </c>
    </row>
    <row r="644" spans="1:16" ht="15" hidden="1" customHeight="1" outlineLevel="1" x14ac:dyDescent="0.25">
      <c r="A644" s="67" t="s">
        <v>11</v>
      </c>
      <c r="B644" s="67" t="s">
        <v>573</v>
      </c>
      <c r="C644" s="67" t="s">
        <v>350</v>
      </c>
      <c r="D644" s="67" t="s">
        <v>75</v>
      </c>
      <c r="E644" s="67" t="s">
        <v>18</v>
      </c>
      <c r="F644" s="67" t="s">
        <v>351</v>
      </c>
      <c r="G644" s="67" t="s">
        <v>361</v>
      </c>
      <c r="H644" s="108">
        <v>178.54</v>
      </c>
      <c r="I644" s="108">
        <v>181.18</v>
      </c>
      <c r="J644" s="108">
        <v>200</v>
      </c>
      <c r="K644" s="108">
        <v>175</v>
      </c>
      <c r="L644" s="108">
        <f t="shared" si="245"/>
        <v>104.83200000000001</v>
      </c>
      <c r="M644" s="108">
        <v>87.36</v>
      </c>
      <c r="N644" s="80">
        <v>110</v>
      </c>
      <c r="O644" s="80">
        <f t="shared" si="241"/>
        <v>110</v>
      </c>
      <c r="P644" s="80">
        <f t="shared" si="242"/>
        <v>110</v>
      </c>
    </row>
    <row r="645" spans="1:16" ht="15" customHeight="1" collapsed="1" x14ac:dyDescent="0.25">
      <c r="A645" s="66"/>
      <c r="B645" s="66" t="s">
        <v>573</v>
      </c>
      <c r="C645" s="66" t="s">
        <v>350</v>
      </c>
      <c r="D645" s="66" t="s">
        <v>538</v>
      </c>
      <c r="E645" s="66"/>
      <c r="F645" s="66"/>
      <c r="G645" s="66" t="s">
        <v>198</v>
      </c>
      <c r="H645" s="107">
        <v>0</v>
      </c>
      <c r="I645" s="107">
        <f t="shared" ref="I645:P645" si="247">SUM(I638:I644)</f>
        <v>10884.55</v>
      </c>
      <c r="J645" s="107">
        <f t="shared" si="247"/>
        <v>11170</v>
      </c>
      <c r="K645" s="107">
        <f t="shared" si="247"/>
        <v>11170</v>
      </c>
      <c r="L645" s="107">
        <f t="shared" si="247"/>
        <v>10864.8</v>
      </c>
      <c r="M645" s="107">
        <f t="shared" si="247"/>
        <v>9054.0000000000018</v>
      </c>
      <c r="N645" s="107">
        <f t="shared" si="247"/>
        <v>11310</v>
      </c>
      <c r="O645" s="107">
        <f t="shared" si="247"/>
        <v>11310</v>
      </c>
      <c r="P645" s="107">
        <f t="shared" si="247"/>
        <v>11310</v>
      </c>
    </row>
    <row r="646" spans="1:16" ht="15" hidden="1" customHeight="1" outlineLevel="1" x14ac:dyDescent="0.25">
      <c r="A646" s="67" t="s">
        <v>11</v>
      </c>
      <c r="B646" s="67" t="s">
        <v>573</v>
      </c>
      <c r="C646" s="67" t="s">
        <v>350</v>
      </c>
      <c r="D646" s="67" t="s">
        <v>78</v>
      </c>
      <c r="E646" s="67" t="s">
        <v>18</v>
      </c>
      <c r="F646" s="67" t="s">
        <v>351</v>
      </c>
      <c r="G646" s="67" t="s">
        <v>80</v>
      </c>
      <c r="H646" s="108">
        <v>2059.5700000000002</v>
      </c>
      <c r="I646" s="108">
        <v>4442.42</v>
      </c>
      <c r="J646" s="108">
        <v>3000</v>
      </c>
      <c r="K646" s="108">
        <v>1000</v>
      </c>
      <c r="L646" s="108">
        <f t="shared" si="245"/>
        <v>466.18800000000005</v>
      </c>
      <c r="M646" s="108">
        <v>388.49</v>
      </c>
      <c r="N646" s="16">
        <v>500</v>
      </c>
      <c r="O646" s="80">
        <v>2000</v>
      </c>
      <c r="P646" s="80">
        <v>2000</v>
      </c>
    </row>
    <row r="647" spans="1:16" ht="15" hidden="1" customHeight="1" outlineLevel="1" x14ac:dyDescent="0.25">
      <c r="A647" s="67" t="s">
        <v>11</v>
      </c>
      <c r="B647" s="67" t="s">
        <v>573</v>
      </c>
      <c r="C647" s="67" t="s">
        <v>350</v>
      </c>
      <c r="D647" s="67" t="s">
        <v>81</v>
      </c>
      <c r="E647" s="67" t="s">
        <v>15</v>
      </c>
      <c r="F647" s="67" t="s">
        <v>351</v>
      </c>
      <c r="G647" s="67" t="s">
        <v>364</v>
      </c>
      <c r="H647" s="108">
        <v>275</v>
      </c>
      <c r="I647" s="108">
        <v>0</v>
      </c>
      <c r="J647" s="108">
        <v>0</v>
      </c>
      <c r="K647" s="108">
        <v>200</v>
      </c>
      <c r="L647" s="108">
        <f t="shared" si="245"/>
        <v>238.79999999999998</v>
      </c>
      <c r="M647" s="108">
        <v>199</v>
      </c>
      <c r="N647" s="80">
        <v>200</v>
      </c>
      <c r="O647" s="80">
        <f t="shared" ref="O647:O667" si="248">N647</f>
        <v>200</v>
      </c>
      <c r="P647" s="80">
        <f t="shared" ref="P647:P667" si="249">N647</f>
        <v>200</v>
      </c>
    </row>
    <row r="648" spans="1:16" ht="15" hidden="1" customHeight="1" outlineLevel="1" x14ac:dyDescent="0.25">
      <c r="A648" s="67" t="s">
        <v>11</v>
      </c>
      <c r="B648" s="67" t="s">
        <v>573</v>
      </c>
      <c r="C648" s="67" t="s">
        <v>350</v>
      </c>
      <c r="D648" s="67" t="s">
        <v>81</v>
      </c>
      <c r="E648" s="67" t="s">
        <v>18</v>
      </c>
      <c r="F648" s="67" t="s">
        <v>351</v>
      </c>
      <c r="G648" s="67" t="s">
        <v>364</v>
      </c>
      <c r="H648" s="108">
        <v>0</v>
      </c>
      <c r="I648" s="108">
        <v>550</v>
      </c>
      <c r="J648" s="108">
        <v>1000</v>
      </c>
      <c r="K648" s="108">
        <v>500</v>
      </c>
      <c r="L648" s="108">
        <f t="shared" si="245"/>
        <v>0</v>
      </c>
      <c r="M648" s="108">
        <v>0</v>
      </c>
      <c r="N648" s="80">
        <v>0</v>
      </c>
      <c r="O648" s="80">
        <f t="shared" si="248"/>
        <v>0</v>
      </c>
      <c r="P648" s="80">
        <f t="shared" si="249"/>
        <v>0</v>
      </c>
    </row>
    <row r="649" spans="1:16" ht="15" hidden="1" customHeight="1" outlineLevel="1" x14ac:dyDescent="0.25">
      <c r="A649" s="67" t="s">
        <v>11</v>
      </c>
      <c r="B649" s="67" t="s">
        <v>573</v>
      </c>
      <c r="C649" s="67" t="s">
        <v>350</v>
      </c>
      <c r="D649" s="67" t="s">
        <v>85</v>
      </c>
      <c r="E649" s="67" t="s">
        <v>18</v>
      </c>
      <c r="F649" s="67" t="s">
        <v>351</v>
      </c>
      <c r="G649" s="67" t="s">
        <v>366</v>
      </c>
      <c r="H649" s="108">
        <v>0</v>
      </c>
      <c r="I649" s="108">
        <v>0</v>
      </c>
      <c r="J649" s="108">
        <v>200</v>
      </c>
      <c r="K649" s="108">
        <v>200</v>
      </c>
      <c r="L649" s="108">
        <f t="shared" si="245"/>
        <v>0</v>
      </c>
      <c r="M649" s="108">
        <v>0</v>
      </c>
      <c r="N649" s="80">
        <v>0</v>
      </c>
      <c r="O649" s="80">
        <f t="shared" si="248"/>
        <v>0</v>
      </c>
      <c r="P649" s="80">
        <f t="shared" si="249"/>
        <v>0</v>
      </c>
    </row>
    <row r="650" spans="1:16" ht="15" hidden="1" customHeight="1" outlineLevel="1" x14ac:dyDescent="0.25">
      <c r="A650" s="67" t="s">
        <v>11</v>
      </c>
      <c r="B650" s="67" t="s">
        <v>573</v>
      </c>
      <c r="C650" s="67" t="s">
        <v>350</v>
      </c>
      <c r="D650" s="67" t="s">
        <v>89</v>
      </c>
      <c r="E650" s="67" t="s">
        <v>15</v>
      </c>
      <c r="F650" s="67" t="s">
        <v>351</v>
      </c>
      <c r="G650" s="67" t="s">
        <v>367</v>
      </c>
      <c r="H650" s="108">
        <v>2999.81</v>
      </c>
      <c r="I650" s="108">
        <v>3051.65</v>
      </c>
      <c r="J650" s="108">
        <v>2800</v>
      </c>
      <c r="K650" s="108">
        <v>1046.4000000000001</v>
      </c>
      <c r="L650" s="108">
        <f t="shared" si="245"/>
        <v>592.20000000000005</v>
      </c>
      <c r="M650" s="108">
        <v>493.5</v>
      </c>
      <c r="N650" s="81">
        <v>2000</v>
      </c>
      <c r="O650" s="80">
        <f t="shared" si="248"/>
        <v>2000</v>
      </c>
      <c r="P650" s="80">
        <f t="shared" si="249"/>
        <v>2000</v>
      </c>
    </row>
    <row r="651" spans="1:16" ht="15" hidden="1" customHeight="1" outlineLevel="1" x14ac:dyDescent="0.25">
      <c r="A651" s="67" t="s">
        <v>11</v>
      </c>
      <c r="B651" s="67" t="s">
        <v>573</v>
      </c>
      <c r="C651" s="67" t="s">
        <v>350</v>
      </c>
      <c r="D651" s="67" t="s">
        <v>89</v>
      </c>
      <c r="E651" s="67" t="s">
        <v>15</v>
      </c>
      <c r="F651" s="67" t="s">
        <v>351</v>
      </c>
      <c r="G651" s="67" t="s">
        <v>368</v>
      </c>
      <c r="H651" s="108">
        <v>663.47</v>
      </c>
      <c r="I651" s="108">
        <v>63.03</v>
      </c>
      <c r="J651" s="108">
        <v>200</v>
      </c>
      <c r="K651" s="108">
        <v>200</v>
      </c>
      <c r="L651" s="108">
        <f t="shared" si="245"/>
        <v>51.911999999999992</v>
      </c>
      <c r="M651" s="108">
        <v>43.26</v>
      </c>
      <c r="N651" s="80">
        <v>0</v>
      </c>
      <c r="O651" s="80">
        <f t="shared" si="248"/>
        <v>0</v>
      </c>
      <c r="P651" s="80">
        <f t="shared" si="249"/>
        <v>0</v>
      </c>
    </row>
    <row r="652" spans="1:16" ht="15" hidden="1" customHeight="1" outlineLevel="1" x14ac:dyDescent="0.25">
      <c r="A652" s="67" t="s">
        <v>11</v>
      </c>
      <c r="B652" s="67" t="s">
        <v>573</v>
      </c>
      <c r="C652" s="67" t="s">
        <v>350</v>
      </c>
      <c r="D652" s="67" t="s">
        <v>89</v>
      </c>
      <c r="E652" s="67" t="s">
        <v>18</v>
      </c>
      <c r="F652" s="67" t="s">
        <v>351</v>
      </c>
      <c r="G652" s="67" t="s">
        <v>370</v>
      </c>
      <c r="H652" s="108">
        <v>698.89</v>
      </c>
      <c r="I652" s="108">
        <v>754.09</v>
      </c>
      <c r="J652" s="108">
        <v>1200</v>
      </c>
      <c r="K652" s="108">
        <v>1175</v>
      </c>
      <c r="L652" s="108">
        <f t="shared" si="245"/>
        <v>519.67200000000003</v>
      </c>
      <c r="M652" s="108">
        <v>433.06</v>
      </c>
      <c r="N652" s="81">
        <v>500</v>
      </c>
      <c r="O652" s="80">
        <f t="shared" si="248"/>
        <v>500</v>
      </c>
      <c r="P652" s="80">
        <f t="shared" si="249"/>
        <v>500</v>
      </c>
    </row>
    <row r="653" spans="1:16" ht="15" hidden="1" customHeight="1" outlineLevel="1" x14ac:dyDescent="0.25">
      <c r="A653" s="67" t="s">
        <v>11</v>
      </c>
      <c r="B653" s="67" t="s">
        <v>573</v>
      </c>
      <c r="C653" s="67" t="s">
        <v>350</v>
      </c>
      <c r="D653" s="67" t="s">
        <v>89</v>
      </c>
      <c r="E653" s="67" t="s">
        <v>18</v>
      </c>
      <c r="F653" s="67" t="s">
        <v>351</v>
      </c>
      <c r="G653" s="67" t="s">
        <v>367</v>
      </c>
      <c r="H653" s="108">
        <v>985.57</v>
      </c>
      <c r="I653" s="108">
        <v>1404.2</v>
      </c>
      <c r="J653" s="108">
        <v>800</v>
      </c>
      <c r="K653" s="108">
        <v>800</v>
      </c>
      <c r="L653" s="108">
        <f t="shared" si="245"/>
        <v>767.22</v>
      </c>
      <c r="M653" s="108">
        <v>639.35</v>
      </c>
      <c r="N653" s="80">
        <v>600</v>
      </c>
      <c r="O653" s="80">
        <f t="shared" si="248"/>
        <v>600</v>
      </c>
      <c r="P653" s="80">
        <f t="shared" si="249"/>
        <v>600</v>
      </c>
    </row>
    <row r="654" spans="1:16" ht="15" hidden="1" customHeight="1" outlineLevel="1" x14ac:dyDescent="0.25">
      <c r="A654" s="67" t="s">
        <v>11</v>
      </c>
      <c r="B654" s="67" t="s">
        <v>573</v>
      </c>
      <c r="C654" s="67" t="s">
        <v>350</v>
      </c>
      <c r="D654" s="67" t="s">
        <v>89</v>
      </c>
      <c r="E654" s="67" t="s">
        <v>18</v>
      </c>
      <c r="F654" s="67" t="s">
        <v>351</v>
      </c>
      <c r="G654" s="67" t="s">
        <v>371</v>
      </c>
      <c r="H654" s="108">
        <v>0</v>
      </c>
      <c r="I654" s="108">
        <v>521.66</v>
      </c>
      <c r="J654" s="108">
        <v>800</v>
      </c>
      <c r="K654" s="108">
        <v>800</v>
      </c>
      <c r="L654" s="108">
        <f t="shared" si="245"/>
        <v>817.89599999999996</v>
      </c>
      <c r="M654" s="108">
        <v>681.58</v>
      </c>
      <c r="N654" s="80">
        <v>600</v>
      </c>
      <c r="O654" s="80">
        <f t="shared" si="248"/>
        <v>600</v>
      </c>
      <c r="P654" s="80">
        <f t="shared" si="249"/>
        <v>600</v>
      </c>
    </row>
    <row r="655" spans="1:16" ht="15" hidden="1" customHeight="1" outlineLevel="1" x14ac:dyDescent="0.25">
      <c r="A655" s="67" t="s">
        <v>11</v>
      </c>
      <c r="B655" s="67" t="s">
        <v>573</v>
      </c>
      <c r="C655" s="67" t="s">
        <v>350</v>
      </c>
      <c r="D655" s="67" t="s">
        <v>102</v>
      </c>
      <c r="E655" s="67" t="s">
        <v>15</v>
      </c>
      <c r="F655" s="67" t="s">
        <v>351</v>
      </c>
      <c r="G655" s="67" t="s">
        <v>374</v>
      </c>
      <c r="H655" s="108">
        <v>99.6</v>
      </c>
      <c r="I655" s="108">
        <v>132.80000000000001</v>
      </c>
      <c r="J655" s="108">
        <v>100</v>
      </c>
      <c r="K655" s="108">
        <v>100</v>
      </c>
      <c r="L655" s="108">
        <f t="shared" si="245"/>
        <v>139.44</v>
      </c>
      <c r="M655" s="108">
        <v>116.2</v>
      </c>
      <c r="N655" s="80">
        <v>0</v>
      </c>
      <c r="O655" s="80">
        <f t="shared" si="248"/>
        <v>0</v>
      </c>
      <c r="P655" s="80">
        <f t="shared" si="249"/>
        <v>0</v>
      </c>
    </row>
    <row r="656" spans="1:16" ht="15" hidden="1" customHeight="1" outlineLevel="1" x14ac:dyDescent="0.25">
      <c r="A656" s="67" t="s">
        <v>11</v>
      </c>
      <c r="B656" s="67" t="s">
        <v>573</v>
      </c>
      <c r="C656" s="67" t="s">
        <v>350</v>
      </c>
      <c r="D656" s="67" t="s">
        <v>102</v>
      </c>
      <c r="E656" s="67" t="s">
        <v>15</v>
      </c>
      <c r="F656" s="67" t="s">
        <v>351</v>
      </c>
      <c r="G656" s="67" t="s">
        <v>375</v>
      </c>
      <c r="H656" s="108">
        <v>67.45</v>
      </c>
      <c r="I656" s="108">
        <v>416.18</v>
      </c>
      <c r="J656" s="108">
        <v>1900</v>
      </c>
      <c r="K656" s="108">
        <v>1900</v>
      </c>
      <c r="L656" s="108">
        <f t="shared" si="245"/>
        <v>28.08</v>
      </c>
      <c r="M656" s="108">
        <v>23.4</v>
      </c>
      <c r="N656" s="80">
        <v>1000</v>
      </c>
      <c r="O656" s="80">
        <f t="shared" si="248"/>
        <v>1000</v>
      </c>
      <c r="P656" s="80">
        <f t="shared" si="249"/>
        <v>1000</v>
      </c>
    </row>
    <row r="657" spans="1:16" ht="15" hidden="1" customHeight="1" outlineLevel="1" x14ac:dyDescent="0.25">
      <c r="A657" s="67" t="s">
        <v>11</v>
      </c>
      <c r="B657" s="67" t="s">
        <v>573</v>
      </c>
      <c r="C657" s="67" t="s">
        <v>350</v>
      </c>
      <c r="D657" s="67" t="s">
        <v>102</v>
      </c>
      <c r="E657" s="67" t="s">
        <v>18</v>
      </c>
      <c r="F657" s="67" t="s">
        <v>351</v>
      </c>
      <c r="G657" s="67" t="s">
        <v>103</v>
      </c>
      <c r="H657" s="108">
        <v>0</v>
      </c>
      <c r="I657" s="108">
        <v>573.78</v>
      </c>
      <c r="J657" s="108">
        <v>0</v>
      </c>
      <c r="K657" s="108">
        <v>0</v>
      </c>
      <c r="L657" s="108">
        <f t="shared" si="245"/>
        <v>0</v>
      </c>
      <c r="M657" s="108">
        <v>0</v>
      </c>
      <c r="N657" s="108">
        <v>0</v>
      </c>
      <c r="O657" s="80">
        <f t="shared" si="248"/>
        <v>0</v>
      </c>
      <c r="P657" s="80">
        <f t="shared" si="249"/>
        <v>0</v>
      </c>
    </row>
    <row r="658" spans="1:16" ht="15" hidden="1" customHeight="1" outlineLevel="1" x14ac:dyDescent="0.25">
      <c r="A658" s="67" t="s">
        <v>11</v>
      </c>
      <c r="B658" s="67" t="s">
        <v>573</v>
      </c>
      <c r="C658" s="67" t="s">
        <v>350</v>
      </c>
      <c r="D658" s="67" t="s">
        <v>104</v>
      </c>
      <c r="E658" s="67" t="s">
        <v>18</v>
      </c>
      <c r="F658" s="67" t="s">
        <v>351</v>
      </c>
      <c r="G658" s="67" t="s">
        <v>378</v>
      </c>
      <c r="H658" s="108">
        <v>413.83</v>
      </c>
      <c r="I658" s="108">
        <v>405.8</v>
      </c>
      <c r="J658" s="108">
        <v>600</v>
      </c>
      <c r="K658" s="108">
        <v>600</v>
      </c>
      <c r="L658" s="108">
        <f t="shared" si="245"/>
        <v>97.08</v>
      </c>
      <c r="M658" s="108">
        <v>80.900000000000006</v>
      </c>
      <c r="N658" s="81">
        <v>400</v>
      </c>
      <c r="O658" s="80">
        <f t="shared" si="248"/>
        <v>400</v>
      </c>
      <c r="P658" s="80">
        <f t="shared" si="249"/>
        <v>400</v>
      </c>
    </row>
    <row r="659" spans="1:16" ht="15" hidden="1" customHeight="1" outlineLevel="1" x14ac:dyDescent="0.25">
      <c r="A659" s="67" t="s">
        <v>11</v>
      </c>
      <c r="B659" s="67" t="s">
        <v>573</v>
      </c>
      <c r="C659" s="67" t="s">
        <v>350</v>
      </c>
      <c r="D659" s="67" t="s">
        <v>106</v>
      </c>
      <c r="E659" s="67" t="s">
        <v>18</v>
      </c>
      <c r="F659" s="67" t="s">
        <v>351</v>
      </c>
      <c r="G659" s="67" t="s">
        <v>107</v>
      </c>
      <c r="H659" s="108">
        <v>21.42</v>
      </c>
      <c r="I659" s="108">
        <v>888.13</v>
      </c>
      <c r="J659" s="108">
        <v>0</v>
      </c>
      <c r="K659" s="108">
        <v>25</v>
      </c>
      <c r="L659" s="108">
        <f t="shared" si="245"/>
        <v>25.704000000000004</v>
      </c>
      <c r="M659" s="108">
        <v>21.42</v>
      </c>
      <c r="N659" s="80">
        <v>25</v>
      </c>
      <c r="O659" s="80">
        <f t="shared" si="248"/>
        <v>25</v>
      </c>
      <c r="P659" s="80">
        <f t="shared" si="249"/>
        <v>25</v>
      </c>
    </row>
    <row r="660" spans="1:16" ht="15" hidden="1" customHeight="1" outlineLevel="1" x14ac:dyDescent="0.25">
      <c r="A660" s="67" t="s">
        <v>11</v>
      </c>
      <c r="B660" s="67" t="s">
        <v>573</v>
      </c>
      <c r="C660" s="67" t="s">
        <v>350</v>
      </c>
      <c r="D660" s="67" t="s">
        <v>379</v>
      </c>
      <c r="E660" s="67" t="s">
        <v>18</v>
      </c>
      <c r="F660" s="67" t="s">
        <v>351</v>
      </c>
      <c r="G660" s="67" t="s">
        <v>380</v>
      </c>
      <c r="H660" s="108">
        <v>25.57</v>
      </c>
      <c r="I660" s="108">
        <v>16.75</v>
      </c>
      <c r="J660" s="108">
        <v>100</v>
      </c>
      <c r="K660" s="108">
        <v>100</v>
      </c>
      <c r="L660" s="108">
        <f t="shared" si="245"/>
        <v>17.015999999999998</v>
      </c>
      <c r="M660" s="108">
        <v>14.18</v>
      </c>
      <c r="N660" s="80">
        <v>25</v>
      </c>
      <c r="O660" s="80">
        <f t="shared" si="248"/>
        <v>25</v>
      </c>
      <c r="P660" s="80">
        <f t="shared" si="249"/>
        <v>25</v>
      </c>
    </row>
    <row r="661" spans="1:16" ht="15" customHeight="1" collapsed="1" x14ac:dyDescent="0.25">
      <c r="A661" s="66"/>
      <c r="B661" s="66" t="s">
        <v>573</v>
      </c>
      <c r="C661" s="66" t="s">
        <v>350</v>
      </c>
      <c r="D661" s="66" t="s">
        <v>526</v>
      </c>
      <c r="E661" s="66"/>
      <c r="F661" s="66"/>
      <c r="G661" s="66" t="s">
        <v>649</v>
      </c>
      <c r="H661" s="107">
        <v>0</v>
      </c>
      <c r="I661" s="107">
        <f t="shared" ref="I661:P661" si="250">SUM(I646:I660)</f>
        <v>13220.489999999998</v>
      </c>
      <c r="J661" s="107">
        <f t="shared" si="250"/>
        <v>12700</v>
      </c>
      <c r="K661" s="107">
        <f t="shared" si="250"/>
        <v>8646.4</v>
      </c>
      <c r="L661" s="107">
        <f t="shared" si="250"/>
        <v>3761.2080000000001</v>
      </c>
      <c r="M661" s="107">
        <f t="shared" si="250"/>
        <v>3134.3399999999997</v>
      </c>
      <c r="N661" s="107">
        <f t="shared" si="250"/>
        <v>5850</v>
      </c>
      <c r="O661" s="107">
        <f t="shared" si="250"/>
        <v>7350</v>
      </c>
      <c r="P661" s="107">
        <f t="shared" si="250"/>
        <v>7350</v>
      </c>
    </row>
    <row r="662" spans="1:16" ht="15" hidden="1" customHeight="1" outlineLevel="1" x14ac:dyDescent="0.25">
      <c r="A662" s="67" t="s">
        <v>11</v>
      </c>
      <c r="B662" s="67" t="s">
        <v>573</v>
      </c>
      <c r="C662" s="67" t="s">
        <v>350</v>
      </c>
      <c r="D662" s="67" t="s">
        <v>208</v>
      </c>
      <c r="E662" s="67" t="s">
        <v>15</v>
      </c>
      <c r="F662" s="67" t="s">
        <v>351</v>
      </c>
      <c r="G662" s="67" t="s">
        <v>381</v>
      </c>
      <c r="H662" s="108">
        <v>31.52</v>
      </c>
      <c r="I662" s="108">
        <v>0</v>
      </c>
      <c r="J662" s="108">
        <v>0</v>
      </c>
      <c r="K662" s="108">
        <v>120</v>
      </c>
      <c r="L662" s="108">
        <f t="shared" si="245"/>
        <v>141.12</v>
      </c>
      <c r="M662" s="108">
        <v>117.6</v>
      </c>
      <c r="N662" s="80">
        <v>0</v>
      </c>
      <c r="O662" s="80">
        <f t="shared" si="248"/>
        <v>0</v>
      </c>
      <c r="P662" s="80">
        <f t="shared" si="249"/>
        <v>0</v>
      </c>
    </row>
    <row r="663" spans="1:16" ht="15" hidden="1" customHeight="1" outlineLevel="1" x14ac:dyDescent="0.25">
      <c r="A663" s="67" t="s">
        <v>11</v>
      </c>
      <c r="B663" s="67" t="s">
        <v>573</v>
      </c>
      <c r="C663" s="67" t="s">
        <v>350</v>
      </c>
      <c r="D663" s="67" t="s">
        <v>208</v>
      </c>
      <c r="E663" s="67" t="s">
        <v>18</v>
      </c>
      <c r="F663" s="67" t="s">
        <v>351</v>
      </c>
      <c r="G663" s="67" t="s">
        <v>381</v>
      </c>
      <c r="H663" s="108">
        <v>0</v>
      </c>
      <c r="I663" s="108">
        <v>0</v>
      </c>
      <c r="J663" s="108">
        <v>0</v>
      </c>
      <c r="K663" s="108">
        <v>0</v>
      </c>
      <c r="L663" s="108">
        <f t="shared" si="245"/>
        <v>0</v>
      </c>
      <c r="M663" s="108">
        <v>0</v>
      </c>
      <c r="N663" s="80">
        <v>0</v>
      </c>
      <c r="O663" s="80">
        <f t="shared" si="248"/>
        <v>0</v>
      </c>
      <c r="P663" s="80">
        <f t="shared" si="249"/>
        <v>0</v>
      </c>
    </row>
    <row r="664" spans="1:16" ht="15" customHeight="1" collapsed="1" x14ac:dyDescent="0.25">
      <c r="A664" s="66"/>
      <c r="B664" s="66" t="s">
        <v>573</v>
      </c>
      <c r="C664" s="66" t="s">
        <v>350</v>
      </c>
      <c r="D664" s="66" t="s">
        <v>630</v>
      </c>
      <c r="E664" s="66"/>
      <c r="F664" s="66"/>
      <c r="G664" s="66" t="s">
        <v>701</v>
      </c>
      <c r="H664" s="107">
        <v>0</v>
      </c>
      <c r="I664" s="107">
        <f t="shared" ref="I664:P664" si="251">SUM(I662:I663)</f>
        <v>0</v>
      </c>
      <c r="J664" s="107">
        <f t="shared" si="251"/>
        <v>0</v>
      </c>
      <c r="K664" s="107">
        <f t="shared" si="251"/>
        <v>120</v>
      </c>
      <c r="L664" s="107">
        <f t="shared" si="251"/>
        <v>141.12</v>
      </c>
      <c r="M664" s="107">
        <f t="shared" si="251"/>
        <v>117.6</v>
      </c>
      <c r="N664" s="107">
        <f t="shared" si="251"/>
        <v>0</v>
      </c>
      <c r="O664" s="107">
        <f t="shared" si="251"/>
        <v>0</v>
      </c>
      <c r="P664" s="107">
        <f t="shared" si="251"/>
        <v>0</v>
      </c>
    </row>
    <row r="665" spans="1:16" ht="15" hidden="1" customHeight="1" outlineLevel="1" x14ac:dyDescent="0.25">
      <c r="A665" s="67" t="s">
        <v>11</v>
      </c>
      <c r="B665" s="67" t="s">
        <v>573</v>
      </c>
      <c r="C665" s="67" t="s">
        <v>350</v>
      </c>
      <c r="D665" s="67" t="s">
        <v>111</v>
      </c>
      <c r="E665" s="67" t="s">
        <v>18</v>
      </c>
      <c r="F665" s="67" t="s">
        <v>351</v>
      </c>
      <c r="G665" s="67" t="s">
        <v>382</v>
      </c>
      <c r="H665" s="108">
        <v>0</v>
      </c>
      <c r="I665" s="108">
        <v>0</v>
      </c>
      <c r="J665" s="108">
        <v>500</v>
      </c>
      <c r="K665" s="108">
        <v>300</v>
      </c>
      <c r="L665" s="108">
        <f t="shared" si="245"/>
        <v>0</v>
      </c>
      <c r="M665" s="108">
        <v>0</v>
      </c>
      <c r="N665" s="80">
        <v>0</v>
      </c>
      <c r="O665" s="80">
        <f t="shared" si="248"/>
        <v>0</v>
      </c>
      <c r="P665" s="80">
        <f t="shared" si="249"/>
        <v>0</v>
      </c>
    </row>
    <row r="666" spans="1:16" ht="15" hidden="1" customHeight="1" outlineLevel="1" x14ac:dyDescent="0.25">
      <c r="A666" s="67" t="s">
        <v>11</v>
      </c>
      <c r="B666" s="67" t="s">
        <v>573</v>
      </c>
      <c r="C666" s="67" t="s">
        <v>350</v>
      </c>
      <c r="D666" s="67" t="s">
        <v>113</v>
      </c>
      <c r="E666" s="67" t="s">
        <v>15</v>
      </c>
      <c r="F666" s="67" t="s">
        <v>351</v>
      </c>
      <c r="G666" s="67" t="s">
        <v>383</v>
      </c>
      <c r="H666" s="108">
        <v>459.6</v>
      </c>
      <c r="I666" s="108">
        <v>109</v>
      </c>
      <c r="J666" s="108">
        <v>200</v>
      </c>
      <c r="K666" s="108">
        <v>100</v>
      </c>
      <c r="L666" s="108">
        <f t="shared" si="245"/>
        <v>0</v>
      </c>
      <c r="M666" s="108">
        <v>0</v>
      </c>
      <c r="N666" s="107">
        <v>60</v>
      </c>
      <c r="O666" s="80">
        <f t="shared" si="248"/>
        <v>60</v>
      </c>
      <c r="P666" s="80">
        <f t="shared" si="249"/>
        <v>60</v>
      </c>
    </row>
    <row r="667" spans="1:16" ht="15" hidden="1" customHeight="1" outlineLevel="1" x14ac:dyDescent="0.25">
      <c r="A667" s="67" t="s">
        <v>11</v>
      </c>
      <c r="B667" s="67" t="s">
        <v>573</v>
      </c>
      <c r="C667" s="67" t="s">
        <v>350</v>
      </c>
      <c r="D667" s="67" t="s">
        <v>115</v>
      </c>
      <c r="E667" s="67" t="s">
        <v>18</v>
      </c>
      <c r="F667" s="67" t="s">
        <v>351</v>
      </c>
      <c r="G667" s="67" t="s">
        <v>116</v>
      </c>
      <c r="H667" s="108">
        <v>384</v>
      </c>
      <c r="I667" s="108">
        <v>12190.29</v>
      </c>
      <c r="J667" s="108">
        <v>800</v>
      </c>
      <c r="K667" s="108">
        <v>100</v>
      </c>
      <c r="L667" s="108">
        <f t="shared" si="245"/>
        <v>21.6</v>
      </c>
      <c r="M667" s="108">
        <v>18</v>
      </c>
      <c r="N667" s="80">
        <v>150</v>
      </c>
      <c r="O667" s="80">
        <f t="shared" si="248"/>
        <v>150</v>
      </c>
      <c r="P667" s="80">
        <f t="shared" si="249"/>
        <v>150</v>
      </c>
    </row>
    <row r="668" spans="1:16" ht="15" hidden="1" customHeight="1" outlineLevel="1" x14ac:dyDescent="0.25">
      <c r="A668" s="67" t="s">
        <v>11</v>
      </c>
      <c r="B668" s="67" t="s">
        <v>573</v>
      </c>
      <c r="C668" s="67" t="s">
        <v>350</v>
      </c>
      <c r="D668" s="67" t="s">
        <v>117</v>
      </c>
      <c r="E668" s="67" t="s">
        <v>18</v>
      </c>
      <c r="F668" s="67" t="s">
        <v>351</v>
      </c>
      <c r="G668" s="67" t="s">
        <v>386</v>
      </c>
      <c r="H668" s="108">
        <f>87.6+86.34</f>
        <v>173.94</v>
      </c>
      <c r="I668" s="108">
        <v>0</v>
      </c>
      <c r="J668" s="108">
        <v>20000</v>
      </c>
      <c r="K668" s="108">
        <v>515.70000000000005</v>
      </c>
      <c r="L668" s="108">
        <f t="shared" si="245"/>
        <v>108</v>
      </c>
      <c r="M668" s="108">
        <v>90</v>
      </c>
      <c r="N668" s="107">
        <v>500</v>
      </c>
      <c r="O668" s="80">
        <v>500</v>
      </c>
      <c r="P668" s="80">
        <v>500</v>
      </c>
    </row>
    <row r="669" spans="1:16" ht="15" customHeight="1" collapsed="1" x14ac:dyDescent="0.25">
      <c r="A669" s="66"/>
      <c r="B669" s="66" t="s">
        <v>573</v>
      </c>
      <c r="C669" s="66" t="s">
        <v>350</v>
      </c>
      <c r="D669" s="66" t="s">
        <v>530</v>
      </c>
      <c r="E669" s="66"/>
      <c r="F669" s="66"/>
      <c r="G669" s="66" t="s">
        <v>620</v>
      </c>
      <c r="H669" s="107">
        <v>0</v>
      </c>
      <c r="I669" s="107">
        <f t="shared" ref="I669:P669" si="252">SUM(I665:I668)</f>
        <v>12299.29</v>
      </c>
      <c r="J669" s="107">
        <f t="shared" si="252"/>
        <v>21500</v>
      </c>
      <c r="K669" s="107">
        <f t="shared" si="252"/>
        <v>1015.7</v>
      </c>
      <c r="L669" s="107">
        <f t="shared" si="252"/>
        <v>129.6</v>
      </c>
      <c r="M669" s="107">
        <f t="shared" si="252"/>
        <v>108</v>
      </c>
      <c r="N669" s="107">
        <f t="shared" si="252"/>
        <v>710</v>
      </c>
      <c r="O669" s="107">
        <f t="shared" si="252"/>
        <v>710</v>
      </c>
      <c r="P669" s="107">
        <f t="shared" si="252"/>
        <v>710</v>
      </c>
    </row>
    <row r="670" spans="1:16" ht="15" hidden="1" customHeight="1" outlineLevel="1" x14ac:dyDescent="0.25">
      <c r="A670" s="67" t="s">
        <v>11</v>
      </c>
      <c r="B670" s="67" t="s">
        <v>573</v>
      </c>
      <c r="C670" s="67" t="s">
        <v>350</v>
      </c>
      <c r="D670" s="67" t="s">
        <v>129</v>
      </c>
      <c r="E670" s="67" t="s">
        <v>18</v>
      </c>
      <c r="F670" s="67" t="s">
        <v>351</v>
      </c>
      <c r="G670" s="67" t="s">
        <v>388</v>
      </c>
      <c r="H670" s="108">
        <v>340</v>
      </c>
      <c r="I670" s="108">
        <v>40</v>
      </c>
      <c r="J670" s="108">
        <v>400</v>
      </c>
      <c r="K670" s="108">
        <v>400</v>
      </c>
      <c r="L670" s="108">
        <f t="shared" si="245"/>
        <v>44.304000000000002</v>
      </c>
      <c r="M670" s="108">
        <v>36.92</v>
      </c>
      <c r="N670" s="80">
        <v>200</v>
      </c>
      <c r="O670" s="80">
        <f t="shared" ref="O670:O677" si="253">N670</f>
        <v>200</v>
      </c>
      <c r="P670" s="80">
        <f t="shared" ref="P670:P677" si="254">N670</f>
        <v>200</v>
      </c>
    </row>
    <row r="671" spans="1:16" ht="15" hidden="1" customHeight="1" outlineLevel="1" x14ac:dyDescent="0.25">
      <c r="A671" s="67" t="s">
        <v>11</v>
      </c>
      <c r="B671" s="67" t="s">
        <v>573</v>
      </c>
      <c r="C671" s="67" t="s">
        <v>350</v>
      </c>
      <c r="D671" s="67" t="s">
        <v>136</v>
      </c>
      <c r="E671" s="67" t="s">
        <v>18</v>
      </c>
      <c r="F671" s="67" t="s">
        <v>351</v>
      </c>
      <c r="G671" s="67" t="s">
        <v>390</v>
      </c>
      <c r="H671" s="108">
        <v>365.72</v>
      </c>
      <c r="I671" s="108">
        <v>1529.02</v>
      </c>
      <c r="J671" s="108">
        <v>800</v>
      </c>
      <c r="K671" s="108">
        <v>800</v>
      </c>
      <c r="L671" s="108">
        <f t="shared" si="245"/>
        <v>449.13599999999997</v>
      </c>
      <c r="M671" s="108">
        <v>374.28</v>
      </c>
      <c r="N671" s="80">
        <v>600</v>
      </c>
      <c r="O671" s="80">
        <f t="shared" si="253"/>
        <v>600</v>
      </c>
      <c r="P671" s="80">
        <f t="shared" si="254"/>
        <v>600</v>
      </c>
    </row>
    <row r="672" spans="1:16" ht="15" hidden="1" customHeight="1" outlineLevel="1" x14ac:dyDescent="0.25">
      <c r="A672" s="67" t="s">
        <v>11</v>
      </c>
      <c r="B672" s="67" t="s">
        <v>573</v>
      </c>
      <c r="C672" s="67" t="s">
        <v>350</v>
      </c>
      <c r="D672" s="67" t="s">
        <v>138</v>
      </c>
      <c r="E672" s="67" t="s">
        <v>18</v>
      </c>
      <c r="F672" s="67" t="s">
        <v>351</v>
      </c>
      <c r="G672" s="67" t="s">
        <v>392</v>
      </c>
      <c r="H672" s="108">
        <v>45</v>
      </c>
      <c r="I672" s="108">
        <v>10</v>
      </c>
      <c r="J672" s="108">
        <v>100</v>
      </c>
      <c r="K672" s="108">
        <v>100</v>
      </c>
      <c r="L672" s="108">
        <v>10</v>
      </c>
      <c r="M672" s="108">
        <v>10</v>
      </c>
      <c r="N672" s="80">
        <v>0</v>
      </c>
      <c r="O672" s="80">
        <f t="shared" si="253"/>
        <v>0</v>
      </c>
      <c r="P672" s="80">
        <f t="shared" si="254"/>
        <v>0</v>
      </c>
    </row>
    <row r="673" spans="1:16" ht="15" hidden="1" customHeight="1" outlineLevel="1" x14ac:dyDescent="0.25">
      <c r="A673" s="67" t="s">
        <v>11</v>
      </c>
      <c r="B673" s="67" t="s">
        <v>573</v>
      </c>
      <c r="C673" s="67" t="s">
        <v>350</v>
      </c>
      <c r="D673" s="67" t="s">
        <v>152</v>
      </c>
      <c r="E673" s="67" t="s">
        <v>18</v>
      </c>
      <c r="F673" s="67" t="s">
        <v>351</v>
      </c>
      <c r="G673" s="67" t="s">
        <v>393</v>
      </c>
      <c r="H673" s="108">
        <v>1183.76</v>
      </c>
      <c r="I673" s="108">
        <v>3529.9</v>
      </c>
      <c r="J673" s="108">
        <v>3500</v>
      </c>
      <c r="K673" s="108">
        <v>3500</v>
      </c>
      <c r="L673" s="108">
        <f>M673/10*12</f>
        <v>3314.5199999999995</v>
      </c>
      <c r="M673" s="108">
        <v>2762.1</v>
      </c>
      <c r="N673" s="81">
        <v>3300</v>
      </c>
      <c r="O673" s="80">
        <f t="shared" si="253"/>
        <v>3300</v>
      </c>
      <c r="P673" s="80">
        <f t="shared" si="254"/>
        <v>3300</v>
      </c>
    </row>
    <row r="674" spans="1:16" ht="15" hidden="1" customHeight="1" outlineLevel="1" x14ac:dyDescent="0.25">
      <c r="A674" s="67"/>
      <c r="B674" s="67" t="s">
        <v>573</v>
      </c>
      <c r="C674" s="67" t="s">
        <v>350</v>
      </c>
      <c r="D674" s="67" t="s">
        <v>152</v>
      </c>
      <c r="E674" s="67" t="s">
        <v>18</v>
      </c>
      <c r="F674" s="67" t="s">
        <v>351</v>
      </c>
      <c r="G674" s="67" t="s">
        <v>615</v>
      </c>
      <c r="H674" s="108">
        <v>1729.44</v>
      </c>
      <c r="I674" s="108">
        <v>0</v>
      </c>
      <c r="J674" s="108">
        <v>0</v>
      </c>
      <c r="K674" s="108">
        <v>0</v>
      </c>
      <c r="L674" s="108">
        <v>0</v>
      </c>
      <c r="M674" s="108">
        <v>0</v>
      </c>
      <c r="N674" s="80">
        <v>150</v>
      </c>
      <c r="O674" s="80">
        <f t="shared" si="253"/>
        <v>150</v>
      </c>
      <c r="P674" s="80">
        <f t="shared" si="254"/>
        <v>150</v>
      </c>
    </row>
    <row r="675" spans="1:16" ht="15" hidden="1" customHeight="1" outlineLevel="1" x14ac:dyDescent="0.25">
      <c r="A675" s="67" t="s">
        <v>11</v>
      </c>
      <c r="B675" s="67" t="s">
        <v>573</v>
      </c>
      <c r="C675" s="67" t="s">
        <v>350</v>
      </c>
      <c r="D675" s="67" t="s">
        <v>154</v>
      </c>
      <c r="E675" s="67" t="s">
        <v>18</v>
      </c>
      <c r="F675" s="67" t="s">
        <v>351</v>
      </c>
      <c r="G675" s="67" t="s">
        <v>396</v>
      </c>
      <c r="H675" s="108">
        <v>225</v>
      </c>
      <c r="I675" s="108">
        <v>164.74</v>
      </c>
      <c r="J675" s="108">
        <v>200</v>
      </c>
      <c r="K675" s="108">
        <v>200</v>
      </c>
      <c r="L675" s="108">
        <v>132.97</v>
      </c>
      <c r="M675" s="108">
        <v>132.97</v>
      </c>
      <c r="N675" s="80">
        <v>100</v>
      </c>
      <c r="O675" s="80">
        <f t="shared" si="253"/>
        <v>100</v>
      </c>
      <c r="P675" s="80">
        <f t="shared" si="254"/>
        <v>100</v>
      </c>
    </row>
    <row r="676" spans="1:16" ht="15" hidden="1" customHeight="1" outlineLevel="1" x14ac:dyDescent="0.25">
      <c r="A676" s="67"/>
      <c r="B676" s="67" t="s">
        <v>573</v>
      </c>
      <c r="C676" s="67" t="s">
        <v>350</v>
      </c>
      <c r="D676" s="67" t="s">
        <v>154</v>
      </c>
      <c r="E676" s="67" t="s">
        <v>18</v>
      </c>
      <c r="F676" s="67" t="s">
        <v>351</v>
      </c>
      <c r="G676" s="67" t="s">
        <v>397</v>
      </c>
      <c r="H676" s="108">
        <v>99.72</v>
      </c>
      <c r="I676" s="108">
        <v>120.66</v>
      </c>
      <c r="J676" s="108">
        <v>100</v>
      </c>
      <c r="K676" s="108">
        <v>100</v>
      </c>
      <c r="L676" s="108">
        <v>76.599999999999994</v>
      </c>
      <c r="M676" s="108">
        <v>76.599999999999994</v>
      </c>
      <c r="N676" s="80">
        <v>0</v>
      </c>
      <c r="O676" s="80">
        <f t="shared" si="253"/>
        <v>0</v>
      </c>
      <c r="P676" s="80">
        <f t="shared" si="254"/>
        <v>0</v>
      </c>
    </row>
    <row r="677" spans="1:16" ht="15" hidden="1" customHeight="1" outlineLevel="1" x14ac:dyDescent="0.25">
      <c r="A677" s="67" t="s">
        <v>11</v>
      </c>
      <c r="B677" s="67" t="s">
        <v>573</v>
      </c>
      <c r="C677" s="67" t="s">
        <v>350</v>
      </c>
      <c r="D677" s="67" t="s">
        <v>156</v>
      </c>
      <c r="E677" s="67" t="s">
        <v>18</v>
      </c>
      <c r="F677" s="67" t="s">
        <v>351</v>
      </c>
      <c r="G677" s="67" t="s">
        <v>399</v>
      </c>
      <c r="H677" s="108">
        <f>1627.87+6.88</f>
        <v>1634.75</v>
      </c>
      <c r="I677" s="108">
        <v>1929.56</v>
      </c>
      <c r="J677" s="108">
        <v>2320</v>
      </c>
      <c r="K677" s="108">
        <v>1320</v>
      </c>
      <c r="L677" s="108">
        <v>1568.35</v>
      </c>
      <c r="M677" s="108">
        <v>1190.3499999999999</v>
      </c>
      <c r="N677" s="81">
        <v>1700</v>
      </c>
      <c r="O677" s="80">
        <f t="shared" si="253"/>
        <v>1700</v>
      </c>
      <c r="P677" s="80">
        <f t="shared" si="254"/>
        <v>1700</v>
      </c>
    </row>
    <row r="678" spans="1:16" ht="15" customHeight="1" collapsed="1" x14ac:dyDescent="0.25">
      <c r="A678" s="66"/>
      <c r="B678" s="66" t="s">
        <v>573</v>
      </c>
      <c r="C678" s="66" t="s">
        <v>350</v>
      </c>
      <c r="D678" s="66" t="s">
        <v>535</v>
      </c>
      <c r="E678" s="66"/>
      <c r="F678" s="66"/>
      <c r="G678" s="66" t="s">
        <v>536</v>
      </c>
      <c r="H678" s="107">
        <v>0</v>
      </c>
      <c r="I678" s="107">
        <f t="shared" ref="I678:P678" si="255">SUM(I670:I677)</f>
        <v>7323.8799999999992</v>
      </c>
      <c r="J678" s="107">
        <f t="shared" si="255"/>
        <v>7420</v>
      </c>
      <c r="K678" s="107">
        <f t="shared" si="255"/>
        <v>6420</v>
      </c>
      <c r="L678" s="107">
        <f t="shared" si="255"/>
        <v>5595.8799999999992</v>
      </c>
      <c r="M678" s="107">
        <f t="shared" si="255"/>
        <v>4583.2199999999993</v>
      </c>
      <c r="N678" s="107">
        <f t="shared" si="255"/>
        <v>6050</v>
      </c>
      <c r="O678" s="107">
        <f t="shared" si="255"/>
        <v>6050</v>
      </c>
      <c r="P678" s="107">
        <f t="shared" si="255"/>
        <v>6050</v>
      </c>
    </row>
    <row r="679" spans="1:16" ht="15" hidden="1" customHeight="1" outlineLevel="1" x14ac:dyDescent="0.25">
      <c r="A679" s="74"/>
      <c r="B679" s="74" t="s">
        <v>573</v>
      </c>
      <c r="C679" s="74" t="s">
        <v>350</v>
      </c>
      <c r="D679" s="74" t="s">
        <v>658</v>
      </c>
      <c r="E679" s="74"/>
      <c r="F679" s="74"/>
      <c r="G679" s="74" t="s">
        <v>650</v>
      </c>
      <c r="H679" s="108">
        <v>0</v>
      </c>
      <c r="I679" s="108">
        <v>0</v>
      </c>
      <c r="J679" s="108">
        <v>0</v>
      </c>
      <c r="K679" s="108"/>
      <c r="L679" s="108">
        <v>0</v>
      </c>
      <c r="M679" s="108"/>
      <c r="N679" s="108">
        <v>25000</v>
      </c>
      <c r="O679" s="108">
        <v>0</v>
      </c>
      <c r="P679" s="108">
        <v>0</v>
      </c>
    </row>
    <row r="680" spans="1:16" ht="15" hidden="1" customHeight="1" outlineLevel="1" x14ac:dyDescent="0.25">
      <c r="A680" s="109" t="s">
        <v>11</v>
      </c>
      <c r="B680" s="109" t="s">
        <v>573</v>
      </c>
      <c r="C680" s="109" t="s">
        <v>475</v>
      </c>
      <c r="D680" s="109" t="s">
        <v>462</v>
      </c>
      <c r="E680" s="109" t="s">
        <v>18</v>
      </c>
      <c r="F680" s="109" t="s">
        <v>351</v>
      </c>
      <c r="G680" s="109" t="s">
        <v>490</v>
      </c>
      <c r="H680" s="105">
        <v>46210.68</v>
      </c>
      <c r="I680" s="105">
        <v>0</v>
      </c>
      <c r="J680" s="105">
        <v>0</v>
      </c>
      <c r="K680" s="105">
        <v>0</v>
      </c>
      <c r="L680" s="105">
        <v>0</v>
      </c>
      <c r="M680" s="105">
        <v>0</v>
      </c>
      <c r="N680" s="105">
        <v>0</v>
      </c>
      <c r="O680" s="105">
        <v>0</v>
      </c>
      <c r="P680" s="105">
        <v>0</v>
      </c>
    </row>
    <row r="681" spans="1:16" ht="15" customHeight="1" collapsed="1" x14ac:dyDescent="0.25">
      <c r="A681" s="66"/>
      <c r="B681" s="66" t="s">
        <v>573</v>
      </c>
      <c r="C681" s="66"/>
      <c r="D681" s="66" t="s">
        <v>658</v>
      </c>
      <c r="E681" s="66"/>
      <c r="F681" s="66"/>
      <c r="G681" s="66" t="s">
        <v>733</v>
      </c>
      <c r="H681" s="107">
        <v>0</v>
      </c>
      <c r="I681" s="107">
        <f t="shared" ref="I681:O681" si="256">SUM(I679:I680)</f>
        <v>0</v>
      </c>
      <c r="J681" s="107">
        <f t="shared" si="256"/>
        <v>0</v>
      </c>
      <c r="K681" s="107">
        <f t="shared" si="256"/>
        <v>0</v>
      </c>
      <c r="L681" s="107">
        <f t="shared" si="256"/>
        <v>0</v>
      </c>
      <c r="M681" s="107">
        <f t="shared" si="256"/>
        <v>0</v>
      </c>
      <c r="N681" s="107">
        <f t="shared" si="256"/>
        <v>25000</v>
      </c>
      <c r="O681" s="107">
        <f t="shared" si="256"/>
        <v>0</v>
      </c>
      <c r="P681" s="107"/>
    </row>
    <row r="682" spans="1:16" ht="15" customHeight="1" x14ac:dyDescent="0.25">
      <c r="A682" s="64"/>
      <c r="B682" s="64" t="s">
        <v>573</v>
      </c>
      <c r="C682" s="64"/>
      <c r="D682" s="64"/>
      <c r="E682" s="64"/>
      <c r="F682" s="64"/>
      <c r="G682" s="64" t="s">
        <v>776</v>
      </c>
      <c r="H682" s="65">
        <v>226569.54</v>
      </c>
      <c r="I682" s="65">
        <f t="shared" ref="I682:P682" si="257">I681+I678+I669+I664+I661+I645+I637+I617+I635-I681</f>
        <v>263696.32</v>
      </c>
      <c r="J682" s="65">
        <f t="shared" si="257"/>
        <v>305342</v>
      </c>
      <c r="K682" s="65">
        <f t="shared" si="257"/>
        <v>269305.09999999998</v>
      </c>
      <c r="L682" s="65">
        <f t="shared" si="257"/>
        <v>263345.36800000002</v>
      </c>
      <c r="M682" s="65">
        <f t="shared" si="257"/>
        <v>207342.2</v>
      </c>
      <c r="N682" s="65">
        <f>N681+N678+N669+N664+N661+N645+N637+N617+N635</f>
        <v>332570</v>
      </c>
      <c r="O682" s="65">
        <f t="shared" si="257"/>
        <v>309070</v>
      </c>
      <c r="P682" s="65">
        <f t="shared" si="257"/>
        <v>309070</v>
      </c>
    </row>
    <row r="683" spans="1:16" ht="15" hidden="1" customHeight="1" outlineLevel="1" x14ac:dyDescent="0.25">
      <c r="A683" s="3" t="s">
        <v>11</v>
      </c>
      <c r="B683" s="3" t="s">
        <v>574</v>
      </c>
      <c r="C683" s="3" t="s">
        <v>350</v>
      </c>
      <c r="D683" s="3" t="s">
        <v>14</v>
      </c>
      <c r="E683" s="3" t="s">
        <v>15</v>
      </c>
      <c r="F683" s="3" t="s">
        <v>352</v>
      </c>
      <c r="G683" s="3" t="s">
        <v>20</v>
      </c>
      <c r="H683" s="4">
        <v>1152</v>
      </c>
      <c r="I683" s="4">
        <v>1088.75</v>
      </c>
      <c r="J683" s="4">
        <v>500</v>
      </c>
      <c r="K683" s="4">
        <v>500</v>
      </c>
      <c r="L683" s="4">
        <v>500</v>
      </c>
      <c r="M683" s="4">
        <v>350</v>
      </c>
      <c r="N683" s="4">
        <v>500</v>
      </c>
      <c r="O683" s="4">
        <f t="shared" ref="O683:O734" si="258">N683</f>
        <v>500</v>
      </c>
      <c r="P683" s="4">
        <f t="shared" ref="P683:P734" si="259">N683</f>
        <v>500</v>
      </c>
    </row>
    <row r="684" spans="1:16" ht="15" hidden="1" customHeight="1" outlineLevel="1" x14ac:dyDescent="0.25">
      <c r="A684" s="3" t="s">
        <v>11</v>
      </c>
      <c r="B684" s="3" t="s">
        <v>574</v>
      </c>
      <c r="C684" s="3" t="s">
        <v>350</v>
      </c>
      <c r="D684" s="3" t="s">
        <v>14</v>
      </c>
      <c r="E684" s="3" t="s">
        <v>18</v>
      </c>
      <c r="F684" s="3" t="s">
        <v>352</v>
      </c>
      <c r="G684" s="3" t="s">
        <v>20</v>
      </c>
      <c r="H684" s="4">
        <v>61457.35</v>
      </c>
      <c r="I684" s="4">
        <v>66309.73</v>
      </c>
      <c r="J684" s="4">
        <v>76663</v>
      </c>
      <c r="K684" s="4">
        <v>75917</v>
      </c>
      <c r="L684" s="4">
        <v>70628.41</v>
      </c>
      <c r="M684" s="4">
        <v>55628.41</v>
      </c>
      <c r="N684" s="9">
        <v>90102</v>
      </c>
      <c r="O684" s="4">
        <f t="shared" si="258"/>
        <v>90102</v>
      </c>
      <c r="P684" s="4">
        <f t="shared" si="259"/>
        <v>90102</v>
      </c>
    </row>
    <row r="685" spans="1:16" ht="15" hidden="1" customHeight="1" outlineLevel="1" x14ac:dyDescent="0.25">
      <c r="A685" s="3"/>
      <c r="B685" s="3" t="s">
        <v>574</v>
      </c>
      <c r="C685" s="3" t="s">
        <v>350</v>
      </c>
      <c r="D685" s="3" t="s">
        <v>609</v>
      </c>
      <c r="E685" s="3" t="s">
        <v>18</v>
      </c>
      <c r="F685" s="3" t="s">
        <v>352</v>
      </c>
      <c r="G685" s="3" t="s">
        <v>610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78">
        <v>875</v>
      </c>
      <c r="O685" s="4">
        <f>N685</f>
        <v>875</v>
      </c>
      <c r="P685" s="4">
        <f>N685</f>
        <v>875</v>
      </c>
    </row>
    <row r="686" spans="1:16" ht="15" customHeight="1" collapsed="1" x14ac:dyDescent="0.25">
      <c r="A686" s="66"/>
      <c r="B686" s="66" t="s">
        <v>574</v>
      </c>
      <c r="C686" s="66" t="s">
        <v>350</v>
      </c>
      <c r="D686" s="66" t="s">
        <v>524</v>
      </c>
      <c r="E686" s="66"/>
      <c r="F686" s="66"/>
      <c r="G686" s="66" t="s">
        <v>528</v>
      </c>
      <c r="H686" s="107">
        <f>SUM(H683:H685)</f>
        <v>62609.35</v>
      </c>
      <c r="I686" s="107">
        <f t="shared" ref="I686:P686" si="260">SUM(I683:I685)</f>
        <v>67398.48</v>
      </c>
      <c r="J686" s="107">
        <f t="shared" si="260"/>
        <v>77163</v>
      </c>
      <c r="K686" s="107">
        <f t="shared" si="260"/>
        <v>76417</v>
      </c>
      <c r="L686" s="107">
        <f t="shared" si="260"/>
        <v>71128.41</v>
      </c>
      <c r="M686" s="107">
        <f t="shared" si="260"/>
        <v>55978.41</v>
      </c>
      <c r="N686" s="107">
        <f t="shared" si="260"/>
        <v>91477</v>
      </c>
      <c r="O686" s="107">
        <f t="shared" si="260"/>
        <v>91477</v>
      </c>
      <c r="P686" s="107">
        <f t="shared" si="260"/>
        <v>91477</v>
      </c>
    </row>
    <row r="687" spans="1:16" ht="15" hidden="1" customHeight="1" outlineLevel="1" x14ac:dyDescent="0.25">
      <c r="A687" s="79" t="s">
        <v>11</v>
      </c>
      <c r="B687" s="79" t="s">
        <v>574</v>
      </c>
      <c r="C687" s="79" t="s">
        <v>350</v>
      </c>
      <c r="D687" s="79" t="s">
        <v>23</v>
      </c>
      <c r="E687" s="79" t="s">
        <v>15</v>
      </c>
      <c r="F687" s="79" t="s">
        <v>352</v>
      </c>
      <c r="G687" s="79" t="s">
        <v>353</v>
      </c>
      <c r="H687" s="80">
        <v>115.2</v>
      </c>
      <c r="I687" s="80">
        <v>83.35</v>
      </c>
      <c r="J687" s="80">
        <v>56</v>
      </c>
      <c r="K687" s="80">
        <v>56</v>
      </c>
      <c r="L687" s="80">
        <v>56</v>
      </c>
      <c r="M687" s="80">
        <v>35</v>
      </c>
      <c r="N687" s="80"/>
      <c r="O687" s="80">
        <f t="shared" si="258"/>
        <v>0</v>
      </c>
      <c r="P687" s="80">
        <f t="shared" si="259"/>
        <v>0</v>
      </c>
    </row>
    <row r="688" spans="1:16" ht="15" hidden="1" customHeight="1" outlineLevel="1" x14ac:dyDescent="0.25">
      <c r="A688" s="79" t="s">
        <v>11</v>
      </c>
      <c r="B688" s="79" t="s">
        <v>574</v>
      </c>
      <c r="C688" s="79" t="s">
        <v>350</v>
      </c>
      <c r="D688" s="79" t="s">
        <v>23</v>
      </c>
      <c r="E688" s="79" t="s">
        <v>18</v>
      </c>
      <c r="F688" s="79" t="s">
        <v>352</v>
      </c>
      <c r="G688" s="79" t="s">
        <v>24</v>
      </c>
      <c r="H688" s="80">
        <v>5856.21</v>
      </c>
      <c r="I688" s="80">
        <v>6611.36</v>
      </c>
      <c r="J688" s="80">
        <v>7660</v>
      </c>
      <c r="K688" s="80">
        <v>7660</v>
      </c>
      <c r="L688" s="80">
        <v>7029.69</v>
      </c>
      <c r="M688" s="80">
        <v>5529.69</v>
      </c>
      <c r="N688" s="80">
        <v>9120</v>
      </c>
      <c r="O688" s="80">
        <f t="shared" si="258"/>
        <v>9120</v>
      </c>
      <c r="P688" s="80">
        <f t="shared" si="259"/>
        <v>9120</v>
      </c>
    </row>
    <row r="689" spans="1:17" ht="15" hidden="1" customHeight="1" outlineLevel="1" x14ac:dyDescent="0.25">
      <c r="A689" s="79" t="s">
        <v>11</v>
      </c>
      <c r="B689" s="79" t="s">
        <v>574</v>
      </c>
      <c r="C689" s="79" t="s">
        <v>350</v>
      </c>
      <c r="D689" s="79" t="s">
        <v>53</v>
      </c>
      <c r="E689" s="79" t="s">
        <v>15</v>
      </c>
      <c r="F689" s="79" t="s">
        <v>352</v>
      </c>
      <c r="G689" s="79" t="s">
        <v>54</v>
      </c>
      <c r="H689" s="80">
        <v>540</v>
      </c>
      <c r="I689" s="80">
        <v>545</v>
      </c>
      <c r="J689" s="80">
        <v>50</v>
      </c>
      <c r="K689" s="80">
        <v>50</v>
      </c>
      <c r="L689" s="80">
        <v>50</v>
      </c>
      <c r="M689" s="80">
        <v>0</v>
      </c>
      <c r="N689" s="80"/>
      <c r="O689" s="80">
        <f t="shared" si="258"/>
        <v>0</v>
      </c>
      <c r="P689" s="80">
        <f t="shared" si="259"/>
        <v>0</v>
      </c>
    </row>
    <row r="690" spans="1:17" ht="15" hidden="1" customHeight="1" outlineLevel="1" x14ac:dyDescent="0.25">
      <c r="A690" s="79" t="s">
        <v>11</v>
      </c>
      <c r="B690" s="79" t="s">
        <v>574</v>
      </c>
      <c r="C690" s="79" t="s">
        <v>350</v>
      </c>
      <c r="D690" s="79" t="s">
        <v>53</v>
      </c>
      <c r="E690" s="79" t="s">
        <v>18</v>
      </c>
      <c r="F690" s="79" t="s">
        <v>352</v>
      </c>
      <c r="G690" s="79" t="s">
        <v>54</v>
      </c>
      <c r="H690" s="80">
        <v>0</v>
      </c>
      <c r="I690" s="80">
        <v>40</v>
      </c>
      <c r="J690" s="80">
        <v>550</v>
      </c>
      <c r="K690" s="80">
        <v>550</v>
      </c>
      <c r="L690" s="80">
        <v>500</v>
      </c>
      <c r="M690" s="80">
        <v>350</v>
      </c>
      <c r="N690" s="80">
        <v>600</v>
      </c>
      <c r="O690" s="80">
        <f t="shared" si="258"/>
        <v>600</v>
      </c>
      <c r="P690" s="80">
        <f t="shared" si="259"/>
        <v>600</v>
      </c>
    </row>
    <row r="691" spans="1:17" ht="15" hidden="1" customHeight="1" outlineLevel="1" x14ac:dyDescent="0.25">
      <c r="A691" s="79" t="s">
        <v>11</v>
      </c>
      <c r="B691" s="79" t="s">
        <v>574</v>
      </c>
      <c r="C691" s="79" t="s">
        <v>350</v>
      </c>
      <c r="D691" s="79" t="s">
        <v>30</v>
      </c>
      <c r="E691" s="79" t="s">
        <v>15</v>
      </c>
      <c r="F691" s="79" t="s">
        <v>352</v>
      </c>
      <c r="G691" s="79" t="s">
        <v>31</v>
      </c>
      <c r="H691" s="80">
        <v>16.12</v>
      </c>
      <c r="I691" s="80">
        <v>11.66</v>
      </c>
      <c r="J691" s="80">
        <v>10</v>
      </c>
      <c r="K691" s="80">
        <v>10</v>
      </c>
      <c r="L691" s="80">
        <v>10</v>
      </c>
      <c r="M691" s="80">
        <v>4.9000000000000004</v>
      </c>
      <c r="N691" s="80"/>
      <c r="O691" s="80">
        <f t="shared" si="258"/>
        <v>0</v>
      </c>
      <c r="P691" s="80">
        <f t="shared" si="259"/>
        <v>0</v>
      </c>
    </row>
    <row r="692" spans="1:17" ht="15" hidden="1" customHeight="1" outlineLevel="1" x14ac:dyDescent="0.25">
      <c r="A692" s="79" t="s">
        <v>11</v>
      </c>
      <c r="B692" s="79" t="s">
        <v>574</v>
      </c>
      <c r="C692" s="79" t="s">
        <v>350</v>
      </c>
      <c r="D692" s="79" t="s">
        <v>30</v>
      </c>
      <c r="E692" s="79" t="s">
        <v>18</v>
      </c>
      <c r="F692" s="79" t="s">
        <v>352</v>
      </c>
      <c r="G692" s="79" t="s">
        <v>31</v>
      </c>
      <c r="H692" s="80">
        <v>853.71</v>
      </c>
      <c r="I692" s="80">
        <v>920.53</v>
      </c>
      <c r="J692" s="80">
        <v>1070</v>
      </c>
      <c r="K692" s="80">
        <v>1070</v>
      </c>
      <c r="L692" s="80">
        <v>979.05</v>
      </c>
      <c r="M692" s="80">
        <v>769.05</v>
      </c>
      <c r="N692" s="80">
        <v>1280</v>
      </c>
      <c r="O692" s="80">
        <f t="shared" si="258"/>
        <v>1280</v>
      </c>
      <c r="P692" s="80">
        <f t="shared" si="259"/>
        <v>1280</v>
      </c>
    </row>
    <row r="693" spans="1:17" ht="15" hidden="1" customHeight="1" outlineLevel="1" x14ac:dyDescent="0.25">
      <c r="A693" s="79" t="s">
        <v>11</v>
      </c>
      <c r="B693" s="79" t="s">
        <v>574</v>
      </c>
      <c r="C693" s="79" t="s">
        <v>350</v>
      </c>
      <c r="D693" s="79" t="s">
        <v>33</v>
      </c>
      <c r="E693" s="79" t="s">
        <v>15</v>
      </c>
      <c r="F693" s="79" t="s">
        <v>352</v>
      </c>
      <c r="G693" s="79" t="s">
        <v>35</v>
      </c>
      <c r="H693" s="80">
        <v>161.28</v>
      </c>
      <c r="I693" s="80">
        <v>116.69</v>
      </c>
      <c r="J693" s="80">
        <v>52</v>
      </c>
      <c r="K693" s="80">
        <v>52</v>
      </c>
      <c r="L693" s="80">
        <v>52</v>
      </c>
      <c r="M693" s="80">
        <v>49</v>
      </c>
      <c r="N693" s="80"/>
      <c r="O693" s="80">
        <f t="shared" si="258"/>
        <v>0</v>
      </c>
      <c r="P693" s="80">
        <f t="shared" si="259"/>
        <v>0</v>
      </c>
    </row>
    <row r="694" spans="1:17" ht="15" hidden="1" customHeight="1" outlineLevel="1" x14ac:dyDescent="0.25">
      <c r="A694" s="79" t="s">
        <v>11</v>
      </c>
      <c r="B694" s="79" t="s">
        <v>574</v>
      </c>
      <c r="C694" s="79" t="s">
        <v>350</v>
      </c>
      <c r="D694" s="79" t="s">
        <v>33</v>
      </c>
      <c r="E694" s="79" t="s">
        <v>18</v>
      </c>
      <c r="F694" s="79" t="s">
        <v>352</v>
      </c>
      <c r="G694" s="79" t="s">
        <v>35</v>
      </c>
      <c r="H694" s="80">
        <v>8540.94</v>
      </c>
      <c r="I694" s="80">
        <v>9208.98</v>
      </c>
      <c r="J694" s="80">
        <v>10750</v>
      </c>
      <c r="K694" s="80">
        <v>10490</v>
      </c>
      <c r="L694" s="80">
        <v>9047.869999999999</v>
      </c>
      <c r="M694" s="80">
        <v>6947.87</v>
      </c>
      <c r="N694" s="80">
        <v>12760</v>
      </c>
      <c r="O694" s="80">
        <f t="shared" si="258"/>
        <v>12760</v>
      </c>
      <c r="P694" s="80">
        <f t="shared" si="259"/>
        <v>12760</v>
      </c>
    </row>
    <row r="695" spans="1:17" ht="15" hidden="1" customHeight="1" outlineLevel="1" x14ac:dyDescent="0.25">
      <c r="A695" s="79" t="s">
        <v>11</v>
      </c>
      <c r="B695" s="79" t="s">
        <v>574</v>
      </c>
      <c r="C695" s="79" t="s">
        <v>350</v>
      </c>
      <c r="D695" s="79" t="s">
        <v>37</v>
      </c>
      <c r="E695" s="79" t="s">
        <v>15</v>
      </c>
      <c r="F695" s="79" t="s">
        <v>352</v>
      </c>
      <c r="G695" s="79" t="s">
        <v>39</v>
      </c>
      <c r="H695" s="80">
        <v>9.2100000000000009</v>
      </c>
      <c r="I695" s="80">
        <v>6.66</v>
      </c>
      <c r="J695" s="80">
        <v>7</v>
      </c>
      <c r="K695" s="80">
        <v>7</v>
      </c>
      <c r="L695" s="80">
        <v>7</v>
      </c>
      <c r="M695" s="80">
        <v>2.8</v>
      </c>
      <c r="N695" s="80"/>
      <c r="O695" s="80">
        <f t="shared" si="258"/>
        <v>0</v>
      </c>
      <c r="P695" s="80">
        <f t="shared" si="259"/>
        <v>0</v>
      </c>
    </row>
    <row r="696" spans="1:17" ht="15" hidden="1" customHeight="1" outlineLevel="1" x14ac:dyDescent="0.25">
      <c r="A696" s="79" t="s">
        <v>11</v>
      </c>
      <c r="B696" s="79" t="s">
        <v>574</v>
      </c>
      <c r="C696" s="79" t="s">
        <v>350</v>
      </c>
      <c r="D696" s="79" t="s">
        <v>37</v>
      </c>
      <c r="E696" s="79" t="s">
        <v>18</v>
      </c>
      <c r="F696" s="79" t="s">
        <v>352</v>
      </c>
      <c r="G696" s="79" t="s">
        <v>39</v>
      </c>
      <c r="H696" s="80">
        <v>487.73</v>
      </c>
      <c r="I696" s="80">
        <v>526</v>
      </c>
      <c r="J696" s="80">
        <v>610</v>
      </c>
      <c r="K696" s="80">
        <v>610</v>
      </c>
      <c r="L696" s="80">
        <v>559.39</v>
      </c>
      <c r="M696" s="80">
        <v>439.39</v>
      </c>
      <c r="N696" s="80">
        <v>730</v>
      </c>
      <c r="O696" s="80">
        <f t="shared" si="258"/>
        <v>730</v>
      </c>
      <c r="P696" s="80">
        <f t="shared" si="259"/>
        <v>730</v>
      </c>
    </row>
    <row r="697" spans="1:17" ht="15" hidden="1" customHeight="1" outlineLevel="1" x14ac:dyDescent="0.25">
      <c r="A697" s="79" t="s">
        <v>11</v>
      </c>
      <c r="B697" s="79" t="s">
        <v>574</v>
      </c>
      <c r="C697" s="79" t="s">
        <v>350</v>
      </c>
      <c r="D697" s="79" t="s">
        <v>41</v>
      </c>
      <c r="E697" s="79" t="s">
        <v>15</v>
      </c>
      <c r="F697" s="79" t="s">
        <v>352</v>
      </c>
      <c r="G697" s="79" t="s">
        <v>43</v>
      </c>
      <c r="H697" s="80">
        <v>34.57</v>
      </c>
      <c r="I697" s="80">
        <v>25.01</v>
      </c>
      <c r="J697" s="80">
        <v>15</v>
      </c>
      <c r="K697" s="80">
        <v>15</v>
      </c>
      <c r="L697" s="80">
        <v>15</v>
      </c>
      <c r="M697" s="80">
        <v>10.5</v>
      </c>
      <c r="N697" s="80"/>
      <c r="O697" s="80">
        <f t="shared" si="258"/>
        <v>0</v>
      </c>
      <c r="P697" s="80">
        <f t="shared" si="259"/>
        <v>0</v>
      </c>
    </row>
    <row r="698" spans="1:17" ht="15" hidden="1" customHeight="1" outlineLevel="1" x14ac:dyDescent="0.25">
      <c r="A698" s="79" t="s">
        <v>11</v>
      </c>
      <c r="B698" s="79" t="s">
        <v>574</v>
      </c>
      <c r="C698" s="79" t="s">
        <v>350</v>
      </c>
      <c r="D698" s="79" t="s">
        <v>41</v>
      </c>
      <c r="E698" s="79" t="s">
        <v>18</v>
      </c>
      <c r="F698" s="79" t="s">
        <v>352</v>
      </c>
      <c r="G698" s="79" t="s">
        <v>43</v>
      </c>
      <c r="H698" s="80">
        <v>1829.96</v>
      </c>
      <c r="I698" s="80">
        <v>1973.58</v>
      </c>
      <c r="J698" s="80">
        <v>2300</v>
      </c>
      <c r="K698" s="80">
        <v>2300</v>
      </c>
      <c r="L698" s="80">
        <v>2842.94</v>
      </c>
      <c r="M698" s="80">
        <v>2392.94</v>
      </c>
      <c r="N698" s="80">
        <v>2735</v>
      </c>
      <c r="O698" s="80">
        <f t="shared" si="258"/>
        <v>2735</v>
      </c>
      <c r="P698" s="80">
        <f t="shared" si="259"/>
        <v>2735</v>
      </c>
    </row>
    <row r="699" spans="1:17" ht="15" hidden="1" customHeight="1" outlineLevel="1" x14ac:dyDescent="0.25">
      <c r="A699" s="79" t="s">
        <v>11</v>
      </c>
      <c r="B699" s="79" t="s">
        <v>574</v>
      </c>
      <c r="C699" s="79" t="s">
        <v>350</v>
      </c>
      <c r="D699" s="79" t="s">
        <v>45</v>
      </c>
      <c r="E699" s="79" t="s">
        <v>15</v>
      </c>
      <c r="F699" s="79" t="s">
        <v>352</v>
      </c>
      <c r="G699" s="79" t="s">
        <v>47</v>
      </c>
      <c r="H699" s="80">
        <v>11.53</v>
      </c>
      <c r="I699" s="80">
        <v>8.34</v>
      </c>
      <c r="J699" s="80">
        <v>5</v>
      </c>
      <c r="K699" s="80">
        <v>5</v>
      </c>
      <c r="L699" s="80">
        <v>5</v>
      </c>
      <c r="M699" s="80">
        <v>3.5</v>
      </c>
      <c r="N699" s="80"/>
      <c r="O699" s="80">
        <f t="shared" si="258"/>
        <v>0</v>
      </c>
      <c r="P699" s="80">
        <f t="shared" si="259"/>
        <v>0</v>
      </c>
    </row>
    <row r="700" spans="1:17" ht="15" hidden="1" customHeight="1" outlineLevel="1" x14ac:dyDescent="0.25">
      <c r="A700" s="79" t="s">
        <v>11</v>
      </c>
      <c r="B700" s="79" t="s">
        <v>574</v>
      </c>
      <c r="C700" s="79" t="s">
        <v>350</v>
      </c>
      <c r="D700" s="79" t="s">
        <v>45</v>
      </c>
      <c r="E700" s="79" t="s">
        <v>18</v>
      </c>
      <c r="F700" s="79" t="s">
        <v>352</v>
      </c>
      <c r="G700" s="79" t="s">
        <v>47</v>
      </c>
      <c r="H700" s="80">
        <v>609.82000000000005</v>
      </c>
      <c r="I700" s="80">
        <v>657.74</v>
      </c>
      <c r="J700" s="80">
        <v>767</v>
      </c>
      <c r="K700" s="80">
        <v>887</v>
      </c>
      <c r="L700" s="80">
        <v>1125.6799999999998</v>
      </c>
      <c r="M700" s="80">
        <v>975.68</v>
      </c>
      <c r="N700" s="80">
        <v>916</v>
      </c>
      <c r="O700" s="80">
        <f t="shared" si="258"/>
        <v>916</v>
      </c>
      <c r="P700" s="80">
        <f t="shared" si="259"/>
        <v>916</v>
      </c>
      <c r="Q700" s="37"/>
    </row>
    <row r="701" spans="1:17" ht="15" hidden="1" customHeight="1" outlineLevel="1" x14ac:dyDescent="0.25">
      <c r="A701" s="79" t="s">
        <v>11</v>
      </c>
      <c r="B701" s="79" t="s">
        <v>574</v>
      </c>
      <c r="C701" s="79" t="s">
        <v>350</v>
      </c>
      <c r="D701" s="79" t="s">
        <v>49</v>
      </c>
      <c r="E701" s="79" t="s">
        <v>15</v>
      </c>
      <c r="F701" s="79" t="s">
        <v>352</v>
      </c>
      <c r="G701" s="79" t="s">
        <v>51</v>
      </c>
      <c r="H701" s="80">
        <v>54.72</v>
      </c>
      <c r="I701" s="80">
        <v>39.590000000000003</v>
      </c>
      <c r="J701" s="80">
        <v>25</v>
      </c>
      <c r="K701" s="80">
        <v>65</v>
      </c>
      <c r="L701" s="80">
        <v>65</v>
      </c>
      <c r="M701" s="80">
        <v>35.630000000000003</v>
      </c>
      <c r="N701" s="80"/>
      <c r="O701" s="80">
        <f t="shared" si="258"/>
        <v>0</v>
      </c>
      <c r="P701" s="80">
        <f t="shared" si="259"/>
        <v>0</v>
      </c>
    </row>
    <row r="702" spans="1:17" ht="15" hidden="1" customHeight="1" outlineLevel="1" x14ac:dyDescent="0.25">
      <c r="A702" s="79" t="s">
        <v>11</v>
      </c>
      <c r="B702" s="79" t="s">
        <v>574</v>
      </c>
      <c r="C702" s="79" t="s">
        <v>350</v>
      </c>
      <c r="D702" s="79" t="s">
        <v>49</v>
      </c>
      <c r="E702" s="79" t="s">
        <v>18</v>
      </c>
      <c r="F702" s="79" t="s">
        <v>352</v>
      </c>
      <c r="G702" s="79" t="s">
        <v>51</v>
      </c>
      <c r="H702" s="80">
        <v>2897.43</v>
      </c>
      <c r="I702" s="80">
        <v>3124.12</v>
      </c>
      <c r="J702" s="80">
        <v>3640</v>
      </c>
      <c r="K702" s="80">
        <v>3480</v>
      </c>
      <c r="L702" s="80">
        <v>3303.26</v>
      </c>
      <c r="M702" s="80">
        <v>2590.7600000000002</v>
      </c>
      <c r="N702" s="80">
        <v>4330</v>
      </c>
      <c r="O702" s="80">
        <f t="shared" si="258"/>
        <v>4330</v>
      </c>
      <c r="P702" s="80">
        <f t="shared" si="259"/>
        <v>4330</v>
      </c>
    </row>
    <row r="703" spans="1:17" ht="15" customHeight="1" collapsed="1" x14ac:dyDescent="0.25">
      <c r="A703" s="66"/>
      <c r="B703" s="66" t="s">
        <v>574</v>
      </c>
      <c r="C703" s="66" t="s">
        <v>350</v>
      </c>
      <c r="D703" s="66" t="s">
        <v>525</v>
      </c>
      <c r="E703" s="66"/>
      <c r="F703" s="66"/>
      <c r="G703" s="66" t="s">
        <v>529</v>
      </c>
      <c r="H703" s="107">
        <f>SUM(H687:H702)</f>
        <v>22018.429999999997</v>
      </c>
      <c r="I703" s="107">
        <f t="shared" ref="I703:P703" si="261">SUM(I687:I702)</f>
        <v>23898.61</v>
      </c>
      <c r="J703" s="107">
        <f t="shared" si="261"/>
        <v>27567</v>
      </c>
      <c r="K703" s="107">
        <f t="shared" si="261"/>
        <v>27307</v>
      </c>
      <c r="L703" s="107">
        <f t="shared" si="261"/>
        <v>25647.879999999997</v>
      </c>
      <c r="M703" s="107">
        <f t="shared" si="261"/>
        <v>20136.71</v>
      </c>
      <c r="N703" s="107">
        <f t="shared" si="261"/>
        <v>32471</v>
      </c>
      <c r="O703" s="107">
        <f t="shared" si="261"/>
        <v>32471</v>
      </c>
      <c r="P703" s="107">
        <f t="shared" si="261"/>
        <v>32471</v>
      </c>
    </row>
    <row r="704" spans="1:17" ht="15" hidden="1" customHeight="1" outlineLevel="1" x14ac:dyDescent="0.25">
      <c r="A704" s="79" t="s">
        <v>11</v>
      </c>
      <c r="B704" s="79" t="s">
        <v>574</v>
      </c>
      <c r="C704" s="79" t="s">
        <v>350</v>
      </c>
      <c r="D704" s="79" t="s">
        <v>55</v>
      </c>
      <c r="E704" s="79" t="s">
        <v>15</v>
      </c>
      <c r="F704" s="79" t="s">
        <v>352</v>
      </c>
      <c r="G704" s="79" t="s">
        <v>354</v>
      </c>
      <c r="H704" s="80">
        <v>79</v>
      </c>
      <c r="I704" s="80">
        <v>0</v>
      </c>
      <c r="J704" s="80">
        <v>0</v>
      </c>
      <c r="K704" s="80">
        <v>0</v>
      </c>
      <c r="L704" s="80">
        <v>0</v>
      </c>
      <c r="M704" s="80">
        <v>0</v>
      </c>
      <c r="N704" s="80">
        <v>0</v>
      </c>
      <c r="O704" s="80">
        <f t="shared" si="258"/>
        <v>0</v>
      </c>
      <c r="P704" s="80">
        <f t="shared" si="259"/>
        <v>0</v>
      </c>
      <c r="Q704" s="37"/>
    </row>
    <row r="705" spans="1:17" ht="15" hidden="1" customHeight="1" outlineLevel="1" x14ac:dyDescent="0.25">
      <c r="A705" s="79" t="s">
        <v>11</v>
      </c>
      <c r="B705" s="79" t="s">
        <v>574</v>
      </c>
      <c r="C705" s="79" t="s">
        <v>350</v>
      </c>
      <c r="D705" s="79" t="s">
        <v>55</v>
      </c>
      <c r="E705" s="79" t="s">
        <v>18</v>
      </c>
      <c r="F705" s="79" t="s">
        <v>352</v>
      </c>
      <c r="G705" s="79" t="s">
        <v>354</v>
      </c>
      <c r="H705" s="80">
        <v>0</v>
      </c>
      <c r="I705" s="80">
        <v>0</v>
      </c>
      <c r="J705" s="80">
        <v>50</v>
      </c>
      <c r="K705" s="80">
        <v>50</v>
      </c>
      <c r="L705" s="80">
        <v>0</v>
      </c>
      <c r="M705" s="80">
        <v>0</v>
      </c>
      <c r="N705" s="80">
        <v>100</v>
      </c>
      <c r="O705" s="80">
        <f t="shared" si="258"/>
        <v>100</v>
      </c>
      <c r="P705" s="80">
        <f t="shared" si="259"/>
        <v>100</v>
      </c>
      <c r="Q705" s="37"/>
    </row>
    <row r="706" spans="1:17" ht="15" customHeight="1" collapsed="1" x14ac:dyDescent="0.25">
      <c r="A706" s="66"/>
      <c r="B706" s="66" t="s">
        <v>574</v>
      </c>
      <c r="C706" s="66" t="s">
        <v>350</v>
      </c>
      <c r="D706" s="66" t="s">
        <v>537</v>
      </c>
      <c r="E706" s="66"/>
      <c r="F706" s="66"/>
      <c r="G706" s="66" t="s">
        <v>683</v>
      </c>
      <c r="H706" s="107">
        <f>SUM(H704:H705)</f>
        <v>79</v>
      </c>
      <c r="I706" s="107">
        <f t="shared" ref="I706:P706" si="262">SUM(I704:I705)</f>
        <v>0</v>
      </c>
      <c r="J706" s="107">
        <f t="shared" si="262"/>
        <v>50</v>
      </c>
      <c r="K706" s="107">
        <f t="shared" si="262"/>
        <v>50</v>
      </c>
      <c r="L706" s="107">
        <f t="shared" si="262"/>
        <v>0</v>
      </c>
      <c r="M706" s="107">
        <f t="shared" si="262"/>
        <v>0</v>
      </c>
      <c r="N706" s="107">
        <f t="shared" si="262"/>
        <v>100</v>
      </c>
      <c r="O706" s="107">
        <f t="shared" si="262"/>
        <v>100</v>
      </c>
      <c r="P706" s="107">
        <f t="shared" si="262"/>
        <v>100</v>
      </c>
      <c r="Q706" s="37"/>
    </row>
    <row r="707" spans="1:17" ht="15" hidden="1" customHeight="1" outlineLevel="1" x14ac:dyDescent="0.25">
      <c r="A707" s="79" t="s">
        <v>11</v>
      </c>
      <c r="B707" s="79" t="s">
        <v>574</v>
      </c>
      <c r="C707" s="79" t="s">
        <v>350</v>
      </c>
      <c r="D707" s="79" t="s">
        <v>57</v>
      </c>
      <c r="E707" s="79" t="s">
        <v>18</v>
      </c>
      <c r="F707" s="79" t="s">
        <v>352</v>
      </c>
      <c r="G707" s="79" t="s">
        <v>358</v>
      </c>
      <c r="H707" s="80">
        <v>1083.04</v>
      </c>
      <c r="I707" s="80">
        <v>883.51</v>
      </c>
      <c r="J707" s="80">
        <v>1000</v>
      </c>
      <c r="K707" s="80">
        <v>1000</v>
      </c>
      <c r="L707" s="80">
        <v>800</v>
      </c>
      <c r="M707" s="80">
        <v>727.49</v>
      </c>
      <c r="N707" s="80">
        <v>1100</v>
      </c>
      <c r="O707" s="80">
        <f t="shared" si="258"/>
        <v>1100</v>
      </c>
      <c r="P707" s="80">
        <f t="shared" si="259"/>
        <v>1100</v>
      </c>
    </row>
    <row r="708" spans="1:17" ht="15" hidden="1" customHeight="1" outlineLevel="1" x14ac:dyDescent="0.25">
      <c r="A708" s="79" t="s">
        <v>11</v>
      </c>
      <c r="B708" s="79" t="s">
        <v>574</v>
      </c>
      <c r="C708" s="79" t="s">
        <v>350</v>
      </c>
      <c r="D708" s="79" t="s">
        <v>57</v>
      </c>
      <c r="E708" s="79" t="s">
        <v>18</v>
      </c>
      <c r="F708" s="79" t="s">
        <v>352</v>
      </c>
      <c r="G708" s="79" t="s">
        <v>359</v>
      </c>
      <c r="H708" s="80">
        <v>1153.9100000000001</v>
      </c>
      <c r="I708" s="80">
        <v>1731.22</v>
      </c>
      <c r="J708" s="80">
        <v>1632</v>
      </c>
      <c r="K708" s="80">
        <v>1632</v>
      </c>
      <c r="L708" s="80">
        <v>1100</v>
      </c>
      <c r="M708" s="80">
        <v>864.39</v>
      </c>
      <c r="N708" s="81">
        <v>1200</v>
      </c>
      <c r="O708" s="80">
        <f t="shared" si="258"/>
        <v>1200</v>
      </c>
      <c r="P708" s="80">
        <f t="shared" si="259"/>
        <v>1200</v>
      </c>
    </row>
    <row r="709" spans="1:17" ht="15" hidden="1" customHeight="1" outlineLevel="1" x14ac:dyDescent="0.25">
      <c r="A709" s="79" t="s">
        <v>11</v>
      </c>
      <c r="B709" s="79" t="s">
        <v>574</v>
      </c>
      <c r="C709" s="79" t="s">
        <v>350</v>
      </c>
      <c r="D709" s="79" t="s">
        <v>73</v>
      </c>
      <c r="E709" s="79" t="s">
        <v>18</v>
      </c>
      <c r="F709" s="79" t="s">
        <v>352</v>
      </c>
      <c r="G709" s="79" t="s">
        <v>74</v>
      </c>
      <c r="H709" s="80">
        <v>12</v>
      </c>
      <c r="I709" s="80">
        <v>12</v>
      </c>
      <c r="J709" s="80">
        <v>12</v>
      </c>
      <c r="K709" s="80">
        <v>12</v>
      </c>
      <c r="L709" s="80">
        <v>12</v>
      </c>
      <c r="M709" s="80">
        <v>12</v>
      </c>
      <c r="N709" s="80">
        <v>12</v>
      </c>
      <c r="O709" s="80">
        <f t="shared" si="258"/>
        <v>12</v>
      </c>
      <c r="P709" s="80">
        <f t="shared" si="259"/>
        <v>12</v>
      </c>
    </row>
    <row r="710" spans="1:17" ht="15" hidden="1" customHeight="1" outlineLevel="1" x14ac:dyDescent="0.25">
      <c r="A710" s="79" t="s">
        <v>11</v>
      </c>
      <c r="B710" s="79" t="s">
        <v>574</v>
      </c>
      <c r="C710" s="79" t="s">
        <v>350</v>
      </c>
      <c r="D710" s="79" t="s">
        <v>75</v>
      </c>
      <c r="E710" s="79" t="s">
        <v>18</v>
      </c>
      <c r="F710" s="79" t="s">
        <v>352</v>
      </c>
      <c r="G710" s="79" t="s">
        <v>362</v>
      </c>
      <c r="H710" s="80">
        <v>226.61</v>
      </c>
      <c r="I710" s="80">
        <v>225.97</v>
      </c>
      <c r="J710" s="80">
        <v>230</v>
      </c>
      <c r="K710" s="80">
        <v>230</v>
      </c>
      <c r="L710" s="80">
        <v>150</v>
      </c>
      <c r="M710" s="80">
        <v>144.21</v>
      </c>
      <c r="N710" s="80">
        <v>230</v>
      </c>
      <c r="O710" s="80">
        <f t="shared" si="258"/>
        <v>230</v>
      </c>
      <c r="P710" s="80">
        <f t="shared" si="259"/>
        <v>230</v>
      </c>
    </row>
    <row r="711" spans="1:17" ht="15" customHeight="1" collapsed="1" x14ac:dyDescent="0.25">
      <c r="A711" s="66"/>
      <c r="B711" s="66" t="s">
        <v>574</v>
      </c>
      <c r="C711" s="66" t="s">
        <v>350</v>
      </c>
      <c r="D711" s="66" t="s">
        <v>538</v>
      </c>
      <c r="E711" s="66"/>
      <c r="F711" s="66"/>
      <c r="G711" s="66" t="s">
        <v>198</v>
      </c>
      <c r="H711" s="107">
        <f>SUM(H707:H710)</f>
        <v>2475.56</v>
      </c>
      <c r="I711" s="107">
        <f t="shared" ref="I711:P711" si="263">SUM(I707:I710)</f>
        <v>2852.7</v>
      </c>
      <c r="J711" s="107">
        <f t="shared" si="263"/>
        <v>2874</v>
      </c>
      <c r="K711" s="107">
        <f t="shared" si="263"/>
        <v>2874</v>
      </c>
      <c r="L711" s="107">
        <f t="shared" si="263"/>
        <v>2062</v>
      </c>
      <c r="M711" s="107">
        <f t="shared" si="263"/>
        <v>1748.0900000000001</v>
      </c>
      <c r="N711" s="107">
        <f t="shared" si="263"/>
        <v>2542</v>
      </c>
      <c r="O711" s="107">
        <f t="shared" si="263"/>
        <v>2542</v>
      </c>
      <c r="P711" s="107">
        <f t="shared" si="263"/>
        <v>2542</v>
      </c>
    </row>
    <row r="712" spans="1:17" ht="15" hidden="1" customHeight="1" outlineLevel="1" x14ac:dyDescent="0.25">
      <c r="A712" s="79" t="s">
        <v>11</v>
      </c>
      <c r="B712" s="79" t="s">
        <v>574</v>
      </c>
      <c r="C712" s="79" t="s">
        <v>350</v>
      </c>
      <c r="D712" s="79" t="s">
        <v>78</v>
      </c>
      <c r="E712" s="79" t="s">
        <v>15</v>
      </c>
      <c r="F712" s="79" t="s">
        <v>352</v>
      </c>
      <c r="G712" s="79" t="s">
        <v>363</v>
      </c>
      <c r="H712" s="80">
        <v>99.9</v>
      </c>
      <c r="I712" s="80">
        <f>44.9+3443.9</f>
        <v>3488.8</v>
      </c>
      <c r="J712" s="80">
        <v>500</v>
      </c>
      <c r="K712" s="80">
        <v>500</v>
      </c>
      <c r="L712" s="80">
        <v>70</v>
      </c>
      <c r="M712" s="80">
        <v>69.930000000000007</v>
      </c>
      <c r="N712" s="80">
        <v>514</v>
      </c>
      <c r="O712" s="80">
        <f t="shared" si="258"/>
        <v>514</v>
      </c>
      <c r="P712" s="80">
        <f t="shared" si="259"/>
        <v>514</v>
      </c>
    </row>
    <row r="713" spans="1:17" ht="15" hidden="1" customHeight="1" outlineLevel="1" x14ac:dyDescent="0.25">
      <c r="A713" s="79" t="s">
        <v>11</v>
      </c>
      <c r="B713" s="79" t="s">
        <v>574</v>
      </c>
      <c r="C713" s="79" t="s">
        <v>350</v>
      </c>
      <c r="D713" s="79" t="s">
        <v>81</v>
      </c>
      <c r="E713" s="79" t="s">
        <v>18</v>
      </c>
      <c r="F713" s="79" t="s">
        <v>352</v>
      </c>
      <c r="G713" s="79" t="s">
        <v>365</v>
      </c>
      <c r="H713" s="80">
        <v>49.8</v>
      </c>
      <c r="I713" s="80">
        <v>0</v>
      </c>
      <c r="J713" s="80">
        <v>200</v>
      </c>
      <c r="K713" s="80">
        <v>200</v>
      </c>
      <c r="L713" s="80">
        <v>0</v>
      </c>
      <c r="M713" s="80">
        <v>0</v>
      </c>
      <c r="N713" s="80">
        <v>200</v>
      </c>
      <c r="O713" s="80">
        <f t="shared" si="258"/>
        <v>200</v>
      </c>
      <c r="P713" s="80">
        <f t="shared" si="259"/>
        <v>200</v>
      </c>
    </row>
    <row r="714" spans="1:17" ht="15" hidden="1" customHeight="1" outlineLevel="1" x14ac:dyDescent="0.25">
      <c r="A714" s="79" t="s">
        <v>11</v>
      </c>
      <c r="B714" s="79" t="s">
        <v>574</v>
      </c>
      <c r="C714" s="79" t="s">
        <v>350</v>
      </c>
      <c r="D714" s="79" t="s">
        <v>89</v>
      </c>
      <c r="E714" s="79" t="s">
        <v>15</v>
      </c>
      <c r="F714" s="79" t="s">
        <v>352</v>
      </c>
      <c r="G714" s="79" t="s">
        <v>369</v>
      </c>
      <c r="H714" s="80">
        <v>47.45</v>
      </c>
      <c r="I714" s="80">
        <v>178.25</v>
      </c>
      <c r="J714" s="80">
        <v>150</v>
      </c>
      <c r="K714" s="80">
        <v>150</v>
      </c>
      <c r="L714" s="80">
        <v>130</v>
      </c>
      <c r="M714" s="80">
        <v>122.76</v>
      </c>
      <c r="N714" s="80">
        <v>200</v>
      </c>
      <c r="O714" s="80">
        <f t="shared" si="258"/>
        <v>200</v>
      </c>
      <c r="P714" s="80">
        <f t="shared" si="259"/>
        <v>200</v>
      </c>
    </row>
    <row r="715" spans="1:17" ht="15" hidden="1" customHeight="1" outlineLevel="1" x14ac:dyDescent="0.25">
      <c r="A715" s="79" t="s">
        <v>11</v>
      </c>
      <c r="B715" s="79" t="s">
        <v>574</v>
      </c>
      <c r="C715" s="79" t="s">
        <v>350</v>
      </c>
      <c r="D715" s="79" t="s">
        <v>89</v>
      </c>
      <c r="E715" s="79" t="s">
        <v>18</v>
      </c>
      <c r="F715" s="79" t="s">
        <v>352</v>
      </c>
      <c r="G715" s="79" t="s">
        <v>369</v>
      </c>
      <c r="H715" s="80">
        <v>540.71</v>
      </c>
      <c r="I715" s="80">
        <v>287.31</v>
      </c>
      <c r="J715" s="80">
        <v>150</v>
      </c>
      <c r="K715" s="80">
        <v>470</v>
      </c>
      <c r="L715" s="80">
        <v>470</v>
      </c>
      <c r="M715" s="80">
        <v>461.19</v>
      </c>
      <c r="N715" s="81">
        <v>300</v>
      </c>
      <c r="O715" s="80">
        <f t="shared" si="258"/>
        <v>300</v>
      </c>
      <c r="P715" s="80">
        <f t="shared" si="259"/>
        <v>300</v>
      </c>
    </row>
    <row r="716" spans="1:17" ht="15" hidden="1" customHeight="1" outlineLevel="1" x14ac:dyDescent="0.25">
      <c r="A716" s="79" t="s">
        <v>11</v>
      </c>
      <c r="B716" s="79" t="s">
        <v>574</v>
      </c>
      <c r="C716" s="79" t="s">
        <v>350</v>
      </c>
      <c r="D716" s="79" t="s">
        <v>89</v>
      </c>
      <c r="E716" s="79" t="s">
        <v>18</v>
      </c>
      <c r="F716" s="79" t="s">
        <v>352</v>
      </c>
      <c r="G716" s="79" t="s">
        <v>372</v>
      </c>
      <c r="H716" s="80">
        <f>587.05+1555.19</f>
        <v>2142.2399999999998</v>
      </c>
      <c r="I716" s="80">
        <v>1498.77</v>
      </c>
      <c r="J716" s="80">
        <v>650</v>
      </c>
      <c r="K716" s="80">
        <v>270</v>
      </c>
      <c r="L716" s="80">
        <v>130</v>
      </c>
      <c r="M716" s="80">
        <v>128.19999999999999</v>
      </c>
      <c r="N716" s="81">
        <v>200</v>
      </c>
      <c r="O716" s="80">
        <f t="shared" si="258"/>
        <v>200</v>
      </c>
      <c r="P716" s="80">
        <f t="shared" si="259"/>
        <v>200</v>
      </c>
    </row>
    <row r="717" spans="1:17" ht="15" hidden="1" customHeight="1" outlineLevel="1" x14ac:dyDescent="0.25">
      <c r="A717" s="79" t="s">
        <v>11</v>
      </c>
      <c r="B717" s="79" t="s">
        <v>574</v>
      </c>
      <c r="C717" s="79" t="s">
        <v>350</v>
      </c>
      <c r="D717" s="79" t="s">
        <v>89</v>
      </c>
      <c r="E717" s="79" t="s">
        <v>18</v>
      </c>
      <c r="F717" s="79" t="s">
        <v>352</v>
      </c>
      <c r="G717" s="79" t="s">
        <v>373</v>
      </c>
      <c r="H717" s="80">
        <v>143.76</v>
      </c>
      <c r="I717" s="80">
        <v>37.06</v>
      </c>
      <c r="J717" s="80">
        <v>100</v>
      </c>
      <c r="K717" s="80">
        <v>160</v>
      </c>
      <c r="L717" s="80">
        <v>160</v>
      </c>
      <c r="M717" s="80">
        <v>159.72999999999999</v>
      </c>
      <c r="N717" s="80">
        <v>250</v>
      </c>
      <c r="O717" s="80">
        <f t="shared" si="258"/>
        <v>250</v>
      </c>
      <c r="P717" s="80">
        <f t="shared" si="259"/>
        <v>250</v>
      </c>
    </row>
    <row r="718" spans="1:17" ht="15" hidden="1" customHeight="1" outlineLevel="1" x14ac:dyDescent="0.25">
      <c r="A718" s="79" t="s">
        <v>11</v>
      </c>
      <c r="B718" s="79" t="s">
        <v>574</v>
      </c>
      <c r="C718" s="79" t="s">
        <v>350</v>
      </c>
      <c r="D718" s="79" t="s">
        <v>102</v>
      </c>
      <c r="E718" s="79" t="s">
        <v>15</v>
      </c>
      <c r="F718" s="79" t="s">
        <v>352</v>
      </c>
      <c r="G718" s="79" t="s">
        <v>376</v>
      </c>
      <c r="H718" s="80">
        <v>34.5</v>
      </c>
      <c r="I718" s="80">
        <v>10.8</v>
      </c>
      <c r="J718" s="80">
        <v>500</v>
      </c>
      <c r="K718" s="80">
        <v>500</v>
      </c>
      <c r="L718" s="80">
        <v>20</v>
      </c>
      <c r="M718" s="80">
        <v>19.8</v>
      </c>
      <c r="N718" s="80">
        <v>500</v>
      </c>
      <c r="O718" s="80">
        <f t="shared" si="258"/>
        <v>500</v>
      </c>
      <c r="P718" s="80">
        <f t="shared" si="259"/>
        <v>500</v>
      </c>
    </row>
    <row r="719" spans="1:17" ht="15" hidden="1" customHeight="1" outlineLevel="1" x14ac:dyDescent="0.25">
      <c r="A719" s="79" t="s">
        <v>11</v>
      </c>
      <c r="B719" s="79" t="s">
        <v>574</v>
      </c>
      <c r="C719" s="79" t="s">
        <v>350</v>
      </c>
      <c r="D719" s="79" t="s">
        <v>104</v>
      </c>
      <c r="E719" s="79" t="s">
        <v>15</v>
      </c>
      <c r="F719" s="79" t="s">
        <v>352</v>
      </c>
      <c r="G719" s="79" t="s">
        <v>377</v>
      </c>
      <c r="H719" s="80">
        <v>33.57</v>
      </c>
      <c r="I719" s="80">
        <v>0</v>
      </c>
      <c r="J719" s="80">
        <v>100</v>
      </c>
      <c r="K719" s="80">
        <v>100</v>
      </c>
      <c r="L719" s="80">
        <v>0</v>
      </c>
      <c r="M719" s="80">
        <v>0</v>
      </c>
      <c r="N719" s="80">
        <v>100</v>
      </c>
      <c r="O719" s="80">
        <f t="shared" si="258"/>
        <v>100</v>
      </c>
      <c r="P719" s="80">
        <f t="shared" si="259"/>
        <v>100</v>
      </c>
    </row>
    <row r="720" spans="1:17" ht="15" hidden="1" customHeight="1" outlineLevel="1" x14ac:dyDescent="0.25">
      <c r="A720" s="79" t="s">
        <v>11</v>
      </c>
      <c r="B720" s="79" t="s">
        <v>574</v>
      </c>
      <c r="C720" s="79" t="s">
        <v>350</v>
      </c>
      <c r="D720" s="79" t="s">
        <v>104</v>
      </c>
      <c r="E720" s="79" t="s">
        <v>18</v>
      </c>
      <c r="F720" s="79" t="s">
        <v>352</v>
      </c>
      <c r="G720" s="79" t="s">
        <v>377</v>
      </c>
      <c r="H720" s="80">
        <v>162.36000000000001</v>
      </c>
      <c r="I720" s="80">
        <v>0</v>
      </c>
      <c r="J720" s="80">
        <v>100</v>
      </c>
      <c r="K720" s="80">
        <v>100</v>
      </c>
      <c r="L720" s="80">
        <v>33</v>
      </c>
      <c r="M720" s="80">
        <v>34.700000000000003</v>
      </c>
      <c r="N720" s="80">
        <v>250</v>
      </c>
      <c r="O720" s="80">
        <f t="shared" si="258"/>
        <v>250</v>
      </c>
      <c r="P720" s="80">
        <f t="shared" si="259"/>
        <v>250</v>
      </c>
    </row>
    <row r="721" spans="1:16" ht="15" customHeight="1" collapsed="1" x14ac:dyDescent="0.25">
      <c r="A721" s="66"/>
      <c r="B721" s="66" t="s">
        <v>574</v>
      </c>
      <c r="C721" s="66" t="s">
        <v>350</v>
      </c>
      <c r="D721" s="66" t="s">
        <v>526</v>
      </c>
      <c r="E721" s="66"/>
      <c r="F721" s="66"/>
      <c r="G721" s="66" t="s">
        <v>649</v>
      </c>
      <c r="H721" s="107">
        <f>SUM(H712:H720)</f>
        <v>3254.29</v>
      </c>
      <c r="I721" s="107">
        <f t="shared" ref="I721:P721" si="264">SUM(I712:I720)</f>
        <v>5500.9900000000007</v>
      </c>
      <c r="J721" s="107">
        <f t="shared" si="264"/>
        <v>2450</v>
      </c>
      <c r="K721" s="107">
        <f t="shared" si="264"/>
        <v>2450</v>
      </c>
      <c r="L721" s="107">
        <f t="shared" si="264"/>
        <v>1013</v>
      </c>
      <c r="M721" s="107">
        <f t="shared" si="264"/>
        <v>996.31</v>
      </c>
      <c r="N721" s="107">
        <f t="shared" si="264"/>
        <v>2514</v>
      </c>
      <c r="O721" s="107">
        <f t="shared" si="264"/>
        <v>2514</v>
      </c>
      <c r="P721" s="107">
        <f t="shared" si="264"/>
        <v>2514</v>
      </c>
    </row>
    <row r="722" spans="1:16" ht="15" hidden="1" customHeight="1" outlineLevel="1" x14ac:dyDescent="0.25">
      <c r="A722" s="79" t="s">
        <v>11</v>
      </c>
      <c r="B722" s="79" t="s">
        <v>574</v>
      </c>
      <c r="C722" s="79" t="s">
        <v>350</v>
      </c>
      <c r="D722" s="79" t="s">
        <v>111</v>
      </c>
      <c r="E722" s="79" t="s">
        <v>18</v>
      </c>
      <c r="F722" s="79" t="s">
        <v>352</v>
      </c>
      <c r="G722" s="79" t="s">
        <v>382</v>
      </c>
      <c r="H722" s="80">
        <v>0</v>
      </c>
      <c r="I722" s="80">
        <v>0</v>
      </c>
      <c r="J722" s="80">
        <v>300</v>
      </c>
      <c r="K722" s="80">
        <v>100</v>
      </c>
      <c r="L722" s="80">
        <v>0</v>
      </c>
      <c r="M722" s="80">
        <v>0</v>
      </c>
      <c r="N722" s="80">
        <v>100</v>
      </c>
      <c r="O722" s="80">
        <f t="shared" si="258"/>
        <v>100</v>
      </c>
      <c r="P722" s="80">
        <f t="shared" si="259"/>
        <v>100</v>
      </c>
    </row>
    <row r="723" spans="1:16" ht="15" hidden="1" customHeight="1" outlineLevel="1" x14ac:dyDescent="0.25">
      <c r="A723" s="79" t="s">
        <v>11</v>
      </c>
      <c r="B723" s="79" t="s">
        <v>574</v>
      </c>
      <c r="C723" s="79" t="s">
        <v>350</v>
      </c>
      <c r="D723" s="79" t="s">
        <v>113</v>
      </c>
      <c r="E723" s="79" t="s">
        <v>18</v>
      </c>
      <c r="F723" s="79" t="s">
        <v>352</v>
      </c>
      <c r="G723" s="79" t="s">
        <v>384</v>
      </c>
      <c r="H723" s="80">
        <v>45.6</v>
      </c>
      <c r="I723" s="80">
        <v>0</v>
      </c>
      <c r="J723" s="80">
        <v>0</v>
      </c>
      <c r="K723" s="80">
        <v>0</v>
      </c>
      <c r="L723" s="80">
        <v>0</v>
      </c>
      <c r="M723" s="80">
        <v>0</v>
      </c>
      <c r="N723" s="80">
        <v>200</v>
      </c>
      <c r="O723" s="80">
        <f t="shared" si="258"/>
        <v>200</v>
      </c>
      <c r="P723" s="80">
        <f t="shared" si="259"/>
        <v>200</v>
      </c>
    </row>
    <row r="724" spans="1:16" ht="15" hidden="1" customHeight="1" outlineLevel="1" x14ac:dyDescent="0.25">
      <c r="A724" s="79" t="s">
        <v>11</v>
      </c>
      <c r="B724" s="79" t="s">
        <v>574</v>
      </c>
      <c r="C724" s="79" t="s">
        <v>350</v>
      </c>
      <c r="D724" s="79" t="s">
        <v>115</v>
      </c>
      <c r="E724" s="79" t="s">
        <v>18</v>
      </c>
      <c r="F724" s="79" t="s">
        <v>352</v>
      </c>
      <c r="G724" s="79" t="s">
        <v>385</v>
      </c>
      <c r="H724" s="80">
        <v>129.76</v>
      </c>
      <c r="I724" s="80">
        <v>159.19999999999999</v>
      </c>
      <c r="J724" s="80">
        <v>100</v>
      </c>
      <c r="K724" s="80">
        <v>300</v>
      </c>
      <c r="L724" s="80">
        <v>300</v>
      </c>
      <c r="M724" s="80">
        <v>256.36</v>
      </c>
      <c r="N724" s="80">
        <v>100</v>
      </c>
      <c r="O724" s="80">
        <f t="shared" si="258"/>
        <v>100</v>
      </c>
      <c r="P724" s="80">
        <f t="shared" si="259"/>
        <v>100</v>
      </c>
    </row>
    <row r="725" spans="1:16" ht="15" hidden="1" customHeight="1" outlineLevel="1" x14ac:dyDescent="0.25">
      <c r="A725" s="79" t="s">
        <v>11</v>
      </c>
      <c r="B725" s="79" t="s">
        <v>574</v>
      </c>
      <c r="C725" s="79" t="s">
        <v>350</v>
      </c>
      <c r="D725" s="79" t="s">
        <v>117</v>
      </c>
      <c r="E725" s="79" t="s">
        <v>18</v>
      </c>
      <c r="F725" s="79" t="s">
        <v>352</v>
      </c>
      <c r="G725" s="79" t="s">
        <v>387</v>
      </c>
      <c r="H725" s="80">
        <v>0</v>
      </c>
      <c r="I725" s="80">
        <v>184.9</v>
      </c>
      <c r="J725" s="80">
        <v>150</v>
      </c>
      <c r="K725" s="80">
        <v>150</v>
      </c>
      <c r="L725" s="80">
        <v>180</v>
      </c>
      <c r="M725" s="80">
        <v>150</v>
      </c>
      <c r="N725" s="80">
        <v>150</v>
      </c>
      <c r="O725" s="80">
        <f t="shared" si="258"/>
        <v>150</v>
      </c>
      <c r="P725" s="80">
        <f t="shared" si="259"/>
        <v>150</v>
      </c>
    </row>
    <row r="726" spans="1:16" ht="15" customHeight="1" collapsed="1" x14ac:dyDescent="0.25">
      <c r="A726" s="66"/>
      <c r="B726" s="66" t="s">
        <v>574</v>
      </c>
      <c r="C726" s="66" t="s">
        <v>350</v>
      </c>
      <c r="D726" s="66" t="s">
        <v>530</v>
      </c>
      <c r="E726" s="66"/>
      <c r="F726" s="66"/>
      <c r="G726" s="66" t="s">
        <v>620</v>
      </c>
      <c r="H726" s="107">
        <f>SUM(H722:H725)</f>
        <v>175.35999999999999</v>
      </c>
      <c r="I726" s="107">
        <f t="shared" ref="I726:P726" si="265">SUM(I722:I725)</f>
        <v>344.1</v>
      </c>
      <c r="J726" s="107">
        <f t="shared" si="265"/>
        <v>550</v>
      </c>
      <c r="K726" s="107">
        <f t="shared" si="265"/>
        <v>550</v>
      </c>
      <c r="L726" s="107">
        <f t="shared" si="265"/>
        <v>480</v>
      </c>
      <c r="M726" s="107">
        <f t="shared" si="265"/>
        <v>406.36</v>
      </c>
      <c r="N726" s="107">
        <f t="shared" si="265"/>
        <v>550</v>
      </c>
      <c r="O726" s="107">
        <f t="shared" si="265"/>
        <v>550</v>
      </c>
      <c r="P726" s="107">
        <f t="shared" si="265"/>
        <v>550</v>
      </c>
    </row>
    <row r="727" spans="1:16" ht="15" hidden="1" customHeight="1" outlineLevel="1" x14ac:dyDescent="0.25">
      <c r="A727" s="79" t="s">
        <v>11</v>
      </c>
      <c r="B727" s="79" t="s">
        <v>574</v>
      </c>
      <c r="C727" s="79" t="s">
        <v>350</v>
      </c>
      <c r="D727" s="79" t="s">
        <v>129</v>
      </c>
      <c r="E727" s="79" t="s">
        <v>18</v>
      </c>
      <c r="F727" s="79" t="s">
        <v>352</v>
      </c>
      <c r="G727" s="79" t="s">
        <v>389</v>
      </c>
      <c r="H727" s="80">
        <v>180</v>
      </c>
      <c r="I727" s="80">
        <v>0</v>
      </c>
      <c r="J727" s="80">
        <v>50</v>
      </c>
      <c r="K727" s="80">
        <v>50</v>
      </c>
      <c r="L727" s="80">
        <v>12</v>
      </c>
      <c r="M727" s="80">
        <v>11.75</v>
      </c>
      <c r="N727" s="80">
        <v>50</v>
      </c>
      <c r="O727" s="80">
        <f t="shared" si="258"/>
        <v>50</v>
      </c>
      <c r="P727" s="80">
        <f t="shared" si="259"/>
        <v>50</v>
      </c>
    </row>
    <row r="728" spans="1:16" ht="15" hidden="1" customHeight="1" outlineLevel="1" x14ac:dyDescent="0.25">
      <c r="A728" s="79" t="s">
        <v>11</v>
      </c>
      <c r="B728" s="79" t="s">
        <v>574</v>
      </c>
      <c r="C728" s="79" t="s">
        <v>350</v>
      </c>
      <c r="D728" s="79" t="s">
        <v>136</v>
      </c>
      <c r="E728" s="79" t="s">
        <v>18</v>
      </c>
      <c r="F728" s="79" t="s">
        <v>352</v>
      </c>
      <c r="G728" s="79" t="s">
        <v>391</v>
      </c>
      <c r="H728" s="80">
        <v>432.92</v>
      </c>
      <c r="I728" s="80">
        <v>1636.22</v>
      </c>
      <c r="J728" s="80">
        <v>500</v>
      </c>
      <c r="K728" s="80">
        <v>500</v>
      </c>
      <c r="L728" s="80">
        <v>450</v>
      </c>
      <c r="M728" s="80">
        <v>466.88</v>
      </c>
      <c r="N728" s="80">
        <v>500</v>
      </c>
      <c r="O728" s="80">
        <f t="shared" si="258"/>
        <v>500</v>
      </c>
      <c r="P728" s="80">
        <f t="shared" si="259"/>
        <v>500</v>
      </c>
    </row>
    <row r="729" spans="1:16" ht="15" hidden="1" customHeight="1" outlineLevel="1" x14ac:dyDescent="0.25">
      <c r="A729" s="79" t="s">
        <v>11</v>
      </c>
      <c r="B729" s="79" t="s">
        <v>574</v>
      </c>
      <c r="C729" s="79" t="s">
        <v>350</v>
      </c>
      <c r="D729" s="79" t="s">
        <v>152</v>
      </c>
      <c r="E729" s="79" t="s">
        <v>18</v>
      </c>
      <c r="F729" s="79" t="s">
        <v>352</v>
      </c>
      <c r="G729" s="79" t="s">
        <v>394</v>
      </c>
      <c r="H729" s="80">
        <v>1052.2</v>
      </c>
      <c r="I729" s="80">
        <v>950.1</v>
      </c>
      <c r="J729" s="80">
        <v>1000</v>
      </c>
      <c r="K729" s="80">
        <v>1000</v>
      </c>
      <c r="L729" s="80">
        <v>910</v>
      </c>
      <c r="M729" s="80">
        <v>816</v>
      </c>
      <c r="N729" s="80">
        <v>1000</v>
      </c>
      <c r="O729" s="80">
        <f t="shared" si="258"/>
        <v>1000</v>
      </c>
      <c r="P729" s="80">
        <f t="shared" si="259"/>
        <v>1000</v>
      </c>
    </row>
    <row r="730" spans="1:16" ht="15" hidden="1" customHeight="1" outlineLevel="1" x14ac:dyDescent="0.25">
      <c r="A730" s="79" t="s">
        <v>11</v>
      </c>
      <c r="B730" s="79" t="s">
        <v>574</v>
      </c>
      <c r="C730" s="79" t="s">
        <v>350</v>
      </c>
      <c r="D730" s="79" t="s">
        <v>154</v>
      </c>
      <c r="E730" s="79" t="s">
        <v>15</v>
      </c>
      <c r="F730" s="79" t="s">
        <v>352</v>
      </c>
      <c r="G730" s="79" t="s">
        <v>395</v>
      </c>
      <c r="H730" s="80">
        <v>16.88</v>
      </c>
      <c r="I730" s="80">
        <v>65.52</v>
      </c>
      <c r="J730" s="80">
        <v>0</v>
      </c>
      <c r="K730" s="80">
        <v>0</v>
      </c>
      <c r="L730" s="80">
        <v>20</v>
      </c>
      <c r="M730" s="80">
        <v>14.79</v>
      </c>
      <c r="N730" s="80">
        <v>0</v>
      </c>
      <c r="O730" s="80">
        <f t="shared" si="258"/>
        <v>0</v>
      </c>
      <c r="P730" s="80">
        <f t="shared" si="259"/>
        <v>0</v>
      </c>
    </row>
    <row r="731" spans="1:16" ht="15" hidden="1" customHeight="1" outlineLevel="1" x14ac:dyDescent="0.25">
      <c r="A731" s="79" t="s">
        <v>11</v>
      </c>
      <c r="B731" s="79" t="s">
        <v>574</v>
      </c>
      <c r="C731" s="79" t="s">
        <v>350</v>
      </c>
      <c r="D731" s="79" t="s">
        <v>154</v>
      </c>
      <c r="E731" s="79" t="s">
        <v>18</v>
      </c>
      <c r="F731" s="79" t="s">
        <v>352</v>
      </c>
      <c r="G731" s="79" t="s">
        <v>397</v>
      </c>
      <c r="H731" s="80">
        <v>82.8</v>
      </c>
      <c r="I731" s="80">
        <v>76.599999999999994</v>
      </c>
      <c r="J731" s="80">
        <v>90</v>
      </c>
      <c r="K731" s="80">
        <v>90</v>
      </c>
      <c r="L731" s="80">
        <v>80</v>
      </c>
      <c r="M731" s="80">
        <v>76.599999999999994</v>
      </c>
      <c r="N731" s="80">
        <v>200</v>
      </c>
      <c r="O731" s="80">
        <f t="shared" si="258"/>
        <v>200</v>
      </c>
      <c r="P731" s="80">
        <f t="shared" si="259"/>
        <v>200</v>
      </c>
    </row>
    <row r="732" spans="1:16" ht="15" hidden="1" customHeight="1" outlineLevel="1" x14ac:dyDescent="0.25">
      <c r="A732" s="79" t="s">
        <v>11</v>
      </c>
      <c r="B732" s="79" t="s">
        <v>574</v>
      </c>
      <c r="C732" s="79" t="s">
        <v>350</v>
      </c>
      <c r="D732" s="79" t="s">
        <v>154</v>
      </c>
      <c r="E732" s="79" t="s">
        <v>18</v>
      </c>
      <c r="F732" s="79" t="s">
        <v>352</v>
      </c>
      <c r="G732" s="79" t="s">
        <v>398</v>
      </c>
      <c r="H732" s="80">
        <v>99.72</v>
      </c>
      <c r="I732" s="80">
        <v>0</v>
      </c>
      <c r="J732" s="80">
        <v>60</v>
      </c>
      <c r="K732" s="80">
        <v>60</v>
      </c>
      <c r="L732" s="80">
        <v>50</v>
      </c>
      <c r="M732" s="80">
        <v>72.31</v>
      </c>
      <c r="N732" s="80">
        <v>50</v>
      </c>
      <c r="O732" s="80">
        <f t="shared" si="258"/>
        <v>50</v>
      </c>
      <c r="P732" s="80">
        <f t="shared" si="259"/>
        <v>50</v>
      </c>
    </row>
    <row r="733" spans="1:16" ht="15" hidden="1" customHeight="1" outlineLevel="1" x14ac:dyDescent="0.25">
      <c r="A733" s="79"/>
      <c r="B733" s="79" t="s">
        <v>574</v>
      </c>
      <c r="C733" s="79" t="s">
        <v>350</v>
      </c>
      <c r="D733" s="79" t="s">
        <v>152</v>
      </c>
      <c r="E733" s="79" t="s">
        <v>18</v>
      </c>
      <c r="F733" s="79" t="s">
        <v>352</v>
      </c>
      <c r="G733" s="79" t="s">
        <v>616</v>
      </c>
      <c r="H733" s="80"/>
      <c r="I733" s="80">
        <v>0</v>
      </c>
      <c r="J733" s="80">
        <v>0</v>
      </c>
      <c r="K733" s="80">
        <v>0</v>
      </c>
      <c r="L733" s="80">
        <v>0</v>
      </c>
      <c r="M733" s="80">
        <v>0</v>
      </c>
      <c r="N733" s="80">
        <v>0</v>
      </c>
      <c r="O733" s="80">
        <f t="shared" si="258"/>
        <v>0</v>
      </c>
      <c r="P733" s="80">
        <f t="shared" si="259"/>
        <v>0</v>
      </c>
    </row>
    <row r="734" spans="1:16" ht="15" hidden="1" customHeight="1" outlineLevel="1" x14ac:dyDescent="0.25">
      <c r="A734" s="79" t="s">
        <v>11</v>
      </c>
      <c r="B734" s="79" t="s">
        <v>574</v>
      </c>
      <c r="C734" s="79" t="s">
        <v>350</v>
      </c>
      <c r="D734" s="79" t="s">
        <v>156</v>
      </c>
      <c r="E734" s="79" t="s">
        <v>18</v>
      </c>
      <c r="F734" s="79" t="s">
        <v>352</v>
      </c>
      <c r="G734" s="79" t="s">
        <v>400</v>
      </c>
      <c r="H734" s="80">
        <v>670.57</v>
      </c>
      <c r="I734" s="80">
        <v>812.01</v>
      </c>
      <c r="J734" s="80">
        <v>965</v>
      </c>
      <c r="K734" s="80">
        <v>965</v>
      </c>
      <c r="L734" s="80">
        <v>652.87</v>
      </c>
      <c r="M734" s="80">
        <v>502.87</v>
      </c>
      <c r="N734" s="80">
        <v>700</v>
      </c>
      <c r="O734" s="80">
        <f t="shared" si="258"/>
        <v>700</v>
      </c>
      <c r="P734" s="80">
        <f t="shared" si="259"/>
        <v>700</v>
      </c>
    </row>
    <row r="735" spans="1:16" ht="15" customHeight="1" collapsed="1" x14ac:dyDescent="0.25">
      <c r="A735" s="66"/>
      <c r="B735" s="66" t="s">
        <v>574</v>
      </c>
      <c r="C735" s="66" t="s">
        <v>350</v>
      </c>
      <c r="D735" s="66" t="s">
        <v>535</v>
      </c>
      <c r="E735" s="66"/>
      <c r="F735" s="66"/>
      <c r="G735" s="66" t="s">
        <v>536</v>
      </c>
      <c r="H735" s="107">
        <f>SUM(H727:H734)</f>
        <v>2535.09</v>
      </c>
      <c r="I735" s="107">
        <f t="shared" ref="I735:P735" si="266">SUM(I727:I734)</f>
        <v>3540.45</v>
      </c>
      <c r="J735" s="107">
        <f t="shared" si="266"/>
        <v>2665</v>
      </c>
      <c r="K735" s="107">
        <f t="shared" si="266"/>
        <v>2665</v>
      </c>
      <c r="L735" s="107">
        <f t="shared" si="266"/>
        <v>2174.87</v>
      </c>
      <c r="M735" s="107">
        <f t="shared" si="266"/>
        <v>1961.1999999999998</v>
      </c>
      <c r="N735" s="107">
        <f t="shared" si="266"/>
        <v>2500</v>
      </c>
      <c r="O735" s="107">
        <f t="shared" si="266"/>
        <v>2500</v>
      </c>
      <c r="P735" s="107">
        <f t="shared" si="266"/>
        <v>2500</v>
      </c>
    </row>
    <row r="736" spans="1:16" ht="15" hidden="1" customHeight="1" outlineLevel="1" x14ac:dyDescent="0.25">
      <c r="A736" s="74"/>
      <c r="B736" s="74" t="s">
        <v>574</v>
      </c>
      <c r="C736" s="74" t="s">
        <v>350</v>
      </c>
      <c r="D736" s="74" t="s">
        <v>658</v>
      </c>
      <c r="E736" s="74" t="s">
        <v>651</v>
      </c>
      <c r="F736" s="74"/>
      <c r="G736" s="74" t="s">
        <v>650</v>
      </c>
      <c r="H736" s="108">
        <v>0</v>
      </c>
      <c r="I736" s="108">
        <v>0</v>
      </c>
      <c r="J736" s="108">
        <v>0</v>
      </c>
      <c r="K736" s="108"/>
      <c r="L736" s="108">
        <v>0</v>
      </c>
      <c r="M736" s="108"/>
      <c r="N736" s="108">
        <v>25000</v>
      </c>
      <c r="O736" s="108">
        <v>0</v>
      </c>
      <c r="P736" s="108">
        <v>0</v>
      </c>
    </row>
    <row r="737" spans="1:16" ht="15" customHeight="1" collapsed="1" x14ac:dyDescent="0.25">
      <c r="A737" s="66"/>
      <c r="B737" s="66" t="s">
        <v>574</v>
      </c>
      <c r="C737" s="66"/>
      <c r="D737" s="66" t="s">
        <v>658</v>
      </c>
      <c r="E737" s="66"/>
      <c r="F737" s="66"/>
      <c r="G737" s="66" t="s">
        <v>733</v>
      </c>
      <c r="H737" s="107">
        <f>SUM(H736)</f>
        <v>0</v>
      </c>
      <c r="I737" s="107">
        <f t="shared" ref="I737:P737" si="267">SUM(I736)</f>
        <v>0</v>
      </c>
      <c r="J737" s="107">
        <f t="shared" si="267"/>
        <v>0</v>
      </c>
      <c r="K737" s="107">
        <f t="shared" si="267"/>
        <v>0</v>
      </c>
      <c r="L737" s="107">
        <f t="shared" si="267"/>
        <v>0</v>
      </c>
      <c r="M737" s="107">
        <f t="shared" si="267"/>
        <v>0</v>
      </c>
      <c r="N737" s="107">
        <f t="shared" si="267"/>
        <v>25000</v>
      </c>
      <c r="O737" s="107">
        <f t="shared" si="267"/>
        <v>0</v>
      </c>
      <c r="P737" s="107">
        <f t="shared" si="267"/>
        <v>0</v>
      </c>
    </row>
    <row r="738" spans="1:16" ht="15" customHeight="1" x14ac:dyDescent="0.25">
      <c r="A738" s="64"/>
      <c r="B738" s="64" t="s">
        <v>574</v>
      </c>
      <c r="C738" s="64"/>
      <c r="D738" s="64"/>
      <c r="E738" s="64"/>
      <c r="F738" s="64"/>
      <c r="G738" s="64" t="s">
        <v>779</v>
      </c>
      <c r="H738" s="65">
        <f>H737+H735+H726+H721+H711+H706+H703+H686</f>
        <v>93147.079999999987</v>
      </c>
      <c r="I738" s="65">
        <f t="shared" ref="I738:P738" si="268">I737+I735+I726+I721+I711+I706+I703+I686</f>
        <v>103535.33</v>
      </c>
      <c r="J738" s="65">
        <f t="shared" si="268"/>
        <v>113319</v>
      </c>
      <c r="K738" s="65">
        <f t="shared" si="268"/>
        <v>112313</v>
      </c>
      <c r="L738" s="65">
        <f t="shared" si="268"/>
        <v>102506.16</v>
      </c>
      <c r="M738" s="65">
        <f t="shared" si="268"/>
        <v>81227.08</v>
      </c>
      <c r="N738" s="65">
        <f t="shared" si="268"/>
        <v>157154</v>
      </c>
      <c r="O738" s="65">
        <f t="shared" si="268"/>
        <v>132154</v>
      </c>
      <c r="P738" s="65">
        <f t="shared" si="268"/>
        <v>132154</v>
      </c>
    </row>
    <row r="739" spans="1:16" ht="15" customHeight="1" x14ac:dyDescent="0.25">
      <c r="A739" s="64"/>
      <c r="B739" s="64" t="s">
        <v>795</v>
      </c>
      <c r="C739" s="64"/>
      <c r="D739" s="64"/>
      <c r="E739" s="64"/>
      <c r="F739" s="64"/>
      <c r="G739" s="64" t="s">
        <v>796</v>
      </c>
      <c r="H739" s="65">
        <f>H682+H738</f>
        <v>319716.62</v>
      </c>
      <c r="I739" s="65">
        <f t="shared" ref="I739:P739" si="269">I682+I738</f>
        <v>367231.65</v>
      </c>
      <c r="J739" s="65">
        <f t="shared" si="269"/>
        <v>418661</v>
      </c>
      <c r="K739" s="65">
        <f t="shared" si="269"/>
        <v>381618.1</v>
      </c>
      <c r="L739" s="65">
        <f t="shared" si="269"/>
        <v>365851.52800000005</v>
      </c>
      <c r="M739" s="65">
        <f t="shared" si="269"/>
        <v>288569.28000000003</v>
      </c>
      <c r="N739" s="65">
        <f t="shared" si="269"/>
        <v>489724</v>
      </c>
      <c r="O739" s="65">
        <f t="shared" si="269"/>
        <v>441224</v>
      </c>
      <c r="P739" s="65">
        <f t="shared" si="269"/>
        <v>441224</v>
      </c>
    </row>
    <row r="740" spans="1:16" ht="15" customHeight="1" x14ac:dyDescent="0.25">
      <c r="A740" s="76"/>
      <c r="B740" s="83" t="s">
        <v>575</v>
      </c>
      <c r="C740" s="100" t="s">
        <v>622</v>
      </c>
      <c r="D740" s="100">
        <v>610</v>
      </c>
      <c r="E740" s="83"/>
      <c r="F740" s="83"/>
      <c r="G740" s="83" t="s">
        <v>661</v>
      </c>
      <c r="H740" s="110">
        <v>0</v>
      </c>
      <c r="I740" s="110">
        <v>0</v>
      </c>
      <c r="J740" s="110">
        <v>491966</v>
      </c>
      <c r="K740" s="110"/>
      <c r="L740" s="110">
        <v>574800</v>
      </c>
      <c r="M740" s="110"/>
      <c r="N740" s="110">
        <v>594425</v>
      </c>
      <c r="O740" s="110">
        <v>653867</v>
      </c>
      <c r="P740" s="110">
        <v>719253</v>
      </c>
    </row>
    <row r="741" spans="1:16" ht="15" customHeight="1" x14ac:dyDescent="0.25">
      <c r="A741" s="76"/>
      <c r="B741" s="83" t="s">
        <v>575</v>
      </c>
      <c r="C741" s="100" t="s">
        <v>622</v>
      </c>
      <c r="D741" s="100">
        <v>620</v>
      </c>
      <c r="E741" s="83"/>
      <c r="F741" s="83"/>
      <c r="G741" s="83" t="s">
        <v>684</v>
      </c>
      <c r="H741" s="110">
        <v>0</v>
      </c>
      <c r="I741" s="110">
        <v>0</v>
      </c>
      <c r="J741" s="110">
        <v>172188</v>
      </c>
      <c r="K741" s="110"/>
      <c r="L741" s="110">
        <v>200900</v>
      </c>
      <c r="M741" s="110"/>
      <c r="N741" s="110">
        <v>208800</v>
      </c>
      <c r="O741" s="110">
        <v>228526</v>
      </c>
      <c r="P741" s="110">
        <v>251378</v>
      </c>
    </row>
    <row r="742" spans="1:16" ht="15" customHeight="1" x14ac:dyDescent="0.25">
      <c r="A742" s="76"/>
      <c r="B742" s="83" t="s">
        <v>575</v>
      </c>
      <c r="C742" s="100" t="s">
        <v>622</v>
      </c>
      <c r="D742" s="100">
        <v>631</v>
      </c>
      <c r="E742" s="83"/>
      <c r="F742" s="83"/>
      <c r="G742" s="83" t="s">
        <v>683</v>
      </c>
      <c r="H742" s="110">
        <v>0</v>
      </c>
      <c r="I742" s="110">
        <v>0</v>
      </c>
      <c r="J742" s="110">
        <v>2000</v>
      </c>
      <c r="K742" s="110"/>
      <c r="L742" s="110">
        <v>2000</v>
      </c>
      <c r="M742" s="110"/>
      <c r="N742" s="110">
        <v>2000</v>
      </c>
      <c r="O742" s="110">
        <v>2000</v>
      </c>
      <c r="P742" s="110">
        <v>2000</v>
      </c>
    </row>
    <row r="743" spans="1:16" ht="15" customHeight="1" x14ac:dyDescent="0.25">
      <c r="A743" s="76"/>
      <c r="B743" s="83" t="s">
        <v>575</v>
      </c>
      <c r="C743" s="100" t="s">
        <v>622</v>
      </c>
      <c r="D743" s="100">
        <v>632</v>
      </c>
      <c r="E743" s="83"/>
      <c r="F743" s="83"/>
      <c r="G743" s="83" t="s">
        <v>619</v>
      </c>
      <c r="H743" s="110">
        <v>0</v>
      </c>
      <c r="I743" s="110">
        <v>0</v>
      </c>
      <c r="J743" s="110">
        <v>48950</v>
      </c>
      <c r="K743" s="110"/>
      <c r="L743" s="110">
        <v>47950</v>
      </c>
      <c r="M743" s="110"/>
      <c r="N743" s="110">
        <v>52850</v>
      </c>
      <c r="O743" s="110">
        <v>52850</v>
      </c>
      <c r="P743" s="110">
        <v>52850</v>
      </c>
    </row>
    <row r="744" spans="1:16" ht="15" customHeight="1" x14ac:dyDescent="0.25">
      <c r="A744" s="76"/>
      <c r="B744" s="83" t="s">
        <v>575</v>
      </c>
      <c r="C744" s="100" t="s">
        <v>622</v>
      </c>
      <c r="D744" s="100">
        <v>633</v>
      </c>
      <c r="E744" s="83"/>
      <c r="F744" s="83"/>
      <c r="G744" s="83" t="s">
        <v>685</v>
      </c>
      <c r="H744" s="110">
        <v>0</v>
      </c>
      <c r="I744" s="110">
        <v>0</v>
      </c>
      <c r="J744" s="110">
        <v>12380</v>
      </c>
      <c r="K744" s="110"/>
      <c r="L744" s="110">
        <v>18380</v>
      </c>
      <c r="M744" s="110"/>
      <c r="N744" s="110">
        <v>15580</v>
      </c>
      <c r="O744" s="110">
        <v>15580</v>
      </c>
      <c r="P744" s="110">
        <v>15580</v>
      </c>
    </row>
    <row r="745" spans="1:16" ht="15" customHeight="1" x14ac:dyDescent="0.25">
      <c r="A745" s="76"/>
      <c r="B745" s="83" t="s">
        <v>575</v>
      </c>
      <c r="C745" s="100" t="s">
        <v>622</v>
      </c>
      <c r="D745" s="100">
        <v>634.63699999999994</v>
      </c>
      <c r="E745" s="83"/>
      <c r="F745" s="83"/>
      <c r="G745" s="83" t="s">
        <v>536</v>
      </c>
      <c r="H745" s="110">
        <v>0</v>
      </c>
      <c r="I745" s="110">
        <v>0</v>
      </c>
      <c r="J745" s="110">
        <v>19870</v>
      </c>
      <c r="K745" s="110"/>
      <c r="L745" s="110">
        <v>25500</v>
      </c>
      <c r="M745" s="110"/>
      <c r="N745" s="110">
        <v>25500</v>
      </c>
      <c r="O745" s="110">
        <v>25500</v>
      </c>
      <c r="P745" s="110">
        <v>25500</v>
      </c>
    </row>
    <row r="746" spans="1:16" ht="15" customHeight="1" x14ac:dyDescent="0.25">
      <c r="A746" s="76"/>
      <c r="B746" s="83" t="s">
        <v>575</v>
      </c>
      <c r="C746" s="100" t="s">
        <v>622</v>
      </c>
      <c r="D746" s="100">
        <v>635</v>
      </c>
      <c r="E746" s="83"/>
      <c r="F746" s="83"/>
      <c r="G746" s="83" t="s">
        <v>620</v>
      </c>
      <c r="H746" s="110">
        <v>0</v>
      </c>
      <c r="I746" s="110">
        <v>0</v>
      </c>
      <c r="J746" s="110">
        <v>3500</v>
      </c>
      <c r="K746" s="110"/>
      <c r="L746" s="110">
        <v>2315</v>
      </c>
      <c r="M746" s="110"/>
      <c r="N746" s="110">
        <v>8020</v>
      </c>
      <c r="O746" s="110">
        <v>8020</v>
      </c>
      <c r="P746" s="110">
        <v>8020</v>
      </c>
    </row>
    <row r="747" spans="1:16" ht="15" customHeight="1" x14ac:dyDescent="0.25">
      <c r="A747" s="76"/>
      <c r="B747" s="83" t="s">
        <v>575</v>
      </c>
      <c r="C747" s="100" t="s">
        <v>622</v>
      </c>
      <c r="D747" s="100">
        <v>642</v>
      </c>
      <c r="E747" s="83"/>
      <c r="F747" s="83"/>
      <c r="G747" s="83" t="s">
        <v>697</v>
      </c>
      <c r="H747" s="110">
        <v>0</v>
      </c>
      <c r="I747" s="110">
        <v>0</v>
      </c>
      <c r="J747" s="110">
        <v>0</v>
      </c>
      <c r="K747" s="110"/>
      <c r="L747" s="110">
        <v>6900</v>
      </c>
      <c r="M747" s="110"/>
      <c r="N747" s="110">
        <v>1200</v>
      </c>
      <c r="O747" s="110">
        <v>1200</v>
      </c>
      <c r="P747" s="110">
        <v>1200</v>
      </c>
    </row>
    <row r="748" spans="1:16" ht="15" hidden="1" customHeight="1" outlineLevel="1" x14ac:dyDescent="0.25">
      <c r="A748" s="76"/>
      <c r="B748" s="83" t="s">
        <v>575</v>
      </c>
      <c r="C748" s="100" t="s">
        <v>622</v>
      </c>
      <c r="D748" s="126"/>
      <c r="E748" s="83" t="s">
        <v>707</v>
      </c>
      <c r="F748" s="83"/>
      <c r="G748" s="83" t="s">
        <v>623</v>
      </c>
      <c r="H748" s="110">
        <v>0</v>
      </c>
      <c r="I748" s="110">
        <v>0</v>
      </c>
      <c r="J748" s="110">
        <v>1500</v>
      </c>
      <c r="K748" s="110"/>
      <c r="L748" s="110">
        <v>1500</v>
      </c>
      <c r="M748" s="110"/>
      <c r="N748" s="110">
        <v>1500</v>
      </c>
      <c r="O748" s="110">
        <v>1500</v>
      </c>
      <c r="P748" s="110">
        <v>1500</v>
      </c>
    </row>
    <row r="749" spans="1:16" ht="15" hidden="1" customHeight="1" outlineLevel="1" x14ac:dyDescent="0.25">
      <c r="A749" s="76"/>
      <c r="B749" s="83" t="s">
        <v>575</v>
      </c>
      <c r="C749" s="100" t="s">
        <v>622</v>
      </c>
      <c r="D749" s="126"/>
      <c r="E749" s="83" t="s">
        <v>707</v>
      </c>
      <c r="F749" s="83"/>
      <c r="G749" s="83" t="s">
        <v>624</v>
      </c>
      <c r="H749" s="110">
        <v>0</v>
      </c>
      <c r="I749" s="110">
        <v>0</v>
      </c>
      <c r="J749" s="110">
        <v>0</v>
      </c>
      <c r="K749" s="110"/>
      <c r="L749" s="110">
        <v>0</v>
      </c>
      <c r="M749" s="110"/>
      <c r="N749" s="110">
        <v>0</v>
      </c>
      <c r="O749" s="110">
        <v>0</v>
      </c>
      <c r="P749" s="110">
        <v>0</v>
      </c>
    </row>
    <row r="750" spans="1:16" ht="15" hidden="1" customHeight="1" outlineLevel="1" x14ac:dyDescent="0.25">
      <c r="A750" s="76"/>
      <c r="B750" s="83" t="s">
        <v>575</v>
      </c>
      <c r="C750" s="100" t="s">
        <v>622</v>
      </c>
      <c r="D750" s="126"/>
      <c r="E750" s="83" t="s">
        <v>707</v>
      </c>
      <c r="F750" s="83"/>
      <c r="G750" s="83" t="s">
        <v>688</v>
      </c>
      <c r="H750" s="110">
        <v>0</v>
      </c>
      <c r="I750" s="110">
        <v>0</v>
      </c>
      <c r="J750" s="110">
        <v>7000</v>
      </c>
      <c r="K750" s="110"/>
      <c r="L750" s="110">
        <v>7000</v>
      </c>
      <c r="M750" s="110"/>
      <c r="N750" s="110">
        <v>7000</v>
      </c>
      <c r="O750" s="110">
        <v>7000</v>
      </c>
      <c r="P750" s="110">
        <v>7000</v>
      </c>
    </row>
    <row r="751" spans="1:16" ht="15" hidden="1" customHeight="1" outlineLevel="1" x14ac:dyDescent="0.25">
      <c r="A751" s="76"/>
      <c r="B751" s="83" t="s">
        <v>575</v>
      </c>
      <c r="C751" s="100" t="s">
        <v>622</v>
      </c>
      <c r="D751" s="126"/>
      <c r="E751" s="83" t="s">
        <v>707</v>
      </c>
      <c r="F751" s="83"/>
      <c r="G751" s="83" t="s">
        <v>689</v>
      </c>
      <c r="H751" s="110">
        <v>0</v>
      </c>
      <c r="I751" s="110">
        <v>0</v>
      </c>
      <c r="J751" s="110">
        <v>20160</v>
      </c>
      <c r="K751" s="110"/>
      <c r="L751" s="110">
        <v>20160</v>
      </c>
      <c r="M751" s="110"/>
      <c r="N751" s="110">
        <v>20160</v>
      </c>
      <c r="O751" s="110">
        <v>20160</v>
      </c>
      <c r="P751" s="110">
        <v>20160</v>
      </c>
    </row>
    <row r="752" spans="1:16" ht="15" hidden="1" customHeight="1" outlineLevel="1" x14ac:dyDescent="0.25">
      <c r="A752" s="76"/>
      <c r="B752" s="83" t="s">
        <v>575</v>
      </c>
      <c r="C752" s="100" t="s">
        <v>622</v>
      </c>
      <c r="D752" s="126"/>
      <c r="E752" s="83" t="s">
        <v>707</v>
      </c>
      <c r="F752" s="83"/>
      <c r="G752" s="83" t="s">
        <v>629</v>
      </c>
      <c r="H752" s="110">
        <v>0</v>
      </c>
      <c r="I752" s="110">
        <v>0</v>
      </c>
      <c r="J752" s="110">
        <v>0</v>
      </c>
      <c r="K752" s="110"/>
      <c r="L752" s="110">
        <v>0</v>
      </c>
      <c r="M752" s="110"/>
      <c r="N752" s="110">
        <v>0</v>
      </c>
      <c r="O752" s="110">
        <v>0</v>
      </c>
      <c r="P752" s="110">
        <v>0</v>
      </c>
    </row>
    <row r="753" spans="1:16" ht="15" hidden="1" customHeight="1" outlineLevel="1" x14ac:dyDescent="0.25">
      <c r="A753" s="76"/>
      <c r="B753" s="83" t="s">
        <v>575</v>
      </c>
      <c r="C753" s="100" t="s">
        <v>622</v>
      </c>
      <c r="D753" s="126"/>
      <c r="E753" s="83" t="s">
        <v>707</v>
      </c>
      <c r="F753" s="83"/>
      <c r="G753" s="83" t="s">
        <v>690</v>
      </c>
      <c r="H753" s="110">
        <v>0</v>
      </c>
      <c r="I753" s="110">
        <v>0</v>
      </c>
      <c r="J753" s="110">
        <v>150</v>
      </c>
      <c r="K753" s="110"/>
      <c r="L753" s="110">
        <v>150</v>
      </c>
      <c r="M753" s="110"/>
      <c r="N753" s="110">
        <v>150</v>
      </c>
      <c r="O753" s="110">
        <v>150</v>
      </c>
      <c r="P753" s="110">
        <v>150</v>
      </c>
    </row>
    <row r="754" spans="1:16" ht="15" hidden="1" customHeight="1" outlineLevel="1" x14ac:dyDescent="0.25">
      <c r="A754" s="76"/>
      <c r="B754" s="83" t="s">
        <v>575</v>
      </c>
      <c r="C754" s="100" t="s">
        <v>622</v>
      </c>
      <c r="D754" s="126"/>
      <c r="E754" s="83" t="s">
        <v>707</v>
      </c>
      <c r="F754" s="83"/>
      <c r="G754" s="83" t="s">
        <v>691</v>
      </c>
      <c r="H754" s="110">
        <v>0</v>
      </c>
      <c r="I754" s="110">
        <v>0</v>
      </c>
      <c r="J754" s="110">
        <v>5270</v>
      </c>
      <c r="K754" s="110"/>
      <c r="L754" s="110">
        <v>5270</v>
      </c>
      <c r="M754" s="110"/>
      <c r="N754" s="110">
        <v>5270</v>
      </c>
      <c r="O754" s="110">
        <v>5270</v>
      </c>
      <c r="P754" s="110">
        <v>5270</v>
      </c>
    </row>
    <row r="755" spans="1:16" ht="15" hidden="1" customHeight="1" outlineLevel="1" x14ac:dyDescent="0.25">
      <c r="A755" s="76"/>
      <c r="B755" s="83" t="s">
        <v>575</v>
      </c>
      <c r="C755" s="100" t="s">
        <v>622</v>
      </c>
      <c r="D755" s="126"/>
      <c r="E755" s="83" t="s">
        <v>707</v>
      </c>
      <c r="F755" s="83"/>
      <c r="G755" s="83" t="s">
        <v>692</v>
      </c>
      <c r="H755" s="110">
        <v>0</v>
      </c>
      <c r="I755" s="110">
        <v>0</v>
      </c>
      <c r="J755" s="110">
        <v>5850</v>
      </c>
      <c r="K755" s="110"/>
      <c r="L755" s="110">
        <v>5850</v>
      </c>
      <c r="M755" s="110"/>
      <c r="N755" s="110">
        <v>5850</v>
      </c>
      <c r="O755" s="110">
        <v>5850</v>
      </c>
      <c r="P755" s="110">
        <v>5850</v>
      </c>
    </row>
    <row r="756" spans="1:16" ht="15" hidden="1" customHeight="1" outlineLevel="1" x14ac:dyDescent="0.25">
      <c r="A756" s="76"/>
      <c r="B756" s="83" t="s">
        <v>575</v>
      </c>
      <c r="C756" s="100" t="s">
        <v>622</v>
      </c>
      <c r="D756" s="126"/>
      <c r="E756" s="83" t="s">
        <v>707</v>
      </c>
      <c r="F756" s="83"/>
      <c r="G756" s="83" t="s">
        <v>693</v>
      </c>
      <c r="H756" s="110">
        <v>0</v>
      </c>
      <c r="I756" s="110">
        <v>0</v>
      </c>
      <c r="J756" s="110">
        <v>3800</v>
      </c>
      <c r="K756" s="110"/>
      <c r="L756" s="110">
        <v>3800</v>
      </c>
      <c r="M756" s="110"/>
      <c r="N756" s="110">
        <v>3800</v>
      </c>
      <c r="O756" s="110">
        <v>3800</v>
      </c>
      <c r="P756" s="110">
        <v>3800</v>
      </c>
    </row>
    <row r="757" spans="1:16" ht="15" hidden="1" customHeight="1" outlineLevel="1" x14ac:dyDescent="0.25">
      <c r="A757" s="76"/>
      <c r="B757" s="83" t="s">
        <v>575</v>
      </c>
      <c r="C757" s="100" t="s">
        <v>622</v>
      </c>
      <c r="D757" s="126"/>
      <c r="E757" s="83" t="s">
        <v>707</v>
      </c>
      <c r="F757" s="83"/>
      <c r="G757" s="83" t="s">
        <v>694</v>
      </c>
      <c r="H757" s="110">
        <v>0</v>
      </c>
      <c r="I757" s="110">
        <v>0</v>
      </c>
      <c r="J757" s="110">
        <v>5850</v>
      </c>
      <c r="K757" s="110"/>
      <c r="L757" s="110">
        <v>5850</v>
      </c>
      <c r="M757" s="110"/>
      <c r="N757" s="110">
        <v>5850</v>
      </c>
      <c r="O757" s="110">
        <v>5850</v>
      </c>
      <c r="P757" s="110">
        <v>5850</v>
      </c>
    </row>
    <row r="758" spans="1:16" ht="15" hidden="1" customHeight="1" outlineLevel="1" x14ac:dyDescent="0.25">
      <c r="A758" s="76"/>
      <c r="B758" s="83" t="s">
        <v>575</v>
      </c>
      <c r="C758" s="100" t="s">
        <v>622</v>
      </c>
      <c r="D758" s="126"/>
      <c r="E758" s="83" t="s">
        <v>707</v>
      </c>
      <c r="F758" s="83"/>
      <c r="G758" s="83" t="s">
        <v>695</v>
      </c>
      <c r="H758" s="110">
        <v>0</v>
      </c>
      <c r="I758" s="110">
        <v>0</v>
      </c>
      <c r="J758" s="110">
        <v>0</v>
      </c>
      <c r="K758" s="110"/>
      <c r="L758" s="110">
        <v>0</v>
      </c>
      <c r="M758" s="110"/>
      <c r="N758" s="110">
        <v>0</v>
      </c>
      <c r="O758" s="110">
        <v>0</v>
      </c>
      <c r="P758" s="110">
        <v>0</v>
      </c>
    </row>
    <row r="759" spans="1:16" ht="15" customHeight="1" collapsed="1" x14ac:dyDescent="0.25">
      <c r="A759" s="76"/>
      <c r="B759" s="83" t="s">
        <v>575</v>
      </c>
      <c r="C759" s="100" t="s">
        <v>622</v>
      </c>
      <c r="D759" s="100">
        <v>600</v>
      </c>
      <c r="E759" s="83" t="s">
        <v>707</v>
      </c>
      <c r="F759" s="83"/>
      <c r="G759" s="83" t="s">
        <v>687</v>
      </c>
      <c r="H759" s="110">
        <v>0</v>
      </c>
      <c r="I759" s="110">
        <v>0</v>
      </c>
      <c r="J759" s="110">
        <f t="shared" ref="J759:P759" si="270">SUM(J748:J758)</f>
        <v>49580</v>
      </c>
      <c r="K759" s="110">
        <f t="shared" si="270"/>
        <v>0</v>
      </c>
      <c r="L759" s="110">
        <f t="shared" si="270"/>
        <v>49580</v>
      </c>
      <c r="M759" s="110">
        <f t="shared" si="270"/>
        <v>0</v>
      </c>
      <c r="N759" s="110">
        <f t="shared" si="270"/>
        <v>49580</v>
      </c>
      <c r="O759" s="110">
        <f t="shared" si="270"/>
        <v>49580</v>
      </c>
      <c r="P759" s="110">
        <f t="shared" si="270"/>
        <v>49580</v>
      </c>
    </row>
    <row r="760" spans="1:16" ht="15" customHeight="1" x14ac:dyDescent="0.25">
      <c r="A760" s="109" t="s">
        <v>11</v>
      </c>
      <c r="B760" s="101" t="s">
        <v>575</v>
      </c>
      <c r="C760" s="127" t="s">
        <v>628</v>
      </c>
      <c r="D760" s="101" t="s">
        <v>462</v>
      </c>
      <c r="E760" s="101" t="s">
        <v>15</v>
      </c>
      <c r="F760" s="101" t="s">
        <v>508</v>
      </c>
      <c r="G760" s="101" t="s">
        <v>463</v>
      </c>
      <c r="H760" s="110">
        <v>0</v>
      </c>
      <c r="I760" s="110">
        <v>0</v>
      </c>
      <c r="J760" s="84">
        <v>0</v>
      </c>
      <c r="K760" s="84">
        <v>9143.48</v>
      </c>
      <c r="L760" s="84">
        <v>9143.48</v>
      </c>
      <c r="M760" s="84">
        <v>0</v>
      </c>
      <c r="N760" s="84">
        <v>0</v>
      </c>
      <c r="O760" s="84">
        <v>0</v>
      </c>
      <c r="P760" s="84">
        <v>0</v>
      </c>
    </row>
    <row r="761" spans="1:16" ht="15" customHeight="1" x14ac:dyDescent="0.25">
      <c r="A761" s="67" t="s">
        <v>11</v>
      </c>
      <c r="B761" s="66" t="s">
        <v>575</v>
      </c>
      <c r="C761" s="85" t="s">
        <v>414</v>
      </c>
      <c r="D761" s="66" t="s">
        <v>209</v>
      </c>
      <c r="E761" s="66" t="s">
        <v>15</v>
      </c>
      <c r="F761" s="66" t="s">
        <v>11</v>
      </c>
      <c r="G761" s="66" t="s">
        <v>415</v>
      </c>
      <c r="H761" s="110">
        <v>0</v>
      </c>
      <c r="I761" s="110">
        <v>0</v>
      </c>
      <c r="J761" s="107">
        <v>0</v>
      </c>
      <c r="K761" s="107">
        <v>0</v>
      </c>
      <c r="L761" s="107">
        <v>3000</v>
      </c>
      <c r="M761" s="107">
        <v>3000</v>
      </c>
      <c r="N761" s="107">
        <v>0</v>
      </c>
      <c r="O761" s="107">
        <f>N761</f>
        <v>0</v>
      </c>
      <c r="P761" s="107">
        <f>N761</f>
        <v>0</v>
      </c>
    </row>
    <row r="762" spans="1:16" ht="15" customHeight="1" x14ac:dyDescent="0.25">
      <c r="A762" s="67" t="s">
        <v>11</v>
      </c>
      <c r="B762" s="66" t="s">
        <v>575</v>
      </c>
      <c r="C762" s="85" t="s">
        <v>414</v>
      </c>
      <c r="D762" s="66" t="s">
        <v>209</v>
      </c>
      <c r="E762" s="66" t="s">
        <v>15</v>
      </c>
      <c r="F762" s="66" t="s">
        <v>11</v>
      </c>
      <c r="G762" s="66" t="s">
        <v>416</v>
      </c>
      <c r="H762" s="110">
        <v>0</v>
      </c>
      <c r="I762" s="110">
        <v>0</v>
      </c>
      <c r="J762" s="107">
        <v>0</v>
      </c>
      <c r="K762" s="107">
        <v>0</v>
      </c>
      <c r="L762" s="107">
        <v>2788</v>
      </c>
      <c r="M762" s="107">
        <v>2788</v>
      </c>
      <c r="N762" s="107">
        <v>0</v>
      </c>
      <c r="O762" s="107">
        <f>N762</f>
        <v>0</v>
      </c>
      <c r="P762" s="107">
        <f>N762</f>
        <v>0</v>
      </c>
    </row>
    <row r="763" spans="1:16" ht="15" customHeight="1" x14ac:dyDescent="0.25">
      <c r="A763" s="64"/>
      <c r="B763" s="64" t="s">
        <v>575</v>
      </c>
      <c r="C763" s="64"/>
      <c r="D763" s="64"/>
      <c r="E763" s="64"/>
      <c r="F763" s="64"/>
      <c r="G763" s="64" t="s">
        <v>780</v>
      </c>
      <c r="H763" s="65">
        <v>787644.01</v>
      </c>
      <c r="I763" s="65">
        <f>672749.12+106678.02+3349.41+840</f>
        <v>783616.55</v>
      </c>
      <c r="J763" s="65">
        <f>J740+J741+J742+J743+J744+J745+J746+J747+J759+J760+J761+J762</f>
        <v>800434</v>
      </c>
      <c r="K763" s="65">
        <f t="shared" ref="K763:P763" si="271">K740+K741+K742+K743+K744+K745+K746+K747+K759+K760+K761+K762</f>
        <v>9143.48</v>
      </c>
      <c r="L763" s="65">
        <f t="shared" si="271"/>
        <v>943256.48</v>
      </c>
      <c r="M763" s="65">
        <f t="shared" si="271"/>
        <v>5788</v>
      </c>
      <c r="N763" s="65">
        <f t="shared" si="271"/>
        <v>957955</v>
      </c>
      <c r="O763" s="65">
        <f t="shared" si="271"/>
        <v>1037123</v>
      </c>
      <c r="P763" s="65">
        <f t="shared" si="271"/>
        <v>1125361</v>
      </c>
    </row>
    <row r="764" spans="1:16" ht="15" customHeight="1" x14ac:dyDescent="0.25">
      <c r="A764" s="76"/>
      <c r="B764" s="83" t="s">
        <v>576</v>
      </c>
      <c r="C764" s="100" t="s">
        <v>622</v>
      </c>
      <c r="D764" s="100">
        <v>610</v>
      </c>
      <c r="E764" s="83"/>
      <c r="F764" s="83"/>
      <c r="G764" s="83" t="s">
        <v>661</v>
      </c>
      <c r="H764" s="110">
        <v>0</v>
      </c>
      <c r="I764" s="110">
        <v>0</v>
      </c>
      <c r="J764" s="110">
        <v>397020</v>
      </c>
      <c r="K764" s="110"/>
      <c r="L764" s="110">
        <v>425617</v>
      </c>
      <c r="M764" s="110"/>
      <c r="N764" s="110">
        <v>466632</v>
      </c>
      <c r="O764" s="110">
        <v>513290</v>
      </c>
      <c r="P764" s="110">
        <v>563620</v>
      </c>
    </row>
    <row r="765" spans="1:16" ht="15" customHeight="1" x14ac:dyDescent="0.25">
      <c r="A765" s="76"/>
      <c r="B765" s="83" t="s">
        <v>576</v>
      </c>
      <c r="C765" s="100" t="s">
        <v>622</v>
      </c>
      <c r="D765" s="100">
        <v>620</v>
      </c>
      <c r="E765" s="83"/>
      <c r="F765" s="83"/>
      <c r="G765" s="83" t="s">
        <v>684</v>
      </c>
      <c r="H765" s="110">
        <v>0</v>
      </c>
      <c r="I765" s="110">
        <v>0</v>
      </c>
      <c r="J765" s="110">
        <v>137400</v>
      </c>
      <c r="K765" s="110"/>
      <c r="L765" s="110">
        <v>148920</v>
      </c>
      <c r="M765" s="110"/>
      <c r="N765" s="110">
        <v>164250</v>
      </c>
      <c r="O765" s="110">
        <v>180670</v>
      </c>
      <c r="P765" s="110">
        <v>198390</v>
      </c>
    </row>
    <row r="766" spans="1:16" ht="15" customHeight="1" x14ac:dyDescent="0.25">
      <c r="A766" s="76"/>
      <c r="B766" s="83" t="s">
        <v>576</v>
      </c>
      <c r="C766" s="100" t="s">
        <v>622</v>
      </c>
      <c r="D766" s="100">
        <v>631</v>
      </c>
      <c r="E766" s="83"/>
      <c r="F766" s="83"/>
      <c r="G766" s="83" t="s">
        <v>683</v>
      </c>
      <c r="H766" s="110">
        <v>0</v>
      </c>
      <c r="I766" s="110">
        <v>0</v>
      </c>
      <c r="J766" s="110">
        <v>400</v>
      </c>
      <c r="K766" s="110"/>
      <c r="L766" s="110">
        <v>150</v>
      </c>
      <c r="M766" s="110"/>
      <c r="N766" s="110">
        <v>300</v>
      </c>
      <c r="O766" s="110">
        <v>300</v>
      </c>
      <c r="P766" s="110">
        <v>300</v>
      </c>
    </row>
    <row r="767" spans="1:16" ht="15" customHeight="1" x14ac:dyDescent="0.25">
      <c r="A767" s="76"/>
      <c r="B767" s="83" t="s">
        <v>576</v>
      </c>
      <c r="C767" s="100" t="s">
        <v>622</v>
      </c>
      <c r="D767" s="100">
        <v>632</v>
      </c>
      <c r="E767" s="83"/>
      <c r="F767" s="83"/>
      <c r="G767" s="83" t="s">
        <v>619</v>
      </c>
      <c r="H767" s="110">
        <v>0</v>
      </c>
      <c r="I767" s="110">
        <v>0</v>
      </c>
      <c r="J767" s="110">
        <v>25900</v>
      </c>
      <c r="K767" s="110"/>
      <c r="L767" s="110">
        <v>15580</v>
      </c>
      <c r="M767" s="110"/>
      <c r="N767" s="110">
        <v>23170</v>
      </c>
      <c r="O767" s="110">
        <v>23640</v>
      </c>
      <c r="P767" s="110">
        <v>24180</v>
      </c>
    </row>
    <row r="768" spans="1:16" ht="15" customHeight="1" x14ac:dyDescent="0.25">
      <c r="A768" s="76"/>
      <c r="B768" s="83" t="s">
        <v>576</v>
      </c>
      <c r="C768" s="100" t="s">
        <v>622</v>
      </c>
      <c r="D768" s="100">
        <v>633</v>
      </c>
      <c r="E768" s="83"/>
      <c r="F768" s="83"/>
      <c r="G768" s="83" t="s">
        <v>685</v>
      </c>
      <c r="H768" s="110">
        <v>0</v>
      </c>
      <c r="I768" s="110">
        <v>0</v>
      </c>
      <c r="J768" s="110">
        <v>16110</v>
      </c>
      <c r="K768" s="110"/>
      <c r="L768" s="110">
        <v>3935</v>
      </c>
      <c r="M768" s="110"/>
      <c r="N768" s="110">
        <v>3880</v>
      </c>
      <c r="O768" s="110">
        <v>4260</v>
      </c>
      <c r="P768" s="110">
        <v>4420</v>
      </c>
    </row>
    <row r="769" spans="1:18" ht="15" customHeight="1" x14ac:dyDescent="0.25">
      <c r="A769" s="76"/>
      <c r="B769" s="83" t="s">
        <v>576</v>
      </c>
      <c r="C769" s="100" t="s">
        <v>622</v>
      </c>
      <c r="D769" s="100">
        <v>635</v>
      </c>
      <c r="E769" s="83"/>
      <c r="F769" s="83"/>
      <c r="G769" s="83" t="s">
        <v>620</v>
      </c>
      <c r="H769" s="110">
        <v>0</v>
      </c>
      <c r="I769" s="110">
        <v>0</v>
      </c>
      <c r="J769" s="110">
        <v>2100</v>
      </c>
      <c r="K769" s="110"/>
      <c r="L769" s="110">
        <v>581</v>
      </c>
      <c r="M769" s="110"/>
      <c r="N769" s="110">
        <v>1130</v>
      </c>
      <c r="O769" s="110">
        <v>1250</v>
      </c>
      <c r="P769" s="110">
        <v>1350</v>
      </c>
    </row>
    <row r="770" spans="1:18" ht="15" customHeight="1" x14ac:dyDescent="0.25">
      <c r="A770" s="76"/>
      <c r="B770" s="83" t="s">
        <v>576</v>
      </c>
      <c r="C770" s="100" t="s">
        <v>622</v>
      </c>
      <c r="D770" s="100">
        <v>636</v>
      </c>
      <c r="E770" s="83"/>
      <c r="F770" s="83"/>
      <c r="G770" s="83" t="s">
        <v>696</v>
      </c>
      <c r="H770" s="110">
        <v>0</v>
      </c>
      <c r="I770" s="110">
        <v>0</v>
      </c>
      <c r="J770" s="110">
        <v>1060</v>
      </c>
      <c r="K770" s="110"/>
      <c r="L770" s="110">
        <v>3525</v>
      </c>
      <c r="M770" s="110"/>
      <c r="N770" s="110">
        <v>3500</v>
      </c>
      <c r="O770" s="110">
        <v>3500</v>
      </c>
      <c r="P770" s="110">
        <v>3500</v>
      </c>
    </row>
    <row r="771" spans="1:18" ht="15" customHeight="1" x14ac:dyDescent="0.25">
      <c r="A771" s="76"/>
      <c r="B771" s="83" t="s">
        <v>576</v>
      </c>
      <c r="C771" s="100" t="s">
        <v>622</v>
      </c>
      <c r="D771" s="100">
        <v>637</v>
      </c>
      <c r="E771" s="83"/>
      <c r="F771" s="83"/>
      <c r="G771" s="83" t="s">
        <v>536</v>
      </c>
      <c r="H771" s="110">
        <v>0</v>
      </c>
      <c r="I771" s="110">
        <v>0</v>
      </c>
      <c r="J771" s="110">
        <v>15850</v>
      </c>
      <c r="K771" s="110"/>
      <c r="L771" s="110">
        <v>17168</v>
      </c>
      <c r="M771" s="110"/>
      <c r="N771" s="110">
        <v>16800</v>
      </c>
      <c r="O771" s="110">
        <v>16950</v>
      </c>
      <c r="P771" s="110">
        <v>17150</v>
      </c>
    </row>
    <row r="772" spans="1:18" ht="15" customHeight="1" x14ac:dyDescent="0.25">
      <c r="A772" s="76"/>
      <c r="B772" s="83" t="s">
        <v>576</v>
      </c>
      <c r="C772" s="100" t="s">
        <v>622</v>
      </c>
      <c r="D772" s="100">
        <v>642</v>
      </c>
      <c r="E772" s="83"/>
      <c r="F772" s="83"/>
      <c r="G772" s="83" t="s">
        <v>697</v>
      </c>
      <c r="H772" s="110">
        <v>0</v>
      </c>
      <c r="I772" s="110">
        <v>0</v>
      </c>
      <c r="J772" s="110">
        <v>0</v>
      </c>
      <c r="K772" s="110"/>
      <c r="L772" s="110">
        <v>177</v>
      </c>
      <c r="M772" s="110"/>
      <c r="N772" s="110">
        <v>0</v>
      </c>
      <c r="O772" s="110">
        <v>0</v>
      </c>
      <c r="P772" s="110">
        <v>0</v>
      </c>
    </row>
    <row r="773" spans="1:18" ht="15" hidden="1" customHeight="1" outlineLevel="1" x14ac:dyDescent="0.25">
      <c r="A773" s="76"/>
      <c r="B773" s="83" t="s">
        <v>576</v>
      </c>
      <c r="C773" s="100" t="s">
        <v>622</v>
      </c>
      <c r="D773" s="126"/>
      <c r="E773" s="83" t="s">
        <v>708</v>
      </c>
      <c r="F773" s="83"/>
      <c r="G773" s="83" t="s">
        <v>623</v>
      </c>
      <c r="H773" s="110">
        <v>0</v>
      </c>
      <c r="I773" s="110">
        <v>0</v>
      </c>
      <c r="J773" s="110">
        <v>1750</v>
      </c>
      <c r="K773" s="110"/>
      <c r="L773" s="110">
        <v>747</v>
      </c>
      <c r="M773" s="110"/>
      <c r="N773" s="110">
        <v>1750</v>
      </c>
      <c r="O773" s="110">
        <v>1750</v>
      </c>
      <c r="P773" s="110">
        <v>1750</v>
      </c>
    </row>
    <row r="774" spans="1:18" ht="15" hidden="1" customHeight="1" outlineLevel="1" x14ac:dyDescent="0.25">
      <c r="A774" s="76"/>
      <c r="B774" s="83" t="s">
        <v>576</v>
      </c>
      <c r="C774" s="100" t="s">
        <v>622</v>
      </c>
      <c r="D774" s="126"/>
      <c r="E774" s="83" t="s">
        <v>708</v>
      </c>
      <c r="F774" s="83"/>
      <c r="G774" s="83" t="s">
        <v>624</v>
      </c>
      <c r="H774" s="110">
        <v>0</v>
      </c>
      <c r="I774" s="110">
        <v>0</v>
      </c>
      <c r="J774" s="110">
        <v>0</v>
      </c>
      <c r="K774" s="110"/>
      <c r="L774" s="110">
        <v>0</v>
      </c>
      <c r="M774" s="110"/>
      <c r="N774" s="110">
        <v>0</v>
      </c>
      <c r="O774" s="110">
        <v>0</v>
      </c>
      <c r="P774" s="110">
        <v>0</v>
      </c>
    </row>
    <row r="775" spans="1:18" ht="15" hidden="1" customHeight="1" outlineLevel="1" x14ac:dyDescent="0.25">
      <c r="A775" s="76"/>
      <c r="B775" s="83" t="s">
        <v>576</v>
      </c>
      <c r="C775" s="100" t="s">
        <v>622</v>
      </c>
      <c r="D775" s="126"/>
      <c r="E775" s="83" t="s">
        <v>708</v>
      </c>
      <c r="F775" s="83"/>
      <c r="G775" s="83" t="s">
        <v>688</v>
      </c>
      <c r="H775" s="110">
        <v>0</v>
      </c>
      <c r="I775" s="110">
        <v>0</v>
      </c>
      <c r="J775" s="110">
        <v>8000</v>
      </c>
      <c r="K775" s="110"/>
      <c r="L775" s="110">
        <v>5249</v>
      </c>
      <c r="M775" s="110"/>
      <c r="N775" s="110">
        <v>8000</v>
      </c>
      <c r="O775" s="110">
        <v>8000</v>
      </c>
      <c r="P775" s="110">
        <v>8000</v>
      </c>
    </row>
    <row r="776" spans="1:18" ht="15" hidden="1" customHeight="1" outlineLevel="1" x14ac:dyDescent="0.25">
      <c r="A776" s="76"/>
      <c r="B776" s="83" t="s">
        <v>576</v>
      </c>
      <c r="C776" s="100" t="s">
        <v>622</v>
      </c>
      <c r="D776" s="126"/>
      <c r="E776" s="83" t="s">
        <v>708</v>
      </c>
      <c r="F776" s="83"/>
      <c r="G776" s="83" t="s">
        <v>689</v>
      </c>
      <c r="H776" s="110">
        <v>0</v>
      </c>
      <c r="I776" s="110">
        <v>0</v>
      </c>
      <c r="J776" s="110">
        <v>0</v>
      </c>
      <c r="K776" s="110"/>
      <c r="L776" s="110">
        <v>7022</v>
      </c>
      <c r="M776" s="110"/>
      <c r="N776" s="110">
        <v>7000</v>
      </c>
      <c r="O776" s="110">
        <v>7000</v>
      </c>
      <c r="P776" s="110">
        <v>7000</v>
      </c>
    </row>
    <row r="777" spans="1:18" ht="15" hidden="1" customHeight="1" outlineLevel="1" x14ac:dyDescent="0.25">
      <c r="A777" s="76"/>
      <c r="B777" s="83" t="s">
        <v>576</v>
      </c>
      <c r="C777" s="100" t="s">
        <v>622</v>
      </c>
      <c r="D777" s="126"/>
      <c r="E777" s="83" t="s">
        <v>708</v>
      </c>
      <c r="F777" s="83"/>
      <c r="G777" s="83" t="s">
        <v>690</v>
      </c>
      <c r="H777" s="110">
        <v>0</v>
      </c>
      <c r="I777" s="110">
        <v>0</v>
      </c>
      <c r="J777" s="110">
        <v>150</v>
      </c>
      <c r="K777" s="110"/>
      <c r="L777" s="110">
        <v>150</v>
      </c>
      <c r="M777" s="110"/>
      <c r="N777" s="110">
        <v>150</v>
      </c>
      <c r="O777" s="110">
        <v>150</v>
      </c>
      <c r="P777" s="110">
        <v>150</v>
      </c>
    </row>
    <row r="778" spans="1:18" ht="15" hidden="1" customHeight="1" outlineLevel="1" x14ac:dyDescent="0.25">
      <c r="A778" s="76"/>
      <c r="B778" s="83" t="s">
        <v>576</v>
      </c>
      <c r="C778" s="100" t="s">
        <v>622</v>
      </c>
      <c r="D778" s="126"/>
      <c r="E778" s="83" t="s">
        <v>708</v>
      </c>
      <c r="F778" s="83"/>
      <c r="G778" s="83" t="s">
        <v>691</v>
      </c>
      <c r="H778" s="110">
        <v>0</v>
      </c>
      <c r="I778" s="110">
        <v>0</v>
      </c>
      <c r="J778" s="110">
        <v>8300</v>
      </c>
      <c r="K778" s="110"/>
      <c r="L778" s="110">
        <v>4950</v>
      </c>
      <c r="M778" s="110"/>
      <c r="N778" s="110">
        <v>8300</v>
      </c>
      <c r="O778" s="110">
        <v>8300</v>
      </c>
      <c r="P778" s="110">
        <v>8300</v>
      </c>
    </row>
    <row r="779" spans="1:18" ht="15" hidden="1" customHeight="1" outlineLevel="1" x14ac:dyDescent="0.25">
      <c r="A779" s="76"/>
      <c r="B779" s="83" t="s">
        <v>576</v>
      </c>
      <c r="C779" s="100" t="s">
        <v>622</v>
      </c>
      <c r="D779" s="126"/>
      <c r="E779" s="83" t="s">
        <v>708</v>
      </c>
      <c r="F779" s="83"/>
      <c r="G779" s="83" t="s">
        <v>692</v>
      </c>
      <c r="H779" s="110">
        <v>0</v>
      </c>
      <c r="I779" s="110">
        <v>0</v>
      </c>
      <c r="J779" s="110">
        <v>5700</v>
      </c>
      <c r="K779" s="110"/>
      <c r="L779" s="110">
        <v>5700</v>
      </c>
      <c r="M779" s="110"/>
      <c r="N779" s="110">
        <v>5700</v>
      </c>
      <c r="O779" s="110">
        <v>5700</v>
      </c>
      <c r="P779" s="110">
        <v>5700</v>
      </c>
    </row>
    <row r="780" spans="1:18" ht="15" hidden="1" customHeight="1" outlineLevel="1" x14ac:dyDescent="0.25">
      <c r="A780" s="76"/>
      <c r="B780" s="83" t="s">
        <v>576</v>
      </c>
      <c r="C780" s="100" t="s">
        <v>622</v>
      </c>
      <c r="D780" s="126"/>
      <c r="E780" s="83" t="s">
        <v>708</v>
      </c>
      <c r="F780" s="83"/>
      <c r="G780" s="83" t="s">
        <v>693</v>
      </c>
      <c r="H780" s="110">
        <v>0</v>
      </c>
      <c r="I780" s="110">
        <v>0</v>
      </c>
      <c r="J780" s="110">
        <v>2600</v>
      </c>
      <c r="K780" s="110"/>
      <c r="L780" s="110">
        <v>5850</v>
      </c>
      <c r="M780" s="110"/>
      <c r="N780" s="110">
        <v>2600</v>
      </c>
      <c r="O780" s="110">
        <v>2600</v>
      </c>
      <c r="P780" s="110">
        <v>2600</v>
      </c>
    </row>
    <row r="781" spans="1:18" ht="15" hidden="1" customHeight="1" outlineLevel="1" x14ac:dyDescent="0.25">
      <c r="A781" s="76"/>
      <c r="B781" s="83" t="s">
        <v>576</v>
      </c>
      <c r="C781" s="100" t="s">
        <v>622</v>
      </c>
      <c r="D781" s="126"/>
      <c r="E781" s="83" t="s">
        <v>708</v>
      </c>
      <c r="F781" s="83"/>
      <c r="G781" s="83" t="s">
        <v>694</v>
      </c>
      <c r="H781" s="110">
        <v>0</v>
      </c>
      <c r="I781" s="110">
        <v>0</v>
      </c>
      <c r="J781" s="110">
        <v>6000</v>
      </c>
      <c r="K781" s="110"/>
      <c r="L781" s="110">
        <v>5250</v>
      </c>
      <c r="M781" s="110"/>
      <c r="N781" s="110">
        <v>6000</v>
      </c>
      <c r="O781" s="110">
        <v>6000</v>
      </c>
      <c r="P781" s="110">
        <v>6000</v>
      </c>
    </row>
    <row r="782" spans="1:18" ht="15" customHeight="1" collapsed="1" x14ac:dyDescent="0.25">
      <c r="A782" s="76"/>
      <c r="B782" s="83" t="s">
        <v>576</v>
      </c>
      <c r="C782" s="100" t="s">
        <v>622</v>
      </c>
      <c r="D782" s="100">
        <v>600</v>
      </c>
      <c r="E782" s="83" t="s">
        <v>708</v>
      </c>
      <c r="F782" s="83"/>
      <c r="G782" s="83" t="s">
        <v>698</v>
      </c>
      <c r="H782" s="110">
        <v>0</v>
      </c>
      <c r="I782" s="110">
        <v>0</v>
      </c>
      <c r="J782" s="110">
        <f t="shared" ref="J782:P782" si="272">SUM(J773:J781)</f>
        <v>32500</v>
      </c>
      <c r="K782" s="110">
        <f t="shared" si="272"/>
        <v>0</v>
      </c>
      <c r="L782" s="110">
        <f t="shared" si="272"/>
        <v>34918</v>
      </c>
      <c r="M782" s="110">
        <f t="shared" si="272"/>
        <v>0</v>
      </c>
      <c r="N782" s="110">
        <f t="shared" si="272"/>
        <v>39500</v>
      </c>
      <c r="O782" s="110">
        <f t="shared" si="272"/>
        <v>39500</v>
      </c>
      <c r="P782" s="110">
        <f t="shared" si="272"/>
        <v>39500</v>
      </c>
    </row>
    <row r="783" spans="1:18" ht="15" customHeight="1" x14ac:dyDescent="0.25">
      <c r="A783" s="109" t="s">
        <v>11</v>
      </c>
      <c r="B783" s="101" t="s">
        <v>576</v>
      </c>
      <c r="C783" s="101" t="s">
        <v>475</v>
      </c>
      <c r="D783" s="101" t="s">
        <v>462</v>
      </c>
      <c r="E783" s="101" t="s">
        <v>239</v>
      </c>
      <c r="F783" s="101" t="s">
        <v>674</v>
      </c>
      <c r="G783" s="101" t="s">
        <v>497</v>
      </c>
      <c r="H783" s="110">
        <v>0</v>
      </c>
      <c r="I783" s="110">
        <v>0</v>
      </c>
      <c r="J783" s="84">
        <v>0</v>
      </c>
      <c r="K783" s="84">
        <v>0</v>
      </c>
      <c r="L783" s="84">
        <v>0</v>
      </c>
      <c r="M783" s="84">
        <v>0</v>
      </c>
      <c r="N783" s="84">
        <v>0</v>
      </c>
      <c r="O783" s="84">
        <v>0</v>
      </c>
      <c r="P783" s="84">
        <v>0</v>
      </c>
      <c r="Q783" s="42"/>
      <c r="R783" s="69"/>
    </row>
    <row r="784" spans="1:18" ht="15" customHeight="1" x14ac:dyDescent="0.25">
      <c r="A784" s="109" t="s">
        <v>11</v>
      </c>
      <c r="B784" s="101" t="s">
        <v>576</v>
      </c>
      <c r="C784" s="127" t="s">
        <v>628</v>
      </c>
      <c r="D784" s="101" t="s">
        <v>505</v>
      </c>
      <c r="E784" s="101" t="s">
        <v>15</v>
      </c>
      <c r="F784" s="101" t="s">
        <v>506</v>
      </c>
      <c r="G784" s="101" t="s">
        <v>507</v>
      </c>
      <c r="H784" s="110">
        <v>0</v>
      </c>
      <c r="I784" s="110">
        <v>0</v>
      </c>
      <c r="J784" s="84">
        <v>0</v>
      </c>
      <c r="K784" s="84">
        <v>4744.21</v>
      </c>
      <c r="L784" s="84">
        <v>4744.21</v>
      </c>
      <c r="M784" s="84">
        <v>0</v>
      </c>
      <c r="N784" s="84">
        <v>0</v>
      </c>
      <c r="O784" s="84">
        <v>0</v>
      </c>
      <c r="P784" s="84">
        <v>0</v>
      </c>
      <c r="Q784" s="42"/>
      <c r="R784" s="69"/>
    </row>
    <row r="785" spans="1:20" ht="15" customHeight="1" x14ac:dyDescent="0.25">
      <c r="A785" s="67" t="s">
        <v>11</v>
      </c>
      <c r="B785" s="66" t="s">
        <v>576</v>
      </c>
      <c r="C785" s="127" t="s">
        <v>628</v>
      </c>
      <c r="D785" s="66" t="s">
        <v>209</v>
      </c>
      <c r="E785" s="66" t="s">
        <v>401</v>
      </c>
      <c r="F785" s="66" t="s">
        <v>11</v>
      </c>
      <c r="G785" s="66" t="s">
        <v>402</v>
      </c>
      <c r="H785" s="110">
        <v>0</v>
      </c>
      <c r="I785" s="110">
        <v>0</v>
      </c>
      <c r="J785" s="107">
        <v>0</v>
      </c>
      <c r="K785" s="107">
        <v>0</v>
      </c>
      <c r="L785" s="107">
        <v>0</v>
      </c>
      <c r="M785" s="107">
        <v>0</v>
      </c>
      <c r="N785" s="107">
        <v>0</v>
      </c>
      <c r="O785" s="107">
        <f>N785</f>
        <v>0</v>
      </c>
      <c r="P785" s="107">
        <f>N785</f>
        <v>0</v>
      </c>
      <c r="Q785" s="42"/>
      <c r="R785" s="69"/>
    </row>
    <row r="786" spans="1:20" ht="15" customHeight="1" x14ac:dyDescent="0.25">
      <c r="A786" s="67" t="s">
        <v>11</v>
      </c>
      <c r="B786" s="66" t="s">
        <v>576</v>
      </c>
      <c r="C786" s="85" t="s">
        <v>414</v>
      </c>
      <c r="D786" s="66" t="s">
        <v>209</v>
      </c>
      <c r="E786" s="66" t="s">
        <v>15</v>
      </c>
      <c r="F786" s="66" t="s">
        <v>11</v>
      </c>
      <c r="G786" s="66" t="s">
        <v>417</v>
      </c>
      <c r="H786" s="110">
        <v>0</v>
      </c>
      <c r="I786" s="110">
        <v>0</v>
      </c>
      <c r="J786" s="107">
        <v>0</v>
      </c>
      <c r="K786" s="107">
        <v>0</v>
      </c>
      <c r="L786" s="107">
        <v>2400</v>
      </c>
      <c r="M786" s="107">
        <v>2400</v>
      </c>
      <c r="N786" s="107">
        <v>0</v>
      </c>
      <c r="O786" s="107">
        <f>N786</f>
        <v>0</v>
      </c>
      <c r="P786" s="107">
        <f>N786</f>
        <v>0</v>
      </c>
      <c r="Q786" s="42"/>
      <c r="R786" s="69"/>
    </row>
    <row r="787" spans="1:20" ht="15" customHeight="1" x14ac:dyDescent="0.25">
      <c r="A787" s="64"/>
      <c r="B787" s="64" t="s">
        <v>576</v>
      </c>
      <c r="C787" s="64"/>
      <c r="D787" s="64"/>
      <c r="E787" s="64"/>
      <c r="F787" s="64"/>
      <c r="G787" s="64" t="s">
        <v>781</v>
      </c>
      <c r="H787" s="65">
        <v>577343.85</v>
      </c>
      <c r="I787" s="65">
        <f>592080.49+33073.07+4200</f>
        <v>629353.55999999994</v>
      </c>
      <c r="J787" s="65">
        <f t="shared" ref="J787:P787" si="273">J764+J765+J766+J767+J768+J769+J770+J771+J772+J782+J783+J784+J785+J786</f>
        <v>628340</v>
      </c>
      <c r="K787" s="65">
        <f t="shared" si="273"/>
        <v>4744.21</v>
      </c>
      <c r="L787" s="65">
        <f t="shared" si="273"/>
        <v>657715.21</v>
      </c>
      <c r="M787" s="65">
        <f t="shared" si="273"/>
        <v>2400</v>
      </c>
      <c r="N787" s="65">
        <f t="shared" si="273"/>
        <v>719162</v>
      </c>
      <c r="O787" s="65">
        <f t="shared" si="273"/>
        <v>783360</v>
      </c>
      <c r="P787" s="65">
        <f t="shared" si="273"/>
        <v>852410</v>
      </c>
      <c r="Q787" s="42"/>
      <c r="R787" s="69"/>
      <c r="S787" s="47"/>
      <c r="T787" s="47"/>
    </row>
    <row r="788" spans="1:20" ht="15" customHeight="1" x14ac:dyDescent="0.25">
      <c r="A788" s="64"/>
      <c r="B788" s="64" t="s">
        <v>782</v>
      </c>
      <c r="C788" s="64"/>
      <c r="D788" s="64"/>
      <c r="E788" s="64"/>
      <c r="F788" s="64"/>
      <c r="G788" s="64" t="s">
        <v>783</v>
      </c>
      <c r="H788" s="65">
        <f>H763+H787</f>
        <v>1364987.8599999999</v>
      </c>
      <c r="I788" s="65">
        <f t="shared" ref="I788:P788" si="274">I763+I787</f>
        <v>1412970.1099999999</v>
      </c>
      <c r="J788" s="65">
        <f t="shared" si="274"/>
        <v>1428774</v>
      </c>
      <c r="K788" s="65">
        <f t="shared" si="274"/>
        <v>13887.689999999999</v>
      </c>
      <c r="L788" s="65">
        <f t="shared" si="274"/>
        <v>1600971.69</v>
      </c>
      <c r="M788" s="65">
        <f t="shared" si="274"/>
        <v>8188</v>
      </c>
      <c r="N788" s="65">
        <f t="shared" si="274"/>
        <v>1677117</v>
      </c>
      <c r="O788" s="65">
        <f t="shared" si="274"/>
        <v>1820483</v>
      </c>
      <c r="P788" s="65">
        <f t="shared" si="274"/>
        <v>1977771</v>
      </c>
      <c r="Q788" s="42"/>
      <c r="R788" s="69"/>
      <c r="S788" s="47"/>
      <c r="T788" s="47"/>
    </row>
    <row r="789" spans="1:20" ht="15" customHeight="1" x14ac:dyDescent="0.25">
      <c r="A789" s="76"/>
      <c r="B789" s="83" t="s">
        <v>703</v>
      </c>
      <c r="C789" s="83" t="s">
        <v>682</v>
      </c>
      <c r="D789" s="100">
        <v>610</v>
      </c>
      <c r="E789" s="83"/>
      <c r="F789" s="83"/>
      <c r="G789" s="83" t="s">
        <v>661</v>
      </c>
      <c r="H789" s="110">
        <v>51807.66</v>
      </c>
      <c r="I789" s="110">
        <v>63197.48</v>
      </c>
      <c r="J789" s="110">
        <v>88272</v>
      </c>
      <c r="K789" s="110"/>
      <c r="L789" s="110">
        <v>84000</v>
      </c>
      <c r="M789" s="110"/>
      <c r="N789" s="110">
        <v>92400</v>
      </c>
      <c r="O789" s="110">
        <v>113691</v>
      </c>
      <c r="P789" s="110">
        <v>125060</v>
      </c>
    </row>
    <row r="790" spans="1:20" ht="15" customHeight="1" x14ac:dyDescent="0.25">
      <c r="A790" s="76"/>
      <c r="B790" s="83" t="s">
        <v>703</v>
      </c>
      <c r="C790" s="83" t="s">
        <v>682</v>
      </c>
      <c r="D790" s="100">
        <v>620</v>
      </c>
      <c r="E790" s="83"/>
      <c r="F790" s="83"/>
      <c r="G790" s="83" t="s">
        <v>684</v>
      </c>
      <c r="H790" s="110">
        <v>18970.02</v>
      </c>
      <c r="I790" s="110">
        <v>23422.55</v>
      </c>
      <c r="J790" s="110">
        <v>30851</v>
      </c>
      <c r="K790" s="110"/>
      <c r="L790" s="110">
        <v>29358</v>
      </c>
      <c r="M790" s="110"/>
      <c r="N790" s="110">
        <v>32295</v>
      </c>
      <c r="O790" s="110">
        <v>39598</v>
      </c>
      <c r="P790" s="110">
        <v>43708</v>
      </c>
    </row>
    <row r="791" spans="1:20" ht="15" customHeight="1" x14ac:dyDescent="0.25">
      <c r="A791" s="76"/>
      <c r="B791" s="83" t="s">
        <v>703</v>
      </c>
      <c r="C791" s="83" t="s">
        <v>682</v>
      </c>
      <c r="D791" s="100">
        <v>631</v>
      </c>
      <c r="E791" s="83"/>
      <c r="F791" s="83"/>
      <c r="G791" s="83" t="s">
        <v>683</v>
      </c>
      <c r="H791" s="110">
        <v>0</v>
      </c>
      <c r="I791" s="110">
        <v>49.3</v>
      </c>
      <c r="J791" s="110">
        <v>100</v>
      </c>
      <c r="K791" s="110"/>
      <c r="L791" s="110">
        <v>100</v>
      </c>
      <c r="M791" s="110"/>
      <c r="N791" s="110">
        <v>100</v>
      </c>
      <c r="O791" s="110">
        <v>100</v>
      </c>
      <c r="P791" s="110">
        <v>100</v>
      </c>
    </row>
    <row r="792" spans="1:20" ht="15" customHeight="1" x14ac:dyDescent="0.25">
      <c r="A792" s="76"/>
      <c r="B792" s="83" t="s">
        <v>703</v>
      </c>
      <c r="C792" s="83" t="s">
        <v>682</v>
      </c>
      <c r="D792" s="100">
        <v>632</v>
      </c>
      <c r="E792" s="83"/>
      <c r="F792" s="83"/>
      <c r="G792" s="83" t="s">
        <v>619</v>
      </c>
      <c r="H792" s="110">
        <v>19582.82</v>
      </c>
      <c r="I792" s="110">
        <v>22654.720000000001</v>
      </c>
      <c r="J792" s="110">
        <v>27100</v>
      </c>
      <c r="K792" s="110"/>
      <c r="L792" s="110">
        <v>27100</v>
      </c>
      <c r="M792" s="110"/>
      <c r="N792" s="110">
        <v>27100</v>
      </c>
      <c r="O792" s="110">
        <v>27100</v>
      </c>
      <c r="P792" s="110">
        <v>27100</v>
      </c>
    </row>
    <row r="793" spans="1:20" ht="15" customHeight="1" x14ac:dyDescent="0.25">
      <c r="A793" s="76"/>
      <c r="B793" s="83" t="s">
        <v>703</v>
      </c>
      <c r="C793" s="83" t="s">
        <v>682</v>
      </c>
      <c r="D793" s="100">
        <v>633</v>
      </c>
      <c r="E793" s="83"/>
      <c r="F793" s="83"/>
      <c r="G793" s="83" t="s">
        <v>685</v>
      </c>
      <c r="H793" s="110">
        <v>6283.44</v>
      </c>
      <c r="I793" s="110">
        <v>70531.02</v>
      </c>
      <c r="J793" s="110">
        <v>35800</v>
      </c>
      <c r="K793" s="110"/>
      <c r="L793" s="110">
        <v>96400</v>
      </c>
      <c r="M793" s="110"/>
      <c r="N793" s="110">
        <v>90900</v>
      </c>
      <c r="O793" s="110">
        <v>90900</v>
      </c>
      <c r="P793" s="110">
        <v>90900</v>
      </c>
    </row>
    <row r="794" spans="1:20" ht="15" customHeight="1" x14ac:dyDescent="0.25">
      <c r="A794" s="76"/>
      <c r="B794" s="83" t="s">
        <v>703</v>
      </c>
      <c r="C794" s="83" t="s">
        <v>682</v>
      </c>
      <c r="D794" s="100">
        <v>635</v>
      </c>
      <c r="E794" s="83"/>
      <c r="F794" s="83"/>
      <c r="G794" s="83" t="s">
        <v>620</v>
      </c>
      <c r="H794" s="110">
        <v>3320.73</v>
      </c>
      <c r="I794" s="110">
        <v>2873.44</v>
      </c>
      <c r="J794" s="110">
        <v>36100</v>
      </c>
      <c r="K794" s="110"/>
      <c r="L794" s="110">
        <v>4000</v>
      </c>
      <c r="M794" s="110"/>
      <c r="N794" s="110">
        <v>4000</v>
      </c>
      <c r="O794" s="110">
        <v>9800</v>
      </c>
      <c r="P794" s="110">
        <v>9800</v>
      </c>
    </row>
    <row r="795" spans="1:20" ht="15" customHeight="1" x14ac:dyDescent="0.25">
      <c r="A795" s="76"/>
      <c r="B795" s="83" t="s">
        <v>703</v>
      </c>
      <c r="C795" s="83" t="s">
        <v>682</v>
      </c>
      <c r="D795" s="100">
        <v>637</v>
      </c>
      <c r="E795" s="83"/>
      <c r="F795" s="83"/>
      <c r="G795" s="83" t="s">
        <v>536</v>
      </c>
      <c r="H795" s="110">
        <v>6057.77</v>
      </c>
      <c r="I795" s="110">
        <v>7439.34</v>
      </c>
      <c r="J795" s="110">
        <v>6400</v>
      </c>
      <c r="K795" s="110"/>
      <c r="L795" s="110">
        <v>6400</v>
      </c>
      <c r="M795" s="110"/>
      <c r="N795" s="110">
        <v>6600</v>
      </c>
      <c r="O795" s="110">
        <v>6600</v>
      </c>
      <c r="P795" s="110">
        <v>6600</v>
      </c>
    </row>
    <row r="796" spans="1:20" ht="15" customHeight="1" x14ac:dyDescent="0.25">
      <c r="A796" s="76"/>
      <c r="B796" s="83" t="s">
        <v>703</v>
      </c>
      <c r="C796" s="83" t="s">
        <v>682</v>
      </c>
      <c r="D796" s="100">
        <v>642</v>
      </c>
      <c r="E796" s="83"/>
      <c r="F796" s="83"/>
      <c r="G796" s="83" t="s">
        <v>697</v>
      </c>
      <c r="H796" s="110">
        <v>1980</v>
      </c>
      <c r="I796" s="110">
        <v>50.47</v>
      </c>
      <c r="J796" s="110">
        <v>400</v>
      </c>
      <c r="K796" s="110"/>
      <c r="L796" s="110">
        <v>400</v>
      </c>
      <c r="M796" s="110"/>
      <c r="N796" s="110">
        <v>400</v>
      </c>
      <c r="O796" s="110">
        <v>400</v>
      </c>
      <c r="P796" s="110">
        <v>400</v>
      </c>
    </row>
    <row r="797" spans="1:20" ht="15" customHeight="1" x14ac:dyDescent="0.25">
      <c r="A797" s="64"/>
      <c r="B797" s="64" t="s">
        <v>703</v>
      </c>
      <c r="C797" s="64"/>
      <c r="D797" s="64"/>
      <c r="E797" s="64"/>
      <c r="F797" s="64"/>
      <c r="G797" s="64" t="s">
        <v>784</v>
      </c>
      <c r="H797" s="65">
        <f>SUM(H789:H796)</f>
        <v>108002.44</v>
      </c>
      <c r="I797" s="65">
        <f t="shared" ref="I797:P797" si="275">SUM(I789:I796)</f>
        <v>190218.32</v>
      </c>
      <c r="J797" s="65">
        <f t="shared" si="275"/>
        <v>225023</v>
      </c>
      <c r="K797" s="65">
        <f t="shared" si="275"/>
        <v>0</v>
      </c>
      <c r="L797" s="65">
        <f t="shared" si="275"/>
        <v>247758</v>
      </c>
      <c r="M797" s="65">
        <f t="shared" si="275"/>
        <v>0</v>
      </c>
      <c r="N797" s="65">
        <f t="shared" si="275"/>
        <v>253795</v>
      </c>
      <c r="O797" s="65">
        <f t="shared" si="275"/>
        <v>288189</v>
      </c>
      <c r="P797" s="65">
        <f t="shared" si="275"/>
        <v>303668</v>
      </c>
    </row>
    <row r="798" spans="1:20" ht="15" hidden="1" customHeight="1" outlineLevel="1" x14ac:dyDescent="0.25">
      <c r="A798" s="17" t="s">
        <v>11</v>
      </c>
      <c r="B798" s="17" t="s">
        <v>577</v>
      </c>
      <c r="C798" s="17" t="s">
        <v>406</v>
      </c>
      <c r="D798" s="17" t="s">
        <v>14</v>
      </c>
      <c r="E798" s="17" t="s">
        <v>18</v>
      </c>
      <c r="F798" s="17" t="s">
        <v>407</v>
      </c>
      <c r="G798" s="17" t="s">
        <v>20</v>
      </c>
      <c r="H798" s="11">
        <v>32783.97</v>
      </c>
      <c r="I798" s="11">
        <v>34929.339999999997</v>
      </c>
      <c r="J798" s="11">
        <v>43395</v>
      </c>
      <c r="K798" s="11">
        <v>40150</v>
      </c>
      <c r="L798" s="11">
        <v>40451.03</v>
      </c>
      <c r="M798" s="11">
        <v>32351.03</v>
      </c>
      <c r="N798" s="4">
        <v>46432</v>
      </c>
      <c r="O798" s="4">
        <f t="shared" ref="O798:O838" si="276">N798</f>
        <v>46432</v>
      </c>
      <c r="P798" s="4">
        <f t="shared" ref="P798:P838" si="277">N798</f>
        <v>46432</v>
      </c>
    </row>
    <row r="799" spans="1:20" ht="15" hidden="1" customHeight="1" outlineLevel="1" x14ac:dyDescent="0.25">
      <c r="A799" s="17"/>
      <c r="B799" s="17" t="s">
        <v>577</v>
      </c>
      <c r="C799" s="17" t="s">
        <v>406</v>
      </c>
      <c r="D799" s="17" t="s">
        <v>14</v>
      </c>
      <c r="E799" s="17" t="s">
        <v>18</v>
      </c>
      <c r="F799" s="17" t="s">
        <v>407</v>
      </c>
      <c r="G799" s="17" t="s">
        <v>610</v>
      </c>
      <c r="H799" s="11">
        <v>0</v>
      </c>
      <c r="I799" s="11">
        <v>0</v>
      </c>
      <c r="J799" s="11">
        <v>0</v>
      </c>
      <c r="K799" s="11">
        <v>0</v>
      </c>
      <c r="L799" s="11">
        <v>0</v>
      </c>
      <c r="M799" s="11">
        <v>0</v>
      </c>
      <c r="N799" s="4">
        <v>1100</v>
      </c>
      <c r="O799" s="4">
        <f t="shared" si="276"/>
        <v>1100</v>
      </c>
      <c r="P799" s="4">
        <f t="shared" si="277"/>
        <v>1100</v>
      </c>
    </row>
    <row r="800" spans="1:20" ht="15" customHeight="1" collapsed="1" x14ac:dyDescent="0.25">
      <c r="A800" s="66"/>
      <c r="B800" s="66" t="s">
        <v>577</v>
      </c>
      <c r="C800" s="66" t="s">
        <v>406</v>
      </c>
      <c r="D800" s="66" t="s">
        <v>524</v>
      </c>
      <c r="E800" s="66"/>
      <c r="F800" s="66"/>
      <c r="G800" s="66" t="s">
        <v>661</v>
      </c>
      <c r="H800" s="107">
        <v>0</v>
      </c>
      <c r="I800" s="107">
        <f t="shared" ref="I800:P800" si="278">SUM(I798:I799)</f>
        <v>34929.339999999997</v>
      </c>
      <c r="J800" s="107">
        <f t="shared" si="278"/>
        <v>43395</v>
      </c>
      <c r="K800" s="107">
        <f t="shared" si="278"/>
        <v>40150</v>
      </c>
      <c r="L800" s="107">
        <f t="shared" si="278"/>
        <v>40451.03</v>
      </c>
      <c r="M800" s="107">
        <f t="shared" si="278"/>
        <v>32351.03</v>
      </c>
      <c r="N800" s="107">
        <f t="shared" si="278"/>
        <v>47532</v>
      </c>
      <c r="O800" s="107">
        <f t="shared" si="278"/>
        <v>47532</v>
      </c>
      <c r="P800" s="107">
        <f t="shared" si="278"/>
        <v>47532</v>
      </c>
    </row>
    <row r="801" spans="1:17" ht="15" hidden="1" customHeight="1" outlineLevel="1" x14ac:dyDescent="0.25">
      <c r="A801" s="67" t="s">
        <v>11</v>
      </c>
      <c r="B801" s="67" t="s">
        <v>577</v>
      </c>
      <c r="C801" s="67" t="s">
        <v>406</v>
      </c>
      <c r="D801" s="67" t="s">
        <v>23</v>
      </c>
      <c r="E801" s="67" t="s">
        <v>18</v>
      </c>
      <c r="F801" s="67" t="s">
        <v>407</v>
      </c>
      <c r="G801" s="67" t="s">
        <v>24</v>
      </c>
      <c r="H801" s="107">
        <v>0</v>
      </c>
      <c r="I801" s="108">
        <v>3487.9</v>
      </c>
      <c r="J801" s="108">
        <v>4340</v>
      </c>
      <c r="K801" s="108">
        <v>4340</v>
      </c>
      <c r="L801" s="108">
        <v>4022.76</v>
      </c>
      <c r="M801" s="108">
        <v>3212.76</v>
      </c>
      <c r="N801" s="80">
        <v>4645</v>
      </c>
      <c r="O801" s="80">
        <f t="shared" si="276"/>
        <v>4645</v>
      </c>
      <c r="P801" s="80">
        <f t="shared" si="277"/>
        <v>4645</v>
      </c>
    </row>
    <row r="802" spans="1:17" ht="15" hidden="1" customHeight="1" outlineLevel="1" x14ac:dyDescent="0.25">
      <c r="A802" s="67" t="s">
        <v>11</v>
      </c>
      <c r="B802" s="67" t="s">
        <v>577</v>
      </c>
      <c r="C802" s="67" t="s">
        <v>406</v>
      </c>
      <c r="D802" s="67" t="s">
        <v>53</v>
      </c>
      <c r="E802" s="67" t="s">
        <v>18</v>
      </c>
      <c r="F802" s="67" t="s">
        <v>407</v>
      </c>
      <c r="G802" s="67" t="s">
        <v>54</v>
      </c>
      <c r="H802" s="107">
        <v>0</v>
      </c>
      <c r="I802" s="108">
        <v>466</v>
      </c>
      <c r="J802" s="108">
        <v>600</v>
      </c>
      <c r="K802" s="108">
        <v>600</v>
      </c>
      <c r="L802" s="108">
        <v>600</v>
      </c>
      <c r="M802" s="108">
        <v>400</v>
      </c>
      <c r="N802" s="80">
        <v>600</v>
      </c>
      <c r="O802" s="80">
        <f t="shared" si="276"/>
        <v>600</v>
      </c>
      <c r="P802" s="80">
        <f t="shared" si="277"/>
        <v>600</v>
      </c>
    </row>
    <row r="803" spans="1:17" ht="15" hidden="1" customHeight="1" outlineLevel="1" x14ac:dyDescent="0.25">
      <c r="A803" s="67" t="s">
        <v>11</v>
      </c>
      <c r="B803" s="67" t="s">
        <v>577</v>
      </c>
      <c r="C803" s="67" t="s">
        <v>406</v>
      </c>
      <c r="D803" s="67" t="s">
        <v>30</v>
      </c>
      <c r="E803" s="67" t="s">
        <v>18</v>
      </c>
      <c r="F803" s="67" t="s">
        <v>407</v>
      </c>
      <c r="G803" s="67" t="s">
        <v>31</v>
      </c>
      <c r="H803" s="107">
        <v>0</v>
      </c>
      <c r="I803" s="108">
        <v>488.4</v>
      </c>
      <c r="J803" s="108">
        <v>607</v>
      </c>
      <c r="K803" s="108">
        <v>607</v>
      </c>
      <c r="L803" s="108">
        <v>560.16</v>
      </c>
      <c r="M803" s="108">
        <v>446.76</v>
      </c>
      <c r="N803" s="80">
        <v>655</v>
      </c>
      <c r="O803" s="80">
        <f t="shared" si="276"/>
        <v>655</v>
      </c>
      <c r="P803" s="80">
        <f t="shared" si="277"/>
        <v>655</v>
      </c>
    </row>
    <row r="804" spans="1:17" ht="15" hidden="1" customHeight="1" outlineLevel="1" x14ac:dyDescent="0.25">
      <c r="A804" s="67" t="s">
        <v>11</v>
      </c>
      <c r="B804" s="67" t="s">
        <v>577</v>
      </c>
      <c r="C804" s="67" t="s">
        <v>406</v>
      </c>
      <c r="D804" s="67" t="s">
        <v>33</v>
      </c>
      <c r="E804" s="67" t="s">
        <v>18</v>
      </c>
      <c r="F804" s="67" t="s">
        <v>407</v>
      </c>
      <c r="G804" s="67" t="s">
        <v>35</v>
      </c>
      <c r="H804" s="107">
        <v>0</v>
      </c>
      <c r="I804" s="108">
        <v>4886.38</v>
      </c>
      <c r="J804" s="108">
        <v>6075</v>
      </c>
      <c r="K804" s="108">
        <v>4331</v>
      </c>
      <c r="L804" s="108">
        <v>5602.87</v>
      </c>
      <c r="M804" s="108">
        <v>4468.87</v>
      </c>
      <c r="N804" s="80">
        <v>6501</v>
      </c>
      <c r="O804" s="80">
        <f t="shared" si="276"/>
        <v>6501</v>
      </c>
      <c r="P804" s="80">
        <f t="shared" si="277"/>
        <v>6501</v>
      </c>
    </row>
    <row r="805" spans="1:17" ht="15" hidden="1" customHeight="1" outlineLevel="1" x14ac:dyDescent="0.25">
      <c r="A805" s="67" t="s">
        <v>11</v>
      </c>
      <c r="B805" s="67" t="s">
        <v>577</v>
      </c>
      <c r="C805" s="67" t="s">
        <v>406</v>
      </c>
      <c r="D805" s="67" t="s">
        <v>37</v>
      </c>
      <c r="E805" s="67" t="s">
        <v>18</v>
      </c>
      <c r="F805" s="67" t="s">
        <v>407</v>
      </c>
      <c r="G805" s="67" t="s">
        <v>39</v>
      </c>
      <c r="H805" s="107">
        <v>0</v>
      </c>
      <c r="I805" s="108">
        <v>279</v>
      </c>
      <c r="J805" s="108">
        <v>347</v>
      </c>
      <c r="K805" s="108">
        <v>347</v>
      </c>
      <c r="L805" s="108">
        <v>320.07</v>
      </c>
      <c r="M805" s="108">
        <v>255.27</v>
      </c>
      <c r="N805" s="80">
        <v>372</v>
      </c>
      <c r="O805" s="80">
        <f t="shared" si="276"/>
        <v>372</v>
      </c>
      <c r="P805" s="80">
        <f t="shared" si="277"/>
        <v>372</v>
      </c>
    </row>
    <row r="806" spans="1:17" ht="15" hidden="1" customHeight="1" outlineLevel="1" x14ac:dyDescent="0.25">
      <c r="A806" s="67" t="s">
        <v>11</v>
      </c>
      <c r="B806" s="67" t="s">
        <v>577</v>
      </c>
      <c r="C806" s="67" t="s">
        <v>406</v>
      </c>
      <c r="D806" s="67" t="s">
        <v>41</v>
      </c>
      <c r="E806" s="67" t="s">
        <v>18</v>
      </c>
      <c r="F806" s="67" t="s">
        <v>407</v>
      </c>
      <c r="G806" s="67" t="s">
        <v>43</v>
      </c>
      <c r="H806" s="107">
        <v>0</v>
      </c>
      <c r="I806" s="108">
        <v>800.94</v>
      </c>
      <c r="J806" s="108">
        <v>1302</v>
      </c>
      <c r="K806" s="108">
        <v>1302</v>
      </c>
      <c r="L806" s="108">
        <v>971.3</v>
      </c>
      <c r="M806" s="108">
        <v>728.3</v>
      </c>
      <c r="N806" s="80">
        <v>1393</v>
      </c>
      <c r="O806" s="80">
        <f t="shared" si="276"/>
        <v>1393</v>
      </c>
      <c r="P806" s="80">
        <f t="shared" si="277"/>
        <v>1393</v>
      </c>
    </row>
    <row r="807" spans="1:17" ht="15" hidden="1" customHeight="1" outlineLevel="1" x14ac:dyDescent="0.25">
      <c r="A807" s="67" t="s">
        <v>11</v>
      </c>
      <c r="B807" s="67" t="s">
        <v>577</v>
      </c>
      <c r="C807" s="67" t="s">
        <v>406</v>
      </c>
      <c r="D807" s="67" t="s">
        <v>45</v>
      </c>
      <c r="E807" s="67" t="s">
        <v>18</v>
      </c>
      <c r="F807" s="67" t="s">
        <v>407</v>
      </c>
      <c r="G807" s="67" t="s">
        <v>47</v>
      </c>
      <c r="H807" s="107">
        <v>0</v>
      </c>
      <c r="I807" s="108">
        <v>266.92</v>
      </c>
      <c r="J807" s="108">
        <v>434</v>
      </c>
      <c r="K807" s="108">
        <v>434</v>
      </c>
      <c r="L807" s="108">
        <v>323.71000000000004</v>
      </c>
      <c r="M807" s="108">
        <v>242.71</v>
      </c>
      <c r="N807" s="80">
        <v>465</v>
      </c>
      <c r="O807" s="80">
        <f t="shared" si="276"/>
        <v>465</v>
      </c>
      <c r="P807" s="80">
        <f t="shared" si="277"/>
        <v>465</v>
      </c>
    </row>
    <row r="808" spans="1:17" ht="15" hidden="1" customHeight="1" outlineLevel="1" x14ac:dyDescent="0.25">
      <c r="A808" s="67" t="s">
        <v>11</v>
      </c>
      <c r="B808" s="67" t="s">
        <v>577</v>
      </c>
      <c r="C808" s="67" t="s">
        <v>406</v>
      </c>
      <c r="D808" s="67" t="s">
        <v>49</v>
      </c>
      <c r="E808" s="67" t="s">
        <v>18</v>
      </c>
      <c r="F808" s="67" t="s">
        <v>407</v>
      </c>
      <c r="G808" s="67" t="s">
        <v>51</v>
      </c>
      <c r="H808" s="107">
        <v>0</v>
      </c>
      <c r="I808" s="108">
        <v>1657.74</v>
      </c>
      <c r="J808" s="108">
        <v>2061</v>
      </c>
      <c r="K808" s="108">
        <v>2061</v>
      </c>
      <c r="L808" s="108">
        <v>1900.76</v>
      </c>
      <c r="M808" s="108">
        <v>1516.01</v>
      </c>
      <c r="N808" s="80">
        <v>2206</v>
      </c>
      <c r="O808" s="80">
        <f t="shared" si="276"/>
        <v>2206</v>
      </c>
      <c r="P808" s="80">
        <f t="shared" si="277"/>
        <v>2206</v>
      </c>
    </row>
    <row r="809" spans="1:17" ht="15" customHeight="1" collapsed="1" x14ac:dyDescent="0.25">
      <c r="A809" s="66"/>
      <c r="B809" s="66" t="s">
        <v>577</v>
      </c>
      <c r="C809" s="66" t="s">
        <v>406</v>
      </c>
      <c r="D809" s="66" t="s">
        <v>525</v>
      </c>
      <c r="E809" s="66"/>
      <c r="F809" s="66"/>
      <c r="G809" s="66" t="s">
        <v>684</v>
      </c>
      <c r="H809" s="107">
        <v>0</v>
      </c>
      <c r="I809" s="107">
        <f t="shared" ref="I809:P809" si="279">SUM(I801:I808)</f>
        <v>12333.28</v>
      </c>
      <c r="J809" s="107">
        <f t="shared" si="279"/>
        <v>15766</v>
      </c>
      <c r="K809" s="107">
        <f t="shared" si="279"/>
        <v>14022</v>
      </c>
      <c r="L809" s="107">
        <f t="shared" si="279"/>
        <v>14301.63</v>
      </c>
      <c r="M809" s="107">
        <f t="shared" si="279"/>
        <v>11270.679999999998</v>
      </c>
      <c r="N809" s="107">
        <f t="shared" si="279"/>
        <v>16837</v>
      </c>
      <c r="O809" s="107">
        <f t="shared" si="279"/>
        <v>16837</v>
      </c>
      <c r="P809" s="107">
        <f t="shared" si="279"/>
        <v>16837</v>
      </c>
    </row>
    <row r="810" spans="1:17" ht="15" hidden="1" customHeight="1" outlineLevel="1" x14ac:dyDescent="0.25">
      <c r="A810" s="67" t="s">
        <v>11</v>
      </c>
      <c r="B810" s="67" t="s">
        <v>577</v>
      </c>
      <c r="C810" s="67" t="s">
        <v>406</v>
      </c>
      <c r="D810" s="67" t="s">
        <v>55</v>
      </c>
      <c r="E810" s="67" t="s">
        <v>18</v>
      </c>
      <c r="F810" s="67" t="s">
        <v>407</v>
      </c>
      <c r="G810" s="67" t="s">
        <v>56</v>
      </c>
      <c r="H810" s="107">
        <v>0</v>
      </c>
      <c r="I810" s="108">
        <v>32.700000000000003</v>
      </c>
      <c r="J810" s="108">
        <v>45</v>
      </c>
      <c r="K810" s="108">
        <v>45</v>
      </c>
      <c r="L810" s="108">
        <f t="shared" ref="L810:L823" si="280">M810/10*12</f>
        <v>0</v>
      </c>
      <c r="M810" s="108">
        <v>0</v>
      </c>
      <c r="N810" s="80">
        <v>50</v>
      </c>
      <c r="O810" s="80">
        <f t="shared" si="276"/>
        <v>50</v>
      </c>
      <c r="P810" s="80">
        <f t="shared" si="277"/>
        <v>50</v>
      </c>
      <c r="Q810" s="37"/>
    </row>
    <row r="811" spans="1:17" ht="15" customHeight="1" collapsed="1" x14ac:dyDescent="0.25">
      <c r="A811" s="66"/>
      <c r="B811" s="66" t="s">
        <v>577</v>
      </c>
      <c r="C811" s="66" t="s">
        <v>406</v>
      </c>
      <c r="D811" s="66" t="s">
        <v>537</v>
      </c>
      <c r="E811" s="66"/>
      <c r="F811" s="66"/>
      <c r="G811" s="66" t="s">
        <v>683</v>
      </c>
      <c r="H811" s="107">
        <v>0</v>
      </c>
      <c r="I811" s="107">
        <f t="shared" ref="I811:P811" si="281">SUM(I810)</f>
        <v>32.700000000000003</v>
      </c>
      <c r="J811" s="107">
        <f t="shared" si="281"/>
        <v>45</v>
      </c>
      <c r="K811" s="107">
        <f t="shared" si="281"/>
        <v>45</v>
      </c>
      <c r="L811" s="107">
        <f t="shared" si="281"/>
        <v>0</v>
      </c>
      <c r="M811" s="107">
        <f t="shared" si="281"/>
        <v>0</v>
      </c>
      <c r="N811" s="107">
        <f t="shared" si="281"/>
        <v>50</v>
      </c>
      <c r="O811" s="107">
        <f t="shared" si="281"/>
        <v>50</v>
      </c>
      <c r="P811" s="107">
        <f t="shared" si="281"/>
        <v>50</v>
      </c>
      <c r="Q811" s="37"/>
    </row>
    <row r="812" spans="1:17" ht="15" hidden="1" customHeight="1" outlineLevel="1" x14ac:dyDescent="0.25">
      <c r="A812" s="67" t="s">
        <v>11</v>
      </c>
      <c r="B812" s="67" t="s">
        <v>577</v>
      </c>
      <c r="C812" s="67" t="s">
        <v>406</v>
      </c>
      <c r="D812" s="67" t="s">
        <v>57</v>
      </c>
      <c r="E812" s="67" t="s">
        <v>18</v>
      </c>
      <c r="F812" s="67" t="s">
        <v>407</v>
      </c>
      <c r="G812" s="67" t="s">
        <v>58</v>
      </c>
      <c r="H812" s="107">
        <v>0</v>
      </c>
      <c r="I812" s="108">
        <v>1420.24</v>
      </c>
      <c r="J812" s="108">
        <v>1400</v>
      </c>
      <c r="K812" s="108">
        <v>1400</v>
      </c>
      <c r="L812" s="108">
        <f t="shared" si="280"/>
        <v>1363.0680000000002</v>
      </c>
      <c r="M812" s="108">
        <v>1135.8900000000001</v>
      </c>
      <c r="N812" s="80">
        <v>1400</v>
      </c>
      <c r="O812" s="80">
        <f t="shared" si="276"/>
        <v>1400</v>
      </c>
      <c r="P812" s="80">
        <f t="shared" si="277"/>
        <v>1400</v>
      </c>
    </row>
    <row r="813" spans="1:17" ht="15" hidden="1" customHeight="1" outlineLevel="1" x14ac:dyDescent="0.25">
      <c r="A813" s="67" t="s">
        <v>11</v>
      </c>
      <c r="B813" s="67" t="s">
        <v>577</v>
      </c>
      <c r="C813" s="67" t="s">
        <v>406</v>
      </c>
      <c r="D813" s="67" t="s">
        <v>57</v>
      </c>
      <c r="E813" s="67" t="s">
        <v>18</v>
      </c>
      <c r="F813" s="67" t="s">
        <v>407</v>
      </c>
      <c r="G813" s="67" t="s">
        <v>190</v>
      </c>
      <c r="H813" s="107">
        <v>0</v>
      </c>
      <c r="I813" s="108">
        <v>1330.08</v>
      </c>
      <c r="J813" s="108">
        <v>1300</v>
      </c>
      <c r="K813" s="108">
        <v>1300</v>
      </c>
      <c r="L813" s="108">
        <f t="shared" si="280"/>
        <v>1289.4479999999999</v>
      </c>
      <c r="M813" s="108">
        <v>1074.54</v>
      </c>
      <c r="N813" s="80">
        <v>1300</v>
      </c>
      <c r="O813" s="80">
        <f t="shared" si="276"/>
        <v>1300</v>
      </c>
      <c r="P813" s="80">
        <f t="shared" si="277"/>
        <v>1300</v>
      </c>
    </row>
    <row r="814" spans="1:17" ht="15" hidden="1" customHeight="1" outlineLevel="1" x14ac:dyDescent="0.25">
      <c r="A814" s="67" t="s">
        <v>11</v>
      </c>
      <c r="B814" s="67" t="s">
        <v>577</v>
      </c>
      <c r="C814" s="67" t="s">
        <v>406</v>
      </c>
      <c r="D814" s="67" t="s">
        <v>66</v>
      </c>
      <c r="E814" s="67" t="s">
        <v>18</v>
      </c>
      <c r="F814" s="67" t="s">
        <v>407</v>
      </c>
      <c r="G814" s="67" t="s">
        <v>67</v>
      </c>
      <c r="H814" s="107">
        <v>0</v>
      </c>
      <c r="I814" s="108">
        <v>664.75</v>
      </c>
      <c r="J814" s="108">
        <v>860</v>
      </c>
      <c r="K814" s="108">
        <v>860</v>
      </c>
      <c r="L814" s="108">
        <f t="shared" si="280"/>
        <v>1093.7159999999999</v>
      </c>
      <c r="M814" s="108">
        <v>911.43</v>
      </c>
      <c r="N814" s="80">
        <v>1000</v>
      </c>
      <c r="O814" s="80">
        <f t="shared" si="276"/>
        <v>1000</v>
      </c>
      <c r="P814" s="80">
        <f t="shared" si="277"/>
        <v>1000</v>
      </c>
    </row>
    <row r="815" spans="1:17" ht="15" hidden="1" customHeight="1" outlineLevel="1" x14ac:dyDescent="0.25">
      <c r="A815" s="67" t="s">
        <v>11</v>
      </c>
      <c r="B815" s="67" t="s">
        <v>577</v>
      </c>
      <c r="C815" s="67" t="s">
        <v>406</v>
      </c>
      <c r="D815" s="67" t="s">
        <v>73</v>
      </c>
      <c r="E815" s="67" t="s">
        <v>18</v>
      </c>
      <c r="F815" s="67" t="s">
        <v>407</v>
      </c>
      <c r="G815" s="67" t="s">
        <v>74</v>
      </c>
      <c r="H815" s="107">
        <v>0</v>
      </c>
      <c r="I815" s="108">
        <v>2</v>
      </c>
      <c r="J815" s="108">
        <v>25</v>
      </c>
      <c r="K815" s="108">
        <v>25</v>
      </c>
      <c r="L815" s="108">
        <f t="shared" si="280"/>
        <v>0</v>
      </c>
      <c r="M815" s="108">
        <v>0</v>
      </c>
      <c r="N815" s="80">
        <v>30</v>
      </c>
      <c r="O815" s="80">
        <f t="shared" si="276"/>
        <v>30</v>
      </c>
      <c r="P815" s="80">
        <f t="shared" si="277"/>
        <v>30</v>
      </c>
    </row>
    <row r="816" spans="1:17" ht="15" hidden="1" customHeight="1" outlineLevel="1" x14ac:dyDescent="0.25">
      <c r="A816" s="67" t="s">
        <v>11</v>
      </c>
      <c r="B816" s="67" t="s">
        <v>577</v>
      </c>
      <c r="C816" s="67" t="s">
        <v>406</v>
      </c>
      <c r="D816" s="67" t="s">
        <v>75</v>
      </c>
      <c r="E816" s="67" t="s">
        <v>18</v>
      </c>
      <c r="F816" s="67" t="s">
        <v>407</v>
      </c>
      <c r="G816" s="67" t="s">
        <v>408</v>
      </c>
      <c r="H816" s="107">
        <v>0</v>
      </c>
      <c r="I816" s="108">
        <v>181.17</v>
      </c>
      <c r="J816" s="108">
        <v>190</v>
      </c>
      <c r="K816" s="108">
        <v>190</v>
      </c>
      <c r="L816" s="108">
        <f t="shared" si="280"/>
        <v>104.77199999999999</v>
      </c>
      <c r="M816" s="108">
        <v>87.31</v>
      </c>
      <c r="N816" s="80">
        <v>200</v>
      </c>
      <c r="O816" s="80">
        <f t="shared" si="276"/>
        <v>200</v>
      </c>
      <c r="P816" s="80">
        <f t="shared" si="277"/>
        <v>200</v>
      </c>
    </row>
    <row r="817" spans="1:16" ht="15" customHeight="1" collapsed="1" x14ac:dyDescent="0.25">
      <c r="A817" s="66"/>
      <c r="B817" s="66" t="s">
        <v>577</v>
      </c>
      <c r="C817" s="66" t="s">
        <v>406</v>
      </c>
      <c r="D817" s="66" t="s">
        <v>538</v>
      </c>
      <c r="E817" s="66"/>
      <c r="F817" s="66"/>
      <c r="G817" s="66" t="s">
        <v>198</v>
      </c>
      <c r="H817" s="107">
        <v>0</v>
      </c>
      <c r="I817" s="107">
        <f t="shared" ref="I817:P817" si="282">SUM(I812:I816)</f>
        <v>3598.24</v>
      </c>
      <c r="J817" s="107">
        <f t="shared" si="282"/>
        <v>3775</v>
      </c>
      <c r="K817" s="107">
        <f t="shared" si="282"/>
        <v>3775</v>
      </c>
      <c r="L817" s="107">
        <f t="shared" si="282"/>
        <v>3851.0039999999999</v>
      </c>
      <c r="M817" s="107">
        <f t="shared" si="282"/>
        <v>3209.17</v>
      </c>
      <c r="N817" s="107">
        <f t="shared" si="282"/>
        <v>3930</v>
      </c>
      <c r="O817" s="107">
        <f t="shared" si="282"/>
        <v>3930</v>
      </c>
      <c r="P817" s="107">
        <f t="shared" si="282"/>
        <v>3930</v>
      </c>
    </row>
    <row r="818" spans="1:16" ht="15" hidden="1" customHeight="1" outlineLevel="1" x14ac:dyDescent="0.25">
      <c r="A818" s="67" t="s">
        <v>11</v>
      </c>
      <c r="B818" s="67" t="s">
        <v>577</v>
      </c>
      <c r="C818" s="67" t="s">
        <v>406</v>
      </c>
      <c r="D818" s="67" t="s">
        <v>78</v>
      </c>
      <c r="E818" s="67" t="s">
        <v>18</v>
      </c>
      <c r="F818" s="67" t="s">
        <v>407</v>
      </c>
      <c r="G818" s="67" t="s">
        <v>80</v>
      </c>
      <c r="H818" s="107">
        <v>0</v>
      </c>
      <c r="I818" s="108">
        <v>0</v>
      </c>
      <c r="J818" s="108">
        <v>500</v>
      </c>
      <c r="K818" s="108">
        <v>500</v>
      </c>
      <c r="L818" s="108">
        <f t="shared" si="280"/>
        <v>0</v>
      </c>
      <c r="M818" s="108">
        <v>0</v>
      </c>
      <c r="N818" s="80">
        <v>600</v>
      </c>
      <c r="O818" s="80">
        <f t="shared" si="276"/>
        <v>600</v>
      </c>
      <c r="P818" s="80">
        <f t="shared" si="277"/>
        <v>600</v>
      </c>
    </row>
    <row r="819" spans="1:16" ht="15" hidden="1" customHeight="1" outlineLevel="1" x14ac:dyDescent="0.25">
      <c r="A819" s="67" t="s">
        <v>11</v>
      </c>
      <c r="B819" s="67" t="s">
        <v>577</v>
      </c>
      <c r="C819" s="67" t="s">
        <v>406</v>
      </c>
      <c r="D819" s="67" t="s">
        <v>81</v>
      </c>
      <c r="E819" s="67" t="s">
        <v>18</v>
      </c>
      <c r="F819" s="67" t="s">
        <v>407</v>
      </c>
      <c r="G819" s="67" t="s">
        <v>409</v>
      </c>
      <c r="H819" s="107">
        <v>0</v>
      </c>
      <c r="I819" s="108">
        <v>0</v>
      </c>
      <c r="J819" s="108">
        <v>200</v>
      </c>
      <c r="K819" s="108">
        <v>200</v>
      </c>
      <c r="L819" s="108">
        <f t="shared" si="280"/>
        <v>0</v>
      </c>
      <c r="M819" s="108">
        <v>0</v>
      </c>
      <c r="N819" s="80">
        <v>200</v>
      </c>
      <c r="O819" s="80">
        <f t="shared" si="276"/>
        <v>200</v>
      </c>
      <c r="P819" s="80">
        <f t="shared" si="277"/>
        <v>200</v>
      </c>
    </row>
    <row r="820" spans="1:16" ht="15" hidden="1" customHeight="1" outlineLevel="1" x14ac:dyDescent="0.25">
      <c r="A820" s="67"/>
      <c r="B820" s="67" t="s">
        <v>577</v>
      </c>
      <c r="C820" s="67" t="s">
        <v>406</v>
      </c>
      <c r="D820" s="67" t="s">
        <v>85</v>
      </c>
      <c r="E820" s="67" t="s">
        <v>18</v>
      </c>
      <c r="F820" s="67" t="s">
        <v>407</v>
      </c>
      <c r="G820" s="67" t="s">
        <v>86</v>
      </c>
      <c r="H820" s="107">
        <v>0</v>
      </c>
      <c r="I820" s="108">
        <v>0</v>
      </c>
      <c r="J820" s="108">
        <v>200</v>
      </c>
      <c r="K820" s="108">
        <v>200</v>
      </c>
      <c r="L820" s="108">
        <f t="shared" si="280"/>
        <v>0</v>
      </c>
      <c r="M820" s="108">
        <v>0</v>
      </c>
      <c r="N820" s="107">
        <v>200</v>
      </c>
      <c r="O820" s="80">
        <f t="shared" si="276"/>
        <v>200</v>
      </c>
      <c r="P820" s="80">
        <f t="shared" si="277"/>
        <v>200</v>
      </c>
    </row>
    <row r="821" spans="1:16" ht="15" hidden="1" customHeight="1" outlineLevel="1" x14ac:dyDescent="0.25">
      <c r="A821" s="67" t="s">
        <v>11</v>
      </c>
      <c r="B821" s="67" t="s">
        <v>577</v>
      </c>
      <c r="C821" s="67" t="s">
        <v>406</v>
      </c>
      <c r="D821" s="67" t="s">
        <v>89</v>
      </c>
      <c r="E821" s="67" t="s">
        <v>18</v>
      </c>
      <c r="F821" s="67" t="s">
        <v>407</v>
      </c>
      <c r="G821" s="67" t="s">
        <v>93</v>
      </c>
      <c r="H821" s="107">
        <v>0</v>
      </c>
      <c r="I821" s="108">
        <v>179.95</v>
      </c>
      <c r="J821" s="108">
        <v>200</v>
      </c>
      <c r="K821" s="108">
        <v>200</v>
      </c>
      <c r="L821" s="108">
        <f t="shared" si="280"/>
        <v>66.395999999999987</v>
      </c>
      <c r="M821" s="108">
        <v>55.33</v>
      </c>
      <c r="N821" s="80">
        <v>200</v>
      </c>
      <c r="O821" s="80">
        <f t="shared" si="276"/>
        <v>200</v>
      </c>
      <c r="P821" s="80">
        <f t="shared" si="277"/>
        <v>200</v>
      </c>
    </row>
    <row r="822" spans="1:16" ht="15" hidden="1" customHeight="1" outlineLevel="1" x14ac:dyDescent="0.25">
      <c r="A822" s="67" t="s">
        <v>11</v>
      </c>
      <c r="B822" s="67" t="s">
        <v>577</v>
      </c>
      <c r="C822" s="67" t="s">
        <v>406</v>
      </c>
      <c r="D822" s="67" t="s">
        <v>89</v>
      </c>
      <c r="E822" s="67" t="s">
        <v>18</v>
      </c>
      <c r="F822" s="67" t="s">
        <v>407</v>
      </c>
      <c r="G822" s="67" t="s">
        <v>410</v>
      </c>
      <c r="H822" s="107">
        <v>0</v>
      </c>
      <c r="I822" s="108">
        <v>226.41</v>
      </c>
      <c r="J822" s="108">
        <v>200</v>
      </c>
      <c r="K822" s="108">
        <v>200</v>
      </c>
      <c r="L822" s="108">
        <f t="shared" si="280"/>
        <v>130.68</v>
      </c>
      <c r="M822" s="108">
        <v>108.9</v>
      </c>
      <c r="N822" s="80">
        <v>200</v>
      </c>
      <c r="O822" s="80">
        <f t="shared" si="276"/>
        <v>200</v>
      </c>
      <c r="P822" s="80">
        <f t="shared" si="277"/>
        <v>200</v>
      </c>
    </row>
    <row r="823" spans="1:16" ht="15" hidden="1" customHeight="1" outlineLevel="1" x14ac:dyDescent="0.25">
      <c r="A823" s="67" t="s">
        <v>11</v>
      </c>
      <c r="B823" s="67" t="s">
        <v>577</v>
      </c>
      <c r="C823" s="67" t="s">
        <v>406</v>
      </c>
      <c r="D823" s="67" t="s">
        <v>89</v>
      </c>
      <c r="E823" s="67" t="s">
        <v>18</v>
      </c>
      <c r="F823" s="67" t="s">
        <v>407</v>
      </c>
      <c r="G823" s="67" t="s">
        <v>94</v>
      </c>
      <c r="H823" s="107">
        <v>0</v>
      </c>
      <c r="I823" s="108">
        <v>478.75</v>
      </c>
      <c r="J823" s="108">
        <v>600</v>
      </c>
      <c r="K823" s="108">
        <v>570</v>
      </c>
      <c r="L823" s="108">
        <f t="shared" si="280"/>
        <v>502.12800000000004</v>
      </c>
      <c r="M823" s="108">
        <v>418.44</v>
      </c>
      <c r="N823" s="80">
        <v>600</v>
      </c>
      <c r="O823" s="80">
        <f t="shared" si="276"/>
        <v>600</v>
      </c>
      <c r="P823" s="80">
        <f t="shared" si="277"/>
        <v>600</v>
      </c>
    </row>
    <row r="824" spans="1:16" ht="15" hidden="1" customHeight="1" outlineLevel="1" x14ac:dyDescent="0.25">
      <c r="A824" s="67" t="s">
        <v>11</v>
      </c>
      <c r="B824" s="67" t="s">
        <v>577</v>
      </c>
      <c r="C824" s="67" t="s">
        <v>406</v>
      </c>
      <c r="D824" s="67" t="s">
        <v>102</v>
      </c>
      <c r="E824" s="67" t="s">
        <v>18</v>
      </c>
      <c r="F824" s="67" t="s">
        <v>407</v>
      </c>
      <c r="G824" s="67" t="s">
        <v>103</v>
      </c>
      <c r="H824" s="107">
        <v>0</v>
      </c>
      <c r="I824" s="108">
        <v>0</v>
      </c>
      <c r="J824" s="108">
        <v>30</v>
      </c>
      <c r="K824" s="108">
        <v>60</v>
      </c>
      <c r="L824" s="108">
        <v>60</v>
      </c>
      <c r="M824" s="108">
        <v>55.8</v>
      </c>
      <c r="N824" s="80">
        <v>30</v>
      </c>
      <c r="O824" s="80">
        <f t="shared" si="276"/>
        <v>30</v>
      </c>
      <c r="P824" s="80">
        <f t="shared" si="277"/>
        <v>30</v>
      </c>
    </row>
    <row r="825" spans="1:16" ht="15" hidden="1" customHeight="1" outlineLevel="1" x14ac:dyDescent="0.25">
      <c r="A825" s="67" t="s">
        <v>11</v>
      </c>
      <c r="B825" s="67" t="s">
        <v>577</v>
      </c>
      <c r="C825" s="67" t="s">
        <v>406</v>
      </c>
      <c r="D825" s="67" t="s">
        <v>104</v>
      </c>
      <c r="E825" s="67" t="s">
        <v>18</v>
      </c>
      <c r="F825" s="67" t="s">
        <v>407</v>
      </c>
      <c r="G825" s="67" t="s">
        <v>105</v>
      </c>
      <c r="H825" s="107">
        <v>0</v>
      </c>
      <c r="I825" s="108">
        <v>180.5</v>
      </c>
      <c r="J825" s="108">
        <v>300</v>
      </c>
      <c r="K825" s="108">
        <v>300</v>
      </c>
      <c r="L825" s="108">
        <f t="shared" ref="L825:L838" si="283">M825/10*12</f>
        <v>0</v>
      </c>
      <c r="M825" s="108">
        <v>0</v>
      </c>
      <c r="N825" s="80">
        <v>300</v>
      </c>
      <c r="O825" s="80">
        <f t="shared" si="276"/>
        <v>300</v>
      </c>
      <c r="P825" s="80">
        <f t="shared" si="277"/>
        <v>300</v>
      </c>
    </row>
    <row r="826" spans="1:16" ht="15" hidden="1" customHeight="1" outlineLevel="1" x14ac:dyDescent="0.25">
      <c r="A826" s="67" t="s">
        <v>11</v>
      </c>
      <c r="B826" s="67" t="s">
        <v>577</v>
      </c>
      <c r="C826" s="67" t="s">
        <v>406</v>
      </c>
      <c r="D826" s="67" t="s">
        <v>411</v>
      </c>
      <c r="E826" s="67" t="s">
        <v>15</v>
      </c>
      <c r="F826" s="67" t="s">
        <v>407</v>
      </c>
      <c r="G826" s="67" t="s">
        <v>412</v>
      </c>
      <c r="H826" s="107">
        <v>0</v>
      </c>
      <c r="I826" s="108">
        <v>0</v>
      </c>
      <c r="J826" s="108">
        <v>0</v>
      </c>
      <c r="K826" s="108">
        <v>5000</v>
      </c>
      <c r="L826" s="108">
        <f t="shared" si="283"/>
        <v>7044.48</v>
      </c>
      <c r="M826" s="108">
        <v>5870.4</v>
      </c>
      <c r="N826" s="81">
        <v>14300</v>
      </c>
      <c r="O826" s="80">
        <f t="shared" si="276"/>
        <v>14300</v>
      </c>
      <c r="P826" s="80">
        <f t="shared" si="277"/>
        <v>14300</v>
      </c>
    </row>
    <row r="827" spans="1:16" ht="15" hidden="1" customHeight="1" outlineLevel="1" x14ac:dyDescent="0.25">
      <c r="A827" s="67" t="s">
        <v>11</v>
      </c>
      <c r="B827" s="67" t="s">
        <v>577</v>
      </c>
      <c r="C827" s="67" t="s">
        <v>406</v>
      </c>
      <c r="D827" s="67" t="s">
        <v>411</v>
      </c>
      <c r="E827" s="67" t="s">
        <v>413</v>
      </c>
      <c r="F827" s="67" t="s">
        <v>407</v>
      </c>
      <c r="G827" s="67" t="s">
        <v>412</v>
      </c>
      <c r="H827" s="107">
        <v>0</v>
      </c>
      <c r="I827" s="108">
        <v>30064.639999999999</v>
      </c>
      <c r="J827" s="108">
        <v>30000</v>
      </c>
      <c r="K827" s="108">
        <v>25000</v>
      </c>
      <c r="L827" s="108">
        <f t="shared" si="283"/>
        <v>22161.455999999998</v>
      </c>
      <c r="M827" s="108">
        <v>18467.88</v>
      </c>
      <c r="N827" s="80">
        <v>24000</v>
      </c>
      <c r="O827" s="80">
        <f t="shared" si="276"/>
        <v>24000</v>
      </c>
      <c r="P827" s="80">
        <f t="shared" si="277"/>
        <v>24000</v>
      </c>
    </row>
    <row r="828" spans="1:16" ht="15" hidden="1" customHeight="1" outlineLevel="1" x14ac:dyDescent="0.25">
      <c r="A828" s="67" t="s">
        <v>11</v>
      </c>
      <c r="B828" s="67" t="s">
        <v>577</v>
      </c>
      <c r="C828" s="67" t="s">
        <v>406</v>
      </c>
      <c r="D828" s="67" t="s">
        <v>526</v>
      </c>
      <c r="E828" s="67" t="s">
        <v>18</v>
      </c>
      <c r="F828" s="67" t="s">
        <v>407</v>
      </c>
      <c r="G828" s="67" t="s">
        <v>107</v>
      </c>
      <c r="H828" s="107">
        <v>0</v>
      </c>
      <c r="I828" s="108">
        <v>204</v>
      </c>
      <c r="J828" s="108">
        <v>11</v>
      </c>
      <c r="K828" s="108">
        <v>11</v>
      </c>
      <c r="L828" s="108">
        <f t="shared" si="283"/>
        <v>12.852000000000002</v>
      </c>
      <c r="M828" s="108">
        <v>10.71</v>
      </c>
      <c r="N828" s="80">
        <v>11</v>
      </c>
      <c r="O828" s="80">
        <f t="shared" si="276"/>
        <v>11</v>
      </c>
      <c r="P828" s="80">
        <f t="shared" si="277"/>
        <v>11</v>
      </c>
    </row>
    <row r="829" spans="1:16" ht="15" customHeight="1" collapsed="1" x14ac:dyDescent="0.25">
      <c r="A829" s="66"/>
      <c r="B829" s="66" t="s">
        <v>577</v>
      </c>
      <c r="C829" s="66" t="s">
        <v>406</v>
      </c>
      <c r="D829" s="66" t="s">
        <v>526</v>
      </c>
      <c r="E829" s="66"/>
      <c r="F829" s="66"/>
      <c r="G829" s="66" t="s">
        <v>649</v>
      </c>
      <c r="H829" s="107">
        <v>0</v>
      </c>
      <c r="I829" s="107">
        <f t="shared" ref="I829:P829" si="284">SUM(I818:I828)</f>
        <v>31334.25</v>
      </c>
      <c r="J829" s="107">
        <f t="shared" si="284"/>
        <v>32241</v>
      </c>
      <c r="K829" s="107">
        <f t="shared" si="284"/>
        <v>32241</v>
      </c>
      <c r="L829" s="107">
        <f t="shared" si="284"/>
        <v>29977.991999999998</v>
      </c>
      <c r="M829" s="107">
        <f t="shared" si="284"/>
        <v>24987.46</v>
      </c>
      <c r="N829" s="107">
        <f t="shared" si="284"/>
        <v>40641</v>
      </c>
      <c r="O829" s="107">
        <f t="shared" si="284"/>
        <v>40641</v>
      </c>
      <c r="P829" s="107">
        <f t="shared" si="284"/>
        <v>40641</v>
      </c>
    </row>
    <row r="830" spans="1:16" ht="15" hidden="1" customHeight="1" outlineLevel="1" x14ac:dyDescent="0.25">
      <c r="A830" s="67" t="s">
        <v>11</v>
      </c>
      <c r="B830" s="67" t="s">
        <v>577</v>
      </c>
      <c r="C830" s="67" t="s">
        <v>406</v>
      </c>
      <c r="D830" s="67" t="s">
        <v>111</v>
      </c>
      <c r="E830" s="67" t="s">
        <v>18</v>
      </c>
      <c r="F830" s="67" t="s">
        <v>407</v>
      </c>
      <c r="G830" s="67" t="s">
        <v>382</v>
      </c>
      <c r="H830" s="107">
        <v>0</v>
      </c>
      <c r="I830" s="108">
        <v>0</v>
      </c>
      <c r="J830" s="108">
        <v>100</v>
      </c>
      <c r="K830" s="108">
        <v>100</v>
      </c>
      <c r="L830" s="108">
        <f t="shared" si="283"/>
        <v>0</v>
      </c>
      <c r="M830" s="108">
        <v>0</v>
      </c>
      <c r="N830" s="80">
        <v>100</v>
      </c>
      <c r="O830" s="80">
        <f t="shared" si="276"/>
        <v>100</v>
      </c>
      <c r="P830" s="80">
        <f t="shared" si="277"/>
        <v>100</v>
      </c>
    </row>
    <row r="831" spans="1:16" ht="15" hidden="1" customHeight="1" outlineLevel="1" x14ac:dyDescent="0.25">
      <c r="A831" s="67" t="s">
        <v>11</v>
      </c>
      <c r="B831" s="67" t="s">
        <v>577</v>
      </c>
      <c r="C831" s="67" t="s">
        <v>406</v>
      </c>
      <c r="D831" s="67" t="s">
        <v>115</v>
      </c>
      <c r="E831" s="67" t="s">
        <v>18</v>
      </c>
      <c r="F831" s="67" t="s">
        <v>407</v>
      </c>
      <c r="G831" s="67" t="s">
        <v>116</v>
      </c>
      <c r="H831" s="107">
        <v>0</v>
      </c>
      <c r="I831" s="108">
        <v>354.24</v>
      </c>
      <c r="J831" s="108">
        <v>200</v>
      </c>
      <c r="K831" s="108">
        <v>188</v>
      </c>
      <c r="L831" s="108">
        <f t="shared" si="283"/>
        <v>0</v>
      </c>
      <c r="M831" s="108">
        <v>0</v>
      </c>
      <c r="N831" s="81">
        <v>0</v>
      </c>
      <c r="O831" s="80">
        <f t="shared" si="276"/>
        <v>0</v>
      </c>
      <c r="P831" s="80">
        <f t="shared" si="277"/>
        <v>0</v>
      </c>
    </row>
    <row r="832" spans="1:16" ht="15" hidden="1" customHeight="1" outlineLevel="1" x14ac:dyDescent="0.25">
      <c r="A832" s="67" t="s">
        <v>11</v>
      </c>
      <c r="B832" s="67" t="s">
        <v>577</v>
      </c>
      <c r="C832" s="67" t="s">
        <v>406</v>
      </c>
      <c r="D832" s="67" t="s">
        <v>117</v>
      </c>
      <c r="E832" s="67" t="s">
        <v>18</v>
      </c>
      <c r="F832" s="67" t="s">
        <v>407</v>
      </c>
      <c r="G832" s="67" t="s">
        <v>118</v>
      </c>
      <c r="H832" s="107">
        <v>0</v>
      </c>
      <c r="I832" s="108">
        <v>0</v>
      </c>
      <c r="J832" s="108">
        <v>0</v>
      </c>
      <c r="K832" s="108">
        <v>12</v>
      </c>
      <c r="L832" s="108">
        <f t="shared" si="283"/>
        <v>14.399999999999999</v>
      </c>
      <c r="M832" s="108">
        <v>12</v>
      </c>
      <c r="N832" s="80">
        <v>200</v>
      </c>
      <c r="O832" s="80">
        <f t="shared" si="276"/>
        <v>200</v>
      </c>
      <c r="P832" s="80">
        <f t="shared" si="277"/>
        <v>200</v>
      </c>
    </row>
    <row r="833" spans="1:16384" ht="15" customHeight="1" collapsed="1" x14ac:dyDescent="0.25">
      <c r="A833" s="66"/>
      <c r="B833" s="66" t="s">
        <v>577</v>
      </c>
      <c r="C833" s="66" t="s">
        <v>406</v>
      </c>
      <c r="D833" s="66" t="s">
        <v>530</v>
      </c>
      <c r="E833" s="66"/>
      <c r="F833" s="66"/>
      <c r="G833" s="66" t="s">
        <v>620</v>
      </c>
      <c r="H833" s="107">
        <v>0</v>
      </c>
      <c r="I833" s="107">
        <f t="shared" ref="I833:P833" si="285">SUM(I830:I832)</f>
        <v>354.24</v>
      </c>
      <c r="J833" s="107">
        <f t="shared" si="285"/>
        <v>300</v>
      </c>
      <c r="K833" s="107">
        <f t="shared" si="285"/>
        <v>300</v>
      </c>
      <c r="L833" s="107">
        <f t="shared" si="285"/>
        <v>14.399999999999999</v>
      </c>
      <c r="M833" s="107">
        <f t="shared" si="285"/>
        <v>12</v>
      </c>
      <c r="N833" s="107">
        <f t="shared" si="285"/>
        <v>300</v>
      </c>
      <c r="O833" s="107">
        <f t="shared" si="285"/>
        <v>300</v>
      </c>
      <c r="P833" s="107">
        <f t="shared" si="285"/>
        <v>300</v>
      </c>
    </row>
    <row r="834" spans="1:16384" ht="15" hidden="1" customHeight="1" outlineLevel="1" x14ac:dyDescent="0.25">
      <c r="A834" s="67" t="s">
        <v>11</v>
      </c>
      <c r="B834" s="67" t="s">
        <v>577</v>
      </c>
      <c r="C834" s="67" t="s">
        <v>406</v>
      </c>
      <c r="D834" s="67" t="s">
        <v>129</v>
      </c>
      <c r="E834" s="67" t="s">
        <v>18</v>
      </c>
      <c r="F834" s="67" t="s">
        <v>407</v>
      </c>
      <c r="G834" s="67" t="s">
        <v>131</v>
      </c>
      <c r="H834" s="107">
        <v>0</v>
      </c>
      <c r="I834" s="108">
        <v>45</v>
      </c>
      <c r="J834" s="108">
        <v>50</v>
      </c>
      <c r="K834" s="108">
        <v>50</v>
      </c>
      <c r="L834" s="108">
        <f t="shared" si="283"/>
        <v>0</v>
      </c>
      <c r="M834" s="108">
        <v>0</v>
      </c>
      <c r="N834" s="80">
        <v>50</v>
      </c>
      <c r="O834" s="80">
        <f t="shared" si="276"/>
        <v>50</v>
      </c>
      <c r="P834" s="80">
        <f t="shared" si="277"/>
        <v>50</v>
      </c>
    </row>
    <row r="835" spans="1:16384" ht="15" hidden="1" customHeight="1" outlineLevel="1" x14ac:dyDescent="0.25">
      <c r="A835" s="67" t="s">
        <v>11</v>
      </c>
      <c r="B835" s="67" t="s">
        <v>577</v>
      </c>
      <c r="C835" s="67" t="s">
        <v>406</v>
      </c>
      <c r="D835" s="67" t="s">
        <v>136</v>
      </c>
      <c r="E835" s="67" t="s">
        <v>18</v>
      </c>
      <c r="F835" s="67" t="s">
        <v>407</v>
      </c>
      <c r="G835" s="67" t="s">
        <v>137</v>
      </c>
      <c r="H835" s="107">
        <v>0</v>
      </c>
      <c r="I835" s="108">
        <v>1102.31</v>
      </c>
      <c r="J835" s="108">
        <v>1700</v>
      </c>
      <c r="K835" s="108">
        <v>1700</v>
      </c>
      <c r="L835" s="108">
        <f t="shared" si="283"/>
        <v>530.17200000000003</v>
      </c>
      <c r="M835" s="108">
        <v>441.81</v>
      </c>
      <c r="N835" s="81">
        <v>600</v>
      </c>
      <c r="O835" s="80">
        <f t="shared" si="276"/>
        <v>600</v>
      </c>
      <c r="P835" s="80">
        <f t="shared" si="277"/>
        <v>600</v>
      </c>
    </row>
    <row r="836" spans="1:16384" ht="15" hidden="1" customHeight="1" outlineLevel="1" x14ac:dyDescent="0.25">
      <c r="A836" s="67" t="s">
        <v>11</v>
      </c>
      <c r="B836" s="67" t="s">
        <v>577</v>
      </c>
      <c r="C836" s="67" t="s">
        <v>406</v>
      </c>
      <c r="D836" s="67" t="s">
        <v>138</v>
      </c>
      <c r="E836" s="67" t="s">
        <v>18</v>
      </c>
      <c r="F836" s="67" t="s">
        <v>407</v>
      </c>
      <c r="G836" s="67" t="s">
        <v>322</v>
      </c>
      <c r="H836" s="107">
        <v>0</v>
      </c>
      <c r="I836" s="108">
        <v>0</v>
      </c>
      <c r="J836" s="108">
        <v>0</v>
      </c>
      <c r="K836" s="108">
        <v>0</v>
      </c>
      <c r="L836" s="108">
        <f t="shared" si="283"/>
        <v>0</v>
      </c>
      <c r="M836" s="108">
        <v>0</v>
      </c>
      <c r="N836" s="80">
        <v>15</v>
      </c>
      <c r="O836" s="80">
        <f t="shared" si="276"/>
        <v>15</v>
      </c>
      <c r="P836" s="80">
        <f t="shared" si="277"/>
        <v>15</v>
      </c>
    </row>
    <row r="837" spans="1:16384" ht="15" hidden="1" customHeight="1" outlineLevel="1" x14ac:dyDescent="0.25">
      <c r="A837" s="67" t="s">
        <v>11</v>
      </c>
      <c r="B837" s="67" t="s">
        <v>577</v>
      </c>
      <c r="C837" s="67" t="s">
        <v>406</v>
      </c>
      <c r="D837" s="67" t="s">
        <v>152</v>
      </c>
      <c r="E837" s="67" t="s">
        <v>18</v>
      </c>
      <c r="F837" s="67" t="s">
        <v>407</v>
      </c>
      <c r="G837" s="67" t="s">
        <v>153</v>
      </c>
      <c r="H837" s="107">
        <v>0</v>
      </c>
      <c r="I837" s="108">
        <v>1388.8</v>
      </c>
      <c r="J837" s="108">
        <v>1400</v>
      </c>
      <c r="K837" s="108">
        <v>1611.32</v>
      </c>
      <c r="L837" s="108">
        <f t="shared" si="283"/>
        <v>1195.92</v>
      </c>
      <c r="M837" s="108">
        <v>996.6</v>
      </c>
      <c r="N837" s="81">
        <v>1470</v>
      </c>
      <c r="O837" s="80">
        <f t="shared" si="276"/>
        <v>1470</v>
      </c>
      <c r="P837" s="80">
        <f t="shared" si="277"/>
        <v>1470</v>
      </c>
    </row>
    <row r="838" spans="1:16384" ht="15" hidden="1" customHeight="1" outlineLevel="1" x14ac:dyDescent="0.25">
      <c r="A838" s="67" t="s">
        <v>11</v>
      </c>
      <c r="B838" s="67" t="s">
        <v>577</v>
      </c>
      <c r="C838" s="67" t="s">
        <v>406</v>
      </c>
      <c r="D838" s="67" t="s">
        <v>156</v>
      </c>
      <c r="E838" s="67" t="s">
        <v>18</v>
      </c>
      <c r="F838" s="67" t="s">
        <v>407</v>
      </c>
      <c r="G838" s="67" t="s">
        <v>157</v>
      </c>
      <c r="H838" s="107">
        <v>0</v>
      </c>
      <c r="I838" s="108">
        <v>423.72</v>
      </c>
      <c r="J838" s="108">
        <v>570</v>
      </c>
      <c r="K838" s="108">
        <v>570</v>
      </c>
      <c r="L838" s="108">
        <f t="shared" si="283"/>
        <v>359.928</v>
      </c>
      <c r="M838" s="108">
        <v>299.94</v>
      </c>
      <c r="N838" s="80">
        <v>453</v>
      </c>
      <c r="O838" s="80">
        <f t="shared" si="276"/>
        <v>453</v>
      </c>
      <c r="P838" s="80">
        <f t="shared" si="277"/>
        <v>453</v>
      </c>
    </row>
    <row r="839" spans="1:16384" ht="15" customHeight="1" collapsed="1" x14ac:dyDescent="0.25">
      <c r="A839" s="66"/>
      <c r="B839" s="66" t="s">
        <v>577</v>
      </c>
      <c r="C839" s="66" t="s">
        <v>406</v>
      </c>
      <c r="D839" s="66" t="s">
        <v>535</v>
      </c>
      <c r="E839" s="66"/>
      <c r="F839" s="66"/>
      <c r="G839" s="66" t="s">
        <v>536</v>
      </c>
      <c r="H839" s="107">
        <v>0</v>
      </c>
      <c r="I839" s="107">
        <f t="shared" ref="I839:P839" si="286">SUM(I834:I838)</f>
        <v>2959.83</v>
      </c>
      <c r="J839" s="107">
        <f t="shared" si="286"/>
        <v>3720</v>
      </c>
      <c r="K839" s="107">
        <f t="shared" si="286"/>
        <v>3931.3199999999997</v>
      </c>
      <c r="L839" s="107">
        <f t="shared" si="286"/>
        <v>2086.02</v>
      </c>
      <c r="M839" s="107">
        <f t="shared" si="286"/>
        <v>1738.3500000000001</v>
      </c>
      <c r="N839" s="107">
        <f t="shared" si="286"/>
        <v>2588</v>
      </c>
      <c r="O839" s="107">
        <f t="shared" si="286"/>
        <v>2588</v>
      </c>
      <c r="P839" s="107">
        <f t="shared" si="286"/>
        <v>2588</v>
      </c>
    </row>
    <row r="840" spans="1:16384" ht="15" customHeight="1" x14ac:dyDescent="0.25">
      <c r="A840" s="64"/>
      <c r="B840" s="64" t="s">
        <v>577</v>
      </c>
      <c r="C840" s="64"/>
      <c r="D840" s="64"/>
      <c r="E840" s="64"/>
      <c r="F840" s="64"/>
      <c r="G840" s="64" t="s">
        <v>785</v>
      </c>
      <c r="H840" s="65">
        <v>51790.76</v>
      </c>
      <c r="I840" s="65">
        <f t="shared" ref="I840:P840" si="287">I839+I833+I829+I817+I811+I809+I800</f>
        <v>85541.87999999999</v>
      </c>
      <c r="J840" s="65">
        <f t="shared" si="287"/>
        <v>99242</v>
      </c>
      <c r="K840" s="65">
        <f t="shared" si="287"/>
        <v>94464.320000000007</v>
      </c>
      <c r="L840" s="65">
        <f t="shared" si="287"/>
        <v>90682.076000000001</v>
      </c>
      <c r="M840" s="65">
        <f t="shared" si="287"/>
        <v>73568.69</v>
      </c>
      <c r="N840" s="65">
        <f t="shared" si="287"/>
        <v>111878</v>
      </c>
      <c r="O840" s="65">
        <f t="shared" si="287"/>
        <v>111878</v>
      </c>
      <c r="P840" s="65">
        <f t="shared" si="287"/>
        <v>111878</v>
      </c>
      <c r="R840" s="115">
        <f>H840-H827</f>
        <v>51790.76</v>
      </c>
    </row>
    <row r="841" spans="1:16384" ht="15" customHeight="1" x14ac:dyDescent="0.25">
      <c r="A841" s="64"/>
      <c r="B841" s="64" t="s">
        <v>786</v>
      </c>
      <c r="C841" s="64"/>
      <c r="D841" s="64"/>
      <c r="E841" s="64"/>
      <c r="F841" s="64"/>
      <c r="G841" s="64" t="s">
        <v>787</v>
      </c>
      <c r="H841" s="65">
        <f>H840+H797</f>
        <v>159793.20000000001</v>
      </c>
      <c r="I841" s="65">
        <f t="shared" ref="I841:P841" si="288">I840+I797</f>
        <v>275760.2</v>
      </c>
      <c r="J841" s="65">
        <f t="shared" si="288"/>
        <v>324265</v>
      </c>
      <c r="K841" s="65">
        <f t="shared" si="288"/>
        <v>94464.320000000007</v>
      </c>
      <c r="L841" s="65">
        <f t="shared" si="288"/>
        <v>338440.076</v>
      </c>
      <c r="M841" s="65">
        <f t="shared" si="288"/>
        <v>73568.69</v>
      </c>
      <c r="N841" s="65">
        <f t="shared" si="288"/>
        <v>365673</v>
      </c>
      <c r="O841" s="65">
        <f t="shared" si="288"/>
        <v>400067</v>
      </c>
      <c r="P841" s="65">
        <f t="shared" si="288"/>
        <v>415546</v>
      </c>
      <c r="R841" s="47"/>
    </row>
    <row r="842" spans="1:16384" ht="15" hidden="1" customHeight="1" outlineLevel="1" x14ac:dyDescent="0.25">
      <c r="A842" s="22"/>
      <c r="B842" s="22" t="s">
        <v>704</v>
      </c>
      <c r="C842" s="66" t="s">
        <v>403</v>
      </c>
      <c r="D842" s="23">
        <v>610</v>
      </c>
      <c r="E842" s="22"/>
      <c r="F842" s="22"/>
      <c r="G842" s="22" t="s">
        <v>661</v>
      </c>
      <c r="H842" s="24">
        <v>24816.9</v>
      </c>
      <c r="I842" s="24">
        <v>26463.89</v>
      </c>
      <c r="J842" s="24">
        <v>24140</v>
      </c>
      <c r="K842" s="24"/>
      <c r="L842" s="24">
        <v>30372.5</v>
      </c>
      <c r="M842" s="24"/>
      <c r="N842" s="24">
        <v>33570</v>
      </c>
      <c r="O842" s="24">
        <v>35830</v>
      </c>
      <c r="P842" s="24">
        <v>39410</v>
      </c>
    </row>
    <row r="843" spans="1:16384" ht="15" hidden="1" customHeight="1" outlineLevel="1" x14ac:dyDescent="0.25">
      <c r="A843" s="22"/>
      <c r="B843" s="22" t="s">
        <v>704</v>
      </c>
      <c r="C843" s="66" t="s">
        <v>403</v>
      </c>
      <c r="D843" s="12">
        <v>610</v>
      </c>
      <c r="E843" s="41"/>
      <c r="F843" s="13"/>
      <c r="G843" s="12" t="s">
        <v>617</v>
      </c>
      <c r="H843" s="13">
        <v>29090.91</v>
      </c>
      <c r="I843" s="13">
        <v>30890.240000000002</v>
      </c>
      <c r="J843" s="13">
        <v>33657</v>
      </c>
      <c r="K843" s="13"/>
      <c r="L843" s="13">
        <v>33657</v>
      </c>
      <c r="M843" s="14">
        <v>46266</v>
      </c>
      <c r="N843" s="14">
        <v>38500</v>
      </c>
      <c r="O843" s="14">
        <v>46266</v>
      </c>
      <c r="P843" s="14">
        <v>50893</v>
      </c>
    </row>
    <row r="844" spans="1:16384" s="70" customFormat="1" ht="15" customHeight="1" collapsed="1" x14ac:dyDescent="0.25">
      <c r="A844" s="66"/>
      <c r="B844" s="66" t="s">
        <v>704</v>
      </c>
      <c r="C844" s="66" t="s">
        <v>403</v>
      </c>
      <c r="D844" s="66">
        <v>610</v>
      </c>
      <c r="E844" s="66"/>
      <c r="F844" s="66"/>
      <c r="G844" s="66" t="s">
        <v>661</v>
      </c>
      <c r="H844" s="107">
        <f>SUM(H842:H843)</f>
        <v>53907.81</v>
      </c>
      <c r="I844" s="107">
        <v>0</v>
      </c>
      <c r="J844" s="107">
        <f t="shared" ref="J844:P844" si="289">SUM(J842:J843)</f>
        <v>57797</v>
      </c>
      <c r="K844" s="107">
        <f t="shared" si="289"/>
        <v>0</v>
      </c>
      <c r="L844" s="107">
        <f t="shared" si="289"/>
        <v>64029.5</v>
      </c>
      <c r="M844" s="107">
        <f t="shared" si="289"/>
        <v>46266</v>
      </c>
      <c r="N844" s="107">
        <f t="shared" si="289"/>
        <v>72070</v>
      </c>
      <c r="O844" s="107">
        <f t="shared" si="289"/>
        <v>82096</v>
      </c>
      <c r="P844" s="107">
        <f t="shared" si="289"/>
        <v>90303</v>
      </c>
      <c r="Q844" s="71"/>
      <c r="R844" s="71"/>
      <c r="S844" s="71"/>
      <c r="T844" s="71"/>
      <c r="U844" s="71"/>
      <c r="V844" s="71"/>
      <c r="W844" s="71"/>
      <c r="X844" s="72"/>
      <c r="Y844" s="72"/>
      <c r="Z844" s="72"/>
      <c r="AA844" s="72"/>
      <c r="AB844" s="72"/>
      <c r="AC844" s="72"/>
      <c r="AD844" s="72"/>
      <c r="AE844" s="72"/>
      <c r="AF844" s="72"/>
      <c r="AG844" s="71"/>
      <c r="AH844" s="71"/>
      <c r="AI844" s="71"/>
      <c r="AJ844" s="71"/>
      <c r="AK844" s="71"/>
      <c r="AL844" s="71"/>
      <c r="AM844" s="71"/>
      <c r="AN844" s="72"/>
      <c r="AO844" s="72"/>
      <c r="AP844" s="72"/>
      <c r="AQ844" s="72"/>
      <c r="AR844" s="72"/>
      <c r="AS844" s="72"/>
      <c r="AT844" s="72"/>
      <c r="AU844" s="72"/>
      <c r="AV844" s="72"/>
      <c r="AW844" s="71"/>
      <c r="AX844" s="71"/>
      <c r="AY844" s="71"/>
      <c r="AZ844" s="71"/>
      <c r="BA844" s="71"/>
      <c r="BB844" s="71"/>
      <c r="BC844" s="71"/>
      <c r="BD844" s="72"/>
      <c r="BE844" s="72"/>
      <c r="BF844" s="72"/>
      <c r="BG844" s="72"/>
      <c r="BH844" s="72"/>
      <c r="BI844" s="72"/>
      <c r="BJ844" s="72"/>
      <c r="BK844" s="72"/>
      <c r="BL844" s="72"/>
      <c r="BM844" s="71"/>
      <c r="BN844" s="71"/>
      <c r="BO844" s="71"/>
      <c r="BP844" s="71"/>
      <c r="BQ844" s="71"/>
      <c r="BR844" s="71"/>
      <c r="BS844" s="71"/>
      <c r="BT844" s="72"/>
      <c r="BU844" s="72"/>
      <c r="BV844" s="72"/>
      <c r="BW844" s="72"/>
      <c r="BX844" s="72"/>
      <c r="BY844" s="72"/>
      <c r="BZ844" s="72"/>
      <c r="CA844" s="72"/>
      <c r="CB844" s="72"/>
      <c r="CC844" s="71"/>
      <c r="CD844" s="71"/>
      <c r="CE844" s="71"/>
      <c r="CF844" s="71"/>
      <c r="CG844" s="71"/>
      <c r="CH844" s="71"/>
      <c r="CI844" s="71"/>
      <c r="CJ844" s="72"/>
      <c r="CK844" s="72"/>
      <c r="CL844" s="72"/>
      <c r="CM844" s="72"/>
      <c r="CN844" s="72"/>
      <c r="CO844" s="72"/>
      <c r="CP844" s="72"/>
      <c r="CQ844" s="72"/>
      <c r="CR844" s="72"/>
      <c r="CS844" s="71"/>
      <c r="CT844" s="71"/>
      <c r="CU844" s="71"/>
      <c r="CV844" s="71"/>
      <c r="CW844" s="71"/>
      <c r="CX844" s="71"/>
      <c r="CY844" s="71"/>
      <c r="CZ844" s="72"/>
      <c r="DA844" s="72"/>
      <c r="DB844" s="72"/>
      <c r="DC844" s="72"/>
      <c r="DD844" s="72"/>
      <c r="DE844" s="72"/>
      <c r="DF844" s="72"/>
      <c r="DG844" s="72"/>
      <c r="DH844" s="72"/>
      <c r="DI844" s="71"/>
      <c r="DJ844" s="71"/>
      <c r="DK844" s="71"/>
      <c r="DL844" s="71"/>
      <c r="DM844" s="71"/>
      <c r="DN844" s="71"/>
      <c r="DO844" s="71"/>
      <c r="DP844" s="72"/>
      <c r="DQ844" s="72"/>
      <c r="DR844" s="72"/>
      <c r="DS844" s="72"/>
      <c r="DT844" s="72"/>
      <c r="DU844" s="72"/>
      <c r="DV844" s="72"/>
      <c r="DW844" s="72"/>
      <c r="DX844" s="72"/>
      <c r="DY844" s="71"/>
      <c r="DZ844" s="71"/>
      <c r="EA844" s="71"/>
      <c r="EB844" s="71"/>
      <c r="EC844" s="71"/>
      <c r="ED844" s="71"/>
      <c r="EE844" s="71"/>
      <c r="EF844" s="72"/>
      <c r="EG844" s="72"/>
      <c r="EH844" s="72"/>
      <c r="EI844" s="72"/>
      <c r="EJ844" s="72"/>
      <c r="EK844" s="72"/>
      <c r="EL844" s="72"/>
      <c r="EM844" s="72"/>
      <c r="EN844" s="72"/>
      <c r="EO844" s="71"/>
      <c r="EP844" s="71"/>
      <c r="EQ844" s="71"/>
      <c r="ER844" s="71"/>
      <c r="ES844" s="71"/>
      <c r="ET844" s="71"/>
      <c r="EU844" s="71"/>
      <c r="EV844" s="72"/>
      <c r="EW844" s="72"/>
      <c r="EX844" s="72"/>
      <c r="EY844" s="72"/>
      <c r="EZ844" s="72"/>
      <c r="FA844" s="72"/>
      <c r="FB844" s="72"/>
      <c r="FC844" s="72"/>
      <c r="FD844" s="72"/>
      <c r="FE844" s="71"/>
      <c r="FF844" s="71"/>
      <c r="FG844" s="71"/>
      <c r="FH844" s="71"/>
      <c r="FI844" s="71"/>
      <c r="FJ844" s="71"/>
      <c r="FK844" s="71"/>
      <c r="FL844" s="72"/>
      <c r="FM844" s="72"/>
      <c r="FN844" s="72"/>
      <c r="FO844" s="72"/>
      <c r="FP844" s="72"/>
      <c r="FQ844" s="72"/>
      <c r="FR844" s="72"/>
      <c r="FS844" s="72"/>
      <c r="FT844" s="72"/>
      <c r="FU844" s="71"/>
      <c r="FV844" s="71"/>
      <c r="FW844" s="71"/>
      <c r="FX844" s="71"/>
      <c r="FY844" s="71"/>
      <c r="FZ844" s="71"/>
      <c r="GA844" s="71"/>
      <c r="GB844" s="72"/>
      <c r="GC844" s="72"/>
      <c r="GD844" s="72"/>
      <c r="GE844" s="72"/>
      <c r="GF844" s="72"/>
      <c r="GG844" s="72"/>
      <c r="GH844" s="72"/>
      <c r="GI844" s="72"/>
      <c r="GJ844" s="72"/>
      <c r="GK844" s="71"/>
      <c r="GL844" s="71"/>
      <c r="GM844" s="71"/>
      <c r="GN844" s="71"/>
      <c r="GO844" s="71"/>
      <c r="GP844" s="71"/>
      <c r="GQ844" s="71"/>
      <c r="GR844" s="72"/>
      <c r="GS844" s="72"/>
      <c r="GT844" s="72"/>
      <c r="GU844" s="72"/>
      <c r="GV844" s="72"/>
      <c r="GW844" s="72"/>
      <c r="GX844" s="72"/>
      <c r="GY844" s="72"/>
      <c r="GZ844" s="72"/>
      <c r="HA844" s="71"/>
      <c r="HB844" s="71"/>
      <c r="HC844" s="71"/>
      <c r="HD844" s="71"/>
      <c r="HE844" s="71"/>
      <c r="HF844" s="71"/>
      <c r="HG844" s="71"/>
      <c r="HH844" s="72"/>
      <c r="HI844" s="72"/>
      <c r="HJ844" s="72"/>
      <c r="HK844" s="72"/>
      <c r="HL844" s="72"/>
      <c r="HM844" s="72"/>
      <c r="HN844" s="72"/>
      <c r="HO844" s="72"/>
      <c r="HP844" s="72"/>
      <c r="HQ844" s="71"/>
      <c r="HR844" s="71"/>
      <c r="HS844" s="71"/>
      <c r="HT844" s="71"/>
      <c r="HU844" s="71"/>
      <c r="HV844" s="71"/>
      <c r="HW844" s="71"/>
      <c r="HX844" s="72"/>
      <c r="HY844" s="72"/>
      <c r="HZ844" s="72"/>
      <c r="IA844" s="72"/>
      <c r="IB844" s="72"/>
      <c r="IC844" s="72"/>
      <c r="ID844" s="72"/>
      <c r="IE844" s="72"/>
      <c r="IF844" s="72"/>
      <c r="IG844" s="71"/>
      <c r="IH844" s="71"/>
      <c r="II844" s="71"/>
      <c r="IJ844" s="71"/>
      <c r="IK844" s="71"/>
      <c r="IL844" s="71"/>
      <c r="IM844" s="71"/>
      <c r="IN844" s="72"/>
      <c r="IO844" s="72"/>
      <c r="IP844" s="72"/>
      <c r="IQ844" s="72"/>
      <c r="IR844" s="72"/>
      <c r="IS844" s="72"/>
      <c r="IT844" s="72"/>
      <c r="IU844" s="72"/>
      <c r="IV844" s="72"/>
      <c r="IW844" s="71"/>
      <c r="IX844" s="71"/>
      <c r="IY844" s="71"/>
      <c r="IZ844" s="71"/>
      <c r="JA844" s="71"/>
      <c r="JB844" s="71"/>
      <c r="JC844" s="71"/>
      <c r="JD844" s="72"/>
      <c r="JE844" s="72"/>
      <c r="JF844" s="72"/>
      <c r="JG844" s="72"/>
      <c r="JH844" s="72"/>
      <c r="JI844" s="72"/>
      <c r="JJ844" s="72"/>
      <c r="JK844" s="72"/>
      <c r="JL844" s="72"/>
      <c r="JM844" s="71"/>
      <c r="JN844" s="71"/>
      <c r="JO844" s="71"/>
      <c r="JP844" s="71"/>
      <c r="JQ844" s="71"/>
      <c r="JR844" s="71"/>
      <c r="JS844" s="71"/>
      <c r="JT844" s="72"/>
      <c r="JU844" s="72"/>
      <c r="JV844" s="72"/>
      <c r="JW844" s="72"/>
      <c r="JX844" s="72"/>
      <c r="JY844" s="72"/>
      <c r="JZ844" s="72"/>
      <c r="KA844" s="72"/>
      <c r="KB844" s="72"/>
      <c r="KC844" s="71"/>
      <c r="KD844" s="71"/>
      <c r="KE844" s="71"/>
      <c r="KF844" s="71"/>
      <c r="KG844" s="71"/>
      <c r="KH844" s="71"/>
      <c r="KI844" s="71"/>
      <c r="KJ844" s="72"/>
      <c r="KK844" s="72"/>
      <c r="KL844" s="72"/>
      <c r="KM844" s="72"/>
      <c r="KN844" s="72"/>
      <c r="KO844" s="72"/>
      <c r="KP844" s="72"/>
      <c r="KQ844" s="72"/>
      <c r="KR844" s="72"/>
      <c r="KS844" s="71"/>
      <c r="KT844" s="71"/>
      <c r="KU844" s="71"/>
      <c r="KV844" s="71"/>
      <c r="KW844" s="71"/>
      <c r="KX844" s="71"/>
      <c r="KY844" s="71"/>
      <c r="KZ844" s="72"/>
      <c r="LA844" s="72"/>
      <c r="LB844" s="72"/>
      <c r="LC844" s="72"/>
      <c r="LD844" s="72"/>
      <c r="LE844" s="72"/>
      <c r="LF844" s="72"/>
      <c r="LG844" s="72"/>
      <c r="LH844" s="72"/>
      <c r="LI844" s="71"/>
      <c r="LJ844" s="71"/>
      <c r="LK844" s="71"/>
      <c r="LL844" s="71"/>
      <c r="LM844" s="71"/>
      <c r="LN844" s="71"/>
      <c r="LO844" s="71"/>
      <c r="LP844" s="72"/>
      <c r="LQ844" s="72"/>
      <c r="LR844" s="72"/>
      <c r="LS844" s="72"/>
      <c r="LT844" s="72"/>
      <c r="LU844" s="72"/>
      <c r="LV844" s="72"/>
      <c r="LW844" s="72"/>
      <c r="LX844" s="72"/>
      <c r="LY844" s="71"/>
      <c r="LZ844" s="71"/>
      <c r="MA844" s="71"/>
      <c r="MB844" s="71"/>
      <c r="MC844" s="71"/>
      <c r="MD844" s="71"/>
      <c r="ME844" s="71"/>
      <c r="MF844" s="72"/>
      <c r="MG844" s="72"/>
      <c r="MH844" s="72"/>
      <c r="MI844" s="72"/>
      <c r="MJ844" s="72"/>
      <c r="MK844" s="72"/>
      <c r="ML844" s="72"/>
      <c r="MM844" s="72"/>
      <c r="MN844" s="72"/>
      <c r="MO844" s="71"/>
      <c r="MP844" s="71"/>
      <c r="MQ844" s="71"/>
      <c r="MR844" s="71"/>
      <c r="MS844" s="71"/>
      <c r="MT844" s="71"/>
      <c r="MU844" s="71"/>
      <c r="MV844" s="72"/>
      <c r="MW844" s="72"/>
      <c r="MX844" s="72"/>
      <c r="MY844" s="72"/>
      <c r="MZ844" s="72"/>
      <c r="NA844" s="72"/>
      <c r="NB844" s="72"/>
      <c r="NC844" s="72"/>
      <c r="ND844" s="72"/>
      <c r="NE844" s="71"/>
      <c r="NF844" s="71"/>
      <c r="NG844" s="71"/>
      <c r="NH844" s="71"/>
      <c r="NI844" s="71"/>
      <c r="NJ844" s="71"/>
      <c r="NK844" s="71"/>
      <c r="NL844" s="72"/>
      <c r="NM844" s="72"/>
      <c r="NN844" s="72"/>
      <c r="NO844" s="72"/>
      <c r="NP844" s="72"/>
      <c r="NQ844" s="72"/>
      <c r="NR844" s="72"/>
      <c r="NS844" s="72"/>
      <c r="NT844" s="72"/>
      <c r="NU844" s="71"/>
      <c r="NV844" s="71"/>
      <c r="NW844" s="71"/>
      <c r="NX844" s="71"/>
      <c r="NY844" s="71"/>
      <c r="NZ844" s="71"/>
      <c r="OA844" s="71"/>
      <c r="OB844" s="72"/>
      <c r="OC844" s="72"/>
      <c r="OD844" s="72"/>
      <c r="OE844" s="72"/>
      <c r="OF844" s="72"/>
      <c r="OG844" s="72"/>
      <c r="OH844" s="72"/>
      <c r="OI844" s="72"/>
      <c r="OJ844" s="72"/>
      <c r="OK844" s="71"/>
      <c r="OL844" s="71"/>
      <c r="OM844" s="71"/>
      <c r="ON844" s="71"/>
      <c r="OO844" s="71"/>
      <c r="OP844" s="71"/>
      <c r="OQ844" s="71"/>
      <c r="OR844" s="72"/>
      <c r="OS844" s="72"/>
      <c r="OT844" s="72"/>
      <c r="OU844" s="72"/>
      <c r="OV844" s="72"/>
      <c r="OW844" s="72"/>
      <c r="OX844" s="72"/>
      <c r="OY844" s="72"/>
      <c r="OZ844" s="72"/>
      <c r="PA844" s="71"/>
      <c r="PB844" s="71"/>
      <c r="PC844" s="71"/>
      <c r="PD844" s="71"/>
      <c r="PE844" s="71"/>
      <c r="PF844" s="71"/>
      <c r="PG844" s="71"/>
      <c r="PH844" s="72"/>
      <c r="PI844" s="72"/>
      <c r="PJ844" s="72"/>
      <c r="PK844" s="72"/>
      <c r="PL844" s="72"/>
      <c r="PM844" s="72"/>
      <c r="PN844" s="72"/>
      <c r="PO844" s="72"/>
      <c r="PP844" s="72"/>
      <c r="PQ844" s="71"/>
      <c r="PR844" s="71"/>
      <c r="PS844" s="71"/>
      <c r="PT844" s="71"/>
      <c r="PU844" s="71"/>
      <c r="PV844" s="71"/>
      <c r="PW844" s="71"/>
      <c r="PX844" s="72"/>
      <c r="PY844" s="72"/>
      <c r="PZ844" s="72"/>
      <c r="QA844" s="72"/>
      <c r="QB844" s="72"/>
      <c r="QC844" s="72"/>
      <c r="QD844" s="72"/>
      <c r="QE844" s="72"/>
      <c r="QF844" s="72"/>
      <c r="QG844" s="71"/>
      <c r="QH844" s="71"/>
      <c r="QI844" s="71"/>
      <c r="QJ844" s="71"/>
      <c r="QK844" s="71"/>
      <c r="QL844" s="71"/>
      <c r="QM844" s="71"/>
      <c r="QN844" s="72"/>
      <c r="QO844" s="72"/>
      <c r="QP844" s="72"/>
      <c r="QQ844" s="72"/>
      <c r="QR844" s="72"/>
      <c r="QS844" s="72"/>
      <c r="QT844" s="72"/>
      <c r="QU844" s="72"/>
      <c r="QV844" s="72"/>
      <c r="QW844" s="71"/>
      <c r="QX844" s="71"/>
      <c r="QY844" s="71"/>
      <c r="QZ844" s="71"/>
      <c r="RA844" s="71"/>
      <c r="RB844" s="71"/>
      <c r="RC844" s="71"/>
      <c r="RD844" s="72"/>
      <c r="RE844" s="72"/>
      <c r="RF844" s="72"/>
      <c r="RG844" s="72"/>
      <c r="RH844" s="72"/>
      <c r="RI844" s="72"/>
      <c r="RJ844" s="72"/>
      <c r="RK844" s="72"/>
      <c r="RL844" s="72"/>
      <c r="RM844" s="71"/>
      <c r="RN844" s="71"/>
      <c r="RO844" s="71"/>
      <c r="RP844" s="71"/>
      <c r="RQ844" s="71"/>
      <c r="RR844" s="71"/>
      <c r="RS844" s="71"/>
      <c r="RT844" s="72"/>
      <c r="RU844" s="72"/>
      <c r="RV844" s="72"/>
      <c r="RW844" s="72"/>
      <c r="RX844" s="72"/>
      <c r="RY844" s="72"/>
      <c r="RZ844" s="72"/>
      <c r="SA844" s="72"/>
      <c r="SB844" s="72"/>
      <c r="SC844" s="71"/>
      <c r="SD844" s="71"/>
      <c r="SE844" s="71"/>
      <c r="SF844" s="71"/>
      <c r="SG844" s="71"/>
      <c r="SH844" s="71"/>
      <c r="SI844" s="71"/>
      <c r="SJ844" s="72"/>
      <c r="SK844" s="72"/>
      <c r="SL844" s="72"/>
      <c r="SM844" s="72"/>
      <c r="SN844" s="72"/>
      <c r="SO844" s="72"/>
      <c r="SP844" s="72"/>
      <c r="SQ844" s="72"/>
      <c r="SR844" s="72"/>
      <c r="SS844" s="71"/>
      <c r="ST844" s="71"/>
      <c r="SU844" s="71"/>
      <c r="SV844" s="71"/>
      <c r="SW844" s="71"/>
      <c r="SX844" s="71"/>
      <c r="SY844" s="71"/>
      <c r="SZ844" s="72"/>
      <c r="TA844" s="72"/>
      <c r="TB844" s="72"/>
      <c r="TC844" s="72"/>
      <c r="TD844" s="72"/>
      <c r="TE844" s="72"/>
      <c r="TF844" s="72"/>
      <c r="TG844" s="72"/>
      <c r="TH844" s="72"/>
      <c r="TI844" s="71"/>
      <c r="TJ844" s="71"/>
      <c r="TK844" s="71"/>
      <c r="TL844" s="71"/>
      <c r="TM844" s="71"/>
      <c r="TN844" s="71"/>
      <c r="TO844" s="71"/>
      <c r="TP844" s="72"/>
      <c r="TQ844" s="72"/>
      <c r="TR844" s="72"/>
      <c r="TS844" s="72"/>
      <c r="TT844" s="72"/>
      <c r="TU844" s="72"/>
      <c r="TV844" s="72"/>
      <c r="TW844" s="72"/>
      <c r="TX844" s="72"/>
      <c r="TY844" s="71"/>
      <c r="TZ844" s="71"/>
      <c r="UA844" s="71"/>
      <c r="UB844" s="71"/>
      <c r="UC844" s="71"/>
      <c r="UD844" s="71"/>
      <c r="UE844" s="71"/>
      <c r="UF844" s="72"/>
      <c r="UG844" s="72"/>
      <c r="UH844" s="72"/>
      <c r="UI844" s="72"/>
      <c r="UJ844" s="72"/>
      <c r="UK844" s="72"/>
      <c r="UL844" s="72"/>
      <c r="UM844" s="72"/>
      <c r="UN844" s="72"/>
      <c r="UO844" s="71"/>
      <c r="UP844" s="71"/>
      <c r="UQ844" s="71"/>
      <c r="UR844" s="71"/>
      <c r="US844" s="71"/>
      <c r="UT844" s="71"/>
      <c r="UU844" s="71"/>
      <c r="UV844" s="72"/>
      <c r="UW844" s="72"/>
      <c r="UX844" s="72"/>
      <c r="UY844" s="72"/>
      <c r="UZ844" s="72"/>
      <c r="VA844" s="72"/>
      <c r="VB844" s="72"/>
      <c r="VC844" s="72"/>
      <c r="VD844" s="72"/>
      <c r="VE844" s="71"/>
      <c r="VF844" s="71"/>
      <c r="VG844" s="71"/>
      <c r="VH844" s="71"/>
      <c r="VI844" s="71"/>
      <c r="VJ844" s="71"/>
      <c r="VK844" s="71"/>
      <c r="VL844" s="72"/>
      <c r="VM844" s="72"/>
      <c r="VN844" s="72"/>
      <c r="VO844" s="72"/>
      <c r="VP844" s="72"/>
      <c r="VQ844" s="72"/>
      <c r="VR844" s="72"/>
      <c r="VS844" s="72"/>
      <c r="VT844" s="72"/>
      <c r="VU844" s="71"/>
      <c r="VV844" s="71"/>
      <c r="VW844" s="71"/>
      <c r="VX844" s="71"/>
      <c r="VY844" s="71"/>
      <c r="VZ844" s="71"/>
      <c r="WA844" s="71"/>
      <c r="WB844" s="72"/>
      <c r="WC844" s="72"/>
      <c r="WD844" s="72"/>
      <c r="WE844" s="72"/>
      <c r="WF844" s="72"/>
      <c r="WG844" s="72"/>
      <c r="WH844" s="72"/>
      <c r="WI844" s="72"/>
      <c r="WJ844" s="72"/>
      <c r="WK844" s="71"/>
      <c r="WL844" s="71"/>
      <c r="WM844" s="71"/>
      <c r="WN844" s="71"/>
      <c r="WO844" s="71"/>
      <c r="WP844" s="71"/>
      <c r="WQ844" s="71"/>
      <c r="WR844" s="72"/>
      <c r="WS844" s="72"/>
      <c r="WT844" s="72"/>
      <c r="WU844" s="72"/>
      <c r="WV844" s="72"/>
      <c r="WW844" s="72"/>
      <c r="WX844" s="72"/>
      <c r="WY844" s="72"/>
      <c r="WZ844" s="72"/>
      <c r="XA844" s="71"/>
      <c r="XB844" s="71"/>
      <c r="XC844" s="71"/>
      <c r="XD844" s="71"/>
      <c r="XE844" s="71"/>
      <c r="XF844" s="71"/>
      <c r="XG844" s="71"/>
      <c r="XH844" s="72"/>
      <c r="XI844" s="72"/>
      <c r="XJ844" s="72"/>
      <c r="XK844" s="72"/>
      <c r="XL844" s="72"/>
      <c r="XM844" s="72"/>
      <c r="XN844" s="72"/>
      <c r="XO844" s="72"/>
      <c r="XP844" s="72"/>
      <c r="XQ844" s="71"/>
      <c r="XR844" s="71"/>
      <c r="XS844" s="71"/>
      <c r="XT844" s="71"/>
      <c r="XU844" s="71"/>
      <c r="XV844" s="71"/>
      <c r="XW844" s="71"/>
      <c r="XX844" s="72"/>
      <c r="XY844" s="72"/>
      <c r="XZ844" s="72"/>
      <c r="YA844" s="72"/>
      <c r="YB844" s="72"/>
      <c r="YC844" s="72"/>
      <c r="YD844" s="72"/>
      <c r="YE844" s="72"/>
      <c r="YF844" s="72"/>
      <c r="YG844" s="71"/>
      <c r="YH844" s="71"/>
      <c r="YI844" s="71"/>
      <c r="YJ844" s="71"/>
      <c r="YK844" s="71"/>
      <c r="YL844" s="71"/>
      <c r="YM844" s="71"/>
      <c r="YN844" s="72"/>
      <c r="YO844" s="72"/>
      <c r="YP844" s="72"/>
      <c r="YQ844" s="72"/>
      <c r="YR844" s="72"/>
      <c r="YS844" s="72"/>
      <c r="YT844" s="72"/>
      <c r="YU844" s="72"/>
      <c r="YV844" s="72"/>
      <c r="YW844" s="71"/>
      <c r="YX844" s="71"/>
      <c r="YY844" s="71"/>
      <c r="YZ844" s="71"/>
      <c r="ZA844" s="71"/>
      <c r="ZB844" s="71"/>
      <c r="ZC844" s="71"/>
      <c r="ZD844" s="72"/>
      <c r="ZE844" s="72"/>
      <c r="ZF844" s="72"/>
      <c r="ZG844" s="72"/>
      <c r="ZH844" s="72"/>
      <c r="ZI844" s="72"/>
      <c r="ZJ844" s="72"/>
      <c r="ZK844" s="72"/>
      <c r="ZL844" s="72"/>
      <c r="ZM844" s="71"/>
      <c r="ZN844" s="71"/>
      <c r="ZO844" s="71"/>
      <c r="ZP844" s="71"/>
      <c r="ZQ844" s="71"/>
      <c r="ZR844" s="71"/>
      <c r="ZS844" s="71"/>
      <c r="ZT844" s="72"/>
      <c r="ZU844" s="72"/>
      <c r="ZV844" s="72"/>
      <c r="ZW844" s="72"/>
      <c r="ZX844" s="72"/>
      <c r="ZY844" s="72"/>
      <c r="ZZ844" s="72"/>
      <c r="AAA844" s="72"/>
      <c r="AAB844" s="72"/>
      <c r="AAC844" s="71"/>
      <c r="AAD844" s="71"/>
      <c r="AAE844" s="71"/>
      <c r="AAF844" s="71"/>
      <c r="AAG844" s="71"/>
      <c r="AAH844" s="71"/>
      <c r="AAI844" s="71"/>
      <c r="AAJ844" s="72"/>
      <c r="AAK844" s="72"/>
      <c r="AAL844" s="72"/>
      <c r="AAM844" s="72"/>
      <c r="AAN844" s="72"/>
      <c r="AAO844" s="72"/>
      <c r="AAP844" s="72"/>
      <c r="AAQ844" s="72"/>
      <c r="AAR844" s="72"/>
      <c r="AAS844" s="71"/>
      <c r="AAT844" s="71"/>
      <c r="AAU844" s="71"/>
      <c r="AAV844" s="71"/>
      <c r="AAW844" s="71"/>
      <c r="AAX844" s="71"/>
      <c r="AAY844" s="71"/>
      <c r="AAZ844" s="72"/>
      <c r="ABA844" s="72"/>
      <c r="ABB844" s="72"/>
      <c r="ABC844" s="72"/>
      <c r="ABD844" s="72"/>
      <c r="ABE844" s="72"/>
      <c r="ABF844" s="72"/>
      <c r="ABG844" s="72"/>
      <c r="ABH844" s="72"/>
      <c r="ABI844" s="71"/>
      <c r="ABJ844" s="71"/>
      <c r="ABK844" s="71"/>
      <c r="ABL844" s="71"/>
      <c r="ABM844" s="71"/>
      <c r="ABN844" s="71"/>
      <c r="ABO844" s="71"/>
      <c r="ABP844" s="72"/>
      <c r="ABQ844" s="72"/>
      <c r="ABR844" s="72"/>
      <c r="ABS844" s="72"/>
      <c r="ABT844" s="72"/>
      <c r="ABU844" s="72"/>
      <c r="ABV844" s="72"/>
      <c r="ABW844" s="72"/>
      <c r="ABX844" s="72"/>
      <c r="ABY844" s="71"/>
      <c r="ABZ844" s="71"/>
      <c r="ACA844" s="71"/>
      <c r="ACB844" s="71"/>
      <c r="ACC844" s="71"/>
      <c r="ACD844" s="71"/>
      <c r="ACE844" s="71"/>
      <c r="ACF844" s="72"/>
      <c r="ACG844" s="72"/>
      <c r="ACH844" s="72"/>
      <c r="ACI844" s="72"/>
      <c r="ACJ844" s="72"/>
      <c r="ACK844" s="72"/>
      <c r="ACL844" s="72"/>
      <c r="ACM844" s="72"/>
      <c r="ACN844" s="72"/>
      <c r="ACO844" s="71"/>
      <c r="ACP844" s="71"/>
      <c r="ACQ844" s="71"/>
      <c r="ACR844" s="71"/>
      <c r="ACS844" s="71"/>
      <c r="ACT844" s="71"/>
      <c r="ACU844" s="71"/>
      <c r="ACV844" s="72"/>
      <c r="ACW844" s="72"/>
      <c r="ACX844" s="72"/>
      <c r="ACY844" s="72"/>
      <c r="ACZ844" s="72"/>
      <c r="ADA844" s="72"/>
      <c r="ADB844" s="72"/>
      <c r="ADC844" s="72"/>
      <c r="ADD844" s="72"/>
      <c r="ADE844" s="71"/>
      <c r="ADF844" s="71"/>
      <c r="ADG844" s="71"/>
      <c r="ADH844" s="71"/>
      <c r="ADI844" s="71"/>
      <c r="ADJ844" s="71"/>
      <c r="ADK844" s="71"/>
      <c r="ADL844" s="72"/>
      <c r="ADM844" s="72"/>
      <c r="ADN844" s="72"/>
      <c r="ADO844" s="72"/>
      <c r="ADP844" s="72"/>
      <c r="ADQ844" s="72"/>
      <c r="ADR844" s="72"/>
      <c r="ADS844" s="72"/>
      <c r="ADT844" s="72"/>
      <c r="ADU844" s="71"/>
      <c r="ADV844" s="71"/>
      <c r="ADW844" s="71"/>
      <c r="ADX844" s="71"/>
      <c r="ADY844" s="71"/>
      <c r="ADZ844" s="71"/>
      <c r="AEA844" s="71"/>
      <c r="AEB844" s="72"/>
      <c r="AEC844" s="72"/>
      <c r="AED844" s="72"/>
      <c r="AEE844" s="72"/>
      <c r="AEF844" s="72"/>
      <c r="AEG844" s="72"/>
      <c r="AEH844" s="72"/>
      <c r="AEI844" s="72"/>
      <c r="AEJ844" s="72"/>
      <c r="AEK844" s="71"/>
      <c r="AEL844" s="71"/>
      <c r="AEM844" s="71"/>
      <c r="AEN844" s="71"/>
      <c r="AEO844" s="71"/>
      <c r="AEP844" s="71"/>
      <c r="AEQ844" s="71"/>
      <c r="AER844" s="72"/>
      <c r="AES844" s="72"/>
      <c r="AET844" s="72"/>
      <c r="AEU844" s="72"/>
      <c r="AEV844" s="72"/>
      <c r="AEW844" s="72"/>
      <c r="AEX844" s="72"/>
      <c r="AEY844" s="72"/>
      <c r="AEZ844" s="72"/>
      <c r="AFA844" s="71"/>
      <c r="AFB844" s="71"/>
      <c r="AFC844" s="71"/>
      <c r="AFD844" s="71"/>
      <c r="AFE844" s="71"/>
      <c r="AFF844" s="71"/>
      <c r="AFG844" s="71"/>
      <c r="AFH844" s="72"/>
      <c r="AFI844" s="72"/>
      <c r="AFJ844" s="72"/>
      <c r="AFK844" s="72"/>
      <c r="AFL844" s="72"/>
      <c r="AFM844" s="72"/>
      <c r="AFN844" s="72"/>
      <c r="AFO844" s="72"/>
      <c r="AFP844" s="72"/>
      <c r="AFQ844" s="71"/>
      <c r="AFR844" s="71"/>
      <c r="AFS844" s="71"/>
      <c r="AFT844" s="71"/>
      <c r="AFU844" s="71"/>
      <c r="AFV844" s="71"/>
      <c r="AFW844" s="71"/>
      <c r="AFX844" s="72"/>
      <c r="AFY844" s="72"/>
      <c r="AFZ844" s="72"/>
      <c r="AGA844" s="72"/>
      <c r="AGB844" s="72"/>
      <c r="AGC844" s="72"/>
      <c r="AGD844" s="72"/>
      <c r="AGE844" s="72"/>
      <c r="AGF844" s="72"/>
      <c r="AGG844" s="71"/>
      <c r="AGH844" s="71"/>
      <c r="AGI844" s="71"/>
      <c r="AGJ844" s="71"/>
      <c r="AGK844" s="71"/>
      <c r="AGL844" s="71"/>
      <c r="AGM844" s="71"/>
      <c r="AGN844" s="72"/>
      <c r="AGO844" s="72"/>
      <c r="AGP844" s="72"/>
      <c r="AGQ844" s="72"/>
      <c r="AGR844" s="72"/>
      <c r="AGS844" s="72"/>
      <c r="AGT844" s="72"/>
      <c r="AGU844" s="72"/>
      <c r="AGV844" s="72"/>
      <c r="AGW844" s="71"/>
      <c r="AGX844" s="71"/>
      <c r="AGY844" s="71"/>
      <c r="AGZ844" s="71"/>
      <c r="AHA844" s="71"/>
      <c r="AHB844" s="71"/>
      <c r="AHC844" s="71"/>
      <c r="AHD844" s="72"/>
      <c r="AHE844" s="72"/>
      <c r="AHF844" s="72"/>
      <c r="AHG844" s="72"/>
      <c r="AHH844" s="72"/>
      <c r="AHI844" s="72"/>
      <c r="AHJ844" s="72"/>
      <c r="AHK844" s="72"/>
      <c r="AHL844" s="72"/>
      <c r="AHM844" s="71"/>
      <c r="AHN844" s="71"/>
      <c r="AHO844" s="71"/>
      <c r="AHP844" s="71"/>
      <c r="AHQ844" s="71"/>
      <c r="AHR844" s="71"/>
      <c r="AHS844" s="71"/>
      <c r="AHT844" s="72"/>
      <c r="AHU844" s="72"/>
      <c r="AHV844" s="72"/>
      <c r="AHW844" s="72"/>
      <c r="AHX844" s="72"/>
      <c r="AHY844" s="72"/>
      <c r="AHZ844" s="72"/>
      <c r="AIA844" s="72"/>
      <c r="AIB844" s="72"/>
      <c r="AIC844" s="71"/>
      <c r="AID844" s="71"/>
      <c r="AIE844" s="71"/>
      <c r="AIF844" s="71"/>
      <c r="AIG844" s="71"/>
      <c r="AIH844" s="71"/>
      <c r="AII844" s="71"/>
      <c r="AIJ844" s="72"/>
      <c r="AIK844" s="72"/>
      <c r="AIL844" s="72"/>
      <c r="AIM844" s="72"/>
      <c r="AIN844" s="72"/>
      <c r="AIO844" s="72"/>
      <c r="AIP844" s="72"/>
      <c r="AIQ844" s="72"/>
      <c r="AIR844" s="72"/>
      <c r="AIS844" s="71"/>
      <c r="AIT844" s="71"/>
      <c r="AIU844" s="71"/>
      <c r="AIV844" s="71"/>
      <c r="AIW844" s="71"/>
      <c r="AIX844" s="71"/>
      <c r="AIY844" s="71"/>
      <c r="AIZ844" s="72"/>
      <c r="AJA844" s="72"/>
      <c r="AJB844" s="72"/>
      <c r="AJC844" s="72"/>
      <c r="AJD844" s="72"/>
      <c r="AJE844" s="72"/>
      <c r="AJF844" s="72"/>
      <c r="AJG844" s="72"/>
      <c r="AJH844" s="72"/>
      <c r="AJI844" s="71"/>
      <c r="AJJ844" s="71"/>
      <c r="AJK844" s="71"/>
      <c r="AJL844" s="71"/>
      <c r="AJM844" s="71"/>
      <c r="AJN844" s="71"/>
      <c r="AJO844" s="71"/>
      <c r="AJP844" s="72"/>
      <c r="AJQ844" s="72"/>
      <c r="AJR844" s="72"/>
      <c r="AJS844" s="72"/>
      <c r="AJT844" s="72"/>
      <c r="AJU844" s="72"/>
      <c r="AJV844" s="72"/>
      <c r="AJW844" s="72"/>
      <c r="AJX844" s="72"/>
      <c r="AJY844" s="71"/>
      <c r="AJZ844" s="71"/>
      <c r="AKA844" s="71"/>
      <c r="AKB844" s="71"/>
      <c r="AKC844" s="71"/>
      <c r="AKD844" s="71"/>
      <c r="AKE844" s="71"/>
      <c r="AKF844" s="72"/>
      <c r="AKG844" s="72"/>
      <c r="AKH844" s="72"/>
      <c r="AKI844" s="72"/>
      <c r="AKJ844" s="72"/>
      <c r="AKK844" s="72"/>
      <c r="AKL844" s="72"/>
      <c r="AKM844" s="72"/>
      <c r="AKN844" s="72"/>
      <c r="AKO844" s="71"/>
      <c r="AKP844" s="71"/>
      <c r="AKQ844" s="71"/>
      <c r="AKR844" s="71"/>
      <c r="AKS844" s="71"/>
      <c r="AKT844" s="71"/>
      <c r="AKU844" s="71"/>
      <c r="AKV844" s="72"/>
      <c r="AKW844" s="72"/>
      <c r="AKX844" s="72"/>
      <c r="AKY844" s="72"/>
      <c r="AKZ844" s="72"/>
      <c r="ALA844" s="72"/>
      <c r="ALB844" s="72"/>
      <c r="ALC844" s="72"/>
      <c r="ALD844" s="72"/>
      <c r="ALE844" s="71"/>
      <c r="ALF844" s="71"/>
      <c r="ALG844" s="71"/>
      <c r="ALH844" s="71"/>
      <c r="ALI844" s="71"/>
      <c r="ALJ844" s="71"/>
      <c r="ALK844" s="71"/>
      <c r="ALL844" s="72"/>
      <c r="ALM844" s="72"/>
      <c r="ALN844" s="72"/>
      <c r="ALO844" s="72"/>
      <c r="ALP844" s="72"/>
      <c r="ALQ844" s="72"/>
      <c r="ALR844" s="72"/>
      <c r="ALS844" s="72"/>
      <c r="ALT844" s="72"/>
      <c r="ALU844" s="71"/>
      <c r="ALV844" s="71"/>
      <c r="ALW844" s="71"/>
      <c r="ALX844" s="71"/>
      <c r="ALY844" s="71"/>
      <c r="ALZ844" s="71"/>
      <c r="AMA844" s="71"/>
      <c r="AMB844" s="72"/>
      <c r="AMC844" s="72"/>
      <c r="AMD844" s="72"/>
      <c r="AME844" s="72"/>
      <c r="AMF844" s="72"/>
      <c r="AMG844" s="72"/>
      <c r="AMH844" s="72"/>
      <c r="AMI844" s="72"/>
      <c r="AMJ844" s="72"/>
      <c r="AMK844" s="71"/>
      <c r="AML844" s="71"/>
      <c r="AMM844" s="71"/>
      <c r="AMN844" s="71"/>
      <c r="AMO844" s="71"/>
      <c r="AMP844" s="71"/>
      <c r="AMQ844" s="71"/>
      <c r="AMR844" s="72"/>
      <c r="AMS844" s="72"/>
      <c r="AMT844" s="72"/>
      <c r="AMU844" s="72"/>
      <c r="AMV844" s="72"/>
      <c r="AMW844" s="72"/>
      <c r="AMX844" s="72"/>
      <c r="AMY844" s="72"/>
      <c r="AMZ844" s="72"/>
      <c r="ANA844" s="71"/>
      <c r="ANB844" s="71"/>
      <c r="ANC844" s="71"/>
      <c r="AND844" s="71"/>
      <c r="ANE844" s="71"/>
      <c r="ANF844" s="71"/>
      <c r="ANG844" s="71"/>
      <c r="ANH844" s="72"/>
      <c r="ANI844" s="72"/>
      <c r="ANJ844" s="72"/>
      <c r="ANK844" s="72"/>
      <c r="ANL844" s="72"/>
      <c r="ANM844" s="72"/>
      <c r="ANN844" s="72"/>
      <c r="ANO844" s="72"/>
      <c r="ANP844" s="72"/>
      <c r="ANQ844" s="71"/>
      <c r="ANR844" s="71"/>
      <c r="ANS844" s="71"/>
      <c r="ANT844" s="71"/>
      <c r="ANU844" s="71"/>
      <c r="ANV844" s="71"/>
      <c r="ANW844" s="71"/>
      <c r="ANX844" s="72"/>
      <c r="ANY844" s="72"/>
      <c r="ANZ844" s="72"/>
      <c r="AOA844" s="72"/>
      <c r="AOB844" s="72"/>
      <c r="AOC844" s="72"/>
      <c r="AOD844" s="72"/>
      <c r="AOE844" s="72"/>
      <c r="AOF844" s="72"/>
      <c r="AOG844" s="71"/>
      <c r="AOH844" s="71"/>
      <c r="AOI844" s="71"/>
      <c r="AOJ844" s="71"/>
      <c r="AOK844" s="71"/>
      <c r="AOL844" s="71"/>
      <c r="AOM844" s="71"/>
      <c r="AON844" s="72"/>
      <c r="AOO844" s="72"/>
      <c r="AOP844" s="72"/>
      <c r="AOQ844" s="72"/>
      <c r="AOR844" s="72"/>
      <c r="AOS844" s="72"/>
      <c r="AOT844" s="72"/>
      <c r="AOU844" s="72"/>
      <c r="AOV844" s="72"/>
      <c r="AOW844" s="71"/>
      <c r="AOX844" s="71"/>
      <c r="AOY844" s="71"/>
      <c r="AOZ844" s="71"/>
      <c r="APA844" s="71"/>
      <c r="APB844" s="71"/>
      <c r="APC844" s="71"/>
      <c r="APD844" s="72"/>
      <c r="APE844" s="72"/>
      <c r="APF844" s="72"/>
      <c r="APG844" s="72"/>
      <c r="APH844" s="72"/>
      <c r="API844" s="72"/>
      <c r="APJ844" s="72"/>
      <c r="APK844" s="72"/>
      <c r="APL844" s="72"/>
      <c r="APM844" s="71"/>
      <c r="APN844" s="71"/>
      <c r="APO844" s="71"/>
      <c r="APP844" s="71"/>
      <c r="APQ844" s="71"/>
      <c r="APR844" s="71"/>
      <c r="APS844" s="71"/>
      <c r="APT844" s="72"/>
      <c r="APU844" s="72"/>
      <c r="APV844" s="72"/>
      <c r="APW844" s="72"/>
      <c r="APX844" s="72"/>
      <c r="APY844" s="72"/>
      <c r="APZ844" s="72"/>
      <c r="AQA844" s="72"/>
      <c r="AQB844" s="72"/>
      <c r="AQC844" s="71"/>
      <c r="AQD844" s="71"/>
      <c r="AQE844" s="71"/>
      <c r="AQF844" s="71"/>
      <c r="AQG844" s="71"/>
      <c r="AQH844" s="71"/>
      <c r="AQI844" s="71"/>
      <c r="AQJ844" s="72"/>
      <c r="AQK844" s="72"/>
      <c r="AQL844" s="72"/>
      <c r="AQM844" s="72"/>
      <c r="AQN844" s="72"/>
      <c r="AQO844" s="72"/>
      <c r="AQP844" s="72"/>
      <c r="AQQ844" s="72"/>
      <c r="AQR844" s="72"/>
      <c r="AQS844" s="71"/>
      <c r="AQT844" s="71"/>
      <c r="AQU844" s="71"/>
      <c r="AQV844" s="71"/>
      <c r="AQW844" s="71"/>
      <c r="AQX844" s="71"/>
      <c r="AQY844" s="71"/>
      <c r="AQZ844" s="72"/>
      <c r="ARA844" s="72"/>
      <c r="ARB844" s="72"/>
      <c r="ARC844" s="72"/>
      <c r="ARD844" s="72"/>
      <c r="ARE844" s="72"/>
      <c r="ARF844" s="72"/>
      <c r="ARG844" s="72"/>
      <c r="ARH844" s="72"/>
      <c r="ARI844" s="71"/>
      <c r="ARJ844" s="71"/>
      <c r="ARK844" s="71"/>
      <c r="ARL844" s="71"/>
      <c r="ARM844" s="71"/>
      <c r="ARN844" s="71"/>
      <c r="ARO844" s="71"/>
      <c r="ARP844" s="72"/>
      <c r="ARQ844" s="72"/>
      <c r="ARR844" s="72"/>
      <c r="ARS844" s="72"/>
      <c r="ART844" s="72"/>
      <c r="ARU844" s="72"/>
      <c r="ARV844" s="72"/>
      <c r="ARW844" s="72"/>
      <c r="ARX844" s="72"/>
      <c r="ARY844" s="71"/>
      <c r="ARZ844" s="71"/>
      <c r="ASA844" s="71"/>
      <c r="ASB844" s="71"/>
      <c r="ASC844" s="71"/>
      <c r="ASD844" s="71"/>
      <c r="ASE844" s="71"/>
      <c r="ASF844" s="72"/>
      <c r="ASG844" s="72"/>
      <c r="ASH844" s="72"/>
      <c r="ASI844" s="72"/>
      <c r="ASJ844" s="72"/>
      <c r="ASK844" s="72"/>
      <c r="ASL844" s="72"/>
      <c r="ASM844" s="72"/>
      <c r="ASN844" s="72"/>
      <c r="ASO844" s="71"/>
      <c r="ASP844" s="71"/>
      <c r="ASQ844" s="71"/>
      <c r="ASR844" s="71"/>
      <c r="ASS844" s="71"/>
      <c r="AST844" s="71"/>
      <c r="ASU844" s="71"/>
      <c r="ASV844" s="72"/>
      <c r="ASW844" s="72"/>
      <c r="ASX844" s="72"/>
      <c r="ASY844" s="72"/>
      <c r="ASZ844" s="72"/>
      <c r="ATA844" s="72"/>
      <c r="ATB844" s="72"/>
      <c r="ATC844" s="72"/>
      <c r="ATD844" s="72"/>
      <c r="ATE844" s="71"/>
      <c r="ATF844" s="71"/>
      <c r="ATG844" s="71"/>
      <c r="ATH844" s="71"/>
      <c r="ATI844" s="71"/>
      <c r="ATJ844" s="71"/>
      <c r="ATK844" s="71"/>
      <c r="ATL844" s="72"/>
      <c r="ATM844" s="72"/>
      <c r="ATN844" s="72"/>
      <c r="ATO844" s="72"/>
      <c r="ATP844" s="72"/>
      <c r="ATQ844" s="72"/>
      <c r="ATR844" s="72"/>
      <c r="ATS844" s="72"/>
      <c r="ATT844" s="72"/>
      <c r="ATU844" s="71"/>
      <c r="ATV844" s="71"/>
      <c r="ATW844" s="71"/>
      <c r="ATX844" s="71"/>
      <c r="ATY844" s="71"/>
      <c r="ATZ844" s="71"/>
      <c r="AUA844" s="71"/>
      <c r="AUB844" s="72"/>
      <c r="AUC844" s="72"/>
      <c r="AUD844" s="72"/>
      <c r="AUE844" s="72"/>
      <c r="AUF844" s="72"/>
      <c r="AUG844" s="72"/>
      <c r="AUH844" s="72"/>
      <c r="AUI844" s="72"/>
      <c r="AUJ844" s="72"/>
      <c r="AUK844" s="71"/>
      <c r="AUL844" s="71"/>
      <c r="AUM844" s="71"/>
      <c r="AUN844" s="71"/>
      <c r="AUO844" s="71"/>
      <c r="AUP844" s="71"/>
      <c r="AUQ844" s="71"/>
      <c r="AUR844" s="72"/>
      <c r="AUS844" s="72"/>
      <c r="AUT844" s="72"/>
      <c r="AUU844" s="72"/>
      <c r="AUV844" s="72"/>
      <c r="AUW844" s="72"/>
      <c r="AUX844" s="72"/>
      <c r="AUY844" s="72"/>
      <c r="AUZ844" s="72"/>
      <c r="AVA844" s="71"/>
      <c r="AVB844" s="71"/>
      <c r="AVC844" s="71"/>
      <c r="AVD844" s="71"/>
      <c r="AVE844" s="71"/>
      <c r="AVF844" s="71"/>
      <c r="AVG844" s="71"/>
      <c r="AVH844" s="72"/>
      <c r="AVI844" s="72"/>
      <c r="AVJ844" s="72"/>
      <c r="AVK844" s="72"/>
      <c r="AVL844" s="72"/>
      <c r="AVM844" s="72"/>
      <c r="AVN844" s="72"/>
      <c r="AVO844" s="72"/>
      <c r="AVP844" s="72"/>
      <c r="AVQ844" s="71"/>
      <c r="AVR844" s="71"/>
      <c r="AVS844" s="71"/>
      <c r="AVT844" s="71"/>
      <c r="AVU844" s="71"/>
      <c r="AVV844" s="71"/>
      <c r="AVW844" s="71"/>
      <c r="AVX844" s="72"/>
      <c r="AVY844" s="72"/>
      <c r="AVZ844" s="72"/>
      <c r="AWA844" s="72"/>
      <c r="AWB844" s="72"/>
      <c r="AWC844" s="72"/>
      <c r="AWD844" s="72"/>
      <c r="AWE844" s="72"/>
      <c r="AWF844" s="72"/>
      <c r="AWG844" s="71"/>
      <c r="AWH844" s="71"/>
      <c r="AWI844" s="71"/>
      <c r="AWJ844" s="71"/>
      <c r="AWK844" s="71"/>
      <c r="AWL844" s="71"/>
      <c r="AWM844" s="71"/>
      <c r="AWN844" s="72"/>
      <c r="AWO844" s="72"/>
      <c r="AWP844" s="72"/>
      <c r="AWQ844" s="72"/>
      <c r="AWR844" s="72"/>
      <c r="AWS844" s="72"/>
      <c r="AWT844" s="72"/>
      <c r="AWU844" s="72"/>
      <c r="AWV844" s="72"/>
      <c r="AWW844" s="71"/>
      <c r="AWX844" s="71"/>
      <c r="AWY844" s="71"/>
      <c r="AWZ844" s="71"/>
      <c r="AXA844" s="71"/>
      <c r="AXB844" s="71"/>
      <c r="AXC844" s="71"/>
      <c r="AXD844" s="72"/>
      <c r="AXE844" s="72"/>
      <c r="AXF844" s="72"/>
      <c r="AXG844" s="72"/>
      <c r="AXH844" s="72"/>
      <c r="AXI844" s="72"/>
      <c r="AXJ844" s="72"/>
      <c r="AXK844" s="72"/>
      <c r="AXL844" s="72"/>
      <c r="AXM844" s="71"/>
      <c r="AXN844" s="71"/>
      <c r="AXO844" s="71"/>
      <c r="AXP844" s="71"/>
      <c r="AXQ844" s="71"/>
      <c r="AXR844" s="71"/>
      <c r="AXS844" s="71"/>
      <c r="AXT844" s="72"/>
      <c r="AXU844" s="72"/>
      <c r="AXV844" s="72"/>
      <c r="AXW844" s="72"/>
      <c r="AXX844" s="72"/>
      <c r="AXY844" s="72"/>
      <c r="AXZ844" s="72"/>
      <c r="AYA844" s="72"/>
      <c r="AYB844" s="72"/>
      <c r="AYC844" s="71"/>
      <c r="AYD844" s="71"/>
      <c r="AYE844" s="71"/>
      <c r="AYF844" s="71"/>
      <c r="AYG844" s="71"/>
      <c r="AYH844" s="71"/>
      <c r="AYI844" s="71"/>
      <c r="AYJ844" s="72"/>
      <c r="AYK844" s="72"/>
      <c r="AYL844" s="72"/>
      <c r="AYM844" s="72"/>
      <c r="AYN844" s="72"/>
      <c r="AYO844" s="72"/>
      <c r="AYP844" s="72"/>
      <c r="AYQ844" s="72"/>
      <c r="AYR844" s="72"/>
      <c r="AYS844" s="71"/>
      <c r="AYT844" s="71"/>
      <c r="AYU844" s="71"/>
      <c r="AYV844" s="71"/>
      <c r="AYW844" s="71"/>
      <c r="AYX844" s="71"/>
      <c r="AYY844" s="71"/>
      <c r="AYZ844" s="72"/>
      <c r="AZA844" s="72"/>
      <c r="AZB844" s="72"/>
      <c r="AZC844" s="72"/>
      <c r="AZD844" s="72"/>
      <c r="AZE844" s="72"/>
      <c r="AZF844" s="72"/>
      <c r="AZG844" s="72"/>
      <c r="AZH844" s="72"/>
      <c r="AZI844" s="71"/>
      <c r="AZJ844" s="71"/>
      <c r="AZK844" s="71"/>
      <c r="AZL844" s="71"/>
      <c r="AZM844" s="71"/>
      <c r="AZN844" s="71"/>
      <c r="AZO844" s="71"/>
      <c r="AZP844" s="72"/>
      <c r="AZQ844" s="72"/>
      <c r="AZR844" s="72"/>
      <c r="AZS844" s="72"/>
      <c r="AZT844" s="72"/>
      <c r="AZU844" s="72"/>
      <c r="AZV844" s="72"/>
      <c r="AZW844" s="72"/>
      <c r="AZX844" s="72"/>
      <c r="AZY844" s="71"/>
      <c r="AZZ844" s="71"/>
      <c r="BAA844" s="71"/>
      <c r="BAB844" s="71"/>
      <c r="BAC844" s="71"/>
      <c r="BAD844" s="71"/>
      <c r="BAE844" s="71"/>
      <c r="BAF844" s="72"/>
      <c r="BAG844" s="72"/>
      <c r="BAH844" s="72"/>
      <c r="BAI844" s="72"/>
      <c r="BAJ844" s="72"/>
      <c r="BAK844" s="72"/>
      <c r="BAL844" s="72"/>
      <c r="BAM844" s="72"/>
      <c r="BAN844" s="72"/>
      <c r="BAO844" s="71"/>
      <c r="BAP844" s="71"/>
      <c r="BAQ844" s="71"/>
      <c r="BAR844" s="71"/>
      <c r="BAS844" s="71"/>
      <c r="BAT844" s="71"/>
      <c r="BAU844" s="71"/>
      <c r="BAV844" s="72"/>
      <c r="BAW844" s="72"/>
      <c r="BAX844" s="72"/>
      <c r="BAY844" s="72"/>
      <c r="BAZ844" s="72"/>
      <c r="BBA844" s="72"/>
      <c r="BBB844" s="72"/>
      <c r="BBC844" s="72"/>
      <c r="BBD844" s="72"/>
      <c r="BBE844" s="71"/>
      <c r="BBF844" s="71"/>
      <c r="BBG844" s="71"/>
      <c r="BBH844" s="71"/>
      <c r="BBI844" s="71"/>
      <c r="BBJ844" s="71"/>
      <c r="BBK844" s="71"/>
      <c r="BBL844" s="72"/>
      <c r="BBM844" s="72"/>
      <c r="BBN844" s="72"/>
      <c r="BBO844" s="72"/>
      <c r="BBP844" s="72"/>
      <c r="BBQ844" s="72"/>
      <c r="BBR844" s="72"/>
      <c r="BBS844" s="72"/>
      <c r="BBT844" s="72"/>
      <c r="BBU844" s="71"/>
      <c r="BBV844" s="71"/>
      <c r="BBW844" s="71"/>
      <c r="BBX844" s="71"/>
      <c r="BBY844" s="71"/>
      <c r="BBZ844" s="71"/>
      <c r="BCA844" s="71"/>
      <c r="BCB844" s="72"/>
      <c r="BCC844" s="72"/>
      <c r="BCD844" s="72"/>
      <c r="BCE844" s="72"/>
      <c r="BCF844" s="72"/>
      <c r="BCG844" s="72"/>
      <c r="BCH844" s="72"/>
      <c r="BCI844" s="72"/>
      <c r="BCJ844" s="72"/>
      <c r="BCK844" s="71"/>
      <c r="BCL844" s="71"/>
      <c r="BCM844" s="71"/>
      <c r="BCN844" s="71"/>
      <c r="BCO844" s="71"/>
      <c r="BCP844" s="71"/>
      <c r="BCQ844" s="71"/>
      <c r="BCR844" s="72"/>
      <c r="BCS844" s="72"/>
      <c r="BCT844" s="72"/>
      <c r="BCU844" s="72"/>
      <c r="BCV844" s="72"/>
      <c r="BCW844" s="72"/>
      <c r="BCX844" s="72"/>
      <c r="BCY844" s="72"/>
      <c r="BCZ844" s="72"/>
      <c r="BDA844" s="71"/>
      <c r="BDB844" s="71"/>
      <c r="BDC844" s="71"/>
      <c r="BDD844" s="71"/>
      <c r="BDE844" s="71"/>
      <c r="BDF844" s="71"/>
      <c r="BDG844" s="71"/>
      <c r="BDH844" s="72"/>
      <c r="BDI844" s="72"/>
      <c r="BDJ844" s="72"/>
      <c r="BDK844" s="72"/>
      <c r="BDL844" s="72"/>
      <c r="BDM844" s="72"/>
      <c r="BDN844" s="72"/>
      <c r="BDO844" s="72"/>
      <c r="BDP844" s="72"/>
      <c r="BDQ844" s="71"/>
      <c r="BDR844" s="71"/>
      <c r="BDS844" s="71"/>
      <c r="BDT844" s="71"/>
      <c r="BDU844" s="71"/>
      <c r="BDV844" s="71"/>
      <c r="BDW844" s="71"/>
      <c r="BDX844" s="72"/>
      <c r="BDY844" s="72"/>
      <c r="BDZ844" s="72"/>
      <c r="BEA844" s="72"/>
      <c r="BEB844" s="72"/>
      <c r="BEC844" s="72"/>
      <c r="BED844" s="72"/>
      <c r="BEE844" s="72"/>
      <c r="BEF844" s="72"/>
      <c r="BEG844" s="71"/>
      <c r="BEH844" s="71"/>
      <c r="BEI844" s="71"/>
      <c r="BEJ844" s="71"/>
      <c r="BEK844" s="71"/>
      <c r="BEL844" s="71"/>
      <c r="BEM844" s="71"/>
      <c r="BEN844" s="72"/>
      <c r="BEO844" s="72"/>
      <c r="BEP844" s="72"/>
      <c r="BEQ844" s="72"/>
      <c r="BER844" s="72"/>
      <c r="BES844" s="72"/>
      <c r="BET844" s="72"/>
      <c r="BEU844" s="72"/>
      <c r="BEV844" s="72"/>
      <c r="BEW844" s="71"/>
      <c r="BEX844" s="71"/>
      <c r="BEY844" s="71"/>
      <c r="BEZ844" s="71"/>
      <c r="BFA844" s="71"/>
      <c r="BFB844" s="71"/>
      <c r="BFC844" s="71"/>
      <c r="BFD844" s="72"/>
      <c r="BFE844" s="72"/>
      <c r="BFF844" s="72"/>
      <c r="BFG844" s="72"/>
      <c r="BFH844" s="72"/>
      <c r="BFI844" s="72"/>
      <c r="BFJ844" s="72"/>
      <c r="BFK844" s="72"/>
      <c r="BFL844" s="72"/>
      <c r="BFM844" s="71"/>
      <c r="BFN844" s="71"/>
      <c r="BFO844" s="71"/>
      <c r="BFP844" s="71"/>
      <c r="BFQ844" s="71"/>
      <c r="BFR844" s="71"/>
      <c r="BFS844" s="71"/>
      <c r="BFT844" s="72"/>
      <c r="BFU844" s="72"/>
      <c r="BFV844" s="72"/>
      <c r="BFW844" s="72"/>
      <c r="BFX844" s="72"/>
      <c r="BFY844" s="72"/>
      <c r="BFZ844" s="72"/>
      <c r="BGA844" s="72"/>
      <c r="BGB844" s="72"/>
      <c r="BGC844" s="71"/>
      <c r="BGD844" s="71"/>
      <c r="BGE844" s="71"/>
      <c r="BGF844" s="71"/>
      <c r="BGG844" s="71"/>
      <c r="BGH844" s="71"/>
      <c r="BGI844" s="71"/>
      <c r="BGJ844" s="72"/>
      <c r="BGK844" s="72"/>
      <c r="BGL844" s="72"/>
      <c r="BGM844" s="72"/>
      <c r="BGN844" s="72"/>
      <c r="BGO844" s="72"/>
      <c r="BGP844" s="72"/>
      <c r="BGQ844" s="72"/>
      <c r="BGR844" s="72"/>
      <c r="BGS844" s="71"/>
      <c r="BGT844" s="71"/>
      <c r="BGU844" s="71"/>
      <c r="BGV844" s="71"/>
      <c r="BGW844" s="71"/>
      <c r="BGX844" s="71"/>
      <c r="BGY844" s="71"/>
      <c r="BGZ844" s="72"/>
      <c r="BHA844" s="72"/>
      <c r="BHB844" s="72"/>
      <c r="BHC844" s="72"/>
      <c r="BHD844" s="72"/>
      <c r="BHE844" s="72"/>
      <c r="BHF844" s="72"/>
      <c r="BHG844" s="72"/>
      <c r="BHH844" s="72"/>
      <c r="BHI844" s="71"/>
      <c r="BHJ844" s="71"/>
      <c r="BHK844" s="71"/>
      <c r="BHL844" s="71"/>
      <c r="BHM844" s="71"/>
      <c r="BHN844" s="71"/>
      <c r="BHO844" s="71"/>
      <c r="BHP844" s="72"/>
      <c r="BHQ844" s="72"/>
      <c r="BHR844" s="72"/>
      <c r="BHS844" s="72"/>
      <c r="BHT844" s="72"/>
      <c r="BHU844" s="72"/>
      <c r="BHV844" s="72"/>
      <c r="BHW844" s="72"/>
      <c r="BHX844" s="72"/>
      <c r="BHY844" s="71"/>
      <c r="BHZ844" s="71"/>
      <c r="BIA844" s="71"/>
      <c r="BIB844" s="71"/>
      <c r="BIC844" s="71"/>
      <c r="BID844" s="71"/>
      <c r="BIE844" s="71"/>
      <c r="BIF844" s="72"/>
      <c r="BIG844" s="72"/>
      <c r="BIH844" s="72"/>
      <c r="BII844" s="72"/>
      <c r="BIJ844" s="72"/>
      <c r="BIK844" s="72"/>
      <c r="BIL844" s="72"/>
      <c r="BIM844" s="72"/>
      <c r="BIN844" s="72"/>
      <c r="BIO844" s="71"/>
      <c r="BIP844" s="71"/>
      <c r="BIQ844" s="71"/>
      <c r="BIR844" s="71"/>
      <c r="BIS844" s="71"/>
      <c r="BIT844" s="71"/>
      <c r="BIU844" s="71"/>
      <c r="BIV844" s="72"/>
      <c r="BIW844" s="72"/>
      <c r="BIX844" s="72"/>
      <c r="BIY844" s="72"/>
      <c r="BIZ844" s="72"/>
      <c r="BJA844" s="72"/>
      <c r="BJB844" s="72"/>
      <c r="BJC844" s="72"/>
      <c r="BJD844" s="72"/>
      <c r="BJE844" s="71"/>
      <c r="BJF844" s="71"/>
      <c r="BJG844" s="71"/>
      <c r="BJH844" s="71"/>
      <c r="BJI844" s="71"/>
      <c r="BJJ844" s="71"/>
      <c r="BJK844" s="71"/>
      <c r="BJL844" s="72"/>
      <c r="BJM844" s="72"/>
      <c r="BJN844" s="72"/>
      <c r="BJO844" s="72"/>
      <c r="BJP844" s="72"/>
      <c r="BJQ844" s="72"/>
      <c r="BJR844" s="72"/>
      <c r="BJS844" s="72"/>
      <c r="BJT844" s="72"/>
      <c r="BJU844" s="71"/>
      <c r="BJV844" s="71"/>
      <c r="BJW844" s="71"/>
      <c r="BJX844" s="71"/>
      <c r="BJY844" s="71"/>
      <c r="BJZ844" s="71"/>
      <c r="BKA844" s="71"/>
      <c r="BKB844" s="72"/>
      <c r="BKC844" s="72"/>
      <c r="BKD844" s="72"/>
      <c r="BKE844" s="72"/>
      <c r="BKF844" s="72"/>
      <c r="BKG844" s="72"/>
      <c r="BKH844" s="72"/>
      <c r="BKI844" s="72"/>
      <c r="BKJ844" s="72"/>
      <c r="BKK844" s="71"/>
      <c r="BKL844" s="71"/>
      <c r="BKM844" s="71"/>
      <c r="BKN844" s="71"/>
      <c r="BKO844" s="71"/>
      <c r="BKP844" s="71"/>
      <c r="BKQ844" s="71"/>
      <c r="BKR844" s="72"/>
      <c r="BKS844" s="72"/>
      <c r="BKT844" s="72"/>
      <c r="BKU844" s="72"/>
      <c r="BKV844" s="72"/>
      <c r="BKW844" s="72"/>
      <c r="BKX844" s="72"/>
      <c r="BKY844" s="72"/>
      <c r="BKZ844" s="72"/>
      <c r="BLA844" s="71"/>
      <c r="BLB844" s="71"/>
      <c r="BLC844" s="71"/>
      <c r="BLD844" s="71"/>
      <c r="BLE844" s="71"/>
      <c r="BLF844" s="71"/>
      <c r="BLG844" s="71"/>
      <c r="BLH844" s="72"/>
      <c r="BLI844" s="72"/>
      <c r="BLJ844" s="72"/>
      <c r="BLK844" s="72"/>
      <c r="BLL844" s="72"/>
      <c r="BLM844" s="72"/>
      <c r="BLN844" s="72"/>
      <c r="BLO844" s="72"/>
      <c r="BLP844" s="72"/>
      <c r="BLQ844" s="71"/>
      <c r="BLR844" s="71"/>
      <c r="BLS844" s="71"/>
      <c r="BLT844" s="71"/>
      <c r="BLU844" s="71"/>
      <c r="BLV844" s="71"/>
      <c r="BLW844" s="71"/>
      <c r="BLX844" s="72"/>
      <c r="BLY844" s="72"/>
      <c r="BLZ844" s="72"/>
      <c r="BMA844" s="72"/>
      <c r="BMB844" s="72"/>
      <c r="BMC844" s="72"/>
      <c r="BMD844" s="72"/>
      <c r="BME844" s="72"/>
      <c r="BMF844" s="72"/>
      <c r="BMG844" s="71"/>
      <c r="BMH844" s="71"/>
      <c r="BMI844" s="71"/>
      <c r="BMJ844" s="71"/>
      <c r="BMK844" s="71"/>
      <c r="BML844" s="71"/>
      <c r="BMM844" s="71"/>
      <c r="BMN844" s="72"/>
      <c r="BMO844" s="72"/>
      <c r="BMP844" s="72"/>
      <c r="BMQ844" s="72"/>
      <c r="BMR844" s="72"/>
      <c r="BMS844" s="72"/>
      <c r="BMT844" s="72"/>
      <c r="BMU844" s="72"/>
      <c r="BMV844" s="72"/>
      <c r="BMW844" s="71"/>
      <c r="BMX844" s="71"/>
      <c r="BMY844" s="71"/>
      <c r="BMZ844" s="71"/>
      <c r="BNA844" s="71"/>
      <c r="BNB844" s="71"/>
      <c r="BNC844" s="71"/>
      <c r="BND844" s="72"/>
      <c r="BNE844" s="72"/>
      <c r="BNF844" s="72"/>
      <c r="BNG844" s="72"/>
      <c r="BNH844" s="72"/>
      <c r="BNI844" s="72"/>
      <c r="BNJ844" s="72"/>
      <c r="BNK844" s="72"/>
      <c r="BNL844" s="72"/>
      <c r="BNM844" s="71"/>
      <c r="BNN844" s="71"/>
      <c r="BNO844" s="71"/>
      <c r="BNP844" s="71"/>
      <c r="BNQ844" s="71"/>
      <c r="BNR844" s="71"/>
      <c r="BNS844" s="71"/>
      <c r="BNT844" s="72"/>
      <c r="BNU844" s="72"/>
      <c r="BNV844" s="72"/>
      <c r="BNW844" s="72"/>
      <c r="BNX844" s="72"/>
      <c r="BNY844" s="72"/>
      <c r="BNZ844" s="72"/>
      <c r="BOA844" s="72"/>
      <c r="BOB844" s="72"/>
      <c r="BOC844" s="71"/>
      <c r="BOD844" s="71"/>
      <c r="BOE844" s="71"/>
      <c r="BOF844" s="71"/>
      <c r="BOG844" s="71"/>
      <c r="BOH844" s="71"/>
      <c r="BOI844" s="71"/>
      <c r="BOJ844" s="72"/>
      <c r="BOK844" s="72"/>
      <c r="BOL844" s="72"/>
      <c r="BOM844" s="72"/>
      <c r="BON844" s="72"/>
      <c r="BOO844" s="72"/>
      <c r="BOP844" s="72"/>
      <c r="BOQ844" s="72"/>
      <c r="BOR844" s="72"/>
      <c r="BOS844" s="71"/>
      <c r="BOT844" s="71"/>
      <c r="BOU844" s="71"/>
      <c r="BOV844" s="71"/>
      <c r="BOW844" s="71"/>
      <c r="BOX844" s="71"/>
      <c r="BOY844" s="71"/>
      <c r="BOZ844" s="72"/>
      <c r="BPA844" s="72"/>
      <c r="BPB844" s="72"/>
      <c r="BPC844" s="72"/>
      <c r="BPD844" s="72"/>
      <c r="BPE844" s="72"/>
      <c r="BPF844" s="72"/>
      <c r="BPG844" s="72"/>
      <c r="BPH844" s="72"/>
      <c r="BPI844" s="71"/>
      <c r="BPJ844" s="71"/>
      <c r="BPK844" s="71"/>
      <c r="BPL844" s="71"/>
      <c r="BPM844" s="71"/>
      <c r="BPN844" s="71"/>
      <c r="BPO844" s="71"/>
      <c r="BPP844" s="72"/>
      <c r="BPQ844" s="72"/>
      <c r="BPR844" s="72"/>
      <c r="BPS844" s="72"/>
      <c r="BPT844" s="72"/>
      <c r="BPU844" s="72"/>
      <c r="BPV844" s="72"/>
      <c r="BPW844" s="72"/>
      <c r="BPX844" s="72"/>
      <c r="BPY844" s="71"/>
      <c r="BPZ844" s="71"/>
      <c r="BQA844" s="71"/>
      <c r="BQB844" s="71"/>
      <c r="BQC844" s="71"/>
      <c r="BQD844" s="71"/>
      <c r="BQE844" s="71"/>
      <c r="BQF844" s="72"/>
      <c r="BQG844" s="72"/>
      <c r="BQH844" s="72"/>
      <c r="BQI844" s="72"/>
      <c r="BQJ844" s="72"/>
      <c r="BQK844" s="72"/>
      <c r="BQL844" s="72"/>
      <c r="BQM844" s="72"/>
      <c r="BQN844" s="72"/>
      <c r="BQO844" s="71"/>
      <c r="BQP844" s="71"/>
      <c r="BQQ844" s="71"/>
      <c r="BQR844" s="71"/>
      <c r="BQS844" s="71"/>
      <c r="BQT844" s="71"/>
      <c r="BQU844" s="71"/>
      <c r="BQV844" s="72"/>
      <c r="BQW844" s="72"/>
      <c r="BQX844" s="72"/>
      <c r="BQY844" s="72"/>
      <c r="BQZ844" s="72"/>
      <c r="BRA844" s="72"/>
      <c r="BRB844" s="72"/>
      <c r="BRC844" s="72"/>
      <c r="BRD844" s="72"/>
      <c r="BRE844" s="71"/>
      <c r="BRF844" s="71"/>
      <c r="BRG844" s="71"/>
      <c r="BRH844" s="71"/>
      <c r="BRI844" s="71"/>
      <c r="BRJ844" s="71"/>
      <c r="BRK844" s="71"/>
      <c r="BRL844" s="72"/>
      <c r="BRM844" s="72"/>
      <c r="BRN844" s="72"/>
      <c r="BRO844" s="72"/>
      <c r="BRP844" s="72"/>
      <c r="BRQ844" s="72"/>
      <c r="BRR844" s="72"/>
      <c r="BRS844" s="72"/>
      <c r="BRT844" s="72"/>
      <c r="BRU844" s="71"/>
      <c r="BRV844" s="71"/>
      <c r="BRW844" s="71"/>
      <c r="BRX844" s="71"/>
      <c r="BRY844" s="71"/>
      <c r="BRZ844" s="71"/>
      <c r="BSA844" s="71"/>
      <c r="BSB844" s="72"/>
      <c r="BSC844" s="72"/>
      <c r="BSD844" s="72"/>
      <c r="BSE844" s="72"/>
      <c r="BSF844" s="72"/>
      <c r="BSG844" s="72"/>
      <c r="BSH844" s="72"/>
      <c r="BSI844" s="72"/>
      <c r="BSJ844" s="72"/>
      <c r="BSK844" s="71"/>
      <c r="BSL844" s="71"/>
      <c r="BSM844" s="71"/>
      <c r="BSN844" s="71"/>
      <c r="BSO844" s="71"/>
      <c r="BSP844" s="71"/>
      <c r="BSQ844" s="71"/>
      <c r="BSR844" s="72"/>
      <c r="BSS844" s="72"/>
      <c r="BST844" s="72"/>
      <c r="BSU844" s="72"/>
      <c r="BSV844" s="72"/>
      <c r="BSW844" s="72"/>
      <c r="BSX844" s="72"/>
      <c r="BSY844" s="72"/>
      <c r="BSZ844" s="72"/>
      <c r="BTA844" s="71"/>
      <c r="BTB844" s="71"/>
      <c r="BTC844" s="71"/>
      <c r="BTD844" s="71"/>
      <c r="BTE844" s="71"/>
      <c r="BTF844" s="71"/>
      <c r="BTG844" s="71"/>
      <c r="BTH844" s="72"/>
      <c r="BTI844" s="72"/>
      <c r="BTJ844" s="72"/>
      <c r="BTK844" s="72"/>
      <c r="BTL844" s="72"/>
      <c r="BTM844" s="72"/>
      <c r="BTN844" s="72"/>
      <c r="BTO844" s="72"/>
      <c r="BTP844" s="72"/>
      <c r="BTQ844" s="71"/>
      <c r="BTR844" s="71"/>
      <c r="BTS844" s="71"/>
      <c r="BTT844" s="71"/>
      <c r="BTU844" s="71"/>
      <c r="BTV844" s="71"/>
      <c r="BTW844" s="71"/>
      <c r="BTX844" s="72"/>
      <c r="BTY844" s="72"/>
      <c r="BTZ844" s="72"/>
      <c r="BUA844" s="72"/>
      <c r="BUB844" s="72"/>
      <c r="BUC844" s="72"/>
      <c r="BUD844" s="72"/>
      <c r="BUE844" s="72"/>
      <c r="BUF844" s="72"/>
      <c r="BUG844" s="71"/>
      <c r="BUH844" s="71"/>
      <c r="BUI844" s="71"/>
      <c r="BUJ844" s="71"/>
      <c r="BUK844" s="71"/>
      <c r="BUL844" s="71"/>
      <c r="BUM844" s="71"/>
      <c r="BUN844" s="72"/>
      <c r="BUO844" s="72"/>
      <c r="BUP844" s="72"/>
      <c r="BUQ844" s="72"/>
      <c r="BUR844" s="72"/>
      <c r="BUS844" s="72"/>
      <c r="BUT844" s="72"/>
      <c r="BUU844" s="72"/>
      <c r="BUV844" s="72"/>
      <c r="BUW844" s="71"/>
      <c r="BUX844" s="71"/>
      <c r="BUY844" s="71"/>
      <c r="BUZ844" s="71"/>
      <c r="BVA844" s="71"/>
      <c r="BVB844" s="71"/>
      <c r="BVC844" s="71"/>
      <c r="BVD844" s="72"/>
      <c r="BVE844" s="72"/>
      <c r="BVF844" s="72"/>
      <c r="BVG844" s="72"/>
      <c r="BVH844" s="72"/>
      <c r="BVI844" s="72"/>
      <c r="BVJ844" s="72"/>
      <c r="BVK844" s="72"/>
      <c r="BVL844" s="72"/>
      <c r="BVM844" s="71"/>
      <c r="BVN844" s="71"/>
      <c r="BVO844" s="71"/>
      <c r="BVP844" s="71"/>
      <c r="BVQ844" s="71"/>
      <c r="BVR844" s="71"/>
      <c r="BVS844" s="71"/>
      <c r="BVT844" s="72"/>
      <c r="BVU844" s="72"/>
      <c r="BVV844" s="72"/>
      <c r="BVW844" s="72"/>
      <c r="BVX844" s="72"/>
      <c r="BVY844" s="72"/>
      <c r="BVZ844" s="72"/>
      <c r="BWA844" s="72"/>
      <c r="BWB844" s="72"/>
      <c r="BWC844" s="71"/>
      <c r="BWD844" s="71"/>
      <c r="BWE844" s="71"/>
      <c r="BWF844" s="71"/>
      <c r="BWG844" s="71"/>
      <c r="BWH844" s="71"/>
      <c r="BWI844" s="71"/>
      <c r="BWJ844" s="72"/>
      <c r="BWK844" s="72"/>
      <c r="BWL844" s="72"/>
      <c r="BWM844" s="72"/>
      <c r="BWN844" s="72"/>
      <c r="BWO844" s="72"/>
      <c r="BWP844" s="72"/>
      <c r="BWQ844" s="72"/>
      <c r="BWR844" s="72"/>
      <c r="BWS844" s="71"/>
      <c r="BWT844" s="71"/>
      <c r="BWU844" s="71"/>
      <c r="BWV844" s="71"/>
      <c r="BWW844" s="71"/>
      <c r="BWX844" s="71"/>
      <c r="BWY844" s="71"/>
      <c r="BWZ844" s="72"/>
      <c r="BXA844" s="72"/>
      <c r="BXB844" s="72"/>
      <c r="BXC844" s="72"/>
      <c r="BXD844" s="72"/>
      <c r="BXE844" s="72"/>
      <c r="BXF844" s="72"/>
      <c r="BXG844" s="72"/>
      <c r="BXH844" s="72"/>
      <c r="BXI844" s="71"/>
      <c r="BXJ844" s="71"/>
      <c r="BXK844" s="71"/>
      <c r="BXL844" s="71"/>
      <c r="BXM844" s="71"/>
      <c r="BXN844" s="71"/>
      <c r="BXO844" s="71"/>
      <c r="BXP844" s="72"/>
      <c r="BXQ844" s="72"/>
      <c r="BXR844" s="72"/>
      <c r="BXS844" s="72"/>
      <c r="BXT844" s="72"/>
      <c r="BXU844" s="72"/>
      <c r="BXV844" s="72"/>
      <c r="BXW844" s="72"/>
      <c r="BXX844" s="72"/>
      <c r="BXY844" s="71"/>
      <c r="BXZ844" s="71"/>
      <c r="BYA844" s="71"/>
      <c r="BYB844" s="71"/>
      <c r="BYC844" s="71"/>
      <c r="BYD844" s="71"/>
      <c r="BYE844" s="71"/>
      <c r="BYF844" s="72"/>
      <c r="BYG844" s="72"/>
      <c r="BYH844" s="72"/>
      <c r="BYI844" s="72"/>
      <c r="BYJ844" s="72"/>
      <c r="BYK844" s="72"/>
      <c r="BYL844" s="72"/>
      <c r="BYM844" s="72"/>
      <c r="BYN844" s="72"/>
      <c r="BYO844" s="71"/>
      <c r="BYP844" s="71"/>
      <c r="BYQ844" s="71"/>
      <c r="BYR844" s="71"/>
      <c r="BYS844" s="71"/>
      <c r="BYT844" s="71"/>
      <c r="BYU844" s="71"/>
      <c r="BYV844" s="72"/>
      <c r="BYW844" s="72"/>
      <c r="BYX844" s="72"/>
      <c r="BYY844" s="72"/>
      <c r="BYZ844" s="72"/>
      <c r="BZA844" s="72"/>
      <c r="BZB844" s="72"/>
      <c r="BZC844" s="72"/>
      <c r="BZD844" s="72"/>
      <c r="BZE844" s="71"/>
      <c r="BZF844" s="71"/>
      <c r="BZG844" s="71"/>
      <c r="BZH844" s="71"/>
      <c r="BZI844" s="71"/>
      <c r="BZJ844" s="71"/>
      <c r="BZK844" s="71"/>
      <c r="BZL844" s="72"/>
      <c r="BZM844" s="72"/>
      <c r="BZN844" s="72"/>
      <c r="BZO844" s="72"/>
      <c r="BZP844" s="72"/>
      <c r="BZQ844" s="72"/>
      <c r="BZR844" s="72"/>
      <c r="BZS844" s="72"/>
      <c r="BZT844" s="72"/>
      <c r="BZU844" s="71"/>
      <c r="BZV844" s="71"/>
      <c r="BZW844" s="71"/>
      <c r="BZX844" s="71"/>
      <c r="BZY844" s="71"/>
      <c r="BZZ844" s="71"/>
      <c r="CAA844" s="71"/>
      <c r="CAB844" s="72"/>
      <c r="CAC844" s="72"/>
      <c r="CAD844" s="72"/>
      <c r="CAE844" s="72"/>
      <c r="CAF844" s="72"/>
      <c r="CAG844" s="72"/>
      <c r="CAH844" s="72"/>
      <c r="CAI844" s="72"/>
      <c r="CAJ844" s="72"/>
      <c r="CAK844" s="71"/>
      <c r="CAL844" s="71"/>
      <c r="CAM844" s="71"/>
      <c r="CAN844" s="71"/>
      <c r="CAO844" s="71"/>
      <c r="CAP844" s="71"/>
      <c r="CAQ844" s="71"/>
      <c r="CAR844" s="72"/>
      <c r="CAS844" s="72"/>
      <c r="CAT844" s="72"/>
      <c r="CAU844" s="72"/>
      <c r="CAV844" s="72"/>
      <c r="CAW844" s="72"/>
      <c r="CAX844" s="72"/>
      <c r="CAY844" s="72"/>
      <c r="CAZ844" s="72"/>
      <c r="CBA844" s="71"/>
      <c r="CBB844" s="71"/>
      <c r="CBC844" s="71"/>
      <c r="CBD844" s="71"/>
      <c r="CBE844" s="71"/>
      <c r="CBF844" s="71"/>
      <c r="CBG844" s="71"/>
      <c r="CBH844" s="72"/>
      <c r="CBI844" s="72"/>
      <c r="CBJ844" s="72"/>
      <c r="CBK844" s="72"/>
      <c r="CBL844" s="72"/>
      <c r="CBM844" s="72"/>
      <c r="CBN844" s="72"/>
      <c r="CBO844" s="72"/>
      <c r="CBP844" s="72"/>
      <c r="CBQ844" s="71"/>
      <c r="CBR844" s="71"/>
      <c r="CBS844" s="71"/>
      <c r="CBT844" s="71"/>
      <c r="CBU844" s="71"/>
      <c r="CBV844" s="71"/>
      <c r="CBW844" s="71"/>
      <c r="CBX844" s="72"/>
      <c r="CBY844" s="72"/>
      <c r="CBZ844" s="72"/>
      <c r="CCA844" s="72"/>
      <c r="CCB844" s="72"/>
      <c r="CCC844" s="72"/>
      <c r="CCD844" s="72"/>
      <c r="CCE844" s="72"/>
      <c r="CCF844" s="72"/>
      <c r="CCG844" s="71"/>
      <c r="CCH844" s="71"/>
      <c r="CCI844" s="71"/>
      <c r="CCJ844" s="71"/>
      <c r="CCK844" s="71"/>
      <c r="CCL844" s="71"/>
      <c r="CCM844" s="71"/>
      <c r="CCN844" s="72"/>
      <c r="CCO844" s="72"/>
      <c r="CCP844" s="72"/>
      <c r="CCQ844" s="72"/>
      <c r="CCR844" s="72"/>
      <c r="CCS844" s="72"/>
      <c r="CCT844" s="72"/>
      <c r="CCU844" s="72"/>
      <c r="CCV844" s="72"/>
      <c r="CCW844" s="71"/>
      <c r="CCX844" s="71"/>
      <c r="CCY844" s="71"/>
      <c r="CCZ844" s="71"/>
      <c r="CDA844" s="71"/>
      <c r="CDB844" s="71"/>
      <c r="CDC844" s="71"/>
      <c r="CDD844" s="72"/>
      <c r="CDE844" s="72"/>
      <c r="CDF844" s="72"/>
      <c r="CDG844" s="72"/>
      <c r="CDH844" s="72"/>
      <c r="CDI844" s="72"/>
      <c r="CDJ844" s="72"/>
      <c r="CDK844" s="72"/>
      <c r="CDL844" s="72"/>
      <c r="CDM844" s="71"/>
      <c r="CDN844" s="71"/>
      <c r="CDO844" s="71"/>
      <c r="CDP844" s="71"/>
      <c r="CDQ844" s="71"/>
      <c r="CDR844" s="71"/>
      <c r="CDS844" s="71"/>
      <c r="CDT844" s="72"/>
      <c r="CDU844" s="72"/>
      <c r="CDV844" s="72"/>
      <c r="CDW844" s="72"/>
      <c r="CDX844" s="72"/>
      <c r="CDY844" s="72"/>
      <c r="CDZ844" s="72"/>
      <c r="CEA844" s="72"/>
      <c r="CEB844" s="72"/>
      <c r="CEC844" s="71"/>
      <c r="CED844" s="71"/>
      <c r="CEE844" s="71"/>
      <c r="CEF844" s="71"/>
      <c r="CEG844" s="71"/>
      <c r="CEH844" s="71"/>
      <c r="CEI844" s="71"/>
      <c r="CEJ844" s="72"/>
      <c r="CEK844" s="72"/>
      <c r="CEL844" s="72"/>
      <c r="CEM844" s="72"/>
      <c r="CEN844" s="72"/>
      <c r="CEO844" s="72"/>
      <c r="CEP844" s="72"/>
      <c r="CEQ844" s="72"/>
      <c r="CER844" s="72"/>
      <c r="CES844" s="71"/>
      <c r="CET844" s="71"/>
      <c r="CEU844" s="71"/>
      <c r="CEV844" s="71"/>
      <c r="CEW844" s="71"/>
      <c r="CEX844" s="71"/>
      <c r="CEY844" s="71"/>
      <c r="CEZ844" s="72"/>
      <c r="CFA844" s="72"/>
      <c r="CFB844" s="72"/>
      <c r="CFC844" s="72"/>
      <c r="CFD844" s="72"/>
      <c r="CFE844" s="72"/>
      <c r="CFF844" s="72"/>
      <c r="CFG844" s="72"/>
      <c r="CFH844" s="72"/>
      <c r="CFI844" s="71"/>
      <c r="CFJ844" s="71"/>
      <c r="CFK844" s="71"/>
      <c r="CFL844" s="71"/>
      <c r="CFM844" s="71"/>
      <c r="CFN844" s="71"/>
      <c r="CFO844" s="71"/>
      <c r="CFP844" s="72"/>
      <c r="CFQ844" s="72"/>
      <c r="CFR844" s="72"/>
      <c r="CFS844" s="72"/>
      <c r="CFT844" s="72"/>
      <c r="CFU844" s="72"/>
      <c r="CFV844" s="72"/>
      <c r="CFW844" s="72"/>
      <c r="CFX844" s="72"/>
      <c r="CFY844" s="71"/>
      <c r="CFZ844" s="71"/>
      <c r="CGA844" s="71"/>
      <c r="CGB844" s="71"/>
      <c r="CGC844" s="71"/>
      <c r="CGD844" s="71"/>
      <c r="CGE844" s="71"/>
      <c r="CGF844" s="72"/>
      <c r="CGG844" s="72"/>
      <c r="CGH844" s="72"/>
      <c r="CGI844" s="72"/>
      <c r="CGJ844" s="72"/>
      <c r="CGK844" s="72"/>
      <c r="CGL844" s="72"/>
      <c r="CGM844" s="72"/>
      <c r="CGN844" s="72"/>
      <c r="CGO844" s="71"/>
      <c r="CGP844" s="71"/>
      <c r="CGQ844" s="71"/>
      <c r="CGR844" s="71"/>
      <c r="CGS844" s="71"/>
      <c r="CGT844" s="71"/>
      <c r="CGU844" s="71"/>
      <c r="CGV844" s="72"/>
      <c r="CGW844" s="72"/>
      <c r="CGX844" s="72"/>
      <c r="CGY844" s="72"/>
      <c r="CGZ844" s="72"/>
      <c r="CHA844" s="72"/>
      <c r="CHB844" s="72"/>
      <c r="CHC844" s="72"/>
      <c r="CHD844" s="72"/>
      <c r="CHE844" s="71"/>
      <c r="CHF844" s="71"/>
      <c r="CHG844" s="71"/>
      <c r="CHH844" s="71"/>
      <c r="CHI844" s="71"/>
      <c r="CHJ844" s="71"/>
      <c r="CHK844" s="71"/>
      <c r="CHL844" s="72"/>
      <c r="CHM844" s="72"/>
      <c r="CHN844" s="72"/>
      <c r="CHO844" s="72"/>
      <c r="CHP844" s="72"/>
      <c r="CHQ844" s="72"/>
      <c r="CHR844" s="72"/>
      <c r="CHS844" s="72"/>
      <c r="CHT844" s="72"/>
      <c r="CHU844" s="71"/>
      <c r="CHV844" s="71"/>
      <c r="CHW844" s="71"/>
      <c r="CHX844" s="71"/>
      <c r="CHY844" s="71"/>
      <c r="CHZ844" s="71"/>
      <c r="CIA844" s="71"/>
      <c r="CIB844" s="72"/>
      <c r="CIC844" s="72"/>
      <c r="CID844" s="72"/>
      <c r="CIE844" s="72"/>
      <c r="CIF844" s="72"/>
      <c r="CIG844" s="72"/>
      <c r="CIH844" s="72"/>
      <c r="CII844" s="72"/>
      <c r="CIJ844" s="72"/>
      <c r="CIK844" s="71"/>
      <c r="CIL844" s="71"/>
      <c r="CIM844" s="71"/>
      <c r="CIN844" s="71"/>
      <c r="CIO844" s="71"/>
      <c r="CIP844" s="71"/>
      <c r="CIQ844" s="71"/>
      <c r="CIR844" s="72"/>
      <c r="CIS844" s="72"/>
      <c r="CIT844" s="72"/>
      <c r="CIU844" s="72"/>
      <c r="CIV844" s="72"/>
      <c r="CIW844" s="72"/>
      <c r="CIX844" s="72"/>
      <c r="CIY844" s="72"/>
      <c r="CIZ844" s="72"/>
      <c r="CJA844" s="71"/>
      <c r="CJB844" s="71"/>
      <c r="CJC844" s="71"/>
      <c r="CJD844" s="71"/>
      <c r="CJE844" s="71"/>
      <c r="CJF844" s="71"/>
      <c r="CJG844" s="71"/>
      <c r="CJH844" s="72"/>
      <c r="CJI844" s="72"/>
      <c r="CJJ844" s="72"/>
      <c r="CJK844" s="72"/>
      <c r="CJL844" s="72"/>
      <c r="CJM844" s="72"/>
      <c r="CJN844" s="72"/>
      <c r="CJO844" s="72"/>
      <c r="CJP844" s="72"/>
      <c r="CJQ844" s="71"/>
      <c r="CJR844" s="71"/>
      <c r="CJS844" s="71"/>
      <c r="CJT844" s="71"/>
      <c r="CJU844" s="71"/>
      <c r="CJV844" s="71"/>
      <c r="CJW844" s="71"/>
      <c r="CJX844" s="72"/>
      <c r="CJY844" s="72"/>
      <c r="CJZ844" s="72"/>
      <c r="CKA844" s="72"/>
      <c r="CKB844" s="72"/>
      <c r="CKC844" s="72"/>
      <c r="CKD844" s="72"/>
      <c r="CKE844" s="72"/>
      <c r="CKF844" s="72"/>
      <c r="CKG844" s="71"/>
      <c r="CKH844" s="71"/>
      <c r="CKI844" s="71"/>
      <c r="CKJ844" s="71"/>
      <c r="CKK844" s="71"/>
      <c r="CKL844" s="71"/>
      <c r="CKM844" s="71"/>
      <c r="CKN844" s="72"/>
      <c r="CKO844" s="72"/>
      <c r="CKP844" s="72"/>
      <c r="CKQ844" s="72"/>
      <c r="CKR844" s="72"/>
      <c r="CKS844" s="72"/>
      <c r="CKT844" s="72"/>
      <c r="CKU844" s="72"/>
      <c r="CKV844" s="72"/>
      <c r="CKW844" s="71"/>
      <c r="CKX844" s="71"/>
      <c r="CKY844" s="71"/>
      <c r="CKZ844" s="71"/>
      <c r="CLA844" s="71"/>
      <c r="CLB844" s="71"/>
      <c r="CLC844" s="71"/>
      <c r="CLD844" s="72"/>
      <c r="CLE844" s="72"/>
      <c r="CLF844" s="72"/>
      <c r="CLG844" s="72"/>
      <c r="CLH844" s="72"/>
      <c r="CLI844" s="72"/>
      <c r="CLJ844" s="72"/>
      <c r="CLK844" s="72"/>
      <c r="CLL844" s="72"/>
      <c r="CLM844" s="71"/>
      <c r="CLN844" s="71"/>
      <c r="CLO844" s="71"/>
      <c r="CLP844" s="71"/>
      <c r="CLQ844" s="71"/>
      <c r="CLR844" s="71"/>
      <c r="CLS844" s="71"/>
      <c r="CLT844" s="72"/>
      <c r="CLU844" s="72"/>
      <c r="CLV844" s="72"/>
      <c r="CLW844" s="72"/>
      <c r="CLX844" s="72"/>
      <c r="CLY844" s="72"/>
      <c r="CLZ844" s="72"/>
      <c r="CMA844" s="72"/>
      <c r="CMB844" s="72"/>
      <c r="CMC844" s="71"/>
      <c r="CMD844" s="71"/>
      <c r="CME844" s="71"/>
      <c r="CMF844" s="71"/>
      <c r="CMG844" s="71"/>
      <c r="CMH844" s="71"/>
      <c r="CMI844" s="71"/>
      <c r="CMJ844" s="72"/>
      <c r="CMK844" s="72"/>
      <c r="CML844" s="72"/>
      <c r="CMM844" s="72"/>
      <c r="CMN844" s="72"/>
      <c r="CMO844" s="72"/>
      <c r="CMP844" s="72"/>
      <c r="CMQ844" s="72"/>
      <c r="CMR844" s="72"/>
      <c r="CMS844" s="71"/>
      <c r="CMT844" s="71"/>
      <c r="CMU844" s="71"/>
      <c r="CMV844" s="71"/>
      <c r="CMW844" s="71"/>
      <c r="CMX844" s="71"/>
      <c r="CMY844" s="71"/>
      <c r="CMZ844" s="72"/>
      <c r="CNA844" s="72"/>
      <c r="CNB844" s="72"/>
      <c r="CNC844" s="72"/>
      <c r="CND844" s="72"/>
      <c r="CNE844" s="72"/>
      <c r="CNF844" s="72"/>
      <c r="CNG844" s="72"/>
      <c r="CNH844" s="72"/>
      <c r="CNI844" s="71"/>
      <c r="CNJ844" s="71"/>
      <c r="CNK844" s="71"/>
      <c r="CNL844" s="71"/>
      <c r="CNM844" s="71"/>
      <c r="CNN844" s="71"/>
      <c r="CNO844" s="71"/>
      <c r="CNP844" s="72"/>
      <c r="CNQ844" s="72"/>
      <c r="CNR844" s="72"/>
      <c r="CNS844" s="72"/>
      <c r="CNT844" s="72"/>
      <c r="CNU844" s="72"/>
      <c r="CNV844" s="72"/>
      <c r="CNW844" s="72"/>
      <c r="CNX844" s="72"/>
      <c r="CNY844" s="71"/>
      <c r="CNZ844" s="71"/>
      <c r="COA844" s="71"/>
      <c r="COB844" s="71"/>
      <c r="COC844" s="71"/>
      <c r="COD844" s="71"/>
      <c r="COE844" s="71"/>
      <c r="COF844" s="72"/>
      <c r="COG844" s="72"/>
      <c r="COH844" s="72"/>
      <c r="COI844" s="72"/>
      <c r="COJ844" s="72"/>
      <c r="COK844" s="72"/>
      <c r="COL844" s="72"/>
      <c r="COM844" s="72"/>
      <c r="CON844" s="72"/>
      <c r="COO844" s="71"/>
      <c r="COP844" s="71"/>
      <c r="COQ844" s="71"/>
      <c r="COR844" s="71"/>
      <c r="COS844" s="71"/>
      <c r="COT844" s="71"/>
      <c r="COU844" s="71"/>
      <c r="COV844" s="72"/>
      <c r="COW844" s="72"/>
      <c r="COX844" s="72"/>
      <c r="COY844" s="72"/>
      <c r="COZ844" s="72"/>
      <c r="CPA844" s="72"/>
      <c r="CPB844" s="72"/>
      <c r="CPC844" s="72"/>
      <c r="CPD844" s="72"/>
      <c r="CPE844" s="71"/>
      <c r="CPF844" s="71"/>
      <c r="CPG844" s="71"/>
      <c r="CPH844" s="71"/>
      <c r="CPI844" s="71"/>
      <c r="CPJ844" s="71"/>
      <c r="CPK844" s="71"/>
      <c r="CPL844" s="72"/>
      <c r="CPM844" s="72"/>
      <c r="CPN844" s="72"/>
      <c r="CPO844" s="72"/>
      <c r="CPP844" s="72"/>
      <c r="CPQ844" s="72"/>
      <c r="CPR844" s="72"/>
      <c r="CPS844" s="72"/>
      <c r="CPT844" s="72"/>
      <c r="CPU844" s="71"/>
      <c r="CPV844" s="71"/>
      <c r="CPW844" s="71"/>
      <c r="CPX844" s="71"/>
      <c r="CPY844" s="71"/>
      <c r="CPZ844" s="71"/>
      <c r="CQA844" s="71"/>
      <c r="CQB844" s="72"/>
      <c r="CQC844" s="72"/>
      <c r="CQD844" s="72"/>
      <c r="CQE844" s="72"/>
      <c r="CQF844" s="72"/>
      <c r="CQG844" s="72"/>
      <c r="CQH844" s="72"/>
      <c r="CQI844" s="72"/>
      <c r="CQJ844" s="72"/>
      <c r="CQK844" s="71"/>
      <c r="CQL844" s="71"/>
      <c r="CQM844" s="71"/>
      <c r="CQN844" s="71"/>
      <c r="CQO844" s="71"/>
      <c r="CQP844" s="71"/>
      <c r="CQQ844" s="71"/>
      <c r="CQR844" s="72"/>
      <c r="CQS844" s="72"/>
      <c r="CQT844" s="72"/>
      <c r="CQU844" s="72"/>
      <c r="CQV844" s="72"/>
      <c r="CQW844" s="72"/>
      <c r="CQX844" s="72"/>
      <c r="CQY844" s="72"/>
      <c r="CQZ844" s="72"/>
      <c r="CRA844" s="71"/>
      <c r="CRB844" s="71"/>
      <c r="CRC844" s="71"/>
      <c r="CRD844" s="71"/>
      <c r="CRE844" s="71"/>
      <c r="CRF844" s="71"/>
      <c r="CRG844" s="71"/>
      <c r="CRH844" s="72"/>
      <c r="CRI844" s="72"/>
      <c r="CRJ844" s="72"/>
      <c r="CRK844" s="72"/>
      <c r="CRL844" s="72"/>
      <c r="CRM844" s="72"/>
      <c r="CRN844" s="72"/>
      <c r="CRO844" s="72"/>
      <c r="CRP844" s="72"/>
      <c r="CRQ844" s="71"/>
      <c r="CRR844" s="71"/>
      <c r="CRS844" s="71"/>
      <c r="CRT844" s="71"/>
      <c r="CRU844" s="71"/>
      <c r="CRV844" s="71"/>
      <c r="CRW844" s="71"/>
      <c r="CRX844" s="72"/>
      <c r="CRY844" s="72"/>
      <c r="CRZ844" s="72"/>
      <c r="CSA844" s="72"/>
      <c r="CSB844" s="72"/>
      <c r="CSC844" s="72"/>
      <c r="CSD844" s="72"/>
      <c r="CSE844" s="72"/>
      <c r="CSF844" s="72"/>
      <c r="CSG844" s="71"/>
      <c r="CSH844" s="71"/>
      <c r="CSI844" s="71"/>
      <c r="CSJ844" s="71"/>
      <c r="CSK844" s="71"/>
      <c r="CSL844" s="71"/>
      <c r="CSM844" s="71"/>
      <c r="CSN844" s="72"/>
      <c r="CSO844" s="72"/>
      <c r="CSP844" s="72"/>
      <c r="CSQ844" s="72"/>
      <c r="CSR844" s="72"/>
      <c r="CSS844" s="72"/>
      <c r="CST844" s="72"/>
      <c r="CSU844" s="72"/>
      <c r="CSV844" s="72"/>
      <c r="CSW844" s="71"/>
      <c r="CSX844" s="71"/>
      <c r="CSY844" s="71"/>
      <c r="CSZ844" s="71"/>
      <c r="CTA844" s="71"/>
      <c r="CTB844" s="71"/>
      <c r="CTC844" s="71"/>
      <c r="CTD844" s="72"/>
      <c r="CTE844" s="72"/>
      <c r="CTF844" s="72"/>
      <c r="CTG844" s="72"/>
      <c r="CTH844" s="72"/>
      <c r="CTI844" s="72"/>
      <c r="CTJ844" s="72"/>
      <c r="CTK844" s="72"/>
      <c r="CTL844" s="72"/>
      <c r="CTM844" s="71"/>
      <c r="CTN844" s="71"/>
      <c r="CTO844" s="71"/>
      <c r="CTP844" s="71"/>
      <c r="CTQ844" s="71"/>
      <c r="CTR844" s="71"/>
      <c r="CTS844" s="71"/>
      <c r="CTT844" s="72"/>
      <c r="CTU844" s="72"/>
      <c r="CTV844" s="72"/>
      <c r="CTW844" s="72"/>
      <c r="CTX844" s="72"/>
      <c r="CTY844" s="72"/>
      <c r="CTZ844" s="72"/>
      <c r="CUA844" s="72"/>
      <c r="CUB844" s="72"/>
      <c r="CUC844" s="71"/>
      <c r="CUD844" s="71"/>
      <c r="CUE844" s="71"/>
      <c r="CUF844" s="71"/>
      <c r="CUG844" s="71"/>
      <c r="CUH844" s="71"/>
      <c r="CUI844" s="71"/>
      <c r="CUJ844" s="72"/>
      <c r="CUK844" s="72"/>
      <c r="CUL844" s="72"/>
      <c r="CUM844" s="72"/>
      <c r="CUN844" s="72"/>
      <c r="CUO844" s="72"/>
      <c r="CUP844" s="72"/>
      <c r="CUQ844" s="72"/>
      <c r="CUR844" s="72"/>
      <c r="CUS844" s="71"/>
      <c r="CUT844" s="71"/>
      <c r="CUU844" s="71"/>
      <c r="CUV844" s="71"/>
      <c r="CUW844" s="71"/>
      <c r="CUX844" s="71"/>
      <c r="CUY844" s="71"/>
      <c r="CUZ844" s="72"/>
      <c r="CVA844" s="72"/>
      <c r="CVB844" s="72"/>
      <c r="CVC844" s="72"/>
      <c r="CVD844" s="72"/>
      <c r="CVE844" s="72"/>
      <c r="CVF844" s="72"/>
      <c r="CVG844" s="72"/>
      <c r="CVH844" s="72"/>
      <c r="CVI844" s="71"/>
      <c r="CVJ844" s="71"/>
      <c r="CVK844" s="71"/>
      <c r="CVL844" s="71"/>
      <c r="CVM844" s="71"/>
      <c r="CVN844" s="71"/>
      <c r="CVO844" s="71"/>
      <c r="CVP844" s="72"/>
      <c r="CVQ844" s="72"/>
      <c r="CVR844" s="72"/>
      <c r="CVS844" s="72"/>
      <c r="CVT844" s="72"/>
      <c r="CVU844" s="72"/>
      <c r="CVV844" s="72"/>
      <c r="CVW844" s="72"/>
      <c r="CVX844" s="72"/>
      <c r="CVY844" s="71"/>
      <c r="CVZ844" s="71"/>
      <c r="CWA844" s="71"/>
      <c r="CWB844" s="71"/>
      <c r="CWC844" s="71"/>
      <c r="CWD844" s="71"/>
      <c r="CWE844" s="71"/>
      <c r="CWF844" s="72"/>
      <c r="CWG844" s="72"/>
      <c r="CWH844" s="72"/>
      <c r="CWI844" s="72"/>
      <c r="CWJ844" s="72"/>
      <c r="CWK844" s="72"/>
      <c r="CWL844" s="72"/>
      <c r="CWM844" s="72"/>
      <c r="CWN844" s="72"/>
      <c r="CWO844" s="71"/>
      <c r="CWP844" s="71"/>
      <c r="CWQ844" s="71"/>
      <c r="CWR844" s="71"/>
      <c r="CWS844" s="71"/>
      <c r="CWT844" s="71"/>
      <c r="CWU844" s="71"/>
      <c r="CWV844" s="72"/>
      <c r="CWW844" s="72"/>
      <c r="CWX844" s="72"/>
      <c r="CWY844" s="72"/>
      <c r="CWZ844" s="72"/>
      <c r="CXA844" s="72"/>
      <c r="CXB844" s="72"/>
      <c r="CXC844" s="72"/>
      <c r="CXD844" s="72"/>
      <c r="CXE844" s="71"/>
      <c r="CXF844" s="71"/>
      <c r="CXG844" s="71"/>
      <c r="CXH844" s="71"/>
      <c r="CXI844" s="71"/>
      <c r="CXJ844" s="71"/>
      <c r="CXK844" s="71"/>
      <c r="CXL844" s="72"/>
      <c r="CXM844" s="72"/>
      <c r="CXN844" s="72"/>
      <c r="CXO844" s="72"/>
      <c r="CXP844" s="72"/>
      <c r="CXQ844" s="72"/>
      <c r="CXR844" s="72"/>
      <c r="CXS844" s="72"/>
      <c r="CXT844" s="72"/>
      <c r="CXU844" s="71"/>
      <c r="CXV844" s="71"/>
      <c r="CXW844" s="71"/>
      <c r="CXX844" s="71"/>
      <c r="CXY844" s="71"/>
      <c r="CXZ844" s="71"/>
      <c r="CYA844" s="71"/>
      <c r="CYB844" s="72"/>
      <c r="CYC844" s="72"/>
      <c r="CYD844" s="72"/>
      <c r="CYE844" s="72"/>
      <c r="CYF844" s="72"/>
      <c r="CYG844" s="72"/>
      <c r="CYH844" s="72"/>
      <c r="CYI844" s="72"/>
      <c r="CYJ844" s="72"/>
      <c r="CYK844" s="71"/>
      <c r="CYL844" s="71"/>
      <c r="CYM844" s="71"/>
      <c r="CYN844" s="71"/>
      <c r="CYO844" s="71"/>
      <c r="CYP844" s="71"/>
      <c r="CYQ844" s="71"/>
      <c r="CYR844" s="72"/>
      <c r="CYS844" s="72"/>
      <c r="CYT844" s="72"/>
      <c r="CYU844" s="72"/>
      <c r="CYV844" s="72"/>
      <c r="CYW844" s="72"/>
      <c r="CYX844" s="72"/>
      <c r="CYY844" s="72"/>
      <c r="CYZ844" s="72"/>
      <c r="CZA844" s="71"/>
      <c r="CZB844" s="71"/>
      <c r="CZC844" s="71"/>
      <c r="CZD844" s="71"/>
      <c r="CZE844" s="71"/>
      <c r="CZF844" s="71"/>
      <c r="CZG844" s="71"/>
      <c r="CZH844" s="72"/>
      <c r="CZI844" s="72"/>
      <c r="CZJ844" s="72"/>
      <c r="CZK844" s="72"/>
      <c r="CZL844" s="72"/>
      <c r="CZM844" s="72"/>
      <c r="CZN844" s="72"/>
      <c r="CZO844" s="72"/>
      <c r="CZP844" s="72"/>
      <c r="CZQ844" s="71"/>
      <c r="CZR844" s="71"/>
      <c r="CZS844" s="71"/>
      <c r="CZT844" s="71"/>
      <c r="CZU844" s="71"/>
      <c r="CZV844" s="71"/>
      <c r="CZW844" s="71"/>
      <c r="CZX844" s="72"/>
      <c r="CZY844" s="72"/>
      <c r="CZZ844" s="72"/>
      <c r="DAA844" s="72"/>
      <c r="DAB844" s="72"/>
      <c r="DAC844" s="72"/>
      <c r="DAD844" s="72"/>
      <c r="DAE844" s="72"/>
      <c r="DAF844" s="72"/>
      <c r="DAG844" s="71"/>
      <c r="DAH844" s="71"/>
      <c r="DAI844" s="71"/>
      <c r="DAJ844" s="71"/>
      <c r="DAK844" s="71"/>
      <c r="DAL844" s="71"/>
      <c r="DAM844" s="71"/>
      <c r="DAN844" s="72"/>
      <c r="DAO844" s="72"/>
      <c r="DAP844" s="72"/>
      <c r="DAQ844" s="72"/>
      <c r="DAR844" s="72"/>
      <c r="DAS844" s="72"/>
      <c r="DAT844" s="72"/>
      <c r="DAU844" s="72"/>
      <c r="DAV844" s="72"/>
      <c r="DAW844" s="71"/>
      <c r="DAX844" s="71"/>
      <c r="DAY844" s="71"/>
      <c r="DAZ844" s="71"/>
      <c r="DBA844" s="71"/>
      <c r="DBB844" s="71"/>
      <c r="DBC844" s="71"/>
      <c r="DBD844" s="72"/>
      <c r="DBE844" s="72"/>
      <c r="DBF844" s="72"/>
      <c r="DBG844" s="72"/>
      <c r="DBH844" s="72"/>
      <c r="DBI844" s="72"/>
      <c r="DBJ844" s="72"/>
      <c r="DBK844" s="72"/>
      <c r="DBL844" s="72"/>
      <c r="DBM844" s="71"/>
      <c r="DBN844" s="71"/>
      <c r="DBO844" s="71"/>
      <c r="DBP844" s="71"/>
      <c r="DBQ844" s="71"/>
      <c r="DBR844" s="71"/>
      <c r="DBS844" s="71"/>
      <c r="DBT844" s="72"/>
      <c r="DBU844" s="72"/>
      <c r="DBV844" s="72"/>
      <c r="DBW844" s="72"/>
      <c r="DBX844" s="72"/>
      <c r="DBY844" s="72"/>
      <c r="DBZ844" s="72"/>
      <c r="DCA844" s="72"/>
      <c r="DCB844" s="72"/>
      <c r="DCC844" s="71"/>
      <c r="DCD844" s="71"/>
      <c r="DCE844" s="71"/>
      <c r="DCF844" s="71"/>
      <c r="DCG844" s="71"/>
      <c r="DCH844" s="71"/>
      <c r="DCI844" s="71"/>
      <c r="DCJ844" s="72"/>
      <c r="DCK844" s="72"/>
      <c r="DCL844" s="72"/>
      <c r="DCM844" s="72"/>
      <c r="DCN844" s="72"/>
      <c r="DCO844" s="72"/>
      <c r="DCP844" s="72"/>
      <c r="DCQ844" s="72"/>
      <c r="DCR844" s="72"/>
      <c r="DCS844" s="71"/>
      <c r="DCT844" s="71"/>
      <c r="DCU844" s="71"/>
      <c r="DCV844" s="71"/>
      <c r="DCW844" s="71"/>
      <c r="DCX844" s="71"/>
      <c r="DCY844" s="71"/>
      <c r="DCZ844" s="72"/>
      <c r="DDA844" s="72"/>
      <c r="DDB844" s="72"/>
      <c r="DDC844" s="72"/>
      <c r="DDD844" s="72"/>
      <c r="DDE844" s="72"/>
      <c r="DDF844" s="72"/>
      <c r="DDG844" s="72"/>
      <c r="DDH844" s="72"/>
      <c r="DDI844" s="71"/>
      <c r="DDJ844" s="71"/>
      <c r="DDK844" s="71"/>
      <c r="DDL844" s="71"/>
      <c r="DDM844" s="71"/>
      <c r="DDN844" s="71"/>
      <c r="DDO844" s="71"/>
      <c r="DDP844" s="72"/>
      <c r="DDQ844" s="72"/>
      <c r="DDR844" s="72"/>
      <c r="DDS844" s="72"/>
      <c r="DDT844" s="72"/>
      <c r="DDU844" s="72"/>
      <c r="DDV844" s="72"/>
      <c r="DDW844" s="72"/>
      <c r="DDX844" s="72"/>
      <c r="DDY844" s="71"/>
      <c r="DDZ844" s="71"/>
      <c r="DEA844" s="71"/>
      <c r="DEB844" s="71"/>
      <c r="DEC844" s="71"/>
      <c r="DED844" s="71"/>
      <c r="DEE844" s="71"/>
      <c r="DEF844" s="72"/>
      <c r="DEG844" s="72"/>
      <c r="DEH844" s="72"/>
      <c r="DEI844" s="72"/>
      <c r="DEJ844" s="72"/>
      <c r="DEK844" s="72"/>
      <c r="DEL844" s="72"/>
      <c r="DEM844" s="72"/>
      <c r="DEN844" s="72"/>
      <c r="DEO844" s="71"/>
      <c r="DEP844" s="71"/>
      <c r="DEQ844" s="71"/>
      <c r="DER844" s="71"/>
      <c r="DES844" s="71"/>
      <c r="DET844" s="71"/>
      <c r="DEU844" s="71"/>
      <c r="DEV844" s="72"/>
      <c r="DEW844" s="72"/>
      <c r="DEX844" s="72"/>
      <c r="DEY844" s="72"/>
      <c r="DEZ844" s="72"/>
      <c r="DFA844" s="72"/>
      <c r="DFB844" s="72"/>
      <c r="DFC844" s="72"/>
      <c r="DFD844" s="72"/>
      <c r="DFE844" s="71"/>
      <c r="DFF844" s="71"/>
      <c r="DFG844" s="71"/>
      <c r="DFH844" s="71"/>
      <c r="DFI844" s="71"/>
      <c r="DFJ844" s="71"/>
      <c r="DFK844" s="71"/>
      <c r="DFL844" s="72"/>
      <c r="DFM844" s="72"/>
      <c r="DFN844" s="72"/>
      <c r="DFO844" s="72"/>
      <c r="DFP844" s="72"/>
      <c r="DFQ844" s="72"/>
      <c r="DFR844" s="72"/>
      <c r="DFS844" s="72"/>
      <c r="DFT844" s="72"/>
      <c r="DFU844" s="71"/>
      <c r="DFV844" s="71"/>
      <c r="DFW844" s="71"/>
      <c r="DFX844" s="71"/>
      <c r="DFY844" s="71"/>
      <c r="DFZ844" s="71"/>
      <c r="DGA844" s="71"/>
      <c r="DGB844" s="72"/>
      <c r="DGC844" s="72"/>
      <c r="DGD844" s="72"/>
      <c r="DGE844" s="72"/>
      <c r="DGF844" s="72"/>
      <c r="DGG844" s="72"/>
      <c r="DGH844" s="72"/>
      <c r="DGI844" s="72"/>
      <c r="DGJ844" s="72"/>
      <c r="DGK844" s="71"/>
      <c r="DGL844" s="71"/>
      <c r="DGM844" s="71"/>
      <c r="DGN844" s="71"/>
      <c r="DGO844" s="71"/>
      <c r="DGP844" s="71"/>
      <c r="DGQ844" s="71"/>
      <c r="DGR844" s="72"/>
      <c r="DGS844" s="72"/>
      <c r="DGT844" s="72"/>
      <c r="DGU844" s="72"/>
      <c r="DGV844" s="72"/>
      <c r="DGW844" s="72"/>
      <c r="DGX844" s="72"/>
      <c r="DGY844" s="72"/>
      <c r="DGZ844" s="72"/>
      <c r="DHA844" s="71"/>
      <c r="DHB844" s="71"/>
      <c r="DHC844" s="71"/>
      <c r="DHD844" s="71"/>
      <c r="DHE844" s="71"/>
      <c r="DHF844" s="71"/>
      <c r="DHG844" s="71"/>
      <c r="DHH844" s="72"/>
      <c r="DHI844" s="72"/>
      <c r="DHJ844" s="72"/>
      <c r="DHK844" s="72"/>
      <c r="DHL844" s="72"/>
      <c r="DHM844" s="72"/>
      <c r="DHN844" s="72"/>
      <c r="DHO844" s="72"/>
      <c r="DHP844" s="72"/>
      <c r="DHQ844" s="71"/>
      <c r="DHR844" s="71"/>
      <c r="DHS844" s="71"/>
      <c r="DHT844" s="71"/>
      <c r="DHU844" s="71"/>
      <c r="DHV844" s="71"/>
      <c r="DHW844" s="71"/>
      <c r="DHX844" s="72"/>
      <c r="DHY844" s="72"/>
      <c r="DHZ844" s="72"/>
      <c r="DIA844" s="72"/>
      <c r="DIB844" s="72"/>
      <c r="DIC844" s="72"/>
      <c r="DID844" s="72"/>
      <c r="DIE844" s="72"/>
      <c r="DIF844" s="72"/>
      <c r="DIG844" s="71"/>
      <c r="DIH844" s="71"/>
      <c r="DII844" s="71"/>
      <c r="DIJ844" s="71"/>
      <c r="DIK844" s="71"/>
      <c r="DIL844" s="71"/>
      <c r="DIM844" s="71"/>
      <c r="DIN844" s="72"/>
      <c r="DIO844" s="72"/>
      <c r="DIP844" s="72"/>
      <c r="DIQ844" s="72"/>
      <c r="DIR844" s="72"/>
      <c r="DIS844" s="72"/>
      <c r="DIT844" s="72"/>
      <c r="DIU844" s="72"/>
      <c r="DIV844" s="72"/>
      <c r="DIW844" s="71"/>
      <c r="DIX844" s="71"/>
      <c r="DIY844" s="71"/>
      <c r="DIZ844" s="71"/>
      <c r="DJA844" s="71"/>
      <c r="DJB844" s="71"/>
      <c r="DJC844" s="71"/>
      <c r="DJD844" s="72"/>
      <c r="DJE844" s="72"/>
      <c r="DJF844" s="72"/>
      <c r="DJG844" s="72"/>
      <c r="DJH844" s="72"/>
      <c r="DJI844" s="72"/>
      <c r="DJJ844" s="72"/>
      <c r="DJK844" s="72"/>
      <c r="DJL844" s="72"/>
      <c r="DJM844" s="71"/>
      <c r="DJN844" s="71"/>
      <c r="DJO844" s="71"/>
      <c r="DJP844" s="71"/>
      <c r="DJQ844" s="71"/>
      <c r="DJR844" s="71"/>
      <c r="DJS844" s="71"/>
      <c r="DJT844" s="72"/>
      <c r="DJU844" s="72"/>
      <c r="DJV844" s="72"/>
      <c r="DJW844" s="72"/>
      <c r="DJX844" s="72"/>
      <c r="DJY844" s="72"/>
      <c r="DJZ844" s="72"/>
      <c r="DKA844" s="72"/>
      <c r="DKB844" s="72"/>
      <c r="DKC844" s="71"/>
      <c r="DKD844" s="71"/>
      <c r="DKE844" s="71"/>
      <c r="DKF844" s="71"/>
      <c r="DKG844" s="71"/>
      <c r="DKH844" s="71"/>
      <c r="DKI844" s="71"/>
      <c r="DKJ844" s="72"/>
      <c r="DKK844" s="72"/>
      <c r="DKL844" s="72"/>
      <c r="DKM844" s="72"/>
      <c r="DKN844" s="72"/>
      <c r="DKO844" s="72"/>
      <c r="DKP844" s="72"/>
      <c r="DKQ844" s="72"/>
      <c r="DKR844" s="72"/>
      <c r="DKS844" s="71"/>
      <c r="DKT844" s="71"/>
      <c r="DKU844" s="71"/>
      <c r="DKV844" s="71"/>
      <c r="DKW844" s="71"/>
      <c r="DKX844" s="71"/>
      <c r="DKY844" s="71"/>
      <c r="DKZ844" s="72"/>
      <c r="DLA844" s="72"/>
      <c r="DLB844" s="72"/>
      <c r="DLC844" s="72"/>
      <c r="DLD844" s="72"/>
      <c r="DLE844" s="72"/>
      <c r="DLF844" s="72"/>
      <c r="DLG844" s="72"/>
      <c r="DLH844" s="72"/>
      <c r="DLI844" s="71"/>
      <c r="DLJ844" s="71"/>
      <c r="DLK844" s="71"/>
      <c r="DLL844" s="71"/>
      <c r="DLM844" s="71"/>
      <c r="DLN844" s="71"/>
      <c r="DLO844" s="71"/>
      <c r="DLP844" s="72"/>
      <c r="DLQ844" s="72"/>
      <c r="DLR844" s="72"/>
      <c r="DLS844" s="72"/>
      <c r="DLT844" s="72"/>
      <c r="DLU844" s="72"/>
      <c r="DLV844" s="72"/>
      <c r="DLW844" s="72"/>
      <c r="DLX844" s="72"/>
      <c r="DLY844" s="71"/>
      <c r="DLZ844" s="71"/>
      <c r="DMA844" s="71"/>
      <c r="DMB844" s="71"/>
      <c r="DMC844" s="71"/>
      <c r="DMD844" s="71"/>
      <c r="DME844" s="71"/>
      <c r="DMF844" s="72"/>
      <c r="DMG844" s="72"/>
      <c r="DMH844" s="72"/>
      <c r="DMI844" s="72"/>
      <c r="DMJ844" s="72"/>
      <c r="DMK844" s="72"/>
      <c r="DML844" s="72"/>
      <c r="DMM844" s="72"/>
      <c r="DMN844" s="72"/>
      <c r="DMO844" s="71"/>
      <c r="DMP844" s="71"/>
      <c r="DMQ844" s="71"/>
      <c r="DMR844" s="71"/>
      <c r="DMS844" s="71"/>
      <c r="DMT844" s="71"/>
      <c r="DMU844" s="71"/>
      <c r="DMV844" s="72"/>
      <c r="DMW844" s="72"/>
      <c r="DMX844" s="72"/>
      <c r="DMY844" s="72"/>
      <c r="DMZ844" s="72"/>
      <c r="DNA844" s="72"/>
      <c r="DNB844" s="72"/>
      <c r="DNC844" s="72"/>
      <c r="DND844" s="72"/>
      <c r="DNE844" s="71"/>
      <c r="DNF844" s="71"/>
      <c r="DNG844" s="71"/>
      <c r="DNH844" s="71"/>
      <c r="DNI844" s="71"/>
      <c r="DNJ844" s="71"/>
      <c r="DNK844" s="71"/>
      <c r="DNL844" s="72"/>
      <c r="DNM844" s="72"/>
      <c r="DNN844" s="72"/>
      <c r="DNO844" s="72"/>
      <c r="DNP844" s="72"/>
      <c r="DNQ844" s="72"/>
      <c r="DNR844" s="72"/>
      <c r="DNS844" s="72"/>
      <c r="DNT844" s="72"/>
      <c r="DNU844" s="71"/>
      <c r="DNV844" s="71"/>
      <c r="DNW844" s="71"/>
      <c r="DNX844" s="71"/>
      <c r="DNY844" s="71"/>
      <c r="DNZ844" s="71"/>
      <c r="DOA844" s="71"/>
      <c r="DOB844" s="72"/>
      <c r="DOC844" s="72"/>
      <c r="DOD844" s="72"/>
      <c r="DOE844" s="72"/>
      <c r="DOF844" s="72"/>
      <c r="DOG844" s="72"/>
      <c r="DOH844" s="72"/>
      <c r="DOI844" s="72"/>
      <c r="DOJ844" s="72"/>
      <c r="DOK844" s="71"/>
      <c r="DOL844" s="71"/>
      <c r="DOM844" s="71"/>
      <c r="DON844" s="71"/>
      <c r="DOO844" s="71"/>
      <c r="DOP844" s="71"/>
      <c r="DOQ844" s="71"/>
      <c r="DOR844" s="72"/>
      <c r="DOS844" s="72"/>
      <c r="DOT844" s="72"/>
      <c r="DOU844" s="72"/>
      <c r="DOV844" s="72"/>
      <c r="DOW844" s="72"/>
      <c r="DOX844" s="72"/>
      <c r="DOY844" s="72"/>
      <c r="DOZ844" s="72"/>
      <c r="DPA844" s="71"/>
      <c r="DPB844" s="71"/>
      <c r="DPC844" s="71"/>
      <c r="DPD844" s="71"/>
      <c r="DPE844" s="71"/>
      <c r="DPF844" s="71"/>
      <c r="DPG844" s="71"/>
      <c r="DPH844" s="72"/>
      <c r="DPI844" s="72"/>
      <c r="DPJ844" s="72"/>
      <c r="DPK844" s="72"/>
      <c r="DPL844" s="72"/>
      <c r="DPM844" s="72"/>
      <c r="DPN844" s="72"/>
      <c r="DPO844" s="72"/>
      <c r="DPP844" s="72"/>
      <c r="DPQ844" s="71"/>
      <c r="DPR844" s="71"/>
      <c r="DPS844" s="71"/>
      <c r="DPT844" s="71"/>
      <c r="DPU844" s="71"/>
      <c r="DPV844" s="71"/>
      <c r="DPW844" s="71"/>
      <c r="DPX844" s="72"/>
      <c r="DPY844" s="72"/>
      <c r="DPZ844" s="72"/>
      <c r="DQA844" s="72"/>
      <c r="DQB844" s="72"/>
      <c r="DQC844" s="72"/>
      <c r="DQD844" s="72"/>
      <c r="DQE844" s="72"/>
      <c r="DQF844" s="72"/>
      <c r="DQG844" s="71"/>
      <c r="DQH844" s="71"/>
      <c r="DQI844" s="71"/>
      <c r="DQJ844" s="71"/>
      <c r="DQK844" s="71"/>
      <c r="DQL844" s="71"/>
      <c r="DQM844" s="71"/>
      <c r="DQN844" s="72"/>
      <c r="DQO844" s="72"/>
      <c r="DQP844" s="72"/>
      <c r="DQQ844" s="72"/>
      <c r="DQR844" s="72"/>
      <c r="DQS844" s="72"/>
      <c r="DQT844" s="72"/>
      <c r="DQU844" s="72"/>
      <c r="DQV844" s="72"/>
      <c r="DQW844" s="71"/>
      <c r="DQX844" s="71"/>
      <c r="DQY844" s="71"/>
      <c r="DQZ844" s="71"/>
      <c r="DRA844" s="71"/>
      <c r="DRB844" s="71"/>
      <c r="DRC844" s="71"/>
      <c r="DRD844" s="72"/>
      <c r="DRE844" s="72"/>
      <c r="DRF844" s="72"/>
      <c r="DRG844" s="72"/>
      <c r="DRH844" s="72"/>
      <c r="DRI844" s="72"/>
      <c r="DRJ844" s="72"/>
      <c r="DRK844" s="72"/>
      <c r="DRL844" s="72"/>
      <c r="DRM844" s="71"/>
      <c r="DRN844" s="71"/>
      <c r="DRO844" s="71"/>
      <c r="DRP844" s="71"/>
      <c r="DRQ844" s="71"/>
      <c r="DRR844" s="71"/>
      <c r="DRS844" s="71"/>
      <c r="DRT844" s="72"/>
      <c r="DRU844" s="72"/>
      <c r="DRV844" s="72"/>
      <c r="DRW844" s="72"/>
      <c r="DRX844" s="72"/>
      <c r="DRY844" s="72"/>
      <c r="DRZ844" s="72"/>
      <c r="DSA844" s="72"/>
      <c r="DSB844" s="72"/>
      <c r="DSC844" s="71"/>
      <c r="DSD844" s="71"/>
      <c r="DSE844" s="71"/>
      <c r="DSF844" s="71"/>
      <c r="DSG844" s="71"/>
      <c r="DSH844" s="71"/>
      <c r="DSI844" s="71"/>
      <c r="DSJ844" s="72"/>
      <c r="DSK844" s="72"/>
      <c r="DSL844" s="72"/>
      <c r="DSM844" s="72"/>
      <c r="DSN844" s="72"/>
      <c r="DSO844" s="72"/>
      <c r="DSP844" s="72"/>
      <c r="DSQ844" s="72"/>
      <c r="DSR844" s="72"/>
      <c r="DSS844" s="71"/>
      <c r="DST844" s="71"/>
      <c r="DSU844" s="71"/>
      <c r="DSV844" s="71"/>
      <c r="DSW844" s="71"/>
      <c r="DSX844" s="71"/>
      <c r="DSY844" s="71"/>
      <c r="DSZ844" s="72"/>
      <c r="DTA844" s="72"/>
      <c r="DTB844" s="72"/>
      <c r="DTC844" s="72"/>
      <c r="DTD844" s="72"/>
      <c r="DTE844" s="72"/>
      <c r="DTF844" s="72"/>
      <c r="DTG844" s="72"/>
      <c r="DTH844" s="72"/>
      <c r="DTI844" s="71"/>
      <c r="DTJ844" s="71"/>
      <c r="DTK844" s="71"/>
      <c r="DTL844" s="71"/>
      <c r="DTM844" s="71"/>
      <c r="DTN844" s="71"/>
      <c r="DTO844" s="71"/>
      <c r="DTP844" s="72"/>
      <c r="DTQ844" s="72"/>
      <c r="DTR844" s="72"/>
      <c r="DTS844" s="72"/>
      <c r="DTT844" s="72"/>
      <c r="DTU844" s="72"/>
      <c r="DTV844" s="72"/>
      <c r="DTW844" s="72"/>
      <c r="DTX844" s="72"/>
      <c r="DTY844" s="71"/>
      <c r="DTZ844" s="71"/>
      <c r="DUA844" s="71"/>
      <c r="DUB844" s="71"/>
      <c r="DUC844" s="71"/>
      <c r="DUD844" s="71"/>
      <c r="DUE844" s="71"/>
      <c r="DUF844" s="72"/>
      <c r="DUG844" s="72"/>
      <c r="DUH844" s="72"/>
      <c r="DUI844" s="72"/>
      <c r="DUJ844" s="72"/>
      <c r="DUK844" s="72"/>
      <c r="DUL844" s="72"/>
      <c r="DUM844" s="72"/>
      <c r="DUN844" s="72"/>
      <c r="DUO844" s="71"/>
      <c r="DUP844" s="71"/>
      <c r="DUQ844" s="71"/>
      <c r="DUR844" s="71"/>
      <c r="DUS844" s="71"/>
      <c r="DUT844" s="71"/>
      <c r="DUU844" s="71"/>
      <c r="DUV844" s="72"/>
      <c r="DUW844" s="72"/>
      <c r="DUX844" s="72"/>
      <c r="DUY844" s="72"/>
      <c r="DUZ844" s="72"/>
      <c r="DVA844" s="72"/>
      <c r="DVB844" s="72"/>
      <c r="DVC844" s="72"/>
      <c r="DVD844" s="72"/>
      <c r="DVE844" s="71"/>
      <c r="DVF844" s="71"/>
      <c r="DVG844" s="71"/>
      <c r="DVH844" s="71"/>
      <c r="DVI844" s="71"/>
      <c r="DVJ844" s="71"/>
      <c r="DVK844" s="71"/>
      <c r="DVL844" s="72"/>
      <c r="DVM844" s="72"/>
      <c r="DVN844" s="72"/>
      <c r="DVO844" s="72"/>
      <c r="DVP844" s="72"/>
      <c r="DVQ844" s="72"/>
      <c r="DVR844" s="72"/>
      <c r="DVS844" s="72"/>
      <c r="DVT844" s="72"/>
      <c r="DVU844" s="71"/>
      <c r="DVV844" s="71"/>
      <c r="DVW844" s="71"/>
      <c r="DVX844" s="71"/>
      <c r="DVY844" s="71"/>
      <c r="DVZ844" s="71"/>
      <c r="DWA844" s="71"/>
      <c r="DWB844" s="72"/>
      <c r="DWC844" s="72"/>
      <c r="DWD844" s="72"/>
      <c r="DWE844" s="72"/>
      <c r="DWF844" s="72"/>
      <c r="DWG844" s="72"/>
      <c r="DWH844" s="72"/>
      <c r="DWI844" s="72"/>
      <c r="DWJ844" s="72"/>
      <c r="DWK844" s="71"/>
      <c r="DWL844" s="71"/>
      <c r="DWM844" s="71"/>
      <c r="DWN844" s="71"/>
      <c r="DWO844" s="71"/>
      <c r="DWP844" s="71"/>
      <c r="DWQ844" s="71"/>
      <c r="DWR844" s="72"/>
      <c r="DWS844" s="72"/>
      <c r="DWT844" s="72"/>
      <c r="DWU844" s="72"/>
      <c r="DWV844" s="72"/>
      <c r="DWW844" s="72"/>
      <c r="DWX844" s="72"/>
      <c r="DWY844" s="72"/>
      <c r="DWZ844" s="72"/>
      <c r="DXA844" s="71"/>
      <c r="DXB844" s="71"/>
      <c r="DXC844" s="71"/>
      <c r="DXD844" s="71"/>
      <c r="DXE844" s="71"/>
      <c r="DXF844" s="71"/>
      <c r="DXG844" s="71"/>
      <c r="DXH844" s="72"/>
      <c r="DXI844" s="72"/>
      <c r="DXJ844" s="72"/>
      <c r="DXK844" s="72"/>
      <c r="DXL844" s="72"/>
      <c r="DXM844" s="72"/>
      <c r="DXN844" s="72"/>
      <c r="DXO844" s="72"/>
      <c r="DXP844" s="72"/>
      <c r="DXQ844" s="71"/>
      <c r="DXR844" s="71"/>
      <c r="DXS844" s="71"/>
      <c r="DXT844" s="71"/>
      <c r="DXU844" s="71"/>
      <c r="DXV844" s="71"/>
      <c r="DXW844" s="71"/>
      <c r="DXX844" s="72"/>
      <c r="DXY844" s="72"/>
      <c r="DXZ844" s="72"/>
      <c r="DYA844" s="72"/>
      <c r="DYB844" s="72"/>
      <c r="DYC844" s="72"/>
      <c r="DYD844" s="72"/>
      <c r="DYE844" s="72"/>
      <c r="DYF844" s="72"/>
      <c r="DYG844" s="71"/>
      <c r="DYH844" s="71"/>
      <c r="DYI844" s="71"/>
      <c r="DYJ844" s="71"/>
      <c r="DYK844" s="71"/>
      <c r="DYL844" s="71"/>
      <c r="DYM844" s="71"/>
      <c r="DYN844" s="72"/>
      <c r="DYO844" s="72"/>
      <c r="DYP844" s="72"/>
      <c r="DYQ844" s="72"/>
      <c r="DYR844" s="72"/>
      <c r="DYS844" s="72"/>
      <c r="DYT844" s="72"/>
      <c r="DYU844" s="72"/>
      <c r="DYV844" s="72"/>
      <c r="DYW844" s="71"/>
      <c r="DYX844" s="71"/>
      <c r="DYY844" s="71"/>
      <c r="DYZ844" s="71"/>
      <c r="DZA844" s="71"/>
      <c r="DZB844" s="71"/>
      <c r="DZC844" s="71"/>
      <c r="DZD844" s="72"/>
      <c r="DZE844" s="72"/>
      <c r="DZF844" s="72"/>
      <c r="DZG844" s="72"/>
      <c r="DZH844" s="72"/>
      <c r="DZI844" s="72"/>
      <c r="DZJ844" s="72"/>
      <c r="DZK844" s="72"/>
      <c r="DZL844" s="72"/>
      <c r="DZM844" s="71"/>
      <c r="DZN844" s="71"/>
      <c r="DZO844" s="71"/>
      <c r="DZP844" s="71"/>
      <c r="DZQ844" s="71"/>
      <c r="DZR844" s="71"/>
      <c r="DZS844" s="71"/>
      <c r="DZT844" s="72"/>
      <c r="DZU844" s="72"/>
      <c r="DZV844" s="72"/>
      <c r="DZW844" s="72"/>
      <c r="DZX844" s="72"/>
      <c r="DZY844" s="72"/>
      <c r="DZZ844" s="72"/>
      <c r="EAA844" s="72"/>
      <c r="EAB844" s="72"/>
      <c r="EAC844" s="71"/>
      <c r="EAD844" s="71"/>
      <c r="EAE844" s="71"/>
      <c r="EAF844" s="71"/>
      <c r="EAG844" s="71"/>
      <c r="EAH844" s="71"/>
      <c r="EAI844" s="71"/>
      <c r="EAJ844" s="72"/>
      <c r="EAK844" s="72"/>
      <c r="EAL844" s="72"/>
      <c r="EAM844" s="72"/>
      <c r="EAN844" s="72"/>
      <c r="EAO844" s="72"/>
      <c r="EAP844" s="72"/>
      <c r="EAQ844" s="72"/>
      <c r="EAR844" s="72"/>
      <c r="EAS844" s="71"/>
      <c r="EAT844" s="71"/>
      <c r="EAU844" s="71"/>
      <c r="EAV844" s="71"/>
      <c r="EAW844" s="71"/>
      <c r="EAX844" s="71"/>
      <c r="EAY844" s="71"/>
      <c r="EAZ844" s="72"/>
      <c r="EBA844" s="72"/>
      <c r="EBB844" s="72"/>
      <c r="EBC844" s="72"/>
      <c r="EBD844" s="72"/>
      <c r="EBE844" s="72"/>
      <c r="EBF844" s="72"/>
      <c r="EBG844" s="72"/>
      <c r="EBH844" s="72"/>
      <c r="EBI844" s="71"/>
      <c r="EBJ844" s="71"/>
      <c r="EBK844" s="71"/>
      <c r="EBL844" s="71"/>
      <c r="EBM844" s="71"/>
      <c r="EBN844" s="71"/>
      <c r="EBO844" s="71"/>
      <c r="EBP844" s="72"/>
      <c r="EBQ844" s="72"/>
      <c r="EBR844" s="72"/>
      <c r="EBS844" s="72"/>
      <c r="EBT844" s="72"/>
      <c r="EBU844" s="72"/>
      <c r="EBV844" s="72"/>
      <c r="EBW844" s="72"/>
      <c r="EBX844" s="72"/>
      <c r="EBY844" s="71"/>
      <c r="EBZ844" s="71"/>
      <c r="ECA844" s="71"/>
      <c r="ECB844" s="71"/>
      <c r="ECC844" s="71"/>
      <c r="ECD844" s="71"/>
      <c r="ECE844" s="71"/>
      <c r="ECF844" s="72"/>
      <c r="ECG844" s="72"/>
      <c r="ECH844" s="72"/>
      <c r="ECI844" s="72"/>
      <c r="ECJ844" s="72"/>
      <c r="ECK844" s="72"/>
      <c r="ECL844" s="72"/>
      <c r="ECM844" s="72"/>
      <c r="ECN844" s="72"/>
      <c r="ECO844" s="71"/>
      <c r="ECP844" s="71"/>
      <c r="ECQ844" s="71"/>
      <c r="ECR844" s="71"/>
      <c r="ECS844" s="71"/>
      <c r="ECT844" s="71"/>
      <c r="ECU844" s="71"/>
      <c r="ECV844" s="72"/>
      <c r="ECW844" s="72"/>
      <c r="ECX844" s="72"/>
      <c r="ECY844" s="72"/>
      <c r="ECZ844" s="72"/>
      <c r="EDA844" s="72"/>
      <c r="EDB844" s="72"/>
      <c r="EDC844" s="72"/>
      <c r="EDD844" s="72"/>
      <c r="EDE844" s="71"/>
      <c r="EDF844" s="71"/>
      <c r="EDG844" s="71"/>
      <c r="EDH844" s="71"/>
      <c r="EDI844" s="71"/>
      <c r="EDJ844" s="71"/>
      <c r="EDK844" s="71"/>
      <c r="EDL844" s="72"/>
      <c r="EDM844" s="72"/>
      <c r="EDN844" s="72"/>
      <c r="EDO844" s="72"/>
      <c r="EDP844" s="72"/>
      <c r="EDQ844" s="72"/>
      <c r="EDR844" s="72"/>
      <c r="EDS844" s="72"/>
      <c r="EDT844" s="72"/>
      <c r="EDU844" s="71"/>
      <c r="EDV844" s="71"/>
      <c r="EDW844" s="71"/>
      <c r="EDX844" s="71"/>
      <c r="EDY844" s="71"/>
      <c r="EDZ844" s="71"/>
      <c r="EEA844" s="71"/>
      <c r="EEB844" s="72"/>
      <c r="EEC844" s="72"/>
      <c r="EED844" s="72"/>
      <c r="EEE844" s="72"/>
      <c r="EEF844" s="72"/>
      <c r="EEG844" s="72"/>
      <c r="EEH844" s="72"/>
      <c r="EEI844" s="72"/>
      <c r="EEJ844" s="72"/>
      <c r="EEK844" s="71"/>
      <c r="EEL844" s="71"/>
      <c r="EEM844" s="71"/>
      <c r="EEN844" s="71"/>
      <c r="EEO844" s="71"/>
      <c r="EEP844" s="71"/>
      <c r="EEQ844" s="71"/>
      <c r="EER844" s="72"/>
      <c r="EES844" s="72"/>
      <c r="EET844" s="72"/>
      <c r="EEU844" s="72"/>
      <c r="EEV844" s="72"/>
      <c r="EEW844" s="72"/>
      <c r="EEX844" s="72"/>
      <c r="EEY844" s="72"/>
      <c r="EEZ844" s="72"/>
      <c r="EFA844" s="71"/>
      <c r="EFB844" s="71"/>
      <c r="EFC844" s="71"/>
      <c r="EFD844" s="71"/>
      <c r="EFE844" s="71"/>
      <c r="EFF844" s="71"/>
      <c r="EFG844" s="71"/>
      <c r="EFH844" s="72"/>
      <c r="EFI844" s="72"/>
      <c r="EFJ844" s="72"/>
      <c r="EFK844" s="72"/>
      <c r="EFL844" s="72"/>
      <c r="EFM844" s="72"/>
      <c r="EFN844" s="72"/>
      <c r="EFO844" s="72"/>
      <c r="EFP844" s="72"/>
      <c r="EFQ844" s="71"/>
      <c r="EFR844" s="71"/>
      <c r="EFS844" s="71"/>
      <c r="EFT844" s="71"/>
      <c r="EFU844" s="71"/>
      <c r="EFV844" s="71"/>
      <c r="EFW844" s="71"/>
      <c r="EFX844" s="72"/>
      <c r="EFY844" s="72"/>
      <c r="EFZ844" s="72"/>
      <c r="EGA844" s="72"/>
      <c r="EGB844" s="72"/>
      <c r="EGC844" s="72"/>
      <c r="EGD844" s="72"/>
      <c r="EGE844" s="72"/>
      <c r="EGF844" s="72"/>
      <c r="EGG844" s="71"/>
      <c r="EGH844" s="71"/>
      <c r="EGI844" s="71"/>
      <c r="EGJ844" s="71"/>
      <c r="EGK844" s="71"/>
      <c r="EGL844" s="71"/>
      <c r="EGM844" s="71"/>
      <c r="EGN844" s="72"/>
      <c r="EGO844" s="72"/>
      <c r="EGP844" s="72"/>
      <c r="EGQ844" s="72"/>
      <c r="EGR844" s="72"/>
      <c r="EGS844" s="72"/>
      <c r="EGT844" s="72"/>
      <c r="EGU844" s="72"/>
      <c r="EGV844" s="72"/>
      <c r="EGW844" s="71"/>
      <c r="EGX844" s="71"/>
      <c r="EGY844" s="71"/>
      <c r="EGZ844" s="71"/>
      <c r="EHA844" s="71"/>
      <c r="EHB844" s="71"/>
      <c r="EHC844" s="71"/>
      <c r="EHD844" s="72"/>
      <c r="EHE844" s="72"/>
      <c r="EHF844" s="72"/>
      <c r="EHG844" s="72"/>
      <c r="EHH844" s="72"/>
      <c r="EHI844" s="72"/>
      <c r="EHJ844" s="72"/>
      <c r="EHK844" s="72"/>
      <c r="EHL844" s="72"/>
      <c r="EHM844" s="71"/>
      <c r="EHN844" s="71"/>
      <c r="EHO844" s="71"/>
      <c r="EHP844" s="71"/>
      <c r="EHQ844" s="71"/>
      <c r="EHR844" s="71"/>
      <c r="EHS844" s="71"/>
      <c r="EHT844" s="72"/>
      <c r="EHU844" s="72"/>
      <c r="EHV844" s="72"/>
      <c r="EHW844" s="72"/>
      <c r="EHX844" s="72"/>
      <c r="EHY844" s="72"/>
      <c r="EHZ844" s="72"/>
      <c r="EIA844" s="72"/>
      <c r="EIB844" s="72"/>
      <c r="EIC844" s="71"/>
      <c r="EID844" s="71"/>
      <c r="EIE844" s="71"/>
      <c r="EIF844" s="71"/>
      <c r="EIG844" s="71"/>
      <c r="EIH844" s="71"/>
      <c r="EII844" s="71"/>
      <c r="EIJ844" s="72"/>
      <c r="EIK844" s="72"/>
      <c r="EIL844" s="72"/>
      <c r="EIM844" s="72"/>
      <c r="EIN844" s="72"/>
      <c r="EIO844" s="72"/>
      <c r="EIP844" s="72"/>
      <c r="EIQ844" s="72"/>
      <c r="EIR844" s="72"/>
      <c r="EIS844" s="71"/>
      <c r="EIT844" s="71"/>
      <c r="EIU844" s="71"/>
      <c r="EIV844" s="71"/>
      <c r="EIW844" s="71"/>
      <c r="EIX844" s="71"/>
      <c r="EIY844" s="71"/>
      <c r="EIZ844" s="72"/>
      <c r="EJA844" s="72"/>
      <c r="EJB844" s="72"/>
      <c r="EJC844" s="72"/>
      <c r="EJD844" s="72"/>
      <c r="EJE844" s="72"/>
      <c r="EJF844" s="72"/>
      <c r="EJG844" s="72"/>
      <c r="EJH844" s="72"/>
      <c r="EJI844" s="71"/>
      <c r="EJJ844" s="71"/>
      <c r="EJK844" s="71"/>
      <c r="EJL844" s="71"/>
      <c r="EJM844" s="71"/>
      <c r="EJN844" s="71"/>
      <c r="EJO844" s="71"/>
      <c r="EJP844" s="72"/>
      <c r="EJQ844" s="72"/>
      <c r="EJR844" s="72"/>
      <c r="EJS844" s="72"/>
      <c r="EJT844" s="72"/>
      <c r="EJU844" s="72"/>
      <c r="EJV844" s="72"/>
      <c r="EJW844" s="72"/>
      <c r="EJX844" s="72"/>
      <c r="EJY844" s="71"/>
      <c r="EJZ844" s="71"/>
      <c r="EKA844" s="71"/>
      <c r="EKB844" s="71"/>
      <c r="EKC844" s="71"/>
      <c r="EKD844" s="71"/>
      <c r="EKE844" s="71"/>
      <c r="EKF844" s="72"/>
      <c r="EKG844" s="72"/>
      <c r="EKH844" s="72"/>
      <c r="EKI844" s="72"/>
      <c r="EKJ844" s="72"/>
      <c r="EKK844" s="72"/>
      <c r="EKL844" s="72"/>
      <c r="EKM844" s="72"/>
      <c r="EKN844" s="72"/>
      <c r="EKO844" s="71"/>
      <c r="EKP844" s="71"/>
      <c r="EKQ844" s="71"/>
      <c r="EKR844" s="71"/>
      <c r="EKS844" s="71"/>
      <c r="EKT844" s="71"/>
      <c r="EKU844" s="71"/>
      <c r="EKV844" s="72"/>
      <c r="EKW844" s="72"/>
      <c r="EKX844" s="72"/>
      <c r="EKY844" s="72"/>
      <c r="EKZ844" s="72"/>
      <c r="ELA844" s="72"/>
      <c r="ELB844" s="72"/>
      <c r="ELC844" s="72"/>
      <c r="ELD844" s="72"/>
      <c r="ELE844" s="71"/>
      <c r="ELF844" s="71"/>
      <c r="ELG844" s="71"/>
      <c r="ELH844" s="71"/>
      <c r="ELI844" s="71"/>
      <c r="ELJ844" s="71"/>
      <c r="ELK844" s="71"/>
      <c r="ELL844" s="72"/>
      <c r="ELM844" s="72"/>
      <c r="ELN844" s="72"/>
      <c r="ELO844" s="72"/>
      <c r="ELP844" s="72"/>
      <c r="ELQ844" s="72"/>
      <c r="ELR844" s="72"/>
      <c r="ELS844" s="72"/>
      <c r="ELT844" s="72"/>
      <c r="ELU844" s="71"/>
      <c r="ELV844" s="71"/>
      <c r="ELW844" s="71"/>
      <c r="ELX844" s="71"/>
      <c r="ELY844" s="71"/>
      <c r="ELZ844" s="71"/>
      <c r="EMA844" s="71"/>
      <c r="EMB844" s="72"/>
      <c r="EMC844" s="72"/>
      <c r="EMD844" s="72"/>
      <c r="EME844" s="72"/>
      <c r="EMF844" s="72"/>
      <c r="EMG844" s="72"/>
      <c r="EMH844" s="72"/>
      <c r="EMI844" s="72"/>
      <c r="EMJ844" s="72"/>
      <c r="EMK844" s="71"/>
      <c r="EML844" s="71"/>
      <c r="EMM844" s="71"/>
      <c r="EMN844" s="71"/>
      <c r="EMO844" s="71"/>
      <c r="EMP844" s="71"/>
      <c r="EMQ844" s="71"/>
      <c r="EMR844" s="72"/>
      <c r="EMS844" s="72"/>
      <c r="EMT844" s="72"/>
      <c r="EMU844" s="72"/>
      <c r="EMV844" s="72"/>
      <c r="EMW844" s="72"/>
      <c r="EMX844" s="72"/>
      <c r="EMY844" s="72"/>
      <c r="EMZ844" s="72"/>
      <c r="ENA844" s="71"/>
      <c r="ENB844" s="71"/>
      <c r="ENC844" s="71"/>
      <c r="END844" s="71"/>
      <c r="ENE844" s="71"/>
      <c r="ENF844" s="71"/>
      <c r="ENG844" s="71"/>
      <c r="ENH844" s="72"/>
      <c r="ENI844" s="72"/>
      <c r="ENJ844" s="72"/>
      <c r="ENK844" s="72"/>
      <c r="ENL844" s="72"/>
      <c r="ENM844" s="72"/>
      <c r="ENN844" s="72"/>
      <c r="ENO844" s="72"/>
      <c r="ENP844" s="72"/>
      <c r="ENQ844" s="71"/>
      <c r="ENR844" s="71"/>
      <c r="ENS844" s="71"/>
      <c r="ENT844" s="71"/>
      <c r="ENU844" s="71"/>
      <c r="ENV844" s="71"/>
      <c r="ENW844" s="71"/>
      <c r="ENX844" s="72"/>
      <c r="ENY844" s="72"/>
      <c r="ENZ844" s="72"/>
      <c r="EOA844" s="72"/>
      <c r="EOB844" s="72"/>
      <c r="EOC844" s="72"/>
      <c r="EOD844" s="72"/>
      <c r="EOE844" s="72"/>
      <c r="EOF844" s="72"/>
      <c r="EOG844" s="71"/>
      <c r="EOH844" s="71"/>
      <c r="EOI844" s="71"/>
      <c r="EOJ844" s="71"/>
      <c r="EOK844" s="71"/>
      <c r="EOL844" s="71"/>
      <c r="EOM844" s="71"/>
      <c r="EON844" s="72"/>
      <c r="EOO844" s="72"/>
      <c r="EOP844" s="72"/>
      <c r="EOQ844" s="72"/>
      <c r="EOR844" s="72"/>
      <c r="EOS844" s="72"/>
      <c r="EOT844" s="72"/>
      <c r="EOU844" s="72"/>
      <c r="EOV844" s="72"/>
      <c r="EOW844" s="71"/>
      <c r="EOX844" s="71"/>
      <c r="EOY844" s="71"/>
      <c r="EOZ844" s="71"/>
      <c r="EPA844" s="71"/>
      <c r="EPB844" s="71"/>
      <c r="EPC844" s="71"/>
      <c r="EPD844" s="72"/>
      <c r="EPE844" s="72"/>
      <c r="EPF844" s="72"/>
      <c r="EPG844" s="72"/>
      <c r="EPH844" s="72"/>
      <c r="EPI844" s="72"/>
      <c r="EPJ844" s="72"/>
      <c r="EPK844" s="72"/>
      <c r="EPL844" s="72"/>
      <c r="EPM844" s="71"/>
      <c r="EPN844" s="71"/>
      <c r="EPO844" s="71"/>
      <c r="EPP844" s="71"/>
      <c r="EPQ844" s="71"/>
      <c r="EPR844" s="71"/>
      <c r="EPS844" s="71"/>
      <c r="EPT844" s="72"/>
      <c r="EPU844" s="72"/>
      <c r="EPV844" s="72"/>
      <c r="EPW844" s="72"/>
      <c r="EPX844" s="72"/>
      <c r="EPY844" s="72"/>
      <c r="EPZ844" s="72"/>
      <c r="EQA844" s="72"/>
      <c r="EQB844" s="72"/>
      <c r="EQC844" s="71"/>
      <c r="EQD844" s="71"/>
      <c r="EQE844" s="71"/>
      <c r="EQF844" s="71"/>
      <c r="EQG844" s="71"/>
      <c r="EQH844" s="71"/>
      <c r="EQI844" s="71"/>
      <c r="EQJ844" s="72"/>
      <c r="EQK844" s="72"/>
      <c r="EQL844" s="72"/>
      <c r="EQM844" s="72"/>
      <c r="EQN844" s="72"/>
      <c r="EQO844" s="72"/>
      <c r="EQP844" s="72"/>
      <c r="EQQ844" s="72"/>
      <c r="EQR844" s="72"/>
      <c r="EQS844" s="71"/>
      <c r="EQT844" s="71"/>
      <c r="EQU844" s="71"/>
      <c r="EQV844" s="71"/>
      <c r="EQW844" s="71"/>
      <c r="EQX844" s="71"/>
      <c r="EQY844" s="71"/>
      <c r="EQZ844" s="72"/>
      <c r="ERA844" s="72"/>
      <c r="ERB844" s="72"/>
      <c r="ERC844" s="72"/>
      <c r="ERD844" s="72"/>
      <c r="ERE844" s="72"/>
      <c r="ERF844" s="72"/>
      <c r="ERG844" s="72"/>
      <c r="ERH844" s="72"/>
      <c r="ERI844" s="71"/>
      <c r="ERJ844" s="71"/>
      <c r="ERK844" s="71"/>
      <c r="ERL844" s="71"/>
      <c r="ERM844" s="71"/>
      <c r="ERN844" s="71"/>
      <c r="ERO844" s="71"/>
      <c r="ERP844" s="72"/>
      <c r="ERQ844" s="72"/>
      <c r="ERR844" s="72"/>
      <c r="ERS844" s="72"/>
      <c r="ERT844" s="72"/>
      <c r="ERU844" s="72"/>
      <c r="ERV844" s="72"/>
      <c r="ERW844" s="72"/>
      <c r="ERX844" s="72"/>
      <c r="ERY844" s="71"/>
      <c r="ERZ844" s="71"/>
      <c r="ESA844" s="71"/>
      <c r="ESB844" s="71"/>
      <c r="ESC844" s="71"/>
      <c r="ESD844" s="71"/>
      <c r="ESE844" s="71"/>
      <c r="ESF844" s="72"/>
      <c r="ESG844" s="72"/>
      <c r="ESH844" s="72"/>
      <c r="ESI844" s="72"/>
      <c r="ESJ844" s="72"/>
      <c r="ESK844" s="72"/>
      <c r="ESL844" s="72"/>
      <c r="ESM844" s="72"/>
      <c r="ESN844" s="72"/>
      <c r="ESO844" s="71"/>
      <c r="ESP844" s="71"/>
      <c r="ESQ844" s="71"/>
      <c r="ESR844" s="71"/>
      <c r="ESS844" s="71"/>
      <c r="EST844" s="71"/>
      <c r="ESU844" s="71"/>
      <c r="ESV844" s="72"/>
      <c r="ESW844" s="72"/>
      <c r="ESX844" s="72"/>
      <c r="ESY844" s="72"/>
      <c r="ESZ844" s="72"/>
      <c r="ETA844" s="72"/>
      <c r="ETB844" s="72"/>
      <c r="ETC844" s="72"/>
      <c r="ETD844" s="72"/>
      <c r="ETE844" s="71"/>
      <c r="ETF844" s="71"/>
      <c r="ETG844" s="71"/>
      <c r="ETH844" s="71"/>
      <c r="ETI844" s="71"/>
      <c r="ETJ844" s="71"/>
      <c r="ETK844" s="71"/>
      <c r="ETL844" s="72"/>
      <c r="ETM844" s="72"/>
      <c r="ETN844" s="72"/>
      <c r="ETO844" s="72"/>
      <c r="ETP844" s="72"/>
      <c r="ETQ844" s="72"/>
      <c r="ETR844" s="72"/>
      <c r="ETS844" s="72"/>
      <c r="ETT844" s="72"/>
      <c r="ETU844" s="71"/>
      <c r="ETV844" s="71"/>
      <c r="ETW844" s="71"/>
      <c r="ETX844" s="71"/>
      <c r="ETY844" s="71"/>
      <c r="ETZ844" s="71"/>
      <c r="EUA844" s="71"/>
      <c r="EUB844" s="72"/>
      <c r="EUC844" s="72"/>
      <c r="EUD844" s="72"/>
      <c r="EUE844" s="72"/>
      <c r="EUF844" s="72"/>
      <c r="EUG844" s="72"/>
      <c r="EUH844" s="72"/>
      <c r="EUI844" s="72"/>
      <c r="EUJ844" s="72"/>
      <c r="EUK844" s="71"/>
      <c r="EUL844" s="71"/>
      <c r="EUM844" s="71"/>
      <c r="EUN844" s="71"/>
      <c r="EUO844" s="71"/>
      <c r="EUP844" s="71"/>
      <c r="EUQ844" s="71"/>
      <c r="EUR844" s="72"/>
      <c r="EUS844" s="72"/>
      <c r="EUT844" s="72"/>
      <c r="EUU844" s="72"/>
      <c r="EUV844" s="72"/>
      <c r="EUW844" s="72"/>
      <c r="EUX844" s="72"/>
      <c r="EUY844" s="72"/>
      <c r="EUZ844" s="72"/>
      <c r="EVA844" s="71"/>
      <c r="EVB844" s="71"/>
      <c r="EVC844" s="71"/>
      <c r="EVD844" s="71"/>
      <c r="EVE844" s="71"/>
      <c r="EVF844" s="71"/>
      <c r="EVG844" s="71"/>
      <c r="EVH844" s="72"/>
      <c r="EVI844" s="72"/>
      <c r="EVJ844" s="72"/>
      <c r="EVK844" s="72"/>
      <c r="EVL844" s="72"/>
      <c r="EVM844" s="72"/>
      <c r="EVN844" s="72"/>
      <c r="EVO844" s="72"/>
      <c r="EVP844" s="72"/>
      <c r="EVQ844" s="71"/>
      <c r="EVR844" s="71"/>
      <c r="EVS844" s="71"/>
      <c r="EVT844" s="71"/>
      <c r="EVU844" s="71"/>
      <c r="EVV844" s="71"/>
      <c r="EVW844" s="71"/>
      <c r="EVX844" s="72"/>
      <c r="EVY844" s="72"/>
      <c r="EVZ844" s="72"/>
      <c r="EWA844" s="72"/>
      <c r="EWB844" s="72"/>
      <c r="EWC844" s="72"/>
      <c r="EWD844" s="72"/>
      <c r="EWE844" s="72"/>
      <c r="EWF844" s="72"/>
      <c r="EWG844" s="71"/>
      <c r="EWH844" s="71"/>
      <c r="EWI844" s="71"/>
      <c r="EWJ844" s="71"/>
      <c r="EWK844" s="71"/>
      <c r="EWL844" s="71"/>
      <c r="EWM844" s="71"/>
      <c r="EWN844" s="72"/>
      <c r="EWO844" s="72"/>
      <c r="EWP844" s="72"/>
      <c r="EWQ844" s="72"/>
      <c r="EWR844" s="72"/>
      <c r="EWS844" s="72"/>
      <c r="EWT844" s="72"/>
      <c r="EWU844" s="72"/>
      <c r="EWV844" s="72"/>
      <c r="EWW844" s="71"/>
      <c r="EWX844" s="71"/>
      <c r="EWY844" s="71"/>
      <c r="EWZ844" s="71"/>
      <c r="EXA844" s="71"/>
      <c r="EXB844" s="71"/>
      <c r="EXC844" s="71"/>
      <c r="EXD844" s="72"/>
      <c r="EXE844" s="72"/>
      <c r="EXF844" s="72"/>
      <c r="EXG844" s="72"/>
      <c r="EXH844" s="72"/>
      <c r="EXI844" s="72"/>
      <c r="EXJ844" s="72"/>
      <c r="EXK844" s="72"/>
      <c r="EXL844" s="72"/>
      <c r="EXM844" s="71"/>
      <c r="EXN844" s="71"/>
      <c r="EXO844" s="71"/>
      <c r="EXP844" s="71"/>
      <c r="EXQ844" s="71"/>
      <c r="EXR844" s="71"/>
      <c r="EXS844" s="71"/>
      <c r="EXT844" s="72"/>
      <c r="EXU844" s="72"/>
      <c r="EXV844" s="72"/>
      <c r="EXW844" s="72"/>
      <c r="EXX844" s="72"/>
      <c r="EXY844" s="72"/>
      <c r="EXZ844" s="72"/>
      <c r="EYA844" s="72"/>
      <c r="EYB844" s="72"/>
      <c r="EYC844" s="71"/>
      <c r="EYD844" s="71"/>
      <c r="EYE844" s="71"/>
      <c r="EYF844" s="71"/>
      <c r="EYG844" s="71"/>
      <c r="EYH844" s="71"/>
      <c r="EYI844" s="71"/>
      <c r="EYJ844" s="72"/>
      <c r="EYK844" s="72"/>
      <c r="EYL844" s="72"/>
      <c r="EYM844" s="72"/>
      <c r="EYN844" s="72"/>
      <c r="EYO844" s="72"/>
      <c r="EYP844" s="72"/>
      <c r="EYQ844" s="72"/>
      <c r="EYR844" s="72"/>
      <c r="EYS844" s="71"/>
      <c r="EYT844" s="71"/>
      <c r="EYU844" s="71"/>
      <c r="EYV844" s="71"/>
      <c r="EYW844" s="71"/>
      <c r="EYX844" s="71"/>
      <c r="EYY844" s="71"/>
      <c r="EYZ844" s="72"/>
      <c r="EZA844" s="72"/>
      <c r="EZB844" s="72"/>
      <c r="EZC844" s="72"/>
      <c r="EZD844" s="72"/>
      <c r="EZE844" s="72"/>
      <c r="EZF844" s="72"/>
      <c r="EZG844" s="72"/>
      <c r="EZH844" s="72"/>
      <c r="EZI844" s="71"/>
      <c r="EZJ844" s="71"/>
      <c r="EZK844" s="71"/>
      <c r="EZL844" s="71"/>
      <c r="EZM844" s="71"/>
      <c r="EZN844" s="71"/>
      <c r="EZO844" s="71"/>
      <c r="EZP844" s="72"/>
      <c r="EZQ844" s="72"/>
      <c r="EZR844" s="72"/>
      <c r="EZS844" s="72"/>
      <c r="EZT844" s="72"/>
      <c r="EZU844" s="72"/>
      <c r="EZV844" s="72"/>
      <c r="EZW844" s="72"/>
      <c r="EZX844" s="72"/>
      <c r="EZY844" s="71"/>
      <c r="EZZ844" s="71"/>
      <c r="FAA844" s="71"/>
      <c r="FAB844" s="71"/>
      <c r="FAC844" s="71"/>
      <c r="FAD844" s="71"/>
      <c r="FAE844" s="71"/>
      <c r="FAF844" s="72"/>
      <c r="FAG844" s="72"/>
      <c r="FAH844" s="72"/>
      <c r="FAI844" s="72"/>
      <c r="FAJ844" s="72"/>
      <c r="FAK844" s="72"/>
      <c r="FAL844" s="72"/>
      <c r="FAM844" s="72"/>
      <c r="FAN844" s="72"/>
      <c r="FAO844" s="71"/>
      <c r="FAP844" s="71"/>
      <c r="FAQ844" s="71"/>
      <c r="FAR844" s="71"/>
      <c r="FAS844" s="71"/>
      <c r="FAT844" s="71"/>
      <c r="FAU844" s="71"/>
      <c r="FAV844" s="72"/>
      <c r="FAW844" s="72"/>
      <c r="FAX844" s="72"/>
      <c r="FAY844" s="72"/>
      <c r="FAZ844" s="72"/>
      <c r="FBA844" s="72"/>
      <c r="FBB844" s="72"/>
      <c r="FBC844" s="72"/>
      <c r="FBD844" s="72"/>
      <c r="FBE844" s="71"/>
      <c r="FBF844" s="71"/>
      <c r="FBG844" s="71"/>
      <c r="FBH844" s="71"/>
      <c r="FBI844" s="71"/>
      <c r="FBJ844" s="71"/>
      <c r="FBK844" s="71"/>
      <c r="FBL844" s="72"/>
      <c r="FBM844" s="72"/>
      <c r="FBN844" s="72"/>
      <c r="FBO844" s="72"/>
      <c r="FBP844" s="72"/>
      <c r="FBQ844" s="72"/>
      <c r="FBR844" s="72"/>
      <c r="FBS844" s="72"/>
      <c r="FBT844" s="72"/>
      <c r="FBU844" s="71"/>
      <c r="FBV844" s="71"/>
      <c r="FBW844" s="71"/>
      <c r="FBX844" s="71"/>
      <c r="FBY844" s="71"/>
      <c r="FBZ844" s="71"/>
      <c r="FCA844" s="71"/>
      <c r="FCB844" s="72"/>
      <c r="FCC844" s="72"/>
      <c r="FCD844" s="72"/>
      <c r="FCE844" s="72"/>
      <c r="FCF844" s="72"/>
      <c r="FCG844" s="72"/>
      <c r="FCH844" s="72"/>
      <c r="FCI844" s="72"/>
      <c r="FCJ844" s="72"/>
      <c r="FCK844" s="71"/>
      <c r="FCL844" s="71"/>
      <c r="FCM844" s="71"/>
      <c r="FCN844" s="71"/>
      <c r="FCO844" s="71"/>
      <c r="FCP844" s="71"/>
      <c r="FCQ844" s="71"/>
      <c r="FCR844" s="72"/>
      <c r="FCS844" s="72"/>
      <c r="FCT844" s="72"/>
      <c r="FCU844" s="72"/>
      <c r="FCV844" s="72"/>
      <c r="FCW844" s="72"/>
      <c r="FCX844" s="72"/>
      <c r="FCY844" s="72"/>
      <c r="FCZ844" s="72"/>
      <c r="FDA844" s="71"/>
      <c r="FDB844" s="71"/>
      <c r="FDC844" s="71"/>
      <c r="FDD844" s="71"/>
      <c r="FDE844" s="71"/>
      <c r="FDF844" s="71"/>
      <c r="FDG844" s="71"/>
      <c r="FDH844" s="72"/>
      <c r="FDI844" s="72"/>
      <c r="FDJ844" s="72"/>
      <c r="FDK844" s="72"/>
      <c r="FDL844" s="72"/>
      <c r="FDM844" s="72"/>
      <c r="FDN844" s="72"/>
      <c r="FDO844" s="72"/>
      <c r="FDP844" s="72"/>
      <c r="FDQ844" s="71"/>
      <c r="FDR844" s="71"/>
      <c r="FDS844" s="71"/>
      <c r="FDT844" s="71"/>
      <c r="FDU844" s="71"/>
      <c r="FDV844" s="71"/>
      <c r="FDW844" s="71"/>
      <c r="FDX844" s="72"/>
      <c r="FDY844" s="72"/>
      <c r="FDZ844" s="72"/>
      <c r="FEA844" s="72"/>
      <c r="FEB844" s="72"/>
      <c r="FEC844" s="72"/>
      <c r="FED844" s="72"/>
      <c r="FEE844" s="72"/>
      <c r="FEF844" s="72"/>
      <c r="FEG844" s="71"/>
      <c r="FEH844" s="71"/>
      <c r="FEI844" s="71"/>
      <c r="FEJ844" s="71"/>
      <c r="FEK844" s="71"/>
      <c r="FEL844" s="71"/>
      <c r="FEM844" s="71"/>
      <c r="FEN844" s="72"/>
      <c r="FEO844" s="72"/>
      <c r="FEP844" s="72"/>
      <c r="FEQ844" s="72"/>
      <c r="FER844" s="72"/>
      <c r="FES844" s="72"/>
      <c r="FET844" s="72"/>
      <c r="FEU844" s="72"/>
      <c r="FEV844" s="72"/>
      <c r="FEW844" s="71"/>
      <c r="FEX844" s="71"/>
      <c r="FEY844" s="71"/>
      <c r="FEZ844" s="71"/>
      <c r="FFA844" s="71"/>
      <c r="FFB844" s="71"/>
      <c r="FFC844" s="71"/>
      <c r="FFD844" s="72"/>
      <c r="FFE844" s="72"/>
      <c r="FFF844" s="72"/>
      <c r="FFG844" s="72"/>
      <c r="FFH844" s="72"/>
      <c r="FFI844" s="72"/>
      <c r="FFJ844" s="72"/>
      <c r="FFK844" s="72"/>
      <c r="FFL844" s="72"/>
      <c r="FFM844" s="71"/>
      <c r="FFN844" s="71"/>
      <c r="FFO844" s="71"/>
      <c r="FFP844" s="71"/>
      <c r="FFQ844" s="71"/>
      <c r="FFR844" s="71"/>
      <c r="FFS844" s="71"/>
      <c r="FFT844" s="72"/>
      <c r="FFU844" s="72"/>
      <c r="FFV844" s="72"/>
      <c r="FFW844" s="72"/>
      <c r="FFX844" s="72"/>
      <c r="FFY844" s="72"/>
      <c r="FFZ844" s="72"/>
      <c r="FGA844" s="72"/>
      <c r="FGB844" s="72"/>
      <c r="FGC844" s="71"/>
      <c r="FGD844" s="71"/>
      <c r="FGE844" s="71"/>
      <c r="FGF844" s="71"/>
      <c r="FGG844" s="71"/>
      <c r="FGH844" s="71"/>
      <c r="FGI844" s="71"/>
      <c r="FGJ844" s="72"/>
      <c r="FGK844" s="72"/>
      <c r="FGL844" s="72"/>
      <c r="FGM844" s="72"/>
      <c r="FGN844" s="72"/>
      <c r="FGO844" s="72"/>
      <c r="FGP844" s="72"/>
      <c r="FGQ844" s="72"/>
      <c r="FGR844" s="72"/>
      <c r="FGS844" s="71"/>
      <c r="FGT844" s="71"/>
      <c r="FGU844" s="71"/>
      <c r="FGV844" s="71"/>
      <c r="FGW844" s="71"/>
      <c r="FGX844" s="71"/>
      <c r="FGY844" s="71"/>
      <c r="FGZ844" s="72"/>
      <c r="FHA844" s="72"/>
      <c r="FHB844" s="72"/>
      <c r="FHC844" s="72"/>
      <c r="FHD844" s="72"/>
      <c r="FHE844" s="72"/>
      <c r="FHF844" s="72"/>
      <c r="FHG844" s="72"/>
      <c r="FHH844" s="72"/>
      <c r="FHI844" s="71"/>
      <c r="FHJ844" s="71"/>
      <c r="FHK844" s="71"/>
      <c r="FHL844" s="71"/>
      <c r="FHM844" s="71"/>
      <c r="FHN844" s="71"/>
      <c r="FHO844" s="71"/>
      <c r="FHP844" s="72"/>
      <c r="FHQ844" s="72"/>
      <c r="FHR844" s="72"/>
      <c r="FHS844" s="72"/>
      <c r="FHT844" s="72"/>
      <c r="FHU844" s="72"/>
      <c r="FHV844" s="72"/>
      <c r="FHW844" s="72"/>
      <c r="FHX844" s="72"/>
      <c r="FHY844" s="71"/>
      <c r="FHZ844" s="71"/>
      <c r="FIA844" s="71"/>
      <c r="FIB844" s="71"/>
      <c r="FIC844" s="71"/>
      <c r="FID844" s="71"/>
      <c r="FIE844" s="71"/>
      <c r="FIF844" s="72"/>
      <c r="FIG844" s="72"/>
      <c r="FIH844" s="72"/>
      <c r="FII844" s="72"/>
      <c r="FIJ844" s="72"/>
      <c r="FIK844" s="72"/>
      <c r="FIL844" s="72"/>
      <c r="FIM844" s="72"/>
      <c r="FIN844" s="72"/>
      <c r="FIO844" s="71"/>
      <c r="FIP844" s="71"/>
      <c r="FIQ844" s="71"/>
      <c r="FIR844" s="71"/>
      <c r="FIS844" s="71"/>
      <c r="FIT844" s="71"/>
      <c r="FIU844" s="71"/>
      <c r="FIV844" s="72"/>
      <c r="FIW844" s="72"/>
      <c r="FIX844" s="72"/>
      <c r="FIY844" s="72"/>
      <c r="FIZ844" s="72"/>
      <c r="FJA844" s="72"/>
      <c r="FJB844" s="72"/>
      <c r="FJC844" s="72"/>
      <c r="FJD844" s="72"/>
      <c r="FJE844" s="71"/>
      <c r="FJF844" s="71"/>
      <c r="FJG844" s="71"/>
      <c r="FJH844" s="71"/>
      <c r="FJI844" s="71"/>
      <c r="FJJ844" s="71"/>
      <c r="FJK844" s="71"/>
      <c r="FJL844" s="72"/>
      <c r="FJM844" s="72"/>
      <c r="FJN844" s="72"/>
      <c r="FJO844" s="72"/>
      <c r="FJP844" s="72"/>
      <c r="FJQ844" s="72"/>
      <c r="FJR844" s="72"/>
      <c r="FJS844" s="72"/>
      <c r="FJT844" s="72"/>
      <c r="FJU844" s="71"/>
      <c r="FJV844" s="71"/>
      <c r="FJW844" s="71"/>
      <c r="FJX844" s="71"/>
      <c r="FJY844" s="71"/>
      <c r="FJZ844" s="71"/>
      <c r="FKA844" s="71"/>
      <c r="FKB844" s="72"/>
      <c r="FKC844" s="72"/>
      <c r="FKD844" s="72"/>
      <c r="FKE844" s="72"/>
      <c r="FKF844" s="72"/>
      <c r="FKG844" s="72"/>
      <c r="FKH844" s="72"/>
      <c r="FKI844" s="72"/>
      <c r="FKJ844" s="72"/>
      <c r="FKK844" s="71"/>
      <c r="FKL844" s="71"/>
      <c r="FKM844" s="71"/>
      <c r="FKN844" s="71"/>
      <c r="FKO844" s="71"/>
      <c r="FKP844" s="71"/>
      <c r="FKQ844" s="71"/>
      <c r="FKR844" s="72"/>
      <c r="FKS844" s="72"/>
      <c r="FKT844" s="72"/>
      <c r="FKU844" s="72"/>
      <c r="FKV844" s="72"/>
      <c r="FKW844" s="72"/>
      <c r="FKX844" s="72"/>
      <c r="FKY844" s="72"/>
      <c r="FKZ844" s="72"/>
      <c r="FLA844" s="71"/>
      <c r="FLB844" s="71"/>
      <c r="FLC844" s="71"/>
      <c r="FLD844" s="71"/>
      <c r="FLE844" s="71"/>
      <c r="FLF844" s="71"/>
      <c r="FLG844" s="71"/>
      <c r="FLH844" s="72"/>
      <c r="FLI844" s="72"/>
      <c r="FLJ844" s="72"/>
      <c r="FLK844" s="72"/>
      <c r="FLL844" s="72"/>
      <c r="FLM844" s="72"/>
      <c r="FLN844" s="72"/>
      <c r="FLO844" s="72"/>
      <c r="FLP844" s="72"/>
      <c r="FLQ844" s="71"/>
      <c r="FLR844" s="71"/>
      <c r="FLS844" s="71"/>
      <c r="FLT844" s="71"/>
      <c r="FLU844" s="71"/>
      <c r="FLV844" s="71"/>
      <c r="FLW844" s="71"/>
      <c r="FLX844" s="72"/>
      <c r="FLY844" s="72"/>
      <c r="FLZ844" s="72"/>
      <c r="FMA844" s="72"/>
      <c r="FMB844" s="72"/>
      <c r="FMC844" s="72"/>
      <c r="FMD844" s="72"/>
      <c r="FME844" s="72"/>
      <c r="FMF844" s="72"/>
      <c r="FMG844" s="71"/>
      <c r="FMH844" s="71"/>
      <c r="FMI844" s="71"/>
      <c r="FMJ844" s="71"/>
      <c r="FMK844" s="71"/>
      <c r="FML844" s="71"/>
      <c r="FMM844" s="71"/>
      <c r="FMN844" s="72"/>
      <c r="FMO844" s="72"/>
      <c r="FMP844" s="72"/>
      <c r="FMQ844" s="72"/>
      <c r="FMR844" s="72"/>
      <c r="FMS844" s="72"/>
      <c r="FMT844" s="72"/>
      <c r="FMU844" s="72"/>
      <c r="FMV844" s="72"/>
      <c r="FMW844" s="71"/>
      <c r="FMX844" s="71"/>
      <c r="FMY844" s="71"/>
      <c r="FMZ844" s="71"/>
      <c r="FNA844" s="71"/>
      <c r="FNB844" s="71"/>
      <c r="FNC844" s="71"/>
      <c r="FND844" s="72"/>
      <c r="FNE844" s="72"/>
      <c r="FNF844" s="72"/>
      <c r="FNG844" s="72"/>
      <c r="FNH844" s="72"/>
      <c r="FNI844" s="72"/>
      <c r="FNJ844" s="72"/>
      <c r="FNK844" s="72"/>
      <c r="FNL844" s="72"/>
      <c r="FNM844" s="71"/>
      <c r="FNN844" s="71"/>
      <c r="FNO844" s="71"/>
      <c r="FNP844" s="71"/>
      <c r="FNQ844" s="71"/>
      <c r="FNR844" s="71"/>
      <c r="FNS844" s="71"/>
      <c r="FNT844" s="72"/>
      <c r="FNU844" s="72"/>
      <c r="FNV844" s="72"/>
      <c r="FNW844" s="72"/>
      <c r="FNX844" s="72"/>
      <c r="FNY844" s="72"/>
      <c r="FNZ844" s="72"/>
      <c r="FOA844" s="72"/>
      <c r="FOB844" s="72"/>
      <c r="FOC844" s="71"/>
      <c r="FOD844" s="71"/>
      <c r="FOE844" s="71"/>
      <c r="FOF844" s="71"/>
      <c r="FOG844" s="71"/>
      <c r="FOH844" s="71"/>
      <c r="FOI844" s="71"/>
      <c r="FOJ844" s="72"/>
      <c r="FOK844" s="72"/>
      <c r="FOL844" s="72"/>
      <c r="FOM844" s="72"/>
      <c r="FON844" s="72"/>
      <c r="FOO844" s="72"/>
      <c r="FOP844" s="72"/>
      <c r="FOQ844" s="72"/>
      <c r="FOR844" s="72"/>
      <c r="FOS844" s="71"/>
      <c r="FOT844" s="71"/>
      <c r="FOU844" s="71"/>
      <c r="FOV844" s="71"/>
      <c r="FOW844" s="71"/>
      <c r="FOX844" s="71"/>
      <c r="FOY844" s="71"/>
      <c r="FOZ844" s="72"/>
      <c r="FPA844" s="72"/>
      <c r="FPB844" s="72"/>
      <c r="FPC844" s="72"/>
      <c r="FPD844" s="72"/>
      <c r="FPE844" s="72"/>
      <c r="FPF844" s="72"/>
      <c r="FPG844" s="72"/>
      <c r="FPH844" s="72"/>
      <c r="FPI844" s="71"/>
      <c r="FPJ844" s="71"/>
      <c r="FPK844" s="71"/>
      <c r="FPL844" s="71"/>
      <c r="FPM844" s="71"/>
      <c r="FPN844" s="71"/>
      <c r="FPO844" s="71"/>
      <c r="FPP844" s="72"/>
      <c r="FPQ844" s="72"/>
      <c r="FPR844" s="72"/>
      <c r="FPS844" s="72"/>
      <c r="FPT844" s="72"/>
      <c r="FPU844" s="72"/>
      <c r="FPV844" s="72"/>
      <c r="FPW844" s="72"/>
      <c r="FPX844" s="72"/>
      <c r="FPY844" s="71"/>
      <c r="FPZ844" s="71"/>
      <c r="FQA844" s="71"/>
      <c r="FQB844" s="71"/>
      <c r="FQC844" s="71"/>
      <c r="FQD844" s="71"/>
      <c r="FQE844" s="71"/>
      <c r="FQF844" s="72"/>
      <c r="FQG844" s="72"/>
      <c r="FQH844" s="72"/>
      <c r="FQI844" s="72"/>
      <c r="FQJ844" s="72"/>
      <c r="FQK844" s="72"/>
      <c r="FQL844" s="72"/>
      <c r="FQM844" s="72"/>
      <c r="FQN844" s="72"/>
      <c r="FQO844" s="71"/>
      <c r="FQP844" s="71"/>
      <c r="FQQ844" s="71"/>
      <c r="FQR844" s="71"/>
      <c r="FQS844" s="71"/>
      <c r="FQT844" s="71"/>
      <c r="FQU844" s="71"/>
      <c r="FQV844" s="72"/>
      <c r="FQW844" s="72"/>
      <c r="FQX844" s="72"/>
      <c r="FQY844" s="72"/>
      <c r="FQZ844" s="72"/>
      <c r="FRA844" s="72"/>
      <c r="FRB844" s="72"/>
      <c r="FRC844" s="72"/>
      <c r="FRD844" s="72"/>
      <c r="FRE844" s="71"/>
      <c r="FRF844" s="71"/>
      <c r="FRG844" s="71"/>
      <c r="FRH844" s="71"/>
      <c r="FRI844" s="71"/>
      <c r="FRJ844" s="71"/>
      <c r="FRK844" s="71"/>
      <c r="FRL844" s="72"/>
      <c r="FRM844" s="72"/>
      <c r="FRN844" s="72"/>
      <c r="FRO844" s="72"/>
      <c r="FRP844" s="72"/>
      <c r="FRQ844" s="72"/>
      <c r="FRR844" s="72"/>
      <c r="FRS844" s="72"/>
      <c r="FRT844" s="72"/>
      <c r="FRU844" s="71"/>
      <c r="FRV844" s="71"/>
      <c r="FRW844" s="71"/>
      <c r="FRX844" s="71"/>
      <c r="FRY844" s="71"/>
      <c r="FRZ844" s="71"/>
      <c r="FSA844" s="71"/>
      <c r="FSB844" s="72"/>
      <c r="FSC844" s="72"/>
      <c r="FSD844" s="72"/>
      <c r="FSE844" s="72"/>
      <c r="FSF844" s="72"/>
      <c r="FSG844" s="72"/>
      <c r="FSH844" s="72"/>
      <c r="FSI844" s="72"/>
      <c r="FSJ844" s="72"/>
      <c r="FSK844" s="71"/>
      <c r="FSL844" s="71"/>
      <c r="FSM844" s="71"/>
      <c r="FSN844" s="71"/>
      <c r="FSO844" s="71"/>
      <c r="FSP844" s="71"/>
      <c r="FSQ844" s="71"/>
      <c r="FSR844" s="72"/>
      <c r="FSS844" s="72"/>
      <c r="FST844" s="72"/>
      <c r="FSU844" s="72"/>
      <c r="FSV844" s="72"/>
      <c r="FSW844" s="72"/>
      <c r="FSX844" s="72"/>
      <c r="FSY844" s="72"/>
      <c r="FSZ844" s="72"/>
      <c r="FTA844" s="71"/>
      <c r="FTB844" s="71"/>
      <c r="FTC844" s="71"/>
      <c r="FTD844" s="71"/>
      <c r="FTE844" s="71"/>
      <c r="FTF844" s="71"/>
      <c r="FTG844" s="71"/>
      <c r="FTH844" s="72"/>
      <c r="FTI844" s="72"/>
      <c r="FTJ844" s="72"/>
      <c r="FTK844" s="72"/>
      <c r="FTL844" s="72"/>
      <c r="FTM844" s="72"/>
      <c r="FTN844" s="72"/>
      <c r="FTO844" s="72"/>
      <c r="FTP844" s="72"/>
      <c r="FTQ844" s="71"/>
      <c r="FTR844" s="71"/>
      <c r="FTS844" s="71"/>
      <c r="FTT844" s="71"/>
      <c r="FTU844" s="71"/>
      <c r="FTV844" s="71"/>
      <c r="FTW844" s="71"/>
      <c r="FTX844" s="72"/>
      <c r="FTY844" s="72"/>
      <c r="FTZ844" s="72"/>
      <c r="FUA844" s="72"/>
      <c r="FUB844" s="72"/>
      <c r="FUC844" s="72"/>
      <c r="FUD844" s="72"/>
      <c r="FUE844" s="72"/>
      <c r="FUF844" s="72"/>
      <c r="FUG844" s="71"/>
      <c r="FUH844" s="71"/>
      <c r="FUI844" s="71"/>
      <c r="FUJ844" s="71"/>
      <c r="FUK844" s="71"/>
      <c r="FUL844" s="71"/>
      <c r="FUM844" s="71"/>
      <c r="FUN844" s="72"/>
      <c r="FUO844" s="72"/>
      <c r="FUP844" s="72"/>
      <c r="FUQ844" s="72"/>
      <c r="FUR844" s="72"/>
      <c r="FUS844" s="72"/>
      <c r="FUT844" s="72"/>
      <c r="FUU844" s="72"/>
      <c r="FUV844" s="72"/>
      <c r="FUW844" s="71"/>
      <c r="FUX844" s="71"/>
      <c r="FUY844" s="71"/>
      <c r="FUZ844" s="71"/>
      <c r="FVA844" s="71"/>
      <c r="FVB844" s="71"/>
      <c r="FVC844" s="71"/>
      <c r="FVD844" s="72"/>
      <c r="FVE844" s="72"/>
      <c r="FVF844" s="72"/>
      <c r="FVG844" s="72"/>
      <c r="FVH844" s="72"/>
      <c r="FVI844" s="72"/>
      <c r="FVJ844" s="72"/>
      <c r="FVK844" s="72"/>
      <c r="FVL844" s="72"/>
      <c r="FVM844" s="71"/>
      <c r="FVN844" s="71"/>
      <c r="FVO844" s="71"/>
      <c r="FVP844" s="71"/>
      <c r="FVQ844" s="71"/>
      <c r="FVR844" s="71"/>
      <c r="FVS844" s="71"/>
      <c r="FVT844" s="72"/>
      <c r="FVU844" s="72"/>
      <c r="FVV844" s="72"/>
      <c r="FVW844" s="72"/>
      <c r="FVX844" s="72"/>
      <c r="FVY844" s="72"/>
      <c r="FVZ844" s="72"/>
      <c r="FWA844" s="72"/>
      <c r="FWB844" s="72"/>
      <c r="FWC844" s="71"/>
      <c r="FWD844" s="71"/>
      <c r="FWE844" s="71"/>
      <c r="FWF844" s="71"/>
      <c r="FWG844" s="71"/>
      <c r="FWH844" s="71"/>
      <c r="FWI844" s="71"/>
      <c r="FWJ844" s="72"/>
      <c r="FWK844" s="72"/>
      <c r="FWL844" s="72"/>
      <c r="FWM844" s="72"/>
      <c r="FWN844" s="72"/>
      <c r="FWO844" s="72"/>
      <c r="FWP844" s="72"/>
      <c r="FWQ844" s="72"/>
      <c r="FWR844" s="72"/>
      <c r="FWS844" s="71"/>
      <c r="FWT844" s="71"/>
      <c r="FWU844" s="71"/>
      <c r="FWV844" s="71"/>
      <c r="FWW844" s="71"/>
      <c r="FWX844" s="71"/>
      <c r="FWY844" s="71"/>
      <c r="FWZ844" s="72"/>
      <c r="FXA844" s="72"/>
      <c r="FXB844" s="72"/>
      <c r="FXC844" s="72"/>
      <c r="FXD844" s="72"/>
      <c r="FXE844" s="72"/>
      <c r="FXF844" s="72"/>
      <c r="FXG844" s="72"/>
      <c r="FXH844" s="72"/>
      <c r="FXI844" s="71"/>
      <c r="FXJ844" s="71"/>
      <c r="FXK844" s="71"/>
      <c r="FXL844" s="71"/>
      <c r="FXM844" s="71"/>
      <c r="FXN844" s="71"/>
      <c r="FXO844" s="71"/>
      <c r="FXP844" s="72"/>
      <c r="FXQ844" s="72"/>
      <c r="FXR844" s="72"/>
      <c r="FXS844" s="72"/>
      <c r="FXT844" s="72"/>
      <c r="FXU844" s="72"/>
      <c r="FXV844" s="72"/>
      <c r="FXW844" s="72"/>
      <c r="FXX844" s="72"/>
      <c r="FXY844" s="71"/>
      <c r="FXZ844" s="71"/>
      <c r="FYA844" s="71"/>
      <c r="FYB844" s="71"/>
      <c r="FYC844" s="71"/>
      <c r="FYD844" s="71"/>
      <c r="FYE844" s="71"/>
      <c r="FYF844" s="72"/>
      <c r="FYG844" s="72"/>
      <c r="FYH844" s="72"/>
      <c r="FYI844" s="72"/>
      <c r="FYJ844" s="72"/>
      <c r="FYK844" s="72"/>
      <c r="FYL844" s="72"/>
      <c r="FYM844" s="72"/>
      <c r="FYN844" s="72"/>
      <c r="FYO844" s="71"/>
      <c r="FYP844" s="71"/>
      <c r="FYQ844" s="71"/>
      <c r="FYR844" s="71"/>
      <c r="FYS844" s="71"/>
      <c r="FYT844" s="71"/>
      <c r="FYU844" s="71"/>
      <c r="FYV844" s="72"/>
      <c r="FYW844" s="72"/>
      <c r="FYX844" s="72"/>
      <c r="FYY844" s="72"/>
      <c r="FYZ844" s="72"/>
      <c r="FZA844" s="72"/>
      <c r="FZB844" s="72"/>
      <c r="FZC844" s="72"/>
      <c r="FZD844" s="72"/>
      <c r="FZE844" s="71"/>
      <c r="FZF844" s="71"/>
      <c r="FZG844" s="71"/>
      <c r="FZH844" s="71"/>
      <c r="FZI844" s="71"/>
      <c r="FZJ844" s="71"/>
      <c r="FZK844" s="71"/>
      <c r="FZL844" s="72"/>
      <c r="FZM844" s="72"/>
      <c r="FZN844" s="72"/>
      <c r="FZO844" s="72"/>
      <c r="FZP844" s="72"/>
      <c r="FZQ844" s="72"/>
      <c r="FZR844" s="72"/>
      <c r="FZS844" s="72"/>
      <c r="FZT844" s="72"/>
      <c r="FZU844" s="71"/>
      <c r="FZV844" s="71"/>
      <c r="FZW844" s="71"/>
      <c r="FZX844" s="71"/>
      <c r="FZY844" s="71"/>
      <c r="FZZ844" s="71"/>
      <c r="GAA844" s="71"/>
      <c r="GAB844" s="72"/>
      <c r="GAC844" s="72"/>
      <c r="GAD844" s="72"/>
      <c r="GAE844" s="72"/>
      <c r="GAF844" s="72"/>
      <c r="GAG844" s="72"/>
      <c r="GAH844" s="72"/>
      <c r="GAI844" s="72"/>
      <c r="GAJ844" s="72"/>
      <c r="GAK844" s="71"/>
      <c r="GAL844" s="71"/>
      <c r="GAM844" s="71"/>
      <c r="GAN844" s="71"/>
      <c r="GAO844" s="71"/>
      <c r="GAP844" s="71"/>
      <c r="GAQ844" s="71"/>
      <c r="GAR844" s="72"/>
      <c r="GAS844" s="72"/>
      <c r="GAT844" s="72"/>
      <c r="GAU844" s="72"/>
      <c r="GAV844" s="72"/>
      <c r="GAW844" s="72"/>
      <c r="GAX844" s="72"/>
      <c r="GAY844" s="72"/>
      <c r="GAZ844" s="72"/>
      <c r="GBA844" s="71"/>
      <c r="GBB844" s="71"/>
      <c r="GBC844" s="71"/>
      <c r="GBD844" s="71"/>
      <c r="GBE844" s="71"/>
      <c r="GBF844" s="71"/>
      <c r="GBG844" s="71"/>
      <c r="GBH844" s="72"/>
      <c r="GBI844" s="72"/>
      <c r="GBJ844" s="72"/>
      <c r="GBK844" s="72"/>
      <c r="GBL844" s="72"/>
      <c r="GBM844" s="72"/>
      <c r="GBN844" s="72"/>
      <c r="GBO844" s="72"/>
      <c r="GBP844" s="72"/>
      <c r="GBQ844" s="71"/>
      <c r="GBR844" s="71"/>
      <c r="GBS844" s="71"/>
      <c r="GBT844" s="71"/>
      <c r="GBU844" s="71"/>
      <c r="GBV844" s="71"/>
      <c r="GBW844" s="71"/>
      <c r="GBX844" s="72"/>
      <c r="GBY844" s="72"/>
      <c r="GBZ844" s="72"/>
      <c r="GCA844" s="72"/>
      <c r="GCB844" s="72"/>
      <c r="GCC844" s="72"/>
      <c r="GCD844" s="72"/>
      <c r="GCE844" s="72"/>
      <c r="GCF844" s="72"/>
      <c r="GCG844" s="71"/>
      <c r="GCH844" s="71"/>
      <c r="GCI844" s="71"/>
      <c r="GCJ844" s="71"/>
      <c r="GCK844" s="71"/>
      <c r="GCL844" s="71"/>
      <c r="GCM844" s="71"/>
      <c r="GCN844" s="72"/>
      <c r="GCO844" s="72"/>
      <c r="GCP844" s="72"/>
      <c r="GCQ844" s="72"/>
      <c r="GCR844" s="72"/>
      <c r="GCS844" s="72"/>
      <c r="GCT844" s="72"/>
      <c r="GCU844" s="72"/>
      <c r="GCV844" s="72"/>
      <c r="GCW844" s="71"/>
      <c r="GCX844" s="71"/>
      <c r="GCY844" s="71"/>
      <c r="GCZ844" s="71"/>
      <c r="GDA844" s="71"/>
      <c r="GDB844" s="71"/>
      <c r="GDC844" s="71"/>
      <c r="GDD844" s="72"/>
      <c r="GDE844" s="72"/>
      <c r="GDF844" s="72"/>
      <c r="GDG844" s="72"/>
      <c r="GDH844" s="72"/>
      <c r="GDI844" s="72"/>
      <c r="GDJ844" s="72"/>
      <c r="GDK844" s="72"/>
      <c r="GDL844" s="72"/>
      <c r="GDM844" s="71"/>
      <c r="GDN844" s="71"/>
      <c r="GDO844" s="71"/>
      <c r="GDP844" s="71"/>
      <c r="GDQ844" s="71"/>
      <c r="GDR844" s="71"/>
      <c r="GDS844" s="71"/>
      <c r="GDT844" s="72"/>
      <c r="GDU844" s="72"/>
      <c r="GDV844" s="72"/>
      <c r="GDW844" s="72"/>
      <c r="GDX844" s="72"/>
      <c r="GDY844" s="72"/>
      <c r="GDZ844" s="72"/>
      <c r="GEA844" s="72"/>
      <c r="GEB844" s="72"/>
      <c r="GEC844" s="71"/>
      <c r="GED844" s="71"/>
      <c r="GEE844" s="71"/>
      <c r="GEF844" s="71"/>
      <c r="GEG844" s="71"/>
      <c r="GEH844" s="71"/>
      <c r="GEI844" s="71"/>
      <c r="GEJ844" s="72"/>
      <c r="GEK844" s="72"/>
      <c r="GEL844" s="72"/>
      <c r="GEM844" s="72"/>
      <c r="GEN844" s="72"/>
      <c r="GEO844" s="72"/>
      <c r="GEP844" s="72"/>
      <c r="GEQ844" s="72"/>
      <c r="GER844" s="72"/>
      <c r="GES844" s="71"/>
      <c r="GET844" s="71"/>
      <c r="GEU844" s="71"/>
      <c r="GEV844" s="71"/>
      <c r="GEW844" s="71"/>
      <c r="GEX844" s="71"/>
      <c r="GEY844" s="71"/>
      <c r="GEZ844" s="72"/>
      <c r="GFA844" s="72"/>
      <c r="GFB844" s="72"/>
      <c r="GFC844" s="72"/>
      <c r="GFD844" s="72"/>
      <c r="GFE844" s="72"/>
      <c r="GFF844" s="72"/>
      <c r="GFG844" s="72"/>
      <c r="GFH844" s="72"/>
      <c r="GFI844" s="71"/>
      <c r="GFJ844" s="71"/>
      <c r="GFK844" s="71"/>
      <c r="GFL844" s="71"/>
      <c r="GFM844" s="71"/>
      <c r="GFN844" s="71"/>
      <c r="GFO844" s="71"/>
      <c r="GFP844" s="72"/>
      <c r="GFQ844" s="72"/>
      <c r="GFR844" s="72"/>
      <c r="GFS844" s="72"/>
      <c r="GFT844" s="72"/>
      <c r="GFU844" s="72"/>
      <c r="GFV844" s="72"/>
      <c r="GFW844" s="72"/>
      <c r="GFX844" s="72"/>
      <c r="GFY844" s="71"/>
      <c r="GFZ844" s="71"/>
      <c r="GGA844" s="71"/>
      <c r="GGB844" s="71"/>
      <c r="GGC844" s="71"/>
      <c r="GGD844" s="71"/>
      <c r="GGE844" s="71"/>
      <c r="GGF844" s="72"/>
      <c r="GGG844" s="72"/>
      <c r="GGH844" s="72"/>
      <c r="GGI844" s="72"/>
      <c r="GGJ844" s="72"/>
      <c r="GGK844" s="72"/>
      <c r="GGL844" s="72"/>
      <c r="GGM844" s="72"/>
      <c r="GGN844" s="72"/>
      <c r="GGO844" s="71"/>
      <c r="GGP844" s="71"/>
      <c r="GGQ844" s="71"/>
      <c r="GGR844" s="71"/>
      <c r="GGS844" s="71"/>
      <c r="GGT844" s="71"/>
      <c r="GGU844" s="71"/>
      <c r="GGV844" s="72"/>
      <c r="GGW844" s="72"/>
      <c r="GGX844" s="72"/>
      <c r="GGY844" s="72"/>
      <c r="GGZ844" s="72"/>
      <c r="GHA844" s="72"/>
      <c r="GHB844" s="72"/>
      <c r="GHC844" s="72"/>
      <c r="GHD844" s="72"/>
      <c r="GHE844" s="71"/>
      <c r="GHF844" s="71"/>
      <c r="GHG844" s="71"/>
      <c r="GHH844" s="71"/>
      <c r="GHI844" s="71"/>
      <c r="GHJ844" s="71"/>
      <c r="GHK844" s="71"/>
      <c r="GHL844" s="72"/>
      <c r="GHM844" s="72"/>
      <c r="GHN844" s="72"/>
      <c r="GHO844" s="72"/>
      <c r="GHP844" s="72"/>
      <c r="GHQ844" s="72"/>
      <c r="GHR844" s="72"/>
      <c r="GHS844" s="72"/>
      <c r="GHT844" s="72"/>
      <c r="GHU844" s="71"/>
      <c r="GHV844" s="71"/>
      <c r="GHW844" s="71"/>
      <c r="GHX844" s="71"/>
      <c r="GHY844" s="71"/>
      <c r="GHZ844" s="71"/>
      <c r="GIA844" s="71"/>
      <c r="GIB844" s="72"/>
      <c r="GIC844" s="72"/>
      <c r="GID844" s="72"/>
      <c r="GIE844" s="72"/>
      <c r="GIF844" s="72"/>
      <c r="GIG844" s="72"/>
      <c r="GIH844" s="72"/>
      <c r="GII844" s="72"/>
      <c r="GIJ844" s="72"/>
      <c r="GIK844" s="71"/>
      <c r="GIL844" s="71"/>
      <c r="GIM844" s="71"/>
      <c r="GIN844" s="71"/>
      <c r="GIO844" s="71"/>
      <c r="GIP844" s="71"/>
      <c r="GIQ844" s="71"/>
      <c r="GIR844" s="72"/>
      <c r="GIS844" s="72"/>
      <c r="GIT844" s="72"/>
      <c r="GIU844" s="72"/>
      <c r="GIV844" s="72"/>
      <c r="GIW844" s="72"/>
      <c r="GIX844" s="72"/>
      <c r="GIY844" s="72"/>
      <c r="GIZ844" s="72"/>
      <c r="GJA844" s="71"/>
      <c r="GJB844" s="71"/>
      <c r="GJC844" s="71"/>
      <c r="GJD844" s="71"/>
      <c r="GJE844" s="71"/>
      <c r="GJF844" s="71"/>
      <c r="GJG844" s="71"/>
      <c r="GJH844" s="72"/>
      <c r="GJI844" s="72"/>
      <c r="GJJ844" s="72"/>
      <c r="GJK844" s="72"/>
      <c r="GJL844" s="72"/>
      <c r="GJM844" s="72"/>
      <c r="GJN844" s="72"/>
      <c r="GJO844" s="72"/>
      <c r="GJP844" s="72"/>
      <c r="GJQ844" s="71"/>
      <c r="GJR844" s="71"/>
      <c r="GJS844" s="71"/>
      <c r="GJT844" s="71"/>
      <c r="GJU844" s="71"/>
      <c r="GJV844" s="71"/>
      <c r="GJW844" s="71"/>
      <c r="GJX844" s="72"/>
      <c r="GJY844" s="72"/>
      <c r="GJZ844" s="72"/>
      <c r="GKA844" s="72"/>
      <c r="GKB844" s="72"/>
      <c r="GKC844" s="72"/>
      <c r="GKD844" s="72"/>
      <c r="GKE844" s="72"/>
      <c r="GKF844" s="72"/>
      <c r="GKG844" s="71"/>
      <c r="GKH844" s="71"/>
      <c r="GKI844" s="71"/>
      <c r="GKJ844" s="71"/>
      <c r="GKK844" s="71"/>
      <c r="GKL844" s="71"/>
      <c r="GKM844" s="71"/>
      <c r="GKN844" s="72"/>
      <c r="GKO844" s="72"/>
      <c r="GKP844" s="72"/>
      <c r="GKQ844" s="72"/>
      <c r="GKR844" s="72"/>
      <c r="GKS844" s="72"/>
      <c r="GKT844" s="72"/>
      <c r="GKU844" s="72"/>
      <c r="GKV844" s="72"/>
      <c r="GKW844" s="71"/>
      <c r="GKX844" s="71"/>
      <c r="GKY844" s="71"/>
      <c r="GKZ844" s="71"/>
      <c r="GLA844" s="71"/>
      <c r="GLB844" s="71"/>
      <c r="GLC844" s="71"/>
      <c r="GLD844" s="72"/>
      <c r="GLE844" s="72"/>
      <c r="GLF844" s="72"/>
      <c r="GLG844" s="72"/>
      <c r="GLH844" s="72"/>
      <c r="GLI844" s="72"/>
      <c r="GLJ844" s="72"/>
      <c r="GLK844" s="72"/>
      <c r="GLL844" s="72"/>
      <c r="GLM844" s="71"/>
      <c r="GLN844" s="71"/>
      <c r="GLO844" s="71"/>
      <c r="GLP844" s="71"/>
      <c r="GLQ844" s="71"/>
      <c r="GLR844" s="71"/>
      <c r="GLS844" s="71"/>
      <c r="GLT844" s="72"/>
      <c r="GLU844" s="72"/>
      <c r="GLV844" s="72"/>
      <c r="GLW844" s="72"/>
      <c r="GLX844" s="72"/>
      <c r="GLY844" s="72"/>
      <c r="GLZ844" s="72"/>
      <c r="GMA844" s="72"/>
      <c r="GMB844" s="72"/>
      <c r="GMC844" s="71"/>
      <c r="GMD844" s="71"/>
      <c r="GME844" s="71"/>
      <c r="GMF844" s="71"/>
      <c r="GMG844" s="71"/>
      <c r="GMH844" s="71"/>
      <c r="GMI844" s="71"/>
      <c r="GMJ844" s="72"/>
      <c r="GMK844" s="72"/>
      <c r="GML844" s="72"/>
      <c r="GMM844" s="72"/>
      <c r="GMN844" s="72"/>
      <c r="GMO844" s="72"/>
      <c r="GMP844" s="72"/>
      <c r="GMQ844" s="72"/>
      <c r="GMR844" s="72"/>
      <c r="GMS844" s="71"/>
      <c r="GMT844" s="71"/>
      <c r="GMU844" s="71"/>
      <c r="GMV844" s="71"/>
      <c r="GMW844" s="71"/>
      <c r="GMX844" s="71"/>
      <c r="GMY844" s="71"/>
      <c r="GMZ844" s="72"/>
      <c r="GNA844" s="72"/>
      <c r="GNB844" s="72"/>
      <c r="GNC844" s="72"/>
      <c r="GND844" s="72"/>
      <c r="GNE844" s="72"/>
      <c r="GNF844" s="72"/>
      <c r="GNG844" s="72"/>
      <c r="GNH844" s="72"/>
      <c r="GNI844" s="71"/>
      <c r="GNJ844" s="71"/>
      <c r="GNK844" s="71"/>
      <c r="GNL844" s="71"/>
      <c r="GNM844" s="71"/>
      <c r="GNN844" s="71"/>
      <c r="GNO844" s="71"/>
      <c r="GNP844" s="72"/>
      <c r="GNQ844" s="72"/>
      <c r="GNR844" s="72"/>
      <c r="GNS844" s="72"/>
      <c r="GNT844" s="72"/>
      <c r="GNU844" s="72"/>
      <c r="GNV844" s="72"/>
      <c r="GNW844" s="72"/>
      <c r="GNX844" s="72"/>
      <c r="GNY844" s="71"/>
      <c r="GNZ844" s="71"/>
      <c r="GOA844" s="71"/>
      <c r="GOB844" s="71"/>
      <c r="GOC844" s="71"/>
      <c r="GOD844" s="71"/>
      <c r="GOE844" s="71"/>
      <c r="GOF844" s="72"/>
      <c r="GOG844" s="72"/>
      <c r="GOH844" s="72"/>
      <c r="GOI844" s="72"/>
      <c r="GOJ844" s="72"/>
      <c r="GOK844" s="72"/>
      <c r="GOL844" s="72"/>
      <c r="GOM844" s="72"/>
      <c r="GON844" s="72"/>
      <c r="GOO844" s="71"/>
      <c r="GOP844" s="71"/>
      <c r="GOQ844" s="71"/>
      <c r="GOR844" s="71"/>
      <c r="GOS844" s="71"/>
      <c r="GOT844" s="71"/>
      <c r="GOU844" s="71"/>
      <c r="GOV844" s="72"/>
      <c r="GOW844" s="72"/>
      <c r="GOX844" s="72"/>
      <c r="GOY844" s="72"/>
      <c r="GOZ844" s="72"/>
      <c r="GPA844" s="72"/>
      <c r="GPB844" s="72"/>
      <c r="GPC844" s="72"/>
      <c r="GPD844" s="72"/>
      <c r="GPE844" s="71"/>
      <c r="GPF844" s="71"/>
      <c r="GPG844" s="71"/>
      <c r="GPH844" s="71"/>
      <c r="GPI844" s="71"/>
      <c r="GPJ844" s="71"/>
      <c r="GPK844" s="71"/>
      <c r="GPL844" s="72"/>
      <c r="GPM844" s="72"/>
      <c r="GPN844" s="72"/>
      <c r="GPO844" s="72"/>
      <c r="GPP844" s="72"/>
      <c r="GPQ844" s="72"/>
      <c r="GPR844" s="72"/>
      <c r="GPS844" s="72"/>
      <c r="GPT844" s="72"/>
      <c r="GPU844" s="71"/>
      <c r="GPV844" s="71"/>
      <c r="GPW844" s="71"/>
      <c r="GPX844" s="71"/>
      <c r="GPY844" s="71"/>
      <c r="GPZ844" s="71"/>
      <c r="GQA844" s="71"/>
      <c r="GQB844" s="72"/>
      <c r="GQC844" s="72"/>
      <c r="GQD844" s="72"/>
      <c r="GQE844" s="72"/>
      <c r="GQF844" s="72"/>
      <c r="GQG844" s="72"/>
      <c r="GQH844" s="72"/>
      <c r="GQI844" s="72"/>
      <c r="GQJ844" s="72"/>
      <c r="GQK844" s="71"/>
      <c r="GQL844" s="71"/>
      <c r="GQM844" s="71"/>
      <c r="GQN844" s="71"/>
      <c r="GQO844" s="71"/>
      <c r="GQP844" s="71"/>
      <c r="GQQ844" s="71"/>
      <c r="GQR844" s="72"/>
      <c r="GQS844" s="72"/>
      <c r="GQT844" s="72"/>
      <c r="GQU844" s="72"/>
      <c r="GQV844" s="72"/>
      <c r="GQW844" s="72"/>
      <c r="GQX844" s="72"/>
      <c r="GQY844" s="72"/>
      <c r="GQZ844" s="72"/>
      <c r="GRA844" s="71"/>
      <c r="GRB844" s="71"/>
      <c r="GRC844" s="71"/>
      <c r="GRD844" s="71"/>
      <c r="GRE844" s="71"/>
      <c r="GRF844" s="71"/>
      <c r="GRG844" s="71"/>
      <c r="GRH844" s="72"/>
      <c r="GRI844" s="72"/>
      <c r="GRJ844" s="72"/>
      <c r="GRK844" s="72"/>
      <c r="GRL844" s="72"/>
      <c r="GRM844" s="72"/>
      <c r="GRN844" s="72"/>
      <c r="GRO844" s="72"/>
      <c r="GRP844" s="72"/>
      <c r="GRQ844" s="71"/>
      <c r="GRR844" s="71"/>
      <c r="GRS844" s="71"/>
      <c r="GRT844" s="71"/>
      <c r="GRU844" s="71"/>
      <c r="GRV844" s="71"/>
      <c r="GRW844" s="71"/>
      <c r="GRX844" s="72"/>
      <c r="GRY844" s="72"/>
      <c r="GRZ844" s="72"/>
      <c r="GSA844" s="72"/>
      <c r="GSB844" s="72"/>
      <c r="GSC844" s="72"/>
      <c r="GSD844" s="72"/>
      <c r="GSE844" s="72"/>
      <c r="GSF844" s="72"/>
      <c r="GSG844" s="71"/>
      <c r="GSH844" s="71"/>
      <c r="GSI844" s="71"/>
      <c r="GSJ844" s="71"/>
      <c r="GSK844" s="71"/>
      <c r="GSL844" s="71"/>
      <c r="GSM844" s="71"/>
      <c r="GSN844" s="72"/>
      <c r="GSO844" s="72"/>
      <c r="GSP844" s="72"/>
      <c r="GSQ844" s="72"/>
      <c r="GSR844" s="72"/>
      <c r="GSS844" s="72"/>
      <c r="GST844" s="72"/>
      <c r="GSU844" s="72"/>
      <c r="GSV844" s="72"/>
      <c r="GSW844" s="71"/>
      <c r="GSX844" s="71"/>
      <c r="GSY844" s="71"/>
      <c r="GSZ844" s="71"/>
      <c r="GTA844" s="71"/>
      <c r="GTB844" s="71"/>
      <c r="GTC844" s="71"/>
      <c r="GTD844" s="72"/>
      <c r="GTE844" s="72"/>
      <c r="GTF844" s="72"/>
      <c r="GTG844" s="72"/>
      <c r="GTH844" s="72"/>
      <c r="GTI844" s="72"/>
      <c r="GTJ844" s="72"/>
      <c r="GTK844" s="72"/>
      <c r="GTL844" s="72"/>
      <c r="GTM844" s="71"/>
      <c r="GTN844" s="71"/>
      <c r="GTO844" s="71"/>
      <c r="GTP844" s="71"/>
      <c r="GTQ844" s="71"/>
      <c r="GTR844" s="71"/>
      <c r="GTS844" s="71"/>
      <c r="GTT844" s="72"/>
      <c r="GTU844" s="72"/>
      <c r="GTV844" s="72"/>
      <c r="GTW844" s="72"/>
      <c r="GTX844" s="72"/>
      <c r="GTY844" s="72"/>
      <c r="GTZ844" s="72"/>
      <c r="GUA844" s="72"/>
      <c r="GUB844" s="72"/>
      <c r="GUC844" s="71"/>
      <c r="GUD844" s="71"/>
      <c r="GUE844" s="71"/>
      <c r="GUF844" s="71"/>
      <c r="GUG844" s="71"/>
      <c r="GUH844" s="71"/>
      <c r="GUI844" s="71"/>
      <c r="GUJ844" s="72"/>
      <c r="GUK844" s="72"/>
      <c r="GUL844" s="72"/>
      <c r="GUM844" s="72"/>
      <c r="GUN844" s="72"/>
      <c r="GUO844" s="72"/>
      <c r="GUP844" s="72"/>
      <c r="GUQ844" s="72"/>
      <c r="GUR844" s="72"/>
      <c r="GUS844" s="71"/>
      <c r="GUT844" s="71"/>
      <c r="GUU844" s="71"/>
      <c r="GUV844" s="71"/>
      <c r="GUW844" s="71"/>
      <c r="GUX844" s="71"/>
      <c r="GUY844" s="71"/>
      <c r="GUZ844" s="72"/>
      <c r="GVA844" s="72"/>
      <c r="GVB844" s="72"/>
      <c r="GVC844" s="72"/>
      <c r="GVD844" s="72"/>
      <c r="GVE844" s="72"/>
      <c r="GVF844" s="72"/>
      <c r="GVG844" s="72"/>
      <c r="GVH844" s="72"/>
      <c r="GVI844" s="71"/>
      <c r="GVJ844" s="71"/>
      <c r="GVK844" s="71"/>
      <c r="GVL844" s="71"/>
      <c r="GVM844" s="71"/>
      <c r="GVN844" s="71"/>
      <c r="GVO844" s="71"/>
      <c r="GVP844" s="72"/>
      <c r="GVQ844" s="72"/>
      <c r="GVR844" s="72"/>
      <c r="GVS844" s="72"/>
      <c r="GVT844" s="72"/>
      <c r="GVU844" s="72"/>
      <c r="GVV844" s="72"/>
      <c r="GVW844" s="72"/>
      <c r="GVX844" s="72"/>
      <c r="GVY844" s="71"/>
      <c r="GVZ844" s="71"/>
      <c r="GWA844" s="71"/>
      <c r="GWB844" s="71"/>
      <c r="GWC844" s="71"/>
      <c r="GWD844" s="71"/>
      <c r="GWE844" s="71"/>
      <c r="GWF844" s="72"/>
      <c r="GWG844" s="72"/>
      <c r="GWH844" s="72"/>
      <c r="GWI844" s="72"/>
      <c r="GWJ844" s="72"/>
      <c r="GWK844" s="72"/>
      <c r="GWL844" s="72"/>
      <c r="GWM844" s="72"/>
      <c r="GWN844" s="72"/>
      <c r="GWO844" s="71"/>
      <c r="GWP844" s="71"/>
      <c r="GWQ844" s="71"/>
      <c r="GWR844" s="71"/>
      <c r="GWS844" s="71"/>
      <c r="GWT844" s="71"/>
      <c r="GWU844" s="71"/>
      <c r="GWV844" s="72"/>
      <c r="GWW844" s="72"/>
      <c r="GWX844" s="72"/>
      <c r="GWY844" s="72"/>
      <c r="GWZ844" s="72"/>
      <c r="GXA844" s="72"/>
      <c r="GXB844" s="72"/>
      <c r="GXC844" s="72"/>
      <c r="GXD844" s="72"/>
      <c r="GXE844" s="71"/>
      <c r="GXF844" s="71"/>
      <c r="GXG844" s="71"/>
      <c r="GXH844" s="71"/>
      <c r="GXI844" s="71"/>
      <c r="GXJ844" s="71"/>
      <c r="GXK844" s="71"/>
      <c r="GXL844" s="72"/>
      <c r="GXM844" s="72"/>
      <c r="GXN844" s="72"/>
      <c r="GXO844" s="72"/>
      <c r="GXP844" s="72"/>
      <c r="GXQ844" s="72"/>
      <c r="GXR844" s="72"/>
      <c r="GXS844" s="72"/>
      <c r="GXT844" s="72"/>
      <c r="GXU844" s="71"/>
      <c r="GXV844" s="71"/>
      <c r="GXW844" s="71"/>
      <c r="GXX844" s="71"/>
      <c r="GXY844" s="71"/>
      <c r="GXZ844" s="71"/>
      <c r="GYA844" s="71"/>
      <c r="GYB844" s="72"/>
      <c r="GYC844" s="72"/>
      <c r="GYD844" s="72"/>
      <c r="GYE844" s="72"/>
      <c r="GYF844" s="72"/>
      <c r="GYG844" s="72"/>
      <c r="GYH844" s="72"/>
      <c r="GYI844" s="72"/>
      <c r="GYJ844" s="72"/>
      <c r="GYK844" s="71"/>
      <c r="GYL844" s="71"/>
      <c r="GYM844" s="71"/>
      <c r="GYN844" s="71"/>
      <c r="GYO844" s="71"/>
      <c r="GYP844" s="71"/>
      <c r="GYQ844" s="71"/>
      <c r="GYR844" s="72"/>
      <c r="GYS844" s="72"/>
      <c r="GYT844" s="72"/>
      <c r="GYU844" s="72"/>
      <c r="GYV844" s="72"/>
      <c r="GYW844" s="72"/>
      <c r="GYX844" s="72"/>
      <c r="GYY844" s="72"/>
      <c r="GYZ844" s="72"/>
      <c r="GZA844" s="71"/>
      <c r="GZB844" s="71"/>
      <c r="GZC844" s="71"/>
      <c r="GZD844" s="71"/>
      <c r="GZE844" s="71"/>
      <c r="GZF844" s="71"/>
      <c r="GZG844" s="71"/>
      <c r="GZH844" s="72"/>
      <c r="GZI844" s="72"/>
      <c r="GZJ844" s="72"/>
      <c r="GZK844" s="72"/>
      <c r="GZL844" s="72"/>
      <c r="GZM844" s="72"/>
      <c r="GZN844" s="72"/>
      <c r="GZO844" s="72"/>
      <c r="GZP844" s="72"/>
      <c r="GZQ844" s="71"/>
      <c r="GZR844" s="71"/>
      <c r="GZS844" s="71"/>
      <c r="GZT844" s="71"/>
      <c r="GZU844" s="71"/>
      <c r="GZV844" s="71"/>
      <c r="GZW844" s="71"/>
      <c r="GZX844" s="72"/>
      <c r="GZY844" s="72"/>
      <c r="GZZ844" s="72"/>
      <c r="HAA844" s="72"/>
      <c r="HAB844" s="72"/>
      <c r="HAC844" s="72"/>
      <c r="HAD844" s="72"/>
      <c r="HAE844" s="72"/>
      <c r="HAF844" s="72"/>
      <c r="HAG844" s="71"/>
      <c r="HAH844" s="71"/>
      <c r="HAI844" s="71"/>
      <c r="HAJ844" s="71"/>
      <c r="HAK844" s="71"/>
      <c r="HAL844" s="71"/>
      <c r="HAM844" s="71"/>
      <c r="HAN844" s="72"/>
      <c r="HAO844" s="72"/>
      <c r="HAP844" s="72"/>
      <c r="HAQ844" s="72"/>
      <c r="HAR844" s="72"/>
      <c r="HAS844" s="72"/>
      <c r="HAT844" s="72"/>
      <c r="HAU844" s="72"/>
      <c r="HAV844" s="72"/>
      <c r="HAW844" s="71"/>
      <c r="HAX844" s="71"/>
      <c r="HAY844" s="71"/>
      <c r="HAZ844" s="71"/>
      <c r="HBA844" s="71"/>
      <c r="HBB844" s="71"/>
      <c r="HBC844" s="71"/>
      <c r="HBD844" s="72"/>
      <c r="HBE844" s="72"/>
      <c r="HBF844" s="72"/>
      <c r="HBG844" s="72"/>
      <c r="HBH844" s="72"/>
      <c r="HBI844" s="72"/>
      <c r="HBJ844" s="72"/>
      <c r="HBK844" s="72"/>
      <c r="HBL844" s="72"/>
      <c r="HBM844" s="71"/>
      <c r="HBN844" s="71"/>
      <c r="HBO844" s="71"/>
      <c r="HBP844" s="71"/>
      <c r="HBQ844" s="71"/>
      <c r="HBR844" s="71"/>
      <c r="HBS844" s="71"/>
      <c r="HBT844" s="72"/>
      <c r="HBU844" s="72"/>
      <c r="HBV844" s="72"/>
      <c r="HBW844" s="72"/>
      <c r="HBX844" s="72"/>
      <c r="HBY844" s="72"/>
      <c r="HBZ844" s="72"/>
      <c r="HCA844" s="72"/>
      <c r="HCB844" s="72"/>
      <c r="HCC844" s="71"/>
      <c r="HCD844" s="71"/>
      <c r="HCE844" s="71"/>
      <c r="HCF844" s="71"/>
      <c r="HCG844" s="71"/>
      <c r="HCH844" s="71"/>
      <c r="HCI844" s="71"/>
      <c r="HCJ844" s="72"/>
      <c r="HCK844" s="72"/>
      <c r="HCL844" s="72"/>
      <c r="HCM844" s="72"/>
      <c r="HCN844" s="72"/>
      <c r="HCO844" s="72"/>
      <c r="HCP844" s="72"/>
      <c r="HCQ844" s="72"/>
      <c r="HCR844" s="72"/>
      <c r="HCS844" s="71"/>
      <c r="HCT844" s="71"/>
      <c r="HCU844" s="71"/>
      <c r="HCV844" s="71"/>
      <c r="HCW844" s="71"/>
      <c r="HCX844" s="71"/>
      <c r="HCY844" s="71"/>
      <c r="HCZ844" s="72"/>
      <c r="HDA844" s="72"/>
      <c r="HDB844" s="72"/>
      <c r="HDC844" s="72"/>
      <c r="HDD844" s="72"/>
      <c r="HDE844" s="72"/>
      <c r="HDF844" s="72"/>
      <c r="HDG844" s="72"/>
      <c r="HDH844" s="72"/>
      <c r="HDI844" s="71"/>
      <c r="HDJ844" s="71"/>
      <c r="HDK844" s="71"/>
      <c r="HDL844" s="71"/>
      <c r="HDM844" s="71"/>
      <c r="HDN844" s="71"/>
      <c r="HDO844" s="71"/>
      <c r="HDP844" s="72"/>
      <c r="HDQ844" s="72"/>
      <c r="HDR844" s="72"/>
      <c r="HDS844" s="72"/>
      <c r="HDT844" s="72"/>
      <c r="HDU844" s="72"/>
      <c r="HDV844" s="72"/>
      <c r="HDW844" s="72"/>
      <c r="HDX844" s="72"/>
      <c r="HDY844" s="71"/>
      <c r="HDZ844" s="71"/>
      <c r="HEA844" s="71"/>
      <c r="HEB844" s="71"/>
      <c r="HEC844" s="71"/>
      <c r="HED844" s="71"/>
      <c r="HEE844" s="71"/>
      <c r="HEF844" s="72"/>
      <c r="HEG844" s="72"/>
      <c r="HEH844" s="72"/>
      <c r="HEI844" s="72"/>
      <c r="HEJ844" s="72"/>
      <c r="HEK844" s="72"/>
      <c r="HEL844" s="72"/>
      <c r="HEM844" s="72"/>
      <c r="HEN844" s="72"/>
      <c r="HEO844" s="71"/>
      <c r="HEP844" s="71"/>
      <c r="HEQ844" s="71"/>
      <c r="HER844" s="71"/>
      <c r="HES844" s="71"/>
      <c r="HET844" s="71"/>
      <c r="HEU844" s="71"/>
      <c r="HEV844" s="72"/>
      <c r="HEW844" s="72"/>
      <c r="HEX844" s="72"/>
      <c r="HEY844" s="72"/>
      <c r="HEZ844" s="72"/>
      <c r="HFA844" s="72"/>
      <c r="HFB844" s="72"/>
      <c r="HFC844" s="72"/>
      <c r="HFD844" s="72"/>
      <c r="HFE844" s="71"/>
      <c r="HFF844" s="71"/>
      <c r="HFG844" s="71"/>
      <c r="HFH844" s="71"/>
      <c r="HFI844" s="71"/>
      <c r="HFJ844" s="71"/>
      <c r="HFK844" s="71"/>
      <c r="HFL844" s="72"/>
      <c r="HFM844" s="72"/>
      <c r="HFN844" s="72"/>
      <c r="HFO844" s="72"/>
      <c r="HFP844" s="72"/>
      <c r="HFQ844" s="72"/>
      <c r="HFR844" s="72"/>
      <c r="HFS844" s="72"/>
      <c r="HFT844" s="72"/>
      <c r="HFU844" s="71"/>
      <c r="HFV844" s="71"/>
      <c r="HFW844" s="71"/>
      <c r="HFX844" s="71"/>
      <c r="HFY844" s="71"/>
      <c r="HFZ844" s="71"/>
      <c r="HGA844" s="71"/>
      <c r="HGB844" s="72"/>
      <c r="HGC844" s="72"/>
      <c r="HGD844" s="72"/>
      <c r="HGE844" s="72"/>
      <c r="HGF844" s="72"/>
      <c r="HGG844" s="72"/>
      <c r="HGH844" s="72"/>
      <c r="HGI844" s="72"/>
      <c r="HGJ844" s="72"/>
      <c r="HGK844" s="71"/>
      <c r="HGL844" s="71"/>
      <c r="HGM844" s="71"/>
      <c r="HGN844" s="71"/>
      <c r="HGO844" s="71"/>
      <c r="HGP844" s="71"/>
      <c r="HGQ844" s="71"/>
      <c r="HGR844" s="72"/>
      <c r="HGS844" s="72"/>
      <c r="HGT844" s="72"/>
      <c r="HGU844" s="72"/>
      <c r="HGV844" s="72"/>
      <c r="HGW844" s="72"/>
      <c r="HGX844" s="72"/>
      <c r="HGY844" s="72"/>
      <c r="HGZ844" s="72"/>
      <c r="HHA844" s="71"/>
      <c r="HHB844" s="71"/>
      <c r="HHC844" s="71"/>
      <c r="HHD844" s="71"/>
      <c r="HHE844" s="71"/>
      <c r="HHF844" s="71"/>
      <c r="HHG844" s="71"/>
      <c r="HHH844" s="72"/>
      <c r="HHI844" s="72"/>
      <c r="HHJ844" s="72"/>
      <c r="HHK844" s="72"/>
      <c r="HHL844" s="72"/>
      <c r="HHM844" s="72"/>
      <c r="HHN844" s="72"/>
      <c r="HHO844" s="72"/>
      <c r="HHP844" s="72"/>
      <c r="HHQ844" s="71"/>
      <c r="HHR844" s="71"/>
      <c r="HHS844" s="71"/>
      <c r="HHT844" s="71"/>
      <c r="HHU844" s="71"/>
      <c r="HHV844" s="71"/>
      <c r="HHW844" s="71"/>
      <c r="HHX844" s="72"/>
      <c r="HHY844" s="72"/>
      <c r="HHZ844" s="72"/>
      <c r="HIA844" s="72"/>
      <c r="HIB844" s="72"/>
      <c r="HIC844" s="72"/>
      <c r="HID844" s="72"/>
      <c r="HIE844" s="72"/>
      <c r="HIF844" s="72"/>
      <c r="HIG844" s="71"/>
      <c r="HIH844" s="71"/>
      <c r="HII844" s="71"/>
      <c r="HIJ844" s="71"/>
      <c r="HIK844" s="71"/>
      <c r="HIL844" s="71"/>
      <c r="HIM844" s="71"/>
      <c r="HIN844" s="72"/>
      <c r="HIO844" s="72"/>
      <c r="HIP844" s="72"/>
      <c r="HIQ844" s="72"/>
      <c r="HIR844" s="72"/>
      <c r="HIS844" s="72"/>
      <c r="HIT844" s="72"/>
      <c r="HIU844" s="72"/>
      <c r="HIV844" s="72"/>
      <c r="HIW844" s="71"/>
      <c r="HIX844" s="71"/>
      <c r="HIY844" s="71"/>
      <c r="HIZ844" s="71"/>
      <c r="HJA844" s="71"/>
      <c r="HJB844" s="71"/>
      <c r="HJC844" s="71"/>
      <c r="HJD844" s="72"/>
      <c r="HJE844" s="72"/>
      <c r="HJF844" s="72"/>
      <c r="HJG844" s="72"/>
      <c r="HJH844" s="72"/>
      <c r="HJI844" s="72"/>
      <c r="HJJ844" s="72"/>
      <c r="HJK844" s="72"/>
      <c r="HJL844" s="72"/>
      <c r="HJM844" s="71"/>
      <c r="HJN844" s="71"/>
      <c r="HJO844" s="71"/>
      <c r="HJP844" s="71"/>
      <c r="HJQ844" s="71"/>
      <c r="HJR844" s="71"/>
      <c r="HJS844" s="71"/>
      <c r="HJT844" s="72"/>
      <c r="HJU844" s="72"/>
      <c r="HJV844" s="72"/>
      <c r="HJW844" s="72"/>
      <c r="HJX844" s="72"/>
      <c r="HJY844" s="72"/>
      <c r="HJZ844" s="72"/>
      <c r="HKA844" s="72"/>
      <c r="HKB844" s="72"/>
      <c r="HKC844" s="71"/>
      <c r="HKD844" s="71"/>
      <c r="HKE844" s="71"/>
      <c r="HKF844" s="71"/>
      <c r="HKG844" s="71"/>
      <c r="HKH844" s="71"/>
      <c r="HKI844" s="71"/>
      <c r="HKJ844" s="72"/>
      <c r="HKK844" s="72"/>
      <c r="HKL844" s="72"/>
      <c r="HKM844" s="72"/>
      <c r="HKN844" s="72"/>
      <c r="HKO844" s="72"/>
      <c r="HKP844" s="72"/>
      <c r="HKQ844" s="72"/>
      <c r="HKR844" s="72"/>
      <c r="HKS844" s="71"/>
      <c r="HKT844" s="71"/>
      <c r="HKU844" s="71"/>
      <c r="HKV844" s="71"/>
      <c r="HKW844" s="71"/>
      <c r="HKX844" s="71"/>
      <c r="HKY844" s="71"/>
      <c r="HKZ844" s="72"/>
      <c r="HLA844" s="72"/>
      <c r="HLB844" s="72"/>
      <c r="HLC844" s="72"/>
      <c r="HLD844" s="72"/>
      <c r="HLE844" s="72"/>
      <c r="HLF844" s="72"/>
      <c r="HLG844" s="72"/>
      <c r="HLH844" s="72"/>
      <c r="HLI844" s="71"/>
      <c r="HLJ844" s="71"/>
      <c r="HLK844" s="71"/>
      <c r="HLL844" s="71"/>
      <c r="HLM844" s="71"/>
      <c r="HLN844" s="71"/>
      <c r="HLO844" s="71"/>
      <c r="HLP844" s="72"/>
      <c r="HLQ844" s="72"/>
      <c r="HLR844" s="72"/>
      <c r="HLS844" s="72"/>
      <c r="HLT844" s="72"/>
      <c r="HLU844" s="72"/>
      <c r="HLV844" s="72"/>
      <c r="HLW844" s="72"/>
      <c r="HLX844" s="72"/>
      <c r="HLY844" s="71"/>
      <c r="HLZ844" s="71"/>
      <c r="HMA844" s="71"/>
      <c r="HMB844" s="71"/>
      <c r="HMC844" s="71"/>
      <c r="HMD844" s="71"/>
      <c r="HME844" s="71"/>
      <c r="HMF844" s="72"/>
      <c r="HMG844" s="72"/>
      <c r="HMH844" s="72"/>
      <c r="HMI844" s="72"/>
      <c r="HMJ844" s="72"/>
      <c r="HMK844" s="72"/>
      <c r="HML844" s="72"/>
      <c r="HMM844" s="72"/>
      <c r="HMN844" s="72"/>
      <c r="HMO844" s="71"/>
      <c r="HMP844" s="71"/>
      <c r="HMQ844" s="71"/>
      <c r="HMR844" s="71"/>
      <c r="HMS844" s="71"/>
      <c r="HMT844" s="71"/>
      <c r="HMU844" s="71"/>
      <c r="HMV844" s="72"/>
      <c r="HMW844" s="72"/>
      <c r="HMX844" s="72"/>
      <c r="HMY844" s="72"/>
      <c r="HMZ844" s="72"/>
      <c r="HNA844" s="72"/>
      <c r="HNB844" s="72"/>
      <c r="HNC844" s="72"/>
      <c r="HND844" s="72"/>
      <c r="HNE844" s="71"/>
      <c r="HNF844" s="71"/>
      <c r="HNG844" s="71"/>
      <c r="HNH844" s="71"/>
      <c r="HNI844" s="71"/>
      <c r="HNJ844" s="71"/>
      <c r="HNK844" s="71"/>
      <c r="HNL844" s="72"/>
      <c r="HNM844" s="72"/>
      <c r="HNN844" s="72"/>
      <c r="HNO844" s="72"/>
      <c r="HNP844" s="72"/>
      <c r="HNQ844" s="72"/>
      <c r="HNR844" s="72"/>
      <c r="HNS844" s="72"/>
      <c r="HNT844" s="72"/>
      <c r="HNU844" s="71"/>
      <c r="HNV844" s="71"/>
      <c r="HNW844" s="71"/>
      <c r="HNX844" s="71"/>
      <c r="HNY844" s="71"/>
      <c r="HNZ844" s="71"/>
      <c r="HOA844" s="71"/>
      <c r="HOB844" s="72"/>
      <c r="HOC844" s="72"/>
      <c r="HOD844" s="72"/>
      <c r="HOE844" s="72"/>
      <c r="HOF844" s="72"/>
      <c r="HOG844" s="72"/>
      <c r="HOH844" s="72"/>
      <c r="HOI844" s="72"/>
      <c r="HOJ844" s="72"/>
      <c r="HOK844" s="71"/>
      <c r="HOL844" s="71"/>
      <c r="HOM844" s="71"/>
      <c r="HON844" s="71"/>
      <c r="HOO844" s="71"/>
      <c r="HOP844" s="71"/>
      <c r="HOQ844" s="71"/>
      <c r="HOR844" s="72"/>
      <c r="HOS844" s="72"/>
      <c r="HOT844" s="72"/>
      <c r="HOU844" s="72"/>
      <c r="HOV844" s="72"/>
      <c r="HOW844" s="72"/>
      <c r="HOX844" s="72"/>
      <c r="HOY844" s="72"/>
      <c r="HOZ844" s="72"/>
      <c r="HPA844" s="71"/>
      <c r="HPB844" s="71"/>
      <c r="HPC844" s="71"/>
      <c r="HPD844" s="71"/>
      <c r="HPE844" s="71"/>
      <c r="HPF844" s="71"/>
      <c r="HPG844" s="71"/>
      <c r="HPH844" s="72"/>
      <c r="HPI844" s="72"/>
      <c r="HPJ844" s="72"/>
      <c r="HPK844" s="72"/>
      <c r="HPL844" s="72"/>
      <c r="HPM844" s="72"/>
      <c r="HPN844" s="72"/>
      <c r="HPO844" s="72"/>
      <c r="HPP844" s="72"/>
      <c r="HPQ844" s="71"/>
      <c r="HPR844" s="71"/>
      <c r="HPS844" s="71"/>
      <c r="HPT844" s="71"/>
      <c r="HPU844" s="71"/>
      <c r="HPV844" s="71"/>
      <c r="HPW844" s="71"/>
      <c r="HPX844" s="72"/>
      <c r="HPY844" s="72"/>
      <c r="HPZ844" s="72"/>
      <c r="HQA844" s="72"/>
      <c r="HQB844" s="72"/>
      <c r="HQC844" s="72"/>
      <c r="HQD844" s="72"/>
      <c r="HQE844" s="72"/>
      <c r="HQF844" s="72"/>
      <c r="HQG844" s="71"/>
      <c r="HQH844" s="71"/>
      <c r="HQI844" s="71"/>
      <c r="HQJ844" s="71"/>
      <c r="HQK844" s="71"/>
      <c r="HQL844" s="71"/>
      <c r="HQM844" s="71"/>
      <c r="HQN844" s="72"/>
      <c r="HQO844" s="72"/>
      <c r="HQP844" s="72"/>
      <c r="HQQ844" s="72"/>
      <c r="HQR844" s="72"/>
      <c r="HQS844" s="72"/>
      <c r="HQT844" s="72"/>
      <c r="HQU844" s="72"/>
      <c r="HQV844" s="72"/>
      <c r="HQW844" s="71"/>
      <c r="HQX844" s="71"/>
      <c r="HQY844" s="71"/>
      <c r="HQZ844" s="71"/>
      <c r="HRA844" s="71"/>
      <c r="HRB844" s="71"/>
      <c r="HRC844" s="71"/>
      <c r="HRD844" s="72"/>
      <c r="HRE844" s="72"/>
      <c r="HRF844" s="72"/>
      <c r="HRG844" s="72"/>
      <c r="HRH844" s="72"/>
      <c r="HRI844" s="72"/>
      <c r="HRJ844" s="72"/>
      <c r="HRK844" s="72"/>
      <c r="HRL844" s="72"/>
      <c r="HRM844" s="71"/>
      <c r="HRN844" s="71"/>
      <c r="HRO844" s="71"/>
      <c r="HRP844" s="71"/>
      <c r="HRQ844" s="71"/>
      <c r="HRR844" s="71"/>
      <c r="HRS844" s="71"/>
      <c r="HRT844" s="72"/>
      <c r="HRU844" s="72"/>
      <c r="HRV844" s="72"/>
      <c r="HRW844" s="72"/>
      <c r="HRX844" s="72"/>
      <c r="HRY844" s="72"/>
      <c r="HRZ844" s="72"/>
      <c r="HSA844" s="72"/>
      <c r="HSB844" s="72"/>
      <c r="HSC844" s="71"/>
      <c r="HSD844" s="71"/>
      <c r="HSE844" s="71"/>
      <c r="HSF844" s="71"/>
      <c r="HSG844" s="71"/>
      <c r="HSH844" s="71"/>
      <c r="HSI844" s="71"/>
      <c r="HSJ844" s="72"/>
      <c r="HSK844" s="72"/>
      <c r="HSL844" s="72"/>
      <c r="HSM844" s="72"/>
      <c r="HSN844" s="72"/>
      <c r="HSO844" s="72"/>
      <c r="HSP844" s="72"/>
      <c r="HSQ844" s="72"/>
      <c r="HSR844" s="72"/>
      <c r="HSS844" s="71"/>
      <c r="HST844" s="71"/>
      <c r="HSU844" s="71"/>
      <c r="HSV844" s="71"/>
      <c r="HSW844" s="71"/>
      <c r="HSX844" s="71"/>
      <c r="HSY844" s="71"/>
      <c r="HSZ844" s="72"/>
      <c r="HTA844" s="72"/>
      <c r="HTB844" s="72"/>
      <c r="HTC844" s="72"/>
      <c r="HTD844" s="72"/>
      <c r="HTE844" s="72"/>
      <c r="HTF844" s="72"/>
      <c r="HTG844" s="72"/>
      <c r="HTH844" s="72"/>
      <c r="HTI844" s="71"/>
      <c r="HTJ844" s="71"/>
      <c r="HTK844" s="71"/>
      <c r="HTL844" s="71"/>
      <c r="HTM844" s="71"/>
      <c r="HTN844" s="71"/>
      <c r="HTO844" s="71"/>
      <c r="HTP844" s="72"/>
      <c r="HTQ844" s="72"/>
      <c r="HTR844" s="72"/>
      <c r="HTS844" s="72"/>
      <c r="HTT844" s="72"/>
      <c r="HTU844" s="72"/>
      <c r="HTV844" s="72"/>
      <c r="HTW844" s="72"/>
      <c r="HTX844" s="72"/>
      <c r="HTY844" s="71"/>
      <c r="HTZ844" s="71"/>
      <c r="HUA844" s="71"/>
      <c r="HUB844" s="71"/>
      <c r="HUC844" s="71"/>
      <c r="HUD844" s="71"/>
      <c r="HUE844" s="71"/>
      <c r="HUF844" s="72"/>
      <c r="HUG844" s="72"/>
      <c r="HUH844" s="72"/>
      <c r="HUI844" s="72"/>
      <c r="HUJ844" s="72"/>
      <c r="HUK844" s="72"/>
      <c r="HUL844" s="72"/>
      <c r="HUM844" s="72"/>
      <c r="HUN844" s="72"/>
      <c r="HUO844" s="71"/>
      <c r="HUP844" s="71"/>
      <c r="HUQ844" s="71"/>
      <c r="HUR844" s="71"/>
      <c r="HUS844" s="71"/>
      <c r="HUT844" s="71"/>
      <c r="HUU844" s="71"/>
      <c r="HUV844" s="72"/>
      <c r="HUW844" s="72"/>
      <c r="HUX844" s="72"/>
      <c r="HUY844" s="72"/>
      <c r="HUZ844" s="72"/>
      <c r="HVA844" s="72"/>
      <c r="HVB844" s="72"/>
      <c r="HVC844" s="72"/>
      <c r="HVD844" s="72"/>
      <c r="HVE844" s="71"/>
      <c r="HVF844" s="71"/>
      <c r="HVG844" s="71"/>
      <c r="HVH844" s="71"/>
      <c r="HVI844" s="71"/>
      <c r="HVJ844" s="71"/>
      <c r="HVK844" s="71"/>
      <c r="HVL844" s="72"/>
      <c r="HVM844" s="72"/>
      <c r="HVN844" s="72"/>
      <c r="HVO844" s="72"/>
      <c r="HVP844" s="72"/>
      <c r="HVQ844" s="72"/>
      <c r="HVR844" s="72"/>
      <c r="HVS844" s="72"/>
      <c r="HVT844" s="72"/>
      <c r="HVU844" s="71"/>
      <c r="HVV844" s="71"/>
      <c r="HVW844" s="71"/>
      <c r="HVX844" s="71"/>
      <c r="HVY844" s="71"/>
      <c r="HVZ844" s="71"/>
      <c r="HWA844" s="71"/>
      <c r="HWB844" s="72"/>
      <c r="HWC844" s="72"/>
      <c r="HWD844" s="72"/>
      <c r="HWE844" s="72"/>
      <c r="HWF844" s="72"/>
      <c r="HWG844" s="72"/>
      <c r="HWH844" s="72"/>
      <c r="HWI844" s="72"/>
      <c r="HWJ844" s="72"/>
      <c r="HWK844" s="71"/>
      <c r="HWL844" s="71"/>
      <c r="HWM844" s="71"/>
      <c r="HWN844" s="71"/>
      <c r="HWO844" s="71"/>
      <c r="HWP844" s="71"/>
      <c r="HWQ844" s="71"/>
      <c r="HWR844" s="72"/>
      <c r="HWS844" s="72"/>
      <c r="HWT844" s="72"/>
      <c r="HWU844" s="72"/>
      <c r="HWV844" s="72"/>
      <c r="HWW844" s="72"/>
      <c r="HWX844" s="72"/>
      <c r="HWY844" s="72"/>
      <c r="HWZ844" s="72"/>
      <c r="HXA844" s="71"/>
      <c r="HXB844" s="71"/>
      <c r="HXC844" s="71"/>
      <c r="HXD844" s="71"/>
      <c r="HXE844" s="71"/>
      <c r="HXF844" s="71"/>
      <c r="HXG844" s="71"/>
      <c r="HXH844" s="72"/>
      <c r="HXI844" s="72"/>
      <c r="HXJ844" s="72"/>
      <c r="HXK844" s="72"/>
      <c r="HXL844" s="72"/>
      <c r="HXM844" s="72"/>
      <c r="HXN844" s="72"/>
      <c r="HXO844" s="72"/>
      <c r="HXP844" s="72"/>
      <c r="HXQ844" s="71"/>
      <c r="HXR844" s="71"/>
      <c r="HXS844" s="71"/>
      <c r="HXT844" s="71"/>
      <c r="HXU844" s="71"/>
      <c r="HXV844" s="71"/>
      <c r="HXW844" s="71"/>
      <c r="HXX844" s="72"/>
      <c r="HXY844" s="72"/>
      <c r="HXZ844" s="72"/>
      <c r="HYA844" s="72"/>
      <c r="HYB844" s="72"/>
      <c r="HYC844" s="72"/>
      <c r="HYD844" s="72"/>
      <c r="HYE844" s="72"/>
      <c r="HYF844" s="72"/>
      <c r="HYG844" s="71"/>
      <c r="HYH844" s="71"/>
      <c r="HYI844" s="71"/>
      <c r="HYJ844" s="71"/>
      <c r="HYK844" s="71"/>
      <c r="HYL844" s="71"/>
      <c r="HYM844" s="71"/>
      <c r="HYN844" s="72"/>
      <c r="HYO844" s="72"/>
      <c r="HYP844" s="72"/>
      <c r="HYQ844" s="72"/>
      <c r="HYR844" s="72"/>
      <c r="HYS844" s="72"/>
      <c r="HYT844" s="72"/>
      <c r="HYU844" s="72"/>
      <c r="HYV844" s="72"/>
      <c r="HYW844" s="71"/>
      <c r="HYX844" s="71"/>
      <c r="HYY844" s="71"/>
      <c r="HYZ844" s="71"/>
      <c r="HZA844" s="71"/>
      <c r="HZB844" s="71"/>
      <c r="HZC844" s="71"/>
      <c r="HZD844" s="72"/>
      <c r="HZE844" s="72"/>
      <c r="HZF844" s="72"/>
      <c r="HZG844" s="72"/>
      <c r="HZH844" s="72"/>
      <c r="HZI844" s="72"/>
      <c r="HZJ844" s="72"/>
      <c r="HZK844" s="72"/>
      <c r="HZL844" s="72"/>
      <c r="HZM844" s="71"/>
      <c r="HZN844" s="71"/>
      <c r="HZO844" s="71"/>
      <c r="HZP844" s="71"/>
      <c r="HZQ844" s="71"/>
      <c r="HZR844" s="71"/>
      <c r="HZS844" s="71"/>
      <c r="HZT844" s="72"/>
      <c r="HZU844" s="72"/>
      <c r="HZV844" s="72"/>
      <c r="HZW844" s="72"/>
      <c r="HZX844" s="72"/>
      <c r="HZY844" s="72"/>
      <c r="HZZ844" s="72"/>
      <c r="IAA844" s="72"/>
      <c r="IAB844" s="72"/>
      <c r="IAC844" s="71"/>
      <c r="IAD844" s="71"/>
      <c r="IAE844" s="71"/>
      <c r="IAF844" s="71"/>
      <c r="IAG844" s="71"/>
      <c r="IAH844" s="71"/>
      <c r="IAI844" s="71"/>
      <c r="IAJ844" s="72"/>
      <c r="IAK844" s="72"/>
      <c r="IAL844" s="72"/>
      <c r="IAM844" s="72"/>
      <c r="IAN844" s="72"/>
      <c r="IAO844" s="72"/>
      <c r="IAP844" s="72"/>
      <c r="IAQ844" s="72"/>
      <c r="IAR844" s="72"/>
      <c r="IAS844" s="71"/>
      <c r="IAT844" s="71"/>
      <c r="IAU844" s="71"/>
      <c r="IAV844" s="71"/>
      <c r="IAW844" s="71"/>
      <c r="IAX844" s="71"/>
      <c r="IAY844" s="71"/>
      <c r="IAZ844" s="72"/>
      <c r="IBA844" s="72"/>
      <c r="IBB844" s="72"/>
      <c r="IBC844" s="72"/>
      <c r="IBD844" s="72"/>
      <c r="IBE844" s="72"/>
      <c r="IBF844" s="72"/>
      <c r="IBG844" s="72"/>
      <c r="IBH844" s="72"/>
      <c r="IBI844" s="71"/>
      <c r="IBJ844" s="71"/>
      <c r="IBK844" s="71"/>
      <c r="IBL844" s="71"/>
      <c r="IBM844" s="71"/>
      <c r="IBN844" s="71"/>
      <c r="IBO844" s="71"/>
      <c r="IBP844" s="72"/>
      <c r="IBQ844" s="72"/>
      <c r="IBR844" s="72"/>
      <c r="IBS844" s="72"/>
      <c r="IBT844" s="72"/>
      <c r="IBU844" s="72"/>
      <c r="IBV844" s="72"/>
      <c r="IBW844" s="72"/>
      <c r="IBX844" s="72"/>
      <c r="IBY844" s="71"/>
      <c r="IBZ844" s="71"/>
      <c r="ICA844" s="71"/>
      <c r="ICB844" s="71"/>
      <c r="ICC844" s="71"/>
      <c r="ICD844" s="71"/>
      <c r="ICE844" s="71"/>
      <c r="ICF844" s="72"/>
      <c r="ICG844" s="72"/>
      <c r="ICH844" s="72"/>
      <c r="ICI844" s="72"/>
      <c r="ICJ844" s="72"/>
      <c r="ICK844" s="72"/>
      <c r="ICL844" s="72"/>
      <c r="ICM844" s="72"/>
      <c r="ICN844" s="72"/>
      <c r="ICO844" s="71"/>
      <c r="ICP844" s="71"/>
      <c r="ICQ844" s="71"/>
      <c r="ICR844" s="71"/>
      <c r="ICS844" s="71"/>
      <c r="ICT844" s="71"/>
      <c r="ICU844" s="71"/>
      <c r="ICV844" s="72"/>
      <c r="ICW844" s="72"/>
      <c r="ICX844" s="72"/>
      <c r="ICY844" s="72"/>
      <c r="ICZ844" s="72"/>
      <c r="IDA844" s="72"/>
      <c r="IDB844" s="72"/>
      <c r="IDC844" s="72"/>
      <c r="IDD844" s="72"/>
      <c r="IDE844" s="71"/>
      <c r="IDF844" s="71"/>
      <c r="IDG844" s="71"/>
      <c r="IDH844" s="71"/>
      <c r="IDI844" s="71"/>
      <c r="IDJ844" s="71"/>
      <c r="IDK844" s="71"/>
      <c r="IDL844" s="72"/>
      <c r="IDM844" s="72"/>
      <c r="IDN844" s="72"/>
      <c r="IDO844" s="72"/>
      <c r="IDP844" s="72"/>
      <c r="IDQ844" s="72"/>
      <c r="IDR844" s="72"/>
      <c r="IDS844" s="72"/>
      <c r="IDT844" s="72"/>
      <c r="IDU844" s="71"/>
      <c r="IDV844" s="71"/>
      <c r="IDW844" s="71"/>
      <c r="IDX844" s="71"/>
      <c r="IDY844" s="71"/>
      <c r="IDZ844" s="71"/>
      <c r="IEA844" s="71"/>
      <c r="IEB844" s="72"/>
      <c r="IEC844" s="72"/>
      <c r="IED844" s="72"/>
      <c r="IEE844" s="72"/>
      <c r="IEF844" s="72"/>
      <c r="IEG844" s="72"/>
      <c r="IEH844" s="72"/>
      <c r="IEI844" s="72"/>
      <c r="IEJ844" s="72"/>
      <c r="IEK844" s="71"/>
      <c r="IEL844" s="71"/>
      <c r="IEM844" s="71"/>
      <c r="IEN844" s="71"/>
      <c r="IEO844" s="71"/>
      <c r="IEP844" s="71"/>
      <c r="IEQ844" s="71"/>
      <c r="IER844" s="72"/>
      <c r="IES844" s="72"/>
      <c r="IET844" s="72"/>
      <c r="IEU844" s="72"/>
      <c r="IEV844" s="72"/>
      <c r="IEW844" s="72"/>
      <c r="IEX844" s="72"/>
      <c r="IEY844" s="72"/>
      <c r="IEZ844" s="72"/>
      <c r="IFA844" s="71"/>
      <c r="IFB844" s="71"/>
      <c r="IFC844" s="71"/>
      <c r="IFD844" s="71"/>
      <c r="IFE844" s="71"/>
      <c r="IFF844" s="71"/>
      <c r="IFG844" s="71"/>
      <c r="IFH844" s="72"/>
      <c r="IFI844" s="72"/>
      <c r="IFJ844" s="72"/>
      <c r="IFK844" s="72"/>
      <c r="IFL844" s="72"/>
      <c r="IFM844" s="72"/>
      <c r="IFN844" s="72"/>
      <c r="IFO844" s="72"/>
      <c r="IFP844" s="72"/>
      <c r="IFQ844" s="71"/>
      <c r="IFR844" s="71"/>
      <c r="IFS844" s="71"/>
      <c r="IFT844" s="71"/>
      <c r="IFU844" s="71"/>
      <c r="IFV844" s="71"/>
      <c r="IFW844" s="71"/>
      <c r="IFX844" s="72"/>
      <c r="IFY844" s="72"/>
      <c r="IFZ844" s="72"/>
      <c r="IGA844" s="72"/>
      <c r="IGB844" s="72"/>
      <c r="IGC844" s="72"/>
      <c r="IGD844" s="72"/>
      <c r="IGE844" s="72"/>
      <c r="IGF844" s="72"/>
      <c r="IGG844" s="71"/>
      <c r="IGH844" s="71"/>
      <c r="IGI844" s="71"/>
      <c r="IGJ844" s="71"/>
      <c r="IGK844" s="71"/>
      <c r="IGL844" s="71"/>
      <c r="IGM844" s="71"/>
      <c r="IGN844" s="72"/>
      <c r="IGO844" s="72"/>
      <c r="IGP844" s="72"/>
      <c r="IGQ844" s="72"/>
      <c r="IGR844" s="72"/>
      <c r="IGS844" s="72"/>
      <c r="IGT844" s="72"/>
      <c r="IGU844" s="72"/>
      <c r="IGV844" s="72"/>
      <c r="IGW844" s="71"/>
      <c r="IGX844" s="71"/>
      <c r="IGY844" s="71"/>
      <c r="IGZ844" s="71"/>
      <c r="IHA844" s="71"/>
      <c r="IHB844" s="71"/>
      <c r="IHC844" s="71"/>
      <c r="IHD844" s="72"/>
      <c r="IHE844" s="72"/>
      <c r="IHF844" s="72"/>
      <c r="IHG844" s="72"/>
      <c r="IHH844" s="72"/>
      <c r="IHI844" s="72"/>
      <c r="IHJ844" s="72"/>
      <c r="IHK844" s="72"/>
      <c r="IHL844" s="72"/>
      <c r="IHM844" s="71"/>
      <c r="IHN844" s="71"/>
      <c r="IHO844" s="71"/>
      <c r="IHP844" s="71"/>
      <c r="IHQ844" s="71"/>
      <c r="IHR844" s="71"/>
      <c r="IHS844" s="71"/>
      <c r="IHT844" s="72"/>
      <c r="IHU844" s="72"/>
      <c r="IHV844" s="72"/>
      <c r="IHW844" s="72"/>
      <c r="IHX844" s="72"/>
      <c r="IHY844" s="72"/>
      <c r="IHZ844" s="72"/>
      <c r="IIA844" s="72"/>
      <c r="IIB844" s="72"/>
      <c r="IIC844" s="71"/>
      <c r="IID844" s="71"/>
      <c r="IIE844" s="71"/>
      <c r="IIF844" s="71"/>
      <c r="IIG844" s="71"/>
      <c r="IIH844" s="71"/>
      <c r="III844" s="71"/>
      <c r="IIJ844" s="72"/>
      <c r="IIK844" s="72"/>
      <c r="IIL844" s="72"/>
      <c r="IIM844" s="72"/>
      <c r="IIN844" s="72"/>
      <c r="IIO844" s="72"/>
      <c r="IIP844" s="72"/>
      <c r="IIQ844" s="72"/>
      <c r="IIR844" s="72"/>
      <c r="IIS844" s="71"/>
      <c r="IIT844" s="71"/>
      <c r="IIU844" s="71"/>
      <c r="IIV844" s="71"/>
      <c r="IIW844" s="71"/>
      <c r="IIX844" s="71"/>
      <c r="IIY844" s="71"/>
      <c r="IIZ844" s="72"/>
      <c r="IJA844" s="72"/>
      <c r="IJB844" s="72"/>
      <c r="IJC844" s="72"/>
      <c r="IJD844" s="72"/>
      <c r="IJE844" s="72"/>
      <c r="IJF844" s="72"/>
      <c r="IJG844" s="72"/>
      <c r="IJH844" s="72"/>
      <c r="IJI844" s="71"/>
      <c r="IJJ844" s="71"/>
      <c r="IJK844" s="71"/>
      <c r="IJL844" s="71"/>
      <c r="IJM844" s="71"/>
      <c r="IJN844" s="71"/>
      <c r="IJO844" s="71"/>
      <c r="IJP844" s="72"/>
      <c r="IJQ844" s="72"/>
      <c r="IJR844" s="72"/>
      <c r="IJS844" s="72"/>
      <c r="IJT844" s="72"/>
      <c r="IJU844" s="72"/>
      <c r="IJV844" s="72"/>
      <c r="IJW844" s="72"/>
      <c r="IJX844" s="72"/>
      <c r="IJY844" s="71"/>
      <c r="IJZ844" s="71"/>
      <c r="IKA844" s="71"/>
      <c r="IKB844" s="71"/>
      <c r="IKC844" s="71"/>
      <c r="IKD844" s="71"/>
      <c r="IKE844" s="71"/>
      <c r="IKF844" s="72"/>
      <c r="IKG844" s="72"/>
      <c r="IKH844" s="72"/>
      <c r="IKI844" s="72"/>
      <c r="IKJ844" s="72"/>
      <c r="IKK844" s="72"/>
      <c r="IKL844" s="72"/>
      <c r="IKM844" s="72"/>
      <c r="IKN844" s="72"/>
      <c r="IKO844" s="71"/>
      <c r="IKP844" s="71"/>
      <c r="IKQ844" s="71"/>
      <c r="IKR844" s="71"/>
      <c r="IKS844" s="71"/>
      <c r="IKT844" s="71"/>
      <c r="IKU844" s="71"/>
      <c r="IKV844" s="72"/>
      <c r="IKW844" s="72"/>
      <c r="IKX844" s="72"/>
      <c r="IKY844" s="72"/>
      <c r="IKZ844" s="72"/>
      <c r="ILA844" s="72"/>
      <c r="ILB844" s="72"/>
      <c r="ILC844" s="72"/>
      <c r="ILD844" s="72"/>
      <c r="ILE844" s="71"/>
      <c r="ILF844" s="71"/>
      <c r="ILG844" s="71"/>
      <c r="ILH844" s="71"/>
      <c r="ILI844" s="71"/>
      <c r="ILJ844" s="71"/>
      <c r="ILK844" s="71"/>
      <c r="ILL844" s="72"/>
      <c r="ILM844" s="72"/>
      <c r="ILN844" s="72"/>
      <c r="ILO844" s="72"/>
      <c r="ILP844" s="72"/>
      <c r="ILQ844" s="72"/>
      <c r="ILR844" s="72"/>
      <c r="ILS844" s="72"/>
      <c r="ILT844" s="72"/>
      <c r="ILU844" s="71"/>
      <c r="ILV844" s="71"/>
      <c r="ILW844" s="71"/>
      <c r="ILX844" s="71"/>
      <c r="ILY844" s="71"/>
      <c r="ILZ844" s="71"/>
      <c r="IMA844" s="71"/>
      <c r="IMB844" s="72"/>
      <c r="IMC844" s="72"/>
      <c r="IMD844" s="72"/>
      <c r="IME844" s="72"/>
      <c r="IMF844" s="72"/>
      <c r="IMG844" s="72"/>
      <c r="IMH844" s="72"/>
      <c r="IMI844" s="72"/>
      <c r="IMJ844" s="72"/>
      <c r="IMK844" s="71"/>
      <c r="IML844" s="71"/>
      <c r="IMM844" s="71"/>
      <c r="IMN844" s="71"/>
      <c r="IMO844" s="71"/>
      <c r="IMP844" s="71"/>
      <c r="IMQ844" s="71"/>
      <c r="IMR844" s="72"/>
      <c r="IMS844" s="72"/>
      <c r="IMT844" s="72"/>
      <c r="IMU844" s="72"/>
      <c r="IMV844" s="72"/>
      <c r="IMW844" s="72"/>
      <c r="IMX844" s="72"/>
      <c r="IMY844" s="72"/>
      <c r="IMZ844" s="72"/>
      <c r="INA844" s="71"/>
      <c r="INB844" s="71"/>
      <c r="INC844" s="71"/>
      <c r="IND844" s="71"/>
      <c r="INE844" s="71"/>
      <c r="INF844" s="71"/>
      <c r="ING844" s="71"/>
      <c r="INH844" s="72"/>
      <c r="INI844" s="72"/>
      <c r="INJ844" s="72"/>
      <c r="INK844" s="72"/>
      <c r="INL844" s="72"/>
      <c r="INM844" s="72"/>
      <c r="INN844" s="72"/>
      <c r="INO844" s="72"/>
      <c r="INP844" s="72"/>
      <c r="INQ844" s="71"/>
      <c r="INR844" s="71"/>
      <c r="INS844" s="71"/>
      <c r="INT844" s="71"/>
      <c r="INU844" s="71"/>
      <c r="INV844" s="71"/>
      <c r="INW844" s="71"/>
      <c r="INX844" s="72"/>
      <c r="INY844" s="72"/>
      <c r="INZ844" s="72"/>
      <c r="IOA844" s="72"/>
      <c r="IOB844" s="72"/>
      <c r="IOC844" s="72"/>
      <c r="IOD844" s="72"/>
      <c r="IOE844" s="72"/>
      <c r="IOF844" s="72"/>
      <c r="IOG844" s="71"/>
      <c r="IOH844" s="71"/>
      <c r="IOI844" s="71"/>
      <c r="IOJ844" s="71"/>
      <c r="IOK844" s="71"/>
      <c r="IOL844" s="71"/>
      <c r="IOM844" s="71"/>
      <c r="ION844" s="72"/>
      <c r="IOO844" s="72"/>
      <c r="IOP844" s="72"/>
      <c r="IOQ844" s="72"/>
      <c r="IOR844" s="72"/>
      <c r="IOS844" s="72"/>
      <c r="IOT844" s="72"/>
      <c r="IOU844" s="72"/>
      <c r="IOV844" s="72"/>
      <c r="IOW844" s="71"/>
      <c r="IOX844" s="71"/>
      <c r="IOY844" s="71"/>
      <c r="IOZ844" s="71"/>
      <c r="IPA844" s="71"/>
      <c r="IPB844" s="71"/>
      <c r="IPC844" s="71"/>
      <c r="IPD844" s="72"/>
      <c r="IPE844" s="72"/>
      <c r="IPF844" s="72"/>
      <c r="IPG844" s="72"/>
      <c r="IPH844" s="72"/>
      <c r="IPI844" s="72"/>
      <c r="IPJ844" s="72"/>
      <c r="IPK844" s="72"/>
      <c r="IPL844" s="72"/>
      <c r="IPM844" s="71"/>
      <c r="IPN844" s="71"/>
      <c r="IPO844" s="71"/>
      <c r="IPP844" s="71"/>
      <c r="IPQ844" s="71"/>
      <c r="IPR844" s="71"/>
      <c r="IPS844" s="71"/>
      <c r="IPT844" s="72"/>
      <c r="IPU844" s="72"/>
      <c r="IPV844" s="72"/>
      <c r="IPW844" s="72"/>
      <c r="IPX844" s="72"/>
      <c r="IPY844" s="72"/>
      <c r="IPZ844" s="72"/>
      <c r="IQA844" s="72"/>
      <c r="IQB844" s="72"/>
      <c r="IQC844" s="71"/>
      <c r="IQD844" s="71"/>
      <c r="IQE844" s="71"/>
      <c r="IQF844" s="71"/>
      <c r="IQG844" s="71"/>
      <c r="IQH844" s="71"/>
      <c r="IQI844" s="71"/>
      <c r="IQJ844" s="72"/>
      <c r="IQK844" s="72"/>
      <c r="IQL844" s="72"/>
      <c r="IQM844" s="72"/>
      <c r="IQN844" s="72"/>
      <c r="IQO844" s="72"/>
      <c r="IQP844" s="72"/>
      <c r="IQQ844" s="72"/>
      <c r="IQR844" s="72"/>
      <c r="IQS844" s="71"/>
      <c r="IQT844" s="71"/>
      <c r="IQU844" s="71"/>
      <c r="IQV844" s="71"/>
      <c r="IQW844" s="71"/>
      <c r="IQX844" s="71"/>
      <c r="IQY844" s="71"/>
      <c r="IQZ844" s="72"/>
      <c r="IRA844" s="72"/>
      <c r="IRB844" s="72"/>
      <c r="IRC844" s="72"/>
      <c r="IRD844" s="72"/>
      <c r="IRE844" s="72"/>
      <c r="IRF844" s="72"/>
      <c r="IRG844" s="72"/>
      <c r="IRH844" s="72"/>
      <c r="IRI844" s="71"/>
      <c r="IRJ844" s="71"/>
      <c r="IRK844" s="71"/>
      <c r="IRL844" s="71"/>
      <c r="IRM844" s="71"/>
      <c r="IRN844" s="71"/>
      <c r="IRO844" s="71"/>
      <c r="IRP844" s="72"/>
      <c r="IRQ844" s="72"/>
      <c r="IRR844" s="72"/>
      <c r="IRS844" s="72"/>
      <c r="IRT844" s="72"/>
      <c r="IRU844" s="72"/>
      <c r="IRV844" s="72"/>
      <c r="IRW844" s="72"/>
      <c r="IRX844" s="72"/>
      <c r="IRY844" s="71"/>
      <c r="IRZ844" s="71"/>
      <c r="ISA844" s="71"/>
      <c r="ISB844" s="71"/>
      <c r="ISC844" s="71"/>
      <c r="ISD844" s="71"/>
      <c r="ISE844" s="71"/>
      <c r="ISF844" s="72"/>
      <c r="ISG844" s="72"/>
      <c r="ISH844" s="72"/>
      <c r="ISI844" s="72"/>
      <c r="ISJ844" s="72"/>
      <c r="ISK844" s="72"/>
      <c r="ISL844" s="72"/>
      <c r="ISM844" s="72"/>
      <c r="ISN844" s="72"/>
      <c r="ISO844" s="71"/>
      <c r="ISP844" s="71"/>
      <c r="ISQ844" s="71"/>
      <c r="ISR844" s="71"/>
      <c r="ISS844" s="71"/>
      <c r="IST844" s="71"/>
      <c r="ISU844" s="71"/>
      <c r="ISV844" s="72"/>
      <c r="ISW844" s="72"/>
      <c r="ISX844" s="72"/>
      <c r="ISY844" s="72"/>
      <c r="ISZ844" s="72"/>
      <c r="ITA844" s="72"/>
      <c r="ITB844" s="72"/>
      <c r="ITC844" s="72"/>
      <c r="ITD844" s="72"/>
      <c r="ITE844" s="71"/>
      <c r="ITF844" s="71"/>
      <c r="ITG844" s="71"/>
      <c r="ITH844" s="71"/>
      <c r="ITI844" s="71"/>
      <c r="ITJ844" s="71"/>
      <c r="ITK844" s="71"/>
      <c r="ITL844" s="72"/>
      <c r="ITM844" s="72"/>
      <c r="ITN844" s="72"/>
      <c r="ITO844" s="72"/>
      <c r="ITP844" s="72"/>
      <c r="ITQ844" s="72"/>
      <c r="ITR844" s="72"/>
      <c r="ITS844" s="72"/>
      <c r="ITT844" s="72"/>
      <c r="ITU844" s="71"/>
      <c r="ITV844" s="71"/>
      <c r="ITW844" s="71"/>
      <c r="ITX844" s="71"/>
      <c r="ITY844" s="71"/>
      <c r="ITZ844" s="71"/>
      <c r="IUA844" s="71"/>
      <c r="IUB844" s="72"/>
      <c r="IUC844" s="72"/>
      <c r="IUD844" s="72"/>
      <c r="IUE844" s="72"/>
      <c r="IUF844" s="72"/>
      <c r="IUG844" s="72"/>
      <c r="IUH844" s="72"/>
      <c r="IUI844" s="72"/>
      <c r="IUJ844" s="72"/>
      <c r="IUK844" s="71"/>
      <c r="IUL844" s="71"/>
      <c r="IUM844" s="71"/>
      <c r="IUN844" s="71"/>
      <c r="IUO844" s="71"/>
      <c r="IUP844" s="71"/>
      <c r="IUQ844" s="71"/>
      <c r="IUR844" s="72"/>
      <c r="IUS844" s="72"/>
      <c r="IUT844" s="72"/>
      <c r="IUU844" s="72"/>
      <c r="IUV844" s="72"/>
      <c r="IUW844" s="72"/>
      <c r="IUX844" s="72"/>
      <c r="IUY844" s="72"/>
      <c r="IUZ844" s="72"/>
      <c r="IVA844" s="71"/>
      <c r="IVB844" s="71"/>
      <c r="IVC844" s="71"/>
      <c r="IVD844" s="71"/>
      <c r="IVE844" s="71"/>
      <c r="IVF844" s="71"/>
      <c r="IVG844" s="71"/>
      <c r="IVH844" s="72"/>
      <c r="IVI844" s="72"/>
      <c r="IVJ844" s="72"/>
      <c r="IVK844" s="72"/>
      <c r="IVL844" s="72"/>
      <c r="IVM844" s="72"/>
      <c r="IVN844" s="72"/>
      <c r="IVO844" s="72"/>
      <c r="IVP844" s="72"/>
      <c r="IVQ844" s="71"/>
      <c r="IVR844" s="71"/>
      <c r="IVS844" s="71"/>
      <c r="IVT844" s="71"/>
      <c r="IVU844" s="71"/>
      <c r="IVV844" s="71"/>
      <c r="IVW844" s="71"/>
      <c r="IVX844" s="72"/>
      <c r="IVY844" s="72"/>
      <c r="IVZ844" s="72"/>
      <c r="IWA844" s="72"/>
      <c r="IWB844" s="72"/>
      <c r="IWC844" s="72"/>
      <c r="IWD844" s="72"/>
      <c r="IWE844" s="72"/>
      <c r="IWF844" s="72"/>
      <c r="IWG844" s="71"/>
      <c r="IWH844" s="71"/>
      <c r="IWI844" s="71"/>
      <c r="IWJ844" s="71"/>
      <c r="IWK844" s="71"/>
      <c r="IWL844" s="71"/>
      <c r="IWM844" s="71"/>
      <c r="IWN844" s="72"/>
      <c r="IWO844" s="72"/>
      <c r="IWP844" s="72"/>
      <c r="IWQ844" s="72"/>
      <c r="IWR844" s="72"/>
      <c r="IWS844" s="72"/>
      <c r="IWT844" s="72"/>
      <c r="IWU844" s="72"/>
      <c r="IWV844" s="72"/>
      <c r="IWW844" s="71"/>
      <c r="IWX844" s="71"/>
      <c r="IWY844" s="71"/>
      <c r="IWZ844" s="71"/>
      <c r="IXA844" s="71"/>
      <c r="IXB844" s="71"/>
      <c r="IXC844" s="71"/>
      <c r="IXD844" s="72"/>
      <c r="IXE844" s="72"/>
      <c r="IXF844" s="72"/>
      <c r="IXG844" s="72"/>
      <c r="IXH844" s="72"/>
      <c r="IXI844" s="72"/>
      <c r="IXJ844" s="72"/>
      <c r="IXK844" s="72"/>
      <c r="IXL844" s="72"/>
      <c r="IXM844" s="71"/>
      <c r="IXN844" s="71"/>
      <c r="IXO844" s="71"/>
      <c r="IXP844" s="71"/>
      <c r="IXQ844" s="71"/>
      <c r="IXR844" s="71"/>
      <c r="IXS844" s="71"/>
      <c r="IXT844" s="72"/>
      <c r="IXU844" s="72"/>
      <c r="IXV844" s="72"/>
      <c r="IXW844" s="72"/>
      <c r="IXX844" s="72"/>
      <c r="IXY844" s="72"/>
      <c r="IXZ844" s="72"/>
      <c r="IYA844" s="72"/>
      <c r="IYB844" s="72"/>
      <c r="IYC844" s="71"/>
      <c r="IYD844" s="71"/>
      <c r="IYE844" s="71"/>
      <c r="IYF844" s="71"/>
      <c r="IYG844" s="71"/>
      <c r="IYH844" s="71"/>
      <c r="IYI844" s="71"/>
      <c r="IYJ844" s="72"/>
      <c r="IYK844" s="72"/>
      <c r="IYL844" s="72"/>
      <c r="IYM844" s="72"/>
      <c r="IYN844" s="72"/>
      <c r="IYO844" s="72"/>
      <c r="IYP844" s="72"/>
      <c r="IYQ844" s="72"/>
      <c r="IYR844" s="72"/>
      <c r="IYS844" s="71"/>
      <c r="IYT844" s="71"/>
      <c r="IYU844" s="71"/>
      <c r="IYV844" s="71"/>
      <c r="IYW844" s="71"/>
      <c r="IYX844" s="71"/>
      <c r="IYY844" s="71"/>
      <c r="IYZ844" s="72"/>
      <c r="IZA844" s="72"/>
      <c r="IZB844" s="72"/>
      <c r="IZC844" s="72"/>
      <c r="IZD844" s="72"/>
      <c r="IZE844" s="72"/>
      <c r="IZF844" s="72"/>
      <c r="IZG844" s="72"/>
      <c r="IZH844" s="72"/>
      <c r="IZI844" s="71"/>
      <c r="IZJ844" s="71"/>
      <c r="IZK844" s="71"/>
      <c r="IZL844" s="71"/>
      <c r="IZM844" s="71"/>
      <c r="IZN844" s="71"/>
      <c r="IZO844" s="71"/>
      <c r="IZP844" s="72"/>
      <c r="IZQ844" s="72"/>
      <c r="IZR844" s="72"/>
      <c r="IZS844" s="72"/>
      <c r="IZT844" s="72"/>
      <c r="IZU844" s="72"/>
      <c r="IZV844" s="72"/>
      <c r="IZW844" s="72"/>
      <c r="IZX844" s="72"/>
      <c r="IZY844" s="71"/>
      <c r="IZZ844" s="71"/>
      <c r="JAA844" s="71"/>
      <c r="JAB844" s="71"/>
      <c r="JAC844" s="71"/>
      <c r="JAD844" s="71"/>
      <c r="JAE844" s="71"/>
      <c r="JAF844" s="72"/>
      <c r="JAG844" s="72"/>
      <c r="JAH844" s="72"/>
      <c r="JAI844" s="72"/>
      <c r="JAJ844" s="72"/>
      <c r="JAK844" s="72"/>
      <c r="JAL844" s="72"/>
      <c r="JAM844" s="72"/>
      <c r="JAN844" s="72"/>
      <c r="JAO844" s="71"/>
      <c r="JAP844" s="71"/>
      <c r="JAQ844" s="71"/>
      <c r="JAR844" s="71"/>
      <c r="JAS844" s="71"/>
      <c r="JAT844" s="71"/>
      <c r="JAU844" s="71"/>
      <c r="JAV844" s="72"/>
      <c r="JAW844" s="72"/>
      <c r="JAX844" s="72"/>
      <c r="JAY844" s="72"/>
      <c r="JAZ844" s="72"/>
      <c r="JBA844" s="72"/>
      <c r="JBB844" s="72"/>
      <c r="JBC844" s="72"/>
      <c r="JBD844" s="72"/>
      <c r="JBE844" s="71"/>
      <c r="JBF844" s="71"/>
      <c r="JBG844" s="71"/>
      <c r="JBH844" s="71"/>
      <c r="JBI844" s="71"/>
      <c r="JBJ844" s="71"/>
      <c r="JBK844" s="71"/>
      <c r="JBL844" s="72"/>
      <c r="JBM844" s="72"/>
      <c r="JBN844" s="72"/>
      <c r="JBO844" s="72"/>
      <c r="JBP844" s="72"/>
      <c r="JBQ844" s="72"/>
      <c r="JBR844" s="72"/>
      <c r="JBS844" s="72"/>
      <c r="JBT844" s="72"/>
      <c r="JBU844" s="71"/>
      <c r="JBV844" s="71"/>
      <c r="JBW844" s="71"/>
      <c r="JBX844" s="71"/>
      <c r="JBY844" s="71"/>
      <c r="JBZ844" s="71"/>
      <c r="JCA844" s="71"/>
      <c r="JCB844" s="72"/>
      <c r="JCC844" s="72"/>
      <c r="JCD844" s="72"/>
      <c r="JCE844" s="72"/>
      <c r="JCF844" s="72"/>
      <c r="JCG844" s="72"/>
      <c r="JCH844" s="72"/>
      <c r="JCI844" s="72"/>
      <c r="JCJ844" s="72"/>
      <c r="JCK844" s="71"/>
      <c r="JCL844" s="71"/>
      <c r="JCM844" s="71"/>
      <c r="JCN844" s="71"/>
      <c r="JCO844" s="71"/>
      <c r="JCP844" s="71"/>
      <c r="JCQ844" s="71"/>
      <c r="JCR844" s="72"/>
      <c r="JCS844" s="72"/>
      <c r="JCT844" s="72"/>
      <c r="JCU844" s="72"/>
      <c r="JCV844" s="72"/>
      <c r="JCW844" s="72"/>
      <c r="JCX844" s="72"/>
      <c r="JCY844" s="72"/>
      <c r="JCZ844" s="72"/>
      <c r="JDA844" s="71"/>
      <c r="JDB844" s="71"/>
      <c r="JDC844" s="71"/>
      <c r="JDD844" s="71"/>
      <c r="JDE844" s="71"/>
      <c r="JDF844" s="71"/>
      <c r="JDG844" s="71"/>
      <c r="JDH844" s="72"/>
      <c r="JDI844" s="72"/>
      <c r="JDJ844" s="72"/>
      <c r="JDK844" s="72"/>
      <c r="JDL844" s="72"/>
      <c r="JDM844" s="72"/>
      <c r="JDN844" s="72"/>
      <c r="JDO844" s="72"/>
      <c r="JDP844" s="72"/>
      <c r="JDQ844" s="71"/>
      <c r="JDR844" s="71"/>
      <c r="JDS844" s="71"/>
      <c r="JDT844" s="71"/>
      <c r="JDU844" s="71"/>
      <c r="JDV844" s="71"/>
      <c r="JDW844" s="71"/>
      <c r="JDX844" s="72"/>
      <c r="JDY844" s="72"/>
      <c r="JDZ844" s="72"/>
      <c r="JEA844" s="72"/>
      <c r="JEB844" s="72"/>
      <c r="JEC844" s="72"/>
      <c r="JED844" s="72"/>
      <c r="JEE844" s="72"/>
      <c r="JEF844" s="72"/>
      <c r="JEG844" s="71"/>
      <c r="JEH844" s="71"/>
      <c r="JEI844" s="71"/>
      <c r="JEJ844" s="71"/>
      <c r="JEK844" s="71"/>
      <c r="JEL844" s="71"/>
      <c r="JEM844" s="71"/>
      <c r="JEN844" s="72"/>
      <c r="JEO844" s="72"/>
      <c r="JEP844" s="72"/>
      <c r="JEQ844" s="72"/>
      <c r="JER844" s="72"/>
      <c r="JES844" s="72"/>
      <c r="JET844" s="72"/>
      <c r="JEU844" s="72"/>
      <c r="JEV844" s="72"/>
      <c r="JEW844" s="71"/>
      <c r="JEX844" s="71"/>
      <c r="JEY844" s="71"/>
      <c r="JEZ844" s="71"/>
      <c r="JFA844" s="71"/>
      <c r="JFB844" s="71"/>
      <c r="JFC844" s="71"/>
      <c r="JFD844" s="72"/>
      <c r="JFE844" s="72"/>
      <c r="JFF844" s="72"/>
      <c r="JFG844" s="72"/>
      <c r="JFH844" s="72"/>
      <c r="JFI844" s="72"/>
      <c r="JFJ844" s="72"/>
      <c r="JFK844" s="72"/>
      <c r="JFL844" s="72"/>
      <c r="JFM844" s="71"/>
      <c r="JFN844" s="71"/>
      <c r="JFO844" s="71"/>
      <c r="JFP844" s="71"/>
      <c r="JFQ844" s="71"/>
      <c r="JFR844" s="71"/>
      <c r="JFS844" s="71"/>
      <c r="JFT844" s="72"/>
      <c r="JFU844" s="72"/>
      <c r="JFV844" s="72"/>
      <c r="JFW844" s="72"/>
      <c r="JFX844" s="72"/>
      <c r="JFY844" s="72"/>
      <c r="JFZ844" s="72"/>
      <c r="JGA844" s="72"/>
      <c r="JGB844" s="72"/>
      <c r="JGC844" s="71"/>
      <c r="JGD844" s="71"/>
      <c r="JGE844" s="71"/>
      <c r="JGF844" s="71"/>
      <c r="JGG844" s="71"/>
      <c r="JGH844" s="71"/>
      <c r="JGI844" s="71"/>
      <c r="JGJ844" s="72"/>
      <c r="JGK844" s="72"/>
      <c r="JGL844" s="72"/>
      <c r="JGM844" s="72"/>
      <c r="JGN844" s="72"/>
      <c r="JGO844" s="72"/>
      <c r="JGP844" s="72"/>
      <c r="JGQ844" s="72"/>
      <c r="JGR844" s="72"/>
      <c r="JGS844" s="71"/>
      <c r="JGT844" s="71"/>
      <c r="JGU844" s="71"/>
      <c r="JGV844" s="71"/>
      <c r="JGW844" s="71"/>
      <c r="JGX844" s="71"/>
      <c r="JGY844" s="71"/>
      <c r="JGZ844" s="72"/>
      <c r="JHA844" s="72"/>
      <c r="JHB844" s="72"/>
      <c r="JHC844" s="72"/>
      <c r="JHD844" s="72"/>
      <c r="JHE844" s="72"/>
      <c r="JHF844" s="72"/>
      <c r="JHG844" s="72"/>
      <c r="JHH844" s="72"/>
      <c r="JHI844" s="71"/>
      <c r="JHJ844" s="71"/>
      <c r="JHK844" s="71"/>
      <c r="JHL844" s="71"/>
      <c r="JHM844" s="71"/>
      <c r="JHN844" s="71"/>
      <c r="JHO844" s="71"/>
      <c r="JHP844" s="72"/>
      <c r="JHQ844" s="72"/>
      <c r="JHR844" s="72"/>
      <c r="JHS844" s="72"/>
      <c r="JHT844" s="72"/>
      <c r="JHU844" s="72"/>
      <c r="JHV844" s="72"/>
      <c r="JHW844" s="72"/>
      <c r="JHX844" s="72"/>
      <c r="JHY844" s="71"/>
      <c r="JHZ844" s="71"/>
      <c r="JIA844" s="71"/>
      <c r="JIB844" s="71"/>
      <c r="JIC844" s="71"/>
      <c r="JID844" s="71"/>
      <c r="JIE844" s="71"/>
      <c r="JIF844" s="72"/>
      <c r="JIG844" s="72"/>
      <c r="JIH844" s="72"/>
      <c r="JII844" s="72"/>
      <c r="JIJ844" s="72"/>
      <c r="JIK844" s="72"/>
      <c r="JIL844" s="72"/>
      <c r="JIM844" s="72"/>
      <c r="JIN844" s="72"/>
      <c r="JIO844" s="71"/>
      <c r="JIP844" s="71"/>
      <c r="JIQ844" s="71"/>
      <c r="JIR844" s="71"/>
      <c r="JIS844" s="71"/>
      <c r="JIT844" s="71"/>
      <c r="JIU844" s="71"/>
      <c r="JIV844" s="72"/>
      <c r="JIW844" s="72"/>
      <c r="JIX844" s="72"/>
      <c r="JIY844" s="72"/>
      <c r="JIZ844" s="72"/>
      <c r="JJA844" s="72"/>
      <c r="JJB844" s="72"/>
      <c r="JJC844" s="72"/>
      <c r="JJD844" s="72"/>
      <c r="JJE844" s="71"/>
      <c r="JJF844" s="71"/>
      <c r="JJG844" s="71"/>
      <c r="JJH844" s="71"/>
      <c r="JJI844" s="71"/>
      <c r="JJJ844" s="71"/>
      <c r="JJK844" s="71"/>
      <c r="JJL844" s="72"/>
      <c r="JJM844" s="72"/>
      <c r="JJN844" s="72"/>
      <c r="JJO844" s="72"/>
      <c r="JJP844" s="72"/>
      <c r="JJQ844" s="72"/>
      <c r="JJR844" s="72"/>
      <c r="JJS844" s="72"/>
      <c r="JJT844" s="72"/>
      <c r="JJU844" s="71"/>
      <c r="JJV844" s="71"/>
      <c r="JJW844" s="71"/>
      <c r="JJX844" s="71"/>
      <c r="JJY844" s="71"/>
      <c r="JJZ844" s="71"/>
      <c r="JKA844" s="71"/>
      <c r="JKB844" s="72"/>
      <c r="JKC844" s="72"/>
      <c r="JKD844" s="72"/>
      <c r="JKE844" s="72"/>
      <c r="JKF844" s="72"/>
      <c r="JKG844" s="72"/>
      <c r="JKH844" s="72"/>
      <c r="JKI844" s="72"/>
      <c r="JKJ844" s="72"/>
      <c r="JKK844" s="71"/>
      <c r="JKL844" s="71"/>
      <c r="JKM844" s="71"/>
      <c r="JKN844" s="71"/>
      <c r="JKO844" s="71"/>
      <c r="JKP844" s="71"/>
      <c r="JKQ844" s="71"/>
      <c r="JKR844" s="72"/>
      <c r="JKS844" s="72"/>
      <c r="JKT844" s="72"/>
      <c r="JKU844" s="72"/>
      <c r="JKV844" s="72"/>
      <c r="JKW844" s="72"/>
      <c r="JKX844" s="72"/>
      <c r="JKY844" s="72"/>
      <c r="JKZ844" s="72"/>
      <c r="JLA844" s="71"/>
      <c r="JLB844" s="71"/>
      <c r="JLC844" s="71"/>
      <c r="JLD844" s="71"/>
      <c r="JLE844" s="71"/>
      <c r="JLF844" s="71"/>
      <c r="JLG844" s="71"/>
      <c r="JLH844" s="72"/>
      <c r="JLI844" s="72"/>
      <c r="JLJ844" s="72"/>
      <c r="JLK844" s="72"/>
      <c r="JLL844" s="72"/>
      <c r="JLM844" s="72"/>
      <c r="JLN844" s="72"/>
      <c r="JLO844" s="72"/>
      <c r="JLP844" s="72"/>
      <c r="JLQ844" s="71"/>
      <c r="JLR844" s="71"/>
      <c r="JLS844" s="71"/>
      <c r="JLT844" s="71"/>
      <c r="JLU844" s="71"/>
      <c r="JLV844" s="71"/>
      <c r="JLW844" s="71"/>
      <c r="JLX844" s="72"/>
      <c r="JLY844" s="72"/>
      <c r="JLZ844" s="72"/>
      <c r="JMA844" s="72"/>
      <c r="JMB844" s="72"/>
      <c r="JMC844" s="72"/>
      <c r="JMD844" s="72"/>
      <c r="JME844" s="72"/>
      <c r="JMF844" s="72"/>
      <c r="JMG844" s="71"/>
      <c r="JMH844" s="71"/>
      <c r="JMI844" s="71"/>
      <c r="JMJ844" s="71"/>
      <c r="JMK844" s="71"/>
      <c r="JML844" s="71"/>
      <c r="JMM844" s="71"/>
      <c r="JMN844" s="72"/>
      <c r="JMO844" s="72"/>
      <c r="JMP844" s="72"/>
      <c r="JMQ844" s="72"/>
      <c r="JMR844" s="72"/>
      <c r="JMS844" s="72"/>
      <c r="JMT844" s="72"/>
      <c r="JMU844" s="72"/>
      <c r="JMV844" s="72"/>
      <c r="JMW844" s="71"/>
      <c r="JMX844" s="71"/>
      <c r="JMY844" s="71"/>
      <c r="JMZ844" s="71"/>
      <c r="JNA844" s="71"/>
      <c r="JNB844" s="71"/>
      <c r="JNC844" s="71"/>
      <c r="JND844" s="72"/>
      <c r="JNE844" s="72"/>
      <c r="JNF844" s="72"/>
      <c r="JNG844" s="72"/>
      <c r="JNH844" s="72"/>
      <c r="JNI844" s="72"/>
      <c r="JNJ844" s="72"/>
      <c r="JNK844" s="72"/>
      <c r="JNL844" s="72"/>
      <c r="JNM844" s="71"/>
      <c r="JNN844" s="71"/>
      <c r="JNO844" s="71"/>
      <c r="JNP844" s="71"/>
      <c r="JNQ844" s="71"/>
      <c r="JNR844" s="71"/>
      <c r="JNS844" s="71"/>
      <c r="JNT844" s="72"/>
      <c r="JNU844" s="72"/>
      <c r="JNV844" s="72"/>
      <c r="JNW844" s="72"/>
      <c r="JNX844" s="72"/>
      <c r="JNY844" s="72"/>
      <c r="JNZ844" s="72"/>
      <c r="JOA844" s="72"/>
      <c r="JOB844" s="72"/>
      <c r="JOC844" s="71"/>
      <c r="JOD844" s="71"/>
      <c r="JOE844" s="71"/>
      <c r="JOF844" s="71"/>
      <c r="JOG844" s="71"/>
      <c r="JOH844" s="71"/>
      <c r="JOI844" s="71"/>
      <c r="JOJ844" s="72"/>
      <c r="JOK844" s="72"/>
      <c r="JOL844" s="72"/>
      <c r="JOM844" s="72"/>
      <c r="JON844" s="72"/>
      <c r="JOO844" s="72"/>
      <c r="JOP844" s="72"/>
      <c r="JOQ844" s="72"/>
      <c r="JOR844" s="72"/>
      <c r="JOS844" s="71"/>
      <c r="JOT844" s="71"/>
      <c r="JOU844" s="71"/>
      <c r="JOV844" s="71"/>
      <c r="JOW844" s="71"/>
      <c r="JOX844" s="71"/>
      <c r="JOY844" s="71"/>
      <c r="JOZ844" s="72"/>
      <c r="JPA844" s="72"/>
      <c r="JPB844" s="72"/>
      <c r="JPC844" s="72"/>
      <c r="JPD844" s="72"/>
      <c r="JPE844" s="72"/>
      <c r="JPF844" s="72"/>
      <c r="JPG844" s="72"/>
      <c r="JPH844" s="72"/>
      <c r="JPI844" s="71"/>
      <c r="JPJ844" s="71"/>
      <c r="JPK844" s="71"/>
      <c r="JPL844" s="71"/>
      <c r="JPM844" s="71"/>
      <c r="JPN844" s="71"/>
      <c r="JPO844" s="71"/>
      <c r="JPP844" s="72"/>
      <c r="JPQ844" s="72"/>
      <c r="JPR844" s="72"/>
      <c r="JPS844" s="72"/>
      <c r="JPT844" s="72"/>
      <c r="JPU844" s="72"/>
      <c r="JPV844" s="72"/>
      <c r="JPW844" s="72"/>
      <c r="JPX844" s="72"/>
      <c r="JPY844" s="71"/>
      <c r="JPZ844" s="71"/>
      <c r="JQA844" s="71"/>
      <c r="JQB844" s="71"/>
      <c r="JQC844" s="71"/>
      <c r="JQD844" s="71"/>
      <c r="JQE844" s="71"/>
      <c r="JQF844" s="72"/>
      <c r="JQG844" s="72"/>
      <c r="JQH844" s="72"/>
      <c r="JQI844" s="72"/>
      <c r="JQJ844" s="72"/>
      <c r="JQK844" s="72"/>
      <c r="JQL844" s="72"/>
      <c r="JQM844" s="72"/>
      <c r="JQN844" s="72"/>
      <c r="JQO844" s="71"/>
      <c r="JQP844" s="71"/>
      <c r="JQQ844" s="71"/>
      <c r="JQR844" s="71"/>
      <c r="JQS844" s="71"/>
      <c r="JQT844" s="71"/>
      <c r="JQU844" s="71"/>
      <c r="JQV844" s="72"/>
      <c r="JQW844" s="72"/>
      <c r="JQX844" s="72"/>
      <c r="JQY844" s="72"/>
      <c r="JQZ844" s="72"/>
      <c r="JRA844" s="72"/>
      <c r="JRB844" s="72"/>
      <c r="JRC844" s="72"/>
      <c r="JRD844" s="72"/>
      <c r="JRE844" s="71"/>
      <c r="JRF844" s="71"/>
      <c r="JRG844" s="71"/>
      <c r="JRH844" s="71"/>
      <c r="JRI844" s="71"/>
      <c r="JRJ844" s="71"/>
      <c r="JRK844" s="71"/>
      <c r="JRL844" s="72"/>
      <c r="JRM844" s="72"/>
      <c r="JRN844" s="72"/>
      <c r="JRO844" s="72"/>
      <c r="JRP844" s="72"/>
      <c r="JRQ844" s="72"/>
      <c r="JRR844" s="72"/>
      <c r="JRS844" s="72"/>
      <c r="JRT844" s="72"/>
      <c r="JRU844" s="71"/>
      <c r="JRV844" s="71"/>
      <c r="JRW844" s="71"/>
      <c r="JRX844" s="71"/>
      <c r="JRY844" s="71"/>
      <c r="JRZ844" s="71"/>
      <c r="JSA844" s="71"/>
      <c r="JSB844" s="72"/>
      <c r="JSC844" s="72"/>
      <c r="JSD844" s="72"/>
      <c r="JSE844" s="72"/>
      <c r="JSF844" s="72"/>
      <c r="JSG844" s="72"/>
      <c r="JSH844" s="72"/>
      <c r="JSI844" s="72"/>
      <c r="JSJ844" s="72"/>
      <c r="JSK844" s="71"/>
      <c r="JSL844" s="71"/>
      <c r="JSM844" s="71"/>
      <c r="JSN844" s="71"/>
      <c r="JSO844" s="71"/>
      <c r="JSP844" s="71"/>
      <c r="JSQ844" s="71"/>
      <c r="JSR844" s="72"/>
      <c r="JSS844" s="72"/>
      <c r="JST844" s="72"/>
      <c r="JSU844" s="72"/>
      <c r="JSV844" s="72"/>
      <c r="JSW844" s="72"/>
      <c r="JSX844" s="72"/>
      <c r="JSY844" s="72"/>
      <c r="JSZ844" s="72"/>
      <c r="JTA844" s="71"/>
      <c r="JTB844" s="71"/>
      <c r="JTC844" s="71"/>
      <c r="JTD844" s="71"/>
      <c r="JTE844" s="71"/>
      <c r="JTF844" s="71"/>
      <c r="JTG844" s="71"/>
      <c r="JTH844" s="72"/>
      <c r="JTI844" s="72"/>
      <c r="JTJ844" s="72"/>
      <c r="JTK844" s="72"/>
      <c r="JTL844" s="72"/>
      <c r="JTM844" s="72"/>
      <c r="JTN844" s="72"/>
      <c r="JTO844" s="72"/>
      <c r="JTP844" s="72"/>
      <c r="JTQ844" s="71"/>
      <c r="JTR844" s="71"/>
      <c r="JTS844" s="71"/>
      <c r="JTT844" s="71"/>
      <c r="JTU844" s="71"/>
      <c r="JTV844" s="71"/>
      <c r="JTW844" s="71"/>
      <c r="JTX844" s="72"/>
      <c r="JTY844" s="72"/>
      <c r="JTZ844" s="72"/>
      <c r="JUA844" s="72"/>
      <c r="JUB844" s="72"/>
      <c r="JUC844" s="72"/>
      <c r="JUD844" s="72"/>
      <c r="JUE844" s="72"/>
      <c r="JUF844" s="72"/>
      <c r="JUG844" s="71"/>
      <c r="JUH844" s="71"/>
      <c r="JUI844" s="71"/>
      <c r="JUJ844" s="71"/>
      <c r="JUK844" s="71"/>
      <c r="JUL844" s="71"/>
      <c r="JUM844" s="71"/>
      <c r="JUN844" s="72"/>
      <c r="JUO844" s="72"/>
      <c r="JUP844" s="72"/>
      <c r="JUQ844" s="72"/>
      <c r="JUR844" s="72"/>
      <c r="JUS844" s="72"/>
      <c r="JUT844" s="72"/>
      <c r="JUU844" s="72"/>
      <c r="JUV844" s="72"/>
      <c r="JUW844" s="71"/>
      <c r="JUX844" s="71"/>
      <c r="JUY844" s="71"/>
      <c r="JUZ844" s="71"/>
      <c r="JVA844" s="71"/>
      <c r="JVB844" s="71"/>
      <c r="JVC844" s="71"/>
      <c r="JVD844" s="72"/>
      <c r="JVE844" s="72"/>
      <c r="JVF844" s="72"/>
      <c r="JVG844" s="72"/>
      <c r="JVH844" s="72"/>
      <c r="JVI844" s="72"/>
      <c r="JVJ844" s="72"/>
      <c r="JVK844" s="72"/>
      <c r="JVL844" s="72"/>
      <c r="JVM844" s="71"/>
      <c r="JVN844" s="71"/>
      <c r="JVO844" s="71"/>
      <c r="JVP844" s="71"/>
      <c r="JVQ844" s="71"/>
      <c r="JVR844" s="71"/>
      <c r="JVS844" s="71"/>
      <c r="JVT844" s="72"/>
      <c r="JVU844" s="72"/>
      <c r="JVV844" s="72"/>
      <c r="JVW844" s="72"/>
      <c r="JVX844" s="72"/>
      <c r="JVY844" s="72"/>
      <c r="JVZ844" s="72"/>
      <c r="JWA844" s="72"/>
      <c r="JWB844" s="72"/>
      <c r="JWC844" s="71"/>
      <c r="JWD844" s="71"/>
      <c r="JWE844" s="71"/>
      <c r="JWF844" s="71"/>
      <c r="JWG844" s="71"/>
      <c r="JWH844" s="71"/>
      <c r="JWI844" s="71"/>
      <c r="JWJ844" s="72"/>
      <c r="JWK844" s="72"/>
      <c r="JWL844" s="72"/>
      <c r="JWM844" s="72"/>
      <c r="JWN844" s="72"/>
      <c r="JWO844" s="72"/>
      <c r="JWP844" s="72"/>
      <c r="JWQ844" s="72"/>
      <c r="JWR844" s="72"/>
      <c r="JWS844" s="71"/>
      <c r="JWT844" s="71"/>
      <c r="JWU844" s="71"/>
      <c r="JWV844" s="71"/>
      <c r="JWW844" s="71"/>
      <c r="JWX844" s="71"/>
      <c r="JWY844" s="71"/>
      <c r="JWZ844" s="72"/>
      <c r="JXA844" s="72"/>
      <c r="JXB844" s="72"/>
      <c r="JXC844" s="72"/>
      <c r="JXD844" s="72"/>
      <c r="JXE844" s="72"/>
      <c r="JXF844" s="72"/>
      <c r="JXG844" s="72"/>
      <c r="JXH844" s="72"/>
      <c r="JXI844" s="71"/>
      <c r="JXJ844" s="71"/>
      <c r="JXK844" s="71"/>
      <c r="JXL844" s="71"/>
      <c r="JXM844" s="71"/>
      <c r="JXN844" s="71"/>
      <c r="JXO844" s="71"/>
      <c r="JXP844" s="72"/>
      <c r="JXQ844" s="72"/>
      <c r="JXR844" s="72"/>
      <c r="JXS844" s="72"/>
      <c r="JXT844" s="72"/>
      <c r="JXU844" s="72"/>
      <c r="JXV844" s="72"/>
      <c r="JXW844" s="72"/>
      <c r="JXX844" s="72"/>
      <c r="JXY844" s="71"/>
      <c r="JXZ844" s="71"/>
      <c r="JYA844" s="71"/>
      <c r="JYB844" s="71"/>
      <c r="JYC844" s="71"/>
      <c r="JYD844" s="71"/>
      <c r="JYE844" s="71"/>
      <c r="JYF844" s="72"/>
      <c r="JYG844" s="72"/>
      <c r="JYH844" s="72"/>
      <c r="JYI844" s="72"/>
      <c r="JYJ844" s="72"/>
      <c r="JYK844" s="72"/>
      <c r="JYL844" s="72"/>
      <c r="JYM844" s="72"/>
      <c r="JYN844" s="72"/>
      <c r="JYO844" s="71"/>
      <c r="JYP844" s="71"/>
      <c r="JYQ844" s="71"/>
      <c r="JYR844" s="71"/>
      <c r="JYS844" s="71"/>
      <c r="JYT844" s="71"/>
      <c r="JYU844" s="71"/>
      <c r="JYV844" s="72"/>
      <c r="JYW844" s="72"/>
      <c r="JYX844" s="72"/>
      <c r="JYY844" s="72"/>
      <c r="JYZ844" s="72"/>
      <c r="JZA844" s="72"/>
      <c r="JZB844" s="72"/>
      <c r="JZC844" s="72"/>
      <c r="JZD844" s="72"/>
      <c r="JZE844" s="71"/>
      <c r="JZF844" s="71"/>
      <c r="JZG844" s="71"/>
      <c r="JZH844" s="71"/>
      <c r="JZI844" s="71"/>
      <c r="JZJ844" s="71"/>
      <c r="JZK844" s="71"/>
      <c r="JZL844" s="72"/>
      <c r="JZM844" s="72"/>
      <c r="JZN844" s="72"/>
      <c r="JZO844" s="72"/>
      <c r="JZP844" s="72"/>
      <c r="JZQ844" s="72"/>
      <c r="JZR844" s="72"/>
      <c r="JZS844" s="72"/>
      <c r="JZT844" s="72"/>
      <c r="JZU844" s="71"/>
      <c r="JZV844" s="71"/>
      <c r="JZW844" s="71"/>
      <c r="JZX844" s="71"/>
      <c r="JZY844" s="71"/>
      <c r="JZZ844" s="71"/>
      <c r="KAA844" s="71"/>
      <c r="KAB844" s="72"/>
      <c r="KAC844" s="72"/>
      <c r="KAD844" s="72"/>
      <c r="KAE844" s="72"/>
      <c r="KAF844" s="72"/>
      <c r="KAG844" s="72"/>
      <c r="KAH844" s="72"/>
      <c r="KAI844" s="72"/>
      <c r="KAJ844" s="72"/>
      <c r="KAK844" s="71"/>
      <c r="KAL844" s="71"/>
      <c r="KAM844" s="71"/>
      <c r="KAN844" s="71"/>
      <c r="KAO844" s="71"/>
      <c r="KAP844" s="71"/>
      <c r="KAQ844" s="71"/>
      <c r="KAR844" s="72"/>
      <c r="KAS844" s="72"/>
      <c r="KAT844" s="72"/>
      <c r="KAU844" s="72"/>
      <c r="KAV844" s="72"/>
      <c r="KAW844" s="72"/>
      <c r="KAX844" s="72"/>
      <c r="KAY844" s="72"/>
      <c r="KAZ844" s="72"/>
      <c r="KBA844" s="71"/>
      <c r="KBB844" s="71"/>
      <c r="KBC844" s="71"/>
      <c r="KBD844" s="71"/>
      <c r="KBE844" s="71"/>
      <c r="KBF844" s="71"/>
      <c r="KBG844" s="71"/>
      <c r="KBH844" s="72"/>
      <c r="KBI844" s="72"/>
      <c r="KBJ844" s="72"/>
      <c r="KBK844" s="72"/>
      <c r="KBL844" s="72"/>
      <c r="KBM844" s="72"/>
      <c r="KBN844" s="72"/>
      <c r="KBO844" s="72"/>
      <c r="KBP844" s="72"/>
      <c r="KBQ844" s="71"/>
      <c r="KBR844" s="71"/>
      <c r="KBS844" s="71"/>
      <c r="KBT844" s="71"/>
      <c r="KBU844" s="71"/>
      <c r="KBV844" s="71"/>
      <c r="KBW844" s="71"/>
      <c r="KBX844" s="72"/>
      <c r="KBY844" s="72"/>
      <c r="KBZ844" s="72"/>
      <c r="KCA844" s="72"/>
      <c r="KCB844" s="72"/>
      <c r="KCC844" s="72"/>
      <c r="KCD844" s="72"/>
      <c r="KCE844" s="72"/>
      <c r="KCF844" s="72"/>
      <c r="KCG844" s="71"/>
      <c r="KCH844" s="71"/>
      <c r="KCI844" s="71"/>
      <c r="KCJ844" s="71"/>
      <c r="KCK844" s="71"/>
      <c r="KCL844" s="71"/>
      <c r="KCM844" s="71"/>
      <c r="KCN844" s="72"/>
      <c r="KCO844" s="72"/>
      <c r="KCP844" s="72"/>
      <c r="KCQ844" s="72"/>
      <c r="KCR844" s="72"/>
      <c r="KCS844" s="72"/>
      <c r="KCT844" s="72"/>
      <c r="KCU844" s="72"/>
      <c r="KCV844" s="72"/>
      <c r="KCW844" s="71"/>
      <c r="KCX844" s="71"/>
      <c r="KCY844" s="71"/>
      <c r="KCZ844" s="71"/>
      <c r="KDA844" s="71"/>
      <c r="KDB844" s="71"/>
      <c r="KDC844" s="71"/>
      <c r="KDD844" s="72"/>
      <c r="KDE844" s="72"/>
      <c r="KDF844" s="72"/>
      <c r="KDG844" s="72"/>
      <c r="KDH844" s="72"/>
      <c r="KDI844" s="72"/>
      <c r="KDJ844" s="72"/>
      <c r="KDK844" s="72"/>
      <c r="KDL844" s="72"/>
      <c r="KDM844" s="71"/>
      <c r="KDN844" s="71"/>
      <c r="KDO844" s="71"/>
      <c r="KDP844" s="71"/>
      <c r="KDQ844" s="71"/>
      <c r="KDR844" s="71"/>
      <c r="KDS844" s="71"/>
      <c r="KDT844" s="72"/>
      <c r="KDU844" s="72"/>
      <c r="KDV844" s="72"/>
      <c r="KDW844" s="72"/>
      <c r="KDX844" s="72"/>
      <c r="KDY844" s="72"/>
      <c r="KDZ844" s="72"/>
      <c r="KEA844" s="72"/>
      <c r="KEB844" s="72"/>
      <c r="KEC844" s="71"/>
      <c r="KED844" s="71"/>
      <c r="KEE844" s="71"/>
      <c r="KEF844" s="71"/>
      <c r="KEG844" s="71"/>
      <c r="KEH844" s="71"/>
      <c r="KEI844" s="71"/>
      <c r="KEJ844" s="72"/>
      <c r="KEK844" s="72"/>
      <c r="KEL844" s="72"/>
      <c r="KEM844" s="72"/>
      <c r="KEN844" s="72"/>
      <c r="KEO844" s="72"/>
      <c r="KEP844" s="72"/>
      <c r="KEQ844" s="72"/>
      <c r="KER844" s="72"/>
      <c r="KES844" s="71"/>
      <c r="KET844" s="71"/>
      <c r="KEU844" s="71"/>
      <c r="KEV844" s="71"/>
      <c r="KEW844" s="71"/>
      <c r="KEX844" s="71"/>
      <c r="KEY844" s="71"/>
      <c r="KEZ844" s="72"/>
      <c r="KFA844" s="72"/>
      <c r="KFB844" s="72"/>
      <c r="KFC844" s="72"/>
      <c r="KFD844" s="72"/>
      <c r="KFE844" s="72"/>
      <c r="KFF844" s="72"/>
      <c r="KFG844" s="72"/>
      <c r="KFH844" s="72"/>
      <c r="KFI844" s="71"/>
      <c r="KFJ844" s="71"/>
      <c r="KFK844" s="71"/>
      <c r="KFL844" s="71"/>
      <c r="KFM844" s="71"/>
      <c r="KFN844" s="71"/>
      <c r="KFO844" s="71"/>
      <c r="KFP844" s="72"/>
      <c r="KFQ844" s="72"/>
      <c r="KFR844" s="72"/>
      <c r="KFS844" s="72"/>
      <c r="KFT844" s="72"/>
      <c r="KFU844" s="72"/>
      <c r="KFV844" s="72"/>
      <c r="KFW844" s="72"/>
      <c r="KFX844" s="72"/>
      <c r="KFY844" s="71"/>
      <c r="KFZ844" s="71"/>
      <c r="KGA844" s="71"/>
      <c r="KGB844" s="71"/>
      <c r="KGC844" s="71"/>
      <c r="KGD844" s="71"/>
      <c r="KGE844" s="71"/>
      <c r="KGF844" s="72"/>
      <c r="KGG844" s="72"/>
      <c r="KGH844" s="72"/>
      <c r="KGI844" s="72"/>
      <c r="KGJ844" s="72"/>
      <c r="KGK844" s="72"/>
      <c r="KGL844" s="72"/>
      <c r="KGM844" s="72"/>
      <c r="KGN844" s="72"/>
      <c r="KGO844" s="71"/>
      <c r="KGP844" s="71"/>
      <c r="KGQ844" s="71"/>
      <c r="KGR844" s="71"/>
      <c r="KGS844" s="71"/>
      <c r="KGT844" s="71"/>
      <c r="KGU844" s="71"/>
      <c r="KGV844" s="72"/>
      <c r="KGW844" s="72"/>
      <c r="KGX844" s="72"/>
      <c r="KGY844" s="72"/>
      <c r="KGZ844" s="72"/>
      <c r="KHA844" s="72"/>
      <c r="KHB844" s="72"/>
      <c r="KHC844" s="72"/>
      <c r="KHD844" s="72"/>
      <c r="KHE844" s="71"/>
      <c r="KHF844" s="71"/>
      <c r="KHG844" s="71"/>
      <c r="KHH844" s="71"/>
      <c r="KHI844" s="71"/>
      <c r="KHJ844" s="71"/>
      <c r="KHK844" s="71"/>
      <c r="KHL844" s="72"/>
      <c r="KHM844" s="72"/>
      <c r="KHN844" s="72"/>
      <c r="KHO844" s="72"/>
      <c r="KHP844" s="72"/>
      <c r="KHQ844" s="72"/>
      <c r="KHR844" s="72"/>
      <c r="KHS844" s="72"/>
      <c r="KHT844" s="72"/>
      <c r="KHU844" s="71"/>
      <c r="KHV844" s="71"/>
      <c r="KHW844" s="71"/>
      <c r="KHX844" s="71"/>
      <c r="KHY844" s="71"/>
      <c r="KHZ844" s="71"/>
      <c r="KIA844" s="71"/>
      <c r="KIB844" s="72"/>
      <c r="KIC844" s="72"/>
      <c r="KID844" s="72"/>
      <c r="KIE844" s="72"/>
      <c r="KIF844" s="72"/>
      <c r="KIG844" s="72"/>
      <c r="KIH844" s="72"/>
      <c r="KII844" s="72"/>
      <c r="KIJ844" s="72"/>
      <c r="KIK844" s="71"/>
      <c r="KIL844" s="71"/>
      <c r="KIM844" s="71"/>
      <c r="KIN844" s="71"/>
      <c r="KIO844" s="71"/>
      <c r="KIP844" s="71"/>
      <c r="KIQ844" s="71"/>
      <c r="KIR844" s="72"/>
      <c r="KIS844" s="72"/>
      <c r="KIT844" s="72"/>
      <c r="KIU844" s="72"/>
      <c r="KIV844" s="72"/>
      <c r="KIW844" s="72"/>
      <c r="KIX844" s="72"/>
      <c r="KIY844" s="72"/>
      <c r="KIZ844" s="72"/>
      <c r="KJA844" s="71"/>
      <c r="KJB844" s="71"/>
      <c r="KJC844" s="71"/>
      <c r="KJD844" s="71"/>
      <c r="KJE844" s="71"/>
      <c r="KJF844" s="71"/>
      <c r="KJG844" s="71"/>
      <c r="KJH844" s="72"/>
      <c r="KJI844" s="72"/>
      <c r="KJJ844" s="72"/>
      <c r="KJK844" s="72"/>
      <c r="KJL844" s="72"/>
      <c r="KJM844" s="72"/>
      <c r="KJN844" s="72"/>
      <c r="KJO844" s="72"/>
      <c r="KJP844" s="72"/>
      <c r="KJQ844" s="71"/>
      <c r="KJR844" s="71"/>
      <c r="KJS844" s="71"/>
      <c r="KJT844" s="71"/>
      <c r="KJU844" s="71"/>
      <c r="KJV844" s="71"/>
      <c r="KJW844" s="71"/>
      <c r="KJX844" s="72"/>
      <c r="KJY844" s="72"/>
      <c r="KJZ844" s="72"/>
      <c r="KKA844" s="72"/>
      <c r="KKB844" s="72"/>
      <c r="KKC844" s="72"/>
      <c r="KKD844" s="72"/>
      <c r="KKE844" s="72"/>
      <c r="KKF844" s="72"/>
      <c r="KKG844" s="71"/>
      <c r="KKH844" s="71"/>
      <c r="KKI844" s="71"/>
      <c r="KKJ844" s="71"/>
      <c r="KKK844" s="71"/>
      <c r="KKL844" s="71"/>
      <c r="KKM844" s="71"/>
      <c r="KKN844" s="72"/>
      <c r="KKO844" s="72"/>
      <c r="KKP844" s="72"/>
      <c r="KKQ844" s="72"/>
      <c r="KKR844" s="72"/>
      <c r="KKS844" s="72"/>
      <c r="KKT844" s="72"/>
      <c r="KKU844" s="72"/>
      <c r="KKV844" s="72"/>
      <c r="KKW844" s="71"/>
      <c r="KKX844" s="71"/>
      <c r="KKY844" s="71"/>
      <c r="KKZ844" s="71"/>
      <c r="KLA844" s="71"/>
      <c r="KLB844" s="71"/>
      <c r="KLC844" s="71"/>
      <c r="KLD844" s="72"/>
      <c r="KLE844" s="72"/>
      <c r="KLF844" s="72"/>
      <c r="KLG844" s="72"/>
      <c r="KLH844" s="72"/>
      <c r="KLI844" s="72"/>
      <c r="KLJ844" s="72"/>
      <c r="KLK844" s="72"/>
      <c r="KLL844" s="72"/>
      <c r="KLM844" s="71"/>
      <c r="KLN844" s="71"/>
      <c r="KLO844" s="71"/>
      <c r="KLP844" s="71"/>
      <c r="KLQ844" s="71"/>
      <c r="KLR844" s="71"/>
      <c r="KLS844" s="71"/>
      <c r="KLT844" s="72"/>
      <c r="KLU844" s="72"/>
      <c r="KLV844" s="72"/>
      <c r="KLW844" s="72"/>
      <c r="KLX844" s="72"/>
      <c r="KLY844" s="72"/>
      <c r="KLZ844" s="72"/>
      <c r="KMA844" s="72"/>
      <c r="KMB844" s="72"/>
      <c r="KMC844" s="71"/>
      <c r="KMD844" s="71"/>
      <c r="KME844" s="71"/>
      <c r="KMF844" s="71"/>
      <c r="KMG844" s="71"/>
      <c r="KMH844" s="71"/>
      <c r="KMI844" s="71"/>
      <c r="KMJ844" s="72"/>
      <c r="KMK844" s="72"/>
      <c r="KML844" s="72"/>
      <c r="KMM844" s="72"/>
      <c r="KMN844" s="72"/>
      <c r="KMO844" s="72"/>
      <c r="KMP844" s="72"/>
      <c r="KMQ844" s="72"/>
      <c r="KMR844" s="72"/>
      <c r="KMS844" s="71"/>
      <c r="KMT844" s="71"/>
      <c r="KMU844" s="71"/>
      <c r="KMV844" s="71"/>
      <c r="KMW844" s="71"/>
      <c r="KMX844" s="71"/>
      <c r="KMY844" s="71"/>
      <c r="KMZ844" s="72"/>
      <c r="KNA844" s="72"/>
      <c r="KNB844" s="72"/>
      <c r="KNC844" s="72"/>
      <c r="KND844" s="72"/>
      <c r="KNE844" s="72"/>
      <c r="KNF844" s="72"/>
      <c r="KNG844" s="72"/>
      <c r="KNH844" s="72"/>
      <c r="KNI844" s="71"/>
      <c r="KNJ844" s="71"/>
      <c r="KNK844" s="71"/>
      <c r="KNL844" s="71"/>
      <c r="KNM844" s="71"/>
      <c r="KNN844" s="71"/>
      <c r="KNO844" s="71"/>
      <c r="KNP844" s="72"/>
      <c r="KNQ844" s="72"/>
      <c r="KNR844" s="72"/>
      <c r="KNS844" s="72"/>
      <c r="KNT844" s="72"/>
      <c r="KNU844" s="72"/>
      <c r="KNV844" s="72"/>
      <c r="KNW844" s="72"/>
      <c r="KNX844" s="72"/>
      <c r="KNY844" s="71"/>
      <c r="KNZ844" s="71"/>
      <c r="KOA844" s="71"/>
      <c r="KOB844" s="71"/>
      <c r="KOC844" s="71"/>
      <c r="KOD844" s="71"/>
      <c r="KOE844" s="71"/>
      <c r="KOF844" s="72"/>
      <c r="KOG844" s="72"/>
      <c r="KOH844" s="72"/>
      <c r="KOI844" s="72"/>
      <c r="KOJ844" s="72"/>
      <c r="KOK844" s="72"/>
      <c r="KOL844" s="72"/>
      <c r="KOM844" s="72"/>
      <c r="KON844" s="72"/>
      <c r="KOO844" s="71"/>
      <c r="KOP844" s="71"/>
      <c r="KOQ844" s="71"/>
      <c r="KOR844" s="71"/>
      <c r="KOS844" s="71"/>
      <c r="KOT844" s="71"/>
      <c r="KOU844" s="71"/>
      <c r="KOV844" s="72"/>
      <c r="KOW844" s="72"/>
      <c r="KOX844" s="72"/>
      <c r="KOY844" s="72"/>
      <c r="KOZ844" s="72"/>
      <c r="KPA844" s="72"/>
      <c r="KPB844" s="72"/>
      <c r="KPC844" s="72"/>
      <c r="KPD844" s="72"/>
      <c r="KPE844" s="71"/>
      <c r="KPF844" s="71"/>
      <c r="KPG844" s="71"/>
      <c r="KPH844" s="71"/>
      <c r="KPI844" s="71"/>
      <c r="KPJ844" s="71"/>
      <c r="KPK844" s="71"/>
      <c r="KPL844" s="72"/>
      <c r="KPM844" s="72"/>
      <c r="KPN844" s="72"/>
      <c r="KPO844" s="72"/>
      <c r="KPP844" s="72"/>
      <c r="KPQ844" s="72"/>
      <c r="KPR844" s="72"/>
      <c r="KPS844" s="72"/>
      <c r="KPT844" s="72"/>
      <c r="KPU844" s="71"/>
      <c r="KPV844" s="71"/>
      <c r="KPW844" s="71"/>
      <c r="KPX844" s="71"/>
      <c r="KPY844" s="71"/>
      <c r="KPZ844" s="71"/>
      <c r="KQA844" s="71"/>
      <c r="KQB844" s="72"/>
      <c r="KQC844" s="72"/>
      <c r="KQD844" s="72"/>
      <c r="KQE844" s="72"/>
      <c r="KQF844" s="72"/>
      <c r="KQG844" s="72"/>
      <c r="KQH844" s="72"/>
      <c r="KQI844" s="72"/>
      <c r="KQJ844" s="72"/>
      <c r="KQK844" s="71"/>
      <c r="KQL844" s="71"/>
      <c r="KQM844" s="71"/>
      <c r="KQN844" s="71"/>
      <c r="KQO844" s="71"/>
      <c r="KQP844" s="71"/>
      <c r="KQQ844" s="71"/>
      <c r="KQR844" s="72"/>
      <c r="KQS844" s="72"/>
      <c r="KQT844" s="72"/>
      <c r="KQU844" s="72"/>
      <c r="KQV844" s="72"/>
      <c r="KQW844" s="72"/>
      <c r="KQX844" s="72"/>
      <c r="KQY844" s="72"/>
      <c r="KQZ844" s="72"/>
      <c r="KRA844" s="71"/>
      <c r="KRB844" s="71"/>
      <c r="KRC844" s="71"/>
      <c r="KRD844" s="71"/>
      <c r="KRE844" s="71"/>
      <c r="KRF844" s="71"/>
      <c r="KRG844" s="71"/>
      <c r="KRH844" s="72"/>
      <c r="KRI844" s="72"/>
      <c r="KRJ844" s="72"/>
      <c r="KRK844" s="72"/>
      <c r="KRL844" s="72"/>
      <c r="KRM844" s="72"/>
      <c r="KRN844" s="72"/>
      <c r="KRO844" s="72"/>
      <c r="KRP844" s="72"/>
      <c r="KRQ844" s="71"/>
      <c r="KRR844" s="71"/>
      <c r="KRS844" s="71"/>
      <c r="KRT844" s="71"/>
      <c r="KRU844" s="71"/>
      <c r="KRV844" s="71"/>
      <c r="KRW844" s="71"/>
      <c r="KRX844" s="72"/>
      <c r="KRY844" s="72"/>
      <c r="KRZ844" s="72"/>
      <c r="KSA844" s="72"/>
      <c r="KSB844" s="72"/>
      <c r="KSC844" s="72"/>
      <c r="KSD844" s="72"/>
      <c r="KSE844" s="72"/>
      <c r="KSF844" s="72"/>
      <c r="KSG844" s="71"/>
      <c r="KSH844" s="71"/>
      <c r="KSI844" s="71"/>
      <c r="KSJ844" s="71"/>
      <c r="KSK844" s="71"/>
      <c r="KSL844" s="71"/>
      <c r="KSM844" s="71"/>
      <c r="KSN844" s="72"/>
      <c r="KSO844" s="72"/>
      <c r="KSP844" s="72"/>
      <c r="KSQ844" s="72"/>
      <c r="KSR844" s="72"/>
      <c r="KSS844" s="72"/>
      <c r="KST844" s="72"/>
      <c r="KSU844" s="72"/>
      <c r="KSV844" s="72"/>
      <c r="KSW844" s="71"/>
      <c r="KSX844" s="71"/>
      <c r="KSY844" s="71"/>
      <c r="KSZ844" s="71"/>
      <c r="KTA844" s="71"/>
      <c r="KTB844" s="71"/>
      <c r="KTC844" s="71"/>
      <c r="KTD844" s="72"/>
      <c r="KTE844" s="72"/>
      <c r="KTF844" s="72"/>
      <c r="KTG844" s="72"/>
      <c r="KTH844" s="72"/>
      <c r="KTI844" s="72"/>
      <c r="KTJ844" s="72"/>
      <c r="KTK844" s="72"/>
      <c r="KTL844" s="72"/>
      <c r="KTM844" s="71"/>
      <c r="KTN844" s="71"/>
      <c r="KTO844" s="71"/>
      <c r="KTP844" s="71"/>
      <c r="KTQ844" s="71"/>
      <c r="KTR844" s="71"/>
      <c r="KTS844" s="71"/>
      <c r="KTT844" s="72"/>
      <c r="KTU844" s="72"/>
      <c r="KTV844" s="72"/>
      <c r="KTW844" s="72"/>
      <c r="KTX844" s="72"/>
      <c r="KTY844" s="72"/>
      <c r="KTZ844" s="72"/>
      <c r="KUA844" s="72"/>
      <c r="KUB844" s="72"/>
      <c r="KUC844" s="71"/>
      <c r="KUD844" s="71"/>
      <c r="KUE844" s="71"/>
      <c r="KUF844" s="71"/>
      <c r="KUG844" s="71"/>
      <c r="KUH844" s="71"/>
      <c r="KUI844" s="71"/>
      <c r="KUJ844" s="72"/>
      <c r="KUK844" s="72"/>
      <c r="KUL844" s="72"/>
      <c r="KUM844" s="72"/>
      <c r="KUN844" s="72"/>
      <c r="KUO844" s="72"/>
      <c r="KUP844" s="72"/>
      <c r="KUQ844" s="72"/>
      <c r="KUR844" s="72"/>
      <c r="KUS844" s="71"/>
      <c r="KUT844" s="71"/>
      <c r="KUU844" s="71"/>
      <c r="KUV844" s="71"/>
      <c r="KUW844" s="71"/>
      <c r="KUX844" s="71"/>
      <c r="KUY844" s="71"/>
      <c r="KUZ844" s="72"/>
      <c r="KVA844" s="72"/>
      <c r="KVB844" s="72"/>
      <c r="KVC844" s="72"/>
      <c r="KVD844" s="72"/>
      <c r="KVE844" s="72"/>
      <c r="KVF844" s="72"/>
      <c r="KVG844" s="72"/>
      <c r="KVH844" s="72"/>
      <c r="KVI844" s="71"/>
      <c r="KVJ844" s="71"/>
      <c r="KVK844" s="71"/>
      <c r="KVL844" s="71"/>
      <c r="KVM844" s="71"/>
      <c r="KVN844" s="71"/>
      <c r="KVO844" s="71"/>
      <c r="KVP844" s="72"/>
      <c r="KVQ844" s="72"/>
      <c r="KVR844" s="72"/>
      <c r="KVS844" s="72"/>
      <c r="KVT844" s="72"/>
      <c r="KVU844" s="72"/>
      <c r="KVV844" s="72"/>
      <c r="KVW844" s="72"/>
      <c r="KVX844" s="72"/>
      <c r="KVY844" s="71"/>
      <c r="KVZ844" s="71"/>
      <c r="KWA844" s="71"/>
      <c r="KWB844" s="71"/>
      <c r="KWC844" s="71"/>
      <c r="KWD844" s="71"/>
      <c r="KWE844" s="71"/>
      <c r="KWF844" s="72"/>
      <c r="KWG844" s="72"/>
      <c r="KWH844" s="72"/>
      <c r="KWI844" s="72"/>
      <c r="KWJ844" s="72"/>
      <c r="KWK844" s="72"/>
      <c r="KWL844" s="72"/>
      <c r="KWM844" s="72"/>
      <c r="KWN844" s="72"/>
      <c r="KWO844" s="71"/>
      <c r="KWP844" s="71"/>
      <c r="KWQ844" s="71"/>
      <c r="KWR844" s="71"/>
      <c r="KWS844" s="71"/>
      <c r="KWT844" s="71"/>
      <c r="KWU844" s="71"/>
      <c r="KWV844" s="72"/>
      <c r="KWW844" s="72"/>
      <c r="KWX844" s="72"/>
      <c r="KWY844" s="72"/>
      <c r="KWZ844" s="72"/>
      <c r="KXA844" s="72"/>
      <c r="KXB844" s="72"/>
      <c r="KXC844" s="72"/>
      <c r="KXD844" s="72"/>
      <c r="KXE844" s="71"/>
      <c r="KXF844" s="71"/>
      <c r="KXG844" s="71"/>
      <c r="KXH844" s="71"/>
      <c r="KXI844" s="71"/>
      <c r="KXJ844" s="71"/>
      <c r="KXK844" s="71"/>
      <c r="KXL844" s="72"/>
      <c r="KXM844" s="72"/>
      <c r="KXN844" s="72"/>
      <c r="KXO844" s="72"/>
      <c r="KXP844" s="72"/>
      <c r="KXQ844" s="72"/>
      <c r="KXR844" s="72"/>
      <c r="KXS844" s="72"/>
      <c r="KXT844" s="72"/>
      <c r="KXU844" s="71"/>
      <c r="KXV844" s="71"/>
      <c r="KXW844" s="71"/>
      <c r="KXX844" s="71"/>
      <c r="KXY844" s="71"/>
      <c r="KXZ844" s="71"/>
      <c r="KYA844" s="71"/>
      <c r="KYB844" s="72"/>
      <c r="KYC844" s="72"/>
      <c r="KYD844" s="72"/>
      <c r="KYE844" s="72"/>
      <c r="KYF844" s="72"/>
      <c r="KYG844" s="72"/>
      <c r="KYH844" s="72"/>
      <c r="KYI844" s="72"/>
      <c r="KYJ844" s="72"/>
      <c r="KYK844" s="71"/>
      <c r="KYL844" s="71"/>
      <c r="KYM844" s="71"/>
      <c r="KYN844" s="71"/>
      <c r="KYO844" s="71"/>
      <c r="KYP844" s="71"/>
      <c r="KYQ844" s="71"/>
      <c r="KYR844" s="72"/>
      <c r="KYS844" s="72"/>
      <c r="KYT844" s="72"/>
      <c r="KYU844" s="72"/>
      <c r="KYV844" s="72"/>
      <c r="KYW844" s="72"/>
      <c r="KYX844" s="72"/>
      <c r="KYY844" s="72"/>
      <c r="KYZ844" s="72"/>
      <c r="KZA844" s="71"/>
      <c r="KZB844" s="71"/>
      <c r="KZC844" s="71"/>
      <c r="KZD844" s="71"/>
      <c r="KZE844" s="71"/>
      <c r="KZF844" s="71"/>
      <c r="KZG844" s="71"/>
      <c r="KZH844" s="72"/>
      <c r="KZI844" s="72"/>
      <c r="KZJ844" s="72"/>
      <c r="KZK844" s="72"/>
      <c r="KZL844" s="72"/>
      <c r="KZM844" s="72"/>
      <c r="KZN844" s="72"/>
      <c r="KZO844" s="72"/>
      <c r="KZP844" s="72"/>
      <c r="KZQ844" s="71"/>
      <c r="KZR844" s="71"/>
      <c r="KZS844" s="71"/>
      <c r="KZT844" s="71"/>
      <c r="KZU844" s="71"/>
      <c r="KZV844" s="71"/>
      <c r="KZW844" s="71"/>
      <c r="KZX844" s="72"/>
      <c r="KZY844" s="72"/>
      <c r="KZZ844" s="72"/>
      <c r="LAA844" s="72"/>
      <c r="LAB844" s="72"/>
      <c r="LAC844" s="72"/>
      <c r="LAD844" s="72"/>
      <c r="LAE844" s="72"/>
      <c r="LAF844" s="72"/>
      <c r="LAG844" s="71"/>
      <c r="LAH844" s="71"/>
      <c r="LAI844" s="71"/>
      <c r="LAJ844" s="71"/>
      <c r="LAK844" s="71"/>
      <c r="LAL844" s="71"/>
      <c r="LAM844" s="71"/>
      <c r="LAN844" s="72"/>
      <c r="LAO844" s="72"/>
      <c r="LAP844" s="72"/>
      <c r="LAQ844" s="72"/>
      <c r="LAR844" s="72"/>
      <c r="LAS844" s="72"/>
      <c r="LAT844" s="72"/>
      <c r="LAU844" s="72"/>
      <c r="LAV844" s="72"/>
      <c r="LAW844" s="71"/>
      <c r="LAX844" s="71"/>
      <c r="LAY844" s="71"/>
      <c r="LAZ844" s="71"/>
      <c r="LBA844" s="71"/>
      <c r="LBB844" s="71"/>
      <c r="LBC844" s="71"/>
      <c r="LBD844" s="72"/>
      <c r="LBE844" s="72"/>
      <c r="LBF844" s="72"/>
      <c r="LBG844" s="72"/>
      <c r="LBH844" s="72"/>
      <c r="LBI844" s="72"/>
      <c r="LBJ844" s="72"/>
      <c r="LBK844" s="72"/>
      <c r="LBL844" s="72"/>
      <c r="LBM844" s="71"/>
      <c r="LBN844" s="71"/>
      <c r="LBO844" s="71"/>
      <c r="LBP844" s="71"/>
      <c r="LBQ844" s="71"/>
      <c r="LBR844" s="71"/>
      <c r="LBS844" s="71"/>
      <c r="LBT844" s="72"/>
      <c r="LBU844" s="72"/>
      <c r="LBV844" s="72"/>
      <c r="LBW844" s="72"/>
      <c r="LBX844" s="72"/>
      <c r="LBY844" s="72"/>
      <c r="LBZ844" s="72"/>
      <c r="LCA844" s="72"/>
      <c r="LCB844" s="72"/>
      <c r="LCC844" s="71"/>
      <c r="LCD844" s="71"/>
      <c r="LCE844" s="71"/>
      <c r="LCF844" s="71"/>
      <c r="LCG844" s="71"/>
      <c r="LCH844" s="71"/>
      <c r="LCI844" s="71"/>
      <c r="LCJ844" s="72"/>
      <c r="LCK844" s="72"/>
      <c r="LCL844" s="72"/>
      <c r="LCM844" s="72"/>
      <c r="LCN844" s="72"/>
      <c r="LCO844" s="72"/>
      <c r="LCP844" s="72"/>
      <c r="LCQ844" s="72"/>
      <c r="LCR844" s="72"/>
      <c r="LCS844" s="71"/>
      <c r="LCT844" s="71"/>
      <c r="LCU844" s="71"/>
      <c r="LCV844" s="71"/>
      <c r="LCW844" s="71"/>
      <c r="LCX844" s="71"/>
      <c r="LCY844" s="71"/>
      <c r="LCZ844" s="72"/>
      <c r="LDA844" s="72"/>
      <c r="LDB844" s="72"/>
      <c r="LDC844" s="72"/>
      <c r="LDD844" s="72"/>
      <c r="LDE844" s="72"/>
      <c r="LDF844" s="72"/>
      <c r="LDG844" s="72"/>
      <c r="LDH844" s="72"/>
      <c r="LDI844" s="71"/>
      <c r="LDJ844" s="71"/>
      <c r="LDK844" s="71"/>
      <c r="LDL844" s="71"/>
      <c r="LDM844" s="71"/>
      <c r="LDN844" s="71"/>
      <c r="LDO844" s="71"/>
      <c r="LDP844" s="72"/>
      <c r="LDQ844" s="72"/>
      <c r="LDR844" s="72"/>
      <c r="LDS844" s="72"/>
      <c r="LDT844" s="72"/>
      <c r="LDU844" s="72"/>
      <c r="LDV844" s="72"/>
      <c r="LDW844" s="72"/>
      <c r="LDX844" s="72"/>
      <c r="LDY844" s="71"/>
      <c r="LDZ844" s="71"/>
      <c r="LEA844" s="71"/>
      <c r="LEB844" s="71"/>
      <c r="LEC844" s="71"/>
      <c r="LED844" s="71"/>
      <c r="LEE844" s="71"/>
      <c r="LEF844" s="72"/>
      <c r="LEG844" s="72"/>
      <c r="LEH844" s="72"/>
      <c r="LEI844" s="72"/>
      <c r="LEJ844" s="72"/>
      <c r="LEK844" s="72"/>
      <c r="LEL844" s="72"/>
      <c r="LEM844" s="72"/>
      <c r="LEN844" s="72"/>
      <c r="LEO844" s="71"/>
      <c r="LEP844" s="71"/>
      <c r="LEQ844" s="71"/>
      <c r="LER844" s="71"/>
      <c r="LES844" s="71"/>
      <c r="LET844" s="71"/>
      <c r="LEU844" s="71"/>
      <c r="LEV844" s="72"/>
      <c r="LEW844" s="72"/>
      <c r="LEX844" s="72"/>
      <c r="LEY844" s="72"/>
      <c r="LEZ844" s="72"/>
      <c r="LFA844" s="72"/>
      <c r="LFB844" s="72"/>
      <c r="LFC844" s="72"/>
      <c r="LFD844" s="72"/>
      <c r="LFE844" s="71"/>
      <c r="LFF844" s="71"/>
      <c r="LFG844" s="71"/>
      <c r="LFH844" s="71"/>
      <c r="LFI844" s="71"/>
      <c r="LFJ844" s="71"/>
      <c r="LFK844" s="71"/>
      <c r="LFL844" s="72"/>
      <c r="LFM844" s="72"/>
      <c r="LFN844" s="72"/>
      <c r="LFO844" s="72"/>
      <c r="LFP844" s="72"/>
      <c r="LFQ844" s="72"/>
      <c r="LFR844" s="72"/>
      <c r="LFS844" s="72"/>
      <c r="LFT844" s="72"/>
      <c r="LFU844" s="71"/>
      <c r="LFV844" s="71"/>
      <c r="LFW844" s="71"/>
      <c r="LFX844" s="71"/>
      <c r="LFY844" s="71"/>
      <c r="LFZ844" s="71"/>
      <c r="LGA844" s="71"/>
      <c r="LGB844" s="72"/>
      <c r="LGC844" s="72"/>
      <c r="LGD844" s="72"/>
      <c r="LGE844" s="72"/>
      <c r="LGF844" s="72"/>
      <c r="LGG844" s="72"/>
      <c r="LGH844" s="72"/>
      <c r="LGI844" s="72"/>
      <c r="LGJ844" s="72"/>
      <c r="LGK844" s="71"/>
      <c r="LGL844" s="71"/>
      <c r="LGM844" s="71"/>
      <c r="LGN844" s="71"/>
      <c r="LGO844" s="71"/>
      <c r="LGP844" s="71"/>
      <c r="LGQ844" s="71"/>
      <c r="LGR844" s="72"/>
      <c r="LGS844" s="72"/>
      <c r="LGT844" s="72"/>
      <c r="LGU844" s="72"/>
      <c r="LGV844" s="72"/>
      <c r="LGW844" s="72"/>
      <c r="LGX844" s="72"/>
      <c r="LGY844" s="72"/>
      <c r="LGZ844" s="72"/>
      <c r="LHA844" s="71"/>
      <c r="LHB844" s="71"/>
      <c r="LHC844" s="71"/>
      <c r="LHD844" s="71"/>
      <c r="LHE844" s="71"/>
      <c r="LHF844" s="71"/>
      <c r="LHG844" s="71"/>
      <c r="LHH844" s="72"/>
      <c r="LHI844" s="72"/>
      <c r="LHJ844" s="72"/>
      <c r="LHK844" s="72"/>
      <c r="LHL844" s="72"/>
      <c r="LHM844" s="72"/>
      <c r="LHN844" s="72"/>
      <c r="LHO844" s="72"/>
      <c r="LHP844" s="72"/>
      <c r="LHQ844" s="71"/>
      <c r="LHR844" s="71"/>
      <c r="LHS844" s="71"/>
      <c r="LHT844" s="71"/>
      <c r="LHU844" s="71"/>
      <c r="LHV844" s="71"/>
      <c r="LHW844" s="71"/>
      <c r="LHX844" s="72"/>
      <c r="LHY844" s="72"/>
      <c r="LHZ844" s="72"/>
      <c r="LIA844" s="72"/>
      <c r="LIB844" s="72"/>
      <c r="LIC844" s="72"/>
      <c r="LID844" s="72"/>
      <c r="LIE844" s="72"/>
      <c r="LIF844" s="72"/>
      <c r="LIG844" s="71"/>
      <c r="LIH844" s="71"/>
      <c r="LII844" s="71"/>
      <c r="LIJ844" s="71"/>
      <c r="LIK844" s="71"/>
      <c r="LIL844" s="71"/>
      <c r="LIM844" s="71"/>
      <c r="LIN844" s="72"/>
      <c r="LIO844" s="72"/>
      <c r="LIP844" s="72"/>
      <c r="LIQ844" s="72"/>
      <c r="LIR844" s="72"/>
      <c r="LIS844" s="72"/>
      <c r="LIT844" s="72"/>
      <c r="LIU844" s="72"/>
      <c r="LIV844" s="72"/>
      <c r="LIW844" s="71"/>
      <c r="LIX844" s="71"/>
      <c r="LIY844" s="71"/>
      <c r="LIZ844" s="71"/>
      <c r="LJA844" s="71"/>
      <c r="LJB844" s="71"/>
      <c r="LJC844" s="71"/>
      <c r="LJD844" s="72"/>
      <c r="LJE844" s="72"/>
      <c r="LJF844" s="72"/>
      <c r="LJG844" s="72"/>
      <c r="LJH844" s="72"/>
      <c r="LJI844" s="72"/>
      <c r="LJJ844" s="72"/>
      <c r="LJK844" s="72"/>
      <c r="LJL844" s="72"/>
      <c r="LJM844" s="71"/>
      <c r="LJN844" s="71"/>
      <c r="LJO844" s="71"/>
      <c r="LJP844" s="71"/>
      <c r="LJQ844" s="71"/>
      <c r="LJR844" s="71"/>
      <c r="LJS844" s="71"/>
      <c r="LJT844" s="72"/>
      <c r="LJU844" s="72"/>
      <c r="LJV844" s="72"/>
      <c r="LJW844" s="72"/>
      <c r="LJX844" s="72"/>
      <c r="LJY844" s="72"/>
      <c r="LJZ844" s="72"/>
      <c r="LKA844" s="72"/>
      <c r="LKB844" s="72"/>
      <c r="LKC844" s="71"/>
      <c r="LKD844" s="71"/>
      <c r="LKE844" s="71"/>
      <c r="LKF844" s="71"/>
      <c r="LKG844" s="71"/>
      <c r="LKH844" s="71"/>
      <c r="LKI844" s="71"/>
      <c r="LKJ844" s="72"/>
      <c r="LKK844" s="72"/>
      <c r="LKL844" s="72"/>
      <c r="LKM844" s="72"/>
      <c r="LKN844" s="72"/>
      <c r="LKO844" s="72"/>
      <c r="LKP844" s="72"/>
      <c r="LKQ844" s="72"/>
      <c r="LKR844" s="72"/>
      <c r="LKS844" s="71"/>
      <c r="LKT844" s="71"/>
      <c r="LKU844" s="71"/>
      <c r="LKV844" s="71"/>
      <c r="LKW844" s="71"/>
      <c r="LKX844" s="71"/>
      <c r="LKY844" s="71"/>
      <c r="LKZ844" s="72"/>
      <c r="LLA844" s="72"/>
      <c r="LLB844" s="72"/>
      <c r="LLC844" s="72"/>
      <c r="LLD844" s="72"/>
      <c r="LLE844" s="72"/>
      <c r="LLF844" s="72"/>
      <c r="LLG844" s="72"/>
      <c r="LLH844" s="72"/>
      <c r="LLI844" s="71"/>
      <c r="LLJ844" s="71"/>
      <c r="LLK844" s="71"/>
      <c r="LLL844" s="71"/>
      <c r="LLM844" s="71"/>
      <c r="LLN844" s="71"/>
      <c r="LLO844" s="71"/>
      <c r="LLP844" s="72"/>
      <c r="LLQ844" s="72"/>
      <c r="LLR844" s="72"/>
      <c r="LLS844" s="72"/>
      <c r="LLT844" s="72"/>
      <c r="LLU844" s="72"/>
      <c r="LLV844" s="72"/>
      <c r="LLW844" s="72"/>
      <c r="LLX844" s="72"/>
      <c r="LLY844" s="71"/>
      <c r="LLZ844" s="71"/>
      <c r="LMA844" s="71"/>
      <c r="LMB844" s="71"/>
      <c r="LMC844" s="71"/>
      <c r="LMD844" s="71"/>
      <c r="LME844" s="71"/>
      <c r="LMF844" s="72"/>
      <c r="LMG844" s="72"/>
      <c r="LMH844" s="72"/>
      <c r="LMI844" s="72"/>
      <c r="LMJ844" s="72"/>
      <c r="LMK844" s="72"/>
      <c r="LML844" s="72"/>
      <c r="LMM844" s="72"/>
      <c r="LMN844" s="72"/>
      <c r="LMO844" s="71"/>
      <c r="LMP844" s="71"/>
      <c r="LMQ844" s="71"/>
      <c r="LMR844" s="71"/>
      <c r="LMS844" s="71"/>
      <c r="LMT844" s="71"/>
      <c r="LMU844" s="71"/>
      <c r="LMV844" s="72"/>
      <c r="LMW844" s="72"/>
      <c r="LMX844" s="72"/>
      <c r="LMY844" s="72"/>
      <c r="LMZ844" s="72"/>
      <c r="LNA844" s="72"/>
      <c r="LNB844" s="72"/>
      <c r="LNC844" s="72"/>
      <c r="LND844" s="72"/>
      <c r="LNE844" s="71"/>
      <c r="LNF844" s="71"/>
      <c r="LNG844" s="71"/>
      <c r="LNH844" s="71"/>
      <c r="LNI844" s="71"/>
      <c r="LNJ844" s="71"/>
      <c r="LNK844" s="71"/>
      <c r="LNL844" s="72"/>
      <c r="LNM844" s="72"/>
      <c r="LNN844" s="72"/>
      <c r="LNO844" s="72"/>
      <c r="LNP844" s="72"/>
      <c r="LNQ844" s="72"/>
      <c r="LNR844" s="72"/>
      <c r="LNS844" s="72"/>
      <c r="LNT844" s="72"/>
      <c r="LNU844" s="71"/>
      <c r="LNV844" s="71"/>
      <c r="LNW844" s="71"/>
      <c r="LNX844" s="71"/>
      <c r="LNY844" s="71"/>
      <c r="LNZ844" s="71"/>
      <c r="LOA844" s="71"/>
      <c r="LOB844" s="72"/>
      <c r="LOC844" s="72"/>
      <c r="LOD844" s="72"/>
      <c r="LOE844" s="72"/>
      <c r="LOF844" s="72"/>
      <c r="LOG844" s="72"/>
      <c r="LOH844" s="72"/>
      <c r="LOI844" s="72"/>
      <c r="LOJ844" s="72"/>
      <c r="LOK844" s="71"/>
      <c r="LOL844" s="71"/>
      <c r="LOM844" s="71"/>
      <c r="LON844" s="71"/>
      <c r="LOO844" s="71"/>
      <c r="LOP844" s="71"/>
      <c r="LOQ844" s="71"/>
      <c r="LOR844" s="72"/>
      <c r="LOS844" s="72"/>
      <c r="LOT844" s="72"/>
      <c r="LOU844" s="72"/>
      <c r="LOV844" s="72"/>
      <c r="LOW844" s="72"/>
      <c r="LOX844" s="72"/>
      <c r="LOY844" s="72"/>
      <c r="LOZ844" s="72"/>
      <c r="LPA844" s="71"/>
      <c r="LPB844" s="71"/>
      <c r="LPC844" s="71"/>
      <c r="LPD844" s="71"/>
      <c r="LPE844" s="71"/>
      <c r="LPF844" s="71"/>
      <c r="LPG844" s="71"/>
      <c r="LPH844" s="72"/>
      <c r="LPI844" s="72"/>
      <c r="LPJ844" s="72"/>
      <c r="LPK844" s="72"/>
      <c r="LPL844" s="72"/>
      <c r="LPM844" s="72"/>
      <c r="LPN844" s="72"/>
      <c r="LPO844" s="72"/>
      <c r="LPP844" s="72"/>
      <c r="LPQ844" s="71"/>
      <c r="LPR844" s="71"/>
      <c r="LPS844" s="71"/>
      <c r="LPT844" s="71"/>
      <c r="LPU844" s="71"/>
      <c r="LPV844" s="71"/>
      <c r="LPW844" s="71"/>
      <c r="LPX844" s="72"/>
      <c r="LPY844" s="72"/>
      <c r="LPZ844" s="72"/>
      <c r="LQA844" s="72"/>
      <c r="LQB844" s="72"/>
      <c r="LQC844" s="72"/>
      <c r="LQD844" s="72"/>
      <c r="LQE844" s="72"/>
      <c r="LQF844" s="72"/>
      <c r="LQG844" s="71"/>
      <c r="LQH844" s="71"/>
      <c r="LQI844" s="71"/>
      <c r="LQJ844" s="71"/>
      <c r="LQK844" s="71"/>
      <c r="LQL844" s="71"/>
      <c r="LQM844" s="71"/>
      <c r="LQN844" s="72"/>
      <c r="LQO844" s="72"/>
      <c r="LQP844" s="72"/>
      <c r="LQQ844" s="72"/>
      <c r="LQR844" s="72"/>
      <c r="LQS844" s="72"/>
      <c r="LQT844" s="72"/>
      <c r="LQU844" s="72"/>
      <c r="LQV844" s="72"/>
      <c r="LQW844" s="71"/>
      <c r="LQX844" s="71"/>
      <c r="LQY844" s="71"/>
      <c r="LQZ844" s="71"/>
      <c r="LRA844" s="71"/>
      <c r="LRB844" s="71"/>
      <c r="LRC844" s="71"/>
      <c r="LRD844" s="72"/>
      <c r="LRE844" s="72"/>
      <c r="LRF844" s="72"/>
      <c r="LRG844" s="72"/>
      <c r="LRH844" s="72"/>
      <c r="LRI844" s="72"/>
      <c r="LRJ844" s="72"/>
      <c r="LRK844" s="72"/>
      <c r="LRL844" s="72"/>
      <c r="LRM844" s="71"/>
      <c r="LRN844" s="71"/>
      <c r="LRO844" s="71"/>
      <c r="LRP844" s="71"/>
      <c r="LRQ844" s="71"/>
      <c r="LRR844" s="71"/>
      <c r="LRS844" s="71"/>
      <c r="LRT844" s="72"/>
      <c r="LRU844" s="72"/>
      <c r="LRV844" s="72"/>
      <c r="LRW844" s="72"/>
      <c r="LRX844" s="72"/>
      <c r="LRY844" s="72"/>
      <c r="LRZ844" s="72"/>
      <c r="LSA844" s="72"/>
      <c r="LSB844" s="72"/>
      <c r="LSC844" s="71"/>
      <c r="LSD844" s="71"/>
      <c r="LSE844" s="71"/>
      <c r="LSF844" s="71"/>
      <c r="LSG844" s="71"/>
      <c r="LSH844" s="71"/>
      <c r="LSI844" s="71"/>
      <c r="LSJ844" s="72"/>
      <c r="LSK844" s="72"/>
      <c r="LSL844" s="72"/>
      <c r="LSM844" s="72"/>
      <c r="LSN844" s="72"/>
      <c r="LSO844" s="72"/>
      <c r="LSP844" s="72"/>
      <c r="LSQ844" s="72"/>
      <c r="LSR844" s="72"/>
      <c r="LSS844" s="71"/>
      <c r="LST844" s="71"/>
      <c r="LSU844" s="71"/>
      <c r="LSV844" s="71"/>
      <c r="LSW844" s="71"/>
      <c r="LSX844" s="71"/>
      <c r="LSY844" s="71"/>
      <c r="LSZ844" s="72"/>
      <c r="LTA844" s="72"/>
      <c r="LTB844" s="72"/>
      <c r="LTC844" s="72"/>
      <c r="LTD844" s="72"/>
      <c r="LTE844" s="72"/>
      <c r="LTF844" s="72"/>
      <c r="LTG844" s="72"/>
      <c r="LTH844" s="72"/>
      <c r="LTI844" s="71"/>
      <c r="LTJ844" s="71"/>
      <c r="LTK844" s="71"/>
      <c r="LTL844" s="71"/>
      <c r="LTM844" s="71"/>
      <c r="LTN844" s="71"/>
      <c r="LTO844" s="71"/>
      <c r="LTP844" s="72"/>
      <c r="LTQ844" s="72"/>
      <c r="LTR844" s="72"/>
      <c r="LTS844" s="72"/>
      <c r="LTT844" s="72"/>
      <c r="LTU844" s="72"/>
      <c r="LTV844" s="72"/>
      <c r="LTW844" s="72"/>
      <c r="LTX844" s="72"/>
      <c r="LTY844" s="71"/>
      <c r="LTZ844" s="71"/>
      <c r="LUA844" s="71"/>
      <c r="LUB844" s="71"/>
      <c r="LUC844" s="71"/>
      <c r="LUD844" s="71"/>
      <c r="LUE844" s="71"/>
      <c r="LUF844" s="72"/>
      <c r="LUG844" s="72"/>
      <c r="LUH844" s="72"/>
      <c r="LUI844" s="72"/>
      <c r="LUJ844" s="72"/>
      <c r="LUK844" s="72"/>
      <c r="LUL844" s="72"/>
      <c r="LUM844" s="72"/>
      <c r="LUN844" s="72"/>
      <c r="LUO844" s="71"/>
      <c r="LUP844" s="71"/>
      <c r="LUQ844" s="71"/>
      <c r="LUR844" s="71"/>
      <c r="LUS844" s="71"/>
      <c r="LUT844" s="71"/>
      <c r="LUU844" s="71"/>
      <c r="LUV844" s="72"/>
      <c r="LUW844" s="72"/>
      <c r="LUX844" s="72"/>
      <c r="LUY844" s="72"/>
      <c r="LUZ844" s="72"/>
      <c r="LVA844" s="72"/>
      <c r="LVB844" s="72"/>
      <c r="LVC844" s="72"/>
      <c r="LVD844" s="72"/>
      <c r="LVE844" s="71"/>
      <c r="LVF844" s="71"/>
      <c r="LVG844" s="71"/>
      <c r="LVH844" s="71"/>
      <c r="LVI844" s="71"/>
      <c r="LVJ844" s="71"/>
      <c r="LVK844" s="71"/>
      <c r="LVL844" s="72"/>
      <c r="LVM844" s="72"/>
      <c r="LVN844" s="72"/>
      <c r="LVO844" s="72"/>
      <c r="LVP844" s="72"/>
      <c r="LVQ844" s="72"/>
      <c r="LVR844" s="72"/>
      <c r="LVS844" s="72"/>
      <c r="LVT844" s="72"/>
      <c r="LVU844" s="71"/>
      <c r="LVV844" s="71"/>
      <c r="LVW844" s="71"/>
      <c r="LVX844" s="71"/>
      <c r="LVY844" s="71"/>
      <c r="LVZ844" s="71"/>
      <c r="LWA844" s="71"/>
      <c r="LWB844" s="72"/>
      <c r="LWC844" s="72"/>
      <c r="LWD844" s="72"/>
      <c r="LWE844" s="72"/>
      <c r="LWF844" s="72"/>
      <c r="LWG844" s="72"/>
      <c r="LWH844" s="72"/>
      <c r="LWI844" s="72"/>
      <c r="LWJ844" s="72"/>
      <c r="LWK844" s="71"/>
      <c r="LWL844" s="71"/>
      <c r="LWM844" s="71"/>
      <c r="LWN844" s="71"/>
      <c r="LWO844" s="71"/>
      <c r="LWP844" s="71"/>
      <c r="LWQ844" s="71"/>
      <c r="LWR844" s="72"/>
      <c r="LWS844" s="72"/>
      <c r="LWT844" s="72"/>
      <c r="LWU844" s="72"/>
      <c r="LWV844" s="72"/>
      <c r="LWW844" s="72"/>
      <c r="LWX844" s="72"/>
      <c r="LWY844" s="72"/>
      <c r="LWZ844" s="72"/>
      <c r="LXA844" s="71"/>
      <c r="LXB844" s="71"/>
      <c r="LXC844" s="71"/>
      <c r="LXD844" s="71"/>
      <c r="LXE844" s="71"/>
      <c r="LXF844" s="71"/>
      <c r="LXG844" s="71"/>
      <c r="LXH844" s="72"/>
      <c r="LXI844" s="72"/>
      <c r="LXJ844" s="72"/>
      <c r="LXK844" s="72"/>
      <c r="LXL844" s="72"/>
      <c r="LXM844" s="72"/>
      <c r="LXN844" s="72"/>
      <c r="LXO844" s="72"/>
      <c r="LXP844" s="72"/>
      <c r="LXQ844" s="71"/>
      <c r="LXR844" s="71"/>
      <c r="LXS844" s="71"/>
      <c r="LXT844" s="71"/>
      <c r="LXU844" s="71"/>
      <c r="LXV844" s="71"/>
      <c r="LXW844" s="71"/>
      <c r="LXX844" s="72"/>
      <c r="LXY844" s="72"/>
      <c r="LXZ844" s="72"/>
      <c r="LYA844" s="72"/>
      <c r="LYB844" s="72"/>
      <c r="LYC844" s="72"/>
      <c r="LYD844" s="72"/>
      <c r="LYE844" s="72"/>
      <c r="LYF844" s="72"/>
      <c r="LYG844" s="71"/>
      <c r="LYH844" s="71"/>
      <c r="LYI844" s="71"/>
      <c r="LYJ844" s="71"/>
      <c r="LYK844" s="71"/>
      <c r="LYL844" s="71"/>
      <c r="LYM844" s="71"/>
      <c r="LYN844" s="72"/>
      <c r="LYO844" s="72"/>
      <c r="LYP844" s="72"/>
      <c r="LYQ844" s="72"/>
      <c r="LYR844" s="72"/>
      <c r="LYS844" s="72"/>
      <c r="LYT844" s="72"/>
      <c r="LYU844" s="72"/>
      <c r="LYV844" s="72"/>
      <c r="LYW844" s="71"/>
      <c r="LYX844" s="71"/>
      <c r="LYY844" s="71"/>
      <c r="LYZ844" s="71"/>
      <c r="LZA844" s="71"/>
      <c r="LZB844" s="71"/>
      <c r="LZC844" s="71"/>
      <c r="LZD844" s="72"/>
      <c r="LZE844" s="72"/>
      <c r="LZF844" s="72"/>
      <c r="LZG844" s="72"/>
      <c r="LZH844" s="72"/>
      <c r="LZI844" s="72"/>
      <c r="LZJ844" s="72"/>
      <c r="LZK844" s="72"/>
      <c r="LZL844" s="72"/>
      <c r="LZM844" s="71"/>
      <c r="LZN844" s="71"/>
      <c r="LZO844" s="71"/>
      <c r="LZP844" s="71"/>
      <c r="LZQ844" s="71"/>
      <c r="LZR844" s="71"/>
      <c r="LZS844" s="71"/>
      <c r="LZT844" s="72"/>
      <c r="LZU844" s="72"/>
      <c r="LZV844" s="72"/>
      <c r="LZW844" s="72"/>
      <c r="LZX844" s="72"/>
      <c r="LZY844" s="72"/>
      <c r="LZZ844" s="72"/>
      <c r="MAA844" s="72"/>
      <c r="MAB844" s="72"/>
      <c r="MAC844" s="71"/>
      <c r="MAD844" s="71"/>
      <c r="MAE844" s="71"/>
      <c r="MAF844" s="71"/>
      <c r="MAG844" s="71"/>
      <c r="MAH844" s="71"/>
      <c r="MAI844" s="71"/>
      <c r="MAJ844" s="72"/>
      <c r="MAK844" s="72"/>
      <c r="MAL844" s="72"/>
      <c r="MAM844" s="72"/>
      <c r="MAN844" s="72"/>
      <c r="MAO844" s="72"/>
      <c r="MAP844" s="72"/>
      <c r="MAQ844" s="72"/>
      <c r="MAR844" s="72"/>
      <c r="MAS844" s="71"/>
      <c r="MAT844" s="71"/>
      <c r="MAU844" s="71"/>
      <c r="MAV844" s="71"/>
      <c r="MAW844" s="71"/>
      <c r="MAX844" s="71"/>
      <c r="MAY844" s="71"/>
      <c r="MAZ844" s="72"/>
      <c r="MBA844" s="72"/>
      <c r="MBB844" s="72"/>
      <c r="MBC844" s="72"/>
      <c r="MBD844" s="72"/>
      <c r="MBE844" s="72"/>
      <c r="MBF844" s="72"/>
      <c r="MBG844" s="72"/>
      <c r="MBH844" s="72"/>
      <c r="MBI844" s="71"/>
      <c r="MBJ844" s="71"/>
      <c r="MBK844" s="71"/>
      <c r="MBL844" s="71"/>
      <c r="MBM844" s="71"/>
      <c r="MBN844" s="71"/>
      <c r="MBO844" s="71"/>
      <c r="MBP844" s="72"/>
      <c r="MBQ844" s="72"/>
      <c r="MBR844" s="72"/>
      <c r="MBS844" s="72"/>
      <c r="MBT844" s="72"/>
      <c r="MBU844" s="72"/>
      <c r="MBV844" s="72"/>
      <c r="MBW844" s="72"/>
      <c r="MBX844" s="72"/>
      <c r="MBY844" s="71"/>
      <c r="MBZ844" s="71"/>
      <c r="MCA844" s="71"/>
      <c r="MCB844" s="71"/>
      <c r="MCC844" s="71"/>
      <c r="MCD844" s="71"/>
      <c r="MCE844" s="71"/>
      <c r="MCF844" s="72"/>
      <c r="MCG844" s="72"/>
      <c r="MCH844" s="72"/>
      <c r="MCI844" s="72"/>
      <c r="MCJ844" s="72"/>
      <c r="MCK844" s="72"/>
      <c r="MCL844" s="72"/>
      <c r="MCM844" s="72"/>
      <c r="MCN844" s="72"/>
      <c r="MCO844" s="71"/>
      <c r="MCP844" s="71"/>
      <c r="MCQ844" s="71"/>
      <c r="MCR844" s="71"/>
      <c r="MCS844" s="71"/>
      <c r="MCT844" s="71"/>
      <c r="MCU844" s="71"/>
      <c r="MCV844" s="72"/>
      <c r="MCW844" s="72"/>
      <c r="MCX844" s="72"/>
      <c r="MCY844" s="72"/>
      <c r="MCZ844" s="72"/>
      <c r="MDA844" s="72"/>
      <c r="MDB844" s="72"/>
      <c r="MDC844" s="72"/>
      <c r="MDD844" s="72"/>
      <c r="MDE844" s="71"/>
      <c r="MDF844" s="71"/>
      <c r="MDG844" s="71"/>
      <c r="MDH844" s="71"/>
      <c r="MDI844" s="71"/>
      <c r="MDJ844" s="71"/>
      <c r="MDK844" s="71"/>
      <c r="MDL844" s="72"/>
      <c r="MDM844" s="72"/>
      <c r="MDN844" s="72"/>
      <c r="MDO844" s="72"/>
      <c r="MDP844" s="72"/>
      <c r="MDQ844" s="72"/>
      <c r="MDR844" s="72"/>
      <c r="MDS844" s="72"/>
      <c r="MDT844" s="72"/>
      <c r="MDU844" s="71"/>
      <c r="MDV844" s="71"/>
      <c r="MDW844" s="71"/>
      <c r="MDX844" s="71"/>
      <c r="MDY844" s="71"/>
      <c r="MDZ844" s="71"/>
      <c r="MEA844" s="71"/>
      <c r="MEB844" s="72"/>
      <c r="MEC844" s="72"/>
      <c r="MED844" s="72"/>
      <c r="MEE844" s="72"/>
      <c r="MEF844" s="72"/>
      <c r="MEG844" s="72"/>
      <c r="MEH844" s="72"/>
      <c r="MEI844" s="72"/>
      <c r="MEJ844" s="72"/>
      <c r="MEK844" s="71"/>
      <c r="MEL844" s="71"/>
      <c r="MEM844" s="71"/>
      <c r="MEN844" s="71"/>
      <c r="MEO844" s="71"/>
      <c r="MEP844" s="71"/>
      <c r="MEQ844" s="71"/>
      <c r="MER844" s="72"/>
      <c r="MES844" s="72"/>
      <c r="MET844" s="72"/>
      <c r="MEU844" s="72"/>
      <c r="MEV844" s="72"/>
      <c r="MEW844" s="72"/>
      <c r="MEX844" s="72"/>
      <c r="MEY844" s="72"/>
      <c r="MEZ844" s="72"/>
      <c r="MFA844" s="71"/>
      <c r="MFB844" s="71"/>
      <c r="MFC844" s="71"/>
      <c r="MFD844" s="71"/>
      <c r="MFE844" s="71"/>
      <c r="MFF844" s="71"/>
      <c r="MFG844" s="71"/>
      <c r="MFH844" s="72"/>
      <c r="MFI844" s="72"/>
      <c r="MFJ844" s="72"/>
      <c r="MFK844" s="72"/>
      <c r="MFL844" s="72"/>
      <c r="MFM844" s="72"/>
      <c r="MFN844" s="72"/>
      <c r="MFO844" s="72"/>
      <c r="MFP844" s="72"/>
      <c r="MFQ844" s="71"/>
      <c r="MFR844" s="71"/>
      <c r="MFS844" s="71"/>
      <c r="MFT844" s="71"/>
      <c r="MFU844" s="71"/>
      <c r="MFV844" s="71"/>
      <c r="MFW844" s="71"/>
      <c r="MFX844" s="72"/>
      <c r="MFY844" s="72"/>
      <c r="MFZ844" s="72"/>
      <c r="MGA844" s="72"/>
      <c r="MGB844" s="72"/>
      <c r="MGC844" s="72"/>
      <c r="MGD844" s="72"/>
      <c r="MGE844" s="72"/>
      <c r="MGF844" s="72"/>
      <c r="MGG844" s="71"/>
      <c r="MGH844" s="71"/>
      <c r="MGI844" s="71"/>
      <c r="MGJ844" s="71"/>
      <c r="MGK844" s="71"/>
      <c r="MGL844" s="71"/>
      <c r="MGM844" s="71"/>
      <c r="MGN844" s="72"/>
      <c r="MGO844" s="72"/>
      <c r="MGP844" s="72"/>
      <c r="MGQ844" s="72"/>
      <c r="MGR844" s="72"/>
      <c r="MGS844" s="72"/>
      <c r="MGT844" s="72"/>
      <c r="MGU844" s="72"/>
      <c r="MGV844" s="72"/>
      <c r="MGW844" s="71"/>
      <c r="MGX844" s="71"/>
      <c r="MGY844" s="71"/>
      <c r="MGZ844" s="71"/>
      <c r="MHA844" s="71"/>
      <c r="MHB844" s="71"/>
      <c r="MHC844" s="71"/>
      <c r="MHD844" s="72"/>
      <c r="MHE844" s="72"/>
      <c r="MHF844" s="72"/>
      <c r="MHG844" s="72"/>
      <c r="MHH844" s="72"/>
      <c r="MHI844" s="72"/>
      <c r="MHJ844" s="72"/>
      <c r="MHK844" s="72"/>
      <c r="MHL844" s="72"/>
      <c r="MHM844" s="71"/>
      <c r="MHN844" s="71"/>
      <c r="MHO844" s="71"/>
      <c r="MHP844" s="71"/>
      <c r="MHQ844" s="71"/>
      <c r="MHR844" s="71"/>
      <c r="MHS844" s="71"/>
      <c r="MHT844" s="72"/>
      <c r="MHU844" s="72"/>
      <c r="MHV844" s="72"/>
      <c r="MHW844" s="72"/>
      <c r="MHX844" s="72"/>
      <c r="MHY844" s="72"/>
      <c r="MHZ844" s="72"/>
      <c r="MIA844" s="72"/>
      <c r="MIB844" s="72"/>
      <c r="MIC844" s="71"/>
      <c r="MID844" s="71"/>
      <c r="MIE844" s="71"/>
      <c r="MIF844" s="71"/>
      <c r="MIG844" s="71"/>
      <c r="MIH844" s="71"/>
      <c r="MII844" s="71"/>
      <c r="MIJ844" s="72"/>
      <c r="MIK844" s="72"/>
      <c r="MIL844" s="72"/>
      <c r="MIM844" s="72"/>
      <c r="MIN844" s="72"/>
      <c r="MIO844" s="72"/>
      <c r="MIP844" s="72"/>
      <c r="MIQ844" s="72"/>
      <c r="MIR844" s="72"/>
      <c r="MIS844" s="71"/>
      <c r="MIT844" s="71"/>
      <c r="MIU844" s="71"/>
      <c r="MIV844" s="71"/>
      <c r="MIW844" s="71"/>
      <c r="MIX844" s="71"/>
      <c r="MIY844" s="71"/>
      <c r="MIZ844" s="72"/>
      <c r="MJA844" s="72"/>
      <c r="MJB844" s="72"/>
      <c r="MJC844" s="72"/>
      <c r="MJD844" s="72"/>
      <c r="MJE844" s="72"/>
      <c r="MJF844" s="72"/>
      <c r="MJG844" s="72"/>
      <c r="MJH844" s="72"/>
      <c r="MJI844" s="71"/>
      <c r="MJJ844" s="71"/>
      <c r="MJK844" s="71"/>
      <c r="MJL844" s="71"/>
      <c r="MJM844" s="71"/>
      <c r="MJN844" s="71"/>
      <c r="MJO844" s="71"/>
      <c r="MJP844" s="72"/>
      <c r="MJQ844" s="72"/>
      <c r="MJR844" s="72"/>
      <c r="MJS844" s="72"/>
      <c r="MJT844" s="72"/>
      <c r="MJU844" s="72"/>
      <c r="MJV844" s="72"/>
      <c r="MJW844" s="72"/>
      <c r="MJX844" s="72"/>
      <c r="MJY844" s="71"/>
      <c r="MJZ844" s="71"/>
      <c r="MKA844" s="71"/>
      <c r="MKB844" s="71"/>
      <c r="MKC844" s="71"/>
      <c r="MKD844" s="71"/>
      <c r="MKE844" s="71"/>
      <c r="MKF844" s="72"/>
      <c r="MKG844" s="72"/>
      <c r="MKH844" s="72"/>
      <c r="MKI844" s="72"/>
      <c r="MKJ844" s="72"/>
      <c r="MKK844" s="72"/>
      <c r="MKL844" s="72"/>
      <c r="MKM844" s="72"/>
      <c r="MKN844" s="72"/>
      <c r="MKO844" s="71"/>
      <c r="MKP844" s="71"/>
      <c r="MKQ844" s="71"/>
      <c r="MKR844" s="71"/>
      <c r="MKS844" s="71"/>
      <c r="MKT844" s="71"/>
      <c r="MKU844" s="71"/>
      <c r="MKV844" s="72"/>
      <c r="MKW844" s="72"/>
      <c r="MKX844" s="72"/>
      <c r="MKY844" s="72"/>
      <c r="MKZ844" s="72"/>
      <c r="MLA844" s="72"/>
      <c r="MLB844" s="72"/>
      <c r="MLC844" s="72"/>
      <c r="MLD844" s="72"/>
      <c r="MLE844" s="71"/>
      <c r="MLF844" s="71"/>
      <c r="MLG844" s="71"/>
      <c r="MLH844" s="71"/>
      <c r="MLI844" s="71"/>
      <c r="MLJ844" s="71"/>
      <c r="MLK844" s="71"/>
      <c r="MLL844" s="72"/>
      <c r="MLM844" s="72"/>
      <c r="MLN844" s="72"/>
      <c r="MLO844" s="72"/>
      <c r="MLP844" s="72"/>
      <c r="MLQ844" s="72"/>
      <c r="MLR844" s="72"/>
      <c r="MLS844" s="72"/>
      <c r="MLT844" s="72"/>
      <c r="MLU844" s="71"/>
      <c r="MLV844" s="71"/>
      <c r="MLW844" s="71"/>
      <c r="MLX844" s="71"/>
      <c r="MLY844" s="71"/>
      <c r="MLZ844" s="71"/>
      <c r="MMA844" s="71"/>
      <c r="MMB844" s="72"/>
      <c r="MMC844" s="72"/>
      <c r="MMD844" s="72"/>
      <c r="MME844" s="72"/>
      <c r="MMF844" s="72"/>
      <c r="MMG844" s="72"/>
      <c r="MMH844" s="72"/>
      <c r="MMI844" s="72"/>
      <c r="MMJ844" s="72"/>
      <c r="MMK844" s="71"/>
      <c r="MML844" s="71"/>
      <c r="MMM844" s="71"/>
      <c r="MMN844" s="71"/>
      <c r="MMO844" s="71"/>
      <c r="MMP844" s="71"/>
      <c r="MMQ844" s="71"/>
      <c r="MMR844" s="72"/>
      <c r="MMS844" s="72"/>
      <c r="MMT844" s="72"/>
      <c r="MMU844" s="72"/>
      <c r="MMV844" s="72"/>
      <c r="MMW844" s="72"/>
      <c r="MMX844" s="72"/>
      <c r="MMY844" s="72"/>
      <c r="MMZ844" s="72"/>
      <c r="MNA844" s="71"/>
      <c r="MNB844" s="71"/>
      <c r="MNC844" s="71"/>
      <c r="MND844" s="71"/>
      <c r="MNE844" s="71"/>
      <c r="MNF844" s="71"/>
      <c r="MNG844" s="71"/>
      <c r="MNH844" s="72"/>
      <c r="MNI844" s="72"/>
      <c r="MNJ844" s="72"/>
      <c r="MNK844" s="72"/>
      <c r="MNL844" s="72"/>
      <c r="MNM844" s="72"/>
      <c r="MNN844" s="72"/>
      <c r="MNO844" s="72"/>
      <c r="MNP844" s="72"/>
      <c r="MNQ844" s="71"/>
      <c r="MNR844" s="71"/>
      <c r="MNS844" s="71"/>
      <c r="MNT844" s="71"/>
      <c r="MNU844" s="71"/>
      <c r="MNV844" s="71"/>
      <c r="MNW844" s="71"/>
      <c r="MNX844" s="72"/>
      <c r="MNY844" s="72"/>
      <c r="MNZ844" s="72"/>
      <c r="MOA844" s="72"/>
      <c r="MOB844" s="72"/>
      <c r="MOC844" s="72"/>
      <c r="MOD844" s="72"/>
      <c r="MOE844" s="72"/>
      <c r="MOF844" s="72"/>
      <c r="MOG844" s="71"/>
      <c r="MOH844" s="71"/>
      <c r="MOI844" s="71"/>
      <c r="MOJ844" s="71"/>
      <c r="MOK844" s="71"/>
      <c r="MOL844" s="71"/>
      <c r="MOM844" s="71"/>
      <c r="MON844" s="72"/>
      <c r="MOO844" s="72"/>
      <c r="MOP844" s="72"/>
      <c r="MOQ844" s="72"/>
      <c r="MOR844" s="72"/>
      <c r="MOS844" s="72"/>
      <c r="MOT844" s="72"/>
      <c r="MOU844" s="72"/>
      <c r="MOV844" s="72"/>
      <c r="MOW844" s="71"/>
      <c r="MOX844" s="71"/>
      <c r="MOY844" s="71"/>
      <c r="MOZ844" s="71"/>
      <c r="MPA844" s="71"/>
      <c r="MPB844" s="71"/>
      <c r="MPC844" s="71"/>
      <c r="MPD844" s="72"/>
      <c r="MPE844" s="72"/>
      <c r="MPF844" s="72"/>
      <c r="MPG844" s="72"/>
      <c r="MPH844" s="72"/>
      <c r="MPI844" s="72"/>
      <c r="MPJ844" s="72"/>
      <c r="MPK844" s="72"/>
      <c r="MPL844" s="72"/>
      <c r="MPM844" s="71"/>
      <c r="MPN844" s="71"/>
      <c r="MPO844" s="71"/>
      <c r="MPP844" s="71"/>
      <c r="MPQ844" s="71"/>
      <c r="MPR844" s="71"/>
      <c r="MPS844" s="71"/>
      <c r="MPT844" s="72"/>
      <c r="MPU844" s="72"/>
      <c r="MPV844" s="72"/>
      <c r="MPW844" s="72"/>
      <c r="MPX844" s="72"/>
      <c r="MPY844" s="72"/>
      <c r="MPZ844" s="72"/>
      <c r="MQA844" s="72"/>
      <c r="MQB844" s="72"/>
      <c r="MQC844" s="71"/>
      <c r="MQD844" s="71"/>
      <c r="MQE844" s="71"/>
      <c r="MQF844" s="71"/>
      <c r="MQG844" s="71"/>
      <c r="MQH844" s="71"/>
      <c r="MQI844" s="71"/>
      <c r="MQJ844" s="72"/>
      <c r="MQK844" s="72"/>
      <c r="MQL844" s="72"/>
      <c r="MQM844" s="72"/>
      <c r="MQN844" s="72"/>
      <c r="MQO844" s="72"/>
      <c r="MQP844" s="72"/>
      <c r="MQQ844" s="72"/>
      <c r="MQR844" s="72"/>
      <c r="MQS844" s="71"/>
      <c r="MQT844" s="71"/>
      <c r="MQU844" s="71"/>
      <c r="MQV844" s="71"/>
      <c r="MQW844" s="71"/>
      <c r="MQX844" s="71"/>
      <c r="MQY844" s="71"/>
      <c r="MQZ844" s="72"/>
      <c r="MRA844" s="72"/>
      <c r="MRB844" s="72"/>
      <c r="MRC844" s="72"/>
      <c r="MRD844" s="72"/>
      <c r="MRE844" s="72"/>
      <c r="MRF844" s="72"/>
      <c r="MRG844" s="72"/>
      <c r="MRH844" s="72"/>
      <c r="MRI844" s="71"/>
      <c r="MRJ844" s="71"/>
      <c r="MRK844" s="71"/>
      <c r="MRL844" s="71"/>
      <c r="MRM844" s="71"/>
      <c r="MRN844" s="71"/>
      <c r="MRO844" s="71"/>
      <c r="MRP844" s="72"/>
      <c r="MRQ844" s="72"/>
      <c r="MRR844" s="72"/>
      <c r="MRS844" s="72"/>
      <c r="MRT844" s="72"/>
      <c r="MRU844" s="72"/>
      <c r="MRV844" s="72"/>
      <c r="MRW844" s="72"/>
      <c r="MRX844" s="72"/>
      <c r="MRY844" s="71"/>
      <c r="MRZ844" s="71"/>
      <c r="MSA844" s="71"/>
      <c r="MSB844" s="71"/>
      <c r="MSC844" s="71"/>
      <c r="MSD844" s="71"/>
      <c r="MSE844" s="71"/>
      <c r="MSF844" s="72"/>
      <c r="MSG844" s="72"/>
      <c r="MSH844" s="72"/>
      <c r="MSI844" s="72"/>
      <c r="MSJ844" s="72"/>
      <c r="MSK844" s="72"/>
      <c r="MSL844" s="72"/>
      <c r="MSM844" s="72"/>
      <c r="MSN844" s="72"/>
      <c r="MSO844" s="71"/>
      <c r="MSP844" s="71"/>
      <c r="MSQ844" s="71"/>
      <c r="MSR844" s="71"/>
      <c r="MSS844" s="71"/>
      <c r="MST844" s="71"/>
      <c r="MSU844" s="71"/>
      <c r="MSV844" s="72"/>
      <c r="MSW844" s="72"/>
      <c r="MSX844" s="72"/>
      <c r="MSY844" s="72"/>
      <c r="MSZ844" s="72"/>
      <c r="MTA844" s="72"/>
      <c r="MTB844" s="72"/>
      <c r="MTC844" s="72"/>
      <c r="MTD844" s="72"/>
      <c r="MTE844" s="71"/>
      <c r="MTF844" s="71"/>
      <c r="MTG844" s="71"/>
      <c r="MTH844" s="71"/>
      <c r="MTI844" s="71"/>
      <c r="MTJ844" s="71"/>
      <c r="MTK844" s="71"/>
      <c r="MTL844" s="72"/>
      <c r="MTM844" s="72"/>
      <c r="MTN844" s="72"/>
      <c r="MTO844" s="72"/>
      <c r="MTP844" s="72"/>
      <c r="MTQ844" s="72"/>
      <c r="MTR844" s="72"/>
      <c r="MTS844" s="72"/>
      <c r="MTT844" s="72"/>
      <c r="MTU844" s="71"/>
      <c r="MTV844" s="71"/>
      <c r="MTW844" s="71"/>
      <c r="MTX844" s="71"/>
      <c r="MTY844" s="71"/>
      <c r="MTZ844" s="71"/>
      <c r="MUA844" s="71"/>
      <c r="MUB844" s="72"/>
      <c r="MUC844" s="72"/>
      <c r="MUD844" s="72"/>
      <c r="MUE844" s="72"/>
      <c r="MUF844" s="72"/>
      <c r="MUG844" s="72"/>
      <c r="MUH844" s="72"/>
      <c r="MUI844" s="72"/>
      <c r="MUJ844" s="72"/>
      <c r="MUK844" s="71"/>
      <c r="MUL844" s="71"/>
      <c r="MUM844" s="71"/>
      <c r="MUN844" s="71"/>
      <c r="MUO844" s="71"/>
      <c r="MUP844" s="71"/>
      <c r="MUQ844" s="71"/>
      <c r="MUR844" s="72"/>
      <c r="MUS844" s="72"/>
      <c r="MUT844" s="72"/>
      <c r="MUU844" s="72"/>
      <c r="MUV844" s="72"/>
      <c r="MUW844" s="72"/>
      <c r="MUX844" s="72"/>
      <c r="MUY844" s="72"/>
      <c r="MUZ844" s="72"/>
      <c r="MVA844" s="71"/>
      <c r="MVB844" s="71"/>
      <c r="MVC844" s="71"/>
      <c r="MVD844" s="71"/>
      <c r="MVE844" s="71"/>
      <c r="MVF844" s="71"/>
      <c r="MVG844" s="71"/>
      <c r="MVH844" s="72"/>
      <c r="MVI844" s="72"/>
      <c r="MVJ844" s="72"/>
      <c r="MVK844" s="72"/>
      <c r="MVL844" s="72"/>
      <c r="MVM844" s="72"/>
      <c r="MVN844" s="72"/>
      <c r="MVO844" s="72"/>
      <c r="MVP844" s="72"/>
      <c r="MVQ844" s="71"/>
      <c r="MVR844" s="71"/>
      <c r="MVS844" s="71"/>
      <c r="MVT844" s="71"/>
      <c r="MVU844" s="71"/>
      <c r="MVV844" s="71"/>
      <c r="MVW844" s="71"/>
      <c r="MVX844" s="72"/>
      <c r="MVY844" s="72"/>
      <c r="MVZ844" s="72"/>
      <c r="MWA844" s="72"/>
      <c r="MWB844" s="72"/>
      <c r="MWC844" s="72"/>
      <c r="MWD844" s="72"/>
      <c r="MWE844" s="72"/>
      <c r="MWF844" s="72"/>
      <c r="MWG844" s="71"/>
      <c r="MWH844" s="71"/>
      <c r="MWI844" s="71"/>
      <c r="MWJ844" s="71"/>
      <c r="MWK844" s="71"/>
      <c r="MWL844" s="71"/>
      <c r="MWM844" s="71"/>
      <c r="MWN844" s="72"/>
      <c r="MWO844" s="72"/>
      <c r="MWP844" s="72"/>
      <c r="MWQ844" s="72"/>
      <c r="MWR844" s="72"/>
      <c r="MWS844" s="72"/>
      <c r="MWT844" s="72"/>
      <c r="MWU844" s="72"/>
      <c r="MWV844" s="72"/>
      <c r="MWW844" s="71"/>
      <c r="MWX844" s="71"/>
      <c r="MWY844" s="71"/>
      <c r="MWZ844" s="71"/>
      <c r="MXA844" s="71"/>
      <c r="MXB844" s="71"/>
      <c r="MXC844" s="71"/>
      <c r="MXD844" s="72"/>
      <c r="MXE844" s="72"/>
      <c r="MXF844" s="72"/>
      <c r="MXG844" s="72"/>
      <c r="MXH844" s="72"/>
      <c r="MXI844" s="72"/>
      <c r="MXJ844" s="72"/>
      <c r="MXK844" s="72"/>
      <c r="MXL844" s="72"/>
      <c r="MXM844" s="71"/>
      <c r="MXN844" s="71"/>
      <c r="MXO844" s="71"/>
      <c r="MXP844" s="71"/>
      <c r="MXQ844" s="71"/>
      <c r="MXR844" s="71"/>
      <c r="MXS844" s="71"/>
      <c r="MXT844" s="72"/>
      <c r="MXU844" s="72"/>
      <c r="MXV844" s="72"/>
      <c r="MXW844" s="72"/>
      <c r="MXX844" s="72"/>
      <c r="MXY844" s="72"/>
      <c r="MXZ844" s="72"/>
      <c r="MYA844" s="72"/>
      <c r="MYB844" s="72"/>
      <c r="MYC844" s="71"/>
      <c r="MYD844" s="71"/>
      <c r="MYE844" s="71"/>
      <c r="MYF844" s="71"/>
      <c r="MYG844" s="71"/>
      <c r="MYH844" s="71"/>
      <c r="MYI844" s="71"/>
      <c r="MYJ844" s="72"/>
      <c r="MYK844" s="72"/>
      <c r="MYL844" s="72"/>
      <c r="MYM844" s="72"/>
      <c r="MYN844" s="72"/>
      <c r="MYO844" s="72"/>
      <c r="MYP844" s="72"/>
      <c r="MYQ844" s="72"/>
      <c r="MYR844" s="72"/>
      <c r="MYS844" s="71"/>
      <c r="MYT844" s="71"/>
      <c r="MYU844" s="71"/>
      <c r="MYV844" s="71"/>
      <c r="MYW844" s="71"/>
      <c r="MYX844" s="71"/>
      <c r="MYY844" s="71"/>
      <c r="MYZ844" s="72"/>
      <c r="MZA844" s="72"/>
      <c r="MZB844" s="72"/>
      <c r="MZC844" s="72"/>
      <c r="MZD844" s="72"/>
      <c r="MZE844" s="72"/>
      <c r="MZF844" s="72"/>
      <c r="MZG844" s="72"/>
      <c r="MZH844" s="72"/>
      <c r="MZI844" s="71"/>
      <c r="MZJ844" s="71"/>
      <c r="MZK844" s="71"/>
      <c r="MZL844" s="71"/>
      <c r="MZM844" s="71"/>
      <c r="MZN844" s="71"/>
      <c r="MZO844" s="71"/>
      <c r="MZP844" s="72"/>
      <c r="MZQ844" s="72"/>
      <c r="MZR844" s="72"/>
      <c r="MZS844" s="72"/>
      <c r="MZT844" s="72"/>
      <c r="MZU844" s="72"/>
      <c r="MZV844" s="72"/>
      <c r="MZW844" s="72"/>
      <c r="MZX844" s="72"/>
      <c r="MZY844" s="71"/>
      <c r="MZZ844" s="71"/>
      <c r="NAA844" s="71"/>
      <c r="NAB844" s="71"/>
      <c r="NAC844" s="71"/>
      <c r="NAD844" s="71"/>
      <c r="NAE844" s="71"/>
      <c r="NAF844" s="72"/>
      <c r="NAG844" s="72"/>
      <c r="NAH844" s="72"/>
      <c r="NAI844" s="72"/>
      <c r="NAJ844" s="72"/>
      <c r="NAK844" s="72"/>
      <c r="NAL844" s="72"/>
      <c r="NAM844" s="72"/>
      <c r="NAN844" s="72"/>
      <c r="NAO844" s="71"/>
      <c r="NAP844" s="71"/>
      <c r="NAQ844" s="71"/>
      <c r="NAR844" s="71"/>
      <c r="NAS844" s="71"/>
      <c r="NAT844" s="71"/>
      <c r="NAU844" s="71"/>
      <c r="NAV844" s="72"/>
      <c r="NAW844" s="72"/>
      <c r="NAX844" s="72"/>
      <c r="NAY844" s="72"/>
      <c r="NAZ844" s="72"/>
      <c r="NBA844" s="72"/>
      <c r="NBB844" s="72"/>
      <c r="NBC844" s="72"/>
      <c r="NBD844" s="72"/>
      <c r="NBE844" s="71"/>
      <c r="NBF844" s="71"/>
      <c r="NBG844" s="71"/>
      <c r="NBH844" s="71"/>
      <c r="NBI844" s="71"/>
      <c r="NBJ844" s="71"/>
      <c r="NBK844" s="71"/>
      <c r="NBL844" s="72"/>
      <c r="NBM844" s="72"/>
      <c r="NBN844" s="72"/>
      <c r="NBO844" s="72"/>
      <c r="NBP844" s="72"/>
      <c r="NBQ844" s="72"/>
      <c r="NBR844" s="72"/>
      <c r="NBS844" s="72"/>
      <c r="NBT844" s="72"/>
      <c r="NBU844" s="71"/>
      <c r="NBV844" s="71"/>
      <c r="NBW844" s="71"/>
      <c r="NBX844" s="71"/>
      <c r="NBY844" s="71"/>
      <c r="NBZ844" s="71"/>
      <c r="NCA844" s="71"/>
      <c r="NCB844" s="72"/>
      <c r="NCC844" s="72"/>
      <c r="NCD844" s="72"/>
      <c r="NCE844" s="72"/>
      <c r="NCF844" s="72"/>
      <c r="NCG844" s="72"/>
      <c r="NCH844" s="72"/>
      <c r="NCI844" s="72"/>
      <c r="NCJ844" s="72"/>
      <c r="NCK844" s="71"/>
      <c r="NCL844" s="71"/>
      <c r="NCM844" s="71"/>
      <c r="NCN844" s="71"/>
      <c r="NCO844" s="71"/>
      <c r="NCP844" s="71"/>
      <c r="NCQ844" s="71"/>
      <c r="NCR844" s="72"/>
      <c r="NCS844" s="72"/>
      <c r="NCT844" s="72"/>
      <c r="NCU844" s="72"/>
      <c r="NCV844" s="72"/>
      <c r="NCW844" s="72"/>
      <c r="NCX844" s="72"/>
      <c r="NCY844" s="72"/>
      <c r="NCZ844" s="72"/>
      <c r="NDA844" s="71"/>
      <c r="NDB844" s="71"/>
      <c r="NDC844" s="71"/>
      <c r="NDD844" s="71"/>
      <c r="NDE844" s="71"/>
      <c r="NDF844" s="71"/>
      <c r="NDG844" s="71"/>
      <c r="NDH844" s="72"/>
      <c r="NDI844" s="72"/>
      <c r="NDJ844" s="72"/>
      <c r="NDK844" s="72"/>
      <c r="NDL844" s="72"/>
      <c r="NDM844" s="72"/>
      <c r="NDN844" s="72"/>
      <c r="NDO844" s="72"/>
      <c r="NDP844" s="72"/>
      <c r="NDQ844" s="71"/>
      <c r="NDR844" s="71"/>
      <c r="NDS844" s="71"/>
      <c r="NDT844" s="71"/>
      <c r="NDU844" s="71"/>
      <c r="NDV844" s="71"/>
      <c r="NDW844" s="71"/>
      <c r="NDX844" s="72"/>
      <c r="NDY844" s="72"/>
      <c r="NDZ844" s="72"/>
      <c r="NEA844" s="72"/>
      <c r="NEB844" s="72"/>
      <c r="NEC844" s="72"/>
      <c r="NED844" s="72"/>
      <c r="NEE844" s="72"/>
      <c r="NEF844" s="72"/>
      <c r="NEG844" s="71"/>
      <c r="NEH844" s="71"/>
      <c r="NEI844" s="71"/>
      <c r="NEJ844" s="71"/>
      <c r="NEK844" s="71"/>
      <c r="NEL844" s="71"/>
      <c r="NEM844" s="71"/>
      <c r="NEN844" s="72"/>
      <c r="NEO844" s="72"/>
      <c r="NEP844" s="72"/>
      <c r="NEQ844" s="72"/>
      <c r="NER844" s="72"/>
      <c r="NES844" s="72"/>
      <c r="NET844" s="72"/>
      <c r="NEU844" s="72"/>
      <c r="NEV844" s="72"/>
      <c r="NEW844" s="71"/>
      <c r="NEX844" s="71"/>
      <c r="NEY844" s="71"/>
      <c r="NEZ844" s="71"/>
      <c r="NFA844" s="71"/>
      <c r="NFB844" s="71"/>
      <c r="NFC844" s="71"/>
      <c r="NFD844" s="72"/>
      <c r="NFE844" s="72"/>
      <c r="NFF844" s="72"/>
      <c r="NFG844" s="72"/>
      <c r="NFH844" s="72"/>
      <c r="NFI844" s="72"/>
      <c r="NFJ844" s="72"/>
      <c r="NFK844" s="72"/>
      <c r="NFL844" s="72"/>
      <c r="NFM844" s="71"/>
      <c r="NFN844" s="71"/>
      <c r="NFO844" s="71"/>
      <c r="NFP844" s="71"/>
      <c r="NFQ844" s="71"/>
      <c r="NFR844" s="71"/>
      <c r="NFS844" s="71"/>
      <c r="NFT844" s="72"/>
      <c r="NFU844" s="72"/>
      <c r="NFV844" s="72"/>
      <c r="NFW844" s="72"/>
      <c r="NFX844" s="72"/>
      <c r="NFY844" s="72"/>
      <c r="NFZ844" s="72"/>
      <c r="NGA844" s="72"/>
      <c r="NGB844" s="72"/>
      <c r="NGC844" s="71"/>
      <c r="NGD844" s="71"/>
      <c r="NGE844" s="71"/>
      <c r="NGF844" s="71"/>
      <c r="NGG844" s="71"/>
      <c r="NGH844" s="71"/>
      <c r="NGI844" s="71"/>
      <c r="NGJ844" s="72"/>
      <c r="NGK844" s="72"/>
      <c r="NGL844" s="72"/>
      <c r="NGM844" s="72"/>
      <c r="NGN844" s="72"/>
      <c r="NGO844" s="72"/>
      <c r="NGP844" s="72"/>
      <c r="NGQ844" s="72"/>
      <c r="NGR844" s="72"/>
      <c r="NGS844" s="71"/>
      <c r="NGT844" s="71"/>
      <c r="NGU844" s="71"/>
      <c r="NGV844" s="71"/>
      <c r="NGW844" s="71"/>
      <c r="NGX844" s="71"/>
      <c r="NGY844" s="71"/>
      <c r="NGZ844" s="72"/>
      <c r="NHA844" s="72"/>
      <c r="NHB844" s="72"/>
      <c r="NHC844" s="72"/>
      <c r="NHD844" s="72"/>
      <c r="NHE844" s="72"/>
      <c r="NHF844" s="72"/>
      <c r="NHG844" s="72"/>
      <c r="NHH844" s="72"/>
      <c r="NHI844" s="71"/>
      <c r="NHJ844" s="71"/>
      <c r="NHK844" s="71"/>
      <c r="NHL844" s="71"/>
      <c r="NHM844" s="71"/>
      <c r="NHN844" s="71"/>
      <c r="NHO844" s="71"/>
      <c r="NHP844" s="72"/>
      <c r="NHQ844" s="72"/>
      <c r="NHR844" s="72"/>
      <c r="NHS844" s="72"/>
      <c r="NHT844" s="72"/>
      <c r="NHU844" s="72"/>
      <c r="NHV844" s="72"/>
      <c r="NHW844" s="72"/>
      <c r="NHX844" s="72"/>
      <c r="NHY844" s="71"/>
      <c r="NHZ844" s="71"/>
      <c r="NIA844" s="71"/>
      <c r="NIB844" s="71"/>
      <c r="NIC844" s="71"/>
      <c r="NID844" s="71"/>
      <c r="NIE844" s="71"/>
      <c r="NIF844" s="72"/>
      <c r="NIG844" s="72"/>
      <c r="NIH844" s="72"/>
      <c r="NII844" s="72"/>
      <c r="NIJ844" s="72"/>
      <c r="NIK844" s="72"/>
      <c r="NIL844" s="72"/>
      <c r="NIM844" s="72"/>
      <c r="NIN844" s="72"/>
      <c r="NIO844" s="71"/>
      <c r="NIP844" s="71"/>
      <c r="NIQ844" s="71"/>
      <c r="NIR844" s="71"/>
      <c r="NIS844" s="71"/>
      <c r="NIT844" s="71"/>
      <c r="NIU844" s="71"/>
      <c r="NIV844" s="72"/>
      <c r="NIW844" s="72"/>
      <c r="NIX844" s="72"/>
      <c r="NIY844" s="72"/>
      <c r="NIZ844" s="72"/>
      <c r="NJA844" s="72"/>
      <c r="NJB844" s="72"/>
      <c r="NJC844" s="72"/>
      <c r="NJD844" s="72"/>
      <c r="NJE844" s="71"/>
      <c r="NJF844" s="71"/>
      <c r="NJG844" s="71"/>
      <c r="NJH844" s="71"/>
      <c r="NJI844" s="71"/>
      <c r="NJJ844" s="71"/>
      <c r="NJK844" s="71"/>
      <c r="NJL844" s="72"/>
      <c r="NJM844" s="72"/>
      <c r="NJN844" s="72"/>
      <c r="NJO844" s="72"/>
      <c r="NJP844" s="72"/>
      <c r="NJQ844" s="72"/>
      <c r="NJR844" s="72"/>
      <c r="NJS844" s="72"/>
      <c r="NJT844" s="72"/>
      <c r="NJU844" s="71"/>
      <c r="NJV844" s="71"/>
      <c r="NJW844" s="71"/>
      <c r="NJX844" s="71"/>
      <c r="NJY844" s="71"/>
      <c r="NJZ844" s="71"/>
      <c r="NKA844" s="71"/>
      <c r="NKB844" s="72"/>
      <c r="NKC844" s="72"/>
      <c r="NKD844" s="72"/>
      <c r="NKE844" s="72"/>
      <c r="NKF844" s="72"/>
      <c r="NKG844" s="72"/>
      <c r="NKH844" s="72"/>
      <c r="NKI844" s="72"/>
      <c r="NKJ844" s="72"/>
      <c r="NKK844" s="71"/>
      <c r="NKL844" s="71"/>
      <c r="NKM844" s="71"/>
      <c r="NKN844" s="71"/>
      <c r="NKO844" s="71"/>
      <c r="NKP844" s="71"/>
      <c r="NKQ844" s="71"/>
      <c r="NKR844" s="72"/>
      <c r="NKS844" s="72"/>
      <c r="NKT844" s="72"/>
      <c r="NKU844" s="72"/>
      <c r="NKV844" s="72"/>
      <c r="NKW844" s="72"/>
      <c r="NKX844" s="72"/>
      <c r="NKY844" s="72"/>
      <c r="NKZ844" s="72"/>
      <c r="NLA844" s="71"/>
      <c r="NLB844" s="71"/>
      <c r="NLC844" s="71"/>
      <c r="NLD844" s="71"/>
      <c r="NLE844" s="71"/>
      <c r="NLF844" s="71"/>
      <c r="NLG844" s="71"/>
      <c r="NLH844" s="72"/>
      <c r="NLI844" s="72"/>
      <c r="NLJ844" s="72"/>
      <c r="NLK844" s="72"/>
      <c r="NLL844" s="72"/>
      <c r="NLM844" s="72"/>
      <c r="NLN844" s="72"/>
      <c r="NLO844" s="72"/>
      <c r="NLP844" s="72"/>
      <c r="NLQ844" s="71"/>
      <c r="NLR844" s="71"/>
      <c r="NLS844" s="71"/>
      <c r="NLT844" s="71"/>
      <c r="NLU844" s="71"/>
      <c r="NLV844" s="71"/>
      <c r="NLW844" s="71"/>
      <c r="NLX844" s="72"/>
      <c r="NLY844" s="72"/>
      <c r="NLZ844" s="72"/>
      <c r="NMA844" s="72"/>
      <c r="NMB844" s="72"/>
      <c r="NMC844" s="72"/>
      <c r="NMD844" s="72"/>
      <c r="NME844" s="72"/>
      <c r="NMF844" s="72"/>
      <c r="NMG844" s="71"/>
      <c r="NMH844" s="71"/>
      <c r="NMI844" s="71"/>
      <c r="NMJ844" s="71"/>
      <c r="NMK844" s="71"/>
      <c r="NML844" s="71"/>
      <c r="NMM844" s="71"/>
      <c r="NMN844" s="72"/>
      <c r="NMO844" s="72"/>
      <c r="NMP844" s="72"/>
      <c r="NMQ844" s="72"/>
      <c r="NMR844" s="72"/>
      <c r="NMS844" s="72"/>
      <c r="NMT844" s="72"/>
      <c r="NMU844" s="72"/>
      <c r="NMV844" s="72"/>
      <c r="NMW844" s="71"/>
      <c r="NMX844" s="71"/>
      <c r="NMY844" s="71"/>
      <c r="NMZ844" s="71"/>
      <c r="NNA844" s="71"/>
      <c r="NNB844" s="71"/>
      <c r="NNC844" s="71"/>
      <c r="NND844" s="72"/>
      <c r="NNE844" s="72"/>
      <c r="NNF844" s="72"/>
      <c r="NNG844" s="72"/>
      <c r="NNH844" s="72"/>
      <c r="NNI844" s="72"/>
      <c r="NNJ844" s="72"/>
      <c r="NNK844" s="72"/>
      <c r="NNL844" s="72"/>
      <c r="NNM844" s="71"/>
      <c r="NNN844" s="71"/>
      <c r="NNO844" s="71"/>
      <c r="NNP844" s="71"/>
      <c r="NNQ844" s="71"/>
      <c r="NNR844" s="71"/>
      <c r="NNS844" s="71"/>
      <c r="NNT844" s="72"/>
      <c r="NNU844" s="72"/>
      <c r="NNV844" s="72"/>
      <c r="NNW844" s="72"/>
      <c r="NNX844" s="72"/>
      <c r="NNY844" s="72"/>
      <c r="NNZ844" s="72"/>
      <c r="NOA844" s="72"/>
      <c r="NOB844" s="72"/>
      <c r="NOC844" s="71"/>
      <c r="NOD844" s="71"/>
      <c r="NOE844" s="71"/>
      <c r="NOF844" s="71"/>
      <c r="NOG844" s="71"/>
      <c r="NOH844" s="71"/>
      <c r="NOI844" s="71"/>
      <c r="NOJ844" s="72"/>
      <c r="NOK844" s="72"/>
      <c r="NOL844" s="72"/>
      <c r="NOM844" s="72"/>
      <c r="NON844" s="72"/>
      <c r="NOO844" s="72"/>
      <c r="NOP844" s="72"/>
      <c r="NOQ844" s="72"/>
      <c r="NOR844" s="72"/>
      <c r="NOS844" s="71"/>
      <c r="NOT844" s="71"/>
      <c r="NOU844" s="71"/>
      <c r="NOV844" s="71"/>
      <c r="NOW844" s="71"/>
      <c r="NOX844" s="71"/>
      <c r="NOY844" s="71"/>
      <c r="NOZ844" s="72"/>
      <c r="NPA844" s="72"/>
      <c r="NPB844" s="72"/>
      <c r="NPC844" s="72"/>
      <c r="NPD844" s="72"/>
      <c r="NPE844" s="72"/>
      <c r="NPF844" s="72"/>
      <c r="NPG844" s="72"/>
      <c r="NPH844" s="72"/>
      <c r="NPI844" s="71"/>
      <c r="NPJ844" s="71"/>
      <c r="NPK844" s="71"/>
      <c r="NPL844" s="71"/>
      <c r="NPM844" s="71"/>
      <c r="NPN844" s="71"/>
      <c r="NPO844" s="71"/>
      <c r="NPP844" s="72"/>
      <c r="NPQ844" s="72"/>
      <c r="NPR844" s="72"/>
      <c r="NPS844" s="72"/>
      <c r="NPT844" s="72"/>
      <c r="NPU844" s="72"/>
      <c r="NPV844" s="72"/>
      <c r="NPW844" s="72"/>
      <c r="NPX844" s="72"/>
      <c r="NPY844" s="71"/>
      <c r="NPZ844" s="71"/>
      <c r="NQA844" s="71"/>
      <c r="NQB844" s="71"/>
      <c r="NQC844" s="71"/>
      <c r="NQD844" s="71"/>
      <c r="NQE844" s="71"/>
      <c r="NQF844" s="72"/>
      <c r="NQG844" s="72"/>
      <c r="NQH844" s="72"/>
      <c r="NQI844" s="72"/>
      <c r="NQJ844" s="72"/>
      <c r="NQK844" s="72"/>
      <c r="NQL844" s="72"/>
      <c r="NQM844" s="72"/>
      <c r="NQN844" s="72"/>
      <c r="NQO844" s="71"/>
      <c r="NQP844" s="71"/>
      <c r="NQQ844" s="71"/>
      <c r="NQR844" s="71"/>
      <c r="NQS844" s="71"/>
      <c r="NQT844" s="71"/>
      <c r="NQU844" s="71"/>
      <c r="NQV844" s="72"/>
      <c r="NQW844" s="72"/>
      <c r="NQX844" s="72"/>
      <c r="NQY844" s="72"/>
      <c r="NQZ844" s="72"/>
      <c r="NRA844" s="72"/>
      <c r="NRB844" s="72"/>
      <c r="NRC844" s="72"/>
      <c r="NRD844" s="72"/>
      <c r="NRE844" s="71"/>
      <c r="NRF844" s="71"/>
      <c r="NRG844" s="71"/>
      <c r="NRH844" s="71"/>
      <c r="NRI844" s="71"/>
      <c r="NRJ844" s="71"/>
      <c r="NRK844" s="71"/>
      <c r="NRL844" s="72"/>
      <c r="NRM844" s="72"/>
      <c r="NRN844" s="72"/>
      <c r="NRO844" s="72"/>
      <c r="NRP844" s="72"/>
      <c r="NRQ844" s="72"/>
      <c r="NRR844" s="72"/>
      <c r="NRS844" s="72"/>
      <c r="NRT844" s="72"/>
      <c r="NRU844" s="71"/>
      <c r="NRV844" s="71"/>
      <c r="NRW844" s="71"/>
      <c r="NRX844" s="71"/>
      <c r="NRY844" s="71"/>
      <c r="NRZ844" s="71"/>
      <c r="NSA844" s="71"/>
      <c r="NSB844" s="72"/>
      <c r="NSC844" s="72"/>
      <c r="NSD844" s="72"/>
      <c r="NSE844" s="72"/>
      <c r="NSF844" s="72"/>
      <c r="NSG844" s="72"/>
      <c r="NSH844" s="72"/>
      <c r="NSI844" s="72"/>
      <c r="NSJ844" s="72"/>
      <c r="NSK844" s="71"/>
      <c r="NSL844" s="71"/>
      <c r="NSM844" s="71"/>
      <c r="NSN844" s="71"/>
      <c r="NSO844" s="71"/>
      <c r="NSP844" s="71"/>
      <c r="NSQ844" s="71"/>
      <c r="NSR844" s="72"/>
      <c r="NSS844" s="72"/>
      <c r="NST844" s="72"/>
      <c r="NSU844" s="72"/>
      <c r="NSV844" s="72"/>
      <c r="NSW844" s="72"/>
      <c r="NSX844" s="72"/>
      <c r="NSY844" s="72"/>
      <c r="NSZ844" s="72"/>
      <c r="NTA844" s="71"/>
      <c r="NTB844" s="71"/>
      <c r="NTC844" s="71"/>
      <c r="NTD844" s="71"/>
      <c r="NTE844" s="71"/>
      <c r="NTF844" s="71"/>
      <c r="NTG844" s="71"/>
      <c r="NTH844" s="72"/>
      <c r="NTI844" s="72"/>
      <c r="NTJ844" s="72"/>
      <c r="NTK844" s="72"/>
      <c r="NTL844" s="72"/>
      <c r="NTM844" s="72"/>
      <c r="NTN844" s="72"/>
      <c r="NTO844" s="72"/>
      <c r="NTP844" s="72"/>
      <c r="NTQ844" s="71"/>
      <c r="NTR844" s="71"/>
      <c r="NTS844" s="71"/>
      <c r="NTT844" s="71"/>
      <c r="NTU844" s="71"/>
      <c r="NTV844" s="71"/>
      <c r="NTW844" s="71"/>
      <c r="NTX844" s="72"/>
      <c r="NTY844" s="72"/>
      <c r="NTZ844" s="72"/>
      <c r="NUA844" s="72"/>
      <c r="NUB844" s="72"/>
      <c r="NUC844" s="72"/>
      <c r="NUD844" s="72"/>
      <c r="NUE844" s="72"/>
      <c r="NUF844" s="72"/>
      <c r="NUG844" s="71"/>
      <c r="NUH844" s="71"/>
      <c r="NUI844" s="71"/>
      <c r="NUJ844" s="71"/>
      <c r="NUK844" s="71"/>
      <c r="NUL844" s="71"/>
      <c r="NUM844" s="71"/>
      <c r="NUN844" s="72"/>
      <c r="NUO844" s="72"/>
      <c r="NUP844" s="72"/>
      <c r="NUQ844" s="72"/>
      <c r="NUR844" s="72"/>
      <c r="NUS844" s="72"/>
      <c r="NUT844" s="72"/>
      <c r="NUU844" s="72"/>
      <c r="NUV844" s="72"/>
      <c r="NUW844" s="71"/>
      <c r="NUX844" s="71"/>
      <c r="NUY844" s="71"/>
      <c r="NUZ844" s="71"/>
      <c r="NVA844" s="71"/>
      <c r="NVB844" s="71"/>
      <c r="NVC844" s="71"/>
      <c r="NVD844" s="72"/>
      <c r="NVE844" s="72"/>
      <c r="NVF844" s="72"/>
      <c r="NVG844" s="72"/>
      <c r="NVH844" s="72"/>
      <c r="NVI844" s="72"/>
      <c r="NVJ844" s="72"/>
      <c r="NVK844" s="72"/>
      <c r="NVL844" s="72"/>
      <c r="NVM844" s="71"/>
      <c r="NVN844" s="71"/>
      <c r="NVO844" s="71"/>
      <c r="NVP844" s="71"/>
      <c r="NVQ844" s="71"/>
      <c r="NVR844" s="71"/>
      <c r="NVS844" s="71"/>
      <c r="NVT844" s="72"/>
      <c r="NVU844" s="72"/>
      <c r="NVV844" s="72"/>
      <c r="NVW844" s="72"/>
      <c r="NVX844" s="72"/>
      <c r="NVY844" s="72"/>
      <c r="NVZ844" s="72"/>
      <c r="NWA844" s="72"/>
      <c r="NWB844" s="72"/>
      <c r="NWC844" s="71"/>
      <c r="NWD844" s="71"/>
      <c r="NWE844" s="71"/>
      <c r="NWF844" s="71"/>
      <c r="NWG844" s="71"/>
      <c r="NWH844" s="71"/>
      <c r="NWI844" s="71"/>
      <c r="NWJ844" s="72"/>
      <c r="NWK844" s="72"/>
      <c r="NWL844" s="72"/>
      <c r="NWM844" s="72"/>
      <c r="NWN844" s="72"/>
      <c r="NWO844" s="72"/>
      <c r="NWP844" s="72"/>
      <c r="NWQ844" s="72"/>
      <c r="NWR844" s="72"/>
      <c r="NWS844" s="71"/>
      <c r="NWT844" s="71"/>
      <c r="NWU844" s="71"/>
      <c r="NWV844" s="71"/>
      <c r="NWW844" s="71"/>
      <c r="NWX844" s="71"/>
      <c r="NWY844" s="71"/>
      <c r="NWZ844" s="72"/>
      <c r="NXA844" s="72"/>
      <c r="NXB844" s="72"/>
      <c r="NXC844" s="72"/>
      <c r="NXD844" s="72"/>
      <c r="NXE844" s="72"/>
      <c r="NXF844" s="72"/>
      <c r="NXG844" s="72"/>
      <c r="NXH844" s="72"/>
      <c r="NXI844" s="71"/>
      <c r="NXJ844" s="71"/>
      <c r="NXK844" s="71"/>
      <c r="NXL844" s="71"/>
      <c r="NXM844" s="71"/>
      <c r="NXN844" s="71"/>
      <c r="NXO844" s="71"/>
      <c r="NXP844" s="72"/>
      <c r="NXQ844" s="72"/>
      <c r="NXR844" s="72"/>
      <c r="NXS844" s="72"/>
      <c r="NXT844" s="72"/>
      <c r="NXU844" s="72"/>
      <c r="NXV844" s="72"/>
      <c r="NXW844" s="72"/>
      <c r="NXX844" s="72"/>
      <c r="NXY844" s="71"/>
      <c r="NXZ844" s="71"/>
      <c r="NYA844" s="71"/>
      <c r="NYB844" s="71"/>
      <c r="NYC844" s="71"/>
      <c r="NYD844" s="71"/>
      <c r="NYE844" s="71"/>
      <c r="NYF844" s="72"/>
      <c r="NYG844" s="72"/>
      <c r="NYH844" s="72"/>
      <c r="NYI844" s="72"/>
      <c r="NYJ844" s="72"/>
      <c r="NYK844" s="72"/>
      <c r="NYL844" s="72"/>
      <c r="NYM844" s="72"/>
      <c r="NYN844" s="72"/>
      <c r="NYO844" s="71"/>
      <c r="NYP844" s="71"/>
      <c r="NYQ844" s="71"/>
      <c r="NYR844" s="71"/>
      <c r="NYS844" s="71"/>
      <c r="NYT844" s="71"/>
      <c r="NYU844" s="71"/>
      <c r="NYV844" s="72"/>
      <c r="NYW844" s="72"/>
      <c r="NYX844" s="72"/>
      <c r="NYY844" s="72"/>
      <c r="NYZ844" s="72"/>
      <c r="NZA844" s="72"/>
      <c r="NZB844" s="72"/>
      <c r="NZC844" s="72"/>
      <c r="NZD844" s="72"/>
      <c r="NZE844" s="71"/>
      <c r="NZF844" s="71"/>
      <c r="NZG844" s="71"/>
      <c r="NZH844" s="71"/>
      <c r="NZI844" s="71"/>
      <c r="NZJ844" s="71"/>
      <c r="NZK844" s="71"/>
      <c r="NZL844" s="72"/>
      <c r="NZM844" s="72"/>
      <c r="NZN844" s="72"/>
      <c r="NZO844" s="72"/>
      <c r="NZP844" s="72"/>
      <c r="NZQ844" s="72"/>
      <c r="NZR844" s="72"/>
      <c r="NZS844" s="72"/>
      <c r="NZT844" s="72"/>
      <c r="NZU844" s="71"/>
      <c r="NZV844" s="71"/>
      <c r="NZW844" s="71"/>
      <c r="NZX844" s="71"/>
      <c r="NZY844" s="71"/>
      <c r="NZZ844" s="71"/>
      <c r="OAA844" s="71"/>
      <c r="OAB844" s="72"/>
      <c r="OAC844" s="72"/>
      <c r="OAD844" s="72"/>
      <c r="OAE844" s="72"/>
      <c r="OAF844" s="72"/>
      <c r="OAG844" s="72"/>
      <c r="OAH844" s="72"/>
      <c r="OAI844" s="72"/>
      <c r="OAJ844" s="72"/>
      <c r="OAK844" s="71"/>
      <c r="OAL844" s="71"/>
      <c r="OAM844" s="71"/>
      <c r="OAN844" s="71"/>
      <c r="OAO844" s="71"/>
      <c r="OAP844" s="71"/>
      <c r="OAQ844" s="71"/>
      <c r="OAR844" s="72"/>
      <c r="OAS844" s="72"/>
      <c r="OAT844" s="72"/>
      <c r="OAU844" s="72"/>
      <c r="OAV844" s="72"/>
      <c r="OAW844" s="72"/>
      <c r="OAX844" s="72"/>
      <c r="OAY844" s="72"/>
      <c r="OAZ844" s="72"/>
      <c r="OBA844" s="71"/>
      <c r="OBB844" s="71"/>
      <c r="OBC844" s="71"/>
      <c r="OBD844" s="71"/>
      <c r="OBE844" s="71"/>
      <c r="OBF844" s="71"/>
      <c r="OBG844" s="71"/>
      <c r="OBH844" s="72"/>
      <c r="OBI844" s="72"/>
      <c r="OBJ844" s="72"/>
      <c r="OBK844" s="72"/>
      <c r="OBL844" s="72"/>
      <c r="OBM844" s="72"/>
      <c r="OBN844" s="72"/>
      <c r="OBO844" s="72"/>
      <c r="OBP844" s="72"/>
      <c r="OBQ844" s="71"/>
      <c r="OBR844" s="71"/>
      <c r="OBS844" s="71"/>
      <c r="OBT844" s="71"/>
      <c r="OBU844" s="71"/>
      <c r="OBV844" s="71"/>
      <c r="OBW844" s="71"/>
      <c r="OBX844" s="72"/>
      <c r="OBY844" s="72"/>
      <c r="OBZ844" s="72"/>
      <c r="OCA844" s="72"/>
      <c r="OCB844" s="72"/>
      <c r="OCC844" s="72"/>
      <c r="OCD844" s="72"/>
      <c r="OCE844" s="72"/>
      <c r="OCF844" s="72"/>
      <c r="OCG844" s="71"/>
      <c r="OCH844" s="71"/>
      <c r="OCI844" s="71"/>
      <c r="OCJ844" s="71"/>
      <c r="OCK844" s="71"/>
      <c r="OCL844" s="71"/>
      <c r="OCM844" s="71"/>
      <c r="OCN844" s="72"/>
      <c r="OCO844" s="72"/>
      <c r="OCP844" s="72"/>
      <c r="OCQ844" s="72"/>
      <c r="OCR844" s="72"/>
      <c r="OCS844" s="72"/>
      <c r="OCT844" s="72"/>
      <c r="OCU844" s="72"/>
      <c r="OCV844" s="72"/>
      <c r="OCW844" s="71"/>
      <c r="OCX844" s="71"/>
      <c r="OCY844" s="71"/>
      <c r="OCZ844" s="71"/>
      <c r="ODA844" s="71"/>
      <c r="ODB844" s="71"/>
      <c r="ODC844" s="71"/>
      <c r="ODD844" s="72"/>
      <c r="ODE844" s="72"/>
      <c r="ODF844" s="72"/>
      <c r="ODG844" s="72"/>
      <c r="ODH844" s="72"/>
      <c r="ODI844" s="72"/>
      <c r="ODJ844" s="72"/>
      <c r="ODK844" s="72"/>
      <c r="ODL844" s="72"/>
      <c r="ODM844" s="71"/>
      <c r="ODN844" s="71"/>
      <c r="ODO844" s="71"/>
      <c r="ODP844" s="71"/>
      <c r="ODQ844" s="71"/>
      <c r="ODR844" s="71"/>
      <c r="ODS844" s="71"/>
      <c r="ODT844" s="72"/>
      <c r="ODU844" s="72"/>
      <c r="ODV844" s="72"/>
      <c r="ODW844" s="72"/>
      <c r="ODX844" s="72"/>
      <c r="ODY844" s="72"/>
      <c r="ODZ844" s="72"/>
      <c r="OEA844" s="72"/>
      <c r="OEB844" s="72"/>
      <c r="OEC844" s="71"/>
      <c r="OED844" s="71"/>
      <c r="OEE844" s="71"/>
      <c r="OEF844" s="71"/>
      <c r="OEG844" s="71"/>
      <c r="OEH844" s="71"/>
      <c r="OEI844" s="71"/>
      <c r="OEJ844" s="72"/>
      <c r="OEK844" s="72"/>
      <c r="OEL844" s="72"/>
      <c r="OEM844" s="72"/>
      <c r="OEN844" s="72"/>
      <c r="OEO844" s="72"/>
      <c r="OEP844" s="72"/>
      <c r="OEQ844" s="72"/>
      <c r="OER844" s="72"/>
      <c r="OES844" s="71"/>
      <c r="OET844" s="71"/>
      <c r="OEU844" s="71"/>
      <c r="OEV844" s="71"/>
      <c r="OEW844" s="71"/>
      <c r="OEX844" s="71"/>
      <c r="OEY844" s="71"/>
      <c r="OEZ844" s="72"/>
      <c r="OFA844" s="72"/>
      <c r="OFB844" s="72"/>
      <c r="OFC844" s="72"/>
      <c r="OFD844" s="72"/>
      <c r="OFE844" s="72"/>
      <c r="OFF844" s="72"/>
      <c r="OFG844" s="72"/>
      <c r="OFH844" s="72"/>
      <c r="OFI844" s="71"/>
      <c r="OFJ844" s="71"/>
      <c r="OFK844" s="71"/>
      <c r="OFL844" s="71"/>
      <c r="OFM844" s="71"/>
      <c r="OFN844" s="71"/>
      <c r="OFO844" s="71"/>
      <c r="OFP844" s="72"/>
      <c r="OFQ844" s="72"/>
      <c r="OFR844" s="72"/>
      <c r="OFS844" s="72"/>
      <c r="OFT844" s="72"/>
      <c r="OFU844" s="72"/>
      <c r="OFV844" s="72"/>
      <c r="OFW844" s="72"/>
      <c r="OFX844" s="72"/>
      <c r="OFY844" s="71"/>
      <c r="OFZ844" s="71"/>
      <c r="OGA844" s="71"/>
      <c r="OGB844" s="71"/>
      <c r="OGC844" s="71"/>
      <c r="OGD844" s="71"/>
      <c r="OGE844" s="71"/>
      <c r="OGF844" s="72"/>
      <c r="OGG844" s="72"/>
      <c r="OGH844" s="72"/>
      <c r="OGI844" s="72"/>
      <c r="OGJ844" s="72"/>
      <c r="OGK844" s="72"/>
      <c r="OGL844" s="72"/>
      <c r="OGM844" s="72"/>
      <c r="OGN844" s="72"/>
      <c r="OGO844" s="71"/>
      <c r="OGP844" s="71"/>
      <c r="OGQ844" s="71"/>
      <c r="OGR844" s="71"/>
      <c r="OGS844" s="71"/>
      <c r="OGT844" s="71"/>
      <c r="OGU844" s="71"/>
      <c r="OGV844" s="72"/>
      <c r="OGW844" s="72"/>
      <c r="OGX844" s="72"/>
      <c r="OGY844" s="72"/>
      <c r="OGZ844" s="72"/>
      <c r="OHA844" s="72"/>
      <c r="OHB844" s="72"/>
      <c r="OHC844" s="72"/>
      <c r="OHD844" s="72"/>
      <c r="OHE844" s="71"/>
      <c r="OHF844" s="71"/>
      <c r="OHG844" s="71"/>
      <c r="OHH844" s="71"/>
      <c r="OHI844" s="71"/>
      <c r="OHJ844" s="71"/>
      <c r="OHK844" s="71"/>
      <c r="OHL844" s="72"/>
      <c r="OHM844" s="72"/>
      <c r="OHN844" s="72"/>
      <c r="OHO844" s="72"/>
      <c r="OHP844" s="72"/>
      <c r="OHQ844" s="72"/>
      <c r="OHR844" s="72"/>
      <c r="OHS844" s="72"/>
      <c r="OHT844" s="72"/>
      <c r="OHU844" s="71"/>
      <c r="OHV844" s="71"/>
      <c r="OHW844" s="71"/>
      <c r="OHX844" s="71"/>
      <c r="OHY844" s="71"/>
      <c r="OHZ844" s="71"/>
      <c r="OIA844" s="71"/>
      <c r="OIB844" s="72"/>
      <c r="OIC844" s="72"/>
      <c r="OID844" s="72"/>
      <c r="OIE844" s="72"/>
      <c r="OIF844" s="72"/>
      <c r="OIG844" s="72"/>
      <c r="OIH844" s="72"/>
      <c r="OII844" s="72"/>
      <c r="OIJ844" s="72"/>
      <c r="OIK844" s="71"/>
      <c r="OIL844" s="71"/>
      <c r="OIM844" s="71"/>
      <c r="OIN844" s="71"/>
      <c r="OIO844" s="71"/>
      <c r="OIP844" s="71"/>
      <c r="OIQ844" s="71"/>
      <c r="OIR844" s="72"/>
      <c r="OIS844" s="72"/>
      <c r="OIT844" s="72"/>
      <c r="OIU844" s="72"/>
      <c r="OIV844" s="72"/>
      <c r="OIW844" s="72"/>
      <c r="OIX844" s="72"/>
      <c r="OIY844" s="72"/>
      <c r="OIZ844" s="72"/>
      <c r="OJA844" s="71"/>
      <c r="OJB844" s="71"/>
      <c r="OJC844" s="71"/>
      <c r="OJD844" s="71"/>
      <c r="OJE844" s="71"/>
      <c r="OJF844" s="71"/>
      <c r="OJG844" s="71"/>
      <c r="OJH844" s="72"/>
      <c r="OJI844" s="72"/>
      <c r="OJJ844" s="72"/>
      <c r="OJK844" s="72"/>
      <c r="OJL844" s="72"/>
      <c r="OJM844" s="72"/>
      <c r="OJN844" s="72"/>
      <c r="OJO844" s="72"/>
      <c r="OJP844" s="72"/>
      <c r="OJQ844" s="71"/>
      <c r="OJR844" s="71"/>
      <c r="OJS844" s="71"/>
      <c r="OJT844" s="71"/>
      <c r="OJU844" s="71"/>
      <c r="OJV844" s="71"/>
      <c r="OJW844" s="71"/>
      <c r="OJX844" s="72"/>
      <c r="OJY844" s="72"/>
      <c r="OJZ844" s="72"/>
      <c r="OKA844" s="72"/>
      <c r="OKB844" s="72"/>
      <c r="OKC844" s="72"/>
      <c r="OKD844" s="72"/>
      <c r="OKE844" s="72"/>
      <c r="OKF844" s="72"/>
      <c r="OKG844" s="71"/>
      <c r="OKH844" s="71"/>
      <c r="OKI844" s="71"/>
      <c r="OKJ844" s="71"/>
      <c r="OKK844" s="71"/>
      <c r="OKL844" s="71"/>
      <c r="OKM844" s="71"/>
      <c r="OKN844" s="72"/>
      <c r="OKO844" s="72"/>
      <c r="OKP844" s="72"/>
      <c r="OKQ844" s="72"/>
      <c r="OKR844" s="72"/>
      <c r="OKS844" s="72"/>
      <c r="OKT844" s="72"/>
      <c r="OKU844" s="72"/>
      <c r="OKV844" s="72"/>
      <c r="OKW844" s="71"/>
      <c r="OKX844" s="71"/>
      <c r="OKY844" s="71"/>
      <c r="OKZ844" s="71"/>
      <c r="OLA844" s="71"/>
      <c r="OLB844" s="71"/>
      <c r="OLC844" s="71"/>
      <c r="OLD844" s="72"/>
      <c r="OLE844" s="72"/>
      <c r="OLF844" s="72"/>
      <c r="OLG844" s="72"/>
      <c r="OLH844" s="72"/>
      <c r="OLI844" s="72"/>
      <c r="OLJ844" s="72"/>
      <c r="OLK844" s="72"/>
      <c r="OLL844" s="72"/>
      <c r="OLM844" s="71"/>
      <c r="OLN844" s="71"/>
      <c r="OLO844" s="71"/>
      <c r="OLP844" s="71"/>
      <c r="OLQ844" s="71"/>
      <c r="OLR844" s="71"/>
      <c r="OLS844" s="71"/>
      <c r="OLT844" s="72"/>
      <c r="OLU844" s="72"/>
      <c r="OLV844" s="72"/>
      <c r="OLW844" s="72"/>
      <c r="OLX844" s="72"/>
      <c r="OLY844" s="72"/>
      <c r="OLZ844" s="72"/>
      <c r="OMA844" s="72"/>
      <c r="OMB844" s="72"/>
      <c r="OMC844" s="71"/>
      <c r="OMD844" s="71"/>
      <c r="OME844" s="71"/>
      <c r="OMF844" s="71"/>
      <c r="OMG844" s="71"/>
      <c r="OMH844" s="71"/>
      <c r="OMI844" s="71"/>
      <c r="OMJ844" s="72"/>
      <c r="OMK844" s="72"/>
      <c r="OML844" s="72"/>
      <c r="OMM844" s="72"/>
      <c r="OMN844" s="72"/>
      <c r="OMO844" s="72"/>
      <c r="OMP844" s="72"/>
      <c r="OMQ844" s="72"/>
      <c r="OMR844" s="72"/>
      <c r="OMS844" s="71"/>
      <c r="OMT844" s="71"/>
      <c r="OMU844" s="71"/>
      <c r="OMV844" s="71"/>
      <c r="OMW844" s="71"/>
      <c r="OMX844" s="71"/>
      <c r="OMY844" s="71"/>
      <c r="OMZ844" s="72"/>
      <c r="ONA844" s="72"/>
      <c r="ONB844" s="72"/>
      <c r="ONC844" s="72"/>
      <c r="OND844" s="72"/>
      <c r="ONE844" s="72"/>
      <c r="ONF844" s="72"/>
      <c r="ONG844" s="72"/>
      <c r="ONH844" s="72"/>
      <c r="ONI844" s="71"/>
      <c r="ONJ844" s="71"/>
      <c r="ONK844" s="71"/>
      <c r="ONL844" s="71"/>
      <c r="ONM844" s="71"/>
      <c r="ONN844" s="71"/>
      <c r="ONO844" s="71"/>
      <c r="ONP844" s="72"/>
      <c r="ONQ844" s="72"/>
      <c r="ONR844" s="72"/>
      <c r="ONS844" s="72"/>
      <c r="ONT844" s="72"/>
      <c r="ONU844" s="72"/>
      <c r="ONV844" s="72"/>
      <c r="ONW844" s="72"/>
      <c r="ONX844" s="72"/>
      <c r="ONY844" s="71"/>
      <c r="ONZ844" s="71"/>
      <c r="OOA844" s="71"/>
      <c r="OOB844" s="71"/>
      <c r="OOC844" s="71"/>
      <c r="OOD844" s="71"/>
      <c r="OOE844" s="71"/>
      <c r="OOF844" s="72"/>
      <c r="OOG844" s="72"/>
      <c r="OOH844" s="72"/>
      <c r="OOI844" s="72"/>
      <c r="OOJ844" s="72"/>
      <c r="OOK844" s="72"/>
      <c r="OOL844" s="72"/>
      <c r="OOM844" s="72"/>
      <c r="OON844" s="72"/>
      <c r="OOO844" s="71"/>
      <c r="OOP844" s="71"/>
      <c r="OOQ844" s="71"/>
      <c r="OOR844" s="71"/>
      <c r="OOS844" s="71"/>
      <c r="OOT844" s="71"/>
      <c r="OOU844" s="71"/>
      <c r="OOV844" s="72"/>
      <c r="OOW844" s="72"/>
      <c r="OOX844" s="72"/>
      <c r="OOY844" s="72"/>
      <c r="OOZ844" s="72"/>
      <c r="OPA844" s="72"/>
      <c r="OPB844" s="72"/>
      <c r="OPC844" s="72"/>
      <c r="OPD844" s="72"/>
      <c r="OPE844" s="71"/>
      <c r="OPF844" s="71"/>
      <c r="OPG844" s="71"/>
      <c r="OPH844" s="71"/>
      <c r="OPI844" s="71"/>
      <c r="OPJ844" s="71"/>
      <c r="OPK844" s="71"/>
      <c r="OPL844" s="72"/>
      <c r="OPM844" s="72"/>
      <c r="OPN844" s="72"/>
      <c r="OPO844" s="72"/>
      <c r="OPP844" s="72"/>
      <c r="OPQ844" s="72"/>
      <c r="OPR844" s="72"/>
      <c r="OPS844" s="72"/>
      <c r="OPT844" s="72"/>
      <c r="OPU844" s="71"/>
      <c r="OPV844" s="71"/>
      <c r="OPW844" s="71"/>
      <c r="OPX844" s="71"/>
      <c r="OPY844" s="71"/>
      <c r="OPZ844" s="71"/>
      <c r="OQA844" s="71"/>
      <c r="OQB844" s="72"/>
      <c r="OQC844" s="72"/>
      <c r="OQD844" s="72"/>
      <c r="OQE844" s="72"/>
      <c r="OQF844" s="72"/>
      <c r="OQG844" s="72"/>
      <c r="OQH844" s="72"/>
      <c r="OQI844" s="72"/>
      <c r="OQJ844" s="72"/>
      <c r="OQK844" s="71"/>
      <c r="OQL844" s="71"/>
      <c r="OQM844" s="71"/>
      <c r="OQN844" s="71"/>
      <c r="OQO844" s="71"/>
      <c r="OQP844" s="71"/>
      <c r="OQQ844" s="71"/>
      <c r="OQR844" s="72"/>
      <c r="OQS844" s="72"/>
      <c r="OQT844" s="72"/>
      <c r="OQU844" s="72"/>
      <c r="OQV844" s="72"/>
      <c r="OQW844" s="72"/>
      <c r="OQX844" s="72"/>
      <c r="OQY844" s="72"/>
      <c r="OQZ844" s="72"/>
      <c r="ORA844" s="71"/>
      <c r="ORB844" s="71"/>
      <c r="ORC844" s="71"/>
      <c r="ORD844" s="71"/>
      <c r="ORE844" s="71"/>
      <c r="ORF844" s="71"/>
      <c r="ORG844" s="71"/>
      <c r="ORH844" s="72"/>
      <c r="ORI844" s="72"/>
      <c r="ORJ844" s="72"/>
      <c r="ORK844" s="72"/>
      <c r="ORL844" s="72"/>
      <c r="ORM844" s="72"/>
      <c r="ORN844" s="72"/>
      <c r="ORO844" s="72"/>
      <c r="ORP844" s="72"/>
      <c r="ORQ844" s="71"/>
      <c r="ORR844" s="71"/>
      <c r="ORS844" s="71"/>
      <c r="ORT844" s="71"/>
      <c r="ORU844" s="71"/>
      <c r="ORV844" s="71"/>
      <c r="ORW844" s="71"/>
      <c r="ORX844" s="72"/>
      <c r="ORY844" s="72"/>
      <c r="ORZ844" s="72"/>
      <c r="OSA844" s="72"/>
      <c r="OSB844" s="72"/>
      <c r="OSC844" s="72"/>
      <c r="OSD844" s="72"/>
      <c r="OSE844" s="72"/>
      <c r="OSF844" s="72"/>
      <c r="OSG844" s="71"/>
      <c r="OSH844" s="71"/>
      <c r="OSI844" s="71"/>
      <c r="OSJ844" s="71"/>
      <c r="OSK844" s="71"/>
      <c r="OSL844" s="71"/>
      <c r="OSM844" s="71"/>
      <c r="OSN844" s="72"/>
      <c r="OSO844" s="72"/>
      <c r="OSP844" s="72"/>
      <c r="OSQ844" s="72"/>
      <c r="OSR844" s="72"/>
      <c r="OSS844" s="72"/>
      <c r="OST844" s="72"/>
      <c r="OSU844" s="72"/>
      <c r="OSV844" s="72"/>
      <c r="OSW844" s="71"/>
      <c r="OSX844" s="71"/>
      <c r="OSY844" s="71"/>
      <c r="OSZ844" s="71"/>
      <c r="OTA844" s="71"/>
      <c r="OTB844" s="71"/>
      <c r="OTC844" s="71"/>
      <c r="OTD844" s="72"/>
      <c r="OTE844" s="72"/>
      <c r="OTF844" s="72"/>
      <c r="OTG844" s="72"/>
      <c r="OTH844" s="72"/>
      <c r="OTI844" s="72"/>
      <c r="OTJ844" s="72"/>
      <c r="OTK844" s="72"/>
      <c r="OTL844" s="72"/>
      <c r="OTM844" s="71"/>
      <c r="OTN844" s="71"/>
      <c r="OTO844" s="71"/>
      <c r="OTP844" s="71"/>
      <c r="OTQ844" s="71"/>
      <c r="OTR844" s="71"/>
      <c r="OTS844" s="71"/>
      <c r="OTT844" s="72"/>
      <c r="OTU844" s="72"/>
      <c r="OTV844" s="72"/>
      <c r="OTW844" s="72"/>
      <c r="OTX844" s="72"/>
      <c r="OTY844" s="72"/>
      <c r="OTZ844" s="72"/>
      <c r="OUA844" s="72"/>
      <c r="OUB844" s="72"/>
      <c r="OUC844" s="71"/>
      <c r="OUD844" s="71"/>
      <c r="OUE844" s="71"/>
      <c r="OUF844" s="71"/>
      <c r="OUG844" s="71"/>
      <c r="OUH844" s="71"/>
      <c r="OUI844" s="71"/>
      <c r="OUJ844" s="72"/>
      <c r="OUK844" s="72"/>
      <c r="OUL844" s="72"/>
      <c r="OUM844" s="72"/>
      <c r="OUN844" s="72"/>
      <c r="OUO844" s="72"/>
      <c r="OUP844" s="72"/>
      <c r="OUQ844" s="72"/>
      <c r="OUR844" s="72"/>
      <c r="OUS844" s="71"/>
      <c r="OUT844" s="71"/>
      <c r="OUU844" s="71"/>
      <c r="OUV844" s="71"/>
      <c r="OUW844" s="71"/>
      <c r="OUX844" s="71"/>
      <c r="OUY844" s="71"/>
      <c r="OUZ844" s="72"/>
      <c r="OVA844" s="72"/>
      <c r="OVB844" s="72"/>
      <c r="OVC844" s="72"/>
      <c r="OVD844" s="72"/>
      <c r="OVE844" s="72"/>
      <c r="OVF844" s="72"/>
      <c r="OVG844" s="72"/>
      <c r="OVH844" s="72"/>
      <c r="OVI844" s="71"/>
      <c r="OVJ844" s="71"/>
      <c r="OVK844" s="71"/>
      <c r="OVL844" s="71"/>
      <c r="OVM844" s="71"/>
      <c r="OVN844" s="71"/>
      <c r="OVO844" s="71"/>
      <c r="OVP844" s="72"/>
      <c r="OVQ844" s="72"/>
      <c r="OVR844" s="72"/>
      <c r="OVS844" s="72"/>
      <c r="OVT844" s="72"/>
      <c r="OVU844" s="72"/>
      <c r="OVV844" s="72"/>
      <c r="OVW844" s="72"/>
      <c r="OVX844" s="72"/>
      <c r="OVY844" s="71"/>
      <c r="OVZ844" s="71"/>
      <c r="OWA844" s="71"/>
      <c r="OWB844" s="71"/>
      <c r="OWC844" s="71"/>
      <c r="OWD844" s="71"/>
      <c r="OWE844" s="71"/>
      <c r="OWF844" s="72"/>
      <c r="OWG844" s="72"/>
      <c r="OWH844" s="72"/>
      <c r="OWI844" s="72"/>
      <c r="OWJ844" s="72"/>
      <c r="OWK844" s="72"/>
      <c r="OWL844" s="72"/>
      <c r="OWM844" s="72"/>
      <c r="OWN844" s="72"/>
      <c r="OWO844" s="71"/>
      <c r="OWP844" s="71"/>
      <c r="OWQ844" s="71"/>
      <c r="OWR844" s="71"/>
      <c r="OWS844" s="71"/>
      <c r="OWT844" s="71"/>
      <c r="OWU844" s="71"/>
      <c r="OWV844" s="72"/>
      <c r="OWW844" s="72"/>
      <c r="OWX844" s="72"/>
      <c r="OWY844" s="72"/>
      <c r="OWZ844" s="72"/>
      <c r="OXA844" s="72"/>
      <c r="OXB844" s="72"/>
      <c r="OXC844" s="72"/>
      <c r="OXD844" s="72"/>
      <c r="OXE844" s="71"/>
      <c r="OXF844" s="71"/>
      <c r="OXG844" s="71"/>
      <c r="OXH844" s="71"/>
      <c r="OXI844" s="71"/>
      <c r="OXJ844" s="71"/>
      <c r="OXK844" s="71"/>
      <c r="OXL844" s="72"/>
      <c r="OXM844" s="72"/>
      <c r="OXN844" s="72"/>
      <c r="OXO844" s="72"/>
      <c r="OXP844" s="72"/>
      <c r="OXQ844" s="72"/>
      <c r="OXR844" s="72"/>
      <c r="OXS844" s="72"/>
      <c r="OXT844" s="72"/>
      <c r="OXU844" s="71"/>
      <c r="OXV844" s="71"/>
      <c r="OXW844" s="71"/>
      <c r="OXX844" s="71"/>
      <c r="OXY844" s="71"/>
      <c r="OXZ844" s="71"/>
      <c r="OYA844" s="71"/>
      <c r="OYB844" s="72"/>
      <c r="OYC844" s="72"/>
      <c r="OYD844" s="72"/>
      <c r="OYE844" s="72"/>
      <c r="OYF844" s="72"/>
      <c r="OYG844" s="72"/>
      <c r="OYH844" s="72"/>
      <c r="OYI844" s="72"/>
      <c r="OYJ844" s="72"/>
      <c r="OYK844" s="71"/>
      <c r="OYL844" s="71"/>
      <c r="OYM844" s="71"/>
      <c r="OYN844" s="71"/>
      <c r="OYO844" s="71"/>
      <c r="OYP844" s="71"/>
      <c r="OYQ844" s="71"/>
      <c r="OYR844" s="72"/>
      <c r="OYS844" s="72"/>
      <c r="OYT844" s="72"/>
      <c r="OYU844" s="72"/>
      <c r="OYV844" s="72"/>
      <c r="OYW844" s="72"/>
      <c r="OYX844" s="72"/>
      <c r="OYY844" s="72"/>
      <c r="OYZ844" s="72"/>
      <c r="OZA844" s="71"/>
      <c r="OZB844" s="71"/>
      <c r="OZC844" s="71"/>
      <c r="OZD844" s="71"/>
      <c r="OZE844" s="71"/>
      <c r="OZF844" s="71"/>
      <c r="OZG844" s="71"/>
      <c r="OZH844" s="72"/>
      <c r="OZI844" s="72"/>
      <c r="OZJ844" s="72"/>
      <c r="OZK844" s="72"/>
      <c r="OZL844" s="72"/>
      <c r="OZM844" s="72"/>
      <c r="OZN844" s="72"/>
      <c r="OZO844" s="72"/>
      <c r="OZP844" s="72"/>
      <c r="OZQ844" s="71"/>
      <c r="OZR844" s="71"/>
      <c r="OZS844" s="71"/>
      <c r="OZT844" s="71"/>
      <c r="OZU844" s="71"/>
      <c r="OZV844" s="71"/>
      <c r="OZW844" s="71"/>
      <c r="OZX844" s="72"/>
      <c r="OZY844" s="72"/>
      <c r="OZZ844" s="72"/>
      <c r="PAA844" s="72"/>
      <c r="PAB844" s="72"/>
      <c r="PAC844" s="72"/>
      <c r="PAD844" s="72"/>
      <c r="PAE844" s="72"/>
      <c r="PAF844" s="72"/>
      <c r="PAG844" s="71"/>
      <c r="PAH844" s="71"/>
      <c r="PAI844" s="71"/>
      <c r="PAJ844" s="71"/>
      <c r="PAK844" s="71"/>
      <c r="PAL844" s="71"/>
      <c r="PAM844" s="71"/>
      <c r="PAN844" s="72"/>
      <c r="PAO844" s="72"/>
      <c r="PAP844" s="72"/>
      <c r="PAQ844" s="72"/>
      <c r="PAR844" s="72"/>
      <c r="PAS844" s="72"/>
      <c r="PAT844" s="72"/>
      <c r="PAU844" s="72"/>
      <c r="PAV844" s="72"/>
      <c r="PAW844" s="71"/>
      <c r="PAX844" s="71"/>
      <c r="PAY844" s="71"/>
      <c r="PAZ844" s="71"/>
      <c r="PBA844" s="71"/>
      <c r="PBB844" s="71"/>
      <c r="PBC844" s="71"/>
      <c r="PBD844" s="72"/>
      <c r="PBE844" s="72"/>
      <c r="PBF844" s="72"/>
      <c r="PBG844" s="72"/>
      <c r="PBH844" s="72"/>
      <c r="PBI844" s="72"/>
      <c r="PBJ844" s="72"/>
      <c r="PBK844" s="72"/>
      <c r="PBL844" s="72"/>
      <c r="PBM844" s="71"/>
      <c r="PBN844" s="71"/>
      <c r="PBO844" s="71"/>
      <c r="PBP844" s="71"/>
      <c r="PBQ844" s="71"/>
      <c r="PBR844" s="71"/>
      <c r="PBS844" s="71"/>
      <c r="PBT844" s="72"/>
      <c r="PBU844" s="72"/>
      <c r="PBV844" s="72"/>
      <c r="PBW844" s="72"/>
      <c r="PBX844" s="72"/>
      <c r="PBY844" s="72"/>
      <c r="PBZ844" s="72"/>
      <c r="PCA844" s="72"/>
      <c r="PCB844" s="72"/>
      <c r="PCC844" s="71"/>
      <c r="PCD844" s="71"/>
      <c r="PCE844" s="71"/>
      <c r="PCF844" s="71"/>
      <c r="PCG844" s="71"/>
      <c r="PCH844" s="71"/>
      <c r="PCI844" s="71"/>
      <c r="PCJ844" s="72"/>
      <c r="PCK844" s="72"/>
      <c r="PCL844" s="72"/>
      <c r="PCM844" s="72"/>
      <c r="PCN844" s="72"/>
      <c r="PCO844" s="72"/>
      <c r="PCP844" s="72"/>
      <c r="PCQ844" s="72"/>
      <c r="PCR844" s="72"/>
      <c r="PCS844" s="71"/>
      <c r="PCT844" s="71"/>
      <c r="PCU844" s="71"/>
      <c r="PCV844" s="71"/>
      <c r="PCW844" s="71"/>
      <c r="PCX844" s="71"/>
      <c r="PCY844" s="71"/>
      <c r="PCZ844" s="72"/>
      <c r="PDA844" s="72"/>
      <c r="PDB844" s="72"/>
      <c r="PDC844" s="72"/>
      <c r="PDD844" s="72"/>
      <c r="PDE844" s="72"/>
      <c r="PDF844" s="72"/>
      <c r="PDG844" s="72"/>
      <c r="PDH844" s="72"/>
      <c r="PDI844" s="71"/>
      <c r="PDJ844" s="71"/>
      <c r="PDK844" s="71"/>
      <c r="PDL844" s="71"/>
      <c r="PDM844" s="71"/>
      <c r="PDN844" s="71"/>
      <c r="PDO844" s="71"/>
      <c r="PDP844" s="72"/>
      <c r="PDQ844" s="72"/>
      <c r="PDR844" s="72"/>
      <c r="PDS844" s="72"/>
      <c r="PDT844" s="72"/>
      <c r="PDU844" s="72"/>
      <c r="PDV844" s="72"/>
      <c r="PDW844" s="72"/>
      <c r="PDX844" s="72"/>
      <c r="PDY844" s="71"/>
      <c r="PDZ844" s="71"/>
      <c r="PEA844" s="71"/>
      <c r="PEB844" s="71"/>
      <c r="PEC844" s="71"/>
      <c r="PED844" s="71"/>
      <c r="PEE844" s="71"/>
      <c r="PEF844" s="72"/>
      <c r="PEG844" s="72"/>
      <c r="PEH844" s="72"/>
      <c r="PEI844" s="72"/>
      <c r="PEJ844" s="72"/>
      <c r="PEK844" s="72"/>
      <c r="PEL844" s="72"/>
      <c r="PEM844" s="72"/>
      <c r="PEN844" s="72"/>
      <c r="PEO844" s="71"/>
      <c r="PEP844" s="71"/>
      <c r="PEQ844" s="71"/>
      <c r="PER844" s="71"/>
      <c r="PES844" s="71"/>
      <c r="PET844" s="71"/>
      <c r="PEU844" s="71"/>
      <c r="PEV844" s="72"/>
      <c r="PEW844" s="72"/>
      <c r="PEX844" s="72"/>
      <c r="PEY844" s="72"/>
      <c r="PEZ844" s="72"/>
      <c r="PFA844" s="72"/>
      <c r="PFB844" s="72"/>
      <c r="PFC844" s="72"/>
      <c r="PFD844" s="72"/>
      <c r="PFE844" s="71"/>
      <c r="PFF844" s="71"/>
      <c r="PFG844" s="71"/>
      <c r="PFH844" s="71"/>
      <c r="PFI844" s="71"/>
      <c r="PFJ844" s="71"/>
      <c r="PFK844" s="71"/>
      <c r="PFL844" s="72"/>
      <c r="PFM844" s="72"/>
      <c r="PFN844" s="72"/>
      <c r="PFO844" s="72"/>
      <c r="PFP844" s="72"/>
      <c r="PFQ844" s="72"/>
      <c r="PFR844" s="72"/>
      <c r="PFS844" s="72"/>
      <c r="PFT844" s="72"/>
      <c r="PFU844" s="71"/>
      <c r="PFV844" s="71"/>
      <c r="PFW844" s="71"/>
      <c r="PFX844" s="71"/>
      <c r="PFY844" s="71"/>
      <c r="PFZ844" s="71"/>
      <c r="PGA844" s="71"/>
      <c r="PGB844" s="72"/>
      <c r="PGC844" s="72"/>
      <c r="PGD844" s="72"/>
      <c r="PGE844" s="72"/>
      <c r="PGF844" s="72"/>
      <c r="PGG844" s="72"/>
      <c r="PGH844" s="72"/>
      <c r="PGI844" s="72"/>
      <c r="PGJ844" s="72"/>
      <c r="PGK844" s="71"/>
      <c r="PGL844" s="71"/>
      <c r="PGM844" s="71"/>
      <c r="PGN844" s="71"/>
      <c r="PGO844" s="71"/>
      <c r="PGP844" s="71"/>
      <c r="PGQ844" s="71"/>
      <c r="PGR844" s="72"/>
      <c r="PGS844" s="72"/>
      <c r="PGT844" s="72"/>
      <c r="PGU844" s="72"/>
      <c r="PGV844" s="72"/>
      <c r="PGW844" s="72"/>
      <c r="PGX844" s="72"/>
      <c r="PGY844" s="72"/>
      <c r="PGZ844" s="72"/>
      <c r="PHA844" s="71"/>
      <c r="PHB844" s="71"/>
      <c r="PHC844" s="71"/>
      <c r="PHD844" s="71"/>
      <c r="PHE844" s="71"/>
      <c r="PHF844" s="71"/>
      <c r="PHG844" s="71"/>
      <c r="PHH844" s="72"/>
      <c r="PHI844" s="72"/>
      <c r="PHJ844" s="72"/>
      <c r="PHK844" s="72"/>
      <c r="PHL844" s="72"/>
      <c r="PHM844" s="72"/>
      <c r="PHN844" s="72"/>
      <c r="PHO844" s="72"/>
      <c r="PHP844" s="72"/>
      <c r="PHQ844" s="71"/>
      <c r="PHR844" s="71"/>
      <c r="PHS844" s="71"/>
      <c r="PHT844" s="71"/>
      <c r="PHU844" s="71"/>
      <c r="PHV844" s="71"/>
      <c r="PHW844" s="71"/>
      <c r="PHX844" s="72"/>
      <c r="PHY844" s="72"/>
      <c r="PHZ844" s="72"/>
      <c r="PIA844" s="72"/>
      <c r="PIB844" s="72"/>
      <c r="PIC844" s="72"/>
      <c r="PID844" s="72"/>
      <c r="PIE844" s="72"/>
      <c r="PIF844" s="72"/>
      <c r="PIG844" s="71"/>
      <c r="PIH844" s="71"/>
      <c r="PII844" s="71"/>
      <c r="PIJ844" s="71"/>
      <c r="PIK844" s="71"/>
      <c r="PIL844" s="71"/>
      <c r="PIM844" s="71"/>
      <c r="PIN844" s="72"/>
      <c r="PIO844" s="72"/>
      <c r="PIP844" s="72"/>
      <c r="PIQ844" s="72"/>
      <c r="PIR844" s="72"/>
      <c r="PIS844" s="72"/>
      <c r="PIT844" s="72"/>
      <c r="PIU844" s="72"/>
      <c r="PIV844" s="72"/>
      <c r="PIW844" s="71"/>
      <c r="PIX844" s="71"/>
      <c r="PIY844" s="71"/>
      <c r="PIZ844" s="71"/>
      <c r="PJA844" s="71"/>
      <c r="PJB844" s="71"/>
      <c r="PJC844" s="71"/>
      <c r="PJD844" s="72"/>
      <c r="PJE844" s="72"/>
      <c r="PJF844" s="72"/>
      <c r="PJG844" s="72"/>
      <c r="PJH844" s="72"/>
      <c r="PJI844" s="72"/>
      <c r="PJJ844" s="72"/>
      <c r="PJK844" s="72"/>
      <c r="PJL844" s="72"/>
      <c r="PJM844" s="71"/>
      <c r="PJN844" s="71"/>
      <c r="PJO844" s="71"/>
      <c r="PJP844" s="71"/>
      <c r="PJQ844" s="71"/>
      <c r="PJR844" s="71"/>
      <c r="PJS844" s="71"/>
      <c r="PJT844" s="72"/>
      <c r="PJU844" s="72"/>
      <c r="PJV844" s="72"/>
      <c r="PJW844" s="72"/>
      <c r="PJX844" s="72"/>
      <c r="PJY844" s="72"/>
      <c r="PJZ844" s="72"/>
      <c r="PKA844" s="72"/>
      <c r="PKB844" s="72"/>
      <c r="PKC844" s="71"/>
      <c r="PKD844" s="71"/>
      <c r="PKE844" s="71"/>
      <c r="PKF844" s="71"/>
      <c r="PKG844" s="71"/>
      <c r="PKH844" s="71"/>
      <c r="PKI844" s="71"/>
      <c r="PKJ844" s="72"/>
      <c r="PKK844" s="72"/>
      <c r="PKL844" s="72"/>
      <c r="PKM844" s="72"/>
      <c r="PKN844" s="72"/>
      <c r="PKO844" s="72"/>
      <c r="PKP844" s="72"/>
      <c r="PKQ844" s="72"/>
      <c r="PKR844" s="72"/>
      <c r="PKS844" s="71"/>
      <c r="PKT844" s="71"/>
      <c r="PKU844" s="71"/>
      <c r="PKV844" s="71"/>
      <c r="PKW844" s="71"/>
      <c r="PKX844" s="71"/>
      <c r="PKY844" s="71"/>
      <c r="PKZ844" s="72"/>
      <c r="PLA844" s="72"/>
      <c r="PLB844" s="72"/>
      <c r="PLC844" s="72"/>
      <c r="PLD844" s="72"/>
      <c r="PLE844" s="72"/>
      <c r="PLF844" s="72"/>
      <c r="PLG844" s="72"/>
      <c r="PLH844" s="72"/>
      <c r="PLI844" s="71"/>
      <c r="PLJ844" s="71"/>
      <c r="PLK844" s="71"/>
      <c r="PLL844" s="71"/>
      <c r="PLM844" s="71"/>
      <c r="PLN844" s="71"/>
      <c r="PLO844" s="71"/>
      <c r="PLP844" s="72"/>
      <c r="PLQ844" s="72"/>
      <c r="PLR844" s="72"/>
      <c r="PLS844" s="72"/>
      <c r="PLT844" s="72"/>
      <c r="PLU844" s="72"/>
      <c r="PLV844" s="72"/>
      <c r="PLW844" s="72"/>
      <c r="PLX844" s="72"/>
      <c r="PLY844" s="71"/>
      <c r="PLZ844" s="71"/>
      <c r="PMA844" s="71"/>
      <c r="PMB844" s="71"/>
      <c r="PMC844" s="71"/>
      <c r="PMD844" s="71"/>
      <c r="PME844" s="71"/>
      <c r="PMF844" s="72"/>
      <c r="PMG844" s="72"/>
      <c r="PMH844" s="72"/>
      <c r="PMI844" s="72"/>
      <c r="PMJ844" s="72"/>
      <c r="PMK844" s="72"/>
      <c r="PML844" s="72"/>
      <c r="PMM844" s="72"/>
      <c r="PMN844" s="72"/>
      <c r="PMO844" s="71"/>
      <c r="PMP844" s="71"/>
      <c r="PMQ844" s="71"/>
      <c r="PMR844" s="71"/>
      <c r="PMS844" s="71"/>
      <c r="PMT844" s="71"/>
      <c r="PMU844" s="71"/>
      <c r="PMV844" s="72"/>
      <c r="PMW844" s="72"/>
      <c r="PMX844" s="72"/>
      <c r="PMY844" s="72"/>
      <c r="PMZ844" s="72"/>
      <c r="PNA844" s="72"/>
      <c r="PNB844" s="72"/>
      <c r="PNC844" s="72"/>
      <c r="PND844" s="72"/>
      <c r="PNE844" s="71"/>
      <c r="PNF844" s="71"/>
      <c r="PNG844" s="71"/>
      <c r="PNH844" s="71"/>
      <c r="PNI844" s="71"/>
      <c r="PNJ844" s="71"/>
      <c r="PNK844" s="71"/>
      <c r="PNL844" s="72"/>
      <c r="PNM844" s="72"/>
      <c r="PNN844" s="72"/>
      <c r="PNO844" s="72"/>
      <c r="PNP844" s="72"/>
      <c r="PNQ844" s="72"/>
      <c r="PNR844" s="72"/>
      <c r="PNS844" s="72"/>
      <c r="PNT844" s="72"/>
      <c r="PNU844" s="71"/>
      <c r="PNV844" s="71"/>
      <c r="PNW844" s="71"/>
      <c r="PNX844" s="71"/>
      <c r="PNY844" s="71"/>
      <c r="PNZ844" s="71"/>
      <c r="POA844" s="71"/>
      <c r="POB844" s="72"/>
      <c r="POC844" s="72"/>
      <c r="POD844" s="72"/>
      <c r="POE844" s="72"/>
      <c r="POF844" s="72"/>
      <c r="POG844" s="72"/>
      <c r="POH844" s="72"/>
      <c r="POI844" s="72"/>
      <c r="POJ844" s="72"/>
      <c r="POK844" s="71"/>
      <c r="POL844" s="71"/>
      <c r="POM844" s="71"/>
      <c r="PON844" s="71"/>
      <c r="POO844" s="71"/>
      <c r="POP844" s="71"/>
      <c r="POQ844" s="71"/>
      <c r="POR844" s="72"/>
      <c r="POS844" s="72"/>
      <c r="POT844" s="72"/>
      <c r="POU844" s="72"/>
      <c r="POV844" s="72"/>
      <c r="POW844" s="72"/>
      <c r="POX844" s="72"/>
      <c r="POY844" s="72"/>
      <c r="POZ844" s="72"/>
      <c r="PPA844" s="71"/>
      <c r="PPB844" s="71"/>
      <c r="PPC844" s="71"/>
      <c r="PPD844" s="71"/>
      <c r="PPE844" s="71"/>
      <c r="PPF844" s="71"/>
      <c r="PPG844" s="71"/>
      <c r="PPH844" s="72"/>
      <c r="PPI844" s="72"/>
      <c r="PPJ844" s="72"/>
      <c r="PPK844" s="72"/>
      <c r="PPL844" s="72"/>
      <c r="PPM844" s="72"/>
      <c r="PPN844" s="72"/>
      <c r="PPO844" s="72"/>
      <c r="PPP844" s="72"/>
      <c r="PPQ844" s="71"/>
      <c r="PPR844" s="71"/>
      <c r="PPS844" s="71"/>
      <c r="PPT844" s="71"/>
      <c r="PPU844" s="71"/>
      <c r="PPV844" s="71"/>
      <c r="PPW844" s="71"/>
      <c r="PPX844" s="72"/>
      <c r="PPY844" s="72"/>
      <c r="PPZ844" s="72"/>
      <c r="PQA844" s="72"/>
      <c r="PQB844" s="72"/>
      <c r="PQC844" s="72"/>
      <c r="PQD844" s="72"/>
      <c r="PQE844" s="72"/>
      <c r="PQF844" s="72"/>
      <c r="PQG844" s="71"/>
      <c r="PQH844" s="71"/>
      <c r="PQI844" s="71"/>
      <c r="PQJ844" s="71"/>
      <c r="PQK844" s="71"/>
      <c r="PQL844" s="71"/>
      <c r="PQM844" s="71"/>
      <c r="PQN844" s="72"/>
      <c r="PQO844" s="72"/>
      <c r="PQP844" s="72"/>
      <c r="PQQ844" s="72"/>
      <c r="PQR844" s="72"/>
      <c r="PQS844" s="72"/>
      <c r="PQT844" s="72"/>
      <c r="PQU844" s="72"/>
      <c r="PQV844" s="72"/>
      <c r="PQW844" s="71"/>
      <c r="PQX844" s="71"/>
      <c r="PQY844" s="71"/>
      <c r="PQZ844" s="71"/>
      <c r="PRA844" s="71"/>
      <c r="PRB844" s="71"/>
      <c r="PRC844" s="71"/>
      <c r="PRD844" s="72"/>
      <c r="PRE844" s="72"/>
      <c r="PRF844" s="72"/>
      <c r="PRG844" s="72"/>
      <c r="PRH844" s="72"/>
      <c r="PRI844" s="72"/>
      <c r="PRJ844" s="72"/>
      <c r="PRK844" s="72"/>
      <c r="PRL844" s="72"/>
      <c r="PRM844" s="71"/>
      <c r="PRN844" s="71"/>
      <c r="PRO844" s="71"/>
      <c r="PRP844" s="71"/>
      <c r="PRQ844" s="71"/>
      <c r="PRR844" s="71"/>
      <c r="PRS844" s="71"/>
      <c r="PRT844" s="72"/>
      <c r="PRU844" s="72"/>
      <c r="PRV844" s="72"/>
      <c r="PRW844" s="72"/>
      <c r="PRX844" s="72"/>
      <c r="PRY844" s="72"/>
      <c r="PRZ844" s="72"/>
      <c r="PSA844" s="72"/>
      <c r="PSB844" s="72"/>
      <c r="PSC844" s="71"/>
      <c r="PSD844" s="71"/>
      <c r="PSE844" s="71"/>
      <c r="PSF844" s="71"/>
      <c r="PSG844" s="71"/>
      <c r="PSH844" s="71"/>
      <c r="PSI844" s="71"/>
      <c r="PSJ844" s="72"/>
      <c r="PSK844" s="72"/>
      <c r="PSL844" s="72"/>
      <c r="PSM844" s="72"/>
      <c r="PSN844" s="72"/>
      <c r="PSO844" s="72"/>
      <c r="PSP844" s="72"/>
      <c r="PSQ844" s="72"/>
      <c r="PSR844" s="72"/>
      <c r="PSS844" s="71"/>
      <c r="PST844" s="71"/>
      <c r="PSU844" s="71"/>
      <c r="PSV844" s="71"/>
      <c r="PSW844" s="71"/>
      <c r="PSX844" s="71"/>
      <c r="PSY844" s="71"/>
      <c r="PSZ844" s="72"/>
      <c r="PTA844" s="72"/>
      <c r="PTB844" s="72"/>
      <c r="PTC844" s="72"/>
      <c r="PTD844" s="72"/>
      <c r="PTE844" s="72"/>
      <c r="PTF844" s="72"/>
      <c r="PTG844" s="72"/>
      <c r="PTH844" s="72"/>
      <c r="PTI844" s="71"/>
      <c r="PTJ844" s="71"/>
      <c r="PTK844" s="71"/>
      <c r="PTL844" s="71"/>
      <c r="PTM844" s="71"/>
      <c r="PTN844" s="71"/>
      <c r="PTO844" s="71"/>
      <c r="PTP844" s="72"/>
      <c r="PTQ844" s="72"/>
      <c r="PTR844" s="72"/>
      <c r="PTS844" s="72"/>
      <c r="PTT844" s="72"/>
      <c r="PTU844" s="72"/>
      <c r="PTV844" s="72"/>
      <c r="PTW844" s="72"/>
      <c r="PTX844" s="72"/>
      <c r="PTY844" s="71"/>
      <c r="PTZ844" s="71"/>
      <c r="PUA844" s="71"/>
      <c r="PUB844" s="71"/>
      <c r="PUC844" s="71"/>
      <c r="PUD844" s="71"/>
      <c r="PUE844" s="71"/>
      <c r="PUF844" s="72"/>
      <c r="PUG844" s="72"/>
      <c r="PUH844" s="72"/>
      <c r="PUI844" s="72"/>
      <c r="PUJ844" s="72"/>
      <c r="PUK844" s="72"/>
      <c r="PUL844" s="72"/>
      <c r="PUM844" s="72"/>
      <c r="PUN844" s="72"/>
      <c r="PUO844" s="71"/>
      <c r="PUP844" s="71"/>
      <c r="PUQ844" s="71"/>
      <c r="PUR844" s="71"/>
      <c r="PUS844" s="71"/>
      <c r="PUT844" s="71"/>
      <c r="PUU844" s="71"/>
      <c r="PUV844" s="72"/>
      <c r="PUW844" s="72"/>
      <c r="PUX844" s="72"/>
      <c r="PUY844" s="72"/>
      <c r="PUZ844" s="72"/>
      <c r="PVA844" s="72"/>
      <c r="PVB844" s="72"/>
      <c r="PVC844" s="72"/>
      <c r="PVD844" s="72"/>
      <c r="PVE844" s="71"/>
      <c r="PVF844" s="71"/>
      <c r="PVG844" s="71"/>
      <c r="PVH844" s="71"/>
      <c r="PVI844" s="71"/>
      <c r="PVJ844" s="71"/>
      <c r="PVK844" s="71"/>
      <c r="PVL844" s="72"/>
      <c r="PVM844" s="72"/>
      <c r="PVN844" s="72"/>
      <c r="PVO844" s="72"/>
      <c r="PVP844" s="72"/>
      <c r="PVQ844" s="72"/>
      <c r="PVR844" s="72"/>
      <c r="PVS844" s="72"/>
      <c r="PVT844" s="72"/>
      <c r="PVU844" s="71"/>
      <c r="PVV844" s="71"/>
      <c r="PVW844" s="71"/>
      <c r="PVX844" s="71"/>
      <c r="PVY844" s="71"/>
      <c r="PVZ844" s="71"/>
      <c r="PWA844" s="71"/>
      <c r="PWB844" s="72"/>
      <c r="PWC844" s="72"/>
      <c r="PWD844" s="72"/>
      <c r="PWE844" s="72"/>
      <c r="PWF844" s="72"/>
      <c r="PWG844" s="72"/>
      <c r="PWH844" s="72"/>
      <c r="PWI844" s="72"/>
      <c r="PWJ844" s="72"/>
      <c r="PWK844" s="71"/>
      <c r="PWL844" s="71"/>
      <c r="PWM844" s="71"/>
      <c r="PWN844" s="71"/>
      <c r="PWO844" s="71"/>
      <c r="PWP844" s="71"/>
      <c r="PWQ844" s="71"/>
      <c r="PWR844" s="72"/>
      <c r="PWS844" s="72"/>
      <c r="PWT844" s="72"/>
      <c r="PWU844" s="72"/>
      <c r="PWV844" s="72"/>
      <c r="PWW844" s="72"/>
      <c r="PWX844" s="72"/>
      <c r="PWY844" s="72"/>
      <c r="PWZ844" s="72"/>
      <c r="PXA844" s="71"/>
      <c r="PXB844" s="71"/>
      <c r="PXC844" s="71"/>
      <c r="PXD844" s="71"/>
      <c r="PXE844" s="71"/>
      <c r="PXF844" s="71"/>
      <c r="PXG844" s="71"/>
      <c r="PXH844" s="72"/>
      <c r="PXI844" s="72"/>
      <c r="PXJ844" s="72"/>
      <c r="PXK844" s="72"/>
      <c r="PXL844" s="72"/>
      <c r="PXM844" s="72"/>
      <c r="PXN844" s="72"/>
      <c r="PXO844" s="72"/>
      <c r="PXP844" s="72"/>
      <c r="PXQ844" s="71"/>
      <c r="PXR844" s="71"/>
      <c r="PXS844" s="71"/>
      <c r="PXT844" s="71"/>
      <c r="PXU844" s="71"/>
      <c r="PXV844" s="71"/>
      <c r="PXW844" s="71"/>
      <c r="PXX844" s="72"/>
      <c r="PXY844" s="72"/>
      <c r="PXZ844" s="72"/>
      <c r="PYA844" s="72"/>
      <c r="PYB844" s="72"/>
      <c r="PYC844" s="72"/>
      <c r="PYD844" s="72"/>
      <c r="PYE844" s="72"/>
      <c r="PYF844" s="72"/>
      <c r="PYG844" s="71"/>
      <c r="PYH844" s="71"/>
      <c r="PYI844" s="71"/>
      <c r="PYJ844" s="71"/>
      <c r="PYK844" s="71"/>
      <c r="PYL844" s="71"/>
      <c r="PYM844" s="71"/>
      <c r="PYN844" s="72"/>
      <c r="PYO844" s="72"/>
      <c r="PYP844" s="72"/>
      <c r="PYQ844" s="72"/>
      <c r="PYR844" s="72"/>
      <c r="PYS844" s="72"/>
      <c r="PYT844" s="72"/>
      <c r="PYU844" s="72"/>
      <c r="PYV844" s="72"/>
      <c r="PYW844" s="71"/>
      <c r="PYX844" s="71"/>
      <c r="PYY844" s="71"/>
      <c r="PYZ844" s="71"/>
      <c r="PZA844" s="71"/>
      <c r="PZB844" s="71"/>
      <c r="PZC844" s="71"/>
      <c r="PZD844" s="72"/>
      <c r="PZE844" s="72"/>
      <c r="PZF844" s="72"/>
      <c r="PZG844" s="72"/>
      <c r="PZH844" s="72"/>
      <c r="PZI844" s="72"/>
      <c r="PZJ844" s="72"/>
      <c r="PZK844" s="72"/>
      <c r="PZL844" s="72"/>
      <c r="PZM844" s="71"/>
      <c r="PZN844" s="71"/>
      <c r="PZO844" s="71"/>
      <c r="PZP844" s="71"/>
      <c r="PZQ844" s="71"/>
      <c r="PZR844" s="71"/>
      <c r="PZS844" s="71"/>
      <c r="PZT844" s="72"/>
      <c r="PZU844" s="72"/>
      <c r="PZV844" s="72"/>
      <c r="PZW844" s="72"/>
      <c r="PZX844" s="72"/>
      <c r="PZY844" s="72"/>
      <c r="PZZ844" s="72"/>
      <c r="QAA844" s="72"/>
      <c r="QAB844" s="72"/>
      <c r="QAC844" s="71"/>
      <c r="QAD844" s="71"/>
      <c r="QAE844" s="71"/>
      <c r="QAF844" s="71"/>
      <c r="QAG844" s="71"/>
      <c r="QAH844" s="71"/>
      <c r="QAI844" s="71"/>
      <c r="QAJ844" s="72"/>
      <c r="QAK844" s="72"/>
      <c r="QAL844" s="72"/>
      <c r="QAM844" s="72"/>
      <c r="QAN844" s="72"/>
      <c r="QAO844" s="72"/>
      <c r="QAP844" s="72"/>
      <c r="QAQ844" s="72"/>
      <c r="QAR844" s="72"/>
      <c r="QAS844" s="71"/>
      <c r="QAT844" s="71"/>
      <c r="QAU844" s="71"/>
      <c r="QAV844" s="71"/>
      <c r="QAW844" s="71"/>
      <c r="QAX844" s="71"/>
      <c r="QAY844" s="71"/>
      <c r="QAZ844" s="72"/>
      <c r="QBA844" s="72"/>
      <c r="QBB844" s="72"/>
      <c r="QBC844" s="72"/>
      <c r="QBD844" s="72"/>
      <c r="QBE844" s="72"/>
      <c r="QBF844" s="72"/>
      <c r="QBG844" s="72"/>
      <c r="QBH844" s="72"/>
      <c r="QBI844" s="71"/>
      <c r="QBJ844" s="71"/>
      <c r="QBK844" s="71"/>
      <c r="QBL844" s="71"/>
      <c r="QBM844" s="71"/>
      <c r="QBN844" s="71"/>
      <c r="QBO844" s="71"/>
      <c r="QBP844" s="72"/>
      <c r="QBQ844" s="72"/>
      <c r="QBR844" s="72"/>
      <c r="QBS844" s="72"/>
      <c r="QBT844" s="72"/>
      <c r="QBU844" s="72"/>
      <c r="QBV844" s="72"/>
      <c r="QBW844" s="72"/>
      <c r="QBX844" s="72"/>
      <c r="QBY844" s="71"/>
      <c r="QBZ844" s="71"/>
      <c r="QCA844" s="71"/>
      <c r="QCB844" s="71"/>
      <c r="QCC844" s="71"/>
      <c r="QCD844" s="71"/>
      <c r="QCE844" s="71"/>
      <c r="QCF844" s="72"/>
      <c r="QCG844" s="72"/>
      <c r="QCH844" s="72"/>
      <c r="QCI844" s="72"/>
      <c r="QCJ844" s="72"/>
      <c r="QCK844" s="72"/>
      <c r="QCL844" s="72"/>
      <c r="QCM844" s="72"/>
      <c r="QCN844" s="72"/>
      <c r="QCO844" s="71"/>
      <c r="QCP844" s="71"/>
      <c r="QCQ844" s="71"/>
      <c r="QCR844" s="71"/>
      <c r="QCS844" s="71"/>
      <c r="QCT844" s="71"/>
      <c r="QCU844" s="71"/>
      <c r="QCV844" s="72"/>
      <c r="QCW844" s="72"/>
      <c r="QCX844" s="72"/>
      <c r="QCY844" s="72"/>
      <c r="QCZ844" s="72"/>
      <c r="QDA844" s="72"/>
      <c r="QDB844" s="72"/>
      <c r="QDC844" s="72"/>
      <c r="QDD844" s="72"/>
      <c r="QDE844" s="71"/>
      <c r="QDF844" s="71"/>
      <c r="QDG844" s="71"/>
      <c r="QDH844" s="71"/>
      <c r="QDI844" s="71"/>
      <c r="QDJ844" s="71"/>
      <c r="QDK844" s="71"/>
      <c r="QDL844" s="72"/>
      <c r="QDM844" s="72"/>
      <c r="QDN844" s="72"/>
      <c r="QDO844" s="72"/>
      <c r="QDP844" s="72"/>
      <c r="QDQ844" s="72"/>
      <c r="QDR844" s="72"/>
      <c r="QDS844" s="72"/>
      <c r="QDT844" s="72"/>
      <c r="QDU844" s="71"/>
      <c r="QDV844" s="71"/>
      <c r="QDW844" s="71"/>
      <c r="QDX844" s="71"/>
      <c r="QDY844" s="71"/>
      <c r="QDZ844" s="71"/>
      <c r="QEA844" s="71"/>
      <c r="QEB844" s="72"/>
      <c r="QEC844" s="72"/>
      <c r="QED844" s="72"/>
      <c r="QEE844" s="72"/>
      <c r="QEF844" s="72"/>
      <c r="QEG844" s="72"/>
      <c r="QEH844" s="72"/>
      <c r="QEI844" s="72"/>
      <c r="QEJ844" s="72"/>
      <c r="QEK844" s="71"/>
      <c r="QEL844" s="71"/>
      <c r="QEM844" s="71"/>
      <c r="QEN844" s="71"/>
      <c r="QEO844" s="71"/>
      <c r="QEP844" s="71"/>
      <c r="QEQ844" s="71"/>
      <c r="QER844" s="72"/>
      <c r="QES844" s="72"/>
      <c r="QET844" s="72"/>
      <c r="QEU844" s="72"/>
      <c r="QEV844" s="72"/>
      <c r="QEW844" s="72"/>
      <c r="QEX844" s="72"/>
      <c r="QEY844" s="72"/>
      <c r="QEZ844" s="72"/>
      <c r="QFA844" s="71"/>
      <c r="QFB844" s="71"/>
      <c r="QFC844" s="71"/>
      <c r="QFD844" s="71"/>
      <c r="QFE844" s="71"/>
      <c r="QFF844" s="71"/>
      <c r="QFG844" s="71"/>
      <c r="QFH844" s="72"/>
      <c r="QFI844" s="72"/>
      <c r="QFJ844" s="72"/>
      <c r="QFK844" s="72"/>
      <c r="QFL844" s="72"/>
      <c r="QFM844" s="72"/>
      <c r="QFN844" s="72"/>
      <c r="QFO844" s="72"/>
      <c r="QFP844" s="72"/>
      <c r="QFQ844" s="71"/>
      <c r="QFR844" s="71"/>
      <c r="QFS844" s="71"/>
      <c r="QFT844" s="71"/>
      <c r="QFU844" s="71"/>
      <c r="QFV844" s="71"/>
      <c r="QFW844" s="71"/>
      <c r="QFX844" s="72"/>
      <c r="QFY844" s="72"/>
      <c r="QFZ844" s="72"/>
      <c r="QGA844" s="72"/>
      <c r="QGB844" s="72"/>
      <c r="QGC844" s="72"/>
      <c r="QGD844" s="72"/>
      <c r="QGE844" s="72"/>
      <c r="QGF844" s="72"/>
      <c r="QGG844" s="71"/>
      <c r="QGH844" s="71"/>
      <c r="QGI844" s="71"/>
      <c r="QGJ844" s="71"/>
      <c r="QGK844" s="71"/>
      <c r="QGL844" s="71"/>
      <c r="QGM844" s="71"/>
      <c r="QGN844" s="72"/>
      <c r="QGO844" s="72"/>
      <c r="QGP844" s="72"/>
      <c r="QGQ844" s="72"/>
      <c r="QGR844" s="72"/>
      <c r="QGS844" s="72"/>
      <c r="QGT844" s="72"/>
      <c r="QGU844" s="72"/>
      <c r="QGV844" s="72"/>
      <c r="QGW844" s="71"/>
      <c r="QGX844" s="71"/>
      <c r="QGY844" s="71"/>
      <c r="QGZ844" s="71"/>
      <c r="QHA844" s="71"/>
      <c r="QHB844" s="71"/>
      <c r="QHC844" s="71"/>
      <c r="QHD844" s="72"/>
      <c r="QHE844" s="72"/>
      <c r="QHF844" s="72"/>
      <c r="QHG844" s="72"/>
      <c r="QHH844" s="72"/>
      <c r="QHI844" s="72"/>
      <c r="QHJ844" s="72"/>
      <c r="QHK844" s="72"/>
      <c r="QHL844" s="72"/>
      <c r="QHM844" s="71"/>
      <c r="QHN844" s="71"/>
      <c r="QHO844" s="71"/>
      <c r="QHP844" s="71"/>
      <c r="QHQ844" s="71"/>
      <c r="QHR844" s="71"/>
      <c r="QHS844" s="71"/>
      <c r="QHT844" s="72"/>
      <c r="QHU844" s="72"/>
      <c r="QHV844" s="72"/>
      <c r="QHW844" s="72"/>
      <c r="QHX844" s="72"/>
      <c r="QHY844" s="72"/>
      <c r="QHZ844" s="72"/>
      <c r="QIA844" s="72"/>
      <c r="QIB844" s="72"/>
      <c r="QIC844" s="71"/>
      <c r="QID844" s="71"/>
      <c r="QIE844" s="71"/>
      <c r="QIF844" s="71"/>
      <c r="QIG844" s="71"/>
      <c r="QIH844" s="71"/>
      <c r="QII844" s="71"/>
      <c r="QIJ844" s="72"/>
      <c r="QIK844" s="72"/>
      <c r="QIL844" s="72"/>
      <c r="QIM844" s="72"/>
      <c r="QIN844" s="72"/>
      <c r="QIO844" s="72"/>
      <c r="QIP844" s="72"/>
      <c r="QIQ844" s="72"/>
      <c r="QIR844" s="72"/>
      <c r="QIS844" s="71"/>
      <c r="QIT844" s="71"/>
      <c r="QIU844" s="71"/>
      <c r="QIV844" s="71"/>
      <c r="QIW844" s="71"/>
      <c r="QIX844" s="71"/>
      <c r="QIY844" s="71"/>
      <c r="QIZ844" s="72"/>
      <c r="QJA844" s="72"/>
      <c r="QJB844" s="72"/>
      <c r="QJC844" s="72"/>
      <c r="QJD844" s="72"/>
      <c r="QJE844" s="72"/>
      <c r="QJF844" s="72"/>
      <c r="QJG844" s="72"/>
      <c r="QJH844" s="72"/>
      <c r="QJI844" s="71"/>
      <c r="QJJ844" s="71"/>
      <c r="QJK844" s="71"/>
      <c r="QJL844" s="71"/>
      <c r="QJM844" s="71"/>
      <c r="QJN844" s="71"/>
      <c r="QJO844" s="71"/>
      <c r="QJP844" s="72"/>
      <c r="QJQ844" s="72"/>
      <c r="QJR844" s="72"/>
      <c r="QJS844" s="72"/>
      <c r="QJT844" s="72"/>
      <c r="QJU844" s="72"/>
      <c r="QJV844" s="72"/>
      <c r="QJW844" s="72"/>
      <c r="QJX844" s="72"/>
      <c r="QJY844" s="71"/>
      <c r="QJZ844" s="71"/>
      <c r="QKA844" s="71"/>
      <c r="QKB844" s="71"/>
      <c r="QKC844" s="71"/>
      <c r="QKD844" s="71"/>
      <c r="QKE844" s="71"/>
      <c r="QKF844" s="72"/>
      <c r="QKG844" s="72"/>
      <c r="QKH844" s="72"/>
      <c r="QKI844" s="72"/>
      <c r="QKJ844" s="72"/>
      <c r="QKK844" s="72"/>
      <c r="QKL844" s="72"/>
      <c r="QKM844" s="72"/>
      <c r="QKN844" s="72"/>
      <c r="QKO844" s="71"/>
      <c r="QKP844" s="71"/>
      <c r="QKQ844" s="71"/>
      <c r="QKR844" s="71"/>
      <c r="QKS844" s="71"/>
      <c r="QKT844" s="71"/>
      <c r="QKU844" s="71"/>
      <c r="QKV844" s="72"/>
      <c r="QKW844" s="72"/>
      <c r="QKX844" s="72"/>
      <c r="QKY844" s="72"/>
      <c r="QKZ844" s="72"/>
      <c r="QLA844" s="72"/>
      <c r="QLB844" s="72"/>
      <c r="QLC844" s="72"/>
      <c r="QLD844" s="72"/>
      <c r="QLE844" s="71"/>
      <c r="QLF844" s="71"/>
      <c r="QLG844" s="71"/>
      <c r="QLH844" s="71"/>
      <c r="QLI844" s="71"/>
      <c r="QLJ844" s="71"/>
      <c r="QLK844" s="71"/>
      <c r="QLL844" s="72"/>
      <c r="QLM844" s="72"/>
      <c r="QLN844" s="72"/>
      <c r="QLO844" s="72"/>
      <c r="QLP844" s="72"/>
      <c r="QLQ844" s="72"/>
      <c r="QLR844" s="72"/>
      <c r="QLS844" s="72"/>
      <c r="QLT844" s="72"/>
      <c r="QLU844" s="71"/>
      <c r="QLV844" s="71"/>
      <c r="QLW844" s="71"/>
      <c r="QLX844" s="71"/>
      <c r="QLY844" s="71"/>
      <c r="QLZ844" s="71"/>
      <c r="QMA844" s="71"/>
      <c r="QMB844" s="72"/>
      <c r="QMC844" s="72"/>
      <c r="QMD844" s="72"/>
      <c r="QME844" s="72"/>
      <c r="QMF844" s="72"/>
      <c r="QMG844" s="72"/>
      <c r="QMH844" s="72"/>
      <c r="QMI844" s="72"/>
      <c r="QMJ844" s="72"/>
      <c r="QMK844" s="71"/>
      <c r="QML844" s="71"/>
      <c r="QMM844" s="71"/>
      <c r="QMN844" s="71"/>
      <c r="QMO844" s="71"/>
      <c r="QMP844" s="71"/>
      <c r="QMQ844" s="71"/>
      <c r="QMR844" s="72"/>
      <c r="QMS844" s="72"/>
      <c r="QMT844" s="72"/>
      <c r="QMU844" s="72"/>
      <c r="QMV844" s="72"/>
      <c r="QMW844" s="72"/>
      <c r="QMX844" s="72"/>
      <c r="QMY844" s="72"/>
      <c r="QMZ844" s="72"/>
      <c r="QNA844" s="71"/>
      <c r="QNB844" s="71"/>
      <c r="QNC844" s="71"/>
      <c r="QND844" s="71"/>
      <c r="QNE844" s="71"/>
      <c r="QNF844" s="71"/>
      <c r="QNG844" s="71"/>
      <c r="QNH844" s="72"/>
      <c r="QNI844" s="72"/>
      <c r="QNJ844" s="72"/>
      <c r="QNK844" s="72"/>
      <c r="QNL844" s="72"/>
      <c r="QNM844" s="72"/>
      <c r="QNN844" s="72"/>
      <c r="QNO844" s="72"/>
      <c r="QNP844" s="72"/>
      <c r="QNQ844" s="71"/>
      <c r="QNR844" s="71"/>
      <c r="QNS844" s="71"/>
      <c r="QNT844" s="71"/>
      <c r="QNU844" s="71"/>
      <c r="QNV844" s="71"/>
      <c r="QNW844" s="71"/>
      <c r="QNX844" s="72"/>
      <c r="QNY844" s="72"/>
      <c r="QNZ844" s="72"/>
      <c r="QOA844" s="72"/>
      <c r="QOB844" s="72"/>
      <c r="QOC844" s="72"/>
      <c r="QOD844" s="72"/>
      <c r="QOE844" s="72"/>
      <c r="QOF844" s="72"/>
      <c r="QOG844" s="71"/>
      <c r="QOH844" s="71"/>
      <c r="QOI844" s="71"/>
      <c r="QOJ844" s="71"/>
      <c r="QOK844" s="71"/>
      <c r="QOL844" s="71"/>
      <c r="QOM844" s="71"/>
      <c r="QON844" s="72"/>
      <c r="QOO844" s="72"/>
      <c r="QOP844" s="72"/>
      <c r="QOQ844" s="72"/>
      <c r="QOR844" s="72"/>
      <c r="QOS844" s="72"/>
      <c r="QOT844" s="72"/>
      <c r="QOU844" s="72"/>
      <c r="QOV844" s="72"/>
      <c r="QOW844" s="71"/>
      <c r="QOX844" s="71"/>
      <c r="QOY844" s="71"/>
      <c r="QOZ844" s="71"/>
      <c r="QPA844" s="71"/>
      <c r="QPB844" s="71"/>
      <c r="QPC844" s="71"/>
      <c r="QPD844" s="72"/>
      <c r="QPE844" s="72"/>
      <c r="QPF844" s="72"/>
      <c r="QPG844" s="72"/>
      <c r="QPH844" s="72"/>
      <c r="QPI844" s="72"/>
      <c r="QPJ844" s="72"/>
      <c r="QPK844" s="72"/>
      <c r="QPL844" s="72"/>
      <c r="QPM844" s="71"/>
      <c r="QPN844" s="71"/>
      <c r="QPO844" s="71"/>
      <c r="QPP844" s="71"/>
      <c r="QPQ844" s="71"/>
      <c r="QPR844" s="71"/>
      <c r="QPS844" s="71"/>
      <c r="QPT844" s="72"/>
      <c r="QPU844" s="72"/>
      <c r="QPV844" s="72"/>
      <c r="QPW844" s="72"/>
      <c r="QPX844" s="72"/>
      <c r="QPY844" s="72"/>
      <c r="QPZ844" s="72"/>
      <c r="QQA844" s="72"/>
      <c r="QQB844" s="72"/>
      <c r="QQC844" s="71"/>
      <c r="QQD844" s="71"/>
      <c r="QQE844" s="71"/>
      <c r="QQF844" s="71"/>
      <c r="QQG844" s="71"/>
      <c r="QQH844" s="71"/>
      <c r="QQI844" s="71"/>
      <c r="QQJ844" s="72"/>
      <c r="QQK844" s="72"/>
      <c r="QQL844" s="72"/>
      <c r="QQM844" s="72"/>
      <c r="QQN844" s="72"/>
      <c r="QQO844" s="72"/>
      <c r="QQP844" s="72"/>
      <c r="QQQ844" s="72"/>
      <c r="QQR844" s="72"/>
      <c r="QQS844" s="71"/>
      <c r="QQT844" s="71"/>
      <c r="QQU844" s="71"/>
      <c r="QQV844" s="71"/>
      <c r="QQW844" s="71"/>
      <c r="QQX844" s="71"/>
      <c r="QQY844" s="71"/>
      <c r="QQZ844" s="72"/>
      <c r="QRA844" s="72"/>
      <c r="QRB844" s="72"/>
      <c r="QRC844" s="72"/>
      <c r="QRD844" s="72"/>
      <c r="QRE844" s="72"/>
      <c r="QRF844" s="72"/>
      <c r="QRG844" s="72"/>
      <c r="QRH844" s="72"/>
      <c r="QRI844" s="71"/>
      <c r="QRJ844" s="71"/>
      <c r="QRK844" s="71"/>
      <c r="QRL844" s="71"/>
      <c r="QRM844" s="71"/>
      <c r="QRN844" s="71"/>
      <c r="QRO844" s="71"/>
      <c r="QRP844" s="72"/>
      <c r="QRQ844" s="72"/>
      <c r="QRR844" s="72"/>
      <c r="QRS844" s="72"/>
      <c r="QRT844" s="72"/>
      <c r="QRU844" s="72"/>
      <c r="QRV844" s="72"/>
      <c r="QRW844" s="72"/>
      <c r="QRX844" s="72"/>
      <c r="QRY844" s="71"/>
      <c r="QRZ844" s="71"/>
      <c r="QSA844" s="71"/>
      <c r="QSB844" s="71"/>
      <c r="QSC844" s="71"/>
      <c r="QSD844" s="71"/>
      <c r="QSE844" s="71"/>
      <c r="QSF844" s="72"/>
      <c r="QSG844" s="72"/>
      <c r="QSH844" s="72"/>
      <c r="QSI844" s="72"/>
      <c r="QSJ844" s="72"/>
      <c r="QSK844" s="72"/>
      <c r="QSL844" s="72"/>
      <c r="QSM844" s="72"/>
      <c r="QSN844" s="72"/>
      <c r="QSO844" s="71"/>
      <c r="QSP844" s="71"/>
      <c r="QSQ844" s="71"/>
      <c r="QSR844" s="71"/>
      <c r="QSS844" s="71"/>
      <c r="QST844" s="71"/>
      <c r="QSU844" s="71"/>
      <c r="QSV844" s="72"/>
      <c r="QSW844" s="72"/>
      <c r="QSX844" s="72"/>
      <c r="QSY844" s="72"/>
      <c r="QSZ844" s="72"/>
      <c r="QTA844" s="72"/>
      <c r="QTB844" s="72"/>
      <c r="QTC844" s="72"/>
      <c r="QTD844" s="72"/>
      <c r="QTE844" s="71"/>
      <c r="QTF844" s="71"/>
      <c r="QTG844" s="71"/>
      <c r="QTH844" s="71"/>
      <c r="QTI844" s="71"/>
      <c r="QTJ844" s="71"/>
      <c r="QTK844" s="71"/>
      <c r="QTL844" s="72"/>
      <c r="QTM844" s="72"/>
      <c r="QTN844" s="72"/>
      <c r="QTO844" s="72"/>
      <c r="QTP844" s="72"/>
      <c r="QTQ844" s="72"/>
      <c r="QTR844" s="72"/>
      <c r="QTS844" s="72"/>
      <c r="QTT844" s="72"/>
      <c r="QTU844" s="71"/>
      <c r="QTV844" s="71"/>
      <c r="QTW844" s="71"/>
      <c r="QTX844" s="71"/>
      <c r="QTY844" s="71"/>
      <c r="QTZ844" s="71"/>
      <c r="QUA844" s="71"/>
      <c r="QUB844" s="72"/>
      <c r="QUC844" s="72"/>
      <c r="QUD844" s="72"/>
      <c r="QUE844" s="72"/>
      <c r="QUF844" s="72"/>
      <c r="QUG844" s="72"/>
      <c r="QUH844" s="72"/>
      <c r="QUI844" s="72"/>
      <c r="QUJ844" s="72"/>
      <c r="QUK844" s="71"/>
      <c r="QUL844" s="71"/>
      <c r="QUM844" s="71"/>
      <c r="QUN844" s="71"/>
      <c r="QUO844" s="71"/>
      <c r="QUP844" s="71"/>
      <c r="QUQ844" s="71"/>
      <c r="QUR844" s="72"/>
      <c r="QUS844" s="72"/>
      <c r="QUT844" s="72"/>
      <c r="QUU844" s="72"/>
      <c r="QUV844" s="72"/>
      <c r="QUW844" s="72"/>
      <c r="QUX844" s="72"/>
      <c r="QUY844" s="72"/>
      <c r="QUZ844" s="72"/>
      <c r="QVA844" s="71"/>
      <c r="QVB844" s="71"/>
      <c r="QVC844" s="71"/>
      <c r="QVD844" s="71"/>
      <c r="QVE844" s="71"/>
      <c r="QVF844" s="71"/>
      <c r="QVG844" s="71"/>
      <c r="QVH844" s="72"/>
      <c r="QVI844" s="72"/>
      <c r="QVJ844" s="72"/>
      <c r="QVK844" s="72"/>
      <c r="QVL844" s="72"/>
      <c r="QVM844" s="72"/>
      <c r="QVN844" s="72"/>
      <c r="QVO844" s="72"/>
      <c r="QVP844" s="72"/>
      <c r="QVQ844" s="71"/>
      <c r="QVR844" s="71"/>
      <c r="QVS844" s="71"/>
      <c r="QVT844" s="71"/>
      <c r="QVU844" s="71"/>
      <c r="QVV844" s="71"/>
      <c r="QVW844" s="71"/>
      <c r="QVX844" s="72"/>
      <c r="QVY844" s="72"/>
      <c r="QVZ844" s="72"/>
      <c r="QWA844" s="72"/>
      <c r="QWB844" s="72"/>
      <c r="QWC844" s="72"/>
      <c r="QWD844" s="72"/>
      <c r="QWE844" s="72"/>
      <c r="QWF844" s="72"/>
      <c r="QWG844" s="71"/>
      <c r="QWH844" s="71"/>
      <c r="QWI844" s="71"/>
      <c r="QWJ844" s="71"/>
      <c r="QWK844" s="71"/>
      <c r="QWL844" s="71"/>
      <c r="QWM844" s="71"/>
      <c r="QWN844" s="72"/>
      <c r="QWO844" s="72"/>
      <c r="QWP844" s="72"/>
      <c r="QWQ844" s="72"/>
      <c r="QWR844" s="72"/>
      <c r="QWS844" s="72"/>
      <c r="QWT844" s="72"/>
      <c r="QWU844" s="72"/>
      <c r="QWV844" s="72"/>
      <c r="QWW844" s="71"/>
      <c r="QWX844" s="71"/>
      <c r="QWY844" s="71"/>
      <c r="QWZ844" s="71"/>
      <c r="QXA844" s="71"/>
      <c r="QXB844" s="71"/>
      <c r="QXC844" s="71"/>
      <c r="QXD844" s="72"/>
      <c r="QXE844" s="72"/>
      <c r="QXF844" s="72"/>
      <c r="QXG844" s="72"/>
      <c r="QXH844" s="72"/>
      <c r="QXI844" s="72"/>
      <c r="QXJ844" s="72"/>
      <c r="QXK844" s="72"/>
      <c r="QXL844" s="72"/>
      <c r="QXM844" s="71"/>
      <c r="QXN844" s="71"/>
      <c r="QXO844" s="71"/>
      <c r="QXP844" s="71"/>
      <c r="QXQ844" s="71"/>
      <c r="QXR844" s="71"/>
      <c r="QXS844" s="71"/>
      <c r="QXT844" s="72"/>
      <c r="QXU844" s="72"/>
      <c r="QXV844" s="72"/>
      <c r="QXW844" s="72"/>
      <c r="QXX844" s="72"/>
      <c r="QXY844" s="72"/>
      <c r="QXZ844" s="72"/>
      <c r="QYA844" s="72"/>
      <c r="QYB844" s="72"/>
      <c r="QYC844" s="71"/>
      <c r="QYD844" s="71"/>
      <c r="QYE844" s="71"/>
      <c r="QYF844" s="71"/>
      <c r="QYG844" s="71"/>
      <c r="QYH844" s="71"/>
      <c r="QYI844" s="71"/>
      <c r="QYJ844" s="72"/>
      <c r="QYK844" s="72"/>
      <c r="QYL844" s="72"/>
      <c r="QYM844" s="72"/>
      <c r="QYN844" s="72"/>
      <c r="QYO844" s="72"/>
      <c r="QYP844" s="72"/>
      <c r="QYQ844" s="72"/>
      <c r="QYR844" s="72"/>
      <c r="QYS844" s="71"/>
      <c r="QYT844" s="71"/>
      <c r="QYU844" s="71"/>
      <c r="QYV844" s="71"/>
      <c r="QYW844" s="71"/>
      <c r="QYX844" s="71"/>
      <c r="QYY844" s="71"/>
      <c r="QYZ844" s="72"/>
      <c r="QZA844" s="72"/>
      <c r="QZB844" s="72"/>
      <c r="QZC844" s="72"/>
      <c r="QZD844" s="72"/>
      <c r="QZE844" s="72"/>
      <c r="QZF844" s="72"/>
      <c r="QZG844" s="72"/>
      <c r="QZH844" s="72"/>
      <c r="QZI844" s="71"/>
      <c r="QZJ844" s="71"/>
      <c r="QZK844" s="71"/>
      <c r="QZL844" s="71"/>
      <c r="QZM844" s="71"/>
      <c r="QZN844" s="71"/>
      <c r="QZO844" s="71"/>
      <c r="QZP844" s="72"/>
      <c r="QZQ844" s="72"/>
      <c r="QZR844" s="72"/>
      <c r="QZS844" s="72"/>
      <c r="QZT844" s="72"/>
      <c r="QZU844" s="72"/>
      <c r="QZV844" s="72"/>
      <c r="QZW844" s="72"/>
      <c r="QZX844" s="72"/>
      <c r="QZY844" s="71"/>
      <c r="QZZ844" s="71"/>
      <c r="RAA844" s="71"/>
      <c r="RAB844" s="71"/>
      <c r="RAC844" s="71"/>
      <c r="RAD844" s="71"/>
      <c r="RAE844" s="71"/>
      <c r="RAF844" s="72"/>
      <c r="RAG844" s="72"/>
      <c r="RAH844" s="72"/>
      <c r="RAI844" s="72"/>
      <c r="RAJ844" s="72"/>
      <c r="RAK844" s="72"/>
      <c r="RAL844" s="72"/>
      <c r="RAM844" s="72"/>
      <c r="RAN844" s="72"/>
      <c r="RAO844" s="71"/>
      <c r="RAP844" s="71"/>
      <c r="RAQ844" s="71"/>
      <c r="RAR844" s="71"/>
      <c r="RAS844" s="71"/>
      <c r="RAT844" s="71"/>
      <c r="RAU844" s="71"/>
      <c r="RAV844" s="72"/>
      <c r="RAW844" s="72"/>
      <c r="RAX844" s="72"/>
      <c r="RAY844" s="72"/>
      <c r="RAZ844" s="72"/>
      <c r="RBA844" s="72"/>
      <c r="RBB844" s="72"/>
      <c r="RBC844" s="72"/>
      <c r="RBD844" s="72"/>
      <c r="RBE844" s="71"/>
      <c r="RBF844" s="71"/>
      <c r="RBG844" s="71"/>
      <c r="RBH844" s="71"/>
      <c r="RBI844" s="71"/>
      <c r="RBJ844" s="71"/>
      <c r="RBK844" s="71"/>
      <c r="RBL844" s="72"/>
      <c r="RBM844" s="72"/>
      <c r="RBN844" s="72"/>
      <c r="RBO844" s="72"/>
      <c r="RBP844" s="72"/>
      <c r="RBQ844" s="72"/>
      <c r="RBR844" s="72"/>
      <c r="RBS844" s="72"/>
      <c r="RBT844" s="72"/>
      <c r="RBU844" s="71"/>
      <c r="RBV844" s="71"/>
      <c r="RBW844" s="71"/>
      <c r="RBX844" s="71"/>
      <c r="RBY844" s="71"/>
      <c r="RBZ844" s="71"/>
      <c r="RCA844" s="71"/>
      <c r="RCB844" s="72"/>
      <c r="RCC844" s="72"/>
      <c r="RCD844" s="72"/>
      <c r="RCE844" s="72"/>
      <c r="RCF844" s="72"/>
      <c r="RCG844" s="72"/>
      <c r="RCH844" s="72"/>
      <c r="RCI844" s="72"/>
      <c r="RCJ844" s="72"/>
      <c r="RCK844" s="71"/>
      <c r="RCL844" s="71"/>
      <c r="RCM844" s="71"/>
      <c r="RCN844" s="71"/>
      <c r="RCO844" s="71"/>
      <c r="RCP844" s="71"/>
      <c r="RCQ844" s="71"/>
      <c r="RCR844" s="72"/>
      <c r="RCS844" s="72"/>
      <c r="RCT844" s="72"/>
      <c r="RCU844" s="72"/>
      <c r="RCV844" s="72"/>
      <c r="RCW844" s="72"/>
      <c r="RCX844" s="72"/>
      <c r="RCY844" s="72"/>
      <c r="RCZ844" s="72"/>
      <c r="RDA844" s="71"/>
      <c r="RDB844" s="71"/>
      <c r="RDC844" s="71"/>
      <c r="RDD844" s="71"/>
      <c r="RDE844" s="71"/>
      <c r="RDF844" s="71"/>
      <c r="RDG844" s="71"/>
      <c r="RDH844" s="72"/>
      <c r="RDI844" s="72"/>
      <c r="RDJ844" s="72"/>
      <c r="RDK844" s="72"/>
      <c r="RDL844" s="72"/>
      <c r="RDM844" s="72"/>
      <c r="RDN844" s="72"/>
      <c r="RDO844" s="72"/>
      <c r="RDP844" s="72"/>
      <c r="RDQ844" s="71"/>
      <c r="RDR844" s="71"/>
      <c r="RDS844" s="71"/>
      <c r="RDT844" s="71"/>
      <c r="RDU844" s="71"/>
      <c r="RDV844" s="71"/>
      <c r="RDW844" s="71"/>
      <c r="RDX844" s="72"/>
      <c r="RDY844" s="72"/>
      <c r="RDZ844" s="72"/>
      <c r="REA844" s="72"/>
      <c r="REB844" s="72"/>
      <c r="REC844" s="72"/>
      <c r="RED844" s="72"/>
      <c r="REE844" s="72"/>
      <c r="REF844" s="72"/>
      <c r="REG844" s="71"/>
      <c r="REH844" s="71"/>
      <c r="REI844" s="71"/>
      <c r="REJ844" s="71"/>
      <c r="REK844" s="71"/>
      <c r="REL844" s="71"/>
      <c r="REM844" s="71"/>
      <c r="REN844" s="72"/>
      <c r="REO844" s="72"/>
      <c r="REP844" s="72"/>
      <c r="REQ844" s="72"/>
      <c r="RER844" s="72"/>
      <c r="RES844" s="72"/>
      <c r="RET844" s="72"/>
      <c r="REU844" s="72"/>
      <c r="REV844" s="72"/>
      <c r="REW844" s="71"/>
      <c r="REX844" s="71"/>
      <c r="REY844" s="71"/>
      <c r="REZ844" s="71"/>
      <c r="RFA844" s="71"/>
      <c r="RFB844" s="71"/>
      <c r="RFC844" s="71"/>
      <c r="RFD844" s="72"/>
      <c r="RFE844" s="72"/>
      <c r="RFF844" s="72"/>
      <c r="RFG844" s="72"/>
      <c r="RFH844" s="72"/>
      <c r="RFI844" s="72"/>
      <c r="RFJ844" s="72"/>
      <c r="RFK844" s="72"/>
      <c r="RFL844" s="72"/>
      <c r="RFM844" s="71"/>
      <c r="RFN844" s="71"/>
      <c r="RFO844" s="71"/>
      <c r="RFP844" s="71"/>
      <c r="RFQ844" s="71"/>
      <c r="RFR844" s="71"/>
      <c r="RFS844" s="71"/>
      <c r="RFT844" s="72"/>
      <c r="RFU844" s="72"/>
      <c r="RFV844" s="72"/>
      <c r="RFW844" s="72"/>
      <c r="RFX844" s="72"/>
      <c r="RFY844" s="72"/>
      <c r="RFZ844" s="72"/>
      <c r="RGA844" s="72"/>
      <c r="RGB844" s="72"/>
      <c r="RGC844" s="71"/>
      <c r="RGD844" s="71"/>
      <c r="RGE844" s="71"/>
      <c r="RGF844" s="71"/>
      <c r="RGG844" s="71"/>
      <c r="RGH844" s="71"/>
      <c r="RGI844" s="71"/>
      <c r="RGJ844" s="72"/>
      <c r="RGK844" s="72"/>
      <c r="RGL844" s="72"/>
      <c r="RGM844" s="72"/>
      <c r="RGN844" s="72"/>
      <c r="RGO844" s="72"/>
      <c r="RGP844" s="72"/>
      <c r="RGQ844" s="72"/>
      <c r="RGR844" s="72"/>
      <c r="RGS844" s="71"/>
      <c r="RGT844" s="71"/>
      <c r="RGU844" s="71"/>
      <c r="RGV844" s="71"/>
      <c r="RGW844" s="71"/>
      <c r="RGX844" s="71"/>
      <c r="RGY844" s="71"/>
      <c r="RGZ844" s="72"/>
      <c r="RHA844" s="72"/>
      <c r="RHB844" s="72"/>
      <c r="RHC844" s="72"/>
      <c r="RHD844" s="72"/>
      <c r="RHE844" s="72"/>
      <c r="RHF844" s="72"/>
      <c r="RHG844" s="72"/>
      <c r="RHH844" s="72"/>
      <c r="RHI844" s="71"/>
      <c r="RHJ844" s="71"/>
      <c r="RHK844" s="71"/>
      <c r="RHL844" s="71"/>
      <c r="RHM844" s="71"/>
      <c r="RHN844" s="71"/>
      <c r="RHO844" s="71"/>
      <c r="RHP844" s="72"/>
      <c r="RHQ844" s="72"/>
      <c r="RHR844" s="72"/>
      <c r="RHS844" s="72"/>
      <c r="RHT844" s="72"/>
      <c r="RHU844" s="72"/>
      <c r="RHV844" s="72"/>
      <c r="RHW844" s="72"/>
      <c r="RHX844" s="72"/>
      <c r="RHY844" s="71"/>
      <c r="RHZ844" s="71"/>
      <c r="RIA844" s="71"/>
      <c r="RIB844" s="71"/>
      <c r="RIC844" s="71"/>
      <c r="RID844" s="71"/>
      <c r="RIE844" s="71"/>
      <c r="RIF844" s="72"/>
      <c r="RIG844" s="72"/>
      <c r="RIH844" s="72"/>
      <c r="RII844" s="72"/>
      <c r="RIJ844" s="72"/>
      <c r="RIK844" s="72"/>
      <c r="RIL844" s="72"/>
      <c r="RIM844" s="72"/>
      <c r="RIN844" s="72"/>
      <c r="RIO844" s="71"/>
      <c r="RIP844" s="71"/>
      <c r="RIQ844" s="71"/>
      <c r="RIR844" s="71"/>
      <c r="RIS844" s="71"/>
      <c r="RIT844" s="71"/>
      <c r="RIU844" s="71"/>
      <c r="RIV844" s="72"/>
      <c r="RIW844" s="72"/>
      <c r="RIX844" s="72"/>
      <c r="RIY844" s="72"/>
      <c r="RIZ844" s="72"/>
      <c r="RJA844" s="72"/>
      <c r="RJB844" s="72"/>
      <c r="RJC844" s="72"/>
      <c r="RJD844" s="72"/>
      <c r="RJE844" s="71"/>
      <c r="RJF844" s="71"/>
      <c r="RJG844" s="71"/>
      <c r="RJH844" s="71"/>
      <c r="RJI844" s="71"/>
      <c r="RJJ844" s="71"/>
      <c r="RJK844" s="71"/>
      <c r="RJL844" s="72"/>
      <c r="RJM844" s="72"/>
      <c r="RJN844" s="72"/>
      <c r="RJO844" s="72"/>
      <c r="RJP844" s="72"/>
      <c r="RJQ844" s="72"/>
      <c r="RJR844" s="72"/>
      <c r="RJS844" s="72"/>
      <c r="RJT844" s="72"/>
      <c r="RJU844" s="71"/>
      <c r="RJV844" s="71"/>
      <c r="RJW844" s="71"/>
      <c r="RJX844" s="71"/>
      <c r="RJY844" s="71"/>
      <c r="RJZ844" s="71"/>
      <c r="RKA844" s="71"/>
      <c r="RKB844" s="72"/>
      <c r="RKC844" s="72"/>
      <c r="RKD844" s="72"/>
      <c r="RKE844" s="72"/>
      <c r="RKF844" s="72"/>
      <c r="RKG844" s="72"/>
      <c r="RKH844" s="72"/>
      <c r="RKI844" s="72"/>
      <c r="RKJ844" s="72"/>
      <c r="RKK844" s="71"/>
      <c r="RKL844" s="71"/>
      <c r="RKM844" s="71"/>
      <c r="RKN844" s="71"/>
      <c r="RKO844" s="71"/>
      <c r="RKP844" s="71"/>
      <c r="RKQ844" s="71"/>
      <c r="RKR844" s="72"/>
      <c r="RKS844" s="72"/>
      <c r="RKT844" s="72"/>
      <c r="RKU844" s="72"/>
      <c r="RKV844" s="72"/>
      <c r="RKW844" s="72"/>
      <c r="RKX844" s="72"/>
      <c r="RKY844" s="72"/>
      <c r="RKZ844" s="72"/>
      <c r="RLA844" s="71"/>
      <c r="RLB844" s="71"/>
      <c r="RLC844" s="71"/>
      <c r="RLD844" s="71"/>
      <c r="RLE844" s="71"/>
      <c r="RLF844" s="71"/>
      <c r="RLG844" s="71"/>
      <c r="RLH844" s="72"/>
      <c r="RLI844" s="72"/>
      <c r="RLJ844" s="72"/>
      <c r="RLK844" s="72"/>
      <c r="RLL844" s="72"/>
      <c r="RLM844" s="72"/>
      <c r="RLN844" s="72"/>
      <c r="RLO844" s="72"/>
      <c r="RLP844" s="72"/>
      <c r="RLQ844" s="71"/>
      <c r="RLR844" s="71"/>
      <c r="RLS844" s="71"/>
      <c r="RLT844" s="71"/>
      <c r="RLU844" s="71"/>
      <c r="RLV844" s="71"/>
      <c r="RLW844" s="71"/>
      <c r="RLX844" s="72"/>
      <c r="RLY844" s="72"/>
      <c r="RLZ844" s="72"/>
      <c r="RMA844" s="72"/>
      <c r="RMB844" s="72"/>
      <c r="RMC844" s="72"/>
      <c r="RMD844" s="72"/>
      <c r="RME844" s="72"/>
      <c r="RMF844" s="72"/>
      <c r="RMG844" s="71"/>
      <c r="RMH844" s="71"/>
      <c r="RMI844" s="71"/>
      <c r="RMJ844" s="71"/>
      <c r="RMK844" s="71"/>
      <c r="RML844" s="71"/>
      <c r="RMM844" s="71"/>
      <c r="RMN844" s="72"/>
      <c r="RMO844" s="72"/>
      <c r="RMP844" s="72"/>
      <c r="RMQ844" s="72"/>
      <c r="RMR844" s="72"/>
      <c r="RMS844" s="72"/>
      <c r="RMT844" s="72"/>
      <c r="RMU844" s="72"/>
      <c r="RMV844" s="72"/>
      <c r="RMW844" s="71"/>
      <c r="RMX844" s="71"/>
      <c r="RMY844" s="71"/>
      <c r="RMZ844" s="71"/>
      <c r="RNA844" s="71"/>
      <c r="RNB844" s="71"/>
      <c r="RNC844" s="71"/>
      <c r="RND844" s="72"/>
      <c r="RNE844" s="72"/>
      <c r="RNF844" s="72"/>
      <c r="RNG844" s="72"/>
      <c r="RNH844" s="72"/>
      <c r="RNI844" s="72"/>
      <c r="RNJ844" s="72"/>
      <c r="RNK844" s="72"/>
      <c r="RNL844" s="72"/>
      <c r="RNM844" s="71"/>
      <c r="RNN844" s="71"/>
      <c r="RNO844" s="71"/>
      <c r="RNP844" s="71"/>
      <c r="RNQ844" s="71"/>
      <c r="RNR844" s="71"/>
      <c r="RNS844" s="71"/>
      <c r="RNT844" s="72"/>
      <c r="RNU844" s="72"/>
      <c r="RNV844" s="72"/>
      <c r="RNW844" s="72"/>
      <c r="RNX844" s="72"/>
      <c r="RNY844" s="72"/>
      <c r="RNZ844" s="72"/>
      <c r="ROA844" s="72"/>
      <c r="ROB844" s="72"/>
      <c r="ROC844" s="71"/>
      <c r="ROD844" s="71"/>
      <c r="ROE844" s="71"/>
      <c r="ROF844" s="71"/>
      <c r="ROG844" s="71"/>
      <c r="ROH844" s="71"/>
      <c r="ROI844" s="71"/>
      <c r="ROJ844" s="72"/>
      <c r="ROK844" s="72"/>
      <c r="ROL844" s="72"/>
      <c r="ROM844" s="72"/>
      <c r="RON844" s="72"/>
      <c r="ROO844" s="72"/>
      <c r="ROP844" s="72"/>
      <c r="ROQ844" s="72"/>
      <c r="ROR844" s="72"/>
      <c r="ROS844" s="71"/>
      <c r="ROT844" s="71"/>
      <c r="ROU844" s="71"/>
      <c r="ROV844" s="71"/>
      <c r="ROW844" s="71"/>
      <c r="ROX844" s="71"/>
      <c r="ROY844" s="71"/>
      <c r="ROZ844" s="72"/>
      <c r="RPA844" s="72"/>
      <c r="RPB844" s="72"/>
      <c r="RPC844" s="72"/>
      <c r="RPD844" s="72"/>
      <c r="RPE844" s="72"/>
      <c r="RPF844" s="72"/>
      <c r="RPG844" s="72"/>
      <c r="RPH844" s="72"/>
      <c r="RPI844" s="71"/>
      <c r="RPJ844" s="71"/>
      <c r="RPK844" s="71"/>
      <c r="RPL844" s="71"/>
      <c r="RPM844" s="71"/>
      <c r="RPN844" s="71"/>
      <c r="RPO844" s="71"/>
      <c r="RPP844" s="72"/>
      <c r="RPQ844" s="72"/>
      <c r="RPR844" s="72"/>
      <c r="RPS844" s="72"/>
      <c r="RPT844" s="72"/>
      <c r="RPU844" s="72"/>
      <c r="RPV844" s="72"/>
      <c r="RPW844" s="72"/>
      <c r="RPX844" s="72"/>
      <c r="RPY844" s="71"/>
      <c r="RPZ844" s="71"/>
      <c r="RQA844" s="71"/>
      <c r="RQB844" s="71"/>
      <c r="RQC844" s="71"/>
      <c r="RQD844" s="71"/>
      <c r="RQE844" s="71"/>
      <c r="RQF844" s="72"/>
      <c r="RQG844" s="72"/>
      <c r="RQH844" s="72"/>
      <c r="RQI844" s="72"/>
      <c r="RQJ844" s="72"/>
      <c r="RQK844" s="72"/>
      <c r="RQL844" s="72"/>
      <c r="RQM844" s="72"/>
      <c r="RQN844" s="72"/>
      <c r="RQO844" s="71"/>
      <c r="RQP844" s="71"/>
      <c r="RQQ844" s="71"/>
      <c r="RQR844" s="71"/>
      <c r="RQS844" s="71"/>
      <c r="RQT844" s="71"/>
      <c r="RQU844" s="71"/>
      <c r="RQV844" s="72"/>
      <c r="RQW844" s="72"/>
      <c r="RQX844" s="72"/>
      <c r="RQY844" s="72"/>
      <c r="RQZ844" s="72"/>
      <c r="RRA844" s="72"/>
      <c r="RRB844" s="72"/>
      <c r="RRC844" s="72"/>
      <c r="RRD844" s="72"/>
      <c r="RRE844" s="71"/>
      <c r="RRF844" s="71"/>
      <c r="RRG844" s="71"/>
      <c r="RRH844" s="71"/>
      <c r="RRI844" s="71"/>
      <c r="RRJ844" s="71"/>
      <c r="RRK844" s="71"/>
      <c r="RRL844" s="72"/>
      <c r="RRM844" s="72"/>
      <c r="RRN844" s="72"/>
      <c r="RRO844" s="72"/>
      <c r="RRP844" s="72"/>
      <c r="RRQ844" s="72"/>
      <c r="RRR844" s="72"/>
      <c r="RRS844" s="72"/>
      <c r="RRT844" s="72"/>
      <c r="RRU844" s="71"/>
      <c r="RRV844" s="71"/>
      <c r="RRW844" s="71"/>
      <c r="RRX844" s="71"/>
      <c r="RRY844" s="71"/>
      <c r="RRZ844" s="71"/>
      <c r="RSA844" s="71"/>
      <c r="RSB844" s="72"/>
      <c r="RSC844" s="72"/>
      <c r="RSD844" s="72"/>
      <c r="RSE844" s="72"/>
      <c r="RSF844" s="72"/>
      <c r="RSG844" s="72"/>
      <c r="RSH844" s="72"/>
      <c r="RSI844" s="72"/>
      <c r="RSJ844" s="72"/>
      <c r="RSK844" s="71"/>
      <c r="RSL844" s="71"/>
      <c r="RSM844" s="71"/>
      <c r="RSN844" s="71"/>
      <c r="RSO844" s="71"/>
      <c r="RSP844" s="71"/>
      <c r="RSQ844" s="71"/>
      <c r="RSR844" s="72"/>
      <c r="RSS844" s="72"/>
      <c r="RST844" s="72"/>
      <c r="RSU844" s="72"/>
      <c r="RSV844" s="72"/>
      <c r="RSW844" s="72"/>
      <c r="RSX844" s="72"/>
      <c r="RSY844" s="72"/>
      <c r="RSZ844" s="72"/>
      <c r="RTA844" s="71"/>
      <c r="RTB844" s="71"/>
      <c r="RTC844" s="71"/>
      <c r="RTD844" s="71"/>
      <c r="RTE844" s="71"/>
      <c r="RTF844" s="71"/>
      <c r="RTG844" s="71"/>
      <c r="RTH844" s="72"/>
      <c r="RTI844" s="72"/>
      <c r="RTJ844" s="72"/>
      <c r="RTK844" s="72"/>
      <c r="RTL844" s="72"/>
      <c r="RTM844" s="72"/>
      <c r="RTN844" s="72"/>
      <c r="RTO844" s="72"/>
      <c r="RTP844" s="72"/>
      <c r="RTQ844" s="71"/>
      <c r="RTR844" s="71"/>
      <c r="RTS844" s="71"/>
      <c r="RTT844" s="71"/>
      <c r="RTU844" s="71"/>
      <c r="RTV844" s="71"/>
      <c r="RTW844" s="71"/>
      <c r="RTX844" s="72"/>
      <c r="RTY844" s="72"/>
      <c r="RTZ844" s="72"/>
      <c r="RUA844" s="72"/>
      <c r="RUB844" s="72"/>
      <c r="RUC844" s="72"/>
      <c r="RUD844" s="72"/>
      <c r="RUE844" s="72"/>
      <c r="RUF844" s="72"/>
      <c r="RUG844" s="71"/>
      <c r="RUH844" s="71"/>
      <c r="RUI844" s="71"/>
      <c r="RUJ844" s="71"/>
      <c r="RUK844" s="71"/>
      <c r="RUL844" s="71"/>
      <c r="RUM844" s="71"/>
      <c r="RUN844" s="72"/>
      <c r="RUO844" s="72"/>
      <c r="RUP844" s="72"/>
      <c r="RUQ844" s="72"/>
      <c r="RUR844" s="72"/>
      <c r="RUS844" s="72"/>
      <c r="RUT844" s="72"/>
      <c r="RUU844" s="72"/>
      <c r="RUV844" s="72"/>
      <c r="RUW844" s="71"/>
      <c r="RUX844" s="71"/>
      <c r="RUY844" s="71"/>
      <c r="RUZ844" s="71"/>
      <c r="RVA844" s="71"/>
      <c r="RVB844" s="71"/>
      <c r="RVC844" s="71"/>
      <c r="RVD844" s="72"/>
      <c r="RVE844" s="72"/>
      <c r="RVF844" s="72"/>
      <c r="RVG844" s="72"/>
      <c r="RVH844" s="72"/>
      <c r="RVI844" s="72"/>
      <c r="RVJ844" s="72"/>
      <c r="RVK844" s="72"/>
      <c r="RVL844" s="72"/>
      <c r="RVM844" s="71"/>
      <c r="RVN844" s="71"/>
      <c r="RVO844" s="71"/>
      <c r="RVP844" s="71"/>
      <c r="RVQ844" s="71"/>
      <c r="RVR844" s="71"/>
      <c r="RVS844" s="71"/>
      <c r="RVT844" s="72"/>
      <c r="RVU844" s="72"/>
      <c r="RVV844" s="72"/>
      <c r="RVW844" s="72"/>
      <c r="RVX844" s="72"/>
      <c r="RVY844" s="72"/>
      <c r="RVZ844" s="72"/>
      <c r="RWA844" s="72"/>
      <c r="RWB844" s="72"/>
      <c r="RWC844" s="71"/>
      <c r="RWD844" s="71"/>
      <c r="RWE844" s="71"/>
      <c r="RWF844" s="71"/>
      <c r="RWG844" s="71"/>
      <c r="RWH844" s="71"/>
      <c r="RWI844" s="71"/>
      <c r="RWJ844" s="72"/>
      <c r="RWK844" s="72"/>
      <c r="RWL844" s="72"/>
      <c r="RWM844" s="72"/>
      <c r="RWN844" s="72"/>
      <c r="RWO844" s="72"/>
      <c r="RWP844" s="72"/>
      <c r="RWQ844" s="72"/>
      <c r="RWR844" s="72"/>
      <c r="RWS844" s="71"/>
      <c r="RWT844" s="71"/>
      <c r="RWU844" s="71"/>
      <c r="RWV844" s="71"/>
      <c r="RWW844" s="71"/>
      <c r="RWX844" s="71"/>
      <c r="RWY844" s="71"/>
      <c r="RWZ844" s="72"/>
      <c r="RXA844" s="72"/>
      <c r="RXB844" s="72"/>
      <c r="RXC844" s="72"/>
      <c r="RXD844" s="72"/>
      <c r="RXE844" s="72"/>
      <c r="RXF844" s="72"/>
      <c r="RXG844" s="72"/>
      <c r="RXH844" s="72"/>
      <c r="RXI844" s="71"/>
      <c r="RXJ844" s="71"/>
      <c r="RXK844" s="71"/>
      <c r="RXL844" s="71"/>
      <c r="RXM844" s="71"/>
      <c r="RXN844" s="71"/>
      <c r="RXO844" s="71"/>
      <c r="RXP844" s="72"/>
      <c r="RXQ844" s="72"/>
      <c r="RXR844" s="72"/>
      <c r="RXS844" s="72"/>
      <c r="RXT844" s="72"/>
      <c r="RXU844" s="72"/>
      <c r="RXV844" s="72"/>
      <c r="RXW844" s="72"/>
      <c r="RXX844" s="72"/>
      <c r="RXY844" s="71"/>
      <c r="RXZ844" s="71"/>
      <c r="RYA844" s="71"/>
      <c r="RYB844" s="71"/>
      <c r="RYC844" s="71"/>
      <c r="RYD844" s="71"/>
      <c r="RYE844" s="71"/>
      <c r="RYF844" s="72"/>
      <c r="RYG844" s="72"/>
      <c r="RYH844" s="72"/>
      <c r="RYI844" s="72"/>
      <c r="RYJ844" s="72"/>
      <c r="RYK844" s="72"/>
      <c r="RYL844" s="72"/>
      <c r="RYM844" s="72"/>
      <c r="RYN844" s="72"/>
      <c r="RYO844" s="71"/>
      <c r="RYP844" s="71"/>
      <c r="RYQ844" s="71"/>
      <c r="RYR844" s="71"/>
      <c r="RYS844" s="71"/>
      <c r="RYT844" s="71"/>
      <c r="RYU844" s="71"/>
      <c r="RYV844" s="72"/>
      <c r="RYW844" s="72"/>
      <c r="RYX844" s="72"/>
      <c r="RYY844" s="72"/>
      <c r="RYZ844" s="72"/>
      <c r="RZA844" s="72"/>
      <c r="RZB844" s="72"/>
      <c r="RZC844" s="72"/>
      <c r="RZD844" s="72"/>
      <c r="RZE844" s="71"/>
      <c r="RZF844" s="71"/>
      <c r="RZG844" s="71"/>
      <c r="RZH844" s="71"/>
      <c r="RZI844" s="71"/>
      <c r="RZJ844" s="71"/>
      <c r="RZK844" s="71"/>
      <c r="RZL844" s="72"/>
      <c r="RZM844" s="72"/>
      <c r="RZN844" s="72"/>
      <c r="RZO844" s="72"/>
      <c r="RZP844" s="72"/>
      <c r="RZQ844" s="72"/>
      <c r="RZR844" s="72"/>
      <c r="RZS844" s="72"/>
      <c r="RZT844" s="72"/>
      <c r="RZU844" s="71"/>
      <c r="RZV844" s="71"/>
      <c r="RZW844" s="71"/>
      <c r="RZX844" s="71"/>
      <c r="RZY844" s="71"/>
      <c r="RZZ844" s="71"/>
      <c r="SAA844" s="71"/>
      <c r="SAB844" s="72"/>
      <c r="SAC844" s="72"/>
      <c r="SAD844" s="72"/>
      <c r="SAE844" s="72"/>
      <c r="SAF844" s="72"/>
      <c r="SAG844" s="72"/>
      <c r="SAH844" s="72"/>
      <c r="SAI844" s="72"/>
      <c r="SAJ844" s="72"/>
      <c r="SAK844" s="71"/>
      <c r="SAL844" s="71"/>
      <c r="SAM844" s="71"/>
      <c r="SAN844" s="71"/>
      <c r="SAO844" s="71"/>
      <c r="SAP844" s="71"/>
      <c r="SAQ844" s="71"/>
      <c r="SAR844" s="72"/>
      <c r="SAS844" s="72"/>
      <c r="SAT844" s="72"/>
      <c r="SAU844" s="72"/>
      <c r="SAV844" s="72"/>
      <c r="SAW844" s="72"/>
      <c r="SAX844" s="72"/>
      <c r="SAY844" s="72"/>
      <c r="SAZ844" s="72"/>
      <c r="SBA844" s="71"/>
      <c r="SBB844" s="71"/>
      <c r="SBC844" s="71"/>
      <c r="SBD844" s="71"/>
      <c r="SBE844" s="71"/>
      <c r="SBF844" s="71"/>
      <c r="SBG844" s="71"/>
      <c r="SBH844" s="72"/>
      <c r="SBI844" s="72"/>
      <c r="SBJ844" s="72"/>
      <c r="SBK844" s="72"/>
      <c r="SBL844" s="72"/>
      <c r="SBM844" s="72"/>
      <c r="SBN844" s="72"/>
      <c r="SBO844" s="72"/>
      <c r="SBP844" s="72"/>
      <c r="SBQ844" s="71"/>
      <c r="SBR844" s="71"/>
      <c r="SBS844" s="71"/>
      <c r="SBT844" s="71"/>
      <c r="SBU844" s="71"/>
      <c r="SBV844" s="71"/>
      <c r="SBW844" s="71"/>
      <c r="SBX844" s="72"/>
      <c r="SBY844" s="72"/>
      <c r="SBZ844" s="72"/>
      <c r="SCA844" s="72"/>
      <c r="SCB844" s="72"/>
      <c r="SCC844" s="72"/>
      <c r="SCD844" s="72"/>
      <c r="SCE844" s="72"/>
      <c r="SCF844" s="72"/>
      <c r="SCG844" s="71"/>
      <c r="SCH844" s="71"/>
      <c r="SCI844" s="71"/>
      <c r="SCJ844" s="71"/>
      <c r="SCK844" s="71"/>
      <c r="SCL844" s="71"/>
      <c r="SCM844" s="71"/>
      <c r="SCN844" s="72"/>
      <c r="SCO844" s="72"/>
      <c r="SCP844" s="72"/>
      <c r="SCQ844" s="72"/>
      <c r="SCR844" s="72"/>
      <c r="SCS844" s="72"/>
      <c r="SCT844" s="72"/>
      <c r="SCU844" s="72"/>
      <c r="SCV844" s="72"/>
      <c r="SCW844" s="71"/>
      <c r="SCX844" s="71"/>
      <c r="SCY844" s="71"/>
      <c r="SCZ844" s="71"/>
      <c r="SDA844" s="71"/>
      <c r="SDB844" s="71"/>
      <c r="SDC844" s="71"/>
      <c r="SDD844" s="72"/>
      <c r="SDE844" s="72"/>
      <c r="SDF844" s="72"/>
      <c r="SDG844" s="72"/>
      <c r="SDH844" s="72"/>
      <c r="SDI844" s="72"/>
      <c r="SDJ844" s="72"/>
      <c r="SDK844" s="72"/>
      <c r="SDL844" s="72"/>
      <c r="SDM844" s="71"/>
      <c r="SDN844" s="71"/>
      <c r="SDO844" s="71"/>
      <c r="SDP844" s="71"/>
      <c r="SDQ844" s="71"/>
      <c r="SDR844" s="71"/>
      <c r="SDS844" s="71"/>
      <c r="SDT844" s="72"/>
      <c r="SDU844" s="72"/>
      <c r="SDV844" s="72"/>
      <c r="SDW844" s="72"/>
      <c r="SDX844" s="72"/>
      <c r="SDY844" s="72"/>
      <c r="SDZ844" s="72"/>
      <c r="SEA844" s="72"/>
      <c r="SEB844" s="72"/>
      <c r="SEC844" s="71"/>
      <c r="SED844" s="71"/>
      <c r="SEE844" s="71"/>
      <c r="SEF844" s="71"/>
      <c r="SEG844" s="71"/>
      <c r="SEH844" s="71"/>
      <c r="SEI844" s="71"/>
      <c r="SEJ844" s="72"/>
      <c r="SEK844" s="72"/>
      <c r="SEL844" s="72"/>
      <c r="SEM844" s="72"/>
      <c r="SEN844" s="72"/>
      <c r="SEO844" s="72"/>
      <c r="SEP844" s="72"/>
      <c r="SEQ844" s="72"/>
      <c r="SER844" s="72"/>
      <c r="SES844" s="71"/>
      <c r="SET844" s="71"/>
      <c r="SEU844" s="71"/>
      <c r="SEV844" s="71"/>
      <c r="SEW844" s="71"/>
      <c r="SEX844" s="71"/>
      <c r="SEY844" s="71"/>
      <c r="SEZ844" s="72"/>
      <c r="SFA844" s="72"/>
      <c r="SFB844" s="72"/>
      <c r="SFC844" s="72"/>
      <c r="SFD844" s="72"/>
      <c r="SFE844" s="72"/>
      <c r="SFF844" s="72"/>
      <c r="SFG844" s="72"/>
      <c r="SFH844" s="72"/>
      <c r="SFI844" s="71"/>
      <c r="SFJ844" s="71"/>
      <c r="SFK844" s="71"/>
      <c r="SFL844" s="71"/>
      <c r="SFM844" s="71"/>
      <c r="SFN844" s="71"/>
      <c r="SFO844" s="71"/>
      <c r="SFP844" s="72"/>
      <c r="SFQ844" s="72"/>
      <c r="SFR844" s="72"/>
      <c r="SFS844" s="72"/>
      <c r="SFT844" s="72"/>
      <c r="SFU844" s="72"/>
      <c r="SFV844" s="72"/>
      <c r="SFW844" s="72"/>
      <c r="SFX844" s="72"/>
      <c r="SFY844" s="71"/>
      <c r="SFZ844" s="71"/>
      <c r="SGA844" s="71"/>
      <c r="SGB844" s="71"/>
      <c r="SGC844" s="71"/>
      <c r="SGD844" s="71"/>
      <c r="SGE844" s="71"/>
      <c r="SGF844" s="72"/>
      <c r="SGG844" s="72"/>
      <c r="SGH844" s="72"/>
      <c r="SGI844" s="72"/>
      <c r="SGJ844" s="72"/>
      <c r="SGK844" s="72"/>
      <c r="SGL844" s="72"/>
      <c r="SGM844" s="72"/>
      <c r="SGN844" s="72"/>
      <c r="SGO844" s="71"/>
      <c r="SGP844" s="71"/>
      <c r="SGQ844" s="71"/>
      <c r="SGR844" s="71"/>
      <c r="SGS844" s="71"/>
      <c r="SGT844" s="71"/>
      <c r="SGU844" s="71"/>
      <c r="SGV844" s="72"/>
      <c r="SGW844" s="72"/>
      <c r="SGX844" s="72"/>
      <c r="SGY844" s="72"/>
      <c r="SGZ844" s="72"/>
      <c r="SHA844" s="72"/>
      <c r="SHB844" s="72"/>
      <c r="SHC844" s="72"/>
      <c r="SHD844" s="72"/>
      <c r="SHE844" s="71"/>
      <c r="SHF844" s="71"/>
      <c r="SHG844" s="71"/>
      <c r="SHH844" s="71"/>
      <c r="SHI844" s="71"/>
      <c r="SHJ844" s="71"/>
      <c r="SHK844" s="71"/>
      <c r="SHL844" s="72"/>
      <c r="SHM844" s="72"/>
      <c r="SHN844" s="72"/>
      <c r="SHO844" s="72"/>
      <c r="SHP844" s="72"/>
      <c r="SHQ844" s="72"/>
      <c r="SHR844" s="72"/>
      <c r="SHS844" s="72"/>
      <c r="SHT844" s="72"/>
      <c r="SHU844" s="71"/>
      <c r="SHV844" s="71"/>
      <c r="SHW844" s="71"/>
      <c r="SHX844" s="71"/>
      <c r="SHY844" s="71"/>
      <c r="SHZ844" s="71"/>
      <c r="SIA844" s="71"/>
      <c r="SIB844" s="72"/>
      <c r="SIC844" s="72"/>
      <c r="SID844" s="72"/>
      <c r="SIE844" s="72"/>
      <c r="SIF844" s="72"/>
      <c r="SIG844" s="72"/>
      <c r="SIH844" s="72"/>
      <c r="SII844" s="72"/>
      <c r="SIJ844" s="72"/>
      <c r="SIK844" s="71"/>
      <c r="SIL844" s="71"/>
      <c r="SIM844" s="71"/>
      <c r="SIN844" s="71"/>
      <c r="SIO844" s="71"/>
      <c r="SIP844" s="71"/>
      <c r="SIQ844" s="71"/>
      <c r="SIR844" s="72"/>
      <c r="SIS844" s="72"/>
      <c r="SIT844" s="72"/>
      <c r="SIU844" s="72"/>
      <c r="SIV844" s="72"/>
      <c r="SIW844" s="72"/>
      <c r="SIX844" s="72"/>
      <c r="SIY844" s="72"/>
      <c r="SIZ844" s="72"/>
      <c r="SJA844" s="71"/>
      <c r="SJB844" s="71"/>
      <c r="SJC844" s="71"/>
      <c r="SJD844" s="71"/>
      <c r="SJE844" s="71"/>
      <c r="SJF844" s="71"/>
      <c r="SJG844" s="71"/>
      <c r="SJH844" s="72"/>
      <c r="SJI844" s="72"/>
      <c r="SJJ844" s="72"/>
      <c r="SJK844" s="72"/>
      <c r="SJL844" s="72"/>
      <c r="SJM844" s="72"/>
      <c r="SJN844" s="72"/>
      <c r="SJO844" s="72"/>
      <c r="SJP844" s="72"/>
      <c r="SJQ844" s="71"/>
      <c r="SJR844" s="71"/>
      <c r="SJS844" s="71"/>
      <c r="SJT844" s="71"/>
      <c r="SJU844" s="71"/>
      <c r="SJV844" s="71"/>
      <c r="SJW844" s="71"/>
      <c r="SJX844" s="72"/>
      <c r="SJY844" s="72"/>
      <c r="SJZ844" s="72"/>
      <c r="SKA844" s="72"/>
      <c r="SKB844" s="72"/>
      <c r="SKC844" s="72"/>
      <c r="SKD844" s="72"/>
      <c r="SKE844" s="72"/>
      <c r="SKF844" s="72"/>
      <c r="SKG844" s="71"/>
      <c r="SKH844" s="71"/>
      <c r="SKI844" s="71"/>
      <c r="SKJ844" s="71"/>
      <c r="SKK844" s="71"/>
      <c r="SKL844" s="71"/>
      <c r="SKM844" s="71"/>
      <c r="SKN844" s="72"/>
      <c r="SKO844" s="72"/>
      <c r="SKP844" s="72"/>
      <c r="SKQ844" s="72"/>
      <c r="SKR844" s="72"/>
      <c r="SKS844" s="72"/>
      <c r="SKT844" s="72"/>
      <c r="SKU844" s="72"/>
      <c r="SKV844" s="72"/>
      <c r="SKW844" s="71"/>
      <c r="SKX844" s="71"/>
      <c r="SKY844" s="71"/>
      <c r="SKZ844" s="71"/>
      <c r="SLA844" s="71"/>
      <c r="SLB844" s="71"/>
      <c r="SLC844" s="71"/>
      <c r="SLD844" s="72"/>
      <c r="SLE844" s="72"/>
      <c r="SLF844" s="72"/>
      <c r="SLG844" s="72"/>
      <c r="SLH844" s="72"/>
      <c r="SLI844" s="72"/>
      <c r="SLJ844" s="72"/>
      <c r="SLK844" s="72"/>
      <c r="SLL844" s="72"/>
      <c r="SLM844" s="71"/>
      <c r="SLN844" s="71"/>
      <c r="SLO844" s="71"/>
      <c r="SLP844" s="71"/>
      <c r="SLQ844" s="71"/>
      <c r="SLR844" s="71"/>
      <c r="SLS844" s="71"/>
      <c r="SLT844" s="72"/>
      <c r="SLU844" s="72"/>
      <c r="SLV844" s="72"/>
      <c r="SLW844" s="72"/>
      <c r="SLX844" s="72"/>
      <c r="SLY844" s="72"/>
      <c r="SLZ844" s="72"/>
      <c r="SMA844" s="72"/>
      <c r="SMB844" s="72"/>
      <c r="SMC844" s="71"/>
      <c r="SMD844" s="71"/>
      <c r="SME844" s="71"/>
      <c r="SMF844" s="71"/>
      <c r="SMG844" s="71"/>
      <c r="SMH844" s="71"/>
      <c r="SMI844" s="71"/>
      <c r="SMJ844" s="72"/>
      <c r="SMK844" s="72"/>
      <c r="SML844" s="72"/>
      <c r="SMM844" s="72"/>
      <c r="SMN844" s="72"/>
      <c r="SMO844" s="72"/>
      <c r="SMP844" s="72"/>
      <c r="SMQ844" s="72"/>
      <c r="SMR844" s="72"/>
      <c r="SMS844" s="71"/>
      <c r="SMT844" s="71"/>
      <c r="SMU844" s="71"/>
      <c r="SMV844" s="71"/>
      <c r="SMW844" s="71"/>
      <c r="SMX844" s="71"/>
      <c r="SMY844" s="71"/>
      <c r="SMZ844" s="72"/>
      <c r="SNA844" s="72"/>
      <c r="SNB844" s="72"/>
      <c r="SNC844" s="72"/>
      <c r="SND844" s="72"/>
      <c r="SNE844" s="72"/>
      <c r="SNF844" s="72"/>
      <c r="SNG844" s="72"/>
      <c r="SNH844" s="72"/>
      <c r="SNI844" s="71"/>
      <c r="SNJ844" s="71"/>
      <c r="SNK844" s="71"/>
      <c r="SNL844" s="71"/>
      <c r="SNM844" s="71"/>
      <c r="SNN844" s="71"/>
      <c r="SNO844" s="71"/>
      <c r="SNP844" s="72"/>
      <c r="SNQ844" s="72"/>
      <c r="SNR844" s="72"/>
      <c r="SNS844" s="72"/>
      <c r="SNT844" s="72"/>
      <c r="SNU844" s="72"/>
      <c r="SNV844" s="72"/>
      <c r="SNW844" s="72"/>
      <c r="SNX844" s="72"/>
      <c r="SNY844" s="71"/>
      <c r="SNZ844" s="71"/>
      <c r="SOA844" s="71"/>
      <c r="SOB844" s="71"/>
      <c r="SOC844" s="71"/>
      <c r="SOD844" s="71"/>
      <c r="SOE844" s="71"/>
      <c r="SOF844" s="72"/>
      <c r="SOG844" s="72"/>
      <c r="SOH844" s="72"/>
      <c r="SOI844" s="72"/>
      <c r="SOJ844" s="72"/>
      <c r="SOK844" s="72"/>
      <c r="SOL844" s="72"/>
      <c r="SOM844" s="72"/>
      <c r="SON844" s="72"/>
      <c r="SOO844" s="71"/>
      <c r="SOP844" s="71"/>
      <c r="SOQ844" s="71"/>
      <c r="SOR844" s="71"/>
      <c r="SOS844" s="71"/>
      <c r="SOT844" s="71"/>
      <c r="SOU844" s="71"/>
      <c r="SOV844" s="72"/>
      <c r="SOW844" s="72"/>
      <c r="SOX844" s="72"/>
      <c r="SOY844" s="72"/>
      <c r="SOZ844" s="72"/>
      <c r="SPA844" s="72"/>
      <c r="SPB844" s="72"/>
      <c r="SPC844" s="72"/>
      <c r="SPD844" s="72"/>
      <c r="SPE844" s="71"/>
      <c r="SPF844" s="71"/>
      <c r="SPG844" s="71"/>
      <c r="SPH844" s="71"/>
      <c r="SPI844" s="71"/>
      <c r="SPJ844" s="71"/>
      <c r="SPK844" s="71"/>
      <c r="SPL844" s="72"/>
      <c r="SPM844" s="72"/>
      <c r="SPN844" s="72"/>
      <c r="SPO844" s="72"/>
      <c r="SPP844" s="72"/>
      <c r="SPQ844" s="72"/>
      <c r="SPR844" s="72"/>
      <c r="SPS844" s="72"/>
      <c r="SPT844" s="72"/>
      <c r="SPU844" s="71"/>
      <c r="SPV844" s="71"/>
      <c r="SPW844" s="71"/>
      <c r="SPX844" s="71"/>
      <c r="SPY844" s="71"/>
      <c r="SPZ844" s="71"/>
      <c r="SQA844" s="71"/>
      <c r="SQB844" s="72"/>
      <c r="SQC844" s="72"/>
      <c r="SQD844" s="72"/>
      <c r="SQE844" s="72"/>
      <c r="SQF844" s="72"/>
      <c r="SQG844" s="72"/>
      <c r="SQH844" s="72"/>
      <c r="SQI844" s="72"/>
      <c r="SQJ844" s="72"/>
      <c r="SQK844" s="71"/>
      <c r="SQL844" s="71"/>
      <c r="SQM844" s="71"/>
      <c r="SQN844" s="71"/>
      <c r="SQO844" s="71"/>
      <c r="SQP844" s="71"/>
      <c r="SQQ844" s="71"/>
      <c r="SQR844" s="72"/>
      <c r="SQS844" s="72"/>
      <c r="SQT844" s="72"/>
      <c r="SQU844" s="72"/>
      <c r="SQV844" s="72"/>
      <c r="SQW844" s="72"/>
      <c r="SQX844" s="72"/>
      <c r="SQY844" s="72"/>
      <c r="SQZ844" s="72"/>
      <c r="SRA844" s="71"/>
      <c r="SRB844" s="71"/>
      <c r="SRC844" s="71"/>
      <c r="SRD844" s="71"/>
      <c r="SRE844" s="71"/>
      <c r="SRF844" s="71"/>
      <c r="SRG844" s="71"/>
      <c r="SRH844" s="72"/>
      <c r="SRI844" s="72"/>
      <c r="SRJ844" s="72"/>
      <c r="SRK844" s="72"/>
      <c r="SRL844" s="72"/>
      <c r="SRM844" s="72"/>
      <c r="SRN844" s="72"/>
      <c r="SRO844" s="72"/>
      <c r="SRP844" s="72"/>
      <c r="SRQ844" s="71"/>
      <c r="SRR844" s="71"/>
      <c r="SRS844" s="71"/>
      <c r="SRT844" s="71"/>
      <c r="SRU844" s="71"/>
      <c r="SRV844" s="71"/>
      <c r="SRW844" s="71"/>
      <c r="SRX844" s="72"/>
      <c r="SRY844" s="72"/>
      <c r="SRZ844" s="72"/>
      <c r="SSA844" s="72"/>
      <c r="SSB844" s="72"/>
      <c r="SSC844" s="72"/>
      <c r="SSD844" s="72"/>
      <c r="SSE844" s="72"/>
      <c r="SSF844" s="72"/>
      <c r="SSG844" s="71"/>
      <c r="SSH844" s="71"/>
      <c r="SSI844" s="71"/>
      <c r="SSJ844" s="71"/>
      <c r="SSK844" s="71"/>
      <c r="SSL844" s="71"/>
      <c r="SSM844" s="71"/>
      <c r="SSN844" s="72"/>
      <c r="SSO844" s="72"/>
      <c r="SSP844" s="72"/>
      <c r="SSQ844" s="72"/>
      <c r="SSR844" s="72"/>
      <c r="SSS844" s="72"/>
      <c r="SST844" s="72"/>
      <c r="SSU844" s="72"/>
      <c r="SSV844" s="72"/>
      <c r="SSW844" s="71"/>
      <c r="SSX844" s="71"/>
      <c r="SSY844" s="71"/>
      <c r="SSZ844" s="71"/>
      <c r="STA844" s="71"/>
      <c r="STB844" s="71"/>
      <c r="STC844" s="71"/>
      <c r="STD844" s="72"/>
      <c r="STE844" s="72"/>
      <c r="STF844" s="72"/>
      <c r="STG844" s="72"/>
      <c r="STH844" s="72"/>
      <c r="STI844" s="72"/>
      <c r="STJ844" s="72"/>
      <c r="STK844" s="72"/>
      <c r="STL844" s="72"/>
      <c r="STM844" s="71"/>
      <c r="STN844" s="71"/>
      <c r="STO844" s="71"/>
      <c r="STP844" s="71"/>
      <c r="STQ844" s="71"/>
      <c r="STR844" s="71"/>
      <c r="STS844" s="71"/>
      <c r="STT844" s="72"/>
      <c r="STU844" s="72"/>
      <c r="STV844" s="72"/>
      <c r="STW844" s="72"/>
      <c r="STX844" s="72"/>
      <c r="STY844" s="72"/>
      <c r="STZ844" s="72"/>
      <c r="SUA844" s="72"/>
      <c r="SUB844" s="72"/>
      <c r="SUC844" s="71"/>
      <c r="SUD844" s="71"/>
      <c r="SUE844" s="71"/>
      <c r="SUF844" s="71"/>
      <c r="SUG844" s="71"/>
      <c r="SUH844" s="71"/>
      <c r="SUI844" s="71"/>
      <c r="SUJ844" s="72"/>
      <c r="SUK844" s="72"/>
      <c r="SUL844" s="72"/>
      <c r="SUM844" s="72"/>
      <c r="SUN844" s="72"/>
      <c r="SUO844" s="72"/>
      <c r="SUP844" s="72"/>
      <c r="SUQ844" s="72"/>
      <c r="SUR844" s="72"/>
      <c r="SUS844" s="71"/>
      <c r="SUT844" s="71"/>
      <c r="SUU844" s="71"/>
      <c r="SUV844" s="71"/>
      <c r="SUW844" s="71"/>
      <c r="SUX844" s="71"/>
      <c r="SUY844" s="71"/>
      <c r="SUZ844" s="72"/>
      <c r="SVA844" s="72"/>
      <c r="SVB844" s="72"/>
      <c r="SVC844" s="72"/>
      <c r="SVD844" s="72"/>
      <c r="SVE844" s="72"/>
      <c r="SVF844" s="72"/>
      <c r="SVG844" s="72"/>
      <c r="SVH844" s="72"/>
      <c r="SVI844" s="71"/>
      <c r="SVJ844" s="71"/>
      <c r="SVK844" s="71"/>
      <c r="SVL844" s="71"/>
      <c r="SVM844" s="71"/>
      <c r="SVN844" s="71"/>
      <c r="SVO844" s="71"/>
      <c r="SVP844" s="72"/>
      <c r="SVQ844" s="72"/>
      <c r="SVR844" s="72"/>
      <c r="SVS844" s="72"/>
      <c r="SVT844" s="72"/>
      <c r="SVU844" s="72"/>
      <c r="SVV844" s="72"/>
      <c r="SVW844" s="72"/>
      <c r="SVX844" s="72"/>
      <c r="SVY844" s="71"/>
      <c r="SVZ844" s="71"/>
      <c r="SWA844" s="71"/>
      <c r="SWB844" s="71"/>
      <c r="SWC844" s="71"/>
      <c r="SWD844" s="71"/>
      <c r="SWE844" s="71"/>
      <c r="SWF844" s="72"/>
      <c r="SWG844" s="72"/>
      <c r="SWH844" s="72"/>
      <c r="SWI844" s="72"/>
      <c r="SWJ844" s="72"/>
      <c r="SWK844" s="72"/>
      <c r="SWL844" s="72"/>
      <c r="SWM844" s="72"/>
      <c r="SWN844" s="72"/>
      <c r="SWO844" s="71"/>
      <c r="SWP844" s="71"/>
      <c r="SWQ844" s="71"/>
      <c r="SWR844" s="71"/>
      <c r="SWS844" s="71"/>
      <c r="SWT844" s="71"/>
      <c r="SWU844" s="71"/>
      <c r="SWV844" s="72"/>
      <c r="SWW844" s="72"/>
      <c r="SWX844" s="72"/>
      <c r="SWY844" s="72"/>
      <c r="SWZ844" s="72"/>
      <c r="SXA844" s="72"/>
      <c r="SXB844" s="72"/>
      <c r="SXC844" s="72"/>
      <c r="SXD844" s="72"/>
      <c r="SXE844" s="71"/>
      <c r="SXF844" s="71"/>
      <c r="SXG844" s="71"/>
      <c r="SXH844" s="71"/>
      <c r="SXI844" s="71"/>
      <c r="SXJ844" s="71"/>
      <c r="SXK844" s="71"/>
      <c r="SXL844" s="72"/>
      <c r="SXM844" s="72"/>
      <c r="SXN844" s="72"/>
      <c r="SXO844" s="72"/>
      <c r="SXP844" s="72"/>
      <c r="SXQ844" s="72"/>
      <c r="SXR844" s="72"/>
      <c r="SXS844" s="72"/>
      <c r="SXT844" s="72"/>
      <c r="SXU844" s="71"/>
      <c r="SXV844" s="71"/>
      <c r="SXW844" s="71"/>
      <c r="SXX844" s="71"/>
      <c r="SXY844" s="71"/>
      <c r="SXZ844" s="71"/>
      <c r="SYA844" s="71"/>
      <c r="SYB844" s="72"/>
      <c r="SYC844" s="72"/>
      <c r="SYD844" s="72"/>
      <c r="SYE844" s="72"/>
      <c r="SYF844" s="72"/>
      <c r="SYG844" s="72"/>
      <c r="SYH844" s="72"/>
      <c r="SYI844" s="72"/>
      <c r="SYJ844" s="72"/>
      <c r="SYK844" s="71"/>
      <c r="SYL844" s="71"/>
      <c r="SYM844" s="71"/>
      <c r="SYN844" s="71"/>
      <c r="SYO844" s="71"/>
      <c r="SYP844" s="71"/>
      <c r="SYQ844" s="71"/>
      <c r="SYR844" s="72"/>
      <c r="SYS844" s="72"/>
      <c r="SYT844" s="72"/>
      <c r="SYU844" s="72"/>
      <c r="SYV844" s="72"/>
      <c r="SYW844" s="72"/>
      <c r="SYX844" s="72"/>
      <c r="SYY844" s="72"/>
      <c r="SYZ844" s="72"/>
      <c r="SZA844" s="71"/>
      <c r="SZB844" s="71"/>
      <c r="SZC844" s="71"/>
      <c r="SZD844" s="71"/>
      <c r="SZE844" s="71"/>
      <c r="SZF844" s="71"/>
      <c r="SZG844" s="71"/>
      <c r="SZH844" s="72"/>
      <c r="SZI844" s="72"/>
      <c r="SZJ844" s="72"/>
      <c r="SZK844" s="72"/>
      <c r="SZL844" s="72"/>
      <c r="SZM844" s="72"/>
      <c r="SZN844" s="72"/>
      <c r="SZO844" s="72"/>
      <c r="SZP844" s="72"/>
      <c r="SZQ844" s="71"/>
      <c r="SZR844" s="71"/>
      <c r="SZS844" s="71"/>
      <c r="SZT844" s="71"/>
      <c r="SZU844" s="71"/>
      <c r="SZV844" s="71"/>
      <c r="SZW844" s="71"/>
      <c r="SZX844" s="72"/>
      <c r="SZY844" s="72"/>
      <c r="SZZ844" s="72"/>
      <c r="TAA844" s="72"/>
      <c r="TAB844" s="72"/>
      <c r="TAC844" s="72"/>
      <c r="TAD844" s="72"/>
      <c r="TAE844" s="72"/>
      <c r="TAF844" s="72"/>
      <c r="TAG844" s="71"/>
      <c r="TAH844" s="71"/>
      <c r="TAI844" s="71"/>
      <c r="TAJ844" s="71"/>
      <c r="TAK844" s="71"/>
      <c r="TAL844" s="71"/>
      <c r="TAM844" s="71"/>
      <c r="TAN844" s="72"/>
      <c r="TAO844" s="72"/>
      <c r="TAP844" s="72"/>
      <c r="TAQ844" s="72"/>
      <c r="TAR844" s="72"/>
      <c r="TAS844" s="72"/>
      <c r="TAT844" s="72"/>
      <c r="TAU844" s="72"/>
      <c r="TAV844" s="72"/>
      <c r="TAW844" s="71"/>
      <c r="TAX844" s="71"/>
      <c r="TAY844" s="71"/>
      <c r="TAZ844" s="71"/>
      <c r="TBA844" s="71"/>
      <c r="TBB844" s="71"/>
      <c r="TBC844" s="71"/>
      <c r="TBD844" s="72"/>
      <c r="TBE844" s="72"/>
      <c r="TBF844" s="72"/>
      <c r="TBG844" s="72"/>
      <c r="TBH844" s="72"/>
      <c r="TBI844" s="72"/>
      <c r="TBJ844" s="72"/>
      <c r="TBK844" s="72"/>
      <c r="TBL844" s="72"/>
      <c r="TBM844" s="71"/>
      <c r="TBN844" s="71"/>
      <c r="TBO844" s="71"/>
      <c r="TBP844" s="71"/>
      <c r="TBQ844" s="71"/>
      <c r="TBR844" s="71"/>
      <c r="TBS844" s="71"/>
      <c r="TBT844" s="72"/>
      <c r="TBU844" s="72"/>
      <c r="TBV844" s="72"/>
      <c r="TBW844" s="72"/>
      <c r="TBX844" s="72"/>
      <c r="TBY844" s="72"/>
      <c r="TBZ844" s="72"/>
      <c r="TCA844" s="72"/>
      <c r="TCB844" s="72"/>
      <c r="TCC844" s="71"/>
      <c r="TCD844" s="71"/>
      <c r="TCE844" s="71"/>
      <c r="TCF844" s="71"/>
      <c r="TCG844" s="71"/>
      <c r="TCH844" s="71"/>
      <c r="TCI844" s="71"/>
      <c r="TCJ844" s="72"/>
      <c r="TCK844" s="72"/>
      <c r="TCL844" s="72"/>
      <c r="TCM844" s="72"/>
      <c r="TCN844" s="72"/>
      <c r="TCO844" s="72"/>
      <c r="TCP844" s="72"/>
      <c r="TCQ844" s="72"/>
      <c r="TCR844" s="72"/>
      <c r="TCS844" s="71"/>
      <c r="TCT844" s="71"/>
      <c r="TCU844" s="71"/>
      <c r="TCV844" s="71"/>
      <c r="TCW844" s="71"/>
      <c r="TCX844" s="71"/>
      <c r="TCY844" s="71"/>
      <c r="TCZ844" s="72"/>
      <c r="TDA844" s="72"/>
      <c r="TDB844" s="72"/>
      <c r="TDC844" s="72"/>
      <c r="TDD844" s="72"/>
      <c r="TDE844" s="72"/>
      <c r="TDF844" s="72"/>
      <c r="TDG844" s="72"/>
      <c r="TDH844" s="72"/>
      <c r="TDI844" s="71"/>
      <c r="TDJ844" s="71"/>
      <c r="TDK844" s="71"/>
      <c r="TDL844" s="71"/>
      <c r="TDM844" s="71"/>
      <c r="TDN844" s="71"/>
      <c r="TDO844" s="71"/>
      <c r="TDP844" s="72"/>
      <c r="TDQ844" s="72"/>
      <c r="TDR844" s="72"/>
      <c r="TDS844" s="72"/>
      <c r="TDT844" s="72"/>
      <c r="TDU844" s="72"/>
      <c r="TDV844" s="72"/>
      <c r="TDW844" s="72"/>
      <c r="TDX844" s="72"/>
      <c r="TDY844" s="71"/>
      <c r="TDZ844" s="71"/>
      <c r="TEA844" s="71"/>
      <c r="TEB844" s="71"/>
      <c r="TEC844" s="71"/>
      <c r="TED844" s="71"/>
      <c r="TEE844" s="71"/>
      <c r="TEF844" s="72"/>
      <c r="TEG844" s="72"/>
      <c r="TEH844" s="72"/>
      <c r="TEI844" s="72"/>
      <c r="TEJ844" s="72"/>
      <c r="TEK844" s="72"/>
      <c r="TEL844" s="72"/>
      <c r="TEM844" s="72"/>
      <c r="TEN844" s="72"/>
      <c r="TEO844" s="71"/>
      <c r="TEP844" s="71"/>
      <c r="TEQ844" s="71"/>
      <c r="TER844" s="71"/>
      <c r="TES844" s="71"/>
      <c r="TET844" s="71"/>
      <c r="TEU844" s="71"/>
      <c r="TEV844" s="72"/>
      <c r="TEW844" s="72"/>
      <c r="TEX844" s="72"/>
      <c r="TEY844" s="72"/>
      <c r="TEZ844" s="72"/>
      <c r="TFA844" s="72"/>
      <c r="TFB844" s="72"/>
      <c r="TFC844" s="72"/>
      <c r="TFD844" s="72"/>
      <c r="TFE844" s="71"/>
      <c r="TFF844" s="71"/>
      <c r="TFG844" s="71"/>
      <c r="TFH844" s="71"/>
      <c r="TFI844" s="71"/>
      <c r="TFJ844" s="71"/>
      <c r="TFK844" s="71"/>
      <c r="TFL844" s="72"/>
      <c r="TFM844" s="72"/>
      <c r="TFN844" s="72"/>
      <c r="TFO844" s="72"/>
      <c r="TFP844" s="72"/>
      <c r="TFQ844" s="72"/>
      <c r="TFR844" s="72"/>
      <c r="TFS844" s="72"/>
      <c r="TFT844" s="72"/>
      <c r="TFU844" s="71"/>
      <c r="TFV844" s="71"/>
      <c r="TFW844" s="71"/>
      <c r="TFX844" s="71"/>
      <c r="TFY844" s="71"/>
      <c r="TFZ844" s="71"/>
      <c r="TGA844" s="71"/>
      <c r="TGB844" s="72"/>
      <c r="TGC844" s="72"/>
      <c r="TGD844" s="72"/>
      <c r="TGE844" s="72"/>
      <c r="TGF844" s="72"/>
      <c r="TGG844" s="72"/>
      <c r="TGH844" s="72"/>
      <c r="TGI844" s="72"/>
      <c r="TGJ844" s="72"/>
      <c r="TGK844" s="71"/>
      <c r="TGL844" s="71"/>
      <c r="TGM844" s="71"/>
      <c r="TGN844" s="71"/>
      <c r="TGO844" s="71"/>
      <c r="TGP844" s="71"/>
      <c r="TGQ844" s="71"/>
      <c r="TGR844" s="72"/>
      <c r="TGS844" s="72"/>
      <c r="TGT844" s="72"/>
      <c r="TGU844" s="72"/>
      <c r="TGV844" s="72"/>
      <c r="TGW844" s="72"/>
      <c r="TGX844" s="72"/>
      <c r="TGY844" s="72"/>
      <c r="TGZ844" s="72"/>
      <c r="THA844" s="71"/>
      <c r="THB844" s="71"/>
      <c r="THC844" s="71"/>
      <c r="THD844" s="71"/>
      <c r="THE844" s="71"/>
      <c r="THF844" s="71"/>
      <c r="THG844" s="71"/>
      <c r="THH844" s="72"/>
      <c r="THI844" s="72"/>
      <c r="THJ844" s="72"/>
      <c r="THK844" s="72"/>
      <c r="THL844" s="72"/>
      <c r="THM844" s="72"/>
      <c r="THN844" s="72"/>
      <c r="THO844" s="72"/>
      <c r="THP844" s="72"/>
      <c r="THQ844" s="71"/>
      <c r="THR844" s="71"/>
      <c r="THS844" s="71"/>
      <c r="THT844" s="71"/>
      <c r="THU844" s="71"/>
      <c r="THV844" s="71"/>
      <c r="THW844" s="71"/>
      <c r="THX844" s="72"/>
      <c r="THY844" s="72"/>
      <c r="THZ844" s="72"/>
      <c r="TIA844" s="72"/>
      <c r="TIB844" s="72"/>
      <c r="TIC844" s="72"/>
      <c r="TID844" s="72"/>
      <c r="TIE844" s="72"/>
      <c r="TIF844" s="72"/>
      <c r="TIG844" s="71"/>
      <c r="TIH844" s="71"/>
      <c r="TII844" s="71"/>
      <c r="TIJ844" s="71"/>
      <c r="TIK844" s="71"/>
      <c r="TIL844" s="71"/>
      <c r="TIM844" s="71"/>
      <c r="TIN844" s="72"/>
      <c r="TIO844" s="72"/>
      <c r="TIP844" s="72"/>
      <c r="TIQ844" s="72"/>
      <c r="TIR844" s="72"/>
      <c r="TIS844" s="72"/>
      <c r="TIT844" s="72"/>
      <c r="TIU844" s="72"/>
      <c r="TIV844" s="72"/>
      <c r="TIW844" s="71"/>
      <c r="TIX844" s="71"/>
      <c r="TIY844" s="71"/>
      <c r="TIZ844" s="71"/>
      <c r="TJA844" s="71"/>
      <c r="TJB844" s="71"/>
      <c r="TJC844" s="71"/>
      <c r="TJD844" s="72"/>
      <c r="TJE844" s="72"/>
      <c r="TJF844" s="72"/>
      <c r="TJG844" s="72"/>
      <c r="TJH844" s="72"/>
      <c r="TJI844" s="72"/>
      <c r="TJJ844" s="72"/>
      <c r="TJK844" s="72"/>
      <c r="TJL844" s="72"/>
      <c r="TJM844" s="71"/>
      <c r="TJN844" s="71"/>
      <c r="TJO844" s="71"/>
      <c r="TJP844" s="71"/>
      <c r="TJQ844" s="71"/>
      <c r="TJR844" s="71"/>
      <c r="TJS844" s="71"/>
      <c r="TJT844" s="72"/>
      <c r="TJU844" s="72"/>
      <c r="TJV844" s="72"/>
      <c r="TJW844" s="72"/>
      <c r="TJX844" s="72"/>
      <c r="TJY844" s="72"/>
      <c r="TJZ844" s="72"/>
      <c r="TKA844" s="72"/>
      <c r="TKB844" s="72"/>
      <c r="TKC844" s="71"/>
      <c r="TKD844" s="71"/>
      <c r="TKE844" s="71"/>
      <c r="TKF844" s="71"/>
      <c r="TKG844" s="71"/>
      <c r="TKH844" s="71"/>
      <c r="TKI844" s="71"/>
      <c r="TKJ844" s="72"/>
      <c r="TKK844" s="72"/>
      <c r="TKL844" s="72"/>
      <c r="TKM844" s="72"/>
      <c r="TKN844" s="72"/>
      <c r="TKO844" s="72"/>
      <c r="TKP844" s="72"/>
      <c r="TKQ844" s="72"/>
      <c r="TKR844" s="72"/>
      <c r="TKS844" s="71"/>
      <c r="TKT844" s="71"/>
      <c r="TKU844" s="71"/>
      <c r="TKV844" s="71"/>
      <c r="TKW844" s="71"/>
      <c r="TKX844" s="71"/>
      <c r="TKY844" s="71"/>
      <c r="TKZ844" s="72"/>
      <c r="TLA844" s="72"/>
      <c r="TLB844" s="72"/>
      <c r="TLC844" s="72"/>
      <c r="TLD844" s="72"/>
      <c r="TLE844" s="72"/>
      <c r="TLF844" s="72"/>
      <c r="TLG844" s="72"/>
      <c r="TLH844" s="72"/>
      <c r="TLI844" s="71"/>
      <c r="TLJ844" s="71"/>
      <c r="TLK844" s="71"/>
      <c r="TLL844" s="71"/>
      <c r="TLM844" s="71"/>
      <c r="TLN844" s="71"/>
      <c r="TLO844" s="71"/>
      <c r="TLP844" s="72"/>
      <c r="TLQ844" s="72"/>
      <c r="TLR844" s="72"/>
      <c r="TLS844" s="72"/>
      <c r="TLT844" s="72"/>
      <c r="TLU844" s="72"/>
      <c r="TLV844" s="72"/>
      <c r="TLW844" s="72"/>
      <c r="TLX844" s="72"/>
      <c r="TLY844" s="71"/>
      <c r="TLZ844" s="71"/>
      <c r="TMA844" s="71"/>
      <c r="TMB844" s="71"/>
      <c r="TMC844" s="71"/>
      <c r="TMD844" s="71"/>
      <c r="TME844" s="71"/>
      <c r="TMF844" s="72"/>
      <c r="TMG844" s="72"/>
      <c r="TMH844" s="72"/>
      <c r="TMI844" s="72"/>
      <c r="TMJ844" s="72"/>
      <c r="TMK844" s="72"/>
      <c r="TML844" s="72"/>
      <c r="TMM844" s="72"/>
      <c r="TMN844" s="72"/>
      <c r="TMO844" s="71"/>
      <c r="TMP844" s="71"/>
      <c r="TMQ844" s="71"/>
      <c r="TMR844" s="71"/>
      <c r="TMS844" s="71"/>
      <c r="TMT844" s="71"/>
      <c r="TMU844" s="71"/>
      <c r="TMV844" s="72"/>
      <c r="TMW844" s="72"/>
      <c r="TMX844" s="72"/>
      <c r="TMY844" s="72"/>
      <c r="TMZ844" s="72"/>
      <c r="TNA844" s="72"/>
      <c r="TNB844" s="72"/>
      <c r="TNC844" s="72"/>
      <c r="TND844" s="72"/>
      <c r="TNE844" s="71"/>
      <c r="TNF844" s="71"/>
      <c r="TNG844" s="71"/>
      <c r="TNH844" s="71"/>
      <c r="TNI844" s="71"/>
      <c r="TNJ844" s="71"/>
      <c r="TNK844" s="71"/>
      <c r="TNL844" s="72"/>
      <c r="TNM844" s="72"/>
      <c r="TNN844" s="72"/>
      <c r="TNO844" s="72"/>
      <c r="TNP844" s="72"/>
      <c r="TNQ844" s="72"/>
      <c r="TNR844" s="72"/>
      <c r="TNS844" s="72"/>
      <c r="TNT844" s="72"/>
      <c r="TNU844" s="71"/>
      <c r="TNV844" s="71"/>
      <c r="TNW844" s="71"/>
      <c r="TNX844" s="71"/>
      <c r="TNY844" s="71"/>
      <c r="TNZ844" s="71"/>
      <c r="TOA844" s="71"/>
      <c r="TOB844" s="72"/>
      <c r="TOC844" s="72"/>
      <c r="TOD844" s="72"/>
      <c r="TOE844" s="72"/>
      <c r="TOF844" s="72"/>
      <c r="TOG844" s="72"/>
      <c r="TOH844" s="72"/>
      <c r="TOI844" s="72"/>
      <c r="TOJ844" s="72"/>
      <c r="TOK844" s="71"/>
      <c r="TOL844" s="71"/>
      <c r="TOM844" s="71"/>
      <c r="TON844" s="71"/>
      <c r="TOO844" s="71"/>
      <c r="TOP844" s="71"/>
      <c r="TOQ844" s="71"/>
      <c r="TOR844" s="72"/>
      <c r="TOS844" s="72"/>
      <c r="TOT844" s="72"/>
      <c r="TOU844" s="72"/>
      <c r="TOV844" s="72"/>
      <c r="TOW844" s="72"/>
      <c r="TOX844" s="72"/>
      <c r="TOY844" s="72"/>
      <c r="TOZ844" s="72"/>
      <c r="TPA844" s="71"/>
      <c r="TPB844" s="71"/>
      <c r="TPC844" s="71"/>
      <c r="TPD844" s="71"/>
      <c r="TPE844" s="71"/>
      <c r="TPF844" s="71"/>
      <c r="TPG844" s="71"/>
      <c r="TPH844" s="72"/>
      <c r="TPI844" s="72"/>
      <c r="TPJ844" s="72"/>
      <c r="TPK844" s="72"/>
      <c r="TPL844" s="72"/>
      <c r="TPM844" s="72"/>
      <c r="TPN844" s="72"/>
      <c r="TPO844" s="72"/>
      <c r="TPP844" s="72"/>
      <c r="TPQ844" s="71"/>
      <c r="TPR844" s="71"/>
      <c r="TPS844" s="71"/>
      <c r="TPT844" s="71"/>
      <c r="TPU844" s="71"/>
      <c r="TPV844" s="71"/>
      <c r="TPW844" s="71"/>
      <c r="TPX844" s="72"/>
      <c r="TPY844" s="72"/>
      <c r="TPZ844" s="72"/>
      <c r="TQA844" s="72"/>
      <c r="TQB844" s="72"/>
      <c r="TQC844" s="72"/>
      <c r="TQD844" s="72"/>
      <c r="TQE844" s="72"/>
      <c r="TQF844" s="72"/>
      <c r="TQG844" s="71"/>
      <c r="TQH844" s="71"/>
      <c r="TQI844" s="71"/>
      <c r="TQJ844" s="71"/>
      <c r="TQK844" s="71"/>
      <c r="TQL844" s="71"/>
      <c r="TQM844" s="71"/>
      <c r="TQN844" s="72"/>
      <c r="TQO844" s="72"/>
      <c r="TQP844" s="72"/>
      <c r="TQQ844" s="72"/>
      <c r="TQR844" s="72"/>
      <c r="TQS844" s="72"/>
      <c r="TQT844" s="72"/>
      <c r="TQU844" s="72"/>
      <c r="TQV844" s="72"/>
      <c r="TQW844" s="71"/>
      <c r="TQX844" s="71"/>
      <c r="TQY844" s="71"/>
      <c r="TQZ844" s="71"/>
      <c r="TRA844" s="71"/>
      <c r="TRB844" s="71"/>
      <c r="TRC844" s="71"/>
      <c r="TRD844" s="72"/>
      <c r="TRE844" s="72"/>
      <c r="TRF844" s="72"/>
      <c r="TRG844" s="72"/>
      <c r="TRH844" s="72"/>
      <c r="TRI844" s="72"/>
      <c r="TRJ844" s="72"/>
      <c r="TRK844" s="72"/>
      <c r="TRL844" s="72"/>
      <c r="TRM844" s="71"/>
      <c r="TRN844" s="71"/>
      <c r="TRO844" s="71"/>
      <c r="TRP844" s="71"/>
      <c r="TRQ844" s="71"/>
      <c r="TRR844" s="71"/>
      <c r="TRS844" s="71"/>
      <c r="TRT844" s="72"/>
      <c r="TRU844" s="72"/>
      <c r="TRV844" s="72"/>
      <c r="TRW844" s="72"/>
      <c r="TRX844" s="72"/>
      <c r="TRY844" s="72"/>
      <c r="TRZ844" s="72"/>
      <c r="TSA844" s="72"/>
      <c r="TSB844" s="72"/>
      <c r="TSC844" s="71"/>
      <c r="TSD844" s="71"/>
      <c r="TSE844" s="71"/>
      <c r="TSF844" s="71"/>
      <c r="TSG844" s="71"/>
      <c r="TSH844" s="71"/>
      <c r="TSI844" s="71"/>
      <c r="TSJ844" s="72"/>
      <c r="TSK844" s="72"/>
      <c r="TSL844" s="72"/>
      <c r="TSM844" s="72"/>
      <c r="TSN844" s="72"/>
      <c r="TSO844" s="72"/>
      <c r="TSP844" s="72"/>
      <c r="TSQ844" s="72"/>
      <c r="TSR844" s="72"/>
      <c r="TSS844" s="71"/>
      <c r="TST844" s="71"/>
      <c r="TSU844" s="71"/>
      <c r="TSV844" s="71"/>
      <c r="TSW844" s="71"/>
      <c r="TSX844" s="71"/>
      <c r="TSY844" s="71"/>
      <c r="TSZ844" s="72"/>
      <c r="TTA844" s="72"/>
      <c r="TTB844" s="72"/>
      <c r="TTC844" s="72"/>
      <c r="TTD844" s="72"/>
      <c r="TTE844" s="72"/>
      <c r="TTF844" s="72"/>
      <c r="TTG844" s="72"/>
      <c r="TTH844" s="72"/>
      <c r="TTI844" s="71"/>
      <c r="TTJ844" s="71"/>
      <c r="TTK844" s="71"/>
      <c r="TTL844" s="71"/>
      <c r="TTM844" s="71"/>
      <c r="TTN844" s="71"/>
      <c r="TTO844" s="71"/>
      <c r="TTP844" s="72"/>
      <c r="TTQ844" s="72"/>
      <c r="TTR844" s="72"/>
      <c r="TTS844" s="72"/>
      <c r="TTT844" s="72"/>
      <c r="TTU844" s="72"/>
      <c r="TTV844" s="72"/>
      <c r="TTW844" s="72"/>
      <c r="TTX844" s="72"/>
      <c r="TTY844" s="71"/>
      <c r="TTZ844" s="71"/>
      <c r="TUA844" s="71"/>
      <c r="TUB844" s="71"/>
      <c r="TUC844" s="71"/>
      <c r="TUD844" s="71"/>
      <c r="TUE844" s="71"/>
      <c r="TUF844" s="72"/>
      <c r="TUG844" s="72"/>
      <c r="TUH844" s="72"/>
      <c r="TUI844" s="72"/>
      <c r="TUJ844" s="72"/>
      <c r="TUK844" s="72"/>
      <c r="TUL844" s="72"/>
      <c r="TUM844" s="72"/>
      <c r="TUN844" s="72"/>
      <c r="TUO844" s="71"/>
      <c r="TUP844" s="71"/>
      <c r="TUQ844" s="71"/>
      <c r="TUR844" s="71"/>
      <c r="TUS844" s="71"/>
      <c r="TUT844" s="71"/>
      <c r="TUU844" s="71"/>
      <c r="TUV844" s="72"/>
      <c r="TUW844" s="72"/>
      <c r="TUX844" s="72"/>
      <c r="TUY844" s="72"/>
      <c r="TUZ844" s="72"/>
      <c r="TVA844" s="72"/>
      <c r="TVB844" s="72"/>
      <c r="TVC844" s="72"/>
      <c r="TVD844" s="72"/>
      <c r="TVE844" s="71"/>
      <c r="TVF844" s="71"/>
      <c r="TVG844" s="71"/>
      <c r="TVH844" s="71"/>
      <c r="TVI844" s="71"/>
      <c r="TVJ844" s="71"/>
      <c r="TVK844" s="71"/>
      <c r="TVL844" s="72"/>
      <c r="TVM844" s="72"/>
      <c r="TVN844" s="72"/>
      <c r="TVO844" s="72"/>
      <c r="TVP844" s="72"/>
      <c r="TVQ844" s="72"/>
      <c r="TVR844" s="72"/>
      <c r="TVS844" s="72"/>
      <c r="TVT844" s="72"/>
      <c r="TVU844" s="71"/>
      <c r="TVV844" s="71"/>
      <c r="TVW844" s="71"/>
      <c r="TVX844" s="71"/>
      <c r="TVY844" s="71"/>
      <c r="TVZ844" s="71"/>
      <c r="TWA844" s="71"/>
      <c r="TWB844" s="72"/>
      <c r="TWC844" s="72"/>
      <c r="TWD844" s="72"/>
      <c r="TWE844" s="72"/>
      <c r="TWF844" s="72"/>
      <c r="TWG844" s="72"/>
      <c r="TWH844" s="72"/>
      <c r="TWI844" s="72"/>
      <c r="TWJ844" s="72"/>
      <c r="TWK844" s="71"/>
      <c r="TWL844" s="71"/>
      <c r="TWM844" s="71"/>
      <c r="TWN844" s="71"/>
      <c r="TWO844" s="71"/>
      <c r="TWP844" s="71"/>
      <c r="TWQ844" s="71"/>
      <c r="TWR844" s="72"/>
      <c r="TWS844" s="72"/>
      <c r="TWT844" s="72"/>
      <c r="TWU844" s="72"/>
      <c r="TWV844" s="72"/>
      <c r="TWW844" s="72"/>
      <c r="TWX844" s="72"/>
      <c r="TWY844" s="72"/>
      <c r="TWZ844" s="72"/>
      <c r="TXA844" s="71"/>
      <c r="TXB844" s="71"/>
      <c r="TXC844" s="71"/>
      <c r="TXD844" s="71"/>
      <c r="TXE844" s="71"/>
      <c r="TXF844" s="71"/>
      <c r="TXG844" s="71"/>
      <c r="TXH844" s="72"/>
      <c r="TXI844" s="72"/>
      <c r="TXJ844" s="72"/>
      <c r="TXK844" s="72"/>
      <c r="TXL844" s="72"/>
      <c r="TXM844" s="72"/>
      <c r="TXN844" s="72"/>
      <c r="TXO844" s="72"/>
      <c r="TXP844" s="72"/>
      <c r="TXQ844" s="71"/>
      <c r="TXR844" s="71"/>
      <c r="TXS844" s="71"/>
      <c r="TXT844" s="71"/>
      <c r="TXU844" s="71"/>
      <c r="TXV844" s="71"/>
      <c r="TXW844" s="71"/>
      <c r="TXX844" s="72"/>
      <c r="TXY844" s="72"/>
      <c r="TXZ844" s="72"/>
      <c r="TYA844" s="72"/>
      <c r="TYB844" s="72"/>
      <c r="TYC844" s="72"/>
      <c r="TYD844" s="72"/>
      <c r="TYE844" s="72"/>
      <c r="TYF844" s="72"/>
      <c r="TYG844" s="71"/>
      <c r="TYH844" s="71"/>
      <c r="TYI844" s="71"/>
      <c r="TYJ844" s="71"/>
      <c r="TYK844" s="71"/>
      <c r="TYL844" s="71"/>
      <c r="TYM844" s="71"/>
      <c r="TYN844" s="72"/>
      <c r="TYO844" s="72"/>
      <c r="TYP844" s="72"/>
      <c r="TYQ844" s="72"/>
      <c r="TYR844" s="72"/>
      <c r="TYS844" s="72"/>
      <c r="TYT844" s="72"/>
      <c r="TYU844" s="72"/>
      <c r="TYV844" s="72"/>
      <c r="TYW844" s="71"/>
      <c r="TYX844" s="71"/>
      <c r="TYY844" s="71"/>
      <c r="TYZ844" s="71"/>
      <c r="TZA844" s="71"/>
      <c r="TZB844" s="71"/>
      <c r="TZC844" s="71"/>
      <c r="TZD844" s="72"/>
      <c r="TZE844" s="72"/>
      <c r="TZF844" s="72"/>
      <c r="TZG844" s="72"/>
      <c r="TZH844" s="72"/>
      <c r="TZI844" s="72"/>
      <c r="TZJ844" s="72"/>
      <c r="TZK844" s="72"/>
      <c r="TZL844" s="72"/>
      <c r="TZM844" s="71"/>
      <c r="TZN844" s="71"/>
      <c r="TZO844" s="71"/>
      <c r="TZP844" s="71"/>
      <c r="TZQ844" s="71"/>
      <c r="TZR844" s="71"/>
      <c r="TZS844" s="71"/>
      <c r="TZT844" s="72"/>
      <c r="TZU844" s="72"/>
      <c r="TZV844" s="72"/>
      <c r="TZW844" s="72"/>
      <c r="TZX844" s="72"/>
      <c r="TZY844" s="72"/>
      <c r="TZZ844" s="72"/>
      <c r="UAA844" s="72"/>
      <c r="UAB844" s="72"/>
      <c r="UAC844" s="71"/>
      <c r="UAD844" s="71"/>
      <c r="UAE844" s="71"/>
      <c r="UAF844" s="71"/>
      <c r="UAG844" s="71"/>
      <c r="UAH844" s="71"/>
      <c r="UAI844" s="71"/>
      <c r="UAJ844" s="72"/>
      <c r="UAK844" s="72"/>
      <c r="UAL844" s="72"/>
      <c r="UAM844" s="72"/>
      <c r="UAN844" s="72"/>
      <c r="UAO844" s="72"/>
      <c r="UAP844" s="72"/>
      <c r="UAQ844" s="72"/>
      <c r="UAR844" s="72"/>
      <c r="UAS844" s="71"/>
      <c r="UAT844" s="71"/>
      <c r="UAU844" s="71"/>
      <c r="UAV844" s="71"/>
      <c r="UAW844" s="71"/>
      <c r="UAX844" s="71"/>
      <c r="UAY844" s="71"/>
      <c r="UAZ844" s="72"/>
      <c r="UBA844" s="72"/>
      <c r="UBB844" s="72"/>
      <c r="UBC844" s="72"/>
      <c r="UBD844" s="72"/>
      <c r="UBE844" s="72"/>
      <c r="UBF844" s="72"/>
      <c r="UBG844" s="72"/>
      <c r="UBH844" s="72"/>
      <c r="UBI844" s="71"/>
      <c r="UBJ844" s="71"/>
      <c r="UBK844" s="71"/>
      <c r="UBL844" s="71"/>
      <c r="UBM844" s="71"/>
      <c r="UBN844" s="71"/>
      <c r="UBO844" s="71"/>
      <c r="UBP844" s="72"/>
      <c r="UBQ844" s="72"/>
      <c r="UBR844" s="72"/>
      <c r="UBS844" s="72"/>
      <c r="UBT844" s="72"/>
      <c r="UBU844" s="72"/>
      <c r="UBV844" s="72"/>
      <c r="UBW844" s="72"/>
      <c r="UBX844" s="72"/>
      <c r="UBY844" s="71"/>
      <c r="UBZ844" s="71"/>
      <c r="UCA844" s="71"/>
      <c r="UCB844" s="71"/>
      <c r="UCC844" s="71"/>
      <c r="UCD844" s="71"/>
      <c r="UCE844" s="71"/>
      <c r="UCF844" s="72"/>
      <c r="UCG844" s="72"/>
      <c r="UCH844" s="72"/>
      <c r="UCI844" s="72"/>
      <c r="UCJ844" s="72"/>
      <c r="UCK844" s="72"/>
      <c r="UCL844" s="72"/>
      <c r="UCM844" s="72"/>
      <c r="UCN844" s="72"/>
      <c r="UCO844" s="71"/>
      <c r="UCP844" s="71"/>
      <c r="UCQ844" s="71"/>
      <c r="UCR844" s="71"/>
      <c r="UCS844" s="71"/>
      <c r="UCT844" s="71"/>
      <c r="UCU844" s="71"/>
      <c r="UCV844" s="72"/>
      <c r="UCW844" s="72"/>
      <c r="UCX844" s="72"/>
      <c r="UCY844" s="72"/>
      <c r="UCZ844" s="72"/>
      <c r="UDA844" s="72"/>
      <c r="UDB844" s="72"/>
      <c r="UDC844" s="72"/>
      <c r="UDD844" s="72"/>
      <c r="UDE844" s="71"/>
      <c r="UDF844" s="71"/>
      <c r="UDG844" s="71"/>
      <c r="UDH844" s="71"/>
      <c r="UDI844" s="71"/>
      <c r="UDJ844" s="71"/>
      <c r="UDK844" s="71"/>
      <c r="UDL844" s="72"/>
      <c r="UDM844" s="72"/>
      <c r="UDN844" s="72"/>
      <c r="UDO844" s="72"/>
      <c r="UDP844" s="72"/>
      <c r="UDQ844" s="72"/>
      <c r="UDR844" s="72"/>
      <c r="UDS844" s="72"/>
      <c r="UDT844" s="72"/>
      <c r="UDU844" s="71"/>
      <c r="UDV844" s="71"/>
      <c r="UDW844" s="71"/>
      <c r="UDX844" s="71"/>
      <c r="UDY844" s="71"/>
      <c r="UDZ844" s="71"/>
      <c r="UEA844" s="71"/>
      <c r="UEB844" s="72"/>
      <c r="UEC844" s="72"/>
      <c r="UED844" s="72"/>
      <c r="UEE844" s="72"/>
      <c r="UEF844" s="72"/>
      <c r="UEG844" s="72"/>
      <c r="UEH844" s="72"/>
      <c r="UEI844" s="72"/>
      <c r="UEJ844" s="72"/>
      <c r="UEK844" s="71"/>
      <c r="UEL844" s="71"/>
      <c r="UEM844" s="71"/>
      <c r="UEN844" s="71"/>
      <c r="UEO844" s="71"/>
      <c r="UEP844" s="71"/>
      <c r="UEQ844" s="71"/>
      <c r="UER844" s="72"/>
      <c r="UES844" s="72"/>
      <c r="UET844" s="72"/>
      <c r="UEU844" s="72"/>
      <c r="UEV844" s="72"/>
      <c r="UEW844" s="72"/>
      <c r="UEX844" s="72"/>
      <c r="UEY844" s="72"/>
      <c r="UEZ844" s="72"/>
      <c r="UFA844" s="71"/>
      <c r="UFB844" s="71"/>
      <c r="UFC844" s="71"/>
      <c r="UFD844" s="71"/>
      <c r="UFE844" s="71"/>
      <c r="UFF844" s="71"/>
      <c r="UFG844" s="71"/>
      <c r="UFH844" s="72"/>
      <c r="UFI844" s="72"/>
      <c r="UFJ844" s="72"/>
      <c r="UFK844" s="72"/>
      <c r="UFL844" s="72"/>
      <c r="UFM844" s="72"/>
      <c r="UFN844" s="72"/>
      <c r="UFO844" s="72"/>
      <c r="UFP844" s="72"/>
      <c r="UFQ844" s="71"/>
      <c r="UFR844" s="71"/>
      <c r="UFS844" s="71"/>
      <c r="UFT844" s="71"/>
      <c r="UFU844" s="71"/>
      <c r="UFV844" s="71"/>
      <c r="UFW844" s="71"/>
      <c r="UFX844" s="72"/>
      <c r="UFY844" s="72"/>
      <c r="UFZ844" s="72"/>
      <c r="UGA844" s="72"/>
      <c r="UGB844" s="72"/>
      <c r="UGC844" s="72"/>
      <c r="UGD844" s="72"/>
      <c r="UGE844" s="72"/>
      <c r="UGF844" s="72"/>
      <c r="UGG844" s="71"/>
      <c r="UGH844" s="71"/>
      <c r="UGI844" s="71"/>
      <c r="UGJ844" s="71"/>
      <c r="UGK844" s="71"/>
      <c r="UGL844" s="71"/>
      <c r="UGM844" s="71"/>
      <c r="UGN844" s="72"/>
      <c r="UGO844" s="72"/>
      <c r="UGP844" s="72"/>
      <c r="UGQ844" s="72"/>
      <c r="UGR844" s="72"/>
      <c r="UGS844" s="72"/>
      <c r="UGT844" s="72"/>
      <c r="UGU844" s="72"/>
      <c r="UGV844" s="72"/>
      <c r="UGW844" s="71"/>
      <c r="UGX844" s="71"/>
      <c r="UGY844" s="71"/>
      <c r="UGZ844" s="71"/>
      <c r="UHA844" s="71"/>
      <c r="UHB844" s="71"/>
      <c r="UHC844" s="71"/>
      <c r="UHD844" s="72"/>
      <c r="UHE844" s="72"/>
      <c r="UHF844" s="72"/>
      <c r="UHG844" s="72"/>
      <c r="UHH844" s="72"/>
      <c r="UHI844" s="72"/>
      <c r="UHJ844" s="72"/>
      <c r="UHK844" s="72"/>
      <c r="UHL844" s="72"/>
      <c r="UHM844" s="71"/>
      <c r="UHN844" s="71"/>
      <c r="UHO844" s="71"/>
      <c r="UHP844" s="71"/>
      <c r="UHQ844" s="71"/>
      <c r="UHR844" s="71"/>
      <c r="UHS844" s="71"/>
      <c r="UHT844" s="72"/>
      <c r="UHU844" s="72"/>
      <c r="UHV844" s="72"/>
      <c r="UHW844" s="72"/>
      <c r="UHX844" s="72"/>
      <c r="UHY844" s="72"/>
      <c r="UHZ844" s="72"/>
      <c r="UIA844" s="72"/>
      <c r="UIB844" s="72"/>
      <c r="UIC844" s="71"/>
      <c r="UID844" s="71"/>
      <c r="UIE844" s="71"/>
      <c r="UIF844" s="71"/>
      <c r="UIG844" s="71"/>
      <c r="UIH844" s="71"/>
      <c r="UII844" s="71"/>
      <c r="UIJ844" s="72"/>
      <c r="UIK844" s="72"/>
      <c r="UIL844" s="72"/>
      <c r="UIM844" s="72"/>
      <c r="UIN844" s="72"/>
      <c r="UIO844" s="72"/>
      <c r="UIP844" s="72"/>
      <c r="UIQ844" s="72"/>
      <c r="UIR844" s="72"/>
      <c r="UIS844" s="71"/>
      <c r="UIT844" s="71"/>
      <c r="UIU844" s="71"/>
      <c r="UIV844" s="71"/>
      <c r="UIW844" s="71"/>
      <c r="UIX844" s="71"/>
      <c r="UIY844" s="71"/>
      <c r="UIZ844" s="72"/>
      <c r="UJA844" s="72"/>
      <c r="UJB844" s="72"/>
      <c r="UJC844" s="72"/>
      <c r="UJD844" s="72"/>
      <c r="UJE844" s="72"/>
      <c r="UJF844" s="72"/>
      <c r="UJG844" s="72"/>
      <c r="UJH844" s="72"/>
      <c r="UJI844" s="71"/>
      <c r="UJJ844" s="71"/>
      <c r="UJK844" s="71"/>
      <c r="UJL844" s="71"/>
      <c r="UJM844" s="71"/>
      <c r="UJN844" s="71"/>
      <c r="UJO844" s="71"/>
      <c r="UJP844" s="72"/>
      <c r="UJQ844" s="72"/>
      <c r="UJR844" s="72"/>
      <c r="UJS844" s="72"/>
      <c r="UJT844" s="72"/>
      <c r="UJU844" s="72"/>
      <c r="UJV844" s="72"/>
      <c r="UJW844" s="72"/>
      <c r="UJX844" s="72"/>
      <c r="UJY844" s="71"/>
      <c r="UJZ844" s="71"/>
      <c r="UKA844" s="71"/>
      <c r="UKB844" s="71"/>
      <c r="UKC844" s="71"/>
      <c r="UKD844" s="71"/>
      <c r="UKE844" s="71"/>
      <c r="UKF844" s="72"/>
      <c r="UKG844" s="72"/>
      <c r="UKH844" s="72"/>
      <c r="UKI844" s="72"/>
      <c r="UKJ844" s="72"/>
      <c r="UKK844" s="72"/>
      <c r="UKL844" s="72"/>
      <c r="UKM844" s="72"/>
      <c r="UKN844" s="72"/>
      <c r="UKO844" s="71"/>
      <c r="UKP844" s="71"/>
      <c r="UKQ844" s="71"/>
      <c r="UKR844" s="71"/>
      <c r="UKS844" s="71"/>
      <c r="UKT844" s="71"/>
      <c r="UKU844" s="71"/>
      <c r="UKV844" s="72"/>
      <c r="UKW844" s="72"/>
      <c r="UKX844" s="72"/>
      <c r="UKY844" s="72"/>
      <c r="UKZ844" s="72"/>
      <c r="ULA844" s="72"/>
      <c r="ULB844" s="72"/>
      <c r="ULC844" s="72"/>
      <c r="ULD844" s="72"/>
      <c r="ULE844" s="71"/>
      <c r="ULF844" s="71"/>
      <c r="ULG844" s="71"/>
      <c r="ULH844" s="71"/>
      <c r="ULI844" s="71"/>
      <c r="ULJ844" s="71"/>
      <c r="ULK844" s="71"/>
      <c r="ULL844" s="72"/>
      <c r="ULM844" s="72"/>
      <c r="ULN844" s="72"/>
      <c r="ULO844" s="72"/>
      <c r="ULP844" s="72"/>
      <c r="ULQ844" s="72"/>
      <c r="ULR844" s="72"/>
      <c r="ULS844" s="72"/>
      <c r="ULT844" s="72"/>
      <c r="ULU844" s="71"/>
      <c r="ULV844" s="71"/>
      <c r="ULW844" s="71"/>
      <c r="ULX844" s="71"/>
      <c r="ULY844" s="71"/>
      <c r="ULZ844" s="71"/>
      <c r="UMA844" s="71"/>
      <c r="UMB844" s="72"/>
      <c r="UMC844" s="72"/>
      <c r="UMD844" s="72"/>
      <c r="UME844" s="72"/>
      <c r="UMF844" s="72"/>
      <c r="UMG844" s="72"/>
      <c r="UMH844" s="72"/>
      <c r="UMI844" s="72"/>
      <c r="UMJ844" s="72"/>
      <c r="UMK844" s="71"/>
      <c r="UML844" s="71"/>
      <c r="UMM844" s="71"/>
      <c r="UMN844" s="71"/>
      <c r="UMO844" s="71"/>
      <c r="UMP844" s="71"/>
      <c r="UMQ844" s="71"/>
      <c r="UMR844" s="72"/>
      <c r="UMS844" s="72"/>
      <c r="UMT844" s="72"/>
      <c r="UMU844" s="72"/>
      <c r="UMV844" s="72"/>
      <c r="UMW844" s="72"/>
      <c r="UMX844" s="72"/>
      <c r="UMY844" s="72"/>
      <c r="UMZ844" s="72"/>
      <c r="UNA844" s="71"/>
      <c r="UNB844" s="71"/>
      <c r="UNC844" s="71"/>
      <c r="UND844" s="71"/>
      <c r="UNE844" s="71"/>
      <c r="UNF844" s="71"/>
      <c r="UNG844" s="71"/>
      <c r="UNH844" s="72"/>
      <c r="UNI844" s="72"/>
      <c r="UNJ844" s="72"/>
      <c r="UNK844" s="72"/>
      <c r="UNL844" s="72"/>
      <c r="UNM844" s="72"/>
      <c r="UNN844" s="72"/>
      <c r="UNO844" s="72"/>
      <c r="UNP844" s="72"/>
      <c r="UNQ844" s="71"/>
      <c r="UNR844" s="71"/>
      <c r="UNS844" s="71"/>
      <c r="UNT844" s="71"/>
      <c r="UNU844" s="71"/>
      <c r="UNV844" s="71"/>
      <c r="UNW844" s="71"/>
      <c r="UNX844" s="72"/>
      <c r="UNY844" s="72"/>
      <c r="UNZ844" s="72"/>
      <c r="UOA844" s="72"/>
      <c r="UOB844" s="72"/>
      <c r="UOC844" s="72"/>
      <c r="UOD844" s="72"/>
      <c r="UOE844" s="72"/>
      <c r="UOF844" s="72"/>
      <c r="UOG844" s="71"/>
      <c r="UOH844" s="71"/>
      <c r="UOI844" s="71"/>
      <c r="UOJ844" s="71"/>
      <c r="UOK844" s="71"/>
      <c r="UOL844" s="71"/>
      <c r="UOM844" s="71"/>
      <c r="UON844" s="72"/>
      <c r="UOO844" s="72"/>
      <c r="UOP844" s="72"/>
      <c r="UOQ844" s="72"/>
      <c r="UOR844" s="72"/>
      <c r="UOS844" s="72"/>
      <c r="UOT844" s="72"/>
      <c r="UOU844" s="72"/>
      <c r="UOV844" s="72"/>
      <c r="UOW844" s="71"/>
      <c r="UOX844" s="71"/>
      <c r="UOY844" s="71"/>
      <c r="UOZ844" s="71"/>
      <c r="UPA844" s="71"/>
      <c r="UPB844" s="71"/>
      <c r="UPC844" s="71"/>
      <c r="UPD844" s="72"/>
      <c r="UPE844" s="72"/>
      <c r="UPF844" s="72"/>
      <c r="UPG844" s="72"/>
      <c r="UPH844" s="72"/>
      <c r="UPI844" s="72"/>
      <c r="UPJ844" s="72"/>
      <c r="UPK844" s="72"/>
      <c r="UPL844" s="72"/>
      <c r="UPM844" s="71"/>
      <c r="UPN844" s="71"/>
      <c r="UPO844" s="71"/>
      <c r="UPP844" s="71"/>
      <c r="UPQ844" s="71"/>
      <c r="UPR844" s="71"/>
      <c r="UPS844" s="71"/>
      <c r="UPT844" s="72"/>
      <c r="UPU844" s="72"/>
      <c r="UPV844" s="72"/>
      <c r="UPW844" s="72"/>
      <c r="UPX844" s="72"/>
      <c r="UPY844" s="72"/>
      <c r="UPZ844" s="72"/>
      <c r="UQA844" s="72"/>
      <c r="UQB844" s="72"/>
      <c r="UQC844" s="71"/>
      <c r="UQD844" s="71"/>
      <c r="UQE844" s="71"/>
      <c r="UQF844" s="71"/>
      <c r="UQG844" s="71"/>
      <c r="UQH844" s="71"/>
      <c r="UQI844" s="71"/>
      <c r="UQJ844" s="72"/>
      <c r="UQK844" s="72"/>
      <c r="UQL844" s="72"/>
      <c r="UQM844" s="72"/>
      <c r="UQN844" s="72"/>
      <c r="UQO844" s="72"/>
      <c r="UQP844" s="72"/>
      <c r="UQQ844" s="72"/>
      <c r="UQR844" s="72"/>
      <c r="UQS844" s="71"/>
      <c r="UQT844" s="71"/>
      <c r="UQU844" s="71"/>
      <c r="UQV844" s="71"/>
      <c r="UQW844" s="71"/>
      <c r="UQX844" s="71"/>
      <c r="UQY844" s="71"/>
      <c r="UQZ844" s="72"/>
      <c r="URA844" s="72"/>
      <c r="URB844" s="72"/>
      <c r="URC844" s="72"/>
      <c r="URD844" s="72"/>
      <c r="URE844" s="72"/>
      <c r="URF844" s="72"/>
      <c r="URG844" s="72"/>
      <c r="URH844" s="72"/>
      <c r="URI844" s="71"/>
      <c r="URJ844" s="71"/>
      <c r="URK844" s="71"/>
      <c r="URL844" s="71"/>
      <c r="URM844" s="71"/>
      <c r="URN844" s="71"/>
      <c r="URO844" s="71"/>
      <c r="URP844" s="72"/>
      <c r="URQ844" s="72"/>
      <c r="URR844" s="72"/>
      <c r="URS844" s="72"/>
      <c r="URT844" s="72"/>
      <c r="URU844" s="72"/>
      <c r="URV844" s="72"/>
      <c r="URW844" s="72"/>
      <c r="URX844" s="72"/>
      <c r="URY844" s="71"/>
      <c r="URZ844" s="71"/>
      <c r="USA844" s="71"/>
      <c r="USB844" s="71"/>
      <c r="USC844" s="71"/>
      <c r="USD844" s="71"/>
      <c r="USE844" s="71"/>
      <c r="USF844" s="72"/>
      <c r="USG844" s="72"/>
      <c r="USH844" s="72"/>
      <c r="USI844" s="72"/>
      <c r="USJ844" s="72"/>
      <c r="USK844" s="72"/>
      <c r="USL844" s="72"/>
      <c r="USM844" s="72"/>
      <c r="USN844" s="72"/>
      <c r="USO844" s="71"/>
      <c r="USP844" s="71"/>
      <c r="USQ844" s="71"/>
      <c r="USR844" s="71"/>
      <c r="USS844" s="71"/>
      <c r="UST844" s="71"/>
      <c r="USU844" s="71"/>
      <c r="USV844" s="72"/>
      <c r="USW844" s="72"/>
      <c r="USX844" s="72"/>
      <c r="USY844" s="72"/>
      <c r="USZ844" s="72"/>
      <c r="UTA844" s="72"/>
      <c r="UTB844" s="72"/>
      <c r="UTC844" s="72"/>
      <c r="UTD844" s="72"/>
      <c r="UTE844" s="71"/>
      <c r="UTF844" s="71"/>
      <c r="UTG844" s="71"/>
      <c r="UTH844" s="71"/>
      <c r="UTI844" s="71"/>
      <c r="UTJ844" s="71"/>
      <c r="UTK844" s="71"/>
      <c r="UTL844" s="72"/>
      <c r="UTM844" s="72"/>
      <c r="UTN844" s="72"/>
      <c r="UTO844" s="72"/>
      <c r="UTP844" s="72"/>
      <c r="UTQ844" s="72"/>
      <c r="UTR844" s="72"/>
      <c r="UTS844" s="72"/>
      <c r="UTT844" s="72"/>
      <c r="UTU844" s="71"/>
      <c r="UTV844" s="71"/>
      <c r="UTW844" s="71"/>
      <c r="UTX844" s="71"/>
      <c r="UTY844" s="71"/>
      <c r="UTZ844" s="71"/>
      <c r="UUA844" s="71"/>
      <c r="UUB844" s="72"/>
      <c r="UUC844" s="72"/>
      <c r="UUD844" s="72"/>
      <c r="UUE844" s="72"/>
      <c r="UUF844" s="72"/>
      <c r="UUG844" s="72"/>
      <c r="UUH844" s="72"/>
      <c r="UUI844" s="72"/>
      <c r="UUJ844" s="72"/>
      <c r="UUK844" s="71"/>
      <c r="UUL844" s="71"/>
      <c r="UUM844" s="71"/>
      <c r="UUN844" s="71"/>
      <c r="UUO844" s="71"/>
      <c r="UUP844" s="71"/>
      <c r="UUQ844" s="71"/>
      <c r="UUR844" s="72"/>
      <c r="UUS844" s="72"/>
      <c r="UUT844" s="72"/>
      <c r="UUU844" s="72"/>
      <c r="UUV844" s="72"/>
      <c r="UUW844" s="72"/>
      <c r="UUX844" s="72"/>
      <c r="UUY844" s="72"/>
      <c r="UUZ844" s="72"/>
      <c r="UVA844" s="71"/>
      <c r="UVB844" s="71"/>
      <c r="UVC844" s="71"/>
      <c r="UVD844" s="71"/>
      <c r="UVE844" s="71"/>
      <c r="UVF844" s="71"/>
      <c r="UVG844" s="71"/>
      <c r="UVH844" s="72"/>
      <c r="UVI844" s="72"/>
      <c r="UVJ844" s="72"/>
      <c r="UVK844" s="72"/>
      <c r="UVL844" s="72"/>
      <c r="UVM844" s="72"/>
      <c r="UVN844" s="72"/>
      <c r="UVO844" s="72"/>
      <c r="UVP844" s="72"/>
      <c r="UVQ844" s="71"/>
      <c r="UVR844" s="71"/>
      <c r="UVS844" s="71"/>
      <c r="UVT844" s="71"/>
      <c r="UVU844" s="71"/>
      <c r="UVV844" s="71"/>
      <c r="UVW844" s="71"/>
      <c r="UVX844" s="72"/>
      <c r="UVY844" s="72"/>
      <c r="UVZ844" s="72"/>
      <c r="UWA844" s="72"/>
      <c r="UWB844" s="72"/>
      <c r="UWC844" s="72"/>
      <c r="UWD844" s="72"/>
      <c r="UWE844" s="72"/>
      <c r="UWF844" s="72"/>
      <c r="UWG844" s="71"/>
      <c r="UWH844" s="71"/>
      <c r="UWI844" s="71"/>
      <c r="UWJ844" s="71"/>
      <c r="UWK844" s="71"/>
      <c r="UWL844" s="71"/>
      <c r="UWM844" s="71"/>
      <c r="UWN844" s="72"/>
      <c r="UWO844" s="72"/>
      <c r="UWP844" s="72"/>
      <c r="UWQ844" s="72"/>
      <c r="UWR844" s="72"/>
      <c r="UWS844" s="72"/>
      <c r="UWT844" s="72"/>
      <c r="UWU844" s="72"/>
      <c r="UWV844" s="72"/>
      <c r="UWW844" s="71"/>
      <c r="UWX844" s="71"/>
      <c r="UWY844" s="71"/>
      <c r="UWZ844" s="71"/>
      <c r="UXA844" s="71"/>
      <c r="UXB844" s="71"/>
      <c r="UXC844" s="71"/>
      <c r="UXD844" s="72"/>
      <c r="UXE844" s="72"/>
      <c r="UXF844" s="72"/>
      <c r="UXG844" s="72"/>
      <c r="UXH844" s="72"/>
      <c r="UXI844" s="72"/>
      <c r="UXJ844" s="72"/>
      <c r="UXK844" s="72"/>
      <c r="UXL844" s="72"/>
      <c r="UXM844" s="71"/>
      <c r="UXN844" s="71"/>
      <c r="UXO844" s="71"/>
      <c r="UXP844" s="71"/>
      <c r="UXQ844" s="71"/>
      <c r="UXR844" s="71"/>
      <c r="UXS844" s="71"/>
      <c r="UXT844" s="72"/>
      <c r="UXU844" s="72"/>
      <c r="UXV844" s="72"/>
      <c r="UXW844" s="72"/>
      <c r="UXX844" s="72"/>
      <c r="UXY844" s="72"/>
      <c r="UXZ844" s="72"/>
      <c r="UYA844" s="72"/>
      <c r="UYB844" s="72"/>
      <c r="UYC844" s="71"/>
      <c r="UYD844" s="71"/>
      <c r="UYE844" s="71"/>
      <c r="UYF844" s="71"/>
      <c r="UYG844" s="71"/>
      <c r="UYH844" s="71"/>
      <c r="UYI844" s="71"/>
      <c r="UYJ844" s="72"/>
      <c r="UYK844" s="72"/>
      <c r="UYL844" s="72"/>
      <c r="UYM844" s="72"/>
      <c r="UYN844" s="72"/>
      <c r="UYO844" s="72"/>
      <c r="UYP844" s="72"/>
      <c r="UYQ844" s="72"/>
      <c r="UYR844" s="72"/>
      <c r="UYS844" s="71"/>
      <c r="UYT844" s="71"/>
      <c r="UYU844" s="71"/>
      <c r="UYV844" s="71"/>
      <c r="UYW844" s="71"/>
      <c r="UYX844" s="71"/>
      <c r="UYY844" s="71"/>
      <c r="UYZ844" s="72"/>
      <c r="UZA844" s="72"/>
      <c r="UZB844" s="72"/>
      <c r="UZC844" s="72"/>
      <c r="UZD844" s="72"/>
      <c r="UZE844" s="72"/>
      <c r="UZF844" s="72"/>
      <c r="UZG844" s="72"/>
      <c r="UZH844" s="72"/>
      <c r="UZI844" s="71"/>
      <c r="UZJ844" s="71"/>
      <c r="UZK844" s="71"/>
      <c r="UZL844" s="71"/>
      <c r="UZM844" s="71"/>
      <c r="UZN844" s="71"/>
      <c r="UZO844" s="71"/>
      <c r="UZP844" s="72"/>
      <c r="UZQ844" s="72"/>
      <c r="UZR844" s="72"/>
      <c r="UZS844" s="72"/>
      <c r="UZT844" s="72"/>
      <c r="UZU844" s="72"/>
      <c r="UZV844" s="72"/>
      <c r="UZW844" s="72"/>
      <c r="UZX844" s="72"/>
      <c r="UZY844" s="71"/>
      <c r="UZZ844" s="71"/>
      <c r="VAA844" s="71"/>
      <c r="VAB844" s="71"/>
      <c r="VAC844" s="71"/>
      <c r="VAD844" s="71"/>
      <c r="VAE844" s="71"/>
      <c r="VAF844" s="72"/>
      <c r="VAG844" s="72"/>
      <c r="VAH844" s="72"/>
      <c r="VAI844" s="72"/>
      <c r="VAJ844" s="72"/>
      <c r="VAK844" s="72"/>
      <c r="VAL844" s="72"/>
      <c r="VAM844" s="72"/>
      <c r="VAN844" s="72"/>
      <c r="VAO844" s="71"/>
      <c r="VAP844" s="71"/>
      <c r="VAQ844" s="71"/>
      <c r="VAR844" s="71"/>
      <c r="VAS844" s="71"/>
      <c r="VAT844" s="71"/>
      <c r="VAU844" s="71"/>
      <c r="VAV844" s="72"/>
      <c r="VAW844" s="72"/>
      <c r="VAX844" s="72"/>
      <c r="VAY844" s="72"/>
      <c r="VAZ844" s="72"/>
      <c r="VBA844" s="72"/>
      <c r="VBB844" s="72"/>
      <c r="VBC844" s="72"/>
      <c r="VBD844" s="72"/>
      <c r="VBE844" s="71"/>
      <c r="VBF844" s="71"/>
      <c r="VBG844" s="71"/>
      <c r="VBH844" s="71"/>
      <c r="VBI844" s="71"/>
      <c r="VBJ844" s="71"/>
      <c r="VBK844" s="71"/>
      <c r="VBL844" s="72"/>
      <c r="VBM844" s="72"/>
      <c r="VBN844" s="72"/>
      <c r="VBO844" s="72"/>
      <c r="VBP844" s="72"/>
      <c r="VBQ844" s="72"/>
      <c r="VBR844" s="72"/>
      <c r="VBS844" s="72"/>
      <c r="VBT844" s="72"/>
      <c r="VBU844" s="71"/>
      <c r="VBV844" s="71"/>
      <c r="VBW844" s="71"/>
      <c r="VBX844" s="71"/>
      <c r="VBY844" s="71"/>
      <c r="VBZ844" s="71"/>
      <c r="VCA844" s="71"/>
      <c r="VCB844" s="72"/>
      <c r="VCC844" s="72"/>
      <c r="VCD844" s="72"/>
      <c r="VCE844" s="72"/>
      <c r="VCF844" s="72"/>
      <c r="VCG844" s="72"/>
      <c r="VCH844" s="72"/>
      <c r="VCI844" s="72"/>
      <c r="VCJ844" s="72"/>
      <c r="VCK844" s="71"/>
      <c r="VCL844" s="71"/>
      <c r="VCM844" s="71"/>
      <c r="VCN844" s="71"/>
      <c r="VCO844" s="71"/>
      <c r="VCP844" s="71"/>
      <c r="VCQ844" s="71"/>
      <c r="VCR844" s="72"/>
      <c r="VCS844" s="72"/>
      <c r="VCT844" s="72"/>
      <c r="VCU844" s="72"/>
      <c r="VCV844" s="72"/>
      <c r="VCW844" s="72"/>
      <c r="VCX844" s="72"/>
      <c r="VCY844" s="72"/>
      <c r="VCZ844" s="72"/>
      <c r="VDA844" s="71"/>
      <c r="VDB844" s="71"/>
      <c r="VDC844" s="71"/>
      <c r="VDD844" s="71"/>
      <c r="VDE844" s="71"/>
      <c r="VDF844" s="71"/>
      <c r="VDG844" s="71"/>
      <c r="VDH844" s="72"/>
      <c r="VDI844" s="72"/>
      <c r="VDJ844" s="72"/>
      <c r="VDK844" s="72"/>
      <c r="VDL844" s="72"/>
      <c r="VDM844" s="72"/>
      <c r="VDN844" s="72"/>
      <c r="VDO844" s="72"/>
      <c r="VDP844" s="72"/>
      <c r="VDQ844" s="71"/>
      <c r="VDR844" s="71"/>
      <c r="VDS844" s="71"/>
      <c r="VDT844" s="71"/>
      <c r="VDU844" s="71"/>
      <c r="VDV844" s="71"/>
      <c r="VDW844" s="71"/>
      <c r="VDX844" s="72"/>
      <c r="VDY844" s="72"/>
      <c r="VDZ844" s="72"/>
      <c r="VEA844" s="72"/>
      <c r="VEB844" s="72"/>
      <c r="VEC844" s="72"/>
      <c r="VED844" s="72"/>
      <c r="VEE844" s="72"/>
      <c r="VEF844" s="72"/>
      <c r="VEG844" s="71"/>
      <c r="VEH844" s="71"/>
      <c r="VEI844" s="71"/>
      <c r="VEJ844" s="71"/>
      <c r="VEK844" s="71"/>
      <c r="VEL844" s="71"/>
      <c r="VEM844" s="71"/>
      <c r="VEN844" s="72"/>
      <c r="VEO844" s="72"/>
      <c r="VEP844" s="72"/>
      <c r="VEQ844" s="72"/>
      <c r="VER844" s="72"/>
      <c r="VES844" s="72"/>
      <c r="VET844" s="72"/>
      <c r="VEU844" s="72"/>
      <c r="VEV844" s="72"/>
      <c r="VEW844" s="71"/>
      <c r="VEX844" s="71"/>
      <c r="VEY844" s="71"/>
      <c r="VEZ844" s="71"/>
      <c r="VFA844" s="71"/>
      <c r="VFB844" s="71"/>
      <c r="VFC844" s="71"/>
      <c r="VFD844" s="72"/>
      <c r="VFE844" s="72"/>
      <c r="VFF844" s="72"/>
      <c r="VFG844" s="72"/>
      <c r="VFH844" s="72"/>
      <c r="VFI844" s="72"/>
      <c r="VFJ844" s="72"/>
      <c r="VFK844" s="72"/>
      <c r="VFL844" s="72"/>
      <c r="VFM844" s="71"/>
      <c r="VFN844" s="71"/>
      <c r="VFO844" s="71"/>
      <c r="VFP844" s="71"/>
      <c r="VFQ844" s="71"/>
      <c r="VFR844" s="71"/>
      <c r="VFS844" s="71"/>
      <c r="VFT844" s="72"/>
      <c r="VFU844" s="72"/>
      <c r="VFV844" s="72"/>
      <c r="VFW844" s="72"/>
      <c r="VFX844" s="72"/>
      <c r="VFY844" s="72"/>
      <c r="VFZ844" s="72"/>
      <c r="VGA844" s="72"/>
      <c r="VGB844" s="72"/>
      <c r="VGC844" s="71"/>
      <c r="VGD844" s="71"/>
      <c r="VGE844" s="71"/>
      <c r="VGF844" s="71"/>
      <c r="VGG844" s="71"/>
      <c r="VGH844" s="71"/>
      <c r="VGI844" s="71"/>
      <c r="VGJ844" s="72"/>
      <c r="VGK844" s="72"/>
      <c r="VGL844" s="72"/>
      <c r="VGM844" s="72"/>
      <c r="VGN844" s="72"/>
      <c r="VGO844" s="72"/>
      <c r="VGP844" s="72"/>
      <c r="VGQ844" s="72"/>
      <c r="VGR844" s="72"/>
      <c r="VGS844" s="71"/>
      <c r="VGT844" s="71"/>
      <c r="VGU844" s="71"/>
      <c r="VGV844" s="71"/>
      <c r="VGW844" s="71"/>
      <c r="VGX844" s="71"/>
      <c r="VGY844" s="71"/>
      <c r="VGZ844" s="72"/>
      <c r="VHA844" s="72"/>
      <c r="VHB844" s="72"/>
      <c r="VHC844" s="72"/>
      <c r="VHD844" s="72"/>
      <c r="VHE844" s="72"/>
      <c r="VHF844" s="72"/>
      <c r="VHG844" s="72"/>
      <c r="VHH844" s="72"/>
      <c r="VHI844" s="71"/>
      <c r="VHJ844" s="71"/>
      <c r="VHK844" s="71"/>
      <c r="VHL844" s="71"/>
      <c r="VHM844" s="71"/>
      <c r="VHN844" s="71"/>
      <c r="VHO844" s="71"/>
      <c r="VHP844" s="72"/>
      <c r="VHQ844" s="72"/>
      <c r="VHR844" s="72"/>
      <c r="VHS844" s="72"/>
      <c r="VHT844" s="72"/>
      <c r="VHU844" s="72"/>
      <c r="VHV844" s="72"/>
      <c r="VHW844" s="72"/>
      <c r="VHX844" s="72"/>
      <c r="VHY844" s="71"/>
      <c r="VHZ844" s="71"/>
      <c r="VIA844" s="71"/>
      <c r="VIB844" s="71"/>
      <c r="VIC844" s="71"/>
      <c r="VID844" s="71"/>
      <c r="VIE844" s="71"/>
      <c r="VIF844" s="72"/>
      <c r="VIG844" s="72"/>
      <c r="VIH844" s="72"/>
      <c r="VII844" s="72"/>
      <c r="VIJ844" s="72"/>
      <c r="VIK844" s="72"/>
      <c r="VIL844" s="72"/>
      <c r="VIM844" s="72"/>
      <c r="VIN844" s="72"/>
      <c r="VIO844" s="71"/>
      <c r="VIP844" s="71"/>
      <c r="VIQ844" s="71"/>
      <c r="VIR844" s="71"/>
      <c r="VIS844" s="71"/>
      <c r="VIT844" s="71"/>
      <c r="VIU844" s="71"/>
      <c r="VIV844" s="72"/>
      <c r="VIW844" s="72"/>
      <c r="VIX844" s="72"/>
      <c r="VIY844" s="72"/>
      <c r="VIZ844" s="72"/>
      <c r="VJA844" s="72"/>
      <c r="VJB844" s="72"/>
      <c r="VJC844" s="72"/>
      <c r="VJD844" s="72"/>
      <c r="VJE844" s="71"/>
      <c r="VJF844" s="71"/>
      <c r="VJG844" s="71"/>
      <c r="VJH844" s="71"/>
      <c r="VJI844" s="71"/>
      <c r="VJJ844" s="71"/>
      <c r="VJK844" s="71"/>
      <c r="VJL844" s="72"/>
      <c r="VJM844" s="72"/>
      <c r="VJN844" s="72"/>
      <c r="VJO844" s="72"/>
      <c r="VJP844" s="72"/>
      <c r="VJQ844" s="72"/>
      <c r="VJR844" s="72"/>
      <c r="VJS844" s="72"/>
      <c r="VJT844" s="72"/>
      <c r="VJU844" s="71"/>
      <c r="VJV844" s="71"/>
      <c r="VJW844" s="71"/>
      <c r="VJX844" s="71"/>
      <c r="VJY844" s="71"/>
      <c r="VJZ844" s="71"/>
      <c r="VKA844" s="71"/>
      <c r="VKB844" s="72"/>
      <c r="VKC844" s="72"/>
      <c r="VKD844" s="72"/>
      <c r="VKE844" s="72"/>
      <c r="VKF844" s="72"/>
      <c r="VKG844" s="72"/>
      <c r="VKH844" s="72"/>
      <c r="VKI844" s="72"/>
      <c r="VKJ844" s="72"/>
      <c r="VKK844" s="71"/>
      <c r="VKL844" s="71"/>
      <c r="VKM844" s="71"/>
      <c r="VKN844" s="71"/>
      <c r="VKO844" s="71"/>
      <c r="VKP844" s="71"/>
      <c r="VKQ844" s="71"/>
      <c r="VKR844" s="72"/>
      <c r="VKS844" s="72"/>
      <c r="VKT844" s="72"/>
      <c r="VKU844" s="72"/>
      <c r="VKV844" s="72"/>
      <c r="VKW844" s="72"/>
      <c r="VKX844" s="72"/>
      <c r="VKY844" s="72"/>
      <c r="VKZ844" s="72"/>
      <c r="VLA844" s="71"/>
      <c r="VLB844" s="71"/>
      <c r="VLC844" s="71"/>
      <c r="VLD844" s="71"/>
      <c r="VLE844" s="71"/>
      <c r="VLF844" s="71"/>
      <c r="VLG844" s="71"/>
      <c r="VLH844" s="72"/>
      <c r="VLI844" s="72"/>
      <c r="VLJ844" s="72"/>
      <c r="VLK844" s="72"/>
      <c r="VLL844" s="72"/>
      <c r="VLM844" s="72"/>
      <c r="VLN844" s="72"/>
      <c r="VLO844" s="72"/>
      <c r="VLP844" s="72"/>
      <c r="VLQ844" s="71"/>
      <c r="VLR844" s="71"/>
      <c r="VLS844" s="71"/>
      <c r="VLT844" s="71"/>
      <c r="VLU844" s="71"/>
      <c r="VLV844" s="71"/>
      <c r="VLW844" s="71"/>
      <c r="VLX844" s="72"/>
      <c r="VLY844" s="72"/>
      <c r="VLZ844" s="72"/>
      <c r="VMA844" s="72"/>
      <c r="VMB844" s="72"/>
      <c r="VMC844" s="72"/>
      <c r="VMD844" s="72"/>
      <c r="VME844" s="72"/>
      <c r="VMF844" s="72"/>
      <c r="VMG844" s="71"/>
      <c r="VMH844" s="71"/>
      <c r="VMI844" s="71"/>
      <c r="VMJ844" s="71"/>
      <c r="VMK844" s="71"/>
      <c r="VML844" s="71"/>
      <c r="VMM844" s="71"/>
      <c r="VMN844" s="72"/>
      <c r="VMO844" s="72"/>
      <c r="VMP844" s="72"/>
      <c r="VMQ844" s="72"/>
      <c r="VMR844" s="72"/>
      <c r="VMS844" s="72"/>
      <c r="VMT844" s="72"/>
      <c r="VMU844" s="72"/>
      <c r="VMV844" s="72"/>
      <c r="VMW844" s="71"/>
      <c r="VMX844" s="71"/>
      <c r="VMY844" s="71"/>
      <c r="VMZ844" s="71"/>
      <c r="VNA844" s="71"/>
      <c r="VNB844" s="71"/>
      <c r="VNC844" s="71"/>
      <c r="VND844" s="72"/>
      <c r="VNE844" s="72"/>
      <c r="VNF844" s="72"/>
      <c r="VNG844" s="72"/>
      <c r="VNH844" s="72"/>
      <c r="VNI844" s="72"/>
      <c r="VNJ844" s="72"/>
      <c r="VNK844" s="72"/>
      <c r="VNL844" s="72"/>
      <c r="VNM844" s="71"/>
      <c r="VNN844" s="71"/>
      <c r="VNO844" s="71"/>
      <c r="VNP844" s="71"/>
      <c r="VNQ844" s="71"/>
      <c r="VNR844" s="71"/>
      <c r="VNS844" s="71"/>
      <c r="VNT844" s="72"/>
      <c r="VNU844" s="72"/>
      <c r="VNV844" s="72"/>
      <c r="VNW844" s="72"/>
      <c r="VNX844" s="72"/>
      <c r="VNY844" s="72"/>
      <c r="VNZ844" s="72"/>
      <c r="VOA844" s="72"/>
      <c r="VOB844" s="72"/>
      <c r="VOC844" s="71"/>
      <c r="VOD844" s="71"/>
      <c r="VOE844" s="71"/>
      <c r="VOF844" s="71"/>
      <c r="VOG844" s="71"/>
      <c r="VOH844" s="71"/>
      <c r="VOI844" s="71"/>
      <c r="VOJ844" s="72"/>
      <c r="VOK844" s="72"/>
      <c r="VOL844" s="72"/>
      <c r="VOM844" s="72"/>
      <c r="VON844" s="72"/>
      <c r="VOO844" s="72"/>
      <c r="VOP844" s="72"/>
      <c r="VOQ844" s="72"/>
      <c r="VOR844" s="72"/>
      <c r="VOS844" s="71"/>
      <c r="VOT844" s="71"/>
      <c r="VOU844" s="71"/>
      <c r="VOV844" s="71"/>
      <c r="VOW844" s="71"/>
      <c r="VOX844" s="71"/>
      <c r="VOY844" s="71"/>
      <c r="VOZ844" s="72"/>
      <c r="VPA844" s="72"/>
      <c r="VPB844" s="72"/>
      <c r="VPC844" s="72"/>
      <c r="VPD844" s="72"/>
      <c r="VPE844" s="72"/>
      <c r="VPF844" s="72"/>
      <c r="VPG844" s="72"/>
      <c r="VPH844" s="72"/>
      <c r="VPI844" s="71"/>
      <c r="VPJ844" s="71"/>
      <c r="VPK844" s="71"/>
      <c r="VPL844" s="71"/>
      <c r="VPM844" s="71"/>
      <c r="VPN844" s="71"/>
      <c r="VPO844" s="71"/>
      <c r="VPP844" s="72"/>
      <c r="VPQ844" s="72"/>
      <c r="VPR844" s="72"/>
      <c r="VPS844" s="72"/>
      <c r="VPT844" s="72"/>
      <c r="VPU844" s="72"/>
      <c r="VPV844" s="72"/>
      <c r="VPW844" s="72"/>
      <c r="VPX844" s="72"/>
      <c r="VPY844" s="71"/>
      <c r="VPZ844" s="71"/>
      <c r="VQA844" s="71"/>
      <c r="VQB844" s="71"/>
      <c r="VQC844" s="71"/>
      <c r="VQD844" s="71"/>
      <c r="VQE844" s="71"/>
      <c r="VQF844" s="72"/>
      <c r="VQG844" s="72"/>
      <c r="VQH844" s="72"/>
      <c r="VQI844" s="72"/>
      <c r="VQJ844" s="72"/>
      <c r="VQK844" s="72"/>
      <c r="VQL844" s="72"/>
      <c r="VQM844" s="72"/>
      <c r="VQN844" s="72"/>
      <c r="VQO844" s="71"/>
      <c r="VQP844" s="71"/>
      <c r="VQQ844" s="71"/>
      <c r="VQR844" s="71"/>
      <c r="VQS844" s="71"/>
      <c r="VQT844" s="71"/>
      <c r="VQU844" s="71"/>
      <c r="VQV844" s="72"/>
      <c r="VQW844" s="72"/>
      <c r="VQX844" s="72"/>
      <c r="VQY844" s="72"/>
      <c r="VQZ844" s="72"/>
      <c r="VRA844" s="72"/>
      <c r="VRB844" s="72"/>
      <c r="VRC844" s="72"/>
      <c r="VRD844" s="72"/>
      <c r="VRE844" s="71"/>
      <c r="VRF844" s="71"/>
      <c r="VRG844" s="71"/>
      <c r="VRH844" s="71"/>
      <c r="VRI844" s="71"/>
      <c r="VRJ844" s="71"/>
      <c r="VRK844" s="71"/>
      <c r="VRL844" s="72"/>
      <c r="VRM844" s="72"/>
      <c r="VRN844" s="72"/>
      <c r="VRO844" s="72"/>
      <c r="VRP844" s="72"/>
      <c r="VRQ844" s="72"/>
      <c r="VRR844" s="72"/>
      <c r="VRS844" s="72"/>
      <c r="VRT844" s="72"/>
      <c r="VRU844" s="71"/>
      <c r="VRV844" s="71"/>
      <c r="VRW844" s="71"/>
      <c r="VRX844" s="71"/>
      <c r="VRY844" s="71"/>
      <c r="VRZ844" s="71"/>
      <c r="VSA844" s="71"/>
      <c r="VSB844" s="72"/>
      <c r="VSC844" s="72"/>
      <c r="VSD844" s="72"/>
      <c r="VSE844" s="72"/>
      <c r="VSF844" s="72"/>
      <c r="VSG844" s="72"/>
      <c r="VSH844" s="72"/>
      <c r="VSI844" s="72"/>
      <c r="VSJ844" s="72"/>
      <c r="VSK844" s="71"/>
      <c r="VSL844" s="71"/>
      <c r="VSM844" s="71"/>
      <c r="VSN844" s="71"/>
      <c r="VSO844" s="71"/>
      <c r="VSP844" s="71"/>
      <c r="VSQ844" s="71"/>
      <c r="VSR844" s="72"/>
      <c r="VSS844" s="72"/>
      <c r="VST844" s="72"/>
      <c r="VSU844" s="72"/>
      <c r="VSV844" s="72"/>
      <c r="VSW844" s="72"/>
      <c r="VSX844" s="72"/>
      <c r="VSY844" s="72"/>
      <c r="VSZ844" s="72"/>
      <c r="VTA844" s="71"/>
      <c r="VTB844" s="71"/>
      <c r="VTC844" s="71"/>
      <c r="VTD844" s="71"/>
      <c r="VTE844" s="71"/>
      <c r="VTF844" s="71"/>
      <c r="VTG844" s="71"/>
      <c r="VTH844" s="72"/>
      <c r="VTI844" s="72"/>
      <c r="VTJ844" s="72"/>
      <c r="VTK844" s="72"/>
      <c r="VTL844" s="72"/>
      <c r="VTM844" s="72"/>
      <c r="VTN844" s="72"/>
      <c r="VTO844" s="72"/>
      <c r="VTP844" s="72"/>
      <c r="VTQ844" s="71"/>
      <c r="VTR844" s="71"/>
      <c r="VTS844" s="71"/>
      <c r="VTT844" s="71"/>
      <c r="VTU844" s="71"/>
      <c r="VTV844" s="71"/>
      <c r="VTW844" s="71"/>
      <c r="VTX844" s="72"/>
      <c r="VTY844" s="72"/>
      <c r="VTZ844" s="72"/>
      <c r="VUA844" s="72"/>
      <c r="VUB844" s="72"/>
      <c r="VUC844" s="72"/>
      <c r="VUD844" s="72"/>
      <c r="VUE844" s="72"/>
      <c r="VUF844" s="72"/>
      <c r="VUG844" s="71"/>
      <c r="VUH844" s="71"/>
      <c r="VUI844" s="71"/>
      <c r="VUJ844" s="71"/>
      <c r="VUK844" s="71"/>
      <c r="VUL844" s="71"/>
      <c r="VUM844" s="71"/>
      <c r="VUN844" s="72"/>
      <c r="VUO844" s="72"/>
      <c r="VUP844" s="72"/>
      <c r="VUQ844" s="72"/>
      <c r="VUR844" s="72"/>
      <c r="VUS844" s="72"/>
      <c r="VUT844" s="72"/>
      <c r="VUU844" s="72"/>
      <c r="VUV844" s="72"/>
      <c r="VUW844" s="71"/>
      <c r="VUX844" s="71"/>
      <c r="VUY844" s="71"/>
      <c r="VUZ844" s="71"/>
      <c r="VVA844" s="71"/>
      <c r="VVB844" s="71"/>
      <c r="VVC844" s="71"/>
      <c r="VVD844" s="72"/>
      <c r="VVE844" s="72"/>
      <c r="VVF844" s="72"/>
      <c r="VVG844" s="72"/>
      <c r="VVH844" s="72"/>
      <c r="VVI844" s="72"/>
      <c r="VVJ844" s="72"/>
      <c r="VVK844" s="72"/>
      <c r="VVL844" s="72"/>
      <c r="VVM844" s="71"/>
      <c r="VVN844" s="71"/>
      <c r="VVO844" s="71"/>
      <c r="VVP844" s="71"/>
      <c r="VVQ844" s="71"/>
      <c r="VVR844" s="71"/>
      <c r="VVS844" s="71"/>
      <c r="VVT844" s="72"/>
      <c r="VVU844" s="72"/>
      <c r="VVV844" s="72"/>
      <c r="VVW844" s="72"/>
      <c r="VVX844" s="72"/>
      <c r="VVY844" s="72"/>
      <c r="VVZ844" s="72"/>
      <c r="VWA844" s="72"/>
      <c r="VWB844" s="72"/>
      <c r="VWC844" s="71"/>
      <c r="VWD844" s="71"/>
      <c r="VWE844" s="71"/>
      <c r="VWF844" s="71"/>
      <c r="VWG844" s="71"/>
      <c r="VWH844" s="71"/>
      <c r="VWI844" s="71"/>
      <c r="VWJ844" s="72"/>
      <c r="VWK844" s="72"/>
      <c r="VWL844" s="72"/>
      <c r="VWM844" s="72"/>
      <c r="VWN844" s="72"/>
      <c r="VWO844" s="72"/>
      <c r="VWP844" s="72"/>
      <c r="VWQ844" s="72"/>
      <c r="VWR844" s="72"/>
      <c r="VWS844" s="71"/>
      <c r="VWT844" s="71"/>
      <c r="VWU844" s="71"/>
      <c r="VWV844" s="71"/>
      <c r="VWW844" s="71"/>
      <c r="VWX844" s="71"/>
      <c r="VWY844" s="71"/>
      <c r="VWZ844" s="72"/>
      <c r="VXA844" s="72"/>
      <c r="VXB844" s="72"/>
      <c r="VXC844" s="72"/>
      <c r="VXD844" s="72"/>
      <c r="VXE844" s="72"/>
      <c r="VXF844" s="72"/>
      <c r="VXG844" s="72"/>
      <c r="VXH844" s="72"/>
      <c r="VXI844" s="71"/>
      <c r="VXJ844" s="71"/>
      <c r="VXK844" s="71"/>
      <c r="VXL844" s="71"/>
      <c r="VXM844" s="71"/>
      <c r="VXN844" s="71"/>
      <c r="VXO844" s="71"/>
      <c r="VXP844" s="72"/>
      <c r="VXQ844" s="72"/>
      <c r="VXR844" s="72"/>
      <c r="VXS844" s="72"/>
      <c r="VXT844" s="72"/>
      <c r="VXU844" s="72"/>
      <c r="VXV844" s="72"/>
      <c r="VXW844" s="72"/>
      <c r="VXX844" s="72"/>
      <c r="VXY844" s="71"/>
      <c r="VXZ844" s="71"/>
      <c r="VYA844" s="71"/>
      <c r="VYB844" s="71"/>
      <c r="VYC844" s="71"/>
      <c r="VYD844" s="71"/>
      <c r="VYE844" s="71"/>
      <c r="VYF844" s="72"/>
      <c r="VYG844" s="72"/>
      <c r="VYH844" s="72"/>
      <c r="VYI844" s="72"/>
      <c r="VYJ844" s="72"/>
      <c r="VYK844" s="72"/>
      <c r="VYL844" s="72"/>
      <c r="VYM844" s="72"/>
      <c r="VYN844" s="72"/>
      <c r="VYO844" s="71"/>
      <c r="VYP844" s="71"/>
      <c r="VYQ844" s="71"/>
      <c r="VYR844" s="71"/>
      <c r="VYS844" s="71"/>
      <c r="VYT844" s="71"/>
      <c r="VYU844" s="71"/>
      <c r="VYV844" s="72"/>
      <c r="VYW844" s="72"/>
      <c r="VYX844" s="72"/>
      <c r="VYY844" s="72"/>
      <c r="VYZ844" s="72"/>
      <c r="VZA844" s="72"/>
      <c r="VZB844" s="72"/>
      <c r="VZC844" s="72"/>
      <c r="VZD844" s="72"/>
      <c r="VZE844" s="71"/>
      <c r="VZF844" s="71"/>
      <c r="VZG844" s="71"/>
      <c r="VZH844" s="71"/>
      <c r="VZI844" s="71"/>
      <c r="VZJ844" s="71"/>
      <c r="VZK844" s="71"/>
      <c r="VZL844" s="72"/>
      <c r="VZM844" s="72"/>
      <c r="VZN844" s="72"/>
      <c r="VZO844" s="72"/>
      <c r="VZP844" s="72"/>
      <c r="VZQ844" s="72"/>
      <c r="VZR844" s="72"/>
      <c r="VZS844" s="72"/>
      <c r="VZT844" s="72"/>
      <c r="VZU844" s="71"/>
      <c r="VZV844" s="71"/>
      <c r="VZW844" s="71"/>
      <c r="VZX844" s="71"/>
      <c r="VZY844" s="71"/>
      <c r="VZZ844" s="71"/>
      <c r="WAA844" s="71"/>
      <c r="WAB844" s="72"/>
      <c r="WAC844" s="72"/>
      <c r="WAD844" s="72"/>
      <c r="WAE844" s="72"/>
      <c r="WAF844" s="72"/>
      <c r="WAG844" s="72"/>
      <c r="WAH844" s="72"/>
      <c r="WAI844" s="72"/>
      <c r="WAJ844" s="72"/>
      <c r="WAK844" s="71"/>
      <c r="WAL844" s="71"/>
      <c r="WAM844" s="71"/>
      <c r="WAN844" s="71"/>
      <c r="WAO844" s="71"/>
      <c r="WAP844" s="71"/>
      <c r="WAQ844" s="71"/>
      <c r="WAR844" s="72"/>
      <c r="WAS844" s="72"/>
      <c r="WAT844" s="72"/>
      <c r="WAU844" s="72"/>
      <c r="WAV844" s="72"/>
      <c r="WAW844" s="72"/>
      <c r="WAX844" s="72"/>
      <c r="WAY844" s="72"/>
      <c r="WAZ844" s="72"/>
      <c r="WBA844" s="71"/>
      <c r="WBB844" s="71"/>
      <c r="WBC844" s="71"/>
      <c r="WBD844" s="71"/>
      <c r="WBE844" s="71"/>
      <c r="WBF844" s="71"/>
      <c r="WBG844" s="71"/>
      <c r="WBH844" s="72"/>
      <c r="WBI844" s="72"/>
      <c r="WBJ844" s="72"/>
      <c r="WBK844" s="72"/>
      <c r="WBL844" s="72"/>
      <c r="WBM844" s="72"/>
      <c r="WBN844" s="72"/>
      <c r="WBO844" s="72"/>
      <c r="WBP844" s="72"/>
      <c r="WBQ844" s="71"/>
      <c r="WBR844" s="71"/>
      <c r="WBS844" s="71"/>
      <c r="WBT844" s="71"/>
      <c r="WBU844" s="71"/>
      <c r="WBV844" s="71"/>
      <c r="WBW844" s="71"/>
      <c r="WBX844" s="72"/>
      <c r="WBY844" s="72"/>
      <c r="WBZ844" s="72"/>
      <c r="WCA844" s="72"/>
      <c r="WCB844" s="72"/>
      <c r="WCC844" s="72"/>
      <c r="WCD844" s="72"/>
      <c r="WCE844" s="72"/>
      <c r="WCF844" s="72"/>
      <c r="WCG844" s="71"/>
      <c r="WCH844" s="71"/>
      <c r="WCI844" s="71"/>
      <c r="WCJ844" s="71"/>
      <c r="WCK844" s="71"/>
      <c r="WCL844" s="71"/>
      <c r="WCM844" s="71"/>
      <c r="WCN844" s="72"/>
      <c r="WCO844" s="72"/>
      <c r="WCP844" s="72"/>
      <c r="WCQ844" s="72"/>
      <c r="WCR844" s="72"/>
      <c r="WCS844" s="72"/>
      <c r="WCT844" s="72"/>
      <c r="WCU844" s="72"/>
      <c r="WCV844" s="72"/>
      <c r="WCW844" s="71"/>
      <c r="WCX844" s="71"/>
      <c r="WCY844" s="71"/>
      <c r="WCZ844" s="71"/>
      <c r="WDA844" s="71"/>
      <c r="WDB844" s="71"/>
      <c r="WDC844" s="71"/>
      <c r="WDD844" s="72"/>
      <c r="WDE844" s="72"/>
      <c r="WDF844" s="72"/>
      <c r="WDG844" s="72"/>
      <c r="WDH844" s="72"/>
      <c r="WDI844" s="72"/>
      <c r="WDJ844" s="72"/>
      <c r="WDK844" s="72"/>
      <c r="WDL844" s="72"/>
      <c r="WDM844" s="71"/>
      <c r="WDN844" s="71"/>
      <c r="WDO844" s="71"/>
      <c r="WDP844" s="71"/>
      <c r="WDQ844" s="71"/>
      <c r="WDR844" s="71"/>
      <c r="WDS844" s="71"/>
      <c r="WDT844" s="72"/>
      <c r="WDU844" s="72"/>
      <c r="WDV844" s="72"/>
      <c r="WDW844" s="72"/>
      <c r="WDX844" s="72"/>
      <c r="WDY844" s="72"/>
      <c r="WDZ844" s="72"/>
      <c r="WEA844" s="72"/>
      <c r="WEB844" s="72"/>
      <c r="WEC844" s="71"/>
      <c r="WED844" s="71"/>
      <c r="WEE844" s="71"/>
      <c r="WEF844" s="71"/>
      <c r="WEG844" s="71"/>
      <c r="WEH844" s="71"/>
      <c r="WEI844" s="71"/>
      <c r="WEJ844" s="72"/>
      <c r="WEK844" s="72"/>
      <c r="WEL844" s="72"/>
      <c r="WEM844" s="72"/>
      <c r="WEN844" s="72"/>
      <c r="WEO844" s="72"/>
      <c r="WEP844" s="72"/>
      <c r="WEQ844" s="72"/>
      <c r="WER844" s="72"/>
      <c r="WES844" s="71"/>
      <c r="WET844" s="71"/>
      <c r="WEU844" s="71"/>
      <c r="WEV844" s="71"/>
      <c r="WEW844" s="71"/>
      <c r="WEX844" s="71"/>
      <c r="WEY844" s="71"/>
      <c r="WEZ844" s="72"/>
      <c r="WFA844" s="72"/>
      <c r="WFB844" s="72"/>
      <c r="WFC844" s="72"/>
      <c r="WFD844" s="72"/>
      <c r="WFE844" s="72"/>
      <c r="WFF844" s="72"/>
      <c r="WFG844" s="72"/>
      <c r="WFH844" s="72"/>
      <c r="WFI844" s="71"/>
      <c r="WFJ844" s="71"/>
      <c r="WFK844" s="71"/>
      <c r="WFL844" s="71"/>
      <c r="WFM844" s="71"/>
      <c r="WFN844" s="71"/>
      <c r="WFO844" s="71"/>
      <c r="WFP844" s="72"/>
      <c r="WFQ844" s="72"/>
      <c r="WFR844" s="72"/>
      <c r="WFS844" s="72"/>
      <c r="WFT844" s="72"/>
      <c r="WFU844" s="72"/>
      <c r="WFV844" s="72"/>
      <c r="WFW844" s="72"/>
      <c r="WFX844" s="72"/>
      <c r="WFY844" s="71"/>
      <c r="WFZ844" s="71"/>
      <c r="WGA844" s="71"/>
      <c r="WGB844" s="71"/>
      <c r="WGC844" s="71"/>
      <c r="WGD844" s="71"/>
      <c r="WGE844" s="71"/>
      <c r="WGF844" s="72"/>
      <c r="WGG844" s="72"/>
      <c r="WGH844" s="72"/>
      <c r="WGI844" s="72"/>
      <c r="WGJ844" s="72"/>
      <c r="WGK844" s="72"/>
      <c r="WGL844" s="72"/>
      <c r="WGM844" s="72"/>
      <c r="WGN844" s="72"/>
      <c r="WGO844" s="71"/>
      <c r="WGP844" s="71"/>
      <c r="WGQ844" s="71"/>
      <c r="WGR844" s="71"/>
      <c r="WGS844" s="71"/>
      <c r="WGT844" s="71"/>
      <c r="WGU844" s="71"/>
      <c r="WGV844" s="72"/>
      <c r="WGW844" s="72"/>
      <c r="WGX844" s="72"/>
      <c r="WGY844" s="72"/>
      <c r="WGZ844" s="72"/>
      <c r="WHA844" s="72"/>
      <c r="WHB844" s="72"/>
      <c r="WHC844" s="72"/>
      <c r="WHD844" s="72"/>
      <c r="WHE844" s="71"/>
      <c r="WHF844" s="71"/>
      <c r="WHG844" s="71"/>
      <c r="WHH844" s="71"/>
      <c r="WHI844" s="71"/>
      <c r="WHJ844" s="71"/>
      <c r="WHK844" s="71"/>
      <c r="WHL844" s="72"/>
      <c r="WHM844" s="72"/>
      <c r="WHN844" s="72"/>
      <c r="WHO844" s="72"/>
      <c r="WHP844" s="72"/>
      <c r="WHQ844" s="72"/>
      <c r="WHR844" s="72"/>
      <c r="WHS844" s="72"/>
      <c r="WHT844" s="72"/>
      <c r="WHU844" s="71"/>
      <c r="WHV844" s="71"/>
      <c r="WHW844" s="71"/>
      <c r="WHX844" s="71"/>
      <c r="WHY844" s="71"/>
      <c r="WHZ844" s="71"/>
      <c r="WIA844" s="71"/>
      <c r="WIB844" s="72"/>
      <c r="WIC844" s="72"/>
      <c r="WID844" s="72"/>
      <c r="WIE844" s="72"/>
      <c r="WIF844" s="72"/>
      <c r="WIG844" s="72"/>
      <c r="WIH844" s="72"/>
      <c r="WII844" s="72"/>
      <c r="WIJ844" s="72"/>
      <c r="WIK844" s="71"/>
      <c r="WIL844" s="71"/>
      <c r="WIM844" s="71"/>
      <c r="WIN844" s="71"/>
      <c r="WIO844" s="71"/>
      <c r="WIP844" s="71"/>
      <c r="WIQ844" s="71"/>
      <c r="WIR844" s="72"/>
      <c r="WIS844" s="72"/>
      <c r="WIT844" s="72"/>
      <c r="WIU844" s="72"/>
      <c r="WIV844" s="72"/>
      <c r="WIW844" s="72"/>
      <c r="WIX844" s="72"/>
      <c r="WIY844" s="72"/>
      <c r="WIZ844" s="72"/>
      <c r="WJA844" s="71"/>
      <c r="WJB844" s="71"/>
      <c r="WJC844" s="71"/>
      <c r="WJD844" s="71"/>
      <c r="WJE844" s="71"/>
      <c r="WJF844" s="71"/>
      <c r="WJG844" s="71"/>
      <c r="WJH844" s="72"/>
      <c r="WJI844" s="72"/>
      <c r="WJJ844" s="72"/>
      <c r="WJK844" s="72"/>
      <c r="WJL844" s="72"/>
      <c r="WJM844" s="72"/>
      <c r="WJN844" s="72"/>
      <c r="WJO844" s="72"/>
      <c r="WJP844" s="72"/>
      <c r="WJQ844" s="71"/>
      <c r="WJR844" s="71"/>
      <c r="WJS844" s="71"/>
      <c r="WJT844" s="71"/>
      <c r="WJU844" s="71"/>
      <c r="WJV844" s="71"/>
      <c r="WJW844" s="71"/>
      <c r="WJX844" s="72"/>
      <c r="WJY844" s="72"/>
      <c r="WJZ844" s="72"/>
      <c r="WKA844" s="72"/>
      <c r="WKB844" s="72"/>
      <c r="WKC844" s="72"/>
      <c r="WKD844" s="72"/>
      <c r="WKE844" s="72"/>
      <c r="WKF844" s="72"/>
      <c r="WKG844" s="71"/>
      <c r="WKH844" s="71"/>
      <c r="WKI844" s="71"/>
      <c r="WKJ844" s="71"/>
      <c r="WKK844" s="71"/>
      <c r="WKL844" s="71"/>
      <c r="WKM844" s="71"/>
      <c r="WKN844" s="72"/>
      <c r="WKO844" s="72"/>
      <c r="WKP844" s="72"/>
      <c r="WKQ844" s="72"/>
      <c r="WKR844" s="72"/>
      <c r="WKS844" s="72"/>
      <c r="WKT844" s="72"/>
      <c r="WKU844" s="72"/>
      <c r="WKV844" s="72"/>
      <c r="WKW844" s="71"/>
      <c r="WKX844" s="71"/>
      <c r="WKY844" s="71"/>
      <c r="WKZ844" s="71"/>
      <c r="WLA844" s="71"/>
      <c r="WLB844" s="71"/>
      <c r="WLC844" s="71"/>
      <c r="WLD844" s="72"/>
      <c r="WLE844" s="72"/>
      <c r="WLF844" s="72"/>
      <c r="WLG844" s="72"/>
      <c r="WLH844" s="72"/>
      <c r="WLI844" s="72"/>
      <c r="WLJ844" s="72"/>
      <c r="WLK844" s="72"/>
      <c r="WLL844" s="72"/>
      <c r="WLM844" s="71"/>
      <c r="WLN844" s="71"/>
      <c r="WLO844" s="71"/>
      <c r="WLP844" s="71"/>
      <c r="WLQ844" s="71"/>
      <c r="WLR844" s="71"/>
      <c r="WLS844" s="71"/>
      <c r="WLT844" s="72"/>
      <c r="WLU844" s="72"/>
      <c r="WLV844" s="72"/>
      <c r="WLW844" s="72"/>
      <c r="WLX844" s="72"/>
      <c r="WLY844" s="72"/>
      <c r="WLZ844" s="72"/>
      <c r="WMA844" s="72"/>
      <c r="WMB844" s="72"/>
      <c r="WMC844" s="71"/>
      <c r="WMD844" s="71"/>
      <c r="WME844" s="71"/>
      <c r="WMF844" s="71"/>
      <c r="WMG844" s="71"/>
      <c r="WMH844" s="71"/>
      <c r="WMI844" s="71"/>
      <c r="WMJ844" s="72"/>
      <c r="WMK844" s="72"/>
      <c r="WML844" s="72"/>
      <c r="WMM844" s="72"/>
      <c r="WMN844" s="72"/>
      <c r="WMO844" s="72"/>
      <c r="WMP844" s="72"/>
      <c r="WMQ844" s="72"/>
      <c r="WMR844" s="72"/>
      <c r="WMS844" s="71"/>
      <c r="WMT844" s="71"/>
      <c r="WMU844" s="71"/>
      <c r="WMV844" s="71"/>
      <c r="WMW844" s="71"/>
      <c r="WMX844" s="71"/>
      <c r="WMY844" s="71"/>
      <c r="WMZ844" s="72"/>
      <c r="WNA844" s="72"/>
      <c r="WNB844" s="72"/>
      <c r="WNC844" s="72"/>
      <c r="WND844" s="72"/>
      <c r="WNE844" s="72"/>
      <c r="WNF844" s="72"/>
      <c r="WNG844" s="72"/>
      <c r="WNH844" s="72"/>
      <c r="WNI844" s="71"/>
      <c r="WNJ844" s="71"/>
      <c r="WNK844" s="71"/>
      <c r="WNL844" s="71"/>
      <c r="WNM844" s="71"/>
      <c r="WNN844" s="71"/>
      <c r="WNO844" s="71"/>
      <c r="WNP844" s="72"/>
      <c r="WNQ844" s="72"/>
      <c r="WNR844" s="72"/>
      <c r="WNS844" s="72"/>
      <c r="WNT844" s="72"/>
      <c r="WNU844" s="72"/>
      <c r="WNV844" s="72"/>
      <c r="WNW844" s="72"/>
      <c r="WNX844" s="72"/>
      <c r="WNY844" s="71"/>
      <c r="WNZ844" s="71"/>
      <c r="WOA844" s="71"/>
      <c r="WOB844" s="71"/>
      <c r="WOC844" s="71"/>
      <c r="WOD844" s="71"/>
      <c r="WOE844" s="71"/>
      <c r="WOF844" s="72"/>
      <c r="WOG844" s="72"/>
      <c r="WOH844" s="72"/>
      <c r="WOI844" s="72"/>
      <c r="WOJ844" s="72"/>
      <c r="WOK844" s="72"/>
      <c r="WOL844" s="72"/>
      <c r="WOM844" s="72"/>
      <c r="WON844" s="72"/>
      <c r="WOO844" s="71"/>
      <c r="WOP844" s="71"/>
      <c r="WOQ844" s="71"/>
      <c r="WOR844" s="71"/>
      <c r="WOS844" s="71"/>
      <c r="WOT844" s="71"/>
      <c r="WOU844" s="71"/>
      <c r="WOV844" s="72"/>
      <c r="WOW844" s="72"/>
      <c r="WOX844" s="72"/>
      <c r="WOY844" s="72"/>
      <c r="WOZ844" s="72"/>
      <c r="WPA844" s="72"/>
      <c r="WPB844" s="72"/>
      <c r="WPC844" s="72"/>
      <c r="WPD844" s="72"/>
      <c r="WPE844" s="71"/>
      <c r="WPF844" s="71"/>
      <c r="WPG844" s="71"/>
      <c r="WPH844" s="71"/>
      <c r="WPI844" s="71"/>
      <c r="WPJ844" s="71"/>
      <c r="WPK844" s="71"/>
      <c r="WPL844" s="72"/>
      <c r="WPM844" s="72"/>
      <c r="WPN844" s="72"/>
      <c r="WPO844" s="72"/>
      <c r="WPP844" s="72"/>
      <c r="WPQ844" s="72"/>
      <c r="WPR844" s="72"/>
      <c r="WPS844" s="72"/>
      <c r="WPT844" s="72"/>
      <c r="WPU844" s="71"/>
      <c r="WPV844" s="71"/>
      <c r="WPW844" s="71"/>
      <c r="WPX844" s="71"/>
      <c r="WPY844" s="71"/>
      <c r="WPZ844" s="71"/>
      <c r="WQA844" s="71"/>
      <c r="WQB844" s="72"/>
      <c r="WQC844" s="72"/>
      <c r="WQD844" s="72"/>
      <c r="WQE844" s="72"/>
      <c r="WQF844" s="72"/>
      <c r="WQG844" s="72"/>
      <c r="WQH844" s="72"/>
      <c r="WQI844" s="72"/>
      <c r="WQJ844" s="72"/>
      <c r="WQK844" s="71"/>
      <c r="WQL844" s="71"/>
      <c r="WQM844" s="71"/>
      <c r="WQN844" s="71"/>
      <c r="WQO844" s="71"/>
      <c r="WQP844" s="71"/>
      <c r="WQQ844" s="71"/>
      <c r="WQR844" s="72"/>
      <c r="WQS844" s="72"/>
      <c r="WQT844" s="72"/>
      <c r="WQU844" s="72"/>
      <c r="WQV844" s="72"/>
      <c r="WQW844" s="72"/>
      <c r="WQX844" s="72"/>
      <c r="WQY844" s="72"/>
      <c r="WQZ844" s="72"/>
      <c r="WRA844" s="71"/>
      <c r="WRB844" s="71"/>
      <c r="WRC844" s="71"/>
      <c r="WRD844" s="71"/>
      <c r="WRE844" s="71"/>
      <c r="WRF844" s="71"/>
      <c r="WRG844" s="71"/>
      <c r="WRH844" s="72"/>
      <c r="WRI844" s="72"/>
      <c r="WRJ844" s="72"/>
      <c r="WRK844" s="72"/>
      <c r="WRL844" s="72"/>
      <c r="WRM844" s="72"/>
      <c r="WRN844" s="72"/>
      <c r="WRO844" s="72"/>
      <c r="WRP844" s="72"/>
      <c r="WRQ844" s="71"/>
      <c r="WRR844" s="71"/>
      <c r="WRS844" s="71"/>
      <c r="WRT844" s="71"/>
      <c r="WRU844" s="71"/>
      <c r="WRV844" s="71"/>
      <c r="WRW844" s="71"/>
      <c r="WRX844" s="72"/>
      <c r="WRY844" s="72"/>
      <c r="WRZ844" s="72"/>
      <c r="WSA844" s="72"/>
      <c r="WSB844" s="72"/>
      <c r="WSC844" s="72"/>
      <c r="WSD844" s="72"/>
      <c r="WSE844" s="72"/>
      <c r="WSF844" s="72"/>
      <c r="WSG844" s="71"/>
      <c r="WSH844" s="71"/>
      <c r="WSI844" s="71"/>
      <c r="WSJ844" s="71"/>
      <c r="WSK844" s="71"/>
      <c r="WSL844" s="71"/>
      <c r="WSM844" s="71"/>
      <c r="WSN844" s="72"/>
      <c r="WSO844" s="72"/>
      <c r="WSP844" s="72"/>
      <c r="WSQ844" s="72"/>
      <c r="WSR844" s="72"/>
      <c r="WSS844" s="72"/>
      <c r="WST844" s="72"/>
      <c r="WSU844" s="72"/>
      <c r="WSV844" s="72"/>
      <c r="WSW844" s="71"/>
      <c r="WSX844" s="71"/>
      <c r="WSY844" s="71"/>
      <c r="WSZ844" s="71"/>
      <c r="WTA844" s="71"/>
      <c r="WTB844" s="71"/>
      <c r="WTC844" s="71"/>
      <c r="WTD844" s="72"/>
      <c r="WTE844" s="72"/>
      <c r="WTF844" s="72"/>
      <c r="WTG844" s="72"/>
      <c r="WTH844" s="72"/>
      <c r="WTI844" s="72"/>
      <c r="WTJ844" s="72"/>
      <c r="WTK844" s="72"/>
      <c r="WTL844" s="72"/>
      <c r="WTM844" s="71"/>
      <c r="WTN844" s="71"/>
      <c r="WTO844" s="71"/>
      <c r="WTP844" s="71"/>
      <c r="WTQ844" s="71"/>
      <c r="WTR844" s="71"/>
      <c r="WTS844" s="71"/>
      <c r="WTT844" s="72"/>
      <c r="WTU844" s="72"/>
      <c r="WTV844" s="72"/>
      <c r="WTW844" s="72"/>
      <c r="WTX844" s="72"/>
      <c r="WTY844" s="72"/>
      <c r="WTZ844" s="72"/>
      <c r="WUA844" s="72"/>
      <c r="WUB844" s="72"/>
      <c r="WUC844" s="71"/>
      <c r="WUD844" s="71"/>
      <c r="WUE844" s="71"/>
      <c r="WUF844" s="71"/>
      <c r="WUG844" s="71"/>
      <c r="WUH844" s="71"/>
      <c r="WUI844" s="71"/>
      <c r="WUJ844" s="72"/>
      <c r="WUK844" s="72"/>
      <c r="WUL844" s="72"/>
      <c r="WUM844" s="72"/>
      <c r="WUN844" s="72"/>
      <c r="WUO844" s="72"/>
      <c r="WUP844" s="72"/>
      <c r="WUQ844" s="72"/>
      <c r="WUR844" s="72"/>
      <c r="WUS844" s="71"/>
      <c r="WUT844" s="71"/>
      <c r="WUU844" s="71"/>
      <c r="WUV844" s="71"/>
      <c r="WUW844" s="71"/>
      <c r="WUX844" s="71"/>
      <c r="WUY844" s="71"/>
      <c r="WUZ844" s="72"/>
      <c r="WVA844" s="72"/>
      <c r="WVB844" s="72"/>
      <c r="WVC844" s="72"/>
      <c r="WVD844" s="72"/>
      <c r="WVE844" s="72"/>
      <c r="WVF844" s="72"/>
      <c r="WVG844" s="72"/>
      <c r="WVH844" s="72"/>
      <c r="WVI844" s="71"/>
      <c r="WVJ844" s="71"/>
      <c r="WVK844" s="71"/>
      <c r="WVL844" s="71"/>
      <c r="WVM844" s="71"/>
      <c r="WVN844" s="71"/>
      <c r="WVO844" s="71"/>
      <c r="WVP844" s="72"/>
      <c r="WVQ844" s="72"/>
      <c r="WVR844" s="72"/>
      <c r="WVS844" s="72"/>
      <c r="WVT844" s="72"/>
      <c r="WVU844" s="72"/>
      <c r="WVV844" s="72"/>
      <c r="WVW844" s="72"/>
      <c r="WVX844" s="72"/>
      <c r="WVY844" s="71"/>
      <c r="WVZ844" s="71"/>
      <c r="WWA844" s="71"/>
      <c r="WWB844" s="71"/>
      <c r="WWC844" s="71"/>
      <c r="WWD844" s="71"/>
      <c r="WWE844" s="71"/>
      <c r="WWF844" s="72"/>
      <c r="WWG844" s="72"/>
      <c r="WWH844" s="72"/>
      <c r="WWI844" s="72"/>
      <c r="WWJ844" s="72"/>
      <c r="WWK844" s="72"/>
      <c r="WWL844" s="72"/>
      <c r="WWM844" s="72"/>
      <c r="WWN844" s="72"/>
      <c r="WWO844" s="71"/>
      <c r="WWP844" s="71"/>
      <c r="WWQ844" s="71"/>
      <c r="WWR844" s="71"/>
      <c r="WWS844" s="71"/>
      <c r="WWT844" s="71"/>
      <c r="WWU844" s="71"/>
      <c r="WWV844" s="72"/>
      <c r="WWW844" s="72"/>
      <c r="WWX844" s="72"/>
      <c r="WWY844" s="72"/>
      <c r="WWZ844" s="72"/>
      <c r="WXA844" s="72"/>
      <c r="WXB844" s="72"/>
      <c r="WXC844" s="72"/>
      <c r="WXD844" s="72"/>
      <c r="WXE844" s="71"/>
      <c r="WXF844" s="71"/>
      <c r="WXG844" s="71"/>
      <c r="WXH844" s="71"/>
      <c r="WXI844" s="71"/>
      <c r="WXJ844" s="71"/>
      <c r="WXK844" s="71"/>
      <c r="WXL844" s="72"/>
      <c r="WXM844" s="72"/>
      <c r="WXN844" s="72"/>
      <c r="WXO844" s="72"/>
      <c r="WXP844" s="72"/>
      <c r="WXQ844" s="72"/>
      <c r="WXR844" s="72"/>
      <c r="WXS844" s="72"/>
      <c r="WXT844" s="72"/>
      <c r="WXU844" s="71"/>
      <c r="WXV844" s="71"/>
      <c r="WXW844" s="71"/>
      <c r="WXX844" s="71"/>
      <c r="WXY844" s="71"/>
      <c r="WXZ844" s="71"/>
      <c r="WYA844" s="71"/>
      <c r="WYB844" s="72"/>
      <c r="WYC844" s="72"/>
      <c r="WYD844" s="72"/>
      <c r="WYE844" s="72"/>
      <c r="WYF844" s="72"/>
      <c r="WYG844" s="72"/>
      <c r="WYH844" s="72"/>
      <c r="WYI844" s="72"/>
      <c r="WYJ844" s="72"/>
      <c r="WYK844" s="71"/>
      <c r="WYL844" s="71"/>
      <c r="WYM844" s="71"/>
      <c r="WYN844" s="71"/>
      <c r="WYO844" s="71"/>
      <c r="WYP844" s="71"/>
      <c r="WYQ844" s="71"/>
      <c r="WYR844" s="72"/>
      <c r="WYS844" s="72"/>
      <c r="WYT844" s="72"/>
      <c r="WYU844" s="72"/>
      <c r="WYV844" s="72"/>
      <c r="WYW844" s="72"/>
      <c r="WYX844" s="72"/>
      <c r="WYY844" s="72"/>
      <c r="WYZ844" s="72"/>
      <c r="WZA844" s="71"/>
      <c r="WZB844" s="71"/>
      <c r="WZC844" s="71"/>
      <c r="WZD844" s="71"/>
      <c r="WZE844" s="71"/>
      <c r="WZF844" s="71"/>
      <c r="WZG844" s="71"/>
      <c r="WZH844" s="72"/>
      <c r="WZI844" s="72"/>
      <c r="WZJ844" s="72"/>
      <c r="WZK844" s="72"/>
      <c r="WZL844" s="72"/>
      <c r="WZM844" s="72"/>
      <c r="WZN844" s="72"/>
      <c r="WZO844" s="72"/>
      <c r="WZP844" s="72"/>
      <c r="WZQ844" s="71"/>
      <c r="WZR844" s="71"/>
      <c r="WZS844" s="71"/>
      <c r="WZT844" s="71"/>
      <c r="WZU844" s="71"/>
      <c r="WZV844" s="71"/>
      <c r="WZW844" s="71"/>
      <c r="WZX844" s="72"/>
      <c r="WZY844" s="72"/>
      <c r="WZZ844" s="72"/>
      <c r="XAA844" s="72"/>
      <c r="XAB844" s="72"/>
      <c r="XAC844" s="72"/>
      <c r="XAD844" s="72"/>
      <c r="XAE844" s="72"/>
      <c r="XAF844" s="72"/>
      <c r="XAG844" s="71"/>
      <c r="XAH844" s="71"/>
      <c r="XAI844" s="71"/>
      <c r="XAJ844" s="71"/>
      <c r="XAK844" s="71"/>
      <c r="XAL844" s="71"/>
      <c r="XAM844" s="71"/>
      <c r="XAN844" s="72"/>
      <c r="XAO844" s="72"/>
      <c r="XAP844" s="72"/>
      <c r="XAQ844" s="72"/>
      <c r="XAR844" s="72"/>
      <c r="XAS844" s="72"/>
      <c r="XAT844" s="72"/>
      <c r="XAU844" s="72"/>
      <c r="XAV844" s="72"/>
      <c r="XAW844" s="71"/>
      <c r="XAX844" s="71"/>
      <c r="XAY844" s="71"/>
      <c r="XAZ844" s="71"/>
      <c r="XBA844" s="71"/>
      <c r="XBB844" s="71"/>
      <c r="XBC844" s="71"/>
      <c r="XBD844" s="72"/>
      <c r="XBE844" s="72"/>
      <c r="XBF844" s="72"/>
      <c r="XBG844" s="72"/>
      <c r="XBH844" s="72"/>
      <c r="XBI844" s="72"/>
      <c r="XBJ844" s="72"/>
      <c r="XBK844" s="72"/>
      <c r="XBL844" s="72"/>
      <c r="XBM844" s="71"/>
      <c r="XBN844" s="71"/>
      <c r="XBO844" s="71"/>
      <c r="XBP844" s="71"/>
      <c r="XBQ844" s="71"/>
      <c r="XBR844" s="71"/>
      <c r="XBS844" s="71"/>
      <c r="XBT844" s="72"/>
      <c r="XBU844" s="72"/>
      <c r="XBV844" s="72"/>
      <c r="XBW844" s="72"/>
      <c r="XBX844" s="72"/>
      <c r="XBY844" s="72"/>
      <c r="XBZ844" s="72"/>
      <c r="XCA844" s="72"/>
      <c r="XCB844" s="72"/>
      <c r="XCC844" s="71"/>
      <c r="XCD844" s="71"/>
      <c r="XCE844" s="71"/>
      <c r="XCF844" s="71"/>
      <c r="XCG844" s="71"/>
      <c r="XCH844" s="71"/>
      <c r="XCI844" s="71"/>
      <c r="XCJ844" s="72"/>
      <c r="XCK844" s="72"/>
      <c r="XCL844" s="72"/>
      <c r="XCM844" s="72"/>
      <c r="XCN844" s="72"/>
      <c r="XCO844" s="72"/>
      <c r="XCP844" s="72"/>
      <c r="XCQ844" s="72"/>
      <c r="XCR844" s="72"/>
      <c r="XCS844" s="71"/>
      <c r="XCT844" s="71"/>
      <c r="XCU844" s="71"/>
      <c r="XCV844" s="71"/>
      <c r="XCW844" s="71"/>
      <c r="XCX844" s="71"/>
      <c r="XCY844" s="71"/>
      <c r="XCZ844" s="72"/>
      <c r="XDA844" s="72"/>
      <c r="XDB844" s="72"/>
      <c r="XDC844" s="72"/>
      <c r="XDD844" s="72"/>
      <c r="XDE844" s="72"/>
      <c r="XDF844" s="72"/>
      <c r="XDG844" s="72"/>
      <c r="XDH844" s="72"/>
      <c r="XDI844" s="71"/>
      <c r="XDJ844" s="71"/>
      <c r="XDK844" s="71"/>
      <c r="XDL844" s="71"/>
      <c r="XDM844" s="71"/>
      <c r="XDN844" s="71"/>
      <c r="XDO844" s="71"/>
      <c r="XDP844" s="72"/>
      <c r="XDQ844" s="72"/>
      <c r="XDR844" s="72"/>
      <c r="XDS844" s="72"/>
      <c r="XDT844" s="72"/>
      <c r="XDU844" s="72"/>
      <c r="XDV844" s="72"/>
      <c r="XDW844" s="72"/>
      <c r="XDX844" s="72"/>
      <c r="XDY844" s="71"/>
      <c r="XDZ844" s="71"/>
      <c r="XEA844" s="71"/>
      <c r="XEB844" s="71"/>
      <c r="XEC844" s="71"/>
      <c r="XED844" s="71"/>
      <c r="XEE844" s="71"/>
      <c r="XEF844" s="72"/>
      <c r="XEG844" s="72"/>
      <c r="XEH844" s="72"/>
      <c r="XEI844" s="72"/>
      <c r="XEJ844" s="72"/>
      <c r="XEK844" s="72"/>
      <c r="XEL844" s="72"/>
      <c r="XEM844" s="72"/>
      <c r="XEN844" s="72"/>
      <c r="XEO844" s="71"/>
      <c r="XEP844" s="71"/>
      <c r="XEQ844" s="71"/>
      <c r="XER844" s="71"/>
      <c r="XES844" s="71"/>
      <c r="XET844" s="71"/>
      <c r="XEU844" s="71"/>
      <c r="XEV844" s="72"/>
      <c r="XEW844" s="72"/>
      <c r="XEX844" s="72"/>
      <c r="XEY844" s="72"/>
      <c r="XEZ844" s="72"/>
      <c r="XFA844" s="72"/>
      <c r="XFB844" s="72"/>
      <c r="XFC844" s="72"/>
      <c r="XFD844" s="72"/>
    </row>
    <row r="845" spans="1:16384" ht="15" hidden="1" customHeight="1" outlineLevel="1" x14ac:dyDescent="0.25">
      <c r="A845" s="76"/>
      <c r="B845" s="76" t="s">
        <v>704</v>
      </c>
      <c r="C845" s="66" t="s">
        <v>403</v>
      </c>
      <c r="D845" s="86">
        <v>620</v>
      </c>
      <c r="E845" s="76"/>
      <c r="F845" s="76"/>
      <c r="G845" s="76" t="s">
        <v>684</v>
      </c>
      <c r="H845" s="111">
        <v>8343.2199999999993</v>
      </c>
      <c r="I845" s="111">
        <v>8936.25</v>
      </c>
      <c r="J845" s="111">
        <v>8420</v>
      </c>
      <c r="K845" s="111"/>
      <c r="L845" s="111">
        <v>10014</v>
      </c>
      <c r="M845" s="111"/>
      <c r="N845" s="111">
        <v>11810</v>
      </c>
      <c r="O845" s="111">
        <v>12610</v>
      </c>
      <c r="P845" s="111">
        <v>13870</v>
      </c>
    </row>
    <row r="846" spans="1:16384" ht="15" hidden="1" customHeight="1" outlineLevel="1" x14ac:dyDescent="0.25">
      <c r="A846" s="76"/>
      <c r="B846" s="76" t="s">
        <v>704</v>
      </c>
      <c r="C846" s="66" t="s">
        <v>403</v>
      </c>
      <c r="D846" s="12">
        <v>620</v>
      </c>
      <c r="E846" s="76"/>
      <c r="F846" s="13"/>
      <c r="G846" s="12" t="s">
        <v>618</v>
      </c>
      <c r="H846" s="13">
        <v>10650.89</v>
      </c>
      <c r="I846" s="13">
        <v>11123.52</v>
      </c>
      <c r="J846" s="13">
        <v>11113</v>
      </c>
      <c r="K846" s="13"/>
      <c r="L846" s="13">
        <v>11113</v>
      </c>
      <c r="M846" s="14">
        <v>16170</v>
      </c>
      <c r="N846" s="14">
        <v>13500</v>
      </c>
      <c r="O846" s="14">
        <v>16170</v>
      </c>
      <c r="P846" s="14">
        <v>12957</v>
      </c>
    </row>
    <row r="847" spans="1:16384" s="70" customFormat="1" ht="15" customHeight="1" collapsed="1" x14ac:dyDescent="0.25">
      <c r="A847" s="66"/>
      <c r="B847" s="66" t="s">
        <v>704</v>
      </c>
      <c r="C847" s="66" t="s">
        <v>403</v>
      </c>
      <c r="D847" s="66">
        <v>620</v>
      </c>
      <c r="E847" s="66"/>
      <c r="F847" s="66"/>
      <c r="G847" s="66" t="s">
        <v>684</v>
      </c>
      <c r="H847" s="107">
        <f>SUM(H845:H846)</f>
        <v>18994.11</v>
      </c>
      <c r="I847" s="107">
        <v>0</v>
      </c>
      <c r="J847" s="107">
        <f t="shared" ref="J847:P847" si="290">SUM(J845:J846)</f>
        <v>19533</v>
      </c>
      <c r="K847" s="107">
        <f t="shared" si="290"/>
        <v>0</v>
      </c>
      <c r="L847" s="107">
        <f t="shared" si="290"/>
        <v>21127</v>
      </c>
      <c r="M847" s="107">
        <f t="shared" si="290"/>
        <v>16170</v>
      </c>
      <c r="N847" s="107">
        <f t="shared" si="290"/>
        <v>25310</v>
      </c>
      <c r="O847" s="107">
        <f t="shared" si="290"/>
        <v>28780</v>
      </c>
      <c r="P847" s="107">
        <f t="shared" si="290"/>
        <v>26827</v>
      </c>
      <c r="Q847" s="71"/>
      <c r="R847" s="71"/>
      <c r="S847" s="71"/>
      <c r="T847" s="71"/>
      <c r="U847" s="71"/>
      <c r="V847" s="71"/>
      <c r="W847" s="71"/>
      <c r="X847" s="72"/>
      <c r="Y847" s="72"/>
      <c r="Z847" s="72"/>
      <c r="AA847" s="72"/>
      <c r="AB847" s="72"/>
      <c r="AC847" s="72"/>
      <c r="AD847" s="72"/>
      <c r="AE847" s="72"/>
      <c r="AF847" s="72"/>
      <c r="AG847" s="71"/>
      <c r="AH847" s="71"/>
      <c r="AI847" s="71"/>
      <c r="AJ847" s="71"/>
      <c r="AK847" s="71"/>
      <c r="AL847" s="71"/>
      <c r="AM847" s="71"/>
      <c r="AN847" s="72"/>
      <c r="AO847" s="72"/>
      <c r="AP847" s="72"/>
      <c r="AQ847" s="72"/>
      <c r="AR847" s="72"/>
      <c r="AS847" s="72"/>
      <c r="AT847" s="72"/>
      <c r="AU847" s="72"/>
      <c r="AV847" s="72"/>
      <c r="AW847" s="71"/>
      <c r="AX847" s="71"/>
      <c r="AY847" s="71"/>
      <c r="AZ847" s="71"/>
      <c r="BA847" s="71"/>
      <c r="BB847" s="71"/>
      <c r="BC847" s="71"/>
      <c r="BD847" s="72"/>
      <c r="BE847" s="72"/>
      <c r="BF847" s="72"/>
      <c r="BG847" s="72"/>
      <c r="BH847" s="72"/>
      <c r="BI847" s="72"/>
      <c r="BJ847" s="72"/>
      <c r="BK847" s="72"/>
      <c r="BL847" s="72"/>
      <c r="BM847" s="71"/>
      <c r="BN847" s="71"/>
      <c r="BO847" s="71"/>
      <c r="BP847" s="71"/>
      <c r="BQ847" s="71"/>
      <c r="BR847" s="71"/>
      <c r="BS847" s="71"/>
      <c r="BT847" s="72"/>
      <c r="BU847" s="72"/>
      <c r="BV847" s="72"/>
      <c r="BW847" s="72"/>
      <c r="BX847" s="72"/>
      <c r="BY847" s="72"/>
      <c r="BZ847" s="72"/>
      <c r="CA847" s="72"/>
      <c r="CB847" s="72"/>
      <c r="CC847" s="71"/>
      <c r="CD847" s="71"/>
      <c r="CE847" s="71"/>
      <c r="CF847" s="71"/>
      <c r="CG847" s="71"/>
      <c r="CH847" s="71"/>
      <c r="CI847" s="71"/>
      <c r="CJ847" s="72"/>
      <c r="CK847" s="72"/>
      <c r="CL847" s="72"/>
      <c r="CM847" s="72"/>
      <c r="CN847" s="72"/>
      <c r="CO847" s="72"/>
      <c r="CP847" s="72"/>
      <c r="CQ847" s="72"/>
      <c r="CR847" s="72"/>
      <c r="CS847" s="71"/>
      <c r="CT847" s="71"/>
      <c r="CU847" s="71"/>
      <c r="CV847" s="71"/>
      <c r="CW847" s="71"/>
      <c r="CX847" s="71"/>
      <c r="CY847" s="71"/>
      <c r="CZ847" s="72"/>
      <c r="DA847" s="72"/>
      <c r="DB847" s="72"/>
      <c r="DC847" s="72"/>
      <c r="DD847" s="72"/>
      <c r="DE847" s="72"/>
      <c r="DF847" s="72"/>
      <c r="DG847" s="72"/>
      <c r="DH847" s="72"/>
      <c r="DI847" s="71"/>
      <c r="DJ847" s="71"/>
      <c r="DK847" s="71"/>
      <c r="DL847" s="71"/>
      <c r="DM847" s="71"/>
      <c r="DN847" s="71"/>
      <c r="DO847" s="71"/>
      <c r="DP847" s="72"/>
      <c r="DQ847" s="72"/>
      <c r="DR847" s="72"/>
      <c r="DS847" s="72"/>
      <c r="DT847" s="72"/>
      <c r="DU847" s="72"/>
      <c r="DV847" s="72"/>
      <c r="DW847" s="72"/>
      <c r="DX847" s="72"/>
      <c r="DY847" s="71"/>
      <c r="DZ847" s="71"/>
      <c r="EA847" s="71"/>
      <c r="EB847" s="71"/>
      <c r="EC847" s="71"/>
      <c r="ED847" s="71"/>
      <c r="EE847" s="71"/>
      <c r="EF847" s="72"/>
      <c r="EG847" s="72"/>
      <c r="EH847" s="72"/>
      <c r="EI847" s="72"/>
      <c r="EJ847" s="72"/>
      <c r="EK847" s="72"/>
      <c r="EL847" s="72"/>
      <c r="EM847" s="72"/>
      <c r="EN847" s="72"/>
      <c r="EO847" s="71"/>
      <c r="EP847" s="71"/>
      <c r="EQ847" s="71"/>
      <c r="ER847" s="71"/>
      <c r="ES847" s="71"/>
      <c r="ET847" s="71"/>
      <c r="EU847" s="71"/>
      <c r="EV847" s="72"/>
      <c r="EW847" s="72"/>
      <c r="EX847" s="72"/>
      <c r="EY847" s="72"/>
      <c r="EZ847" s="72"/>
      <c r="FA847" s="72"/>
      <c r="FB847" s="72"/>
      <c r="FC847" s="72"/>
      <c r="FD847" s="72"/>
      <c r="FE847" s="71"/>
      <c r="FF847" s="71"/>
      <c r="FG847" s="71"/>
      <c r="FH847" s="71"/>
      <c r="FI847" s="71"/>
      <c r="FJ847" s="71"/>
      <c r="FK847" s="71"/>
      <c r="FL847" s="72"/>
      <c r="FM847" s="72"/>
      <c r="FN847" s="72"/>
      <c r="FO847" s="72"/>
      <c r="FP847" s="72"/>
      <c r="FQ847" s="72"/>
      <c r="FR847" s="72"/>
      <c r="FS847" s="72"/>
      <c r="FT847" s="72"/>
      <c r="FU847" s="71"/>
      <c r="FV847" s="71"/>
      <c r="FW847" s="71"/>
      <c r="FX847" s="71"/>
      <c r="FY847" s="71"/>
      <c r="FZ847" s="71"/>
      <c r="GA847" s="71"/>
      <c r="GB847" s="72"/>
      <c r="GC847" s="72"/>
      <c r="GD847" s="72"/>
      <c r="GE847" s="72"/>
      <c r="GF847" s="72"/>
      <c r="GG847" s="72"/>
      <c r="GH847" s="72"/>
      <c r="GI847" s="72"/>
      <c r="GJ847" s="72"/>
      <c r="GK847" s="71"/>
      <c r="GL847" s="71"/>
      <c r="GM847" s="71"/>
      <c r="GN847" s="71"/>
      <c r="GO847" s="71"/>
      <c r="GP847" s="71"/>
      <c r="GQ847" s="71"/>
      <c r="GR847" s="72"/>
      <c r="GS847" s="72"/>
      <c r="GT847" s="72"/>
      <c r="GU847" s="72"/>
      <c r="GV847" s="72"/>
      <c r="GW847" s="72"/>
      <c r="GX847" s="72"/>
      <c r="GY847" s="72"/>
      <c r="GZ847" s="72"/>
      <c r="HA847" s="71"/>
      <c r="HB847" s="71"/>
      <c r="HC847" s="71"/>
      <c r="HD847" s="71"/>
      <c r="HE847" s="71"/>
      <c r="HF847" s="71"/>
      <c r="HG847" s="71"/>
      <c r="HH847" s="72"/>
      <c r="HI847" s="72"/>
      <c r="HJ847" s="72"/>
      <c r="HK847" s="72"/>
      <c r="HL847" s="72"/>
      <c r="HM847" s="72"/>
      <c r="HN847" s="72"/>
      <c r="HO847" s="72"/>
      <c r="HP847" s="72"/>
      <c r="HQ847" s="71"/>
      <c r="HR847" s="71"/>
      <c r="HS847" s="71"/>
      <c r="HT847" s="71"/>
      <c r="HU847" s="71"/>
      <c r="HV847" s="71"/>
      <c r="HW847" s="71"/>
      <c r="HX847" s="72"/>
      <c r="HY847" s="72"/>
      <c r="HZ847" s="72"/>
      <c r="IA847" s="72"/>
      <c r="IB847" s="72"/>
      <c r="IC847" s="72"/>
      <c r="ID847" s="72"/>
      <c r="IE847" s="72"/>
      <c r="IF847" s="72"/>
      <c r="IG847" s="71"/>
      <c r="IH847" s="71"/>
      <c r="II847" s="71"/>
      <c r="IJ847" s="71"/>
      <c r="IK847" s="71"/>
      <c r="IL847" s="71"/>
      <c r="IM847" s="71"/>
      <c r="IN847" s="72"/>
      <c r="IO847" s="72"/>
      <c r="IP847" s="72"/>
      <c r="IQ847" s="72"/>
      <c r="IR847" s="72"/>
      <c r="IS847" s="72"/>
      <c r="IT847" s="72"/>
      <c r="IU847" s="72"/>
      <c r="IV847" s="72"/>
      <c r="IW847" s="71"/>
      <c r="IX847" s="71"/>
      <c r="IY847" s="71"/>
      <c r="IZ847" s="71"/>
      <c r="JA847" s="71"/>
      <c r="JB847" s="71"/>
      <c r="JC847" s="71"/>
      <c r="JD847" s="72"/>
      <c r="JE847" s="72"/>
      <c r="JF847" s="72"/>
      <c r="JG847" s="72"/>
      <c r="JH847" s="72"/>
      <c r="JI847" s="72"/>
      <c r="JJ847" s="72"/>
      <c r="JK847" s="72"/>
      <c r="JL847" s="72"/>
      <c r="JM847" s="71"/>
      <c r="JN847" s="71"/>
      <c r="JO847" s="71"/>
      <c r="JP847" s="71"/>
      <c r="JQ847" s="71"/>
      <c r="JR847" s="71"/>
      <c r="JS847" s="71"/>
      <c r="JT847" s="72"/>
      <c r="JU847" s="72"/>
      <c r="JV847" s="72"/>
      <c r="JW847" s="72"/>
      <c r="JX847" s="72"/>
      <c r="JY847" s="72"/>
      <c r="JZ847" s="72"/>
      <c r="KA847" s="72"/>
      <c r="KB847" s="72"/>
      <c r="KC847" s="71"/>
      <c r="KD847" s="71"/>
      <c r="KE847" s="71"/>
      <c r="KF847" s="71"/>
      <c r="KG847" s="71"/>
      <c r="KH847" s="71"/>
      <c r="KI847" s="71"/>
      <c r="KJ847" s="72"/>
      <c r="KK847" s="72"/>
      <c r="KL847" s="72"/>
      <c r="KM847" s="72"/>
      <c r="KN847" s="72"/>
      <c r="KO847" s="72"/>
      <c r="KP847" s="72"/>
      <c r="KQ847" s="72"/>
      <c r="KR847" s="72"/>
      <c r="KS847" s="71"/>
      <c r="KT847" s="71"/>
      <c r="KU847" s="71"/>
      <c r="KV847" s="71"/>
      <c r="KW847" s="71"/>
      <c r="KX847" s="71"/>
      <c r="KY847" s="71"/>
      <c r="KZ847" s="72"/>
      <c r="LA847" s="72"/>
      <c r="LB847" s="72"/>
      <c r="LC847" s="72"/>
      <c r="LD847" s="72"/>
      <c r="LE847" s="72"/>
      <c r="LF847" s="72"/>
      <c r="LG847" s="72"/>
      <c r="LH847" s="72"/>
      <c r="LI847" s="71"/>
      <c r="LJ847" s="71"/>
      <c r="LK847" s="71"/>
      <c r="LL847" s="71"/>
      <c r="LM847" s="71"/>
      <c r="LN847" s="71"/>
      <c r="LO847" s="71"/>
      <c r="LP847" s="72"/>
      <c r="LQ847" s="72"/>
      <c r="LR847" s="72"/>
      <c r="LS847" s="72"/>
      <c r="LT847" s="72"/>
      <c r="LU847" s="72"/>
      <c r="LV847" s="72"/>
      <c r="LW847" s="72"/>
      <c r="LX847" s="72"/>
      <c r="LY847" s="71"/>
      <c r="LZ847" s="71"/>
      <c r="MA847" s="71"/>
      <c r="MB847" s="71"/>
      <c r="MC847" s="71"/>
      <c r="MD847" s="71"/>
      <c r="ME847" s="71"/>
      <c r="MF847" s="72"/>
      <c r="MG847" s="72"/>
      <c r="MH847" s="72"/>
      <c r="MI847" s="72"/>
      <c r="MJ847" s="72"/>
      <c r="MK847" s="72"/>
      <c r="ML847" s="72"/>
      <c r="MM847" s="72"/>
      <c r="MN847" s="72"/>
      <c r="MO847" s="71"/>
      <c r="MP847" s="71"/>
      <c r="MQ847" s="71"/>
      <c r="MR847" s="71"/>
      <c r="MS847" s="71"/>
      <c r="MT847" s="71"/>
      <c r="MU847" s="71"/>
      <c r="MV847" s="72"/>
      <c r="MW847" s="72"/>
      <c r="MX847" s="72"/>
      <c r="MY847" s="72"/>
      <c r="MZ847" s="72"/>
      <c r="NA847" s="72"/>
      <c r="NB847" s="72"/>
      <c r="NC847" s="72"/>
      <c r="ND847" s="72"/>
      <c r="NE847" s="71"/>
      <c r="NF847" s="71"/>
      <c r="NG847" s="71"/>
      <c r="NH847" s="71"/>
      <c r="NI847" s="71"/>
      <c r="NJ847" s="71"/>
      <c r="NK847" s="71"/>
      <c r="NL847" s="72"/>
      <c r="NM847" s="72"/>
      <c r="NN847" s="72"/>
      <c r="NO847" s="72"/>
      <c r="NP847" s="72"/>
      <c r="NQ847" s="72"/>
      <c r="NR847" s="72"/>
      <c r="NS847" s="72"/>
      <c r="NT847" s="72"/>
      <c r="NU847" s="71"/>
      <c r="NV847" s="71"/>
      <c r="NW847" s="71"/>
      <c r="NX847" s="71"/>
      <c r="NY847" s="71"/>
      <c r="NZ847" s="71"/>
      <c r="OA847" s="71"/>
      <c r="OB847" s="72"/>
      <c r="OC847" s="72"/>
      <c r="OD847" s="72"/>
      <c r="OE847" s="72"/>
      <c r="OF847" s="72"/>
      <c r="OG847" s="72"/>
      <c r="OH847" s="72"/>
      <c r="OI847" s="72"/>
      <c r="OJ847" s="72"/>
      <c r="OK847" s="71"/>
      <c r="OL847" s="71"/>
      <c r="OM847" s="71"/>
      <c r="ON847" s="71"/>
      <c r="OO847" s="71"/>
      <c r="OP847" s="71"/>
      <c r="OQ847" s="71"/>
      <c r="OR847" s="72"/>
      <c r="OS847" s="72"/>
      <c r="OT847" s="72"/>
      <c r="OU847" s="72"/>
      <c r="OV847" s="72"/>
      <c r="OW847" s="72"/>
      <c r="OX847" s="72"/>
      <c r="OY847" s="72"/>
      <c r="OZ847" s="72"/>
      <c r="PA847" s="71"/>
      <c r="PB847" s="71"/>
      <c r="PC847" s="71"/>
      <c r="PD847" s="71"/>
      <c r="PE847" s="71"/>
      <c r="PF847" s="71"/>
      <c r="PG847" s="71"/>
      <c r="PH847" s="72"/>
      <c r="PI847" s="72"/>
      <c r="PJ847" s="72"/>
      <c r="PK847" s="72"/>
      <c r="PL847" s="72"/>
      <c r="PM847" s="72"/>
      <c r="PN847" s="72"/>
      <c r="PO847" s="72"/>
      <c r="PP847" s="72"/>
      <c r="PQ847" s="71"/>
      <c r="PR847" s="71"/>
      <c r="PS847" s="71"/>
      <c r="PT847" s="71"/>
      <c r="PU847" s="71"/>
      <c r="PV847" s="71"/>
      <c r="PW847" s="71"/>
      <c r="PX847" s="72"/>
      <c r="PY847" s="72"/>
      <c r="PZ847" s="72"/>
      <c r="QA847" s="72"/>
      <c r="QB847" s="72"/>
      <c r="QC847" s="72"/>
      <c r="QD847" s="72"/>
      <c r="QE847" s="72"/>
      <c r="QF847" s="72"/>
      <c r="QG847" s="71"/>
      <c r="QH847" s="71"/>
      <c r="QI847" s="71"/>
      <c r="QJ847" s="71"/>
      <c r="QK847" s="71"/>
      <c r="QL847" s="71"/>
      <c r="QM847" s="71"/>
      <c r="QN847" s="72"/>
      <c r="QO847" s="72"/>
      <c r="QP847" s="72"/>
      <c r="QQ847" s="72"/>
      <c r="QR847" s="72"/>
      <c r="QS847" s="72"/>
      <c r="QT847" s="72"/>
      <c r="QU847" s="72"/>
      <c r="QV847" s="72"/>
      <c r="QW847" s="71"/>
      <c r="QX847" s="71"/>
      <c r="QY847" s="71"/>
      <c r="QZ847" s="71"/>
      <c r="RA847" s="71"/>
      <c r="RB847" s="71"/>
      <c r="RC847" s="71"/>
      <c r="RD847" s="72"/>
      <c r="RE847" s="72"/>
      <c r="RF847" s="72"/>
      <c r="RG847" s="72"/>
      <c r="RH847" s="72"/>
      <c r="RI847" s="72"/>
      <c r="RJ847" s="72"/>
      <c r="RK847" s="72"/>
      <c r="RL847" s="72"/>
      <c r="RM847" s="71"/>
      <c r="RN847" s="71"/>
      <c r="RO847" s="71"/>
      <c r="RP847" s="71"/>
      <c r="RQ847" s="71"/>
      <c r="RR847" s="71"/>
      <c r="RS847" s="71"/>
      <c r="RT847" s="72"/>
      <c r="RU847" s="72"/>
      <c r="RV847" s="72"/>
      <c r="RW847" s="72"/>
      <c r="RX847" s="72"/>
      <c r="RY847" s="72"/>
      <c r="RZ847" s="72"/>
      <c r="SA847" s="72"/>
      <c r="SB847" s="72"/>
      <c r="SC847" s="71"/>
      <c r="SD847" s="71"/>
      <c r="SE847" s="71"/>
      <c r="SF847" s="71"/>
      <c r="SG847" s="71"/>
      <c r="SH847" s="71"/>
      <c r="SI847" s="71"/>
      <c r="SJ847" s="72"/>
      <c r="SK847" s="72"/>
      <c r="SL847" s="72"/>
      <c r="SM847" s="72"/>
      <c r="SN847" s="72"/>
      <c r="SO847" s="72"/>
      <c r="SP847" s="72"/>
      <c r="SQ847" s="72"/>
      <c r="SR847" s="72"/>
      <c r="SS847" s="71"/>
      <c r="ST847" s="71"/>
      <c r="SU847" s="71"/>
      <c r="SV847" s="71"/>
      <c r="SW847" s="71"/>
      <c r="SX847" s="71"/>
      <c r="SY847" s="71"/>
      <c r="SZ847" s="72"/>
      <c r="TA847" s="72"/>
      <c r="TB847" s="72"/>
      <c r="TC847" s="72"/>
      <c r="TD847" s="72"/>
      <c r="TE847" s="72"/>
      <c r="TF847" s="72"/>
      <c r="TG847" s="72"/>
      <c r="TH847" s="72"/>
      <c r="TI847" s="71"/>
      <c r="TJ847" s="71"/>
      <c r="TK847" s="71"/>
      <c r="TL847" s="71"/>
      <c r="TM847" s="71"/>
      <c r="TN847" s="71"/>
      <c r="TO847" s="71"/>
      <c r="TP847" s="72"/>
      <c r="TQ847" s="72"/>
      <c r="TR847" s="72"/>
      <c r="TS847" s="72"/>
      <c r="TT847" s="72"/>
      <c r="TU847" s="72"/>
      <c r="TV847" s="72"/>
      <c r="TW847" s="72"/>
      <c r="TX847" s="72"/>
      <c r="TY847" s="71"/>
      <c r="TZ847" s="71"/>
      <c r="UA847" s="71"/>
      <c r="UB847" s="71"/>
      <c r="UC847" s="71"/>
      <c r="UD847" s="71"/>
      <c r="UE847" s="71"/>
      <c r="UF847" s="72"/>
      <c r="UG847" s="72"/>
      <c r="UH847" s="72"/>
      <c r="UI847" s="72"/>
      <c r="UJ847" s="72"/>
      <c r="UK847" s="72"/>
      <c r="UL847" s="72"/>
      <c r="UM847" s="72"/>
      <c r="UN847" s="72"/>
      <c r="UO847" s="71"/>
      <c r="UP847" s="71"/>
      <c r="UQ847" s="71"/>
      <c r="UR847" s="71"/>
      <c r="US847" s="71"/>
      <c r="UT847" s="71"/>
      <c r="UU847" s="71"/>
      <c r="UV847" s="72"/>
      <c r="UW847" s="72"/>
      <c r="UX847" s="72"/>
      <c r="UY847" s="72"/>
      <c r="UZ847" s="72"/>
      <c r="VA847" s="72"/>
      <c r="VB847" s="72"/>
      <c r="VC847" s="72"/>
      <c r="VD847" s="72"/>
      <c r="VE847" s="71"/>
      <c r="VF847" s="71"/>
      <c r="VG847" s="71"/>
      <c r="VH847" s="71"/>
      <c r="VI847" s="71"/>
      <c r="VJ847" s="71"/>
      <c r="VK847" s="71"/>
      <c r="VL847" s="72"/>
      <c r="VM847" s="72"/>
      <c r="VN847" s="72"/>
      <c r="VO847" s="72"/>
      <c r="VP847" s="72"/>
      <c r="VQ847" s="72"/>
      <c r="VR847" s="72"/>
      <c r="VS847" s="72"/>
      <c r="VT847" s="72"/>
      <c r="VU847" s="71"/>
      <c r="VV847" s="71"/>
      <c r="VW847" s="71"/>
      <c r="VX847" s="71"/>
      <c r="VY847" s="71"/>
      <c r="VZ847" s="71"/>
      <c r="WA847" s="71"/>
      <c r="WB847" s="72"/>
      <c r="WC847" s="72"/>
      <c r="WD847" s="72"/>
      <c r="WE847" s="72"/>
      <c r="WF847" s="72"/>
      <c r="WG847" s="72"/>
      <c r="WH847" s="72"/>
      <c r="WI847" s="72"/>
      <c r="WJ847" s="72"/>
      <c r="WK847" s="71"/>
      <c r="WL847" s="71"/>
      <c r="WM847" s="71"/>
      <c r="WN847" s="71"/>
      <c r="WO847" s="71"/>
      <c r="WP847" s="71"/>
      <c r="WQ847" s="71"/>
      <c r="WR847" s="72"/>
      <c r="WS847" s="72"/>
      <c r="WT847" s="72"/>
      <c r="WU847" s="72"/>
      <c r="WV847" s="72"/>
      <c r="WW847" s="72"/>
      <c r="WX847" s="72"/>
      <c r="WY847" s="72"/>
      <c r="WZ847" s="72"/>
      <c r="XA847" s="71"/>
      <c r="XB847" s="71"/>
      <c r="XC847" s="71"/>
      <c r="XD847" s="71"/>
      <c r="XE847" s="71"/>
      <c r="XF847" s="71"/>
      <c r="XG847" s="71"/>
      <c r="XH847" s="72"/>
      <c r="XI847" s="72"/>
      <c r="XJ847" s="72"/>
      <c r="XK847" s="72"/>
      <c r="XL847" s="72"/>
      <c r="XM847" s="72"/>
      <c r="XN847" s="72"/>
      <c r="XO847" s="72"/>
      <c r="XP847" s="72"/>
      <c r="XQ847" s="71"/>
      <c r="XR847" s="71"/>
      <c r="XS847" s="71"/>
      <c r="XT847" s="71"/>
      <c r="XU847" s="71"/>
      <c r="XV847" s="71"/>
      <c r="XW847" s="71"/>
      <c r="XX847" s="72"/>
      <c r="XY847" s="72"/>
      <c r="XZ847" s="72"/>
      <c r="YA847" s="72"/>
      <c r="YB847" s="72"/>
      <c r="YC847" s="72"/>
      <c r="YD847" s="72"/>
      <c r="YE847" s="72"/>
      <c r="YF847" s="72"/>
      <c r="YG847" s="71"/>
      <c r="YH847" s="71"/>
      <c r="YI847" s="71"/>
      <c r="YJ847" s="71"/>
      <c r="YK847" s="71"/>
      <c r="YL847" s="71"/>
      <c r="YM847" s="71"/>
      <c r="YN847" s="72"/>
      <c r="YO847" s="72"/>
      <c r="YP847" s="72"/>
      <c r="YQ847" s="72"/>
      <c r="YR847" s="72"/>
      <c r="YS847" s="72"/>
      <c r="YT847" s="72"/>
      <c r="YU847" s="72"/>
      <c r="YV847" s="72"/>
      <c r="YW847" s="71"/>
      <c r="YX847" s="71"/>
      <c r="YY847" s="71"/>
      <c r="YZ847" s="71"/>
      <c r="ZA847" s="71"/>
      <c r="ZB847" s="71"/>
      <c r="ZC847" s="71"/>
      <c r="ZD847" s="72"/>
      <c r="ZE847" s="72"/>
      <c r="ZF847" s="72"/>
      <c r="ZG847" s="72"/>
      <c r="ZH847" s="72"/>
      <c r="ZI847" s="72"/>
      <c r="ZJ847" s="72"/>
      <c r="ZK847" s="72"/>
      <c r="ZL847" s="72"/>
      <c r="ZM847" s="71"/>
      <c r="ZN847" s="71"/>
      <c r="ZO847" s="71"/>
      <c r="ZP847" s="71"/>
      <c r="ZQ847" s="71"/>
      <c r="ZR847" s="71"/>
      <c r="ZS847" s="71"/>
      <c r="ZT847" s="72"/>
      <c r="ZU847" s="72"/>
      <c r="ZV847" s="72"/>
      <c r="ZW847" s="72"/>
      <c r="ZX847" s="72"/>
      <c r="ZY847" s="72"/>
      <c r="ZZ847" s="72"/>
      <c r="AAA847" s="72"/>
      <c r="AAB847" s="72"/>
      <c r="AAC847" s="71"/>
      <c r="AAD847" s="71"/>
      <c r="AAE847" s="71"/>
      <c r="AAF847" s="71"/>
      <c r="AAG847" s="71"/>
      <c r="AAH847" s="71"/>
      <c r="AAI847" s="71"/>
      <c r="AAJ847" s="72"/>
      <c r="AAK847" s="72"/>
      <c r="AAL847" s="72"/>
      <c r="AAM847" s="72"/>
      <c r="AAN847" s="72"/>
      <c r="AAO847" s="72"/>
      <c r="AAP847" s="72"/>
      <c r="AAQ847" s="72"/>
      <c r="AAR847" s="72"/>
      <c r="AAS847" s="71"/>
      <c r="AAT847" s="71"/>
      <c r="AAU847" s="71"/>
      <c r="AAV847" s="71"/>
      <c r="AAW847" s="71"/>
      <c r="AAX847" s="71"/>
      <c r="AAY847" s="71"/>
      <c r="AAZ847" s="72"/>
      <c r="ABA847" s="72"/>
      <c r="ABB847" s="72"/>
      <c r="ABC847" s="72"/>
      <c r="ABD847" s="72"/>
      <c r="ABE847" s="72"/>
      <c r="ABF847" s="72"/>
      <c r="ABG847" s="72"/>
      <c r="ABH847" s="72"/>
      <c r="ABI847" s="71"/>
      <c r="ABJ847" s="71"/>
      <c r="ABK847" s="71"/>
      <c r="ABL847" s="71"/>
      <c r="ABM847" s="71"/>
      <c r="ABN847" s="71"/>
      <c r="ABO847" s="71"/>
      <c r="ABP847" s="72"/>
      <c r="ABQ847" s="72"/>
      <c r="ABR847" s="72"/>
      <c r="ABS847" s="72"/>
      <c r="ABT847" s="72"/>
      <c r="ABU847" s="72"/>
      <c r="ABV847" s="72"/>
      <c r="ABW847" s="72"/>
      <c r="ABX847" s="72"/>
      <c r="ABY847" s="71"/>
      <c r="ABZ847" s="71"/>
      <c r="ACA847" s="71"/>
      <c r="ACB847" s="71"/>
      <c r="ACC847" s="71"/>
      <c r="ACD847" s="71"/>
      <c r="ACE847" s="71"/>
      <c r="ACF847" s="72"/>
      <c r="ACG847" s="72"/>
      <c r="ACH847" s="72"/>
      <c r="ACI847" s="72"/>
      <c r="ACJ847" s="72"/>
      <c r="ACK847" s="72"/>
      <c r="ACL847" s="72"/>
      <c r="ACM847" s="72"/>
      <c r="ACN847" s="72"/>
      <c r="ACO847" s="71"/>
      <c r="ACP847" s="71"/>
      <c r="ACQ847" s="71"/>
      <c r="ACR847" s="71"/>
      <c r="ACS847" s="71"/>
      <c r="ACT847" s="71"/>
      <c r="ACU847" s="71"/>
      <c r="ACV847" s="72"/>
      <c r="ACW847" s="72"/>
      <c r="ACX847" s="72"/>
      <c r="ACY847" s="72"/>
      <c r="ACZ847" s="72"/>
      <c r="ADA847" s="72"/>
      <c r="ADB847" s="72"/>
      <c r="ADC847" s="72"/>
      <c r="ADD847" s="72"/>
      <c r="ADE847" s="71"/>
      <c r="ADF847" s="71"/>
      <c r="ADG847" s="71"/>
      <c r="ADH847" s="71"/>
      <c r="ADI847" s="71"/>
      <c r="ADJ847" s="71"/>
      <c r="ADK847" s="71"/>
      <c r="ADL847" s="72"/>
      <c r="ADM847" s="72"/>
      <c r="ADN847" s="72"/>
      <c r="ADO847" s="72"/>
      <c r="ADP847" s="72"/>
      <c r="ADQ847" s="72"/>
      <c r="ADR847" s="72"/>
      <c r="ADS847" s="72"/>
      <c r="ADT847" s="72"/>
      <c r="ADU847" s="71"/>
      <c r="ADV847" s="71"/>
      <c r="ADW847" s="71"/>
      <c r="ADX847" s="71"/>
      <c r="ADY847" s="71"/>
      <c r="ADZ847" s="71"/>
      <c r="AEA847" s="71"/>
      <c r="AEB847" s="72"/>
      <c r="AEC847" s="72"/>
      <c r="AED847" s="72"/>
      <c r="AEE847" s="72"/>
      <c r="AEF847" s="72"/>
      <c r="AEG847" s="72"/>
      <c r="AEH847" s="72"/>
      <c r="AEI847" s="72"/>
      <c r="AEJ847" s="72"/>
      <c r="AEK847" s="71"/>
      <c r="AEL847" s="71"/>
      <c r="AEM847" s="71"/>
      <c r="AEN847" s="71"/>
      <c r="AEO847" s="71"/>
      <c r="AEP847" s="71"/>
      <c r="AEQ847" s="71"/>
      <c r="AER847" s="72"/>
      <c r="AES847" s="72"/>
      <c r="AET847" s="72"/>
      <c r="AEU847" s="72"/>
      <c r="AEV847" s="72"/>
      <c r="AEW847" s="72"/>
      <c r="AEX847" s="72"/>
      <c r="AEY847" s="72"/>
      <c r="AEZ847" s="72"/>
      <c r="AFA847" s="71"/>
      <c r="AFB847" s="71"/>
      <c r="AFC847" s="71"/>
      <c r="AFD847" s="71"/>
      <c r="AFE847" s="71"/>
      <c r="AFF847" s="71"/>
      <c r="AFG847" s="71"/>
      <c r="AFH847" s="72"/>
      <c r="AFI847" s="72"/>
      <c r="AFJ847" s="72"/>
      <c r="AFK847" s="72"/>
      <c r="AFL847" s="72"/>
      <c r="AFM847" s="72"/>
      <c r="AFN847" s="72"/>
      <c r="AFO847" s="72"/>
      <c r="AFP847" s="72"/>
      <c r="AFQ847" s="71"/>
      <c r="AFR847" s="71"/>
      <c r="AFS847" s="71"/>
      <c r="AFT847" s="71"/>
      <c r="AFU847" s="71"/>
      <c r="AFV847" s="71"/>
      <c r="AFW847" s="71"/>
      <c r="AFX847" s="72"/>
      <c r="AFY847" s="72"/>
      <c r="AFZ847" s="72"/>
      <c r="AGA847" s="72"/>
      <c r="AGB847" s="72"/>
      <c r="AGC847" s="72"/>
      <c r="AGD847" s="72"/>
      <c r="AGE847" s="72"/>
      <c r="AGF847" s="72"/>
      <c r="AGG847" s="71"/>
      <c r="AGH847" s="71"/>
      <c r="AGI847" s="71"/>
      <c r="AGJ847" s="71"/>
      <c r="AGK847" s="71"/>
      <c r="AGL847" s="71"/>
      <c r="AGM847" s="71"/>
      <c r="AGN847" s="72"/>
      <c r="AGO847" s="72"/>
      <c r="AGP847" s="72"/>
      <c r="AGQ847" s="72"/>
      <c r="AGR847" s="72"/>
      <c r="AGS847" s="72"/>
      <c r="AGT847" s="72"/>
      <c r="AGU847" s="72"/>
      <c r="AGV847" s="72"/>
      <c r="AGW847" s="71"/>
      <c r="AGX847" s="71"/>
      <c r="AGY847" s="71"/>
      <c r="AGZ847" s="71"/>
      <c r="AHA847" s="71"/>
      <c r="AHB847" s="71"/>
      <c r="AHC847" s="71"/>
      <c r="AHD847" s="72"/>
      <c r="AHE847" s="72"/>
      <c r="AHF847" s="72"/>
      <c r="AHG847" s="72"/>
      <c r="AHH847" s="72"/>
      <c r="AHI847" s="72"/>
      <c r="AHJ847" s="72"/>
      <c r="AHK847" s="72"/>
      <c r="AHL847" s="72"/>
      <c r="AHM847" s="71"/>
      <c r="AHN847" s="71"/>
      <c r="AHO847" s="71"/>
      <c r="AHP847" s="71"/>
      <c r="AHQ847" s="71"/>
      <c r="AHR847" s="71"/>
      <c r="AHS847" s="71"/>
      <c r="AHT847" s="72"/>
      <c r="AHU847" s="72"/>
      <c r="AHV847" s="72"/>
      <c r="AHW847" s="72"/>
      <c r="AHX847" s="72"/>
      <c r="AHY847" s="72"/>
      <c r="AHZ847" s="72"/>
      <c r="AIA847" s="72"/>
      <c r="AIB847" s="72"/>
      <c r="AIC847" s="71"/>
      <c r="AID847" s="71"/>
      <c r="AIE847" s="71"/>
      <c r="AIF847" s="71"/>
      <c r="AIG847" s="71"/>
      <c r="AIH847" s="71"/>
      <c r="AII847" s="71"/>
      <c r="AIJ847" s="72"/>
      <c r="AIK847" s="72"/>
      <c r="AIL847" s="72"/>
      <c r="AIM847" s="72"/>
      <c r="AIN847" s="72"/>
      <c r="AIO847" s="72"/>
      <c r="AIP847" s="72"/>
      <c r="AIQ847" s="72"/>
      <c r="AIR847" s="72"/>
      <c r="AIS847" s="71"/>
      <c r="AIT847" s="71"/>
      <c r="AIU847" s="71"/>
      <c r="AIV847" s="71"/>
      <c r="AIW847" s="71"/>
      <c r="AIX847" s="71"/>
      <c r="AIY847" s="71"/>
      <c r="AIZ847" s="72"/>
      <c r="AJA847" s="72"/>
      <c r="AJB847" s="72"/>
      <c r="AJC847" s="72"/>
      <c r="AJD847" s="72"/>
      <c r="AJE847" s="72"/>
      <c r="AJF847" s="72"/>
      <c r="AJG847" s="72"/>
      <c r="AJH847" s="72"/>
      <c r="AJI847" s="71"/>
      <c r="AJJ847" s="71"/>
      <c r="AJK847" s="71"/>
      <c r="AJL847" s="71"/>
      <c r="AJM847" s="71"/>
      <c r="AJN847" s="71"/>
      <c r="AJO847" s="71"/>
      <c r="AJP847" s="72"/>
      <c r="AJQ847" s="72"/>
      <c r="AJR847" s="72"/>
      <c r="AJS847" s="72"/>
      <c r="AJT847" s="72"/>
      <c r="AJU847" s="72"/>
      <c r="AJV847" s="72"/>
      <c r="AJW847" s="72"/>
      <c r="AJX847" s="72"/>
      <c r="AJY847" s="71"/>
      <c r="AJZ847" s="71"/>
      <c r="AKA847" s="71"/>
      <c r="AKB847" s="71"/>
      <c r="AKC847" s="71"/>
      <c r="AKD847" s="71"/>
      <c r="AKE847" s="71"/>
      <c r="AKF847" s="72"/>
      <c r="AKG847" s="72"/>
      <c r="AKH847" s="72"/>
      <c r="AKI847" s="72"/>
      <c r="AKJ847" s="72"/>
      <c r="AKK847" s="72"/>
      <c r="AKL847" s="72"/>
      <c r="AKM847" s="72"/>
      <c r="AKN847" s="72"/>
      <c r="AKO847" s="71"/>
      <c r="AKP847" s="71"/>
      <c r="AKQ847" s="71"/>
      <c r="AKR847" s="71"/>
      <c r="AKS847" s="71"/>
      <c r="AKT847" s="71"/>
      <c r="AKU847" s="71"/>
      <c r="AKV847" s="72"/>
      <c r="AKW847" s="72"/>
      <c r="AKX847" s="72"/>
      <c r="AKY847" s="72"/>
      <c r="AKZ847" s="72"/>
      <c r="ALA847" s="72"/>
      <c r="ALB847" s="72"/>
      <c r="ALC847" s="72"/>
      <c r="ALD847" s="72"/>
      <c r="ALE847" s="71"/>
      <c r="ALF847" s="71"/>
      <c r="ALG847" s="71"/>
      <c r="ALH847" s="71"/>
      <c r="ALI847" s="71"/>
      <c r="ALJ847" s="71"/>
      <c r="ALK847" s="71"/>
      <c r="ALL847" s="72"/>
      <c r="ALM847" s="72"/>
      <c r="ALN847" s="72"/>
      <c r="ALO847" s="72"/>
      <c r="ALP847" s="72"/>
      <c r="ALQ847" s="72"/>
      <c r="ALR847" s="72"/>
      <c r="ALS847" s="72"/>
      <c r="ALT847" s="72"/>
      <c r="ALU847" s="71"/>
      <c r="ALV847" s="71"/>
      <c r="ALW847" s="71"/>
      <c r="ALX847" s="71"/>
      <c r="ALY847" s="71"/>
      <c r="ALZ847" s="71"/>
      <c r="AMA847" s="71"/>
      <c r="AMB847" s="72"/>
      <c r="AMC847" s="72"/>
      <c r="AMD847" s="72"/>
      <c r="AME847" s="72"/>
      <c r="AMF847" s="72"/>
      <c r="AMG847" s="72"/>
      <c r="AMH847" s="72"/>
      <c r="AMI847" s="72"/>
      <c r="AMJ847" s="72"/>
      <c r="AMK847" s="71"/>
      <c r="AML847" s="71"/>
      <c r="AMM847" s="71"/>
      <c r="AMN847" s="71"/>
      <c r="AMO847" s="71"/>
      <c r="AMP847" s="71"/>
      <c r="AMQ847" s="71"/>
      <c r="AMR847" s="72"/>
      <c r="AMS847" s="72"/>
      <c r="AMT847" s="72"/>
      <c r="AMU847" s="72"/>
      <c r="AMV847" s="72"/>
      <c r="AMW847" s="72"/>
      <c r="AMX847" s="72"/>
      <c r="AMY847" s="72"/>
      <c r="AMZ847" s="72"/>
      <c r="ANA847" s="71"/>
      <c r="ANB847" s="71"/>
      <c r="ANC847" s="71"/>
      <c r="AND847" s="71"/>
      <c r="ANE847" s="71"/>
      <c r="ANF847" s="71"/>
      <c r="ANG847" s="71"/>
      <c r="ANH847" s="72"/>
      <c r="ANI847" s="72"/>
      <c r="ANJ847" s="72"/>
      <c r="ANK847" s="72"/>
      <c r="ANL847" s="72"/>
      <c r="ANM847" s="72"/>
      <c r="ANN847" s="72"/>
      <c r="ANO847" s="72"/>
      <c r="ANP847" s="72"/>
      <c r="ANQ847" s="71"/>
      <c r="ANR847" s="71"/>
      <c r="ANS847" s="71"/>
      <c r="ANT847" s="71"/>
      <c r="ANU847" s="71"/>
      <c r="ANV847" s="71"/>
      <c r="ANW847" s="71"/>
      <c r="ANX847" s="72"/>
      <c r="ANY847" s="72"/>
      <c r="ANZ847" s="72"/>
      <c r="AOA847" s="72"/>
      <c r="AOB847" s="72"/>
      <c r="AOC847" s="72"/>
      <c r="AOD847" s="72"/>
      <c r="AOE847" s="72"/>
      <c r="AOF847" s="72"/>
      <c r="AOG847" s="71"/>
      <c r="AOH847" s="71"/>
      <c r="AOI847" s="71"/>
      <c r="AOJ847" s="71"/>
      <c r="AOK847" s="71"/>
      <c r="AOL847" s="71"/>
      <c r="AOM847" s="71"/>
      <c r="AON847" s="72"/>
      <c r="AOO847" s="72"/>
      <c r="AOP847" s="72"/>
      <c r="AOQ847" s="72"/>
      <c r="AOR847" s="72"/>
      <c r="AOS847" s="72"/>
      <c r="AOT847" s="72"/>
      <c r="AOU847" s="72"/>
      <c r="AOV847" s="72"/>
      <c r="AOW847" s="71"/>
      <c r="AOX847" s="71"/>
      <c r="AOY847" s="71"/>
      <c r="AOZ847" s="71"/>
      <c r="APA847" s="71"/>
      <c r="APB847" s="71"/>
      <c r="APC847" s="71"/>
      <c r="APD847" s="72"/>
      <c r="APE847" s="72"/>
      <c r="APF847" s="72"/>
      <c r="APG847" s="72"/>
      <c r="APH847" s="72"/>
      <c r="API847" s="72"/>
      <c r="APJ847" s="72"/>
      <c r="APK847" s="72"/>
      <c r="APL847" s="72"/>
      <c r="APM847" s="71"/>
      <c r="APN847" s="71"/>
      <c r="APO847" s="71"/>
      <c r="APP847" s="71"/>
      <c r="APQ847" s="71"/>
      <c r="APR847" s="71"/>
      <c r="APS847" s="71"/>
      <c r="APT847" s="72"/>
      <c r="APU847" s="72"/>
      <c r="APV847" s="72"/>
      <c r="APW847" s="72"/>
      <c r="APX847" s="72"/>
      <c r="APY847" s="72"/>
      <c r="APZ847" s="72"/>
      <c r="AQA847" s="72"/>
      <c r="AQB847" s="72"/>
      <c r="AQC847" s="71"/>
      <c r="AQD847" s="71"/>
      <c r="AQE847" s="71"/>
      <c r="AQF847" s="71"/>
      <c r="AQG847" s="71"/>
      <c r="AQH847" s="71"/>
      <c r="AQI847" s="71"/>
      <c r="AQJ847" s="72"/>
      <c r="AQK847" s="72"/>
      <c r="AQL847" s="72"/>
      <c r="AQM847" s="72"/>
      <c r="AQN847" s="72"/>
      <c r="AQO847" s="72"/>
      <c r="AQP847" s="72"/>
      <c r="AQQ847" s="72"/>
      <c r="AQR847" s="72"/>
      <c r="AQS847" s="71"/>
      <c r="AQT847" s="71"/>
      <c r="AQU847" s="71"/>
      <c r="AQV847" s="71"/>
      <c r="AQW847" s="71"/>
      <c r="AQX847" s="71"/>
      <c r="AQY847" s="71"/>
      <c r="AQZ847" s="72"/>
      <c r="ARA847" s="72"/>
      <c r="ARB847" s="72"/>
      <c r="ARC847" s="72"/>
      <c r="ARD847" s="72"/>
      <c r="ARE847" s="72"/>
      <c r="ARF847" s="72"/>
      <c r="ARG847" s="72"/>
      <c r="ARH847" s="72"/>
      <c r="ARI847" s="71"/>
      <c r="ARJ847" s="71"/>
      <c r="ARK847" s="71"/>
      <c r="ARL847" s="71"/>
      <c r="ARM847" s="71"/>
      <c r="ARN847" s="71"/>
      <c r="ARO847" s="71"/>
      <c r="ARP847" s="72"/>
      <c r="ARQ847" s="72"/>
      <c r="ARR847" s="72"/>
      <c r="ARS847" s="72"/>
      <c r="ART847" s="72"/>
      <c r="ARU847" s="72"/>
      <c r="ARV847" s="72"/>
      <c r="ARW847" s="72"/>
      <c r="ARX847" s="72"/>
      <c r="ARY847" s="71"/>
      <c r="ARZ847" s="71"/>
      <c r="ASA847" s="71"/>
      <c r="ASB847" s="71"/>
      <c r="ASC847" s="71"/>
      <c r="ASD847" s="71"/>
      <c r="ASE847" s="71"/>
      <c r="ASF847" s="72"/>
      <c r="ASG847" s="72"/>
      <c r="ASH847" s="72"/>
      <c r="ASI847" s="72"/>
      <c r="ASJ847" s="72"/>
      <c r="ASK847" s="72"/>
      <c r="ASL847" s="72"/>
      <c r="ASM847" s="72"/>
      <c r="ASN847" s="72"/>
      <c r="ASO847" s="71"/>
      <c r="ASP847" s="71"/>
      <c r="ASQ847" s="71"/>
      <c r="ASR847" s="71"/>
      <c r="ASS847" s="71"/>
      <c r="AST847" s="71"/>
      <c r="ASU847" s="71"/>
      <c r="ASV847" s="72"/>
      <c r="ASW847" s="72"/>
      <c r="ASX847" s="72"/>
      <c r="ASY847" s="72"/>
      <c r="ASZ847" s="72"/>
      <c r="ATA847" s="72"/>
      <c r="ATB847" s="72"/>
      <c r="ATC847" s="72"/>
      <c r="ATD847" s="72"/>
      <c r="ATE847" s="71"/>
      <c r="ATF847" s="71"/>
      <c r="ATG847" s="71"/>
      <c r="ATH847" s="71"/>
      <c r="ATI847" s="71"/>
      <c r="ATJ847" s="71"/>
      <c r="ATK847" s="71"/>
      <c r="ATL847" s="72"/>
      <c r="ATM847" s="72"/>
      <c r="ATN847" s="72"/>
      <c r="ATO847" s="72"/>
      <c r="ATP847" s="72"/>
      <c r="ATQ847" s="72"/>
      <c r="ATR847" s="72"/>
      <c r="ATS847" s="72"/>
      <c r="ATT847" s="72"/>
      <c r="ATU847" s="71"/>
      <c r="ATV847" s="71"/>
      <c r="ATW847" s="71"/>
      <c r="ATX847" s="71"/>
      <c r="ATY847" s="71"/>
      <c r="ATZ847" s="71"/>
      <c r="AUA847" s="71"/>
      <c r="AUB847" s="72"/>
      <c r="AUC847" s="72"/>
      <c r="AUD847" s="72"/>
      <c r="AUE847" s="72"/>
      <c r="AUF847" s="72"/>
      <c r="AUG847" s="72"/>
      <c r="AUH847" s="72"/>
      <c r="AUI847" s="72"/>
      <c r="AUJ847" s="72"/>
      <c r="AUK847" s="71"/>
      <c r="AUL847" s="71"/>
      <c r="AUM847" s="71"/>
      <c r="AUN847" s="71"/>
      <c r="AUO847" s="71"/>
      <c r="AUP847" s="71"/>
      <c r="AUQ847" s="71"/>
      <c r="AUR847" s="72"/>
      <c r="AUS847" s="72"/>
      <c r="AUT847" s="72"/>
      <c r="AUU847" s="72"/>
      <c r="AUV847" s="72"/>
      <c r="AUW847" s="72"/>
      <c r="AUX847" s="72"/>
      <c r="AUY847" s="72"/>
      <c r="AUZ847" s="72"/>
      <c r="AVA847" s="71"/>
      <c r="AVB847" s="71"/>
      <c r="AVC847" s="71"/>
      <c r="AVD847" s="71"/>
      <c r="AVE847" s="71"/>
      <c r="AVF847" s="71"/>
      <c r="AVG847" s="71"/>
      <c r="AVH847" s="72"/>
      <c r="AVI847" s="72"/>
      <c r="AVJ847" s="72"/>
      <c r="AVK847" s="72"/>
      <c r="AVL847" s="72"/>
      <c r="AVM847" s="72"/>
      <c r="AVN847" s="72"/>
      <c r="AVO847" s="72"/>
      <c r="AVP847" s="72"/>
      <c r="AVQ847" s="71"/>
      <c r="AVR847" s="71"/>
      <c r="AVS847" s="71"/>
      <c r="AVT847" s="71"/>
      <c r="AVU847" s="71"/>
      <c r="AVV847" s="71"/>
      <c r="AVW847" s="71"/>
      <c r="AVX847" s="72"/>
      <c r="AVY847" s="72"/>
      <c r="AVZ847" s="72"/>
      <c r="AWA847" s="72"/>
      <c r="AWB847" s="72"/>
      <c r="AWC847" s="72"/>
      <c r="AWD847" s="72"/>
      <c r="AWE847" s="72"/>
      <c r="AWF847" s="72"/>
      <c r="AWG847" s="71"/>
      <c r="AWH847" s="71"/>
      <c r="AWI847" s="71"/>
      <c r="AWJ847" s="71"/>
      <c r="AWK847" s="71"/>
      <c r="AWL847" s="71"/>
      <c r="AWM847" s="71"/>
      <c r="AWN847" s="72"/>
      <c r="AWO847" s="72"/>
      <c r="AWP847" s="72"/>
      <c r="AWQ847" s="72"/>
      <c r="AWR847" s="72"/>
      <c r="AWS847" s="72"/>
      <c r="AWT847" s="72"/>
      <c r="AWU847" s="72"/>
      <c r="AWV847" s="72"/>
      <c r="AWW847" s="71"/>
      <c r="AWX847" s="71"/>
      <c r="AWY847" s="71"/>
      <c r="AWZ847" s="71"/>
      <c r="AXA847" s="71"/>
      <c r="AXB847" s="71"/>
      <c r="AXC847" s="71"/>
      <c r="AXD847" s="72"/>
      <c r="AXE847" s="72"/>
      <c r="AXF847" s="72"/>
      <c r="AXG847" s="72"/>
      <c r="AXH847" s="72"/>
      <c r="AXI847" s="72"/>
      <c r="AXJ847" s="72"/>
      <c r="AXK847" s="72"/>
      <c r="AXL847" s="72"/>
      <c r="AXM847" s="71"/>
      <c r="AXN847" s="71"/>
      <c r="AXO847" s="71"/>
      <c r="AXP847" s="71"/>
      <c r="AXQ847" s="71"/>
      <c r="AXR847" s="71"/>
      <c r="AXS847" s="71"/>
      <c r="AXT847" s="72"/>
      <c r="AXU847" s="72"/>
      <c r="AXV847" s="72"/>
      <c r="AXW847" s="72"/>
      <c r="AXX847" s="72"/>
      <c r="AXY847" s="72"/>
      <c r="AXZ847" s="72"/>
      <c r="AYA847" s="72"/>
      <c r="AYB847" s="72"/>
      <c r="AYC847" s="71"/>
      <c r="AYD847" s="71"/>
      <c r="AYE847" s="71"/>
      <c r="AYF847" s="71"/>
      <c r="AYG847" s="71"/>
      <c r="AYH847" s="71"/>
      <c r="AYI847" s="71"/>
      <c r="AYJ847" s="72"/>
      <c r="AYK847" s="72"/>
      <c r="AYL847" s="72"/>
      <c r="AYM847" s="72"/>
      <c r="AYN847" s="72"/>
      <c r="AYO847" s="72"/>
      <c r="AYP847" s="72"/>
      <c r="AYQ847" s="72"/>
      <c r="AYR847" s="72"/>
      <c r="AYS847" s="71"/>
      <c r="AYT847" s="71"/>
      <c r="AYU847" s="71"/>
      <c r="AYV847" s="71"/>
      <c r="AYW847" s="71"/>
      <c r="AYX847" s="71"/>
      <c r="AYY847" s="71"/>
      <c r="AYZ847" s="72"/>
      <c r="AZA847" s="72"/>
      <c r="AZB847" s="72"/>
      <c r="AZC847" s="72"/>
      <c r="AZD847" s="72"/>
      <c r="AZE847" s="72"/>
      <c r="AZF847" s="72"/>
      <c r="AZG847" s="72"/>
      <c r="AZH847" s="72"/>
      <c r="AZI847" s="71"/>
      <c r="AZJ847" s="71"/>
      <c r="AZK847" s="71"/>
      <c r="AZL847" s="71"/>
      <c r="AZM847" s="71"/>
      <c r="AZN847" s="71"/>
      <c r="AZO847" s="71"/>
      <c r="AZP847" s="72"/>
      <c r="AZQ847" s="72"/>
      <c r="AZR847" s="72"/>
      <c r="AZS847" s="72"/>
      <c r="AZT847" s="72"/>
      <c r="AZU847" s="72"/>
      <c r="AZV847" s="72"/>
      <c r="AZW847" s="72"/>
      <c r="AZX847" s="72"/>
      <c r="AZY847" s="71"/>
      <c r="AZZ847" s="71"/>
      <c r="BAA847" s="71"/>
      <c r="BAB847" s="71"/>
      <c r="BAC847" s="71"/>
      <c r="BAD847" s="71"/>
      <c r="BAE847" s="71"/>
      <c r="BAF847" s="72"/>
      <c r="BAG847" s="72"/>
      <c r="BAH847" s="72"/>
      <c r="BAI847" s="72"/>
      <c r="BAJ847" s="72"/>
      <c r="BAK847" s="72"/>
      <c r="BAL847" s="72"/>
      <c r="BAM847" s="72"/>
      <c r="BAN847" s="72"/>
      <c r="BAO847" s="71"/>
      <c r="BAP847" s="71"/>
      <c r="BAQ847" s="71"/>
      <c r="BAR847" s="71"/>
      <c r="BAS847" s="71"/>
      <c r="BAT847" s="71"/>
      <c r="BAU847" s="71"/>
      <c r="BAV847" s="72"/>
      <c r="BAW847" s="72"/>
      <c r="BAX847" s="72"/>
      <c r="BAY847" s="72"/>
      <c r="BAZ847" s="72"/>
      <c r="BBA847" s="72"/>
      <c r="BBB847" s="72"/>
      <c r="BBC847" s="72"/>
      <c r="BBD847" s="72"/>
      <c r="BBE847" s="71"/>
      <c r="BBF847" s="71"/>
      <c r="BBG847" s="71"/>
      <c r="BBH847" s="71"/>
      <c r="BBI847" s="71"/>
      <c r="BBJ847" s="71"/>
      <c r="BBK847" s="71"/>
      <c r="BBL847" s="72"/>
      <c r="BBM847" s="72"/>
      <c r="BBN847" s="72"/>
      <c r="BBO847" s="72"/>
      <c r="BBP847" s="72"/>
      <c r="BBQ847" s="72"/>
      <c r="BBR847" s="72"/>
      <c r="BBS847" s="72"/>
      <c r="BBT847" s="72"/>
      <c r="BBU847" s="71"/>
      <c r="BBV847" s="71"/>
      <c r="BBW847" s="71"/>
      <c r="BBX847" s="71"/>
      <c r="BBY847" s="71"/>
      <c r="BBZ847" s="71"/>
      <c r="BCA847" s="71"/>
      <c r="BCB847" s="72"/>
      <c r="BCC847" s="72"/>
      <c r="BCD847" s="72"/>
      <c r="BCE847" s="72"/>
      <c r="BCF847" s="72"/>
      <c r="BCG847" s="72"/>
      <c r="BCH847" s="72"/>
      <c r="BCI847" s="72"/>
      <c r="BCJ847" s="72"/>
      <c r="BCK847" s="71"/>
      <c r="BCL847" s="71"/>
      <c r="BCM847" s="71"/>
      <c r="BCN847" s="71"/>
      <c r="BCO847" s="71"/>
      <c r="BCP847" s="71"/>
      <c r="BCQ847" s="71"/>
      <c r="BCR847" s="72"/>
      <c r="BCS847" s="72"/>
      <c r="BCT847" s="72"/>
      <c r="BCU847" s="72"/>
      <c r="BCV847" s="72"/>
      <c r="BCW847" s="72"/>
      <c r="BCX847" s="72"/>
      <c r="BCY847" s="72"/>
      <c r="BCZ847" s="72"/>
      <c r="BDA847" s="71"/>
      <c r="BDB847" s="71"/>
      <c r="BDC847" s="71"/>
      <c r="BDD847" s="71"/>
      <c r="BDE847" s="71"/>
      <c r="BDF847" s="71"/>
      <c r="BDG847" s="71"/>
      <c r="BDH847" s="72"/>
      <c r="BDI847" s="72"/>
      <c r="BDJ847" s="72"/>
      <c r="BDK847" s="72"/>
      <c r="BDL847" s="72"/>
      <c r="BDM847" s="72"/>
      <c r="BDN847" s="72"/>
      <c r="BDO847" s="72"/>
      <c r="BDP847" s="72"/>
      <c r="BDQ847" s="71"/>
      <c r="BDR847" s="71"/>
      <c r="BDS847" s="71"/>
      <c r="BDT847" s="71"/>
      <c r="BDU847" s="71"/>
      <c r="BDV847" s="71"/>
      <c r="BDW847" s="71"/>
      <c r="BDX847" s="72"/>
      <c r="BDY847" s="72"/>
      <c r="BDZ847" s="72"/>
      <c r="BEA847" s="72"/>
      <c r="BEB847" s="72"/>
      <c r="BEC847" s="72"/>
      <c r="BED847" s="72"/>
      <c r="BEE847" s="72"/>
      <c r="BEF847" s="72"/>
      <c r="BEG847" s="71"/>
      <c r="BEH847" s="71"/>
      <c r="BEI847" s="71"/>
      <c r="BEJ847" s="71"/>
      <c r="BEK847" s="71"/>
      <c r="BEL847" s="71"/>
      <c r="BEM847" s="71"/>
      <c r="BEN847" s="72"/>
      <c r="BEO847" s="72"/>
      <c r="BEP847" s="72"/>
      <c r="BEQ847" s="72"/>
      <c r="BER847" s="72"/>
      <c r="BES847" s="72"/>
      <c r="BET847" s="72"/>
      <c r="BEU847" s="72"/>
      <c r="BEV847" s="72"/>
      <c r="BEW847" s="71"/>
      <c r="BEX847" s="71"/>
      <c r="BEY847" s="71"/>
      <c r="BEZ847" s="71"/>
      <c r="BFA847" s="71"/>
      <c r="BFB847" s="71"/>
      <c r="BFC847" s="71"/>
      <c r="BFD847" s="72"/>
      <c r="BFE847" s="72"/>
      <c r="BFF847" s="72"/>
      <c r="BFG847" s="72"/>
      <c r="BFH847" s="72"/>
      <c r="BFI847" s="72"/>
      <c r="BFJ847" s="72"/>
      <c r="BFK847" s="72"/>
      <c r="BFL847" s="72"/>
      <c r="BFM847" s="71"/>
      <c r="BFN847" s="71"/>
      <c r="BFO847" s="71"/>
      <c r="BFP847" s="71"/>
      <c r="BFQ847" s="71"/>
      <c r="BFR847" s="71"/>
      <c r="BFS847" s="71"/>
      <c r="BFT847" s="72"/>
      <c r="BFU847" s="72"/>
      <c r="BFV847" s="72"/>
      <c r="BFW847" s="72"/>
      <c r="BFX847" s="72"/>
      <c r="BFY847" s="72"/>
      <c r="BFZ847" s="72"/>
      <c r="BGA847" s="72"/>
      <c r="BGB847" s="72"/>
      <c r="BGC847" s="71"/>
      <c r="BGD847" s="71"/>
      <c r="BGE847" s="71"/>
      <c r="BGF847" s="71"/>
      <c r="BGG847" s="71"/>
      <c r="BGH847" s="71"/>
      <c r="BGI847" s="71"/>
      <c r="BGJ847" s="72"/>
      <c r="BGK847" s="72"/>
      <c r="BGL847" s="72"/>
      <c r="BGM847" s="72"/>
      <c r="BGN847" s="72"/>
      <c r="BGO847" s="72"/>
      <c r="BGP847" s="72"/>
      <c r="BGQ847" s="72"/>
      <c r="BGR847" s="72"/>
      <c r="BGS847" s="71"/>
      <c r="BGT847" s="71"/>
      <c r="BGU847" s="71"/>
      <c r="BGV847" s="71"/>
      <c r="BGW847" s="71"/>
      <c r="BGX847" s="71"/>
      <c r="BGY847" s="71"/>
      <c r="BGZ847" s="72"/>
      <c r="BHA847" s="72"/>
      <c r="BHB847" s="72"/>
      <c r="BHC847" s="72"/>
      <c r="BHD847" s="72"/>
      <c r="BHE847" s="72"/>
      <c r="BHF847" s="72"/>
      <c r="BHG847" s="72"/>
      <c r="BHH847" s="72"/>
      <c r="BHI847" s="71"/>
      <c r="BHJ847" s="71"/>
      <c r="BHK847" s="71"/>
      <c r="BHL847" s="71"/>
      <c r="BHM847" s="71"/>
      <c r="BHN847" s="71"/>
      <c r="BHO847" s="71"/>
      <c r="BHP847" s="72"/>
      <c r="BHQ847" s="72"/>
      <c r="BHR847" s="72"/>
      <c r="BHS847" s="72"/>
      <c r="BHT847" s="72"/>
      <c r="BHU847" s="72"/>
      <c r="BHV847" s="72"/>
      <c r="BHW847" s="72"/>
      <c r="BHX847" s="72"/>
      <c r="BHY847" s="71"/>
      <c r="BHZ847" s="71"/>
      <c r="BIA847" s="71"/>
      <c r="BIB847" s="71"/>
      <c r="BIC847" s="71"/>
      <c r="BID847" s="71"/>
      <c r="BIE847" s="71"/>
      <c r="BIF847" s="72"/>
      <c r="BIG847" s="72"/>
      <c r="BIH847" s="72"/>
      <c r="BII847" s="72"/>
      <c r="BIJ847" s="72"/>
      <c r="BIK847" s="72"/>
      <c r="BIL847" s="72"/>
      <c r="BIM847" s="72"/>
      <c r="BIN847" s="72"/>
      <c r="BIO847" s="71"/>
      <c r="BIP847" s="71"/>
      <c r="BIQ847" s="71"/>
      <c r="BIR847" s="71"/>
      <c r="BIS847" s="71"/>
      <c r="BIT847" s="71"/>
      <c r="BIU847" s="71"/>
      <c r="BIV847" s="72"/>
      <c r="BIW847" s="72"/>
      <c r="BIX847" s="72"/>
      <c r="BIY847" s="72"/>
      <c r="BIZ847" s="72"/>
      <c r="BJA847" s="72"/>
      <c r="BJB847" s="72"/>
      <c r="BJC847" s="72"/>
      <c r="BJD847" s="72"/>
      <c r="BJE847" s="71"/>
      <c r="BJF847" s="71"/>
      <c r="BJG847" s="71"/>
      <c r="BJH847" s="71"/>
      <c r="BJI847" s="71"/>
      <c r="BJJ847" s="71"/>
      <c r="BJK847" s="71"/>
      <c r="BJL847" s="72"/>
      <c r="BJM847" s="72"/>
      <c r="BJN847" s="72"/>
      <c r="BJO847" s="72"/>
      <c r="BJP847" s="72"/>
      <c r="BJQ847" s="72"/>
      <c r="BJR847" s="72"/>
      <c r="BJS847" s="72"/>
      <c r="BJT847" s="72"/>
      <c r="BJU847" s="71"/>
      <c r="BJV847" s="71"/>
      <c r="BJW847" s="71"/>
      <c r="BJX847" s="71"/>
      <c r="BJY847" s="71"/>
      <c r="BJZ847" s="71"/>
      <c r="BKA847" s="71"/>
      <c r="BKB847" s="72"/>
      <c r="BKC847" s="72"/>
      <c r="BKD847" s="72"/>
      <c r="BKE847" s="72"/>
      <c r="BKF847" s="72"/>
      <c r="BKG847" s="72"/>
      <c r="BKH847" s="72"/>
      <c r="BKI847" s="72"/>
      <c r="BKJ847" s="72"/>
      <c r="BKK847" s="71"/>
      <c r="BKL847" s="71"/>
      <c r="BKM847" s="71"/>
      <c r="BKN847" s="71"/>
      <c r="BKO847" s="71"/>
      <c r="BKP847" s="71"/>
      <c r="BKQ847" s="71"/>
      <c r="BKR847" s="72"/>
      <c r="BKS847" s="72"/>
      <c r="BKT847" s="72"/>
      <c r="BKU847" s="72"/>
      <c r="BKV847" s="72"/>
      <c r="BKW847" s="72"/>
      <c r="BKX847" s="72"/>
      <c r="BKY847" s="72"/>
      <c r="BKZ847" s="72"/>
      <c r="BLA847" s="71"/>
      <c r="BLB847" s="71"/>
      <c r="BLC847" s="71"/>
      <c r="BLD847" s="71"/>
      <c r="BLE847" s="71"/>
      <c r="BLF847" s="71"/>
      <c r="BLG847" s="71"/>
      <c r="BLH847" s="72"/>
      <c r="BLI847" s="72"/>
      <c r="BLJ847" s="72"/>
      <c r="BLK847" s="72"/>
      <c r="BLL847" s="72"/>
      <c r="BLM847" s="72"/>
      <c r="BLN847" s="72"/>
      <c r="BLO847" s="72"/>
      <c r="BLP847" s="72"/>
      <c r="BLQ847" s="71"/>
      <c r="BLR847" s="71"/>
      <c r="BLS847" s="71"/>
      <c r="BLT847" s="71"/>
      <c r="BLU847" s="71"/>
      <c r="BLV847" s="71"/>
      <c r="BLW847" s="71"/>
      <c r="BLX847" s="72"/>
      <c r="BLY847" s="72"/>
      <c r="BLZ847" s="72"/>
      <c r="BMA847" s="72"/>
      <c r="BMB847" s="72"/>
      <c r="BMC847" s="72"/>
      <c r="BMD847" s="72"/>
      <c r="BME847" s="72"/>
      <c r="BMF847" s="72"/>
      <c r="BMG847" s="71"/>
      <c r="BMH847" s="71"/>
      <c r="BMI847" s="71"/>
      <c r="BMJ847" s="71"/>
      <c r="BMK847" s="71"/>
      <c r="BML847" s="71"/>
      <c r="BMM847" s="71"/>
      <c r="BMN847" s="72"/>
      <c r="BMO847" s="72"/>
      <c r="BMP847" s="72"/>
      <c r="BMQ847" s="72"/>
      <c r="BMR847" s="72"/>
      <c r="BMS847" s="72"/>
      <c r="BMT847" s="72"/>
      <c r="BMU847" s="72"/>
      <c r="BMV847" s="72"/>
      <c r="BMW847" s="71"/>
      <c r="BMX847" s="71"/>
      <c r="BMY847" s="71"/>
      <c r="BMZ847" s="71"/>
      <c r="BNA847" s="71"/>
      <c r="BNB847" s="71"/>
      <c r="BNC847" s="71"/>
      <c r="BND847" s="72"/>
      <c r="BNE847" s="72"/>
      <c r="BNF847" s="72"/>
      <c r="BNG847" s="72"/>
      <c r="BNH847" s="72"/>
      <c r="BNI847" s="72"/>
      <c r="BNJ847" s="72"/>
      <c r="BNK847" s="72"/>
      <c r="BNL847" s="72"/>
      <c r="BNM847" s="71"/>
      <c r="BNN847" s="71"/>
      <c r="BNO847" s="71"/>
      <c r="BNP847" s="71"/>
      <c r="BNQ847" s="71"/>
      <c r="BNR847" s="71"/>
      <c r="BNS847" s="71"/>
      <c r="BNT847" s="72"/>
      <c r="BNU847" s="72"/>
      <c r="BNV847" s="72"/>
      <c r="BNW847" s="72"/>
      <c r="BNX847" s="72"/>
      <c r="BNY847" s="72"/>
      <c r="BNZ847" s="72"/>
      <c r="BOA847" s="72"/>
      <c r="BOB847" s="72"/>
      <c r="BOC847" s="71"/>
      <c r="BOD847" s="71"/>
      <c r="BOE847" s="71"/>
      <c r="BOF847" s="71"/>
      <c r="BOG847" s="71"/>
      <c r="BOH847" s="71"/>
      <c r="BOI847" s="71"/>
      <c r="BOJ847" s="72"/>
      <c r="BOK847" s="72"/>
      <c r="BOL847" s="72"/>
      <c r="BOM847" s="72"/>
      <c r="BON847" s="72"/>
      <c r="BOO847" s="72"/>
      <c r="BOP847" s="72"/>
      <c r="BOQ847" s="72"/>
      <c r="BOR847" s="72"/>
      <c r="BOS847" s="71"/>
      <c r="BOT847" s="71"/>
      <c r="BOU847" s="71"/>
      <c r="BOV847" s="71"/>
      <c r="BOW847" s="71"/>
      <c r="BOX847" s="71"/>
      <c r="BOY847" s="71"/>
      <c r="BOZ847" s="72"/>
      <c r="BPA847" s="72"/>
      <c r="BPB847" s="72"/>
      <c r="BPC847" s="72"/>
      <c r="BPD847" s="72"/>
      <c r="BPE847" s="72"/>
      <c r="BPF847" s="72"/>
      <c r="BPG847" s="72"/>
      <c r="BPH847" s="72"/>
      <c r="BPI847" s="71"/>
      <c r="BPJ847" s="71"/>
      <c r="BPK847" s="71"/>
      <c r="BPL847" s="71"/>
      <c r="BPM847" s="71"/>
      <c r="BPN847" s="71"/>
      <c r="BPO847" s="71"/>
      <c r="BPP847" s="72"/>
      <c r="BPQ847" s="72"/>
      <c r="BPR847" s="72"/>
      <c r="BPS847" s="72"/>
      <c r="BPT847" s="72"/>
      <c r="BPU847" s="72"/>
      <c r="BPV847" s="72"/>
      <c r="BPW847" s="72"/>
      <c r="BPX847" s="72"/>
      <c r="BPY847" s="71"/>
      <c r="BPZ847" s="71"/>
      <c r="BQA847" s="71"/>
      <c r="BQB847" s="71"/>
      <c r="BQC847" s="71"/>
      <c r="BQD847" s="71"/>
      <c r="BQE847" s="71"/>
      <c r="BQF847" s="72"/>
      <c r="BQG847" s="72"/>
      <c r="BQH847" s="72"/>
      <c r="BQI847" s="72"/>
      <c r="BQJ847" s="72"/>
      <c r="BQK847" s="72"/>
      <c r="BQL847" s="72"/>
      <c r="BQM847" s="72"/>
      <c r="BQN847" s="72"/>
      <c r="BQO847" s="71"/>
      <c r="BQP847" s="71"/>
      <c r="BQQ847" s="71"/>
      <c r="BQR847" s="71"/>
      <c r="BQS847" s="71"/>
      <c r="BQT847" s="71"/>
      <c r="BQU847" s="71"/>
      <c r="BQV847" s="72"/>
      <c r="BQW847" s="72"/>
      <c r="BQX847" s="72"/>
      <c r="BQY847" s="72"/>
      <c r="BQZ847" s="72"/>
      <c r="BRA847" s="72"/>
      <c r="BRB847" s="72"/>
      <c r="BRC847" s="72"/>
      <c r="BRD847" s="72"/>
      <c r="BRE847" s="71"/>
      <c r="BRF847" s="71"/>
      <c r="BRG847" s="71"/>
      <c r="BRH847" s="71"/>
      <c r="BRI847" s="71"/>
      <c r="BRJ847" s="71"/>
      <c r="BRK847" s="71"/>
      <c r="BRL847" s="72"/>
      <c r="BRM847" s="72"/>
      <c r="BRN847" s="72"/>
      <c r="BRO847" s="72"/>
      <c r="BRP847" s="72"/>
      <c r="BRQ847" s="72"/>
      <c r="BRR847" s="72"/>
      <c r="BRS847" s="72"/>
      <c r="BRT847" s="72"/>
      <c r="BRU847" s="71"/>
      <c r="BRV847" s="71"/>
      <c r="BRW847" s="71"/>
      <c r="BRX847" s="71"/>
      <c r="BRY847" s="71"/>
      <c r="BRZ847" s="71"/>
      <c r="BSA847" s="71"/>
      <c r="BSB847" s="72"/>
      <c r="BSC847" s="72"/>
      <c r="BSD847" s="72"/>
      <c r="BSE847" s="72"/>
      <c r="BSF847" s="72"/>
      <c r="BSG847" s="72"/>
      <c r="BSH847" s="72"/>
      <c r="BSI847" s="72"/>
      <c r="BSJ847" s="72"/>
      <c r="BSK847" s="71"/>
      <c r="BSL847" s="71"/>
      <c r="BSM847" s="71"/>
      <c r="BSN847" s="71"/>
      <c r="BSO847" s="71"/>
      <c r="BSP847" s="71"/>
      <c r="BSQ847" s="71"/>
      <c r="BSR847" s="72"/>
      <c r="BSS847" s="72"/>
      <c r="BST847" s="72"/>
      <c r="BSU847" s="72"/>
      <c r="BSV847" s="72"/>
      <c r="BSW847" s="72"/>
      <c r="BSX847" s="72"/>
      <c r="BSY847" s="72"/>
      <c r="BSZ847" s="72"/>
      <c r="BTA847" s="71"/>
      <c r="BTB847" s="71"/>
      <c r="BTC847" s="71"/>
      <c r="BTD847" s="71"/>
      <c r="BTE847" s="71"/>
      <c r="BTF847" s="71"/>
      <c r="BTG847" s="71"/>
      <c r="BTH847" s="72"/>
      <c r="BTI847" s="72"/>
      <c r="BTJ847" s="72"/>
      <c r="BTK847" s="72"/>
      <c r="BTL847" s="72"/>
      <c r="BTM847" s="72"/>
      <c r="BTN847" s="72"/>
      <c r="BTO847" s="72"/>
      <c r="BTP847" s="72"/>
      <c r="BTQ847" s="71"/>
      <c r="BTR847" s="71"/>
      <c r="BTS847" s="71"/>
      <c r="BTT847" s="71"/>
      <c r="BTU847" s="71"/>
      <c r="BTV847" s="71"/>
      <c r="BTW847" s="71"/>
      <c r="BTX847" s="72"/>
      <c r="BTY847" s="72"/>
      <c r="BTZ847" s="72"/>
      <c r="BUA847" s="72"/>
      <c r="BUB847" s="72"/>
      <c r="BUC847" s="72"/>
      <c r="BUD847" s="72"/>
      <c r="BUE847" s="72"/>
      <c r="BUF847" s="72"/>
      <c r="BUG847" s="71"/>
      <c r="BUH847" s="71"/>
      <c r="BUI847" s="71"/>
      <c r="BUJ847" s="71"/>
      <c r="BUK847" s="71"/>
      <c r="BUL847" s="71"/>
      <c r="BUM847" s="71"/>
      <c r="BUN847" s="72"/>
      <c r="BUO847" s="72"/>
      <c r="BUP847" s="72"/>
      <c r="BUQ847" s="72"/>
      <c r="BUR847" s="72"/>
      <c r="BUS847" s="72"/>
      <c r="BUT847" s="72"/>
      <c r="BUU847" s="72"/>
      <c r="BUV847" s="72"/>
      <c r="BUW847" s="71"/>
      <c r="BUX847" s="71"/>
      <c r="BUY847" s="71"/>
      <c r="BUZ847" s="71"/>
      <c r="BVA847" s="71"/>
      <c r="BVB847" s="71"/>
      <c r="BVC847" s="71"/>
      <c r="BVD847" s="72"/>
      <c r="BVE847" s="72"/>
      <c r="BVF847" s="72"/>
      <c r="BVG847" s="72"/>
      <c r="BVH847" s="72"/>
      <c r="BVI847" s="72"/>
      <c r="BVJ847" s="72"/>
      <c r="BVK847" s="72"/>
      <c r="BVL847" s="72"/>
      <c r="BVM847" s="71"/>
      <c r="BVN847" s="71"/>
      <c r="BVO847" s="71"/>
      <c r="BVP847" s="71"/>
      <c r="BVQ847" s="71"/>
      <c r="BVR847" s="71"/>
      <c r="BVS847" s="71"/>
      <c r="BVT847" s="72"/>
      <c r="BVU847" s="72"/>
      <c r="BVV847" s="72"/>
      <c r="BVW847" s="72"/>
      <c r="BVX847" s="72"/>
      <c r="BVY847" s="72"/>
      <c r="BVZ847" s="72"/>
      <c r="BWA847" s="72"/>
      <c r="BWB847" s="72"/>
      <c r="BWC847" s="71"/>
      <c r="BWD847" s="71"/>
      <c r="BWE847" s="71"/>
      <c r="BWF847" s="71"/>
      <c r="BWG847" s="71"/>
      <c r="BWH847" s="71"/>
      <c r="BWI847" s="71"/>
      <c r="BWJ847" s="72"/>
      <c r="BWK847" s="72"/>
      <c r="BWL847" s="72"/>
      <c r="BWM847" s="72"/>
      <c r="BWN847" s="72"/>
      <c r="BWO847" s="72"/>
      <c r="BWP847" s="72"/>
      <c r="BWQ847" s="72"/>
      <c r="BWR847" s="72"/>
      <c r="BWS847" s="71"/>
      <c r="BWT847" s="71"/>
      <c r="BWU847" s="71"/>
      <c r="BWV847" s="71"/>
      <c r="BWW847" s="71"/>
      <c r="BWX847" s="71"/>
      <c r="BWY847" s="71"/>
      <c r="BWZ847" s="72"/>
      <c r="BXA847" s="72"/>
      <c r="BXB847" s="72"/>
      <c r="BXC847" s="72"/>
      <c r="BXD847" s="72"/>
      <c r="BXE847" s="72"/>
      <c r="BXF847" s="72"/>
      <c r="BXG847" s="72"/>
      <c r="BXH847" s="72"/>
      <c r="BXI847" s="71"/>
      <c r="BXJ847" s="71"/>
      <c r="BXK847" s="71"/>
      <c r="BXL847" s="71"/>
      <c r="BXM847" s="71"/>
      <c r="BXN847" s="71"/>
      <c r="BXO847" s="71"/>
      <c r="BXP847" s="72"/>
      <c r="BXQ847" s="72"/>
      <c r="BXR847" s="72"/>
      <c r="BXS847" s="72"/>
      <c r="BXT847" s="72"/>
      <c r="BXU847" s="72"/>
      <c r="BXV847" s="72"/>
      <c r="BXW847" s="72"/>
      <c r="BXX847" s="72"/>
      <c r="BXY847" s="71"/>
      <c r="BXZ847" s="71"/>
      <c r="BYA847" s="71"/>
      <c r="BYB847" s="71"/>
      <c r="BYC847" s="71"/>
      <c r="BYD847" s="71"/>
      <c r="BYE847" s="71"/>
      <c r="BYF847" s="72"/>
      <c r="BYG847" s="72"/>
      <c r="BYH847" s="72"/>
      <c r="BYI847" s="72"/>
      <c r="BYJ847" s="72"/>
      <c r="BYK847" s="72"/>
      <c r="BYL847" s="72"/>
      <c r="BYM847" s="72"/>
      <c r="BYN847" s="72"/>
      <c r="BYO847" s="71"/>
      <c r="BYP847" s="71"/>
      <c r="BYQ847" s="71"/>
      <c r="BYR847" s="71"/>
      <c r="BYS847" s="71"/>
      <c r="BYT847" s="71"/>
      <c r="BYU847" s="71"/>
      <c r="BYV847" s="72"/>
      <c r="BYW847" s="72"/>
      <c r="BYX847" s="72"/>
      <c r="BYY847" s="72"/>
      <c r="BYZ847" s="72"/>
      <c r="BZA847" s="72"/>
      <c r="BZB847" s="72"/>
      <c r="BZC847" s="72"/>
      <c r="BZD847" s="72"/>
      <c r="BZE847" s="71"/>
      <c r="BZF847" s="71"/>
      <c r="BZG847" s="71"/>
      <c r="BZH847" s="71"/>
      <c r="BZI847" s="71"/>
      <c r="BZJ847" s="71"/>
      <c r="BZK847" s="71"/>
      <c r="BZL847" s="72"/>
      <c r="BZM847" s="72"/>
      <c r="BZN847" s="72"/>
      <c r="BZO847" s="72"/>
      <c r="BZP847" s="72"/>
      <c r="BZQ847" s="72"/>
      <c r="BZR847" s="72"/>
      <c r="BZS847" s="72"/>
      <c r="BZT847" s="72"/>
      <c r="BZU847" s="71"/>
      <c r="BZV847" s="71"/>
      <c r="BZW847" s="71"/>
      <c r="BZX847" s="71"/>
      <c r="BZY847" s="71"/>
      <c r="BZZ847" s="71"/>
      <c r="CAA847" s="71"/>
      <c r="CAB847" s="72"/>
      <c r="CAC847" s="72"/>
      <c r="CAD847" s="72"/>
      <c r="CAE847" s="72"/>
      <c r="CAF847" s="72"/>
      <c r="CAG847" s="72"/>
      <c r="CAH847" s="72"/>
      <c r="CAI847" s="72"/>
      <c r="CAJ847" s="72"/>
      <c r="CAK847" s="71"/>
      <c r="CAL847" s="71"/>
      <c r="CAM847" s="71"/>
      <c r="CAN847" s="71"/>
      <c r="CAO847" s="71"/>
      <c r="CAP847" s="71"/>
      <c r="CAQ847" s="71"/>
      <c r="CAR847" s="72"/>
      <c r="CAS847" s="72"/>
      <c r="CAT847" s="72"/>
      <c r="CAU847" s="72"/>
      <c r="CAV847" s="72"/>
      <c r="CAW847" s="72"/>
      <c r="CAX847" s="72"/>
      <c r="CAY847" s="72"/>
      <c r="CAZ847" s="72"/>
      <c r="CBA847" s="71"/>
      <c r="CBB847" s="71"/>
      <c r="CBC847" s="71"/>
      <c r="CBD847" s="71"/>
      <c r="CBE847" s="71"/>
      <c r="CBF847" s="71"/>
      <c r="CBG847" s="71"/>
      <c r="CBH847" s="72"/>
      <c r="CBI847" s="72"/>
      <c r="CBJ847" s="72"/>
      <c r="CBK847" s="72"/>
      <c r="CBL847" s="72"/>
      <c r="CBM847" s="72"/>
      <c r="CBN847" s="72"/>
      <c r="CBO847" s="72"/>
      <c r="CBP847" s="72"/>
      <c r="CBQ847" s="71"/>
      <c r="CBR847" s="71"/>
      <c r="CBS847" s="71"/>
      <c r="CBT847" s="71"/>
      <c r="CBU847" s="71"/>
      <c r="CBV847" s="71"/>
      <c r="CBW847" s="71"/>
      <c r="CBX847" s="72"/>
      <c r="CBY847" s="72"/>
      <c r="CBZ847" s="72"/>
      <c r="CCA847" s="72"/>
      <c r="CCB847" s="72"/>
      <c r="CCC847" s="72"/>
      <c r="CCD847" s="72"/>
      <c r="CCE847" s="72"/>
      <c r="CCF847" s="72"/>
      <c r="CCG847" s="71"/>
      <c r="CCH847" s="71"/>
      <c r="CCI847" s="71"/>
      <c r="CCJ847" s="71"/>
      <c r="CCK847" s="71"/>
      <c r="CCL847" s="71"/>
      <c r="CCM847" s="71"/>
      <c r="CCN847" s="72"/>
      <c r="CCO847" s="72"/>
      <c r="CCP847" s="72"/>
      <c r="CCQ847" s="72"/>
      <c r="CCR847" s="72"/>
      <c r="CCS847" s="72"/>
      <c r="CCT847" s="72"/>
      <c r="CCU847" s="72"/>
      <c r="CCV847" s="72"/>
      <c r="CCW847" s="71"/>
      <c r="CCX847" s="71"/>
      <c r="CCY847" s="71"/>
      <c r="CCZ847" s="71"/>
      <c r="CDA847" s="71"/>
      <c r="CDB847" s="71"/>
      <c r="CDC847" s="71"/>
      <c r="CDD847" s="72"/>
      <c r="CDE847" s="72"/>
      <c r="CDF847" s="72"/>
      <c r="CDG847" s="72"/>
      <c r="CDH847" s="72"/>
      <c r="CDI847" s="72"/>
      <c r="CDJ847" s="72"/>
      <c r="CDK847" s="72"/>
      <c r="CDL847" s="72"/>
      <c r="CDM847" s="71"/>
      <c r="CDN847" s="71"/>
      <c r="CDO847" s="71"/>
      <c r="CDP847" s="71"/>
      <c r="CDQ847" s="71"/>
      <c r="CDR847" s="71"/>
      <c r="CDS847" s="71"/>
      <c r="CDT847" s="72"/>
      <c r="CDU847" s="72"/>
      <c r="CDV847" s="72"/>
      <c r="CDW847" s="72"/>
      <c r="CDX847" s="72"/>
      <c r="CDY847" s="72"/>
      <c r="CDZ847" s="72"/>
      <c r="CEA847" s="72"/>
      <c r="CEB847" s="72"/>
      <c r="CEC847" s="71"/>
      <c r="CED847" s="71"/>
      <c r="CEE847" s="71"/>
      <c r="CEF847" s="71"/>
      <c r="CEG847" s="71"/>
      <c r="CEH847" s="71"/>
      <c r="CEI847" s="71"/>
      <c r="CEJ847" s="72"/>
      <c r="CEK847" s="72"/>
      <c r="CEL847" s="72"/>
      <c r="CEM847" s="72"/>
      <c r="CEN847" s="72"/>
      <c r="CEO847" s="72"/>
      <c r="CEP847" s="72"/>
      <c r="CEQ847" s="72"/>
      <c r="CER847" s="72"/>
      <c r="CES847" s="71"/>
      <c r="CET847" s="71"/>
      <c r="CEU847" s="71"/>
      <c r="CEV847" s="71"/>
      <c r="CEW847" s="71"/>
      <c r="CEX847" s="71"/>
      <c r="CEY847" s="71"/>
      <c r="CEZ847" s="72"/>
      <c r="CFA847" s="72"/>
      <c r="CFB847" s="72"/>
      <c r="CFC847" s="72"/>
      <c r="CFD847" s="72"/>
      <c r="CFE847" s="72"/>
      <c r="CFF847" s="72"/>
      <c r="CFG847" s="72"/>
      <c r="CFH847" s="72"/>
      <c r="CFI847" s="71"/>
      <c r="CFJ847" s="71"/>
      <c r="CFK847" s="71"/>
      <c r="CFL847" s="71"/>
      <c r="CFM847" s="71"/>
      <c r="CFN847" s="71"/>
      <c r="CFO847" s="71"/>
      <c r="CFP847" s="72"/>
      <c r="CFQ847" s="72"/>
      <c r="CFR847" s="72"/>
      <c r="CFS847" s="72"/>
      <c r="CFT847" s="72"/>
      <c r="CFU847" s="72"/>
      <c r="CFV847" s="72"/>
      <c r="CFW847" s="72"/>
      <c r="CFX847" s="72"/>
      <c r="CFY847" s="71"/>
      <c r="CFZ847" s="71"/>
      <c r="CGA847" s="71"/>
      <c r="CGB847" s="71"/>
      <c r="CGC847" s="71"/>
      <c r="CGD847" s="71"/>
      <c r="CGE847" s="71"/>
      <c r="CGF847" s="72"/>
      <c r="CGG847" s="72"/>
      <c r="CGH847" s="72"/>
      <c r="CGI847" s="72"/>
      <c r="CGJ847" s="72"/>
      <c r="CGK847" s="72"/>
      <c r="CGL847" s="72"/>
      <c r="CGM847" s="72"/>
      <c r="CGN847" s="72"/>
      <c r="CGO847" s="71"/>
      <c r="CGP847" s="71"/>
      <c r="CGQ847" s="71"/>
      <c r="CGR847" s="71"/>
      <c r="CGS847" s="71"/>
      <c r="CGT847" s="71"/>
      <c r="CGU847" s="71"/>
      <c r="CGV847" s="72"/>
      <c r="CGW847" s="72"/>
      <c r="CGX847" s="72"/>
      <c r="CGY847" s="72"/>
      <c r="CGZ847" s="72"/>
      <c r="CHA847" s="72"/>
      <c r="CHB847" s="72"/>
      <c r="CHC847" s="72"/>
      <c r="CHD847" s="72"/>
      <c r="CHE847" s="71"/>
      <c r="CHF847" s="71"/>
      <c r="CHG847" s="71"/>
      <c r="CHH847" s="71"/>
      <c r="CHI847" s="71"/>
      <c r="CHJ847" s="71"/>
      <c r="CHK847" s="71"/>
      <c r="CHL847" s="72"/>
      <c r="CHM847" s="72"/>
      <c r="CHN847" s="72"/>
      <c r="CHO847" s="72"/>
      <c r="CHP847" s="72"/>
      <c r="CHQ847" s="72"/>
      <c r="CHR847" s="72"/>
      <c r="CHS847" s="72"/>
      <c r="CHT847" s="72"/>
      <c r="CHU847" s="71"/>
      <c r="CHV847" s="71"/>
      <c r="CHW847" s="71"/>
      <c r="CHX847" s="71"/>
      <c r="CHY847" s="71"/>
      <c r="CHZ847" s="71"/>
      <c r="CIA847" s="71"/>
      <c r="CIB847" s="72"/>
      <c r="CIC847" s="72"/>
      <c r="CID847" s="72"/>
      <c r="CIE847" s="72"/>
      <c r="CIF847" s="72"/>
      <c r="CIG847" s="72"/>
      <c r="CIH847" s="72"/>
      <c r="CII847" s="72"/>
      <c r="CIJ847" s="72"/>
      <c r="CIK847" s="71"/>
      <c r="CIL847" s="71"/>
      <c r="CIM847" s="71"/>
      <c r="CIN847" s="71"/>
      <c r="CIO847" s="71"/>
      <c r="CIP847" s="71"/>
      <c r="CIQ847" s="71"/>
      <c r="CIR847" s="72"/>
      <c r="CIS847" s="72"/>
      <c r="CIT847" s="72"/>
      <c r="CIU847" s="72"/>
      <c r="CIV847" s="72"/>
      <c r="CIW847" s="72"/>
      <c r="CIX847" s="72"/>
      <c r="CIY847" s="72"/>
      <c r="CIZ847" s="72"/>
      <c r="CJA847" s="71"/>
      <c r="CJB847" s="71"/>
      <c r="CJC847" s="71"/>
      <c r="CJD847" s="71"/>
      <c r="CJE847" s="71"/>
      <c r="CJF847" s="71"/>
      <c r="CJG847" s="71"/>
      <c r="CJH847" s="72"/>
      <c r="CJI847" s="72"/>
      <c r="CJJ847" s="72"/>
      <c r="CJK847" s="72"/>
      <c r="CJL847" s="72"/>
      <c r="CJM847" s="72"/>
      <c r="CJN847" s="72"/>
      <c r="CJO847" s="72"/>
      <c r="CJP847" s="72"/>
      <c r="CJQ847" s="71"/>
      <c r="CJR847" s="71"/>
      <c r="CJS847" s="71"/>
      <c r="CJT847" s="71"/>
      <c r="CJU847" s="71"/>
      <c r="CJV847" s="71"/>
      <c r="CJW847" s="71"/>
      <c r="CJX847" s="72"/>
      <c r="CJY847" s="72"/>
      <c r="CJZ847" s="72"/>
      <c r="CKA847" s="72"/>
      <c r="CKB847" s="72"/>
      <c r="CKC847" s="72"/>
      <c r="CKD847" s="72"/>
      <c r="CKE847" s="72"/>
      <c r="CKF847" s="72"/>
      <c r="CKG847" s="71"/>
      <c r="CKH847" s="71"/>
      <c r="CKI847" s="71"/>
      <c r="CKJ847" s="71"/>
      <c r="CKK847" s="71"/>
      <c r="CKL847" s="71"/>
      <c r="CKM847" s="71"/>
      <c r="CKN847" s="72"/>
      <c r="CKO847" s="72"/>
      <c r="CKP847" s="72"/>
      <c r="CKQ847" s="72"/>
      <c r="CKR847" s="72"/>
      <c r="CKS847" s="72"/>
      <c r="CKT847" s="72"/>
      <c r="CKU847" s="72"/>
      <c r="CKV847" s="72"/>
      <c r="CKW847" s="71"/>
      <c r="CKX847" s="71"/>
      <c r="CKY847" s="71"/>
      <c r="CKZ847" s="71"/>
      <c r="CLA847" s="71"/>
      <c r="CLB847" s="71"/>
      <c r="CLC847" s="71"/>
      <c r="CLD847" s="72"/>
      <c r="CLE847" s="72"/>
      <c r="CLF847" s="72"/>
      <c r="CLG847" s="72"/>
      <c r="CLH847" s="72"/>
      <c r="CLI847" s="72"/>
      <c r="CLJ847" s="72"/>
      <c r="CLK847" s="72"/>
      <c r="CLL847" s="72"/>
      <c r="CLM847" s="71"/>
      <c r="CLN847" s="71"/>
      <c r="CLO847" s="71"/>
      <c r="CLP847" s="71"/>
      <c r="CLQ847" s="71"/>
      <c r="CLR847" s="71"/>
      <c r="CLS847" s="71"/>
      <c r="CLT847" s="72"/>
      <c r="CLU847" s="72"/>
      <c r="CLV847" s="72"/>
      <c r="CLW847" s="72"/>
      <c r="CLX847" s="72"/>
      <c r="CLY847" s="72"/>
      <c r="CLZ847" s="72"/>
      <c r="CMA847" s="72"/>
      <c r="CMB847" s="72"/>
      <c r="CMC847" s="71"/>
      <c r="CMD847" s="71"/>
      <c r="CME847" s="71"/>
      <c r="CMF847" s="71"/>
      <c r="CMG847" s="71"/>
      <c r="CMH847" s="71"/>
      <c r="CMI847" s="71"/>
      <c r="CMJ847" s="72"/>
      <c r="CMK847" s="72"/>
      <c r="CML847" s="72"/>
      <c r="CMM847" s="72"/>
      <c r="CMN847" s="72"/>
      <c r="CMO847" s="72"/>
      <c r="CMP847" s="72"/>
      <c r="CMQ847" s="72"/>
      <c r="CMR847" s="72"/>
      <c r="CMS847" s="71"/>
      <c r="CMT847" s="71"/>
      <c r="CMU847" s="71"/>
      <c r="CMV847" s="71"/>
      <c r="CMW847" s="71"/>
      <c r="CMX847" s="71"/>
      <c r="CMY847" s="71"/>
      <c r="CMZ847" s="72"/>
      <c r="CNA847" s="72"/>
      <c r="CNB847" s="72"/>
      <c r="CNC847" s="72"/>
      <c r="CND847" s="72"/>
      <c r="CNE847" s="72"/>
      <c r="CNF847" s="72"/>
      <c r="CNG847" s="72"/>
      <c r="CNH847" s="72"/>
      <c r="CNI847" s="71"/>
      <c r="CNJ847" s="71"/>
      <c r="CNK847" s="71"/>
      <c r="CNL847" s="71"/>
      <c r="CNM847" s="71"/>
      <c r="CNN847" s="71"/>
      <c r="CNO847" s="71"/>
      <c r="CNP847" s="72"/>
      <c r="CNQ847" s="72"/>
      <c r="CNR847" s="72"/>
      <c r="CNS847" s="72"/>
      <c r="CNT847" s="72"/>
      <c r="CNU847" s="72"/>
      <c r="CNV847" s="72"/>
      <c r="CNW847" s="72"/>
      <c r="CNX847" s="72"/>
      <c r="CNY847" s="71"/>
      <c r="CNZ847" s="71"/>
      <c r="COA847" s="71"/>
      <c r="COB847" s="71"/>
      <c r="COC847" s="71"/>
      <c r="COD847" s="71"/>
      <c r="COE847" s="71"/>
      <c r="COF847" s="72"/>
      <c r="COG847" s="72"/>
      <c r="COH847" s="72"/>
      <c r="COI847" s="72"/>
      <c r="COJ847" s="72"/>
      <c r="COK847" s="72"/>
      <c r="COL847" s="72"/>
      <c r="COM847" s="72"/>
      <c r="CON847" s="72"/>
      <c r="COO847" s="71"/>
      <c r="COP847" s="71"/>
      <c r="COQ847" s="71"/>
      <c r="COR847" s="71"/>
      <c r="COS847" s="71"/>
      <c r="COT847" s="71"/>
      <c r="COU847" s="71"/>
      <c r="COV847" s="72"/>
      <c r="COW847" s="72"/>
      <c r="COX847" s="72"/>
      <c r="COY847" s="72"/>
      <c r="COZ847" s="72"/>
      <c r="CPA847" s="72"/>
      <c r="CPB847" s="72"/>
      <c r="CPC847" s="72"/>
      <c r="CPD847" s="72"/>
      <c r="CPE847" s="71"/>
      <c r="CPF847" s="71"/>
      <c r="CPG847" s="71"/>
      <c r="CPH847" s="71"/>
      <c r="CPI847" s="71"/>
      <c r="CPJ847" s="71"/>
      <c r="CPK847" s="71"/>
      <c r="CPL847" s="72"/>
      <c r="CPM847" s="72"/>
      <c r="CPN847" s="72"/>
      <c r="CPO847" s="72"/>
      <c r="CPP847" s="72"/>
      <c r="CPQ847" s="72"/>
      <c r="CPR847" s="72"/>
      <c r="CPS847" s="72"/>
      <c r="CPT847" s="72"/>
      <c r="CPU847" s="71"/>
      <c r="CPV847" s="71"/>
      <c r="CPW847" s="71"/>
      <c r="CPX847" s="71"/>
      <c r="CPY847" s="71"/>
      <c r="CPZ847" s="71"/>
      <c r="CQA847" s="71"/>
      <c r="CQB847" s="72"/>
      <c r="CQC847" s="72"/>
      <c r="CQD847" s="72"/>
      <c r="CQE847" s="72"/>
      <c r="CQF847" s="72"/>
      <c r="CQG847" s="72"/>
      <c r="CQH847" s="72"/>
      <c r="CQI847" s="72"/>
      <c r="CQJ847" s="72"/>
      <c r="CQK847" s="71"/>
      <c r="CQL847" s="71"/>
      <c r="CQM847" s="71"/>
      <c r="CQN847" s="71"/>
      <c r="CQO847" s="71"/>
      <c r="CQP847" s="71"/>
      <c r="CQQ847" s="71"/>
      <c r="CQR847" s="72"/>
      <c r="CQS847" s="72"/>
      <c r="CQT847" s="72"/>
      <c r="CQU847" s="72"/>
      <c r="CQV847" s="72"/>
      <c r="CQW847" s="72"/>
      <c r="CQX847" s="72"/>
      <c r="CQY847" s="72"/>
      <c r="CQZ847" s="72"/>
      <c r="CRA847" s="71"/>
      <c r="CRB847" s="71"/>
      <c r="CRC847" s="71"/>
      <c r="CRD847" s="71"/>
      <c r="CRE847" s="71"/>
      <c r="CRF847" s="71"/>
      <c r="CRG847" s="71"/>
      <c r="CRH847" s="72"/>
      <c r="CRI847" s="72"/>
      <c r="CRJ847" s="72"/>
      <c r="CRK847" s="72"/>
      <c r="CRL847" s="72"/>
      <c r="CRM847" s="72"/>
      <c r="CRN847" s="72"/>
      <c r="CRO847" s="72"/>
      <c r="CRP847" s="72"/>
      <c r="CRQ847" s="71"/>
      <c r="CRR847" s="71"/>
      <c r="CRS847" s="71"/>
      <c r="CRT847" s="71"/>
      <c r="CRU847" s="71"/>
      <c r="CRV847" s="71"/>
      <c r="CRW847" s="71"/>
      <c r="CRX847" s="72"/>
      <c r="CRY847" s="72"/>
      <c r="CRZ847" s="72"/>
      <c r="CSA847" s="72"/>
      <c r="CSB847" s="72"/>
      <c r="CSC847" s="72"/>
      <c r="CSD847" s="72"/>
      <c r="CSE847" s="72"/>
      <c r="CSF847" s="72"/>
      <c r="CSG847" s="71"/>
      <c r="CSH847" s="71"/>
      <c r="CSI847" s="71"/>
      <c r="CSJ847" s="71"/>
      <c r="CSK847" s="71"/>
      <c r="CSL847" s="71"/>
      <c r="CSM847" s="71"/>
      <c r="CSN847" s="72"/>
      <c r="CSO847" s="72"/>
      <c r="CSP847" s="72"/>
      <c r="CSQ847" s="72"/>
      <c r="CSR847" s="72"/>
      <c r="CSS847" s="72"/>
      <c r="CST847" s="72"/>
      <c r="CSU847" s="72"/>
      <c r="CSV847" s="72"/>
      <c r="CSW847" s="71"/>
      <c r="CSX847" s="71"/>
      <c r="CSY847" s="71"/>
      <c r="CSZ847" s="71"/>
      <c r="CTA847" s="71"/>
      <c r="CTB847" s="71"/>
      <c r="CTC847" s="71"/>
      <c r="CTD847" s="72"/>
      <c r="CTE847" s="72"/>
      <c r="CTF847" s="72"/>
      <c r="CTG847" s="72"/>
      <c r="CTH847" s="72"/>
      <c r="CTI847" s="72"/>
      <c r="CTJ847" s="72"/>
      <c r="CTK847" s="72"/>
      <c r="CTL847" s="72"/>
      <c r="CTM847" s="71"/>
      <c r="CTN847" s="71"/>
      <c r="CTO847" s="71"/>
      <c r="CTP847" s="71"/>
      <c r="CTQ847" s="71"/>
      <c r="CTR847" s="71"/>
      <c r="CTS847" s="71"/>
      <c r="CTT847" s="72"/>
      <c r="CTU847" s="72"/>
      <c r="CTV847" s="72"/>
      <c r="CTW847" s="72"/>
      <c r="CTX847" s="72"/>
      <c r="CTY847" s="72"/>
      <c r="CTZ847" s="72"/>
      <c r="CUA847" s="72"/>
      <c r="CUB847" s="72"/>
      <c r="CUC847" s="71"/>
      <c r="CUD847" s="71"/>
      <c r="CUE847" s="71"/>
      <c r="CUF847" s="71"/>
      <c r="CUG847" s="71"/>
      <c r="CUH847" s="71"/>
      <c r="CUI847" s="71"/>
      <c r="CUJ847" s="72"/>
      <c r="CUK847" s="72"/>
      <c r="CUL847" s="72"/>
      <c r="CUM847" s="72"/>
      <c r="CUN847" s="72"/>
      <c r="CUO847" s="72"/>
      <c r="CUP847" s="72"/>
      <c r="CUQ847" s="72"/>
      <c r="CUR847" s="72"/>
      <c r="CUS847" s="71"/>
      <c r="CUT847" s="71"/>
      <c r="CUU847" s="71"/>
      <c r="CUV847" s="71"/>
      <c r="CUW847" s="71"/>
      <c r="CUX847" s="71"/>
      <c r="CUY847" s="71"/>
      <c r="CUZ847" s="72"/>
      <c r="CVA847" s="72"/>
      <c r="CVB847" s="72"/>
      <c r="CVC847" s="72"/>
      <c r="CVD847" s="72"/>
      <c r="CVE847" s="72"/>
      <c r="CVF847" s="72"/>
      <c r="CVG847" s="72"/>
      <c r="CVH847" s="72"/>
      <c r="CVI847" s="71"/>
      <c r="CVJ847" s="71"/>
      <c r="CVK847" s="71"/>
      <c r="CVL847" s="71"/>
      <c r="CVM847" s="71"/>
      <c r="CVN847" s="71"/>
      <c r="CVO847" s="71"/>
      <c r="CVP847" s="72"/>
      <c r="CVQ847" s="72"/>
      <c r="CVR847" s="72"/>
      <c r="CVS847" s="72"/>
      <c r="CVT847" s="72"/>
      <c r="CVU847" s="72"/>
      <c r="CVV847" s="72"/>
      <c r="CVW847" s="72"/>
      <c r="CVX847" s="72"/>
      <c r="CVY847" s="71"/>
      <c r="CVZ847" s="71"/>
      <c r="CWA847" s="71"/>
      <c r="CWB847" s="71"/>
      <c r="CWC847" s="71"/>
      <c r="CWD847" s="71"/>
      <c r="CWE847" s="71"/>
      <c r="CWF847" s="72"/>
      <c r="CWG847" s="72"/>
      <c r="CWH847" s="72"/>
      <c r="CWI847" s="72"/>
      <c r="CWJ847" s="72"/>
      <c r="CWK847" s="72"/>
      <c r="CWL847" s="72"/>
      <c r="CWM847" s="72"/>
      <c r="CWN847" s="72"/>
      <c r="CWO847" s="71"/>
      <c r="CWP847" s="71"/>
      <c r="CWQ847" s="71"/>
      <c r="CWR847" s="71"/>
      <c r="CWS847" s="71"/>
      <c r="CWT847" s="71"/>
      <c r="CWU847" s="71"/>
      <c r="CWV847" s="72"/>
      <c r="CWW847" s="72"/>
      <c r="CWX847" s="72"/>
      <c r="CWY847" s="72"/>
      <c r="CWZ847" s="72"/>
      <c r="CXA847" s="72"/>
      <c r="CXB847" s="72"/>
      <c r="CXC847" s="72"/>
      <c r="CXD847" s="72"/>
      <c r="CXE847" s="71"/>
      <c r="CXF847" s="71"/>
      <c r="CXG847" s="71"/>
      <c r="CXH847" s="71"/>
      <c r="CXI847" s="71"/>
      <c r="CXJ847" s="71"/>
      <c r="CXK847" s="71"/>
      <c r="CXL847" s="72"/>
      <c r="CXM847" s="72"/>
      <c r="CXN847" s="72"/>
      <c r="CXO847" s="72"/>
      <c r="CXP847" s="72"/>
      <c r="CXQ847" s="72"/>
      <c r="CXR847" s="72"/>
      <c r="CXS847" s="72"/>
      <c r="CXT847" s="72"/>
      <c r="CXU847" s="71"/>
      <c r="CXV847" s="71"/>
      <c r="CXW847" s="71"/>
      <c r="CXX847" s="71"/>
      <c r="CXY847" s="71"/>
      <c r="CXZ847" s="71"/>
      <c r="CYA847" s="71"/>
      <c r="CYB847" s="72"/>
      <c r="CYC847" s="72"/>
      <c r="CYD847" s="72"/>
      <c r="CYE847" s="72"/>
      <c r="CYF847" s="72"/>
      <c r="CYG847" s="72"/>
      <c r="CYH847" s="72"/>
      <c r="CYI847" s="72"/>
      <c r="CYJ847" s="72"/>
      <c r="CYK847" s="71"/>
      <c r="CYL847" s="71"/>
      <c r="CYM847" s="71"/>
      <c r="CYN847" s="71"/>
      <c r="CYO847" s="71"/>
      <c r="CYP847" s="71"/>
      <c r="CYQ847" s="71"/>
      <c r="CYR847" s="72"/>
      <c r="CYS847" s="72"/>
      <c r="CYT847" s="72"/>
      <c r="CYU847" s="72"/>
      <c r="CYV847" s="72"/>
      <c r="CYW847" s="72"/>
      <c r="CYX847" s="72"/>
      <c r="CYY847" s="72"/>
      <c r="CYZ847" s="72"/>
      <c r="CZA847" s="71"/>
      <c r="CZB847" s="71"/>
      <c r="CZC847" s="71"/>
      <c r="CZD847" s="71"/>
      <c r="CZE847" s="71"/>
      <c r="CZF847" s="71"/>
      <c r="CZG847" s="71"/>
      <c r="CZH847" s="72"/>
      <c r="CZI847" s="72"/>
      <c r="CZJ847" s="72"/>
      <c r="CZK847" s="72"/>
      <c r="CZL847" s="72"/>
      <c r="CZM847" s="72"/>
      <c r="CZN847" s="72"/>
      <c r="CZO847" s="72"/>
      <c r="CZP847" s="72"/>
      <c r="CZQ847" s="71"/>
      <c r="CZR847" s="71"/>
      <c r="CZS847" s="71"/>
      <c r="CZT847" s="71"/>
      <c r="CZU847" s="71"/>
      <c r="CZV847" s="71"/>
      <c r="CZW847" s="71"/>
      <c r="CZX847" s="72"/>
      <c r="CZY847" s="72"/>
      <c r="CZZ847" s="72"/>
      <c r="DAA847" s="72"/>
      <c r="DAB847" s="72"/>
      <c r="DAC847" s="72"/>
      <c r="DAD847" s="72"/>
      <c r="DAE847" s="72"/>
      <c r="DAF847" s="72"/>
      <c r="DAG847" s="71"/>
      <c r="DAH847" s="71"/>
      <c r="DAI847" s="71"/>
      <c r="DAJ847" s="71"/>
      <c r="DAK847" s="71"/>
      <c r="DAL847" s="71"/>
      <c r="DAM847" s="71"/>
      <c r="DAN847" s="72"/>
      <c r="DAO847" s="72"/>
      <c r="DAP847" s="72"/>
      <c r="DAQ847" s="72"/>
      <c r="DAR847" s="72"/>
      <c r="DAS847" s="72"/>
      <c r="DAT847" s="72"/>
      <c r="DAU847" s="72"/>
      <c r="DAV847" s="72"/>
      <c r="DAW847" s="71"/>
      <c r="DAX847" s="71"/>
      <c r="DAY847" s="71"/>
      <c r="DAZ847" s="71"/>
      <c r="DBA847" s="71"/>
      <c r="DBB847" s="71"/>
      <c r="DBC847" s="71"/>
      <c r="DBD847" s="72"/>
      <c r="DBE847" s="72"/>
      <c r="DBF847" s="72"/>
      <c r="DBG847" s="72"/>
      <c r="DBH847" s="72"/>
      <c r="DBI847" s="72"/>
      <c r="DBJ847" s="72"/>
      <c r="DBK847" s="72"/>
      <c r="DBL847" s="72"/>
      <c r="DBM847" s="71"/>
      <c r="DBN847" s="71"/>
      <c r="DBO847" s="71"/>
      <c r="DBP847" s="71"/>
      <c r="DBQ847" s="71"/>
      <c r="DBR847" s="71"/>
      <c r="DBS847" s="71"/>
      <c r="DBT847" s="72"/>
      <c r="DBU847" s="72"/>
      <c r="DBV847" s="72"/>
      <c r="DBW847" s="72"/>
      <c r="DBX847" s="72"/>
      <c r="DBY847" s="72"/>
      <c r="DBZ847" s="72"/>
      <c r="DCA847" s="72"/>
      <c r="DCB847" s="72"/>
      <c r="DCC847" s="71"/>
      <c r="DCD847" s="71"/>
      <c r="DCE847" s="71"/>
      <c r="DCF847" s="71"/>
      <c r="DCG847" s="71"/>
      <c r="DCH847" s="71"/>
      <c r="DCI847" s="71"/>
      <c r="DCJ847" s="72"/>
      <c r="DCK847" s="72"/>
      <c r="DCL847" s="72"/>
      <c r="DCM847" s="72"/>
      <c r="DCN847" s="72"/>
      <c r="DCO847" s="72"/>
      <c r="DCP847" s="72"/>
      <c r="DCQ847" s="72"/>
      <c r="DCR847" s="72"/>
      <c r="DCS847" s="71"/>
      <c r="DCT847" s="71"/>
      <c r="DCU847" s="71"/>
      <c r="DCV847" s="71"/>
      <c r="DCW847" s="71"/>
      <c r="DCX847" s="71"/>
      <c r="DCY847" s="71"/>
      <c r="DCZ847" s="72"/>
      <c r="DDA847" s="72"/>
      <c r="DDB847" s="72"/>
      <c r="DDC847" s="72"/>
      <c r="DDD847" s="72"/>
      <c r="DDE847" s="72"/>
      <c r="DDF847" s="72"/>
      <c r="DDG847" s="72"/>
      <c r="DDH847" s="72"/>
      <c r="DDI847" s="71"/>
      <c r="DDJ847" s="71"/>
      <c r="DDK847" s="71"/>
      <c r="DDL847" s="71"/>
      <c r="DDM847" s="71"/>
      <c r="DDN847" s="71"/>
      <c r="DDO847" s="71"/>
      <c r="DDP847" s="72"/>
      <c r="DDQ847" s="72"/>
      <c r="DDR847" s="72"/>
      <c r="DDS847" s="72"/>
      <c r="DDT847" s="72"/>
      <c r="DDU847" s="72"/>
      <c r="DDV847" s="72"/>
      <c r="DDW847" s="72"/>
      <c r="DDX847" s="72"/>
      <c r="DDY847" s="71"/>
      <c r="DDZ847" s="71"/>
      <c r="DEA847" s="71"/>
      <c r="DEB847" s="71"/>
      <c r="DEC847" s="71"/>
      <c r="DED847" s="71"/>
      <c r="DEE847" s="71"/>
      <c r="DEF847" s="72"/>
      <c r="DEG847" s="72"/>
      <c r="DEH847" s="72"/>
      <c r="DEI847" s="72"/>
      <c r="DEJ847" s="72"/>
      <c r="DEK847" s="72"/>
      <c r="DEL847" s="72"/>
      <c r="DEM847" s="72"/>
      <c r="DEN847" s="72"/>
      <c r="DEO847" s="71"/>
      <c r="DEP847" s="71"/>
      <c r="DEQ847" s="71"/>
      <c r="DER847" s="71"/>
      <c r="DES847" s="71"/>
      <c r="DET847" s="71"/>
      <c r="DEU847" s="71"/>
      <c r="DEV847" s="72"/>
      <c r="DEW847" s="72"/>
      <c r="DEX847" s="72"/>
      <c r="DEY847" s="72"/>
      <c r="DEZ847" s="72"/>
      <c r="DFA847" s="72"/>
      <c r="DFB847" s="72"/>
      <c r="DFC847" s="72"/>
      <c r="DFD847" s="72"/>
      <c r="DFE847" s="71"/>
      <c r="DFF847" s="71"/>
      <c r="DFG847" s="71"/>
      <c r="DFH847" s="71"/>
      <c r="DFI847" s="71"/>
      <c r="DFJ847" s="71"/>
      <c r="DFK847" s="71"/>
      <c r="DFL847" s="72"/>
      <c r="DFM847" s="72"/>
      <c r="DFN847" s="72"/>
      <c r="DFO847" s="72"/>
      <c r="DFP847" s="72"/>
      <c r="DFQ847" s="72"/>
      <c r="DFR847" s="72"/>
      <c r="DFS847" s="72"/>
      <c r="DFT847" s="72"/>
      <c r="DFU847" s="71"/>
      <c r="DFV847" s="71"/>
      <c r="DFW847" s="71"/>
      <c r="DFX847" s="71"/>
      <c r="DFY847" s="71"/>
      <c r="DFZ847" s="71"/>
      <c r="DGA847" s="71"/>
      <c r="DGB847" s="72"/>
      <c r="DGC847" s="72"/>
      <c r="DGD847" s="72"/>
      <c r="DGE847" s="72"/>
      <c r="DGF847" s="72"/>
      <c r="DGG847" s="72"/>
      <c r="DGH847" s="72"/>
      <c r="DGI847" s="72"/>
      <c r="DGJ847" s="72"/>
      <c r="DGK847" s="71"/>
      <c r="DGL847" s="71"/>
      <c r="DGM847" s="71"/>
      <c r="DGN847" s="71"/>
      <c r="DGO847" s="71"/>
      <c r="DGP847" s="71"/>
      <c r="DGQ847" s="71"/>
      <c r="DGR847" s="72"/>
      <c r="DGS847" s="72"/>
      <c r="DGT847" s="72"/>
      <c r="DGU847" s="72"/>
      <c r="DGV847" s="72"/>
      <c r="DGW847" s="72"/>
      <c r="DGX847" s="72"/>
      <c r="DGY847" s="72"/>
      <c r="DGZ847" s="72"/>
      <c r="DHA847" s="71"/>
      <c r="DHB847" s="71"/>
      <c r="DHC847" s="71"/>
      <c r="DHD847" s="71"/>
      <c r="DHE847" s="71"/>
      <c r="DHF847" s="71"/>
      <c r="DHG847" s="71"/>
      <c r="DHH847" s="72"/>
      <c r="DHI847" s="72"/>
      <c r="DHJ847" s="72"/>
      <c r="DHK847" s="72"/>
      <c r="DHL847" s="72"/>
      <c r="DHM847" s="72"/>
      <c r="DHN847" s="72"/>
      <c r="DHO847" s="72"/>
      <c r="DHP847" s="72"/>
      <c r="DHQ847" s="71"/>
      <c r="DHR847" s="71"/>
      <c r="DHS847" s="71"/>
      <c r="DHT847" s="71"/>
      <c r="DHU847" s="71"/>
      <c r="DHV847" s="71"/>
      <c r="DHW847" s="71"/>
      <c r="DHX847" s="72"/>
      <c r="DHY847" s="72"/>
      <c r="DHZ847" s="72"/>
      <c r="DIA847" s="72"/>
      <c r="DIB847" s="72"/>
      <c r="DIC847" s="72"/>
      <c r="DID847" s="72"/>
      <c r="DIE847" s="72"/>
      <c r="DIF847" s="72"/>
      <c r="DIG847" s="71"/>
      <c r="DIH847" s="71"/>
      <c r="DII847" s="71"/>
      <c r="DIJ847" s="71"/>
      <c r="DIK847" s="71"/>
      <c r="DIL847" s="71"/>
      <c r="DIM847" s="71"/>
      <c r="DIN847" s="72"/>
      <c r="DIO847" s="72"/>
      <c r="DIP847" s="72"/>
      <c r="DIQ847" s="72"/>
      <c r="DIR847" s="72"/>
      <c r="DIS847" s="72"/>
      <c r="DIT847" s="72"/>
      <c r="DIU847" s="72"/>
      <c r="DIV847" s="72"/>
      <c r="DIW847" s="71"/>
      <c r="DIX847" s="71"/>
      <c r="DIY847" s="71"/>
      <c r="DIZ847" s="71"/>
      <c r="DJA847" s="71"/>
      <c r="DJB847" s="71"/>
      <c r="DJC847" s="71"/>
      <c r="DJD847" s="72"/>
      <c r="DJE847" s="72"/>
      <c r="DJF847" s="72"/>
      <c r="DJG847" s="72"/>
      <c r="DJH847" s="72"/>
      <c r="DJI847" s="72"/>
      <c r="DJJ847" s="72"/>
      <c r="DJK847" s="72"/>
      <c r="DJL847" s="72"/>
      <c r="DJM847" s="71"/>
      <c r="DJN847" s="71"/>
      <c r="DJO847" s="71"/>
      <c r="DJP847" s="71"/>
      <c r="DJQ847" s="71"/>
      <c r="DJR847" s="71"/>
      <c r="DJS847" s="71"/>
      <c r="DJT847" s="72"/>
      <c r="DJU847" s="72"/>
      <c r="DJV847" s="72"/>
      <c r="DJW847" s="72"/>
      <c r="DJX847" s="72"/>
      <c r="DJY847" s="72"/>
      <c r="DJZ847" s="72"/>
      <c r="DKA847" s="72"/>
      <c r="DKB847" s="72"/>
      <c r="DKC847" s="71"/>
      <c r="DKD847" s="71"/>
      <c r="DKE847" s="71"/>
      <c r="DKF847" s="71"/>
      <c r="DKG847" s="71"/>
      <c r="DKH847" s="71"/>
      <c r="DKI847" s="71"/>
      <c r="DKJ847" s="72"/>
      <c r="DKK847" s="72"/>
      <c r="DKL847" s="72"/>
      <c r="DKM847" s="72"/>
      <c r="DKN847" s="72"/>
      <c r="DKO847" s="72"/>
      <c r="DKP847" s="72"/>
      <c r="DKQ847" s="72"/>
      <c r="DKR847" s="72"/>
      <c r="DKS847" s="71"/>
      <c r="DKT847" s="71"/>
      <c r="DKU847" s="71"/>
      <c r="DKV847" s="71"/>
      <c r="DKW847" s="71"/>
      <c r="DKX847" s="71"/>
      <c r="DKY847" s="71"/>
      <c r="DKZ847" s="72"/>
      <c r="DLA847" s="72"/>
      <c r="DLB847" s="72"/>
      <c r="DLC847" s="72"/>
      <c r="DLD847" s="72"/>
      <c r="DLE847" s="72"/>
      <c r="DLF847" s="72"/>
      <c r="DLG847" s="72"/>
      <c r="DLH847" s="72"/>
      <c r="DLI847" s="71"/>
      <c r="DLJ847" s="71"/>
      <c r="DLK847" s="71"/>
      <c r="DLL847" s="71"/>
      <c r="DLM847" s="71"/>
      <c r="DLN847" s="71"/>
      <c r="DLO847" s="71"/>
      <c r="DLP847" s="72"/>
      <c r="DLQ847" s="72"/>
      <c r="DLR847" s="72"/>
      <c r="DLS847" s="72"/>
      <c r="DLT847" s="72"/>
      <c r="DLU847" s="72"/>
      <c r="DLV847" s="72"/>
      <c r="DLW847" s="72"/>
      <c r="DLX847" s="72"/>
      <c r="DLY847" s="71"/>
      <c r="DLZ847" s="71"/>
      <c r="DMA847" s="71"/>
      <c r="DMB847" s="71"/>
      <c r="DMC847" s="71"/>
      <c r="DMD847" s="71"/>
      <c r="DME847" s="71"/>
      <c r="DMF847" s="72"/>
      <c r="DMG847" s="72"/>
      <c r="DMH847" s="72"/>
      <c r="DMI847" s="72"/>
      <c r="DMJ847" s="72"/>
      <c r="DMK847" s="72"/>
      <c r="DML847" s="72"/>
      <c r="DMM847" s="72"/>
      <c r="DMN847" s="72"/>
      <c r="DMO847" s="71"/>
      <c r="DMP847" s="71"/>
      <c r="DMQ847" s="71"/>
      <c r="DMR847" s="71"/>
      <c r="DMS847" s="71"/>
      <c r="DMT847" s="71"/>
      <c r="DMU847" s="71"/>
      <c r="DMV847" s="72"/>
      <c r="DMW847" s="72"/>
      <c r="DMX847" s="72"/>
      <c r="DMY847" s="72"/>
      <c r="DMZ847" s="72"/>
      <c r="DNA847" s="72"/>
      <c r="DNB847" s="72"/>
      <c r="DNC847" s="72"/>
      <c r="DND847" s="72"/>
      <c r="DNE847" s="71"/>
      <c r="DNF847" s="71"/>
      <c r="DNG847" s="71"/>
      <c r="DNH847" s="71"/>
      <c r="DNI847" s="71"/>
      <c r="DNJ847" s="71"/>
      <c r="DNK847" s="71"/>
      <c r="DNL847" s="72"/>
      <c r="DNM847" s="72"/>
      <c r="DNN847" s="72"/>
      <c r="DNO847" s="72"/>
      <c r="DNP847" s="72"/>
      <c r="DNQ847" s="72"/>
      <c r="DNR847" s="72"/>
      <c r="DNS847" s="72"/>
      <c r="DNT847" s="72"/>
      <c r="DNU847" s="71"/>
      <c r="DNV847" s="71"/>
      <c r="DNW847" s="71"/>
      <c r="DNX847" s="71"/>
      <c r="DNY847" s="71"/>
      <c r="DNZ847" s="71"/>
      <c r="DOA847" s="71"/>
      <c r="DOB847" s="72"/>
      <c r="DOC847" s="72"/>
      <c r="DOD847" s="72"/>
      <c r="DOE847" s="72"/>
      <c r="DOF847" s="72"/>
      <c r="DOG847" s="72"/>
      <c r="DOH847" s="72"/>
      <c r="DOI847" s="72"/>
      <c r="DOJ847" s="72"/>
      <c r="DOK847" s="71"/>
      <c r="DOL847" s="71"/>
      <c r="DOM847" s="71"/>
      <c r="DON847" s="71"/>
      <c r="DOO847" s="71"/>
      <c r="DOP847" s="71"/>
      <c r="DOQ847" s="71"/>
      <c r="DOR847" s="72"/>
      <c r="DOS847" s="72"/>
      <c r="DOT847" s="72"/>
      <c r="DOU847" s="72"/>
      <c r="DOV847" s="72"/>
      <c r="DOW847" s="72"/>
      <c r="DOX847" s="72"/>
      <c r="DOY847" s="72"/>
      <c r="DOZ847" s="72"/>
      <c r="DPA847" s="71"/>
      <c r="DPB847" s="71"/>
      <c r="DPC847" s="71"/>
      <c r="DPD847" s="71"/>
      <c r="DPE847" s="71"/>
      <c r="DPF847" s="71"/>
      <c r="DPG847" s="71"/>
      <c r="DPH847" s="72"/>
      <c r="DPI847" s="72"/>
      <c r="DPJ847" s="72"/>
      <c r="DPK847" s="72"/>
      <c r="DPL847" s="72"/>
      <c r="DPM847" s="72"/>
      <c r="DPN847" s="72"/>
      <c r="DPO847" s="72"/>
      <c r="DPP847" s="72"/>
      <c r="DPQ847" s="71"/>
      <c r="DPR847" s="71"/>
      <c r="DPS847" s="71"/>
      <c r="DPT847" s="71"/>
      <c r="DPU847" s="71"/>
      <c r="DPV847" s="71"/>
      <c r="DPW847" s="71"/>
      <c r="DPX847" s="72"/>
      <c r="DPY847" s="72"/>
      <c r="DPZ847" s="72"/>
      <c r="DQA847" s="72"/>
      <c r="DQB847" s="72"/>
      <c r="DQC847" s="72"/>
      <c r="DQD847" s="72"/>
      <c r="DQE847" s="72"/>
      <c r="DQF847" s="72"/>
      <c r="DQG847" s="71"/>
      <c r="DQH847" s="71"/>
      <c r="DQI847" s="71"/>
      <c r="DQJ847" s="71"/>
      <c r="DQK847" s="71"/>
      <c r="DQL847" s="71"/>
      <c r="DQM847" s="71"/>
      <c r="DQN847" s="72"/>
      <c r="DQO847" s="72"/>
      <c r="DQP847" s="72"/>
      <c r="DQQ847" s="72"/>
      <c r="DQR847" s="72"/>
      <c r="DQS847" s="72"/>
      <c r="DQT847" s="72"/>
      <c r="DQU847" s="72"/>
      <c r="DQV847" s="72"/>
      <c r="DQW847" s="71"/>
      <c r="DQX847" s="71"/>
      <c r="DQY847" s="71"/>
      <c r="DQZ847" s="71"/>
      <c r="DRA847" s="71"/>
      <c r="DRB847" s="71"/>
      <c r="DRC847" s="71"/>
      <c r="DRD847" s="72"/>
      <c r="DRE847" s="72"/>
      <c r="DRF847" s="72"/>
      <c r="DRG847" s="72"/>
      <c r="DRH847" s="72"/>
      <c r="DRI847" s="72"/>
      <c r="DRJ847" s="72"/>
      <c r="DRK847" s="72"/>
      <c r="DRL847" s="72"/>
      <c r="DRM847" s="71"/>
      <c r="DRN847" s="71"/>
      <c r="DRO847" s="71"/>
      <c r="DRP847" s="71"/>
      <c r="DRQ847" s="71"/>
      <c r="DRR847" s="71"/>
      <c r="DRS847" s="71"/>
      <c r="DRT847" s="72"/>
      <c r="DRU847" s="72"/>
      <c r="DRV847" s="72"/>
      <c r="DRW847" s="72"/>
      <c r="DRX847" s="72"/>
      <c r="DRY847" s="72"/>
      <c r="DRZ847" s="72"/>
      <c r="DSA847" s="72"/>
      <c r="DSB847" s="72"/>
      <c r="DSC847" s="71"/>
      <c r="DSD847" s="71"/>
      <c r="DSE847" s="71"/>
      <c r="DSF847" s="71"/>
      <c r="DSG847" s="71"/>
      <c r="DSH847" s="71"/>
      <c r="DSI847" s="71"/>
      <c r="DSJ847" s="72"/>
      <c r="DSK847" s="72"/>
      <c r="DSL847" s="72"/>
      <c r="DSM847" s="72"/>
      <c r="DSN847" s="72"/>
      <c r="DSO847" s="72"/>
      <c r="DSP847" s="72"/>
      <c r="DSQ847" s="72"/>
      <c r="DSR847" s="72"/>
      <c r="DSS847" s="71"/>
      <c r="DST847" s="71"/>
      <c r="DSU847" s="71"/>
      <c r="DSV847" s="71"/>
      <c r="DSW847" s="71"/>
      <c r="DSX847" s="71"/>
      <c r="DSY847" s="71"/>
      <c r="DSZ847" s="72"/>
      <c r="DTA847" s="72"/>
      <c r="DTB847" s="72"/>
      <c r="DTC847" s="72"/>
      <c r="DTD847" s="72"/>
      <c r="DTE847" s="72"/>
      <c r="DTF847" s="72"/>
      <c r="DTG847" s="72"/>
      <c r="DTH847" s="72"/>
      <c r="DTI847" s="71"/>
      <c r="DTJ847" s="71"/>
      <c r="DTK847" s="71"/>
      <c r="DTL847" s="71"/>
      <c r="DTM847" s="71"/>
      <c r="DTN847" s="71"/>
      <c r="DTO847" s="71"/>
      <c r="DTP847" s="72"/>
      <c r="DTQ847" s="72"/>
      <c r="DTR847" s="72"/>
      <c r="DTS847" s="72"/>
      <c r="DTT847" s="72"/>
      <c r="DTU847" s="72"/>
      <c r="DTV847" s="72"/>
      <c r="DTW847" s="72"/>
      <c r="DTX847" s="72"/>
      <c r="DTY847" s="71"/>
      <c r="DTZ847" s="71"/>
      <c r="DUA847" s="71"/>
      <c r="DUB847" s="71"/>
      <c r="DUC847" s="71"/>
      <c r="DUD847" s="71"/>
      <c r="DUE847" s="71"/>
      <c r="DUF847" s="72"/>
      <c r="DUG847" s="72"/>
      <c r="DUH847" s="72"/>
      <c r="DUI847" s="72"/>
      <c r="DUJ847" s="72"/>
      <c r="DUK847" s="72"/>
      <c r="DUL847" s="72"/>
      <c r="DUM847" s="72"/>
      <c r="DUN847" s="72"/>
      <c r="DUO847" s="71"/>
      <c r="DUP847" s="71"/>
      <c r="DUQ847" s="71"/>
      <c r="DUR847" s="71"/>
      <c r="DUS847" s="71"/>
      <c r="DUT847" s="71"/>
      <c r="DUU847" s="71"/>
      <c r="DUV847" s="72"/>
      <c r="DUW847" s="72"/>
      <c r="DUX847" s="72"/>
      <c r="DUY847" s="72"/>
      <c r="DUZ847" s="72"/>
      <c r="DVA847" s="72"/>
      <c r="DVB847" s="72"/>
      <c r="DVC847" s="72"/>
      <c r="DVD847" s="72"/>
      <c r="DVE847" s="71"/>
      <c r="DVF847" s="71"/>
      <c r="DVG847" s="71"/>
      <c r="DVH847" s="71"/>
      <c r="DVI847" s="71"/>
      <c r="DVJ847" s="71"/>
      <c r="DVK847" s="71"/>
      <c r="DVL847" s="72"/>
      <c r="DVM847" s="72"/>
      <c r="DVN847" s="72"/>
      <c r="DVO847" s="72"/>
      <c r="DVP847" s="72"/>
      <c r="DVQ847" s="72"/>
      <c r="DVR847" s="72"/>
      <c r="DVS847" s="72"/>
      <c r="DVT847" s="72"/>
      <c r="DVU847" s="71"/>
      <c r="DVV847" s="71"/>
      <c r="DVW847" s="71"/>
      <c r="DVX847" s="71"/>
      <c r="DVY847" s="71"/>
      <c r="DVZ847" s="71"/>
      <c r="DWA847" s="71"/>
      <c r="DWB847" s="72"/>
      <c r="DWC847" s="72"/>
      <c r="DWD847" s="72"/>
      <c r="DWE847" s="72"/>
      <c r="DWF847" s="72"/>
      <c r="DWG847" s="72"/>
      <c r="DWH847" s="72"/>
      <c r="DWI847" s="72"/>
      <c r="DWJ847" s="72"/>
      <c r="DWK847" s="71"/>
      <c r="DWL847" s="71"/>
      <c r="DWM847" s="71"/>
      <c r="DWN847" s="71"/>
      <c r="DWO847" s="71"/>
      <c r="DWP847" s="71"/>
      <c r="DWQ847" s="71"/>
      <c r="DWR847" s="72"/>
      <c r="DWS847" s="72"/>
      <c r="DWT847" s="72"/>
      <c r="DWU847" s="72"/>
      <c r="DWV847" s="72"/>
      <c r="DWW847" s="72"/>
      <c r="DWX847" s="72"/>
      <c r="DWY847" s="72"/>
      <c r="DWZ847" s="72"/>
      <c r="DXA847" s="71"/>
      <c r="DXB847" s="71"/>
      <c r="DXC847" s="71"/>
      <c r="DXD847" s="71"/>
      <c r="DXE847" s="71"/>
      <c r="DXF847" s="71"/>
      <c r="DXG847" s="71"/>
      <c r="DXH847" s="72"/>
      <c r="DXI847" s="72"/>
      <c r="DXJ847" s="72"/>
      <c r="DXK847" s="72"/>
      <c r="DXL847" s="72"/>
      <c r="DXM847" s="72"/>
      <c r="DXN847" s="72"/>
      <c r="DXO847" s="72"/>
      <c r="DXP847" s="72"/>
      <c r="DXQ847" s="71"/>
      <c r="DXR847" s="71"/>
      <c r="DXS847" s="71"/>
      <c r="DXT847" s="71"/>
      <c r="DXU847" s="71"/>
      <c r="DXV847" s="71"/>
      <c r="DXW847" s="71"/>
      <c r="DXX847" s="72"/>
      <c r="DXY847" s="72"/>
      <c r="DXZ847" s="72"/>
      <c r="DYA847" s="72"/>
      <c r="DYB847" s="72"/>
      <c r="DYC847" s="72"/>
      <c r="DYD847" s="72"/>
      <c r="DYE847" s="72"/>
      <c r="DYF847" s="72"/>
      <c r="DYG847" s="71"/>
      <c r="DYH847" s="71"/>
      <c r="DYI847" s="71"/>
      <c r="DYJ847" s="71"/>
      <c r="DYK847" s="71"/>
      <c r="DYL847" s="71"/>
      <c r="DYM847" s="71"/>
      <c r="DYN847" s="72"/>
      <c r="DYO847" s="72"/>
      <c r="DYP847" s="72"/>
      <c r="DYQ847" s="72"/>
      <c r="DYR847" s="72"/>
      <c r="DYS847" s="72"/>
      <c r="DYT847" s="72"/>
      <c r="DYU847" s="72"/>
      <c r="DYV847" s="72"/>
      <c r="DYW847" s="71"/>
      <c r="DYX847" s="71"/>
      <c r="DYY847" s="71"/>
      <c r="DYZ847" s="71"/>
      <c r="DZA847" s="71"/>
      <c r="DZB847" s="71"/>
      <c r="DZC847" s="71"/>
      <c r="DZD847" s="72"/>
      <c r="DZE847" s="72"/>
      <c r="DZF847" s="72"/>
      <c r="DZG847" s="72"/>
      <c r="DZH847" s="72"/>
      <c r="DZI847" s="72"/>
      <c r="DZJ847" s="72"/>
      <c r="DZK847" s="72"/>
      <c r="DZL847" s="72"/>
      <c r="DZM847" s="71"/>
      <c r="DZN847" s="71"/>
      <c r="DZO847" s="71"/>
      <c r="DZP847" s="71"/>
      <c r="DZQ847" s="71"/>
      <c r="DZR847" s="71"/>
      <c r="DZS847" s="71"/>
      <c r="DZT847" s="72"/>
      <c r="DZU847" s="72"/>
      <c r="DZV847" s="72"/>
      <c r="DZW847" s="72"/>
      <c r="DZX847" s="72"/>
      <c r="DZY847" s="72"/>
      <c r="DZZ847" s="72"/>
      <c r="EAA847" s="72"/>
      <c r="EAB847" s="72"/>
      <c r="EAC847" s="71"/>
      <c r="EAD847" s="71"/>
      <c r="EAE847" s="71"/>
      <c r="EAF847" s="71"/>
      <c r="EAG847" s="71"/>
      <c r="EAH847" s="71"/>
      <c r="EAI847" s="71"/>
      <c r="EAJ847" s="72"/>
      <c r="EAK847" s="72"/>
      <c r="EAL847" s="72"/>
      <c r="EAM847" s="72"/>
      <c r="EAN847" s="72"/>
      <c r="EAO847" s="72"/>
      <c r="EAP847" s="72"/>
      <c r="EAQ847" s="72"/>
      <c r="EAR847" s="72"/>
      <c r="EAS847" s="71"/>
      <c r="EAT847" s="71"/>
      <c r="EAU847" s="71"/>
      <c r="EAV847" s="71"/>
      <c r="EAW847" s="71"/>
      <c r="EAX847" s="71"/>
      <c r="EAY847" s="71"/>
      <c r="EAZ847" s="72"/>
      <c r="EBA847" s="72"/>
      <c r="EBB847" s="72"/>
      <c r="EBC847" s="72"/>
      <c r="EBD847" s="72"/>
      <c r="EBE847" s="72"/>
      <c r="EBF847" s="72"/>
      <c r="EBG847" s="72"/>
      <c r="EBH847" s="72"/>
      <c r="EBI847" s="71"/>
      <c r="EBJ847" s="71"/>
      <c r="EBK847" s="71"/>
      <c r="EBL847" s="71"/>
      <c r="EBM847" s="71"/>
      <c r="EBN847" s="71"/>
      <c r="EBO847" s="71"/>
      <c r="EBP847" s="72"/>
      <c r="EBQ847" s="72"/>
      <c r="EBR847" s="72"/>
      <c r="EBS847" s="72"/>
      <c r="EBT847" s="72"/>
      <c r="EBU847" s="72"/>
      <c r="EBV847" s="72"/>
      <c r="EBW847" s="72"/>
      <c r="EBX847" s="72"/>
      <c r="EBY847" s="71"/>
      <c r="EBZ847" s="71"/>
      <c r="ECA847" s="71"/>
      <c r="ECB847" s="71"/>
      <c r="ECC847" s="71"/>
      <c r="ECD847" s="71"/>
      <c r="ECE847" s="71"/>
      <c r="ECF847" s="72"/>
      <c r="ECG847" s="72"/>
      <c r="ECH847" s="72"/>
      <c r="ECI847" s="72"/>
      <c r="ECJ847" s="72"/>
      <c r="ECK847" s="72"/>
      <c r="ECL847" s="72"/>
      <c r="ECM847" s="72"/>
      <c r="ECN847" s="72"/>
      <c r="ECO847" s="71"/>
      <c r="ECP847" s="71"/>
      <c r="ECQ847" s="71"/>
      <c r="ECR847" s="71"/>
      <c r="ECS847" s="71"/>
      <c r="ECT847" s="71"/>
      <c r="ECU847" s="71"/>
      <c r="ECV847" s="72"/>
      <c r="ECW847" s="72"/>
      <c r="ECX847" s="72"/>
      <c r="ECY847" s="72"/>
      <c r="ECZ847" s="72"/>
      <c r="EDA847" s="72"/>
      <c r="EDB847" s="72"/>
      <c r="EDC847" s="72"/>
      <c r="EDD847" s="72"/>
      <c r="EDE847" s="71"/>
      <c r="EDF847" s="71"/>
      <c r="EDG847" s="71"/>
      <c r="EDH847" s="71"/>
      <c r="EDI847" s="71"/>
      <c r="EDJ847" s="71"/>
      <c r="EDK847" s="71"/>
      <c r="EDL847" s="72"/>
      <c r="EDM847" s="72"/>
      <c r="EDN847" s="72"/>
      <c r="EDO847" s="72"/>
      <c r="EDP847" s="72"/>
      <c r="EDQ847" s="72"/>
      <c r="EDR847" s="72"/>
      <c r="EDS847" s="72"/>
      <c r="EDT847" s="72"/>
      <c r="EDU847" s="71"/>
      <c r="EDV847" s="71"/>
      <c r="EDW847" s="71"/>
      <c r="EDX847" s="71"/>
      <c r="EDY847" s="71"/>
      <c r="EDZ847" s="71"/>
      <c r="EEA847" s="71"/>
      <c r="EEB847" s="72"/>
      <c r="EEC847" s="72"/>
      <c r="EED847" s="72"/>
      <c r="EEE847" s="72"/>
      <c r="EEF847" s="72"/>
      <c r="EEG847" s="72"/>
      <c r="EEH847" s="72"/>
      <c r="EEI847" s="72"/>
      <c r="EEJ847" s="72"/>
      <c r="EEK847" s="71"/>
      <c r="EEL847" s="71"/>
      <c r="EEM847" s="71"/>
      <c r="EEN847" s="71"/>
      <c r="EEO847" s="71"/>
      <c r="EEP847" s="71"/>
      <c r="EEQ847" s="71"/>
      <c r="EER847" s="72"/>
      <c r="EES847" s="72"/>
      <c r="EET847" s="72"/>
      <c r="EEU847" s="72"/>
      <c r="EEV847" s="72"/>
      <c r="EEW847" s="72"/>
      <c r="EEX847" s="72"/>
      <c r="EEY847" s="72"/>
      <c r="EEZ847" s="72"/>
      <c r="EFA847" s="71"/>
      <c r="EFB847" s="71"/>
      <c r="EFC847" s="71"/>
      <c r="EFD847" s="71"/>
      <c r="EFE847" s="71"/>
      <c r="EFF847" s="71"/>
      <c r="EFG847" s="71"/>
      <c r="EFH847" s="72"/>
      <c r="EFI847" s="72"/>
      <c r="EFJ847" s="72"/>
      <c r="EFK847" s="72"/>
      <c r="EFL847" s="72"/>
      <c r="EFM847" s="72"/>
      <c r="EFN847" s="72"/>
      <c r="EFO847" s="72"/>
      <c r="EFP847" s="72"/>
      <c r="EFQ847" s="71"/>
      <c r="EFR847" s="71"/>
      <c r="EFS847" s="71"/>
      <c r="EFT847" s="71"/>
      <c r="EFU847" s="71"/>
      <c r="EFV847" s="71"/>
      <c r="EFW847" s="71"/>
      <c r="EFX847" s="72"/>
      <c r="EFY847" s="72"/>
      <c r="EFZ847" s="72"/>
      <c r="EGA847" s="72"/>
      <c r="EGB847" s="72"/>
      <c r="EGC847" s="72"/>
      <c r="EGD847" s="72"/>
      <c r="EGE847" s="72"/>
      <c r="EGF847" s="72"/>
      <c r="EGG847" s="71"/>
      <c r="EGH847" s="71"/>
      <c r="EGI847" s="71"/>
      <c r="EGJ847" s="71"/>
      <c r="EGK847" s="71"/>
      <c r="EGL847" s="71"/>
      <c r="EGM847" s="71"/>
      <c r="EGN847" s="72"/>
      <c r="EGO847" s="72"/>
      <c r="EGP847" s="72"/>
      <c r="EGQ847" s="72"/>
      <c r="EGR847" s="72"/>
      <c r="EGS847" s="72"/>
      <c r="EGT847" s="72"/>
      <c r="EGU847" s="72"/>
      <c r="EGV847" s="72"/>
      <c r="EGW847" s="71"/>
      <c r="EGX847" s="71"/>
      <c r="EGY847" s="71"/>
      <c r="EGZ847" s="71"/>
      <c r="EHA847" s="71"/>
      <c r="EHB847" s="71"/>
      <c r="EHC847" s="71"/>
      <c r="EHD847" s="72"/>
      <c r="EHE847" s="72"/>
      <c r="EHF847" s="72"/>
      <c r="EHG847" s="72"/>
      <c r="EHH847" s="72"/>
      <c r="EHI847" s="72"/>
      <c r="EHJ847" s="72"/>
      <c r="EHK847" s="72"/>
      <c r="EHL847" s="72"/>
      <c r="EHM847" s="71"/>
      <c r="EHN847" s="71"/>
      <c r="EHO847" s="71"/>
      <c r="EHP847" s="71"/>
      <c r="EHQ847" s="71"/>
      <c r="EHR847" s="71"/>
      <c r="EHS847" s="71"/>
      <c r="EHT847" s="72"/>
      <c r="EHU847" s="72"/>
      <c r="EHV847" s="72"/>
      <c r="EHW847" s="72"/>
      <c r="EHX847" s="72"/>
      <c r="EHY847" s="72"/>
      <c r="EHZ847" s="72"/>
      <c r="EIA847" s="72"/>
      <c r="EIB847" s="72"/>
      <c r="EIC847" s="71"/>
      <c r="EID847" s="71"/>
      <c r="EIE847" s="71"/>
      <c r="EIF847" s="71"/>
      <c r="EIG847" s="71"/>
      <c r="EIH847" s="71"/>
      <c r="EII847" s="71"/>
      <c r="EIJ847" s="72"/>
      <c r="EIK847" s="72"/>
      <c r="EIL847" s="72"/>
      <c r="EIM847" s="72"/>
      <c r="EIN847" s="72"/>
      <c r="EIO847" s="72"/>
      <c r="EIP847" s="72"/>
      <c r="EIQ847" s="72"/>
      <c r="EIR847" s="72"/>
      <c r="EIS847" s="71"/>
      <c r="EIT847" s="71"/>
      <c r="EIU847" s="71"/>
      <c r="EIV847" s="71"/>
      <c r="EIW847" s="71"/>
      <c r="EIX847" s="71"/>
      <c r="EIY847" s="71"/>
      <c r="EIZ847" s="72"/>
      <c r="EJA847" s="72"/>
      <c r="EJB847" s="72"/>
      <c r="EJC847" s="72"/>
      <c r="EJD847" s="72"/>
      <c r="EJE847" s="72"/>
      <c r="EJF847" s="72"/>
      <c r="EJG847" s="72"/>
      <c r="EJH847" s="72"/>
      <c r="EJI847" s="71"/>
      <c r="EJJ847" s="71"/>
      <c r="EJK847" s="71"/>
      <c r="EJL847" s="71"/>
      <c r="EJM847" s="71"/>
      <c r="EJN847" s="71"/>
      <c r="EJO847" s="71"/>
      <c r="EJP847" s="72"/>
      <c r="EJQ847" s="72"/>
      <c r="EJR847" s="72"/>
      <c r="EJS847" s="72"/>
      <c r="EJT847" s="72"/>
      <c r="EJU847" s="72"/>
      <c r="EJV847" s="72"/>
      <c r="EJW847" s="72"/>
      <c r="EJX847" s="72"/>
      <c r="EJY847" s="71"/>
      <c r="EJZ847" s="71"/>
      <c r="EKA847" s="71"/>
      <c r="EKB847" s="71"/>
      <c r="EKC847" s="71"/>
      <c r="EKD847" s="71"/>
      <c r="EKE847" s="71"/>
      <c r="EKF847" s="72"/>
      <c r="EKG847" s="72"/>
      <c r="EKH847" s="72"/>
      <c r="EKI847" s="72"/>
      <c r="EKJ847" s="72"/>
      <c r="EKK847" s="72"/>
      <c r="EKL847" s="72"/>
      <c r="EKM847" s="72"/>
      <c r="EKN847" s="72"/>
      <c r="EKO847" s="71"/>
      <c r="EKP847" s="71"/>
      <c r="EKQ847" s="71"/>
      <c r="EKR847" s="71"/>
      <c r="EKS847" s="71"/>
      <c r="EKT847" s="71"/>
      <c r="EKU847" s="71"/>
      <c r="EKV847" s="72"/>
      <c r="EKW847" s="72"/>
      <c r="EKX847" s="72"/>
      <c r="EKY847" s="72"/>
      <c r="EKZ847" s="72"/>
      <c r="ELA847" s="72"/>
      <c r="ELB847" s="72"/>
      <c r="ELC847" s="72"/>
      <c r="ELD847" s="72"/>
      <c r="ELE847" s="71"/>
      <c r="ELF847" s="71"/>
      <c r="ELG847" s="71"/>
      <c r="ELH847" s="71"/>
      <c r="ELI847" s="71"/>
      <c r="ELJ847" s="71"/>
      <c r="ELK847" s="71"/>
      <c r="ELL847" s="72"/>
      <c r="ELM847" s="72"/>
      <c r="ELN847" s="72"/>
      <c r="ELO847" s="72"/>
      <c r="ELP847" s="72"/>
      <c r="ELQ847" s="72"/>
      <c r="ELR847" s="72"/>
      <c r="ELS847" s="72"/>
      <c r="ELT847" s="72"/>
      <c r="ELU847" s="71"/>
      <c r="ELV847" s="71"/>
      <c r="ELW847" s="71"/>
      <c r="ELX847" s="71"/>
      <c r="ELY847" s="71"/>
      <c r="ELZ847" s="71"/>
      <c r="EMA847" s="71"/>
      <c r="EMB847" s="72"/>
      <c r="EMC847" s="72"/>
      <c r="EMD847" s="72"/>
      <c r="EME847" s="72"/>
      <c r="EMF847" s="72"/>
      <c r="EMG847" s="72"/>
      <c r="EMH847" s="72"/>
      <c r="EMI847" s="72"/>
      <c r="EMJ847" s="72"/>
      <c r="EMK847" s="71"/>
      <c r="EML847" s="71"/>
      <c r="EMM847" s="71"/>
      <c r="EMN847" s="71"/>
      <c r="EMO847" s="71"/>
      <c r="EMP847" s="71"/>
      <c r="EMQ847" s="71"/>
      <c r="EMR847" s="72"/>
      <c r="EMS847" s="72"/>
      <c r="EMT847" s="72"/>
      <c r="EMU847" s="72"/>
      <c r="EMV847" s="72"/>
      <c r="EMW847" s="72"/>
      <c r="EMX847" s="72"/>
      <c r="EMY847" s="72"/>
      <c r="EMZ847" s="72"/>
      <c r="ENA847" s="71"/>
      <c r="ENB847" s="71"/>
      <c r="ENC847" s="71"/>
      <c r="END847" s="71"/>
      <c r="ENE847" s="71"/>
      <c r="ENF847" s="71"/>
      <c r="ENG847" s="71"/>
      <c r="ENH847" s="72"/>
      <c r="ENI847" s="72"/>
      <c r="ENJ847" s="72"/>
      <c r="ENK847" s="72"/>
      <c r="ENL847" s="72"/>
      <c r="ENM847" s="72"/>
      <c r="ENN847" s="72"/>
      <c r="ENO847" s="72"/>
      <c r="ENP847" s="72"/>
      <c r="ENQ847" s="71"/>
      <c r="ENR847" s="71"/>
      <c r="ENS847" s="71"/>
      <c r="ENT847" s="71"/>
      <c r="ENU847" s="71"/>
      <c r="ENV847" s="71"/>
      <c r="ENW847" s="71"/>
      <c r="ENX847" s="72"/>
      <c r="ENY847" s="72"/>
      <c r="ENZ847" s="72"/>
      <c r="EOA847" s="72"/>
      <c r="EOB847" s="72"/>
      <c r="EOC847" s="72"/>
      <c r="EOD847" s="72"/>
      <c r="EOE847" s="72"/>
      <c r="EOF847" s="72"/>
      <c r="EOG847" s="71"/>
      <c r="EOH847" s="71"/>
      <c r="EOI847" s="71"/>
      <c r="EOJ847" s="71"/>
      <c r="EOK847" s="71"/>
      <c r="EOL847" s="71"/>
      <c r="EOM847" s="71"/>
      <c r="EON847" s="72"/>
      <c r="EOO847" s="72"/>
      <c r="EOP847" s="72"/>
      <c r="EOQ847" s="72"/>
      <c r="EOR847" s="72"/>
      <c r="EOS847" s="72"/>
      <c r="EOT847" s="72"/>
      <c r="EOU847" s="72"/>
      <c r="EOV847" s="72"/>
      <c r="EOW847" s="71"/>
      <c r="EOX847" s="71"/>
      <c r="EOY847" s="71"/>
      <c r="EOZ847" s="71"/>
      <c r="EPA847" s="71"/>
      <c r="EPB847" s="71"/>
      <c r="EPC847" s="71"/>
      <c r="EPD847" s="72"/>
      <c r="EPE847" s="72"/>
      <c r="EPF847" s="72"/>
      <c r="EPG847" s="72"/>
      <c r="EPH847" s="72"/>
      <c r="EPI847" s="72"/>
      <c r="EPJ847" s="72"/>
      <c r="EPK847" s="72"/>
      <c r="EPL847" s="72"/>
      <c r="EPM847" s="71"/>
      <c r="EPN847" s="71"/>
      <c r="EPO847" s="71"/>
      <c r="EPP847" s="71"/>
      <c r="EPQ847" s="71"/>
      <c r="EPR847" s="71"/>
      <c r="EPS847" s="71"/>
      <c r="EPT847" s="72"/>
      <c r="EPU847" s="72"/>
      <c r="EPV847" s="72"/>
      <c r="EPW847" s="72"/>
      <c r="EPX847" s="72"/>
      <c r="EPY847" s="72"/>
      <c r="EPZ847" s="72"/>
      <c r="EQA847" s="72"/>
      <c r="EQB847" s="72"/>
      <c r="EQC847" s="71"/>
      <c r="EQD847" s="71"/>
      <c r="EQE847" s="71"/>
      <c r="EQF847" s="71"/>
      <c r="EQG847" s="71"/>
      <c r="EQH847" s="71"/>
      <c r="EQI847" s="71"/>
      <c r="EQJ847" s="72"/>
      <c r="EQK847" s="72"/>
      <c r="EQL847" s="72"/>
      <c r="EQM847" s="72"/>
      <c r="EQN847" s="72"/>
      <c r="EQO847" s="72"/>
      <c r="EQP847" s="72"/>
      <c r="EQQ847" s="72"/>
      <c r="EQR847" s="72"/>
      <c r="EQS847" s="71"/>
      <c r="EQT847" s="71"/>
      <c r="EQU847" s="71"/>
      <c r="EQV847" s="71"/>
      <c r="EQW847" s="71"/>
      <c r="EQX847" s="71"/>
      <c r="EQY847" s="71"/>
      <c r="EQZ847" s="72"/>
      <c r="ERA847" s="72"/>
      <c r="ERB847" s="72"/>
      <c r="ERC847" s="72"/>
      <c r="ERD847" s="72"/>
      <c r="ERE847" s="72"/>
      <c r="ERF847" s="72"/>
      <c r="ERG847" s="72"/>
      <c r="ERH847" s="72"/>
      <c r="ERI847" s="71"/>
      <c r="ERJ847" s="71"/>
      <c r="ERK847" s="71"/>
      <c r="ERL847" s="71"/>
      <c r="ERM847" s="71"/>
      <c r="ERN847" s="71"/>
      <c r="ERO847" s="71"/>
      <c r="ERP847" s="72"/>
      <c r="ERQ847" s="72"/>
      <c r="ERR847" s="72"/>
      <c r="ERS847" s="72"/>
      <c r="ERT847" s="72"/>
      <c r="ERU847" s="72"/>
      <c r="ERV847" s="72"/>
      <c r="ERW847" s="72"/>
      <c r="ERX847" s="72"/>
      <c r="ERY847" s="71"/>
      <c r="ERZ847" s="71"/>
      <c r="ESA847" s="71"/>
      <c r="ESB847" s="71"/>
      <c r="ESC847" s="71"/>
      <c r="ESD847" s="71"/>
      <c r="ESE847" s="71"/>
      <c r="ESF847" s="72"/>
      <c r="ESG847" s="72"/>
      <c r="ESH847" s="72"/>
      <c r="ESI847" s="72"/>
      <c r="ESJ847" s="72"/>
      <c r="ESK847" s="72"/>
      <c r="ESL847" s="72"/>
      <c r="ESM847" s="72"/>
      <c r="ESN847" s="72"/>
      <c r="ESO847" s="71"/>
      <c r="ESP847" s="71"/>
      <c r="ESQ847" s="71"/>
      <c r="ESR847" s="71"/>
      <c r="ESS847" s="71"/>
      <c r="EST847" s="71"/>
      <c r="ESU847" s="71"/>
      <c r="ESV847" s="72"/>
      <c r="ESW847" s="72"/>
      <c r="ESX847" s="72"/>
      <c r="ESY847" s="72"/>
      <c r="ESZ847" s="72"/>
      <c r="ETA847" s="72"/>
      <c r="ETB847" s="72"/>
      <c r="ETC847" s="72"/>
      <c r="ETD847" s="72"/>
      <c r="ETE847" s="71"/>
      <c r="ETF847" s="71"/>
      <c r="ETG847" s="71"/>
      <c r="ETH847" s="71"/>
      <c r="ETI847" s="71"/>
      <c r="ETJ847" s="71"/>
      <c r="ETK847" s="71"/>
      <c r="ETL847" s="72"/>
      <c r="ETM847" s="72"/>
      <c r="ETN847" s="72"/>
      <c r="ETO847" s="72"/>
      <c r="ETP847" s="72"/>
      <c r="ETQ847" s="72"/>
      <c r="ETR847" s="72"/>
      <c r="ETS847" s="72"/>
      <c r="ETT847" s="72"/>
      <c r="ETU847" s="71"/>
      <c r="ETV847" s="71"/>
      <c r="ETW847" s="71"/>
      <c r="ETX847" s="71"/>
      <c r="ETY847" s="71"/>
      <c r="ETZ847" s="71"/>
      <c r="EUA847" s="71"/>
      <c r="EUB847" s="72"/>
      <c r="EUC847" s="72"/>
      <c r="EUD847" s="72"/>
      <c r="EUE847" s="72"/>
      <c r="EUF847" s="72"/>
      <c r="EUG847" s="72"/>
      <c r="EUH847" s="72"/>
      <c r="EUI847" s="72"/>
      <c r="EUJ847" s="72"/>
      <c r="EUK847" s="71"/>
      <c r="EUL847" s="71"/>
      <c r="EUM847" s="71"/>
      <c r="EUN847" s="71"/>
      <c r="EUO847" s="71"/>
      <c r="EUP847" s="71"/>
      <c r="EUQ847" s="71"/>
      <c r="EUR847" s="72"/>
      <c r="EUS847" s="72"/>
      <c r="EUT847" s="72"/>
      <c r="EUU847" s="72"/>
      <c r="EUV847" s="72"/>
      <c r="EUW847" s="72"/>
      <c r="EUX847" s="72"/>
      <c r="EUY847" s="72"/>
      <c r="EUZ847" s="72"/>
      <c r="EVA847" s="71"/>
      <c r="EVB847" s="71"/>
      <c r="EVC847" s="71"/>
      <c r="EVD847" s="71"/>
      <c r="EVE847" s="71"/>
      <c r="EVF847" s="71"/>
      <c r="EVG847" s="71"/>
      <c r="EVH847" s="72"/>
      <c r="EVI847" s="72"/>
      <c r="EVJ847" s="72"/>
      <c r="EVK847" s="72"/>
      <c r="EVL847" s="72"/>
      <c r="EVM847" s="72"/>
      <c r="EVN847" s="72"/>
      <c r="EVO847" s="72"/>
      <c r="EVP847" s="72"/>
      <c r="EVQ847" s="71"/>
      <c r="EVR847" s="71"/>
      <c r="EVS847" s="71"/>
      <c r="EVT847" s="71"/>
      <c r="EVU847" s="71"/>
      <c r="EVV847" s="71"/>
      <c r="EVW847" s="71"/>
      <c r="EVX847" s="72"/>
      <c r="EVY847" s="72"/>
      <c r="EVZ847" s="72"/>
      <c r="EWA847" s="72"/>
      <c r="EWB847" s="72"/>
      <c r="EWC847" s="72"/>
      <c r="EWD847" s="72"/>
      <c r="EWE847" s="72"/>
      <c r="EWF847" s="72"/>
      <c r="EWG847" s="71"/>
      <c r="EWH847" s="71"/>
      <c r="EWI847" s="71"/>
      <c r="EWJ847" s="71"/>
      <c r="EWK847" s="71"/>
      <c r="EWL847" s="71"/>
      <c r="EWM847" s="71"/>
      <c r="EWN847" s="72"/>
      <c r="EWO847" s="72"/>
      <c r="EWP847" s="72"/>
      <c r="EWQ847" s="72"/>
      <c r="EWR847" s="72"/>
      <c r="EWS847" s="72"/>
      <c r="EWT847" s="72"/>
      <c r="EWU847" s="72"/>
      <c r="EWV847" s="72"/>
      <c r="EWW847" s="71"/>
      <c r="EWX847" s="71"/>
      <c r="EWY847" s="71"/>
      <c r="EWZ847" s="71"/>
      <c r="EXA847" s="71"/>
      <c r="EXB847" s="71"/>
      <c r="EXC847" s="71"/>
      <c r="EXD847" s="72"/>
      <c r="EXE847" s="72"/>
      <c r="EXF847" s="72"/>
      <c r="EXG847" s="72"/>
      <c r="EXH847" s="72"/>
      <c r="EXI847" s="72"/>
      <c r="EXJ847" s="72"/>
      <c r="EXK847" s="72"/>
      <c r="EXL847" s="72"/>
      <c r="EXM847" s="71"/>
      <c r="EXN847" s="71"/>
      <c r="EXO847" s="71"/>
      <c r="EXP847" s="71"/>
      <c r="EXQ847" s="71"/>
      <c r="EXR847" s="71"/>
      <c r="EXS847" s="71"/>
      <c r="EXT847" s="72"/>
      <c r="EXU847" s="72"/>
      <c r="EXV847" s="72"/>
      <c r="EXW847" s="72"/>
      <c r="EXX847" s="72"/>
      <c r="EXY847" s="72"/>
      <c r="EXZ847" s="72"/>
      <c r="EYA847" s="72"/>
      <c r="EYB847" s="72"/>
      <c r="EYC847" s="71"/>
      <c r="EYD847" s="71"/>
      <c r="EYE847" s="71"/>
      <c r="EYF847" s="71"/>
      <c r="EYG847" s="71"/>
      <c r="EYH847" s="71"/>
      <c r="EYI847" s="71"/>
      <c r="EYJ847" s="72"/>
      <c r="EYK847" s="72"/>
      <c r="EYL847" s="72"/>
      <c r="EYM847" s="72"/>
      <c r="EYN847" s="72"/>
      <c r="EYO847" s="72"/>
      <c r="EYP847" s="72"/>
      <c r="EYQ847" s="72"/>
      <c r="EYR847" s="72"/>
      <c r="EYS847" s="71"/>
      <c r="EYT847" s="71"/>
      <c r="EYU847" s="71"/>
      <c r="EYV847" s="71"/>
      <c r="EYW847" s="71"/>
      <c r="EYX847" s="71"/>
      <c r="EYY847" s="71"/>
      <c r="EYZ847" s="72"/>
      <c r="EZA847" s="72"/>
      <c r="EZB847" s="72"/>
      <c r="EZC847" s="72"/>
      <c r="EZD847" s="72"/>
      <c r="EZE847" s="72"/>
      <c r="EZF847" s="72"/>
      <c r="EZG847" s="72"/>
      <c r="EZH847" s="72"/>
      <c r="EZI847" s="71"/>
      <c r="EZJ847" s="71"/>
      <c r="EZK847" s="71"/>
      <c r="EZL847" s="71"/>
      <c r="EZM847" s="71"/>
      <c r="EZN847" s="71"/>
      <c r="EZO847" s="71"/>
      <c r="EZP847" s="72"/>
      <c r="EZQ847" s="72"/>
      <c r="EZR847" s="72"/>
      <c r="EZS847" s="72"/>
      <c r="EZT847" s="72"/>
      <c r="EZU847" s="72"/>
      <c r="EZV847" s="72"/>
      <c r="EZW847" s="72"/>
      <c r="EZX847" s="72"/>
      <c r="EZY847" s="71"/>
      <c r="EZZ847" s="71"/>
      <c r="FAA847" s="71"/>
      <c r="FAB847" s="71"/>
      <c r="FAC847" s="71"/>
      <c r="FAD847" s="71"/>
      <c r="FAE847" s="71"/>
      <c r="FAF847" s="72"/>
      <c r="FAG847" s="72"/>
      <c r="FAH847" s="72"/>
      <c r="FAI847" s="72"/>
      <c r="FAJ847" s="72"/>
      <c r="FAK847" s="72"/>
      <c r="FAL847" s="72"/>
      <c r="FAM847" s="72"/>
      <c r="FAN847" s="72"/>
      <c r="FAO847" s="71"/>
      <c r="FAP847" s="71"/>
      <c r="FAQ847" s="71"/>
      <c r="FAR847" s="71"/>
      <c r="FAS847" s="71"/>
      <c r="FAT847" s="71"/>
      <c r="FAU847" s="71"/>
      <c r="FAV847" s="72"/>
      <c r="FAW847" s="72"/>
      <c r="FAX847" s="72"/>
      <c r="FAY847" s="72"/>
      <c r="FAZ847" s="72"/>
      <c r="FBA847" s="72"/>
      <c r="FBB847" s="72"/>
      <c r="FBC847" s="72"/>
      <c r="FBD847" s="72"/>
      <c r="FBE847" s="71"/>
      <c r="FBF847" s="71"/>
      <c r="FBG847" s="71"/>
      <c r="FBH847" s="71"/>
      <c r="FBI847" s="71"/>
      <c r="FBJ847" s="71"/>
      <c r="FBK847" s="71"/>
      <c r="FBL847" s="72"/>
      <c r="FBM847" s="72"/>
      <c r="FBN847" s="72"/>
      <c r="FBO847" s="72"/>
      <c r="FBP847" s="72"/>
      <c r="FBQ847" s="72"/>
      <c r="FBR847" s="72"/>
      <c r="FBS847" s="72"/>
      <c r="FBT847" s="72"/>
      <c r="FBU847" s="71"/>
      <c r="FBV847" s="71"/>
      <c r="FBW847" s="71"/>
      <c r="FBX847" s="71"/>
      <c r="FBY847" s="71"/>
      <c r="FBZ847" s="71"/>
      <c r="FCA847" s="71"/>
      <c r="FCB847" s="72"/>
      <c r="FCC847" s="72"/>
      <c r="FCD847" s="72"/>
      <c r="FCE847" s="72"/>
      <c r="FCF847" s="72"/>
      <c r="FCG847" s="72"/>
      <c r="FCH847" s="72"/>
      <c r="FCI847" s="72"/>
      <c r="FCJ847" s="72"/>
      <c r="FCK847" s="71"/>
      <c r="FCL847" s="71"/>
      <c r="FCM847" s="71"/>
      <c r="FCN847" s="71"/>
      <c r="FCO847" s="71"/>
      <c r="FCP847" s="71"/>
      <c r="FCQ847" s="71"/>
      <c r="FCR847" s="72"/>
      <c r="FCS847" s="72"/>
      <c r="FCT847" s="72"/>
      <c r="FCU847" s="72"/>
      <c r="FCV847" s="72"/>
      <c r="FCW847" s="72"/>
      <c r="FCX847" s="72"/>
      <c r="FCY847" s="72"/>
      <c r="FCZ847" s="72"/>
      <c r="FDA847" s="71"/>
      <c r="FDB847" s="71"/>
      <c r="FDC847" s="71"/>
      <c r="FDD847" s="71"/>
      <c r="FDE847" s="71"/>
      <c r="FDF847" s="71"/>
      <c r="FDG847" s="71"/>
      <c r="FDH847" s="72"/>
      <c r="FDI847" s="72"/>
      <c r="FDJ847" s="72"/>
      <c r="FDK847" s="72"/>
      <c r="FDL847" s="72"/>
      <c r="FDM847" s="72"/>
      <c r="FDN847" s="72"/>
      <c r="FDO847" s="72"/>
      <c r="FDP847" s="72"/>
      <c r="FDQ847" s="71"/>
      <c r="FDR847" s="71"/>
      <c r="FDS847" s="71"/>
      <c r="FDT847" s="71"/>
      <c r="FDU847" s="71"/>
      <c r="FDV847" s="71"/>
      <c r="FDW847" s="71"/>
      <c r="FDX847" s="72"/>
      <c r="FDY847" s="72"/>
      <c r="FDZ847" s="72"/>
      <c r="FEA847" s="72"/>
      <c r="FEB847" s="72"/>
      <c r="FEC847" s="72"/>
      <c r="FED847" s="72"/>
      <c r="FEE847" s="72"/>
      <c r="FEF847" s="72"/>
      <c r="FEG847" s="71"/>
      <c r="FEH847" s="71"/>
      <c r="FEI847" s="71"/>
      <c r="FEJ847" s="71"/>
      <c r="FEK847" s="71"/>
      <c r="FEL847" s="71"/>
      <c r="FEM847" s="71"/>
      <c r="FEN847" s="72"/>
      <c r="FEO847" s="72"/>
      <c r="FEP847" s="72"/>
      <c r="FEQ847" s="72"/>
      <c r="FER847" s="72"/>
      <c r="FES847" s="72"/>
      <c r="FET847" s="72"/>
      <c r="FEU847" s="72"/>
      <c r="FEV847" s="72"/>
      <c r="FEW847" s="71"/>
      <c r="FEX847" s="71"/>
      <c r="FEY847" s="71"/>
      <c r="FEZ847" s="71"/>
      <c r="FFA847" s="71"/>
      <c r="FFB847" s="71"/>
      <c r="FFC847" s="71"/>
      <c r="FFD847" s="72"/>
      <c r="FFE847" s="72"/>
      <c r="FFF847" s="72"/>
      <c r="FFG847" s="72"/>
      <c r="FFH847" s="72"/>
      <c r="FFI847" s="72"/>
      <c r="FFJ847" s="72"/>
      <c r="FFK847" s="72"/>
      <c r="FFL847" s="72"/>
      <c r="FFM847" s="71"/>
      <c r="FFN847" s="71"/>
      <c r="FFO847" s="71"/>
      <c r="FFP847" s="71"/>
      <c r="FFQ847" s="71"/>
      <c r="FFR847" s="71"/>
      <c r="FFS847" s="71"/>
      <c r="FFT847" s="72"/>
      <c r="FFU847" s="72"/>
      <c r="FFV847" s="72"/>
      <c r="FFW847" s="72"/>
      <c r="FFX847" s="72"/>
      <c r="FFY847" s="72"/>
      <c r="FFZ847" s="72"/>
      <c r="FGA847" s="72"/>
      <c r="FGB847" s="72"/>
      <c r="FGC847" s="71"/>
      <c r="FGD847" s="71"/>
      <c r="FGE847" s="71"/>
      <c r="FGF847" s="71"/>
      <c r="FGG847" s="71"/>
      <c r="FGH847" s="71"/>
      <c r="FGI847" s="71"/>
      <c r="FGJ847" s="72"/>
      <c r="FGK847" s="72"/>
      <c r="FGL847" s="72"/>
      <c r="FGM847" s="72"/>
      <c r="FGN847" s="72"/>
      <c r="FGO847" s="72"/>
      <c r="FGP847" s="72"/>
      <c r="FGQ847" s="72"/>
      <c r="FGR847" s="72"/>
      <c r="FGS847" s="71"/>
      <c r="FGT847" s="71"/>
      <c r="FGU847" s="71"/>
      <c r="FGV847" s="71"/>
      <c r="FGW847" s="71"/>
      <c r="FGX847" s="71"/>
      <c r="FGY847" s="71"/>
      <c r="FGZ847" s="72"/>
      <c r="FHA847" s="72"/>
      <c r="FHB847" s="72"/>
      <c r="FHC847" s="72"/>
      <c r="FHD847" s="72"/>
      <c r="FHE847" s="72"/>
      <c r="FHF847" s="72"/>
      <c r="FHG847" s="72"/>
      <c r="FHH847" s="72"/>
      <c r="FHI847" s="71"/>
      <c r="FHJ847" s="71"/>
      <c r="FHK847" s="71"/>
      <c r="FHL847" s="71"/>
      <c r="FHM847" s="71"/>
      <c r="FHN847" s="71"/>
      <c r="FHO847" s="71"/>
      <c r="FHP847" s="72"/>
      <c r="FHQ847" s="72"/>
      <c r="FHR847" s="72"/>
      <c r="FHS847" s="72"/>
      <c r="FHT847" s="72"/>
      <c r="FHU847" s="72"/>
      <c r="FHV847" s="72"/>
      <c r="FHW847" s="72"/>
      <c r="FHX847" s="72"/>
      <c r="FHY847" s="71"/>
      <c r="FHZ847" s="71"/>
      <c r="FIA847" s="71"/>
      <c r="FIB847" s="71"/>
      <c r="FIC847" s="71"/>
      <c r="FID847" s="71"/>
      <c r="FIE847" s="71"/>
      <c r="FIF847" s="72"/>
      <c r="FIG847" s="72"/>
      <c r="FIH847" s="72"/>
      <c r="FII847" s="72"/>
      <c r="FIJ847" s="72"/>
      <c r="FIK847" s="72"/>
      <c r="FIL847" s="72"/>
      <c r="FIM847" s="72"/>
      <c r="FIN847" s="72"/>
      <c r="FIO847" s="71"/>
      <c r="FIP847" s="71"/>
      <c r="FIQ847" s="71"/>
      <c r="FIR847" s="71"/>
      <c r="FIS847" s="71"/>
      <c r="FIT847" s="71"/>
      <c r="FIU847" s="71"/>
      <c r="FIV847" s="72"/>
      <c r="FIW847" s="72"/>
      <c r="FIX847" s="72"/>
      <c r="FIY847" s="72"/>
      <c r="FIZ847" s="72"/>
      <c r="FJA847" s="72"/>
      <c r="FJB847" s="72"/>
      <c r="FJC847" s="72"/>
      <c r="FJD847" s="72"/>
      <c r="FJE847" s="71"/>
      <c r="FJF847" s="71"/>
      <c r="FJG847" s="71"/>
      <c r="FJH847" s="71"/>
      <c r="FJI847" s="71"/>
      <c r="FJJ847" s="71"/>
      <c r="FJK847" s="71"/>
      <c r="FJL847" s="72"/>
      <c r="FJM847" s="72"/>
      <c r="FJN847" s="72"/>
      <c r="FJO847" s="72"/>
      <c r="FJP847" s="72"/>
      <c r="FJQ847" s="72"/>
      <c r="FJR847" s="72"/>
      <c r="FJS847" s="72"/>
      <c r="FJT847" s="72"/>
      <c r="FJU847" s="71"/>
      <c r="FJV847" s="71"/>
      <c r="FJW847" s="71"/>
      <c r="FJX847" s="71"/>
      <c r="FJY847" s="71"/>
      <c r="FJZ847" s="71"/>
      <c r="FKA847" s="71"/>
      <c r="FKB847" s="72"/>
      <c r="FKC847" s="72"/>
      <c r="FKD847" s="72"/>
      <c r="FKE847" s="72"/>
      <c r="FKF847" s="72"/>
      <c r="FKG847" s="72"/>
      <c r="FKH847" s="72"/>
      <c r="FKI847" s="72"/>
      <c r="FKJ847" s="72"/>
      <c r="FKK847" s="71"/>
      <c r="FKL847" s="71"/>
      <c r="FKM847" s="71"/>
      <c r="FKN847" s="71"/>
      <c r="FKO847" s="71"/>
      <c r="FKP847" s="71"/>
      <c r="FKQ847" s="71"/>
      <c r="FKR847" s="72"/>
      <c r="FKS847" s="72"/>
      <c r="FKT847" s="72"/>
      <c r="FKU847" s="72"/>
      <c r="FKV847" s="72"/>
      <c r="FKW847" s="72"/>
      <c r="FKX847" s="72"/>
      <c r="FKY847" s="72"/>
      <c r="FKZ847" s="72"/>
      <c r="FLA847" s="71"/>
      <c r="FLB847" s="71"/>
      <c r="FLC847" s="71"/>
      <c r="FLD847" s="71"/>
      <c r="FLE847" s="71"/>
      <c r="FLF847" s="71"/>
      <c r="FLG847" s="71"/>
      <c r="FLH847" s="72"/>
      <c r="FLI847" s="72"/>
      <c r="FLJ847" s="72"/>
      <c r="FLK847" s="72"/>
      <c r="FLL847" s="72"/>
      <c r="FLM847" s="72"/>
      <c r="FLN847" s="72"/>
      <c r="FLO847" s="72"/>
      <c r="FLP847" s="72"/>
      <c r="FLQ847" s="71"/>
      <c r="FLR847" s="71"/>
      <c r="FLS847" s="71"/>
      <c r="FLT847" s="71"/>
      <c r="FLU847" s="71"/>
      <c r="FLV847" s="71"/>
      <c r="FLW847" s="71"/>
      <c r="FLX847" s="72"/>
      <c r="FLY847" s="72"/>
      <c r="FLZ847" s="72"/>
      <c r="FMA847" s="72"/>
      <c r="FMB847" s="72"/>
      <c r="FMC847" s="72"/>
      <c r="FMD847" s="72"/>
      <c r="FME847" s="72"/>
      <c r="FMF847" s="72"/>
      <c r="FMG847" s="71"/>
      <c r="FMH847" s="71"/>
      <c r="FMI847" s="71"/>
      <c r="FMJ847" s="71"/>
      <c r="FMK847" s="71"/>
      <c r="FML847" s="71"/>
      <c r="FMM847" s="71"/>
      <c r="FMN847" s="72"/>
      <c r="FMO847" s="72"/>
      <c r="FMP847" s="72"/>
      <c r="FMQ847" s="72"/>
      <c r="FMR847" s="72"/>
      <c r="FMS847" s="72"/>
      <c r="FMT847" s="72"/>
      <c r="FMU847" s="72"/>
      <c r="FMV847" s="72"/>
      <c r="FMW847" s="71"/>
      <c r="FMX847" s="71"/>
      <c r="FMY847" s="71"/>
      <c r="FMZ847" s="71"/>
      <c r="FNA847" s="71"/>
      <c r="FNB847" s="71"/>
      <c r="FNC847" s="71"/>
      <c r="FND847" s="72"/>
      <c r="FNE847" s="72"/>
      <c r="FNF847" s="72"/>
      <c r="FNG847" s="72"/>
      <c r="FNH847" s="72"/>
      <c r="FNI847" s="72"/>
      <c r="FNJ847" s="72"/>
      <c r="FNK847" s="72"/>
      <c r="FNL847" s="72"/>
      <c r="FNM847" s="71"/>
      <c r="FNN847" s="71"/>
      <c r="FNO847" s="71"/>
      <c r="FNP847" s="71"/>
      <c r="FNQ847" s="71"/>
      <c r="FNR847" s="71"/>
      <c r="FNS847" s="71"/>
      <c r="FNT847" s="72"/>
      <c r="FNU847" s="72"/>
      <c r="FNV847" s="72"/>
      <c r="FNW847" s="72"/>
      <c r="FNX847" s="72"/>
      <c r="FNY847" s="72"/>
      <c r="FNZ847" s="72"/>
      <c r="FOA847" s="72"/>
      <c r="FOB847" s="72"/>
      <c r="FOC847" s="71"/>
      <c r="FOD847" s="71"/>
      <c r="FOE847" s="71"/>
      <c r="FOF847" s="71"/>
      <c r="FOG847" s="71"/>
      <c r="FOH847" s="71"/>
      <c r="FOI847" s="71"/>
      <c r="FOJ847" s="72"/>
      <c r="FOK847" s="72"/>
      <c r="FOL847" s="72"/>
      <c r="FOM847" s="72"/>
      <c r="FON847" s="72"/>
      <c r="FOO847" s="72"/>
      <c r="FOP847" s="72"/>
      <c r="FOQ847" s="72"/>
      <c r="FOR847" s="72"/>
      <c r="FOS847" s="71"/>
      <c r="FOT847" s="71"/>
      <c r="FOU847" s="71"/>
      <c r="FOV847" s="71"/>
      <c r="FOW847" s="71"/>
      <c r="FOX847" s="71"/>
      <c r="FOY847" s="71"/>
      <c r="FOZ847" s="72"/>
      <c r="FPA847" s="72"/>
      <c r="FPB847" s="72"/>
      <c r="FPC847" s="72"/>
      <c r="FPD847" s="72"/>
      <c r="FPE847" s="72"/>
      <c r="FPF847" s="72"/>
      <c r="FPG847" s="72"/>
      <c r="FPH847" s="72"/>
      <c r="FPI847" s="71"/>
      <c r="FPJ847" s="71"/>
      <c r="FPK847" s="71"/>
      <c r="FPL847" s="71"/>
      <c r="FPM847" s="71"/>
      <c r="FPN847" s="71"/>
      <c r="FPO847" s="71"/>
      <c r="FPP847" s="72"/>
      <c r="FPQ847" s="72"/>
      <c r="FPR847" s="72"/>
      <c r="FPS847" s="72"/>
      <c r="FPT847" s="72"/>
      <c r="FPU847" s="72"/>
      <c r="FPV847" s="72"/>
      <c r="FPW847" s="72"/>
      <c r="FPX847" s="72"/>
      <c r="FPY847" s="71"/>
      <c r="FPZ847" s="71"/>
      <c r="FQA847" s="71"/>
      <c r="FQB847" s="71"/>
      <c r="FQC847" s="71"/>
      <c r="FQD847" s="71"/>
      <c r="FQE847" s="71"/>
      <c r="FQF847" s="72"/>
      <c r="FQG847" s="72"/>
      <c r="FQH847" s="72"/>
      <c r="FQI847" s="72"/>
      <c r="FQJ847" s="72"/>
      <c r="FQK847" s="72"/>
      <c r="FQL847" s="72"/>
      <c r="FQM847" s="72"/>
      <c r="FQN847" s="72"/>
      <c r="FQO847" s="71"/>
      <c r="FQP847" s="71"/>
      <c r="FQQ847" s="71"/>
      <c r="FQR847" s="71"/>
      <c r="FQS847" s="71"/>
      <c r="FQT847" s="71"/>
      <c r="FQU847" s="71"/>
      <c r="FQV847" s="72"/>
      <c r="FQW847" s="72"/>
      <c r="FQX847" s="72"/>
      <c r="FQY847" s="72"/>
      <c r="FQZ847" s="72"/>
      <c r="FRA847" s="72"/>
      <c r="FRB847" s="72"/>
      <c r="FRC847" s="72"/>
      <c r="FRD847" s="72"/>
      <c r="FRE847" s="71"/>
      <c r="FRF847" s="71"/>
      <c r="FRG847" s="71"/>
      <c r="FRH847" s="71"/>
      <c r="FRI847" s="71"/>
      <c r="FRJ847" s="71"/>
      <c r="FRK847" s="71"/>
      <c r="FRL847" s="72"/>
      <c r="FRM847" s="72"/>
      <c r="FRN847" s="72"/>
      <c r="FRO847" s="72"/>
      <c r="FRP847" s="72"/>
      <c r="FRQ847" s="72"/>
      <c r="FRR847" s="72"/>
      <c r="FRS847" s="72"/>
      <c r="FRT847" s="72"/>
      <c r="FRU847" s="71"/>
      <c r="FRV847" s="71"/>
      <c r="FRW847" s="71"/>
      <c r="FRX847" s="71"/>
      <c r="FRY847" s="71"/>
      <c r="FRZ847" s="71"/>
      <c r="FSA847" s="71"/>
      <c r="FSB847" s="72"/>
      <c r="FSC847" s="72"/>
      <c r="FSD847" s="72"/>
      <c r="FSE847" s="72"/>
      <c r="FSF847" s="72"/>
      <c r="FSG847" s="72"/>
      <c r="FSH847" s="72"/>
      <c r="FSI847" s="72"/>
      <c r="FSJ847" s="72"/>
      <c r="FSK847" s="71"/>
      <c r="FSL847" s="71"/>
      <c r="FSM847" s="71"/>
      <c r="FSN847" s="71"/>
      <c r="FSO847" s="71"/>
      <c r="FSP847" s="71"/>
      <c r="FSQ847" s="71"/>
      <c r="FSR847" s="72"/>
      <c r="FSS847" s="72"/>
      <c r="FST847" s="72"/>
      <c r="FSU847" s="72"/>
      <c r="FSV847" s="72"/>
      <c r="FSW847" s="72"/>
      <c r="FSX847" s="72"/>
      <c r="FSY847" s="72"/>
      <c r="FSZ847" s="72"/>
      <c r="FTA847" s="71"/>
      <c r="FTB847" s="71"/>
      <c r="FTC847" s="71"/>
      <c r="FTD847" s="71"/>
      <c r="FTE847" s="71"/>
      <c r="FTF847" s="71"/>
      <c r="FTG847" s="71"/>
      <c r="FTH847" s="72"/>
      <c r="FTI847" s="72"/>
      <c r="FTJ847" s="72"/>
      <c r="FTK847" s="72"/>
      <c r="FTL847" s="72"/>
      <c r="FTM847" s="72"/>
      <c r="FTN847" s="72"/>
      <c r="FTO847" s="72"/>
      <c r="FTP847" s="72"/>
      <c r="FTQ847" s="71"/>
      <c r="FTR847" s="71"/>
      <c r="FTS847" s="71"/>
      <c r="FTT847" s="71"/>
      <c r="FTU847" s="71"/>
      <c r="FTV847" s="71"/>
      <c r="FTW847" s="71"/>
      <c r="FTX847" s="72"/>
      <c r="FTY847" s="72"/>
      <c r="FTZ847" s="72"/>
      <c r="FUA847" s="72"/>
      <c r="FUB847" s="72"/>
      <c r="FUC847" s="72"/>
      <c r="FUD847" s="72"/>
      <c r="FUE847" s="72"/>
      <c r="FUF847" s="72"/>
      <c r="FUG847" s="71"/>
      <c r="FUH847" s="71"/>
      <c r="FUI847" s="71"/>
      <c r="FUJ847" s="71"/>
      <c r="FUK847" s="71"/>
      <c r="FUL847" s="71"/>
      <c r="FUM847" s="71"/>
      <c r="FUN847" s="72"/>
      <c r="FUO847" s="72"/>
      <c r="FUP847" s="72"/>
      <c r="FUQ847" s="72"/>
      <c r="FUR847" s="72"/>
      <c r="FUS847" s="72"/>
      <c r="FUT847" s="72"/>
      <c r="FUU847" s="72"/>
      <c r="FUV847" s="72"/>
      <c r="FUW847" s="71"/>
      <c r="FUX847" s="71"/>
      <c r="FUY847" s="71"/>
      <c r="FUZ847" s="71"/>
      <c r="FVA847" s="71"/>
      <c r="FVB847" s="71"/>
      <c r="FVC847" s="71"/>
      <c r="FVD847" s="72"/>
      <c r="FVE847" s="72"/>
      <c r="FVF847" s="72"/>
      <c r="FVG847" s="72"/>
      <c r="FVH847" s="72"/>
      <c r="FVI847" s="72"/>
      <c r="FVJ847" s="72"/>
      <c r="FVK847" s="72"/>
      <c r="FVL847" s="72"/>
      <c r="FVM847" s="71"/>
      <c r="FVN847" s="71"/>
      <c r="FVO847" s="71"/>
      <c r="FVP847" s="71"/>
      <c r="FVQ847" s="71"/>
      <c r="FVR847" s="71"/>
      <c r="FVS847" s="71"/>
      <c r="FVT847" s="72"/>
      <c r="FVU847" s="72"/>
      <c r="FVV847" s="72"/>
      <c r="FVW847" s="72"/>
      <c r="FVX847" s="72"/>
      <c r="FVY847" s="72"/>
      <c r="FVZ847" s="72"/>
      <c r="FWA847" s="72"/>
      <c r="FWB847" s="72"/>
      <c r="FWC847" s="71"/>
      <c r="FWD847" s="71"/>
      <c r="FWE847" s="71"/>
      <c r="FWF847" s="71"/>
      <c r="FWG847" s="71"/>
      <c r="FWH847" s="71"/>
      <c r="FWI847" s="71"/>
      <c r="FWJ847" s="72"/>
      <c r="FWK847" s="72"/>
      <c r="FWL847" s="72"/>
      <c r="FWM847" s="72"/>
      <c r="FWN847" s="72"/>
      <c r="FWO847" s="72"/>
      <c r="FWP847" s="72"/>
      <c r="FWQ847" s="72"/>
      <c r="FWR847" s="72"/>
      <c r="FWS847" s="71"/>
      <c r="FWT847" s="71"/>
      <c r="FWU847" s="71"/>
      <c r="FWV847" s="71"/>
      <c r="FWW847" s="71"/>
      <c r="FWX847" s="71"/>
      <c r="FWY847" s="71"/>
      <c r="FWZ847" s="72"/>
      <c r="FXA847" s="72"/>
      <c r="FXB847" s="72"/>
      <c r="FXC847" s="72"/>
      <c r="FXD847" s="72"/>
      <c r="FXE847" s="72"/>
      <c r="FXF847" s="72"/>
      <c r="FXG847" s="72"/>
      <c r="FXH847" s="72"/>
      <c r="FXI847" s="71"/>
      <c r="FXJ847" s="71"/>
      <c r="FXK847" s="71"/>
      <c r="FXL847" s="71"/>
      <c r="FXM847" s="71"/>
      <c r="FXN847" s="71"/>
      <c r="FXO847" s="71"/>
      <c r="FXP847" s="72"/>
      <c r="FXQ847" s="72"/>
      <c r="FXR847" s="72"/>
      <c r="FXS847" s="72"/>
      <c r="FXT847" s="72"/>
      <c r="FXU847" s="72"/>
      <c r="FXV847" s="72"/>
      <c r="FXW847" s="72"/>
      <c r="FXX847" s="72"/>
      <c r="FXY847" s="71"/>
      <c r="FXZ847" s="71"/>
      <c r="FYA847" s="71"/>
      <c r="FYB847" s="71"/>
      <c r="FYC847" s="71"/>
      <c r="FYD847" s="71"/>
      <c r="FYE847" s="71"/>
      <c r="FYF847" s="72"/>
      <c r="FYG847" s="72"/>
      <c r="FYH847" s="72"/>
      <c r="FYI847" s="72"/>
      <c r="FYJ847" s="72"/>
      <c r="FYK847" s="72"/>
      <c r="FYL847" s="72"/>
      <c r="FYM847" s="72"/>
      <c r="FYN847" s="72"/>
      <c r="FYO847" s="71"/>
      <c r="FYP847" s="71"/>
      <c r="FYQ847" s="71"/>
      <c r="FYR847" s="71"/>
      <c r="FYS847" s="71"/>
      <c r="FYT847" s="71"/>
      <c r="FYU847" s="71"/>
      <c r="FYV847" s="72"/>
      <c r="FYW847" s="72"/>
      <c r="FYX847" s="72"/>
      <c r="FYY847" s="72"/>
      <c r="FYZ847" s="72"/>
      <c r="FZA847" s="72"/>
      <c r="FZB847" s="72"/>
      <c r="FZC847" s="72"/>
      <c r="FZD847" s="72"/>
      <c r="FZE847" s="71"/>
      <c r="FZF847" s="71"/>
      <c r="FZG847" s="71"/>
      <c r="FZH847" s="71"/>
      <c r="FZI847" s="71"/>
      <c r="FZJ847" s="71"/>
      <c r="FZK847" s="71"/>
      <c r="FZL847" s="72"/>
      <c r="FZM847" s="72"/>
      <c r="FZN847" s="72"/>
      <c r="FZO847" s="72"/>
      <c r="FZP847" s="72"/>
      <c r="FZQ847" s="72"/>
      <c r="FZR847" s="72"/>
      <c r="FZS847" s="72"/>
      <c r="FZT847" s="72"/>
      <c r="FZU847" s="71"/>
      <c r="FZV847" s="71"/>
      <c r="FZW847" s="71"/>
      <c r="FZX847" s="71"/>
      <c r="FZY847" s="71"/>
      <c r="FZZ847" s="71"/>
      <c r="GAA847" s="71"/>
      <c r="GAB847" s="72"/>
      <c r="GAC847" s="72"/>
      <c r="GAD847" s="72"/>
      <c r="GAE847" s="72"/>
      <c r="GAF847" s="72"/>
      <c r="GAG847" s="72"/>
      <c r="GAH847" s="72"/>
      <c r="GAI847" s="72"/>
      <c r="GAJ847" s="72"/>
      <c r="GAK847" s="71"/>
      <c r="GAL847" s="71"/>
      <c r="GAM847" s="71"/>
      <c r="GAN847" s="71"/>
      <c r="GAO847" s="71"/>
      <c r="GAP847" s="71"/>
      <c r="GAQ847" s="71"/>
      <c r="GAR847" s="72"/>
      <c r="GAS847" s="72"/>
      <c r="GAT847" s="72"/>
      <c r="GAU847" s="72"/>
      <c r="GAV847" s="72"/>
      <c r="GAW847" s="72"/>
      <c r="GAX847" s="72"/>
      <c r="GAY847" s="72"/>
      <c r="GAZ847" s="72"/>
      <c r="GBA847" s="71"/>
      <c r="GBB847" s="71"/>
      <c r="GBC847" s="71"/>
      <c r="GBD847" s="71"/>
      <c r="GBE847" s="71"/>
      <c r="GBF847" s="71"/>
      <c r="GBG847" s="71"/>
      <c r="GBH847" s="72"/>
      <c r="GBI847" s="72"/>
      <c r="GBJ847" s="72"/>
      <c r="GBK847" s="72"/>
      <c r="GBL847" s="72"/>
      <c r="GBM847" s="72"/>
      <c r="GBN847" s="72"/>
      <c r="GBO847" s="72"/>
      <c r="GBP847" s="72"/>
      <c r="GBQ847" s="71"/>
      <c r="GBR847" s="71"/>
      <c r="GBS847" s="71"/>
      <c r="GBT847" s="71"/>
      <c r="GBU847" s="71"/>
      <c r="GBV847" s="71"/>
      <c r="GBW847" s="71"/>
      <c r="GBX847" s="72"/>
      <c r="GBY847" s="72"/>
      <c r="GBZ847" s="72"/>
      <c r="GCA847" s="72"/>
      <c r="GCB847" s="72"/>
      <c r="GCC847" s="72"/>
      <c r="GCD847" s="72"/>
      <c r="GCE847" s="72"/>
      <c r="GCF847" s="72"/>
      <c r="GCG847" s="71"/>
      <c r="GCH847" s="71"/>
      <c r="GCI847" s="71"/>
      <c r="GCJ847" s="71"/>
      <c r="GCK847" s="71"/>
      <c r="GCL847" s="71"/>
      <c r="GCM847" s="71"/>
      <c r="GCN847" s="72"/>
      <c r="GCO847" s="72"/>
      <c r="GCP847" s="72"/>
      <c r="GCQ847" s="72"/>
      <c r="GCR847" s="72"/>
      <c r="GCS847" s="72"/>
      <c r="GCT847" s="72"/>
      <c r="GCU847" s="72"/>
      <c r="GCV847" s="72"/>
      <c r="GCW847" s="71"/>
      <c r="GCX847" s="71"/>
      <c r="GCY847" s="71"/>
      <c r="GCZ847" s="71"/>
      <c r="GDA847" s="71"/>
      <c r="GDB847" s="71"/>
      <c r="GDC847" s="71"/>
      <c r="GDD847" s="72"/>
      <c r="GDE847" s="72"/>
      <c r="GDF847" s="72"/>
      <c r="GDG847" s="72"/>
      <c r="GDH847" s="72"/>
      <c r="GDI847" s="72"/>
      <c r="GDJ847" s="72"/>
      <c r="GDK847" s="72"/>
      <c r="GDL847" s="72"/>
      <c r="GDM847" s="71"/>
      <c r="GDN847" s="71"/>
      <c r="GDO847" s="71"/>
      <c r="GDP847" s="71"/>
      <c r="GDQ847" s="71"/>
      <c r="GDR847" s="71"/>
      <c r="GDS847" s="71"/>
      <c r="GDT847" s="72"/>
      <c r="GDU847" s="72"/>
      <c r="GDV847" s="72"/>
      <c r="GDW847" s="72"/>
      <c r="GDX847" s="72"/>
      <c r="GDY847" s="72"/>
      <c r="GDZ847" s="72"/>
      <c r="GEA847" s="72"/>
      <c r="GEB847" s="72"/>
      <c r="GEC847" s="71"/>
      <c r="GED847" s="71"/>
      <c r="GEE847" s="71"/>
      <c r="GEF847" s="71"/>
      <c r="GEG847" s="71"/>
      <c r="GEH847" s="71"/>
      <c r="GEI847" s="71"/>
      <c r="GEJ847" s="72"/>
      <c r="GEK847" s="72"/>
      <c r="GEL847" s="72"/>
      <c r="GEM847" s="72"/>
      <c r="GEN847" s="72"/>
      <c r="GEO847" s="72"/>
      <c r="GEP847" s="72"/>
      <c r="GEQ847" s="72"/>
      <c r="GER847" s="72"/>
      <c r="GES847" s="71"/>
      <c r="GET847" s="71"/>
      <c r="GEU847" s="71"/>
      <c r="GEV847" s="71"/>
      <c r="GEW847" s="71"/>
      <c r="GEX847" s="71"/>
      <c r="GEY847" s="71"/>
      <c r="GEZ847" s="72"/>
      <c r="GFA847" s="72"/>
      <c r="GFB847" s="72"/>
      <c r="GFC847" s="72"/>
      <c r="GFD847" s="72"/>
      <c r="GFE847" s="72"/>
      <c r="GFF847" s="72"/>
      <c r="GFG847" s="72"/>
      <c r="GFH847" s="72"/>
      <c r="GFI847" s="71"/>
      <c r="GFJ847" s="71"/>
      <c r="GFK847" s="71"/>
      <c r="GFL847" s="71"/>
      <c r="GFM847" s="71"/>
      <c r="GFN847" s="71"/>
      <c r="GFO847" s="71"/>
      <c r="GFP847" s="72"/>
      <c r="GFQ847" s="72"/>
      <c r="GFR847" s="72"/>
      <c r="GFS847" s="72"/>
      <c r="GFT847" s="72"/>
      <c r="GFU847" s="72"/>
      <c r="GFV847" s="72"/>
      <c r="GFW847" s="72"/>
      <c r="GFX847" s="72"/>
      <c r="GFY847" s="71"/>
      <c r="GFZ847" s="71"/>
      <c r="GGA847" s="71"/>
      <c r="GGB847" s="71"/>
      <c r="GGC847" s="71"/>
      <c r="GGD847" s="71"/>
      <c r="GGE847" s="71"/>
      <c r="GGF847" s="72"/>
      <c r="GGG847" s="72"/>
      <c r="GGH847" s="72"/>
      <c r="GGI847" s="72"/>
      <c r="GGJ847" s="72"/>
      <c r="GGK847" s="72"/>
      <c r="GGL847" s="72"/>
      <c r="GGM847" s="72"/>
      <c r="GGN847" s="72"/>
      <c r="GGO847" s="71"/>
      <c r="GGP847" s="71"/>
      <c r="GGQ847" s="71"/>
      <c r="GGR847" s="71"/>
      <c r="GGS847" s="71"/>
      <c r="GGT847" s="71"/>
      <c r="GGU847" s="71"/>
      <c r="GGV847" s="72"/>
      <c r="GGW847" s="72"/>
      <c r="GGX847" s="72"/>
      <c r="GGY847" s="72"/>
      <c r="GGZ847" s="72"/>
      <c r="GHA847" s="72"/>
      <c r="GHB847" s="72"/>
      <c r="GHC847" s="72"/>
      <c r="GHD847" s="72"/>
      <c r="GHE847" s="71"/>
      <c r="GHF847" s="71"/>
      <c r="GHG847" s="71"/>
      <c r="GHH847" s="71"/>
      <c r="GHI847" s="71"/>
      <c r="GHJ847" s="71"/>
      <c r="GHK847" s="71"/>
      <c r="GHL847" s="72"/>
      <c r="GHM847" s="72"/>
      <c r="GHN847" s="72"/>
      <c r="GHO847" s="72"/>
      <c r="GHP847" s="72"/>
      <c r="GHQ847" s="72"/>
      <c r="GHR847" s="72"/>
      <c r="GHS847" s="72"/>
      <c r="GHT847" s="72"/>
      <c r="GHU847" s="71"/>
      <c r="GHV847" s="71"/>
      <c r="GHW847" s="71"/>
      <c r="GHX847" s="71"/>
      <c r="GHY847" s="71"/>
      <c r="GHZ847" s="71"/>
      <c r="GIA847" s="71"/>
      <c r="GIB847" s="72"/>
      <c r="GIC847" s="72"/>
      <c r="GID847" s="72"/>
      <c r="GIE847" s="72"/>
      <c r="GIF847" s="72"/>
      <c r="GIG847" s="72"/>
      <c r="GIH847" s="72"/>
      <c r="GII847" s="72"/>
      <c r="GIJ847" s="72"/>
      <c r="GIK847" s="71"/>
      <c r="GIL847" s="71"/>
      <c r="GIM847" s="71"/>
      <c r="GIN847" s="71"/>
      <c r="GIO847" s="71"/>
      <c r="GIP847" s="71"/>
      <c r="GIQ847" s="71"/>
      <c r="GIR847" s="72"/>
      <c r="GIS847" s="72"/>
      <c r="GIT847" s="72"/>
      <c r="GIU847" s="72"/>
      <c r="GIV847" s="72"/>
      <c r="GIW847" s="72"/>
      <c r="GIX847" s="72"/>
      <c r="GIY847" s="72"/>
      <c r="GIZ847" s="72"/>
      <c r="GJA847" s="71"/>
      <c r="GJB847" s="71"/>
      <c r="GJC847" s="71"/>
      <c r="GJD847" s="71"/>
      <c r="GJE847" s="71"/>
      <c r="GJF847" s="71"/>
      <c r="GJG847" s="71"/>
      <c r="GJH847" s="72"/>
      <c r="GJI847" s="72"/>
      <c r="GJJ847" s="72"/>
      <c r="GJK847" s="72"/>
      <c r="GJL847" s="72"/>
      <c r="GJM847" s="72"/>
      <c r="GJN847" s="72"/>
      <c r="GJO847" s="72"/>
      <c r="GJP847" s="72"/>
      <c r="GJQ847" s="71"/>
      <c r="GJR847" s="71"/>
      <c r="GJS847" s="71"/>
      <c r="GJT847" s="71"/>
      <c r="GJU847" s="71"/>
      <c r="GJV847" s="71"/>
      <c r="GJW847" s="71"/>
      <c r="GJX847" s="72"/>
      <c r="GJY847" s="72"/>
      <c r="GJZ847" s="72"/>
      <c r="GKA847" s="72"/>
      <c r="GKB847" s="72"/>
      <c r="GKC847" s="72"/>
      <c r="GKD847" s="72"/>
      <c r="GKE847" s="72"/>
      <c r="GKF847" s="72"/>
      <c r="GKG847" s="71"/>
      <c r="GKH847" s="71"/>
      <c r="GKI847" s="71"/>
      <c r="GKJ847" s="71"/>
      <c r="GKK847" s="71"/>
      <c r="GKL847" s="71"/>
      <c r="GKM847" s="71"/>
      <c r="GKN847" s="72"/>
      <c r="GKO847" s="72"/>
      <c r="GKP847" s="72"/>
      <c r="GKQ847" s="72"/>
      <c r="GKR847" s="72"/>
      <c r="GKS847" s="72"/>
      <c r="GKT847" s="72"/>
      <c r="GKU847" s="72"/>
      <c r="GKV847" s="72"/>
      <c r="GKW847" s="71"/>
      <c r="GKX847" s="71"/>
      <c r="GKY847" s="71"/>
      <c r="GKZ847" s="71"/>
      <c r="GLA847" s="71"/>
      <c r="GLB847" s="71"/>
      <c r="GLC847" s="71"/>
      <c r="GLD847" s="72"/>
      <c r="GLE847" s="72"/>
      <c r="GLF847" s="72"/>
      <c r="GLG847" s="72"/>
      <c r="GLH847" s="72"/>
      <c r="GLI847" s="72"/>
      <c r="GLJ847" s="72"/>
      <c r="GLK847" s="72"/>
      <c r="GLL847" s="72"/>
      <c r="GLM847" s="71"/>
      <c r="GLN847" s="71"/>
      <c r="GLO847" s="71"/>
      <c r="GLP847" s="71"/>
      <c r="GLQ847" s="71"/>
      <c r="GLR847" s="71"/>
      <c r="GLS847" s="71"/>
      <c r="GLT847" s="72"/>
      <c r="GLU847" s="72"/>
      <c r="GLV847" s="72"/>
      <c r="GLW847" s="72"/>
      <c r="GLX847" s="72"/>
      <c r="GLY847" s="72"/>
      <c r="GLZ847" s="72"/>
      <c r="GMA847" s="72"/>
      <c r="GMB847" s="72"/>
      <c r="GMC847" s="71"/>
      <c r="GMD847" s="71"/>
      <c r="GME847" s="71"/>
      <c r="GMF847" s="71"/>
      <c r="GMG847" s="71"/>
      <c r="GMH847" s="71"/>
      <c r="GMI847" s="71"/>
      <c r="GMJ847" s="72"/>
      <c r="GMK847" s="72"/>
      <c r="GML847" s="72"/>
      <c r="GMM847" s="72"/>
      <c r="GMN847" s="72"/>
      <c r="GMO847" s="72"/>
      <c r="GMP847" s="72"/>
      <c r="GMQ847" s="72"/>
      <c r="GMR847" s="72"/>
      <c r="GMS847" s="71"/>
      <c r="GMT847" s="71"/>
      <c r="GMU847" s="71"/>
      <c r="GMV847" s="71"/>
      <c r="GMW847" s="71"/>
      <c r="GMX847" s="71"/>
      <c r="GMY847" s="71"/>
      <c r="GMZ847" s="72"/>
      <c r="GNA847" s="72"/>
      <c r="GNB847" s="72"/>
      <c r="GNC847" s="72"/>
      <c r="GND847" s="72"/>
      <c r="GNE847" s="72"/>
      <c r="GNF847" s="72"/>
      <c r="GNG847" s="72"/>
      <c r="GNH847" s="72"/>
      <c r="GNI847" s="71"/>
      <c r="GNJ847" s="71"/>
      <c r="GNK847" s="71"/>
      <c r="GNL847" s="71"/>
      <c r="GNM847" s="71"/>
      <c r="GNN847" s="71"/>
      <c r="GNO847" s="71"/>
      <c r="GNP847" s="72"/>
      <c r="GNQ847" s="72"/>
      <c r="GNR847" s="72"/>
      <c r="GNS847" s="72"/>
      <c r="GNT847" s="72"/>
      <c r="GNU847" s="72"/>
      <c r="GNV847" s="72"/>
      <c r="GNW847" s="72"/>
      <c r="GNX847" s="72"/>
      <c r="GNY847" s="71"/>
      <c r="GNZ847" s="71"/>
      <c r="GOA847" s="71"/>
      <c r="GOB847" s="71"/>
      <c r="GOC847" s="71"/>
      <c r="GOD847" s="71"/>
      <c r="GOE847" s="71"/>
      <c r="GOF847" s="72"/>
      <c r="GOG847" s="72"/>
      <c r="GOH847" s="72"/>
      <c r="GOI847" s="72"/>
      <c r="GOJ847" s="72"/>
      <c r="GOK847" s="72"/>
      <c r="GOL847" s="72"/>
      <c r="GOM847" s="72"/>
      <c r="GON847" s="72"/>
      <c r="GOO847" s="71"/>
      <c r="GOP847" s="71"/>
      <c r="GOQ847" s="71"/>
      <c r="GOR847" s="71"/>
      <c r="GOS847" s="71"/>
      <c r="GOT847" s="71"/>
      <c r="GOU847" s="71"/>
      <c r="GOV847" s="72"/>
      <c r="GOW847" s="72"/>
      <c r="GOX847" s="72"/>
      <c r="GOY847" s="72"/>
      <c r="GOZ847" s="72"/>
      <c r="GPA847" s="72"/>
      <c r="GPB847" s="72"/>
      <c r="GPC847" s="72"/>
      <c r="GPD847" s="72"/>
      <c r="GPE847" s="71"/>
      <c r="GPF847" s="71"/>
      <c r="GPG847" s="71"/>
      <c r="GPH847" s="71"/>
      <c r="GPI847" s="71"/>
      <c r="GPJ847" s="71"/>
      <c r="GPK847" s="71"/>
      <c r="GPL847" s="72"/>
      <c r="GPM847" s="72"/>
      <c r="GPN847" s="72"/>
      <c r="GPO847" s="72"/>
      <c r="GPP847" s="72"/>
      <c r="GPQ847" s="72"/>
      <c r="GPR847" s="72"/>
      <c r="GPS847" s="72"/>
      <c r="GPT847" s="72"/>
      <c r="GPU847" s="71"/>
      <c r="GPV847" s="71"/>
      <c r="GPW847" s="71"/>
      <c r="GPX847" s="71"/>
      <c r="GPY847" s="71"/>
      <c r="GPZ847" s="71"/>
      <c r="GQA847" s="71"/>
      <c r="GQB847" s="72"/>
      <c r="GQC847" s="72"/>
      <c r="GQD847" s="72"/>
      <c r="GQE847" s="72"/>
      <c r="GQF847" s="72"/>
      <c r="GQG847" s="72"/>
      <c r="GQH847" s="72"/>
      <c r="GQI847" s="72"/>
      <c r="GQJ847" s="72"/>
      <c r="GQK847" s="71"/>
      <c r="GQL847" s="71"/>
      <c r="GQM847" s="71"/>
      <c r="GQN847" s="71"/>
      <c r="GQO847" s="71"/>
      <c r="GQP847" s="71"/>
      <c r="GQQ847" s="71"/>
      <c r="GQR847" s="72"/>
      <c r="GQS847" s="72"/>
      <c r="GQT847" s="72"/>
      <c r="GQU847" s="72"/>
      <c r="GQV847" s="72"/>
      <c r="GQW847" s="72"/>
      <c r="GQX847" s="72"/>
      <c r="GQY847" s="72"/>
      <c r="GQZ847" s="72"/>
      <c r="GRA847" s="71"/>
      <c r="GRB847" s="71"/>
      <c r="GRC847" s="71"/>
      <c r="GRD847" s="71"/>
      <c r="GRE847" s="71"/>
      <c r="GRF847" s="71"/>
      <c r="GRG847" s="71"/>
      <c r="GRH847" s="72"/>
      <c r="GRI847" s="72"/>
      <c r="GRJ847" s="72"/>
      <c r="GRK847" s="72"/>
      <c r="GRL847" s="72"/>
      <c r="GRM847" s="72"/>
      <c r="GRN847" s="72"/>
      <c r="GRO847" s="72"/>
      <c r="GRP847" s="72"/>
      <c r="GRQ847" s="71"/>
      <c r="GRR847" s="71"/>
      <c r="GRS847" s="71"/>
      <c r="GRT847" s="71"/>
      <c r="GRU847" s="71"/>
      <c r="GRV847" s="71"/>
      <c r="GRW847" s="71"/>
      <c r="GRX847" s="72"/>
      <c r="GRY847" s="72"/>
      <c r="GRZ847" s="72"/>
      <c r="GSA847" s="72"/>
      <c r="GSB847" s="72"/>
      <c r="GSC847" s="72"/>
      <c r="GSD847" s="72"/>
      <c r="GSE847" s="72"/>
      <c r="GSF847" s="72"/>
      <c r="GSG847" s="71"/>
      <c r="GSH847" s="71"/>
      <c r="GSI847" s="71"/>
      <c r="GSJ847" s="71"/>
      <c r="GSK847" s="71"/>
      <c r="GSL847" s="71"/>
      <c r="GSM847" s="71"/>
      <c r="GSN847" s="72"/>
      <c r="GSO847" s="72"/>
      <c r="GSP847" s="72"/>
      <c r="GSQ847" s="72"/>
      <c r="GSR847" s="72"/>
      <c r="GSS847" s="72"/>
      <c r="GST847" s="72"/>
      <c r="GSU847" s="72"/>
      <c r="GSV847" s="72"/>
      <c r="GSW847" s="71"/>
      <c r="GSX847" s="71"/>
      <c r="GSY847" s="71"/>
      <c r="GSZ847" s="71"/>
      <c r="GTA847" s="71"/>
      <c r="GTB847" s="71"/>
      <c r="GTC847" s="71"/>
      <c r="GTD847" s="72"/>
      <c r="GTE847" s="72"/>
      <c r="GTF847" s="72"/>
      <c r="GTG847" s="72"/>
      <c r="GTH847" s="72"/>
      <c r="GTI847" s="72"/>
      <c r="GTJ847" s="72"/>
      <c r="GTK847" s="72"/>
      <c r="GTL847" s="72"/>
      <c r="GTM847" s="71"/>
      <c r="GTN847" s="71"/>
      <c r="GTO847" s="71"/>
      <c r="GTP847" s="71"/>
      <c r="GTQ847" s="71"/>
      <c r="GTR847" s="71"/>
      <c r="GTS847" s="71"/>
      <c r="GTT847" s="72"/>
      <c r="GTU847" s="72"/>
      <c r="GTV847" s="72"/>
      <c r="GTW847" s="72"/>
      <c r="GTX847" s="72"/>
      <c r="GTY847" s="72"/>
      <c r="GTZ847" s="72"/>
      <c r="GUA847" s="72"/>
      <c r="GUB847" s="72"/>
      <c r="GUC847" s="71"/>
      <c r="GUD847" s="71"/>
      <c r="GUE847" s="71"/>
      <c r="GUF847" s="71"/>
      <c r="GUG847" s="71"/>
      <c r="GUH847" s="71"/>
      <c r="GUI847" s="71"/>
      <c r="GUJ847" s="72"/>
      <c r="GUK847" s="72"/>
      <c r="GUL847" s="72"/>
      <c r="GUM847" s="72"/>
      <c r="GUN847" s="72"/>
      <c r="GUO847" s="72"/>
      <c r="GUP847" s="72"/>
      <c r="GUQ847" s="72"/>
      <c r="GUR847" s="72"/>
      <c r="GUS847" s="71"/>
      <c r="GUT847" s="71"/>
      <c r="GUU847" s="71"/>
      <c r="GUV847" s="71"/>
      <c r="GUW847" s="71"/>
      <c r="GUX847" s="71"/>
      <c r="GUY847" s="71"/>
      <c r="GUZ847" s="72"/>
      <c r="GVA847" s="72"/>
      <c r="GVB847" s="72"/>
      <c r="GVC847" s="72"/>
      <c r="GVD847" s="72"/>
      <c r="GVE847" s="72"/>
      <c r="GVF847" s="72"/>
      <c r="GVG847" s="72"/>
      <c r="GVH847" s="72"/>
      <c r="GVI847" s="71"/>
      <c r="GVJ847" s="71"/>
      <c r="GVK847" s="71"/>
      <c r="GVL847" s="71"/>
      <c r="GVM847" s="71"/>
      <c r="GVN847" s="71"/>
      <c r="GVO847" s="71"/>
      <c r="GVP847" s="72"/>
      <c r="GVQ847" s="72"/>
      <c r="GVR847" s="72"/>
      <c r="GVS847" s="72"/>
      <c r="GVT847" s="72"/>
      <c r="GVU847" s="72"/>
      <c r="GVV847" s="72"/>
      <c r="GVW847" s="72"/>
      <c r="GVX847" s="72"/>
      <c r="GVY847" s="71"/>
      <c r="GVZ847" s="71"/>
      <c r="GWA847" s="71"/>
      <c r="GWB847" s="71"/>
      <c r="GWC847" s="71"/>
      <c r="GWD847" s="71"/>
      <c r="GWE847" s="71"/>
      <c r="GWF847" s="72"/>
      <c r="GWG847" s="72"/>
      <c r="GWH847" s="72"/>
      <c r="GWI847" s="72"/>
      <c r="GWJ847" s="72"/>
      <c r="GWK847" s="72"/>
      <c r="GWL847" s="72"/>
      <c r="GWM847" s="72"/>
      <c r="GWN847" s="72"/>
      <c r="GWO847" s="71"/>
      <c r="GWP847" s="71"/>
      <c r="GWQ847" s="71"/>
      <c r="GWR847" s="71"/>
      <c r="GWS847" s="71"/>
      <c r="GWT847" s="71"/>
      <c r="GWU847" s="71"/>
      <c r="GWV847" s="72"/>
      <c r="GWW847" s="72"/>
      <c r="GWX847" s="72"/>
      <c r="GWY847" s="72"/>
      <c r="GWZ847" s="72"/>
      <c r="GXA847" s="72"/>
      <c r="GXB847" s="72"/>
      <c r="GXC847" s="72"/>
      <c r="GXD847" s="72"/>
      <c r="GXE847" s="71"/>
      <c r="GXF847" s="71"/>
      <c r="GXG847" s="71"/>
      <c r="GXH847" s="71"/>
      <c r="GXI847" s="71"/>
      <c r="GXJ847" s="71"/>
      <c r="GXK847" s="71"/>
      <c r="GXL847" s="72"/>
      <c r="GXM847" s="72"/>
      <c r="GXN847" s="72"/>
      <c r="GXO847" s="72"/>
      <c r="GXP847" s="72"/>
      <c r="GXQ847" s="72"/>
      <c r="GXR847" s="72"/>
      <c r="GXS847" s="72"/>
      <c r="GXT847" s="72"/>
      <c r="GXU847" s="71"/>
      <c r="GXV847" s="71"/>
      <c r="GXW847" s="71"/>
      <c r="GXX847" s="71"/>
      <c r="GXY847" s="71"/>
      <c r="GXZ847" s="71"/>
      <c r="GYA847" s="71"/>
      <c r="GYB847" s="72"/>
      <c r="GYC847" s="72"/>
      <c r="GYD847" s="72"/>
      <c r="GYE847" s="72"/>
      <c r="GYF847" s="72"/>
      <c r="GYG847" s="72"/>
      <c r="GYH847" s="72"/>
      <c r="GYI847" s="72"/>
      <c r="GYJ847" s="72"/>
      <c r="GYK847" s="71"/>
      <c r="GYL847" s="71"/>
      <c r="GYM847" s="71"/>
      <c r="GYN847" s="71"/>
      <c r="GYO847" s="71"/>
      <c r="GYP847" s="71"/>
      <c r="GYQ847" s="71"/>
      <c r="GYR847" s="72"/>
      <c r="GYS847" s="72"/>
      <c r="GYT847" s="72"/>
      <c r="GYU847" s="72"/>
      <c r="GYV847" s="72"/>
      <c r="GYW847" s="72"/>
      <c r="GYX847" s="72"/>
      <c r="GYY847" s="72"/>
      <c r="GYZ847" s="72"/>
      <c r="GZA847" s="71"/>
      <c r="GZB847" s="71"/>
      <c r="GZC847" s="71"/>
      <c r="GZD847" s="71"/>
      <c r="GZE847" s="71"/>
      <c r="GZF847" s="71"/>
      <c r="GZG847" s="71"/>
      <c r="GZH847" s="72"/>
      <c r="GZI847" s="72"/>
      <c r="GZJ847" s="72"/>
      <c r="GZK847" s="72"/>
      <c r="GZL847" s="72"/>
      <c r="GZM847" s="72"/>
      <c r="GZN847" s="72"/>
      <c r="GZO847" s="72"/>
      <c r="GZP847" s="72"/>
      <c r="GZQ847" s="71"/>
      <c r="GZR847" s="71"/>
      <c r="GZS847" s="71"/>
      <c r="GZT847" s="71"/>
      <c r="GZU847" s="71"/>
      <c r="GZV847" s="71"/>
      <c r="GZW847" s="71"/>
      <c r="GZX847" s="72"/>
      <c r="GZY847" s="72"/>
      <c r="GZZ847" s="72"/>
      <c r="HAA847" s="72"/>
      <c r="HAB847" s="72"/>
      <c r="HAC847" s="72"/>
      <c r="HAD847" s="72"/>
      <c r="HAE847" s="72"/>
      <c r="HAF847" s="72"/>
      <c r="HAG847" s="71"/>
      <c r="HAH847" s="71"/>
      <c r="HAI847" s="71"/>
      <c r="HAJ847" s="71"/>
      <c r="HAK847" s="71"/>
      <c r="HAL847" s="71"/>
      <c r="HAM847" s="71"/>
      <c r="HAN847" s="72"/>
      <c r="HAO847" s="72"/>
      <c r="HAP847" s="72"/>
      <c r="HAQ847" s="72"/>
      <c r="HAR847" s="72"/>
      <c r="HAS847" s="72"/>
      <c r="HAT847" s="72"/>
      <c r="HAU847" s="72"/>
      <c r="HAV847" s="72"/>
      <c r="HAW847" s="71"/>
      <c r="HAX847" s="71"/>
      <c r="HAY847" s="71"/>
      <c r="HAZ847" s="71"/>
      <c r="HBA847" s="71"/>
      <c r="HBB847" s="71"/>
      <c r="HBC847" s="71"/>
      <c r="HBD847" s="72"/>
      <c r="HBE847" s="72"/>
      <c r="HBF847" s="72"/>
      <c r="HBG847" s="72"/>
      <c r="HBH847" s="72"/>
      <c r="HBI847" s="72"/>
      <c r="HBJ847" s="72"/>
      <c r="HBK847" s="72"/>
      <c r="HBL847" s="72"/>
      <c r="HBM847" s="71"/>
      <c r="HBN847" s="71"/>
      <c r="HBO847" s="71"/>
      <c r="HBP847" s="71"/>
      <c r="HBQ847" s="71"/>
      <c r="HBR847" s="71"/>
      <c r="HBS847" s="71"/>
      <c r="HBT847" s="72"/>
      <c r="HBU847" s="72"/>
      <c r="HBV847" s="72"/>
      <c r="HBW847" s="72"/>
      <c r="HBX847" s="72"/>
      <c r="HBY847" s="72"/>
      <c r="HBZ847" s="72"/>
      <c r="HCA847" s="72"/>
      <c r="HCB847" s="72"/>
      <c r="HCC847" s="71"/>
      <c r="HCD847" s="71"/>
      <c r="HCE847" s="71"/>
      <c r="HCF847" s="71"/>
      <c r="HCG847" s="71"/>
      <c r="HCH847" s="71"/>
      <c r="HCI847" s="71"/>
      <c r="HCJ847" s="72"/>
      <c r="HCK847" s="72"/>
      <c r="HCL847" s="72"/>
      <c r="HCM847" s="72"/>
      <c r="HCN847" s="72"/>
      <c r="HCO847" s="72"/>
      <c r="HCP847" s="72"/>
      <c r="HCQ847" s="72"/>
      <c r="HCR847" s="72"/>
      <c r="HCS847" s="71"/>
      <c r="HCT847" s="71"/>
      <c r="HCU847" s="71"/>
      <c r="HCV847" s="71"/>
      <c r="HCW847" s="71"/>
      <c r="HCX847" s="71"/>
      <c r="HCY847" s="71"/>
      <c r="HCZ847" s="72"/>
      <c r="HDA847" s="72"/>
      <c r="HDB847" s="72"/>
      <c r="HDC847" s="72"/>
      <c r="HDD847" s="72"/>
      <c r="HDE847" s="72"/>
      <c r="HDF847" s="72"/>
      <c r="HDG847" s="72"/>
      <c r="HDH847" s="72"/>
      <c r="HDI847" s="71"/>
      <c r="HDJ847" s="71"/>
      <c r="HDK847" s="71"/>
      <c r="HDL847" s="71"/>
      <c r="HDM847" s="71"/>
      <c r="HDN847" s="71"/>
      <c r="HDO847" s="71"/>
      <c r="HDP847" s="72"/>
      <c r="HDQ847" s="72"/>
      <c r="HDR847" s="72"/>
      <c r="HDS847" s="72"/>
      <c r="HDT847" s="72"/>
      <c r="HDU847" s="72"/>
      <c r="HDV847" s="72"/>
      <c r="HDW847" s="72"/>
      <c r="HDX847" s="72"/>
      <c r="HDY847" s="71"/>
      <c r="HDZ847" s="71"/>
      <c r="HEA847" s="71"/>
      <c r="HEB847" s="71"/>
      <c r="HEC847" s="71"/>
      <c r="HED847" s="71"/>
      <c r="HEE847" s="71"/>
      <c r="HEF847" s="72"/>
      <c r="HEG847" s="72"/>
      <c r="HEH847" s="72"/>
      <c r="HEI847" s="72"/>
      <c r="HEJ847" s="72"/>
      <c r="HEK847" s="72"/>
      <c r="HEL847" s="72"/>
      <c r="HEM847" s="72"/>
      <c r="HEN847" s="72"/>
      <c r="HEO847" s="71"/>
      <c r="HEP847" s="71"/>
      <c r="HEQ847" s="71"/>
      <c r="HER847" s="71"/>
      <c r="HES847" s="71"/>
      <c r="HET847" s="71"/>
      <c r="HEU847" s="71"/>
      <c r="HEV847" s="72"/>
      <c r="HEW847" s="72"/>
      <c r="HEX847" s="72"/>
      <c r="HEY847" s="72"/>
      <c r="HEZ847" s="72"/>
      <c r="HFA847" s="72"/>
      <c r="HFB847" s="72"/>
      <c r="HFC847" s="72"/>
      <c r="HFD847" s="72"/>
      <c r="HFE847" s="71"/>
      <c r="HFF847" s="71"/>
      <c r="HFG847" s="71"/>
      <c r="HFH847" s="71"/>
      <c r="HFI847" s="71"/>
      <c r="HFJ847" s="71"/>
      <c r="HFK847" s="71"/>
      <c r="HFL847" s="72"/>
      <c r="HFM847" s="72"/>
      <c r="HFN847" s="72"/>
      <c r="HFO847" s="72"/>
      <c r="HFP847" s="72"/>
      <c r="HFQ847" s="72"/>
      <c r="HFR847" s="72"/>
      <c r="HFS847" s="72"/>
      <c r="HFT847" s="72"/>
      <c r="HFU847" s="71"/>
      <c r="HFV847" s="71"/>
      <c r="HFW847" s="71"/>
      <c r="HFX847" s="71"/>
      <c r="HFY847" s="71"/>
      <c r="HFZ847" s="71"/>
      <c r="HGA847" s="71"/>
      <c r="HGB847" s="72"/>
      <c r="HGC847" s="72"/>
      <c r="HGD847" s="72"/>
      <c r="HGE847" s="72"/>
      <c r="HGF847" s="72"/>
      <c r="HGG847" s="72"/>
      <c r="HGH847" s="72"/>
      <c r="HGI847" s="72"/>
      <c r="HGJ847" s="72"/>
      <c r="HGK847" s="71"/>
      <c r="HGL847" s="71"/>
      <c r="HGM847" s="71"/>
      <c r="HGN847" s="71"/>
      <c r="HGO847" s="71"/>
      <c r="HGP847" s="71"/>
      <c r="HGQ847" s="71"/>
      <c r="HGR847" s="72"/>
      <c r="HGS847" s="72"/>
      <c r="HGT847" s="72"/>
      <c r="HGU847" s="72"/>
      <c r="HGV847" s="72"/>
      <c r="HGW847" s="72"/>
      <c r="HGX847" s="72"/>
      <c r="HGY847" s="72"/>
      <c r="HGZ847" s="72"/>
      <c r="HHA847" s="71"/>
      <c r="HHB847" s="71"/>
      <c r="HHC847" s="71"/>
      <c r="HHD847" s="71"/>
      <c r="HHE847" s="71"/>
      <c r="HHF847" s="71"/>
      <c r="HHG847" s="71"/>
      <c r="HHH847" s="72"/>
      <c r="HHI847" s="72"/>
      <c r="HHJ847" s="72"/>
      <c r="HHK847" s="72"/>
      <c r="HHL847" s="72"/>
      <c r="HHM847" s="72"/>
      <c r="HHN847" s="72"/>
      <c r="HHO847" s="72"/>
      <c r="HHP847" s="72"/>
      <c r="HHQ847" s="71"/>
      <c r="HHR847" s="71"/>
      <c r="HHS847" s="71"/>
      <c r="HHT847" s="71"/>
      <c r="HHU847" s="71"/>
      <c r="HHV847" s="71"/>
      <c r="HHW847" s="71"/>
      <c r="HHX847" s="72"/>
      <c r="HHY847" s="72"/>
      <c r="HHZ847" s="72"/>
      <c r="HIA847" s="72"/>
      <c r="HIB847" s="72"/>
      <c r="HIC847" s="72"/>
      <c r="HID847" s="72"/>
      <c r="HIE847" s="72"/>
      <c r="HIF847" s="72"/>
      <c r="HIG847" s="71"/>
      <c r="HIH847" s="71"/>
      <c r="HII847" s="71"/>
      <c r="HIJ847" s="71"/>
      <c r="HIK847" s="71"/>
      <c r="HIL847" s="71"/>
      <c r="HIM847" s="71"/>
      <c r="HIN847" s="72"/>
      <c r="HIO847" s="72"/>
      <c r="HIP847" s="72"/>
      <c r="HIQ847" s="72"/>
      <c r="HIR847" s="72"/>
      <c r="HIS847" s="72"/>
      <c r="HIT847" s="72"/>
      <c r="HIU847" s="72"/>
      <c r="HIV847" s="72"/>
      <c r="HIW847" s="71"/>
      <c r="HIX847" s="71"/>
      <c r="HIY847" s="71"/>
      <c r="HIZ847" s="71"/>
      <c r="HJA847" s="71"/>
      <c r="HJB847" s="71"/>
      <c r="HJC847" s="71"/>
      <c r="HJD847" s="72"/>
      <c r="HJE847" s="72"/>
      <c r="HJF847" s="72"/>
      <c r="HJG847" s="72"/>
      <c r="HJH847" s="72"/>
      <c r="HJI847" s="72"/>
      <c r="HJJ847" s="72"/>
      <c r="HJK847" s="72"/>
      <c r="HJL847" s="72"/>
      <c r="HJM847" s="71"/>
      <c r="HJN847" s="71"/>
      <c r="HJO847" s="71"/>
      <c r="HJP847" s="71"/>
      <c r="HJQ847" s="71"/>
      <c r="HJR847" s="71"/>
      <c r="HJS847" s="71"/>
      <c r="HJT847" s="72"/>
      <c r="HJU847" s="72"/>
      <c r="HJV847" s="72"/>
      <c r="HJW847" s="72"/>
      <c r="HJX847" s="72"/>
      <c r="HJY847" s="72"/>
      <c r="HJZ847" s="72"/>
      <c r="HKA847" s="72"/>
      <c r="HKB847" s="72"/>
      <c r="HKC847" s="71"/>
      <c r="HKD847" s="71"/>
      <c r="HKE847" s="71"/>
      <c r="HKF847" s="71"/>
      <c r="HKG847" s="71"/>
      <c r="HKH847" s="71"/>
      <c r="HKI847" s="71"/>
      <c r="HKJ847" s="72"/>
      <c r="HKK847" s="72"/>
      <c r="HKL847" s="72"/>
      <c r="HKM847" s="72"/>
      <c r="HKN847" s="72"/>
      <c r="HKO847" s="72"/>
      <c r="HKP847" s="72"/>
      <c r="HKQ847" s="72"/>
      <c r="HKR847" s="72"/>
      <c r="HKS847" s="71"/>
      <c r="HKT847" s="71"/>
      <c r="HKU847" s="71"/>
      <c r="HKV847" s="71"/>
      <c r="HKW847" s="71"/>
      <c r="HKX847" s="71"/>
      <c r="HKY847" s="71"/>
      <c r="HKZ847" s="72"/>
      <c r="HLA847" s="72"/>
      <c r="HLB847" s="72"/>
      <c r="HLC847" s="72"/>
      <c r="HLD847" s="72"/>
      <c r="HLE847" s="72"/>
      <c r="HLF847" s="72"/>
      <c r="HLG847" s="72"/>
      <c r="HLH847" s="72"/>
      <c r="HLI847" s="71"/>
      <c r="HLJ847" s="71"/>
      <c r="HLK847" s="71"/>
      <c r="HLL847" s="71"/>
      <c r="HLM847" s="71"/>
      <c r="HLN847" s="71"/>
      <c r="HLO847" s="71"/>
      <c r="HLP847" s="72"/>
      <c r="HLQ847" s="72"/>
      <c r="HLR847" s="72"/>
      <c r="HLS847" s="72"/>
      <c r="HLT847" s="72"/>
      <c r="HLU847" s="72"/>
      <c r="HLV847" s="72"/>
      <c r="HLW847" s="72"/>
      <c r="HLX847" s="72"/>
      <c r="HLY847" s="71"/>
      <c r="HLZ847" s="71"/>
      <c r="HMA847" s="71"/>
      <c r="HMB847" s="71"/>
      <c r="HMC847" s="71"/>
      <c r="HMD847" s="71"/>
      <c r="HME847" s="71"/>
      <c r="HMF847" s="72"/>
      <c r="HMG847" s="72"/>
      <c r="HMH847" s="72"/>
      <c r="HMI847" s="72"/>
      <c r="HMJ847" s="72"/>
      <c r="HMK847" s="72"/>
      <c r="HML847" s="72"/>
      <c r="HMM847" s="72"/>
      <c r="HMN847" s="72"/>
      <c r="HMO847" s="71"/>
      <c r="HMP847" s="71"/>
      <c r="HMQ847" s="71"/>
      <c r="HMR847" s="71"/>
      <c r="HMS847" s="71"/>
      <c r="HMT847" s="71"/>
      <c r="HMU847" s="71"/>
      <c r="HMV847" s="72"/>
      <c r="HMW847" s="72"/>
      <c r="HMX847" s="72"/>
      <c r="HMY847" s="72"/>
      <c r="HMZ847" s="72"/>
      <c r="HNA847" s="72"/>
      <c r="HNB847" s="72"/>
      <c r="HNC847" s="72"/>
      <c r="HND847" s="72"/>
      <c r="HNE847" s="71"/>
      <c r="HNF847" s="71"/>
      <c r="HNG847" s="71"/>
      <c r="HNH847" s="71"/>
      <c r="HNI847" s="71"/>
      <c r="HNJ847" s="71"/>
      <c r="HNK847" s="71"/>
      <c r="HNL847" s="72"/>
      <c r="HNM847" s="72"/>
      <c r="HNN847" s="72"/>
      <c r="HNO847" s="72"/>
      <c r="HNP847" s="72"/>
      <c r="HNQ847" s="72"/>
      <c r="HNR847" s="72"/>
      <c r="HNS847" s="72"/>
      <c r="HNT847" s="72"/>
      <c r="HNU847" s="71"/>
      <c r="HNV847" s="71"/>
      <c r="HNW847" s="71"/>
      <c r="HNX847" s="71"/>
      <c r="HNY847" s="71"/>
      <c r="HNZ847" s="71"/>
      <c r="HOA847" s="71"/>
      <c r="HOB847" s="72"/>
      <c r="HOC847" s="72"/>
      <c r="HOD847" s="72"/>
      <c r="HOE847" s="72"/>
      <c r="HOF847" s="72"/>
      <c r="HOG847" s="72"/>
      <c r="HOH847" s="72"/>
      <c r="HOI847" s="72"/>
      <c r="HOJ847" s="72"/>
      <c r="HOK847" s="71"/>
      <c r="HOL847" s="71"/>
      <c r="HOM847" s="71"/>
      <c r="HON847" s="71"/>
      <c r="HOO847" s="71"/>
      <c r="HOP847" s="71"/>
      <c r="HOQ847" s="71"/>
      <c r="HOR847" s="72"/>
      <c r="HOS847" s="72"/>
      <c r="HOT847" s="72"/>
      <c r="HOU847" s="72"/>
      <c r="HOV847" s="72"/>
      <c r="HOW847" s="72"/>
      <c r="HOX847" s="72"/>
      <c r="HOY847" s="72"/>
      <c r="HOZ847" s="72"/>
      <c r="HPA847" s="71"/>
      <c r="HPB847" s="71"/>
      <c r="HPC847" s="71"/>
      <c r="HPD847" s="71"/>
      <c r="HPE847" s="71"/>
      <c r="HPF847" s="71"/>
      <c r="HPG847" s="71"/>
      <c r="HPH847" s="72"/>
      <c r="HPI847" s="72"/>
      <c r="HPJ847" s="72"/>
      <c r="HPK847" s="72"/>
      <c r="HPL847" s="72"/>
      <c r="HPM847" s="72"/>
      <c r="HPN847" s="72"/>
      <c r="HPO847" s="72"/>
      <c r="HPP847" s="72"/>
      <c r="HPQ847" s="71"/>
      <c r="HPR847" s="71"/>
      <c r="HPS847" s="71"/>
      <c r="HPT847" s="71"/>
      <c r="HPU847" s="71"/>
      <c r="HPV847" s="71"/>
      <c r="HPW847" s="71"/>
      <c r="HPX847" s="72"/>
      <c r="HPY847" s="72"/>
      <c r="HPZ847" s="72"/>
      <c r="HQA847" s="72"/>
      <c r="HQB847" s="72"/>
      <c r="HQC847" s="72"/>
      <c r="HQD847" s="72"/>
      <c r="HQE847" s="72"/>
      <c r="HQF847" s="72"/>
      <c r="HQG847" s="71"/>
      <c r="HQH847" s="71"/>
      <c r="HQI847" s="71"/>
      <c r="HQJ847" s="71"/>
      <c r="HQK847" s="71"/>
      <c r="HQL847" s="71"/>
      <c r="HQM847" s="71"/>
      <c r="HQN847" s="72"/>
      <c r="HQO847" s="72"/>
      <c r="HQP847" s="72"/>
      <c r="HQQ847" s="72"/>
      <c r="HQR847" s="72"/>
      <c r="HQS847" s="72"/>
      <c r="HQT847" s="72"/>
      <c r="HQU847" s="72"/>
      <c r="HQV847" s="72"/>
      <c r="HQW847" s="71"/>
      <c r="HQX847" s="71"/>
      <c r="HQY847" s="71"/>
      <c r="HQZ847" s="71"/>
      <c r="HRA847" s="71"/>
      <c r="HRB847" s="71"/>
      <c r="HRC847" s="71"/>
      <c r="HRD847" s="72"/>
      <c r="HRE847" s="72"/>
      <c r="HRF847" s="72"/>
      <c r="HRG847" s="72"/>
      <c r="HRH847" s="72"/>
      <c r="HRI847" s="72"/>
      <c r="HRJ847" s="72"/>
      <c r="HRK847" s="72"/>
      <c r="HRL847" s="72"/>
      <c r="HRM847" s="71"/>
      <c r="HRN847" s="71"/>
      <c r="HRO847" s="71"/>
      <c r="HRP847" s="71"/>
      <c r="HRQ847" s="71"/>
      <c r="HRR847" s="71"/>
      <c r="HRS847" s="71"/>
      <c r="HRT847" s="72"/>
      <c r="HRU847" s="72"/>
      <c r="HRV847" s="72"/>
      <c r="HRW847" s="72"/>
      <c r="HRX847" s="72"/>
      <c r="HRY847" s="72"/>
      <c r="HRZ847" s="72"/>
      <c r="HSA847" s="72"/>
      <c r="HSB847" s="72"/>
      <c r="HSC847" s="71"/>
      <c r="HSD847" s="71"/>
      <c r="HSE847" s="71"/>
      <c r="HSF847" s="71"/>
      <c r="HSG847" s="71"/>
      <c r="HSH847" s="71"/>
      <c r="HSI847" s="71"/>
      <c r="HSJ847" s="72"/>
      <c r="HSK847" s="72"/>
      <c r="HSL847" s="72"/>
      <c r="HSM847" s="72"/>
      <c r="HSN847" s="72"/>
      <c r="HSO847" s="72"/>
      <c r="HSP847" s="72"/>
      <c r="HSQ847" s="72"/>
      <c r="HSR847" s="72"/>
      <c r="HSS847" s="71"/>
      <c r="HST847" s="71"/>
      <c r="HSU847" s="71"/>
      <c r="HSV847" s="71"/>
      <c r="HSW847" s="71"/>
      <c r="HSX847" s="71"/>
      <c r="HSY847" s="71"/>
      <c r="HSZ847" s="72"/>
      <c r="HTA847" s="72"/>
      <c r="HTB847" s="72"/>
      <c r="HTC847" s="72"/>
      <c r="HTD847" s="72"/>
      <c r="HTE847" s="72"/>
      <c r="HTF847" s="72"/>
      <c r="HTG847" s="72"/>
      <c r="HTH847" s="72"/>
      <c r="HTI847" s="71"/>
      <c r="HTJ847" s="71"/>
      <c r="HTK847" s="71"/>
      <c r="HTL847" s="71"/>
      <c r="HTM847" s="71"/>
      <c r="HTN847" s="71"/>
      <c r="HTO847" s="71"/>
      <c r="HTP847" s="72"/>
      <c r="HTQ847" s="72"/>
      <c r="HTR847" s="72"/>
      <c r="HTS847" s="72"/>
      <c r="HTT847" s="72"/>
      <c r="HTU847" s="72"/>
      <c r="HTV847" s="72"/>
      <c r="HTW847" s="72"/>
      <c r="HTX847" s="72"/>
      <c r="HTY847" s="71"/>
      <c r="HTZ847" s="71"/>
      <c r="HUA847" s="71"/>
      <c r="HUB847" s="71"/>
      <c r="HUC847" s="71"/>
      <c r="HUD847" s="71"/>
      <c r="HUE847" s="71"/>
      <c r="HUF847" s="72"/>
      <c r="HUG847" s="72"/>
      <c r="HUH847" s="72"/>
      <c r="HUI847" s="72"/>
      <c r="HUJ847" s="72"/>
      <c r="HUK847" s="72"/>
      <c r="HUL847" s="72"/>
      <c r="HUM847" s="72"/>
      <c r="HUN847" s="72"/>
      <c r="HUO847" s="71"/>
      <c r="HUP847" s="71"/>
      <c r="HUQ847" s="71"/>
      <c r="HUR847" s="71"/>
      <c r="HUS847" s="71"/>
      <c r="HUT847" s="71"/>
      <c r="HUU847" s="71"/>
      <c r="HUV847" s="72"/>
      <c r="HUW847" s="72"/>
      <c r="HUX847" s="72"/>
      <c r="HUY847" s="72"/>
      <c r="HUZ847" s="72"/>
      <c r="HVA847" s="72"/>
      <c r="HVB847" s="72"/>
      <c r="HVC847" s="72"/>
      <c r="HVD847" s="72"/>
      <c r="HVE847" s="71"/>
      <c r="HVF847" s="71"/>
      <c r="HVG847" s="71"/>
      <c r="HVH847" s="71"/>
      <c r="HVI847" s="71"/>
      <c r="HVJ847" s="71"/>
      <c r="HVK847" s="71"/>
      <c r="HVL847" s="72"/>
      <c r="HVM847" s="72"/>
      <c r="HVN847" s="72"/>
      <c r="HVO847" s="72"/>
      <c r="HVP847" s="72"/>
      <c r="HVQ847" s="72"/>
      <c r="HVR847" s="72"/>
      <c r="HVS847" s="72"/>
      <c r="HVT847" s="72"/>
      <c r="HVU847" s="71"/>
      <c r="HVV847" s="71"/>
      <c r="HVW847" s="71"/>
      <c r="HVX847" s="71"/>
      <c r="HVY847" s="71"/>
      <c r="HVZ847" s="71"/>
      <c r="HWA847" s="71"/>
      <c r="HWB847" s="72"/>
      <c r="HWC847" s="72"/>
      <c r="HWD847" s="72"/>
      <c r="HWE847" s="72"/>
      <c r="HWF847" s="72"/>
      <c r="HWG847" s="72"/>
      <c r="HWH847" s="72"/>
      <c r="HWI847" s="72"/>
      <c r="HWJ847" s="72"/>
      <c r="HWK847" s="71"/>
      <c r="HWL847" s="71"/>
      <c r="HWM847" s="71"/>
      <c r="HWN847" s="71"/>
      <c r="HWO847" s="71"/>
      <c r="HWP847" s="71"/>
      <c r="HWQ847" s="71"/>
      <c r="HWR847" s="72"/>
      <c r="HWS847" s="72"/>
      <c r="HWT847" s="72"/>
      <c r="HWU847" s="72"/>
      <c r="HWV847" s="72"/>
      <c r="HWW847" s="72"/>
      <c r="HWX847" s="72"/>
      <c r="HWY847" s="72"/>
      <c r="HWZ847" s="72"/>
      <c r="HXA847" s="71"/>
      <c r="HXB847" s="71"/>
      <c r="HXC847" s="71"/>
      <c r="HXD847" s="71"/>
      <c r="HXE847" s="71"/>
      <c r="HXF847" s="71"/>
      <c r="HXG847" s="71"/>
      <c r="HXH847" s="72"/>
      <c r="HXI847" s="72"/>
      <c r="HXJ847" s="72"/>
      <c r="HXK847" s="72"/>
      <c r="HXL847" s="72"/>
      <c r="HXM847" s="72"/>
      <c r="HXN847" s="72"/>
      <c r="HXO847" s="72"/>
      <c r="HXP847" s="72"/>
      <c r="HXQ847" s="71"/>
      <c r="HXR847" s="71"/>
      <c r="HXS847" s="71"/>
      <c r="HXT847" s="71"/>
      <c r="HXU847" s="71"/>
      <c r="HXV847" s="71"/>
      <c r="HXW847" s="71"/>
      <c r="HXX847" s="72"/>
      <c r="HXY847" s="72"/>
      <c r="HXZ847" s="72"/>
      <c r="HYA847" s="72"/>
      <c r="HYB847" s="72"/>
      <c r="HYC847" s="72"/>
      <c r="HYD847" s="72"/>
      <c r="HYE847" s="72"/>
      <c r="HYF847" s="72"/>
      <c r="HYG847" s="71"/>
      <c r="HYH847" s="71"/>
      <c r="HYI847" s="71"/>
      <c r="HYJ847" s="71"/>
      <c r="HYK847" s="71"/>
      <c r="HYL847" s="71"/>
      <c r="HYM847" s="71"/>
      <c r="HYN847" s="72"/>
      <c r="HYO847" s="72"/>
      <c r="HYP847" s="72"/>
      <c r="HYQ847" s="72"/>
      <c r="HYR847" s="72"/>
      <c r="HYS847" s="72"/>
      <c r="HYT847" s="72"/>
      <c r="HYU847" s="72"/>
      <c r="HYV847" s="72"/>
      <c r="HYW847" s="71"/>
      <c r="HYX847" s="71"/>
      <c r="HYY847" s="71"/>
      <c r="HYZ847" s="71"/>
      <c r="HZA847" s="71"/>
      <c r="HZB847" s="71"/>
      <c r="HZC847" s="71"/>
      <c r="HZD847" s="72"/>
      <c r="HZE847" s="72"/>
      <c r="HZF847" s="72"/>
      <c r="HZG847" s="72"/>
      <c r="HZH847" s="72"/>
      <c r="HZI847" s="72"/>
      <c r="HZJ847" s="72"/>
      <c r="HZK847" s="72"/>
      <c r="HZL847" s="72"/>
      <c r="HZM847" s="71"/>
      <c r="HZN847" s="71"/>
      <c r="HZO847" s="71"/>
      <c r="HZP847" s="71"/>
      <c r="HZQ847" s="71"/>
      <c r="HZR847" s="71"/>
      <c r="HZS847" s="71"/>
      <c r="HZT847" s="72"/>
      <c r="HZU847" s="72"/>
      <c r="HZV847" s="72"/>
      <c r="HZW847" s="72"/>
      <c r="HZX847" s="72"/>
      <c r="HZY847" s="72"/>
      <c r="HZZ847" s="72"/>
      <c r="IAA847" s="72"/>
      <c r="IAB847" s="72"/>
      <c r="IAC847" s="71"/>
      <c r="IAD847" s="71"/>
      <c r="IAE847" s="71"/>
      <c r="IAF847" s="71"/>
      <c r="IAG847" s="71"/>
      <c r="IAH847" s="71"/>
      <c r="IAI847" s="71"/>
      <c r="IAJ847" s="72"/>
      <c r="IAK847" s="72"/>
      <c r="IAL847" s="72"/>
      <c r="IAM847" s="72"/>
      <c r="IAN847" s="72"/>
      <c r="IAO847" s="72"/>
      <c r="IAP847" s="72"/>
      <c r="IAQ847" s="72"/>
      <c r="IAR847" s="72"/>
      <c r="IAS847" s="71"/>
      <c r="IAT847" s="71"/>
      <c r="IAU847" s="71"/>
      <c r="IAV847" s="71"/>
      <c r="IAW847" s="71"/>
      <c r="IAX847" s="71"/>
      <c r="IAY847" s="71"/>
      <c r="IAZ847" s="72"/>
      <c r="IBA847" s="72"/>
      <c r="IBB847" s="72"/>
      <c r="IBC847" s="72"/>
      <c r="IBD847" s="72"/>
      <c r="IBE847" s="72"/>
      <c r="IBF847" s="72"/>
      <c r="IBG847" s="72"/>
      <c r="IBH847" s="72"/>
      <c r="IBI847" s="71"/>
      <c r="IBJ847" s="71"/>
      <c r="IBK847" s="71"/>
      <c r="IBL847" s="71"/>
      <c r="IBM847" s="71"/>
      <c r="IBN847" s="71"/>
      <c r="IBO847" s="71"/>
      <c r="IBP847" s="72"/>
      <c r="IBQ847" s="72"/>
      <c r="IBR847" s="72"/>
      <c r="IBS847" s="72"/>
      <c r="IBT847" s="72"/>
      <c r="IBU847" s="72"/>
      <c r="IBV847" s="72"/>
      <c r="IBW847" s="72"/>
      <c r="IBX847" s="72"/>
      <c r="IBY847" s="71"/>
      <c r="IBZ847" s="71"/>
      <c r="ICA847" s="71"/>
      <c r="ICB847" s="71"/>
      <c r="ICC847" s="71"/>
      <c r="ICD847" s="71"/>
      <c r="ICE847" s="71"/>
      <c r="ICF847" s="72"/>
      <c r="ICG847" s="72"/>
      <c r="ICH847" s="72"/>
      <c r="ICI847" s="72"/>
      <c r="ICJ847" s="72"/>
      <c r="ICK847" s="72"/>
      <c r="ICL847" s="72"/>
      <c r="ICM847" s="72"/>
      <c r="ICN847" s="72"/>
      <c r="ICO847" s="71"/>
      <c r="ICP847" s="71"/>
      <c r="ICQ847" s="71"/>
      <c r="ICR847" s="71"/>
      <c r="ICS847" s="71"/>
      <c r="ICT847" s="71"/>
      <c r="ICU847" s="71"/>
      <c r="ICV847" s="72"/>
      <c r="ICW847" s="72"/>
      <c r="ICX847" s="72"/>
      <c r="ICY847" s="72"/>
      <c r="ICZ847" s="72"/>
      <c r="IDA847" s="72"/>
      <c r="IDB847" s="72"/>
      <c r="IDC847" s="72"/>
      <c r="IDD847" s="72"/>
      <c r="IDE847" s="71"/>
      <c r="IDF847" s="71"/>
      <c r="IDG847" s="71"/>
      <c r="IDH847" s="71"/>
      <c r="IDI847" s="71"/>
      <c r="IDJ847" s="71"/>
      <c r="IDK847" s="71"/>
      <c r="IDL847" s="72"/>
      <c r="IDM847" s="72"/>
      <c r="IDN847" s="72"/>
      <c r="IDO847" s="72"/>
      <c r="IDP847" s="72"/>
      <c r="IDQ847" s="72"/>
      <c r="IDR847" s="72"/>
      <c r="IDS847" s="72"/>
      <c r="IDT847" s="72"/>
      <c r="IDU847" s="71"/>
      <c r="IDV847" s="71"/>
      <c r="IDW847" s="71"/>
      <c r="IDX847" s="71"/>
      <c r="IDY847" s="71"/>
      <c r="IDZ847" s="71"/>
      <c r="IEA847" s="71"/>
      <c r="IEB847" s="72"/>
      <c r="IEC847" s="72"/>
      <c r="IED847" s="72"/>
      <c r="IEE847" s="72"/>
      <c r="IEF847" s="72"/>
      <c r="IEG847" s="72"/>
      <c r="IEH847" s="72"/>
      <c r="IEI847" s="72"/>
      <c r="IEJ847" s="72"/>
      <c r="IEK847" s="71"/>
      <c r="IEL847" s="71"/>
      <c r="IEM847" s="71"/>
      <c r="IEN847" s="71"/>
      <c r="IEO847" s="71"/>
      <c r="IEP847" s="71"/>
      <c r="IEQ847" s="71"/>
      <c r="IER847" s="72"/>
      <c r="IES847" s="72"/>
      <c r="IET847" s="72"/>
      <c r="IEU847" s="72"/>
      <c r="IEV847" s="72"/>
      <c r="IEW847" s="72"/>
      <c r="IEX847" s="72"/>
      <c r="IEY847" s="72"/>
      <c r="IEZ847" s="72"/>
      <c r="IFA847" s="71"/>
      <c r="IFB847" s="71"/>
      <c r="IFC847" s="71"/>
      <c r="IFD847" s="71"/>
      <c r="IFE847" s="71"/>
      <c r="IFF847" s="71"/>
      <c r="IFG847" s="71"/>
      <c r="IFH847" s="72"/>
      <c r="IFI847" s="72"/>
      <c r="IFJ847" s="72"/>
      <c r="IFK847" s="72"/>
      <c r="IFL847" s="72"/>
      <c r="IFM847" s="72"/>
      <c r="IFN847" s="72"/>
      <c r="IFO847" s="72"/>
      <c r="IFP847" s="72"/>
      <c r="IFQ847" s="71"/>
      <c r="IFR847" s="71"/>
      <c r="IFS847" s="71"/>
      <c r="IFT847" s="71"/>
      <c r="IFU847" s="71"/>
      <c r="IFV847" s="71"/>
      <c r="IFW847" s="71"/>
      <c r="IFX847" s="72"/>
      <c r="IFY847" s="72"/>
      <c r="IFZ847" s="72"/>
      <c r="IGA847" s="72"/>
      <c r="IGB847" s="72"/>
      <c r="IGC847" s="72"/>
      <c r="IGD847" s="72"/>
      <c r="IGE847" s="72"/>
      <c r="IGF847" s="72"/>
      <c r="IGG847" s="71"/>
      <c r="IGH847" s="71"/>
      <c r="IGI847" s="71"/>
      <c r="IGJ847" s="71"/>
      <c r="IGK847" s="71"/>
      <c r="IGL847" s="71"/>
      <c r="IGM847" s="71"/>
      <c r="IGN847" s="72"/>
      <c r="IGO847" s="72"/>
      <c r="IGP847" s="72"/>
      <c r="IGQ847" s="72"/>
      <c r="IGR847" s="72"/>
      <c r="IGS847" s="72"/>
      <c r="IGT847" s="72"/>
      <c r="IGU847" s="72"/>
      <c r="IGV847" s="72"/>
      <c r="IGW847" s="71"/>
      <c r="IGX847" s="71"/>
      <c r="IGY847" s="71"/>
      <c r="IGZ847" s="71"/>
      <c r="IHA847" s="71"/>
      <c r="IHB847" s="71"/>
      <c r="IHC847" s="71"/>
      <c r="IHD847" s="72"/>
      <c r="IHE847" s="72"/>
      <c r="IHF847" s="72"/>
      <c r="IHG847" s="72"/>
      <c r="IHH847" s="72"/>
      <c r="IHI847" s="72"/>
      <c r="IHJ847" s="72"/>
      <c r="IHK847" s="72"/>
      <c r="IHL847" s="72"/>
      <c r="IHM847" s="71"/>
      <c r="IHN847" s="71"/>
      <c r="IHO847" s="71"/>
      <c r="IHP847" s="71"/>
      <c r="IHQ847" s="71"/>
      <c r="IHR847" s="71"/>
      <c r="IHS847" s="71"/>
      <c r="IHT847" s="72"/>
      <c r="IHU847" s="72"/>
      <c r="IHV847" s="72"/>
      <c r="IHW847" s="72"/>
      <c r="IHX847" s="72"/>
      <c r="IHY847" s="72"/>
      <c r="IHZ847" s="72"/>
      <c r="IIA847" s="72"/>
      <c r="IIB847" s="72"/>
      <c r="IIC847" s="71"/>
      <c r="IID847" s="71"/>
      <c r="IIE847" s="71"/>
      <c r="IIF847" s="71"/>
      <c r="IIG847" s="71"/>
      <c r="IIH847" s="71"/>
      <c r="III847" s="71"/>
      <c r="IIJ847" s="72"/>
      <c r="IIK847" s="72"/>
      <c r="IIL847" s="72"/>
      <c r="IIM847" s="72"/>
      <c r="IIN847" s="72"/>
      <c r="IIO847" s="72"/>
      <c r="IIP847" s="72"/>
      <c r="IIQ847" s="72"/>
      <c r="IIR847" s="72"/>
      <c r="IIS847" s="71"/>
      <c r="IIT847" s="71"/>
      <c r="IIU847" s="71"/>
      <c r="IIV847" s="71"/>
      <c r="IIW847" s="71"/>
      <c r="IIX847" s="71"/>
      <c r="IIY847" s="71"/>
      <c r="IIZ847" s="72"/>
      <c r="IJA847" s="72"/>
      <c r="IJB847" s="72"/>
      <c r="IJC847" s="72"/>
      <c r="IJD847" s="72"/>
      <c r="IJE847" s="72"/>
      <c r="IJF847" s="72"/>
      <c r="IJG847" s="72"/>
      <c r="IJH847" s="72"/>
      <c r="IJI847" s="71"/>
      <c r="IJJ847" s="71"/>
      <c r="IJK847" s="71"/>
      <c r="IJL847" s="71"/>
      <c r="IJM847" s="71"/>
      <c r="IJN847" s="71"/>
      <c r="IJO847" s="71"/>
      <c r="IJP847" s="72"/>
      <c r="IJQ847" s="72"/>
      <c r="IJR847" s="72"/>
      <c r="IJS847" s="72"/>
      <c r="IJT847" s="72"/>
      <c r="IJU847" s="72"/>
      <c r="IJV847" s="72"/>
      <c r="IJW847" s="72"/>
      <c r="IJX847" s="72"/>
      <c r="IJY847" s="71"/>
      <c r="IJZ847" s="71"/>
      <c r="IKA847" s="71"/>
      <c r="IKB847" s="71"/>
      <c r="IKC847" s="71"/>
      <c r="IKD847" s="71"/>
      <c r="IKE847" s="71"/>
      <c r="IKF847" s="72"/>
      <c r="IKG847" s="72"/>
      <c r="IKH847" s="72"/>
      <c r="IKI847" s="72"/>
      <c r="IKJ847" s="72"/>
      <c r="IKK847" s="72"/>
      <c r="IKL847" s="72"/>
      <c r="IKM847" s="72"/>
      <c r="IKN847" s="72"/>
      <c r="IKO847" s="71"/>
      <c r="IKP847" s="71"/>
      <c r="IKQ847" s="71"/>
      <c r="IKR847" s="71"/>
      <c r="IKS847" s="71"/>
      <c r="IKT847" s="71"/>
      <c r="IKU847" s="71"/>
      <c r="IKV847" s="72"/>
      <c r="IKW847" s="72"/>
      <c r="IKX847" s="72"/>
      <c r="IKY847" s="72"/>
      <c r="IKZ847" s="72"/>
      <c r="ILA847" s="72"/>
      <c r="ILB847" s="72"/>
      <c r="ILC847" s="72"/>
      <c r="ILD847" s="72"/>
      <c r="ILE847" s="71"/>
      <c r="ILF847" s="71"/>
      <c r="ILG847" s="71"/>
      <c r="ILH847" s="71"/>
      <c r="ILI847" s="71"/>
      <c r="ILJ847" s="71"/>
      <c r="ILK847" s="71"/>
      <c r="ILL847" s="72"/>
      <c r="ILM847" s="72"/>
      <c r="ILN847" s="72"/>
      <c r="ILO847" s="72"/>
      <c r="ILP847" s="72"/>
      <c r="ILQ847" s="72"/>
      <c r="ILR847" s="72"/>
      <c r="ILS847" s="72"/>
      <c r="ILT847" s="72"/>
      <c r="ILU847" s="71"/>
      <c r="ILV847" s="71"/>
      <c r="ILW847" s="71"/>
      <c r="ILX847" s="71"/>
      <c r="ILY847" s="71"/>
      <c r="ILZ847" s="71"/>
      <c r="IMA847" s="71"/>
      <c r="IMB847" s="72"/>
      <c r="IMC847" s="72"/>
      <c r="IMD847" s="72"/>
      <c r="IME847" s="72"/>
      <c r="IMF847" s="72"/>
      <c r="IMG847" s="72"/>
      <c r="IMH847" s="72"/>
      <c r="IMI847" s="72"/>
      <c r="IMJ847" s="72"/>
      <c r="IMK847" s="71"/>
      <c r="IML847" s="71"/>
      <c r="IMM847" s="71"/>
      <c r="IMN847" s="71"/>
      <c r="IMO847" s="71"/>
      <c r="IMP847" s="71"/>
      <c r="IMQ847" s="71"/>
      <c r="IMR847" s="72"/>
      <c r="IMS847" s="72"/>
      <c r="IMT847" s="72"/>
      <c r="IMU847" s="72"/>
      <c r="IMV847" s="72"/>
      <c r="IMW847" s="72"/>
      <c r="IMX847" s="72"/>
      <c r="IMY847" s="72"/>
      <c r="IMZ847" s="72"/>
      <c r="INA847" s="71"/>
      <c r="INB847" s="71"/>
      <c r="INC847" s="71"/>
      <c r="IND847" s="71"/>
      <c r="INE847" s="71"/>
      <c r="INF847" s="71"/>
      <c r="ING847" s="71"/>
      <c r="INH847" s="72"/>
      <c r="INI847" s="72"/>
      <c r="INJ847" s="72"/>
      <c r="INK847" s="72"/>
      <c r="INL847" s="72"/>
      <c r="INM847" s="72"/>
      <c r="INN847" s="72"/>
      <c r="INO847" s="72"/>
      <c r="INP847" s="72"/>
      <c r="INQ847" s="71"/>
      <c r="INR847" s="71"/>
      <c r="INS847" s="71"/>
      <c r="INT847" s="71"/>
      <c r="INU847" s="71"/>
      <c r="INV847" s="71"/>
      <c r="INW847" s="71"/>
      <c r="INX847" s="72"/>
      <c r="INY847" s="72"/>
      <c r="INZ847" s="72"/>
      <c r="IOA847" s="72"/>
      <c r="IOB847" s="72"/>
      <c r="IOC847" s="72"/>
      <c r="IOD847" s="72"/>
      <c r="IOE847" s="72"/>
      <c r="IOF847" s="72"/>
      <c r="IOG847" s="71"/>
      <c r="IOH847" s="71"/>
      <c r="IOI847" s="71"/>
      <c r="IOJ847" s="71"/>
      <c r="IOK847" s="71"/>
      <c r="IOL847" s="71"/>
      <c r="IOM847" s="71"/>
      <c r="ION847" s="72"/>
      <c r="IOO847" s="72"/>
      <c r="IOP847" s="72"/>
      <c r="IOQ847" s="72"/>
      <c r="IOR847" s="72"/>
      <c r="IOS847" s="72"/>
      <c r="IOT847" s="72"/>
      <c r="IOU847" s="72"/>
      <c r="IOV847" s="72"/>
      <c r="IOW847" s="71"/>
      <c r="IOX847" s="71"/>
      <c r="IOY847" s="71"/>
      <c r="IOZ847" s="71"/>
      <c r="IPA847" s="71"/>
      <c r="IPB847" s="71"/>
      <c r="IPC847" s="71"/>
      <c r="IPD847" s="72"/>
      <c r="IPE847" s="72"/>
      <c r="IPF847" s="72"/>
      <c r="IPG847" s="72"/>
      <c r="IPH847" s="72"/>
      <c r="IPI847" s="72"/>
      <c r="IPJ847" s="72"/>
      <c r="IPK847" s="72"/>
      <c r="IPL847" s="72"/>
      <c r="IPM847" s="71"/>
      <c r="IPN847" s="71"/>
      <c r="IPO847" s="71"/>
      <c r="IPP847" s="71"/>
      <c r="IPQ847" s="71"/>
      <c r="IPR847" s="71"/>
      <c r="IPS847" s="71"/>
      <c r="IPT847" s="72"/>
      <c r="IPU847" s="72"/>
      <c r="IPV847" s="72"/>
      <c r="IPW847" s="72"/>
      <c r="IPX847" s="72"/>
      <c r="IPY847" s="72"/>
      <c r="IPZ847" s="72"/>
      <c r="IQA847" s="72"/>
      <c r="IQB847" s="72"/>
      <c r="IQC847" s="71"/>
      <c r="IQD847" s="71"/>
      <c r="IQE847" s="71"/>
      <c r="IQF847" s="71"/>
      <c r="IQG847" s="71"/>
      <c r="IQH847" s="71"/>
      <c r="IQI847" s="71"/>
      <c r="IQJ847" s="72"/>
      <c r="IQK847" s="72"/>
      <c r="IQL847" s="72"/>
      <c r="IQM847" s="72"/>
      <c r="IQN847" s="72"/>
      <c r="IQO847" s="72"/>
      <c r="IQP847" s="72"/>
      <c r="IQQ847" s="72"/>
      <c r="IQR847" s="72"/>
      <c r="IQS847" s="71"/>
      <c r="IQT847" s="71"/>
      <c r="IQU847" s="71"/>
      <c r="IQV847" s="71"/>
      <c r="IQW847" s="71"/>
      <c r="IQX847" s="71"/>
      <c r="IQY847" s="71"/>
      <c r="IQZ847" s="72"/>
      <c r="IRA847" s="72"/>
      <c r="IRB847" s="72"/>
      <c r="IRC847" s="72"/>
      <c r="IRD847" s="72"/>
      <c r="IRE847" s="72"/>
      <c r="IRF847" s="72"/>
      <c r="IRG847" s="72"/>
      <c r="IRH847" s="72"/>
      <c r="IRI847" s="71"/>
      <c r="IRJ847" s="71"/>
      <c r="IRK847" s="71"/>
      <c r="IRL847" s="71"/>
      <c r="IRM847" s="71"/>
      <c r="IRN847" s="71"/>
      <c r="IRO847" s="71"/>
      <c r="IRP847" s="72"/>
      <c r="IRQ847" s="72"/>
      <c r="IRR847" s="72"/>
      <c r="IRS847" s="72"/>
      <c r="IRT847" s="72"/>
      <c r="IRU847" s="72"/>
      <c r="IRV847" s="72"/>
      <c r="IRW847" s="72"/>
      <c r="IRX847" s="72"/>
      <c r="IRY847" s="71"/>
      <c r="IRZ847" s="71"/>
      <c r="ISA847" s="71"/>
      <c r="ISB847" s="71"/>
      <c r="ISC847" s="71"/>
      <c r="ISD847" s="71"/>
      <c r="ISE847" s="71"/>
      <c r="ISF847" s="72"/>
      <c r="ISG847" s="72"/>
      <c r="ISH847" s="72"/>
      <c r="ISI847" s="72"/>
      <c r="ISJ847" s="72"/>
      <c r="ISK847" s="72"/>
      <c r="ISL847" s="72"/>
      <c r="ISM847" s="72"/>
      <c r="ISN847" s="72"/>
      <c r="ISO847" s="71"/>
      <c r="ISP847" s="71"/>
      <c r="ISQ847" s="71"/>
      <c r="ISR847" s="71"/>
      <c r="ISS847" s="71"/>
      <c r="IST847" s="71"/>
      <c r="ISU847" s="71"/>
      <c r="ISV847" s="72"/>
      <c r="ISW847" s="72"/>
      <c r="ISX847" s="72"/>
      <c r="ISY847" s="72"/>
      <c r="ISZ847" s="72"/>
      <c r="ITA847" s="72"/>
      <c r="ITB847" s="72"/>
      <c r="ITC847" s="72"/>
      <c r="ITD847" s="72"/>
      <c r="ITE847" s="71"/>
      <c r="ITF847" s="71"/>
      <c r="ITG847" s="71"/>
      <c r="ITH847" s="71"/>
      <c r="ITI847" s="71"/>
      <c r="ITJ847" s="71"/>
      <c r="ITK847" s="71"/>
      <c r="ITL847" s="72"/>
      <c r="ITM847" s="72"/>
      <c r="ITN847" s="72"/>
      <c r="ITO847" s="72"/>
      <c r="ITP847" s="72"/>
      <c r="ITQ847" s="72"/>
      <c r="ITR847" s="72"/>
      <c r="ITS847" s="72"/>
      <c r="ITT847" s="72"/>
      <c r="ITU847" s="71"/>
      <c r="ITV847" s="71"/>
      <c r="ITW847" s="71"/>
      <c r="ITX847" s="71"/>
      <c r="ITY847" s="71"/>
      <c r="ITZ847" s="71"/>
      <c r="IUA847" s="71"/>
      <c r="IUB847" s="72"/>
      <c r="IUC847" s="72"/>
      <c r="IUD847" s="72"/>
      <c r="IUE847" s="72"/>
      <c r="IUF847" s="72"/>
      <c r="IUG847" s="72"/>
      <c r="IUH847" s="72"/>
      <c r="IUI847" s="72"/>
      <c r="IUJ847" s="72"/>
      <c r="IUK847" s="71"/>
      <c r="IUL847" s="71"/>
      <c r="IUM847" s="71"/>
      <c r="IUN847" s="71"/>
      <c r="IUO847" s="71"/>
      <c r="IUP847" s="71"/>
      <c r="IUQ847" s="71"/>
      <c r="IUR847" s="72"/>
      <c r="IUS847" s="72"/>
      <c r="IUT847" s="72"/>
      <c r="IUU847" s="72"/>
      <c r="IUV847" s="72"/>
      <c r="IUW847" s="72"/>
      <c r="IUX847" s="72"/>
      <c r="IUY847" s="72"/>
      <c r="IUZ847" s="72"/>
      <c r="IVA847" s="71"/>
      <c r="IVB847" s="71"/>
      <c r="IVC847" s="71"/>
      <c r="IVD847" s="71"/>
      <c r="IVE847" s="71"/>
      <c r="IVF847" s="71"/>
      <c r="IVG847" s="71"/>
      <c r="IVH847" s="72"/>
      <c r="IVI847" s="72"/>
      <c r="IVJ847" s="72"/>
      <c r="IVK847" s="72"/>
      <c r="IVL847" s="72"/>
      <c r="IVM847" s="72"/>
      <c r="IVN847" s="72"/>
      <c r="IVO847" s="72"/>
      <c r="IVP847" s="72"/>
      <c r="IVQ847" s="71"/>
      <c r="IVR847" s="71"/>
      <c r="IVS847" s="71"/>
      <c r="IVT847" s="71"/>
      <c r="IVU847" s="71"/>
      <c r="IVV847" s="71"/>
      <c r="IVW847" s="71"/>
      <c r="IVX847" s="72"/>
      <c r="IVY847" s="72"/>
      <c r="IVZ847" s="72"/>
      <c r="IWA847" s="72"/>
      <c r="IWB847" s="72"/>
      <c r="IWC847" s="72"/>
      <c r="IWD847" s="72"/>
      <c r="IWE847" s="72"/>
      <c r="IWF847" s="72"/>
      <c r="IWG847" s="71"/>
      <c r="IWH847" s="71"/>
      <c r="IWI847" s="71"/>
      <c r="IWJ847" s="71"/>
      <c r="IWK847" s="71"/>
      <c r="IWL847" s="71"/>
      <c r="IWM847" s="71"/>
      <c r="IWN847" s="72"/>
      <c r="IWO847" s="72"/>
      <c r="IWP847" s="72"/>
      <c r="IWQ847" s="72"/>
      <c r="IWR847" s="72"/>
      <c r="IWS847" s="72"/>
      <c r="IWT847" s="72"/>
      <c r="IWU847" s="72"/>
      <c r="IWV847" s="72"/>
      <c r="IWW847" s="71"/>
      <c r="IWX847" s="71"/>
      <c r="IWY847" s="71"/>
      <c r="IWZ847" s="71"/>
      <c r="IXA847" s="71"/>
      <c r="IXB847" s="71"/>
      <c r="IXC847" s="71"/>
      <c r="IXD847" s="72"/>
      <c r="IXE847" s="72"/>
      <c r="IXF847" s="72"/>
      <c r="IXG847" s="72"/>
      <c r="IXH847" s="72"/>
      <c r="IXI847" s="72"/>
      <c r="IXJ847" s="72"/>
      <c r="IXK847" s="72"/>
      <c r="IXL847" s="72"/>
      <c r="IXM847" s="71"/>
      <c r="IXN847" s="71"/>
      <c r="IXO847" s="71"/>
      <c r="IXP847" s="71"/>
      <c r="IXQ847" s="71"/>
      <c r="IXR847" s="71"/>
      <c r="IXS847" s="71"/>
      <c r="IXT847" s="72"/>
      <c r="IXU847" s="72"/>
      <c r="IXV847" s="72"/>
      <c r="IXW847" s="72"/>
      <c r="IXX847" s="72"/>
      <c r="IXY847" s="72"/>
      <c r="IXZ847" s="72"/>
      <c r="IYA847" s="72"/>
      <c r="IYB847" s="72"/>
      <c r="IYC847" s="71"/>
      <c r="IYD847" s="71"/>
      <c r="IYE847" s="71"/>
      <c r="IYF847" s="71"/>
      <c r="IYG847" s="71"/>
      <c r="IYH847" s="71"/>
      <c r="IYI847" s="71"/>
      <c r="IYJ847" s="72"/>
      <c r="IYK847" s="72"/>
      <c r="IYL847" s="72"/>
      <c r="IYM847" s="72"/>
      <c r="IYN847" s="72"/>
      <c r="IYO847" s="72"/>
      <c r="IYP847" s="72"/>
      <c r="IYQ847" s="72"/>
      <c r="IYR847" s="72"/>
      <c r="IYS847" s="71"/>
      <c r="IYT847" s="71"/>
      <c r="IYU847" s="71"/>
      <c r="IYV847" s="71"/>
      <c r="IYW847" s="71"/>
      <c r="IYX847" s="71"/>
      <c r="IYY847" s="71"/>
      <c r="IYZ847" s="72"/>
      <c r="IZA847" s="72"/>
      <c r="IZB847" s="72"/>
      <c r="IZC847" s="72"/>
      <c r="IZD847" s="72"/>
      <c r="IZE847" s="72"/>
      <c r="IZF847" s="72"/>
      <c r="IZG847" s="72"/>
      <c r="IZH847" s="72"/>
      <c r="IZI847" s="71"/>
      <c r="IZJ847" s="71"/>
      <c r="IZK847" s="71"/>
      <c r="IZL847" s="71"/>
      <c r="IZM847" s="71"/>
      <c r="IZN847" s="71"/>
      <c r="IZO847" s="71"/>
      <c r="IZP847" s="72"/>
      <c r="IZQ847" s="72"/>
      <c r="IZR847" s="72"/>
      <c r="IZS847" s="72"/>
      <c r="IZT847" s="72"/>
      <c r="IZU847" s="72"/>
      <c r="IZV847" s="72"/>
      <c r="IZW847" s="72"/>
      <c r="IZX847" s="72"/>
      <c r="IZY847" s="71"/>
      <c r="IZZ847" s="71"/>
      <c r="JAA847" s="71"/>
      <c r="JAB847" s="71"/>
      <c r="JAC847" s="71"/>
      <c r="JAD847" s="71"/>
      <c r="JAE847" s="71"/>
      <c r="JAF847" s="72"/>
      <c r="JAG847" s="72"/>
      <c r="JAH847" s="72"/>
      <c r="JAI847" s="72"/>
      <c r="JAJ847" s="72"/>
      <c r="JAK847" s="72"/>
      <c r="JAL847" s="72"/>
      <c r="JAM847" s="72"/>
      <c r="JAN847" s="72"/>
      <c r="JAO847" s="71"/>
      <c r="JAP847" s="71"/>
      <c r="JAQ847" s="71"/>
      <c r="JAR847" s="71"/>
      <c r="JAS847" s="71"/>
      <c r="JAT847" s="71"/>
      <c r="JAU847" s="71"/>
      <c r="JAV847" s="72"/>
      <c r="JAW847" s="72"/>
      <c r="JAX847" s="72"/>
      <c r="JAY847" s="72"/>
      <c r="JAZ847" s="72"/>
      <c r="JBA847" s="72"/>
      <c r="JBB847" s="72"/>
      <c r="JBC847" s="72"/>
      <c r="JBD847" s="72"/>
      <c r="JBE847" s="71"/>
      <c r="JBF847" s="71"/>
      <c r="JBG847" s="71"/>
      <c r="JBH847" s="71"/>
      <c r="JBI847" s="71"/>
      <c r="JBJ847" s="71"/>
      <c r="JBK847" s="71"/>
      <c r="JBL847" s="72"/>
      <c r="JBM847" s="72"/>
      <c r="JBN847" s="72"/>
      <c r="JBO847" s="72"/>
      <c r="JBP847" s="72"/>
      <c r="JBQ847" s="72"/>
      <c r="JBR847" s="72"/>
      <c r="JBS847" s="72"/>
      <c r="JBT847" s="72"/>
      <c r="JBU847" s="71"/>
      <c r="JBV847" s="71"/>
      <c r="JBW847" s="71"/>
      <c r="JBX847" s="71"/>
      <c r="JBY847" s="71"/>
      <c r="JBZ847" s="71"/>
      <c r="JCA847" s="71"/>
      <c r="JCB847" s="72"/>
      <c r="JCC847" s="72"/>
      <c r="JCD847" s="72"/>
      <c r="JCE847" s="72"/>
      <c r="JCF847" s="72"/>
      <c r="JCG847" s="72"/>
      <c r="JCH847" s="72"/>
      <c r="JCI847" s="72"/>
      <c r="JCJ847" s="72"/>
      <c r="JCK847" s="71"/>
      <c r="JCL847" s="71"/>
      <c r="JCM847" s="71"/>
      <c r="JCN847" s="71"/>
      <c r="JCO847" s="71"/>
      <c r="JCP847" s="71"/>
      <c r="JCQ847" s="71"/>
      <c r="JCR847" s="72"/>
      <c r="JCS847" s="72"/>
      <c r="JCT847" s="72"/>
      <c r="JCU847" s="72"/>
      <c r="JCV847" s="72"/>
      <c r="JCW847" s="72"/>
      <c r="JCX847" s="72"/>
      <c r="JCY847" s="72"/>
      <c r="JCZ847" s="72"/>
      <c r="JDA847" s="71"/>
      <c r="JDB847" s="71"/>
      <c r="JDC847" s="71"/>
      <c r="JDD847" s="71"/>
      <c r="JDE847" s="71"/>
      <c r="JDF847" s="71"/>
      <c r="JDG847" s="71"/>
      <c r="JDH847" s="72"/>
      <c r="JDI847" s="72"/>
      <c r="JDJ847" s="72"/>
      <c r="JDK847" s="72"/>
      <c r="JDL847" s="72"/>
      <c r="JDM847" s="72"/>
      <c r="JDN847" s="72"/>
      <c r="JDO847" s="72"/>
      <c r="JDP847" s="72"/>
      <c r="JDQ847" s="71"/>
      <c r="JDR847" s="71"/>
      <c r="JDS847" s="71"/>
      <c r="JDT847" s="71"/>
      <c r="JDU847" s="71"/>
      <c r="JDV847" s="71"/>
      <c r="JDW847" s="71"/>
      <c r="JDX847" s="72"/>
      <c r="JDY847" s="72"/>
      <c r="JDZ847" s="72"/>
      <c r="JEA847" s="72"/>
      <c r="JEB847" s="72"/>
      <c r="JEC847" s="72"/>
      <c r="JED847" s="72"/>
      <c r="JEE847" s="72"/>
      <c r="JEF847" s="72"/>
      <c r="JEG847" s="71"/>
      <c r="JEH847" s="71"/>
      <c r="JEI847" s="71"/>
      <c r="JEJ847" s="71"/>
      <c r="JEK847" s="71"/>
      <c r="JEL847" s="71"/>
      <c r="JEM847" s="71"/>
      <c r="JEN847" s="72"/>
      <c r="JEO847" s="72"/>
      <c r="JEP847" s="72"/>
      <c r="JEQ847" s="72"/>
      <c r="JER847" s="72"/>
      <c r="JES847" s="72"/>
      <c r="JET847" s="72"/>
      <c r="JEU847" s="72"/>
      <c r="JEV847" s="72"/>
      <c r="JEW847" s="71"/>
      <c r="JEX847" s="71"/>
      <c r="JEY847" s="71"/>
      <c r="JEZ847" s="71"/>
      <c r="JFA847" s="71"/>
      <c r="JFB847" s="71"/>
      <c r="JFC847" s="71"/>
      <c r="JFD847" s="72"/>
      <c r="JFE847" s="72"/>
      <c r="JFF847" s="72"/>
      <c r="JFG847" s="72"/>
      <c r="JFH847" s="72"/>
      <c r="JFI847" s="72"/>
      <c r="JFJ847" s="72"/>
      <c r="JFK847" s="72"/>
      <c r="JFL847" s="72"/>
      <c r="JFM847" s="71"/>
      <c r="JFN847" s="71"/>
      <c r="JFO847" s="71"/>
      <c r="JFP847" s="71"/>
      <c r="JFQ847" s="71"/>
      <c r="JFR847" s="71"/>
      <c r="JFS847" s="71"/>
      <c r="JFT847" s="72"/>
      <c r="JFU847" s="72"/>
      <c r="JFV847" s="72"/>
      <c r="JFW847" s="72"/>
      <c r="JFX847" s="72"/>
      <c r="JFY847" s="72"/>
      <c r="JFZ847" s="72"/>
      <c r="JGA847" s="72"/>
      <c r="JGB847" s="72"/>
      <c r="JGC847" s="71"/>
      <c r="JGD847" s="71"/>
      <c r="JGE847" s="71"/>
      <c r="JGF847" s="71"/>
      <c r="JGG847" s="71"/>
      <c r="JGH847" s="71"/>
      <c r="JGI847" s="71"/>
      <c r="JGJ847" s="72"/>
      <c r="JGK847" s="72"/>
      <c r="JGL847" s="72"/>
      <c r="JGM847" s="72"/>
      <c r="JGN847" s="72"/>
      <c r="JGO847" s="72"/>
      <c r="JGP847" s="72"/>
      <c r="JGQ847" s="72"/>
      <c r="JGR847" s="72"/>
      <c r="JGS847" s="71"/>
      <c r="JGT847" s="71"/>
      <c r="JGU847" s="71"/>
      <c r="JGV847" s="71"/>
      <c r="JGW847" s="71"/>
      <c r="JGX847" s="71"/>
      <c r="JGY847" s="71"/>
      <c r="JGZ847" s="72"/>
      <c r="JHA847" s="72"/>
      <c r="JHB847" s="72"/>
      <c r="JHC847" s="72"/>
      <c r="JHD847" s="72"/>
      <c r="JHE847" s="72"/>
      <c r="JHF847" s="72"/>
      <c r="JHG847" s="72"/>
      <c r="JHH847" s="72"/>
      <c r="JHI847" s="71"/>
      <c r="JHJ847" s="71"/>
      <c r="JHK847" s="71"/>
      <c r="JHL847" s="71"/>
      <c r="JHM847" s="71"/>
      <c r="JHN847" s="71"/>
      <c r="JHO847" s="71"/>
      <c r="JHP847" s="72"/>
      <c r="JHQ847" s="72"/>
      <c r="JHR847" s="72"/>
      <c r="JHS847" s="72"/>
      <c r="JHT847" s="72"/>
      <c r="JHU847" s="72"/>
      <c r="JHV847" s="72"/>
      <c r="JHW847" s="72"/>
      <c r="JHX847" s="72"/>
      <c r="JHY847" s="71"/>
      <c r="JHZ847" s="71"/>
      <c r="JIA847" s="71"/>
      <c r="JIB847" s="71"/>
      <c r="JIC847" s="71"/>
      <c r="JID847" s="71"/>
      <c r="JIE847" s="71"/>
      <c r="JIF847" s="72"/>
      <c r="JIG847" s="72"/>
      <c r="JIH847" s="72"/>
      <c r="JII847" s="72"/>
      <c r="JIJ847" s="72"/>
      <c r="JIK847" s="72"/>
      <c r="JIL847" s="72"/>
      <c r="JIM847" s="72"/>
      <c r="JIN847" s="72"/>
      <c r="JIO847" s="71"/>
      <c r="JIP847" s="71"/>
      <c r="JIQ847" s="71"/>
      <c r="JIR847" s="71"/>
      <c r="JIS847" s="71"/>
      <c r="JIT847" s="71"/>
      <c r="JIU847" s="71"/>
      <c r="JIV847" s="72"/>
      <c r="JIW847" s="72"/>
      <c r="JIX847" s="72"/>
      <c r="JIY847" s="72"/>
      <c r="JIZ847" s="72"/>
      <c r="JJA847" s="72"/>
      <c r="JJB847" s="72"/>
      <c r="JJC847" s="72"/>
      <c r="JJD847" s="72"/>
      <c r="JJE847" s="71"/>
      <c r="JJF847" s="71"/>
      <c r="JJG847" s="71"/>
      <c r="JJH847" s="71"/>
      <c r="JJI847" s="71"/>
      <c r="JJJ847" s="71"/>
      <c r="JJK847" s="71"/>
      <c r="JJL847" s="72"/>
      <c r="JJM847" s="72"/>
      <c r="JJN847" s="72"/>
      <c r="JJO847" s="72"/>
      <c r="JJP847" s="72"/>
      <c r="JJQ847" s="72"/>
      <c r="JJR847" s="72"/>
      <c r="JJS847" s="72"/>
      <c r="JJT847" s="72"/>
      <c r="JJU847" s="71"/>
      <c r="JJV847" s="71"/>
      <c r="JJW847" s="71"/>
      <c r="JJX847" s="71"/>
      <c r="JJY847" s="71"/>
      <c r="JJZ847" s="71"/>
      <c r="JKA847" s="71"/>
      <c r="JKB847" s="72"/>
      <c r="JKC847" s="72"/>
      <c r="JKD847" s="72"/>
      <c r="JKE847" s="72"/>
      <c r="JKF847" s="72"/>
      <c r="JKG847" s="72"/>
      <c r="JKH847" s="72"/>
      <c r="JKI847" s="72"/>
      <c r="JKJ847" s="72"/>
      <c r="JKK847" s="71"/>
      <c r="JKL847" s="71"/>
      <c r="JKM847" s="71"/>
      <c r="JKN847" s="71"/>
      <c r="JKO847" s="71"/>
      <c r="JKP847" s="71"/>
      <c r="JKQ847" s="71"/>
      <c r="JKR847" s="72"/>
      <c r="JKS847" s="72"/>
      <c r="JKT847" s="72"/>
      <c r="JKU847" s="72"/>
      <c r="JKV847" s="72"/>
      <c r="JKW847" s="72"/>
      <c r="JKX847" s="72"/>
      <c r="JKY847" s="72"/>
      <c r="JKZ847" s="72"/>
      <c r="JLA847" s="71"/>
      <c r="JLB847" s="71"/>
      <c r="JLC847" s="71"/>
      <c r="JLD847" s="71"/>
      <c r="JLE847" s="71"/>
      <c r="JLF847" s="71"/>
      <c r="JLG847" s="71"/>
      <c r="JLH847" s="72"/>
      <c r="JLI847" s="72"/>
      <c r="JLJ847" s="72"/>
      <c r="JLK847" s="72"/>
      <c r="JLL847" s="72"/>
      <c r="JLM847" s="72"/>
      <c r="JLN847" s="72"/>
      <c r="JLO847" s="72"/>
      <c r="JLP847" s="72"/>
      <c r="JLQ847" s="71"/>
      <c r="JLR847" s="71"/>
      <c r="JLS847" s="71"/>
      <c r="JLT847" s="71"/>
      <c r="JLU847" s="71"/>
      <c r="JLV847" s="71"/>
      <c r="JLW847" s="71"/>
      <c r="JLX847" s="72"/>
      <c r="JLY847" s="72"/>
      <c r="JLZ847" s="72"/>
      <c r="JMA847" s="72"/>
      <c r="JMB847" s="72"/>
      <c r="JMC847" s="72"/>
      <c r="JMD847" s="72"/>
      <c r="JME847" s="72"/>
      <c r="JMF847" s="72"/>
      <c r="JMG847" s="71"/>
      <c r="JMH847" s="71"/>
      <c r="JMI847" s="71"/>
      <c r="JMJ847" s="71"/>
      <c r="JMK847" s="71"/>
      <c r="JML847" s="71"/>
      <c r="JMM847" s="71"/>
      <c r="JMN847" s="72"/>
      <c r="JMO847" s="72"/>
      <c r="JMP847" s="72"/>
      <c r="JMQ847" s="72"/>
      <c r="JMR847" s="72"/>
      <c r="JMS847" s="72"/>
      <c r="JMT847" s="72"/>
      <c r="JMU847" s="72"/>
      <c r="JMV847" s="72"/>
      <c r="JMW847" s="71"/>
      <c r="JMX847" s="71"/>
      <c r="JMY847" s="71"/>
      <c r="JMZ847" s="71"/>
      <c r="JNA847" s="71"/>
      <c r="JNB847" s="71"/>
      <c r="JNC847" s="71"/>
      <c r="JND847" s="72"/>
      <c r="JNE847" s="72"/>
      <c r="JNF847" s="72"/>
      <c r="JNG847" s="72"/>
      <c r="JNH847" s="72"/>
      <c r="JNI847" s="72"/>
      <c r="JNJ847" s="72"/>
      <c r="JNK847" s="72"/>
      <c r="JNL847" s="72"/>
      <c r="JNM847" s="71"/>
      <c r="JNN847" s="71"/>
      <c r="JNO847" s="71"/>
      <c r="JNP847" s="71"/>
      <c r="JNQ847" s="71"/>
      <c r="JNR847" s="71"/>
      <c r="JNS847" s="71"/>
      <c r="JNT847" s="72"/>
      <c r="JNU847" s="72"/>
      <c r="JNV847" s="72"/>
      <c r="JNW847" s="72"/>
      <c r="JNX847" s="72"/>
      <c r="JNY847" s="72"/>
      <c r="JNZ847" s="72"/>
      <c r="JOA847" s="72"/>
      <c r="JOB847" s="72"/>
      <c r="JOC847" s="71"/>
      <c r="JOD847" s="71"/>
      <c r="JOE847" s="71"/>
      <c r="JOF847" s="71"/>
      <c r="JOG847" s="71"/>
      <c r="JOH847" s="71"/>
      <c r="JOI847" s="71"/>
      <c r="JOJ847" s="72"/>
      <c r="JOK847" s="72"/>
      <c r="JOL847" s="72"/>
      <c r="JOM847" s="72"/>
      <c r="JON847" s="72"/>
      <c r="JOO847" s="72"/>
      <c r="JOP847" s="72"/>
      <c r="JOQ847" s="72"/>
      <c r="JOR847" s="72"/>
      <c r="JOS847" s="71"/>
      <c r="JOT847" s="71"/>
      <c r="JOU847" s="71"/>
      <c r="JOV847" s="71"/>
      <c r="JOW847" s="71"/>
      <c r="JOX847" s="71"/>
      <c r="JOY847" s="71"/>
      <c r="JOZ847" s="72"/>
      <c r="JPA847" s="72"/>
      <c r="JPB847" s="72"/>
      <c r="JPC847" s="72"/>
      <c r="JPD847" s="72"/>
      <c r="JPE847" s="72"/>
      <c r="JPF847" s="72"/>
      <c r="JPG847" s="72"/>
      <c r="JPH847" s="72"/>
      <c r="JPI847" s="71"/>
      <c r="JPJ847" s="71"/>
      <c r="JPK847" s="71"/>
      <c r="JPL847" s="71"/>
      <c r="JPM847" s="71"/>
      <c r="JPN847" s="71"/>
      <c r="JPO847" s="71"/>
      <c r="JPP847" s="72"/>
      <c r="JPQ847" s="72"/>
      <c r="JPR847" s="72"/>
      <c r="JPS847" s="72"/>
      <c r="JPT847" s="72"/>
      <c r="JPU847" s="72"/>
      <c r="JPV847" s="72"/>
      <c r="JPW847" s="72"/>
      <c r="JPX847" s="72"/>
      <c r="JPY847" s="71"/>
      <c r="JPZ847" s="71"/>
      <c r="JQA847" s="71"/>
      <c r="JQB847" s="71"/>
      <c r="JQC847" s="71"/>
      <c r="JQD847" s="71"/>
      <c r="JQE847" s="71"/>
      <c r="JQF847" s="72"/>
      <c r="JQG847" s="72"/>
      <c r="JQH847" s="72"/>
      <c r="JQI847" s="72"/>
      <c r="JQJ847" s="72"/>
      <c r="JQK847" s="72"/>
      <c r="JQL847" s="72"/>
      <c r="JQM847" s="72"/>
      <c r="JQN847" s="72"/>
      <c r="JQO847" s="71"/>
      <c r="JQP847" s="71"/>
      <c r="JQQ847" s="71"/>
      <c r="JQR847" s="71"/>
      <c r="JQS847" s="71"/>
      <c r="JQT847" s="71"/>
      <c r="JQU847" s="71"/>
      <c r="JQV847" s="72"/>
      <c r="JQW847" s="72"/>
      <c r="JQX847" s="72"/>
      <c r="JQY847" s="72"/>
      <c r="JQZ847" s="72"/>
      <c r="JRA847" s="72"/>
      <c r="JRB847" s="72"/>
      <c r="JRC847" s="72"/>
      <c r="JRD847" s="72"/>
      <c r="JRE847" s="71"/>
      <c r="JRF847" s="71"/>
      <c r="JRG847" s="71"/>
      <c r="JRH847" s="71"/>
      <c r="JRI847" s="71"/>
      <c r="JRJ847" s="71"/>
      <c r="JRK847" s="71"/>
      <c r="JRL847" s="72"/>
      <c r="JRM847" s="72"/>
      <c r="JRN847" s="72"/>
      <c r="JRO847" s="72"/>
      <c r="JRP847" s="72"/>
      <c r="JRQ847" s="72"/>
      <c r="JRR847" s="72"/>
      <c r="JRS847" s="72"/>
      <c r="JRT847" s="72"/>
      <c r="JRU847" s="71"/>
      <c r="JRV847" s="71"/>
      <c r="JRW847" s="71"/>
      <c r="JRX847" s="71"/>
      <c r="JRY847" s="71"/>
      <c r="JRZ847" s="71"/>
      <c r="JSA847" s="71"/>
      <c r="JSB847" s="72"/>
      <c r="JSC847" s="72"/>
      <c r="JSD847" s="72"/>
      <c r="JSE847" s="72"/>
      <c r="JSF847" s="72"/>
      <c r="JSG847" s="72"/>
      <c r="JSH847" s="72"/>
      <c r="JSI847" s="72"/>
      <c r="JSJ847" s="72"/>
      <c r="JSK847" s="71"/>
      <c r="JSL847" s="71"/>
      <c r="JSM847" s="71"/>
      <c r="JSN847" s="71"/>
      <c r="JSO847" s="71"/>
      <c r="JSP847" s="71"/>
      <c r="JSQ847" s="71"/>
      <c r="JSR847" s="72"/>
      <c r="JSS847" s="72"/>
      <c r="JST847" s="72"/>
      <c r="JSU847" s="72"/>
      <c r="JSV847" s="72"/>
      <c r="JSW847" s="72"/>
      <c r="JSX847" s="72"/>
      <c r="JSY847" s="72"/>
      <c r="JSZ847" s="72"/>
      <c r="JTA847" s="71"/>
      <c r="JTB847" s="71"/>
      <c r="JTC847" s="71"/>
      <c r="JTD847" s="71"/>
      <c r="JTE847" s="71"/>
      <c r="JTF847" s="71"/>
      <c r="JTG847" s="71"/>
      <c r="JTH847" s="72"/>
      <c r="JTI847" s="72"/>
      <c r="JTJ847" s="72"/>
      <c r="JTK847" s="72"/>
      <c r="JTL847" s="72"/>
      <c r="JTM847" s="72"/>
      <c r="JTN847" s="72"/>
      <c r="JTO847" s="72"/>
      <c r="JTP847" s="72"/>
      <c r="JTQ847" s="71"/>
      <c r="JTR847" s="71"/>
      <c r="JTS847" s="71"/>
      <c r="JTT847" s="71"/>
      <c r="JTU847" s="71"/>
      <c r="JTV847" s="71"/>
      <c r="JTW847" s="71"/>
      <c r="JTX847" s="72"/>
      <c r="JTY847" s="72"/>
      <c r="JTZ847" s="72"/>
      <c r="JUA847" s="72"/>
      <c r="JUB847" s="72"/>
      <c r="JUC847" s="72"/>
      <c r="JUD847" s="72"/>
      <c r="JUE847" s="72"/>
      <c r="JUF847" s="72"/>
      <c r="JUG847" s="71"/>
      <c r="JUH847" s="71"/>
      <c r="JUI847" s="71"/>
      <c r="JUJ847" s="71"/>
      <c r="JUK847" s="71"/>
      <c r="JUL847" s="71"/>
      <c r="JUM847" s="71"/>
      <c r="JUN847" s="72"/>
      <c r="JUO847" s="72"/>
      <c r="JUP847" s="72"/>
      <c r="JUQ847" s="72"/>
      <c r="JUR847" s="72"/>
      <c r="JUS847" s="72"/>
      <c r="JUT847" s="72"/>
      <c r="JUU847" s="72"/>
      <c r="JUV847" s="72"/>
      <c r="JUW847" s="71"/>
      <c r="JUX847" s="71"/>
      <c r="JUY847" s="71"/>
      <c r="JUZ847" s="71"/>
      <c r="JVA847" s="71"/>
      <c r="JVB847" s="71"/>
      <c r="JVC847" s="71"/>
      <c r="JVD847" s="72"/>
      <c r="JVE847" s="72"/>
      <c r="JVF847" s="72"/>
      <c r="JVG847" s="72"/>
      <c r="JVH847" s="72"/>
      <c r="JVI847" s="72"/>
      <c r="JVJ847" s="72"/>
      <c r="JVK847" s="72"/>
      <c r="JVL847" s="72"/>
      <c r="JVM847" s="71"/>
      <c r="JVN847" s="71"/>
      <c r="JVO847" s="71"/>
      <c r="JVP847" s="71"/>
      <c r="JVQ847" s="71"/>
      <c r="JVR847" s="71"/>
      <c r="JVS847" s="71"/>
      <c r="JVT847" s="72"/>
      <c r="JVU847" s="72"/>
      <c r="JVV847" s="72"/>
      <c r="JVW847" s="72"/>
      <c r="JVX847" s="72"/>
      <c r="JVY847" s="72"/>
      <c r="JVZ847" s="72"/>
      <c r="JWA847" s="72"/>
      <c r="JWB847" s="72"/>
      <c r="JWC847" s="71"/>
      <c r="JWD847" s="71"/>
      <c r="JWE847" s="71"/>
      <c r="JWF847" s="71"/>
      <c r="JWG847" s="71"/>
      <c r="JWH847" s="71"/>
      <c r="JWI847" s="71"/>
      <c r="JWJ847" s="72"/>
      <c r="JWK847" s="72"/>
      <c r="JWL847" s="72"/>
      <c r="JWM847" s="72"/>
      <c r="JWN847" s="72"/>
      <c r="JWO847" s="72"/>
      <c r="JWP847" s="72"/>
      <c r="JWQ847" s="72"/>
      <c r="JWR847" s="72"/>
      <c r="JWS847" s="71"/>
      <c r="JWT847" s="71"/>
      <c r="JWU847" s="71"/>
      <c r="JWV847" s="71"/>
      <c r="JWW847" s="71"/>
      <c r="JWX847" s="71"/>
      <c r="JWY847" s="71"/>
      <c r="JWZ847" s="72"/>
      <c r="JXA847" s="72"/>
      <c r="JXB847" s="72"/>
      <c r="JXC847" s="72"/>
      <c r="JXD847" s="72"/>
      <c r="JXE847" s="72"/>
      <c r="JXF847" s="72"/>
      <c r="JXG847" s="72"/>
      <c r="JXH847" s="72"/>
      <c r="JXI847" s="71"/>
      <c r="JXJ847" s="71"/>
      <c r="JXK847" s="71"/>
      <c r="JXL847" s="71"/>
      <c r="JXM847" s="71"/>
      <c r="JXN847" s="71"/>
      <c r="JXO847" s="71"/>
      <c r="JXP847" s="72"/>
      <c r="JXQ847" s="72"/>
      <c r="JXR847" s="72"/>
      <c r="JXS847" s="72"/>
      <c r="JXT847" s="72"/>
      <c r="JXU847" s="72"/>
      <c r="JXV847" s="72"/>
      <c r="JXW847" s="72"/>
      <c r="JXX847" s="72"/>
      <c r="JXY847" s="71"/>
      <c r="JXZ847" s="71"/>
      <c r="JYA847" s="71"/>
      <c r="JYB847" s="71"/>
      <c r="JYC847" s="71"/>
      <c r="JYD847" s="71"/>
      <c r="JYE847" s="71"/>
      <c r="JYF847" s="72"/>
      <c r="JYG847" s="72"/>
      <c r="JYH847" s="72"/>
      <c r="JYI847" s="72"/>
      <c r="JYJ847" s="72"/>
      <c r="JYK847" s="72"/>
      <c r="JYL847" s="72"/>
      <c r="JYM847" s="72"/>
      <c r="JYN847" s="72"/>
      <c r="JYO847" s="71"/>
      <c r="JYP847" s="71"/>
      <c r="JYQ847" s="71"/>
      <c r="JYR847" s="71"/>
      <c r="JYS847" s="71"/>
      <c r="JYT847" s="71"/>
      <c r="JYU847" s="71"/>
      <c r="JYV847" s="72"/>
      <c r="JYW847" s="72"/>
      <c r="JYX847" s="72"/>
      <c r="JYY847" s="72"/>
      <c r="JYZ847" s="72"/>
      <c r="JZA847" s="72"/>
      <c r="JZB847" s="72"/>
      <c r="JZC847" s="72"/>
      <c r="JZD847" s="72"/>
      <c r="JZE847" s="71"/>
      <c r="JZF847" s="71"/>
      <c r="JZG847" s="71"/>
      <c r="JZH847" s="71"/>
      <c r="JZI847" s="71"/>
      <c r="JZJ847" s="71"/>
      <c r="JZK847" s="71"/>
      <c r="JZL847" s="72"/>
      <c r="JZM847" s="72"/>
      <c r="JZN847" s="72"/>
      <c r="JZO847" s="72"/>
      <c r="JZP847" s="72"/>
      <c r="JZQ847" s="72"/>
      <c r="JZR847" s="72"/>
      <c r="JZS847" s="72"/>
      <c r="JZT847" s="72"/>
      <c r="JZU847" s="71"/>
      <c r="JZV847" s="71"/>
      <c r="JZW847" s="71"/>
      <c r="JZX847" s="71"/>
      <c r="JZY847" s="71"/>
      <c r="JZZ847" s="71"/>
      <c r="KAA847" s="71"/>
      <c r="KAB847" s="72"/>
      <c r="KAC847" s="72"/>
      <c r="KAD847" s="72"/>
      <c r="KAE847" s="72"/>
      <c r="KAF847" s="72"/>
      <c r="KAG847" s="72"/>
      <c r="KAH847" s="72"/>
      <c r="KAI847" s="72"/>
      <c r="KAJ847" s="72"/>
      <c r="KAK847" s="71"/>
      <c r="KAL847" s="71"/>
      <c r="KAM847" s="71"/>
      <c r="KAN847" s="71"/>
      <c r="KAO847" s="71"/>
      <c r="KAP847" s="71"/>
      <c r="KAQ847" s="71"/>
      <c r="KAR847" s="72"/>
      <c r="KAS847" s="72"/>
      <c r="KAT847" s="72"/>
      <c r="KAU847" s="72"/>
      <c r="KAV847" s="72"/>
      <c r="KAW847" s="72"/>
      <c r="KAX847" s="72"/>
      <c r="KAY847" s="72"/>
      <c r="KAZ847" s="72"/>
      <c r="KBA847" s="71"/>
      <c r="KBB847" s="71"/>
      <c r="KBC847" s="71"/>
      <c r="KBD847" s="71"/>
      <c r="KBE847" s="71"/>
      <c r="KBF847" s="71"/>
      <c r="KBG847" s="71"/>
      <c r="KBH847" s="72"/>
      <c r="KBI847" s="72"/>
      <c r="KBJ847" s="72"/>
      <c r="KBK847" s="72"/>
      <c r="KBL847" s="72"/>
      <c r="KBM847" s="72"/>
      <c r="KBN847" s="72"/>
      <c r="KBO847" s="72"/>
      <c r="KBP847" s="72"/>
      <c r="KBQ847" s="71"/>
      <c r="KBR847" s="71"/>
      <c r="KBS847" s="71"/>
      <c r="KBT847" s="71"/>
      <c r="KBU847" s="71"/>
      <c r="KBV847" s="71"/>
      <c r="KBW847" s="71"/>
      <c r="KBX847" s="72"/>
      <c r="KBY847" s="72"/>
      <c r="KBZ847" s="72"/>
      <c r="KCA847" s="72"/>
      <c r="KCB847" s="72"/>
      <c r="KCC847" s="72"/>
      <c r="KCD847" s="72"/>
      <c r="KCE847" s="72"/>
      <c r="KCF847" s="72"/>
      <c r="KCG847" s="71"/>
      <c r="KCH847" s="71"/>
      <c r="KCI847" s="71"/>
      <c r="KCJ847" s="71"/>
      <c r="KCK847" s="71"/>
      <c r="KCL847" s="71"/>
      <c r="KCM847" s="71"/>
      <c r="KCN847" s="72"/>
      <c r="KCO847" s="72"/>
      <c r="KCP847" s="72"/>
      <c r="KCQ847" s="72"/>
      <c r="KCR847" s="72"/>
      <c r="KCS847" s="72"/>
      <c r="KCT847" s="72"/>
      <c r="KCU847" s="72"/>
      <c r="KCV847" s="72"/>
      <c r="KCW847" s="71"/>
      <c r="KCX847" s="71"/>
      <c r="KCY847" s="71"/>
      <c r="KCZ847" s="71"/>
      <c r="KDA847" s="71"/>
      <c r="KDB847" s="71"/>
      <c r="KDC847" s="71"/>
      <c r="KDD847" s="72"/>
      <c r="KDE847" s="72"/>
      <c r="KDF847" s="72"/>
      <c r="KDG847" s="72"/>
      <c r="KDH847" s="72"/>
      <c r="KDI847" s="72"/>
      <c r="KDJ847" s="72"/>
      <c r="KDK847" s="72"/>
      <c r="KDL847" s="72"/>
      <c r="KDM847" s="71"/>
      <c r="KDN847" s="71"/>
      <c r="KDO847" s="71"/>
      <c r="KDP847" s="71"/>
      <c r="KDQ847" s="71"/>
      <c r="KDR847" s="71"/>
      <c r="KDS847" s="71"/>
      <c r="KDT847" s="72"/>
      <c r="KDU847" s="72"/>
      <c r="KDV847" s="72"/>
      <c r="KDW847" s="72"/>
      <c r="KDX847" s="72"/>
      <c r="KDY847" s="72"/>
      <c r="KDZ847" s="72"/>
      <c r="KEA847" s="72"/>
      <c r="KEB847" s="72"/>
      <c r="KEC847" s="71"/>
      <c r="KED847" s="71"/>
      <c r="KEE847" s="71"/>
      <c r="KEF847" s="71"/>
      <c r="KEG847" s="71"/>
      <c r="KEH847" s="71"/>
      <c r="KEI847" s="71"/>
      <c r="KEJ847" s="72"/>
      <c r="KEK847" s="72"/>
      <c r="KEL847" s="72"/>
      <c r="KEM847" s="72"/>
      <c r="KEN847" s="72"/>
      <c r="KEO847" s="72"/>
      <c r="KEP847" s="72"/>
      <c r="KEQ847" s="72"/>
      <c r="KER847" s="72"/>
      <c r="KES847" s="71"/>
      <c r="KET847" s="71"/>
      <c r="KEU847" s="71"/>
      <c r="KEV847" s="71"/>
      <c r="KEW847" s="71"/>
      <c r="KEX847" s="71"/>
      <c r="KEY847" s="71"/>
      <c r="KEZ847" s="72"/>
      <c r="KFA847" s="72"/>
      <c r="KFB847" s="72"/>
      <c r="KFC847" s="72"/>
      <c r="KFD847" s="72"/>
      <c r="KFE847" s="72"/>
      <c r="KFF847" s="72"/>
      <c r="KFG847" s="72"/>
      <c r="KFH847" s="72"/>
      <c r="KFI847" s="71"/>
      <c r="KFJ847" s="71"/>
      <c r="KFK847" s="71"/>
      <c r="KFL847" s="71"/>
      <c r="KFM847" s="71"/>
      <c r="KFN847" s="71"/>
      <c r="KFO847" s="71"/>
      <c r="KFP847" s="72"/>
      <c r="KFQ847" s="72"/>
      <c r="KFR847" s="72"/>
      <c r="KFS847" s="72"/>
      <c r="KFT847" s="72"/>
      <c r="KFU847" s="72"/>
      <c r="KFV847" s="72"/>
      <c r="KFW847" s="72"/>
      <c r="KFX847" s="72"/>
      <c r="KFY847" s="71"/>
      <c r="KFZ847" s="71"/>
      <c r="KGA847" s="71"/>
      <c r="KGB847" s="71"/>
      <c r="KGC847" s="71"/>
      <c r="KGD847" s="71"/>
      <c r="KGE847" s="71"/>
      <c r="KGF847" s="72"/>
      <c r="KGG847" s="72"/>
      <c r="KGH847" s="72"/>
      <c r="KGI847" s="72"/>
      <c r="KGJ847" s="72"/>
      <c r="KGK847" s="72"/>
      <c r="KGL847" s="72"/>
      <c r="KGM847" s="72"/>
      <c r="KGN847" s="72"/>
      <c r="KGO847" s="71"/>
      <c r="KGP847" s="71"/>
      <c r="KGQ847" s="71"/>
      <c r="KGR847" s="71"/>
      <c r="KGS847" s="71"/>
      <c r="KGT847" s="71"/>
      <c r="KGU847" s="71"/>
      <c r="KGV847" s="72"/>
      <c r="KGW847" s="72"/>
      <c r="KGX847" s="72"/>
      <c r="KGY847" s="72"/>
      <c r="KGZ847" s="72"/>
      <c r="KHA847" s="72"/>
      <c r="KHB847" s="72"/>
      <c r="KHC847" s="72"/>
      <c r="KHD847" s="72"/>
      <c r="KHE847" s="71"/>
      <c r="KHF847" s="71"/>
      <c r="KHG847" s="71"/>
      <c r="KHH847" s="71"/>
      <c r="KHI847" s="71"/>
      <c r="KHJ847" s="71"/>
      <c r="KHK847" s="71"/>
      <c r="KHL847" s="72"/>
      <c r="KHM847" s="72"/>
      <c r="KHN847" s="72"/>
      <c r="KHO847" s="72"/>
      <c r="KHP847" s="72"/>
      <c r="KHQ847" s="72"/>
      <c r="KHR847" s="72"/>
      <c r="KHS847" s="72"/>
      <c r="KHT847" s="72"/>
      <c r="KHU847" s="71"/>
      <c r="KHV847" s="71"/>
      <c r="KHW847" s="71"/>
      <c r="KHX847" s="71"/>
      <c r="KHY847" s="71"/>
      <c r="KHZ847" s="71"/>
      <c r="KIA847" s="71"/>
      <c r="KIB847" s="72"/>
      <c r="KIC847" s="72"/>
      <c r="KID847" s="72"/>
      <c r="KIE847" s="72"/>
      <c r="KIF847" s="72"/>
      <c r="KIG847" s="72"/>
      <c r="KIH847" s="72"/>
      <c r="KII847" s="72"/>
      <c r="KIJ847" s="72"/>
      <c r="KIK847" s="71"/>
      <c r="KIL847" s="71"/>
      <c r="KIM847" s="71"/>
      <c r="KIN847" s="71"/>
      <c r="KIO847" s="71"/>
      <c r="KIP847" s="71"/>
      <c r="KIQ847" s="71"/>
      <c r="KIR847" s="72"/>
      <c r="KIS847" s="72"/>
      <c r="KIT847" s="72"/>
      <c r="KIU847" s="72"/>
      <c r="KIV847" s="72"/>
      <c r="KIW847" s="72"/>
      <c r="KIX847" s="72"/>
      <c r="KIY847" s="72"/>
      <c r="KIZ847" s="72"/>
      <c r="KJA847" s="71"/>
      <c r="KJB847" s="71"/>
      <c r="KJC847" s="71"/>
      <c r="KJD847" s="71"/>
      <c r="KJE847" s="71"/>
      <c r="KJF847" s="71"/>
      <c r="KJG847" s="71"/>
      <c r="KJH847" s="72"/>
      <c r="KJI847" s="72"/>
      <c r="KJJ847" s="72"/>
      <c r="KJK847" s="72"/>
      <c r="KJL847" s="72"/>
      <c r="KJM847" s="72"/>
      <c r="KJN847" s="72"/>
      <c r="KJO847" s="72"/>
      <c r="KJP847" s="72"/>
      <c r="KJQ847" s="71"/>
      <c r="KJR847" s="71"/>
      <c r="KJS847" s="71"/>
      <c r="KJT847" s="71"/>
      <c r="KJU847" s="71"/>
      <c r="KJV847" s="71"/>
      <c r="KJW847" s="71"/>
      <c r="KJX847" s="72"/>
      <c r="KJY847" s="72"/>
      <c r="KJZ847" s="72"/>
      <c r="KKA847" s="72"/>
      <c r="KKB847" s="72"/>
      <c r="KKC847" s="72"/>
      <c r="KKD847" s="72"/>
      <c r="KKE847" s="72"/>
      <c r="KKF847" s="72"/>
      <c r="KKG847" s="71"/>
      <c r="KKH847" s="71"/>
      <c r="KKI847" s="71"/>
      <c r="KKJ847" s="71"/>
      <c r="KKK847" s="71"/>
      <c r="KKL847" s="71"/>
      <c r="KKM847" s="71"/>
      <c r="KKN847" s="72"/>
      <c r="KKO847" s="72"/>
      <c r="KKP847" s="72"/>
      <c r="KKQ847" s="72"/>
      <c r="KKR847" s="72"/>
      <c r="KKS847" s="72"/>
      <c r="KKT847" s="72"/>
      <c r="KKU847" s="72"/>
      <c r="KKV847" s="72"/>
      <c r="KKW847" s="71"/>
      <c r="KKX847" s="71"/>
      <c r="KKY847" s="71"/>
      <c r="KKZ847" s="71"/>
      <c r="KLA847" s="71"/>
      <c r="KLB847" s="71"/>
      <c r="KLC847" s="71"/>
      <c r="KLD847" s="72"/>
      <c r="KLE847" s="72"/>
      <c r="KLF847" s="72"/>
      <c r="KLG847" s="72"/>
      <c r="KLH847" s="72"/>
      <c r="KLI847" s="72"/>
      <c r="KLJ847" s="72"/>
      <c r="KLK847" s="72"/>
      <c r="KLL847" s="72"/>
      <c r="KLM847" s="71"/>
      <c r="KLN847" s="71"/>
      <c r="KLO847" s="71"/>
      <c r="KLP847" s="71"/>
      <c r="KLQ847" s="71"/>
      <c r="KLR847" s="71"/>
      <c r="KLS847" s="71"/>
      <c r="KLT847" s="72"/>
      <c r="KLU847" s="72"/>
      <c r="KLV847" s="72"/>
      <c r="KLW847" s="72"/>
      <c r="KLX847" s="72"/>
      <c r="KLY847" s="72"/>
      <c r="KLZ847" s="72"/>
      <c r="KMA847" s="72"/>
      <c r="KMB847" s="72"/>
      <c r="KMC847" s="71"/>
      <c r="KMD847" s="71"/>
      <c r="KME847" s="71"/>
      <c r="KMF847" s="71"/>
      <c r="KMG847" s="71"/>
      <c r="KMH847" s="71"/>
      <c r="KMI847" s="71"/>
      <c r="KMJ847" s="72"/>
      <c r="KMK847" s="72"/>
      <c r="KML847" s="72"/>
      <c r="KMM847" s="72"/>
      <c r="KMN847" s="72"/>
      <c r="KMO847" s="72"/>
      <c r="KMP847" s="72"/>
      <c r="KMQ847" s="72"/>
      <c r="KMR847" s="72"/>
      <c r="KMS847" s="71"/>
      <c r="KMT847" s="71"/>
      <c r="KMU847" s="71"/>
      <c r="KMV847" s="71"/>
      <c r="KMW847" s="71"/>
      <c r="KMX847" s="71"/>
      <c r="KMY847" s="71"/>
      <c r="KMZ847" s="72"/>
      <c r="KNA847" s="72"/>
      <c r="KNB847" s="72"/>
      <c r="KNC847" s="72"/>
      <c r="KND847" s="72"/>
      <c r="KNE847" s="72"/>
      <c r="KNF847" s="72"/>
      <c r="KNG847" s="72"/>
      <c r="KNH847" s="72"/>
      <c r="KNI847" s="71"/>
      <c r="KNJ847" s="71"/>
      <c r="KNK847" s="71"/>
      <c r="KNL847" s="71"/>
      <c r="KNM847" s="71"/>
      <c r="KNN847" s="71"/>
      <c r="KNO847" s="71"/>
      <c r="KNP847" s="72"/>
      <c r="KNQ847" s="72"/>
      <c r="KNR847" s="72"/>
      <c r="KNS847" s="72"/>
      <c r="KNT847" s="72"/>
      <c r="KNU847" s="72"/>
      <c r="KNV847" s="72"/>
      <c r="KNW847" s="72"/>
      <c r="KNX847" s="72"/>
      <c r="KNY847" s="71"/>
      <c r="KNZ847" s="71"/>
      <c r="KOA847" s="71"/>
      <c r="KOB847" s="71"/>
      <c r="KOC847" s="71"/>
      <c r="KOD847" s="71"/>
      <c r="KOE847" s="71"/>
      <c r="KOF847" s="72"/>
      <c r="KOG847" s="72"/>
      <c r="KOH847" s="72"/>
      <c r="KOI847" s="72"/>
      <c r="KOJ847" s="72"/>
      <c r="KOK847" s="72"/>
      <c r="KOL847" s="72"/>
      <c r="KOM847" s="72"/>
      <c r="KON847" s="72"/>
      <c r="KOO847" s="71"/>
      <c r="KOP847" s="71"/>
      <c r="KOQ847" s="71"/>
      <c r="KOR847" s="71"/>
      <c r="KOS847" s="71"/>
      <c r="KOT847" s="71"/>
      <c r="KOU847" s="71"/>
      <c r="KOV847" s="72"/>
      <c r="KOW847" s="72"/>
      <c r="KOX847" s="72"/>
      <c r="KOY847" s="72"/>
      <c r="KOZ847" s="72"/>
      <c r="KPA847" s="72"/>
      <c r="KPB847" s="72"/>
      <c r="KPC847" s="72"/>
      <c r="KPD847" s="72"/>
      <c r="KPE847" s="71"/>
      <c r="KPF847" s="71"/>
      <c r="KPG847" s="71"/>
      <c r="KPH847" s="71"/>
      <c r="KPI847" s="71"/>
      <c r="KPJ847" s="71"/>
      <c r="KPK847" s="71"/>
      <c r="KPL847" s="72"/>
      <c r="KPM847" s="72"/>
      <c r="KPN847" s="72"/>
      <c r="KPO847" s="72"/>
      <c r="KPP847" s="72"/>
      <c r="KPQ847" s="72"/>
      <c r="KPR847" s="72"/>
      <c r="KPS847" s="72"/>
      <c r="KPT847" s="72"/>
      <c r="KPU847" s="71"/>
      <c r="KPV847" s="71"/>
      <c r="KPW847" s="71"/>
      <c r="KPX847" s="71"/>
      <c r="KPY847" s="71"/>
      <c r="KPZ847" s="71"/>
      <c r="KQA847" s="71"/>
      <c r="KQB847" s="72"/>
      <c r="KQC847" s="72"/>
      <c r="KQD847" s="72"/>
      <c r="KQE847" s="72"/>
      <c r="KQF847" s="72"/>
      <c r="KQG847" s="72"/>
      <c r="KQH847" s="72"/>
      <c r="KQI847" s="72"/>
      <c r="KQJ847" s="72"/>
      <c r="KQK847" s="71"/>
      <c r="KQL847" s="71"/>
      <c r="KQM847" s="71"/>
      <c r="KQN847" s="71"/>
      <c r="KQO847" s="71"/>
      <c r="KQP847" s="71"/>
      <c r="KQQ847" s="71"/>
      <c r="KQR847" s="72"/>
      <c r="KQS847" s="72"/>
      <c r="KQT847" s="72"/>
      <c r="KQU847" s="72"/>
      <c r="KQV847" s="72"/>
      <c r="KQW847" s="72"/>
      <c r="KQX847" s="72"/>
      <c r="KQY847" s="72"/>
      <c r="KQZ847" s="72"/>
      <c r="KRA847" s="71"/>
      <c r="KRB847" s="71"/>
      <c r="KRC847" s="71"/>
      <c r="KRD847" s="71"/>
      <c r="KRE847" s="71"/>
      <c r="KRF847" s="71"/>
      <c r="KRG847" s="71"/>
      <c r="KRH847" s="72"/>
      <c r="KRI847" s="72"/>
      <c r="KRJ847" s="72"/>
      <c r="KRK847" s="72"/>
      <c r="KRL847" s="72"/>
      <c r="KRM847" s="72"/>
      <c r="KRN847" s="72"/>
      <c r="KRO847" s="72"/>
      <c r="KRP847" s="72"/>
      <c r="KRQ847" s="71"/>
      <c r="KRR847" s="71"/>
      <c r="KRS847" s="71"/>
      <c r="KRT847" s="71"/>
      <c r="KRU847" s="71"/>
      <c r="KRV847" s="71"/>
      <c r="KRW847" s="71"/>
      <c r="KRX847" s="72"/>
      <c r="KRY847" s="72"/>
      <c r="KRZ847" s="72"/>
      <c r="KSA847" s="72"/>
      <c r="KSB847" s="72"/>
      <c r="KSC847" s="72"/>
      <c r="KSD847" s="72"/>
      <c r="KSE847" s="72"/>
      <c r="KSF847" s="72"/>
      <c r="KSG847" s="71"/>
      <c r="KSH847" s="71"/>
      <c r="KSI847" s="71"/>
      <c r="KSJ847" s="71"/>
      <c r="KSK847" s="71"/>
      <c r="KSL847" s="71"/>
      <c r="KSM847" s="71"/>
      <c r="KSN847" s="72"/>
      <c r="KSO847" s="72"/>
      <c r="KSP847" s="72"/>
      <c r="KSQ847" s="72"/>
      <c r="KSR847" s="72"/>
      <c r="KSS847" s="72"/>
      <c r="KST847" s="72"/>
      <c r="KSU847" s="72"/>
      <c r="KSV847" s="72"/>
      <c r="KSW847" s="71"/>
      <c r="KSX847" s="71"/>
      <c r="KSY847" s="71"/>
      <c r="KSZ847" s="71"/>
      <c r="KTA847" s="71"/>
      <c r="KTB847" s="71"/>
      <c r="KTC847" s="71"/>
      <c r="KTD847" s="72"/>
      <c r="KTE847" s="72"/>
      <c r="KTF847" s="72"/>
      <c r="KTG847" s="72"/>
      <c r="KTH847" s="72"/>
      <c r="KTI847" s="72"/>
      <c r="KTJ847" s="72"/>
      <c r="KTK847" s="72"/>
      <c r="KTL847" s="72"/>
      <c r="KTM847" s="71"/>
      <c r="KTN847" s="71"/>
      <c r="KTO847" s="71"/>
      <c r="KTP847" s="71"/>
      <c r="KTQ847" s="71"/>
      <c r="KTR847" s="71"/>
      <c r="KTS847" s="71"/>
      <c r="KTT847" s="72"/>
      <c r="KTU847" s="72"/>
      <c r="KTV847" s="72"/>
      <c r="KTW847" s="72"/>
      <c r="KTX847" s="72"/>
      <c r="KTY847" s="72"/>
      <c r="KTZ847" s="72"/>
      <c r="KUA847" s="72"/>
      <c r="KUB847" s="72"/>
      <c r="KUC847" s="71"/>
      <c r="KUD847" s="71"/>
      <c r="KUE847" s="71"/>
      <c r="KUF847" s="71"/>
      <c r="KUG847" s="71"/>
      <c r="KUH847" s="71"/>
      <c r="KUI847" s="71"/>
      <c r="KUJ847" s="72"/>
      <c r="KUK847" s="72"/>
      <c r="KUL847" s="72"/>
      <c r="KUM847" s="72"/>
      <c r="KUN847" s="72"/>
      <c r="KUO847" s="72"/>
      <c r="KUP847" s="72"/>
      <c r="KUQ847" s="72"/>
      <c r="KUR847" s="72"/>
      <c r="KUS847" s="71"/>
      <c r="KUT847" s="71"/>
      <c r="KUU847" s="71"/>
      <c r="KUV847" s="71"/>
      <c r="KUW847" s="71"/>
      <c r="KUX847" s="71"/>
      <c r="KUY847" s="71"/>
      <c r="KUZ847" s="72"/>
      <c r="KVA847" s="72"/>
      <c r="KVB847" s="72"/>
      <c r="KVC847" s="72"/>
      <c r="KVD847" s="72"/>
      <c r="KVE847" s="72"/>
      <c r="KVF847" s="72"/>
      <c r="KVG847" s="72"/>
      <c r="KVH847" s="72"/>
      <c r="KVI847" s="71"/>
      <c r="KVJ847" s="71"/>
      <c r="KVK847" s="71"/>
      <c r="KVL847" s="71"/>
      <c r="KVM847" s="71"/>
      <c r="KVN847" s="71"/>
      <c r="KVO847" s="71"/>
      <c r="KVP847" s="72"/>
      <c r="KVQ847" s="72"/>
      <c r="KVR847" s="72"/>
      <c r="KVS847" s="72"/>
      <c r="KVT847" s="72"/>
      <c r="KVU847" s="72"/>
      <c r="KVV847" s="72"/>
      <c r="KVW847" s="72"/>
      <c r="KVX847" s="72"/>
      <c r="KVY847" s="71"/>
      <c r="KVZ847" s="71"/>
      <c r="KWA847" s="71"/>
      <c r="KWB847" s="71"/>
      <c r="KWC847" s="71"/>
      <c r="KWD847" s="71"/>
      <c r="KWE847" s="71"/>
      <c r="KWF847" s="72"/>
      <c r="KWG847" s="72"/>
      <c r="KWH847" s="72"/>
      <c r="KWI847" s="72"/>
      <c r="KWJ847" s="72"/>
      <c r="KWK847" s="72"/>
      <c r="KWL847" s="72"/>
      <c r="KWM847" s="72"/>
      <c r="KWN847" s="72"/>
      <c r="KWO847" s="71"/>
      <c r="KWP847" s="71"/>
      <c r="KWQ847" s="71"/>
      <c r="KWR847" s="71"/>
      <c r="KWS847" s="71"/>
      <c r="KWT847" s="71"/>
      <c r="KWU847" s="71"/>
      <c r="KWV847" s="72"/>
      <c r="KWW847" s="72"/>
      <c r="KWX847" s="72"/>
      <c r="KWY847" s="72"/>
      <c r="KWZ847" s="72"/>
      <c r="KXA847" s="72"/>
      <c r="KXB847" s="72"/>
      <c r="KXC847" s="72"/>
      <c r="KXD847" s="72"/>
      <c r="KXE847" s="71"/>
      <c r="KXF847" s="71"/>
      <c r="KXG847" s="71"/>
      <c r="KXH847" s="71"/>
      <c r="KXI847" s="71"/>
      <c r="KXJ847" s="71"/>
      <c r="KXK847" s="71"/>
      <c r="KXL847" s="72"/>
      <c r="KXM847" s="72"/>
      <c r="KXN847" s="72"/>
      <c r="KXO847" s="72"/>
      <c r="KXP847" s="72"/>
      <c r="KXQ847" s="72"/>
      <c r="KXR847" s="72"/>
      <c r="KXS847" s="72"/>
      <c r="KXT847" s="72"/>
      <c r="KXU847" s="71"/>
      <c r="KXV847" s="71"/>
      <c r="KXW847" s="71"/>
      <c r="KXX847" s="71"/>
      <c r="KXY847" s="71"/>
      <c r="KXZ847" s="71"/>
      <c r="KYA847" s="71"/>
      <c r="KYB847" s="72"/>
      <c r="KYC847" s="72"/>
      <c r="KYD847" s="72"/>
      <c r="KYE847" s="72"/>
      <c r="KYF847" s="72"/>
      <c r="KYG847" s="72"/>
      <c r="KYH847" s="72"/>
      <c r="KYI847" s="72"/>
      <c r="KYJ847" s="72"/>
      <c r="KYK847" s="71"/>
      <c r="KYL847" s="71"/>
      <c r="KYM847" s="71"/>
      <c r="KYN847" s="71"/>
      <c r="KYO847" s="71"/>
      <c r="KYP847" s="71"/>
      <c r="KYQ847" s="71"/>
      <c r="KYR847" s="72"/>
      <c r="KYS847" s="72"/>
      <c r="KYT847" s="72"/>
      <c r="KYU847" s="72"/>
      <c r="KYV847" s="72"/>
      <c r="KYW847" s="72"/>
      <c r="KYX847" s="72"/>
      <c r="KYY847" s="72"/>
      <c r="KYZ847" s="72"/>
      <c r="KZA847" s="71"/>
      <c r="KZB847" s="71"/>
      <c r="KZC847" s="71"/>
      <c r="KZD847" s="71"/>
      <c r="KZE847" s="71"/>
      <c r="KZF847" s="71"/>
      <c r="KZG847" s="71"/>
      <c r="KZH847" s="72"/>
      <c r="KZI847" s="72"/>
      <c r="KZJ847" s="72"/>
      <c r="KZK847" s="72"/>
      <c r="KZL847" s="72"/>
      <c r="KZM847" s="72"/>
      <c r="KZN847" s="72"/>
      <c r="KZO847" s="72"/>
      <c r="KZP847" s="72"/>
      <c r="KZQ847" s="71"/>
      <c r="KZR847" s="71"/>
      <c r="KZS847" s="71"/>
      <c r="KZT847" s="71"/>
      <c r="KZU847" s="71"/>
      <c r="KZV847" s="71"/>
      <c r="KZW847" s="71"/>
      <c r="KZX847" s="72"/>
      <c r="KZY847" s="72"/>
      <c r="KZZ847" s="72"/>
      <c r="LAA847" s="72"/>
      <c r="LAB847" s="72"/>
      <c r="LAC847" s="72"/>
      <c r="LAD847" s="72"/>
      <c r="LAE847" s="72"/>
      <c r="LAF847" s="72"/>
      <c r="LAG847" s="71"/>
      <c r="LAH847" s="71"/>
      <c r="LAI847" s="71"/>
      <c r="LAJ847" s="71"/>
      <c r="LAK847" s="71"/>
      <c r="LAL847" s="71"/>
      <c r="LAM847" s="71"/>
      <c r="LAN847" s="72"/>
      <c r="LAO847" s="72"/>
      <c r="LAP847" s="72"/>
      <c r="LAQ847" s="72"/>
      <c r="LAR847" s="72"/>
      <c r="LAS847" s="72"/>
      <c r="LAT847" s="72"/>
      <c r="LAU847" s="72"/>
      <c r="LAV847" s="72"/>
      <c r="LAW847" s="71"/>
      <c r="LAX847" s="71"/>
      <c r="LAY847" s="71"/>
      <c r="LAZ847" s="71"/>
      <c r="LBA847" s="71"/>
      <c r="LBB847" s="71"/>
      <c r="LBC847" s="71"/>
      <c r="LBD847" s="72"/>
      <c r="LBE847" s="72"/>
      <c r="LBF847" s="72"/>
      <c r="LBG847" s="72"/>
      <c r="LBH847" s="72"/>
      <c r="LBI847" s="72"/>
      <c r="LBJ847" s="72"/>
      <c r="LBK847" s="72"/>
      <c r="LBL847" s="72"/>
      <c r="LBM847" s="71"/>
      <c r="LBN847" s="71"/>
      <c r="LBO847" s="71"/>
      <c r="LBP847" s="71"/>
      <c r="LBQ847" s="71"/>
      <c r="LBR847" s="71"/>
      <c r="LBS847" s="71"/>
      <c r="LBT847" s="72"/>
      <c r="LBU847" s="72"/>
      <c r="LBV847" s="72"/>
      <c r="LBW847" s="72"/>
      <c r="LBX847" s="72"/>
      <c r="LBY847" s="72"/>
      <c r="LBZ847" s="72"/>
      <c r="LCA847" s="72"/>
      <c r="LCB847" s="72"/>
      <c r="LCC847" s="71"/>
      <c r="LCD847" s="71"/>
      <c r="LCE847" s="71"/>
      <c r="LCF847" s="71"/>
      <c r="LCG847" s="71"/>
      <c r="LCH847" s="71"/>
      <c r="LCI847" s="71"/>
      <c r="LCJ847" s="72"/>
      <c r="LCK847" s="72"/>
      <c r="LCL847" s="72"/>
      <c r="LCM847" s="72"/>
      <c r="LCN847" s="72"/>
      <c r="LCO847" s="72"/>
      <c r="LCP847" s="72"/>
      <c r="LCQ847" s="72"/>
      <c r="LCR847" s="72"/>
      <c r="LCS847" s="71"/>
      <c r="LCT847" s="71"/>
      <c r="LCU847" s="71"/>
      <c r="LCV847" s="71"/>
      <c r="LCW847" s="71"/>
      <c r="LCX847" s="71"/>
      <c r="LCY847" s="71"/>
      <c r="LCZ847" s="72"/>
      <c r="LDA847" s="72"/>
      <c r="LDB847" s="72"/>
      <c r="LDC847" s="72"/>
      <c r="LDD847" s="72"/>
      <c r="LDE847" s="72"/>
      <c r="LDF847" s="72"/>
      <c r="LDG847" s="72"/>
      <c r="LDH847" s="72"/>
      <c r="LDI847" s="71"/>
      <c r="LDJ847" s="71"/>
      <c r="LDK847" s="71"/>
      <c r="LDL847" s="71"/>
      <c r="LDM847" s="71"/>
      <c r="LDN847" s="71"/>
      <c r="LDO847" s="71"/>
      <c r="LDP847" s="72"/>
      <c r="LDQ847" s="72"/>
      <c r="LDR847" s="72"/>
      <c r="LDS847" s="72"/>
      <c r="LDT847" s="72"/>
      <c r="LDU847" s="72"/>
      <c r="LDV847" s="72"/>
      <c r="LDW847" s="72"/>
      <c r="LDX847" s="72"/>
      <c r="LDY847" s="71"/>
      <c r="LDZ847" s="71"/>
      <c r="LEA847" s="71"/>
      <c r="LEB847" s="71"/>
      <c r="LEC847" s="71"/>
      <c r="LED847" s="71"/>
      <c r="LEE847" s="71"/>
      <c r="LEF847" s="72"/>
      <c r="LEG847" s="72"/>
      <c r="LEH847" s="72"/>
      <c r="LEI847" s="72"/>
      <c r="LEJ847" s="72"/>
      <c r="LEK847" s="72"/>
      <c r="LEL847" s="72"/>
      <c r="LEM847" s="72"/>
      <c r="LEN847" s="72"/>
      <c r="LEO847" s="71"/>
      <c r="LEP847" s="71"/>
      <c r="LEQ847" s="71"/>
      <c r="LER847" s="71"/>
      <c r="LES847" s="71"/>
      <c r="LET847" s="71"/>
      <c r="LEU847" s="71"/>
      <c r="LEV847" s="72"/>
      <c r="LEW847" s="72"/>
      <c r="LEX847" s="72"/>
      <c r="LEY847" s="72"/>
      <c r="LEZ847" s="72"/>
      <c r="LFA847" s="72"/>
      <c r="LFB847" s="72"/>
      <c r="LFC847" s="72"/>
      <c r="LFD847" s="72"/>
      <c r="LFE847" s="71"/>
      <c r="LFF847" s="71"/>
      <c r="LFG847" s="71"/>
      <c r="LFH847" s="71"/>
      <c r="LFI847" s="71"/>
      <c r="LFJ847" s="71"/>
      <c r="LFK847" s="71"/>
      <c r="LFL847" s="72"/>
      <c r="LFM847" s="72"/>
      <c r="LFN847" s="72"/>
      <c r="LFO847" s="72"/>
      <c r="LFP847" s="72"/>
      <c r="LFQ847" s="72"/>
      <c r="LFR847" s="72"/>
      <c r="LFS847" s="72"/>
      <c r="LFT847" s="72"/>
      <c r="LFU847" s="71"/>
      <c r="LFV847" s="71"/>
      <c r="LFW847" s="71"/>
      <c r="LFX847" s="71"/>
      <c r="LFY847" s="71"/>
      <c r="LFZ847" s="71"/>
      <c r="LGA847" s="71"/>
      <c r="LGB847" s="72"/>
      <c r="LGC847" s="72"/>
      <c r="LGD847" s="72"/>
      <c r="LGE847" s="72"/>
      <c r="LGF847" s="72"/>
      <c r="LGG847" s="72"/>
      <c r="LGH847" s="72"/>
      <c r="LGI847" s="72"/>
      <c r="LGJ847" s="72"/>
      <c r="LGK847" s="71"/>
      <c r="LGL847" s="71"/>
      <c r="LGM847" s="71"/>
      <c r="LGN847" s="71"/>
      <c r="LGO847" s="71"/>
      <c r="LGP847" s="71"/>
      <c r="LGQ847" s="71"/>
      <c r="LGR847" s="72"/>
      <c r="LGS847" s="72"/>
      <c r="LGT847" s="72"/>
      <c r="LGU847" s="72"/>
      <c r="LGV847" s="72"/>
      <c r="LGW847" s="72"/>
      <c r="LGX847" s="72"/>
      <c r="LGY847" s="72"/>
      <c r="LGZ847" s="72"/>
      <c r="LHA847" s="71"/>
      <c r="LHB847" s="71"/>
      <c r="LHC847" s="71"/>
      <c r="LHD847" s="71"/>
      <c r="LHE847" s="71"/>
      <c r="LHF847" s="71"/>
      <c r="LHG847" s="71"/>
      <c r="LHH847" s="72"/>
      <c r="LHI847" s="72"/>
      <c r="LHJ847" s="72"/>
      <c r="LHK847" s="72"/>
      <c r="LHL847" s="72"/>
      <c r="LHM847" s="72"/>
      <c r="LHN847" s="72"/>
      <c r="LHO847" s="72"/>
      <c r="LHP847" s="72"/>
      <c r="LHQ847" s="71"/>
      <c r="LHR847" s="71"/>
      <c r="LHS847" s="71"/>
      <c r="LHT847" s="71"/>
      <c r="LHU847" s="71"/>
      <c r="LHV847" s="71"/>
      <c r="LHW847" s="71"/>
      <c r="LHX847" s="72"/>
      <c r="LHY847" s="72"/>
      <c r="LHZ847" s="72"/>
      <c r="LIA847" s="72"/>
      <c r="LIB847" s="72"/>
      <c r="LIC847" s="72"/>
      <c r="LID847" s="72"/>
      <c r="LIE847" s="72"/>
      <c r="LIF847" s="72"/>
      <c r="LIG847" s="71"/>
      <c r="LIH847" s="71"/>
      <c r="LII847" s="71"/>
      <c r="LIJ847" s="71"/>
      <c r="LIK847" s="71"/>
      <c r="LIL847" s="71"/>
      <c r="LIM847" s="71"/>
      <c r="LIN847" s="72"/>
      <c r="LIO847" s="72"/>
      <c r="LIP847" s="72"/>
      <c r="LIQ847" s="72"/>
      <c r="LIR847" s="72"/>
      <c r="LIS847" s="72"/>
      <c r="LIT847" s="72"/>
      <c r="LIU847" s="72"/>
      <c r="LIV847" s="72"/>
      <c r="LIW847" s="71"/>
      <c r="LIX847" s="71"/>
      <c r="LIY847" s="71"/>
      <c r="LIZ847" s="71"/>
      <c r="LJA847" s="71"/>
      <c r="LJB847" s="71"/>
      <c r="LJC847" s="71"/>
      <c r="LJD847" s="72"/>
      <c r="LJE847" s="72"/>
      <c r="LJF847" s="72"/>
      <c r="LJG847" s="72"/>
      <c r="LJH847" s="72"/>
      <c r="LJI847" s="72"/>
      <c r="LJJ847" s="72"/>
      <c r="LJK847" s="72"/>
      <c r="LJL847" s="72"/>
      <c r="LJM847" s="71"/>
      <c r="LJN847" s="71"/>
      <c r="LJO847" s="71"/>
      <c r="LJP847" s="71"/>
      <c r="LJQ847" s="71"/>
      <c r="LJR847" s="71"/>
      <c r="LJS847" s="71"/>
      <c r="LJT847" s="72"/>
      <c r="LJU847" s="72"/>
      <c r="LJV847" s="72"/>
      <c r="LJW847" s="72"/>
      <c r="LJX847" s="72"/>
      <c r="LJY847" s="72"/>
      <c r="LJZ847" s="72"/>
      <c r="LKA847" s="72"/>
      <c r="LKB847" s="72"/>
      <c r="LKC847" s="71"/>
      <c r="LKD847" s="71"/>
      <c r="LKE847" s="71"/>
      <c r="LKF847" s="71"/>
      <c r="LKG847" s="71"/>
      <c r="LKH847" s="71"/>
      <c r="LKI847" s="71"/>
      <c r="LKJ847" s="72"/>
      <c r="LKK847" s="72"/>
      <c r="LKL847" s="72"/>
      <c r="LKM847" s="72"/>
      <c r="LKN847" s="72"/>
      <c r="LKO847" s="72"/>
      <c r="LKP847" s="72"/>
      <c r="LKQ847" s="72"/>
      <c r="LKR847" s="72"/>
      <c r="LKS847" s="71"/>
      <c r="LKT847" s="71"/>
      <c r="LKU847" s="71"/>
      <c r="LKV847" s="71"/>
      <c r="LKW847" s="71"/>
      <c r="LKX847" s="71"/>
      <c r="LKY847" s="71"/>
      <c r="LKZ847" s="72"/>
      <c r="LLA847" s="72"/>
      <c r="LLB847" s="72"/>
      <c r="LLC847" s="72"/>
      <c r="LLD847" s="72"/>
      <c r="LLE847" s="72"/>
      <c r="LLF847" s="72"/>
      <c r="LLG847" s="72"/>
      <c r="LLH847" s="72"/>
      <c r="LLI847" s="71"/>
      <c r="LLJ847" s="71"/>
      <c r="LLK847" s="71"/>
      <c r="LLL847" s="71"/>
      <c r="LLM847" s="71"/>
      <c r="LLN847" s="71"/>
      <c r="LLO847" s="71"/>
      <c r="LLP847" s="72"/>
      <c r="LLQ847" s="72"/>
      <c r="LLR847" s="72"/>
      <c r="LLS847" s="72"/>
      <c r="LLT847" s="72"/>
      <c r="LLU847" s="72"/>
      <c r="LLV847" s="72"/>
      <c r="LLW847" s="72"/>
      <c r="LLX847" s="72"/>
      <c r="LLY847" s="71"/>
      <c r="LLZ847" s="71"/>
      <c r="LMA847" s="71"/>
      <c r="LMB847" s="71"/>
      <c r="LMC847" s="71"/>
      <c r="LMD847" s="71"/>
      <c r="LME847" s="71"/>
      <c r="LMF847" s="72"/>
      <c r="LMG847" s="72"/>
      <c r="LMH847" s="72"/>
      <c r="LMI847" s="72"/>
      <c r="LMJ847" s="72"/>
      <c r="LMK847" s="72"/>
      <c r="LML847" s="72"/>
      <c r="LMM847" s="72"/>
      <c r="LMN847" s="72"/>
      <c r="LMO847" s="71"/>
      <c r="LMP847" s="71"/>
      <c r="LMQ847" s="71"/>
      <c r="LMR847" s="71"/>
      <c r="LMS847" s="71"/>
      <c r="LMT847" s="71"/>
      <c r="LMU847" s="71"/>
      <c r="LMV847" s="72"/>
      <c r="LMW847" s="72"/>
      <c r="LMX847" s="72"/>
      <c r="LMY847" s="72"/>
      <c r="LMZ847" s="72"/>
      <c r="LNA847" s="72"/>
      <c r="LNB847" s="72"/>
      <c r="LNC847" s="72"/>
      <c r="LND847" s="72"/>
      <c r="LNE847" s="71"/>
      <c r="LNF847" s="71"/>
      <c r="LNG847" s="71"/>
      <c r="LNH847" s="71"/>
      <c r="LNI847" s="71"/>
      <c r="LNJ847" s="71"/>
      <c r="LNK847" s="71"/>
      <c r="LNL847" s="72"/>
      <c r="LNM847" s="72"/>
      <c r="LNN847" s="72"/>
      <c r="LNO847" s="72"/>
      <c r="LNP847" s="72"/>
      <c r="LNQ847" s="72"/>
      <c r="LNR847" s="72"/>
      <c r="LNS847" s="72"/>
      <c r="LNT847" s="72"/>
      <c r="LNU847" s="71"/>
      <c r="LNV847" s="71"/>
      <c r="LNW847" s="71"/>
      <c r="LNX847" s="71"/>
      <c r="LNY847" s="71"/>
      <c r="LNZ847" s="71"/>
      <c r="LOA847" s="71"/>
      <c r="LOB847" s="72"/>
      <c r="LOC847" s="72"/>
      <c r="LOD847" s="72"/>
      <c r="LOE847" s="72"/>
      <c r="LOF847" s="72"/>
      <c r="LOG847" s="72"/>
      <c r="LOH847" s="72"/>
      <c r="LOI847" s="72"/>
      <c r="LOJ847" s="72"/>
      <c r="LOK847" s="71"/>
      <c r="LOL847" s="71"/>
      <c r="LOM847" s="71"/>
      <c r="LON847" s="71"/>
      <c r="LOO847" s="71"/>
      <c r="LOP847" s="71"/>
      <c r="LOQ847" s="71"/>
      <c r="LOR847" s="72"/>
      <c r="LOS847" s="72"/>
      <c r="LOT847" s="72"/>
      <c r="LOU847" s="72"/>
      <c r="LOV847" s="72"/>
      <c r="LOW847" s="72"/>
      <c r="LOX847" s="72"/>
      <c r="LOY847" s="72"/>
      <c r="LOZ847" s="72"/>
      <c r="LPA847" s="71"/>
      <c r="LPB847" s="71"/>
      <c r="LPC847" s="71"/>
      <c r="LPD847" s="71"/>
      <c r="LPE847" s="71"/>
      <c r="LPF847" s="71"/>
      <c r="LPG847" s="71"/>
      <c r="LPH847" s="72"/>
      <c r="LPI847" s="72"/>
      <c r="LPJ847" s="72"/>
      <c r="LPK847" s="72"/>
      <c r="LPL847" s="72"/>
      <c r="LPM847" s="72"/>
      <c r="LPN847" s="72"/>
      <c r="LPO847" s="72"/>
      <c r="LPP847" s="72"/>
      <c r="LPQ847" s="71"/>
      <c r="LPR847" s="71"/>
      <c r="LPS847" s="71"/>
      <c r="LPT847" s="71"/>
      <c r="LPU847" s="71"/>
      <c r="LPV847" s="71"/>
      <c r="LPW847" s="71"/>
      <c r="LPX847" s="72"/>
      <c r="LPY847" s="72"/>
      <c r="LPZ847" s="72"/>
      <c r="LQA847" s="72"/>
      <c r="LQB847" s="72"/>
      <c r="LQC847" s="72"/>
      <c r="LQD847" s="72"/>
      <c r="LQE847" s="72"/>
      <c r="LQF847" s="72"/>
      <c r="LQG847" s="71"/>
      <c r="LQH847" s="71"/>
      <c r="LQI847" s="71"/>
      <c r="LQJ847" s="71"/>
      <c r="LQK847" s="71"/>
      <c r="LQL847" s="71"/>
      <c r="LQM847" s="71"/>
      <c r="LQN847" s="72"/>
      <c r="LQO847" s="72"/>
      <c r="LQP847" s="72"/>
      <c r="LQQ847" s="72"/>
      <c r="LQR847" s="72"/>
      <c r="LQS847" s="72"/>
      <c r="LQT847" s="72"/>
      <c r="LQU847" s="72"/>
      <c r="LQV847" s="72"/>
      <c r="LQW847" s="71"/>
      <c r="LQX847" s="71"/>
      <c r="LQY847" s="71"/>
      <c r="LQZ847" s="71"/>
      <c r="LRA847" s="71"/>
      <c r="LRB847" s="71"/>
      <c r="LRC847" s="71"/>
      <c r="LRD847" s="72"/>
      <c r="LRE847" s="72"/>
      <c r="LRF847" s="72"/>
      <c r="LRG847" s="72"/>
      <c r="LRH847" s="72"/>
      <c r="LRI847" s="72"/>
      <c r="LRJ847" s="72"/>
      <c r="LRK847" s="72"/>
      <c r="LRL847" s="72"/>
      <c r="LRM847" s="71"/>
      <c r="LRN847" s="71"/>
      <c r="LRO847" s="71"/>
      <c r="LRP847" s="71"/>
      <c r="LRQ847" s="71"/>
      <c r="LRR847" s="71"/>
      <c r="LRS847" s="71"/>
      <c r="LRT847" s="72"/>
      <c r="LRU847" s="72"/>
      <c r="LRV847" s="72"/>
      <c r="LRW847" s="72"/>
      <c r="LRX847" s="72"/>
      <c r="LRY847" s="72"/>
      <c r="LRZ847" s="72"/>
      <c r="LSA847" s="72"/>
      <c r="LSB847" s="72"/>
      <c r="LSC847" s="71"/>
      <c r="LSD847" s="71"/>
      <c r="LSE847" s="71"/>
      <c r="LSF847" s="71"/>
      <c r="LSG847" s="71"/>
      <c r="LSH847" s="71"/>
      <c r="LSI847" s="71"/>
      <c r="LSJ847" s="72"/>
      <c r="LSK847" s="72"/>
      <c r="LSL847" s="72"/>
      <c r="LSM847" s="72"/>
      <c r="LSN847" s="72"/>
      <c r="LSO847" s="72"/>
      <c r="LSP847" s="72"/>
      <c r="LSQ847" s="72"/>
      <c r="LSR847" s="72"/>
      <c r="LSS847" s="71"/>
      <c r="LST847" s="71"/>
      <c r="LSU847" s="71"/>
      <c r="LSV847" s="71"/>
      <c r="LSW847" s="71"/>
      <c r="LSX847" s="71"/>
      <c r="LSY847" s="71"/>
      <c r="LSZ847" s="72"/>
      <c r="LTA847" s="72"/>
      <c r="LTB847" s="72"/>
      <c r="LTC847" s="72"/>
      <c r="LTD847" s="72"/>
      <c r="LTE847" s="72"/>
      <c r="LTF847" s="72"/>
      <c r="LTG847" s="72"/>
      <c r="LTH847" s="72"/>
      <c r="LTI847" s="71"/>
      <c r="LTJ847" s="71"/>
      <c r="LTK847" s="71"/>
      <c r="LTL847" s="71"/>
      <c r="LTM847" s="71"/>
      <c r="LTN847" s="71"/>
      <c r="LTO847" s="71"/>
      <c r="LTP847" s="72"/>
      <c r="LTQ847" s="72"/>
      <c r="LTR847" s="72"/>
      <c r="LTS847" s="72"/>
      <c r="LTT847" s="72"/>
      <c r="LTU847" s="72"/>
      <c r="LTV847" s="72"/>
      <c r="LTW847" s="72"/>
      <c r="LTX847" s="72"/>
      <c r="LTY847" s="71"/>
      <c r="LTZ847" s="71"/>
      <c r="LUA847" s="71"/>
      <c r="LUB847" s="71"/>
      <c r="LUC847" s="71"/>
      <c r="LUD847" s="71"/>
      <c r="LUE847" s="71"/>
      <c r="LUF847" s="72"/>
      <c r="LUG847" s="72"/>
      <c r="LUH847" s="72"/>
      <c r="LUI847" s="72"/>
      <c r="LUJ847" s="72"/>
      <c r="LUK847" s="72"/>
      <c r="LUL847" s="72"/>
      <c r="LUM847" s="72"/>
      <c r="LUN847" s="72"/>
      <c r="LUO847" s="71"/>
      <c r="LUP847" s="71"/>
      <c r="LUQ847" s="71"/>
      <c r="LUR847" s="71"/>
      <c r="LUS847" s="71"/>
      <c r="LUT847" s="71"/>
      <c r="LUU847" s="71"/>
      <c r="LUV847" s="72"/>
      <c r="LUW847" s="72"/>
      <c r="LUX847" s="72"/>
      <c r="LUY847" s="72"/>
      <c r="LUZ847" s="72"/>
      <c r="LVA847" s="72"/>
      <c r="LVB847" s="72"/>
      <c r="LVC847" s="72"/>
      <c r="LVD847" s="72"/>
      <c r="LVE847" s="71"/>
      <c r="LVF847" s="71"/>
      <c r="LVG847" s="71"/>
      <c r="LVH847" s="71"/>
      <c r="LVI847" s="71"/>
      <c r="LVJ847" s="71"/>
      <c r="LVK847" s="71"/>
      <c r="LVL847" s="72"/>
      <c r="LVM847" s="72"/>
      <c r="LVN847" s="72"/>
      <c r="LVO847" s="72"/>
      <c r="LVP847" s="72"/>
      <c r="LVQ847" s="72"/>
      <c r="LVR847" s="72"/>
      <c r="LVS847" s="72"/>
      <c r="LVT847" s="72"/>
      <c r="LVU847" s="71"/>
      <c r="LVV847" s="71"/>
      <c r="LVW847" s="71"/>
      <c r="LVX847" s="71"/>
      <c r="LVY847" s="71"/>
      <c r="LVZ847" s="71"/>
      <c r="LWA847" s="71"/>
      <c r="LWB847" s="72"/>
      <c r="LWC847" s="72"/>
      <c r="LWD847" s="72"/>
      <c r="LWE847" s="72"/>
      <c r="LWF847" s="72"/>
      <c r="LWG847" s="72"/>
      <c r="LWH847" s="72"/>
      <c r="LWI847" s="72"/>
      <c r="LWJ847" s="72"/>
      <c r="LWK847" s="71"/>
      <c r="LWL847" s="71"/>
      <c r="LWM847" s="71"/>
      <c r="LWN847" s="71"/>
      <c r="LWO847" s="71"/>
      <c r="LWP847" s="71"/>
      <c r="LWQ847" s="71"/>
      <c r="LWR847" s="72"/>
      <c r="LWS847" s="72"/>
      <c r="LWT847" s="72"/>
      <c r="LWU847" s="72"/>
      <c r="LWV847" s="72"/>
      <c r="LWW847" s="72"/>
      <c r="LWX847" s="72"/>
      <c r="LWY847" s="72"/>
      <c r="LWZ847" s="72"/>
      <c r="LXA847" s="71"/>
      <c r="LXB847" s="71"/>
      <c r="LXC847" s="71"/>
      <c r="LXD847" s="71"/>
      <c r="LXE847" s="71"/>
      <c r="LXF847" s="71"/>
      <c r="LXG847" s="71"/>
      <c r="LXH847" s="72"/>
      <c r="LXI847" s="72"/>
      <c r="LXJ847" s="72"/>
      <c r="LXK847" s="72"/>
      <c r="LXL847" s="72"/>
      <c r="LXM847" s="72"/>
      <c r="LXN847" s="72"/>
      <c r="LXO847" s="72"/>
      <c r="LXP847" s="72"/>
      <c r="LXQ847" s="71"/>
      <c r="LXR847" s="71"/>
      <c r="LXS847" s="71"/>
      <c r="LXT847" s="71"/>
      <c r="LXU847" s="71"/>
      <c r="LXV847" s="71"/>
      <c r="LXW847" s="71"/>
      <c r="LXX847" s="72"/>
      <c r="LXY847" s="72"/>
      <c r="LXZ847" s="72"/>
      <c r="LYA847" s="72"/>
      <c r="LYB847" s="72"/>
      <c r="LYC847" s="72"/>
      <c r="LYD847" s="72"/>
      <c r="LYE847" s="72"/>
      <c r="LYF847" s="72"/>
      <c r="LYG847" s="71"/>
      <c r="LYH847" s="71"/>
      <c r="LYI847" s="71"/>
      <c r="LYJ847" s="71"/>
      <c r="LYK847" s="71"/>
      <c r="LYL847" s="71"/>
      <c r="LYM847" s="71"/>
      <c r="LYN847" s="72"/>
      <c r="LYO847" s="72"/>
      <c r="LYP847" s="72"/>
      <c r="LYQ847" s="72"/>
      <c r="LYR847" s="72"/>
      <c r="LYS847" s="72"/>
      <c r="LYT847" s="72"/>
      <c r="LYU847" s="72"/>
      <c r="LYV847" s="72"/>
      <c r="LYW847" s="71"/>
      <c r="LYX847" s="71"/>
      <c r="LYY847" s="71"/>
      <c r="LYZ847" s="71"/>
      <c r="LZA847" s="71"/>
      <c r="LZB847" s="71"/>
      <c r="LZC847" s="71"/>
      <c r="LZD847" s="72"/>
      <c r="LZE847" s="72"/>
      <c r="LZF847" s="72"/>
      <c r="LZG847" s="72"/>
      <c r="LZH847" s="72"/>
      <c r="LZI847" s="72"/>
      <c r="LZJ847" s="72"/>
      <c r="LZK847" s="72"/>
      <c r="LZL847" s="72"/>
      <c r="LZM847" s="71"/>
      <c r="LZN847" s="71"/>
      <c r="LZO847" s="71"/>
      <c r="LZP847" s="71"/>
      <c r="LZQ847" s="71"/>
      <c r="LZR847" s="71"/>
      <c r="LZS847" s="71"/>
      <c r="LZT847" s="72"/>
      <c r="LZU847" s="72"/>
      <c r="LZV847" s="72"/>
      <c r="LZW847" s="72"/>
      <c r="LZX847" s="72"/>
      <c r="LZY847" s="72"/>
      <c r="LZZ847" s="72"/>
      <c r="MAA847" s="72"/>
      <c r="MAB847" s="72"/>
      <c r="MAC847" s="71"/>
      <c r="MAD847" s="71"/>
      <c r="MAE847" s="71"/>
      <c r="MAF847" s="71"/>
      <c r="MAG847" s="71"/>
      <c r="MAH847" s="71"/>
      <c r="MAI847" s="71"/>
      <c r="MAJ847" s="72"/>
      <c r="MAK847" s="72"/>
      <c r="MAL847" s="72"/>
      <c r="MAM847" s="72"/>
      <c r="MAN847" s="72"/>
      <c r="MAO847" s="72"/>
      <c r="MAP847" s="72"/>
      <c r="MAQ847" s="72"/>
      <c r="MAR847" s="72"/>
      <c r="MAS847" s="71"/>
      <c r="MAT847" s="71"/>
      <c r="MAU847" s="71"/>
      <c r="MAV847" s="71"/>
      <c r="MAW847" s="71"/>
      <c r="MAX847" s="71"/>
      <c r="MAY847" s="71"/>
      <c r="MAZ847" s="72"/>
      <c r="MBA847" s="72"/>
      <c r="MBB847" s="72"/>
      <c r="MBC847" s="72"/>
      <c r="MBD847" s="72"/>
      <c r="MBE847" s="72"/>
      <c r="MBF847" s="72"/>
      <c r="MBG847" s="72"/>
      <c r="MBH847" s="72"/>
      <c r="MBI847" s="71"/>
      <c r="MBJ847" s="71"/>
      <c r="MBK847" s="71"/>
      <c r="MBL847" s="71"/>
      <c r="MBM847" s="71"/>
      <c r="MBN847" s="71"/>
      <c r="MBO847" s="71"/>
      <c r="MBP847" s="72"/>
      <c r="MBQ847" s="72"/>
      <c r="MBR847" s="72"/>
      <c r="MBS847" s="72"/>
      <c r="MBT847" s="72"/>
      <c r="MBU847" s="72"/>
      <c r="MBV847" s="72"/>
      <c r="MBW847" s="72"/>
      <c r="MBX847" s="72"/>
      <c r="MBY847" s="71"/>
      <c r="MBZ847" s="71"/>
      <c r="MCA847" s="71"/>
      <c r="MCB847" s="71"/>
      <c r="MCC847" s="71"/>
      <c r="MCD847" s="71"/>
      <c r="MCE847" s="71"/>
      <c r="MCF847" s="72"/>
      <c r="MCG847" s="72"/>
      <c r="MCH847" s="72"/>
      <c r="MCI847" s="72"/>
      <c r="MCJ847" s="72"/>
      <c r="MCK847" s="72"/>
      <c r="MCL847" s="72"/>
      <c r="MCM847" s="72"/>
      <c r="MCN847" s="72"/>
      <c r="MCO847" s="71"/>
      <c r="MCP847" s="71"/>
      <c r="MCQ847" s="71"/>
      <c r="MCR847" s="71"/>
      <c r="MCS847" s="71"/>
      <c r="MCT847" s="71"/>
      <c r="MCU847" s="71"/>
      <c r="MCV847" s="72"/>
      <c r="MCW847" s="72"/>
      <c r="MCX847" s="72"/>
      <c r="MCY847" s="72"/>
      <c r="MCZ847" s="72"/>
      <c r="MDA847" s="72"/>
      <c r="MDB847" s="72"/>
      <c r="MDC847" s="72"/>
      <c r="MDD847" s="72"/>
      <c r="MDE847" s="71"/>
      <c r="MDF847" s="71"/>
      <c r="MDG847" s="71"/>
      <c r="MDH847" s="71"/>
      <c r="MDI847" s="71"/>
      <c r="MDJ847" s="71"/>
      <c r="MDK847" s="71"/>
      <c r="MDL847" s="72"/>
      <c r="MDM847" s="72"/>
      <c r="MDN847" s="72"/>
      <c r="MDO847" s="72"/>
      <c r="MDP847" s="72"/>
      <c r="MDQ847" s="72"/>
      <c r="MDR847" s="72"/>
      <c r="MDS847" s="72"/>
      <c r="MDT847" s="72"/>
      <c r="MDU847" s="71"/>
      <c r="MDV847" s="71"/>
      <c r="MDW847" s="71"/>
      <c r="MDX847" s="71"/>
      <c r="MDY847" s="71"/>
      <c r="MDZ847" s="71"/>
      <c r="MEA847" s="71"/>
      <c r="MEB847" s="72"/>
      <c r="MEC847" s="72"/>
      <c r="MED847" s="72"/>
      <c r="MEE847" s="72"/>
      <c r="MEF847" s="72"/>
      <c r="MEG847" s="72"/>
      <c r="MEH847" s="72"/>
      <c r="MEI847" s="72"/>
      <c r="MEJ847" s="72"/>
      <c r="MEK847" s="71"/>
      <c r="MEL847" s="71"/>
      <c r="MEM847" s="71"/>
      <c r="MEN847" s="71"/>
      <c r="MEO847" s="71"/>
      <c r="MEP847" s="71"/>
      <c r="MEQ847" s="71"/>
      <c r="MER847" s="72"/>
      <c r="MES847" s="72"/>
      <c r="MET847" s="72"/>
      <c r="MEU847" s="72"/>
      <c r="MEV847" s="72"/>
      <c r="MEW847" s="72"/>
      <c r="MEX847" s="72"/>
      <c r="MEY847" s="72"/>
      <c r="MEZ847" s="72"/>
      <c r="MFA847" s="71"/>
      <c r="MFB847" s="71"/>
      <c r="MFC847" s="71"/>
      <c r="MFD847" s="71"/>
      <c r="MFE847" s="71"/>
      <c r="MFF847" s="71"/>
      <c r="MFG847" s="71"/>
      <c r="MFH847" s="72"/>
      <c r="MFI847" s="72"/>
      <c r="MFJ847" s="72"/>
      <c r="MFK847" s="72"/>
      <c r="MFL847" s="72"/>
      <c r="MFM847" s="72"/>
      <c r="MFN847" s="72"/>
      <c r="MFO847" s="72"/>
      <c r="MFP847" s="72"/>
      <c r="MFQ847" s="71"/>
      <c r="MFR847" s="71"/>
      <c r="MFS847" s="71"/>
      <c r="MFT847" s="71"/>
      <c r="MFU847" s="71"/>
      <c r="MFV847" s="71"/>
      <c r="MFW847" s="71"/>
      <c r="MFX847" s="72"/>
      <c r="MFY847" s="72"/>
      <c r="MFZ847" s="72"/>
      <c r="MGA847" s="72"/>
      <c r="MGB847" s="72"/>
      <c r="MGC847" s="72"/>
      <c r="MGD847" s="72"/>
      <c r="MGE847" s="72"/>
      <c r="MGF847" s="72"/>
      <c r="MGG847" s="71"/>
      <c r="MGH847" s="71"/>
      <c r="MGI847" s="71"/>
      <c r="MGJ847" s="71"/>
      <c r="MGK847" s="71"/>
      <c r="MGL847" s="71"/>
      <c r="MGM847" s="71"/>
      <c r="MGN847" s="72"/>
      <c r="MGO847" s="72"/>
      <c r="MGP847" s="72"/>
      <c r="MGQ847" s="72"/>
      <c r="MGR847" s="72"/>
      <c r="MGS847" s="72"/>
      <c r="MGT847" s="72"/>
      <c r="MGU847" s="72"/>
      <c r="MGV847" s="72"/>
      <c r="MGW847" s="71"/>
      <c r="MGX847" s="71"/>
      <c r="MGY847" s="71"/>
      <c r="MGZ847" s="71"/>
      <c r="MHA847" s="71"/>
      <c r="MHB847" s="71"/>
      <c r="MHC847" s="71"/>
      <c r="MHD847" s="72"/>
      <c r="MHE847" s="72"/>
      <c r="MHF847" s="72"/>
      <c r="MHG847" s="72"/>
      <c r="MHH847" s="72"/>
      <c r="MHI847" s="72"/>
      <c r="MHJ847" s="72"/>
      <c r="MHK847" s="72"/>
      <c r="MHL847" s="72"/>
      <c r="MHM847" s="71"/>
      <c r="MHN847" s="71"/>
      <c r="MHO847" s="71"/>
      <c r="MHP847" s="71"/>
      <c r="MHQ847" s="71"/>
      <c r="MHR847" s="71"/>
      <c r="MHS847" s="71"/>
      <c r="MHT847" s="72"/>
      <c r="MHU847" s="72"/>
      <c r="MHV847" s="72"/>
      <c r="MHW847" s="72"/>
      <c r="MHX847" s="72"/>
      <c r="MHY847" s="72"/>
      <c r="MHZ847" s="72"/>
      <c r="MIA847" s="72"/>
      <c r="MIB847" s="72"/>
      <c r="MIC847" s="71"/>
      <c r="MID847" s="71"/>
      <c r="MIE847" s="71"/>
      <c r="MIF847" s="71"/>
      <c r="MIG847" s="71"/>
      <c r="MIH847" s="71"/>
      <c r="MII847" s="71"/>
      <c r="MIJ847" s="72"/>
      <c r="MIK847" s="72"/>
      <c r="MIL847" s="72"/>
      <c r="MIM847" s="72"/>
      <c r="MIN847" s="72"/>
      <c r="MIO847" s="72"/>
      <c r="MIP847" s="72"/>
      <c r="MIQ847" s="72"/>
      <c r="MIR847" s="72"/>
      <c r="MIS847" s="71"/>
      <c r="MIT847" s="71"/>
      <c r="MIU847" s="71"/>
      <c r="MIV847" s="71"/>
      <c r="MIW847" s="71"/>
      <c r="MIX847" s="71"/>
      <c r="MIY847" s="71"/>
      <c r="MIZ847" s="72"/>
      <c r="MJA847" s="72"/>
      <c r="MJB847" s="72"/>
      <c r="MJC847" s="72"/>
      <c r="MJD847" s="72"/>
      <c r="MJE847" s="72"/>
      <c r="MJF847" s="72"/>
      <c r="MJG847" s="72"/>
      <c r="MJH847" s="72"/>
      <c r="MJI847" s="71"/>
      <c r="MJJ847" s="71"/>
      <c r="MJK847" s="71"/>
      <c r="MJL847" s="71"/>
      <c r="MJM847" s="71"/>
      <c r="MJN847" s="71"/>
      <c r="MJO847" s="71"/>
      <c r="MJP847" s="72"/>
      <c r="MJQ847" s="72"/>
      <c r="MJR847" s="72"/>
      <c r="MJS847" s="72"/>
      <c r="MJT847" s="72"/>
      <c r="MJU847" s="72"/>
      <c r="MJV847" s="72"/>
      <c r="MJW847" s="72"/>
      <c r="MJX847" s="72"/>
      <c r="MJY847" s="71"/>
      <c r="MJZ847" s="71"/>
      <c r="MKA847" s="71"/>
      <c r="MKB847" s="71"/>
      <c r="MKC847" s="71"/>
      <c r="MKD847" s="71"/>
      <c r="MKE847" s="71"/>
      <c r="MKF847" s="72"/>
      <c r="MKG847" s="72"/>
      <c r="MKH847" s="72"/>
      <c r="MKI847" s="72"/>
      <c r="MKJ847" s="72"/>
      <c r="MKK847" s="72"/>
      <c r="MKL847" s="72"/>
      <c r="MKM847" s="72"/>
      <c r="MKN847" s="72"/>
      <c r="MKO847" s="71"/>
      <c r="MKP847" s="71"/>
      <c r="MKQ847" s="71"/>
      <c r="MKR847" s="71"/>
      <c r="MKS847" s="71"/>
      <c r="MKT847" s="71"/>
      <c r="MKU847" s="71"/>
      <c r="MKV847" s="72"/>
      <c r="MKW847" s="72"/>
      <c r="MKX847" s="72"/>
      <c r="MKY847" s="72"/>
      <c r="MKZ847" s="72"/>
      <c r="MLA847" s="72"/>
      <c r="MLB847" s="72"/>
      <c r="MLC847" s="72"/>
      <c r="MLD847" s="72"/>
      <c r="MLE847" s="71"/>
      <c r="MLF847" s="71"/>
      <c r="MLG847" s="71"/>
      <c r="MLH847" s="71"/>
      <c r="MLI847" s="71"/>
      <c r="MLJ847" s="71"/>
      <c r="MLK847" s="71"/>
      <c r="MLL847" s="72"/>
      <c r="MLM847" s="72"/>
      <c r="MLN847" s="72"/>
      <c r="MLO847" s="72"/>
      <c r="MLP847" s="72"/>
      <c r="MLQ847" s="72"/>
      <c r="MLR847" s="72"/>
      <c r="MLS847" s="72"/>
      <c r="MLT847" s="72"/>
      <c r="MLU847" s="71"/>
      <c r="MLV847" s="71"/>
      <c r="MLW847" s="71"/>
      <c r="MLX847" s="71"/>
      <c r="MLY847" s="71"/>
      <c r="MLZ847" s="71"/>
      <c r="MMA847" s="71"/>
      <c r="MMB847" s="72"/>
      <c r="MMC847" s="72"/>
      <c r="MMD847" s="72"/>
      <c r="MME847" s="72"/>
      <c r="MMF847" s="72"/>
      <c r="MMG847" s="72"/>
      <c r="MMH847" s="72"/>
      <c r="MMI847" s="72"/>
      <c r="MMJ847" s="72"/>
      <c r="MMK847" s="71"/>
      <c r="MML847" s="71"/>
      <c r="MMM847" s="71"/>
      <c r="MMN847" s="71"/>
      <c r="MMO847" s="71"/>
      <c r="MMP847" s="71"/>
      <c r="MMQ847" s="71"/>
      <c r="MMR847" s="72"/>
      <c r="MMS847" s="72"/>
      <c r="MMT847" s="72"/>
      <c r="MMU847" s="72"/>
      <c r="MMV847" s="72"/>
      <c r="MMW847" s="72"/>
      <c r="MMX847" s="72"/>
      <c r="MMY847" s="72"/>
      <c r="MMZ847" s="72"/>
      <c r="MNA847" s="71"/>
      <c r="MNB847" s="71"/>
      <c r="MNC847" s="71"/>
      <c r="MND847" s="71"/>
      <c r="MNE847" s="71"/>
      <c r="MNF847" s="71"/>
      <c r="MNG847" s="71"/>
      <c r="MNH847" s="72"/>
      <c r="MNI847" s="72"/>
      <c r="MNJ847" s="72"/>
      <c r="MNK847" s="72"/>
      <c r="MNL847" s="72"/>
      <c r="MNM847" s="72"/>
      <c r="MNN847" s="72"/>
      <c r="MNO847" s="72"/>
      <c r="MNP847" s="72"/>
      <c r="MNQ847" s="71"/>
      <c r="MNR847" s="71"/>
      <c r="MNS847" s="71"/>
      <c r="MNT847" s="71"/>
      <c r="MNU847" s="71"/>
      <c r="MNV847" s="71"/>
      <c r="MNW847" s="71"/>
      <c r="MNX847" s="72"/>
      <c r="MNY847" s="72"/>
      <c r="MNZ847" s="72"/>
      <c r="MOA847" s="72"/>
      <c r="MOB847" s="72"/>
      <c r="MOC847" s="72"/>
      <c r="MOD847" s="72"/>
      <c r="MOE847" s="72"/>
      <c r="MOF847" s="72"/>
      <c r="MOG847" s="71"/>
      <c r="MOH847" s="71"/>
      <c r="MOI847" s="71"/>
      <c r="MOJ847" s="71"/>
      <c r="MOK847" s="71"/>
      <c r="MOL847" s="71"/>
      <c r="MOM847" s="71"/>
      <c r="MON847" s="72"/>
      <c r="MOO847" s="72"/>
      <c r="MOP847" s="72"/>
      <c r="MOQ847" s="72"/>
      <c r="MOR847" s="72"/>
      <c r="MOS847" s="72"/>
      <c r="MOT847" s="72"/>
      <c r="MOU847" s="72"/>
      <c r="MOV847" s="72"/>
      <c r="MOW847" s="71"/>
      <c r="MOX847" s="71"/>
      <c r="MOY847" s="71"/>
      <c r="MOZ847" s="71"/>
      <c r="MPA847" s="71"/>
      <c r="MPB847" s="71"/>
      <c r="MPC847" s="71"/>
      <c r="MPD847" s="72"/>
      <c r="MPE847" s="72"/>
      <c r="MPF847" s="72"/>
      <c r="MPG847" s="72"/>
      <c r="MPH847" s="72"/>
      <c r="MPI847" s="72"/>
      <c r="MPJ847" s="72"/>
      <c r="MPK847" s="72"/>
      <c r="MPL847" s="72"/>
      <c r="MPM847" s="71"/>
      <c r="MPN847" s="71"/>
      <c r="MPO847" s="71"/>
      <c r="MPP847" s="71"/>
      <c r="MPQ847" s="71"/>
      <c r="MPR847" s="71"/>
      <c r="MPS847" s="71"/>
      <c r="MPT847" s="72"/>
      <c r="MPU847" s="72"/>
      <c r="MPV847" s="72"/>
      <c r="MPW847" s="72"/>
      <c r="MPX847" s="72"/>
      <c r="MPY847" s="72"/>
      <c r="MPZ847" s="72"/>
      <c r="MQA847" s="72"/>
      <c r="MQB847" s="72"/>
      <c r="MQC847" s="71"/>
      <c r="MQD847" s="71"/>
      <c r="MQE847" s="71"/>
      <c r="MQF847" s="71"/>
      <c r="MQG847" s="71"/>
      <c r="MQH847" s="71"/>
      <c r="MQI847" s="71"/>
      <c r="MQJ847" s="72"/>
      <c r="MQK847" s="72"/>
      <c r="MQL847" s="72"/>
      <c r="MQM847" s="72"/>
      <c r="MQN847" s="72"/>
      <c r="MQO847" s="72"/>
      <c r="MQP847" s="72"/>
      <c r="MQQ847" s="72"/>
      <c r="MQR847" s="72"/>
      <c r="MQS847" s="71"/>
      <c r="MQT847" s="71"/>
      <c r="MQU847" s="71"/>
      <c r="MQV847" s="71"/>
      <c r="MQW847" s="71"/>
      <c r="MQX847" s="71"/>
      <c r="MQY847" s="71"/>
      <c r="MQZ847" s="72"/>
      <c r="MRA847" s="72"/>
      <c r="MRB847" s="72"/>
      <c r="MRC847" s="72"/>
      <c r="MRD847" s="72"/>
      <c r="MRE847" s="72"/>
      <c r="MRF847" s="72"/>
      <c r="MRG847" s="72"/>
      <c r="MRH847" s="72"/>
      <c r="MRI847" s="71"/>
      <c r="MRJ847" s="71"/>
      <c r="MRK847" s="71"/>
      <c r="MRL847" s="71"/>
      <c r="MRM847" s="71"/>
      <c r="MRN847" s="71"/>
      <c r="MRO847" s="71"/>
      <c r="MRP847" s="72"/>
      <c r="MRQ847" s="72"/>
      <c r="MRR847" s="72"/>
      <c r="MRS847" s="72"/>
      <c r="MRT847" s="72"/>
      <c r="MRU847" s="72"/>
      <c r="MRV847" s="72"/>
      <c r="MRW847" s="72"/>
      <c r="MRX847" s="72"/>
      <c r="MRY847" s="71"/>
      <c r="MRZ847" s="71"/>
      <c r="MSA847" s="71"/>
      <c r="MSB847" s="71"/>
      <c r="MSC847" s="71"/>
      <c r="MSD847" s="71"/>
      <c r="MSE847" s="71"/>
      <c r="MSF847" s="72"/>
      <c r="MSG847" s="72"/>
      <c r="MSH847" s="72"/>
      <c r="MSI847" s="72"/>
      <c r="MSJ847" s="72"/>
      <c r="MSK847" s="72"/>
      <c r="MSL847" s="72"/>
      <c r="MSM847" s="72"/>
      <c r="MSN847" s="72"/>
      <c r="MSO847" s="71"/>
      <c r="MSP847" s="71"/>
      <c r="MSQ847" s="71"/>
      <c r="MSR847" s="71"/>
      <c r="MSS847" s="71"/>
      <c r="MST847" s="71"/>
      <c r="MSU847" s="71"/>
      <c r="MSV847" s="72"/>
      <c r="MSW847" s="72"/>
      <c r="MSX847" s="72"/>
      <c r="MSY847" s="72"/>
      <c r="MSZ847" s="72"/>
      <c r="MTA847" s="72"/>
      <c r="MTB847" s="72"/>
      <c r="MTC847" s="72"/>
      <c r="MTD847" s="72"/>
      <c r="MTE847" s="71"/>
      <c r="MTF847" s="71"/>
      <c r="MTG847" s="71"/>
      <c r="MTH847" s="71"/>
      <c r="MTI847" s="71"/>
      <c r="MTJ847" s="71"/>
      <c r="MTK847" s="71"/>
      <c r="MTL847" s="72"/>
      <c r="MTM847" s="72"/>
      <c r="MTN847" s="72"/>
      <c r="MTO847" s="72"/>
      <c r="MTP847" s="72"/>
      <c r="MTQ847" s="72"/>
      <c r="MTR847" s="72"/>
      <c r="MTS847" s="72"/>
      <c r="MTT847" s="72"/>
      <c r="MTU847" s="71"/>
      <c r="MTV847" s="71"/>
      <c r="MTW847" s="71"/>
      <c r="MTX847" s="71"/>
      <c r="MTY847" s="71"/>
      <c r="MTZ847" s="71"/>
      <c r="MUA847" s="71"/>
      <c r="MUB847" s="72"/>
      <c r="MUC847" s="72"/>
      <c r="MUD847" s="72"/>
      <c r="MUE847" s="72"/>
      <c r="MUF847" s="72"/>
      <c r="MUG847" s="72"/>
      <c r="MUH847" s="72"/>
      <c r="MUI847" s="72"/>
      <c r="MUJ847" s="72"/>
      <c r="MUK847" s="71"/>
      <c r="MUL847" s="71"/>
      <c r="MUM847" s="71"/>
      <c r="MUN847" s="71"/>
      <c r="MUO847" s="71"/>
      <c r="MUP847" s="71"/>
      <c r="MUQ847" s="71"/>
      <c r="MUR847" s="72"/>
      <c r="MUS847" s="72"/>
      <c r="MUT847" s="72"/>
      <c r="MUU847" s="72"/>
      <c r="MUV847" s="72"/>
      <c r="MUW847" s="72"/>
      <c r="MUX847" s="72"/>
      <c r="MUY847" s="72"/>
      <c r="MUZ847" s="72"/>
      <c r="MVA847" s="71"/>
      <c r="MVB847" s="71"/>
      <c r="MVC847" s="71"/>
      <c r="MVD847" s="71"/>
      <c r="MVE847" s="71"/>
      <c r="MVF847" s="71"/>
      <c r="MVG847" s="71"/>
      <c r="MVH847" s="72"/>
      <c r="MVI847" s="72"/>
      <c r="MVJ847" s="72"/>
      <c r="MVK847" s="72"/>
      <c r="MVL847" s="72"/>
      <c r="MVM847" s="72"/>
      <c r="MVN847" s="72"/>
      <c r="MVO847" s="72"/>
      <c r="MVP847" s="72"/>
      <c r="MVQ847" s="71"/>
      <c r="MVR847" s="71"/>
      <c r="MVS847" s="71"/>
      <c r="MVT847" s="71"/>
      <c r="MVU847" s="71"/>
      <c r="MVV847" s="71"/>
      <c r="MVW847" s="71"/>
      <c r="MVX847" s="72"/>
      <c r="MVY847" s="72"/>
      <c r="MVZ847" s="72"/>
      <c r="MWA847" s="72"/>
      <c r="MWB847" s="72"/>
      <c r="MWC847" s="72"/>
      <c r="MWD847" s="72"/>
      <c r="MWE847" s="72"/>
      <c r="MWF847" s="72"/>
      <c r="MWG847" s="71"/>
      <c r="MWH847" s="71"/>
      <c r="MWI847" s="71"/>
      <c r="MWJ847" s="71"/>
      <c r="MWK847" s="71"/>
      <c r="MWL847" s="71"/>
      <c r="MWM847" s="71"/>
      <c r="MWN847" s="72"/>
      <c r="MWO847" s="72"/>
      <c r="MWP847" s="72"/>
      <c r="MWQ847" s="72"/>
      <c r="MWR847" s="72"/>
      <c r="MWS847" s="72"/>
      <c r="MWT847" s="72"/>
      <c r="MWU847" s="72"/>
      <c r="MWV847" s="72"/>
      <c r="MWW847" s="71"/>
      <c r="MWX847" s="71"/>
      <c r="MWY847" s="71"/>
      <c r="MWZ847" s="71"/>
      <c r="MXA847" s="71"/>
      <c r="MXB847" s="71"/>
      <c r="MXC847" s="71"/>
      <c r="MXD847" s="72"/>
      <c r="MXE847" s="72"/>
      <c r="MXF847" s="72"/>
      <c r="MXG847" s="72"/>
      <c r="MXH847" s="72"/>
      <c r="MXI847" s="72"/>
      <c r="MXJ847" s="72"/>
      <c r="MXK847" s="72"/>
      <c r="MXL847" s="72"/>
      <c r="MXM847" s="71"/>
      <c r="MXN847" s="71"/>
      <c r="MXO847" s="71"/>
      <c r="MXP847" s="71"/>
      <c r="MXQ847" s="71"/>
      <c r="MXR847" s="71"/>
      <c r="MXS847" s="71"/>
      <c r="MXT847" s="72"/>
      <c r="MXU847" s="72"/>
      <c r="MXV847" s="72"/>
      <c r="MXW847" s="72"/>
      <c r="MXX847" s="72"/>
      <c r="MXY847" s="72"/>
      <c r="MXZ847" s="72"/>
      <c r="MYA847" s="72"/>
      <c r="MYB847" s="72"/>
      <c r="MYC847" s="71"/>
      <c r="MYD847" s="71"/>
      <c r="MYE847" s="71"/>
      <c r="MYF847" s="71"/>
      <c r="MYG847" s="71"/>
      <c r="MYH847" s="71"/>
      <c r="MYI847" s="71"/>
      <c r="MYJ847" s="72"/>
      <c r="MYK847" s="72"/>
      <c r="MYL847" s="72"/>
      <c r="MYM847" s="72"/>
      <c r="MYN847" s="72"/>
      <c r="MYO847" s="72"/>
      <c r="MYP847" s="72"/>
      <c r="MYQ847" s="72"/>
      <c r="MYR847" s="72"/>
      <c r="MYS847" s="71"/>
      <c r="MYT847" s="71"/>
      <c r="MYU847" s="71"/>
      <c r="MYV847" s="71"/>
      <c r="MYW847" s="71"/>
      <c r="MYX847" s="71"/>
      <c r="MYY847" s="71"/>
      <c r="MYZ847" s="72"/>
      <c r="MZA847" s="72"/>
      <c r="MZB847" s="72"/>
      <c r="MZC847" s="72"/>
      <c r="MZD847" s="72"/>
      <c r="MZE847" s="72"/>
      <c r="MZF847" s="72"/>
      <c r="MZG847" s="72"/>
      <c r="MZH847" s="72"/>
      <c r="MZI847" s="71"/>
      <c r="MZJ847" s="71"/>
      <c r="MZK847" s="71"/>
      <c r="MZL847" s="71"/>
      <c r="MZM847" s="71"/>
      <c r="MZN847" s="71"/>
      <c r="MZO847" s="71"/>
      <c r="MZP847" s="72"/>
      <c r="MZQ847" s="72"/>
      <c r="MZR847" s="72"/>
      <c r="MZS847" s="72"/>
      <c r="MZT847" s="72"/>
      <c r="MZU847" s="72"/>
      <c r="MZV847" s="72"/>
      <c r="MZW847" s="72"/>
      <c r="MZX847" s="72"/>
      <c r="MZY847" s="71"/>
      <c r="MZZ847" s="71"/>
      <c r="NAA847" s="71"/>
      <c r="NAB847" s="71"/>
      <c r="NAC847" s="71"/>
      <c r="NAD847" s="71"/>
      <c r="NAE847" s="71"/>
      <c r="NAF847" s="72"/>
      <c r="NAG847" s="72"/>
      <c r="NAH847" s="72"/>
      <c r="NAI847" s="72"/>
      <c r="NAJ847" s="72"/>
      <c r="NAK847" s="72"/>
      <c r="NAL847" s="72"/>
      <c r="NAM847" s="72"/>
      <c r="NAN847" s="72"/>
      <c r="NAO847" s="71"/>
      <c r="NAP847" s="71"/>
      <c r="NAQ847" s="71"/>
      <c r="NAR847" s="71"/>
      <c r="NAS847" s="71"/>
      <c r="NAT847" s="71"/>
      <c r="NAU847" s="71"/>
      <c r="NAV847" s="72"/>
      <c r="NAW847" s="72"/>
      <c r="NAX847" s="72"/>
      <c r="NAY847" s="72"/>
      <c r="NAZ847" s="72"/>
      <c r="NBA847" s="72"/>
      <c r="NBB847" s="72"/>
      <c r="NBC847" s="72"/>
      <c r="NBD847" s="72"/>
      <c r="NBE847" s="71"/>
      <c r="NBF847" s="71"/>
      <c r="NBG847" s="71"/>
      <c r="NBH847" s="71"/>
      <c r="NBI847" s="71"/>
      <c r="NBJ847" s="71"/>
      <c r="NBK847" s="71"/>
      <c r="NBL847" s="72"/>
      <c r="NBM847" s="72"/>
      <c r="NBN847" s="72"/>
      <c r="NBO847" s="72"/>
      <c r="NBP847" s="72"/>
      <c r="NBQ847" s="72"/>
      <c r="NBR847" s="72"/>
      <c r="NBS847" s="72"/>
      <c r="NBT847" s="72"/>
      <c r="NBU847" s="71"/>
      <c r="NBV847" s="71"/>
      <c r="NBW847" s="71"/>
      <c r="NBX847" s="71"/>
      <c r="NBY847" s="71"/>
      <c r="NBZ847" s="71"/>
      <c r="NCA847" s="71"/>
      <c r="NCB847" s="72"/>
      <c r="NCC847" s="72"/>
      <c r="NCD847" s="72"/>
      <c r="NCE847" s="72"/>
      <c r="NCF847" s="72"/>
      <c r="NCG847" s="72"/>
      <c r="NCH847" s="72"/>
      <c r="NCI847" s="72"/>
      <c r="NCJ847" s="72"/>
      <c r="NCK847" s="71"/>
      <c r="NCL847" s="71"/>
      <c r="NCM847" s="71"/>
      <c r="NCN847" s="71"/>
      <c r="NCO847" s="71"/>
      <c r="NCP847" s="71"/>
      <c r="NCQ847" s="71"/>
      <c r="NCR847" s="72"/>
      <c r="NCS847" s="72"/>
      <c r="NCT847" s="72"/>
      <c r="NCU847" s="72"/>
      <c r="NCV847" s="72"/>
      <c r="NCW847" s="72"/>
      <c r="NCX847" s="72"/>
      <c r="NCY847" s="72"/>
      <c r="NCZ847" s="72"/>
      <c r="NDA847" s="71"/>
      <c r="NDB847" s="71"/>
      <c r="NDC847" s="71"/>
      <c r="NDD847" s="71"/>
      <c r="NDE847" s="71"/>
      <c r="NDF847" s="71"/>
      <c r="NDG847" s="71"/>
      <c r="NDH847" s="72"/>
      <c r="NDI847" s="72"/>
      <c r="NDJ847" s="72"/>
      <c r="NDK847" s="72"/>
      <c r="NDL847" s="72"/>
      <c r="NDM847" s="72"/>
      <c r="NDN847" s="72"/>
      <c r="NDO847" s="72"/>
      <c r="NDP847" s="72"/>
      <c r="NDQ847" s="71"/>
      <c r="NDR847" s="71"/>
      <c r="NDS847" s="71"/>
      <c r="NDT847" s="71"/>
      <c r="NDU847" s="71"/>
      <c r="NDV847" s="71"/>
      <c r="NDW847" s="71"/>
      <c r="NDX847" s="72"/>
      <c r="NDY847" s="72"/>
      <c r="NDZ847" s="72"/>
      <c r="NEA847" s="72"/>
      <c r="NEB847" s="72"/>
      <c r="NEC847" s="72"/>
      <c r="NED847" s="72"/>
      <c r="NEE847" s="72"/>
      <c r="NEF847" s="72"/>
      <c r="NEG847" s="71"/>
      <c r="NEH847" s="71"/>
      <c r="NEI847" s="71"/>
      <c r="NEJ847" s="71"/>
      <c r="NEK847" s="71"/>
      <c r="NEL847" s="71"/>
      <c r="NEM847" s="71"/>
      <c r="NEN847" s="72"/>
      <c r="NEO847" s="72"/>
      <c r="NEP847" s="72"/>
      <c r="NEQ847" s="72"/>
      <c r="NER847" s="72"/>
      <c r="NES847" s="72"/>
      <c r="NET847" s="72"/>
      <c r="NEU847" s="72"/>
      <c r="NEV847" s="72"/>
      <c r="NEW847" s="71"/>
      <c r="NEX847" s="71"/>
      <c r="NEY847" s="71"/>
      <c r="NEZ847" s="71"/>
      <c r="NFA847" s="71"/>
      <c r="NFB847" s="71"/>
      <c r="NFC847" s="71"/>
      <c r="NFD847" s="72"/>
      <c r="NFE847" s="72"/>
      <c r="NFF847" s="72"/>
      <c r="NFG847" s="72"/>
      <c r="NFH847" s="72"/>
      <c r="NFI847" s="72"/>
      <c r="NFJ847" s="72"/>
      <c r="NFK847" s="72"/>
      <c r="NFL847" s="72"/>
      <c r="NFM847" s="71"/>
      <c r="NFN847" s="71"/>
      <c r="NFO847" s="71"/>
      <c r="NFP847" s="71"/>
      <c r="NFQ847" s="71"/>
      <c r="NFR847" s="71"/>
      <c r="NFS847" s="71"/>
      <c r="NFT847" s="72"/>
      <c r="NFU847" s="72"/>
      <c r="NFV847" s="72"/>
      <c r="NFW847" s="72"/>
      <c r="NFX847" s="72"/>
      <c r="NFY847" s="72"/>
      <c r="NFZ847" s="72"/>
      <c r="NGA847" s="72"/>
      <c r="NGB847" s="72"/>
      <c r="NGC847" s="71"/>
      <c r="NGD847" s="71"/>
      <c r="NGE847" s="71"/>
      <c r="NGF847" s="71"/>
      <c r="NGG847" s="71"/>
      <c r="NGH847" s="71"/>
      <c r="NGI847" s="71"/>
      <c r="NGJ847" s="72"/>
      <c r="NGK847" s="72"/>
      <c r="NGL847" s="72"/>
      <c r="NGM847" s="72"/>
      <c r="NGN847" s="72"/>
      <c r="NGO847" s="72"/>
      <c r="NGP847" s="72"/>
      <c r="NGQ847" s="72"/>
      <c r="NGR847" s="72"/>
      <c r="NGS847" s="71"/>
      <c r="NGT847" s="71"/>
      <c r="NGU847" s="71"/>
      <c r="NGV847" s="71"/>
      <c r="NGW847" s="71"/>
      <c r="NGX847" s="71"/>
      <c r="NGY847" s="71"/>
      <c r="NGZ847" s="72"/>
      <c r="NHA847" s="72"/>
      <c r="NHB847" s="72"/>
      <c r="NHC847" s="72"/>
      <c r="NHD847" s="72"/>
      <c r="NHE847" s="72"/>
      <c r="NHF847" s="72"/>
      <c r="NHG847" s="72"/>
      <c r="NHH847" s="72"/>
      <c r="NHI847" s="71"/>
      <c r="NHJ847" s="71"/>
      <c r="NHK847" s="71"/>
      <c r="NHL847" s="71"/>
      <c r="NHM847" s="71"/>
      <c r="NHN847" s="71"/>
      <c r="NHO847" s="71"/>
      <c r="NHP847" s="72"/>
      <c r="NHQ847" s="72"/>
      <c r="NHR847" s="72"/>
      <c r="NHS847" s="72"/>
      <c r="NHT847" s="72"/>
      <c r="NHU847" s="72"/>
      <c r="NHV847" s="72"/>
      <c r="NHW847" s="72"/>
      <c r="NHX847" s="72"/>
      <c r="NHY847" s="71"/>
      <c r="NHZ847" s="71"/>
      <c r="NIA847" s="71"/>
      <c r="NIB847" s="71"/>
      <c r="NIC847" s="71"/>
      <c r="NID847" s="71"/>
      <c r="NIE847" s="71"/>
      <c r="NIF847" s="72"/>
      <c r="NIG847" s="72"/>
      <c r="NIH847" s="72"/>
      <c r="NII847" s="72"/>
      <c r="NIJ847" s="72"/>
      <c r="NIK847" s="72"/>
      <c r="NIL847" s="72"/>
      <c r="NIM847" s="72"/>
      <c r="NIN847" s="72"/>
      <c r="NIO847" s="71"/>
      <c r="NIP847" s="71"/>
      <c r="NIQ847" s="71"/>
      <c r="NIR847" s="71"/>
      <c r="NIS847" s="71"/>
      <c r="NIT847" s="71"/>
      <c r="NIU847" s="71"/>
      <c r="NIV847" s="72"/>
      <c r="NIW847" s="72"/>
      <c r="NIX847" s="72"/>
      <c r="NIY847" s="72"/>
      <c r="NIZ847" s="72"/>
      <c r="NJA847" s="72"/>
      <c r="NJB847" s="72"/>
      <c r="NJC847" s="72"/>
      <c r="NJD847" s="72"/>
      <c r="NJE847" s="71"/>
      <c r="NJF847" s="71"/>
      <c r="NJG847" s="71"/>
      <c r="NJH847" s="71"/>
      <c r="NJI847" s="71"/>
      <c r="NJJ847" s="71"/>
      <c r="NJK847" s="71"/>
      <c r="NJL847" s="72"/>
      <c r="NJM847" s="72"/>
      <c r="NJN847" s="72"/>
      <c r="NJO847" s="72"/>
      <c r="NJP847" s="72"/>
      <c r="NJQ847" s="72"/>
      <c r="NJR847" s="72"/>
      <c r="NJS847" s="72"/>
      <c r="NJT847" s="72"/>
      <c r="NJU847" s="71"/>
      <c r="NJV847" s="71"/>
      <c r="NJW847" s="71"/>
      <c r="NJX847" s="71"/>
      <c r="NJY847" s="71"/>
      <c r="NJZ847" s="71"/>
      <c r="NKA847" s="71"/>
      <c r="NKB847" s="72"/>
      <c r="NKC847" s="72"/>
      <c r="NKD847" s="72"/>
      <c r="NKE847" s="72"/>
      <c r="NKF847" s="72"/>
      <c r="NKG847" s="72"/>
      <c r="NKH847" s="72"/>
      <c r="NKI847" s="72"/>
      <c r="NKJ847" s="72"/>
      <c r="NKK847" s="71"/>
      <c r="NKL847" s="71"/>
      <c r="NKM847" s="71"/>
      <c r="NKN847" s="71"/>
      <c r="NKO847" s="71"/>
      <c r="NKP847" s="71"/>
      <c r="NKQ847" s="71"/>
      <c r="NKR847" s="72"/>
      <c r="NKS847" s="72"/>
      <c r="NKT847" s="72"/>
      <c r="NKU847" s="72"/>
      <c r="NKV847" s="72"/>
      <c r="NKW847" s="72"/>
      <c r="NKX847" s="72"/>
      <c r="NKY847" s="72"/>
      <c r="NKZ847" s="72"/>
      <c r="NLA847" s="71"/>
      <c r="NLB847" s="71"/>
      <c r="NLC847" s="71"/>
      <c r="NLD847" s="71"/>
      <c r="NLE847" s="71"/>
      <c r="NLF847" s="71"/>
      <c r="NLG847" s="71"/>
      <c r="NLH847" s="72"/>
      <c r="NLI847" s="72"/>
      <c r="NLJ847" s="72"/>
      <c r="NLK847" s="72"/>
      <c r="NLL847" s="72"/>
      <c r="NLM847" s="72"/>
      <c r="NLN847" s="72"/>
      <c r="NLO847" s="72"/>
      <c r="NLP847" s="72"/>
      <c r="NLQ847" s="71"/>
      <c r="NLR847" s="71"/>
      <c r="NLS847" s="71"/>
      <c r="NLT847" s="71"/>
      <c r="NLU847" s="71"/>
      <c r="NLV847" s="71"/>
      <c r="NLW847" s="71"/>
      <c r="NLX847" s="72"/>
      <c r="NLY847" s="72"/>
      <c r="NLZ847" s="72"/>
      <c r="NMA847" s="72"/>
      <c r="NMB847" s="72"/>
      <c r="NMC847" s="72"/>
      <c r="NMD847" s="72"/>
      <c r="NME847" s="72"/>
      <c r="NMF847" s="72"/>
      <c r="NMG847" s="71"/>
      <c r="NMH847" s="71"/>
      <c r="NMI847" s="71"/>
      <c r="NMJ847" s="71"/>
      <c r="NMK847" s="71"/>
      <c r="NML847" s="71"/>
      <c r="NMM847" s="71"/>
      <c r="NMN847" s="72"/>
      <c r="NMO847" s="72"/>
      <c r="NMP847" s="72"/>
      <c r="NMQ847" s="72"/>
      <c r="NMR847" s="72"/>
      <c r="NMS847" s="72"/>
      <c r="NMT847" s="72"/>
      <c r="NMU847" s="72"/>
      <c r="NMV847" s="72"/>
      <c r="NMW847" s="71"/>
      <c r="NMX847" s="71"/>
      <c r="NMY847" s="71"/>
      <c r="NMZ847" s="71"/>
      <c r="NNA847" s="71"/>
      <c r="NNB847" s="71"/>
      <c r="NNC847" s="71"/>
      <c r="NND847" s="72"/>
      <c r="NNE847" s="72"/>
      <c r="NNF847" s="72"/>
      <c r="NNG847" s="72"/>
      <c r="NNH847" s="72"/>
      <c r="NNI847" s="72"/>
      <c r="NNJ847" s="72"/>
      <c r="NNK847" s="72"/>
      <c r="NNL847" s="72"/>
      <c r="NNM847" s="71"/>
      <c r="NNN847" s="71"/>
      <c r="NNO847" s="71"/>
      <c r="NNP847" s="71"/>
      <c r="NNQ847" s="71"/>
      <c r="NNR847" s="71"/>
      <c r="NNS847" s="71"/>
      <c r="NNT847" s="72"/>
      <c r="NNU847" s="72"/>
      <c r="NNV847" s="72"/>
      <c r="NNW847" s="72"/>
      <c r="NNX847" s="72"/>
      <c r="NNY847" s="72"/>
      <c r="NNZ847" s="72"/>
      <c r="NOA847" s="72"/>
      <c r="NOB847" s="72"/>
      <c r="NOC847" s="71"/>
      <c r="NOD847" s="71"/>
      <c r="NOE847" s="71"/>
      <c r="NOF847" s="71"/>
      <c r="NOG847" s="71"/>
      <c r="NOH847" s="71"/>
      <c r="NOI847" s="71"/>
      <c r="NOJ847" s="72"/>
      <c r="NOK847" s="72"/>
      <c r="NOL847" s="72"/>
      <c r="NOM847" s="72"/>
      <c r="NON847" s="72"/>
      <c r="NOO847" s="72"/>
      <c r="NOP847" s="72"/>
      <c r="NOQ847" s="72"/>
      <c r="NOR847" s="72"/>
      <c r="NOS847" s="71"/>
      <c r="NOT847" s="71"/>
      <c r="NOU847" s="71"/>
      <c r="NOV847" s="71"/>
      <c r="NOW847" s="71"/>
      <c r="NOX847" s="71"/>
      <c r="NOY847" s="71"/>
      <c r="NOZ847" s="72"/>
      <c r="NPA847" s="72"/>
      <c r="NPB847" s="72"/>
      <c r="NPC847" s="72"/>
      <c r="NPD847" s="72"/>
      <c r="NPE847" s="72"/>
      <c r="NPF847" s="72"/>
      <c r="NPG847" s="72"/>
      <c r="NPH847" s="72"/>
      <c r="NPI847" s="71"/>
      <c r="NPJ847" s="71"/>
      <c r="NPK847" s="71"/>
      <c r="NPL847" s="71"/>
      <c r="NPM847" s="71"/>
      <c r="NPN847" s="71"/>
      <c r="NPO847" s="71"/>
      <c r="NPP847" s="72"/>
      <c r="NPQ847" s="72"/>
      <c r="NPR847" s="72"/>
      <c r="NPS847" s="72"/>
      <c r="NPT847" s="72"/>
      <c r="NPU847" s="72"/>
      <c r="NPV847" s="72"/>
      <c r="NPW847" s="72"/>
      <c r="NPX847" s="72"/>
      <c r="NPY847" s="71"/>
      <c r="NPZ847" s="71"/>
      <c r="NQA847" s="71"/>
      <c r="NQB847" s="71"/>
      <c r="NQC847" s="71"/>
      <c r="NQD847" s="71"/>
      <c r="NQE847" s="71"/>
      <c r="NQF847" s="72"/>
      <c r="NQG847" s="72"/>
      <c r="NQH847" s="72"/>
      <c r="NQI847" s="72"/>
      <c r="NQJ847" s="72"/>
      <c r="NQK847" s="72"/>
      <c r="NQL847" s="72"/>
      <c r="NQM847" s="72"/>
      <c r="NQN847" s="72"/>
      <c r="NQO847" s="71"/>
      <c r="NQP847" s="71"/>
      <c r="NQQ847" s="71"/>
      <c r="NQR847" s="71"/>
      <c r="NQS847" s="71"/>
      <c r="NQT847" s="71"/>
      <c r="NQU847" s="71"/>
      <c r="NQV847" s="72"/>
      <c r="NQW847" s="72"/>
      <c r="NQX847" s="72"/>
      <c r="NQY847" s="72"/>
      <c r="NQZ847" s="72"/>
      <c r="NRA847" s="72"/>
      <c r="NRB847" s="72"/>
      <c r="NRC847" s="72"/>
      <c r="NRD847" s="72"/>
      <c r="NRE847" s="71"/>
      <c r="NRF847" s="71"/>
      <c r="NRG847" s="71"/>
      <c r="NRH847" s="71"/>
      <c r="NRI847" s="71"/>
      <c r="NRJ847" s="71"/>
      <c r="NRK847" s="71"/>
      <c r="NRL847" s="72"/>
      <c r="NRM847" s="72"/>
      <c r="NRN847" s="72"/>
      <c r="NRO847" s="72"/>
      <c r="NRP847" s="72"/>
      <c r="NRQ847" s="72"/>
      <c r="NRR847" s="72"/>
      <c r="NRS847" s="72"/>
      <c r="NRT847" s="72"/>
      <c r="NRU847" s="71"/>
      <c r="NRV847" s="71"/>
      <c r="NRW847" s="71"/>
      <c r="NRX847" s="71"/>
      <c r="NRY847" s="71"/>
      <c r="NRZ847" s="71"/>
      <c r="NSA847" s="71"/>
      <c r="NSB847" s="72"/>
      <c r="NSC847" s="72"/>
      <c r="NSD847" s="72"/>
      <c r="NSE847" s="72"/>
      <c r="NSF847" s="72"/>
      <c r="NSG847" s="72"/>
      <c r="NSH847" s="72"/>
      <c r="NSI847" s="72"/>
      <c r="NSJ847" s="72"/>
      <c r="NSK847" s="71"/>
      <c r="NSL847" s="71"/>
      <c r="NSM847" s="71"/>
      <c r="NSN847" s="71"/>
      <c r="NSO847" s="71"/>
      <c r="NSP847" s="71"/>
      <c r="NSQ847" s="71"/>
      <c r="NSR847" s="72"/>
      <c r="NSS847" s="72"/>
      <c r="NST847" s="72"/>
      <c r="NSU847" s="72"/>
      <c r="NSV847" s="72"/>
      <c r="NSW847" s="72"/>
      <c r="NSX847" s="72"/>
      <c r="NSY847" s="72"/>
      <c r="NSZ847" s="72"/>
      <c r="NTA847" s="71"/>
      <c r="NTB847" s="71"/>
      <c r="NTC847" s="71"/>
      <c r="NTD847" s="71"/>
      <c r="NTE847" s="71"/>
      <c r="NTF847" s="71"/>
      <c r="NTG847" s="71"/>
      <c r="NTH847" s="72"/>
      <c r="NTI847" s="72"/>
      <c r="NTJ847" s="72"/>
      <c r="NTK847" s="72"/>
      <c r="NTL847" s="72"/>
      <c r="NTM847" s="72"/>
      <c r="NTN847" s="72"/>
      <c r="NTO847" s="72"/>
      <c r="NTP847" s="72"/>
      <c r="NTQ847" s="71"/>
      <c r="NTR847" s="71"/>
      <c r="NTS847" s="71"/>
      <c r="NTT847" s="71"/>
      <c r="NTU847" s="71"/>
      <c r="NTV847" s="71"/>
      <c r="NTW847" s="71"/>
      <c r="NTX847" s="72"/>
      <c r="NTY847" s="72"/>
      <c r="NTZ847" s="72"/>
      <c r="NUA847" s="72"/>
      <c r="NUB847" s="72"/>
      <c r="NUC847" s="72"/>
      <c r="NUD847" s="72"/>
      <c r="NUE847" s="72"/>
      <c r="NUF847" s="72"/>
      <c r="NUG847" s="71"/>
      <c r="NUH847" s="71"/>
      <c r="NUI847" s="71"/>
      <c r="NUJ847" s="71"/>
      <c r="NUK847" s="71"/>
      <c r="NUL847" s="71"/>
      <c r="NUM847" s="71"/>
      <c r="NUN847" s="72"/>
      <c r="NUO847" s="72"/>
      <c r="NUP847" s="72"/>
      <c r="NUQ847" s="72"/>
      <c r="NUR847" s="72"/>
      <c r="NUS847" s="72"/>
      <c r="NUT847" s="72"/>
      <c r="NUU847" s="72"/>
      <c r="NUV847" s="72"/>
      <c r="NUW847" s="71"/>
      <c r="NUX847" s="71"/>
      <c r="NUY847" s="71"/>
      <c r="NUZ847" s="71"/>
      <c r="NVA847" s="71"/>
      <c r="NVB847" s="71"/>
      <c r="NVC847" s="71"/>
      <c r="NVD847" s="72"/>
      <c r="NVE847" s="72"/>
      <c r="NVF847" s="72"/>
      <c r="NVG847" s="72"/>
      <c r="NVH847" s="72"/>
      <c r="NVI847" s="72"/>
      <c r="NVJ847" s="72"/>
      <c r="NVK847" s="72"/>
      <c r="NVL847" s="72"/>
      <c r="NVM847" s="71"/>
      <c r="NVN847" s="71"/>
      <c r="NVO847" s="71"/>
      <c r="NVP847" s="71"/>
      <c r="NVQ847" s="71"/>
      <c r="NVR847" s="71"/>
      <c r="NVS847" s="71"/>
      <c r="NVT847" s="72"/>
      <c r="NVU847" s="72"/>
      <c r="NVV847" s="72"/>
      <c r="NVW847" s="72"/>
      <c r="NVX847" s="72"/>
      <c r="NVY847" s="72"/>
      <c r="NVZ847" s="72"/>
      <c r="NWA847" s="72"/>
      <c r="NWB847" s="72"/>
      <c r="NWC847" s="71"/>
      <c r="NWD847" s="71"/>
      <c r="NWE847" s="71"/>
      <c r="NWF847" s="71"/>
      <c r="NWG847" s="71"/>
      <c r="NWH847" s="71"/>
      <c r="NWI847" s="71"/>
      <c r="NWJ847" s="72"/>
      <c r="NWK847" s="72"/>
      <c r="NWL847" s="72"/>
      <c r="NWM847" s="72"/>
      <c r="NWN847" s="72"/>
      <c r="NWO847" s="72"/>
      <c r="NWP847" s="72"/>
      <c r="NWQ847" s="72"/>
      <c r="NWR847" s="72"/>
      <c r="NWS847" s="71"/>
      <c r="NWT847" s="71"/>
      <c r="NWU847" s="71"/>
      <c r="NWV847" s="71"/>
      <c r="NWW847" s="71"/>
      <c r="NWX847" s="71"/>
      <c r="NWY847" s="71"/>
      <c r="NWZ847" s="72"/>
      <c r="NXA847" s="72"/>
      <c r="NXB847" s="72"/>
      <c r="NXC847" s="72"/>
      <c r="NXD847" s="72"/>
      <c r="NXE847" s="72"/>
      <c r="NXF847" s="72"/>
      <c r="NXG847" s="72"/>
      <c r="NXH847" s="72"/>
      <c r="NXI847" s="71"/>
      <c r="NXJ847" s="71"/>
      <c r="NXK847" s="71"/>
      <c r="NXL847" s="71"/>
      <c r="NXM847" s="71"/>
      <c r="NXN847" s="71"/>
      <c r="NXO847" s="71"/>
      <c r="NXP847" s="72"/>
      <c r="NXQ847" s="72"/>
      <c r="NXR847" s="72"/>
      <c r="NXS847" s="72"/>
      <c r="NXT847" s="72"/>
      <c r="NXU847" s="72"/>
      <c r="NXV847" s="72"/>
      <c r="NXW847" s="72"/>
      <c r="NXX847" s="72"/>
      <c r="NXY847" s="71"/>
      <c r="NXZ847" s="71"/>
      <c r="NYA847" s="71"/>
      <c r="NYB847" s="71"/>
      <c r="NYC847" s="71"/>
      <c r="NYD847" s="71"/>
      <c r="NYE847" s="71"/>
      <c r="NYF847" s="72"/>
      <c r="NYG847" s="72"/>
      <c r="NYH847" s="72"/>
      <c r="NYI847" s="72"/>
      <c r="NYJ847" s="72"/>
      <c r="NYK847" s="72"/>
      <c r="NYL847" s="72"/>
      <c r="NYM847" s="72"/>
      <c r="NYN847" s="72"/>
      <c r="NYO847" s="71"/>
      <c r="NYP847" s="71"/>
      <c r="NYQ847" s="71"/>
      <c r="NYR847" s="71"/>
      <c r="NYS847" s="71"/>
      <c r="NYT847" s="71"/>
      <c r="NYU847" s="71"/>
      <c r="NYV847" s="72"/>
      <c r="NYW847" s="72"/>
      <c r="NYX847" s="72"/>
      <c r="NYY847" s="72"/>
      <c r="NYZ847" s="72"/>
      <c r="NZA847" s="72"/>
      <c r="NZB847" s="72"/>
      <c r="NZC847" s="72"/>
      <c r="NZD847" s="72"/>
      <c r="NZE847" s="71"/>
      <c r="NZF847" s="71"/>
      <c r="NZG847" s="71"/>
      <c r="NZH847" s="71"/>
      <c r="NZI847" s="71"/>
      <c r="NZJ847" s="71"/>
      <c r="NZK847" s="71"/>
      <c r="NZL847" s="72"/>
      <c r="NZM847" s="72"/>
      <c r="NZN847" s="72"/>
      <c r="NZO847" s="72"/>
      <c r="NZP847" s="72"/>
      <c r="NZQ847" s="72"/>
      <c r="NZR847" s="72"/>
      <c r="NZS847" s="72"/>
      <c r="NZT847" s="72"/>
      <c r="NZU847" s="71"/>
      <c r="NZV847" s="71"/>
      <c r="NZW847" s="71"/>
      <c r="NZX847" s="71"/>
      <c r="NZY847" s="71"/>
      <c r="NZZ847" s="71"/>
      <c r="OAA847" s="71"/>
      <c r="OAB847" s="72"/>
      <c r="OAC847" s="72"/>
      <c r="OAD847" s="72"/>
      <c r="OAE847" s="72"/>
      <c r="OAF847" s="72"/>
      <c r="OAG847" s="72"/>
      <c r="OAH847" s="72"/>
      <c r="OAI847" s="72"/>
      <c r="OAJ847" s="72"/>
      <c r="OAK847" s="71"/>
      <c r="OAL847" s="71"/>
      <c r="OAM847" s="71"/>
      <c r="OAN847" s="71"/>
      <c r="OAO847" s="71"/>
      <c r="OAP847" s="71"/>
      <c r="OAQ847" s="71"/>
      <c r="OAR847" s="72"/>
      <c r="OAS847" s="72"/>
      <c r="OAT847" s="72"/>
      <c r="OAU847" s="72"/>
      <c r="OAV847" s="72"/>
      <c r="OAW847" s="72"/>
      <c r="OAX847" s="72"/>
      <c r="OAY847" s="72"/>
      <c r="OAZ847" s="72"/>
      <c r="OBA847" s="71"/>
      <c r="OBB847" s="71"/>
      <c r="OBC847" s="71"/>
      <c r="OBD847" s="71"/>
      <c r="OBE847" s="71"/>
      <c r="OBF847" s="71"/>
      <c r="OBG847" s="71"/>
      <c r="OBH847" s="72"/>
      <c r="OBI847" s="72"/>
      <c r="OBJ847" s="72"/>
      <c r="OBK847" s="72"/>
      <c r="OBL847" s="72"/>
      <c r="OBM847" s="72"/>
      <c r="OBN847" s="72"/>
      <c r="OBO847" s="72"/>
      <c r="OBP847" s="72"/>
      <c r="OBQ847" s="71"/>
      <c r="OBR847" s="71"/>
      <c r="OBS847" s="71"/>
      <c r="OBT847" s="71"/>
      <c r="OBU847" s="71"/>
      <c r="OBV847" s="71"/>
      <c r="OBW847" s="71"/>
      <c r="OBX847" s="72"/>
      <c r="OBY847" s="72"/>
      <c r="OBZ847" s="72"/>
      <c r="OCA847" s="72"/>
      <c r="OCB847" s="72"/>
      <c r="OCC847" s="72"/>
      <c r="OCD847" s="72"/>
      <c r="OCE847" s="72"/>
      <c r="OCF847" s="72"/>
      <c r="OCG847" s="71"/>
      <c r="OCH847" s="71"/>
      <c r="OCI847" s="71"/>
      <c r="OCJ847" s="71"/>
      <c r="OCK847" s="71"/>
      <c r="OCL847" s="71"/>
      <c r="OCM847" s="71"/>
      <c r="OCN847" s="72"/>
      <c r="OCO847" s="72"/>
      <c r="OCP847" s="72"/>
      <c r="OCQ847" s="72"/>
      <c r="OCR847" s="72"/>
      <c r="OCS847" s="72"/>
      <c r="OCT847" s="72"/>
      <c r="OCU847" s="72"/>
      <c r="OCV847" s="72"/>
      <c r="OCW847" s="71"/>
      <c r="OCX847" s="71"/>
      <c r="OCY847" s="71"/>
      <c r="OCZ847" s="71"/>
      <c r="ODA847" s="71"/>
      <c r="ODB847" s="71"/>
      <c r="ODC847" s="71"/>
      <c r="ODD847" s="72"/>
      <c r="ODE847" s="72"/>
      <c r="ODF847" s="72"/>
      <c r="ODG847" s="72"/>
      <c r="ODH847" s="72"/>
      <c r="ODI847" s="72"/>
      <c r="ODJ847" s="72"/>
      <c r="ODK847" s="72"/>
      <c r="ODL847" s="72"/>
      <c r="ODM847" s="71"/>
      <c r="ODN847" s="71"/>
      <c r="ODO847" s="71"/>
      <c r="ODP847" s="71"/>
      <c r="ODQ847" s="71"/>
      <c r="ODR847" s="71"/>
      <c r="ODS847" s="71"/>
      <c r="ODT847" s="72"/>
      <c r="ODU847" s="72"/>
      <c r="ODV847" s="72"/>
      <c r="ODW847" s="72"/>
      <c r="ODX847" s="72"/>
      <c r="ODY847" s="72"/>
      <c r="ODZ847" s="72"/>
      <c r="OEA847" s="72"/>
      <c r="OEB847" s="72"/>
      <c r="OEC847" s="71"/>
      <c r="OED847" s="71"/>
      <c r="OEE847" s="71"/>
      <c r="OEF847" s="71"/>
      <c r="OEG847" s="71"/>
      <c r="OEH847" s="71"/>
      <c r="OEI847" s="71"/>
      <c r="OEJ847" s="72"/>
      <c r="OEK847" s="72"/>
      <c r="OEL847" s="72"/>
      <c r="OEM847" s="72"/>
      <c r="OEN847" s="72"/>
      <c r="OEO847" s="72"/>
      <c r="OEP847" s="72"/>
      <c r="OEQ847" s="72"/>
      <c r="OER847" s="72"/>
      <c r="OES847" s="71"/>
      <c r="OET847" s="71"/>
      <c r="OEU847" s="71"/>
      <c r="OEV847" s="71"/>
      <c r="OEW847" s="71"/>
      <c r="OEX847" s="71"/>
      <c r="OEY847" s="71"/>
      <c r="OEZ847" s="72"/>
      <c r="OFA847" s="72"/>
      <c r="OFB847" s="72"/>
      <c r="OFC847" s="72"/>
      <c r="OFD847" s="72"/>
      <c r="OFE847" s="72"/>
      <c r="OFF847" s="72"/>
      <c r="OFG847" s="72"/>
      <c r="OFH847" s="72"/>
      <c r="OFI847" s="71"/>
      <c r="OFJ847" s="71"/>
      <c r="OFK847" s="71"/>
      <c r="OFL847" s="71"/>
      <c r="OFM847" s="71"/>
      <c r="OFN847" s="71"/>
      <c r="OFO847" s="71"/>
      <c r="OFP847" s="72"/>
      <c r="OFQ847" s="72"/>
      <c r="OFR847" s="72"/>
      <c r="OFS847" s="72"/>
      <c r="OFT847" s="72"/>
      <c r="OFU847" s="72"/>
      <c r="OFV847" s="72"/>
      <c r="OFW847" s="72"/>
      <c r="OFX847" s="72"/>
      <c r="OFY847" s="71"/>
      <c r="OFZ847" s="71"/>
      <c r="OGA847" s="71"/>
      <c r="OGB847" s="71"/>
      <c r="OGC847" s="71"/>
      <c r="OGD847" s="71"/>
      <c r="OGE847" s="71"/>
      <c r="OGF847" s="72"/>
      <c r="OGG847" s="72"/>
      <c r="OGH847" s="72"/>
      <c r="OGI847" s="72"/>
      <c r="OGJ847" s="72"/>
      <c r="OGK847" s="72"/>
      <c r="OGL847" s="72"/>
      <c r="OGM847" s="72"/>
      <c r="OGN847" s="72"/>
      <c r="OGO847" s="71"/>
      <c r="OGP847" s="71"/>
      <c r="OGQ847" s="71"/>
      <c r="OGR847" s="71"/>
      <c r="OGS847" s="71"/>
      <c r="OGT847" s="71"/>
      <c r="OGU847" s="71"/>
      <c r="OGV847" s="72"/>
      <c r="OGW847" s="72"/>
      <c r="OGX847" s="72"/>
      <c r="OGY847" s="72"/>
      <c r="OGZ847" s="72"/>
      <c r="OHA847" s="72"/>
      <c r="OHB847" s="72"/>
      <c r="OHC847" s="72"/>
      <c r="OHD847" s="72"/>
      <c r="OHE847" s="71"/>
      <c r="OHF847" s="71"/>
      <c r="OHG847" s="71"/>
      <c r="OHH847" s="71"/>
      <c r="OHI847" s="71"/>
      <c r="OHJ847" s="71"/>
      <c r="OHK847" s="71"/>
      <c r="OHL847" s="72"/>
      <c r="OHM847" s="72"/>
      <c r="OHN847" s="72"/>
      <c r="OHO847" s="72"/>
      <c r="OHP847" s="72"/>
      <c r="OHQ847" s="72"/>
      <c r="OHR847" s="72"/>
      <c r="OHS847" s="72"/>
      <c r="OHT847" s="72"/>
      <c r="OHU847" s="71"/>
      <c r="OHV847" s="71"/>
      <c r="OHW847" s="71"/>
      <c r="OHX847" s="71"/>
      <c r="OHY847" s="71"/>
      <c r="OHZ847" s="71"/>
      <c r="OIA847" s="71"/>
      <c r="OIB847" s="72"/>
      <c r="OIC847" s="72"/>
      <c r="OID847" s="72"/>
      <c r="OIE847" s="72"/>
      <c r="OIF847" s="72"/>
      <c r="OIG847" s="72"/>
      <c r="OIH847" s="72"/>
      <c r="OII847" s="72"/>
      <c r="OIJ847" s="72"/>
      <c r="OIK847" s="71"/>
      <c r="OIL847" s="71"/>
      <c r="OIM847" s="71"/>
      <c r="OIN847" s="71"/>
      <c r="OIO847" s="71"/>
      <c r="OIP847" s="71"/>
      <c r="OIQ847" s="71"/>
      <c r="OIR847" s="72"/>
      <c r="OIS847" s="72"/>
      <c r="OIT847" s="72"/>
      <c r="OIU847" s="72"/>
      <c r="OIV847" s="72"/>
      <c r="OIW847" s="72"/>
      <c r="OIX847" s="72"/>
      <c r="OIY847" s="72"/>
      <c r="OIZ847" s="72"/>
      <c r="OJA847" s="71"/>
      <c r="OJB847" s="71"/>
      <c r="OJC847" s="71"/>
      <c r="OJD847" s="71"/>
      <c r="OJE847" s="71"/>
      <c r="OJF847" s="71"/>
      <c r="OJG847" s="71"/>
      <c r="OJH847" s="72"/>
      <c r="OJI847" s="72"/>
      <c r="OJJ847" s="72"/>
      <c r="OJK847" s="72"/>
      <c r="OJL847" s="72"/>
      <c r="OJM847" s="72"/>
      <c r="OJN847" s="72"/>
      <c r="OJO847" s="72"/>
      <c r="OJP847" s="72"/>
      <c r="OJQ847" s="71"/>
      <c r="OJR847" s="71"/>
      <c r="OJS847" s="71"/>
      <c r="OJT847" s="71"/>
      <c r="OJU847" s="71"/>
      <c r="OJV847" s="71"/>
      <c r="OJW847" s="71"/>
      <c r="OJX847" s="72"/>
      <c r="OJY847" s="72"/>
      <c r="OJZ847" s="72"/>
      <c r="OKA847" s="72"/>
      <c r="OKB847" s="72"/>
      <c r="OKC847" s="72"/>
      <c r="OKD847" s="72"/>
      <c r="OKE847" s="72"/>
      <c r="OKF847" s="72"/>
      <c r="OKG847" s="71"/>
      <c r="OKH847" s="71"/>
      <c r="OKI847" s="71"/>
      <c r="OKJ847" s="71"/>
      <c r="OKK847" s="71"/>
      <c r="OKL847" s="71"/>
      <c r="OKM847" s="71"/>
      <c r="OKN847" s="72"/>
      <c r="OKO847" s="72"/>
      <c r="OKP847" s="72"/>
      <c r="OKQ847" s="72"/>
      <c r="OKR847" s="72"/>
      <c r="OKS847" s="72"/>
      <c r="OKT847" s="72"/>
      <c r="OKU847" s="72"/>
      <c r="OKV847" s="72"/>
      <c r="OKW847" s="71"/>
      <c r="OKX847" s="71"/>
      <c r="OKY847" s="71"/>
      <c r="OKZ847" s="71"/>
      <c r="OLA847" s="71"/>
      <c r="OLB847" s="71"/>
      <c r="OLC847" s="71"/>
      <c r="OLD847" s="72"/>
      <c r="OLE847" s="72"/>
      <c r="OLF847" s="72"/>
      <c r="OLG847" s="72"/>
      <c r="OLH847" s="72"/>
      <c r="OLI847" s="72"/>
      <c r="OLJ847" s="72"/>
      <c r="OLK847" s="72"/>
      <c r="OLL847" s="72"/>
      <c r="OLM847" s="71"/>
      <c r="OLN847" s="71"/>
      <c r="OLO847" s="71"/>
      <c r="OLP847" s="71"/>
      <c r="OLQ847" s="71"/>
      <c r="OLR847" s="71"/>
      <c r="OLS847" s="71"/>
      <c r="OLT847" s="72"/>
      <c r="OLU847" s="72"/>
      <c r="OLV847" s="72"/>
      <c r="OLW847" s="72"/>
      <c r="OLX847" s="72"/>
      <c r="OLY847" s="72"/>
      <c r="OLZ847" s="72"/>
      <c r="OMA847" s="72"/>
      <c r="OMB847" s="72"/>
      <c r="OMC847" s="71"/>
      <c r="OMD847" s="71"/>
      <c r="OME847" s="71"/>
      <c r="OMF847" s="71"/>
      <c r="OMG847" s="71"/>
      <c r="OMH847" s="71"/>
      <c r="OMI847" s="71"/>
      <c r="OMJ847" s="72"/>
      <c r="OMK847" s="72"/>
      <c r="OML847" s="72"/>
      <c r="OMM847" s="72"/>
      <c r="OMN847" s="72"/>
      <c r="OMO847" s="72"/>
      <c r="OMP847" s="72"/>
      <c r="OMQ847" s="72"/>
      <c r="OMR847" s="72"/>
      <c r="OMS847" s="71"/>
      <c r="OMT847" s="71"/>
      <c r="OMU847" s="71"/>
      <c r="OMV847" s="71"/>
      <c r="OMW847" s="71"/>
      <c r="OMX847" s="71"/>
      <c r="OMY847" s="71"/>
      <c r="OMZ847" s="72"/>
      <c r="ONA847" s="72"/>
      <c r="ONB847" s="72"/>
      <c r="ONC847" s="72"/>
      <c r="OND847" s="72"/>
      <c r="ONE847" s="72"/>
      <c r="ONF847" s="72"/>
      <c r="ONG847" s="72"/>
      <c r="ONH847" s="72"/>
      <c r="ONI847" s="71"/>
      <c r="ONJ847" s="71"/>
      <c r="ONK847" s="71"/>
      <c r="ONL847" s="71"/>
      <c r="ONM847" s="71"/>
      <c r="ONN847" s="71"/>
      <c r="ONO847" s="71"/>
      <c r="ONP847" s="72"/>
      <c r="ONQ847" s="72"/>
      <c r="ONR847" s="72"/>
      <c r="ONS847" s="72"/>
      <c r="ONT847" s="72"/>
      <c r="ONU847" s="72"/>
      <c r="ONV847" s="72"/>
      <c r="ONW847" s="72"/>
      <c r="ONX847" s="72"/>
      <c r="ONY847" s="71"/>
      <c r="ONZ847" s="71"/>
      <c r="OOA847" s="71"/>
      <c r="OOB847" s="71"/>
      <c r="OOC847" s="71"/>
      <c r="OOD847" s="71"/>
      <c r="OOE847" s="71"/>
      <c r="OOF847" s="72"/>
      <c r="OOG847" s="72"/>
      <c r="OOH847" s="72"/>
      <c r="OOI847" s="72"/>
      <c r="OOJ847" s="72"/>
      <c r="OOK847" s="72"/>
      <c r="OOL847" s="72"/>
      <c r="OOM847" s="72"/>
      <c r="OON847" s="72"/>
      <c r="OOO847" s="71"/>
      <c r="OOP847" s="71"/>
      <c r="OOQ847" s="71"/>
      <c r="OOR847" s="71"/>
      <c r="OOS847" s="71"/>
      <c r="OOT847" s="71"/>
      <c r="OOU847" s="71"/>
      <c r="OOV847" s="72"/>
      <c r="OOW847" s="72"/>
      <c r="OOX847" s="72"/>
      <c r="OOY847" s="72"/>
      <c r="OOZ847" s="72"/>
      <c r="OPA847" s="72"/>
      <c r="OPB847" s="72"/>
      <c r="OPC847" s="72"/>
      <c r="OPD847" s="72"/>
      <c r="OPE847" s="71"/>
      <c r="OPF847" s="71"/>
      <c r="OPG847" s="71"/>
      <c r="OPH847" s="71"/>
      <c r="OPI847" s="71"/>
      <c r="OPJ847" s="71"/>
      <c r="OPK847" s="71"/>
      <c r="OPL847" s="72"/>
      <c r="OPM847" s="72"/>
      <c r="OPN847" s="72"/>
      <c r="OPO847" s="72"/>
      <c r="OPP847" s="72"/>
      <c r="OPQ847" s="72"/>
      <c r="OPR847" s="72"/>
      <c r="OPS847" s="72"/>
      <c r="OPT847" s="72"/>
      <c r="OPU847" s="71"/>
      <c r="OPV847" s="71"/>
      <c r="OPW847" s="71"/>
      <c r="OPX847" s="71"/>
      <c r="OPY847" s="71"/>
      <c r="OPZ847" s="71"/>
      <c r="OQA847" s="71"/>
      <c r="OQB847" s="72"/>
      <c r="OQC847" s="72"/>
      <c r="OQD847" s="72"/>
      <c r="OQE847" s="72"/>
      <c r="OQF847" s="72"/>
      <c r="OQG847" s="72"/>
      <c r="OQH847" s="72"/>
      <c r="OQI847" s="72"/>
      <c r="OQJ847" s="72"/>
      <c r="OQK847" s="71"/>
      <c r="OQL847" s="71"/>
      <c r="OQM847" s="71"/>
      <c r="OQN847" s="71"/>
      <c r="OQO847" s="71"/>
      <c r="OQP847" s="71"/>
      <c r="OQQ847" s="71"/>
      <c r="OQR847" s="72"/>
      <c r="OQS847" s="72"/>
      <c r="OQT847" s="72"/>
      <c r="OQU847" s="72"/>
      <c r="OQV847" s="72"/>
      <c r="OQW847" s="72"/>
      <c r="OQX847" s="72"/>
      <c r="OQY847" s="72"/>
      <c r="OQZ847" s="72"/>
      <c r="ORA847" s="71"/>
      <c r="ORB847" s="71"/>
      <c r="ORC847" s="71"/>
      <c r="ORD847" s="71"/>
      <c r="ORE847" s="71"/>
      <c r="ORF847" s="71"/>
      <c r="ORG847" s="71"/>
      <c r="ORH847" s="72"/>
      <c r="ORI847" s="72"/>
      <c r="ORJ847" s="72"/>
      <c r="ORK847" s="72"/>
      <c r="ORL847" s="72"/>
      <c r="ORM847" s="72"/>
      <c r="ORN847" s="72"/>
      <c r="ORO847" s="72"/>
      <c r="ORP847" s="72"/>
      <c r="ORQ847" s="71"/>
      <c r="ORR847" s="71"/>
      <c r="ORS847" s="71"/>
      <c r="ORT847" s="71"/>
      <c r="ORU847" s="71"/>
      <c r="ORV847" s="71"/>
      <c r="ORW847" s="71"/>
      <c r="ORX847" s="72"/>
      <c r="ORY847" s="72"/>
      <c r="ORZ847" s="72"/>
      <c r="OSA847" s="72"/>
      <c r="OSB847" s="72"/>
      <c r="OSC847" s="72"/>
      <c r="OSD847" s="72"/>
      <c r="OSE847" s="72"/>
      <c r="OSF847" s="72"/>
      <c r="OSG847" s="71"/>
      <c r="OSH847" s="71"/>
      <c r="OSI847" s="71"/>
      <c r="OSJ847" s="71"/>
      <c r="OSK847" s="71"/>
      <c r="OSL847" s="71"/>
      <c r="OSM847" s="71"/>
      <c r="OSN847" s="72"/>
      <c r="OSO847" s="72"/>
      <c r="OSP847" s="72"/>
      <c r="OSQ847" s="72"/>
      <c r="OSR847" s="72"/>
      <c r="OSS847" s="72"/>
      <c r="OST847" s="72"/>
      <c r="OSU847" s="72"/>
      <c r="OSV847" s="72"/>
      <c r="OSW847" s="71"/>
      <c r="OSX847" s="71"/>
      <c r="OSY847" s="71"/>
      <c r="OSZ847" s="71"/>
      <c r="OTA847" s="71"/>
      <c r="OTB847" s="71"/>
      <c r="OTC847" s="71"/>
      <c r="OTD847" s="72"/>
      <c r="OTE847" s="72"/>
      <c r="OTF847" s="72"/>
      <c r="OTG847" s="72"/>
      <c r="OTH847" s="72"/>
      <c r="OTI847" s="72"/>
      <c r="OTJ847" s="72"/>
      <c r="OTK847" s="72"/>
      <c r="OTL847" s="72"/>
      <c r="OTM847" s="71"/>
      <c r="OTN847" s="71"/>
      <c r="OTO847" s="71"/>
      <c r="OTP847" s="71"/>
      <c r="OTQ847" s="71"/>
      <c r="OTR847" s="71"/>
      <c r="OTS847" s="71"/>
      <c r="OTT847" s="72"/>
      <c r="OTU847" s="72"/>
      <c r="OTV847" s="72"/>
      <c r="OTW847" s="72"/>
      <c r="OTX847" s="72"/>
      <c r="OTY847" s="72"/>
      <c r="OTZ847" s="72"/>
      <c r="OUA847" s="72"/>
      <c r="OUB847" s="72"/>
      <c r="OUC847" s="71"/>
      <c r="OUD847" s="71"/>
      <c r="OUE847" s="71"/>
      <c r="OUF847" s="71"/>
      <c r="OUG847" s="71"/>
      <c r="OUH847" s="71"/>
      <c r="OUI847" s="71"/>
      <c r="OUJ847" s="72"/>
      <c r="OUK847" s="72"/>
      <c r="OUL847" s="72"/>
      <c r="OUM847" s="72"/>
      <c r="OUN847" s="72"/>
      <c r="OUO847" s="72"/>
      <c r="OUP847" s="72"/>
      <c r="OUQ847" s="72"/>
      <c r="OUR847" s="72"/>
      <c r="OUS847" s="71"/>
      <c r="OUT847" s="71"/>
      <c r="OUU847" s="71"/>
      <c r="OUV847" s="71"/>
      <c r="OUW847" s="71"/>
      <c r="OUX847" s="71"/>
      <c r="OUY847" s="71"/>
      <c r="OUZ847" s="72"/>
      <c r="OVA847" s="72"/>
      <c r="OVB847" s="72"/>
      <c r="OVC847" s="72"/>
      <c r="OVD847" s="72"/>
      <c r="OVE847" s="72"/>
      <c r="OVF847" s="72"/>
      <c r="OVG847" s="72"/>
      <c r="OVH847" s="72"/>
      <c r="OVI847" s="71"/>
      <c r="OVJ847" s="71"/>
      <c r="OVK847" s="71"/>
      <c r="OVL847" s="71"/>
      <c r="OVM847" s="71"/>
      <c r="OVN847" s="71"/>
      <c r="OVO847" s="71"/>
      <c r="OVP847" s="72"/>
      <c r="OVQ847" s="72"/>
      <c r="OVR847" s="72"/>
      <c r="OVS847" s="72"/>
      <c r="OVT847" s="72"/>
      <c r="OVU847" s="72"/>
      <c r="OVV847" s="72"/>
      <c r="OVW847" s="72"/>
      <c r="OVX847" s="72"/>
      <c r="OVY847" s="71"/>
      <c r="OVZ847" s="71"/>
      <c r="OWA847" s="71"/>
      <c r="OWB847" s="71"/>
      <c r="OWC847" s="71"/>
      <c r="OWD847" s="71"/>
      <c r="OWE847" s="71"/>
      <c r="OWF847" s="72"/>
      <c r="OWG847" s="72"/>
      <c r="OWH847" s="72"/>
      <c r="OWI847" s="72"/>
      <c r="OWJ847" s="72"/>
      <c r="OWK847" s="72"/>
      <c r="OWL847" s="72"/>
      <c r="OWM847" s="72"/>
      <c r="OWN847" s="72"/>
      <c r="OWO847" s="71"/>
      <c r="OWP847" s="71"/>
      <c r="OWQ847" s="71"/>
      <c r="OWR847" s="71"/>
      <c r="OWS847" s="71"/>
      <c r="OWT847" s="71"/>
      <c r="OWU847" s="71"/>
      <c r="OWV847" s="72"/>
      <c r="OWW847" s="72"/>
      <c r="OWX847" s="72"/>
      <c r="OWY847" s="72"/>
      <c r="OWZ847" s="72"/>
      <c r="OXA847" s="72"/>
      <c r="OXB847" s="72"/>
      <c r="OXC847" s="72"/>
      <c r="OXD847" s="72"/>
      <c r="OXE847" s="71"/>
      <c r="OXF847" s="71"/>
      <c r="OXG847" s="71"/>
      <c r="OXH847" s="71"/>
      <c r="OXI847" s="71"/>
      <c r="OXJ847" s="71"/>
      <c r="OXK847" s="71"/>
      <c r="OXL847" s="72"/>
      <c r="OXM847" s="72"/>
      <c r="OXN847" s="72"/>
      <c r="OXO847" s="72"/>
      <c r="OXP847" s="72"/>
      <c r="OXQ847" s="72"/>
      <c r="OXR847" s="72"/>
      <c r="OXS847" s="72"/>
      <c r="OXT847" s="72"/>
      <c r="OXU847" s="71"/>
      <c r="OXV847" s="71"/>
      <c r="OXW847" s="71"/>
      <c r="OXX847" s="71"/>
      <c r="OXY847" s="71"/>
      <c r="OXZ847" s="71"/>
      <c r="OYA847" s="71"/>
      <c r="OYB847" s="72"/>
      <c r="OYC847" s="72"/>
      <c r="OYD847" s="72"/>
      <c r="OYE847" s="72"/>
      <c r="OYF847" s="72"/>
      <c r="OYG847" s="72"/>
      <c r="OYH847" s="72"/>
      <c r="OYI847" s="72"/>
      <c r="OYJ847" s="72"/>
      <c r="OYK847" s="71"/>
      <c r="OYL847" s="71"/>
      <c r="OYM847" s="71"/>
      <c r="OYN847" s="71"/>
      <c r="OYO847" s="71"/>
      <c r="OYP847" s="71"/>
      <c r="OYQ847" s="71"/>
      <c r="OYR847" s="72"/>
      <c r="OYS847" s="72"/>
      <c r="OYT847" s="72"/>
      <c r="OYU847" s="72"/>
      <c r="OYV847" s="72"/>
      <c r="OYW847" s="72"/>
      <c r="OYX847" s="72"/>
      <c r="OYY847" s="72"/>
      <c r="OYZ847" s="72"/>
      <c r="OZA847" s="71"/>
      <c r="OZB847" s="71"/>
      <c r="OZC847" s="71"/>
      <c r="OZD847" s="71"/>
      <c r="OZE847" s="71"/>
      <c r="OZF847" s="71"/>
      <c r="OZG847" s="71"/>
      <c r="OZH847" s="72"/>
      <c r="OZI847" s="72"/>
      <c r="OZJ847" s="72"/>
      <c r="OZK847" s="72"/>
      <c r="OZL847" s="72"/>
      <c r="OZM847" s="72"/>
      <c r="OZN847" s="72"/>
      <c r="OZO847" s="72"/>
      <c r="OZP847" s="72"/>
      <c r="OZQ847" s="71"/>
      <c r="OZR847" s="71"/>
      <c r="OZS847" s="71"/>
      <c r="OZT847" s="71"/>
      <c r="OZU847" s="71"/>
      <c r="OZV847" s="71"/>
      <c r="OZW847" s="71"/>
      <c r="OZX847" s="72"/>
      <c r="OZY847" s="72"/>
      <c r="OZZ847" s="72"/>
      <c r="PAA847" s="72"/>
      <c r="PAB847" s="72"/>
      <c r="PAC847" s="72"/>
      <c r="PAD847" s="72"/>
      <c r="PAE847" s="72"/>
      <c r="PAF847" s="72"/>
      <c r="PAG847" s="71"/>
      <c r="PAH847" s="71"/>
      <c r="PAI847" s="71"/>
      <c r="PAJ847" s="71"/>
      <c r="PAK847" s="71"/>
      <c r="PAL847" s="71"/>
      <c r="PAM847" s="71"/>
      <c r="PAN847" s="72"/>
      <c r="PAO847" s="72"/>
      <c r="PAP847" s="72"/>
      <c r="PAQ847" s="72"/>
      <c r="PAR847" s="72"/>
      <c r="PAS847" s="72"/>
      <c r="PAT847" s="72"/>
      <c r="PAU847" s="72"/>
      <c r="PAV847" s="72"/>
      <c r="PAW847" s="71"/>
      <c r="PAX847" s="71"/>
      <c r="PAY847" s="71"/>
      <c r="PAZ847" s="71"/>
      <c r="PBA847" s="71"/>
      <c r="PBB847" s="71"/>
      <c r="PBC847" s="71"/>
      <c r="PBD847" s="72"/>
      <c r="PBE847" s="72"/>
      <c r="PBF847" s="72"/>
      <c r="PBG847" s="72"/>
      <c r="PBH847" s="72"/>
      <c r="PBI847" s="72"/>
      <c r="PBJ847" s="72"/>
      <c r="PBK847" s="72"/>
      <c r="PBL847" s="72"/>
      <c r="PBM847" s="71"/>
      <c r="PBN847" s="71"/>
      <c r="PBO847" s="71"/>
      <c r="PBP847" s="71"/>
      <c r="PBQ847" s="71"/>
      <c r="PBR847" s="71"/>
      <c r="PBS847" s="71"/>
      <c r="PBT847" s="72"/>
      <c r="PBU847" s="72"/>
      <c r="PBV847" s="72"/>
      <c r="PBW847" s="72"/>
      <c r="PBX847" s="72"/>
      <c r="PBY847" s="72"/>
      <c r="PBZ847" s="72"/>
      <c r="PCA847" s="72"/>
      <c r="PCB847" s="72"/>
      <c r="PCC847" s="71"/>
      <c r="PCD847" s="71"/>
      <c r="PCE847" s="71"/>
      <c r="PCF847" s="71"/>
      <c r="PCG847" s="71"/>
      <c r="PCH847" s="71"/>
      <c r="PCI847" s="71"/>
      <c r="PCJ847" s="72"/>
      <c r="PCK847" s="72"/>
      <c r="PCL847" s="72"/>
      <c r="PCM847" s="72"/>
      <c r="PCN847" s="72"/>
      <c r="PCO847" s="72"/>
      <c r="PCP847" s="72"/>
      <c r="PCQ847" s="72"/>
      <c r="PCR847" s="72"/>
      <c r="PCS847" s="71"/>
      <c r="PCT847" s="71"/>
      <c r="PCU847" s="71"/>
      <c r="PCV847" s="71"/>
      <c r="PCW847" s="71"/>
      <c r="PCX847" s="71"/>
      <c r="PCY847" s="71"/>
      <c r="PCZ847" s="72"/>
      <c r="PDA847" s="72"/>
      <c r="PDB847" s="72"/>
      <c r="PDC847" s="72"/>
      <c r="PDD847" s="72"/>
      <c r="PDE847" s="72"/>
      <c r="PDF847" s="72"/>
      <c r="PDG847" s="72"/>
      <c r="PDH847" s="72"/>
      <c r="PDI847" s="71"/>
      <c r="PDJ847" s="71"/>
      <c r="PDK847" s="71"/>
      <c r="PDL847" s="71"/>
      <c r="PDM847" s="71"/>
      <c r="PDN847" s="71"/>
      <c r="PDO847" s="71"/>
      <c r="PDP847" s="72"/>
      <c r="PDQ847" s="72"/>
      <c r="PDR847" s="72"/>
      <c r="PDS847" s="72"/>
      <c r="PDT847" s="72"/>
      <c r="PDU847" s="72"/>
      <c r="PDV847" s="72"/>
      <c r="PDW847" s="72"/>
      <c r="PDX847" s="72"/>
      <c r="PDY847" s="71"/>
      <c r="PDZ847" s="71"/>
      <c r="PEA847" s="71"/>
      <c r="PEB847" s="71"/>
      <c r="PEC847" s="71"/>
      <c r="PED847" s="71"/>
      <c r="PEE847" s="71"/>
      <c r="PEF847" s="72"/>
      <c r="PEG847" s="72"/>
      <c r="PEH847" s="72"/>
      <c r="PEI847" s="72"/>
      <c r="PEJ847" s="72"/>
      <c r="PEK847" s="72"/>
      <c r="PEL847" s="72"/>
      <c r="PEM847" s="72"/>
      <c r="PEN847" s="72"/>
      <c r="PEO847" s="71"/>
      <c r="PEP847" s="71"/>
      <c r="PEQ847" s="71"/>
      <c r="PER847" s="71"/>
      <c r="PES847" s="71"/>
      <c r="PET847" s="71"/>
      <c r="PEU847" s="71"/>
      <c r="PEV847" s="72"/>
      <c r="PEW847" s="72"/>
      <c r="PEX847" s="72"/>
      <c r="PEY847" s="72"/>
      <c r="PEZ847" s="72"/>
      <c r="PFA847" s="72"/>
      <c r="PFB847" s="72"/>
      <c r="PFC847" s="72"/>
      <c r="PFD847" s="72"/>
      <c r="PFE847" s="71"/>
      <c r="PFF847" s="71"/>
      <c r="PFG847" s="71"/>
      <c r="PFH847" s="71"/>
      <c r="PFI847" s="71"/>
      <c r="PFJ847" s="71"/>
      <c r="PFK847" s="71"/>
      <c r="PFL847" s="72"/>
      <c r="PFM847" s="72"/>
      <c r="PFN847" s="72"/>
      <c r="PFO847" s="72"/>
      <c r="PFP847" s="72"/>
      <c r="PFQ847" s="72"/>
      <c r="PFR847" s="72"/>
      <c r="PFS847" s="72"/>
      <c r="PFT847" s="72"/>
      <c r="PFU847" s="71"/>
      <c r="PFV847" s="71"/>
      <c r="PFW847" s="71"/>
      <c r="PFX847" s="71"/>
      <c r="PFY847" s="71"/>
      <c r="PFZ847" s="71"/>
      <c r="PGA847" s="71"/>
      <c r="PGB847" s="72"/>
      <c r="PGC847" s="72"/>
      <c r="PGD847" s="72"/>
      <c r="PGE847" s="72"/>
      <c r="PGF847" s="72"/>
      <c r="PGG847" s="72"/>
      <c r="PGH847" s="72"/>
      <c r="PGI847" s="72"/>
      <c r="PGJ847" s="72"/>
      <c r="PGK847" s="71"/>
      <c r="PGL847" s="71"/>
      <c r="PGM847" s="71"/>
      <c r="PGN847" s="71"/>
      <c r="PGO847" s="71"/>
      <c r="PGP847" s="71"/>
      <c r="PGQ847" s="71"/>
      <c r="PGR847" s="72"/>
      <c r="PGS847" s="72"/>
      <c r="PGT847" s="72"/>
      <c r="PGU847" s="72"/>
      <c r="PGV847" s="72"/>
      <c r="PGW847" s="72"/>
      <c r="PGX847" s="72"/>
      <c r="PGY847" s="72"/>
      <c r="PGZ847" s="72"/>
      <c r="PHA847" s="71"/>
      <c r="PHB847" s="71"/>
      <c r="PHC847" s="71"/>
      <c r="PHD847" s="71"/>
      <c r="PHE847" s="71"/>
      <c r="PHF847" s="71"/>
      <c r="PHG847" s="71"/>
      <c r="PHH847" s="72"/>
      <c r="PHI847" s="72"/>
      <c r="PHJ847" s="72"/>
      <c r="PHK847" s="72"/>
      <c r="PHL847" s="72"/>
      <c r="PHM847" s="72"/>
      <c r="PHN847" s="72"/>
      <c r="PHO847" s="72"/>
      <c r="PHP847" s="72"/>
      <c r="PHQ847" s="71"/>
      <c r="PHR847" s="71"/>
      <c r="PHS847" s="71"/>
      <c r="PHT847" s="71"/>
      <c r="PHU847" s="71"/>
      <c r="PHV847" s="71"/>
      <c r="PHW847" s="71"/>
      <c r="PHX847" s="72"/>
      <c r="PHY847" s="72"/>
      <c r="PHZ847" s="72"/>
      <c r="PIA847" s="72"/>
      <c r="PIB847" s="72"/>
      <c r="PIC847" s="72"/>
      <c r="PID847" s="72"/>
      <c r="PIE847" s="72"/>
      <c r="PIF847" s="72"/>
      <c r="PIG847" s="71"/>
      <c r="PIH847" s="71"/>
      <c r="PII847" s="71"/>
      <c r="PIJ847" s="71"/>
      <c r="PIK847" s="71"/>
      <c r="PIL847" s="71"/>
      <c r="PIM847" s="71"/>
      <c r="PIN847" s="72"/>
      <c r="PIO847" s="72"/>
      <c r="PIP847" s="72"/>
      <c r="PIQ847" s="72"/>
      <c r="PIR847" s="72"/>
      <c r="PIS847" s="72"/>
      <c r="PIT847" s="72"/>
      <c r="PIU847" s="72"/>
      <c r="PIV847" s="72"/>
      <c r="PIW847" s="71"/>
      <c r="PIX847" s="71"/>
      <c r="PIY847" s="71"/>
      <c r="PIZ847" s="71"/>
      <c r="PJA847" s="71"/>
      <c r="PJB847" s="71"/>
      <c r="PJC847" s="71"/>
      <c r="PJD847" s="72"/>
      <c r="PJE847" s="72"/>
      <c r="PJF847" s="72"/>
      <c r="PJG847" s="72"/>
      <c r="PJH847" s="72"/>
      <c r="PJI847" s="72"/>
      <c r="PJJ847" s="72"/>
      <c r="PJK847" s="72"/>
      <c r="PJL847" s="72"/>
      <c r="PJM847" s="71"/>
      <c r="PJN847" s="71"/>
      <c r="PJO847" s="71"/>
      <c r="PJP847" s="71"/>
      <c r="PJQ847" s="71"/>
      <c r="PJR847" s="71"/>
      <c r="PJS847" s="71"/>
      <c r="PJT847" s="72"/>
      <c r="PJU847" s="72"/>
      <c r="PJV847" s="72"/>
      <c r="PJW847" s="72"/>
      <c r="PJX847" s="72"/>
      <c r="PJY847" s="72"/>
      <c r="PJZ847" s="72"/>
      <c r="PKA847" s="72"/>
      <c r="PKB847" s="72"/>
      <c r="PKC847" s="71"/>
      <c r="PKD847" s="71"/>
      <c r="PKE847" s="71"/>
      <c r="PKF847" s="71"/>
      <c r="PKG847" s="71"/>
      <c r="PKH847" s="71"/>
      <c r="PKI847" s="71"/>
      <c r="PKJ847" s="72"/>
      <c r="PKK847" s="72"/>
      <c r="PKL847" s="72"/>
      <c r="PKM847" s="72"/>
      <c r="PKN847" s="72"/>
      <c r="PKO847" s="72"/>
      <c r="PKP847" s="72"/>
      <c r="PKQ847" s="72"/>
      <c r="PKR847" s="72"/>
      <c r="PKS847" s="71"/>
      <c r="PKT847" s="71"/>
      <c r="PKU847" s="71"/>
      <c r="PKV847" s="71"/>
      <c r="PKW847" s="71"/>
      <c r="PKX847" s="71"/>
      <c r="PKY847" s="71"/>
      <c r="PKZ847" s="72"/>
      <c r="PLA847" s="72"/>
      <c r="PLB847" s="72"/>
      <c r="PLC847" s="72"/>
      <c r="PLD847" s="72"/>
      <c r="PLE847" s="72"/>
      <c r="PLF847" s="72"/>
      <c r="PLG847" s="72"/>
      <c r="PLH847" s="72"/>
      <c r="PLI847" s="71"/>
      <c r="PLJ847" s="71"/>
      <c r="PLK847" s="71"/>
      <c r="PLL847" s="71"/>
      <c r="PLM847" s="71"/>
      <c r="PLN847" s="71"/>
      <c r="PLO847" s="71"/>
      <c r="PLP847" s="72"/>
      <c r="PLQ847" s="72"/>
      <c r="PLR847" s="72"/>
      <c r="PLS847" s="72"/>
      <c r="PLT847" s="72"/>
      <c r="PLU847" s="72"/>
      <c r="PLV847" s="72"/>
      <c r="PLW847" s="72"/>
      <c r="PLX847" s="72"/>
      <c r="PLY847" s="71"/>
      <c r="PLZ847" s="71"/>
      <c r="PMA847" s="71"/>
      <c r="PMB847" s="71"/>
      <c r="PMC847" s="71"/>
      <c r="PMD847" s="71"/>
      <c r="PME847" s="71"/>
      <c r="PMF847" s="72"/>
      <c r="PMG847" s="72"/>
      <c r="PMH847" s="72"/>
      <c r="PMI847" s="72"/>
      <c r="PMJ847" s="72"/>
      <c r="PMK847" s="72"/>
      <c r="PML847" s="72"/>
      <c r="PMM847" s="72"/>
      <c r="PMN847" s="72"/>
      <c r="PMO847" s="71"/>
      <c r="PMP847" s="71"/>
      <c r="PMQ847" s="71"/>
      <c r="PMR847" s="71"/>
      <c r="PMS847" s="71"/>
      <c r="PMT847" s="71"/>
      <c r="PMU847" s="71"/>
      <c r="PMV847" s="72"/>
      <c r="PMW847" s="72"/>
      <c r="PMX847" s="72"/>
      <c r="PMY847" s="72"/>
      <c r="PMZ847" s="72"/>
      <c r="PNA847" s="72"/>
      <c r="PNB847" s="72"/>
      <c r="PNC847" s="72"/>
      <c r="PND847" s="72"/>
      <c r="PNE847" s="71"/>
      <c r="PNF847" s="71"/>
      <c r="PNG847" s="71"/>
      <c r="PNH847" s="71"/>
      <c r="PNI847" s="71"/>
      <c r="PNJ847" s="71"/>
      <c r="PNK847" s="71"/>
      <c r="PNL847" s="72"/>
      <c r="PNM847" s="72"/>
      <c r="PNN847" s="72"/>
      <c r="PNO847" s="72"/>
      <c r="PNP847" s="72"/>
      <c r="PNQ847" s="72"/>
      <c r="PNR847" s="72"/>
      <c r="PNS847" s="72"/>
      <c r="PNT847" s="72"/>
      <c r="PNU847" s="71"/>
      <c r="PNV847" s="71"/>
      <c r="PNW847" s="71"/>
      <c r="PNX847" s="71"/>
      <c r="PNY847" s="71"/>
      <c r="PNZ847" s="71"/>
      <c r="POA847" s="71"/>
      <c r="POB847" s="72"/>
      <c r="POC847" s="72"/>
      <c r="POD847" s="72"/>
      <c r="POE847" s="72"/>
      <c r="POF847" s="72"/>
      <c r="POG847" s="72"/>
      <c r="POH847" s="72"/>
      <c r="POI847" s="72"/>
      <c r="POJ847" s="72"/>
      <c r="POK847" s="71"/>
      <c r="POL847" s="71"/>
      <c r="POM847" s="71"/>
      <c r="PON847" s="71"/>
      <c r="POO847" s="71"/>
      <c r="POP847" s="71"/>
      <c r="POQ847" s="71"/>
      <c r="POR847" s="72"/>
      <c r="POS847" s="72"/>
      <c r="POT847" s="72"/>
      <c r="POU847" s="72"/>
      <c r="POV847" s="72"/>
      <c r="POW847" s="72"/>
      <c r="POX847" s="72"/>
      <c r="POY847" s="72"/>
      <c r="POZ847" s="72"/>
      <c r="PPA847" s="71"/>
      <c r="PPB847" s="71"/>
      <c r="PPC847" s="71"/>
      <c r="PPD847" s="71"/>
      <c r="PPE847" s="71"/>
      <c r="PPF847" s="71"/>
      <c r="PPG847" s="71"/>
      <c r="PPH847" s="72"/>
      <c r="PPI847" s="72"/>
      <c r="PPJ847" s="72"/>
      <c r="PPK847" s="72"/>
      <c r="PPL847" s="72"/>
      <c r="PPM847" s="72"/>
      <c r="PPN847" s="72"/>
      <c r="PPO847" s="72"/>
      <c r="PPP847" s="72"/>
      <c r="PPQ847" s="71"/>
      <c r="PPR847" s="71"/>
      <c r="PPS847" s="71"/>
      <c r="PPT847" s="71"/>
      <c r="PPU847" s="71"/>
      <c r="PPV847" s="71"/>
      <c r="PPW847" s="71"/>
      <c r="PPX847" s="72"/>
      <c r="PPY847" s="72"/>
      <c r="PPZ847" s="72"/>
      <c r="PQA847" s="72"/>
      <c r="PQB847" s="72"/>
      <c r="PQC847" s="72"/>
      <c r="PQD847" s="72"/>
      <c r="PQE847" s="72"/>
      <c r="PQF847" s="72"/>
      <c r="PQG847" s="71"/>
      <c r="PQH847" s="71"/>
      <c r="PQI847" s="71"/>
      <c r="PQJ847" s="71"/>
      <c r="PQK847" s="71"/>
      <c r="PQL847" s="71"/>
      <c r="PQM847" s="71"/>
      <c r="PQN847" s="72"/>
      <c r="PQO847" s="72"/>
      <c r="PQP847" s="72"/>
      <c r="PQQ847" s="72"/>
      <c r="PQR847" s="72"/>
      <c r="PQS847" s="72"/>
      <c r="PQT847" s="72"/>
      <c r="PQU847" s="72"/>
      <c r="PQV847" s="72"/>
      <c r="PQW847" s="71"/>
      <c r="PQX847" s="71"/>
      <c r="PQY847" s="71"/>
      <c r="PQZ847" s="71"/>
      <c r="PRA847" s="71"/>
      <c r="PRB847" s="71"/>
      <c r="PRC847" s="71"/>
      <c r="PRD847" s="72"/>
      <c r="PRE847" s="72"/>
      <c r="PRF847" s="72"/>
      <c r="PRG847" s="72"/>
      <c r="PRH847" s="72"/>
      <c r="PRI847" s="72"/>
      <c r="PRJ847" s="72"/>
      <c r="PRK847" s="72"/>
      <c r="PRL847" s="72"/>
      <c r="PRM847" s="71"/>
      <c r="PRN847" s="71"/>
      <c r="PRO847" s="71"/>
      <c r="PRP847" s="71"/>
      <c r="PRQ847" s="71"/>
      <c r="PRR847" s="71"/>
      <c r="PRS847" s="71"/>
      <c r="PRT847" s="72"/>
      <c r="PRU847" s="72"/>
      <c r="PRV847" s="72"/>
      <c r="PRW847" s="72"/>
      <c r="PRX847" s="72"/>
      <c r="PRY847" s="72"/>
      <c r="PRZ847" s="72"/>
      <c r="PSA847" s="72"/>
      <c r="PSB847" s="72"/>
      <c r="PSC847" s="71"/>
      <c r="PSD847" s="71"/>
      <c r="PSE847" s="71"/>
      <c r="PSF847" s="71"/>
      <c r="PSG847" s="71"/>
      <c r="PSH847" s="71"/>
      <c r="PSI847" s="71"/>
      <c r="PSJ847" s="72"/>
      <c r="PSK847" s="72"/>
      <c r="PSL847" s="72"/>
      <c r="PSM847" s="72"/>
      <c r="PSN847" s="72"/>
      <c r="PSO847" s="72"/>
      <c r="PSP847" s="72"/>
      <c r="PSQ847" s="72"/>
      <c r="PSR847" s="72"/>
      <c r="PSS847" s="71"/>
      <c r="PST847" s="71"/>
      <c r="PSU847" s="71"/>
      <c r="PSV847" s="71"/>
      <c r="PSW847" s="71"/>
      <c r="PSX847" s="71"/>
      <c r="PSY847" s="71"/>
      <c r="PSZ847" s="72"/>
      <c r="PTA847" s="72"/>
      <c r="PTB847" s="72"/>
      <c r="PTC847" s="72"/>
      <c r="PTD847" s="72"/>
      <c r="PTE847" s="72"/>
      <c r="PTF847" s="72"/>
      <c r="PTG847" s="72"/>
      <c r="PTH847" s="72"/>
      <c r="PTI847" s="71"/>
      <c r="PTJ847" s="71"/>
      <c r="PTK847" s="71"/>
      <c r="PTL847" s="71"/>
      <c r="PTM847" s="71"/>
      <c r="PTN847" s="71"/>
      <c r="PTO847" s="71"/>
      <c r="PTP847" s="72"/>
      <c r="PTQ847" s="72"/>
      <c r="PTR847" s="72"/>
      <c r="PTS847" s="72"/>
      <c r="PTT847" s="72"/>
      <c r="PTU847" s="72"/>
      <c r="PTV847" s="72"/>
      <c r="PTW847" s="72"/>
      <c r="PTX847" s="72"/>
      <c r="PTY847" s="71"/>
      <c r="PTZ847" s="71"/>
      <c r="PUA847" s="71"/>
      <c r="PUB847" s="71"/>
      <c r="PUC847" s="71"/>
      <c r="PUD847" s="71"/>
      <c r="PUE847" s="71"/>
      <c r="PUF847" s="72"/>
      <c r="PUG847" s="72"/>
      <c r="PUH847" s="72"/>
      <c r="PUI847" s="72"/>
      <c r="PUJ847" s="72"/>
      <c r="PUK847" s="72"/>
      <c r="PUL847" s="72"/>
      <c r="PUM847" s="72"/>
      <c r="PUN847" s="72"/>
      <c r="PUO847" s="71"/>
      <c r="PUP847" s="71"/>
      <c r="PUQ847" s="71"/>
      <c r="PUR847" s="71"/>
      <c r="PUS847" s="71"/>
      <c r="PUT847" s="71"/>
      <c r="PUU847" s="71"/>
      <c r="PUV847" s="72"/>
      <c r="PUW847" s="72"/>
      <c r="PUX847" s="72"/>
      <c r="PUY847" s="72"/>
      <c r="PUZ847" s="72"/>
      <c r="PVA847" s="72"/>
      <c r="PVB847" s="72"/>
      <c r="PVC847" s="72"/>
      <c r="PVD847" s="72"/>
      <c r="PVE847" s="71"/>
      <c r="PVF847" s="71"/>
      <c r="PVG847" s="71"/>
      <c r="PVH847" s="71"/>
      <c r="PVI847" s="71"/>
      <c r="PVJ847" s="71"/>
      <c r="PVK847" s="71"/>
      <c r="PVL847" s="72"/>
      <c r="PVM847" s="72"/>
      <c r="PVN847" s="72"/>
      <c r="PVO847" s="72"/>
      <c r="PVP847" s="72"/>
      <c r="PVQ847" s="72"/>
      <c r="PVR847" s="72"/>
      <c r="PVS847" s="72"/>
      <c r="PVT847" s="72"/>
      <c r="PVU847" s="71"/>
      <c r="PVV847" s="71"/>
      <c r="PVW847" s="71"/>
      <c r="PVX847" s="71"/>
      <c r="PVY847" s="71"/>
      <c r="PVZ847" s="71"/>
      <c r="PWA847" s="71"/>
      <c r="PWB847" s="72"/>
      <c r="PWC847" s="72"/>
      <c r="PWD847" s="72"/>
      <c r="PWE847" s="72"/>
      <c r="PWF847" s="72"/>
      <c r="PWG847" s="72"/>
      <c r="PWH847" s="72"/>
      <c r="PWI847" s="72"/>
      <c r="PWJ847" s="72"/>
      <c r="PWK847" s="71"/>
      <c r="PWL847" s="71"/>
      <c r="PWM847" s="71"/>
      <c r="PWN847" s="71"/>
      <c r="PWO847" s="71"/>
      <c r="PWP847" s="71"/>
      <c r="PWQ847" s="71"/>
      <c r="PWR847" s="72"/>
      <c r="PWS847" s="72"/>
      <c r="PWT847" s="72"/>
      <c r="PWU847" s="72"/>
      <c r="PWV847" s="72"/>
      <c r="PWW847" s="72"/>
      <c r="PWX847" s="72"/>
      <c r="PWY847" s="72"/>
      <c r="PWZ847" s="72"/>
      <c r="PXA847" s="71"/>
      <c r="PXB847" s="71"/>
      <c r="PXC847" s="71"/>
      <c r="PXD847" s="71"/>
      <c r="PXE847" s="71"/>
      <c r="PXF847" s="71"/>
      <c r="PXG847" s="71"/>
      <c r="PXH847" s="72"/>
      <c r="PXI847" s="72"/>
      <c r="PXJ847" s="72"/>
      <c r="PXK847" s="72"/>
      <c r="PXL847" s="72"/>
      <c r="PXM847" s="72"/>
      <c r="PXN847" s="72"/>
      <c r="PXO847" s="72"/>
      <c r="PXP847" s="72"/>
      <c r="PXQ847" s="71"/>
      <c r="PXR847" s="71"/>
      <c r="PXS847" s="71"/>
      <c r="PXT847" s="71"/>
      <c r="PXU847" s="71"/>
      <c r="PXV847" s="71"/>
      <c r="PXW847" s="71"/>
      <c r="PXX847" s="72"/>
      <c r="PXY847" s="72"/>
      <c r="PXZ847" s="72"/>
      <c r="PYA847" s="72"/>
      <c r="PYB847" s="72"/>
      <c r="PYC847" s="72"/>
      <c r="PYD847" s="72"/>
      <c r="PYE847" s="72"/>
      <c r="PYF847" s="72"/>
      <c r="PYG847" s="71"/>
      <c r="PYH847" s="71"/>
      <c r="PYI847" s="71"/>
      <c r="PYJ847" s="71"/>
      <c r="PYK847" s="71"/>
      <c r="PYL847" s="71"/>
      <c r="PYM847" s="71"/>
      <c r="PYN847" s="72"/>
      <c r="PYO847" s="72"/>
      <c r="PYP847" s="72"/>
      <c r="PYQ847" s="72"/>
      <c r="PYR847" s="72"/>
      <c r="PYS847" s="72"/>
      <c r="PYT847" s="72"/>
      <c r="PYU847" s="72"/>
      <c r="PYV847" s="72"/>
      <c r="PYW847" s="71"/>
      <c r="PYX847" s="71"/>
      <c r="PYY847" s="71"/>
      <c r="PYZ847" s="71"/>
      <c r="PZA847" s="71"/>
      <c r="PZB847" s="71"/>
      <c r="PZC847" s="71"/>
      <c r="PZD847" s="72"/>
      <c r="PZE847" s="72"/>
      <c r="PZF847" s="72"/>
      <c r="PZG847" s="72"/>
      <c r="PZH847" s="72"/>
      <c r="PZI847" s="72"/>
      <c r="PZJ847" s="72"/>
      <c r="PZK847" s="72"/>
      <c r="PZL847" s="72"/>
      <c r="PZM847" s="71"/>
      <c r="PZN847" s="71"/>
      <c r="PZO847" s="71"/>
      <c r="PZP847" s="71"/>
      <c r="PZQ847" s="71"/>
      <c r="PZR847" s="71"/>
      <c r="PZS847" s="71"/>
      <c r="PZT847" s="72"/>
      <c r="PZU847" s="72"/>
      <c r="PZV847" s="72"/>
      <c r="PZW847" s="72"/>
      <c r="PZX847" s="72"/>
      <c r="PZY847" s="72"/>
      <c r="PZZ847" s="72"/>
      <c r="QAA847" s="72"/>
      <c r="QAB847" s="72"/>
      <c r="QAC847" s="71"/>
      <c r="QAD847" s="71"/>
      <c r="QAE847" s="71"/>
      <c r="QAF847" s="71"/>
      <c r="QAG847" s="71"/>
      <c r="QAH847" s="71"/>
      <c r="QAI847" s="71"/>
      <c r="QAJ847" s="72"/>
      <c r="QAK847" s="72"/>
      <c r="QAL847" s="72"/>
      <c r="QAM847" s="72"/>
      <c r="QAN847" s="72"/>
      <c r="QAO847" s="72"/>
      <c r="QAP847" s="72"/>
      <c r="QAQ847" s="72"/>
      <c r="QAR847" s="72"/>
      <c r="QAS847" s="71"/>
      <c r="QAT847" s="71"/>
      <c r="QAU847" s="71"/>
      <c r="QAV847" s="71"/>
      <c r="QAW847" s="71"/>
      <c r="QAX847" s="71"/>
      <c r="QAY847" s="71"/>
      <c r="QAZ847" s="72"/>
      <c r="QBA847" s="72"/>
      <c r="QBB847" s="72"/>
      <c r="QBC847" s="72"/>
      <c r="QBD847" s="72"/>
      <c r="QBE847" s="72"/>
      <c r="QBF847" s="72"/>
      <c r="QBG847" s="72"/>
      <c r="QBH847" s="72"/>
      <c r="QBI847" s="71"/>
      <c r="QBJ847" s="71"/>
      <c r="QBK847" s="71"/>
      <c r="QBL847" s="71"/>
      <c r="QBM847" s="71"/>
      <c r="QBN847" s="71"/>
      <c r="QBO847" s="71"/>
      <c r="QBP847" s="72"/>
      <c r="QBQ847" s="72"/>
      <c r="QBR847" s="72"/>
      <c r="QBS847" s="72"/>
      <c r="QBT847" s="72"/>
      <c r="QBU847" s="72"/>
      <c r="QBV847" s="72"/>
      <c r="QBW847" s="72"/>
      <c r="QBX847" s="72"/>
      <c r="QBY847" s="71"/>
      <c r="QBZ847" s="71"/>
      <c r="QCA847" s="71"/>
      <c r="QCB847" s="71"/>
      <c r="QCC847" s="71"/>
      <c r="QCD847" s="71"/>
      <c r="QCE847" s="71"/>
      <c r="QCF847" s="72"/>
      <c r="QCG847" s="72"/>
      <c r="QCH847" s="72"/>
      <c r="QCI847" s="72"/>
      <c r="QCJ847" s="72"/>
      <c r="QCK847" s="72"/>
      <c r="QCL847" s="72"/>
      <c r="QCM847" s="72"/>
      <c r="QCN847" s="72"/>
      <c r="QCO847" s="71"/>
      <c r="QCP847" s="71"/>
      <c r="QCQ847" s="71"/>
      <c r="QCR847" s="71"/>
      <c r="QCS847" s="71"/>
      <c r="QCT847" s="71"/>
      <c r="QCU847" s="71"/>
      <c r="QCV847" s="72"/>
      <c r="QCW847" s="72"/>
      <c r="QCX847" s="72"/>
      <c r="QCY847" s="72"/>
      <c r="QCZ847" s="72"/>
      <c r="QDA847" s="72"/>
      <c r="QDB847" s="72"/>
      <c r="QDC847" s="72"/>
      <c r="QDD847" s="72"/>
      <c r="QDE847" s="71"/>
      <c r="QDF847" s="71"/>
      <c r="QDG847" s="71"/>
      <c r="QDH847" s="71"/>
      <c r="QDI847" s="71"/>
      <c r="QDJ847" s="71"/>
      <c r="QDK847" s="71"/>
      <c r="QDL847" s="72"/>
      <c r="QDM847" s="72"/>
      <c r="QDN847" s="72"/>
      <c r="QDO847" s="72"/>
      <c r="QDP847" s="72"/>
      <c r="QDQ847" s="72"/>
      <c r="QDR847" s="72"/>
      <c r="QDS847" s="72"/>
      <c r="QDT847" s="72"/>
      <c r="QDU847" s="71"/>
      <c r="QDV847" s="71"/>
      <c r="QDW847" s="71"/>
      <c r="QDX847" s="71"/>
      <c r="QDY847" s="71"/>
      <c r="QDZ847" s="71"/>
      <c r="QEA847" s="71"/>
      <c r="QEB847" s="72"/>
      <c r="QEC847" s="72"/>
      <c r="QED847" s="72"/>
      <c r="QEE847" s="72"/>
      <c r="QEF847" s="72"/>
      <c r="QEG847" s="72"/>
      <c r="QEH847" s="72"/>
      <c r="QEI847" s="72"/>
      <c r="QEJ847" s="72"/>
      <c r="QEK847" s="71"/>
      <c r="QEL847" s="71"/>
      <c r="QEM847" s="71"/>
      <c r="QEN847" s="71"/>
      <c r="QEO847" s="71"/>
      <c r="QEP847" s="71"/>
      <c r="QEQ847" s="71"/>
      <c r="QER847" s="72"/>
      <c r="QES847" s="72"/>
      <c r="QET847" s="72"/>
      <c r="QEU847" s="72"/>
      <c r="QEV847" s="72"/>
      <c r="QEW847" s="72"/>
      <c r="QEX847" s="72"/>
      <c r="QEY847" s="72"/>
      <c r="QEZ847" s="72"/>
      <c r="QFA847" s="71"/>
      <c r="QFB847" s="71"/>
      <c r="QFC847" s="71"/>
      <c r="QFD847" s="71"/>
      <c r="QFE847" s="71"/>
      <c r="QFF847" s="71"/>
      <c r="QFG847" s="71"/>
      <c r="QFH847" s="72"/>
      <c r="QFI847" s="72"/>
      <c r="QFJ847" s="72"/>
      <c r="QFK847" s="72"/>
      <c r="QFL847" s="72"/>
      <c r="QFM847" s="72"/>
      <c r="QFN847" s="72"/>
      <c r="QFO847" s="72"/>
      <c r="QFP847" s="72"/>
      <c r="QFQ847" s="71"/>
      <c r="QFR847" s="71"/>
      <c r="QFS847" s="71"/>
      <c r="QFT847" s="71"/>
      <c r="QFU847" s="71"/>
      <c r="QFV847" s="71"/>
      <c r="QFW847" s="71"/>
      <c r="QFX847" s="72"/>
      <c r="QFY847" s="72"/>
      <c r="QFZ847" s="72"/>
      <c r="QGA847" s="72"/>
      <c r="QGB847" s="72"/>
      <c r="QGC847" s="72"/>
      <c r="QGD847" s="72"/>
      <c r="QGE847" s="72"/>
      <c r="QGF847" s="72"/>
      <c r="QGG847" s="71"/>
      <c r="QGH847" s="71"/>
      <c r="QGI847" s="71"/>
      <c r="QGJ847" s="71"/>
      <c r="QGK847" s="71"/>
      <c r="QGL847" s="71"/>
      <c r="QGM847" s="71"/>
      <c r="QGN847" s="72"/>
      <c r="QGO847" s="72"/>
      <c r="QGP847" s="72"/>
      <c r="QGQ847" s="72"/>
      <c r="QGR847" s="72"/>
      <c r="QGS847" s="72"/>
      <c r="QGT847" s="72"/>
      <c r="QGU847" s="72"/>
      <c r="QGV847" s="72"/>
      <c r="QGW847" s="71"/>
      <c r="QGX847" s="71"/>
      <c r="QGY847" s="71"/>
      <c r="QGZ847" s="71"/>
      <c r="QHA847" s="71"/>
      <c r="QHB847" s="71"/>
      <c r="QHC847" s="71"/>
      <c r="QHD847" s="72"/>
      <c r="QHE847" s="72"/>
      <c r="QHF847" s="72"/>
      <c r="QHG847" s="72"/>
      <c r="QHH847" s="72"/>
      <c r="QHI847" s="72"/>
      <c r="QHJ847" s="72"/>
      <c r="QHK847" s="72"/>
      <c r="QHL847" s="72"/>
      <c r="QHM847" s="71"/>
      <c r="QHN847" s="71"/>
      <c r="QHO847" s="71"/>
      <c r="QHP847" s="71"/>
      <c r="QHQ847" s="71"/>
      <c r="QHR847" s="71"/>
      <c r="QHS847" s="71"/>
      <c r="QHT847" s="72"/>
      <c r="QHU847" s="72"/>
      <c r="QHV847" s="72"/>
      <c r="QHW847" s="72"/>
      <c r="QHX847" s="72"/>
      <c r="QHY847" s="72"/>
      <c r="QHZ847" s="72"/>
      <c r="QIA847" s="72"/>
      <c r="QIB847" s="72"/>
      <c r="QIC847" s="71"/>
      <c r="QID847" s="71"/>
      <c r="QIE847" s="71"/>
      <c r="QIF847" s="71"/>
      <c r="QIG847" s="71"/>
      <c r="QIH847" s="71"/>
      <c r="QII847" s="71"/>
      <c r="QIJ847" s="72"/>
      <c r="QIK847" s="72"/>
      <c r="QIL847" s="72"/>
      <c r="QIM847" s="72"/>
      <c r="QIN847" s="72"/>
      <c r="QIO847" s="72"/>
      <c r="QIP847" s="72"/>
      <c r="QIQ847" s="72"/>
      <c r="QIR847" s="72"/>
      <c r="QIS847" s="71"/>
      <c r="QIT847" s="71"/>
      <c r="QIU847" s="71"/>
      <c r="QIV847" s="71"/>
      <c r="QIW847" s="71"/>
      <c r="QIX847" s="71"/>
      <c r="QIY847" s="71"/>
      <c r="QIZ847" s="72"/>
      <c r="QJA847" s="72"/>
      <c r="QJB847" s="72"/>
      <c r="QJC847" s="72"/>
      <c r="QJD847" s="72"/>
      <c r="QJE847" s="72"/>
      <c r="QJF847" s="72"/>
      <c r="QJG847" s="72"/>
      <c r="QJH847" s="72"/>
      <c r="QJI847" s="71"/>
      <c r="QJJ847" s="71"/>
      <c r="QJK847" s="71"/>
      <c r="QJL847" s="71"/>
      <c r="QJM847" s="71"/>
      <c r="QJN847" s="71"/>
      <c r="QJO847" s="71"/>
      <c r="QJP847" s="72"/>
      <c r="QJQ847" s="72"/>
      <c r="QJR847" s="72"/>
      <c r="QJS847" s="72"/>
      <c r="QJT847" s="72"/>
      <c r="QJU847" s="72"/>
      <c r="QJV847" s="72"/>
      <c r="QJW847" s="72"/>
      <c r="QJX847" s="72"/>
      <c r="QJY847" s="71"/>
      <c r="QJZ847" s="71"/>
      <c r="QKA847" s="71"/>
      <c r="QKB847" s="71"/>
      <c r="QKC847" s="71"/>
      <c r="QKD847" s="71"/>
      <c r="QKE847" s="71"/>
      <c r="QKF847" s="72"/>
      <c r="QKG847" s="72"/>
      <c r="QKH847" s="72"/>
      <c r="QKI847" s="72"/>
      <c r="QKJ847" s="72"/>
      <c r="QKK847" s="72"/>
      <c r="QKL847" s="72"/>
      <c r="QKM847" s="72"/>
      <c r="QKN847" s="72"/>
      <c r="QKO847" s="71"/>
      <c r="QKP847" s="71"/>
      <c r="QKQ847" s="71"/>
      <c r="QKR847" s="71"/>
      <c r="QKS847" s="71"/>
      <c r="QKT847" s="71"/>
      <c r="QKU847" s="71"/>
      <c r="QKV847" s="72"/>
      <c r="QKW847" s="72"/>
      <c r="QKX847" s="72"/>
      <c r="QKY847" s="72"/>
      <c r="QKZ847" s="72"/>
      <c r="QLA847" s="72"/>
      <c r="QLB847" s="72"/>
      <c r="QLC847" s="72"/>
      <c r="QLD847" s="72"/>
      <c r="QLE847" s="71"/>
      <c r="QLF847" s="71"/>
      <c r="QLG847" s="71"/>
      <c r="QLH847" s="71"/>
      <c r="QLI847" s="71"/>
      <c r="QLJ847" s="71"/>
      <c r="QLK847" s="71"/>
      <c r="QLL847" s="72"/>
      <c r="QLM847" s="72"/>
      <c r="QLN847" s="72"/>
      <c r="QLO847" s="72"/>
      <c r="QLP847" s="72"/>
      <c r="QLQ847" s="72"/>
      <c r="QLR847" s="72"/>
      <c r="QLS847" s="72"/>
      <c r="QLT847" s="72"/>
      <c r="QLU847" s="71"/>
      <c r="QLV847" s="71"/>
      <c r="QLW847" s="71"/>
      <c r="QLX847" s="71"/>
      <c r="QLY847" s="71"/>
      <c r="QLZ847" s="71"/>
      <c r="QMA847" s="71"/>
      <c r="QMB847" s="72"/>
      <c r="QMC847" s="72"/>
      <c r="QMD847" s="72"/>
      <c r="QME847" s="72"/>
      <c r="QMF847" s="72"/>
      <c r="QMG847" s="72"/>
      <c r="QMH847" s="72"/>
      <c r="QMI847" s="72"/>
      <c r="QMJ847" s="72"/>
      <c r="QMK847" s="71"/>
      <c r="QML847" s="71"/>
      <c r="QMM847" s="71"/>
      <c r="QMN847" s="71"/>
      <c r="QMO847" s="71"/>
      <c r="QMP847" s="71"/>
      <c r="QMQ847" s="71"/>
      <c r="QMR847" s="72"/>
      <c r="QMS847" s="72"/>
      <c r="QMT847" s="72"/>
      <c r="QMU847" s="72"/>
      <c r="QMV847" s="72"/>
      <c r="QMW847" s="72"/>
      <c r="QMX847" s="72"/>
      <c r="QMY847" s="72"/>
      <c r="QMZ847" s="72"/>
      <c r="QNA847" s="71"/>
      <c r="QNB847" s="71"/>
      <c r="QNC847" s="71"/>
      <c r="QND847" s="71"/>
      <c r="QNE847" s="71"/>
      <c r="QNF847" s="71"/>
      <c r="QNG847" s="71"/>
      <c r="QNH847" s="72"/>
      <c r="QNI847" s="72"/>
      <c r="QNJ847" s="72"/>
      <c r="QNK847" s="72"/>
      <c r="QNL847" s="72"/>
      <c r="QNM847" s="72"/>
      <c r="QNN847" s="72"/>
      <c r="QNO847" s="72"/>
      <c r="QNP847" s="72"/>
      <c r="QNQ847" s="71"/>
      <c r="QNR847" s="71"/>
      <c r="QNS847" s="71"/>
      <c r="QNT847" s="71"/>
      <c r="QNU847" s="71"/>
      <c r="QNV847" s="71"/>
      <c r="QNW847" s="71"/>
      <c r="QNX847" s="72"/>
      <c r="QNY847" s="72"/>
      <c r="QNZ847" s="72"/>
      <c r="QOA847" s="72"/>
      <c r="QOB847" s="72"/>
      <c r="QOC847" s="72"/>
      <c r="QOD847" s="72"/>
      <c r="QOE847" s="72"/>
      <c r="QOF847" s="72"/>
      <c r="QOG847" s="71"/>
      <c r="QOH847" s="71"/>
      <c r="QOI847" s="71"/>
      <c r="QOJ847" s="71"/>
      <c r="QOK847" s="71"/>
      <c r="QOL847" s="71"/>
      <c r="QOM847" s="71"/>
      <c r="QON847" s="72"/>
      <c r="QOO847" s="72"/>
      <c r="QOP847" s="72"/>
      <c r="QOQ847" s="72"/>
      <c r="QOR847" s="72"/>
      <c r="QOS847" s="72"/>
      <c r="QOT847" s="72"/>
      <c r="QOU847" s="72"/>
      <c r="QOV847" s="72"/>
      <c r="QOW847" s="71"/>
      <c r="QOX847" s="71"/>
      <c r="QOY847" s="71"/>
      <c r="QOZ847" s="71"/>
      <c r="QPA847" s="71"/>
      <c r="QPB847" s="71"/>
      <c r="QPC847" s="71"/>
      <c r="QPD847" s="72"/>
      <c r="QPE847" s="72"/>
      <c r="QPF847" s="72"/>
      <c r="QPG847" s="72"/>
      <c r="QPH847" s="72"/>
      <c r="QPI847" s="72"/>
      <c r="QPJ847" s="72"/>
      <c r="QPK847" s="72"/>
      <c r="QPL847" s="72"/>
      <c r="QPM847" s="71"/>
      <c r="QPN847" s="71"/>
      <c r="QPO847" s="71"/>
      <c r="QPP847" s="71"/>
      <c r="QPQ847" s="71"/>
      <c r="QPR847" s="71"/>
      <c r="QPS847" s="71"/>
      <c r="QPT847" s="72"/>
      <c r="QPU847" s="72"/>
      <c r="QPV847" s="72"/>
      <c r="QPW847" s="72"/>
      <c r="QPX847" s="72"/>
      <c r="QPY847" s="72"/>
      <c r="QPZ847" s="72"/>
      <c r="QQA847" s="72"/>
      <c r="QQB847" s="72"/>
      <c r="QQC847" s="71"/>
      <c r="QQD847" s="71"/>
      <c r="QQE847" s="71"/>
      <c r="QQF847" s="71"/>
      <c r="QQG847" s="71"/>
      <c r="QQH847" s="71"/>
      <c r="QQI847" s="71"/>
      <c r="QQJ847" s="72"/>
      <c r="QQK847" s="72"/>
      <c r="QQL847" s="72"/>
      <c r="QQM847" s="72"/>
      <c r="QQN847" s="72"/>
      <c r="QQO847" s="72"/>
      <c r="QQP847" s="72"/>
      <c r="QQQ847" s="72"/>
      <c r="QQR847" s="72"/>
      <c r="QQS847" s="71"/>
      <c r="QQT847" s="71"/>
      <c r="QQU847" s="71"/>
      <c r="QQV847" s="71"/>
      <c r="QQW847" s="71"/>
      <c r="QQX847" s="71"/>
      <c r="QQY847" s="71"/>
      <c r="QQZ847" s="72"/>
      <c r="QRA847" s="72"/>
      <c r="QRB847" s="72"/>
      <c r="QRC847" s="72"/>
      <c r="QRD847" s="72"/>
      <c r="QRE847" s="72"/>
      <c r="QRF847" s="72"/>
      <c r="QRG847" s="72"/>
      <c r="QRH847" s="72"/>
      <c r="QRI847" s="71"/>
      <c r="QRJ847" s="71"/>
      <c r="QRK847" s="71"/>
      <c r="QRL847" s="71"/>
      <c r="QRM847" s="71"/>
      <c r="QRN847" s="71"/>
      <c r="QRO847" s="71"/>
      <c r="QRP847" s="72"/>
      <c r="QRQ847" s="72"/>
      <c r="QRR847" s="72"/>
      <c r="QRS847" s="72"/>
      <c r="QRT847" s="72"/>
      <c r="QRU847" s="72"/>
      <c r="QRV847" s="72"/>
      <c r="QRW847" s="72"/>
      <c r="QRX847" s="72"/>
      <c r="QRY847" s="71"/>
      <c r="QRZ847" s="71"/>
      <c r="QSA847" s="71"/>
      <c r="QSB847" s="71"/>
      <c r="QSC847" s="71"/>
      <c r="QSD847" s="71"/>
      <c r="QSE847" s="71"/>
      <c r="QSF847" s="72"/>
      <c r="QSG847" s="72"/>
      <c r="QSH847" s="72"/>
      <c r="QSI847" s="72"/>
      <c r="QSJ847" s="72"/>
      <c r="QSK847" s="72"/>
      <c r="QSL847" s="72"/>
      <c r="QSM847" s="72"/>
      <c r="QSN847" s="72"/>
      <c r="QSO847" s="71"/>
      <c r="QSP847" s="71"/>
      <c r="QSQ847" s="71"/>
      <c r="QSR847" s="71"/>
      <c r="QSS847" s="71"/>
      <c r="QST847" s="71"/>
      <c r="QSU847" s="71"/>
      <c r="QSV847" s="72"/>
      <c r="QSW847" s="72"/>
      <c r="QSX847" s="72"/>
      <c r="QSY847" s="72"/>
      <c r="QSZ847" s="72"/>
      <c r="QTA847" s="72"/>
      <c r="QTB847" s="72"/>
      <c r="QTC847" s="72"/>
      <c r="QTD847" s="72"/>
      <c r="QTE847" s="71"/>
      <c r="QTF847" s="71"/>
      <c r="QTG847" s="71"/>
      <c r="QTH847" s="71"/>
      <c r="QTI847" s="71"/>
      <c r="QTJ847" s="71"/>
      <c r="QTK847" s="71"/>
      <c r="QTL847" s="72"/>
      <c r="QTM847" s="72"/>
      <c r="QTN847" s="72"/>
      <c r="QTO847" s="72"/>
      <c r="QTP847" s="72"/>
      <c r="QTQ847" s="72"/>
      <c r="QTR847" s="72"/>
      <c r="QTS847" s="72"/>
      <c r="QTT847" s="72"/>
      <c r="QTU847" s="71"/>
      <c r="QTV847" s="71"/>
      <c r="QTW847" s="71"/>
      <c r="QTX847" s="71"/>
      <c r="QTY847" s="71"/>
      <c r="QTZ847" s="71"/>
      <c r="QUA847" s="71"/>
      <c r="QUB847" s="72"/>
      <c r="QUC847" s="72"/>
      <c r="QUD847" s="72"/>
      <c r="QUE847" s="72"/>
      <c r="QUF847" s="72"/>
      <c r="QUG847" s="72"/>
      <c r="QUH847" s="72"/>
      <c r="QUI847" s="72"/>
      <c r="QUJ847" s="72"/>
      <c r="QUK847" s="71"/>
      <c r="QUL847" s="71"/>
      <c r="QUM847" s="71"/>
      <c r="QUN847" s="71"/>
      <c r="QUO847" s="71"/>
      <c r="QUP847" s="71"/>
      <c r="QUQ847" s="71"/>
      <c r="QUR847" s="72"/>
      <c r="QUS847" s="72"/>
      <c r="QUT847" s="72"/>
      <c r="QUU847" s="72"/>
      <c r="QUV847" s="72"/>
      <c r="QUW847" s="72"/>
      <c r="QUX847" s="72"/>
      <c r="QUY847" s="72"/>
      <c r="QUZ847" s="72"/>
      <c r="QVA847" s="71"/>
      <c r="QVB847" s="71"/>
      <c r="QVC847" s="71"/>
      <c r="QVD847" s="71"/>
      <c r="QVE847" s="71"/>
      <c r="QVF847" s="71"/>
      <c r="QVG847" s="71"/>
      <c r="QVH847" s="72"/>
      <c r="QVI847" s="72"/>
      <c r="QVJ847" s="72"/>
      <c r="QVK847" s="72"/>
      <c r="QVL847" s="72"/>
      <c r="QVM847" s="72"/>
      <c r="QVN847" s="72"/>
      <c r="QVO847" s="72"/>
      <c r="QVP847" s="72"/>
      <c r="QVQ847" s="71"/>
      <c r="QVR847" s="71"/>
      <c r="QVS847" s="71"/>
      <c r="QVT847" s="71"/>
      <c r="QVU847" s="71"/>
      <c r="QVV847" s="71"/>
      <c r="QVW847" s="71"/>
      <c r="QVX847" s="72"/>
      <c r="QVY847" s="72"/>
      <c r="QVZ847" s="72"/>
      <c r="QWA847" s="72"/>
      <c r="QWB847" s="72"/>
      <c r="QWC847" s="72"/>
      <c r="QWD847" s="72"/>
      <c r="QWE847" s="72"/>
      <c r="QWF847" s="72"/>
      <c r="QWG847" s="71"/>
      <c r="QWH847" s="71"/>
      <c r="QWI847" s="71"/>
      <c r="QWJ847" s="71"/>
      <c r="QWK847" s="71"/>
      <c r="QWL847" s="71"/>
      <c r="QWM847" s="71"/>
      <c r="QWN847" s="72"/>
      <c r="QWO847" s="72"/>
      <c r="QWP847" s="72"/>
      <c r="QWQ847" s="72"/>
      <c r="QWR847" s="72"/>
      <c r="QWS847" s="72"/>
      <c r="QWT847" s="72"/>
      <c r="QWU847" s="72"/>
      <c r="QWV847" s="72"/>
      <c r="QWW847" s="71"/>
      <c r="QWX847" s="71"/>
      <c r="QWY847" s="71"/>
      <c r="QWZ847" s="71"/>
      <c r="QXA847" s="71"/>
      <c r="QXB847" s="71"/>
      <c r="QXC847" s="71"/>
      <c r="QXD847" s="72"/>
      <c r="QXE847" s="72"/>
      <c r="QXF847" s="72"/>
      <c r="QXG847" s="72"/>
      <c r="QXH847" s="72"/>
      <c r="QXI847" s="72"/>
      <c r="QXJ847" s="72"/>
      <c r="QXK847" s="72"/>
      <c r="QXL847" s="72"/>
      <c r="QXM847" s="71"/>
      <c r="QXN847" s="71"/>
      <c r="QXO847" s="71"/>
      <c r="QXP847" s="71"/>
      <c r="QXQ847" s="71"/>
      <c r="QXR847" s="71"/>
      <c r="QXS847" s="71"/>
      <c r="QXT847" s="72"/>
      <c r="QXU847" s="72"/>
      <c r="QXV847" s="72"/>
      <c r="QXW847" s="72"/>
      <c r="QXX847" s="72"/>
      <c r="QXY847" s="72"/>
      <c r="QXZ847" s="72"/>
      <c r="QYA847" s="72"/>
      <c r="QYB847" s="72"/>
      <c r="QYC847" s="71"/>
      <c r="QYD847" s="71"/>
      <c r="QYE847" s="71"/>
      <c r="QYF847" s="71"/>
      <c r="QYG847" s="71"/>
      <c r="QYH847" s="71"/>
      <c r="QYI847" s="71"/>
      <c r="QYJ847" s="72"/>
      <c r="QYK847" s="72"/>
      <c r="QYL847" s="72"/>
      <c r="QYM847" s="72"/>
      <c r="QYN847" s="72"/>
      <c r="QYO847" s="72"/>
      <c r="QYP847" s="72"/>
      <c r="QYQ847" s="72"/>
      <c r="QYR847" s="72"/>
      <c r="QYS847" s="71"/>
      <c r="QYT847" s="71"/>
      <c r="QYU847" s="71"/>
      <c r="QYV847" s="71"/>
      <c r="QYW847" s="71"/>
      <c r="QYX847" s="71"/>
      <c r="QYY847" s="71"/>
      <c r="QYZ847" s="72"/>
      <c r="QZA847" s="72"/>
      <c r="QZB847" s="72"/>
      <c r="QZC847" s="72"/>
      <c r="QZD847" s="72"/>
      <c r="QZE847" s="72"/>
      <c r="QZF847" s="72"/>
      <c r="QZG847" s="72"/>
      <c r="QZH847" s="72"/>
      <c r="QZI847" s="71"/>
      <c r="QZJ847" s="71"/>
      <c r="QZK847" s="71"/>
      <c r="QZL847" s="71"/>
      <c r="QZM847" s="71"/>
      <c r="QZN847" s="71"/>
      <c r="QZO847" s="71"/>
      <c r="QZP847" s="72"/>
      <c r="QZQ847" s="72"/>
      <c r="QZR847" s="72"/>
      <c r="QZS847" s="72"/>
      <c r="QZT847" s="72"/>
      <c r="QZU847" s="72"/>
      <c r="QZV847" s="72"/>
      <c r="QZW847" s="72"/>
      <c r="QZX847" s="72"/>
      <c r="QZY847" s="71"/>
      <c r="QZZ847" s="71"/>
      <c r="RAA847" s="71"/>
      <c r="RAB847" s="71"/>
      <c r="RAC847" s="71"/>
      <c r="RAD847" s="71"/>
      <c r="RAE847" s="71"/>
      <c r="RAF847" s="72"/>
      <c r="RAG847" s="72"/>
      <c r="RAH847" s="72"/>
      <c r="RAI847" s="72"/>
      <c r="RAJ847" s="72"/>
      <c r="RAK847" s="72"/>
      <c r="RAL847" s="72"/>
      <c r="RAM847" s="72"/>
      <c r="RAN847" s="72"/>
      <c r="RAO847" s="71"/>
      <c r="RAP847" s="71"/>
      <c r="RAQ847" s="71"/>
      <c r="RAR847" s="71"/>
      <c r="RAS847" s="71"/>
      <c r="RAT847" s="71"/>
      <c r="RAU847" s="71"/>
      <c r="RAV847" s="72"/>
      <c r="RAW847" s="72"/>
      <c r="RAX847" s="72"/>
      <c r="RAY847" s="72"/>
      <c r="RAZ847" s="72"/>
      <c r="RBA847" s="72"/>
      <c r="RBB847" s="72"/>
      <c r="RBC847" s="72"/>
      <c r="RBD847" s="72"/>
      <c r="RBE847" s="71"/>
      <c r="RBF847" s="71"/>
      <c r="RBG847" s="71"/>
      <c r="RBH847" s="71"/>
      <c r="RBI847" s="71"/>
      <c r="RBJ847" s="71"/>
      <c r="RBK847" s="71"/>
      <c r="RBL847" s="72"/>
      <c r="RBM847" s="72"/>
      <c r="RBN847" s="72"/>
      <c r="RBO847" s="72"/>
      <c r="RBP847" s="72"/>
      <c r="RBQ847" s="72"/>
      <c r="RBR847" s="72"/>
      <c r="RBS847" s="72"/>
      <c r="RBT847" s="72"/>
      <c r="RBU847" s="71"/>
      <c r="RBV847" s="71"/>
      <c r="RBW847" s="71"/>
      <c r="RBX847" s="71"/>
      <c r="RBY847" s="71"/>
      <c r="RBZ847" s="71"/>
      <c r="RCA847" s="71"/>
      <c r="RCB847" s="72"/>
      <c r="RCC847" s="72"/>
      <c r="RCD847" s="72"/>
      <c r="RCE847" s="72"/>
      <c r="RCF847" s="72"/>
      <c r="RCG847" s="72"/>
      <c r="RCH847" s="72"/>
      <c r="RCI847" s="72"/>
      <c r="RCJ847" s="72"/>
      <c r="RCK847" s="71"/>
      <c r="RCL847" s="71"/>
      <c r="RCM847" s="71"/>
      <c r="RCN847" s="71"/>
      <c r="RCO847" s="71"/>
      <c r="RCP847" s="71"/>
      <c r="RCQ847" s="71"/>
      <c r="RCR847" s="72"/>
      <c r="RCS847" s="72"/>
      <c r="RCT847" s="72"/>
      <c r="RCU847" s="72"/>
      <c r="RCV847" s="72"/>
      <c r="RCW847" s="72"/>
      <c r="RCX847" s="72"/>
      <c r="RCY847" s="72"/>
      <c r="RCZ847" s="72"/>
      <c r="RDA847" s="71"/>
      <c r="RDB847" s="71"/>
      <c r="RDC847" s="71"/>
      <c r="RDD847" s="71"/>
      <c r="RDE847" s="71"/>
      <c r="RDF847" s="71"/>
      <c r="RDG847" s="71"/>
      <c r="RDH847" s="72"/>
      <c r="RDI847" s="72"/>
      <c r="RDJ847" s="72"/>
      <c r="RDK847" s="72"/>
      <c r="RDL847" s="72"/>
      <c r="RDM847" s="72"/>
      <c r="RDN847" s="72"/>
      <c r="RDO847" s="72"/>
      <c r="RDP847" s="72"/>
      <c r="RDQ847" s="71"/>
      <c r="RDR847" s="71"/>
      <c r="RDS847" s="71"/>
      <c r="RDT847" s="71"/>
      <c r="RDU847" s="71"/>
      <c r="RDV847" s="71"/>
      <c r="RDW847" s="71"/>
      <c r="RDX847" s="72"/>
      <c r="RDY847" s="72"/>
      <c r="RDZ847" s="72"/>
      <c r="REA847" s="72"/>
      <c r="REB847" s="72"/>
      <c r="REC847" s="72"/>
      <c r="RED847" s="72"/>
      <c r="REE847" s="72"/>
      <c r="REF847" s="72"/>
      <c r="REG847" s="71"/>
      <c r="REH847" s="71"/>
      <c r="REI847" s="71"/>
      <c r="REJ847" s="71"/>
      <c r="REK847" s="71"/>
      <c r="REL847" s="71"/>
      <c r="REM847" s="71"/>
      <c r="REN847" s="72"/>
      <c r="REO847" s="72"/>
      <c r="REP847" s="72"/>
      <c r="REQ847" s="72"/>
      <c r="RER847" s="72"/>
      <c r="RES847" s="72"/>
      <c r="RET847" s="72"/>
      <c r="REU847" s="72"/>
      <c r="REV847" s="72"/>
      <c r="REW847" s="71"/>
      <c r="REX847" s="71"/>
      <c r="REY847" s="71"/>
      <c r="REZ847" s="71"/>
      <c r="RFA847" s="71"/>
      <c r="RFB847" s="71"/>
      <c r="RFC847" s="71"/>
      <c r="RFD847" s="72"/>
      <c r="RFE847" s="72"/>
      <c r="RFF847" s="72"/>
      <c r="RFG847" s="72"/>
      <c r="RFH847" s="72"/>
      <c r="RFI847" s="72"/>
      <c r="RFJ847" s="72"/>
      <c r="RFK847" s="72"/>
      <c r="RFL847" s="72"/>
      <c r="RFM847" s="71"/>
      <c r="RFN847" s="71"/>
      <c r="RFO847" s="71"/>
      <c r="RFP847" s="71"/>
      <c r="RFQ847" s="71"/>
      <c r="RFR847" s="71"/>
      <c r="RFS847" s="71"/>
      <c r="RFT847" s="72"/>
      <c r="RFU847" s="72"/>
      <c r="RFV847" s="72"/>
      <c r="RFW847" s="72"/>
      <c r="RFX847" s="72"/>
      <c r="RFY847" s="72"/>
      <c r="RFZ847" s="72"/>
      <c r="RGA847" s="72"/>
      <c r="RGB847" s="72"/>
      <c r="RGC847" s="71"/>
      <c r="RGD847" s="71"/>
      <c r="RGE847" s="71"/>
      <c r="RGF847" s="71"/>
      <c r="RGG847" s="71"/>
      <c r="RGH847" s="71"/>
      <c r="RGI847" s="71"/>
      <c r="RGJ847" s="72"/>
      <c r="RGK847" s="72"/>
      <c r="RGL847" s="72"/>
      <c r="RGM847" s="72"/>
      <c r="RGN847" s="72"/>
      <c r="RGO847" s="72"/>
      <c r="RGP847" s="72"/>
      <c r="RGQ847" s="72"/>
      <c r="RGR847" s="72"/>
      <c r="RGS847" s="71"/>
      <c r="RGT847" s="71"/>
      <c r="RGU847" s="71"/>
      <c r="RGV847" s="71"/>
      <c r="RGW847" s="71"/>
      <c r="RGX847" s="71"/>
      <c r="RGY847" s="71"/>
      <c r="RGZ847" s="72"/>
      <c r="RHA847" s="72"/>
      <c r="RHB847" s="72"/>
      <c r="RHC847" s="72"/>
      <c r="RHD847" s="72"/>
      <c r="RHE847" s="72"/>
      <c r="RHF847" s="72"/>
      <c r="RHG847" s="72"/>
      <c r="RHH847" s="72"/>
      <c r="RHI847" s="71"/>
      <c r="RHJ847" s="71"/>
      <c r="RHK847" s="71"/>
      <c r="RHL847" s="71"/>
      <c r="RHM847" s="71"/>
      <c r="RHN847" s="71"/>
      <c r="RHO847" s="71"/>
      <c r="RHP847" s="72"/>
      <c r="RHQ847" s="72"/>
      <c r="RHR847" s="72"/>
      <c r="RHS847" s="72"/>
      <c r="RHT847" s="72"/>
      <c r="RHU847" s="72"/>
      <c r="RHV847" s="72"/>
      <c r="RHW847" s="72"/>
      <c r="RHX847" s="72"/>
      <c r="RHY847" s="71"/>
      <c r="RHZ847" s="71"/>
      <c r="RIA847" s="71"/>
      <c r="RIB847" s="71"/>
      <c r="RIC847" s="71"/>
      <c r="RID847" s="71"/>
      <c r="RIE847" s="71"/>
      <c r="RIF847" s="72"/>
      <c r="RIG847" s="72"/>
      <c r="RIH847" s="72"/>
      <c r="RII847" s="72"/>
      <c r="RIJ847" s="72"/>
      <c r="RIK847" s="72"/>
      <c r="RIL847" s="72"/>
      <c r="RIM847" s="72"/>
      <c r="RIN847" s="72"/>
      <c r="RIO847" s="71"/>
      <c r="RIP847" s="71"/>
      <c r="RIQ847" s="71"/>
      <c r="RIR847" s="71"/>
      <c r="RIS847" s="71"/>
      <c r="RIT847" s="71"/>
      <c r="RIU847" s="71"/>
      <c r="RIV847" s="72"/>
      <c r="RIW847" s="72"/>
      <c r="RIX847" s="72"/>
      <c r="RIY847" s="72"/>
      <c r="RIZ847" s="72"/>
      <c r="RJA847" s="72"/>
      <c r="RJB847" s="72"/>
      <c r="RJC847" s="72"/>
      <c r="RJD847" s="72"/>
      <c r="RJE847" s="71"/>
      <c r="RJF847" s="71"/>
      <c r="RJG847" s="71"/>
      <c r="RJH847" s="71"/>
      <c r="RJI847" s="71"/>
      <c r="RJJ847" s="71"/>
      <c r="RJK847" s="71"/>
      <c r="RJL847" s="72"/>
      <c r="RJM847" s="72"/>
      <c r="RJN847" s="72"/>
      <c r="RJO847" s="72"/>
      <c r="RJP847" s="72"/>
      <c r="RJQ847" s="72"/>
      <c r="RJR847" s="72"/>
      <c r="RJS847" s="72"/>
      <c r="RJT847" s="72"/>
      <c r="RJU847" s="71"/>
      <c r="RJV847" s="71"/>
      <c r="RJW847" s="71"/>
      <c r="RJX847" s="71"/>
      <c r="RJY847" s="71"/>
      <c r="RJZ847" s="71"/>
      <c r="RKA847" s="71"/>
      <c r="RKB847" s="72"/>
      <c r="RKC847" s="72"/>
      <c r="RKD847" s="72"/>
      <c r="RKE847" s="72"/>
      <c r="RKF847" s="72"/>
      <c r="RKG847" s="72"/>
      <c r="RKH847" s="72"/>
      <c r="RKI847" s="72"/>
      <c r="RKJ847" s="72"/>
      <c r="RKK847" s="71"/>
      <c r="RKL847" s="71"/>
      <c r="RKM847" s="71"/>
      <c r="RKN847" s="71"/>
      <c r="RKO847" s="71"/>
      <c r="RKP847" s="71"/>
      <c r="RKQ847" s="71"/>
      <c r="RKR847" s="72"/>
      <c r="RKS847" s="72"/>
      <c r="RKT847" s="72"/>
      <c r="RKU847" s="72"/>
      <c r="RKV847" s="72"/>
      <c r="RKW847" s="72"/>
      <c r="RKX847" s="72"/>
      <c r="RKY847" s="72"/>
      <c r="RKZ847" s="72"/>
      <c r="RLA847" s="71"/>
      <c r="RLB847" s="71"/>
      <c r="RLC847" s="71"/>
      <c r="RLD847" s="71"/>
      <c r="RLE847" s="71"/>
      <c r="RLF847" s="71"/>
      <c r="RLG847" s="71"/>
      <c r="RLH847" s="72"/>
      <c r="RLI847" s="72"/>
      <c r="RLJ847" s="72"/>
      <c r="RLK847" s="72"/>
      <c r="RLL847" s="72"/>
      <c r="RLM847" s="72"/>
      <c r="RLN847" s="72"/>
      <c r="RLO847" s="72"/>
      <c r="RLP847" s="72"/>
      <c r="RLQ847" s="71"/>
      <c r="RLR847" s="71"/>
      <c r="RLS847" s="71"/>
      <c r="RLT847" s="71"/>
      <c r="RLU847" s="71"/>
      <c r="RLV847" s="71"/>
      <c r="RLW847" s="71"/>
      <c r="RLX847" s="72"/>
      <c r="RLY847" s="72"/>
      <c r="RLZ847" s="72"/>
      <c r="RMA847" s="72"/>
      <c r="RMB847" s="72"/>
      <c r="RMC847" s="72"/>
      <c r="RMD847" s="72"/>
      <c r="RME847" s="72"/>
      <c r="RMF847" s="72"/>
      <c r="RMG847" s="71"/>
      <c r="RMH847" s="71"/>
      <c r="RMI847" s="71"/>
      <c r="RMJ847" s="71"/>
      <c r="RMK847" s="71"/>
      <c r="RML847" s="71"/>
      <c r="RMM847" s="71"/>
      <c r="RMN847" s="72"/>
      <c r="RMO847" s="72"/>
      <c r="RMP847" s="72"/>
      <c r="RMQ847" s="72"/>
      <c r="RMR847" s="72"/>
      <c r="RMS847" s="72"/>
      <c r="RMT847" s="72"/>
      <c r="RMU847" s="72"/>
      <c r="RMV847" s="72"/>
      <c r="RMW847" s="71"/>
      <c r="RMX847" s="71"/>
      <c r="RMY847" s="71"/>
      <c r="RMZ847" s="71"/>
      <c r="RNA847" s="71"/>
      <c r="RNB847" s="71"/>
      <c r="RNC847" s="71"/>
      <c r="RND847" s="72"/>
      <c r="RNE847" s="72"/>
      <c r="RNF847" s="72"/>
      <c r="RNG847" s="72"/>
      <c r="RNH847" s="72"/>
      <c r="RNI847" s="72"/>
      <c r="RNJ847" s="72"/>
      <c r="RNK847" s="72"/>
      <c r="RNL847" s="72"/>
      <c r="RNM847" s="71"/>
      <c r="RNN847" s="71"/>
      <c r="RNO847" s="71"/>
      <c r="RNP847" s="71"/>
      <c r="RNQ847" s="71"/>
      <c r="RNR847" s="71"/>
      <c r="RNS847" s="71"/>
      <c r="RNT847" s="72"/>
      <c r="RNU847" s="72"/>
      <c r="RNV847" s="72"/>
      <c r="RNW847" s="72"/>
      <c r="RNX847" s="72"/>
      <c r="RNY847" s="72"/>
      <c r="RNZ847" s="72"/>
      <c r="ROA847" s="72"/>
      <c r="ROB847" s="72"/>
      <c r="ROC847" s="71"/>
      <c r="ROD847" s="71"/>
      <c r="ROE847" s="71"/>
      <c r="ROF847" s="71"/>
      <c r="ROG847" s="71"/>
      <c r="ROH847" s="71"/>
      <c r="ROI847" s="71"/>
      <c r="ROJ847" s="72"/>
      <c r="ROK847" s="72"/>
      <c r="ROL847" s="72"/>
      <c r="ROM847" s="72"/>
      <c r="RON847" s="72"/>
      <c r="ROO847" s="72"/>
      <c r="ROP847" s="72"/>
      <c r="ROQ847" s="72"/>
      <c r="ROR847" s="72"/>
      <c r="ROS847" s="71"/>
      <c r="ROT847" s="71"/>
      <c r="ROU847" s="71"/>
      <c r="ROV847" s="71"/>
      <c r="ROW847" s="71"/>
      <c r="ROX847" s="71"/>
      <c r="ROY847" s="71"/>
      <c r="ROZ847" s="72"/>
      <c r="RPA847" s="72"/>
      <c r="RPB847" s="72"/>
      <c r="RPC847" s="72"/>
      <c r="RPD847" s="72"/>
      <c r="RPE847" s="72"/>
      <c r="RPF847" s="72"/>
      <c r="RPG847" s="72"/>
      <c r="RPH847" s="72"/>
      <c r="RPI847" s="71"/>
      <c r="RPJ847" s="71"/>
      <c r="RPK847" s="71"/>
      <c r="RPL847" s="71"/>
      <c r="RPM847" s="71"/>
      <c r="RPN847" s="71"/>
      <c r="RPO847" s="71"/>
      <c r="RPP847" s="72"/>
      <c r="RPQ847" s="72"/>
      <c r="RPR847" s="72"/>
      <c r="RPS847" s="72"/>
      <c r="RPT847" s="72"/>
      <c r="RPU847" s="72"/>
      <c r="RPV847" s="72"/>
      <c r="RPW847" s="72"/>
      <c r="RPX847" s="72"/>
      <c r="RPY847" s="71"/>
      <c r="RPZ847" s="71"/>
      <c r="RQA847" s="71"/>
      <c r="RQB847" s="71"/>
      <c r="RQC847" s="71"/>
      <c r="RQD847" s="71"/>
      <c r="RQE847" s="71"/>
      <c r="RQF847" s="72"/>
      <c r="RQG847" s="72"/>
      <c r="RQH847" s="72"/>
      <c r="RQI847" s="72"/>
      <c r="RQJ847" s="72"/>
      <c r="RQK847" s="72"/>
      <c r="RQL847" s="72"/>
      <c r="RQM847" s="72"/>
      <c r="RQN847" s="72"/>
      <c r="RQO847" s="71"/>
      <c r="RQP847" s="71"/>
      <c r="RQQ847" s="71"/>
      <c r="RQR847" s="71"/>
      <c r="RQS847" s="71"/>
      <c r="RQT847" s="71"/>
      <c r="RQU847" s="71"/>
      <c r="RQV847" s="72"/>
      <c r="RQW847" s="72"/>
      <c r="RQX847" s="72"/>
      <c r="RQY847" s="72"/>
      <c r="RQZ847" s="72"/>
      <c r="RRA847" s="72"/>
      <c r="RRB847" s="72"/>
      <c r="RRC847" s="72"/>
      <c r="RRD847" s="72"/>
      <c r="RRE847" s="71"/>
      <c r="RRF847" s="71"/>
      <c r="RRG847" s="71"/>
      <c r="RRH847" s="71"/>
      <c r="RRI847" s="71"/>
      <c r="RRJ847" s="71"/>
      <c r="RRK847" s="71"/>
      <c r="RRL847" s="72"/>
      <c r="RRM847" s="72"/>
      <c r="RRN847" s="72"/>
      <c r="RRO847" s="72"/>
      <c r="RRP847" s="72"/>
      <c r="RRQ847" s="72"/>
      <c r="RRR847" s="72"/>
      <c r="RRS847" s="72"/>
      <c r="RRT847" s="72"/>
      <c r="RRU847" s="71"/>
      <c r="RRV847" s="71"/>
      <c r="RRW847" s="71"/>
      <c r="RRX847" s="71"/>
      <c r="RRY847" s="71"/>
      <c r="RRZ847" s="71"/>
      <c r="RSA847" s="71"/>
      <c r="RSB847" s="72"/>
      <c r="RSC847" s="72"/>
      <c r="RSD847" s="72"/>
      <c r="RSE847" s="72"/>
      <c r="RSF847" s="72"/>
      <c r="RSG847" s="72"/>
      <c r="RSH847" s="72"/>
      <c r="RSI847" s="72"/>
      <c r="RSJ847" s="72"/>
      <c r="RSK847" s="71"/>
      <c r="RSL847" s="71"/>
      <c r="RSM847" s="71"/>
      <c r="RSN847" s="71"/>
      <c r="RSO847" s="71"/>
      <c r="RSP847" s="71"/>
      <c r="RSQ847" s="71"/>
      <c r="RSR847" s="72"/>
      <c r="RSS847" s="72"/>
      <c r="RST847" s="72"/>
      <c r="RSU847" s="72"/>
      <c r="RSV847" s="72"/>
      <c r="RSW847" s="72"/>
      <c r="RSX847" s="72"/>
      <c r="RSY847" s="72"/>
      <c r="RSZ847" s="72"/>
      <c r="RTA847" s="71"/>
      <c r="RTB847" s="71"/>
      <c r="RTC847" s="71"/>
      <c r="RTD847" s="71"/>
      <c r="RTE847" s="71"/>
      <c r="RTF847" s="71"/>
      <c r="RTG847" s="71"/>
      <c r="RTH847" s="72"/>
      <c r="RTI847" s="72"/>
      <c r="RTJ847" s="72"/>
      <c r="RTK847" s="72"/>
      <c r="RTL847" s="72"/>
      <c r="RTM847" s="72"/>
      <c r="RTN847" s="72"/>
      <c r="RTO847" s="72"/>
      <c r="RTP847" s="72"/>
      <c r="RTQ847" s="71"/>
      <c r="RTR847" s="71"/>
      <c r="RTS847" s="71"/>
      <c r="RTT847" s="71"/>
      <c r="RTU847" s="71"/>
      <c r="RTV847" s="71"/>
      <c r="RTW847" s="71"/>
      <c r="RTX847" s="72"/>
      <c r="RTY847" s="72"/>
      <c r="RTZ847" s="72"/>
      <c r="RUA847" s="72"/>
      <c r="RUB847" s="72"/>
      <c r="RUC847" s="72"/>
      <c r="RUD847" s="72"/>
      <c r="RUE847" s="72"/>
      <c r="RUF847" s="72"/>
      <c r="RUG847" s="71"/>
      <c r="RUH847" s="71"/>
      <c r="RUI847" s="71"/>
      <c r="RUJ847" s="71"/>
      <c r="RUK847" s="71"/>
      <c r="RUL847" s="71"/>
      <c r="RUM847" s="71"/>
      <c r="RUN847" s="72"/>
      <c r="RUO847" s="72"/>
      <c r="RUP847" s="72"/>
      <c r="RUQ847" s="72"/>
      <c r="RUR847" s="72"/>
      <c r="RUS847" s="72"/>
      <c r="RUT847" s="72"/>
      <c r="RUU847" s="72"/>
      <c r="RUV847" s="72"/>
      <c r="RUW847" s="71"/>
      <c r="RUX847" s="71"/>
      <c r="RUY847" s="71"/>
      <c r="RUZ847" s="71"/>
      <c r="RVA847" s="71"/>
      <c r="RVB847" s="71"/>
      <c r="RVC847" s="71"/>
      <c r="RVD847" s="72"/>
      <c r="RVE847" s="72"/>
      <c r="RVF847" s="72"/>
      <c r="RVG847" s="72"/>
      <c r="RVH847" s="72"/>
      <c r="RVI847" s="72"/>
      <c r="RVJ847" s="72"/>
      <c r="RVK847" s="72"/>
      <c r="RVL847" s="72"/>
      <c r="RVM847" s="71"/>
      <c r="RVN847" s="71"/>
      <c r="RVO847" s="71"/>
      <c r="RVP847" s="71"/>
      <c r="RVQ847" s="71"/>
      <c r="RVR847" s="71"/>
      <c r="RVS847" s="71"/>
      <c r="RVT847" s="72"/>
      <c r="RVU847" s="72"/>
      <c r="RVV847" s="72"/>
      <c r="RVW847" s="72"/>
      <c r="RVX847" s="72"/>
      <c r="RVY847" s="72"/>
      <c r="RVZ847" s="72"/>
      <c r="RWA847" s="72"/>
      <c r="RWB847" s="72"/>
      <c r="RWC847" s="71"/>
      <c r="RWD847" s="71"/>
      <c r="RWE847" s="71"/>
      <c r="RWF847" s="71"/>
      <c r="RWG847" s="71"/>
      <c r="RWH847" s="71"/>
      <c r="RWI847" s="71"/>
      <c r="RWJ847" s="72"/>
      <c r="RWK847" s="72"/>
      <c r="RWL847" s="72"/>
      <c r="RWM847" s="72"/>
      <c r="RWN847" s="72"/>
      <c r="RWO847" s="72"/>
      <c r="RWP847" s="72"/>
      <c r="RWQ847" s="72"/>
      <c r="RWR847" s="72"/>
      <c r="RWS847" s="71"/>
      <c r="RWT847" s="71"/>
      <c r="RWU847" s="71"/>
      <c r="RWV847" s="71"/>
      <c r="RWW847" s="71"/>
      <c r="RWX847" s="71"/>
      <c r="RWY847" s="71"/>
      <c r="RWZ847" s="72"/>
      <c r="RXA847" s="72"/>
      <c r="RXB847" s="72"/>
      <c r="RXC847" s="72"/>
      <c r="RXD847" s="72"/>
      <c r="RXE847" s="72"/>
      <c r="RXF847" s="72"/>
      <c r="RXG847" s="72"/>
      <c r="RXH847" s="72"/>
      <c r="RXI847" s="71"/>
      <c r="RXJ847" s="71"/>
      <c r="RXK847" s="71"/>
      <c r="RXL847" s="71"/>
      <c r="RXM847" s="71"/>
      <c r="RXN847" s="71"/>
      <c r="RXO847" s="71"/>
      <c r="RXP847" s="72"/>
      <c r="RXQ847" s="72"/>
      <c r="RXR847" s="72"/>
      <c r="RXS847" s="72"/>
      <c r="RXT847" s="72"/>
      <c r="RXU847" s="72"/>
      <c r="RXV847" s="72"/>
      <c r="RXW847" s="72"/>
      <c r="RXX847" s="72"/>
      <c r="RXY847" s="71"/>
      <c r="RXZ847" s="71"/>
      <c r="RYA847" s="71"/>
      <c r="RYB847" s="71"/>
      <c r="RYC847" s="71"/>
      <c r="RYD847" s="71"/>
      <c r="RYE847" s="71"/>
      <c r="RYF847" s="72"/>
      <c r="RYG847" s="72"/>
      <c r="RYH847" s="72"/>
      <c r="RYI847" s="72"/>
      <c r="RYJ847" s="72"/>
      <c r="RYK847" s="72"/>
      <c r="RYL847" s="72"/>
      <c r="RYM847" s="72"/>
      <c r="RYN847" s="72"/>
      <c r="RYO847" s="71"/>
      <c r="RYP847" s="71"/>
      <c r="RYQ847" s="71"/>
      <c r="RYR847" s="71"/>
      <c r="RYS847" s="71"/>
      <c r="RYT847" s="71"/>
      <c r="RYU847" s="71"/>
      <c r="RYV847" s="72"/>
      <c r="RYW847" s="72"/>
      <c r="RYX847" s="72"/>
      <c r="RYY847" s="72"/>
      <c r="RYZ847" s="72"/>
      <c r="RZA847" s="72"/>
      <c r="RZB847" s="72"/>
      <c r="RZC847" s="72"/>
      <c r="RZD847" s="72"/>
      <c r="RZE847" s="71"/>
      <c r="RZF847" s="71"/>
      <c r="RZG847" s="71"/>
      <c r="RZH847" s="71"/>
      <c r="RZI847" s="71"/>
      <c r="RZJ847" s="71"/>
      <c r="RZK847" s="71"/>
      <c r="RZL847" s="72"/>
      <c r="RZM847" s="72"/>
      <c r="RZN847" s="72"/>
      <c r="RZO847" s="72"/>
      <c r="RZP847" s="72"/>
      <c r="RZQ847" s="72"/>
      <c r="RZR847" s="72"/>
      <c r="RZS847" s="72"/>
      <c r="RZT847" s="72"/>
      <c r="RZU847" s="71"/>
      <c r="RZV847" s="71"/>
      <c r="RZW847" s="71"/>
      <c r="RZX847" s="71"/>
      <c r="RZY847" s="71"/>
      <c r="RZZ847" s="71"/>
      <c r="SAA847" s="71"/>
      <c r="SAB847" s="72"/>
      <c r="SAC847" s="72"/>
      <c r="SAD847" s="72"/>
      <c r="SAE847" s="72"/>
      <c r="SAF847" s="72"/>
      <c r="SAG847" s="72"/>
      <c r="SAH847" s="72"/>
      <c r="SAI847" s="72"/>
      <c r="SAJ847" s="72"/>
      <c r="SAK847" s="71"/>
      <c r="SAL847" s="71"/>
      <c r="SAM847" s="71"/>
      <c r="SAN847" s="71"/>
      <c r="SAO847" s="71"/>
      <c r="SAP847" s="71"/>
      <c r="SAQ847" s="71"/>
      <c r="SAR847" s="72"/>
      <c r="SAS847" s="72"/>
      <c r="SAT847" s="72"/>
      <c r="SAU847" s="72"/>
      <c r="SAV847" s="72"/>
      <c r="SAW847" s="72"/>
      <c r="SAX847" s="72"/>
      <c r="SAY847" s="72"/>
      <c r="SAZ847" s="72"/>
      <c r="SBA847" s="71"/>
      <c r="SBB847" s="71"/>
      <c r="SBC847" s="71"/>
      <c r="SBD847" s="71"/>
      <c r="SBE847" s="71"/>
      <c r="SBF847" s="71"/>
      <c r="SBG847" s="71"/>
      <c r="SBH847" s="72"/>
      <c r="SBI847" s="72"/>
      <c r="SBJ847" s="72"/>
      <c r="SBK847" s="72"/>
      <c r="SBL847" s="72"/>
      <c r="SBM847" s="72"/>
      <c r="SBN847" s="72"/>
      <c r="SBO847" s="72"/>
      <c r="SBP847" s="72"/>
      <c r="SBQ847" s="71"/>
      <c r="SBR847" s="71"/>
      <c r="SBS847" s="71"/>
      <c r="SBT847" s="71"/>
      <c r="SBU847" s="71"/>
      <c r="SBV847" s="71"/>
      <c r="SBW847" s="71"/>
      <c r="SBX847" s="72"/>
      <c r="SBY847" s="72"/>
      <c r="SBZ847" s="72"/>
      <c r="SCA847" s="72"/>
      <c r="SCB847" s="72"/>
      <c r="SCC847" s="72"/>
      <c r="SCD847" s="72"/>
      <c r="SCE847" s="72"/>
      <c r="SCF847" s="72"/>
      <c r="SCG847" s="71"/>
      <c r="SCH847" s="71"/>
      <c r="SCI847" s="71"/>
      <c r="SCJ847" s="71"/>
      <c r="SCK847" s="71"/>
      <c r="SCL847" s="71"/>
      <c r="SCM847" s="71"/>
      <c r="SCN847" s="72"/>
      <c r="SCO847" s="72"/>
      <c r="SCP847" s="72"/>
      <c r="SCQ847" s="72"/>
      <c r="SCR847" s="72"/>
      <c r="SCS847" s="72"/>
      <c r="SCT847" s="72"/>
      <c r="SCU847" s="72"/>
      <c r="SCV847" s="72"/>
      <c r="SCW847" s="71"/>
      <c r="SCX847" s="71"/>
      <c r="SCY847" s="71"/>
      <c r="SCZ847" s="71"/>
      <c r="SDA847" s="71"/>
      <c r="SDB847" s="71"/>
      <c r="SDC847" s="71"/>
      <c r="SDD847" s="72"/>
      <c r="SDE847" s="72"/>
      <c r="SDF847" s="72"/>
      <c r="SDG847" s="72"/>
      <c r="SDH847" s="72"/>
      <c r="SDI847" s="72"/>
      <c r="SDJ847" s="72"/>
      <c r="SDK847" s="72"/>
      <c r="SDL847" s="72"/>
      <c r="SDM847" s="71"/>
      <c r="SDN847" s="71"/>
      <c r="SDO847" s="71"/>
      <c r="SDP847" s="71"/>
      <c r="SDQ847" s="71"/>
      <c r="SDR847" s="71"/>
      <c r="SDS847" s="71"/>
      <c r="SDT847" s="72"/>
      <c r="SDU847" s="72"/>
      <c r="SDV847" s="72"/>
      <c r="SDW847" s="72"/>
      <c r="SDX847" s="72"/>
      <c r="SDY847" s="72"/>
      <c r="SDZ847" s="72"/>
      <c r="SEA847" s="72"/>
      <c r="SEB847" s="72"/>
      <c r="SEC847" s="71"/>
      <c r="SED847" s="71"/>
      <c r="SEE847" s="71"/>
      <c r="SEF847" s="71"/>
      <c r="SEG847" s="71"/>
      <c r="SEH847" s="71"/>
      <c r="SEI847" s="71"/>
      <c r="SEJ847" s="72"/>
      <c r="SEK847" s="72"/>
      <c r="SEL847" s="72"/>
      <c r="SEM847" s="72"/>
      <c r="SEN847" s="72"/>
      <c r="SEO847" s="72"/>
      <c r="SEP847" s="72"/>
      <c r="SEQ847" s="72"/>
      <c r="SER847" s="72"/>
      <c r="SES847" s="71"/>
      <c r="SET847" s="71"/>
      <c r="SEU847" s="71"/>
      <c r="SEV847" s="71"/>
      <c r="SEW847" s="71"/>
      <c r="SEX847" s="71"/>
      <c r="SEY847" s="71"/>
      <c r="SEZ847" s="72"/>
      <c r="SFA847" s="72"/>
      <c r="SFB847" s="72"/>
      <c r="SFC847" s="72"/>
      <c r="SFD847" s="72"/>
      <c r="SFE847" s="72"/>
      <c r="SFF847" s="72"/>
      <c r="SFG847" s="72"/>
      <c r="SFH847" s="72"/>
      <c r="SFI847" s="71"/>
      <c r="SFJ847" s="71"/>
      <c r="SFK847" s="71"/>
      <c r="SFL847" s="71"/>
      <c r="SFM847" s="71"/>
      <c r="SFN847" s="71"/>
      <c r="SFO847" s="71"/>
      <c r="SFP847" s="72"/>
      <c r="SFQ847" s="72"/>
      <c r="SFR847" s="72"/>
      <c r="SFS847" s="72"/>
      <c r="SFT847" s="72"/>
      <c r="SFU847" s="72"/>
      <c r="SFV847" s="72"/>
      <c r="SFW847" s="72"/>
      <c r="SFX847" s="72"/>
      <c r="SFY847" s="71"/>
      <c r="SFZ847" s="71"/>
      <c r="SGA847" s="71"/>
      <c r="SGB847" s="71"/>
      <c r="SGC847" s="71"/>
      <c r="SGD847" s="71"/>
      <c r="SGE847" s="71"/>
      <c r="SGF847" s="72"/>
      <c r="SGG847" s="72"/>
      <c r="SGH847" s="72"/>
      <c r="SGI847" s="72"/>
      <c r="SGJ847" s="72"/>
      <c r="SGK847" s="72"/>
      <c r="SGL847" s="72"/>
      <c r="SGM847" s="72"/>
      <c r="SGN847" s="72"/>
      <c r="SGO847" s="71"/>
      <c r="SGP847" s="71"/>
      <c r="SGQ847" s="71"/>
      <c r="SGR847" s="71"/>
      <c r="SGS847" s="71"/>
      <c r="SGT847" s="71"/>
      <c r="SGU847" s="71"/>
      <c r="SGV847" s="72"/>
      <c r="SGW847" s="72"/>
      <c r="SGX847" s="72"/>
      <c r="SGY847" s="72"/>
      <c r="SGZ847" s="72"/>
      <c r="SHA847" s="72"/>
      <c r="SHB847" s="72"/>
      <c r="SHC847" s="72"/>
      <c r="SHD847" s="72"/>
      <c r="SHE847" s="71"/>
      <c r="SHF847" s="71"/>
      <c r="SHG847" s="71"/>
      <c r="SHH847" s="71"/>
      <c r="SHI847" s="71"/>
      <c r="SHJ847" s="71"/>
      <c r="SHK847" s="71"/>
      <c r="SHL847" s="72"/>
      <c r="SHM847" s="72"/>
      <c r="SHN847" s="72"/>
      <c r="SHO847" s="72"/>
      <c r="SHP847" s="72"/>
      <c r="SHQ847" s="72"/>
      <c r="SHR847" s="72"/>
      <c r="SHS847" s="72"/>
      <c r="SHT847" s="72"/>
      <c r="SHU847" s="71"/>
      <c r="SHV847" s="71"/>
      <c r="SHW847" s="71"/>
      <c r="SHX847" s="71"/>
      <c r="SHY847" s="71"/>
      <c r="SHZ847" s="71"/>
      <c r="SIA847" s="71"/>
      <c r="SIB847" s="72"/>
      <c r="SIC847" s="72"/>
      <c r="SID847" s="72"/>
      <c r="SIE847" s="72"/>
      <c r="SIF847" s="72"/>
      <c r="SIG847" s="72"/>
      <c r="SIH847" s="72"/>
      <c r="SII847" s="72"/>
      <c r="SIJ847" s="72"/>
      <c r="SIK847" s="71"/>
      <c r="SIL847" s="71"/>
      <c r="SIM847" s="71"/>
      <c r="SIN847" s="71"/>
      <c r="SIO847" s="71"/>
      <c r="SIP847" s="71"/>
      <c r="SIQ847" s="71"/>
      <c r="SIR847" s="72"/>
      <c r="SIS847" s="72"/>
      <c r="SIT847" s="72"/>
      <c r="SIU847" s="72"/>
      <c r="SIV847" s="72"/>
      <c r="SIW847" s="72"/>
      <c r="SIX847" s="72"/>
      <c r="SIY847" s="72"/>
      <c r="SIZ847" s="72"/>
      <c r="SJA847" s="71"/>
      <c r="SJB847" s="71"/>
      <c r="SJC847" s="71"/>
      <c r="SJD847" s="71"/>
      <c r="SJE847" s="71"/>
      <c r="SJF847" s="71"/>
      <c r="SJG847" s="71"/>
      <c r="SJH847" s="72"/>
      <c r="SJI847" s="72"/>
      <c r="SJJ847" s="72"/>
      <c r="SJK847" s="72"/>
      <c r="SJL847" s="72"/>
      <c r="SJM847" s="72"/>
      <c r="SJN847" s="72"/>
      <c r="SJO847" s="72"/>
      <c r="SJP847" s="72"/>
      <c r="SJQ847" s="71"/>
      <c r="SJR847" s="71"/>
      <c r="SJS847" s="71"/>
      <c r="SJT847" s="71"/>
      <c r="SJU847" s="71"/>
      <c r="SJV847" s="71"/>
      <c r="SJW847" s="71"/>
      <c r="SJX847" s="72"/>
      <c r="SJY847" s="72"/>
      <c r="SJZ847" s="72"/>
      <c r="SKA847" s="72"/>
      <c r="SKB847" s="72"/>
      <c r="SKC847" s="72"/>
      <c r="SKD847" s="72"/>
      <c r="SKE847" s="72"/>
      <c r="SKF847" s="72"/>
      <c r="SKG847" s="71"/>
      <c r="SKH847" s="71"/>
      <c r="SKI847" s="71"/>
      <c r="SKJ847" s="71"/>
      <c r="SKK847" s="71"/>
      <c r="SKL847" s="71"/>
      <c r="SKM847" s="71"/>
      <c r="SKN847" s="72"/>
      <c r="SKO847" s="72"/>
      <c r="SKP847" s="72"/>
      <c r="SKQ847" s="72"/>
      <c r="SKR847" s="72"/>
      <c r="SKS847" s="72"/>
      <c r="SKT847" s="72"/>
      <c r="SKU847" s="72"/>
      <c r="SKV847" s="72"/>
      <c r="SKW847" s="71"/>
      <c r="SKX847" s="71"/>
      <c r="SKY847" s="71"/>
      <c r="SKZ847" s="71"/>
      <c r="SLA847" s="71"/>
      <c r="SLB847" s="71"/>
      <c r="SLC847" s="71"/>
      <c r="SLD847" s="72"/>
      <c r="SLE847" s="72"/>
      <c r="SLF847" s="72"/>
      <c r="SLG847" s="72"/>
      <c r="SLH847" s="72"/>
      <c r="SLI847" s="72"/>
      <c r="SLJ847" s="72"/>
      <c r="SLK847" s="72"/>
      <c r="SLL847" s="72"/>
      <c r="SLM847" s="71"/>
      <c r="SLN847" s="71"/>
      <c r="SLO847" s="71"/>
      <c r="SLP847" s="71"/>
      <c r="SLQ847" s="71"/>
      <c r="SLR847" s="71"/>
      <c r="SLS847" s="71"/>
      <c r="SLT847" s="72"/>
      <c r="SLU847" s="72"/>
      <c r="SLV847" s="72"/>
      <c r="SLW847" s="72"/>
      <c r="SLX847" s="72"/>
      <c r="SLY847" s="72"/>
      <c r="SLZ847" s="72"/>
      <c r="SMA847" s="72"/>
      <c r="SMB847" s="72"/>
      <c r="SMC847" s="71"/>
      <c r="SMD847" s="71"/>
      <c r="SME847" s="71"/>
      <c r="SMF847" s="71"/>
      <c r="SMG847" s="71"/>
      <c r="SMH847" s="71"/>
      <c r="SMI847" s="71"/>
      <c r="SMJ847" s="72"/>
      <c r="SMK847" s="72"/>
      <c r="SML847" s="72"/>
      <c r="SMM847" s="72"/>
      <c r="SMN847" s="72"/>
      <c r="SMO847" s="72"/>
      <c r="SMP847" s="72"/>
      <c r="SMQ847" s="72"/>
      <c r="SMR847" s="72"/>
      <c r="SMS847" s="71"/>
      <c r="SMT847" s="71"/>
      <c r="SMU847" s="71"/>
      <c r="SMV847" s="71"/>
      <c r="SMW847" s="71"/>
      <c r="SMX847" s="71"/>
      <c r="SMY847" s="71"/>
      <c r="SMZ847" s="72"/>
      <c r="SNA847" s="72"/>
      <c r="SNB847" s="72"/>
      <c r="SNC847" s="72"/>
      <c r="SND847" s="72"/>
      <c r="SNE847" s="72"/>
      <c r="SNF847" s="72"/>
      <c r="SNG847" s="72"/>
      <c r="SNH847" s="72"/>
      <c r="SNI847" s="71"/>
      <c r="SNJ847" s="71"/>
      <c r="SNK847" s="71"/>
      <c r="SNL847" s="71"/>
      <c r="SNM847" s="71"/>
      <c r="SNN847" s="71"/>
      <c r="SNO847" s="71"/>
      <c r="SNP847" s="72"/>
      <c r="SNQ847" s="72"/>
      <c r="SNR847" s="72"/>
      <c r="SNS847" s="72"/>
      <c r="SNT847" s="72"/>
      <c r="SNU847" s="72"/>
      <c r="SNV847" s="72"/>
      <c r="SNW847" s="72"/>
      <c r="SNX847" s="72"/>
      <c r="SNY847" s="71"/>
      <c r="SNZ847" s="71"/>
      <c r="SOA847" s="71"/>
      <c r="SOB847" s="71"/>
      <c r="SOC847" s="71"/>
      <c r="SOD847" s="71"/>
      <c r="SOE847" s="71"/>
      <c r="SOF847" s="72"/>
      <c r="SOG847" s="72"/>
      <c r="SOH847" s="72"/>
      <c r="SOI847" s="72"/>
      <c r="SOJ847" s="72"/>
      <c r="SOK847" s="72"/>
      <c r="SOL847" s="72"/>
      <c r="SOM847" s="72"/>
      <c r="SON847" s="72"/>
      <c r="SOO847" s="71"/>
      <c r="SOP847" s="71"/>
      <c r="SOQ847" s="71"/>
      <c r="SOR847" s="71"/>
      <c r="SOS847" s="71"/>
      <c r="SOT847" s="71"/>
      <c r="SOU847" s="71"/>
      <c r="SOV847" s="72"/>
      <c r="SOW847" s="72"/>
      <c r="SOX847" s="72"/>
      <c r="SOY847" s="72"/>
      <c r="SOZ847" s="72"/>
      <c r="SPA847" s="72"/>
      <c r="SPB847" s="72"/>
      <c r="SPC847" s="72"/>
      <c r="SPD847" s="72"/>
      <c r="SPE847" s="71"/>
      <c r="SPF847" s="71"/>
      <c r="SPG847" s="71"/>
      <c r="SPH847" s="71"/>
      <c r="SPI847" s="71"/>
      <c r="SPJ847" s="71"/>
      <c r="SPK847" s="71"/>
      <c r="SPL847" s="72"/>
      <c r="SPM847" s="72"/>
      <c r="SPN847" s="72"/>
      <c r="SPO847" s="72"/>
      <c r="SPP847" s="72"/>
      <c r="SPQ847" s="72"/>
      <c r="SPR847" s="72"/>
      <c r="SPS847" s="72"/>
      <c r="SPT847" s="72"/>
      <c r="SPU847" s="71"/>
      <c r="SPV847" s="71"/>
      <c r="SPW847" s="71"/>
      <c r="SPX847" s="71"/>
      <c r="SPY847" s="71"/>
      <c r="SPZ847" s="71"/>
      <c r="SQA847" s="71"/>
      <c r="SQB847" s="72"/>
      <c r="SQC847" s="72"/>
      <c r="SQD847" s="72"/>
      <c r="SQE847" s="72"/>
      <c r="SQF847" s="72"/>
      <c r="SQG847" s="72"/>
      <c r="SQH847" s="72"/>
      <c r="SQI847" s="72"/>
      <c r="SQJ847" s="72"/>
      <c r="SQK847" s="71"/>
      <c r="SQL847" s="71"/>
      <c r="SQM847" s="71"/>
      <c r="SQN847" s="71"/>
      <c r="SQO847" s="71"/>
      <c r="SQP847" s="71"/>
      <c r="SQQ847" s="71"/>
      <c r="SQR847" s="72"/>
      <c r="SQS847" s="72"/>
      <c r="SQT847" s="72"/>
      <c r="SQU847" s="72"/>
      <c r="SQV847" s="72"/>
      <c r="SQW847" s="72"/>
      <c r="SQX847" s="72"/>
      <c r="SQY847" s="72"/>
      <c r="SQZ847" s="72"/>
      <c r="SRA847" s="71"/>
      <c r="SRB847" s="71"/>
      <c r="SRC847" s="71"/>
      <c r="SRD847" s="71"/>
      <c r="SRE847" s="71"/>
      <c r="SRF847" s="71"/>
      <c r="SRG847" s="71"/>
      <c r="SRH847" s="72"/>
      <c r="SRI847" s="72"/>
      <c r="SRJ847" s="72"/>
      <c r="SRK847" s="72"/>
      <c r="SRL847" s="72"/>
      <c r="SRM847" s="72"/>
      <c r="SRN847" s="72"/>
      <c r="SRO847" s="72"/>
      <c r="SRP847" s="72"/>
      <c r="SRQ847" s="71"/>
      <c r="SRR847" s="71"/>
      <c r="SRS847" s="71"/>
      <c r="SRT847" s="71"/>
      <c r="SRU847" s="71"/>
      <c r="SRV847" s="71"/>
      <c r="SRW847" s="71"/>
      <c r="SRX847" s="72"/>
      <c r="SRY847" s="72"/>
      <c r="SRZ847" s="72"/>
      <c r="SSA847" s="72"/>
      <c r="SSB847" s="72"/>
      <c r="SSC847" s="72"/>
      <c r="SSD847" s="72"/>
      <c r="SSE847" s="72"/>
      <c r="SSF847" s="72"/>
      <c r="SSG847" s="71"/>
      <c r="SSH847" s="71"/>
      <c r="SSI847" s="71"/>
      <c r="SSJ847" s="71"/>
      <c r="SSK847" s="71"/>
      <c r="SSL847" s="71"/>
      <c r="SSM847" s="71"/>
      <c r="SSN847" s="72"/>
      <c r="SSO847" s="72"/>
      <c r="SSP847" s="72"/>
      <c r="SSQ847" s="72"/>
      <c r="SSR847" s="72"/>
      <c r="SSS847" s="72"/>
      <c r="SST847" s="72"/>
      <c r="SSU847" s="72"/>
      <c r="SSV847" s="72"/>
      <c r="SSW847" s="71"/>
      <c r="SSX847" s="71"/>
      <c r="SSY847" s="71"/>
      <c r="SSZ847" s="71"/>
      <c r="STA847" s="71"/>
      <c r="STB847" s="71"/>
      <c r="STC847" s="71"/>
      <c r="STD847" s="72"/>
      <c r="STE847" s="72"/>
      <c r="STF847" s="72"/>
      <c r="STG847" s="72"/>
      <c r="STH847" s="72"/>
      <c r="STI847" s="72"/>
      <c r="STJ847" s="72"/>
      <c r="STK847" s="72"/>
      <c r="STL847" s="72"/>
      <c r="STM847" s="71"/>
      <c r="STN847" s="71"/>
      <c r="STO847" s="71"/>
      <c r="STP847" s="71"/>
      <c r="STQ847" s="71"/>
      <c r="STR847" s="71"/>
      <c r="STS847" s="71"/>
      <c r="STT847" s="72"/>
      <c r="STU847" s="72"/>
      <c r="STV847" s="72"/>
      <c r="STW847" s="72"/>
      <c r="STX847" s="72"/>
      <c r="STY847" s="72"/>
      <c r="STZ847" s="72"/>
      <c r="SUA847" s="72"/>
      <c r="SUB847" s="72"/>
      <c r="SUC847" s="71"/>
      <c r="SUD847" s="71"/>
      <c r="SUE847" s="71"/>
      <c r="SUF847" s="71"/>
      <c r="SUG847" s="71"/>
      <c r="SUH847" s="71"/>
      <c r="SUI847" s="71"/>
      <c r="SUJ847" s="72"/>
      <c r="SUK847" s="72"/>
      <c r="SUL847" s="72"/>
      <c r="SUM847" s="72"/>
      <c r="SUN847" s="72"/>
      <c r="SUO847" s="72"/>
      <c r="SUP847" s="72"/>
      <c r="SUQ847" s="72"/>
      <c r="SUR847" s="72"/>
      <c r="SUS847" s="71"/>
      <c r="SUT847" s="71"/>
      <c r="SUU847" s="71"/>
      <c r="SUV847" s="71"/>
      <c r="SUW847" s="71"/>
      <c r="SUX847" s="71"/>
      <c r="SUY847" s="71"/>
      <c r="SUZ847" s="72"/>
      <c r="SVA847" s="72"/>
      <c r="SVB847" s="72"/>
      <c r="SVC847" s="72"/>
      <c r="SVD847" s="72"/>
      <c r="SVE847" s="72"/>
      <c r="SVF847" s="72"/>
      <c r="SVG847" s="72"/>
      <c r="SVH847" s="72"/>
      <c r="SVI847" s="71"/>
      <c r="SVJ847" s="71"/>
      <c r="SVK847" s="71"/>
      <c r="SVL847" s="71"/>
      <c r="SVM847" s="71"/>
      <c r="SVN847" s="71"/>
      <c r="SVO847" s="71"/>
      <c r="SVP847" s="72"/>
      <c r="SVQ847" s="72"/>
      <c r="SVR847" s="72"/>
      <c r="SVS847" s="72"/>
      <c r="SVT847" s="72"/>
      <c r="SVU847" s="72"/>
      <c r="SVV847" s="72"/>
      <c r="SVW847" s="72"/>
      <c r="SVX847" s="72"/>
      <c r="SVY847" s="71"/>
      <c r="SVZ847" s="71"/>
      <c r="SWA847" s="71"/>
      <c r="SWB847" s="71"/>
      <c r="SWC847" s="71"/>
      <c r="SWD847" s="71"/>
      <c r="SWE847" s="71"/>
      <c r="SWF847" s="72"/>
      <c r="SWG847" s="72"/>
      <c r="SWH847" s="72"/>
      <c r="SWI847" s="72"/>
      <c r="SWJ847" s="72"/>
      <c r="SWK847" s="72"/>
      <c r="SWL847" s="72"/>
      <c r="SWM847" s="72"/>
      <c r="SWN847" s="72"/>
      <c r="SWO847" s="71"/>
      <c r="SWP847" s="71"/>
      <c r="SWQ847" s="71"/>
      <c r="SWR847" s="71"/>
      <c r="SWS847" s="71"/>
      <c r="SWT847" s="71"/>
      <c r="SWU847" s="71"/>
      <c r="SWV847" s="72"/>
      <c r="SWW847" s="72"/>
      <c r="SWX847" s="72"/>
      <c r="SWY847" s="72"/>
      <c r="SWZ847" s="72"/>
      <c r="SXA847" s="72"/>
      <c r="SXB847" s="72"/>
      <c r="SXC847" s="72"/>
      <c r="SXD847" s="72"/>
      <c r="SXE847" s="71"/>
      <c r="SXF847" s="71"/>
      <c r="SXG847" s="71"/>
      <c r="SXH847" s="71"/>
      <c r="SXI847" s="71"/>
      <c r="SXJ847" s="71"/>
      <c r="SXK847" s="71"/>
      <c r="SXL847" s="72"/>
      <c r="SXM847" s="72"/>
      <c r="SXN847" s="72"/>
      <c r="SXO847" s="72"/>
      <c r="SXP847" s="72"/>
      <c r="SXQ847" s="72"/>
      <c r="SXR847" s="72"/>
      <c r="SXS847" s="72"/>
      <c r="SXT847" s="72"/>
      <c r="SXU847" s="71"/>
      <c r="SXV847" s="71"/>
      <c r="SXW847" s="71"/>
      <c r="SXX847" s="71"/>
      <c r="SXY847" s="71"/>
      <c r="SXZ847" s="71"/>
      <c r="SYA847" s="71"/>
      <c r="SYB847" s="72"/>
      <c r="SYC847" s="72"/>
      <c r="SYD847" s="72"/>
      <c r="SYE847" s="72"/>
      <c r="SYF847" s="72"/>
      <c r="SYG847" s="72"/>
      <c r="SYH847" s="72"/>
      <c r="SYI847" s="72"/>
      <c r="SYJ847" s="72"/>
      <c r="SYK847" s="71"/>
      <c r="SYL847" s="71"/>
      <c r="SYM847" s="71"/>
      <c r="SYN847" s="71"/>
      <c r="SYO847" s="71"/>
      <c r="SYP847" s="71"/>
      <c r="SYQ847" s="71"/>
      <c r="SYR847" s="72"/>
      <c r="SYS847" s="72"/>
      <c r="SYT847" s="72"/>
      <c r="SYU847" s="72"/>
      <c r="SYV847" s="72"/>
      <c r="SYW847" s="72"/>
      <c r="SYX847" s="72"/>
      <c r="SYY847" s="72"/>
      <c r="SYZ847" s="72"/>
      <c r="SZA847" s="71"/>
      <c r="SZB847" s="71"/>
      <c r="SZC847" s="71"/>
      <c r="SZD847" s="71"/>
      <c r="SZE847" s="71"/>
      <c r="SZF847" s="71"/>
      <c r="SZG847" s="71"/>
      <c r="SZH847" s="72"/>
      <c r="SZI847" s="72"/>
      <c r="SZJ847" s="72"/>
      <c r="SZK847" s="72"/>
      <c r="SZL847" s="72"/>
      <c r="SZM847" s="72"/>
      <c r="SZN847" s="72"/>
      <c r="SZO847" s="72"/>
      <c r="SZP847" s="72"/>
      <c r="SZQ847" s="71"/>
      <c r="SZR847" s="71"/>
      <c r="SZS847" s="71"/>
      <c r="SZT847" s="71"/>
      <c r="SZU847" s="71"/>
      <c r="SZV847" s="71"/>
      <c r="SZW847" s="71"/>
      <c r="SZX847" s="72"/>
      <c r="SZY847" s="72"/>
      <c r="SZZ847" s="72"/>
      <c r="TAA847" s="72"/>
      <c r="TAB847" s="72"/>
      <c r="TAC847" s="72"/>
      <c r="TAD847" s="72"/>
      <c r="TAE847" s="72"/>
      <c r="TAF847" s="72"/>
      <c r="TAG847" s="71"/>
      <c r="TAH847" s="71"/>
      <c r="TAI847" s="71"/>
      <c r="TAJ847" s="71"/>
      <c r="TAK847" s="71"/>
      <c r="TAL847" s="71"/>
      <c r="TAM847" s="71"/>
      <c r="TAN847" s="72"/>
      <c r="TAO847" s="72"/>
      <c r="TAP847" s="72"/>
      <c r="TAQ847" s="72"/>
      <c r="TAR847" s="72"/>
      <c r="TAS847" s="72"/>
      <c r="TAT847" s="72"/>
      <c r="TAU847" s="72"/>
      <c r="TAV847" s="72"/>
      <c r="TAW847" s="71"/>
      <c r="TAX847" s="71"/>
      <c r="TAY847" s="71"/>
      <c r="TAZ847" s="71"/>
      <c r="TBA847" s="71"/>
      <c r="TBB847" s="71"/>
      <c r="TBC847" s="71"/>
      <c r="TBD847" s="72"/>
      <c r="TBE847" s="72"/>
      <c r="TBF847" s="72"/>
      <c r="TBG847" s="72"/>
      <c r="TBH847" s="72"/>
      <c r="TBI847" s="72"/>
      <c r="TBJ847" s="72"/>
      <c r="TBK847" s="72"/>
      <c r="TBL847" s="72"/>
      <c r="TBM847" s="71"/>
      <c r="TBN847" s="71"/>
      <c r="TBO847" s="71"/>
      <c r="TBP847" s="71"/>
      <c r="TBQ847" s="71"/>
      <c r="TBR847" s="71"/>
      <c r="TBS847" s="71"/>
      <c r="TBT847" s="72"/>
      <c r="TBU847" s="72"/>
      <c r="TBV847" s="72"/>
      <c r="TBW847" s="72"/>
      <c r="TBX847" s="72"/>
      <c r="TBY847" s="72"/>
      <c r="TBZ847" s="72"/>
      <c r="TCA847" s="72"/>
      <c r="TCB847" s="72"/>
      <c r="TCC847" s="71"/>
      <c r="TCD847" s="71"/>
      <c r="TCE847" s="71"/>
      <c r="TCF847" s="71"/>
      <c r="TCG847" s="71"/>
      <c r="TCH847" s="71"/>
      <c r="TCI847" s="71"/>
      <c r="TCJ847" s="72"/>
      <c r="TCK847" s="72"/>
      <c r="TCL847" s="72"/>
      <c r="TCM847" s="72"/>
      <c r="TCN847" s="72"/>
      <c r="TCO847" s="72"/>
      <c r="TCP847" s="72"/>
      <c r="TCQ847" s="72"/>
      <c r="TCR847" s="72"/>
      <c r="TCS847" s="71"/>
      <c r="TCT847" s="71"/>
      <c r="TCU847" s="71"/>
      <c r="TCV847" s="71"/>
      <c r="TCW847" s="71"/>
      <c r="TCX847" s="71"/>
      <c r="TCY847" s="71"/>
      <c r="TCZ847" s="72"/>
      <c r="TDA847" s="72"/>
      <c r="TDB847" s="72"/>
      <c r="TDC847" s="72"/>
      <c r="TDD847" s="72"/>
      <c r="TDE847" s="72"/>
      <c r="TDF847" s="72"/>
      <c r="TDG847" s="72"/>
      <c r="TDH847" s="72"/>
      <c r="TDI847" s="71"/>
      <c r="TDJ847" s="71"/>
      <c r="TDK847" s="71"/>
      <c r="TDL847" s="71"/>
      <c r="TDM847" s="71"/>
      <c r="TDN847" s="71"/>
      <c r="TDO847" s="71"/>
      <c r="TDP847" s="72"/>
      <c r="TDQ847" s="72"/>
      <c r="TDR847" s="72"/>
      <c r="TDS847" s="72"/>
      <c r="TDT847" s="72"/>
      <c r="TDU847" s="72"/>
      <c r="TDV847" s="72"/>
      <c r="TDW847" s="72"/>
      <c r="TDX847" s="72"/>
      <c r="TDY847" s="71"/>
      <c r="TDZ847" s="71"/>
      <c r="TEA847" s="71"/>
      <c r="TEB847" s="71"/>
      <c r="TEC847" s="71"/>
      <c r="TED847" s="71"/>
      <c r="TEE847" s="71"/>
      <c r="TEF847" s="72"/>
      <c r="TEG847" s="72"/>
      <c r="TEH847" s="72"/>
      <c r="TEI847" s="72"/>
      <c r="TEJ847" s="72"/>
      <c r="TEK847" s="72"/>
      <c r="TEL847" s="72"/>
      <c r="TEM847" s="72"/>
      <c r="TEN847" s="72"/>
      <c r="TEO847" s="71"/>
      <c r="TEP847" s="71"/>
      <c r="TEQ847" s="71"/>
      <c r="TER847" s="71"/>
      <c r="TES847" s="71"/>
      <c r="TET847" s="71"/>
      <c r="TEU847" s="71"/>
      <c r="TEV847" s="72"/>
      <c r="TEW847" s="72"/>
      <c r="TEX847" s="72"/>
      <c r="TEY847" s="72"/>
      <c r="TEZ847" s="72"/>
      <c r="TFA847" s="72"/>
      <c r="TFB847" s="72"/>
      <c r="TFC847" s="72"/>
      <c r="TFD847" s="72"/>
      <c r="TFE847" s="71"/>
      <c r="TFF847" s="71"/>
      <c r="TFG847" s="71"/>
      <c r="TFH847" s="71"/>
      <c r="TFI847" s="71"/>
      <c r="TFJ847" s="71"/>
      <c r="TFK847" s="71"/>
      <c r="TFL847" s="72"/>
      <c r="TFM847" s="72"/>
      <c r="TFN847" s="72"/>
      <c r="TFO847" s="72"/>
      <c r="TFP847" s="72"/>
      <c r="TFQ847" s="72"/>
      <c r="TFR847" s="72"/>
      <c r="TFS847" s="72"/>
      <c r="TFT847" s="72"/>
      <c r="TFU847" s="71"/>
      <c r="TFV847" s="71"/>
      <c r="TFW847" s="71"/>
      <c r="TFX847" s="71"/>
      <c r="TFY847" s="71"/>
      <c r="TFZ847" s="71"/>
      <c r="TGA847" s="71"/>
      <c r="TGB847" s="72"/>
      <c r="TGC847" s="72"/>
      <c r="TGD847" s="72"/>
      <c r="TGE847" s="72"/>
      <c r="TGF847" s="72"/>
      <c r="TGG847" s="72"/>
      <c r="TGH847" s="72"/>
      <c r="TGI847" s="72"/>
      <c r="TGJ847" s="72"/>
      <c r="TGK847" s="71"/>
      <c r="TGL847" s="71"/>
      <c r="TGM847" s="71"/>
      <c r="TGN847" s="71"/>
      <c r="TGO847" s="71"/>
      <c r="TGP847" s="71"/>
      <c r="TGQ847" s="71"/>
      <c r="TGR847" s="72"/>
      <c r="TGS847" s="72"/>
      <c r="TGT847" s="72"/>
      <c r="TGU847" s="72"/>
      <c r="TGV847" s="72"/>
      <c r="TGW847" s="72"/>
      <c r="TGX847" s="72"/>
      <c r="TGY847" s="72"/>
      <c r="TGZ847" s="72"/>
      <c r="THA847" s="71"/>
      <c r="THB847" s="71"/>
      <c r="THC847" s="71"/>
      <c r="THD847" s="71"/>
      <c r="THE847" s="71"/>
      <c r="THF847" s="71"/>
      <c r="THG847" s="71"/>
      <c r="THH847" s="72"/>
      <c r="THI847" s="72"/>
      <c r="THJ847" s="72"/>
      <c r="THK847" s="72"/>
      <c r="THL847" s="72"/>
      <c r="THM847" s="72"/>
      <c r="THN847" s="72"/>
      <c r="THO847" s="72"/>
      <c r="THP847" s="72"/>
      <c r="THQ847" s="71"/>
      <c r="THR847" s="71"/>
      <c r="THS847" s="71"/>
      <c r="THT847" s="71"/>
      <c r="THU847" s="71"/>
      <c r="THV847" s="71"/>
      <c r="THW847" s="71"/>
      <c r="THX847" s="72"/>
      <c r="THY847" s="72"/>
      <c r="THZ847" s="72"/>
      <c r="TIA847" s="72"/>
      <c r="TIB847" s="72"/>
      <c r="TIC847" s="72"/>
      <c r="TID847" s="72"/>
      <c r="TIE847" s="72"/>
      <c r="TIF847" s="72"/>
      <c r="TIG847" s="71"/>
      <c r="TIH847" s="71"/>
      <c r="TII847" s="71"/>
      <c r="TIJ847" s="71"/>
      <c r="TIK847" s="71"/>
      <c r="TIL847" s="71"/>
      <c r="TIM847" s="71"/>
      <c r="TIN847" s="72"/>
      <c r="TIO847" s="72"/>
      <c r="TIP847" s="72"/>
      <c r="TIQ847" s="72"/>
      <c r="TIR847" s="72"/>
      <c r="TIS847" s="72"/>
      <c r="TIT847" s="72"/>
      <c r="TIU847" s="72"/>
      <c r="TIV847" s="72"/>
      <c r="TIW847" s="71"/>
      <c r="TIX847" s="71"/>
      <c r="TIY847" s="71"/>
      <c r="TIZ847" s="71"/>
      <c r="TJA847" s="71"/>
      <c r="TJB847" s="71"/>
      <c r="TJC847" s="71"/>
      <c r="TJD847" s="72"/>
      <c r="TJE847" s="72"/>
      <c r="TJF847" s="72"/>
      <c r="TJG847" s="72"/>
      <c r="TJH847" s="72"/>
      <c r="TJI847" s="72"/>
      <c r="TJJ847" s="72"/>
      <c r="TJK847" s="72"/>
      <c r="TJL847" s="72"/>
      <c r="TJM847" s="71"/>
      <c r="TJN847" s="71"/>
      <c r="TJO847" s="71"/>
      <c r="TJP847" s="71"/>
      <c r="TJQ847" s="71"/>
      <c r="TJR847" s="71"/>
      <c r="TJS847" s="71"/>
      <c r="TJT847" s="72"/>
      <c r="TJU847" s="72"/>
      <c r="TJV847" s="72"/>
      <c r="TJW847" s="72"/>
      <c r="TJX847" s="72"/>
      <c r="TJY847" s="72"/>
      <c r="TJZ847" s="72"/>
      <c r="TKA847" s="72"/>
      <c r="TKB847" s="72"/>
      <c r="TKC847" s="71"/>
      <c r="TKD847" s="71"/>
      <c r="TKE847" s="71"/>
      <c r="TKF847" s="71"/>
      <c r="TKG847" s="71"/>
      <c r="TKH847" s="71"/>
      <c r="TKI847" s="71"/>
      <c r="TKJ847" s="72"/>
      <c r="TKK847" s="72"/>
      <c r="TKL847" s="72"/>
      <c r="TKM847" s="72"/>
      <c r="TKN847" s="72"/>
      <c r="TKO847" s="72"/>
      <c r="TKP847" s="72"/>
      <c r="TKQ847" s="72"/>
      <c r="TKR847" s="72"/>
      <c r="TKS847" s="71"/>
      <c r="TKT847" s="71"/>
      <c r="TKU847" s="71"/>
      <c r="TKV847" s="71"/>
      <c r="TKW847" s="71"/>
      <c r="TKX847" s="71"/>
      <c r="TKY847" s="71"/>
      <c r="TKZ847" s="72"/>
      <c r="TLA847" s="72"/>
      <c r="TLB847" s="72"/>
      <c r="TLC847" s="72"/>
      <c r="TLD847" s="72"/>
      <c r="TLE847" s="72"/>
      <c r="TLF847" s="72"/>
      <c r="TLG847" s="72"/>
      <c r="TLH847" s="72"/>
      <c r="TLI847" s="71"/>
      <c r="TLJ847" s="71"/>
      <c r="TLK847" s="71"/>
      <c r="TLL847" s="71"/>
      <c r="TLM847" s="71"/>
      <c r="TLN847" s="71"/>
      <c r="TLO847" s="71"/>
      <c r="TLP847" s="72"/>
      <c r="TLQ847" s="72"/>
      <c r="TLR847" s="72"/>
      <c r="TLS847" s="72"/>
      <c r="TLT847" s="72"/>
      <c r="TLU847" s="72"/>
      <c r="TLV847" s="72"/>
      <c r="TLW847" s="72"/>
      <c r="TLX847" s="72"/>
      <c r="TLY847" s="71"/>
      <c r="TLZ847" s="71"/>
      <c r="TMA847" s="71"/>
      <c r="TMB847" s="71"/>
      <c r="TMC847" s="71"/>
      <c r="TMD847" s="71"/>
      <c r="TME847" s="71"/>
      <c r="TMF847" s="72"/>
      <c r="TMG847" s="72"/>
      <c r="TMH847" s="72"/>
      <c r="TMI847" s="72"/>
      <c r="TMJ847" s="72"/>
      <c r="TMK847" s="72"/>
      <c r="TML847" s="72"/>
      <c r="TMM847" s="72"/>
      <c r="TMN847" s="72"/>
      <c r="TMO847" s="71"/>
      <c r="TMP847" s="71"/>
      <c r="TMQ847" s="71"/>
      <c r="TMR847" s="71"/>
      <c r="TMS847" s="71"/>
      <c r="TMT847" s="71"/>
      <c r="TMU847" s="71"/>
      <c r="TMV847" s="72"/>
      <c r="TMW847" s="72"/>
      <c r="TMX847" s="72"/>
      <c r="TMY847" s="72"/>
      <c r="TMZ847" s="72"/>
      <c r="TNA847" s="72"/>
      <c r="TNB847" s="72"/>
      <c r="TNC847" s="72"/>
      <c r="TND847" s="72"/>
      <c r="TNE847" s="71"/>
      <c r="TNF847" s="71"/>
      <c r="TNG847" s="71"/>
      <c r="TNH847" s="71"/>
      <c r="TNI847" s="71"/>
      <c r="TNJ847" s="71"/>
      <c r="TNK847" s="71"/>
      <c r="TNL847" s="72"/>
      <c r="TNM847" s="72"/>
      <c r="TNN847" s="72"/>
      <c r="TNO847" s="72"/>
      <c r="TNP847" s="72"/>
      <c r="TNQ847" s="72"/>
      <c r="TNR847" s="72"/>
      <c r="TNS847" s="72"/>
      <c r="TNT847" s="72"/>
      <c r="TNU847" s="71"/>
      <c r="TNV847" s="71"/>
      <c r="TNW847" s="71"/>
      <c r="TNX847" s="71"/>
      <c r="TNY847" s="71"/>
      <c r="TNZ847" s="71"/>
      <c r="TOA847" s="71"/>
      <c r="TOB847" s="72"/>
      <c r="TOC847" s="72"/>
      <c r="TOD847" s="72"/>
      <c r="TOE847" s="72"/>
      <c r="TOF847" s="72"/>
      <c r="TOG847" s="72"/>
      <c r="TOH847" s="72"/>
      <c r="TOI847" s="72"/>
      <c r="TOJ847" s="72"/>
      <c r="TOK847" s="71"/>
      <c r="TOL847" s="71"/>
      <c r="TOM847" s="71"/>
      <c r="TON847" s="71"/>
      <c r="TOO847" s="71"/>
      <c r="TOP847" s="71"/>
      <c r="TOQ847" s="71"/>
      <c r="TOR847" s="72"/>
      <c r="TOS847" s="72"/>
      <c r="TOT847" s="72"/>
      <c r="TOU847" s="72"/>
      <c r="TOV847" s="72"/>
      <c r="TOW847" s="72"/>
      <c r="TOX847" s="72"/>
      <c r="TOY847" s="72"/>
      <c r="TOZ847" s="72"/>
      <c r="TPA847" s="71"/>
      <c r="TPB847" s="71"/>
      <c r="TPC847" s="71"/>
      <c r="TPD847" s="71"/>
      <c r="TPE847" s="71"/>
      <c r="TPF847" s="71"/>
      <c r="TPG847" s="71"/>
      <c r="TPH847" s="72"/>
      <c r="TPI847" s="72"/>
      <c r="TPJ847" s="72"/>
      <c r="TPK847" s="72"/>
      <c r="TPL847" s="72"/>
      <c r="TPM847" s="72"/>
      <c r="TPN847" s="72"/>
      <c r="TPO847" s="72"/>
      <c r="TPP847" s="72"/>
      <c r="TPQ847" s="71"/>
      <c r="TPR847" s="71"/>
      <c r="TPS847" s="71"/>
      <c r="TPT847" s="71"/>
      <c r="TPU847" s="71"/>
      <c r="TPV847" s="71"/>
      <c r="TPW847" s="71"/>
      <c r="TPX847" s="72"/>
      <c r="TPY847" s="72"/>
      <c r="TPZ847" s="72"/>
      <c r="TQA847" s="72"/>
      <c r="TQB847" s="72"/>
      <c r="TQC847" s="72"/>
      <c r="TQD847" s="72"/>
      <c r="TQE847" s="72"/>
      <c r="TQF847" s="72"/>
      <c r="TQG847" s="71"/>
      <c r="TQH847" s="71"/>
      <c r="TQI847" s="71"/>
      <c r="TQJ847" s="71"/>
      <c r="TQK847" s="71"/>
      <c r="TQL847" s="71"/>
      <c r="TQM847" s="71"/>
      <c r="TQN847" s="72"/>
      <c r="TQO847" s="72"/>
      <c r="TQP847" s="72"/>
      <c r="TQQ847" s="72"/>
      <c r="TQR847" s="72"/>
      <c r="TQS847" s="72"/>
      <c r="TQT847" s="72"/>
      <c r="TQU847" s="72"/>
      <c r="TQV847" s="72"/>
      <c r="TQW847" s="71"/>
      <c r="TQX847" s="71"/>
      <c r="TQY847" s="71"/>
      <c r="TQZ847" s="71"/>
      <c r="TRA847" s="71"/>
      <c r="TRB847" s="71"/>
      <c r="TRC847" s="71"/>
      <c r="TRD847" s="72"/>
      <c r="TRE847" s="72"/>
      <c r="TRF847" s="72"/>
      <c r="TRG847" s="72"/>
      <c r="TRH847" s="72"/>
      <c r="TRI847" s="72"/>
      <c r="TRJ847" s="72"/>
      <c r="TRK847" s="72"/>
      <c r="TRL847" s="72"/>
      <c r="TRM847" s="71"/>
      <c r="TRN847" s="71"/>
      <c r="TRO847" s="71"/>
      <c r="TRP847" s="71"/>
      <c r="TRQ847" s="71"/>
      <c r="TRR847" s="71"/>
      <c r="TRS847" s="71"/>
      <c r="TRT847" s="72"/>
      <c r="TRU847" s="72"/>
      <c r="TRV847" s="72"/>
      <c r="TRW847" s="72"/>
      <c r="TRX847" s="72"/>
      <c r="TRY847" s="72"/>
      <c r="TRZ847" s="72"/>
      <c r="TSA847" s="72"/>
      <c r="TSB847" s="72"/>
      <c r="TSC847" s="71"/>
      <c r="TSD847" s="71"/>
      <c r="TSE847" s="71"/>
      <c r="TSF847" s="71"/>
      <c r="TSG847" s="71"/>
      <c r="TSH847" s="71"/>
      <c r="TSI847" s="71"/>
      <c r="TSJ847" s="72"/>
      <c r="TSK847" s="72"/>
      <c r="TSL847" s="72"/>
      <c r="TSM847" s="72"/>
      <c r="TSN847" s="72"/>
      <c r="TSO847" s="72"/>
      <c r="TSP847" s="72"/>
      <c r="TSQ847" s="72"/>
      <c r="TSR847" s="72"/>
      <c r="TSS847" s="71"/>
      <c r="TST847" s="71"/>
      <c r="TSU847" s="71"/>
      <c r="TSV847" s="71"/>
      <c r="TSW847" s="71"/>
      <c r="TSX847" s="71"/>
      <c r="TSY847" s="71"/>
      <c r="TSZ847" s="72"/>
      <c r="TTA847" s="72"/>
      <c r="TTB847" s="72"/>
      <c r="TTC847" s="72"/>
      <c r="TTD847" s="72"/>
      <c r="TTE847" s="72"/>
      <c r="TTF847" s="72"/>
      <c r="TTG847" s="72"/>
      <c r="TTH847" s="72"/>
      <c r="TTI847" s="71"/>
      <c r="TTJ847" s="71"/>
      <c r="TTK847" s="71"/>
      <c r="TTL847" s="71"/>
      <c r="TTM847" s="71"/>
      <c r="TTN847" s="71"/>
      <c r="TTO847" s="71"/>
      <c r="TTP847" s="72"/>
      <c r="TTQ847" s="72"/>
      <c r="TTR847" s="72"/>
      <c r="TTS847" s="72"/>
      <c r="TTT847" s="72"/>
      <c r="TTU847" s="72"/>
      <c r="TTV847" s="72"/>
      <c r="TTW847" s="72"/>
      <c r="TTX847" s="72"/>
      <c r="TTY847" s="71"/>
      <c r="TTZ847" s="71"/>
      <c r="TUA847" s="71"/>
      <c r="TUB847" s="71"/>
      <c r="TUC847" s="71"/>
      <c r="TUD847" s="71"/>
      <c r="TUE847" s="71"/>
      <c r="TUF847" s="72"/>
      <c r="TUG847" s="72"/>
      <c r="TUH847" s="72"/>
      <c r="TUI847" s="72"/>
      <c r="TUJ847" s="72"/>
      <c r="TUK847" s="72"/>
      <c r="TUL847" s="72"/>
      <c r="TUM847" s="72"/>
      <c r="TUN847" s="72"/>
      <c r="TUO847" s="71"/>
      <c r="TUP847" s="71"/>
      <c r="TUQ847" s="71"/>
      <c r="TUR847" s="71"/>
      <c r="TUS847" s="71"/>
      <c r="TUT847" s="71"/>
      <c r="TUU847" s="71"/>
      <c r="TUV847" s="72"/>
      <c r="TUW847" s="72"/>
      <c r="TUX847" s="72"/>
      <c r="TUY847" s="72"/>
      <c r="TUZ847" s="72"/>
      <c r="TVA847" s="72"/>
      <c r="TVB847" s="72"/>
      <c r="TVC847" s="72"/>
      <c r="TVD847" s="72"/>
      <c r="TVE847" s="71"/>
      <c r="TVF847" s="71"/>
      <c r="TVG847" s="71"/>
      <c r="TVH847" s="71"/>
      <c r="TVI847" s="71"/>
      <c r="TVJ847" s="71"/>
      <c r="TVK847" s="71"/>
      <c r="TVL847" s="72"/>
      <c r="TVM847" s="72"/>
      <c r="TVN847" s="72"/>
      <c r="TVO847" s="72"/>
      <c r="TVP847" s="72"/>
      <c r="TVQ847" s="72"/>
      <c r="TVR847" s="72"/>
      <c r="TVS847" s="72"/>
      <c r="TVT847" s="72"/>
      <c r="TVU847" s="71"/>
      <c r="TVV847" s="71"/>
      <c r="TVW847" s="71"/>
      <c r="TVX847" s="71"/>
      <c r="TVY847" s="71"/>
      <c r="TVZ847" s="71"/>
      <c r="TWA847" s="71"/>
      <c r="TWB847" s="72"/>
      <c r="TWC847" s="72"/>
      <c r="TWD847" s="72"/>
      <c r="TWE847" s="72"/>
      <c r="TWF847" s="72"/>
      <c r="TWG847" s="72"/>
      <c r="TWH847" s="72"/>
      <c r="TWI847" s="72"/>
      <c r="TWJ847" s="72"/>
      <c r="TWK847" s="71"/>
      <c r="TWL847" s="71"/>
      <c r="TWM847" s="71"/>
      <c r="TWN847" s="71"/>
      <c r="TWO847" s="71"/>
      <c r="TWP847" s="71"/>
      <c r="TWQ847" s="71"/>
      <c r="TWR847" s="72"/>
      <c r="TWS847" s="72"/>
      <c r="TWT847" s="72"/>
      <c r="TWU847" s="72"/>
      <c r="TWV847" s="72"/>
      <c r="TWW847" s="72"/>
      <c r="TWX847" s="72"/>
      <c r="TWY847" s="72"/>
      <c r="TWZ847" s="72"/>
      <c r="TXA847" s="71"/>
      <c r="TXB847" s="71"/>
      <c r="TXC847" s="71"/>
      <c r="TXD847" s="71"/>
      <c r="TXE847" s="71"/>
      <c r="TXF847" s="71"/>
      <c r="TXG847" s="71"/>
      <c r="TXH847" s="72"/>
      <c r="TXI847" s="72"/>
      <c r="TXJ847" s="72"/>
      <c r="TXK847" s="72"/>
      <c r="TXL847" s="72"/>
      <c r="TXM847" s="72"/>
      <c r="TXN847" s="72"/>
      <c r="TXO847" s="72"/>
      <c r="TXP847" s="72"/>
      <c r="TXQ847" s="71"/>
      <c r="TXR847" s="71"/>
      <c r="TXS847" s="71"/>
      <c r="TXT847" s="71"/>
      <c r="TXU847" s="71"/>
      <c r="TXV847" s="71"/>
      <c r="TXW847" s="71"/>
      <c r="TXX847" s="72"/>
      <c r="TXY847" s="72"/>
      <c r="TXZ847" s="72"/>
      <c r="TYA847" s="72"/>
      <c r="TYB847" s="72"/>
      <c r="TYC847" s="72"/>
      <c r="TYD847" s="72"/>
      <c r="TYE847" s="72"/>
      <c r="TYF847" s="72"/>
      <c r="TYG847" s="71"/>
      <c r="TYH847" s="71"/>
      <c r="TYI847" s="71"/>
      <c r="TYJ847" s="71"/>
      <c r="TYK847" s="71"/>
      <c r="TYL847" s="71"/>
      <c r="TYM847" s="71"/>
      <c r="TYN847" s="72"/>
      <c r="TYO847" s="72"/>
      <c r="TYP847" s="72"/>
      <c r="TYQ847" s="72"/>
      <c r="TYR847" s="72"/>
      <c r="TYS847" s="72"/>
      <c r="TYT847" s="72"/>
      <c r="TYU847" s="72"/>
      <c r="TYV847" s="72"/>
      <c r="TYW847" s="71"/>
      <c r="TYX847" s="71"/>
      <c r="TYY847" s="71"/>
      <c r="TYZ847" s="71"/>
      <c r="TZA847" s="71"/>
      <c r="TZB847" s="71"/>
      <c r="TZC847" s="71"/>
      <c r="TZD847" s="72"/>
      <c r="TZE847" s="72"/>
      <c r="TZF847" s="72"/>
      <c r="TZG847" s="72"/>
      <c r="TZH847" s="72"/>
      <c r="TZI847" s="72"/>
      <c r="TZJ847" s="72"/>
      <c r="TZK847" s="72"/>
      <c r="TZL847" s="72"/>
      <c r="TZM847" s="71"/>
      <c r="TZN847" s="71"/>
      <c r="TZO847" s="71"/>
      <c r="TZP847" s="71"/>
      <c r="TZQ847" s="71"/>
      <c r="TZR847" s="71"/>
      <c r="TZS847" s="71"/>
      <c r="TZT847" s="72"/>
      <c r="TZU847" s="72"/>
      <c r="TZV847" s="72"/>
      <c r="TZW847" s="72"/>
      <c r="TZX847" s="72"/>
      <c r="TZY847" s="72"/>
      <c r="TZZ847" s="72"/>
      <c r="UAA847" s="72"/>
      <c r="UAB847" s="72"/>
      <c r="UAC847" s="71"/>
      <c r="UAD847" s="71"/>
      <c r="UAE847" s="71"/>
      <c r="UAF847" s="71"/>
      <c r="UAG847" s="71"/>
      <c r="UAH847" s="71"/>
      <c r="UAI847" s="71"/>
      <c r="UAJ847" s="72"/>
      <c r="UAK847" s="72"/>
      <c r="UAL847" s="72"/>
      <c r="UAM847" s="72"/>
      <c r="UAN847" s="72"/>
      <c r="UAO847" s="72"/>
      <c r="UAP847" s="72"/>
      <c r="UAQ847" s="72"/>
      <c r="UAR847" s="72"/>
      <c r="UAS847" s="71"/>
      <c r="UAT847" s="71"/>
      <c r="UAU847" s="71"/>
      <c r="UAV847" s="71"/>
      <c r="UAW847" s="71"/>
      <c r="UAX847" s="71"/>
      <c r="UAY847" s="71"/>
      <c r="UAZ847" s="72"/>
      <c r="UBA847" s="72"/>
      <c r="UBB847" s="72"/>
      <c r="UBC847" s="72"/>
      <c r="UBD847" s="72"/>
      <c r="UBE847" s="72"/>
      <c r="UBF847" s="72"/>
      <c r="UBG847" s="72"/>
      <c r="UBH847" s="72"/>
      <c r="UBI847" s="71"/>
      <c r="UBJ847" s="71"/>
      <c r="UBK847" s="71"/>
      <c r="UBL847" s="71"/>
      <c r="UBM847" s="71"/>
      <c r="UBN847" s="71"/>
      <c r="UBO847" s="71"/>
      <c r="UBP847" s="72"/>
      <c r="UBQ847" s="72"/>
      <c r="UBR847" s="72"/>
      <c r="UBS847" s="72"/>
      <c r="UBT847" s="72"/>
      <c r="UBU847" s="72"/>
      <c r="UBV847" s="72"/>
      <c r="UBW847" s="72"/>
      <c r="UBX847" s="72"/>
      <c r="UBY847" s="71"/>
      <c r="UBZ847" s="71"/>
      <c r="UCA847" s="71"/>
      <c r="UCB847" s="71"/>
      <c r="UCC847" s="71"/>
      <c r="UCD847" s="71"/>
      <c r="UCE847" s="71"/>
      <c r="UCF847" s="72"/>
      <c r="UCG847" s="72"/>
      <c r="UCH847" s="72"/>
      <c r="UCI847" s="72"/>
      <c r="UCJ847" s="72"/>
      <c r="UCK847" s="72"/>
      <c r="UCL847" s="72"/>
      <c r="UCM847" s="72"/>
      <c r="UCN847" s="72"/>
      <c r="UCO847" s="71"/>
      <c r="UCP847" s="71"/>
      <c r="UCQ847" s="71"/>
      <c r="UCR847" s="71"/>
      <c r="UCS847" s="71"/>
      <c r="UCT847" s="71"/>
      <c r="UCU847" s="71"/>
      <c r="UCV847" s="72"/>
      <c r="UCW847" s="72"/>
      <c r="UCX847" s="72"/>
      <c r="UCY847" s="72"/>
      <c r="UCZ847" s="72"/>
      <c r="UDA847" s="72"/>
      <c r="UDB847" s="72"/>
      <c r="UDC847" s="72"/>
      <c r="UDD847" s="72"/>
      <c r="UDE847" s="71"/>
      <c r="UDF847" s="71"/>
      <c r="UDG847" s="71"/>
      <c r="UDH847" s="71"/>
      <c r="UDI847" s="71"/>
      <c r="UDJ847" s="71"/>
      <c r="UDK847" s="71"/>
      <c r="UDL847" s="72"/>
      <c r="UDM847" s="72"/>
      <c r="UDN847" s="72"/>
      <c r="UDO847" s="72"/>
      <c r="UDP847" s="72"/>
      <c r="UDQ847" s="72"/>
      <c r="UDR847" s="72"/>
      <c r="UDS847" s="72"/>
      <c r="UDT847" s="72"/>
      <c r="UDU847" s="71"/>
      <c r="UDV847" s="71"/>
      <c r="UDW847" s="71"/>
      <c r="UDX847" s="71"/>
      <c r="UDY847" s="71"/>
      <c r="UDZ847" s="71"/>
      <c r="UEA847" s="71"/>
      <c r="UEB847" s="72"/>
      <c r="UEC847" s="72"/>
      <c r="UED847" s="72"/>
      <c r="UEE847" s="72"/>
      <c r="UEF847" s="72"/>
      <c r="UEG847" s="72"/>
      <c r="UEH847" s="72"/>
      <c r="UEI847" s="72"/>
      <c r="UEJ847" s="72"/>
      <c r="UEK847" s="71"/>
      <c r="UEL847" s="71"/>
      <c r="UEM847" s="71"/>
      <c r="UEN847" s="71"/>
      <c r="UEO847" s="71"/>
      <c r="UEP847" s="71"/>
      <c r="UEQ847" s="71"/>
      <c r="UER847" s="72"/>
      <c r="UES847" s="72"/>
      <c r="UET847" s="72"/>
      <c r="UEU847" s="72"/>
      <c r="UEV847" s="72"/>
      <c r="UEW847" s="72"/>
      <c r="UEX847" s="72"/>
      <c r="UEY847" s="72"/>
      <c r="UEZ847" s="72"/>
      <c r="UFA847" s="71"/>
      <c r="UFB847" s="71"/>
      <c r="UFC847" s="71"/>
      <c r="UFD847" s="71"/>
      <c r="UFE847" s="71"/>
      <c r="UFF847" s="71"/>
      <c r="UFG847" s="71"/>
      <c r="UFH847" s="72"/>
      <c r="UFI847" s="72"/>
      <c r="UFJ847" s="72"/>
      <c r="UFK847" s="72"/>
      <c r="UFL847" s="72"/>
      <c r="UFM847" s="72"/>
      <c r="UFN847" s="72"/>
      <c r="UFO847" s="72"/>
      <c r="UFP847" s="72"/>
      <c r="UFQ847" s="71"/>
      <c r="UFR847" s="71"/>
      <c r="UFS847" s="71"/>
      <c r="UFT847" s="71"/>
      <c r="UFU847" s="71"/>
      <c r="UFV847" s="71"/>
      <c r="UFW847" s="71"/>
      <c r="UFX847" s="72"/>
      <c r="UFY847" s="72"/>
      <c r="UFZ847" s="72"/>
      <c r="UGA847" s="72"/>
      <c r="UGB847" s="72"/>
      <c r="UGC847" s="72"/>
      <c r="UGD847" s="72"/>
      <c r="UGE847" s="72"/>
      <c r="UGF847" s="72"/>
      <c r="UGG847" s="71"/>
      <c r="UGH847" s="71"/>
      <c r="UGI847" s="71"/>
      <c r="UGJ847" s="71"/>
      <c r="UGK847" s="71"/>
      <c r="UGL847" s="71"/>
      <c r="UGM847" s="71"/>
      <c r="UGN847" s="72"/>
      <c r="UGO847" s="72"/>
      <c r="UGP847" s="72"/>
      <c r="UGQ847" s="72"/>
      <c r="UGR847" s="72"/>
      <c r="UGS847" s="72"/>
      <c r="UGT847" s="72"/>
      <c r="UGU847" s="72"/>
      <c r="UGV847" s="72"/>
      <c r="UGW847" s="71"/>
      <c r="UGX847" s="71"/>
      <c r="UGY847" s="71"/>
      <c r="UGZ847" s="71"/>
      <c r="UHA847" s="71"/>
      <c r="UHB847" s="71"/>
      <c r="UHC847" s="71"/>
      <c r="UHD847" s="72"/>
      <c r="UHE847" s="72"/>
      <c r="UHF847" s="72"/>
      <c r="UHG847" s="72"/>
      <c r="UHH847" s="72"/>
      <c r="UHI847" s="72"/>
      <c r="UHJ847" s="72"/>
      <c r="UHK847" s="72"/>
      <c r="UHL847" s="72"/>
      <c r="UHM847" s="71"/>
      <c r="UHN847" s="71"/>
      <c r="UHO847" s="71"/>
      <c r="UHP847" s="71"/>
      <c r="UHQ847" s="71"/>
      <c r="UHR847" s="71"/>
      <c r="UHS847" s="71"/>
      <c r="UHT847" s="72"/>
      <c r="UHU847" s="72"/>
      <c r="UHV847" s="72"/>
      <c r="UHW847" s="72"/>
      <c r="UHX847" s="72"/>
      <c r="UHY847" s="72"/>
      <c r="UHZ847" s="72"/>
      <c r="UIA847" s="72"/>
      <c r="UIB847" s="72"/>
      <c r="UIC847" s="71"/>
      <c r="UID847" s="71"/>
      <c r="UIE847" s="71"/>
      <c r="UIF847" s="71"/>
      <c r="UIG847" s="71"/>
      <c r="UIH847" s="71"/>
      <c r="UII847" s="71"/>
      <c r="UIJ847" s="72"/>
      <c r="UIK847" s="72"/>
      <c r="UIL847" s="72"/>
      <c r="UIM847" s="72"/>
      <c r="UIN847" s="72"/>
      <c r="UIO847" s="72"/>
      <c r="UIP847" s="72"/>
      <c r="UIQ847" s="72"/>
      <c r="UIR847" s="72"/>
      <c r="UIS847" s="71"/>
      <c r="UIT847" s="71"/>
      <c r="UIU847" s="71"/>
      <c r="UIV847" s="71"/>
      <c r="UIW847" s="71"/>
      <c r="UIX847" s="71"/>
      <c r="UIY847" s="71"/>
      <c r="UIZ847" s="72"/>
      <c r="UJA847" s="72"/>
      <c r="UJB847" s="72"/>
      <c r="UJC847" s="72"/>
      <c r="UJD847" s="72"/>
      <c r="UJE847" s="72"/>
      <c r="UJF847" s="72"/>
      <c r="UJG847" s="72"/>
      <c r="UJH847" s="72"/>
      <c r="UJI847" s="71"/>
      <c r="UJJ847" s="71"/>
      <c r="UJK847" s="71"/>
      <c r="UJL847" s="71"/>
      <c r="UJM847" s="71"/>
      <c r="UJN847" s="71"/>
      <c r="UJO847" s="71"/>
      <c r="UJP847" s="72"/>
      <c r="UJQ847" s="72"/>
      <c r="UJR847" s="72"/>
      <c r="UJS847" s="72"/>
      <c r="UJT847" s="72"/>
      <c r="UJU847" s="72"/>
      <c r="UJV847" s="72"/>
      <c r="UJW847" s="72"/>
      <c r="UJX847" s="72"/>
      <c r="UJY847" s="71"/>
      <c r="UJZ847" s="71"/>
      <c r="UKA847" s="71"/>
      <c r="UKB847" s="71"/>
      <c r="UKC847" s="71"/>
      <c r="UKD847" s="71"/>
      <c r="UKE847" s="71"/>
      <c r="UKF847" s="72"/>
      <c r="UKG847" s="72"/>
      <c r="UKH847" s="72"/>
      <c r="UKI847" s="72"/>
      <c r="UKJ847" s="72"/>
      <c r="UKK847" s="72"/>
      <c r="UKL847" s="72"/>
      <c r="UKM847" s="72"/>
      <c r="UKN847" s="72"/>
      <c r="UKO847" s="71"/>
      <c r="UKP847" s="71"/>
      <c r="UKQ847" s="71"/>
      <c r="UKR847" s="71"/>
      <c r="UKS847" s="71"/>
      <c r="UKT847" s="71"/>
      <c r="UKU847" s="71"/>
      <c r="UKV847" s="72"/>
      <c r="UKW847" s="72"/>
      <c r="UKX847" s="72"/>
      <c r="UKY847" s="72"/>
      <c r="UKZ847" s="72"/>
      <c r="ULA847" s="72"/>
      <c r="ULB847" s="72"/>
      <c r="ULC847" s="72"/>
      <c r="ULD847" s="72"/>
      <c r="ULE847" s="71"/>
      <c r="ULF847" s="71"/>
      <c r="ULG847" s="71"/>
      <c r="ULH847" s="71"/>
      <c r="ULI847" s="71"/>
      <c r="ULJ847" s="71"/>
      <c r="ULK847" s="71"/>
      <c r="ULL847" s="72"/>
      <c r="ULM847" s="72"/>
      <c r="ULN847" s="72"/>
      <c r="ULO847" s="72"/>
      <c r="ULP847" s="72"/>
      <c r="ULQ847" s="72"/>
      <c r="ULR847" s="72"/>
      <c r="ULS847" s="72"/>
      <c r="ULT847" s="72"/>
      <c r="ULU847" s="71"/>
      <c r="ULV847" s="71"/>
      <c r="ULW847" s="71"/>
      <c r="ULX847" s="71"/>
      <c r="ULY847" s="71"/>
      <c r="ULZ847" s="71"/>
      <c r="UMA847" s="71"/>
      <c r="UMB847" s="72"/>
      <c r="UMC847" s="72"/>
      <c r="UMD847" s="72"/>
      <c r="UME847" s="72"/>
      <c r="UMF847" s="72"/>
      <c r="UMG847" s="72"/>
      <c r="UMH847" s="72"/>
      <c r="UMI847" s="72"/>
      <c r="UMJ847" s="72"/>
      <c r="UMK847" s="71"/>
      <c r="UML847" s="71"/>
      <c r="UMM847" s="71"/>
      <c r="UMN847" s="71"/>
      <c r="UMO847" s="71"/>
      <c r="UMP847" s="71"/>
      <c r="UMQ847" s="71"/>
      <c r="UMR847" s="72"/>
      <c r="UMS847" s="72"/>
      <c r="UMT847" s="72"/>
      <c r="UMU847" s="72"/>
      <c r="UMV847" s="72"/>
      <c r="UMW847" s="72"/>
      <c r="UMX847" s="72"/>
      <c r="UMY847" s="72"/>
      <c r="UMZ847" s="72"/>
      <c r="UNA847" s="71"/>
      <c r="UNB847" s="71"/>
      <c r="UNC847" s="71"/>
      <c r="UND847" s="71"/>
      <c r="UNE847" s="71"/>
      <c r="UNF847" s="71"/>
      <c r="UNG847" s="71"/>
      <c r="UNH847" s="72"/>
      <c r="UNI847" s="72"/>
      <c r="UNJ847" s="72"/>
      <c r="UNK847" s="72"/>
      <c r="UNL847" s="72"/>
      <c r="UNM847" s="72"/>
      <c r="UNN847" s="72"/>
      <c r="UNO847" s="72"/>
      <c r="UNP847" s="72"/>
      <c r="UNQ847" s="71"/>
      <c r="UNR847" s="71"/>
      <c r="UNS847" s="71"/>
      <c r="UNT847" s="71"/>
      <c r="UNU847" s="71"/>
      <c r="UNV847" s="71"/>
      <c r="UNW847" s="71"/>
      <c r="UNX847" s="72"/>
      <c r="UNY847" s="72"/>
      <c r="UNZ847" s="72"/>
      <c r="UOA847" s="72"/>
      <c r="UOB847" s="72"/>
      <c r="UOC847" s="72"/>
      <c r="UOD847" s="72"/>
      <c r="UOE847" s="72"/>
      <c r="UOF847" s="72"/>
      <c r="UOG847" s="71"/>
      <c r="UOH847" s="71"/>
      <c r="UOI847" s="71"/>
      <c r="UOJ847" s="71"/>
      <c r="UOK847" s="71"/>
      <c r="UOL847" s="71"/>
      <c r="UOM847" s="71"/>
      <c r="UON847" s="72"/>
      <c r="UOO847" s="72"/>
      <c r="UOP847" s="72"/>
      <c r="UOQ847" s="72"/>
      <c r="UOR847" s="72"/>
      <c r="UOS847" s="72"/>
      <c r="UOT847" s="72"/>
      <c r="UOU847" s="72"/>
      <c r="UOV847" s="72"/>
      <c r="UOW847" s="71"/>
      <c r="UOX847" s="71"/>
      <c r="UOY847" s="71"/>
      <c r="UOZ847" s="71"/>
      <c r="UPA847" s="71"/>
      <c r="UPB847" s="71"/>
      <c r="UPC847" s="71"/>
      <c r="UPD847" s="72"/>
      <c r="UPE847" s="72"/>
      <c r="UPF847" s="72"/>
      <c r="UPG847" s="72"/>
      <c r="UPH847" s="72"/>
      <c r="UPI847" s="72"/>
      <c r="UPJ847" s="72"/>
      <c r="UPK847" s="72"/>
      <c r="UPL847" s="72"/>
      <c r="UPM847" s="71"/>
      <c r="UPN847" s="71"/>
      <c r="UPO847" s="71"/>
      <c r="UPP847" s="71"/>
      <c r="UPQ847" s="71"/>
      <c r="UPR847" s="71"/>
      <c r="UPS847" s="71"/>
      <c r="UPT847" s="72"/>
      <c r="UPU847" s="72"/>
      <c r="UPV847" s="72"/>
      <c r="UPW847" s="72"/>
      <c r="UPX847" s="72"/>
      <c r="UPY847" s="72"/>
      <c r="UPZ847" s="72"/>
      <c r="UQA847" s="72"/>
      <c r="UQB847" s="72"/>
      <c r="UQC847" s="71"/>
      <c r="UQD847" s="71"/>
      <c r="UQE847" s="71"/>
      <c r="UQF847" s="71"/>
      <c r="UQG847" s="71"/>
      <c r="UQH847" s="71"/>
      <c r="UQI847" s="71"/>
      <c r="UQJ847" s="72"/>
      <c r="UQK847" s="72"/>
      <c r="UQL847" s="72"/>
      <c r="UQM847" s="72"/>
      <c r="UQN847" s="72"/>
      <c r="UQO847" s="72"/>
      <c r="UQP847" s="72"/>
      <c r="UQQ847" s="72"/>
      <c r="UQR847" s="72"/>
      <c r="UQS847" s="71"/>
      <c r="UQT847" s="71"/>
      <c r="UQU847" s="71"/>
      <c r="UQV847" s="71"/>
      <c r="UQW847" s="71"/>
      <c r="UQX847" s="71"/>
      <c r="UQY847" s="71"/>
      <c r="UQZ847" s="72"/>
      <c r="URA847" s="72"/>
      <c r="URB847" s="72"/>
      <c r="URC847" s="72"/>
      <c r="URD847" s="72"/>
      <c r="URE847" s="72"/>
      <c r="URF847" s="72"/>
      <c r="URG847" s="72"/>
      <c r="URH847" s="72"/>
      <c r="URI847" s="71"/>
      <c r="URJ847" s="71"/>
      <c r="URK847" s="71"/>
      <c r="URL847" s="71"/>
      <c r="URM847" s="71"/>
      <c r="URN847" s="71"/>
      <c r="URO847" s="71"/>
      <c r="URP847" s="72"/>
      <c r="URQ847" s="72"/>
      <c r="URR847" s="72"/>
      <c r="URS847" s="72"/>
      <c r="URT847" s="72"/>
      <c r="URU847" s="72"/>
      <c r="URV847" s="72"/>
      <c r="URW847" s="72"/>
      <c r="URX847" s="72"/>
      <c r="URY847" s="71"/>
      <c r="URZ847" s="71"/>
      <c r="USA847" s="71"/>
      <c r="USB847" s="71"/>
      <c r="USC847" s="71"/>
      <c r="USD847" s="71"/>
      <c r="USE847" s="71"/>
      <c r="USF847" s="72"/>
      <c r="USG847" s="72"/>
      <c r="USH847" s="72"/>
      <c r="USI847" s="72"/>
      <c r="USJ847" s="72"/>
      <c r="USK847" s="72"/>
      <c r="USL847" s="72"/>
      <c r="USM847" s="72"/>
      <c r="USN847" s="72"/>
      <c r="USO847" s="71"/>
      <c r="USP847" s="71"/>
      <c r="USQ847" s="71"/>
      <c r="USR847" s="71"/>
      <c r="USS847" s="71"/>
      <c r="UST847" s="71"/>
      <c r="USU847" s="71"/>
      <c r="USV847" s="72"/>
      <c r="USW847" s="72"/>
      <c r="USX847" s="72"/>
      <c r="USY847" s="72"/>
      <c r="USZ847" s="72"/>
      <c r="UTA847" s="72"/>
      <c r="UTB847" s="72"/>
      <c r="UTC847" s="72"/>
      <c r="UTD847" s="72"/>
      <c r="UTE847" s="71"/>
      <c r="UTF847" s="71"/>
      <c r="UTG847" s="71"/>
      <c r="UTH847" s="71"/>
      <c r="UTI847" s="71"/>
      <c r="UTJ847" s="71"/>
      <c r="UTK847" s="71"/>
      <c r="UTL847" s="72"/>
      <c r="UTM847" s="72"/>
      <c r="UTN847" s="72"/>
      <c r="UTO847" s="72"/>
      <c r="UTP847" s="72"/>
      <c r="UTQ847" s="72"/>
      <c r="UTR847" s="72"/>
      <c r="UTS847" s="72"/>
      <c r="UTT847" s="72"/>
      <c r="UTU847" s="71"/>
      <c r="UTV847" s="71"/>
      <c r="UTW847" s="71"/>
      <c r="UTX847" s="71"/>
      <c r="UTY847" s="71"/>
      <c r="UTZ847" s="71"/>
      <c r="UUA847" s="71"/>
      <c r="UUB847" s="72"/>
      <c r="UUC847" s="72"/>
      <c r="UUD847" s="72"/>
      <c r="UUE847" s="72"/>
      <c r="UUF847" s="72"/>
      <c r="UUG847" s="72"/>
      <c r="UUH847" s="72"/>
      <c r="UUI847" s="72"/>
      <c r="UUJ847" s="72"/>
      <c r="UUK847" s="71"/>
      <c r="UUL847" s="71"/>
      <c r="UUM847" s="71"/>
      <c r="UUN847" s="71"/>
      <c r="UUO847" s="71"/>
      <c r="UUP847" s="71"/>
      <c r="UUQ847" s="71"/>
      <c r="UUR847" s="72"/>
      <c r="UUS847" s="72"/>
      <c r="UUT847" s="72"/>
      <c r="UUU847" s="72"/>
      <c r="UUV847" s="72"/>
      <c r="UUW847" s="72"/>
      <c r="UUX847" s="72"/>
      <c r="UUY847" s="72"/>
      <c r="UUZ847" s="72"/>
      <c r="UVA847" s="71"/>
      <c r="UVB847" s="71"/>
      <c r="UVC847" s="71"/>
      <c r="UVD847" s="71"/>
      <c r="UVE847" s="71"/>
      <c r="UVF847" s="71"/>
      <c r="UVG847" s="71"/>
      <c r="UVH847" s="72"/>
      <c r="UVI847" s="72"/>
      <c r="UVJ847" s="72"/>
      <c r="UVK847" s="72"/>
      <c r="UVL847" s="72"/>
      <c r="UVM847" s="72"/>
      <c r="UVN847" s="72"/>
      <c r="UVO847" s="72"/>
      <c r="UVP847" s="72"/>
      <c r="UVQ847" s="71"/>
      <c r="UVR847" s="71"/>
      <c r="UVS847" s="71"/>
      <c r="UVT847" s="71"/>
      <c r="UVU847" s="71"/>
      <c r="UVV847" s="71"/>
      <c r="UVW847" s="71"/>
      <c r="UVX847" s="72"/>
      <c r="UVY847" s="72"/>
      <c r="UVZ847" s="72"/>
      <c r="UWA847" s="72"/>
      <c r="UWB847" s="72"/>
      <c r="UWC847" s="72"/>
      <c r="UWD847" s="72"/>
      <c r="UWE847" s="72"/>
      <c r="UWF847" s="72"/>
      <c r="UWG847" s="71"/>
      <c r="UWH847" s="71"/>
      <c r="UWI847" s="71"/>
      <c r="UWJ847" s="71"/>
      <c r="UWK847" s="71"/>
      <c r="UWL847" s="71"/>
      <c r="UWM847" s="71"/>
      <c r="UWN847" s="72"/>
      <c r="UWO847" s="72"/>
      <c r="UWP847" s="72"/>
      <c r="UWQ847" s="72"/>
      <c r="UWR847" s="72"/>
      <c r="UWS847" s="72"/>
      <c r="UWT847" s="72"/>
      <c r="UWU847" s="72"/>
      <c r="UWV847" s="72"/>
      <c r="UWW847" s="71"/>
      <c r="UWX847" s="71"/>
      <c r="UWY847" s="71"/>
      <c r="UWZ847" s="71"/>
      <c r="UXA847" s="71"/>
      <c r="UXB847" s="71"/>
      <c r="UXC847" s="71"/>
      <c r="UXD847" s="72"/>
      <c r="UXE847" s="72"/>
      <c r="UXF847" s="72"/>
      <c r="UXG847" s="72"/>
      <c r="UXH847" s="72"/>
      <c r="UXI847" s="72"/>
      <c r="UXJ847" s="72"/>
      <c r="UXK847" s="72"/>
      <c r="UXL847" s="72"/>
      <c r="UXM847" s="71"/>
      <c r="UXN847" s="71"/>
      <c r="UXO847" s="71"/>
      <c r="UXP847" s="71"/>
      <c r="UXQ847" s="71"/>
      <c r="UXR847" s="71"/>
      <c r="UXS847" s="71"/>
      <c r="UXT847" s="72"/>
      <c r="UXU847" s="72"/>
      <c r="UXV847" s="72"/>
      <c r="UXW847" s="72"/>
      <c r="UXX847" s="72"/>
      <c r="UXY847" s="72"/>
      <c r="UXZ847" s="72"/>
      <c r="UYA847" s="72"/>
      <c r="UYB847" s="72"/>
      <c r="UYC847" s="71"/>
      <c r="UYD847" s="71"/>
      <c r="UYE847" s="71"/>
      <c r="UYF847" s="71"/>
      <c r="UYG847" s="71"/>
      <c r="UYH847" s="71"/>
      <c r="UYI847" s="71"/>
      <c r="UYJ847" s="72"/>
      <c r="UYK847" s="72"/>
      <c r="UYL847" s="72"/>
      <c r="UYM847" s="72"/>
      <c r="UYN847" s="72"/>
      <c r="UYO847" s="72"/>
      <c r="UYP847" s="72"/>
      <c r="UYQ847" s="72"/>
      <c r="UYR847" s="72"/>
      <c r="UYS847" s="71"/>
      <c r="UYT847" s="71"/>
      <c r="UYU847" s="71"/>
      <c r="UYV847" s="71"/>
      <c r="UYW847" s="71"/>
      <c r="UYX847" s="71"/>
      <c r="UYY847" s="71"/>
      <c r="UYZ847" s="72"/>
      <c r="UZA847" s="72"/>
      <c r="UZB847" s="72"/>
      <c r="UZC847" s="72"/>
      <c r="UZD847" s="72"/>
      <c r="UZE847" s="72"/>
      <c r="UZF847" s="72"/>
      <c r="UZG847" s="72"/>
      <c r="UZH847" s="72"/>
      <c r="UZI847" s="71"/>
      <c r="UZJ847" s="71"/>
      <c r="UZK847" s="71"/>
      <c r="UZL847" s="71"/>
      <c r="UZM847" s="71"/>
      <c r="UZN847" s="71"/>
      <c r="UZO847" s="71"/>
      <c r="UZP847" s="72"/>
      <c r="UZQ847" s="72"/>
      <c r="UZR847" s="72"/>
      <c r="UZS847" s="72"/>
      <c r="UZT847" s="72"/>
      <c r="UZU847" s="72"/>
      <c r="UZV847" s="72"/>
      <c r="UZW847" s="72"/>
      <c r="UZX847" s="72"/>
      <c r="UZY847" s="71"/>
      <c r="UZZ847" s="71"/>
      <c r="VAA847" s="71"/>
      <c r="VAB847" s="71"/>
      <c r="VAC847" s="71"/>
      <c r="VAD847" s="71"/>
      <c r="VAE847" s="71"/>
      <c r="VAF847" s="72"/>
      <c r="VAG847" s="72"/>
      <c r="VAH847" s="72"/>
      <c r="VAI847" s="72"/>
      <c r="VAJ847" s="72"/>
      <c r="VAK847" s="72"/>
      <c r="VAL847" s="72"/>
      <c r="VAM847" s="72"/>
      <c r="VAN847" s="72"/>
      <c r="VAO847" s="71"/>
      <c r="VAP847" s="71"/>
      <c r="VAQ847" s="71"/>
      <c r="VAR847" s="71"/>
      <c r="VAS847" s="71"/>
      <c r="VAT847" s="71"/>
      <c r="VAU847" s="71"/>
      <c r="VAV847" s="72"/>
      <c r="VAW847" s="72"/>
      <c r="VAX847" s="72"/>
      <c r="VAY847" s="72"/>
      <c r="VAZ847" s="72"/>
      <c r="VBA847" s="72"/>
      <c r="VBB847" s="72"/>
      <c r="VBC847" s="72"/>
      <c r="VBD847" s="72"/>
      <c r="VBE847" s="71"/>
      <c r="VBF847" s="71"/>
      <c r="VBG847" s="71"/>
      <c r="VBH847" s="71"/>
      <c r="VBI847" s="71"/>
      <c r="VBJ847" s="71"/>
      <c r="VBK847" s="71"/>
      <c r="VBL847" s="72"/>
      <c r="VBM847" s="72"/>
      <c r="VBN847" s="72"/>
      <c r="VBO847" s="72"/>
      <c r="VBP847" s="72"/>
      <c r="VBQ847" s="72"/>
      <c r="VBR847" s="72"/>
      <c r="VBS847" s="72"/>
      <c r="VBT847" s="72"/>
      <c r="VBU847" s="71"/>
      <c r="VBV847" s="71"/>
      <c r="VBW847" s="71"/>
      <c r="VBX847" s="71"/>
      <c r="VBY847" s="71"/>
      <c r="VBZ847" s="71"/>
      <c r="VCA847" s="71"/>
      <c r="VCB847" s="72"/>
      <c r="VCC847" s="72"/>
      <c r="VCD847" s="72"/>
      <c r="VCE847" s="72"/>
      <c r="VCF847" s="72"/>
      <c r="VCG847" s="72"/>
      <c r="VCH847" s="72"/>
      <c r="VCI847" s="72"/>
      <c r="VCJ847" s="72"/>
      <c r="VCK847" s="71"/>
      <c r="VCL847" s="71"/>
      <c r="VCM847" s="71"/>
      <c r="VCN847" s="71"/>
      <c r="VCO847" s="71"/>
      <c r="VCP847" s="71"/>
      <c r="VCQ847" s="71"/>
      <c r="VCR847" s="72"/>
      <c r="VCS847" s="72"/>
      <c r="VCT847" s="72"/>
      <c r="VCU847" s="72"/>
      <c r="VCV847" s="72"/>
      <c r="VCW847" s="72"/>
      <c r="VCX847" s="72"/>
      <c r="VCY847" s="72"/>
      <c r="VCZ847" s="72"/>
      <c r="VDA847" s="71"/>
      <c r="VDB847" s="71"/>
      <c r="VDC847" s="71"/>
      <c r="VDD847" s="71"/>
      <c r="VDE847" s="71"/>
      <c r="VDF847" s="71"/>
      <c r="VDG847" s="71"/>
      <c r="VDH847" s="72"/>
      <c r="VDI847" s="72"/>
      <c r="VDJ847" s="72"/>
      <c r="VDK847" s="72"/>
      <c r="VDL847" s="72"/>
      <c r="VDM847" s="72"/>
      <c r="VDN847" s="72"/>
      <c r="VDO847" s="72"/>
      <c r="VDP847" s="72"/>
      <c r="VDQ847" s="71"/>
      <c r="VDR847" s="71"/>
      <c r="VDS847" s="71"/>
      <c r="VDT847" s="71"/>
      <c r="VDU847" s="71"/>
      <c r="VDV847" s="71"/>
      <c r="VDW847" s="71"/>
      <c r="VDX847" s="72"/>
      <c r="VDY847" s="72"/>
      <c r="VDZ847" s="72"/>
      <c r="VEA847" s="72"/>
      <c r="VEB847" s="72"/>
      <c r="VEC847" s="72"/>
      <c r="VED847" s="72"/>
      <c r="VEE847" s="72"/>
      <c r="VEF847" s="72"/>
      <c r="VEG847" s="71"/>
      <c r="VEH847" s="71"/>
      <c r="VEI847" s="71"/>
      <c r="VEJ847" s="71"/>
      <c r="VEK847" s="71"/>
      <c r="VEL847" s="71"/>
      <c r="VEM847" s="71"/>
      <c r="VEN847" s="72"/>
      <c r="VEO847" s="72"/>
      <c r="VEP847" s="72"/>
      <c r="VEQ847" s="72"/>
      <c r="VER847" s="72"/>
      <c r="VES847" s="72"/>
      <c r="VET847" s="72"/>
      <c r="VEU847" s="72"/>
      <c r="VEV847" s="72"/>
      <c r="VEW847" s="71"/>
      <c r="VEX847" s="71"/>
      <c r="VEY847" s="71"/>
      <c r="VEZ847" s="71"/>
      <c r="VFA847" s="71"/>
      <c r="VFB847" s="71"/>
      <c r="VFC847" s="71"/>
      <c r="VFD847" s="72"/>
      <c r="VFE847" s="72"/>
      <c r="VFF847" s="72"/>
      <c r="VFG847" s="72"/>
      <c r="VFH847" s="72"/>
      <c r="VFI847" s="72"/>
      <c r="VFJ847" s="72"/>
      <c r="VFK847" s="72"/>
      <c r="VFL847" s="72"/>
      <c r="VFM847" s="71"/>
      <c r="VFN847" s="71"/>
      <c r="VFO847" s="71"/>
      <c r="VFP847" s="71"/>
      <c r="VFQ847" s="71"/>
      <c r="VFR847" s="71"/>
      <c r="VFS847" s="71"/>
      <c r="VFT847" s="72"/>
      <c r="VFU847" s="72"/>
      <c r="VFV847" s="72"/>
      <c r="VFW847" s="72"/>
      <c r="VFX847" s="72"/>
      <c r="VFY847" s="72"/>
      <c r="VFZ847" s="72"/>
      <c r="VGA847" s="72"/>
      <c r="VGB847" s="72"/>
      <c r="VGC847" s="71"/>
      <c r="VGD847" s="71"/>
      <c r="VGE847" s="71"/>
      <c r="VGF847" s="71"/>
      <c r="VGG847" s="71"/>
      <c r="VGH847" s="71"/>
      <c r="VGI847" s="71"/>
      <c r="VGJ847" s="72"/>
      <c r="VGK847" s="72"/>
      <c r="VGL847" s="72"/>
      <c r="VGM847" s="72"/>
      <c r="VGN847" s="72"/>
      <c r="VGO847" s="72"/>
      <c r="VGP847" s="72"/>
      <c r="VGQ847" s="72"/>
      <c r="VGR847" s="72"/>
      <c r="VGS847" s="71"/>
      <c r="VGT847" s="71"/>
      <c r="VGU847" s="71"/>
      <c r="VGV847" s="71"/>
      <c r="VGW847" s="71"/>
      <c r="VGX847" s="71"/>
      <c r="VGY847" s="71"/>
      <c r="VGZ847" s="72"/>
      <c r="VHA847" s="72"/>
      <c r="VHB847" s="72"/>
      <c r="VHC847" s="72"/>
      <c r="VHD847" s="72"/>
      <c r="VHE847" s="72"/>
      <c r="VHF847" s="72"/>
      <c r="VHG847" s="72"/>
      <c r="VHH847" s="72"/>
      <c r="VHI847" s="71"/>
      <c r="VHJ847" s="71"/>
      <c r="VHK847" s="71"/>
      <c r="VHL847" s="71"/>
      <c r="VHM847" s="71"/>
      <c r="VHN847" s="71"/>
      <c r="VHO847" s="71"/>
      <c r="VHP847" s="72"/>
      <c r="VHQ847" s="72"/>
      <c r="VHR847" s="72"/>
      <c r="VHS847" s="72"/>
      <c r="VHT847" s="72"/>
      <c r="VHU847" s="72"/>
      <c r="VHV847" s="72"/>
      <c r="VHW847" s="72"/>
      <c r="VHX847" s="72"/>
      <c r="VHY847" s="71"/>
      <c r="VHZ847" s="71"/>
      <c r="VIA847" s="71"/>
      <c r="VIB847" s="71"/>
      <c r="VIC847" s="71"/>
      <c r="VID847" s="71"/>
      <c r="VIE847" s="71"/>
      <c r="VIF847" s="72"/>
      <c r="VIG847" s="72"/>
      <c r="VIH847" s="72"/>
      <c r="VII847" s="72"/>
      <c r="VIJ847" s="72"/>
      <c r="VIK847" s="72"/>
      <c r="VIL847" s="72"/>
      <c r="VIM847" s="72"/>
      <c r="VIN847" s="72"/>
      <c r="VIO847" s="71"/>
      <c r="VIP847" s="71"/>
      <c r="VIQ847" s="71"/>
      <c r="VIR847" s="71"/>
      <c r="VIS847" s="71"/>
      <c r="VIT847" s="71"/>
      <c r="VIU847" s="71"/>
      <c r="VIV847" s="72"/>
      <c r="VIW847" s="72"/>
      <c r="VIX847" s="72"/>
      <c r="VIY847" s="72"/>
      <c r="VIZ847" s="72"/>
      <c r="VJA847" s="72"/>
      <c r="VJB847" s="72"/>
      <c r="VJC847" s="72"/>
      <c r="VJD847" s="72"/>
      <c r="VJE847" s="71"/>
      <c r="VJF847" s="71"/>
      <c r="VJG847" s="71"/>
      <c r="VJH847" s="71"/>
      <c r="VJI847" s="71"/>
      <c r="VJJ847" s="71"/>
      <c r="VJK847" s="71"/>
      <c r="VJL847" s="72"/>
      <c r="VJM847" s="72"/>
      <c r="VJN847" s="72"/>
      <c r="VJO847" s="72"/>
      <c r="VJP847" s="72"/>
      <c r="VJQ847" s="72"/>
      <c r="VJR847" s="72"/>
      <c r="VJS847" s="72"/>
      <c r="VJT847" s="72"/>
      <c r="VJU847" s="71"/>
      <c r="VJV847" s="71"/>
      <c r="VJW847" s="71"/>
      <c r="VJX847" s="71"/>
      <c r="VJY847" s="71"/>
      <c r="VJZ847" s="71"/>
      <c r="VKA847" s="71"/>
      <c r="VKB847" s="72"/>
      <c r="VKC847" s="72"/>
      <c r="VKD847" s="72"/>
      <c r="VKE847" s="72"/>
      <c r="VKF847" s="72"/>
      <c r="VKG847" s="72"/>
      <c r="VKH847" s="72"/>
      <c r="VKI847" s="72"/>
      <c r="VKJ847" s="72"/>
      <c r="VKK847" s="71"/>
      <c r="VKL847" s="71"/>
      <c r="VKM847" s="71"/>
      <c r="VKN847" s="71"/>
      <c r="VKO847" s="71"/>
      <c r="VKP847" s="71"/>
      <c r="VKQ847" s="71"/>
      <c r="VKR847" s="72"/>
      <c r="VKS847" s="72"/>
      <c r="VKT847" s="72"/>
      <c r="VKU847" s="72"/>
      <c r="VKV847" s="72"/>
      <c r="VKW847" s="72"/>
      <c r="VKX847" s="72"/>
      <c r="VKY847" s="72"/>
      <c r="VKZ847" s="72"/>
      <c r="VLA847" s="71"/>
      <c r="VLB847" s="71"/>
      <c r="VLC847" s="71"/>
      <c r="VLD847" s="71"/>
      <c r="VLE847" s="71"/>
      <c r="VLF847" s="71"/>
      <c r="VLG847" s="71"/>
      <c r="VLH847" s="72"/>
      <c r="VLI847" s="72"/>
      <c r="VLJ847" s="72"/>
      <c r="VLK847" s="72"/>
      <c r="VLL847" s="72"/>
      <c r="VLM847" s="72"/>
      <c r="VLN847" s="72"/>
      <c r="VLO847" s="72"/>
      <c r="VLP847" s="72"/>
      <c r="VLQ847" s="71"/>
      <c r="VLR847" s="71"/>
      <c r="VLS847" s="71"/>
      <c r="VLT847" s="71"/>
      <c r="VLU847" s="71"/>
      <c r="VLV847" s="71"/>
      <c r="VLW847" s="71"/>
      <c r="VLX847" s="72"/>
      <c r="VLY847" s="72"/>
      <c r="VLZ847" s="72"/>
      <c r="VMA847" s="72"/>
      <c r="VMB847" s="72"/>
      <c r="VMC847" s="72"/>
      <c r="VMD847" s="72"/>
      <c r="VME847" s="72"/>
      <c r="VMF847" s="72"/>
      <c r="VMG847" s="71"/>
      <c r="VMH847" s="71"/>
      <c r="VMI847" s="71"/>
      <c r="VMJ847" s="71"/>
      <c r="VMK847" s="71"/>
      <c r="VML847" s="71"/>
      <c r="VMM847" s="71"/>
      <c r="VMN847" s="72"/>
      <c r="VMO847" s="72"/>
      <c r="VMP847" s="72"/>
      <c r="VMQ847" s="72"/>
      <c r="VMR847" s="72"/>
      <c r="VMS847" s="72"/>
      <c r="VMT847" s="72"/>
      <c r="VMU847" s="72"/>
      <c r="VMV847" s="72"/>
      <c r="VMW847" s="71"/>
      <c r="VMX847" s="71"/>
      <c r="VMY847" s="71"/>
      <c r="VMZ847" s="71"/>
      <c r="VNA847" s="71"/>
      <c r="VNB847" s="71"/>
      <c r="VNC847" s="71"/>
      <c r="VND847" s="72"/>
      <c r="VNE847" s="72"/>
      <c r="VNF847" s="72"/>
      <c r="VNG847" s="72"/>
      <c r="VNH847" s="72"/>
      <c r="VNI847" s="72"/>
      <c r="VNJ847" s="72"/>
      <c r="VNK847" s="72"/>
      <c r="VNL847" s="72"/>
      <c r="VNM847" s="71"/>
      <c r="VNN847" s="71"/>
      <c r="VNO847" s="71"/>
      <c r="VNP847" s="71"/>
      <c r="VNQ847" s="71"/>
      <c r="VNR847" s="71"/>
      <c r="VNS847" s="71"/>
      <c r="VNT847" s="72"/>
      <c r="VNU847" s="72"/>
      <c r="VNV847" s="72"/>
      <c r="VNW847" s="72"/>
      <c r="VNX847" s="72"/>
      <c r="VNY847" s="72"/>
      <c r="VNZ847" s="72"/>
      <c r="VOA847" s="72"/>
      <c r="VOB847" s="72"/>
      <c r="VOC847" s="71"/>
      <c r="VOD847" s="71"/>
      <c r="VOE847" s="71"/>
      <c r="VOF847" s="71"/>
      <c r="VOG847" s="71"/>
      <c r="VOH847" s="71"/>
      <c r="VOI847" s="71"/>
      <c r="VOJ847" s="72"/>
      <c r="VOK847" s="72"/>
      <c r="VOL847" s="72"/>
      <c r="VOM847" s="72"/>
      <c r="VON847" s="72"/>
      <c r="VOO847" s="72"/>
      <c r="VOP847" s="72"/>
      <c r="VOQ847" s="72"/>
      <c r="VOR847" s="72"/>
      <c r="VOS847" s="71"/>
      <c r="VOT847" s="71"/>
      <c r="VOU847" s="71"/>
      <c r="VOV847" s="71"/>
      <c r="VOW847" s="71"/>
      <c r="VOX847" s="71"/>
      <c r="VOY847" s="71"/>
      <c r="VOZ847" s="72"/>
      <c r="VPA847" s="72"/>
      <c r="VPB847" s="72"/>
      <c r="VPC847" s="72"/>
      <c r="VPD847" s="72"/>
      <c r="VPE847" s="72"/>
      <c r="VPF847" s="72"/>
      <c r="VPG847" s="72"/>
      <c r="VPH847" s="72"/>
      <c r="VPI847" s="71"/>
      <c r="VPJ847" s="71"/>
      <c r="VPK847" s="71"/>
      <c r="VPL847" s="71"/>
      <c r="VPM847" s="71"/>
      <c r="VPN847" s="71"/>
      <c r="VPO847" s="71"/>
      <c r="VPP847" s="72"/>
      <c r="VPQ847" s="72"/>
      <c r="VPR847" s="72"/>
      <c r="VPS847" s="72"/>
      <c r="VPT847" s="72"/>
      <c r="VPU847" s="72"/>
      <c r="VPV847" s="72"/>
      <c r="VPW847" s="72"/>
      <c r="VPX847" s="72"/>
      <c r="VPY847" s="71"/>
      <c r="VPZ847" s="71"/>
      <c r="VQA847" s="71"/>
      <c r="VQB847" s="71"/>
      <c r="VQC847" s="71"/>
      <c r="VQD847" s="71"/>
      <c r="VQE847" s="71"/>
      <c r="VQF847" s="72"/>
      <c r="VQG847" s="72"/>
      <c r="VQH847" s="72"/>
      <c r="VQI847" s="72"/>
      <c r="VQJ847" s="72"/>
      <c r="VQK847" s="72"/>
      <c r="VQL847" s="72"/>
      <c r="VQM847" s="72"/>
      <c r="VQN847" s="72"/>
      <c r="VQO847" s="71"/>
      <c r="VQP847" s="71"/>
      <c r="VQQ847" s="71"/>
      <c r="VQR847" s="71"/>
      <c r="VQS847" s="71"/>
      <c r="VQT847" s="71"/>
      <c r="VQU847" s="71"/>
      <c r="VQV847" s="72"/>
      <c r="VQW847" s="72"/>
      <c r="VQX847" s="72"/>
      <c r="VQY847" s="72"/>
      <c r="VQZ847" s="72"/>
      <c r="VRA847" s="72"/>
      <c r="VRB847" s="72"/>
      <c r="VRC847" s="72"/>
      <c r="VRD847" s="72"/>
      <c r="VRE847" s="71"/>
      <c r="VRF847" s="71"/>
      <c r="VRG847" s="71"/>
      <c r="VRH847" s="71"/>
      <c r="VRI847" s="71"/>
      <c r="VRJ847" s="71"/>
      <c r="VRK847" s="71"/>
      <c r="VRL847" s="72"/>
      <c r="VRM847" s="72"/>
      <c r="VRN847" s="72"/>
      <c r="VRO847" s="72"/>
      <c r="VRP847" s="72"/>
      <c r="VRQ847" s="72"/>
      <c r="VRR847" s="72"/>
      <c r="VRS847" s="72"/>
      <c r="VRT847" s="72"/>
      <c r="VRU847" s="71"/>
      <c r="VRV847" s="71"/>
      <c r="VRW847" s="71"/>
      <c r="VRX847" s="71"/>
      <c r="VRY847" s="71"/>
      <c r="VRZ847" s="71"/>
      <c r="VSA847" s="71"/>
      <c r="VSB847" s="72"/>
      <c r="VSC847" s="72"/>
      <c r="VSD847" s="72"/>
      <c r="VSE847" s="72"/>
      <c r="VSF847" s="72"/>
      <c r="VSG847" s="72"/>
      <c r="VSH847" s="72"/>
      <c r="VSI847" s="72"/>
      <c r="VSJ847" s="72"/>
      <c r="VSK847" s="71"/>
      <c r="VSL847" s="71"/>
      <c r="VSM847" s="71"/>
      <c r="VSN847" s="71"/>
      <c r="VSO847" s="71"/>
      <c r="VSP847" s="71"/>
      <c r="VSQ847" s="71"/>
      <c r="VSR847" s="72"/>
      <c r="VSS847" s="72"/>
      <c r="VST847" s="72"/>
      <c r="VSU847" s="72"/>
      <c r="VSV847" s="72"/>
      <c r="VSW847" s="72"/>
      <c r="VSX847" s="72"/>
      <c r="VSY847" s="72"/>
      <c r="VSZ847" s="72"/>
      <c r="VTA847" s="71"/>
      <c r="VTB847" s="71"/>
      <c r="VTC847" s="71"/>
      <c r="VTD847" s="71"/>
      <c r="VTE847" s="71"/>
      <c r="VTF847" s="71"/>
      <c r="VTG847" s="71"/>
      <c r="VTH847" s="72"/>
      <c r="VTI847" s="72"/>
      <c r="VTJ847" s="72"/>
      <c r="VTK847" s="72"/>
      <c r="VTL847" s="72"/>
      <c r="VTM847" s="72"/>
      <c r="VTN847" s="72"/>
      <c r="VTO847" s="72"/>
      <c r="VTP847" s="72"/>
      <c r="VTQ847" s="71"/>
      <c r="VTR847" s="71"/>
      <c r="VTS847" s="71"/>
      <c r="VTT847" s="71"/>
      <c r="VTU847" s="71"/>
      <c r="VTV847" s="71"/>
      <c r="VTW847" s="71"/>
      <c r="VTX847" s="72"/>
      <c r="VTY847" s="72"/>
      <c r="VTZ847" s="72"/>
      <c r="VUA847" s="72"/>
      <c r="VUB847" s="72"/>
      <c r="VUC847" s="72"/>
      <c r="VUD847" s="72"/>
      <c r="VUE847" s="72"/>
      <c r="VUF847" s="72"/>
      <c r="VUG847" s="71"/>
      <c r="VUH847" s="71"/>
      <c r="VUI847" s="71"/>
      <c r="VUJ847" s="71"/>
      <c r="VUK847" s="71"/>
      <c r="VUL847" s="71"/>
      <c r="VUM847" s="71"/>
      <c r="VUN847" s="72"/>
      <c r="VUO847" s="72"/>
      <c r="VUP847" s="72"/>
      <c r="VUQ847" s="72"/>
      <c r="VUR847" s="72"/>
      <c r="VUS847" s="72"/>
      <c r="VUT847" s="72"/>
      <c r="VUU847" s="72"/>
      <c r="VUV847" s="72"/>
      <c r="VUW847" s="71"/>
      <c r="VUX847" s="71"/>
      <c r="VUY847" s="71"/>
      <c r="VUZ847" s="71"/>
      <c r="VVA847" s="71"/>
      <c r="VVB847" s="71"/>
      <c r="VVC847" s="71"/>
      <c r="VVD847" s="72"/>
      <c r="VVE847" s="72"/>
      <c r="VVF847" s="72"/>
      <c r="VVG847" s="72"/>
      <c r="VVH847" s="72"/>
      <c r="VVI847" s="72"/>
      <c r="VVJ847" s="72"/>
      <c r="VVK847" s="72"/>
      <c r="VVL847" s="72"/>
      <c r="VVM847" s="71"/>
      <c r="VVN847" s="71"/>
      <c r="VVO847" s="71"/>
      <c r="VVP847" s="71"/>
      <c r="VVQ847" s="71"/>
      <c r="VVR847" s="71"/>
      <c r="VVS847" s="71"/>
      <c r="VVT847" s="72"/>
      <c r="VVU847" s="72"/>
      <c r="VVV847" s="72"/>
      <c r="VVW847" s="72"/>
      <c r="VVX847" s="72"/>
      <c r="VVY847" s="72"/>
      <c r="VVZ847" s="72"/>
      <c r="VWA847" s="72"/>
      <c r="VWB847" s="72"/>
      <c r="VWC847" s="71"/>
      <c r="VWD847" s="71"/>
      <c r="VWE847" s="71"/>
      <c r="VWF847" s="71"/>
      <c r="VWG847" s="71"/>
      <c r="VWH847" s="71"/>
      <c r="VWI847" s="71"/>
      <c r="VWJ847" s="72"/>
      <c r="VWK847" s="72"/>
      <c r="VWL847" s="72"/>
      <c r="VWM847" s="72"/>
      <c r="VWN847" s="72"/>
      <c r="VWO847" s="72"/>
      <c r="VWP847" s="72"/>
      <c r="VWQ847" s="72"/>
      <c r="VWR847" s="72"/>
      <c r="VWS847" s="71"/>
      <c r="VWT847" s="71"/>
      <c r="VWU847" s="71"/>
      <c r="VWV847" s="71"/>
      <c r="VWW847" s="71"/>
      <c r="VWX847" s="71"/>
      <c r="VWY847" s="71"/>
      <c r="VWZ847" s="72"/>
      <c r="VXA847" s="72"/>
      <c r="VXB847" s="72"/>
      <c r="VXC847" s="72"/>
      <c r="VXD847" s="72"/>
      <c r="VXE847" s="72"/>
      <c r="VXF847" s="72"/>
      <c r="VXG847" s="72"/>
      <c r="VXH847" s="72"/>
      <c r="VXI847" s="71"/>
      <c r="VXJ847" s="71"/>
      <c r="VXK847" s="71"/>
      <c r="VXL847" s="71"/>
      <c r="VXM847" s="71"/>
      <c r="VXN847" s="71"/>
      <c r="VXO847" s="71"/>
      <c r="VXP847" s="72"/>
      <c r="VXQ847" s="72"/>
      <c r="VXR847" s="72"/>
      <c r="VXS847" s="72"/>
      <c r="VXT847" s="72"/>
      <c r="VXU847" s="72"/>
      <c r="VXV847" s="72"/>
      <c r="VXW847" s="72"/>
      <c r="VXX847" s="72"/>
      <c r="VXY847" s="71"/>
      <c r="VXZ847" s="71"/>
      <c r="VYA847" s="71"/>
      <c r="VYB847" s="71"/>
      <c r="VYC847" s="71"/>
      <c r="VYD847" s="71"/>
      <c r="VYE847" s="71"/>
      <c r="VYF847" s="72"/>
      <c r="VYG847" s="72"/>
      <c r="VYH847" s="72"/>
      <c r="VYI847" s="72"/>
      <c r="VYJ847" s="72"/>
      <c r="VYK847" s="72"/>
      <c r="VYL847" s="72"/>
      <c r="VYM847" s="72"/>
      <c r="VYN847" s="72"/>
      <c r="VYO847" s="71"/>
      <c r="VYP847" s="71"/>
      <c r="VYQ847" s="71"/>
      <c r="VYR847" s="71"/>
      <c r="VYS847" s="71"/>
      <c r="VYT847" s="71"/>
      <c r="VYU847" s="71"/>
      <c r="VYV847" s="72"/>
      <c r="VYW847" s="72"/>
      <c r="VYX847" s="72"/>
      <c r="VYY847" s="72"/>
      <c r="VYZ847" s="72"/>
      <c r="VZA847" s="72"/>
      <c r="VZB847" s="72"/>
      <c r="VZC847" s="72"/>
      <c r="VZD847" s="72"/>
      <c r="VZE847" s="71"/>
      <c r="VZF847" s="71"/>
      <c r="VZG847" s="71"/>
      <c r="VZH847" s="71"/>
      <c r="VZI847" s="71"/>
      <c r="VZJ847" s="71"/>
      <c r="VZK847" s="71"/>
      <c r="VZL847" s="72"/>
      <c r="VZM847" s="72"/>
      <c r="VZN847" s="72"/>
      <c r="VZO847" s="72"/>
      <c r="VZP847" s="72"/>
      <c r="VZQ847" s="72"/>
      <c r="VZR847" s="72"/>
      <c r="VZS847" s="72"/>
      <c r="VZT847" s="72"/>
      <c r="VZU847" s="71"/>
      <c r="VZV847" s="71"/>
      <c r="VZW847" s="71"/>
      <c r="VZX847" s="71"/>
      <c r="VZY847" s="71"/>
      <c r="VZZ847" s="71"/>
      <c r="WAA847" s="71"/>
      <c r="WAB847" s="72"/>
      <c r="WAC847" s="72"/>
      <c r="WAD847" s="72"/>
      <c r="WAE847" s="72"/>
      <c r="WAF847" s="72"/>
      <c r="WAG847" s="72"/>
      <c r="WAH847" s="72"/>
      <c r="WAI847" s="72"/>
      <c r="WAJ847" s="72"/>
      <c r="WAK847" s="71"/>
      <c r="WAL847" s="71"/>
      <c r="WAM847" s="71"/>
      <c r="WAN847" s="71"/>
      <c r="WAO847" s="71"/>
      <c r="WAP847" s="71"/>
      <c r="WAQ847" s="71"/>
      <c r="WAR847" s="72"/>
      <c r="WAS847" s="72"/>
      <c r="WAT847" s="72"/>
      <c r="WAU847" s="72"/>
      <c r="WAV847" s="72"/>
      <c r="WAW847" s="72"/>
      <c r="WAX847" s="72"/>
      <c r="WAY847" s="72"/>
      <c r="WAZ847" s="72"/>
      <c r="WBA847" s="71"/>
      <c r="WBB847" s="71"/>
      <c r="WBC847" s="71"/>
      <c r="WBD847" s="71"/>
      <c r="WBE847" s="71"/>
      <c r="WBF847" s="71"/>
      <c r="WBG847" s="71"/>
      <c r="WBH847" s="72"/>
      <c r="WBI847" s="72"/>
      <c r="WBJ847" s="72"/>
      <c r="WBK847" s="72"/>
      <c r="WBL847" s="72"/>
      <c r="WBM847" s="72"/>
      <c r="WBN847" s="72"/>
      <c r="WBO847" s="72"/>
      <c r="WBP847" s="72"/>
      <c r="WBQ847" s="71"/>
      <c r="WBR847" s="71"/>
      <c r="WBS847" s="71"/>
      <c r="WBT847" s="71"/>
      <c r="WBU847" s="71"/>
      <c r="WBV847" s="71"/>
      <c r="WBW847" s="71"/>
      <c r="WBX847" s="72"/>
      <c r="WBY847" s="72"/>
      <c r="WBZ847" s="72"/>
      <c r="WCA847" s="72"/>
      <c r="WCB847" s="72"/>
      <c r="WCC847" s="72"/>
      <c r="WCD847" s="72"/>
      <c r="WCE847" s="72"/>
      <c r="WCF847" s="72"/>
      <c r="WCG847" s="71"/>
      <c r="WCH847" s="71"/>
      <c r="WCI847" s="71"/>
      <c r="WCJ847" s="71"/>
      <c r="WCK847" s="71"/>
      <c r="WCL847" s="71"/>
      <c r="WCM847" s="71"/>
      <c r="WCN847" s="72"/>
      <c r="WCO847" s="72"/>
      <c r="WCP847" s="72"/>
      <c r="WCQ847" s="72"/>
      <c r="WCR847" s="72"/>
      <c r="WCS847" s="72"/>
      <c r="WCT847" s="72"/>
      <c r="WCU847" s="72"/>
      <c r="WCV847" s="72"/>
      <c r="WCW847" s="71"/>
      <c r="WCX847" s="71"/>
      <c r="WCY847" s="71"/>
      <c r="WCZ847" s="71"/>
      <c r="WDA847" s="71"/>
      <c r="WDB847" s="71"/>
      <c r="WDC847" s="71"/>
      <c r="WDD847" s="72"/>
      <c r="WDE847" s="72"/>
      <c r="WDF847" s="72"/>
      <c r="WDG847" s="72"/>
      <c r="WDH847" s="72"/>
      <c r="WDI847" s="72"/>
      <c r="WDJ847" s="72"/>
      <c r="WDK847" s="72"/>
      <c r="WDL847" s="72"/>
      <c r="WDM847" s="71"/>
      <c r="WDN847" s="71"/>
      <c r="WDO847" s="71"/>
      <c r="WDP847" s="71"/>
      <c r="WDQ847" s="71"/>
      <c r="WDR847" s="71"/>
      <c r="WDS847" s="71"/>
      <c r="WDT847" s="72"/>
      <c r="WDU847" s="72"/>
      <c r="WDV847" s="72"/>
      <c r="WDW847" s="72"/>
      <c r="WDX847" s="72"/>
      <c r="WDY847" s="72"/>
      <c r="WDZ847" s="72"/>
      <c r="WEA847" s="72"/>
      <c r="WEB847" s="72"/>
      <c r="WEC847" s="71"/>
      <c r="WED847" s="71"/>
      <c r="WEE847" s="71"/>
      <c r="WEF847" s="71"/>
      <c r="WEG847" s="71"/>
      <c r="WEH847" s="71"/>
      <c r="WEI847" s="71"/>
      <c r="WEJ847" s="72"/>
      <c r="WEK847" s="72"/>
      <c r="WEL847" s="72"/>
      <c r="WEM847" s="72"/>
      <c r="WEN847" s="72"/>
      <c r="WEO847" s="72"/>
      <c r="WEP847" s="72"/>
      <c r="WEQ847" s="72"/>
      <c r="WER847" s="72"/>
      <c r="WES847" s="71"/>
      <c r="WET847" s="71"/>
      <c r="WEU847" s="71"/>
      <c r="WEV847" s="71"/>
      <c r="WEW847" s="71"/>
      <c r="WEX847" s="71"/>
      <c r="WEY847" s="71"/>
      <c r="WEZ847" s="72"/>
      <c r="WFA847" s="72"/>
      <c r="WFB847" s="72"/>
      <c r="WFC847" s="72"/>
      <c r="WFD847" s="72"/>
      <c r="WFE847" s="72"/>
      <c r="WFF847" s="72"/>
      <c r="WFG847" s="72"/>
      <c r="WFH847" s="72"/>
      <c r="WFI847" s="71"/>
      <c r="WFJ847" s="71"/>
      <c r="WFK847" s="71"/>
      <c r="WFL847" s="71"/>
      <c r="WFM847" s="71"/>
      <c r="WFN847" s="71"/>
      <c r="WFO847" s="71"/>
      <c r="WFP847" s="72"/>
      <c r="WFQ847" s="72"/>
      <c r="WFR847" s="72"/>
      <c r="WFS847" s="72"/>
      <c r="WFT847" s="72"/>
      <c r="WFU847" s="72"/>
      <c r="WFV847" s="72"/>
      <c r="WFW847" s="72"/>
      <c r="WFX847" s="72"/>
      <c r="WFY847" s="71"/>
      <c r="WFZ847" s="71"/>
      <c r="WGA847" s="71"/>
      <c r="WGB847" s="71"/>
      <c r="WGC847" s="71"/>
      <c r="WGD847" s="71"/>
      <c r="WGE847" s="71"/>
      <c r="WGF847" s="72"/>
      <c r="WGG847" s="72"/>
      <c r="WGH847" s="72"/>
      <c r="WGI847" s="72"/>
      <c r="WGJ847" s="72"/>
      <c r="WGK847" s="72"/>
      <c r="WGL847" s="72"/>
      <c r="WGM847" s="72"/>
      <c r="WGN847" s="72"/>
      <c r="WGO847" s="71"/>
      <c r="WGP847" s="71"/>
      <c r="WGQ847" s="71"/>
      <c r="WGR847" s="71"/>
      <c r="WGS847" s="71"/>
      <c r="WGT847" s="71"/>
      <c r="WGU847" s="71"/>
      <c r="WGV847" s="72"/>
      <c r="WGW847" s="72"/>
      <c r="WGX847" s="72"/>
      <c r="WGY847" s="72"/>
      <c r="WGZ847" s="72"/>
      <c r="WHA847" s="72"/>
      <c r="WHB847" s="72"/>
      <c r="WHC847" s="72"/>
      <c r="WHD847" s="72"/>
      <c r="WHE847" s="71"/>
      <c r="WHF847" s="71"/>
      <c r="WHG847" s="71"/>
      <c r="WHH847" s="71"/>
      <c r="WHI847" s="71"/>
      <c r="WHJ847" s="71"/>
      <c r="WHK847" s="71"/>
      <c r="WHL847" s="72"/>
      <c r="WHM847" s="72"/>
      <c r="WHN847" s="72"/>
      <c r="WHO847" s="72"/>
      <c r="WHP847" s="72"/>
      <c r="WHQ847" s="72"/>
      <c r="WHR847" s="72"/>
      <c r="WHS847" s="72"/>
      <c r="WHT847" s="72"/>
      <c r="WHU847" s="71"/>
      <c r="WHV847" s="71"/>
      <c r="WHW847" s="71"/>
      <c r="WHX847" s="71"/>
      <c r="WHY847" s="71"/>
      <c r="WHZ847" s="71"/>
      <c r="WIA847" s="71"/>
      <c r="WIB847" s="72"/>
      <c r="WIC847" s="72"/>
      <c r="WID847" s="72"/>
      <c r="WIE847" s="72"/>
      <c r="WIF847" s="72"/>
      <c r="WIG847" s="72"/>
      <c r="WIH847" s="72"/>
      <c r="WII847" s="72"/>
      <c r="WIJ847" s="72"/>
      <c r="WIK847" s="71"/>
      <c r="WIL847" s="71"/>
      <c r="WIM847" s="71"/>
      <c r="WIN847" s="71"/>
      <c r="WIO847" s="71"/>
      <c r="WIP847" s="71"/>
      <c r="WIQ847" s="71"/>
      <c r="WIR847" s="72"/>
      <c r="WIS847" s="72"/>
      <c r="WIT847" s="72"/>
      <c r="WIU847" s="72"/>
      <c r="WIV847" s="72"/>
      <c r="WIW847" s="72"/>
      <c r="WIX847" s="72"/>
      <c r="WIY847" s="72"/>
      <c r="WIZ847" s="72"/>
      <c r="WJA847" s="71"/>
      <c r="WJB847" s="71"/>
      <c r="WJC847" s="71"/>
      <c r="WJD847" s="71"/>
      <c r="WJE847" s="71"/>
      <c r="WJF847" s="71"/>
      <c r="WJG847" s="71"/>
      <c r="WJH847" s="72"/>
      <c r="WJI847" s="72"/>
      <c r="WJJ847" s="72"/>
      <c r="WJK847" s="72"/>
      <c r="WJL847" s="72"/>
      <c r="WJM847" s="72"/>
      <c r="WJN847" s="72"/>
      <c r="WJO847" s="72"/>
      <c r="WJP847" s="72"/>
      <c r="WJQ847" s="71"/>
      <c r="WJR847" s="71"/>
      <c r="WJS847" s="71"/>
      <c r="WJT847" s="71"/>
      <c r="WJU847" s="71"/>
      <c r="WJV847" s="71"/>
      <c r="WJW847" s="71"/>
      <c r="WJX847" s="72"/>
      <c r="WJY847" s="72"/>
      <c r="WJZ847" s="72"/>
      <c r="WKA847" s="72"/>
      <c r="WKB847" s="72"/>
      <c r="WKC847" s="72"/>
      <c r="WKD847" s="72"/>
      <c r="WKE847" s="72"/>
      <c r="WKF847" s="72"/>
      <c r="WKG847" s="71"/>
      <c r="WKH847" s="71"/>
      <c r="WKI847" s="71"/>
      <c r="WKJ847" s="71"/>
      <c r="WKK847" s="71"/>
      <c r="WKL847" s="71"/>
      <c r="WKM847" s="71"/>
      <c r="WKN847" s="72"/>
      <c r="WKO847" s="72"/>
      <c r="WKP847" s="72"/>
      <c r="WKQ847" s="72"/>
      <c r="WKR847" s="72"/>
      <c r="WKS847" s="72"/>
      <c r="WKT847" s="72"/>
      <c r="WKU847" s="72"/>
      <c r="WKV847" s="72"/>
      <c r="WKW847" s="71"/>
      <c r="WKX847" s="71"/>
      <c r="WKY847" s="71"/>
      <c r="WKZ847" s="71"/>
      <c r="WLA847" s="71"/>
      <c r="WLB847" s="71"/>
      <c r="WLC847" s="71"/>
      <c r="WLD847" s="72"/>
      <c r="WLE847" s="72"/>
      <c r="WLF847" s="72"/>
      <c r="WLG847" s="72"/>
      <c r="WLH847" s="72"/>
      <c r="WLI847" s="72"/>
      <c r="WLJ847" s="72"/>
      <c r="WLK847" s="72"/>
      <c r="WLL847" s="72"/>
      <c r="WLM847" s="71"/>
      <c r="WLN847" s="71"/>
      <c r="WLO847" s="71"/>
      <c r="WLP847" s="71"/>
      <c r="WLQ847" s="71"/>
      <c r="WLR847" s="71"/>
      <c r="WLS847" s="71"/>
      <c r="WLT847" s="72"/>
      <c r="WLU847" s="72"/>
      <c r="WLV847" s="72"/>
      <c r="WLW847" s="72"/>
      <c r="WLX847" s="72"/>
      <c r="WLY847" s="72"/>
      <c r="WLZ847" s="72"/>
      <c r="WMA847" s="72"/>
      <c r="WMB847" s="72"/>
      <c r="WMC847" s="71"/>
      <c r="WMD847" s="71"/>
      <c r="WME847" s="71"/>
      <c r="WMF847" s="71"/>
      <c r="WMG847" s="71"/>
      <c r="WMH847" s="71"/>
      <c r="WMI847" s="71"/>
      <c r="WMJ847" s="72"/>
      <c r="WMK847" s="72"/>
      <c r="WML847" s="72"/>
      <c r="WMM847" s="72"/>
      <c r="WMN847" s="72"/>
      <c r="WMO847" s="72"/>
      <c r="WMP847" s="72"/>
      <c r="WMQ847" s="72"/>
      <c r="WMR847" s="72"/>
      <c r="WMS847" s="71"/>
      <c r="WMT847" s="71"/>
      <c r="WMU847" s="71"/>
      <c r="WMV847" s="71"/>
      <c r="WMW847" s="71"/>
      <c r="WMX847" s="71"/>
      <c r="WMY847" s="71"/>
      <c r="WMZ847" s="72"/>
      <c r="WNA847" s="72"/>
      <c r="WNB847" s="72"/>
      <c r="WNC847" s="72"/>
      <c r="WND847" s="72"/>
      <c r="WNE847" s="72"/>
      <c r="WNF847" s="72"/>
      <c r="WNG847" s="72"/>
      <c r="WNH847" s="72"/>
      <c r="WNI847" s="71"/>
      <c r="WNJ847" s="71"/>
      <c r="WNK847" s="71"/>
      <c r="WNL847" s="71"/>
      <c r="WNM847" s="71"/>
      <c r="WNN847" s="71"/>
      <c r="WNO847" s="71"/>
      <c r="WNP847" s="72"/>
      <c r="WNQ847" s="72"/>
      <c r="WNR847" s="72"/>
      <c r="WNS847" s="72"/>
      <c r="WNT847" s="72"/>
      <c r="WNU847" s="72"/>
      <c r="WNV847" s="72"/>
      <c r="WNW847" s="72"/>
      <c r="WNX847" s="72"/>
      <c r="WNY847" s="71"/>
      <c r="WNZ847" s="71"/>
      <c r="WOA847" s="71"/>
      <c r="WOB847" s="71"/>
      <c r="WOC847" s="71"/>
      <c r="WOD847" s="71"/>
      <c r="WOE847" s="71"/>
      <c r="WOF847" s="72"/>
      <c r="WOG847" s="72"/>
      <c r="WOH847" s="72"/>
      <c r="WOI847" s="72"/>
      <c r="WOJ847" s="72"/>
      <c r="WOK847" s="72"/>
      <c r="WOL847" s="72"/>
      <c r="WOM847" s="72"/>
      <c r="WON847" s="72"/>
      <c r="WOO847" s="71"/>
      <c r="WOP847" s="71"/>
      <c r="WOQ847" s="71"/>
      <c r="WOR847" s="71"/>
      <c r="WOS847" s="71"/>
      <c r="WOT847" s="71"/>
      <c r="WOU847" s="71"/>
      <c r="WOV847" s="72"/>
      <c r="WOW847" s="72"/>
      <c r="WOX847" s="72"/>
      <c r="WOY847" s="72"/>
      <c r="WOZ847" s="72"/>
      <c r="WPA847" s="72"/>
      <c r="WPB847" s="72"/>
      <c r="WPC847" s="72"/>
      <c r="WPD847" s="72"/>
      <c r="WPE847" s="71"/>
      <c r="WPF847" s="71"/>
      <c r="WPG847" s="71"/>
      <c r="WPH847" s="71"/>
      <c r="WPI847" s="71"/>
      <c r="WPJ847" s="71"/>
      <c r="WPK847" s="71"/>
      <c r="WPL847" s="72"/>
      <c r="WPM847" s="72"/>
      <c r="WPN847" s="72"/>
      <c r="WPO847" s="72"/>
      <c r="WPP847" s="72"/>
      <c r="WPQ847" s="72"/>
      <c r="WPR847" s="72"/>
      <c r="WPS847" s="72"/>
      <c r="WPT847" s="72"/>
      <c r="WPU847" s="71"/>
      <c r="WPV847" s="71"/>
      <c r="WPW847" s="71"/>
      <c r="WPX847" s="71"/>
      <c r="WPY847" s="71"/>
      <c r="WPZ847" s="71"/>
      <c r="WQA847" s="71"/>
      <c r="WQB847" s="72"/>
      <c r="WQC847" s="72"/>
      <c r="WQD847" s="72"/>
      <c r="WQE847" s="72"/>
      <c r="WQF847" s="72"/>
      <c r="WQG847" s="72"/>
      <c r="WQH847" s="72"/>
      <c r="WQI847" s="72"/>
      <c r="WQJ847" s="72"/>
      <c r="WQK847" s="71"/>
      <c r="WQL847" s="71"/>
      <c r="WQM847" s="71"/>
      <c r="WQN847" s="71"/>
      <c r="WQO847" s="71"/>
      <c r="WQP847" s="71"/>
      <c r="WQQ847" s="71"/>
      <c r="WQR847" s="72"/>
      <c r="WQS847" s="72"/>
      <c r="WQT847" s="72"/>
      <c r="WQU847" s="72"/>
      <c r="WQV847" s="72"/>
      <c r="WQW847" s="72"/>
      <c r="WQX847" s="72"/>
      <c r="WQY847" s="72"/>
      <c r="WQZ847" s="72"/>
      <c r="WRA847" s="71"/>
      <c r="WRB847" s="71"/>
      <c r="WRC847" s="71"/>
      <c r="WRD847" s="71"/>
      <c r="WRE847" s="71"/>
      <c r="WRF847" s="71"/>
      <c r="WRG847" s="71"/>
      <c r="WRH847" s="72"/>
      <c r="WRI847" s="72"/>
      <c r="WRJ847" s="72"/>
      <c r="WRK847" s="72"/>
      <c r="WRL847" s="72"/>
      <c r="WRM847" s="72"/>
      <c r="WRN847" s="72"/>
      <c r="WRO847" s="72"/>
      <c r="WRP847" s="72"/>
      <c r="WRQ847" s="71"/>
      <c r="WRR847" s="71"/>
      <c r="WRS847" s="71"/>
      <c r="WRT847" s="71"/>
      <c r="WRU847" s="71"/>
      <c r="WRV847" s="71"/>
      <c r="WRW847" s="71"/>
      <c r="WRX847" s="72"/>
      <c r="WRY847" s="72"/>
      <c r="WRZ847" s="72"/>
      <c r="WSA847" s="72"/>
      <c r="WSB847" s="72"/>
      <c r="WSC847" s="72"/>
      <c r="WSD847" s="72"/>
      <c r="WSE847" s="72"/>
      <c r="WSF847" s="72"/>
      <c r="WSG847" s="71"/>
      <c r="WSH847" s="71"/>
      <c r="WSI847" s="71"/>
      <c r="WSJ847" s="71"/>
      <c r="WSK847" s="71"/>
      <c r="WSL847" s="71"/>
      <c r="WSM847" s="71"/>
      <c r="WSN847" s="72"/>
      <c r="WSO847" s="72"/>
      <c r="WSP847" s="72"/>
      <c r="WSQ847" s="72"/>
      <c r="WSR847" s="72"/>
      <c r="WSS847" s="72"/>
      <c r="WST847" s="72"/>
      <c r="WSU847" s="72"/>
      <c r="WSV847" s="72"/>
      <c r="WSW847" s="71"/>
      <c r="WSX847" s="71"/>
      <c r="WSY847" s="71"/>
      <c r="WSZ847" s="71"/>
      <c r="WTA847" s="71"/>
      <c r="WTB847" s="71"/>
      <c r="WTC847" s="71"/>
      <c r="WTD847" s="72"/>
      <c r="WTE847" s="72"/>
      <c r="WTF847" s="72"/>
      <c r="WTG847" s="72"/>
      <c r="WTH847" s="72"/>
      <c r="WTI847" s="72"/>
      <c r="WTJ847" s="72"/>
      <c r="WTK847" s="72"/>
      <c r="WTL847" s="72"/>
      <c r="WTM847" s="71"/>
      <c r="WTN847" s="71"/>
      <c r="WTO847" s="71"/>
      <c r="WTP847" s="71"/>
      <c r="WTQ847" s="71"/>
      <c r="WTR847" s="71"/>
      <c r="WTS847" s="71"/>
      <c r="WTT847" s="72"/>
      <c r="WTU847" s="72"/>
      <c r="WTV847" s="72"/>
      <c r="WTW847" s="72"/>
      <c r="WTX847" s="72"/>
      <c r="WTY847" s="72"/>
      <c r="WTZ847" s="72"/>
      <c r="WUA847" s="72"/>
      <c r="WUB847" s="72"/>
      <c r="WUC847" s="71"/>
      <c r="WUD847" s="71"/>
      <c r="WUE847" s="71"/>
      <c r="WUF847" s="71"/>
      <c r="WUG847" s="71"/>
      <c r="WUH847" s="71"/>
      <c r="WUI847" s="71"/>
      <c r="WUJ847" s="72"/>
      <c r="WUK847" s="72"/>
      <c r="WUL847" s="72"/>
      <c r="WUM847" s="72"/>
      <c r="WUN847" s="72"/>
      <c r="WUO847" s="72"/>
      <c r="WUP847" s="72"/>
      <c r="WUQ847" s="72"/>
      <c r="WUR847" s="72"/>
      <c r="WUS847" s="71"/>
      <c r="WUT847" s="71"/>
      <c r="WUU847" s="71"/>
      <c r="WUV847" s="71"/>
      <c r="WUW847" s="71"/>
      <c r="WUX847" s="71"/>
      <c r="WUY847" s="71"/>
      <c r="WUZ847" s="72"/>
      <c r="WVA847" s="72"/>
      <c r="WVB847" s="72"/>
      <c r="WVC847" s="72"/>
      <c r="WVD847" s="72"/>
      <c r="WVE847" s="72"/>
      <c r="WVF847" s="72"/>
      <c r="WVG847" s="72"/>
      <c r="WVH847" s="72"/>
      <c r="WVI847" s="71"/>
      <c r="WVJ847" s="71"/>
      <c r="WVK847" s="71"/>
      <c r="WVL847" s="71"/>
      <c r="WVM847" s="71"/>
      <c r="WVN847" s="71"/>
      <c r="WVO847" s="71"/>
      <c r="WVP847" s="72"/>
      <c r="WVQ847" s="72"/>
      <c r="WVR847" s="72"/>
      <c r="WVS847" s="72"/>
      <c r="WVT847" s="72"/>
      <c r="WVU847" s="72"/>
      <c r="WVV847" s="72"/>
      <c r="WVW847" s="72"/>
      <c r="WVX847" s="72"/>
      <c r="WVY847" s="71"/>
      <c r="WVZ847" s="71"/>
      <c r="WWA847" s="71"/>
      <c r="WWB847" s="71"/>
      <c r="WWC847" s="71"/>
      <c r="WWD847" s="71"/>
      <c r="WWE847" s="71"/>
      <c r="WWF847" s="72"/>
      <c r="WWG847" s="72"/>
      <c r="WWH847" s="72"/>
      <c r="WWI847" s="72"/>
      <c r="WWJ847" s="72"/>
      <c r="WWK847" s="72"/>
      <c r="WWL847" s="72"/>
      <c r="WWM847" s="72"/>
      <c r="WWN847" s="72"/>
      <c r="WWO847" s="71"/>
      <c r="WWP847" s="71"/>
      <c r="WWQ847" s="71"/>
      <c r="WWR847" s="71"/>
      <c r="WWS847" s="71"/>
      <c r="WWT847" s="71"/>
      <c r="WWU847" s="71"/>
      <c r="WWV847" s="72"/>
      <c r="WWW847" s="72"/>
      <c r="WWX847" s="72"/>
      <c r="WWY847" s="72"/>
      <c r="WWZ847" s="72"/>
      <c r="WXA847" s="72"/>
      <c r="WXB847" s="72"/>
      <c r="WXC847" s="72"/>
      <c r="WXD847" s="72"/>
      <c r="WXE847" s="71"/>
      <c r="WXF847" s="71"/>
      <c r="WXG847" s="71"/>
      <c r="WXH847" s="71"/>
      <c r="WXI847" s="71"/>
      <c r="WXJ847" s="71"/>
      <c r="WXK847" s="71"/>
      <c r="WXL847" s="72"/>
      <c r="WXM847" s="72"/>
      <c r="WXN847" s="72"/>
      <c r="WXO847" s="72"/>
      <c r="WXP847" s="72"/>
      <c r="WXQ847" s="72"/>
      <c r="WXR847" s="72"/>
      <c r="WXS847" s="72"/>
      <c r="WXT847" s="72"/>
      <c r="WXU847" s="71"/>
      <c r="WXV847" s="71"/>
      <c r="WXW847" s="71"/>
      <c r="WXX847" s="71"/>
      <c r="WXY847" s="71"/>
      <c r="WXZ847" s="71"/>
      <c r="WYA847" s="71"/>
      <c r="WYB847" s="72"/>
      <c r="WYC847" s="72"/>
      <c r="WYD847" s="72"/>
      <c r="WYE847" s="72"/>
      <c r="WYF847" s="72"/>
      <c r="WYG847" s="72"/>
      <c r="WYH847" s="72"/>
      <c r="WYI847" s="72"/>
      <c r="WYJ847" s="72"/>
      <c r="WYK847" s="71"/>
      <c r="WYL847" s="71"/>
      <c r="WYM847" s="71"/>
      <c r="WYN847" s="71"/>
      <c r="WYO847" s="71"/>
      <c r="WYP847" s="71"/>
      <c r="WYQ847" s="71"/>
      <c r="WYR847" s="72"/>
      <c r="WYS847" s="72"/>
      <c r="WYT847" s="72"/>
      <c r="WYU847" s="72"/>
      <c r="WYV847" s="72"/>
      <c r="WYW847" s="72"/>
      <c r="WYX847" s="72"/>
      <c r="WYY847" s="72"/>
      <c r="WYZ847" s="72"/>
      <c r="WZA847" s="71"/>
      <c r="WZB847" s="71"/>
      <c r="WZC847" s="71"/>
      <c r="WZD847" s="71"/>
      <c r="WZE847" s="71"/>
      <c r="WZF847" s="71"/>
      <c r="WZG847" s="71"/>
      <c r="WZH847" s="72"/>
      <c r="WZI847" s="72"/>
      <c r="WZJ847" s="72"/>
      <c r="WZK847" s="72"/>
      <c r="WZL847" s="72"/>
      <c r="WZM847" s="72"/>
      <c r="WZN847" s="72"/>
      <c r="WZO847" s="72"/>
      <c r="WZP847" s="72"/>
      <c r="WZQ847" s="71"/>
      <c r="WZR847" s="71"/>
      <c r="WZS847" s="71"/>
      <c r="WZT847" s="71"/>
      <c r="WZU847" s="71"/>
      <c r="WZV847" s="71"/>
      <c r="WZW847" s="71"/>
      <c r="WZX847" s="72"/>
      <c r="WZY847" s="72"/>
      <c r="WZZ847" s="72"/>
      <c r="XAA847" s="72"/>
      <c r="XAB847" s="72"/>
      <c r="XAC847" s="72"/>
      <c r="XAD847" s="72"/>
      <c r="XAE847" s="72"/>
      <c r="XAF847" s="72"/>
      <c r="XAG847" s="71"/>
      <c r="XAH847" s="71"/>
      <c r="XAI847" s="71"/>
      <c r="XAJ847" s="71"/>
      <c r="XAK847" s="71"/>
      <c r="XAL847" s="71"/>
      <c r="XAM847" s="71"/>
      <c r="XAN847" s="72"/>
      <c r="XAO847" s="72"/>
      <c r="XAP847" s="72"/>
      <c r="XAQ847" s="72"/>
      <c r="XAR847" s="72"/>
      <c r="XAS847" s="72"/>
      <c r="XAT847" s="72"/>
      <c r="XAU847" s="72"/>
      <c r="XAV847" s="72"/>
      <c r="XAW847" s="71"/>
      <c r="XAX847" s="71"/>
      <c r="XAY847" s="71"/>
      <c r="XAZ847" s="71"/>
      <c r="XBA847" s="71"/>
      <c r="XBB847" s="71"/>
      <c r="XBC847" s="71"/>
      <c r="XBD847" s="72"/>
      <c r="XBE847" s="72"/>
      <c r="XBF847" s="72"/>
      <c r="XBG847" s="72"/>
      <c r="XBH847" s="72"/>
      <c r="XBI847" s="72"/>
      <c r="XBJ847" s="72"/>
      <c r="XBK847" s="72"/>
      <c r="XBL847" s="72"/>
      <c r="XBM847" s="71"/>
      <c r="XBN847" s="71"/>
      <c r="XBO847" s="71"/>
      <c r="XBP847" s="71"/>
      <c r="XBQ847" s="71"/>
      <c r="XBR847" s="71"/>
      <c r="XBS847" s="71"/>
      <c r="XBT847" s="72"/>
      <c r="XBU847" s="72"/>
      <c r="XBV847" s="72"/>
      <c r="XBW847" s="72"/>
      <c r="XBX847" s="72"/>
      <c r="XBY847" s="72"/>
      <c r="XBZ847" s="72"/>
      <c r="XCA847" s="72"/>
      <c r="XCB847" s="72"/>
      <c r="XCC847" s="71"/>
      <c r="XCD847" s="71"/>
      <c r="XCE847" s="71"/>
      <c r="XCF847" s="71"/>
      <c r="XCG847" s="71"/>
      <c r="XCH847" s="71"/>
      <c r="XCI847" s="71"/>
      <c r="XCJ847" s="72"/>
      <c r="XCK847" s="72"/>
      <c r="XCL847" s="72"/>
      <c r="XCM847" s="72"/>
      <c r="XCN847" s="72"/>
      <c r="XCO847" s="72"/>
      <c r="XCP847" s="72"/>
      <c r="XCQ847" s="72"/>
      <c r="XCR847" s="72"/>
      <c r="XCS847" s="71"/>
      <c r="XCT847" s="71"/>
      <c r="XCU847" s="71"/>
      <c r="XCV847" s="71"/>
      <c r="XCW847" s="71"/>
      <c r="XCX847" s="71"/>
      <c r="XCY847" s="71"/>
      <c r="XCZ847" s="72"/>
      <c r="XDA847" s="72"/>
      <c r="XDB847" s="72"/>
      <c r="XDC847" s="72"/>
      <c r="XDD847" s="72"/>
      <c r="XDE847" s="72"/>
      <c r="XDF847" s="72"/>
      <c r="XDG847" s="72"/>
      <c r="XDH847" s="72"/>
      <c r="XDI847" s="71"/>
      <c r="XDJ847" s="71"/>
      <c r="XDK847" s="71"/>
      <c r="XDL847" s="71"/>
      <c r="XDM847" s="71"/>
      <c r="XDN847" s="71"/>
      <c r="XDO847" s="71"/>
      <c r="XDP847" s="72"/>
      <c r="XDQ847" s="72"/>
      <c r="XDR847" s="72"/>
      <c r="XDS847" s="72"/>
      <c r="XDT847" s="72"/>
      <c r="XDU847" s="72"/>
      <c r="XDV847" s="72"/>
      <c r="XDW847" s="72"/>
      <c r="XDX847" s="72"/>
      <c r="XDY847" s="71"/>
      <c r="XDZ847" s="71"/>
      <c r="XEA847" s="71"/>
      <c r="XEB847" s="71"/>
      <c r="XEC847" s="71"/>
      <c r="XED847" s="71"/>
      <c r="XEE847" s="71"/>
      <c r="XEF847" s="72"/>
      <c r="XEG847" s="72"/>
      <c r="XEH847" s="72"/>
      <c r="XEI847" s="72"/>
      <c r="XEJ847" s="72"/>
      <c r="XEK847" s="72"/>
      <c r="XEL847" s="72"/>
      <c r="XEM847" s="72"/>
      <c r="XEN847" s="72"/>
      <c r="XEO847" s="71"/>
      <c r="XEP847" s="71"/>
      <c r="XEQ847" s="71"/>
      <c r="XER847" s="71"/>
      <c r="XES847" s="71"/>
      <c r="XET847" s="71"/>
      <c r="XEU847" s="71"/>
      <c r="XEV847" s="72"/>
      <c r="XEW847" s="72"/>
      <c r="XEX847" s="72"/>
      <c r="XEY847" s="72"/>
      <c r="XEZ847" s="72"/>
      <c r="XFA847" s="72"/>
      <c r="XFB847" s="72"/>
      <c r="XFC847" s="72"/>
      <c r="XFD847" s="72"/>
    </row>
    <row r="848" spans="1:16384" ht="15" hidden="1" customHeight="1" outlineLevel="1" x14ac:dyDescent="0.25">
      <c r="A848" s="76"/>
      <c r="B848" s="76" t="s">
        <v>704</v>
      </c>
      <c r="C848" s="66" t="s">
        <v>403</v>
      </c>
      <c r="D848" s="86">
        <v>631</v>
      </c>
      <c r="E848" s="76"/>
      <c r="F848" s="76"/>
      <c r="G848" s="76" t="s">
        <v>683</v>
      </c>
      <c r="H848" s="111">
        <v>0</v>
      </c>
      <c r="I848" s="111">
        <v>0</v>
      </c>
      <c r="J848" s="111">
        <v>100</v>
      </c>
      <c r="K848" s="111">
        <v>0</v>
      </c>
      <c r="L848" s="111">
        <v>0</v>
      </c>
      <c r="M848" s="111">
        <v>0</v>
      </c>
      <c r="N848" s="111">
        <v>0</v>
      </c>
      <c r="O848" s="111">
        <v>0</v>
      </c>
      <c r="P848" s="111">
        <v>0</v>
      </c>
    </row>
    <row r="849" spans="1:16384" ht="15" hidden="1" customHeight="1" outlineLevel="1" x14ac:dyDescent="0.25">
      <c r="A849" s="76"/>
      <c r="B849" s="76" t="s">
        <v>704</v>
      </c>
      <c r="C849" s="66" t="s">
        <v>403</v>
      </c>
      <c r="D849" s="12">
        <v>631</v>
      </c>
      <c r="E849" s="76"/>
      <c r="F849" s="13"/>
      <c r="G849" s="12" t="s">
        <v>440</v>
      </c>
      <c r="H849" s="13">
        <v>16.399999999999999</v>
      </c>
      <c r="I849" s="13">
        <v>0</v>
      </c>
      <c r="J849" s="13">
        <v>100</v>
      </c>
      <c r="K849" s="13">
        <v>0</v>
      </c>
      <c r="L849" s="13">
        <v>100</v>
      </c>
      <c r="M849" s="13">
        <v>100</v>
      </c>
      <c r="N849" s="13">
        <v>100</v>
      </c>
      <c r="O849" s="13">
        <v>100</v>
      </c>
      <c r="P849" s="13">
        <v>100</v>
      </c>
    </row>
    <row r="850" spans="1:16384" ht="15" customHeight="1" collapsed="1" x14ac:dyDescent="0.25">
      <c r="A850" s="66"/>
      <c r="B850" s="66" t="s">
        <v>704</v>
      </c>
      <c r="C850" s="66" t="s">
        <v>403</v>
      </c>
      <c r="D850" s="66">
        <v>631</v>
      </c>
      <c r="E850" s="66"/>
      <c r="F850" s="66"/>
      <c r="G850" s="66" t="s">
        <v>683</v>
      </c>
      <c r="H850" s="107">
        <f>SUM(H848:H849)</f>
        <v>16.399999999999999</v>
      </c>
      <c r="I850" s="107">
        <v>0</v>
      </c>
      <c r="J850" s="107">
        <f t="shared" ref="J850:P850" si="291">SUM(J848:J849)</f>
        <v>200</v>
      </c>
      <c r="K850" s="107">
        <f t="shared" si="291"/>
        <v>0</v>
      </c>
      <c r="L850" s="107">
        <f t="shared" si="291"/>
        <v>100</v>
      </c>
      <c r="M850" s="107">
        <f t="shared" si="291"/>
        <v>100</v>
      </c>
      <c r="N850" s="107">
        <f t="shared" si="291"/>
        <v>100</v>
      </c>
      <c r="O850" s="107">
        <f t="shared" si="291"/>
        <v>100</v>
      </c>
      <c r="P850" s="107">
        <f t="shared" si="291"/>
        <v>100</v>
      </c>
    </row>
    <row r="851" spans="1:16384" ht="15" hidden="1" customHeight="1" outlineLevel="1" x14ac:dyDescent="0.25">
      <c r="A851" s="76"/>
      <c r="B851" s="76" t="s">
        <v>704</v>
      </c>
      <c r="C851" s="66" t="s">
        <v>403</v>
      </c>
      <c r="D851" s="86">
        <v>632</v>
      </c>
      <c r="E851" s="76"/>
      <c r="F851" s="76"/>
      <c r="G851" s="76" t="s">
        <v>619</v>
      </c>
      <c r="H851" s="111">
        <v>6633.57</v>
      </c>
      <c r="I851" s="111">
        <v>4813.6400000000003</v>
      </c>
      <c r="J851" s="111">
        <v>4960</v>
      </c>
      <c r="K851" s="111">
        <v>0</v>
      </c>
      <c r="L851" s="111">
        <v>7079</v>
      </c>
      <c r="M851" s="111"/>
      <c r="N851" s="111">
        <v>3960</v>
      </c>
      <c r="O851" s="111">
        <v>4000</v>
      </c>
      <c r="P851" s="111">
        <v>4000</v>
      </c>
    </row>
    <row r="852" spans="1:16384" ht="15" hidden="1" customHeight="1" outlineLevel="1" x14ac:dyDescent="0.25">
      <c r="A852" s="76"/>
      <c r="B852" s="76" t="s">
        <v>704</v>
      </c>
      <c r="C852" s="66" t="s">
        <v>403</v>
      </c>
      <c r="D852" s="12">
        <v>632</v>
      </c>
      <c r="E852" s="76"/>
      <c r="F852" s="13"/>
      <c r="G852" s="12" t="s">
        <v>198</v>
      </c>
      <c r="H852" s="13">
        <v>2933.5</v>
      </c>
      <c r="I852" s="13">
        <v>5756.74</v>
      </c>
      <c r="J852" s="13">
        <v>6500</v>
      </c>
      <c r="K852" s="13">
        <v>0</v>
      </c>
      <c r="L852" s="13">
        <v>6500</v>
      </c>
      <c r="M852" s="13">
        <v>6500</v>
      </c>
      <c r="N852" s="13">
        <v>6500</v>
      </c>
      <c r="O852" s="13">
        <v>6500</v>
      </c>
      <c r="P852" s="13">
        <v>6500</v>
      </c>
    </row>
    <row r="853" spans="1:16384" ht="15" customHeight="1" collapsed="1" x14ac:dyDescent="0.25">
      <c r="A853" s="66"/>
      <c r="B853" s="66" t="s">
        <v>704</v>
      </c>
      <c r="C853" s="66" t="s">
        <v>403</v>
      </c>
      <c r="D853" s="66">
        <v>632</v>
      </c>
      <c r="E853" s="66"/>
      <c r="F853" s="66"/>
      <c r="G853" s="66" t="s">
        <v>198</v>
      </c>
      <c r="H853" s="107">
        <f>SUM(H851:H852)</f>
        <v>9567.07</v>
      </c>
      <c r="I853" s="107">
        <v>0</v>
      </c>
      <c r="J853" s="107">
        <f t="shared" ref="J853:P853" si="292">SUM(J851:J852)</f>
        <v>11460</v>
      </c>
      <c r="K853" s="107">
        <f t="shared" si="292"/>
        <v>0</v>
      </c>
      <c r="L853" s="107">
        <f t="shared" si="292"/>
        <v>13579</v>
      </c>
      <c r="M853" s="107">
        <f t="shared" si="292"/>
        <v>6500</v>
      </c>
      <c r="N853" s="107">
        <f t="shared" si="292"/>
        <v>10460</v>
      </c>
      <c r="O853" s="107">
        <f t="shared" si="292"/>
        <v>10500</v>
      </c>
      <c r="P853" s="107">
        <f t="shared" si="292"/>
        <v>10500</v>
      </c>
    </row>
    <row r="854" spans="1:16384" ht="15" hidden="1" customHeight="1" outlineLevel="1" x14ac:dyDescent="0.25">
      <c r="A854" s="76"/>
      <c r="B854" s="76" t="s">
        <v>704</v>
      </c>
      <c r="C854" s="66" t="s">
        <v>403</v>
      </c>
      <c r="D854" s="86">
        <v>633</v>
      </c>
      <c r="E854" s="76"/>
      <c r="F854" s="76"/>
      <c r="G854" s="76" t="s">
        <v>685</v>
      </c>
      <c r="H854" s="111">
        <v>1510.17</v>
      </c>
      <c r="I854" s="111">
        <v>1275</v>
      </c>
      <c r="J854" s="111">
        <v>7200</v>
      </c>
      <c r="K854" s="111">
        <v>0</v>
      </c>
      <c r="L854" s="111">
        <v>864.5</v>
      </c>
      <c r="M854" s="111"/>
      <c r="N854" s="111">
        <v>2200</v>
      </c>
      <c r="O854" s="111">
        <v>2200</v>
      </c>
      <c r="P854" s="111">
        <v>2200</v>
      </c>
      <c r="Q854" s="124"/>
      <c r="R854" s="95"/>
    </row>
    <row r="855" spans="1:16384" ht="15" hidden="1" customHeight="1" outlineLevel="1" x14ac:dyDescent="0.25">
      <c r="A855" s="76"/>
      <c r="B855" s="76" t="s">
        <v>704</v>
      </c>
      <c r="C855" s="66" t="s">
        <v>403</v>
      </c>
      <c r="D855" s="12">
        <v>633</v>
      </c>
      <c r="E855" s="76"/>
      <c r="F855" s="13"/>
      <c r="G855" s="12" t="s">
        <v>527</v>
      </c>
      <c r="H855" s="13">
        <v>1732.61</v>
      </c>
      <c r="I855" s="13">
        <v>1312.16</v>
      </c>
      <c r="J855" s="13">
        <v>900</v>
      </c>
      <c r="K855" s="13">
        <v>0</v>
      </c>
      <c r="L855" s="13">
        <v>900</v>
      </c>
      <c r="M855" s="13">
        <v>1000</v>
      </c>
      <c r="N855" s="14">
        <v>900</v>
      </c>
      <c r="O855" s="13">
        <v>1000</v>
      </c>
      <c r="P855" s="13">
        <v>1000</v>
      </c>
      <c r="Q855" s="124"/>
      <c r="R855" s="97"/>
    </row>
    <row r="856" spans="1:16384" ht="15" customHeight="1" collapsed="1" x14ac:dyDescent="0.25">
      <c r="A856" s="66"/>
      <c r="B856" s="66" t="s">
        <v>704</v>
      </c>
      <c r="C856" s="66" t="s">
        <v>403</v>
      </c>
      <c r="D856" s="66">
        <v>633</v>
      </c>
      <c r="E856" s="66"/>
      <c r="F856" s="66"/>
      <c r="G856" s="66" t="s">
        <v>649</v>
      </c>
      <c r="H856" s="107">
        <f>SUM(H854:H855)</f>
        <v>3242.7799999999997</v>
      </c>
      <c r="I856" s="107">
        <v>0</v>
      </c>
      <c r="J856" s="107">
        <f t="shared" ref="J856:P856" si="293">SUM(J854:J855)</f>
        <v>8100</v>
      </c>
      <c r="K856" s="107">
        <f t="shared" si="293"/>
        <v>0</v>
      </c>
      <c r="L856" s="107">
        <f t="shared" si="293"/>
        <v>1764.5</v>
      </c>
      <c r="M856" s="107">
        <f t="shared" si="293"/>
        <v>1000</v>
      </c>
      <c r="N856" s="107">
        <f t="shared" si="293"/>
        <v>3100</v>
      </c>
      <c r="O856" s="107">
        <f t="shared" si="293"/>
        <v>3200</v>
      </c>
      <c r="P856" s="107">
        <f t="shared" si="293"/>
        <v>3200</v>
      </c>
      <c r="Q856" s="124"/>
      <c r="R856" s="98"/>
    </row>
    <row r="857" spans="1:16384" ht="15" customHeight="1" x14ac:dyDescent="0.25">
      <c r="A857" s="66"/>
      <c r="B857" s="66" t="s">
        <v>704</v>
      </c>
      <c r="C857" s="66" t="s">
        <v>403</v>
      </c>
      <c r="D857" s="66">
        <v>635</v>
      </c>
      <c r="E857" s="66"/>
      <c r="F857" s="66"/>
      <c r="G857" s="66" t="s">
        <v>620</v>
      </c>
      <c r="H857" s="107">
        <v>0</v>
      </c>
      <c r="I857" s="107">
        <v>0</v>
      </c>
      <c r="J857" s="107">
        <v>200</v>
      </c>
      <c r="K857" s="107"/>
      <c r="L857" s="107">
        <v>200</v>
      </c>
      <c r="M857" s="107"/>
      <c r="N857" s="107">
        <v>0</v>
      </c>
      <c r="O857" s="107">
        <v>0</v>
      </c>
      <c r="P857" s="107">
        <v>0</v>
      </c>
      <c r="Q857" s="124"/>
      <c r="R857" s="98"/>
    </row>
    <row r="858" spans="1:16384" ht="15" hidden="1" customHeight="1" outlineLevel="1" x14ac:dyDescent="0.25">
      <c r="A858" s="76"/>
      <c r="B858" s="76" t="s">
        <v>704</v>
      </c>
      <c r="C858" s="66" t="s">
        <v>403</v>
      </c>
      <c r="D858" s="86">
        <v>637</v>
      </c>
      <c r="E858" s="76"/>
      <c r="F858" s="76"/>
      <c r="G858" s="76" t="s">
        <v>536</v>
      </c>
      <c r="H858" s="111">
        <v>953.14</v>
      </c>
      <c r="I858" s="111">
        <v>828.22</v>
      </c>
      <c r="J858" s="111">
        <v>950</v>
      </c>
      <c r="K858" s="111"/>
      <c r="L858" s="111">
        <v>950</v>
      </c>
      <c r="M858" s="111"/>
      <c r="N858" s="111">
        <v>950</v>
      </c>
      <c r="O858" s="111">
        <v>960</v>
      </c>
      <c r="P858" s="111">
        <v>970</v>
      </c>
      <c r="Q858" s="124"/>
      <c r="R858" s="98"/>
    </row>
    <row r="859" spans="1:16384" ht="15" hidden="1" customHeight="1" outlineLevel="1" x14ac:dyDescent="0.25">
      <c r="A859" s="76"/>
      <c r="B859" s="76" t="s">
        <v>704</v>
      </c>
      <c r="C859" s="66" t="s">
        <v>403</v>
      </c>
      <c r="D859" s="12">
        <v>637</v>
      </c>
      <c r="E859" s="76"/>
      <c r="F859" s="13"/>
      <c r="G859" s="12" t="s">
        <v>536</v>
      </c>
      <c r="H859" s="13">
        <v>1104.19</v>
      </c>
      <c r="I859" s="13">
        <v>1142.3399999999999</v>
      </c>
      <c r="J859" s="13">
        <v>1070</v>
      </c>
      <c r="K859" s="13"/>
      <c r="L859" s="13">
        <v>1070</v>
      </c>
      <c r="M859" s="13">
        <v>1320</v>
      </c>
      <c r="N859" s="14">
        <v>1070</v>
      </c>
      <c r="O859" s="13">
        <v>1320</v>
      </c>
      <c r="P859" s="13">
        <v>1320</v>
      </c>
      <c r="Q859" s="124"/>
      <c r="R859" s="98"/>
    </row>
    <row r="860" spans="1:16384" ht="15" customHeight="1" collapsed="1" x14ac:dyDescent="0.25">
      <c r="A860" s="66"/>
      <c r="B860" s="66" t="s">
        <v>704</v>
      </c>
      <c r="C860" s="66" t="s">
        <v>403</v>
      </c>
      <c r="D860" s="66" t="s">
        <v>535</v>
      </c>
      <c r="E860" s="66"/>
      <c r="F860" s="66"/>
      <c r="G860" s="66" t="s">
        <v>536</v>
      </c>
      <c r="H860" s="107">
        <f>H859+H858</f>
        <v>2057.33</v>
      </c>
      <c r="I860" s="107">
        <v>0</v>
      </c>
      <c r="J860" s="107">
        <f t="shared" ref="J860:P860" si="294">J859+J858</f>
        <v>2020</v>
      </c>
      <c r="K860" s="107">
        <f t="shared" si="294"/>
        <v>0</v>
      </c>
      <c r="L860" s="107">
        <f t="shared" si="294"/>
        <v>2020</v>
      </c>
      <c r="M860" s="107">
        <f t="shared" si="294"/>
        <v>1320</v>
      </c>
      <c r="N860" s="107">
        <f t="shared" si="294"/>
        <v>2020</v>
      </c>
      <c r="O860" s="107">
        <f t="shared" si="294"/>
        <v>2280</v>
      </c>
      <c r="P860" s="107">
        <f t="shared" si="294"/>
        <v>2290</v>
      </c>
      <c r="Q860" s="124"/>
      <c r="R860" s="98"/>
    </row>
    <row r="861" spans="1:16384" s="70" customFormat="1" ht="15" customHeight="1" x14ac:dyDescent="0.25">
      <c r="A861" s="64"/>
      <c r="B861" s="64" t="s">
        <v>704</v>
      </c>
      <c r="C861" s="64"/>
      <c r="D861" s="64"/>
      <c r="E861" s="64"/>
      <c r="F861" s="64"/>
      <c r="G861" s="64" t="s">
        <v>788</v>
      </c>
      <c r="H861" s="65">
        <f>H860+H857+H856+H853+H850+H847+H844</f>
        <v>87785.5</v>
      </c>
      <c r="I861" s="65">
        <v>92542</v>
      </c>
      <c r="J861" s="65">
        <f t="shared" ref="J861:P861" si="295">J860+J857+J856+J853+J850+J847+J844</f>
        <v>99310</v>
      </c>
      <c r="K861" s="65">
        <f t="shared" si="295"/>
        <v>0</v>
      </c>
      <c r="L861" s="65">
        <f t="shared" si="295"/>
        <v>102820</v>
      </c>
      <c r="M861" s="65">
        <f t="shared" si="295"/>
        <v>71356</v>
      </c>
      <c r="N861" s="65">
        <f t="shared" si="295"/>
        <v>113060</v>
      </c>
      <c r="O861" s="65">
        <f t="shared" si="295"/>
        <v>126956</v>
      </c>
      <c r="P861" s="65">
        <f t="shared" si="295"/>
        <v>133220</v>
      </c>
      <c r="Q861" s="71"/>
      <c r="R861" s="71"/>
      <c r="S861" s="71"/>
      <c r="T861" s="71"/>
      <c r="U861" s="71"/>
      <c r="V861" s="71"/>
      <c r="W861" s="71"/>
      <c r="X861" s="72"/>
      <c r="Y861" s="72"/>
      <c r="Z861" s="72"/>
      <c r="AA861" s="72"/>
      <c r="AB861" s="72"/>
      <c r="AC861" s="72"/>
      <c r="AD861" s="72"/>
      <c r="AE861" s="72"/>
      <c r="AF861" s="72"/>
      <c r="AG861" s="71"/>
      <c r="AH861" s="71"/>
      <c r="AI861" s="71"/>
      <c r="AJ861" s="71"/>
      <c r="AK861" s="71"/>
      <c r="AL861" s="71"/>
      <c r="AM861" s="71"/>
      <c r="AN861" s="72"/>
      <c r="AO861" s="72"/>
      <c r="AP861" s="72"/>
      <c r="AQ861" s="72"/>
      <c r="AR861" s="72"/>
      <c r="AS861" s="72"/>
      <c r="AT861" s="72"/>
      <c r="AU861" s="72"/>
      <c r="AV861" s="72"/>
      <c r="AW861" s="71"/>
      <c r="AX861" s="71"/>
      <c r="AY861" s="71"/>
      <c r="AZ861" s="71"/>
      <c r="BA861" s="71"/>
      <c r="BB861" s="71"/>
      <c r="BC861" s="71"/>
      <c r="BD861" s="72"/>
      <c r="BE861" s="72"/>
      <c r="BF861" s="72"/>
      <c r="BG861" s="72"/>
      <c r="BH861" s="72"/>
      <c r="BI861" s="72"/>
      <c r="BJ861" s="72"/>
      <c r="BK861" s="72"/>
      <c r="BL861" s="72"/>
      <c r="BM861" s="71"/>
      <c r="BN861" s="71"/>
      <c r="BO861" s="71"/>
      <c r="BP861" s="71"/>
      <c r="BQ861" s="71"/>
      <c r="BR861" s="71"/>
      <c r="BS861" s="71"/>
      <c r="BT861" s="72"/>
      <c r="BU861" s="72"/>
      <c r="BV861" s="72"/>
      <c r="BW861" s="72"/>
      <c r="BX861" s="72"/>
      <c r="BY861" s="72"/>
      <c r="BZ861" s="72"/>
      <c r="CA861" s="72"/>
      <c r="CB861" s="72"/>
      <c r="CC861" s="71"/>
      <c r="CD861" s="71"/>
      <c r="CE861" s="71"/>
      <c r="CF861" s="71"/>
      <c r="CG861" s="71"/>
      <c r="CH861" s="71"/>
      <c r="CI861" s="71"/>
      <c r="CJ861" s="72"/>
      <c r="CK861" s="72"/>
      <c r="CL861" s="72"/>
      <c r="CM861" s="72"/>
      <c r="CN861" s="72"/>
      <c r="CO861" s="72"/>
      <c r="CP861" s="72"/>
      <c r="CQ861" s="72"/>
      <c r="CR861" s="72"/>
      <c r="CS861" s="71"/>
      <c r="CT861" s="71"/>
      <c r="CU861" s="71"/>
      <c r="CV861" s="71"/>
      <c r="CW861" s="71"/>
      <c r="CX861" s="71"/>
      <c r="CY861" s="71"/>
      <c r="CZ861" s="72"/>
      <c r="DA861" s="72"/>
      <c r="DB861" s="72"/>
      <c r="DC861" s="72"/>
      <c r="DD861" s="72"/>
      <c r="DE861" s="72"/>
      <c r="DF861" s="72"/>
      <c r="DG861" s="72"/>
      <c r="DH861" s="72"/>
      <c r="DI861" s="71"/>
      <c r="DJ861" s="71"/>
      <c r="DK861" s="71"/>
      <c r="DL861" s="71"/>
      <c r="DM861" s="71"/>
      <c r="DN861" s="71"/>
      <c r="DO861" s="71"/>
      <c r="DP861" s="72"/>
      <c r="DQ861" s="72"/>
      <c r="DR861" s="72"/>
      <c r="DS861" s="72"/>
      <c r="DT861" s="72"/>
      <c r="DU861" s="72"/>
      <c r="DV861" s="72"/>
      <c r="DW861" s="72"/>
      <c r="DX861" s="72"/>
      <c r="DY861" s="71"/>
      <c r="DZ861" s="71"/>
      <c r="EA861" s="71"/>
      <c r="EB861" s="71"/>
      <c r="EC861" s="71"/>
      <c r="ED861" s="71"/>
      <c r="EE861" s="71"/>
      <c r="EF861" s="72"/>
      <c r="EG861" s="72"/>
      <c r="EH861" s="72"/>
      <c r="EI861" s="72"/>
      <c r="EJ861" s="72"/>
      <c r="EK861" s="72"/>
      <c r="EL861" s="72"/>
      <c r="EM861" s="72"/>
      <c r="EN861" s="72"/>
      <c r="EO861" s="71"/>
      <c r="EP861" s="71"/>
      <c r="EQ861" s="71"/>
      <c r="ER861" s="71"/>
      <c r="ES861" s="71"/>
      <c r="ET861" s="71"/>
      <c r="EU861" s="71"/>
      <c r="EV861" s="72"/>
      <c r="EW861" s="72"/>
      <c r="EX861" s="72"/>
      <c r="EY861" s="72"/>
      <c r="EZ861" s="72"/>
      <c r="FA861" s="72"/>
      <c r="FB861" s="72"/>
      <c r="FC861" s="72"/>
      <c r="FD861" s="72"/>
      <c r="FE861" s="71"/>
      <c r="FF861" s="71"/>
      <c r="FG861" s="71"/>
      <c r="FH861" s="71"/>
      <c r="FI861" s="71"/>
      <c r="FJ861" s="71"/>
      <c r="FK861" s="71"/>
      <c r="FL861" s="72"/>
      <c r="FM861" s="72"/>
      <c r="FN861" s="72"/>
      <c r="FO861" s="72"/>
      <c r="FP861" s="72"/>
      <c r="FQ861" s="72"/>
      <c r="FR861" s="72"/>
      <c r="FS861" s="72"/>
      <c r="FT861" s="72"/>
      <c r="FU861" s="71"/>
      <c r="FV861" s="71"/>
      <c r="FW861" s="71"/>
      <c r="FX861" s="71"/>
      <c r="FY861" s="71"/>
      <c r="FZ861" s="71"/>
      <c r="GA861" s="71"/>
      <c r="GB861" s="72"/>
      <c r="GC861" s="72"/>
      <c r="GD861" s="72"/>
      <c r="GE861" s="72"/>
      <c r="GF861" s="72"/>
      <c r="GG861" s="72"/>
      <c r="GH861" s="72"/>
      <c r="GI861" s="72"/>
      <c r="GJ861" s="72"/>
      <c r="GK861" s="71"/>
      <c r="GL861" s="71"/>
      <c r="GM861" s="71"/>
      <c r="GN861" s="71"/>
      <c r="GO861" s="71"/>
      <c r="GP861" s="71"/>
      <c r="GQ861" s="71"/>
      <c r="GR861" s="72"/>
      <c r="GS861" s="72"/>
      <c r="GT861" s="72"/>
      <c r="GU861" s="72"/>
      <c r="GV861" s="72"/>
      <c r="GW861" s="72"/>
      <c r="GX861" s="72"/>
      <c r="GY861" s="72"/>
      <c r="GZ861" s="72"/>
      <c r="HA861" s="71"/>
      <c r="HB861" s="71"/>
      <c r="HC861" s="71"/>
      <c r="HD861" s="71"/>
      <c r="HE861" s="71"/>
      <c r="HF861" s="71"/>
      <c r="HG861" s="71"/>
      <c r="HH861" s="72"/>
      <c r="HI861" s="72"/>
      <c r="HJ861" s="72"/>
      <c r="HK861" s="72"/>
      <c r="HL861" s="72"/>
      <c r="HM861" s="72"/>
      <c r="HN861" s="72"/>
      <c r="HO861" s="72"/>
      <c r="HP861" s="72"/>
      <c r="HQ861" s="71"/>
      <c r="HR861" s="71"/>
      <c r="HS861" s="71"/>
      <c r="HT861" s="71"/>
      <c r="HU861" s="71"/>
      <c r="HV861" s="71"/>
      <c r="HW861" s="71"/>
      <c r="HX861" s="72"/>
      <c r="HY861" s="72"/>
      <c r="HZ861" s="72"/>
      <c r="IA861" s="72"/>
      <c r="IB861" s="72"/>
      <c r="IC861" s="72"/>
      <c r="ID861" s="72"/>
      <c r="IE861" s="72"/>
      <c r="IF861" s="72"/>
      <c r="IG861" s="71"/>
      <c r="IH861" s="71"/>
      <c r="II861" s="71"/>
      <c r="IJ861" s="71"/>
      <c r="IK861" s="71"/>
      <c r="IL861" s="71"/>
      <c r="IM861" s="71"/>
      <c r="IN861" s="72"/>
      <c r="IO861" s="72"/>
      <c r="IP861" s="72"/>
      <c r="IQ861" s="72"/>
      <c r="IR861" s="72"/>
      <c r="IS861" s="72"/>
      <c r="IT861" s="72"/>
      <c r="IU861" s="72"/>
      <c r="IV861" s="72"/>
      <c r="IW861" s="71"/>
      <c r="IX861" s="71"/>
      <c r="IY861" s="71"/>
      <c r="IZ861" s="71"/>
      <c r="JA861" s="71"/>
      <c r="JB861" s="71"/>
      <c r="JC861" s="71"/>
      <c r="JD861" s="72"/>
      <c r="JE861" s="72"/>
      <c r="JF861" s="72"/>
      <c r="JG861" s="72"/>
      <c r="JH861" s="72"/>
      <c r="JI861" s="72"/>
      <c r="JJ861" s="72"/>
      <c r="JK861" s="72"/>
      <c r="JL861" s="72"/>
      <c r="JM861" s="71"/>
      <c r="JN861" s="71"/>
      <c r="JO861" s="71"/>
      <c r="JP861" s="71"/>
      <c r="JQ861" s="71"/>
      <c r="JR861" s="71"/>
      <c r="JS861" s="71"/>
      <c r="JT861" s="72"/>
      <c r="JU861" s="72"/>
      <c r="JV861" s="72"/>
      <c r="JW861" s="72"/>
      <c r="JX861" s="72"/>
      <c r="JY861" s="72"/>
      <c r="JZ861" s="72"/>
      <c r="KA861" s="72"/>
      <c r="KB861" s="72"/>
      <c r="KC861" s="71"/>
      <c r="KD861" s="71"/>
      <c r="KE861" s="71"/>
      <c r="KF861" s="71"/>
      <c r="KG861" s="71"/>
      <c r="KH861" s="71"/>
      <c r="KI861" s="71"/>
      <c r="KJ861" s="72"/>
      <c r="KK861" s="72"/>
      <c r="KL861" s="72"/>
      <c r="KM861" s="72"/>
      <c r="KN861" s="72"/>
      <c r="KO861" s="72"/>
      <c r="KP861" s="72"/>
      <c r="KQ861" s="72"/>
      <c r="KR861" s="72"/>
      <c r="KS861" s="71"/>
      <c r="KT861" s="71"/>
      <c r="KU861" s="71"/>
      <c r="KV861" s="71"/>
      <c r="KW861" s="71"/>
      <c r="KX861" s="71"/>
      <c r="KY861" s="71"/>
      <c r="KZ861" s="72"/>
      <c r="LA861" s="72"/>
      <c r="LB861" s="72"/>
      <c r="LC861" s="72"/>
      <c r="LD861" s="72"/>
      <c r="LE861" s="72"/>
      <c r="LF861" s="72"/>
      <c r="LG861" s="72"/>
      <c r="LH861" s="72"/>
      <c r="LI861" s="71"/>
      <c r="LJ861" s="71"/>
      <c r="LK861" s="71"/>
      <c r="LL861" s="71"/>
      <c r="LM861" s="71"/>
      <c r="LN861" s="71"/>
      <c r="LO861" s="71"/>
      <c r="LP861" s="72"/>
      <c r="LQ861" s="72"/>
      <c r="LR861" s="72"/>
      <c r="LS861" s="72"/>
      <c r="LT861" s="72"/>
      <c r="LU861" s="72"/>
      <c r="LV861" s="72"/>
      <c r="LW861" s="72"/>
      <c r="LX861" s="72"/>
      <c r="LY861" s="71"/>
      <c r="LZ861" s="71"/>
      <c r="MA861" s="71"/>
      <c r="MB861" s="71"/>
      <c r="MC861" s="71"/>
      <c r="MD861" s="71"/>
      <c r="ME861" s="71"/>
      <c r="MF861" s="72"/>
      <c r="MG861" s="72"/>
      <c r="MH861" s="72"/>
      <c r="MI861" s="72"/>
      <c r="MJ861" s="72"/>
      <c r="MK861" s="72"/>
      <c r="ML861" s="72"/>
      <c r="MM861" s="72"/>
      <c r="MN861" s="72"/>
      <c r="MO861" s="71"/>
      <c r="MP861" s="71"/>
      <c r="MQ861" s="71"/>
      <c r="MR861" s="71"/>
      <c r="MS861" s="71"/>
      <c r="MT861" s="71"/>
      <c r="MU861" s="71"/>
      <c r="MV861" s="72"/>
      <c r="MW861" s="72"/>
      <c r="MX861" s="72"/>
      <c r="MY861" s="72"/>
      <c r="MZ861" s="72"/>
      <c r="NA861" s="72"/>
      <c r="NB861" s="72"/>
      <c r="NC861" s="72"/>
      <c r="ND861" s="72"/>
      <c r="NE861" s="71"/>
      <c r="NF861" s="71"/>
      <c r="NG861" s="71"/>
      <c r="NH861" s="71"/>
      <c r="NI861" s="71"/>
      <c r="NJ861" s="71"/>
      <c r="NK861" s="71"/>
      <c r="NL861" s="72"/>
      <c r="NM861" s="72"/>
      <c r="NN861" s="72"/>
      <c r="NO861" s="72"/>
      <c r="NP861" s="72"/>
      <c r="NQ861" s="72"/>
      <c r="NR861" s="72"/>
      <c r="NS861" s="72"/>
      <c r="NT861" s="72"/>
      <c r="NU861" s="71"/>
      <c r="NV861" s="71"/>
      <c r="NW861" s="71"/>
      <c r="NX861" s="71"/>
      <c r="NY861" s="71"/>
      <c r="NZ861" s="71"/>
      <c r="OA861" s="71"/>
      <c r="OB861" s="72"/>
      <c r="OC861" s="72"/>
      <c r="OD861" s="72"/>
      <c r="OE861" s="72"/>
      <c r="OF861" s="72"/>
      <c r="OG861" s="72"/>
      <c r="OH861" s="72"/>
      <c r="OI861" s="72"/>
      <c r="OJ861" s="72"/>
      <c r="OK861" s="71"/>
      <c r="OL861" s="71"/>
      <c r="OM861" s="71"/>
      <c r="ON861" s="71"/>
      <c r="OO861" s="71"/>
      <c r="OP861" s="71"/>
      <c r="OQ861" s="71"/>
      <c r="OR861" s="72"/>
      <c r="OS861" s="72"/>
      <c r="OT861" s="72"/>
      <c r="OU861" s="72"/>
      <c r="OV861" s="72"/>
      <c r="OW861" s="72"/>
      <c r="OX861" s="72"/>
      <c r="OY861" s="72"/>
      <c r="OZ861" s="72"/>
      <c r="PA861" s="71"/>
      <c r="PB861" s="71"/>
      <c r="PC861" s="71"/>
      <c r="PD861" s="71"/>
      <c r="PE861" s="71"/>
      <c r="PF861" s="71"/>
      <c r="PG861" s="71"/>
      <c r="PH861" s="72"/>
      <c r="PI861" s="72"/>
      <c r="PJ861" s="72"/>
      <c r="PK861" s="72"/>
      <c r="PL861" s="72"/>
      <c r="PM861" s="72"/>
      <c r="PN861" s="72"/>
      <c r="PO861" s="72"/>
      <c r="PP861" s="72"/>
      <c r="PQ861" s="71"/>
      <c r="PR861" s="71"/>
      <c r="PS861" s="71"/>
      <c r="PT861" s="71"/>
      <c r="PU861" s="71"/>
      <c r="PV861" s="71"/>
      <c r="PW861" s="71"/>
      <c r="PX861" s="72"/>
      <c r="PY861" s="72"/>
      <c r="PZ861" s="72"/>
      <c r="QA861" s="72"/>
      <c r="QB861" s="72"/>
      <c r="QC861" s="72"/>
      <c r="QD861" s="72"/>
      <c r="QE861" s="72"/>
      <c r="QF861" s="72"/>
      <c r="QG861" s="71"/>
      <c r="QH861" s="71"/>
      <c r="QI861" s="71"/>
      <c r="QJ861" s="71"/>
      <c r="QK861" s="71"/>
      <c r="QL861" s="71"/>
      <c r="QM861" s="71"/>
      <c r="QN861" s="72"/>
      <c r="QO861" s="72"/>
      <c r="QP861" s="72"/>
      <c r="QQ861" s="72"/>
      <c r="QR861" s="72"/>
      <c r="QS861" s="72"/>
      <c r="QT861" s="72"/>
      <c r="QU861" s="72"/>
      <c r="QV861" s="72"/>
      <c r="QW861" s="71"/>
      <c r="QX861" s="71"/>
      <c r="QY861" s="71"/>
      <c r="QZ861" s="71"/>
      <c r="RA861" s="71"/>
      <c r="RB861" s="71"/>
      <c r="RC861" s="71"/>
      <c r="RD861" s="72"/>
      <c r="RE861" s="72"/>
      <c r="RF861" s="72"/>
      <c r="RG861" s="72"/>
      <c r="RH861" s="72"/>
      <c r="RI861" s="72"/>
      <c r="RJ861" s="72"/>
      <c r="RK861" s="72"/>
      <c r="RL861" s="72"/>
      <c r="RM861" s="71"/>
      <c r="RN861" s="71"/>
      <c r="RO861" s="71"/>
      <c r="RP861" s="71"/>
      <c r="RQ861" s="71"/>
      <c r="RR861" s="71"/>
      <c r="RS861" s="71"/>
      <c r="RT861" s="72"/>
      <c r="RU861" s="72"/>
      <c r="RV861" s="72"/>
      <c r="RW861" s="72"/>
      <c r="RX861" s="72"/>
      <c r="RY861" s="72"/>
      <c r="RZ861" s="72"/>
      <c r="SA861" s="72"/>
      <c r="SB861" s="72"/>
      <c r="SC861" s="71"/>
      <c r="SD861" s="71"/>
      <c r="SE861" s="71"/>
      <c r="SF861" s="71"/>
      <c r="SG861" s="71"/>
      <c r="SH861" s="71"/>
      <c r="SI861" s="71"/>
      <c r="SJ861" s="72"/>
      <c r="SK861" s="72"/>
      <c r="SL861" s="72"/>
      <c r="SM861" s="72"/>
      <c r="SN861" s="72"/>
      <c r="SO861" s="72"/>
      <c r="SP861" s="72"/>
      <c r="SQ861" s="72"/>
      <c r="SR861" s="72"/>
      <c r="SS861" s="71"/>
      <c r="ST861" s="71"/>
      <c r="SU861" s="71"/>
      <c r="SV861" s="71"/>
      <c r="SW861" s="71"/>
      <c r="SX861" s="71"/>
      <c r="SY861" s="71"/>
      <c r="SZ861" s="72"/>
      <c r="TA861" s="72"/>
      <c r="TB861" s="72"/>
      <c r="TC861" s="72"/>
      <c r="TD861" s="72"/>
      <c r="TE861" s="72"/>
      <c r="TF861" s="72"/>
      <c r="TG861" s="72"/>
      <c r="TH861" s="72"/>
      <c r="TI861" s="71"/>
      <c r="TJ861" s="71"/>
      <c r="TK861" s="71"/>
      <c r="TL861" s="71"/>
      <c r="TM861" s="71"/>
      <c r="TN861" s="71"/>
      <c r="TO861" s="71"/>
      <c r="TP861" s="72"/>
      <c r="TQ861" s="72"/>
      <c r="TR861" s="72"/>
      <c r="TS861" s="72"/>
      <c r="TT861" s="72"/>
      <c r="TU861" s="72"/>
      <c r="TV861" s="72"/>
      <c r="TW861" s="72"/>
      <c r="TX861" s="72"/>
      <c r="TY861" s="71"/>
      <c r="TZ861" s="71"/>
      <c r="UA861" s="71"/>
      <c r="UB861" s="71"/>
      <c r="UC861" s="71"/>
      <c r="UD861" s="71"/>
      <c r="UE861" s="71"/>
      <c r="UF861" s="72"/>
      <c r="UG861" s="72"/>
      <c r="UH861" s="72"/>
      <c r="UI861" s="72"/>
      <c r="UJ861" s="72"/>
      <c r="UK861" s="72"/>
      <c r="UL861" s="72"/>
      <c r="UM861" s="72"/>
      <c r="UN861" s="72"/>
      <c r="UO861" s="71"/>
      <c r="UP861" s="71"/>
      <c r="UQ861" s="71"/>
      <c r="UR861" s="71"/>
      <c r="US861" s="71"/>
      <c r="UT861" s="71"/>
      <c r="UU861" s="71"/>
      <c r="UV861" s="72"/>
      <c r="UW861" s="72"/>
      <c r="UX861" s="72"/>
      <c r="UY861" s="72"/>
      <c r="UZ861" s="72"/>
      <c r="VA861" s="72"/>
      <c r="VB861" s="72"/>
      <c r="VC861" s="72"/>
      <c r="VD861" s="72"/>
      <c r="VE861" s="71"/>
      <c r="VF861" s="71"/>
      <c r="VG861" s="71"/>
      <c r="VH861" s="71"/>
      <c r="VI861" s="71"/>
      <c r="VJ861" s="71"/>
      <c r="VK861" s="71"/>
      <c r="VL861" s="72"/>
      <c r="VM861" s="72"/>
      <c r="VN861" s="72"/>
      <c r="VO861" s="72"/>
      <c r="VP861" s="72"/>
      <c r="VQ861" s="72"/>
      <c r="VR861" s="72"/>
      <c r="VS861" s="72"/>
      <c r="VT861" s="72"/>
      <c r="VU861" s="71"/>
      <c r="VV861" s="71"/>
      <c r="VW861" s="71"/>
      <c r="VX861" s="71"/>
      <c r="VY861" s="71"/>
      <c r="VZ861" s="71"/>
      <c r="WA861" s="71"/>
      <c r="WB861" s="72"/>
      <c r="WC861" s="72"/>
      <c r="WD861" s="72"/>
      <c r="WE861" s="72"/>
      <c r="WF861" s="72"/>
      <c r="WG861" s="72"/>
      <c r="WH861" s="72"/>
      <c r="WI861" s="72"/>
      <c r="WJ861" s="72"/>
      <c r="WK861" s="71"/>
      <c r="WL861" s="71"/>
      <c r="WM861" s="71"/>
      <c r="WN861" s="71"/>
      <c r="WO861" s="71"/>
      <c r="WP861" s="71"/>
      <c r="WQ861" s="71"/>
      <c r="WR861" s="72"/>
      <c r="WS861" s="72"/>
      <c r="WT861" s="72"/>
      <c r="WU861" s="72"/>
      <c r="WV861" s="72"/>
      <c r="WW861" s="72"/>
      <c r="WX861" s="72"/>
      <c r="WY861" s="72"/>
      <c r="WZ861" s="72"/>
      <c r="XA861" s="71"/>
      <c r="XB861" s="71"/>
      <c r="XC861" s="71"/>
      <c r="XD861" s="71"/>
      <c r="XE861" s="71"/>
      <c r="XF861" s="71"/>
      <c r="XG861" s="71"/>
      <c r="XH861" s="72"/>
      <c r="XI861" s="72"/>
      <c r="XJ861" s="72"/>
      <c r="XK861" s="72"/>
      <c r="XL861" s="72"/>
      <c r="XM861" s="72"/>
      <c r="XN861" s="72"/>
      <c r="XO861" s="72"/>
      <c r="XP861" s="72"/>
      <c r="XQ861" s="71"/>
      <c r="XR861" s="71"/>
      <c r="XS861" s="71"/>
      <c r="XT861" s="71"/>
      <c r="XU861" s="71"/>
      <c r="XV861" s="71"/>
      <c r="XW861" s="71"/>
      <c r="XX861" s="72"/>
      <c r="XY861" s="72"/>
      <c r="XZ861" s="72"/>
      <c r="YA861" s="72"/>
      <c r="YB861" s="72"/>
      <c r="YC861" s="72"/>
      <c r="YD861" s="72"/>
      <c r="YE861" s="72"/>
      <c r="YF861" s="72"/>
      <c r="YG861" s="71"/>
      <c r="YH861" s="71"/>
      <c r="YI861" s="71"/>
      <c r="YJ861" s="71"/>
      <c r="YK861" s="71"/>
      <c r="YL861" s="71"/>
      <c r="YM861" s="71"/>
      <c r="YN861" s="72"/>
      <c r="YO861" s="72"/>
      <c r="YP861" s="72"/>
      <c r="YQ861" s="72"/>
      <c r="YR861" s="72"/>
      <c r="YS861" s="72"/>
      <c r="YT861" s="72"/>
      <c r="YU861" s="72"/>
      <c r="YV861" s="72"/>
      <c r="YW861" s="71"/>
      <c r="YX861" s="71"/>
      <c r="YY861" s="71"/>
      <c r="YZ861" s="71"/>
      <c r="ZA861" s="71"/>
      <c r="ZB861" s="71"/>
      <c r="ZC861" s="71"/>
      <c r="ZD861" s="72"/>
      <c r="ZE861" s="72"/>
      <c r="ZF861" s="72"/>
      <c r="ZG861" s="72"/>
      <c r="ZH861" s="72"/>
      <c r="ZI861" s="72"/>
      <c r="ZJ861" s="72"/>
      <c r="ZK861" s="72"/>
      <c r="ZL861" s="72"/>
      <c r="ZM861" s="71"/>
      <c r="ZN861" s="71"/>
      <c r="ZO861" s="71"/>
      <c r="ZP861" s="71"/>
      <c r="ZQ861" s="71"/>
      <c r="ZR861" s="71"/>
      <c r="ZS861" s="71"/>
      <c r="ZT861" s="72"/>
      <c r="ZU861" s="72"/>
      <c r="ZV861" s="72"/>
      <c r="ZW861" s="72"/>
      <c r="ZX861" s="72"/>
      <c r="ZY861" s="72"/>
      <c r="ZZ861" s="72"/>
      <c r="AAA861" s="72"/>
      <c r="AAB861" s="72"/>
      <c r="AAC861" s="71"/>
      <c r="AAD861" s="71"/>
      <c r="AAE861" s="71"/>
      <c r="AAF861" s="71"/>
      <c r="AAG861" s="71"/>
      <c r="AAH861" s="71"/>
      <c r="AAI861" s="71"/>
      <c r="AAJ861" s="72"/>
      <c r="AAK861" s="72"/>
      <c r="AAL861" s="72"/>
      <c r="AAM861" s="72"/>
      <c r="AAN861" s="72"/>
      <c r="AAO861" s="72"/>
      <c r="AAP861" s="72"/>
      <c r="AAQ861" s="72"/>
      <c r="AAR861" s="72"/>
      <c r="AAS861" s="71"/>
      <c r="AAT861" s="71"/>
      <c r="AAU861" s="71"/>
      <c r="AAV861" s="71"/>
      <c r="AAW861" s="71"/>
      <c r="AAX861" s="71"/>
      <c r="AAY861" s="71"/>
      <c r="AAZ861" s="72"/>
      <c r="ABA861" s="72"/>
      <c r="ABB861" s="72"/>
      <c r="ABC861" s="72"/>
      <c r="ABD861" s="72"/>
      <c r="ABE861" s="72"/>
      <c r="ABF861" s="72"/>
      <c r="ABG861" s="72"/>
      <c r="ABH861" s="72"/>
      <c r="ABI861" s="71"/>
      <c r="ABJ861" s="71"/>
      <c r="ABK861" s="71"/>
      <c r="ABL861" s="71"/>
      <c r="ABM861" s="71"/>
      <c r="ABN861" s="71"/>
      <c r="ABO861" s="71"/>
      <c r="ABP861" s="72"/>
      <c r="ABQ861" s="72"/>
      <c r="ABR861" s="72"/>
      <c r="ABS861" s="72"/>
      <c r="ABT861" s="72"/>
      <c r="ABU861" s="72"/>
      <c r="ABV861" s="72"/>
      <c r="ABW861" s="72"/>
      <c r="ABX861" s="72"/>
      <c r="ABY861" s="71"/>
      <c r="ABZ861" s="71"/>
      <c r="ACA861" s="71"/>
      <c r="ACB861" s="71"/>
      <c r="ACC861" s="71"/>
      <c r="ACD861" s="71"/>
      <c r="ACE861" s="71"/>
      <c r="ACF861" s="72"/>
      <c r="ACG861" s="72"/>
      <c r="ACH861" s="72"/>
      <c r="ACI861" s="72"/>
      <c r="ACJ861" s="72"/>
      <c r="ACK861" s="72"/>
      <c r="ACL861" s="72"/>
      <c r="ACM861" s="72"/>
      <c r="ACN861" s="72"/>
      <c r="ACO861" s="71"/>
      <c r="ACP861" s="71"/>
      <c r="ACQ861" s="71"/>
      <c r="ACR861" s="71"/>
      <c r="ACS861" s="71"/>
      <c r="ACT861" s="71"/>
      <c r="ACU861" s="71"/>
      <c r="ACV861" s="72"/>
      <c r="ACW861" s="72"/>
      <c r="ACX861" s="72"/>
      <c r="ACY861" s="72"/>
      <c r="ACZ861" s="72"/>
      <c r="ADA861" s="72"/>
      <c r="ADB861" s="72"/>
      <c r="ADC861" s="72"/>
      <c r="ADD861" s="72"/>
      <c r="ADE861" s="71"/>
      <c r="ADF861" s="71"/>
      <c r="ADG861" s="71"/>
      <c r="ADH861" s="71"/>
      <c r="ADI861" s="71"/>
      <c r="ADJ861" s="71"/>
      <c r="ADK861" s="71"/>
      <c r="ADL861" s="72"/>
      <c r="ADM861" s="72"/>
      <c r="ADN861" s="72"/>
      <c r="ADO861" s="72"/>
      <c r="ADP861" s="72"/>
      <c r="ADQ861" s="72"/>
      <c r="ADR861" s="72"/>
      <c r="ADS861" s="72"/>
      <c r="ADT861" s="72"/>
      <c r="ADU861" s="71"/>
      <c r="ADV861" s="71"/>
      <c r="ADW861" s="71"/>
      <c r="ADX861" s="71"/>
      <c r="ADY861" s="71"/>
      <c r="ADZ861" s="71"/>
      <c r="AEA861" s="71"/>
      <c r="AEB861" s="72"/>
      <c r="AEC861" s="72"/>
      <c r="AED861" s="72"/>
      <c r="AEE861" s="72"/>
      <c r="AEF861" s="72"/>
      <c r="AEG861" s="72"/>
      <c r="AEH861" s="72"/>
      <c r="AEI861" s="72"/>
      <c r="AEJ861" s="72"/>
      <c r="AEK861" s="71"/>
      <c r="AEL861" s="71"/>
      <c r="AEM861" s="71"/>
      <c r="AEN861" s="71"/>
      <c r="AEO861" s="71"/>
      <c r="AEP861" s="71"/>
      <c r="AEQ861" s="71"/>
      <c r="AER861" s="72"/>
      <c r="AES861" s="72"/>
      <c r="AET861" s="72"/>
      <c r="AEU861" s="72"/>
      <c r="AEV861" s="72"/>
      <c r="AEW861" s="72"/>
      <c r="AEX861" s="72"/>
      <c r="AEY861" s="72"/>
      <c r="AEZ861" s="72"/>
      <c r="AFA861" s="71"/>
      <c r="AFB861" s="71"/>
      <c r="AFC861" s="71"/>
      <c r="AFD861" s="71"/>
      <c r="AFE861" s="71"/>
      <c r="AFF861" s="71"/>
      <c r="AFG861" s="71"/>
      <c r="AFH861" s="72"/>
      <c r="AFI861" s="72"/>
      <c r="AFJ861" s="72"/>
      <c r="AFK861" s="72"/>
      <c r="AFL861" s="72"/>
      <c r="AFM861" s="72"/>
      <c r="AFN861" s="72"/>
      <c r="AFO861" s="72"/>
      <c r="AFP861" s="72"/>
      <c r="AFQ861" s="71"/>
      <c r="AFR861" s="71"/>
      <c r="AFS861" s="71"/>
      <c r="AFT861" s="71"/>
      <c r="AFU861" s="71"/>
      <c r="AFV861" s="71"/>
      <c r="AFW861" s="71"/>
      <c r="AFX861" s="72"/>
      <c r="AFY861" s="72"/>
      <c r="AFZ861" s="72"/>
      <c r="AGA861" s="72"/>
      <c r="AGB861" s="72"/>
      <c r="AGC861" s="72"/>
      <c r="AGD861" s="72"/>
      <c r="AGE861" s="72"/>
      <c r="AGF861" s="72"/>
      <c r="AGG861" s="71"/>
      <c r="AGH861" s="71"/>
      <c r="AGI861" s="71"/>
      <c r="AGJ861" s="71"/>
      <c r="AGK861" s="71"/>
      <c r="AGL861" s="71"/>
      <c r="AGM861" s="71"/>
      <c r="AGN861" s="72"/>
      <c r="AGO861" s="72"/>
      <c r="AGP861" s="72"/>
      <c r="AGQ861" s="72"/>
      <c r="AGR861" s="72"/>
      <c r="AGS861" s="72"/>
      <c r="AGT861" s="72"/>
      <c r="AGU861" s="72"/>
      <c r="AGV861" s="72"/>
      <c r="AGW861" s="71"/>
      <c r="AGX861" s="71"/>
      <c r="AGY861" s="71"/>
      <c r="AGZ861" s="71"/>
      <c r="AHA861" s="71"/>
      <c r="AHB861" s="71"/>
      <c r="AHC861" s="71"/>
      <c r="AHD861" s="72"/>
      <c r="AHE861" s="72"/>
      <c r="AHF861" s="72"/>
      <c r="AHG861" s="72"/>
      <c r="AHH861" s="72"/>
      <c r="AHI861" s="72"/>
      <c r="AHJ861" s="72"/>
      <c r="AHK861" s="72"/>
      <c r="AHL861" s="72"/>
      <c r="AHM861" s="71"/>
      <c r="AHN861" s="71"/>
      <c r="AHO861" s="71"/>
      <c r="AHP861" s="71"/>
      <c r="AHQ861" s="71"/>
      <c r="AHR861" s="71"/>
      <c r="AHS861" s="71"/>
      <c r="AHT861" s="72"/>
      <c r="AHU861" s="72"/>
      <c r="AHV861" s="72"/>
      <c r="AHW861" s="72"/>
      <c r="AHX861" s="72"/>
      <c r="AHY861" s="72"/>
      <c r="AHZ861" s="72"/>
      <c r="AIA861" s="72"/>
      <c r="AIB861" s="72"/>
      <c r="AIC861" s="71"/>
      <c r="AID861" s="71"/>
      <c r="AIE861" s="71"/>
      <c r="AIF861" s="71"/>
      <c r="AIG861" s="71"/>
      <c r="AIH861" s="71"/>
      <c r="AII861" s="71"/>
      <c r="AIJ861" s="72"/>
      <c r="AIK861" s="72"/>
      <c r="AIL861" s="72"/>
      <c r="AIM861" s="72"/>
      <c r="AIN861" s="72"/>
      <c r="AIO861" s="72"/>
      <c r="AIP861" s="72"/>
      <c r="AIQ861" s="72"/>
      <c r="AIR861" s="72"/>
      <c r="AIS861" s="71"/>
      <c r="AIT861" s="71"/>
      <c r="AIU861" s="71"/>
      <c r="AIV861" s="71"/>
      <c r="AIW861" s="71"/>
      <c r="AIX861" s="71"/>
      <c r="AIY861" s="71"/>
      <c r="AIZ861" s="72"/>
      <c r="AJA861" s="72"/>
      <c r="AJB861" s="72"/>
      <c r="AJC861" s="72"/>
      <c r="AJD861" s="72"/>
      <c r="AJE861" s="72"/>
      <c r="AJF861" s="72"/>
      <c r="AJG861" s="72"/>
      <c r="AJH861" s="72"/>
      <c r="AJI861" s="71"/>
      <c r="AJJ861" s="71"/>
      <c r="AJK861" s="71"/>
      <c r="AJL861" s="71"/>
      <c r="AJM861" s="71"/>
      <c r="AJN861" s="71"/>
      <c r="AJO861" s="71"/>
      <c r="AJP861" s="72"/>
      <c r="AJQ861" s="72"/>
      <c r="AJR861" s="72"/>
      <c r="AJS861" s="72"/>
      <c r="AJT861" s="72"/>
      <c r="AJU861" s="72"/>
      <c r="AJV861" s="72"/>
      <c r="AJW861" s="72"/>
      <c r="AJX861" s="72"/>
      <c r="AJY861" s="71"/>
      <c r="AJZ861" s="71"/>
      <c r="AKA861" s="71"/>
      <c r="AKB861" s="71"/>
      <c r="AKC861" s="71"/>
      <c r="AKD861" s="71"/>
      <c r="AKE861" s="71"/>
      <c r="AKF861" s="72"/>
      <c r="AKG861" s="72"/>
      <c r="AKH861" s="72"/>
      <c r="AKI861" s="72"/>
      <c r="AKJ861" s="72"/>
      <c r="AKK861" s="72"/>
      <c r="AKL861" s="72"/>
      <c r="AKM861" s="72"/>
      <c r="AKN861" s="72"/>
      <c r="AKO861" s="71"/>
      <c r="AKP861" s="71"/>
      <c r="AKQ861" s="71"/>
      <c r="AKR861" s="71"/>
      <c r="AKS861" s="71"/>
      <c r="AKT861" s="71"/>
      <c r="AKU861" s="71"/>
      <c r="AKV861" s="72"/>
      <c r="AKW861" s="72"/>
      <c r="AKX861" s="72"/>
      <c r="AKY861" s="72"/>
      <c r="AKZ861" s="72"/>
      <c r="ALA861" s="72"/>
      <c r="ALB861" s="72"/>
      <c r="ALC861" s="72"/>
      <c r="ALD861" s="72"/>
      <c r="ALE861" s="71"/>
      <c r="ALF861" s="71"/>
      <c r="ALG861" s="71"/>
      <c r="ALH861" s="71"/>
      <c r="ALI861" s="71"/>
      <c r="ALJ861" s="71"/>
      <c r="ALK861" s="71"/>
      <c r="ALL861" s="72"/>
      <c r="ALM861" s="72"/>
      <c r="ALN861" s="72"/>
      <c r="ALO861" s="72"/>
      <c r="ALP861" s="72"/>
      <c r="ALQ861" s="72"/>
      <c r="ALR861" s="72"/>
      <c r="ALS861" s="72"/>
      <c r="ALT861" s="72"/>
      <c r="ALU861" s="71"/>
      <c r="ALV861" s="71"/>
      <c r="ALW861" s="71"/>
      <c r="ALX861" s="71"/>
      <c r="ALY861" s="71"/>
      <c r="ALZ861" s="71"/>
      <c r="AMA861" s="71"/>
      <c r="AMB861" s="72"/>
      <c r="AMC861" s="72"/>
      <c r="AMD861" s="72"/>
      <c r="AME861" s="72"/>
      <c r="AMF861" s="72"/>
      <c r="AMG861" s="72"/>
      <c r="AMH861" s="72"/>
      <c r="AMI861" s="72"/>
      <c r="AMJ861" s="72"/>
      <c r="AMK861" s="71"/>
      <c r="AML861" s="71"/>
      <c r="AMM861" s="71"/>
      <c r="AMN861" s="71"/>
      <c r="AMO861" s="71"/>
      <c r="AMP861" s="71"/>
      <c r="AMQ861" s="71"/>
      <c r="AMR861" s="72"/>
      <c r="AMS861" s="72"/>
      <c r="AMT861" s="72"/>
      <c r="AMU861" s="72"/>
      <c r="AMV861" s="72"/>
      <c r="AMW861" s="72"/>
      <c r="AMX861" s="72"/>
      <c r="AMY861" s="72"/>
      <c r="AMZ861" s="72"/>
      <c r="ANA861" s="71"/>
      <c r="ANB861" s="71"/>
      <c r="ANC861" s="71"/>
      <c r="AND861" s="71"/>
      <c r="ANE861" s="71"/>
      <c r="ANF861" s="71"/>
      <c r="ANG861" s="71"/>
      <c r="ANH861" s="72"/>
      <c r="ANI861" s="72"/>
      <c r="ANJ861" s="72"/>
      <c r="ANK861" s="72"/>
      <c r="ANL861" s="72"/>
      <c r="ANM861" s="72"/>
      <c r="ANN861" s="72"/>
      <c r="ANO861" s="72"/>
      <c r="ANP861" s="72"/>
      <c r="ANQ861" s="71"/>
      <c r="ANR861" s="71"/>
      <c r="ANS861" s="71"/>
      <c r="ANT861" s="71"/>
      <c r="ANU861" s="71"/>
      <c r="ANV861" s="71"/>
      <c r="ANW861" s="71"/>
      <c r="ANX861" s="72"/>
      <c r="ANY861" s="72"/>
      <c r="ANZ861" s="72"/>
      <c r="AOA861" s="72"/>
      <c r="AOB861" s="72"/>
      <c r="AOC861" s="72"/>
      <c r="AOD861" s="72"/>
      <c r="AOE861" s="72"/>
      <c r="AOF861" s="72"/>
      <c r="AOG861" s="71"/>
      <c r="AOH861" s="71"/>
      <c r="AOI861" s="71"/>
      <c r="AOJ861" s="71"/>
      <c r="AOK861" s="71"/>
      <c r="AOL861" s="71"/>
      <c r="AOM861" s="71"/>
      <c r="AON861" s="72"/>
      <c r="AOO861" s="72"/>
      <c r="AOP861" s="72"/>
      <c r="AOQ861" s="72"/>
      <c r="AOR861" s="72"/>
      <c r="AOS861" s="72"/>
      <c r="AOT861" s="72"/>
      <c r="AOU861" s="72"/>
      <c r="AOV861" s="72"/>
      <c r="AOW861" s="71"/>
      <c r="AOX861" s="71"/>
      <c r="AOY861" s="71"/>
      <c r="AOZ861" s="71"/>
      <c r="APA861" s="71"/>
      <c r="APB861" s="71"/>
      <c r="APC861" s="71"/>
      <c r="APD861" s="72"/>
      <c r="APE861" s="72"/>
      <c r="APF861" s="72"/>
      <c r="APG861" s="72"/>
      <c r="APH861" s="72"/>
      <c r="API861" s="72"/>
      <c r="APJ861" s="72"/>
      <c r="APK861" s="72"/>
      <c r="APL861" s="72"/>
      <c r="APM861" s="71"/>
      <c r="APN861" s="71"/>
      <c r="APO861" s="71"/>
      <c r="APP861" s="71"/>
      <c r="APQ861" s="71"/>
      <c r="APR861" s="71"/>
      <c r="APS861" s="71"/>
      <c r="APT861" s="72"/>
      <c r="APU861" s="72"/>
      <c r="APV861" s="72"/>
      <c r="APW861" s="72"/>
      <c r="APX861" s="72"/>
      <c r="APY861" s="72"/>
      <c r="APZ861" s="72"/>
      <c r="AQA861" s="72"/>
      <c r="AQB861" s="72"/>
      <c r="AQC861" s="71"/>
      <c r="AQD861" s="71"/>
      <c r="AQE861" s="71"/>
      <c r="AQF861" s="71"/>
      <c r="AQG861" s="71"/>
      <c r="AQH861" s="71"/>
      <c r="AQI861" s="71"/>
      <c r="AQJ861" s="72"/>
      <c r="AQK861" s="72"/>
      <c r="AQL861" s="72"/>
      <c r="AQM861" s="72"/>
      <c r="AQN861" s="72"/>
      <c r="AQO861" s="72"/>
      <c r="AQP861" s="72"/>
      <c r="AQQ861" s="72"/>
      <c r="AQR861" s="72"/>
      <c r="AQS861" s="71"/>
      <c r="AQT861" s="71"/>
      <c r="AQU861" s="71"/>
      <c r="AQV861" s="71"/>
      <c r="AQW861" s="71"/>
      <c r="AQX861" s="71"/>
      <c r="AQY861" s="71"/>
      <c r="AQZ861" s="72"/>
      <c r="ARA861" s="72"/>
      <c r="ARB861" s="72"/>
      <c r="ARC861" s="72"/>
      <c r="ARD861" s="72"/>
      <c r="ARE861" s="72"/>
      <c r="ARF861" s="72"/>
      <c r="ARG861" s="72"/>
      <c r="ARH861" s="72"/>
      <c r="ARI861" s="71"/>
      <c r="ARJ861" s="71"/>
      <c r="ARK861" s="71"/>
      <c r="ARL861" s="71"/>
      <c r="ARM861" s="71"/>
      <c r="ARN861" s="71"/>
      <c r="ARO861" s="71"/>
      <c r="ARP861" s="72"/>
      <c r="ARQ861" s="72"/>
      <c r="ARR861" s="72"/>
      <c r="ARS861" s="72"/>
      <c r="ART861" s="72"/>
      <c r="ARU861" s="72"/>
      <c r="ARV861" s="72"/>
      <c r="ARW861" s="72"/>
      <c r="ARX861" s="72"/>
      <c r="ARY861" s="71"/>
      <c r="ARZ861" s="71"/>
      <c r="ASA861" s="71"/>
      <c r="ASB861" s="71"/>
      <c r="ASC861" s="71"/>
      <c r="ASD861" s="71"/>
      <c r="ASE861" s="71"/>
      <c r="ASF861" s="72"/>
      <c r="ASG861" s="72"/>
      <c r="ASH861" s="72"/>
      <c r="ASI861" s="72"/>
      <c r="ASJ861" s="72"/>
      <c r="ASK861" s="72"/>
      <c r="ASL861" s="72"/>
      <c r="ASM861" s="72"/>
      <c r="ASN861" s="72"/>
      <c r="ASO861" s="71"/>
      <c r="ASP861" s="71"/>
      <c r="ASQ861" s="71"/>
      <c r="ASR861" s="71"/>
      <c r="ASS861" s="71"/>
      <c r="AST861" s="71"/>
      <c r="ASU861" s="71"/>
      <c r="ASV861" s="72"/>
      <c r="ASW861" s="72"/>
      <c r="ASX861" s="72"/>
      <c r="ASY861" s="72"/>
      <c r="ASZ861" s="72"/>
      <c r="ATA861" s="72"/>
      <c r="ATB861" s="72"/>
      <c r="ATC861" s="72"/>
      <c r="ATD861" s="72"/>
      <c r="ATE861" s="71"/>
      <c r="ATF861" s="71"/>
      <c r="ATG861" s="71"/>
      <c r="ATH861" s="71"/>
      <c r="ATI861" s="71"/>
      <c r="ATJ861" s="71"/>
      <c r="ATK861" s="71"/>
      <c r="ATL861" s="72"/>
      <c r="ATM861" s="72"/>
      <c r="ATN861" s="72"/>
      <c r="ATO861" s="72"/>
      <c r="ATP861" s="72"/>
      <c r="ATQ861" s="72"/>
      <c r="ATR861" s="72"/>
      <c r="ATS861" s="72"/>
      <c r="ATT861" s="72"/>
      <c r="ATU861" s="71"/>
      <c r="ATV861" s="71"/>
      <c r="ATW861" s="71"/>
      <c r="ATX861" s="71"/>
      <c r="ATY861" s="71"/>
      <c r="ATZ861" s="71"/>
      <c r="AUA861" s="71"/>
      <c r="AUB861" s="72"/>
      <c r="AUC861" s="72"/>
      <c r="AUD861" s="72"/>
      <c r="AUE861" s="72"/>
      <c r="AUF861" s="72"/>
      <c r="AUG861" s="72"/>
      <c r="AUH861" s="72"/>
      <c r="AUI861" s="72"/>
      <c r="AUJ861" s="72"/>
      <c r="AUK861" s="71"/>
      <c r="AUL861" s="71"/>
      <c r="AUM861" s="71"/>
      <c r="AUN861" s="71"/>
      <c r="AUO861" s="71"/>
      <c r="AUP861" s="71"/>
      <c r="AUQ861" s="71"/>
      <c r="AUR861" s="72"/>
      <c r="AUS861" s="72"/>
      <c r="AUT861" s="72"/>
      <c r="AUU861" s="72"/>
      <c r="AUV861" s="72"/>
      <c r="AUW861" s="72"/>
      <c r="AUX861" s="72"/>
      <c r="AUY861" s="72"/>
      <c r="AUZ861" s="72"/>
      <c r="AVA861" s="71"/>
      <c r="AVB861" s="71"/>
      <c r="AVC861" s="71"/>
      <c r="AVD861" s="71"/>
      <c r="AVE861" s="71"/>
      <c r="AVF861" s="71"/>
      <c r="AVG861" s="71"/>
      <c r="AVH861" s="72"/>
      <c r="AVI861" s="72"/>
      <c r="AVJ861" s="72"/>
      <c r="AVK861" s="72"/>
      <c r="AVL861" s="72"/>
      <c r="AVM861" s="72"/>
      <c r="AVN861" s="72"/>
      <c r="AVO861" s="72"/>
      <c r="AVP861" s="72"/>
      <c r="AVQ861" s="71"/>
      <c r="AVR861" s="71"/>
      <c r="AVS861" s="71"/>
      <c r="AVT861" s="71"/>
      <c r="AVU861" s="71"/>
      <c r="AVV861" s="71"/>
      <c r="AVW861" s="71"/>
      <c r="AVX861" s="72"/>
      <c r="AVY861" s="72"/>
      <c r="AVZ861" s="72"/>
      <c r="AWA861" s="72"/>
      <c r="AWB861" s="72"/>
      <c r="AWC861" s="72"/>
      <c r="AWD861" s="72"/>
      <c r="AWE861" s="72"/>
      <c r="AWF861" s="72"/>
      <c r="AWG861" s="71"/>
      <c r="AWH861" s="71"/>
      <c r="AWI861" s="71"/>
      <c r="AWJ861" s="71"/>
      <c r="AWK861" s="71"/>
      <c r="AWL861" s="71"/>
      <c r="AWM861" s="71"/>
      <c r="AWN861" s="72"/>
      <c r="AWO861" s="72"/>
      <c r="AWP861" s="72"/>
      <c r="AWQ861" s="72"/>
      <c r="AWR861" s="72"/>
      <c r="AWS861" s="72"/>
      <c r="AWT861" s="72"/>
      <c r="AWU861" s="72"/>
      <c r="AWV861" s="72"/>
      <c r="AWW861" s="71"/>
      <c r="AWX861" s="71"/>
      <c r="AWY861" s="71"/>
      <c r="AWZ861" s="71"/>
      <c r="AXA861" s="71"/>
      <c r="AXB861" s="71"/>
      <c r="AXC861" s="71"/>
      <c r="AXD861" s="72"/>
      <c r="AXE861" s="72"/>
      <c r="AXF861" s="72"/>
      <c r="AXG861" s="72"/>
      <c r="AXH861" s="72"/>
      <c r="AXI861" s="72"/>
      <c r="AXJ861" s="72"/>
      <c r="AXK861" s="72"/>
      <c r="AXL861" s="72"/>
      <c r="AXM861" s="71"/>
      <c r="AXN861" s="71"/>
      <c r="AXO861" s="71"/>
      <c r="AXP861" s="71"/>
      <c r="AXQ861" s="71"/>
      <c r="AXR861" s="71"/>
      <c r="AXS861" s="71"/>
      <c r="AXT861" s="72"/>
      <c r="AXU861" s="72"/>
      <c r="AXV861" s="72"/>
      <c r="AXW861" s="72"/>
      <c r="AXX861" s="72"/>
      <c r="AXY861" s="72"/>
      <c r="AXZ861" s="72"/>
      <c r="AYA861" s="72"/>
      <c r="AYB861" s="72"/>
      <c r="AYC861" s="71"/>
      <c r="AYD861" s="71"/>
      <c r="AYE861" s="71"/>
      <c r="AYF861" s="71"/>
      <c r="AYG861" s="71"/>
      <c r="AYH861" s="71"/>
      <c r="AYI861" s="71"/>
      <c r="AYJ861" s="72"/>
      <c r="AYK861" s="72"/>
      <c r="AYL861" s="72"/>
      <c r="AYM861" s="72"/>
      <c r="AYN861" s="72"/>
      <c r="AYO861" s="72"/>
      <c r="AYP861" s="72"/>
      <c r="AYQ861" s="72"/>
      <c r="AYR861" s="72"/>
      <c r="AYS861" s="71"/>
      <c r="AYT861" s="71"/>
      <c r="AYU861" s="71"/>
      <c r="AYV861" s="71"/>
      <c r="AYW861" s="71"/>
      <c r="AYX861" s="71"/>
      <c r="AYY861" s="71"/>
      <c r="AYZ861" s="72"/>
      <c r="AZA861" s="72"/>
      <c r="AZB861" s="72"/>
      <c r="AZC861" s="72"/>
      <c r="AZD861" s="72"/>
      <c r="AZE861" s="72"/>
      <c r="AZF861" s="72"/>
      <c r="AZG861" s="72"/>
      <c r="AZH861" s="72"/>
      <c r="AZI861" s="71"/>
      <c r="AZJ861" s="71"/>
      <c r="AZK861" s="71"/>
      <c r="AZL861" s="71"/>
      <c r="AZM861" s="71"/>
      <c r="AZN861" s="71"/>
      <c r="AZO861" s="71"/>
      <c r="AZP861" s="72"/>
      <c r="AZQ861" s="72"/>
      <c r="AZR861" s="72"/>
      <c r="AZS861" s="72"/>
      <c r="AZT861" s="72"/>
      <c r="AZU861" s="72"/>
      <c r="AZV861" s="72"/>
      <c r="AZW861" s="72"/>
      <c r="AZX861" s="72"/>
      <c r="AZY861" s="71"/>
      <c r="AZZ861" s="71"/>
      <c r="BAA861" s="71"/>
      <c r="BAB861" s="71"/>
      <c r="BAC861" s="71"/>
      <c r="BAD861" s="71"/>
      <c r="BAE861" s="71"/>
      <c r="BAF861" s="72"/>
      <c r="BAG861" s="72"/>
      <c r="BAH861" s="72"/>
      <c r="BAI861" s="72"/>
      <c r="BAJ861" s="72"/>
      <c r="BAK861" s="72"/>
      <c r="BAL861" s="72"/>
      <c r="BAM861" s="72"/>
      <c r="BAN861" s="72"/>
      <c r="BAO861" s="71"/>
      <c r="BAP861" s="71"/>
      <c r="BAQ861" s="71"/>
      <c r="BAR861" s="71"/>
      <c r="BAS861" s="71"/>
      <c r="BAT861" s="71"/>
      <c r="BAU861" s="71"/>
      <c r="BAV861" s="72"/>
      <c r="BAW861" s="72"/>
      <c r="BAX861" s="72"/>
      <c r="BAY861" s="72"/>
      <c r="BAZ861" s="72"/>
      <c r="BBA861" s="72"/>
      <c r="BBB861" s="72"/>
      <c r="BBC861" s="72"/>
      <c r="BBD861" s="72"/>
      <c r="BBE861" s="71"/>
      <c r="BBF861" s="71"/>
      <c r="BBG861" s="71"/>
      <c r="BBH861" s="71"/>
      <c r="BBI861" s="71"/>
      <c r="BBJ861" s="71"/>
      <c r="BBK861" s="71"/>
      <c r="BBL861" s="72"/>
      <c r="BBM861" s="72"/>
      <c r="BBN861" s="72"/>
      <c r="BBO861" s="72"/>
      <c r="BBP861" s="72"/>
      <c r="BBQ861" s="72"/>
      <c r="BBR861" s="72"/>
      <c r="BBS861" s="72"/>
      <c r="BBT861" s="72"/>
      <c r="BBU861" s="71"/>
      <c r="BBV861" s="71"/>
      <c r="BBW861" s="71"/>
      <c r="BBX861" s="71"/>
      <c r="BBY861" s="71"/>
      <c r="BBZ861" s="71"/>
      <c r="BCA861" s="71"/>
      <c r="BCB861" s="72"/>
      <c r="BCC861" s="72"/>
      <c r="BCD861" s="72"/>
      <c r="BCE861" s="72"/>
      <c r="BCF861" s="72"/>
      <c r="BCG861" s="72"/>
      <c r="BCH861" s="72"/>
      <c r="BCI861" s="72"/>
      <c r="BCJ861" s="72"/>
      <c r="BCK861" s="71"/>
      <c r="BCL861" s="71"/>
      <c r="BCM861" s="71"/>
      <c r="BCN861" s="71"/>
      <c r="BCO861" s="71"/>
      <c r="BCP861" s="71"/>
      <c r="BCQ861" s="71"/>
      <c r="BCR861" s="72"/>
      <c r="BCS861" s="72"/>
      <c r="BCT861" s="72"/>
      <c r="BCU861" s="72"/>
      <c r="BCV861" s="72"/>
      <c r="BCW861" s="72"/>
      <c r="BCX861" s="72"/>
      <c r="BCY861" s="72"/>
      <c r="BCZ861" s="72"/>
      <c r="BDA861" s="71"/>
      <c r="BDB861" s="71"/>
      <c r="BDC861" s="71"/>
      <c r="BDD861" s="71"/>
      <c r="BDE861" s="71"/>
      <c r="BDF861" s="71"/>
      <c r="BDG861" s="71"/>
      <c r="BDH861" s="72"/>
      <c r="BDI861" s="72"/>
      <c r="BDJ861" s="72"/>
      <c r="BDK861" s="72"/>
      <c r="BDL861" s="72"/>
      <c r="BDM861" s="72"/>
      <c r="BDN861" s="72"/>
      <c r="BDO861" s="72"/>
      <c r="BDP861" s="72"/>
      <c r="BDQ861" s="71"/>
      <c r="BDR861" s="71"/>
      <c r="BDS861" s="71"/>
      <c r="BDT861" s="71"/>
      <c r="BDU861" s="71"/>
      <c r="BDV861" s="71"/>
      <c r="BDW861" s="71"/>
      <c r="BDX861" s="72"/>
      <c r="BDY861" s="72"/>
      <c r="BDZ861" s="72"/>
      <c r="BEA861" s="72"/>
      <c r="BEB861" s="72"/>
      <c r="BEC861" s="72"/>
      <c r="BED861" s="72"/>
      <c r="BEE861" s="72"/>
      <c r="BEF861" s="72"/>
      <c r="BEG861" s="71"/>
      <c r="BEH861" s="71"/>
      <c r="BEI861" s="71"/>
      <c r="BEJ861" s="71"/>
      <c r="BEK861" s="71"/>
      <c r="BEL861" s="71"/>
      <c r="BEM861" s="71"/>
      <c r="BEN861" s="72"/>
      <c r="BEO861" s="72"/>
      <c r="BEP861" s="72"/>
      <c r="BEQ861" s="72"/>
      <c r="BER861" s="72"/>
      <c r="BES861" s="72"/>
      <c r="BET861" s="72"/>
      <c r="BEU861" s="72"/>
      <c r="BEV861" s="72"/>
      <c r="BEW861" s="71"/>
      <c r="BEX861" s="71"/>
      <c r="BEY861" s="71"/>
      <c r="BEZ861" s="71"/>
      <c r="BFA861" s="71"/>
      <c r="BFB861" s="71"/>
      <c r="BFC861" s="71"/>
      <c r="BFD861" s="72"/>
      <c r="BFE861" s="72"/>
      <c r="BFF861" s="72"/>
      <c r="BFG861" s="72"/>
      <c r="BFH861" s="72"/>
      <c r="BFI861" s="72"/>
      <c r="BFJ861" s="72"/>
      <c r="BFK861" s="72"/>
      <c r="BFL861" s="72"/>
      <c r="BFM861" s="71"/>
      <c r="BFN861" s="71"/>
      <c r="BFO861" s="71"/>
      <c r="BFP861" s="71"/>
      <c r="BFQ861" s="71"/>
      <c r="BFR861" s="71"/>
      <c r="BFS861" s="71"/>
      <c r="BFT861" s="72"/>
      <c r="BFU861" s="72"/>
      <c r="BFV861" s="72"/>
      <c r="BFW861" s="72"/>
      <c r="BFX861" s="72"/>
      <c r="BFY861" s="72"/>
      <c r="BFZ861" s="72"/>
      <c r="BGA861" s="72"/>
      <c r="BGB861" s="72"/>
      <c r="BGC861" s="71"/>
      <c r="BGD861" s="71"/>
      <c r="BGE861" s="71"/>
      <c r="BGF861" s="71"/>
      <c r="BGG861" s="71"/>
      <c r="BGH861" s="71"/>
      <c r="BGI861" s="71"/>
      <c r="BGJ861" s="72"/>
      <c r="BGK861" s="72"/>
      <c r="BGL861" s="72"/>
      <c r="BGM861" s="72"/>
      <c r="BGN861" s="72"/>
      <c r="BGO861" s="72"/>
      <c r="BGP861" s="72"/>
      <c r="BGQ861" s="72"/>
      <c r="BGR861" s="72"/>
      <c r="BGS861" s="71"/>
      <c r="BGT861" s="71"/>
      <c r="BGU861" s="71"/>
      <c r="BGV861" s="71"/>
      <c r="BGW861" s="71"/>
      <c r="BGX861" s="71"/>
      <c r="BGY861" s="71"/>
      <c r="BGZ861" s="72"/>
      <c r="BHA861" s="72"/>
      <c r="BHB861" s="72"/>
      <c r="BHC861" s="72"/>
      <c r="BHD861" s="72"/>
      <c r="BHE861" s="72"/>
      <c r="BHF861" s="72"/>
      <c r="BHG861" s="72"/>
      <c r="BHH861" s="72"/>
      <c r="BHI861" s="71"/>
      <c r="BHJ861" s="71"/>
      <c r="BHK861" s="71"/>
      <c r="BHL861" s="71"/>
      <c r="BHM861" s="71"/>
      <c r="BHN861" s="71"/>
      <c r="BHO861" s="71"/>
      <c r="BHP861" s="72"/>
      <c r="BHQ861" s="72"/>
      <c r="BHR861" s="72"/>
      <c r="BHS861" s="72"/>
      <c r="BHT861" s="72"/>
      <c r="BHU861" s="72"/>
      <c r="BHV861" s="72"/>
      <c r="BHW861" s="72"/>
      <c r="BHX861" s="72"/>
      <c r="BHY861" s="71"/>
      <c r="BHZ861" s="71"/>
      <c r="BIA861" s="71"/>
      <c r="BIB861" s="71"/>
      <c r="BIC861" s="71"/>
      <c r="BID861" s="71"/>
      <c r="BIE861" s="71"/>
      <c r="BIF861" s="72"/>
      <c r="BIG861" s="72"/>
      <c r="BIH861" s="72"/>
      <c r="BII861" s="72"/>
      <c r="BIJ861" s="72"/>
      <c r="BIK861" s="72"/>
      <c r="BIL861" s="72"/>
      <c r="BIM861" s="72"/>
      <c r="BIN861" s="72"/>
      <c r="BIO861" s="71"/>
      <c r="BIP861" s="71"/>
      <c r="BIQ861" s="71"/>
      <c r="BIR861" s="71"/>
      <c r="BIS861" s="71"/>
      <c r="BIT861" s="71"/>
      <c r="BIU861" s="71"/>
      <c r="BIV861" s="72"/>
      <c r="BIW861" s="72"/>
      <c r="BIX861" s="72"/>
      <c r="BIY861" s="72"/>
      <c r="BIZ861" s="72"/>
      <c r="BJA861" s="72"/>
      <c r="BJB861" s="72"/>
      <c r="BJC861" s="72"/>
      <c r="BJD861" s="72"/>
      <c r="BJE861" s="71"/>
      <c r="BJF861" s="71"/>
      <c r="BJG861" s="71"/>
      <c r="BJH861" s="71"/>
      <c r="BJI861" s="71"/>
      <c r="BJJ861" s="71"/>
      <c r="BJK861" s="71"/>
      <c r="BJL861" s="72"/>
      <c r="BJM861" s="72"/>
      <c r="BJN861" s="72"/>
      <c r="BJO861" s="72"/>
      <c r="BJP861" s="72"/>
      <c r="BJQ861" s="72"/>
      <c r="BJR861" s="72"/>
      <c r="BJS861" s="72"/>
      <c r="BJT861" s="72"/>
      <c r="BJU861" s="71"/>
      <c r="BJV861" s="71"/>
      <c r="BJW861" s="71"/>
      <c r="BJX861" s="71"/>
      <c r="BJY861" s="71"/>
      <c r="BJZ861" s="71"/>
      <c r="BKA861" s="71"/>
      <c r="BKB861" s="72"/>
      <c r="BKC861" s="72"/>
      <c r="BKD861" s="72"/>
      <c r="BKE861" s="72"/>
      <c r="BKF861" s="72"/>
      <c r="BKG861" s="72"/>
      <c r="BKH861" s="72"/>
      <c r="BKI861" s="72"/>
      <c r="BKJ861" s="72"/>
      <c r="BKK861" s="71"/>
      <c r="BKL861" s="71"/>
      <c r="BKM861" s="71"/>
      <c r="BKN861" s="71"/>
      <c r="BKO861" s="71"/>
      <c r="BKP861" s="71"/>
      <c r="BKQ861" s="71"/>
      <c r="BKR861" s="72"/>
      <c r="BKS861" s="72"/>
      <c r="BKT861" s="72"/>
      <c r="BKU861" s="72"/>
      <c r="BKV861" s="72"/>
      <c r="BKW861" s="72"/>
      <c r="BKX861" s="72"/>
      <c r="BKY861" s="72"/>
      <c r="BKZ861" s="72"/>
      <c r="BLA861" s="71"/>
      <c r="BLB861" s="71"/>
      <c r="BLC861" s="71"/>
      <c r="BLD861" s="71"/>
      <c r="BLE861" s="71"/>
      <c r="BLF861" s="71"/>
      <c r="BLG861" s="71"/>
      <c r="BLH861" s="72"/>
      <c r="BLI861" s="72"/>
      <c r="BLJ861" s="72"/>
      <c r="BLK861" s="72"/>
      <c r="BLL861" s="72"/>
      <c r="BLM861" s="72"/>
      <c r="BLN861" s="72"/>
      <c r="BLO861" s="72"/>
      <c r="BLP861" s="72"/>
      <c r="BLQ861" s="71"/>
      <c r="BLR861" s="71"/>
      <c r="BLS861" s="71"/>
      <c r="BLT861" s="71"/>
      <c r="BLU861" s="71"/>
      <c r="BLV861" s="71"/>
      <c r="BLW861" s="71"/>
      <c r="BLX861" s="72"/>
      <c r="BLY861" s="72"/>
      <c r="BLZ861" s="72"/>
      <c r="BMA861" s="72"/>
      <c r="BMB861" s="72"/>
      <c r="BMC861" s="72"/>
      <c r="BMD861" s="72"/>
      <c r="BME861" s="72"/>
      <c r="BMF861" s="72"/>
      <c r="BMG861" s="71"/>
      <c r="BMH861" s="71"/>
      <c r="BMI861" s="71"/>
      <c r="BMJ861" s="71"/>
      <c r="BMK861" s="71"/>
      <c r="BML861" s="71"/>
      <c r="BMM861" s="71"/>
      <c r="BMN861" s="72"/>
      <c r="BMO861" s="72"/>
      <c r="BMP861" s="72"/>
      <c r="BMQ861" s="72"/>
      <c r="BMR861" s="72"/>
      <c r="BMS861" s="72"/>
      <c r="BMT861" s="72"/>
      <c r="BMU861" s="72"/>
      <c r="BMV861" s="72"/>
      <c r="BMW861" s="71"/>
      <c r="BMX861" s="71"/>
      <c r="BMY861" s="71"/>
      <c r="BMZ861" s="71"/>
      <c r="BNA861" s="71"/>
      <c r="BNB861" s="71"/>
      <c r="BNC861" s="71"/>
      <c r="BND861" s="72"/>
      <c r="BNE861" s="72"/>
      <c r="BNF861" s="72"/>
      <c r="BNG861" s="72"/>
      <c r="BNH861" s="72"/>
      <c r="BNI861" s="72"/>
      <c r="BNJ861" s="72"/>
      <c r="BNK861" s="72"/>
      <c r="BNL861" s="72"/>
      <c r="BNM861" s="71"/>
      <c r="BNN861" s="71"/>
      <c r="BNO861" s="71"/>
      <c r="BNP861" s="71"/>
      <c r="BNQ861" s="71"/>
      <c r="BNR861" s="71"/>
      <c r="BNS861" s="71"/>
      <c r="BNT861" s="72"/>
      <c r="BNU861" s="72"/>
      <c r="BNV861" s="72"/>
      <c r="BNW861" s="72"/>
      <c r="BNX861" s="72"/>
      <c r="BNY861" s="72"/>
      <c r="BNZ861" s="72"/>
      <c r="BOA861" s="72"/>
      <c r="BOB861" s="72"/>
      <c r="BOC861" s="71"/>
      <c r="BOD861" s="71"/>
      <c r="BOE861" s="71"/>
      <c r="BOF861" s="71"/>
      <c r="BOG861" s="71"/>
      <c r="BOH861" s="71"/>
      <c r="BOI861" s="71"/>
      <c r="BOJ861" s="72"/>
      <c r="BOK861" s="72"/>
      <c r="BOL861" s="72"/>
      <c r="BOM861" s="72"/>
      <c r="BON861" s="72"/>
      <c r="BOO861" s="72"/>
      <c r="BOP861" s="72"/>
      <c r="BOQ861" s="72"/>
      <c r="BOR861" s="72"/>
      <c r="BOS861" s="71"/>
      <c r="BOT861" s="71"/>
      <c r="BOU861" s="71"/>
      <c r="BOV861" s="71"/>
      <c r="BOW861" s="71"/>
      <c r="BOX861" s="71"/>
      <c r="BOY861" s="71"/>
      <c r="BOZ861" s="72"/>
      <c r="BPA861" s="72"/>
      <c r="BPB861" s="72"/>
      <c r="BPC861" s="72"/>
      <c r="BPD861" s="72"/>
      <c r="BPE861" s="72"/>
      <c r="BPF861" s="72"/>
      <c r="BPG861" s="72"/>
      <c r="BPH861" s="72"/>
      <c r="BPI861" s="71"/>
      <c r="BPJ861" s="71"/>
      <c r="BPK861" s="71"/>
      <c r="BPL861" s="71"/>
      <c r="BPM861" s="71"/>
      <c r="BPN861" s="71"/>
      <c r="BPO861" s="71"/>
      <c r="BPP861" s="72"/>
      <c r="BPQ861" s="72"/>
      <c r="BPR861" s="72"/>
      <c r="BPS861" s="72"/>
      <c r="BPT861" s="72"/>
      <c r="BPU861" s="72"/>
      <c r="BPV861" s="72"/>
      <c r="BPW861" s="72"/>
      <c r="BPX861" s="72"/>
      <c r="BPY861" s="71"/>
      <c r="BPZ861" s="71"/>
      <c r="BQA861" s="71"/>
      <c r="BQB861" s="71"/>
      <c r="BQC861" s="71"/>
      <c r="BQD861" s="71"/>
      <c r="BQE861" s="71"/>
      <c r="BQF861" s="72"/>
      <c r="BQG861" s="72"/>
      <c r="BQH861" s="72"/>
      <c r="BQI861" s="72"/>
      <c r="BQJ861" s="72"/>
      <c r="BQK861" s="72"/>
      <c r="BQL861" s="72"/>
      <c r="BQM861" s="72"/>
      <c r="BQN861" s="72"/>
      <c r="BQO861" s="71"/>
      <c r="BQP861" s="71"/>
      <c r="BQQ861" s="71"/>
      <c r="BQR861" s="71"/>
      <c r="BQS861" s="71"/>
      <c r="BQT861" s="71"/>
      <c r="BQU861" s="71"/>
      <c r="BQV861" s="72"/>
      <c r="BQW861" s="72"/>
      <c r="BQX861" s="72"/>
      <c r="BQY861" s="72"/>
      <c r="BQZ861" s="72"/>
      <c r="BRA861" s="72"/>
      <c r="BRB861" s="72"/>
      <c r="BRC861" s="72"/>
      <c r="BRD861" s="72"/>
      <c r="BRE861" s="71"/>
      <c r="BRF861" s="71"/>
      <c r="BRG861" s="71"/>
      <c r="BRH861" s="71"/>
      <c r="BRI861" s="71"/>
      <c r="BRJ861" s="71"/>
      <c r="BRK861" s="71"/>
      <c r="BRL861" s="72"/>
      <c r="BRM861" s="72"/>
      <c r="BRN861" s="72"/>
      <c r="BRO861" s="72"/>
      <c r="BRP861" s="72"/>
      <c r="BRQ861" s="72"/>
      <c r="BRR861" s="72"/>
      <c r="BRS861" s="72"/>
      <c r="BRT861" s="72"/>
      <c r="BRU861" s="71"/>
      <c r="BRV861" s="71"/>
      <c r="BRW861" s="71"/>
      <c r="BRX861" s="71"/>
      <c r="BRY861" s="71"/>
      <c r="BRZ861" s="71"/>
      <c r="BSA861" s="71"/>
      <c r="BSB861" s="72"/>
      <c r="BSC861" s="72"/>
      <c r="BSD861" s="72"/>
      <c r="BSE861" s="72"/>
      <c r="BSF861" s="72"/>
      <c r="BSG861" s="72"/>
      <c r="BSH861" s="72"/>
      <c r="BSI861" s="72"/>
      <c r="BSJ861" s="72"/>
      <c r="BSK861" s="71"/>
      <c r="BSL861" s="71"/>
      <c r="BSM861" s="71"/>
      <c r="BSN861" s="71"/>
      <c r="BSO861" s="71"/>
      <c r="BSP861" s="71"/>
      <c r="BSQ861" s="71"/>
      <c r="BSR861" s="72"/>
      <c r="BSS861" s="72"/>
      <c r="BST861" s="72"/>
      <c r="BSU861" s="72"/>
      <c r="BSV861" s="72"/>
      <c r="BSW861" s="72"/>
      <c r="BSX861" s="72"/>
      <c r="BSY861" s="72"/>
      <c r="BSZ861" s="72"/>
      <c r="BTA861" s="71"/>
      <c r="BTB861" s="71"/>
      <c r="BTC861" s="71"/>
      <c r="BTD861" s="71"/>
      <c r="BTE861" s="71"/>
      <c r="BTF861" s="71"/>
      <c r="BTG861" s="71"/>
      <c r="BTH861" s="72"/>
      <c r="BTI861" s="72"/>
      <c r="BTJ861" s="72"/>
      <c r="BTK861" s="72"/>
      <c r="BTL861" s="72"/>
      <c r="BTM861" s="72"/>
      <c r="BTN861" s="72"/>
      <c r="BTO861" s="72"/>
      <c r="BTP861" s="72"/>
      <c r="BTQ861" s="71"/>
      <c r="BTR861" s="71"/>
      <c r="BTS861" s="71"/>
      <c r="BTT861" s="71"/>
      <c r="BTU861" s="71"/>
      <c r="BTV861" s="71"/>
      <c r="BTW861" s="71"/>
      <c r="BTX861" s="72"/>
      <c r="BTY861" s="72"/>
      <c r="BTZ861" s="72"/>
      <c r="BUA861" s="72"/>
      <c r="BUB861" s="72"/>
      <c r="BUC861" s="72"/>
      <c r="BUD861" s="72"/>
      <c r="BUE861" s="72"/>
      <c r="BUF861" s="72"/>
      <c r="BUG861" s="71"/>
      <c r="BUH861" s="71"/>
      <c r="BUI861" s="71"/>
      <c r="BUJ861" s="71"/>
      <c r="BUK861" s="71"/>
      <c r="BUL861" s="71"/>
      <c r="BUM861" s="71"/>
      <c r="BUN861" s="72"/>
      <c r="BUO861" s="72"/>
      <c r="BUP861" s="72"/>
      <c r="BUQ861" s="72"/>
      <c r="BUR861" s="72"/>
      <c r="BUS861" s="72"/>
      <c r="BUT861" s="72"/>
      <c r="BUU861" s="72"/>
      <c r="BUV861" s="72"/>
      <c r="BUW861" s="71"/>
      <c r="BUX861" s="71"/>
      <c r="BUY861" s="71"/>
      <c r="BUZ861" s="71"/>
      <c r="BVA861" s="71"/>
      <c r="BVB861" s="71"/>
      <c r="BVC861" s="71"/>
      <c r="BVD861" s="72"/>
      <c r="BVE861" s="72"/>
      <c r="BVF861" s="72"/>
      <c r="BVG861" s="72"/>
      <c r="BVH861" s="72"/>
      <c r="BVI861" s="72"/>
      <c r="BVJ861" s="72"/>
      <c r="BVK861" s="72"/>
      <c r="BVL861" s="72"/>
      <c r="BVM861" s="71"/>
      <c r="BVN861" s="71"/>
      <c r="BVO861" s="71"/>
      <c r="BVP861" s="71"/>
      <c r="BVQ861" s="71"/>
      <c r="BVR861" s="71"/>
      <c r="BVS861" s="71"/>
      <c r="BVT861" s="72"/>
      <c r="BVU861" s="72"/>
      <c r="BVV861" s="72"/>
      <c r="BVW861" s="72"/>
      <c r="BVX861" s="72"/>
      <c r="BVY861" s="72"/>
      <c r="BVZ861" s="72"/>
      <c r="BWA861" s="72"/>
      <c r="BWB861" s="72"/>
      <c r="BWC861" s="71"/>
      <c r="BWD861" s="71"/>
      <c r="BWE861" s="71"/>
      <c r="BWF861" s="71"/>
      <c r="BWG861" s="71"/>
      <c r="BWH861" s="71"/>
      <c r="BWI861" s="71"/>
      <c r="BWJ861" s="72"/>
      <c r="BWK861" s="72"/>
      <c r="BWL861" s="72"/>
      <c r="BWM861" s="72"/>
      <c r="BWN861" s="72"/>
      <c r="BWO861" s="72"/>
      <c r="BWP861" s="72"/>
      <c r="BWQ861" s="72"/>
      <c r="BWR861" s="72"/>
      <c r="BWS861" s="71"/>
      <c r="BWT861" s="71"/>
      <c r="BWU861" s="71"/>
      <c r="BWV861" s="71"/>
      <c r="BWW861" s="71"/>
      <c r="BWX861" s="71"/>
      <c r="BWY861" s="71"/>
      <c r="BWZ861" s="72"/>
      <c r="BXA861" s="72"/>
      <c r="BXB861" s="72"/>
      <c r="BXC861" s="72"/>
      <c r="BXD861" s="72"/>
      <c r="BXE861" s="72"/>
      <c r="BXF861" s="72"/>
      <c r="BXG861" s="72"/>
      <c r="BXH861" s="72"/>
      <c r="BXI861" s="71"/>
      <c r="BXJ861" s="71"/>
      <c r="BXK861" s="71"/>
      <c r="BXL861" s="71"/>
      <c r="BXM861" s="71"/>
      <c r="BXN861" s="71"/>
      <c r="BXO861" s="71"/>
      <c r="BXP861" s="72"/>
      <c r="BXQ861" s="72"/>
      <c r="BXR861" s="72"/>
      <c r="BXS861" s="72"/>
      <c r="BXT861" s="72"/>
      <c r="BXU861" s="72"/>
      <c r="BXV861" s="72"/>
      <c r="BXW861" s="72"/>
      <c r="BXX861" s="72"/>
      <c r="BXY861" s="71"/>
      <c r="BXZ861" s="71"/>
      <c r="BYA861" s="71"/>
      <c r="BYB861" s="71"/>
      <c r="BYC861" s="71"/>
      <c r="BYD861" s="71"/>
      <c r="BYE861" s="71"/>
      <c r="BYF861" s="72"/>
      <c r="BYG861" s="72"/>
      <c r="BYH861" s="72"/>
      <c r="BYI861" s="72"/>
      <c r="BYJ861" s="72"/>
      <c r="BYK861" s="72"/>
      <c r="BYL861" s="72"/>
      <c r="BYM861" s="72"/>
      <c r="BYN861" s="72"/>
      <c r="BYO861" s="71"/>
      <c r="BYP861" s="71"/>
      <c r="BYQ861" s="71"/>
      <c r="BYR861" s="71"/>
      <c r="BYS861" s="71"/>
      <c r="BYT861" s="71"/>
      <c r="BYU861" s="71"/>
      <c r="BYV861" s="72"/>
      <c r="BYW861" s="72"/>
      <c r="BYX861" s="72"/>
      <c r="BYY861" s="72"/>
      <c r="BYZ861" s="72"/>
      <c r="BZA861" s="72"/>
      <c r="BZB861" s="72"/>
      <c r="BZC861" s="72"/>
      <c r="BZD861" s="72"/>
      <c r="BZE861" s="71"/>
      <c r="BZF861" s="71"/>
      <c r="BZG861" s="71"/>
      <c r="BZH861" s="71"/>
      <c r="BZI861" s="71"/>
      <c r="BZJ861" s="71"/>
      <c r="BZK861" s="71"/>
      <c r="BZL861" s="72"/>
      <c r="BZM861" s="72"/>
      <c r="BZN861" s="72"/>
      <c r="BZO861" s="72"/>
      <c r="BZP861" s="72"/>
      <c r="BZQ861" s="72"/>
      <c r="BZR861" s="72"/>
      <c r="BZS861" s="72"/>
      <c r="BZT861" s="72"/>
      <c r="BZU861" s="71"/>
      <c r="BZV861" s="71"/>
      <c r="BZW861" s="71"/>
      <c r="BZX861" s="71"/>
      <c r="BZY861" s="71"/>
      <c r="BZZ861" s="71"/>
      <c r="CAA861" s="71"/>
      <c r="CAB861" s="72"/>
      <c r="CAC861" s="72"/>
      <c r="CAD861" s="72"/>
      <c r="CAE861" s="72"/>
      <c r="CAF861" s="72"/>
      <c r="CAG861" s="72"/>
      <c r="CAH861" s="72"/>
      <c r="CAI861" s="72"/>
      <c r="CAJ861" s="72"/>
      <c r="CAK861" s="71"/>
      <c r="CAL861" s="71"/>
      <c r="CAM861" s="71"/>
      <c r="CAN861" s="71"/>
      <c r="CAO861" s="71"/>
      <c r="CAP861" s="71"/>
      <c r="CAQ861" s="71"/>
      <c r="CAR861" s="72"/>
      <c r="CAS861" s="72"/>
      <c r="CAT861" s="72"/>
      <c r="CAU861" s="72"/>
      <c r="CAV861" s="72"/>
      <c r="CAW861" s="72"/>
      <c r="CAX861" s="72"/>
      <c r="CAY861" s="72"/>
      <c r="CAZ861" s="72"/>
      <c r="CBA861" s="71"/>
      <c r="CBB861" s="71"/>
      <c r="CBC861" s="71"/>
      <c r="CBD861" s="71"/>
      <c r="CBE861" s="71"/>
      <c r="CBF861" s="71"/>
      <c r="CBG861" s="71"/>
      <c r="CBH861" s="72"/>
      <c r="CBI861" s="72"/>
      <c r="CBJ861" s="72"/>
      <c r="CBK861" s="72"/>
      <c r="CBL861" s="72"/>
      <c r="CBM861" s="72"/>
      <c r="CBN861" s="72"/>
      <c r="CBO861" s="72"/>
      <c r="CBP861" s="72"/>
      <c r="CBQ861" s="71"/>
      <c r="CBR861" s="71"/>
      <c r="CBS861" s="71"/>
      <c r="CBT861" s="71"/>
      <c r="CBU861" s="71"/>
      <c r="CBV861" s="71"/>
      <c r="CBW861" s="71"/>
      <c r="CBX861" s="72"/>
      <c r="CBY861" s="72"/>
      <c r="CBZ861" s="72"/>
      <c r="CCA861" s="72"/>
      <c r="CCB861" s="72"/>
      <c r="CCC861" s="72"/>
      <c r="CCD861" s="72"/>
      <c r="CCE861" s="72"/>
      <c r="CCF861" s="72"/>
      <c r="CCG861" s="71"/>
      <c r="CCH861" s="71"/>
      <c r="CCI861" s="71"/>
      <c r="CCJ861" s="71"/>
      <c r="CCK861" s="71"/>
      <c r="CCL861" s="71"/>
      <c r="CCM861" s="71"/>
      <c r="CCN861" s="72"/>
      <c r="CCO861" s="72"/>
      <c r="CCP861" s="72"/>
      <c r="CCQ861" s="72"/>
      <c r="CCR861" s="72"/>
      <c r="CCS861" s="72"/>
      <c r="CCT861" s="72"/>
      <c r="CCU861" s="72"/>
      <c r="CCV861" s="72"/>
      <c r="CCW861" s="71"/>
      <c r="CCX861" s="71"/>
      <c r="CCY861" s="71"/>
      <c r="CCZ861" s="71"/>
      <c r="CDA861" s="71"/>
      <c r="CDB861" s="71"/>
      <c r="CDC861" s="71"/>
      <c r="CDD861" s="72"/>
      <c r="CDE861" s="72"/>
      <c r="CDF861" s="72"/>
      <c r="CDG861" s="72"/>
      <c r="CDH861" s="72"/>
      <c r="CDI861" s="72"/>
      <c r="CDJ861" s="72"/>
      <c r="CDK861" s="72"/>
      <c r="CDL861" s="72"/>
      <c r="CDM861" s="71"/>
      <c r="CDN861" s="71"/>
      <c r="CDO861" s="71"/>
      <c r="CDP861" s="71"/>
      <c r="CDQ861" s="71"/>
      <c r="CDR861" s="71"/>
      <c r="CDS861" s="71"/>
      <c r="CDT861" s="72"/>
      <c r="CDU861" s="72"/>
      <c r="CDV861" s="72"/>
      <c r="CDW861" s="72"/>
      <c r="CDX861" s="72"/>
      <c r="CDY861" s="72"/>
      <c r="CDZ861" s="72"/>
      <c r="CEA861" s="72"/>
      <c r="CEB861" s="72"/>
      <c r="CEC861" s="71"/>
      <c r="CED861" s="71"/>
      <c r="CEE861" s="71"/>
      <c r="CEF861" s="71"/>
      <c r="CEG861" s="71"/>
      <c r="CEH861" s="71"/>
      <c r="CEI861" s="71"/>
      <c r="CEJ861" s="72"/>
      <c r="CEK861" s="72"/>
      <c r="CEL861" s="72"/>
      <c r="CEM861" s="72"/>
      <c r="CEN861" s="72"/>
      <c r="CEO861" s="72"/>
      <c r="CEP861" s="72"/>
      <c r="CEQ861" s="72"/>
      <c r="CER861" s="72"/>
      <c r="CES861" s="71"/>
      <c r="CET861" s="71"/>
      <c r="CEU861" s="71"/>
      <c r="CEV861" s="71"/>
      <c r="CEW861" s="71"/>
      <c r="CEX861" s="71"/>
      <c r="CEY861" s="71"/>
      <c r="CEZ861" s="72"/>
      <c r="CFA861" s="72"/>
      <c r="CFB861" s="72"/>
      <c r="CFC861" s="72"/>
      <c r="CFD861" s="72"/>
      <c r="CFE861" s="72"/>
      <c r="CFF861" s="72"/>
      <c r="CFG861" s="72"/>
      <c r="CFH861" s="72"/>
      <c r="CFI861" s="71"/>
      <c r="CFJ861" s="71"/>
      <c r="CFK861" s="71"/>
      <c r="CFL861" s="71"/>
      <c r="CFM861" s="71"/>
      <c r="CFN861" s="71"/>
      <c r="CFO861" s="71"/>
      <c r="CFP861" s="72"/>
      <c r="CFQ861" s="72"/>
      <c r="CFR861" s="72"/>
      <c r="CFS861" s="72"/>
      <c r="CFT861" s="72"/>
      <c r="CFU861" s="72"/>
      <c r="CFV861" s="72"/>
      <c r="CFW861" s="72"/>
      <c r="CFX861" s="72"/>
      <c r="CFY861" s="71"/>
      <c r="CFZ861" s="71"/>
      <c r="CGA861" s="71"/>
      <c r="CGB861" s="71"/>
      <c r="CGC861" s="71"/>
      <c r="CGD861" s="71"/>
      <c r="CGE861" s="71"/>
      <c r="CGF861" s="72"/>
      <c r="CGG861" s="72"/>
      <c r="CGH861" s="72"/>
      <c r="CGI861" s="72"/>
      <c r="CGJ861" s="72"/>
      <c r="CGK861" s="72"/>
      <c r="CGL861" s="72"/>
      <c r="CGM861" s="72"/>
      <c r="CGN861" s="72"/>
      <c r="CGO861" s="71"/>
      <c r="CGP861" s="71"/>
      <c r="CGQ861" s="71"/>
      <c r="CGR861" s="71"/>
      <c r="CGS861" s="71"/>
      <c r="CGT861" s="71"/>
      <c r="CGU861" s="71"/>
      <c r="CGV861" s="72"/>
      <c r="CGW861" s="72"/>
      <c r="CGX861" s="72"/>
      <c r="CGY861" s="72"/>
      <c r="CGZ861" s="72"/>
      <c r="CHA861" s="72"/>
      <c r="CHB861" s="72"/>
      <c r="CHC861" s="72"/>
      <c r="CHD861" s="72"/>
      <c r="CHE861" s="71"/>
      <c r="CHF861" s="71"/>
      <c r="CHG861" s="71"/>
      <c r="CHH861" s="71"/>
      <c r="CHI861" s="71"/>
      <c r="CHJ861" s="71"/>
      <c r="CHK861" s="71"/>
      <c r="CHL861" s="72"/>
      <c r="CHM861" s="72"/>
      <c r="CHN861" s="72"/>
      <c r="CHO861" s="72"/>
      <c r="CHP861" s="72"/>
      <c r="CHQ861" s="72"/>
      <c r="CHR861" s="72"/>
      <c r="CHS861" s="72"/>
      <c r="CHT861" s="72"/>
      <c r="CHU861" s="71"/>
      <c r="CHV861" s="71"/>
      <c r="CHW861" s="71"/>
      <c r="CHX861" s="71"/>
      <c r="CHY861" s="71"/>
      <c r="CHZ861" s="71"/>
      <c r="CIA861" s="71"/>
      <c r="CIB861" s="72"/>
      <c r="CIC861" s="72"/>
      <c r="CID861" s="72"/>
      <c r="CIE861" s="72"/>
      <c r="CIF861" s="72"/>
      <c r="CIG861" s="72"/>
      <c r="CIH861" s="72"/>
      <c r="CII861" s="72"/>
      <c r="CIJ861" s="72"/>
      <c r="CIK861" s="71"/>
      <c r="CIL861" s="71"/>
      <c r="CIM861" s="71"/>
      <c r="CIN861" s="71"/>
      <c r="CIO861" s="71"/>
      <c r="CIP861" s="71"/>
      <c r="CIQ861" s="71"/>
      <c r="CIR861" s="72"/>
      <c r="CIS861" s="72"/>
      <c r="CIT861" s="72"/>
      <c r="CIU861" s="72"/>
      <c r="CIV861" s="72"/>
      <c r="CIW861" s="72"/>
      <c r="CIX861" s="72"/>
      <c r="CIY861" s="72"/>
      <c r="CIZ861" s="72"/>
      <c r="CJA861" s="71"/>
      <c r="CJB861" s="71"/>
      <c r="CJC861" s="71"/>
      <c r="CJD861" s="71"/>
      <c r="CJE861" s="71"/>
      <c r="CJF861" s="71"/>
      <c r="CJG861" s="71"/>
      <c r="CJH861" s="72"/>
      <c r="CJI861" s="72"/>
      <c r="CJJ861" s="72"/>
      <c r="CJK861" s="72"/>
      <c r="CJL861" s="72"/>
      <c r="CJM861" s="72"/>
      <c r="CJN861" s="72"/>
      <c r="CJO861" s="72"/>
      <c r="CJP861" s="72"/>
      <c r="CJQ861" s="71"/>
      <c r="CJR861" s="71"/>
      <c r="CJS861" s="71"/>
      <c r="CJT861" s="71"/>
      <c r="CJU861" s="71"/>
      <c r="CJV861" s="71"/>
      <c r="CJW861" s="71"/>
      <c r="CJX861" s="72"/>
      <c r="CJY861" s="72"/>
      <c r="CJZ861" s="72"/>
      <c r="CKA861" s="72"/>
      <c r="CKB861" s="72"/>
      <c r="CKC861" s="72"/>
      <c r="CKD861" s="72"/>
      <c r="CKE861" s="72"/>
      <c r="CKF861" s="72"/>
      <c r="CKG861" s="71"/>
      <c r="CKH861" s="71"/>
      <c r="CKI861" s="71"/>
      <c r="CKJ861" s="71"/>
      <c r="CKK861" s="71"/>
      <c r="CKL861" s="71"/>
      <c r="CKM861" s="71"/>
      <c r="CKN861" s="72"/>
      <c r="CKO861" s="72"/>
      <c r="CKP861" s="72"/>
      <c r="CKQ861" s="72"/>
      <c r="CKR861" s="72"/>
      <c r="CKS861" s="72"/>
      <c r="CKT861" s="72"/>
      <c r="CKU861" s="72"/>
      <c r="CKV861" s="72"/>
      <c r="CKW861" s="71"/>
      <c r="CKX861" s="71"/>
      <c r="CKY861" s="71"/>
      <c r="CKZ861" s="71"/>
      <c r="CLA861" s="71"/>
      <c r="CLB861" s="71"/>
      <c r="CLC861" s="71"/>
      <c r="CLD861" s="72"/>
      <c r="CLE861" s="72"/>
      <c r="CLF861" s="72"/>
      <c r="CLG861" s="72"/>
      <c r="CLH861" s="72"/>
      <c r="CLI861" s="72"/>
      <c r="CLJ861" s="72"/>
      <c r="CLK861" s="72"/>
      <c r="CLL861" s="72"/>
      <c r="CLM861" s="71"/>
      <c r="CLN861" s="71"/>
      <c r="CLO861" s="71"/>
      <c r="CLP861" s="71"/>
      <c r="CLQ861" s="71"/>
      <c r="CLR861" s="71"/>
      <c r="CLS861" s="71"/>
      <c r="CLT861" s="72"/>
      <c r="CLU861" s="72"/>
      <c r="CLV861" s="72"/>
      <c r="CLW861" s="72"/>
      <c r="CLX861" s="72"/>
      <c r="CLY861" s="72"/>
      <c r="CLZ861" s="72"/>
      <c r="CMA861" s="72"/>
      <c r="CMB861" s="72"/>
      <c r="CMC861" s="71"/>
      <c r="CMD861" s="71"/>
      <c r="CME861" s="71"/>
      <c r="CMF861" s="71"/>
      <c r="CMG861" s="71"/>
      <c r="CMH861" s="71"/>
      <c r="CMI861" s="71"/>
      <c r="CMJ861" s="72"/>
      <c r="CMK861" s="72"/>
      <c r="CML861" s="72"/>
      <c r="CMM861" s="72"/>
      <c r="CMN861" s="72"/>
      <c r="CMO861" s="72"/>
      <c r="CMP861" s="72"/>
      <c r="CMQ861" s="72"/>
      <c r="CMR861" s="72"/>
      <c r="CMS861" s="71"/>
      <c r="CMT861" s="71"/>
      <c r="CMU861" s="71"/>
      <c r="CMV861" s="71"/>
      <c r="CMW861" s="71"/>
      <c r="CMX861" s="71"/>
      <c r="CMY861" s="71"/>
      <c r="CMZ861" s="72"/>
      <c r="CNA861" s="72"/>
      <c r="CNB861" s="72"/>
      <c r="CNC861" s="72"/>
      <c r="CND861" s="72"/>
      <c r="CNE861" s="72"/>
      <c r="CNF861" s="72"/>
      <c r="CNG861" s="72"/>
      <c r="CNH861" s="72"/>
      <c r="CNI861" s="71"/>
      <c r="CNJ861" s="71"/>
      <c r="CNK861" s="71"/>
      <c r="CNL861" s="71"/>
      <c r="CNM861" s="71"/>
      <c r="CNN861" s="71"/>
      <c r="CNO861" s="71"/>
      <c r="CNP861" s="72"/>
      <c r="CNQ861" s="72"/>
      <c r="CNR861" s="72"/>
      <c r="CNS861" s="72"/>
      <c r="CNT861" s="72"/>
      <c r="CNU861" s="72"/>
      <c r="CNV861" s="72"/>
      <c r="CNW861" s="72"/>
      <c r="CNX861" s="72"/>
      <c r="CNY861" s="71"/>
      <c r="CNZ861" s="71"/>
      <c r="COA861" s="71"/>
      <c r="COB861" s="71"/>
      <c r="COC861" s="71"/>
      <c r="COD861" s="71"/>
      <c r="COE861" s="71"/>
      <c r="COF861" s="72"/>
      <c r="COG861" s="72"/>
      <c r="COH861" s="72"/>
      <c r="COI861" s="72"/>
      <c r="COJ861" s="72"/>
      <c r="COK861" s="72"/>
      <c r="COL861" s="72"/>
      <c r="COM861" s="72"/>
      <c r="CON861" s="72"/>
      <c r="COO861" s="71"/>
      <c r="COP861" s="71"/>
      <c r="COQ861" s="71"/>
      <c r="COR861" s="71"/>
      <c r="COS861" s="71"/>
      <c r="COT861" s="71"/>
      <c r="COU861" s="71"/>
      <c r="COV861" s="72"/>
      <c r="COW861" s="72"/>
      <c r="COX861" s="72"/>
      <c r="COY861" s="72"/>
      <c r="COZ861" s="72"/>
      <c r="CPA861" s="72"/>
      <c r="CPB861" s="72"/>
      <c r="CPC861" s="72"/>
      <c r="CPD861" s="72"/>
      <c r="CPE861" s="71"/>
      <c r="CPF861" s="71"/>
      <c r="CPG861" s="71"/>
      <c r="CPH861" s="71"/>
      <c r="CPI861" s="71"/>
      <c r="CPJ861" s="71"/>
      <c r="CPK861" s="71"/>
      <c r="CPL861" s="72"/>
      <c r="CPM861" s="72"/>
      <c r="CPN861" s="72"/>
      <c r="CPO861" s="72"/>
      <c r="CPP861" s="72"/>
      <c r="CPQ861" s="72"/>
      <c r="CPR861" s="72"/>
      <c r="CPS861" s="72"/>
      <c r="CPT861" s="72"/>
      <c r="CPU861" s="71"/>
      <c r="CPV861" s="71"/>
      <c r="CPW861" s="71"/>
      <c r="CPX861" s="71"/>
      <c r="CPY861" s="71"/>
      <c r="CPZ861" s="71"/>
      <c r="CQA861" s="71"/>
      <c r="CQB861" s="72"/>
      <c r="CQC861" s="72"/>
      <c r="CQD861" s="72"/>
      <c r="CQE861" s="72"/>
      <c r="CQF861" s="72"/>
      <c r="CQG861" s="72"/>
      <c r="CQH861" s="72"/>
      <c r="CQI861" s="72"/>
      <c r="CQJ861" s="72"/>
      <c r="CQK861" s="71"/>
      <c r="CQL861" s="71"/>
      <c r="CQM861" s="71"/>
      <c r="CQN861" s="71"/>
      <c r="CQO861" s="71"/>
      <c r="CQP861" s="71"/>
      <c r="CQQ861" s="71"/>
      <c r="CQR861" s="72"/>
      <c r="CQS861" s="72"/>
      <c r="CQT861" s="72"/>
      <c r="CQU861" s="72"/>
      <c r="CQV861" s="72"/>
      <c r="CQW861" s="72"/>
      <c r="CQX861" s="72"/>
      <c r="CQY861" s="72"/>
      <c r="CQZ861" s="72"/>
      <c r="CRA861" s="71"/>
      <c r="CRB861" s="71"/>
      <c r="CRC861" s="71"/>
      <c r="CRD861" s="71"/>
      <c r="CRE861" s="71"/>
      <c r="CRF861" s="71"/>
      <c r="CRG861" s="71"/>
      <c r="CRH861" s="72"/>
      <c r="CRI861" s="72"/>
      <c r="CRJ861" s="72"/>
      <c r="CRK861" s="72"/>
      <c r="CRL861" s="72"/>
      <c r="CRM861" s="72"/>
      <c r="CRN861" s="72"/>
      <c r="CRO861" s="72"/>
      <c r="CRP861" s="72"/>
      <c r="CRQ861" s="71"/>
      <c r="CRR861" s="71"/>
      <c r="CRS861" s="71"/>
      <c r="CRT861" s="71"/>
      <c r="CRU861" s="71"/>
      <c r="CRV861" s="71"/>
      <c r="CRW861" s="71"/>
      <c r="CRX861" s="72"/>
      <c r="CRY861" s="72"/>
      <c r="CRZ861" s="72"/>
      <c r="CSA861" s="72"/>
      <c r="CSB861" s="72"/>
      <c r="CSC861" s="72"/>
      <c r="CSD861" s="72"/>
      <c r="CSE861" s="72"/>
      <c r="CSF861" s="72"/>
      <c r="CSG861" s="71"/>
      <c r="CSH861" s="71"/>
      <c r="CSI861" s="71"/>
      <c r="CSJ861" s="71"/>
      <c r="CSK861" s="71"/>
      <c r="CSL861" s="71"/>
      <c r="CSM861" s="71"/>
      <c r="CSN861" s="72"/>
      <c r="CSO861" s="72"/>
      <c r="CSP861" s="72"/>
      <c r="CSQ861" s="72"/>
      <c r="CSR861" s="72"/>
      <c r="CSS861" s="72"/>
      <c r="CST861" s="72"/>
      <c r="CSU861" s="72"/>
      <c r="CSV861" s="72"/>
      <c r="CSW861" s="71"/>
      <c r="CSX861" s="71"/>
      <c r="CSY861" s="71"/>
      <c r="CSZ861" s="71"/>
      <c r="CTA861" s="71"/>
      <c r="CTB861" s="71"/>
      <c r="CTC861" s="71"/>
      <c r="CTD861" s="72"/>
      <c r="CTE861" s="72"/>
      <c r="CTF861" s="72"/>
      <c r="CTG861" s="72"/>
      <c r="CTH861" s="72"/>
      <c r="CTI861" s="72"/>
      <c r="CTJ861" s="72"/>
      <c r="CTK861" s="72"/>
      <c r="CTL861" s="72"/>
      <c r="CTM861" s="71"/>
      <c r="CTN861" s="71"/>
      <c r="CTO861" s="71"/>
      <c r="CTP861" s="71"/>
      <c r="CTQ861" s="71"/>
      <c r="CTR861" s="71"/>
      <c r="CTS861" s="71"/>
      <c r="CTT861" s="72"/>
      <c r="CTU861" s="72"/>
      <c r="CTV861" s="72"/>
      <c r="CTW861" s="72"/>
      <c r="CTX861" s="72"/>
      <c r="CTY861" s="72"/>
      <c r="CTZ861" s="72"/>
      <c r="CUA861" s="72"/>
      <c r="CUB861" s="72"/>
      <c r="CUC861" s="71"/>
      <c r="CUD861" s="71"/>
      <c r="CUE861" s="71"/>
      <c r="CUF861" s="71"/>
      <c r="CUG861" s="71"/>
      <c r="CUH861" s="71"/>
      <c r="CUI861" s="71"/>
      <c r="CUJ861" s="72"/>
      <c r="CUK861" s="72"/>
      <c r="CUL861" s="72"/>
      <c r="CUM861" s="72"/>
      <c r="CUN861" s="72"/>
      <c r="CUO861" s="72"/>
      <c r="CUP861" s="72"/>
      <c r="CUQ861" s="72"/>
      <c r="CUR861" s="72"/>
      <c r="CUS861" s="71"/>
      <c r="CUT861" s="71"/>
      <c r="CUU861" s="71"/>
      <c r="CUV861" s="71"/>
      <c r="CUW861" s="71"/>
      <c r="CUX861" s="71"/>
      <c r="CUY861" s="71"/>
      <c r="CUZ861" s="72"/>
      <c r="CVA861" s="72"/>
      <c r="CVB861" s="72"/>
      <c r="CVC861" s="72"/>
      <c r="CVD861" s="72"/>
      <c r="CVE861" s="72"/>
      <c r="CVF861" s="72"/>
      <c r="CVG861" s="72"/>
      <c r="CVH861" s="72"/>
      <c r="CVI861" s="71"/>
      <c r="CVJ861" s="71"/>
      <c r="CVK861" s="71"/>
      <c r="CVL861" s="71"/>
      <c r="CVM861" s="71"/>
      <c r="CVN861" s="71"/>
      <c r="CVO861" s="71"/>
      <c r="CVP861" s="72"/>
      <c r="CVQ861" s="72"/>
      <c r="CVR861" s="72"/>
      <c r="CVS861" s="72"/>
      <c r="CVT861" s="72"/>
      <c r="CVU861" s="72"/>
      <c r="CVV861" s="72"/>
      <c r="CVW861" s="72"/>
      <c r="CVX861" s="72"/>
      <c r="CVY861" s="71"/>
      <c r="CVZ861" s="71"/>
      <c r="CWA861" s="71"/>
      <c r="CWB861" s="71"/>
      <c r="CWC861" s="71"/>
      <c r="CWD861" s="71"/>
      <c r="CWE861" s="71"/>
      <c r="CWF861" s="72"/>
      <c r="CWG861" s="72"/>
      <c r="CWH861" s="72"/>
      <c r="CWI861" s="72"/>
      <c r="CWJ861" s="72"/>
      <c r="CWK861" s="72"/>
      <c r="CWL861" s="72"/>
      <c r="CWM861" s="72"/>
      <c r="CWN861" s="72"/>
      <c r="CWO861" s="71"/>
      <c r="CWP861" s="71"/>
      <c r="CWQ861" s="71"/>
      <c r="CWR861" s="71"/>
      <c r="CWS861" s="71"/>
      <c r="CWT861" s="71"/>
      <c r="CWU861" s="71"/>
      <c r="CWV861" s="72"/>
      <c r="CWW861" s="72"/>
      <c r="CWX861" s="72"/>
      <c r="CWY861" s="72"/>
      <c r="CWZ861" s="72"/>
      <c r="CXA861" s="72"/>
      <c r="CXB861" s="72"/>
      <c r="CXC861" s="72"/>
      <c r="CXD861" s="72"/>
      <c r="CXE861" s="71"/>
      <c r="CXF861" s="71"/>
      <c r="CXG861" s="71"/>
      <c r="CXH861" s="71"/>
      <c r="CXI861" s="71"/>
      <c r="CXJ861" s="71"/>
      <c r="CXK861" s="71"/>
      <c r="CXL861" s="72"/>
      <c r="CXM861" s="72"/>
      <c r="CXN861" s="72"/>
      <c r="CXO861" s="72"/>
      <c r="CXP861" s="72"/>
      <c r="CXQ861" s="72"/>
      <c r="CXR861" s="72"/>
      <c r="CXS861" s="72"/>
      <c r="CXT861" s="72"/>
      <c r="CXU861" s="71"/>
      <c r="CXV861" s="71"/>
      <c r="CXW861" s="71"/>
      <c r="CXX861" s="71"/>
      <c r="CXY861" s="71"/>
      <c r="CXZ861" s="71"/>
      <c r="CYA861" s="71"/>
      <c r="CYB861" s="72"/>
      <c r="CYC861" s="72"/>
      <c r="CYD861" s="72"/>
      <c r="CYE861" s="72"/>
      <c r="CYF861" s="72"/>
      <c r="CYG861" s="72"/>
      <c r="CYH861" s="72"/>
      <c r="CYI861" s="72"/>
      <c r="CYJ861" s="72"/>
      <c r="CYK861" s="71"/>
      <c r="CYL861" s="71"/>
      <c r="CYM861" s="71"/>
      <c r="CYN861" s="71"/>
      <c r="CYO861" s="71"/>
      <c r="CYP861" s="71"/>
      <c r="CYQ861" s="71"/>
      <c r="CYR861" s="72"/>
      <c r="CYS861" s="72"/>
      <c r="CYT861" s="72"/>
      <c r="CYU861" s="72"/>
      <c r="CYV861" s="72"/>
      <c r="CYW861" s="72"/>
      <c r="CYX861" s="72"/>
      <c r="CYY861" s="72"/>
      <c r="CYZ861" s="72"/>
      <c r="CZA861" s="71"/>
      <c r="CZB861" s="71"/>
      <c r="CZC861" s="71"/>
      <c r="CZD861" s="71"/>
      <c r="CZE861" s="71"/>
      <c r="CZF861" s="71"/>
      <c r="CZG861" s="71"/>
      <c r="CZH861" s="72"/>
      <c r="CZI861" s="72"/>
      <c r="CZJ861" s="72"/>
      <c r="CZK861" s="72"/>
      <c r="CZL861" s="72"/>
      <c r="CZM861" s="72"/>
      <c r="CZN861" s="72"/>
      <c r="CZO861" s="72"/>
      <c r="CZP861" s="72"/>
      <c r="CZQ861" s="71"/>
      <c r="CZR861" s="71"/>
      <c r="CZS861" s="71"/>
      <c r="CZT861" s="71"/>
      <c r="CZU861" s="71"/>
      <c r="CZV861" s="71"/>
      <c r="CZW861" s="71"/>
      <c r="CZX861" s="72"/>
      <c r="CZY861" s="72"/>
      <c r="CZZ861" s="72"/>
      <c r="DAA861" s="72"/>
      <c r="DAB861" s="72"/>
      <c r="DAC861" s="72"/>
      <c r="DAD861" s="72"/>
      <c r="DAE861" s="72"/>
      <c r="DAF861" s="72"/>
      <c r="DAG861" s="71"/>
      <c r="DAH861" s="71"/>
      <c r="DAI861" s="71"/>
      <c r="DAJ861" s="71"/>
      <c r="DAK861" s="71"/>
      <c r="DAL861" s="71"/>
      <c r="DAM861" s="71"/>
      <c r="DAN861" s="72"/>
      <c r="DAO861" s="72"/>
      <c r="DAP861" s="72"/>
      <c r="DAQ861" s="72"/>
      <c r="DAR861" s="72"/>
      <c r="DAS861" s="72"/>
      <c r="DAT861" s="72"/>
      <c r="DAU861" s="72"/>
      <c r="DAV861" s="72"/>
      <c r="DAW861" s="71"/>
      <c r="DAX861" s="71"/>
      <c r="DAY861" s="71"/>
      <c r="DAZ861" s="71"/>
      <c r="DBA861" s="71"/>
      <c r="DBB861" s="71"/>
      <c r="DBC861" s="71"/>
      <c r="DBD861" s="72"/>
      <c r="DBE861" s="72"/>
      <c r="DBF861" s="72"/>
      <c r="DBG861" s="72"/>
      <c r="DBH861" s="72"/>
      <c r="DBI861" s="72"/>
      <c r="DBJ861" s="72"/>
      <c r="DBK861" s="72"/>
      <c r="DBL861" s="72"/>
      <c r="DBM861" s="71"/>
      <c r="DBN861" s="71"/>
      <c r="DBO861" s="71"/>
      <c r="DBP861" s="71"/>
      <c r="DBQ861" s="71"/>
      <c r="DBR861" s="71"/>
      <c r="DBS861" s="71"/>
      <c r="DBT861" s="72"/>
      <c r="DBU861" s="72"/>
      <c r="DBV861" s="72"/>
      <c r="DBW861" s="72"/>
      <c r="DBX861" s="72"/>
      <c r="DBY861" s="72"/>
      <c r="DBZ861" s="72"/>
      <c r="DCA861" s="72"/>
      <c r="DCB861" s="72"/>
      <c r="DCC861" s="71"/>
      <c r="DCD861" s="71"/>
      <c r="DCE861" s="71"/>
      <c r="DCF861" s="71"/>
      <c r="DCG861" s="71"/>
      <c r="DCH861" s="71"/>
      <c r="DCI861" s="71"/>
      <c r="DCJ861" s="72"/>
      <c r="DCK861" s="72"/>
      <c r="DCL861" s="72"/>
      <c r="DCM861" s="72"/>
      <c r="DCN861" s="72"/>
      <c r="DCO861" s="72"/>
      <c r="DCP861" s="72"/>
      <c r="DCQ861" s="72"/>
      <c r="DCR861" s="72"/>
      <c r="DCS861" s="71"/>
      <c r="DCT861" s="71"/>
      <c r="DCU861" s="71"/>
      <c r="DCV861" s="71"/>
      <c r="DCW861" s="71"/>
      <c r="DCX861" s="71"/>
      <c r="DCY861" s="71"/>
      <c r="DCZ861" s="72"/>
      <c r="DDA861" s="72"/>
      <c r="DDB861" s="72"/>
      <c r="DDC861" s="72"/>
      <c r="DDD861" s="72"/>
      <c r="DDE861" s="72"/>
      <c r="DDF861" s="72"/>
      <c r="DDG861" s="72"/>
      <c r="DDH861" s="72"/>
      <c r="DDI861" s="71"/>
      <c r="DDJ861" s="71"/>
      <c r="DDK861" s="71"/>
      <c r="DDL861" s="71"/>
      <c r="DDM861" s="71"/>
      <c r="DDN861" s="71"/>
      <c r="DDO861" s="71"/>
      <c r="DDP861" s="72"/>
      <c r="DDQ861" s="72"/>
      <c r="DDR861" s="72"/>
      <c r="DDS861" s="72"/>
      <c r="DDT861" s="72"/>
      <c r="DDU861" s="72"/>
      <c r="DDV861" s="72"/>
      <c r="DDW861" s="72"/>
      <c r="DDX861" s="72"/>
      <c r="DDY861" s="71"/>
      <c r="DDZ861" s="71"/>
      <c r="DEA861" s="71"/>
      <c r="DEB861" s="71"/>
      <c r="DEC861" s="71"/>
      <c r="DED861" s="71"/>
      <c r="DEE861" s="71"/>
      <c r="DEF861" s="72"/>
      <c r="DEG861" s="72"/>
      <c r="DEH861" s="72"/>
      <c r="DEI861" s="72"/>
      <c r="DEJ861" s="72"/>
      <c r="DEK861" s="72"/>
      <c r="DEL861" s="72"/>
      <c r="DEM861" s="72"/>
      <c r="DEN861" s="72"/>
      <c r="DEO861" s="71"/>
      <c r="DEP861" s="71"/>
      <c r="DEQ861" s="71"/>
      <c r="DER861" s="71"/>
      <c r="DES861" s="71"/>
      <c r="DET861" s="71"/>
      <c r="DEU861" s="71"/>
      <c r="DEV861" s="72"/>
      <c r="DEW861" s="72"/>
      <c r="DEX861" s="72"/>
      <c r="DEY861" s="72"/>
      <c r="DEZ861" s="72"/>
      <c r="DFA861" s="72"/>
      <c r="DFB861" s="72"/>
      <c r="DFC861" s="72"/>
      <c r="DFD861" s="72"/>
      <c r="DFE861" s="71"/>
      <c r="DFF861" s="71"/>
      <c r="DFG861" s="71"/>
      <c r="DFH861" s="71"/>
      <c r="DFI861" s="71"/>
      <c r="DFJ861" s="71"/>
      <c r="DFK861" s="71"/>
      <c r="DFL861" s="72"/>
      <c r="DFM861" s="72"/>
      <c r="DFN861" s="72"/>
      <c r="DFO861" s="72"/>
      <c r="DFP861" s="72"/>
      <c r="DFQ861" s="72"/>
      <c r="DFR861" s="72"/>
      <c r="DFS861" s="72"/>
      <c r="DFT861" s="72"/>
      <c r="DFU861" s="71"/>
      <c r="DFV861" s="71"/>
      <c r="DFW861" s="71"/>
      <c r="DFX861" s="71"/>
      <c r="DFY861" s="71"/>
      <c r="DFZ861" s="71"/>
      <c r="DGA861" s="71"/>
      <c r="DGB861" s="72"/>
      <c r="DGC861" s="72"/>
      <c r="DGD861" s="72"/>
      <c r="DGE861" s="72"/>
      <c r="DGF861" s="72"/>
      <c r="DGG861" s="72"/>
      <c r="DGH861" s="72"/>
      <c r="DGI861" s="72"/>
      <c r="DGJ861" s="72"/>
      <c r="DGK861" s="71"/>
      <c r="DGL861" s="71"/>
      <c r="DGM861" s="71"/>
      <c r="DGN861" s="71"/>
      <c r="DGO861" s="71"/>
      <c r="DGP861" s="71"/>
      <c r="DGQ861" s="71"/>
      <c r="DGR861" s="72"/>
      <c r="DGS861" s="72"/>
      <c r="DGT861" s="72"/>
      <c r="DGU861" s="72"/>
      <c r="DGV861" s="72"/>
      <c r="DGW861" s="72"/>
      <c r="DGX861" s="72"/>
      <c r="DGY861" s="72"/>
      <c r="DGZ861" s="72"/>
      <c r="DHA861" s="71"/>
      <c r="DHB861" s="71"/>
      <c r="DHC861" s="71"/>
      <c r="DHD861" s="71"/>
      <c r="DHE861" s="71"/>
      <c r="DHF861" s="71"/>
      <c r="DHG861" s="71"/>
      <c r="DHH861" s="72"/>
      <c r="DHI861" s="72"/>
      <c r="DHJ861" s="72"/>
      <c r="DHK861" s="72"/>
      <c r="DHL861" s="72"/>
      <c r="DHM861" s="72"/>
      <c r="DHN861" s="72"/>
      <c r="DHO861" s="72"/>
      <c r="DHP861" s="72"/>
      <c r="DHQ861" s="71"/>
      <c r="DHR861" s="71"/>
      <c r="DHS861" s="71"/>
      <c r="DHT861" s="71"/>
      <c r="DHU861" s="71"/>
      <c r="DHV861" s="71"/>
      <c r="DHW861" s="71"/>
      <c r="DHX861" s="72"/>
      <c r="DHY861" s="72"/>
      <c r="DHZ861" s="72"/>
      <c r="DIA861" s="72"/>
      <c r="DIB861" s="72"/>
      <c r="DIC861" s="72"/>
      <c r="DID861" s="72"/>
      <c r="DIE861" s="72"/>
      <c r="DIF861" s="72"/>
      <c r="DIG861" s="71"/>
      <c r="DIH861" s="71"/>
      <c r="DII861" s="71"/>
      <c r="DIJ861" s="71"/>
      <c r="DIK861" s="71"/>
      <c r="DIL861" s="71"/>
      <c r="DIM861" s="71"/>
      <c r="DIN861" s="72"/>
      <c r="DIO861" s="72"/>
      <c r="DIP861" s="72"/>
      <c r="DIQ861" s="72"/>
      <c r="DIR861" s="72"/>
      <c r="DIS861" s="72"/>
      <c r="DIT861" s="72"/>
      <c r="DIU861" s="72"/>
      <c r="DIV861" s="72"/>
      <c r="DIW861" s="71"/>
      <c r="DIX861" s="71"/>
      <c r="DIY861" s="71"/>
      <c r="DIZ861" s="71"/>
      <c r="DJA861" s="71"/>
      <c r="DJB861" s="71"/>
      <c r="DJC861" s="71"/>
      <c r="DJD861" s="72"/>
      <c r="DJE861" s="72"/>
      <c r="DJF861" s="72"/>
      <c r="DJG861" s="72"/>
      <c r="DJH861" s="72"/>
      <c r="DJI861" s="72"/>
      <c r="DJJ861" s="72"/>
      <c r="DJK861" s="72"/>
      <c r="DJL861" s="72"/>
      <c r="DJM861" s="71"/>
      <c r="DJN861" s="71"/>
      <c r="DJO861" s="71"/>
      <c r="DJP861" s="71"/>
      <c r="DJQ861" s="71"/>
      <c r="DJR861" s="71"/>
      <c r="DJS861" s="71"/>
      <c r="DJT861" s="72"/>
      <c r="DJU861" s="72"/>
      <c r="DJV861" s="72"/>
      <c r="DJW861" s="72"/>
      <c r="DJX861" s="72"/>
      <c r="DJY861" s="72"/>
      <c r="DJZ861" s="72"/>
      <c r="DKA861" s="72"/>
      <c r="DKB861" s="72"/>
      <c r="DKC861" s="71"/>
      <c r="DKD861" s="71"/>
      <c r="DKE861" s="71"/>
      <c r="DKF861" s="71"/>
      <c r="DKG861" s="71"/>
      <c r="DKH861" s="71"/>
      <c r="DKI861" s="71"/>
      <c r="DKJ861" s="72"/>
      <c r="DKK861" s="72"/>
      <c r="DKL861" s="72"/>
      <c r="DKM861" s="72"/>
      <c r="DKN861" s="72"/>
      <c r="DKO861" s="72"/>
      <c r="DKP861" s="72"/>
      <c r="DKQ861" s="72"/>
      <c r="DKR861" s="72"/>
      <c r="DKS861" s="71"/>
      <c r="DKT861" s="71"/>
      <c r="DKU861" s="71"/>
      <c r="DKV861" s="71"/>
      <c r="DKW861" s="71"/>
      <c r="DKX861" s="71"/>
      <c r="DKY861" s="71"/>
      <c r="DKZ861" s="72"/>
      <c r="DLA861" s="72"/>
      <c r="DLB861" s="72"/>
      <c r="DLC861" s="72"/>
      <c r="DLD861" s="72"/>
      <c r="DLE861" s="72"/>
      <c r="DLF861" s="72"/>
      <c r="DLG861" s="72"/>
      <c r="DLH861" s="72"/>
      <c r="DLI861" s="71"/>
      <c r="DLJ861" s="71"/>
      <c r="DLK861" s="71"/>
      <c r="DLL861" s="71"/>
      <c r="DLM861" s="71"/>
      <c r="DLN861" s="71"/>
      <c r="DLO861" s="71"/>
      <c r="DLP861" s="72"/>
      <c r="DLQ861" s="72"/>
      <c r="DLR861" s="72"/>
      <c r="DLS861" s="72"/>
      <c r="DLT861" s="72"/>
      <c r="DLU861" s="72"/>
      <c r="DLV861" s="72"/>
      <c r="DLW861" s="72"/>
      <c r="DLX861" s="72"/>
      <c r="DLY861" s="71"/>
      <c r="DLZ861" s="71"/>
      <c r="DMA861" s="71"/>
      <c r="DMB861" s="71"/>
      <c r="DMC861" s="71"/>
      <c r="DMD861" s="71"/>
      <c r="DME861" s="71"/>
      <c r="DMF861" s="72"/>
      <c r="DMG861" s="72"/>
      <c r="DMH861" s="72"/>
      <c r="DMI861" s="72"/>
      <c r="DMJ861" s="72"/>
      <c r="DMK861" s="72"/>
      <c r="DML861" s="72"/>
      <c r="DMM861" s="72"/>
      <c r="DMN861" s="72"/>
      <c r="DMO861" s="71"/>
      <c r="DMP861" s="71"/>
      <c r="DMQ861" s="71"/>
      <c r="DMR861" s="71"/>
      <c r="DMS861" s="71"/>
      <c r="DMT861" s="71"/>
      <c r="DMU861" s="71"/>
      <c r="DMV861" s="72"/>
      <c r="DMW861" s="72"/>
      <c r="DMX861" s="72"/>
      <c r="DMY861" s="72"/>
      <c r="DMZ861" s="72"/>
      <c r="DNA861" s="72"/>
      <c r="DNB861" s="72"/>
      <c r="DNC861" s="72"/>
      <c r="DND861" s="72"/>
      <c r="DNE861" s="71"/>
      <c r="DNF861" s="71"/>
      <c r="DNG861" s="71"/>
      <c r="DNH861" s="71"/>
      <c r="DNI861" s="71"/>
      <c r="DNJ861" s="71"/>
      <c r="DNK861" s="71"/>
      <c r="DNL861" s="72"/>
      <c r="DNM861" s="72"/>
      <c r="DNN861" s="72"/>
      <c r="DNO861" s="72"/>
      <c r="DNP861" s="72"/>
      <c r="DNQ861" s="72"/>
      <c r="DNR861" s="72"/>
      <c r="DNS861" s="72"/>
      <c r="DNT861" s="72"/>
      <c r="DNU861" s="71"/>
      <c r="DNV861" s="71"/>
      <c r="DNW861" s="71"/>
      <c r="DNX861" s="71"/>
      <c r="DNY861" s="71"/>
      <c r="DNZ861" s="71"/>
      <c r="DOA861" s="71"/>
      <c r="DOB861" s="72"/>
      <c r="DOC861" s="72"/>
      <c r="DOD861" s="72"/>
      <c r="DOE861" s="72"/>
      <c r="DOF861" s="72"/>
      <c r="DOG861" s="72"/>
      <c r="DOH861" s="72"/>
      <c r="DOI861" s="72"/>
      <c r="DOJ861" s="72"/>
      <c r="DOK861" s="71"/>
      <c r="DOL861" s="71"/>
      <c r="DOM861" s="71"/>
      <c r="DON861" s="71"/>
      <c r="DOO861" s="71"/>
      <c r="DOP861" s="71"/>
      <c r="DOQ861" s="71"/>
      <c r="DOR861" s="72"/>
      <c r="DOS861" s="72"/>
      <c r="DOT861" s="72"/>
      <c r="DOU861" s="72"/>
      <c r="DOV861" s="72"/>
      <c r="DOW861" s="72"/>
      <c r="DOX861" s="72"/>
      <c r="DOY861" s="72"/>
      <c r="DOZ861" s="72"/>
      <c r="DPA861" s="71"/>
      <c r="DPB861" s="71"/>
      <c r="DPC861" s="71"/>
      <c r="DPD861" s="71"/>
      <c r="DPE861" s="71"/>
      <c r="DPF861" s="71"/>
      <c r="DPG861" s="71"/>
      <c r="DPH861" s="72"/>
      <c r="DPI861" s="72"/>
      <c r="DPJ861" s="72"/>
      <c r="DPK861" s="72"/>
      <c r="DPL861" s="72"/>
      <c r="DPM861" s="72"/>
      <c r="DPN861" s="72"/>
      <c r="DPO861" s="72"/>
      <c r="DPP861" s="72"/>
      <c r="DPQ861" s="71"/>
      <c r="DPR861" s="71"/>
      <c r="DPS861" s="71"/>
      <c r="DPT861" s="71"/>
      <c r="DPU861" s="71"/>
      <c r="DPV861" s="71"/>
      <c r="DPW861" s="71"/>
      <c r="DPX861" s="72"/>
      <c r="DPY861" s="72"/>
      <c r="DPZ861" s="72"/>
      <c r="DQA861" s="72"/>
      <c r="DQB861" s="72"/>
      <c r="DQC861" s="72"/>
      <c r="DQD861" s="72"/>
      <c r="DQE861" s="72"/>
      <c r="DQF861" s="72"/>
      <c r="DQG861" s="71"/>
      <c r="DQH861" s="71"/>
      <c r="DQI861" s="71"/>
      <c r="DQJ861" s="71"/>
      <c r="DQK861" s="71"/>
      <c r="DQL861" s="71"/>
      <c r="DQM861" s="71"/>
      <c r="DQN861" s="72"/>
      <c r="DQO861" s="72"/>
      <c r="DQP861" s="72"/>
      <c r="DQQ861" s="72"/>
      <c r="DQR861" s="72"/>
      <c r="DQS861" s="72"/>
      <c r="DQT861" s="72"/>
      <c r="DQU861" s="72"/>
      <c r="DQV861" s="72"/>
      <c r="DQW861" s="71"/>
      <c r="DQX861" s="71"/>
      <c r="DQY861" s="71"/>
      <c r="DQZ861" s="71"/>
      <c r="DRA861" s="71"/>
      <c r="DRB861" s="71"/>
      <c r="DRC861" s="71"/>
      <c r="DRD861" s="72"/>
      <c r="DRE861" s="72"/>
      <c r="DRF861" s="72"/>
      <c r="DRG861" s="72"/>
      <c r="DRH861" s="72"/>
      <c r="DRI861" s="72"/>
      <c r="DRJ861" s="72"/>
      <c r="DRK861" s="72"/>
      <c r="DRL861" s="72"/>
      <c r="DRM861" s="71"/>
      <c r="DRN861" s="71"/>
      <c r="DRO861" s="71"/>
      <c r="DRP861" s="71"/>
      <c r="DRQ861" s="71"/>
      <c r="DRR861" s="71"/>
      <c r="DRS861" s="71"/>
      <c r="DRT861" s="72"/>
      <c r="DRU861" s="72"/>
      <c r="DRV861" s="72"/>
      <c r="DRW861" s="72"/>
      <c r="DRX861" s="72"/>
      <c r="DRY861" s="72"/>
      <c r="DRZ861" s="72"/>
      <c r="DSA861" s="72"/>
      <c r="DSB861" s="72"/>
      <c r="DSC861" s="71"/>
      <c r="DSD861" s="71"/>
      <c r="DSE861" s="71"/>
      <c r="DSF861" s="71"/>
      <c r="DSG861" s="71"/>
      <c r="DSH861" s="71"/>
      <c r="DSI861" s="71"/>
      <c r="DSJ861" s="72"/>
      <c r="DSK861" s="72"/>
      <c r="DSL861" s="72"/>
      <c r="DSM861" s="72"/>
      <c r="DSN861" s="72"/>
      <c r="DSO861" s="72"/>
      <c r="DSP861" s="72"/>
      <c r="DSQ861" s="72"/>
      <c r="DSR861" s="72"/>
      <c r="DSS861" s="71"/>
      <c r="DST861" s="71"/>
      <c r="DSU861" s="71"/>
      <c r="DSV861" s="71"/>
      <c r="DSW861" s="71"/>
      <c r="DSX861" s="71"/>
      <c r="DSY861" s="71"/>
      <c r="DSZ861" s="72"/>
      <c r="DTA861" s="72"/>
      <c r="DTB861" s="72"/>
      <c r="DTC861" s="72"/>
      <c r="DTD861" s="72"/>
      <c r="DTE861" s="72"/>
      <c r="DTF861" s="72"/>
      <c r="DTG861" s="72"/>
      <c r="DTH861" s="72"/>
      <c r="DTI861" s="71"/>
      <c r="DTJ861" s="71"/>
      <c r="DTK861" s="71"/>
      <c r="DTL861" s="71"/>
      <c r="DTM861" s="71"/>
      <c r="DTN861" s="71"/>
      <c r="DTO861" s="71"/>
      <c r="DTP861" s="72"/>
      <c r="DTQ861" s="72"/>
      <c r="DTR861" s="72"/>
      <c r="DTS861" s="72"/>
      <c r="DTT861" s="72"/>
      <c r="DTU861" s="72"/>
      <c r="DTV861" s="72"/>
      <c r="DTW861" s="72"/>
      <c r="DTX861" s="72"/>
      <c r="DTY861" s="71"/>
      <c r="DTZ861" s="71"/>
      <c r="DUA861" s="71"/>
      <c r="DUB861" s="71"/>
      <c r="DUC861" s="71"/>
      <c r="DUD861" s="71"/>
      <c r="DUE861" s="71"/>
      <c r="DUF861" s="72"/>
      <c r="DUG861" s="72"/>
      <c r="DUH861" s="72"/>
      <c r="DUI861" s="72"/>
      <c r="DUJ861" s="72"/>
      <c r="DUK861" s="72"/>
      <c r="DUL861" s="72"/>
      <c r="DUM861" s="72"/>
      <c r="DUN861" s="72"/>
      <c r="DUO861" s="71"/>
      <c r="DUP861" s="71"/>
      <c r="DUQ861" s="71"/>
      <c r="DUR861" s="71"/>
      <c r="DUS861" s="71"/>
      <c r="DUT861" s="71"/>
      <c r="DUU861" s="71"/>
      <c r="DUV861" s="72"/>
      <c r="DUW861" s="72"/>
      <c r="DUX861" s="72"/>
      <c r="DUY861" s="72"/>
      <c r="DUZ861" s="72"/>
      <c r="DVA861" s="72"/>
      <c r="DVB861" s="72"/>
      <c r="DVC861" s="72"/>
      <c r="DVD861" s="72"/>
      <c r="DVE861" s="71"/>
      <c r="DVF861" s="71"/>
      <c r="DVG861" s="71"/>
      <c r="DVH861" s="71"/>
      <c r="DVI861" s="71"/>
      <c r="DVJ861" s="71"/>
      <c r="DVK861" s="71"/>
      <c r="DVL861" s="72"/>
      <c r="DVM861" s="72"/>
      <c r="DVN861" s="72"/>
      <c r="DVO861" s="72"/>
      <c r="DVP861" s="72"/>
      <c r="DVQ861" s="72"/>
      <c r="DVR861" s="72"/>
      <c r="DVS861" s="72"/>
      <c r="DVT861" s="72"/>
      <c r="DVU861" s="71"/>
      <c r="DVV861" s="71"/>
      <c r="DVW861" s="71"/>
      <c r="DVX861" s="71"/>
      <c r="DVY861" s="71"/>
      <c r="DVZ861" s="71"/>
      <c r="DWA861" s="71"/>
      <c r="DWB861" s="72"/>
      <c r="DWC861" s="72"/>
      <c r="DWD861" s="72"/>
      <c r="DWE861" s="72"/>
      <c r="DWF861" s="72"/>
      <c r="DWG861" s="72"/>
      <c r="DWH861" s="72"/>
      <c r="DWI861" s="72"/>
      <c r="DWJ861" s="72"/>
      <c r="DWK861" s="71"/>
      <c r="DWL861" s="71"/>
      <c r="DWM861" s="71"/>
      <c r="DWN861" s="71"/>
      <c r="DWO861" s="71"/>
      <c r="DWP861" s="71"/>
      <c r="DWQ861" s="71"/>
      <c r="DWR861" s="72"/>
      <c r="DWS861" s="72"/>
      <c r="DWT861" s="72"/>
      <c r="DWU861" s="72"/>
      <c r="DWV861" s="72"/>
      <c r="DWW861" s="72"/>
      <c r="DWX861" s="72"/>
      <c r="DWY861" s="72"/>
      <c r="DWZ861" s="72"/>
      <c r="DXA861" s="71"/>
      <c r="DXB861" s="71"/>
      <c r="DXC861" s="71"/>
      <c r="DXD861" s="71"/>
      <c r="DXE861" s="71"/>
      <c r="DXF861" s="71"/>
      <c r="DXG861" s="71"/>
      <c r="DXH861" s="72"/>
      <c r="DXI861" s="72"/>
      <c r="DXJ861" s="72"/>
      <c r="DXK861" s="72"/>
      <c r="DXL861" s="72"/>
      <c r="DXM861" s="72"/>
      <c r="DXN861" s="72"/>
      <c r="DXO861" s="72"/>
      <c r="DXP861" s="72"/>
      <c r="DXQ861" s="71"/>
      <c r="DXR861" s="71"/>
      <c r="DXS861" s="71"/>
      <c r="DXT861" s="71"/>
      <c r="DXU861" s="71"/>
      <c r="DXV861" s="71"/>
      <c r="DXW861" s="71"/>
      <c r="DXX861" s="72"/>
      <c r="DXY861" s="72"/>
      <c r="DXZ861" s="72"/>
      <c r="DYA861" s="72"/>
      <c r="DYB861" s="72"/>
      <c r="DYC861" s="72"/>
      <c r="DYD861" s="72"/>
      <c r="DYE861" s="72"/>
      <c r="DYF861" s="72"/>
      <c r="DYG861" s="71"/>
      <c r="DYH861" s="71"/>
      <c r="DYI861" s="71"/>
      <c r="DYJ861" s="71"/>
      <c r="DYK861" s="71"/>
      <c r="DYL861" s="71"/>
      <c r="DYM861" s="71"/>
      <c r="DYN861" s="72"/>
      <c r="DYO861" s="72"/>
      <c r="DYP861" s="72"/>
      <c r="DYQ861" s="72"/>
      <c r="DYR861" s="72"/>
      <c r="DYS861" s="72"/>
      <c r="DYT861" s="72"/>
      <c r="DYU861" s="72"/>
      <c r="DYV861" s="72"/>
      <c r="DYW861" s="71"/>
      <c r="DYX861" s="71"/>
      <c r="DYY861" s="71"/>
      <c r="DYZ861" s="71"/>
      <c r="DZA861" s="71"/>
      <c r="DZB861" s="71"/>
      <c r="DZC861" s="71"/>
      <c r="DZD861" s="72"/>
      <c r="DZE861" s="72"/>
      <c r="DZF861" s="72"/>
      <c r="DZG861" s="72"/>
      <c r="DZH861" s="72"/>
      <c r="DZI861" s="72"/>
      <c r="DZJ861" s="72"/>
      <c r="DZK861" s="72"/>
      <c r="DZL861" s="72"/>
      <c r="DZM861" s="71"/>
      <c r="DZN861" s="71"/>
      <c r="DZO861" s="71"/>
      <c r="DZP861" s="71"/>
      <c r="DZQ861" s="71"/>
      <c r="DZR861" s="71"/>
      <c r="DZS861" s="71"/>
      <c r="DZT861" s="72"/>
      <c r="DZU861" s="72"/>
      <c r="DZV861" s="72"/>
      <c r="DZW861" s="72"/>
      <c r="DZX861" s="72"/>
      <c r="DZY861" s="72"/>
      <c r="DZZ861" s="72"/>
      <c r="EAA861" s="72"/>
      <c r="EAB861" s="72"/>
      <c r="EAC861" s="71"/>
      <c r="EAD861" s="71"/>
      <c r="EAE861" s="71"/>
      <c r="EAF861" s="71"/>
      <c r="EAG861" s="71"/>
      <c r="EAH861" s="71"/>
      <c r="EAI861" s="71"/>
      <c r="EAJ861" s="72"/>
      <c r="EAK861" s="72"/>
      <c r="EAL861" s="72"/>
      <c r="EAM861" s="72"/>
      <c r="EAN861" s="72"/>
      <c r="EAO861" s="72"/>
      <c r="EAP861" s="72"/>
      <c r="EAQ861" s="72"/>
      <c r="EAR861" s="72"/>
      <c r="EAS861" s="71"/>
      <c r="EAT861" s="71"/>
      <c r="EAU861" s="71"/>
      <c r="EAV861" s="71"/>
      <c r="EAW861" s="71"/>
      <c r="EAX861" s="71"/>
      <c r="EAY861" s="71"/>
      <c r="EAZ861" s="72"/>
      <c r="EBA861" s="72"/>
      <c r="EBB861" s="72"/>
      <c r="EBC861" s="72"/>
      <c r="EBD861" s="72"/>
      <c r="EBE861" s="72"/>
      <c r="EBF861" s="72"/>
      <c r="EBG861" s="72"/>
      <c r="EBH861" s="72"/>
      <c r="EBI861" s="71"/>
      <c r="EBJ861" s="71"/>
      <c r="EBK861" s="71"/>
      <c r="EBL861" s="71"/>
      <c r="EBM861" s="71"/>
      <c r="EBN861" s="71"/>
      <c r="EBO861" s="71"/>
      <c r="EBP861" s="72"/>
      <c r="EBQ861" s="72"/>
      <c r="EBR861" s="72"/>
      <c r="EBS861" s="72"/>
      <c r="EBT861" s="72"/>
      <c r="EBU861" s="72"/>
      <c r="EBV861" s="72"/>
      <c r="EBW861" s="72"/>
      <c r="EBX861" s="72"/>
      <c r="EBY861" s="71"/>
      <c r="EBZ861" s="71"/>
      <c r="ECA861" s="71"/>
      <c r="ECB861" s="71"/>
      <c r="ECC861" s="71"/>
      <c r="ECD861" s="71"/>
      <c r="ECE861" s="71"/>
      <c r="ECF861" s="72"/>
      <c r="ECG861" s="72"/>
      <c r="ECH861" s="72"/>
      <c r="ECI861" s="72"/>
      <c r="ECJ861" s="72"/>
      <c r="ECK861" s="72"/>
      <c r="ECL861" s="72"/>
      <c r="ECM861" s="72"/>
      <c r="ECN861" s="72"/>
      <c r="ECO861" s="71"/>
      <c r="ECP861" s="71"/>
      <c r="ECQ861" s="71"/>
      <c r="ECR861" s="71"/>
      <c r="ECS861" s="71"/>
      <c r="ECT861" s="71"/>
      <c r="ECU861" s="71"/>
      <c r="ECV861" s="72"/>
      <c r="ECW861" s="72"/>
      <c r="ECX861" s="72"/>
      <c r="ECY861" s="72"/>
      <c r="ECZ861" s="72"/>
      <c r="EDA861" s="72"/>
      <c r="EDB861" s="72"/>
      <c r="EDC861" s="72"/>
      <c r="EDD861" s="72"/>
      <c r="EDE861" s="71"/>
      <c r="EDF861" s="71"/>
      <c r="EDG861" s="71"/>
      <c r="EDH861" s="71"/>
      <c r="EDI861" s="71"/>
      <c r="EDJ861" s="71"/>
      <c r="EDK861" s="71"/>
      <c r="EDL861" s="72"/>
      <c r="EDM861" s="72"/>
      <c r="EDN861" s="72"/>
      <c r="EDO861" s="72"/>
      <c r="EDP861" s="72"/>
      <c r="EDQ861" s="72"/>
      <c r="EDR861" s="72"/>
      <c r="EDS861" s="72"/>
      <c r="EDT861" s="72"/>
      <c r="EDU861" s="71"/>
      <c r="EDV861" s="71"/>
      <c r="EDW861" s="71"/>
      <c r="EDX861" s="71"/>
      <c r="EDY861" s="71"/>
      <c r="EDZ861" s="71"/>
      <c r="EEA861" s="71"/>
      <c r="EEB861" s="72"/>
      <c r="EEC861" s="72"/>
      <c r="EED861" s="72"/>
      <c r="EEE861" s="72"/>
      <c r="EEF861" s="72"/>
      <c r="EEG861" s="72"/>
      <c r="EEH861" s="72"/>
      <c r="EEI861" s="72"/>
      <c r="EEJ861" s="72"/>
      <c r="EEK861" s="71"/>
      <c r="EEL861" s="71"/>
      <c r="EEM861" s="71"/>
      <c r="EEN861" s="71"/>
      <c r="EEO861" s="71"/>
      <c r="EEP861" s="71"/>
      <c r="EEQ861" s="71"/>
      <c r="EER861" s="72"/>
      <c r="EES861" s="72"/>
      <c r="EET861" s="72"/>
      <c r="EEU861" s="72"/>
      <c r="EEV861" s="72"/>
      <c r="EEW861" s="72"/>
      <c r="EEX861" s="72"/>
      <c r="EEY861" s="72"/>
      <c r="EEZ861" s="72"/>
      <c r="EFA861" s="71"/>
      <c r="EFB861" s="71"/>
      <c r="EFC861" s="71"/>
      <c r="EFD861" s="71"/>
      <c r="EFE861" s="71"/>
      <c r="EFF861" s="71"/>
      <c r="EFG861" s="71"/>
      <c r="EFH861" s="72"/>
      <c r="EFI861" s="72"/>
      <c r="EFJ861" s="72"/>
      <c r="EFK861" s="72"/>
      <c r="EFL861" s="72"/>
      <c r="EFM861" s="72"/>
      <c r="EFN861" s="72"/>
      <c r="EFO861" s="72"/>
      <c r="EFP861" s="72"/>
      <c r="EFQ861" s="71"/>
      <c r="EFR861" s="71"/>
      <c r="EFS861" s="71"/>
      <c r="EFT861" s="71"/>
      <c r="EFU861" s="71"/>
      <c r="EFV861" s="71"/>
      <c r="EFW861" s="71"/>
      <c r="EFX861" s="72"/>
      <c r="EFY861" s="72"/>
      <c r="EFZ861" s="72"/>
      <c r="EGA861" s="72"/>
      <c r="EGB861" s="72"/>
      <c r="EGC861" s="72"/>
      <c r="EGD861" s="72"/>
      <c r="EGE861" s="72"/>
      <c r="EGF861" s="72"/>
      <c r="EGG861" s="71"/>
      <c r="EGH861" s="71"/>
      <c r="EGI861" s="71"/>
      <c r="EGJ861" s="71"/>
      <c r="EGK861" s="71"/>
      <c r="EGL861" s="71"/>
      <c r="EGM861" s="71"/>
      <c r="EGN861" s="72"/>
      <c r="EGO861" s="72"/>
      <c r="EGP861" s="72"/>
      <c r="EGQ861" s="72"/>
      <c r="EGR861" s="72"/>
      <c r="EGS861" s="72"/>
      <c r="EGT861" s="72"/>
      <c r="EGU861" s="72"/>
      <c r="EGV861" s="72"/>
      <c r="EGW861" s="71"/>
      <c r="EGX861" s="71"/>
      <c r="EGY861" s="71"/>
      <c r="EGZ861" s="71"/>
      <c r="EHA861" s="71"/>
      <c r="EHB861" s="71"/>
      <c r="EHC861" s="71"/>
      <c r="EHD861" s="72"/>
      <c r="EHE861" s="72"/>
      <c r="EHF861" s="72"/>
      <c r="EHG861" s="72"/>
      <c r="EHH861" s="72"/>
      <c r="EHI861" s="72"/>
      <c r="EHJ861" s="72"/>
      <c r="EHK861" s="72"/>
      <c r="EHL861" s="72"/>
      <c r="EHM861" s="71"/>
      <c r="EHN861" s="71"/>
      <c r="EHO861" s="71"/>
      <c r="EHP861" s="71"/>
      <c r="EHQ861" s="71"/>
      <c r="EHR861" s="71"/>
      <c r="EHS861" s="71"/>
      <c r="EHT861" s="72"/>
      <c r="EHU861" s="72"/>
      <c r="EHV861" s="72"/>
      <c r="EHW861" s="72"/>
      <c r="EHX861" s="72"/>
      <c r="EHY861" s="72"/>
      <c r="EHZ861" s="72"/>
      <c r="EIA861" s="72"/>
      <c r="EIB861" s="72"/>
      <c r="EIC861" s="71"/>
      <c r="EID861" s="71"/>
      <c r="EIE861" s="71"/>
      <c r="EIF861" s="71"/>
      <c r="EIG861" s="71"/>
      <c r="EIH861" s="71"/>
      <c r="EII861" s="71"/>
      <c r="EIJ861" s="72"/>
      <c r="EIK861" s="72"/>
      <c r="EIL861" s="72"/>
      <c r="EIM861" s="72"/>
      <c r="EIN861" s="72"/>
      <c r="EIO861" s="72"/>
      <c r="EIP861" s="72"/>
      <c r="EIQ861" s="72"/>
      <c r="EIR861" s="72"/>
      <c r="EIS861" s="71"/>
      <c r="EIT861" s="71"/>
      <c r="EIU861" s="71"/>
      <c r="EIV861" s="71"/>
      <c r="EIW861" s="71"/>
      <c r="EIX861" s="71"/>
      <c r="EIY861" s="71"/>
      <c r="EIZ861" s="72"/>
      <c r="EJA861" s="72"/>
      <c r="EJB861" s="72"/>
      <c r="EJC861" s="72"/>
      <c r="EJD861" s="72"/>
      <c r="EJE861" s="72"/>
      <c r="EJF861" s="72"/>
      <c r="EJG861" s="72"/>
      <c r="EJH861" s="72"/>
      <c r="EJI861" s="71"/>
      <c r="EJJ861" s="71"/>
      <c r="EJK861" s="71"/>
      <c r="EJL861" s="71"/>
      <c r="EJM861" s="71"/>
      <c r="EJN861" s="71"/>
      <c r="EJO861" s="71"/>
      <c r="EJP861" s="72"/>
      <c r="EJQ861" s="72"/>
      <c r="EJR861" s="72"/>
      <c r="EJS861" s="72"/>
      <c r="EJT861" s="72"/>
      <c r="EJU861" s="72"/>
      <c r="EJV861" s="72"/>
      <c r="EJW861" s="72"/>
      <c r="EJX861" s="72"/>
      <c r="EJY861" s="71"/>
      <c r="EJZ861" s="71"/>
      <c r="EKA861" s="71"/>
      <c r="EKB861" s="71"/>
      <c r="EKC861" s="71"/>
      <c r="EKD861" s="71"/>
      <c r="EKE861" s="71"/>
      <c r="EKF861" s="72"/>
      <c r="EKG861" s="72"/>
      <c r="EKH861" s="72"/>
      <c r="EKI861" s="72"/>
      <c r="EKJ861" s="72"/>
      <c r="EKK861" s="72"/>
      <c r="EKL861" s="72"/>
      <c r="EKM861" s="72"/>
      <c r="EKN861" s="72"/>
      <c r="EKO861" s="71"/>
      <c r="EKP861" s="71"/>
      <c r="EKQ861" s="71"/>
      <c r="EKR861" s="71"/>
      <c r="EKS861" s="71"/>
      <c r="EKT861" s="71"/>
      <c r="EKU861" s="71"/>
      <c r="EKV861" s="72"/>
      <c r="EKW861" s="72"/>
      <c r="EKX861" s="72"/>
      <c r="EKY861" s="72"/>
      <c r="EKZ861" s="72"/>
      <c r="ELA861" s="72"/>
      <c r="ELB861" s="72"/>
      <c r="ELC861" s="72"/>
      <c r="ELD861" s="72"/>
      <c r="ELE861" s="71"/>
      <c r="ELF861" s="71"/>
      <c r="ELG861" s="71"/>
      <c r="ELH861" s="71"/>
      <c r="ELI861" s="71"/>
      <c r="ELJ861" s="71"/>
      <c r="ELK861" s="71"/>
      <c r="ELL861" s="72"/>
      <c r="ELM861" s="72"/>
      <c r="ELN861" s="72"/>
      <c r="ELO861" s="72"/>
      <c r="ELP861" s="72"/>
      <c r="ELQ861" s="72"/>
      <c r="ELR861" s="72"/>
      <c r="ELS861" s="72"/>
      <c r="ELT861" s="72"/>
      <c r="ELU861" s="71"/>
      <c r="ELV861" s="71"/>
      <c r="ELW861" s="71"/>
      <c r="ELX861" s="71"/>
      <c r="ELY861" s="71"/>
      <c r="ELZ861" s="71"/>
      <c r="EMA861" s="71"/>
      <c r="EMB861" s="72"/>
      <c r="EMC861" s="72"/>
      <c r="EMD861" s="72"/>
      <c r="EME861" s="72"/>
      <c r="EMF861" s="72"/>
      <c r="EMG861" s="72"/>
      <c r="EMH861" s="72"/>
      <c r="EMI861" s="72"/>
      <c r="EMJ861" s="72"/>
      <c r="EMK861" s="71"/>
      <c r="EML861" s="71"/>
      <c r="EMM861" s="71"/>
      <c r="EMN861" s="71"/>
      <c r="EMO861" s="71"/>
      <c r="EMP861" s="71"/>
      <c r="EMQ861" s="71"/>
      <c r="EMR861" s="72"/>
      <c r="EMS861" s="72"/>
      <c r="EMT861" s="72"/>
      <c r="EMU861" s="72"/>
      <c r="EMV861" s="72"/>
      <c r="EMW861" s="72"/>
      <c r="EMX861" s="72"/>
      <c r="EMY861" s="72"/>
      <c r="EMZ861" s="72"/>
      <c r="ENA861" s="71"/>
      <c r="ENB861" s="71"/>
      <c r="ENC861" s="71"/>
      <c r="END861" s="71"/>
      <c r="ENE861" s="71"/>
      <c r="ENF861" s="71"/>
      <c r="ENG861" s="71"/>
      <c r="ENH861" s="72"/>
      <c r="ENI861" s="72"/>
      <c r="ENJ861" s="72"/>
      <c r="ENK861" s="72"/>
      <c r="ENL861" s="72"/>
      <c r="ENM861" s="72"/>
      <c r="ENN861" s="72"/>
      <c r="ENO861" s="72"/>
      <c r="ENP861" s="72"/>
      <c r="ENQ861" s="71"/>
      <c r="ENR861" s="71"/>
      <c r="ENS861" s="71"/>
      <c r="ENT861" s="71"/>
      <c r="ENU861" s="71"/>
      <c r="ENV861" s="71"/>
      <c r="ENW861" s="71"/>
      <c r="ENX861" s="72"/>
      <c r="ENY861" s="72"/>
      <c r="ENZ861" s="72"/>
      <c r="EOA861" s="72"/>
      <c r="EOB861" s="72"/>
      <c r="EOC861" s="72"/>
      <c r="EOD861" s="72"/>
      <c r="EOE861" s="72"/>
      <c r="EOF861" s="72"/>
      <c r="EOG861" s="71"/>
      <c r="EOH861" s="71"/>
      <c r="EOI861" s="71"/>
      <c r="EOJ861" s="71"/>
      <c r="EOK861" s="71"/>
      <c r="EOL861" s="71"/>
      <c r="EOM861" s="71"/>
      <c r="EON861" s="72"/>
      <c r="EOO861" s="72"/>
      <c r="EOP861" s="72"/>
      <c r="EOQ861" s="72"/>
      <c r="EOR861" s="72"/>
      <c r="EOS861" s="72"/>
      <c r="EOT861" s="72"/>
      <c r="EOU861" s="72"/>
      <c r="EOV861" s="72"/>
      <c r="EOW861" s="71"/>
      <c r="EOX861" s="71"/>
      <c r="EOY861" s="71"/>
      <c r="EOZ861" s="71"/>
      <c r="EPA861" s="71"/>
      <c r="EPB861" s="71"/>
      <c r="EPC861" s="71"/>
      <c r="EPD861" s="72"/>
      <c r="EPE861" s="72"/>
      <c r="EPF861" s="72"/>
      <c r="EPG861" s="72"/>
      <c r="EPH861" s="72"/>
      <c r="EPI861" s="72"/>
      <c r="EPJ861" s="72"/>
      <c r="EPK861" s="72"/>
      <c r="EPL861" s="72"/>
      <c r="EPM861" s="71"/>
      <c r="EPN861" s="71"/>
      <c r="EPO861" s="71"/>
      <c r="EPP861" s="71"/>
      <c r="EPQ861" s="71"/>
      <c r="EPR861" s="71"/>
      <c r="EPS861" s="71"/>
      <c r="EPT861" s="72"/>
      <c r="EPU861" s="72"/>
      <c r="EPV861" s="72"/>
      <c r="EPW861" s="72"/>
      <c r="EPX861" s="72"/>
      <c r="EPY861" s="72"/>
      <c r="EPZ861" s="72"/>
      <c r="EQA861" s="72"/>
      <c r="EQB861" s="72"/>
      <c r="EQC861" s="71"/>
      <c r="EQD861" s="71"/>
      <c r="EQE861" s="71"/>
      <c r="EQF861" s="71"/>
      <c r="EQG861" s="71"/>
      <c r="EQH861" s="71"/>
      <c r="EQI861" s="71"/>
      <c r="EQJ861" s="72"/>
      <c r="EQK861" s="72"/>
      <c r="EQL861" s="72"/>
      <c r="EQM861" s="72"/>
      <c r="EQN861" s="72"/>
      <c r="EQO861" s="72"/>
      <c r="EQP861" s="72"/>
      <c r="EQQ861" s="72"/>
      <c r="EQR861" s="72"/>
      <c r="EQS861" s="71"/>
      <c r="EQT861" s="71"/>
      <c r="EQU861" s="71"/>
      <c r="EQV861" s="71"/>
      <c r="EQW861" s="71"/>
      <c r="EQX861" s="71"/>
      <c r="EQY861" s="71"/>
      <c r="EQZ861" s="72"/>
      <c r="ERA861" s="72"/>
      <c r="ERB861" s="72"/>
      <c r="ERC861" s="72"/>
      <c r="ERD861" s="72"/>
      <c r="ERE861" s="72"/>
      <c r="ERF861" s="72"/>
      <c r="ERG861" s="72"/>
      <c r="ERH861" s="72"/>
      <c r="ERI861" s="71"/>
      <c r="ERJ861" s="71"/>
      <c r="ERK861" s="71"/>
      <c r="ERL861" s="71"/>
      <c r="ERM861" s="71"/>
      <c r="ERN861" s="71"/>
      <c r="ERO861" s="71"/>
      <c r="ERP861" s="72"/>
      <c r="ERQ861" s="72"/>
      <c r="ERR861" s="72"/>
      <c r="ERS861" s="72"/>
      <c r="ERT861" s="72"/>
      <c r="ERU861" s="72"/>
      <c r="ERV861" s="72"/>
      <c r="ERW861" s="72"/>
      <c r="ERX861" s="72"/>
      <c r="ERY861" s="71"/>
      <c r="ERZ861" s="71"/>
      <c r="ESA861" s="71"/>
      <c r="ESB861" s="71"/>
      <c r="ESC861" s="71"/>
      <c r="ESD861" s="71"/>
      <c r="ESE861" s="71"/>
      <c r="ESF861" s="72"/>
      <c r="ESG861" s="72"/>
      <c r="ESH861" s="72"/>
      <c r="ESI861" s="72"/>
      <c r="ESJ861" s="72"/>
      <c r="ESK861" s="72"/>
      <c r="ESL861" s="72"/>
      <c r="ESM861" s="72"/>
      <c r="ESN861" s="72"/>
      <c r="ESO861" s="71"/>
      <c r="ESP861" s="71"/>
      <c r="ESQ861" s="71"/>
      <c r="ESR861" s="71"/>
      <c r="ESS861" s="71"/>
      <c r="EST861" s="71"/>
      <c r="ESU861" s="71"/>
      <c r="ESV861" s="72"/>
      <c r="ESW861" s="72"/>
      <c r="ESX861" s="72"/>
      <c r="ESY861" s="72"/>
      <c r="ESZ861" s="72"/>
      <c r="ETA861" s="72"/>
      <c r="ETB861" s="72"/>
      <c r="ETC861" s="72"/>
      <c r="ETD861" s="72"/>
      <c r="ETE861" s="71"/>
      <c r="ETF861" s="71"/>
      <c r="ETG861" s="71"/>
      <c r="ETH861" s="71"/>
      <c r="ETI861" s="71"/>
      <c r="ETJ861" s="71"/>
      <c r="ETK861" s="71"/>
      <c r="ETL861" s="72"/>
      <c r="ETM861" s="72"/>
      <c r="ETN861" s="72"/>
      <c r="ETO861" s="72"/>
      <c r="ETP861" s="72"/>
      <c r="ETQ861" s="72"/>
      <c r="ETR861" s="72"/>
      <c r="ETS861" s="72"/>
      <c r="ETT861" s="72"/>
      <c r="ETU861" s="71"/>
      <c r="ETV861" s="71"/>
      <c r="ETW861" s="71"/>
      <c r="ETX861" s="71"/>
      <c r="ETY861" s="71"/>
      <c r="ETZ861" s="71"/>
      <c r="EUA861" s="71"/>
      <c r="EUB861" s="72"/>
      <c r="EUC861" s="72"/>
      <c r="EUD861" s="72"/>
      <c r="EUE861" s="72"/>
      <c r="EUF861" s="72"/>
      <c r="EUG861" s="72"/>
      <c r="EUH861" s="72"/>
      <c r="EUI861" s="72"/>
      <c r="EUJ861" s="72"/>
      <c r="EUK861" s="71"/>
      <c r="EUL861" s="71"/>
      <c r="EUM861" s="71"/>
      <c r="EUN861" s="71"/>
      <c r="EUO861" s="71"/>
      <c r="EUP861" s="71"/>
      <c r="EUQ861" s="71"/>
      <c r="EUR861" s="72"/>
      <c r="EUS861" s="72"/>
      <c r="EUT861" s="72"/>
      <c r="EUU861" s="72"/>
      <c r="EUV861" s="72"/>
      <c r="EUW861" s="72"/>
      <c r="EUX861" s="72"/>
      <c r="EUY861" s="72"/>
      <c r="EUZ861" s="72"/>
      <c r="EVA861" s="71"/>
      <c r="EVB861" s="71"/>
      <c r="EVC861" s="71"/>
      <c r="EVD861" s="71"/>
      <c r="EVE861" s="71"/>
      <c r="EVF861" s="71"/>
      <c r="EVG861" s="71"/>
      <c r="EVH861" s="72"/>
      <c r="EVI861" s="72"/>
      <c r="EVJ861" s="72"/>
      <c r="EVK861" s="72"/>
      <c r="EVL861" s="72"/>
      <c r="EVM861" s="72"/>
      <c r="EVN861" s="72"/>
      <c r="EVO861" s="72"/>
      <c r="EVP861" s="72"/>
      <c r="EVQ861" s="71"/>
      <c r="EVR861" s="71"/>
      <c r="EVS861" s="71"/>
      <c r="EVT861" s="71"/>
      <c r="EVU861" s="71"/>
      <c r="EVV861" s="71"/>
      <c r="EVW861" s="71"/>
      <c r="EVX861" s="72"/>
      <c r="EVY861" s="72"/>
      <c r="EVZ861" s="72"/>
      <c r="EWA861" s="72"/>
      <c r="EWB861" s="72"/>
      <c r="EWC861" s="72"/>
      <c r="EWD861" s="72"/>
      <c r="EWE861" s="72"/>
      <c r="EWF861" s="72"/>
      <c r="EWG861" s="71"/>
      <c r="EWH861" s="71"/>
      <c r="EWI861" s="71"/>
      <c r="EWJ861" s="71"/>
      <c r="EWK861" s="71"/>
      <c r="EWL861" s="71"/>
      <c r="EWM861" s="71"/>
      <c r="EWN861" s="72"/>
      <c r="EWO861" s="72"/>
      <c r="EWP861" s="72"/>
      <c r="EWQ861" s="72"/>
      <c r="EWR861" s="72"/>
      <c r="EWS861" s="72"/>
      <c r="EWT861" s="72"/>
      <c r="EWU861" s="72"/>
      <c r="EWV861" s="72"/>
      <c r="EWW861" s="71"/>
      <c r="EWX861" s="71"/>
      <c r="EWY861" s="71"/>
      <c r="EWZ861" s="71"/>
      <c r="EXA861" s="71"/>
      <c r="EXB861" s="71"/>
      <c r="EXC861" s="71"/>
      <c r="EXD861" s="72"/>
      <c r="EXE861" s="72"/>
      <c r="EXF861" s="72"/>
      <c r="EXG861" s="72"/>
      <c r="EXH861" s="72"/>
      <c r="EXI861" s="72"/>
      <c r="EXJ861" s="72"/>
      <c r="EXK861" s="72"/>
      <c r="EXL861" s="72"/>
      <c r="EXM861" s="71"/>
      <c r="EXN861" s="71"/>
      <c r="EXO861" s="71"/>
      <c r="EXP861" s="71"/>
      <c r="EXQ861" s="71"/>
      <c r="EXR861" s="71"/>
      <c r="EXS861" s="71"/>
      <c r="EXT861" s="72"/>
      <c r="EXU861" s="72"/>
      <c r="EXV861" s="72"/>
      <c r="EXW861" s="72"/>
      <c r="EXX861" s="72"/>
      <c r="EXY861" s="72"/>
      <c r="EXZ861" s="72"/>
      <c r="EYA861" s="72"/>
      <c r="EYB861" s="72"/>
      <c r="EYC861" s="71"/>
      <c r="EYD861" s="71"/>
      <c r="EYE861" s="71"/>
      <c r="EYF861" s="71"/>
      <c r="EYG861" s="71"/>
      <c r="EYH861" s="71"/>
      <c r="EYI861" s="71"/>
      <c r="EYJ861" s="72"/>
      <c r="EYK861" s="72"/>
      <c r="EYL861" s="72"/>
      <c r="EYM861" s="72"/>
      <c r="EYN861" s="72"/>
      <c r="EYO861" s="72"/>
      <c r="EYP861" s="72"/>
      <c r="EYQ861" s="72"/>
      <c r="EYR861" s="72"/>
      <c r="EYS861" s="71"/>
      <c r="EYT861" s="71"/>
      <c r="EYU861" s="71"/>
      <c r="EYV861" s="71"/>
      <c r="EYW861" s="71"/>
      <c r="EYX861" s="71"/>
      <c r="EYY861" s="71"/>
      <c r="EYZ861" s="72"/>
      <c r="EZA861" s="72"/>
      <c r="EZB861" s="72"/>
      <c r="EZC861" s="72"/>
      <c r="EZD861" s="72"/>
      <c r="EZE861" s="72"/>
      <c r="EZF861" s="72"/>
      <c r="EZG861" s="72"/>
      <c r="EZH861" s="72"/>
      <c r="EZI861" s="71"/>
      <c r="EZJ861" s="71"/>
      <c r="EZK861" s="71"/>
      <c r="EZL861" s="71"/>
      <c r="EZM861" s="71"/>
      <c r="EZN861" s="71"/>
      <c r="EZO861" s="71"/>
      <c r="EZP861" s="72"/>
      <c r="EZQ861" s="72"/>
      <c r="EZR861" s="72"/>
      <c r="EZS861" s="72"/>
      <c r="EZT861" s="72"/>
      <c r="EZU861" s="72"/>
      <c r="EZV861" s="72"/>
      <c r="EZW861" s="72"/>
      <c r="EZX861" s="72"/>
      <c r="EZY861" s="71"/>
      <c r="EZZ861" s="71"/>
      <c r="FAA861" s="71"/>
      <c r="FAB861" s="71"/>
      <c r="FAC861" s="71"/>
      <c r="FAD861" s="71"/>
      <c r="FAE861" s="71"/>
      <c r="FAF861" s="72"/>
      <c r="FAG861" s="72"/>
      <c r="FAH861" s="72"/>
      <c r="FAI861" s="72"/>
      <c r="FAJ861" s="72"/>
      <c r="FAK861" s="72"/>
      <c r="FAL861" s="72"/>
      <c r="FAM861" s="72"/>
      <c r="FAN861" s="72"/>
      <c r="FAO861" s="71"/>
      <c r="FAP861" s="71"/>
      <c r="FAQ861" s="71"/>
      <c r="FAR861" s="71"/>
      <c r="FAS861" s="71"/>
      <c r="FAT861" s="71"/>
      <c r="FAU861" s="71"/>
      <c r="FAV861" s="72"/>
      <c r="FAW861" s="72"/>
      <c r="FAX861" s="72"/>
      <c r="FAY861" s="72"/>
      <c r="FAZ861" s="72"/>
      <c r="FBA861" s="72"/>
      <c r="FBB861" s="72"/>
      <c r="FBC861" s="72"/>
      <c r="FBD861" s="72"/>
      <c r="FBE861" s="71"/>
      <c r="FBF861" s="71"/>
      <c r="FBG861" s="71"/>
      <c r="FBH861" s="71"/>
      <c r="FBI861" s="71"/>
      <c r="FBJ861" s="71"/>
      <c r="FBK861" s="71"/>
      <c r="FBL861" s="72"/>
      <c r="FBM861" s="72"/>
      <c r="FBN861" s="72"/>
      <c r="FBO861" s="72"/>
      <c r="FBP861" s="72"/>
      <c r="FBQ861" s="72"/>
      <c r="FBR861" s="72"/>
      <c r="FBS861" s="72"/>
      <c r="FBT861" s="72"/>
      <c r="FBU861" s="71"/>
      <c r="FBV861" s="71"/>
      <c r="FBW861" s="71"/>
      <c r="FBX861" s="71"/>
      <c r="FBY861" s="71"/>
      <c r="FBZ861" s="71"/>
      <c r="FCA861" s="71"/>
      <c r="FCB861" s="72"/>
      <c r="FCC861" s="72"/>
      <c r="FCD861" s="72"/>
      <c r="FCE861" s="72"/>
      <c r="FCF861" s="72"/>
      <c r="FCG861" s="72"/>
      <c r="FCH861" s="72"/>
      <c r="FCI861" s="72"/>
      <c r="FCJ861" s="72"/>
      <c r="FCK861" s="71"/>
      <c r="FCL861" s="71"/>
      <c r="FCM861" s="71"/>
      <c r="FCN861" s="71"/>
      <c r="FCO861" s="71"/>
      <c r="FCP861" s="71"/>
      <c r="FCQ861" s="71"/>
      <c r="FCR861" s="72"/>
      <c r="FCS861" s="72"/>
      <c r="FCT861" s="72"/>
      <c r="FCU861" s="72"/>
      <c r="FCV861" s="72"/>
      <c r="FCW861" s="72"/>
      <c r="FCX861" s="72"/>
      <c r="FCY861" s="72"/>
      <c r="FCZ861" s="72"/>
      <c r="FDA861" s="71"/>
      <c r="FDB861" s="71"/>
      <c r="FDC861" s="71"/>
      <c r="FDD861" s="71"/>
      <c r="FDE861" s="71"/>
      <c r="FDF861" s="71"/>
      <c r="FDG861" s="71"/>
      <c r="FDH861" s="72"/>
      <c r="FDI861" s="72"/>
      <c r="FDJ861" s="72"/>
      <c r="FDK861" s="72"/>
      <c r="FDL861" s="72"/>
      <c r="FDM861" s="72"/>
      <c r="FDN861" s="72"/>
      <c r="FDO861" s="72"/>
      <c r="FDP861" s="72"/>
      <c r="FDQ861" s="71"/>
      <c r="FDR861" s="71"/>
      <c r="FDS861" s="71"/>
      <c r="FDT861" s="71"/>
      <c r="FDU861" s="71"/>
      <c r="FDV861" s="71"/>
      <c r="FDW861" s="71"/>
      <c r="FDX861" s="72"/>
      <c r="FDY861" s="72"/>
      <c r="FDZ861" s="72"/>
      <c r="FEA861" s="72"/>
      <c r="FEB861" s="72"/>
      <c r="FEC861" s="72"/>
      <c r="FED861" s="72"/>
      <c r="FEE861" s="72"/>
      <c r="FEF861" s="72"/>
      <c r="FEG861" s="71"/>
      <c r="FEH861" s="71"/>
      <c r="FEI861" s="71"/>
      <c r="FEJ861" s="71"/>
      <c r="FEK861" s="71"/>
      <c r="FEL861" s="71"/>
      <c r="FEM861" s="71"/>
      <c r="FEN861" s="72"/>
      <c r="FEO861" s="72"/>
      <c r="FEP861" s="72"/>
      <c r="FEQ861" s="72"/>
      <c r="FER861" s="72"/>
      <c r="FES861" s="72"/>
      <c r="FET861" s="72"/>
      <c r="FEU861" s="72"/>
      <c r="FEV861" s="72"/>
      <c r="FEW861" s="71"/>
      <c r="FEX861" s="71"/>
      <c r="FEY861" s="71"/>
      <c r="FEZ861" s="71"/>
      <c r="FFA861" s="71"/>
      <c r="FFB861" s="71"/>
      <c r="FFC861" s="71"/>
      <c r="FFD861" s="72"/>
      <c r="FFE861" s="72"/>
      <c r="FFF861" s="72"/>
      <c r="FFG861" s="72"/>
      <c r="FFH861" s="72"/>
      <c r="FFI861" s="72"/>
      <c r="FFJ861" s="72"/>
      <c r="FFK861" s="72"/>
      <c r="FFL861" s="72"/>
      <c r="FFM861" s="71"/>
      <c r="FFN861" s="71"/>
      <c r="FFO861" s="71"/>
      <c r="FFP861" s="71"/>
      <c r="FFQ861" s="71"/>
      <c r="FFR861" s="71"/>
      <c r="FFS861" s="71"/>
      <c r="FFT861" s="72"/>
      <c r="FFU861" s="72"/>
      <c r="FFV861" s="72"/>
      <c r="FFW861" s="72"/>
      <c r="FFX861" s="72"/>
      <c r="FFY861" s="72"/>
      <c r="FFZ861" s="72"/>
      <c r="FGA861" s="72"/>
      <c r="FGB861" s="72"/>
      <c r="FGC861" s="71"/>
      <c r="FGD861" s="71"/>
      <c r="FGE861" s="71"/>
      <c r="FGF861" s="71"/>
      <c r="FGG861" s="71"/>
      <c r="FGH861" s="71"/>
      <c r="FGI861" s="71"/>
      <c r="FGJ861" s="72"/>
      <c r="FGK861" s="72"/>
      <c r="FGL861" s="72"/>
      <c r="FGM861" s="72"/>
      <c r="FGN861" s="72"/>
      <c r="FGO861" s="72"/>
      <c r="FGP861" s="72"/>
      <c r="FGQ861" s="72"/>
      <c r="FGR861" s="72"/>
      <c r="FGS861" s="71"/>
      <c r="FGT861" s="71"/>
      <c r="FGU861" s="71"/>
      <c r="FGV861" s="71"/>
      <c r="FGW861" s="71"/>
      <c r="FGX861" s="71"/>
      <c r="FGY861" s="71"/>
      <c r="FGZ861" s="72"/>
      <c r="FHA861" s="72"/>
      <c r="FHB861" s="72"/>
      <c r="FHC861" s="72"/>
      <c r="FHD861" s="72"/>
      <c r="FHE861" s="72"/>
      <c r="FHF861" s="72"/>
      <c r="FHG861" s="72"/>
      <c r="FHH861" s="72"/>
      <c r="FHI861" s="71"/>
      <c r="FHJ861" s="71"/>
      <c r="FHK861" s="71"/>
      <c r="FHL861" s="71"/>
      <c r="FHM861" s="71"/>
      <c r="FHN861" s="71"/>
      <c r="FHO861" s="71"/>
      <c r="FHP861" s="72"/>
      <c r="FHQ861" s="72"/>
      <c r="FHR861" s="72"/>
      <c r="FHS861" s="72"/>
      <c r="FHT861" s="72"/>
      <c r="FHU861" s="72"/>
      <c r="FHV861" s="72"/>
      <c r="FHW861" s="72"/>
      <c r="FHX861" s="72"/>
      <c r="FHY861" s="71"/>
      <c r="FHZ861" s="71"/>
      <c r="FIA861" s="71"/>
      <c r="FIB861" s="71"/>
      <c r="FIC861" s="71"/>
      <c r="FID861" s="71"/>
      <c r="FIE861" s="71"/>
      <c r="FIF861" s="72"/>
      <c r="FIG861" s="72"/>
      <c r="FIH861" s="72"/>
      <c r="FII861" s="72"/>
      <c r="FIJ861" s="72"/>
      <c r="FIK861" s="72"/>
      <c r="FIL861" s="72"/>
      <c r="FIM861" s="72"/>
      <c r="FIN861" s="72"/>
      <c r="FIO861" s="71"/>
      <c r="FIP861" s="71"/>
      <c r="FIQ861" s="71"/>
      <c r="FIR861" s="71"/>
      <c r="FIS861" s="71"/>
      <c r="FIT861" s="71"/>
      <c r="FIU861" s="71"/>
      <c r="FIV861" s="72"/>
      <c r="FIW861" s="72"/>
      <c r="FIX861" s="72"/>
      <c r="FIY861" s="72"/>
      <c r="FIZ861" s="72"/>
      <c r="FJA861" s="72"/>
      <c r="FJB861" s="72"/>
      <c r="FJC861" s="72"/>
      <c r="FJD861" s="72"/>
      <c r="FJE861" s="71"/>
      <c r="FJF861" s="71"/>
      <c r="FJG861" s="71"/>
      <c r="FJH861" s="71"/>
      <c r="FJI861" s="71"/>
      <c r="FJJ861" s="71"/>
      <c r="FJK861" s="71"/>
      <c r="FJL861" s="72"/>
      <c r="FJM861" s="72"/>
      <c r="FJN861" s="72"/>
      <c r="FJO861" s="72"/>
      <c r="FJP861" s="72"/>
      <c r="FJQ861" s="72"/>
      <c r="FJR861" s="72"/>
      <c r="FJS861" s="72"/>
      <c r="FJT861" s="72"/>
      <c r="FJU861" s="71"/>
      <c r="FJV861" s="71"/>
      <c r="FJW861" s="71"/>
      <c r="FJX861" s="71"/>
      <c r="FJY861" s="71"/>
      <c r="FJZ861" s="71"/>
      <c r="FKA861" s="71"/>
      <c r="FKB861" s="72"/>
      <c r="FKC861" s="72"/>
      <c r="FKD861" s="72"/>
      <c r="FKE861" s="72"/>
      <c r="FKF861" s="72"/>
      <c r="FKG861" s="72"/>
      <c r="FKH861" s="72"/>
      <c r="FKI861" s="72"/>
      <c r="FKJ861" s="72"/>
      <c r="FKK861" s="71"/>
      <c r="FKL861" s="71"/>
      <c r="FKM861" s="71"/>
      <c r="FKN861" s="71"/>
      <c r="FKO861" s="71"/>
      <c r="FKP861" s="71"/>
      <c r="FKQ861" s="71"/>
      <c r="FKR861" s="72"/>
      <c r="FKS861" s="72"/>
      <c r="FKT861" s="72"/>
      <c r="FKU861" s="72"/>
      <c r="FKV861" s="72"/>
      <c r="FKW861" s="72"/>
      <c r="FKX861" s="72"/>
      <c r="FKY861" s="72"/>
      <c r="FKZ861" s="72"/>
      <c r="FLA861" s="71"/>
      <c r="FLB861" s="71"/>
      <c r="FLC861" s="71"/>
      <c r="FLD861" s="71"/>
      <c r="FLE861" s="71"/>
      <c r="FLF861" s="71"/>
      <c r="FLG861" s="71"/>
      <c r="FLH861" s="72"/>
      <c r="FLI861" s="72"/>
      <c r="FLJ861" s="72"/>
      <c r="FLK861" s="72"/>
      <c r="FLL861" s="72"/>
      <c r="FLM861" s="72"/>
      <c r="FLN861" s="72"/>
      <c r="FLO861" s="72"/>
      <c r="FLP861" s="72"/>
      <c r="FLQ861" s="71"/>
      <c r="FLR861" s="71"/>
      <c r="FLS861" s="71"/>
      <c r="FLT861" s="71"/>
      <c r="FLU861" s="71"/>
      <c r="FLV861" s="71"/>
      <c r="FLW861" s="71"/>
      <c r="FLX861" s="72"/>
      <c r="FLY861" s="72"/>
      <c r="FLZ861" s="72"/>
      <c r="FMA861" s="72"/>
      <c r="FMB861" s="72"/>
      <c r="FMC861" s="72"/>
      <c r="FMD861" s="72"/>
      <c r="FME861" s="72"/>
      <c r="FMF861" s="72"/>
      <c r="FMG861" s="71"/>
      <c r="FMH861" s="71"/>
      <c r="FMI861" s="71"/>
      <c r="FMJ861" s="71"/>
      <c r="FMK861" s="71"/>
      <c r="FML861" s="71"/>
      <c r="FMM861" s="71"/>
      <c r="FMN861" s="72"/>
      <c r="FMO861" s="72"/>
      <c r="FMP861" s="72"/>
      <c r="FMQ861" s="72"/>
      <c r="FMR861" s="72"/>
      <c r="FMS861" s="72"/>
      <c r="FMT861" s="72"/>
      <c r="FMU861" s="72"/>
      <c r="FMV861" s="72"/>
      <c r="FMW861" s="71"/>
      <c r="FMX861" s="71"/>
      <c r="FMY861" s="71"/>
      <c r="FMZ861" s="71"/>
      <c r="FNA861" s="71"/>
      <c r="FNB861" s="71"/>
      <c r="FNC861" s="71"/>
      <c r="FND861" s="72"/>
      <c r="FNE861" s="72"/>
      <c r="FNF861" s="72"/>
      <c r="FNG861" s="72"/>
      <c r="FNH861" s="72"/>
      <c r="FNI861" s="72"/>
      <c r="FNJ861" s="72"/>
      <c r="FNK861" s="72"/>
      <c r="FNL861" s="72"/>
      <c r="FNM861" s="71"/>
      <c r="FNN861" s="71"/>
      <c r="FNO861" s="71"/>
      <c r="FNP861" s="71"/>
      <c r="FNQ861" s="71"/>
      <c r="FNR861" s="71"/>
      <c r="FNS861" s="71"/>
      <c r="FNT861" s="72"/>
      <c r="FNU861" s="72"/>
      <c r="FNV861" s="72"/>
      <c r="FNW861" s="72"/>
      <c r="FNX861" s="72"/>
      <c r="FNY861" s="72"/>
      <c r="FNZ861" s="72"/>
      <c r="FOA861" s="72"/>
      <c r="FOB861" s="72"/>
      <c r="FOC861" s="71"/>
      <c r="FOD861" s="71"/>
      <c r="FOE861" s="71"/>
      <c r="FOF861" s="71"/>
      <c r="FOG861" s="71"/>
      <c r="FOH861" s="71"/>
      <c r="FOI861" s="71"/>
      <c r="FOJ861" s="72"/>
      <c r="FOK861" s="72"/>
      <c r="FOL861" s="72"/>
      <c r="FOM861" s="72"/>
      <c r="FON861" s="72"/>
      <c r="FOO861" s="72"/>
      <c r="FOP861" s="72"/>
      <c r="FOQ861" s="72"/>
      <c r="FOR861" s="72"/>
      <c r="FOS861" s="71"/>
      <c r="FOT861" s="71"/>
      <c r="FOU861" s="71"/>
      <c r="FOV861" s="71"/>
      <c r="FOW861" s="71"/>
      <c r="FOX861" s="71"/>
      <c r="FOY861" s="71"/>
      <c r="FOZ861" s="72"/>
      <c r="FPA861" s="72"/>
      <c r="FPB861" s="72"/>
      <c r="FPC861" s="72"/>
      <c r="FPD861" s="72"/>
      <c r="FPE861" s="72"/>
      <c r="FPF861" s="72"/>
      <c r="FPG861" s="72"/>
      <c r="FPH861" s="72"/>
      <c r="FPI861" s="71"/>
      <c r="FPJ861" s="71"/>
      <c r="FPK861" s="71"/>
      <c r="FPL861" s="71"/>
      <c r="FPM861" s="71"/>
      <c r="FPN861" s="71"/>
      <c r="FPO861" s="71"/>
      <c r="FPP861" s="72"/>
      <c r="FPQ861" s="72"/>
      <c r="FPR861" s="72"/>
      <c r="FPS861" s="72"/>
      <c r="FPT861" s="72"/>
      <c r="FPU861" s="72"/>
      <c r="FPV861" s="72"/>
      <c r="FPW861" s="72"/>
      <c r="FPX861" s="72"/>
      <c r="FPY861" s="71"/>
      <c r="FPZ861" s="71"/>
      <c r="FQA861" s="71"/>
      <c r="FQB861" s="71"/>
      <c r="FQC861" s="71"/>
      <c r="FQD861" s="71"/>
      <c r="FQE861" s="71"/>
      <c r="FQF861" s="72"/>
      <c r="FQG861" s="72"/>
      <c r="FQH861" s="72"/>
      <c r="FQI861" s="72"/>
      <c r="FQJ861" s="72"/>
      <c r="FQK861" s="72"/>
      <c r="FQL861" s="72"/>
      <c r="FQM861" s="72"/>
      <c r="FQN861" s="72"/>
      <c r="FQO861" s="71"/>
      <c r="FQP861" s="71"/>
      <c r="FQQ861" s="71"/>
      <c r="FQR861" s="71"/>
      <c r="FQS861" s="71"/>
      <c r="FQT861" s="71"/>
      <c r="FQU861" s="71"/>
      <c r="FQV861" s="72"/>
      <c r="FQW861" s="72"/>
      <c r="FQX861" s="72"/>
      <c r="FQY861" s="72"/>
      <c r="FQZ861" s="72"/>
      <c r="FRA861" s="72"/>
      <c r="FRB861" s="72"/>
      <c r="FRC861" s="72"/>
      <c r="FRD861" s="72"/>
      <c r="FRE861" s="71"/>
      <c r="FRF861" s="71"/>
      <c r="FRG861" s="71"/>
      <c r="FRH861" s="71"/>
      <c r="FRI861" s="71"/>
      <c r="FRJ861" s="71"/>
      <c r="FRK861" s="71"/>
      <c r="FRL861" s="72"/>
      <c r="FRM861" s="72"/>
      <c r="FRN861" s="72"/>
      <c r="FRO861" s="72"/>
      <c r="FRP861" s="72"/>
      <c r="FRQ861" s="72"/>
      <c r="FRR861" s="72"/>
      <c r="FRS861" s="72"/>
      <c r="FRT861" s="72"/>
      <c r="FRU861" s="71"/>
      <c r="FRV861" s="71"/>
      <c r="FRW861" s="71"/>
      <c r="FRX861" s="71"/>
      <c r="FRY861" s="71"/>
      <c r="FRZ861" s="71"/>
      <c r="FSA861" s="71"/>
      <c r="FSB861" s="72"/>
      <c r="FSC861" s="72"/>
      <c r="FSD861" s="72"/>
      <c r="FSE861" s="72"/>
      <c r="FSF861" s="72"/>
      <c r="FSG861" s="72"/>
      <c r="FSH861" s="72"/>
      <c r="FSI861" s="72"/>
      <c r="FSJ861" s="72"/>
      <c r="FSK861" s="71"/>
      <c r="FSL861" s="71"/>
      <c r="FSM861" s="71"/>
      <c r="FSN861" s="71"/>
      <c r="FSO861" s="71"/>
      <c r="FSP861" s="71"/>
      <c r="FSQ861" s="71"/>
      <c r="FSR861" s="72"/>
      <c r="FSS861" s="72"/>
      <c r="FST861" s="72"/>
      <c r="FSU861" s="72"/>
      <c r="FSV861" s="72"/>
      <c r="FSW861" s="72"/>
      <c r="FSX861" s="72"/>
      <c r="FSY861" s="72"/>
      <c r="FSZ861" s="72"/>
      <c r="FTA861" s="71"/>
      <c r="FTB861" s="71"/>
      <c r="FTC861" s="71"/>
      <c r="FTD861" s="71"/>
      <c r="FTE861" s="71"/>
      <c r="FTF861" s="71"/>
      <c r="FTG861" s="71"/>
      <c r="FTH861" s="72"/>
      <c r="FTI861" s="72"/>
      <c r="FTJ861" s="72"/>
      <c r="FTK861" s="72"/>
      <c r="FTL861" s="72"/>
      <c r="FTM861" s="72"/>
      <c r="FTN861" s="72"/>
      <c r="FTO861" s="72"/>
      <c r="FTP861" s="72"/>
      <c r="FTQ861" s="71"/>
      <c r="FTR861" s="71"/>
      <c r="FTS861" s="71"/>
      <c r="FTT861" s="71"/>
      <c r="FTU861" s="71"/>
      <c r="FTV861" s="71"/>
      <c r="FTW861" s="71"/>
      <c r="FTX861" s="72"/>
      <c r="FTY861" s="72"/>
      <c r="FTZ861" s="72"/>
      <c r="FUA861" s="72"/>
      <c r="FUB861" s="72"/>
      <c r="FUC861" s="72"/>
      <c r="FUD861" s="72"/>
      <c r="FUE861" s="72"/>
      <c r="FUF861" s="72"/>
      <c r="FUG861" s="71"/>
      <c r="FUH861" s="71"/>
      <c r="FUI861" s="71"/>
      <c r="FUJ861" s="71"/>
      <c r="FUK861" s="71"/>
      <c r="FUL861" s="71"/>
      <c r="FUM861" s="71"/>
      <c r="FUN861" s="72"/>
      <c r="FUO861" s="72"/>
      <c r="FUP861" s="72"/>
      <c r="FUQ861" s="72"/>
      <c r="FUR861" s="72"/>
      <c r="FUS861" s="72"/>
      <c r="FUT861" s="72"/>
      <c r="FUU861" s="72"/>
      <c r="FUV861" s="72"/>
      <c r="FUW861" s="71"/>
      <c r="FUX861" s="71"/>
      <c r="FUY861" s="71"/>
      <c r="FUZ861" s="71"/>
      <c r="FVA861" s="71"/>
      <c r="FVB861" s="71"/>
      <c r="FVC861" s="71"/>
      <c r="FVD861" s="72"/>
      <c r="FVE861" s="72"/>
      <c r="FVF861" s="72"/>
      <c r="FVG861" s="72"/>
      <c r="FVH861" s="72"/>
      <c r="FVI861" s="72"/>
      <c r="FVJ861" s="72"/>
      <c r="FVK861" s="72"/>
      <c r="FVL861" s="72"/>
      <c r="FVM861" s="71"/>
      <c r="FVN861" s="71"/>
      <c r="FVO861" s="71"/>
      <c r="FVP861" s="71"/>
      <c r="FVQ861" s="71"/>
      <c r="FVR861" s="71"/>
      <c r="FVS861" s="71"/>
      <c r="FVT861" s="72"/>
      <c r="FVU861" s="72"/>
      <c r="FVV861" s="72"/>
      <c r="FVW861" s="72"/>
      <c r="FVX861" s="72"/>
      <c r="FVY861" s="72"/>
      <c r="FVZ861" s="72"/>
      <c r="FWA861" s="72"/>
      <c r="FWB861" s="72"/>
      <c r="FWC861" s="71"/>
      <c r="FWD861" s="71"/>
      <c r="FWE861" s="71"/>
      <c r="FWF861" s="71"/>
      <c r="FWG861" s="71"/>
      <c r="FWH861" s="71"/>
      <c r="FWI861" s="71"/>
      <c r="FWJ861" s="72"/>
      <c r="FWK861" s="72"/>
      <c r="FWL861" s="72"/>
      <c r="FWM861" s="72"/>
      <c r="FWN861" s="72"/>
      <c r="FWO861" s="72"/>
      <c r="FWP861" s="72"/>
      <c r="FWQ861" s="72"/>
      <c r="FWR861" s="72"/>
      <c r="FWS861" s="71"/>
      <c r="FWT861" s="71"/>
      <c r="FWU861" s="71"/>
      <c r="FWV861" s="71"/>
      <c r="FWW861" s="71"/>
      <c r="FWX861" s="71"/>
      <c r="FWY861" s="71"/>
      <c r="FWZ861" s="72"/>
      <c r="FXA861" s="72"/>
      <c r="FXB861" s="72"/>
      <c r="FXC861" s="72"/>
      <c r="FXD861" s="72"/>
      <c r="FXE861" s="72"/>
      <c r="FXF861" s="72"/>
      <c r="FXG861" s="72"/>
      <c r="FXH861" s="72"/>
      <c r="FXI861" s="71"/>
      <c r="FXJ861" s="71"/>
      <c r="FXK861" s="71"/>
      <c r="FXL861" s="71"/>
      <c r="FXM861" s="71"/>
      <c r="FXN861" s="71"/>
      <c r="FXO861" s="71"/>
      <c r="FXP861" s="72"/>
      <c r="FXQ861" s="72"/>
      <c r="FXR861" s="72"/>
      <c r="FXS861" s="72"/>
      <c r="FXT861" s="72"/>
      <c r="FXU861" s="72"/>
      <c r="FXV861" s="72"/>
      <c r="FXW861" s="72"/>
      <c r="FXX861" s="72"/>
      <c r="FXY861" s="71"/>
      <c r="FXZ861" s="71"/>
      <c r="FYA861" s="71"/>
      <c r="FYB861" s="71"/>
      <c r="FYC861" s="71"/>
      <c r="FYD861" s="71"/>
      <c r="FYE861" s="71"/>
      <c r="FYF861" s="72"/>
      <c r="FYG861" s="72"/>
      <c r="FYH861" s="72"/>
      <c r="FYI861" s="72"/>
      <c r="FYJ861" s="72"/>
      <c r="FYK861" s="72"/>
      <c r="FYL861" s="72"/>
      <c r="FYM861" s="72"/>
      <c r="FYN861" s="72"/>
      <c r="FYO861" s="71"/>
      <c r="FYP861" s="71"/>
      <c r="FYQ861" s="71"/>
      <c r="FYR861" s="71"/>
      <c r="FYS861" s="71"/>
      <c r="FYT861" s="71"/>
      <c r="FYU861" s="71"/>
      <c r="FYV861" s="72"/>
      <c r="FYW861" s="72"/>
      <c r="FYX861" s="72"/>
      <c r="FYY861" s="72"/>
      <c r="FYZ861" s="72"/>
      <c r="FZA861" s="72"/>
      <c r="FZB861" s="72"/>
      <c r="FZC861" s="72"/>
      <c r="FZD861" s="72"/>
      <c r="FZE861" s="71"/>
      <c r="FZF861" s="71"/>
      <c r="FZG861" s="71"/>
      <c r="FZH861" s="71"/>
      <c r="FZI861" s="71"/>
      <c r="FZJ861" s="71"/>
      <c r="FZK861" s="71"/>
      <c r="FZL861" s="72"/>
      <c r="FZM861" s="72"/>
      <c r="FZN861" s="72"/>
      <c r="FZO861" s="72"/>
      <c r="FZP861" s="72"/>
      <c r="FZQ861" s="72"/>
      <c r="FZR861" s="72"/>
      <c r="FZS861" s="72"/>
      <c r="FZT861" s="72"/>
      <c r="FZU861" s="71"/>
      <c r="FZV861" s="71"/>
      <c r="FZW861" s="71"/>
      <c r="FZX861" s="71"/>
      <c r="FZY861" s="71"/>
      <c r="FZZ861" s="71"/>
      <c r="GAA861" s="71"/>
      <c r="GAB861" s="72"/>
      <c r="GAC861" s="72"/>
      <c r="GAD861" s="72"/>
      <c r="GAE861" s="72"/>
      <c r="GAF861" s="72"/>
      <c r="GAG861" s="72"/>
      <c r="GAH861" s="72"/>
      <c r="GAI861" s="72"/>
      <c r="GAJ861" s="72"/>
      <c r="GAK861" s="71"/>
      <c r="GAL861" s="71"/>
      <c r="GAM861" s="71"/>
      <c r="GAN861" s="71"/>
      <c r="GAO861" s="71"/>
      <c r="GAP861" s="71"/>
      <c r="GAQ861" s="71"/>
      <c r="GAR861" s="72"/>
      <c r="GAS861" s="72"/>
      <c r="GAT861" s="72"/>
      <c r="GAU861" s="72"/>
      <c r="GAV861" s="72"/>
      <c r="GAW861" s="72"/>
      <c r="GAX861" s="72"/>
      <c r="GAY861" s="72"/>
      <c r="GAZ861" s="72"/>
      <c r="GBA861" s="71"/>
      <c r="GBB861" s="71"/>
      <c r="GBC861" s="71"/>
      <c r="GBD861" s="71"/>
      <c r="GBE861" s="71"/>
      <c r="GBF861" s="71"/>
      <c r="GBG861" s="71"/>
      <c r="GBH861" s="72"/>
      <c r="GBI861" s="72"/>
      <c r="GBJ861" s="72"/>
      <c r="GBK861" s="72"/>
      <c r="GBL861" s="72"/>
      <c r="GBM861" s="72"/>
      <c r="GBN861" s="72"/>
      <c r="GBO861" s="72"/>
      <c r="GBP861" s="72"/>
      <c r="GBQ861" s="71"/>
      <c r="GBR861" s="71"/>
      <c r="GBS861" s="71"/>
      <c r="GBT861" s="71"/>
      <c r="GBU861" s="71"/>
      <c r="GBV861" s="71"/>
      <c r="GBW861" s="71"/>
      <c r="GBX861" s="72"/>
      <c r="GBY861" s="72"/>
      <c r="GBZ861" s="72"/>
      <c r="GCA861" s="72"/>
      <c r="GCB861" s="72"/>
      <c r="GCC861" s="72"/>
      <c r="GCD861" s="72"/>
      <c r="GCE861" s="72"/>
      <c r="GCF861" s="72"/>
      <c r="GCG861" s="71"/>
      <c r="GCH861" s="71"/>
      <c r="GCI861" s="71"/>
      <c r="GCJ861" s="71"/>
      <c r="GCK861" s="71"/>
      <c r="GCL861" s="71"/>
      <c r="GCM861" s="71"/>
      <c r="GCN861" s="72"/>
      <c r="GCO861" s="72"/>
      <c r="GCP861" s="72"/>
      <c r="GCQ861" s="72"/>
      <c r="GCR861" s="72"/>
      <c r="GCS861" s="72"/>
      <c r="GCT861" s="72"/>
      <c r="GCU861" s="72"/>
      <c r="GCV861" s="72"/>
      <c r="GCW861" s="71"/>
      <c r="GCX861" s="71"/>
      <c r="GCY861" s="71"/>
      <c r="GCZ861" s="71"/>
      <c r="GDA861" s="71"/>
      <c r="GDB861" s="71"/>
      <c r="GDC861" s="71"/>
      <c r="GDD861" s="72"/>
      <c r="GDE861" s="72"/>
      <c r="GDF861" s="72"/>
      <c r="GDG861" s="72"/>
      <c r="GDH861" s="72"/>
      <c r="GDI861" s="72"/>
      <c r="GDJ861" s="72"/>
      <c r="GDK861" s="72"/>
      <c r="GDL861" s="72"/>
      <c r="GDM861" s="71"/>
      <c r="GDN861" s="71"/>
      <c r="GDO861" s="71"/>
      <c r="GDP861" s="71"/>
      <c r="GDQ861" s="71"/>
      <c r="GDR861" s="71"/>
      <c r="GDS861" s="71"/>
      <c r="GDT861" s="72"/>
      <c r="GDU861" s="72"/>
      <c r="GDV861" s="72"/>
      <c r="GDW861" s="72"/>
      <c r="GDX861" s="72"/>
      <c r="GDY861" s="72"/>
      <c r="GDZ861" s="72"/>
      <c r="GEA861" s="72"/>
      <c r="GEB861" s="72"/>
      <c r="GEC861" s="71"/>
      <c r="GED861" s="71"/>
      <c r="GEE861" s="71"/>
      <c r="GEF861" s="71"/>
      <c r="GEG861" s="71"/>
      <c r="GEH861" s="71"/>
      <c r="GEI861" s="71"/>
      <c r="GEJ861" s="72"/>
      <c r="GEK861" s="72"/>
      <c r="GEL861" s="72"/>
      <c r="GEM861" s="72"/>
      <c r="GEN861" s="72"/>
      <c r="GEO861" s="72"/>
      <c r="GEP861" s="72"/>
      <c r="GEQ861" s="72"/>
      <c r="GER861" s="72"/>
      <c r="GES861" s="71"/>
      <c r="GET861" s="71"/>
      <c r="GEU861" s="71"/>
      <c r="GEV861" s="71"/>
      <c r="GEW861" s="71"/>
      <c r="GEX861" s="71"/>
      <c r="GEY861" s="71"/>
      <c r="GEZ861" s="72"/>
      <c r="GFA861" s="72"/>
      <c r="GFB861" s="72"/>
      <c r="GFC861" s="72"/>
      <c r="GFD861" s="72"/>
      <c r="GFE861" s="72"/>
      <c r="GFF861" s="72"/>
      <c r="GFG861" s="72"/>
      <c r="GFH861" s="72"/>
      <c r="GFI861" s="71"/>
      <c r="GFJ861" s="71"/>
      <c r="GFK861" s="71"/>
      <c r="GFL861" s="71"/>
      <c r="GFM861" s="71"/>
      <c r="GFN861" s="71"/>
      <c r="GFO861" s="71"/>
      <c r="GFP861" s="72"/>
      <c r="GFQ861" s="72"/>
      <c r="GFR861" s="72"/>
      <c r="GFS861" s="72"/>
      <c r="GFT861" s="72"/>
      <c r="GFU861" s="72"/>
      <c r="GFV861" s="72"/>
      <c r="GFW861" s="72"/>
      <c r="GFX861" s="72"/>
      <c r="GFY861" s="71"/>
      <c r="GFZ861" s="71"/>
      <c r="GGA861" s="71"/>
      <c r="GGB861" s="71"/>
      <c r="GGC861" s="71"/>
      <c r="GGD861" s="71"/>
      <c r="GGE861" s="71"/>
      <c r="GGF861" s="72"/>
      <c r="GGG861" s="72"/>
      <c r="GGH861" s="72"/>
      <c r="GGI861" s="72"/>
      <c r="GGJ861" s="72"/>
      <c r="GGK861" s="72"/>
      <c r="GGL861" s="72"/>
      <c r="GGM861" s="72"/>
      <c r="GGN861" s="72"/>
      <c r="GGO861" s="71"/>
      <c r="GGP861" s="71"/>
      <c r="GGQ861" s="71"/>
      <c r="GGR861" s="71"/>
      <c r="GGS861" s="71"/>
      <c r="GGT861" s="71"/>
      <c r="GGU861" s="71"/>
      <c r="GGV861" s="72"/>
      <c r="GGW861" s="72"/>
      <c r="GGX861" s="72"/>
      <c r="GGY861" s="72"/>
      <c r="GGZ861" s="72"/>
      <c r="GHA861" s="72"/>
      <c r="GHB861" s="72"/>
      <c r="GHC861" s="72"/>
      <c r="GHD861" s="72"/>
      <c r="GHE861" s="71"/>
      <c r="GHF861" s="71"/>
      <c r="GHG861" s="71"/>
      <c r="GHH861" s="71"/>
      <c r="GHI861" s="71"/>
      <c r="GHJ861" s="71"/>
      <c r="GHK861" s="71"/>
      <c r="GHL861" s="72"/>
      <c r="GHM861" s="72"/>
      <c r="GHN861" s="72"/>
      <c r="GHO861" s="72"/>
      <c r="GHP861" s="72"/>
      <c r="GHQ861" s="72"/>
      <c r="GHR861" s="72"/>
      <c r="GHS861" s="72"/>
      <c r="GHT861" s="72"/>
      <c r="GHU861" s="71"/>
      <c r="GHV861" s="71"/>
      <c r="GHW861" s="71"/>
      <c r="GHX861" s="71"/>
      <c r="GHY861" s="71"/>
      <c r="GHZ861" s="71"/>
      <c r="GIA861" s="71"/>
      <c r="GIB861" s="72"/>
      <c r="GIC861" s="72"/>
      <c r="GID861" s="72"/>
      <c r="GIE861" s="72"/>
      <c r="GIF861" s="72"/>
      <c r="GIG861" s="72"/>
      <c r="GIH861" s="72"/>
      <c r="GII861" s="72"/>
      <c r="GIJ861" s="72"/>
      <c r="GIK861" s="71"/>
      <c r="GIL861" s="71"/>
      <c r="GIM861" s="71"/>
      <c r="GIN861" s="71"/>
      <c r="GIO861" s="71"/>
      <c r="GIP861" s="71"/>
      <c r="GIQ861" s="71"/>
      <c r="GIR861" s="72"/>
      <c r="GIS861" s="72"/>
      <c r="GIT861" s="72"/>
      <c r="GIU861" s="72"/>
      <c r="GIV861" s="72"/>
      <c r="GIW861" s="72"/>
      <c r="GIX861" s="72"/>
      <c r="GIY861" s="72"/>
      <c r="GIZ861" s="72"/>
      <c r="GJA861" s="71"/>
      <c r="GJB861" s="71"/>
      <c r="GJC861" s="71"/>
      <c r="GJD861" s="71"/>
      <c r="GJE861" s="71"/>
      <c r="GJF861" s="71"/>
      <c r="GJG861" s="71"/>
      <c r="GJH861" s="72"/>
      <c r="GJI861" s="72"/>
      <c r="GJJ861" s="72"/>
      <c r="GJK861" s="72"/>
      <c r="GJL861" s="72"/>
      <c r="GJM861" s="72"/>
      <c r="GJN861" s="72"/>
      <c r="GJO861" s="72"/>
      <c r="GJP861" s="72"/>
      <c r="GJQ861" s="71"/>
      <c r="GJR861" s="71"/>
      <c r="GJS861" s="71"/>
      <c r="GJT861" s="71"/>
      <c r="GJU861" s="71"/>
      <c r="GJV861" s="71"/>
      <c r="GJW861" s="71"/>
      <c r="GJX861" s="72"/>
      <c r="GJY861" s="72"/>
      <c r="GJZ861" s="72"/>
      <c r="GKA861" s="72"/>
      <c r="GKB861" s="72"/>
      <c r="GKC861" s="72"/>
      <c r="GKD861" s="72"/>
      <c r="GKE861" s="72"/>
      <c r="GKF861" s="72"/>
      <c r="GKG861" s="71"/>
      <c r="GKH861" s="71"/>
      <c r="GKI861" s="71"/>
      <c r="GKJ861" s="71"/>
      <c r="GKK861" s="71"/>
      <c r="GKL861" s="71"/>
      <c r="GKM861" s="71"/>
      <c r="GKN861" s="72"/>
      <c r="GKO861" s="72"/>
      <c r="GKP861" s="72"/>
      <c r="GKQ861" s="72"/>
      <c r="GKR861" s="72"/>
      <c r="GKS861" s="72"/>
      <c r="GKT861" s="72"/>
      <c r="GKU861" s="72"/>
      <c r="GKV861" s="72"/>
      <c r="GKW861" s="71"/>
      <c r="GKX861" s="71"/>
      <c r="GKY861" s="71"/>
      <c r="GKZ861" s="71"/>
      <c r="GLA861" s="71"/>
      <c r="GLB861" s="71"/>
      <c r="GLC861" s="71"/>
      <c r="GLD861" s="72"/>
      <c r="GLE861" s="72"/>
      <c r="GLF861" s="72"/>
      <c r="GLG861" s="72"/>
      <c r="GLH861" s="72"/>
      <c r="GLI861" s="72"/>
      <c r="GLJ861" s="72"/>
      <c r="GLK861" s="72"/>
      <c r="GLL861" s="72"/>
      <c r="GLM861" s="71"/>
      <c r="GLN861" s="71"/>
      <c r="GLO861" s="71"/>
      <c r="GLP861" s="71"/>
      <c r="GLQ861" s="71"/>
      <c r="GLR861" s="71"/>
      <c r="GLS861" s="71"/>
      <c r="GLT861" s="72"/>
      <c r="GLU861" s="72"/>
      <c r="GLV861" s="72"/>
      <c r="GLW861" s="72"/>
      <c r="GLX861" s="72"/>
      <c r="GLY861" s="72"/>
      <c r="GLZ861" s="72"/>
      <c r="GMA861" s="72"/>
      <c r="GMB861" s="72"/>
      <c r="GMC861" s="71"/>
      <c r="GMD861" s="71"/>
      <c r="GME861" s="71"/>
      <c r="GMF861" s="71"/>
      <c r="GMG861" s="71"/>
      <c r="GMH861" s="71"/>
      <c r="GMI861" s="71"/>
      <c r="GMJ861" s="72"/>
      <c r="GMK861" s="72"/>
      <c r="GML861" s="72"/>
      <c r="GMM861" s="72"/>
      <c r="GMN861" s="72"/>
      <c r="GMO861" s="72"/>
      <c r="GMP861" s="72"/>
      <c r="GMQ861" s="72"/>
      <c r="GMR861" s="72"/>
      <c r="GMS861" s="71"/>
      <c r="GMT861" s="71"/>
      <c r="GMU861" s="71"/>
      <c r="GMV861" s="71"/>
      <c r="GMW861" s="71"/>
      <c r="GMX861" s="71"/>
      <c r="GMY861" s="71"/>
      <c r="GMZ861" s="72"/>
      <c r="GNA861" s="72"/>
      <c r="GNB861" s="72"/>
      <c r="GNC861" s="72"/>
      <c r="GND861" s="72"/>
      <c r="GNE861" s="72"/>
      <c r="GNF861" s="72"/>
      <c r="GNG861" s="72"/>
      <c r="GNH861" s="72"/>
      <c r="GNI861" s="71"/>
      <c r="GNJ861" s="71"/>
      <c r="GNK861" s="71"/>
      <c r="GNL861" s="71"/>
      <c r="GNM861" s="71"/>
      <c r="GNN861" s="71"/>
      <c r="GNO861" s="71"/>
      <c r="GNP861" s="72"/>
      <c r="GNQ861" s="72"/>
      <c r="GNR861" s="72"/>
      <c r="GNS861" s="72"/>
      <c r="GNT861" s="72"/>
      <c r="GNU861" s="72"/>
      <c r="GNV861" s="72"/>
      <c r="GNW861" s="72"/>
      <c r="GNX861" s="72"/>
      <c r="GNY861" s="71"/>
      <c r="GNZ861" s="71"/>
      <c r="GOA861" s="71"/>
      <c r="GOB861" s="71"/>
      <c r="GOC861" s="71"/>
      <c r="GOD861" s="71"/>
      <c r="GOE861" s="71"/>
      <c r="GOF861" s="72"/>
      <c r="GOG861" s="72"/>
      <c r="GOH861" s="72"/>
      <c r="GOI861" s="72"/>
      <c r="GOJ861" s="72"/>
      <c r="GOK861" s="72"/>
      <c r="GOL861" s="72"/>
      <c r="GOM861" s="72"/>
      <c r="GON861" s="72"/>
      <c r="GOO861" s="71"/>
      <c r="GOP861" s="71"/>
      <c r="GOQ861" s="71"/>
      <c r="GOR861" s="71"/>
      <c r="GOS861" s="71"/>
      <c r="GOT861" s="71"/>
      <c r="GOU861" s="71"/>
      <c r="GOV861" s="72"/>
      <c r="GOW861" s="72"/>
      <c r="GOX861" s="72"/>
      <c r="GOY861" s="72"/>
      <c r="GOZ861" s="72"/>
      <c r="GPA861" s="72"/>
      <c r="GPB861" s="72"/>
      <c r="GPC861" s="72"/>
      <c r="GPD861" s="72"/>
      <c r="GPE861" s="71"/>
      <c r="GPF861" s="71"/>
      <c r="GPG861" s="71"/>
      <c r="GPH861" s="71"/>
      <c r="GPI861" s="71"/>
      <c r="GPJ861" s="71"/>
      <c r="GPK861" s="71"/>
      <c r="GPL861" s="72"/>
      <c r="GPM861" s="72"/>
      <c r="GPN861" s="72"/>
      <c r="GPO861" s="72"/>
      <c r="GPP861" s="72"/>
      <c r="GPQ861" s="72"/>
      <c r="GPR861" s="72"/>
      <c r="GPS861" s="72"/>
      <c r="GPT861" s="72"/>
      <c r="GPU861" s="71"/>
      <c r="GPV861" s="71"/>
      <c r="GPW861" s="71"/>
      <c r="GPX861" s="71"/>
      <c r="GPY861" s="71"/>
      <c r="GPZ861" s="71"/>
      <c r="GQA861" s="71"/>
      <c r="GQB861" s="72"/>
      <c r="GQC861" s="72"/>
      <c r="GQD861" s="72"/>
      <c r="GQE861" s="72"/>
      <c r="GQF861" s="72"/>
      <c r="GQG861" s="72"/>
      <c r="GQH861" s="72"/>
      <c r="GQI861" s="72"/>
      <c r="GQJ861" s="72"/>
      <c r="GQK861" s="71"/>
      <c r="GQL861" s="71"/>
      <c r="GQM861" s="71"/>
      <c r="GQN861" s="71"/>
      <c r="GQO861" s="71"/>
      <c r="GQP861" s="71"/>
      <c r="GQQ861" s="71"/>
      <c r="GQR861" s="72"/>
      <c r="GQS861" s="72"/>
      <c r="GQT861" s="72"/>
      <c r="GQU861" s="72"/>
      <c r="GQV861" s="72"/>
      <c r="GQW861" s="72"/>
      <c r="GQX861" s="72"/>
      <c r="GQY861" s="72"/>
      <c r="GQZ861" s="72"/>
      <c r="GRA861" s="71"/>
      <c r="GRB861" s="71"/>
      <c r="GRC861" s="71"/>
      <c r="GRD861" s="71"/>
      <c r="GRE861" s="71"/>
      <c r="GRF861" s="71"/>
      <c r="GRG861" s="71"/>
      <c r="GRH861" s="72"/>
      <c r="GRI861" s="72"/>
      <c r="GRJ861" s="72"/>
      <c r="GRK861" s="72"/>
      <c r="GRL861" s="72"/>
      <c r="GRM861" s="72"/>
      <c r="GRN861" s="72"/>
      <c r="GRO861" s="72"/>
      <c r="GRP861" s="72"/>
      <c r="GRQ861" s="71"/>
      <c r="GRR861" s="71"/>
      <c r="GRS861" s="71"/>
      <c r="GRT861" s="71"/>
      <c r="GRU861" s="71"/>
      <c r="GRV861" s="71"/>
      <c r="GRW861" s="71"/>
      <c r="GRX861" s="72"/>
      <c r="GRY861" s="72"/>
      <c r="GRZ861" s="72"/>
      <c r="GSA861" s="72"/>
      <c r="GSB861" s="72"/>
      <c r="GSC861" s="72"/>
      <c r="GSD861" s="72"/>
      <c r="GSE861" s="72"/>
      <c r="GSF861" s="72"/>
      <c r="GSG861" s="71"/>
      <c r="GSH861" s="71"/>
      <c r="GSI861" s="71"/>
      <c r="GSJ861" s="71"/>
      <c r="GSK861" s="71"/>
      <c r="GSL861" s="71"/>
      <c r="GSM861" s="71"/>
      <c r="GSN861" s="72"/>
      <c r="GSO861" s="72"/>
      <c r="GSP861" s="72"/>
      <c r="GSQ861" s="72"/>
      <c r="GSR861" s="72"/>
      <c r="GSS861" s="72"/>
      <c r="GST861" s="72"/>
      <c r="GSU861" s="72"/>
      <c r="GSV861" s="72"/>
      <c r="GSW861" s="71"/>
      <c r="GSX861" s="71"/>
      <c r="GSY861" s="71"/>
      <c r="GSZ861" s="71"/>
      <c r="GTA861" s="71"/>
      <c r="GTB861" s="71"/>
      <c r="GTC861" s="71"/>
      <c r="GTD861" s="72"/>
      <c r="GTE861" s="72"/>
      <c r="GTF861" s="72"/>
      <c r="GTG861" s="72"/>
      <c r="GTH861" s="72"/>
      <c r="GTI861" s="72"/>
      <c r="GTJ861" s="72"/>
      <c r="GTK861" s="72"/>
      <c r="GTL861" s="72"/>
      <c r="GTM861" s="71"/>
      <c r="GTN861" s="71"/>
      <c r="GTO861" s="71"/>
      <c r="GTP861" s="71"/>
      <c r="GTQ861" s="71"/>
      <c r="GTR861" s="71"/>
      <c r="GTS861" s="71"/>
      <c r="GTT861" s="72"/>
      <c r="GTU861" s="72"/>
      <c r="GTV861" s="72"/>
      <c r="GTW861" s="72"/>
      <c r="GTX861" s="72"/>
      <c r="GTY861" s="72"/>
      <c r="GTZ861" s="72"/>
      <c r="GUA861" s="72"/>
      <c r="GUB861" s="72"/>
      <c r="GUC861" s="71"/>
      <c r="GUD861" s="71"/>
      <c r="GUE861" s="71"/>
      <c r="GUF861" s="71"/>
      <c r="GUG861" s="71"/>
      <c r="GUH861" s="71"/>
      <c r="GUI861" s="71"/>
      <c r="GUJ861" s="72"/>
      <c r="GUK861" s="72"/>
      <c r="GUL861" s="72"/>
      <c r="GUM861" s="72"/>
      <c r="GUN861" s="72"/>
      <c r="GUO861" s="72"/>
      <c r="GUP861" s="72"/>
      <c r="GUQ861" s="72"/>
      <c r="GUR861" s="72"/>
      <c r="GUS861" s="71"/>
      <c r="GUT861" s="71"/>
      <c r="GUU861" s="71"/>
      <c r="GUV861" s="71"/>
      <c r="GUW861" s="71"/>
      <c r="GUX861" s="71"/>
      <c r="GUY861" s="71"/>
      <c r="GUZ861" s="72"/>
      <c r="GVA861" s="72"/>
      <c r="GVB861" s="72"/>
      <c r="GVC861" s="72"/>
      <c r="GVD861" s="72"/>
      <c r="GVE861" s="72"/>
      <c r="GVF861" s="72"/>
      <c r="GVG861" s="72"/>
      <c r="GVH861" s="72"/>
      <c r="GVI861" s="71"/>
      <c r="GVJ861" s="71"/>
      <c r="GVK861" s="71"/>
      <c r="GVL861" s="71"/>
      <c r="GVM861" s="71"/>
      <c r="GVN861" s="71"/>
      <c r="GVO861" s="71"/>
      <c r="GVP861" s="72"/>
      <c r="GVQ861" s="72"/>
      <c r="GVR861" s="72"/>
      <c r="GVS861" s="72"/>
      <c r="GVT861" s="72"/>
      <c r="GVU861" s="72"/>
      <c r="GVV861" s="72"/>
      <c r="GVW861" s="72"/>
      <c r="GVX861" s="72"/>
      <c r="GVY861" s="71"/>
      <c r="GVZ861" s="71"/>
      <c r="GWA861" s="71"/>
      <c r="GWB861" s="71"/>
      <c r="GWC861" s="71"/>
      <c r="GWD861" s="71"/>
      <c r="GWE861" s="71"/>
      <c r="GWF861" s="72"/>
      <c r="GWG861" s="72"/>
      <c r="GWH861" s="72"/>
      <c r="GWI861" s="72"/>
      <c r="GWJ861" s="72"/>
      <c r="GWK861" s="72"/>
      <c r="GWL861" s="72"/>
      <c r="GWM861" s="72"/>
      <c r="GWN861" s="72"/>
      <c r="GWO861" s="71"/>
      <c r="GWP861" s="71"/>
      <c r="GWQ861" s="71"/>
      <c r="GWR861" s="71"/>
      <c r="GWS861" s="71"/>
      <c r="GWT861" s="71"/>
      <c r="GWU861" s="71"/>
      <c r="GWV861" s="72"/>
      <c r="GWW861" s="72"/>
      <c r="GWX861" s="72"/>
      <c r="GWY861" s="72"/>
      <c r="GWZ861" s="72"/>
      <c r="GXA861" s="72"/>
      <c r="GXB861" s="72"/>
      <c r="GXC861" s="72"/>
      <c r="GXD861" s="72"/>
      <c r="GXE861" s="71"/>
      <c r="GXF861" s="71"/>
      <c r="GXG861" s="71"/>
      <c r="GXH861" s="71"/>
      <c r="GXI861" s="71"/>
      <c r="GXJ861" s="71"/>
      <c r="GXK861" s="71"/>
      <c r="GXL861" s="72"/>
      <c r="GXM861" s="72"/>
      <c r="GXN861" s="72"/>
      <c r="GXO861" s="72"/>
      <c r="GXP861" s="72"/>
      <c r="GXQ861" s="72"/>
      <c r="GXR861" s="72"/>
      <c r="GXS861" s="72"/>
      <c r="GXT861" s="72"/>
      <c r="GXU861" s="71"/>
      <c r="GXV861" s="71"/>
      <c r="GXW861" s="71"/>
      <c r="GXX861" s="71"/>
      <c r="GXY861" s="71"/>
      <c r="GXZ861" s="71"/>
      <c r="GYA861" s="71"/>
      <c r="GYB861" s="72"/>
      <c r="GYC861" s="72"/>
      <c r="GYD861" s="72"/>
      <c r="GYE861" s="72"/>
      <c r="GYF861" s="72"/>
      <c r="GYG861" s="72"/>
      <c r="GYH861" s="72"/>
      <c r="GYI861" s="72"/>
      <c r="GYJ861" s="72"/>
      <c r="GYK861" s="71"/>
      <c r="GYL861" s="71"/>
      <c r="GYM861" s="71"/>
      <c r="GYN861" s="71"/>
      <c r="GYO861" s="71"/>
      <c r="GYP861" s="71"/>
      <c r="GYQ861" s="71"/>
      <c r="GYR861" s="72"/>
      <c r="GYS861" s="72"/>
      <c r="GYT861" s="72"/>
      <c r="GYU861" s="72"/>
      <c r="GYV861" s="72"/>
      <c r="GYW861" s="72"/>
      <c r="GYX861" s="72"/>
      <c r="GYY861" s="72"/>
      <c r="GYZ861" s="72"/>
      <c r="GZA861" s="71"/>
      <c r="GZB861" s="71"/>
      <c r="GZC861" s="71"/>
      <c r="GZD861" s="71"/>
      <c r="GZE861" s="71"/>
      <c r="GZF861" s="71"/>
      <c r="GZG861" s="71"/>
      <c r="GZH861" s="72"/>
      <c r="GZI861" s="72"/>
      <c r="GZJ861" s="72"/>
      <c r="GZK861" s="72"/>
      <c r="GZL861" s="72"/>
      <c r="GZM861" s="72"/>
      <c r="GZN861" s="72"/>
      <c r="GZO861" s="72"/>
      <c r="GZP861" s="72"/>
      <c r="GZQ861" s="71"/>
      <c r="GZR861" s="71"/>
      <c r="GZS861" s="71"/>
      <c r="GZT861" s="71"/>
      <c r="GZU861" s="71"/>
      <c r="GZV861" s="71"/>
      <c r="GZW861" s="71"/>
      <c r="GZX861" s="72"/>
      <c r="GZY861" s="72"/>
      <c r="GZZ861" s="72"/>
      <c r="HAA861" s="72"/>
      <c r="HAB861" s="72"/>
      <c r="HAC861" s="72"/>
      <c r="HAD861" s="72"/>
      <c r="HAE861" s="72"/>
      <c r="HAF861" s="72"/>
      <c r="HAG861" s="71"/>
      <c r="HAH861" s="71"/>
      <c r="HAI861" s="71"/>
      <c r="HAJ861" s="71"/>
      <c r="HAK861" s="71"/>
      <c r="HAL861" s="71"/>
      <c r="HAM861" s="71"/>
      <c r="HAN861" s="72"/>
      <c r="HAO861" s="72"/>
      <c r="HAP861" s="72"/>
      <c r="HAQ861" s="72"/>
      <c r="HAR861" s="72"/>
      <c r="HAS861" s="72"/>
      <c r="HAT861" s="72"/>
      <c r="HAU861" s="72"/>
      <c r="HAV861" s="72"/>
      <c r="HAW861" s="71"/>
      <c r="HAX861" s="71"/>
      <c r="HAY861" s="71"/>
      <c r="HAZ861" s="71"/>
      <c r="HBA861" s="71"/>
      <c r="HBB861" s="71"/>
      <c r="HBC861" s="71"/>
      <c r="HBD861" s="72"/>
      <c r="HBE861" s="72"/>
      <c r="HBF861" s="72"/>
      <c r="HBG861" s="72"/>
      <c r="HBH861" s="72"/>
      <c r="HBI861" s="72"/>
      <c r="HBJ861" s="72"/>
      <c r="HBK861" s="72"/>
      <c r="HBL861" s="72"/>
      <c r="HBM861" s="71"/>
      <c r="HBN861" s="71"/>
      <c r="HBO861" s="71"/>
      <c r="HBP861" s="71"/>
      <c r="HBQ861" s="71"/>
      <c r="HBR861" s="71"/>
      <c r="HBS861" s="71"/>
      <c r="HBT861" s="72"/>
      <c r="HBU861" s="72"/>
      <c r="HBV861" s="72"/>
      <c r="HBW861" s="72"/>
      <c r="HBX861" s="72"/>
      <c r="HBY861" s="72"/>
      <c r="HBZ861" s="72"/>
      <c r="HCA861" s="72"/>
      <c r="HCB861" s="72"/>
      <c r="HCC861" s="71"/>
      <c r="HCD861" s="71"/>
      <c r="HCE861" s="71"/>
      <c r="HCF861" s="71"/>
      <c r="HCG861" s="71"/>
      <c r="HCH861" s="71"/>
      <c r="HCI861" s="71"/>
      <c r="HCJ861" s="72"/>
      <c r="HCK861" s="72"/>
      <c r="HCL861" s="72"/>
      <c r="HCM861" s="72"/>
      <c r="HCN861" s="72"/>
      <c r="HCO861" s="72"/>
      <c r="HCP861" s="72"/>
      <c r="HCQ861" s="72"/>
      <c r="HCR861" s="72"/>
      <c r="HCS861" s="71"/>
      <c r="HCT861" s="71"/>
      <c r="HCU861" s="71"/>
      <c r="HCV861" s="71"/>
      <c r="HCW861" s="71"/>
      <c r="HCX861" s="71"/>
      <c r="HCY861" s="71"/>
      <c r="HCZ861" s="72"/>
      <c r="HDA861" s="72"/>
      <c r="HDB861" s="72"/>
      <c r="HDC861" s="72"/>
      <c r="HDD861" s="72"/>
      <c r="HDE861" s="72"/>
      <c r="HDF861" s="72"/>
      <c r="HDG861" s="72"/>
      <c r="HDH861" s="72"/>
      <c r="HDI861" s="71"/>
      <c r="HDJ861" s="71"/>
      <c r="HDK861" s="71"/>
      <c r="HDL861" s="71"/>
      <c r="HDM861" s="71"/>
      <c r="HDN861" s="71"/>
      <c r="HDO861" s="71"/>
      <c r="HDP861" s="72"/>
      <c r="HDQ861" s="72"/>
      <c r="HDR861" s="72"/>
      <c r="HDS861" s="72"/>
      <c r="HDT861" s="72"/>
      <c r="HDU861" s="72"/>
      <c r="HDV861" s="72"/>
      <c r="HDW861" s="72"/>
      <c r="HDX861" s="72"/>
      <c r="HDY861" s="71"/>
      <c r="HDZ861" s="71"/>
      <c r="HEA861" s="71"/>
      <c r="HEB861" s="71"/>
      <c r="HEC861" s="71"/>
      <c r="HED861" s="71"/>
      <c r="HEE861" s="71"/>
      <c r="HEF861" s="72"/>
      <c r="HEG861" s="72"/>
      <c r="HEH861" s="72"/>
      <c r="HEI861" s="72"/>
      <c r="HEJ861" s="72"/>
      <c r="HEK861" s="72"/>
      <c r="HEL861" s="72"/>
      <c r="HEM861" s="72"/>
      <c r="HEN861" s="72"/>
      <c r="HEO861" s="71"/>
      <c r="HEP861" s="71"/>
      <c r="HEQ861" s="71"/>
      <c r="HER861" s="71"/>
      <c r="HES861" s="71"/>
      <c r="HET861" s="71"/>
      <c r="HEU861" s="71"/>
      <c r="HEV861" s="72"/>
      <c r="HEW861" s="72"/>
      <c r="HEX861" s="72"/>
      <c r="HEY861" s="72"/>
      <c r="HEZ861" s="72"/>
      <c r="HFA861" s="72"/>
      <c r="HFB861" s="72"/>
      <c r="HFC861" s="72"/>
      <c r="HFD861" s="72"/>
      <c r="HFE861" s="71"/>
      <c r="HFF861" s="71"/>
      <c r="HFG861" s="71"/>
      <c r="HFH861" s="71"/>
      <c r="HFI861" s="71"/>
      <c r="HFJ861" s="71"/>
      <c r="HFK861" s="71"/>
      <c r="HFL861" s="72"/>
      <c r="HFM861" s="72"/>
      <c r="HFN861" s="72"/>
      <c r="HFO861" s="72"/>
      <c r="HFP861" s="72"/>
      <c r="HFQ861" s="72"/>
      <c r="HFR861" s="72"/>
      <c r="HFS861" s="72"/>
      <c r="HFT861" s="72"/>
      <c r="HFU861" s="71"/>
      <c r="HFV861" s="71"/>
      <c r="HFW861" s="71"/>
      <c r="HFX861" s="71"/>
      <c r="HFY861" s="71"/>
      <c r="HFZ861" s="71"/>
      <c r="HGA861" s="71"/>
      <c r="HGB861" s="72"/>
      <c r="HGC861" s="72"/>
      <c r="HGD861" s="72"/>
      <c r="HGE861" s="72"/>
      <c r="HGF861" s="72"/>
      <c r="HGG861" s="72"/>
      <c r="HGH861" s="72"/>
      <c r="HGI861" s="72"/>
      <c r="HGJ861" s="72"/>
      <c r="HGK861" s="71"/>
      <c r="HGL861" s="71"/>
      <c r="HGM861" s="71"/>
      <c r="HGN861" s="71"/>
      <c r="HGO861" s="71"/>
      <c r="HGP861" s="71"/>
      <c r="HGQ861" s="71"/>
      <c r="HGR861" s="72"/>
      <c r="HGS861" s="72"/>
      <c r="HGT861" s="72"/>
      <c r="HGU861" s="72"/>
      <c r="HGV861" s="72"/>
      <c r="HGW861" s="72"/>
      <c r="HGX861" s="72"/>
      <c r="HGY861" s="72"/>
      <c r="HGZ861" s="72"/>
      <c r="HHA861" s="71"/>
      <c r="HHB861" s="71"/>
      <c r="HHC861" s="71"/>
      <c r="HHD861" s="71"/>
      <c r="HHE861" s="71"/>
      <c r="HHF861" s="71"/>
      <c r="HHG861" s="71"/>
      <c r="HHH861" s="72"/>
      <c r="HHI861" s="72"/>
      <c r="HHJ861" s="72"/>
      <c r="HHK861" s="72"/>
      <c r="HHL861" s="72"/>
      <c r="HHM861" s="72"/>
      <c r="HHN861" s="72"/>
      <c r="HHO861" s="72"/>
      <c r="HHP861" s="72"/>
      <c r="HHQ861" s="71"/>
      <c r="HHR861" s="71"/>
      <c r="HHS861" s="71"/>
      <c r="HHT861" s="71"/>
      <c r="HHU861" s="71"/>
      <c r="HHV861" s="71"/>
      <c r="HHW861" s="71"/>
      <c r="HHX861" s="72"/>
      <c r="HHY861" s="72"/>
      <c r="HHZ861" s="72"/>
      <c r="HIA861" s="72"/>
      <c r="HIB861" s="72"/>
      <c r="HIC861" s="72"/>
      <c r="HID861" s="72"/>
      <c r="HIE861" s="72"/>
      <c r="HIF861" s="72"/>
      <c r="HIG861" s="71"/>
      <c r="HIH861" s="71"/>
      <c r="HII861" s="71"/>
      <c r="HIJ861" s="71"/>
      <c r="HIK861" s="71"/>
      <c r="HIL861" s="71"/>
      <c r="HIM861" s="71"/>
      <c r="HIN861" s="72"/>
      <c r="HIO861" s="72"/>
      <c r="HIP861" s="72"/>
      <c r="HIQ861" s="72"/>
      <c r="HIR861" s="72"/>
      <c r="HIS861" s="72"/>
      <c r="HIT861" s="72"/>
      <c r="HIU861" s="72"/>
      <c r="HIV861" s="72"/>
      <c r="HIW861" s="71"/>
      <c r="HIX861" s="71"/>
      <c r="HIY861" s="71"/>
      <c r="HIZ861" s="71"/>
      <c r="HJA861" s="71"/>
      <c r="HJB861" s="71"/>
      <c r="HJC861" s="71"/>
      <c r="HJD861" s="72"/>
      <c r="HJE861" s="72"/>
      <c r="HJF861" s="72"/>
      <c r="HJG861" s="72"/>
      <c r="HJH861" s="72"/>
      <c r="HJI861" s="72"/>
      <c r="HJJ861" s="72"/>
      <c r="HJK861" s="72"/>
      <c r="HJL861" s="72"/>
      <c r="HJM861" s="71"/>
      <c r="HJN861" s="71"/>
      <c r="HJO861" s="71"/>
      <c r="HJP861" s="71"/>
      <c r="HJQ861" s="71"/>
      <c r="HJR861" s="71"/>
      <c r="HJS861" s="71"/>
      <c r="HJT861" s="72"/>
      <c r="HJU861" s="72"/>
      <c r="HJV861" s="72"/>
      <c r="HJW861" s="72"/>
      <c r="HJX861" s="72"/>
      <c r="HJY861" s="72"/>
      <c r="HJZ861" s="72"/>
      <c r="HKA861" s="72"/>
      <c r="HKB861" s="72"/>
      <c r="HKC861" s="71"/>
      <c r="HKD861" s="71"/>
      <c r="HKE861" s="71"/>
      <c r="HKF861" s="71"/>
      <c r="HKG861" s="71"/>
      <c r="HKH861" s="71"/>
      <c r="HKI861" s="71"/>
      <c r="HKJ861" s="72"/>
      <c r="HKK861" s="72"/>
      <c r="HKL861" s="72"/>
      <c r="HKM861" s="72"/>
      <c r="HKN861" s="72"/>
      <c r="HKO861" s="72"/>
      <c r="HKP861" s="72"/>
      <c r="HKQ861" s="72"/>
      <c r="HKR861" s="72"/>
      <c r="HKS861" s="71"/>
      <c r="HKT861" s="71"/>
      <c r="HKU861" s="71"/>
      <c r="HKV861" s="71"/>
      <c r="HKW861" s="71"/>
      <c r="HKX861" s="71"/>
      <c r="HKY861" s="71"/>
      <c r="HKZ861" s="72"/>
      <c r="HLA861" s="72"/>
      <c r="HLB861" s="72"/>
      <c r="HLC861" s="72"/>
      <c r="HLD861" s="72"/>
      <c r="HLE861" s="72"/>
      <c r="HLF861" s="72"/>
      <c r="HLG861" s="72"/>
      <c r="HLH861" s="72"/>
      <c r="HLI861" s="71"/>
      <c r="HLJ861" s="71"/>
      <c r="HLK861" s="71"/>
      <c r="HLL861" s="71"/>
      <c r="HLM861" s="71"/>
      <c r="HLN861" s="71"/>
      <c r="HLO861" s="71"/>
      <c r="HLP861" s="72"/>
      <c r="HLQ861" s="72"/>
      <c r="HLR861" s="72"/>
      <c r="HLS861" s="72"/>
      <c r="HLT861" s="72"/>
      <c r="HLU861" s="72"/>
      <c r="HLV861" s="72"/>
      <c r="HLW861" s="72"/>
      <c r="HLX861" s="72"/>
      <c r="HLY861" s="71"/>
      <c r="HLZ861" s="71"/>
      <c r="HMA861" s="71"/>
      <c r="HMB861" s="71"/>
      <c r="HMC861" s="71"/>
      <c r="HMD861" s="71"/>
      <c r="HME861" s="71"/>
      <c r="HMF861" s="72"/>
      <c r="HMG861" s="72"/>
      <c r="HMH861" s="72"/>
      <c r="HMI861" s="72"/>
      <c r="HMJ861" s="72"/>
      <c r="HMK861" s="72"/>
      <c r="HML861" s="72"/>
      <c r="HMM861" s="72"/>
      <c r="HMN861" s="72"/>
      <c r="HMO861" s="71"/>
      <c r="HMP861" s="71"/>
      <c r="HMQ861" s="71"/>
      <c r="HMR861" s="71"/>
      <c r="HMS861" s="71"/>
      <c r="HMT861" s="71"/>
      <c r="HMU861" s="71"/>
      <c r="HMV861" s="72"/>
      <c r="HMW861" s="72"/>
      <c r="HMX861" s="72"/>
      <c r="HMY861" s="72"/>
      <c r="HMZ861" s="72"/>
      <c r="HNA861" s="72"/>
      <c r="HNB861" s="72"/>
      <c r="HNC861" s="72"/>
      <c r="HND861" s="72"/>
      <c r="HNE861" s="71"/>
      <c r="HNF861" s="71"/>
      <c r="HNG861" s="71"/>
      <c r="HNH861" s="71"/>
      <c r="HNI861" s="71"/>
      <c r="HNJ861" s="71"/>
      <c r="HNK861" s="71"/>
      <c r="HNL861" s="72"/>
      <c r="HNM861" s="72"/>
      <c r="HNN861" s="72"/>
      <c r="HNO861" s="72"/>
      <c r="HNP861" s="72"/>
      <c r="HNQ861" s="72"/>
      <c r="HNR861" s="72"/>
      <c r="HNS861" s="72"/>
      <c r="HNT861" s="72"/>
      <c r="HNU861" s="71"/>
      <c r="HNV861" s="71"/>
      <c r="HNW861" s="71"/>
      <c r="HNX861" s="71"/>
      <c r="HNY861" s="71"/>
      <c r="HNZ861" s="71"/>
      <c r="HOA861" s="71"/>
      <c r="HOB861" s="72"/>
      <c r="HOC861" s="72"/>
      <c r="HOD861" s="72"/>
      <c r="HOE861" s="72"/>
      <c r="HOF861" s="72"/>
      <c r="HOG861" s="72"/>
      <c r="HOH861" s="72"/>
      <c r="HOI861" s="72"/>
      <c r="HOJ861" s="72"/>
      <c r="HOK861" s="71"/>
      <c r="HOL861" s="71"/>
      <c r="HOM861" s="71"/>
      <c r="HON861" s="71"/>
      <c r="HOO861" s="71"/>
      <c r="HOP861" s="71"/>
      <c r="HOQ861" s="71"/>
      <c r="HOR861" s="72"/>
      <c r="HOS861" s="72"/>
      <c r="HOT861" s="72"/>
      <c r="HOU861" s="72"/>
      <c r="HOV861" s="72"/>
      <c r="HOW861" s="72"/>
      <c r="HOX861" s="72"/>
      <c r="HOY861" s="72"/>
      <c r="HOZ861" s="72"/>
      <c r="HPA861" s="71"/>
      <c r="HPB861" s="71"/>
      <c r="HPC861" s="71"/>
      <c r="HPD861" s="71"/>
      <c r="HPE861" s="71"/>
      <c r="HPF861" s="71"/>
      <c r="HPG861" s="71"/>
      <c r="HPH861" s="72"/>
      <c r="HPI861" s="72"/>
      <c r="HPJ861" s="72"/>
      <c r="HPK861" s="72"/>
      <c r="HPL861" s="72"/>
      <c r="HPM861" s="72"/>
      <c r="HPN861" s="72"/>
      <c r="HPO861" s="72"/>
      <c r="HPP861" s="72"/>
      <c r="HPQ861" s="71"/>
      <c r="HPR861" s="71"/>
      <c r="HPS861" s="71"/>
      <c r="HPT861" s="71"/>
      <c r="HPU861" s="71"/>
      <c r="HPV861" s="71"/>
      <c r="HPW861" s="71"/>
      <c r="HPX861" s="72"/>
      <c r="HPY861" s="72"/>
      <c r="HPZ861" s="72"/>
      <c r="HQA861" s="72"/>
      <c r="HQB861" s="72"/>
      <c r="HQC861" s="72"/>
      <c r="HQD861" s="72"/>
      <c r="HQE861" s="72"/>
      <c r="HQF861" s="72"/>
      <c r="HQG861" s="71"/>
      <c r="HQH861" s="71"/>
      <c r="HQI861" s="71"/>
      <c r="HQJ861" s="71"/>
      <c r="HQK861" s="71"/>
      <c r="HQL861" s="71"/>
      <c r="HQM861" s="71"/>
      <c r="HQN861" s="72"/>
      <c r="HQO861" s="72"/>
      <c r="HQP861" s="72"/>
      <c r="HQQ861" s="72"/>
      <c r="HQR861" s="72"/>
      <c r="HQS861" s="72"/>
      <c r="HQT861" s="72"/>
      <c r="HQU861" s="72"/>
      <c r="HQV861" s="72"/>
      <c r="HQW861" s="71"/>
      <c r="HQX861" s="71"/>
      <c r="HQY861" s="71"/>
      <c r="HQZ861" s="71"/>
      <c r="HRA861" s="71"/>
      <c r="HRB861" s="71"/>
      <c r="HRC861" s="71"/>
      <c r="HRD861" s="72"/>
      <c r="HRE861" s="72"/>
      <c r="HRF861" s="72"/>
      <c r="HRG861" s="72"/>
      <c r="HRH861" s="72"/>
      <c r="HRI861" s="72"/>
      <c r="HRJ861" s="72"/>
      <c r="HRK861" s="72"/>
      <c r="HRL861" s="72"/>
      <c r="HRM861" s="71"/>
      <c r="HRN861" s="71"/>
      <c r="HRO861" s="71"/>
      <c r="HRP861" s="71"/>
      <c r="HRQ861" s="71"/>
      <c r="HRR861" s="71"/>
      <c r="HRS861" s="71"/>
      <c r="HRT861" s="72"/>
      <c r="HRU861" s="72"/>
      <c r="HRV861" s="72"/>
      <c r="HRW861" s="72"/>
      <c r="HRX861" s="72"/>
      <c r="HRY861" s="72"/>
      <c r="HRZ861" s="72"/>
      <c r="HSA861" s="72"/>
      <c r="HSB861" s="72"/>
      <c r="HSC861" s="71"/>
      <c r="HSD861" s="71"/>
      <c r="HSE861" s="71"/>
      <c r="HSF861" s="71"/>
      <c r="HSG861" s="71"/>
      <c r="HSH861" s="71"/>
      <c r="HSI861" s="71"/>
      <c r="HSJ861" s="72"/>
      <c r="HSK861" s="72"/>
      <c r="HSL861" s="72"/>
      <c r="HSM861" s="72"/>
      <c r="HSN861" s="72"/>
      <c r="HSO861" s="72"/>
      <c r="HSP861" s="72"/>
      <c r="HSQ861" s="72"/>
      <c r="HSR861" s="72"/>
      <c r="HSS861" s="71"/>
      <c r="HST861" s="71"/>
      <c r="HSU861" s="71"/>
      <c r="HSV861" s="71"/>
      <c r="HSW861" s="71"/>
      <c r="HSX861" s="71"/>
      <c r="HSY861" s="71"/>
      <c r="HSZ861" s="72"/>
      <c r="HTA861" s="72"/>
      <c r="HTB861" s="72"/>
      <c r="HTC861" s="72"/>
      <c r="HTD861" s="72"/>
      <c r="HTE861" s="72"/>
      <c r="HTF861" s="72"/>
      <c r="HTG861" s="72"/>
      <c r="HTH861" s="72"/>
      <c r="HTI861" s="71"/>
      <c r="HTJ861" s="71"/>
      <c r="HTK861" s="71"/>
      <c r="HTL861" s="71"/>
      <c r="HTM861" s="71"/>
      <c r="HTN861" s="71"/>
      <c r="HTO861" s="71"/>
      <c r="HTP861" s="72"/>
      <c r="HTQ861" s="72"/>
      <c r="HTR861" s="72"/>
      <c r="HTS861" s="72"/>
      <c r="HTT861" s="72"/>
      <c r="HTU861" s="72"/>
      <c r="HTV861" s="72"/>
      <c r="HTW861" s="72"/>
      <c r="HTX861" s="72"/>
      <c r="HTY861" s="71"/>
      <c r="HTZ861" s="71"/>
      <c r="HUA861" s="71"/>
      <c r="HUB861" s="71"/>
      <c r="HUC861" s="71"/>
      <c r="HUD861" s="71"/>
      <c r="HUE861" s="71"/>
      <c r="HUF861" s="72"/>
      <c r="HUG861" s="72"/>
      <c r="HUH861" s="72"/>
      <c r="HUI861" s="72"/>
      <c r="HUJ861" s="72"/>
      <c r="HUK861" s="72"/>
      <c r="HUL861" s="72"/>
      <c r="HUM861" s="72"/>
      <c r="HUN861" s="72"/>
      <c r="HUO861" s="71"/>
      <c r="HUP861" s="71"/>
      <c r="HUQ861" s="71"/>
      <c r="HUR861" s="71"/>
      <c r="HUS861" s="71"/>
      <c r="HUT861" s="71"/>
      <c r="HUU861" s="71"/>
      <c r="HUV861" s="72"/>
      <c r="HUW861" s="72"/>
      <c r="HUX861" s="72"/>
      <c r="HUY861" s="72"/>
      <c r="HUZ861" s="72"/>
      <c r="HVA861" s="72"/>
      <c r="HVB861" s="72"/>
      <c r="HVC861" s="72"/>
      <c r="HVD861" s="72"/>
      <c r="HVE861" s="71"/>
      <c r="HVF861" s="71"/>
      <c r="HVG861" s="71"/>
      <c r="HVH861" s="71"/>
      <c r="HVI861" s="71"/>
      <c r="HVJ861" s="71"/>
      <c r="HVK861" s="71"/>
      <c r="HVL861" s="72"/>
      <c r="HVM861" s="72"/>
      <c r="HVN861" s="72"/>
      <c r="HVO861" s="72"/>
      <c r="HVP861" s="72"/>
      <c r="HVQ861" s="72"/>
      <c r="HVR861" s="72"/>
      <c r="HVS861" s="72"/>
      <c r="HVT861" s="72"/>
      <c r="HVU861" s="71"/>
      <c r="HVV861" s="71"/>
      <c r="HVW861" s="71"/>
      <c r="HVX861" s="71"/>
      <c r="HVY861" s="71"/>
      <c r="HVZ861" s="71"/>
      <c r="HWA861" s="71"/>
      <c r="HWB861" s="72"/>
      <c r="HWC861" s="72"/>
      <c r="HWD861" s="72"/>
      <c r="HWE861" s="72"/>
      <c r="HWF861" s="72"/>
      <c r="HWG861" s="72"/>
      <c r="HWH861" s="72"/>
      <c r="HWI861" s="72"/>
      <c r="HWJ861" s="72"/>
      <c r="HWK861" s="71"/>
      <c r="HWL861" s="71"/>
      <c r="HWM861" s="71"/>
      <c r="HWN861" s="71"/>
      <c r="HWO861" s="71"/>
      <c r="HWP861" s="71"/>
      <c r="HWQ861" s="71"/>
      <c r="HWR861" s="72"/>
      <c r="HWS861" s="72"/>
      <c r="HWT861" s="72"/>
      <c r="HWU861" s="72"/>
      <c r="HWV861" s="72"/>
      <c r="HWW861" s="72"/>
      <c r="HWX861" s="72"/>
      <c r="HWY861" s="72"/>
      <c r="HWZ861" s="72"/>
      <c r="HXA861" s="71"/>
      <c r="HXB861" s="71"/>
      <c r="HXC861" s="71"/>
      <c r="HXD861" s="71"/>
      <c r="HXE861" s="71"/>
      <c r="HXF861" s="71"/>
      <c r="HXG861" s="71"/>
      <c r="HXH861" s="72"/>
      <c r="HXI861" s="72"/>
      <c r="HXJ861" s="72"/>
      <c r="HXK861" s="72"/>
      <c r="HXL861" s="72"/>
      <c r="HXM861" s="72"/>
      <c r="HXN861" s="72"/>
      <c r="HXO861" s="72"/>
      <c r="HXP861" s="72"/>
      <c r="HXQ861" s="71"/>
      <c r="HXR861" s="71"/>
      <c r="HXS861" s="71"/>
      <c r="HXT861" s="71"/>
      <c r="HXU861" s="71"/>
      <c r="HXV861" s="71"/>
      <c r="HXW861" s="71"/>
      <c r="HXX861" s="72"/>
      <c r="HXY861" s="72"/>
      <c r="HXZ861" s="72"/>
      <c r="HYA861" s="72"/>
      <c r="HYB861" s="72"/>
      <c r="HYC861" s="72"/>
      <c r="HYD861" s="72"/>
      <c r="HYE861" s="72"/>
      <c r="HYF861" s="72"/>
      <c r="HYG861" s="71"/>
      <c r="HYH861" s="71"/>
      <c r="HYI861" s="71"/>
      <c r="HYJ861" s="71"/>
      <c r="HYK861" s="71"/>
      <c r="HYL861" s="71"/>
      <c r="HYM861" s="71"/>
      <c r="HYN861" s="72"/>
      <c r="HYO861" s="72"/>
      <c r="HYP861" s="72"/>
      <c r="HYQ861" s="72"/>
      <c r="HYR861" s="72"/>
      <c r="HYS861" s="72"/>
      <c r="HYT861" s="72"/>
      <c r="HYU861" s="72"/>
      <c r="HYV861" s="72"/>
      <c r="HYW861" s="71"/>
      <c r="HYX861" s="71"/>
      <c r="HYY861" s="71"/>
      <c r="HYZ861" s="71"/>
      <c r="HZA861" s="71"/>
      <c r="HZB861" s="71"/>
      <c r="HZC861" s="71"/>
      <c r="HZD861" s="72"/>
      <c r="HZE861" s="72"/>
      <c r="HZF861" s="72"/>
      <c r="HZG861" s="72"/>
      <c r="HZH861" s="72"/>
      <c r="HZI861" s="72"/>
      <c r="HZJ861" s="72"/>
      <c r="HZK861" s="72"/>
      <c r="HZL861" s="72"/>
      <c r="HZM861" s="71"/>
      <c r="HZN861" s="71"/>
      <c r="HZO861" s="71"/>
      <c r="HZP861" s="71"/>
      <c r="HZQ861" s="71"/>
      <c r="HZR861" s="71"/>
      <c r="HZS861" s="71"/>
      <c r="HZT861" s="72"/>
      <c r="HZU861" s="72"/>
      <c r="HZV861" s="72"/>
      <c r="HZW861" s="72"/>
      <c r="HZX861" s="72"/>
      <c r="HZY861" s="72"/>
      <c r="HZZ861" s="72"/>
      <c r="IAA861" s="72"/>
      <c r="IAB861" s="72"/>
      <c r="IAC861" s="71"/>
      <c r="IAD861" s="71"/>
      <c r="IAE861" s="71"/>
      <c r="IAF861" s="71"/>
      <c r="IAG861" s="71"/>
      <c r="IAH861" s="71"/>
      <c r="IAI861" s="71"/>
      <c r="IAJ861" s="72"/>
      <c r="IAK861" s="72"/>
      <c r="IAL861" s="72"/>
      <c r="IAM861" s="72"/>
      <c r="IAN861" s="72"/>
      <c r="IAO861" s="72"/>
      <c r="IAP861" s="72"/>
      <c r="IAQ861" s="72"/>
      <c r="IAR861" s="72"/>
      <c r="IAS861" s="71"/>
      <c r="IAT861" s="71"/>
      <c r="IAU861" s="71"/>
      <c r="IAV861" s="71"/>
      <c r="IAW861" s="71"/>
      <c r="IAX861" s="71"/>
      <c r="IAY861" s="71"/>
      <c r="IAZ861" s="72"/>
      <c r="IBA861" s="72"/>
      <c r="IBB861" s="72"/>
      <c r="IBC861" s="72"/>
      <c r="IBD861" s="72"/>
      <c r="IBE861" s="72"/>
      <c r="IBF861" s="72"/>
      <c r="IBG861" s="72"/>
      <c r="IBH861" s="72"/>
      <c r="IBI861" s="71"/>
      <c r="IBJ861" s="71"/>
      <c r="IBK861" s="71"/>
      <c r="IBL861" s="71"/>
      <c r="IBM861" s="71"/>
      <c r="IBN861" s="71"/>
      <c r="IBO861" s="71"/>
      <c r="IBP861" s="72"/>
      <c r="IBQ861" s="72"/>
      <c r="IBR861" s="72"/>
      <c r="IBS861" s="72"/>
      <c r="IBT861" s="72"/>
      <c r="IBU861" s="72"/>
      <c r="IBV861" s="72"/>
      <c r="IBW861" s="72"/>
      <c r="IBX861" s="72"/>
      <c r="IBY861" s="71"/>
      <c r="IBZ861" s="71"/>
      <c r="ICA861" s="71"/>
      <c r="ICB861" s="71"/>
      <c r="ICC861" s="71"/>
      <c r="ICD861" s="71"/>
      <c r="ICE861" s="71"/>
      <c r="ICF861" s="72"/>
      <c r="ICG861" s="72"/>
      <c r="ICH861" s="72"/>
      <c r="ICI861" s="72"/>
      <c r="ICJ861" s="72"/>
      <c r="ICK861" s="72"/>
      <c r="ICL861" s="72"/>
      <c r="ICM861" s="72"/>
      <c r="ICN861" s="72"/>
      <c r="ICO861" s="71"/>
      <c r="ICP861" s="71"/>
      <c r="ICQ861" s="71"/>
      <c r="ICR861" s="71"/>
      <c r="ICS861" s="71"/>
      <c r="ICT861" s="71"/>
      <c r="ICU861" s="71"/>
      <c r="ICV861" s="72"/>
      <c r="ICW861" s="72"/>
      <c r="ICX861" s="72"/>
      <c r="ICY861" s="72"/>
      <c r="ICZ861" s="72"/>
      <c r="IDA861" s="72"/>
      <c r="IDB861" s="72"/>
      <c r="IDC861" s="72"/>
      <c r="IDD861" s="72"/>
      <c r="IDE861" s="71"/>
      <c r="IDF861" s="71"/>
      <c r="IDG861" s="71"/>
      <c r="IDH861" s="71"/>
      <c r="IDI861" s="71"/>
      <c r="IDJ861" s="71"/>
      <c r="IDK861" s="71"/>
      <c r="IDL861" s="72"/>
      <c r="IDM861" s="72"/>
      <c r="IDN861" s="72"/>
      <c r="IDO861" s="72"/>
      <c r="IDP861" s="72"/>
      <c r="IDQ861" s="72"/>
      <c r="IDR861" s="72"/>
      <c r="IDS861" s="72"/>
      <c r="IDT861" s="72"/>
      <c r="IDU861" s="71"/>
      <c r="IDV861" s="71"/>
      <c r="IDW861" s="71"/>
      <c r="IDX861" s="71"/>
      <c r="IDY861" s="71"/>
      <c r="IDZ861" s="71"/>
      <c r="IEA861" s="71"/>
      <c r="IEB861" s="72"/>
      <c r="IEC861" s="72"/>
      <c r="IED861" s="72"/>
      <c r="IEE861" s="72"/>
      <c r="IEF861" s="72"/>
      <c r="IEG861" s="72"/>
      <c r="IEH861" s="72"/>
      <c r="IEI861" s="72"/>
      <c r="IEJ861" s="72"/>
      <c r="IEK861" s="71"/>
      <c r="IEL861" s="71"/>
      <c r="IEM861" s="71"/>
      <c r="IEN861" s="71"/>
      <c r="IEO861" s="71"/>
      <c r="IEP861" s="71"/>
      <c r="IEQ861" s="71"/>
      <c r="IER861" s="72"/>
      <c r="IES861" s="72"/>
      <c r="IET861" s="72"/>
      <c r="IEU861" s="72"/>
      <c r="IEV861" s="72"/>
      <c r="IEW861" s="72"/>
      <c r="IEX861" s="72"/>
      <c r="IEY861" s="72"/>
      <c r="IEZ861" s="72"/>
      <c r="IFA861" s="71"/>
      <c r="IFB861" s="71"/>
      <c r="IFC861" s="71"/>
      <c r="IFD861" s="71"/>
      <c r="IFE861" s="71"/>
      <c r="IFF861" s="71"/>
      <c r="IFG861" s="71"/>
      <c r="IFH861" s="72"/>
      <c r="IFI861" s="72"/>
      <c r="IFJ861" s="72"/>
      <c r="IFK861" s="72"/>
      <c r="IFL861" s="72"/>
      <c r="IFM861" s="72"/>
      <c r="IFN861" s="72"/>
      <c r="IFO861" s="72"/>
      <c r="IFP861" s="72"/>
      <c r="IFQ861" s="71"/>
      <c r="IFR861" s="71"/>
      <c r="IFS861" s="71"/>
      <c r="IFT861" s="71"/>
      <c r="IFU861" s="71"/>
      <c r="IFV861" s="71"/>
      <c r="IFW861" s="71"/>
      <c r="IFX861" s="72"/>
      <c r="IFY861" s="72"/>
      <c r="IFZ861" s="72"/>
      <c r="IGA861" s="72"/>
      <c r="IGB861" s="72"/>
      <c r="IGC861" s="72"/>
      <c r="IGD861" s="72"/>
      <c r="IGE861" s="72"/>
      <c r="IGF861" s="72"/>
      <c r="IGG861" s="71"/>
      <c r="IGH861" s="71"/>
      <c r="IGI861" s="71"/>
      <c r="IGJ861" s="71"/>
      <c r="IGK861" s="71"/>
      <c r="IGL861" s="71"/>
      <c r="IGM861" s="71"/>
      <c r="IGN861" s="72"/>
      <c r="IGO861" s="72"/>
      <c r="IGP861" s="72"/>
      <c r="IGQ861" s="72"/>
      <c r="IGR861" s="72"/>
      <c r="IGS861" s="72"/>
      <c r="IGT861" s="72"/>
      <c r="IGU861" s="72"/>
      <c r="IGV861" s="72"/>
      <c r="IGW861" s="71"/>
      <c r="IGX861" s="71"/>
      <c r="IGY861" s="71"/>
      <c r="IGZ861" s="71"/>
      <c r="IHA861" s="71"/>
      <c r="IHB861" s="71"/>
      <c r="IHC861" s="71"/>
      <c r="IHD861" s="72"/>
      <c r="IHE861" s="72"/>
      <c r="IHF861" s="72"/>
      <c r="IHG861" s="72"/>
      <c r="IHH861" s="72"/>
      <c r="IHI861" s="72"/>
      <c r="IHJ861" s="72"/>
      <c r="IHK861" s="72"/>
      <c r="IHL861" s="72"/>
      <c r="IHM861" s="71"/>
      <c r="IHN861" s="71"/>
      <c r="IHO861" s="71"/>
      <c r="IHP861" s="71"/>
      <c r="IHQ861" s="71"/>
      <c r="IHR861" s="71"/>
      <c r="IHS861" s="71"/>
      <c r="IHT861" s="72"/>
      <c r="IHU861" s="72"/>
      <c r="IHV861" s="72"/>
      <c r="IHW861" s="72"/>
      <c r="IHX861" s="72"/>
      <c r="IHY861" s="72"/>
      <c r="IHZ861" s="72"/>
      <c r="IIA861" s="72"/>
      <c r="IIB861" s="72"/>
      <c r="IIC861" s="71"/>
      <c r="IID861" s="71"/>
      <c r="IIE861" s="71"/>
      <c r="IIF861" s="71"/>
      <c r="IIG861" s="71"/>
      <c r="IIH861" s="71"/>
      <c r="III861" s="71"/>
      <c r="IIJ861" s="72"/>
      <c r="IIK861" s="72"/>
      <c r="IIL861" s="72"/>
      <c r="IIM861" s="72"/>
      <c r="IIN861" s="72"/>
      <c r="IIO861" s="72"/>
      <c r="IIP861" s="72"/>
      <c r="IIQ861" s="72"/>
      <c r="IIR861" s="72"/>
      <c r="IIS861" s="71"/>
      <c r="IIT861" s="71"/>
      <c r="IIU861" s="71"/>
      <c r="IIV861" s="71"/>
      <c r="IIW861" s="71"/>
      <c r="IIX861" s="71"/>
      <c r="IIY861" s="71"/>
      <c r="IIZ861" s="72"/>
      <c r="IJA861" s="72"/>
      <c r="IJB861" s="72"/>
      <c r="IJC861" s="72"/>
      <c r="IJD861" s="72"/>
      <c r="IJE861" s="72"/>
      <c r="IJF861" s="72"/>
      <c r="IJG861" s="72"/>
      <c r="IJH861" s="72"/>
      <c r="IJI861" s="71"/>
      <c r="IJJ861" s="71"/>
      <c r="IJK861" s="71"/>
      <c r="IJL861" s="71"/>
      <c r="IJM861" s="71"/>
      <c r="IJN861" s="71"/>
      <c r="IJO861" s="71"/>
      <c r="IJP861" s="72"/>
      <c r="IJQ861" s="72"/>
      <c r="IJR861" s="72"/>
      <c r="IJS861" s="72"/>
      <c r="IJT861" s="72"/>
      <c r="IJU861" s="72"/>
      <c r="IJV861" s="72"/>
      <c r="IJW861" s="72"/>
      <c r="IJX861" s="72"/>
      <c r="IJY861" s="71"/>
      <c r="IJZ861" s="71"/>
      <c r="IKA861" s="71"/>
      <c r="IKB861" s="71"/>
      <c r="IKC861" s="71"/>
      <c r="IKD861" s="71"/>
      <c r="IKE861" s="71"/>
      <c r="IKF861" s="72"/>
      <c r="IKG861" s="72"/>
      <c r="IKH861" s="72"/>
      <c r="IKI861" s="72"/>
      <c r="IKJ861" s="72"/>
      <c r="IKK861" s="72"/>
      <c r="IKL861" s="72"/>
      <c r="IKM861" s="72"/>
      <c r="IKN861" s="72"/>
      <c r="IKO861" s="71"/>
      <c r="IKP861" s="71"/>
      <c r="IKQ861" s="71"/>
      <c r="IKR861" s="71"/>
      <c r="IKS861" s="71"/>
      <c r="IKT861" s="71"/>
      <c r="IKU861" s="71"/>
      <c r="IKV861" s="72"/>
      <c r="IKW861" s="72"/>
      <c r="IKX861" s="72"/>
      <c r="IKY861" s="72"/>
      <c r="IKZ861" s="72"/>
      <c r="ILA861" s="72"/>
      <c r="ILB861" s="72"/>
      <c r="ILC861" s="72"/>
      <c r="ILD861" s="72"/>
      <c r="ILE861" s="71"/>
      <c r="ILF861" s="71"/>
      <c r="ILG861" s="71"/>
      <c r="ILH861" s="71"/>
      <c r="ILI861" s="71"/>
      <c r="ILJ861" s="71"/>
      <c r="ILK861" s="71"/>
      <c r="ILL861" s="72"/>
      <c r="ILM861" s="72"/>
      <c r="ILN861" s="72"/>
      <c r="ILO861" s="72"/>
      <c r="ILP861" s="72"/>
      <c r="ILQ861" s="72"/>
      <c r="ILR861" s="72"/>
      <c r="ILS861" s="72"/>
      <c r="ILT861" s="72"/>
      <c r="ILU861" s="71"/>
      <c r="ILV861" s="71"/>
      <c r="ILW861" s="71"/>
      <c r="ILX861" s="71"/>
      <c r="ILY861" s="71"/>
      <c r="ILZ861" s="71"/>
      <c r="IMA861" s="71"/>
      <c r="IMB861" s="72"/>
      <c r="IMC861" s="72"/>
      <c r="IMD861" s="72"/>
      <c r="IME861" s="72"/>
      <c r="IMF861" s="72"/>
      <c r="IMG861" s="72"/>
      <c r="IMH861" s="72"/>
      <c r="IMI861" s="72"/>
      <c r="IMJ861" s="72"/>
      <c r="IMK861" s="71"/>
      <c r="IML861" s="71"/>
      <c r="IMM861" s="71"/>
      <c r="IMN861" s="71"/>
      <c r="IMO861" s="71"/>
      <c r="IMP861" s="71"/>
      <c r="IMQ861" s="71"/>
      <c r="IMR861" s="72"/>
      <c r="IMS861" s="72"/>
      <c r="IMT861" s="72"/>
      <c r="IMU861" s="72"/>
      <c r="IMV861" s="72"/>
      <c r="IMW861" s="72"/>
      <c r="IMX861" s="72"/>
      <c r="IMY861" s="72"/>
      <c r="IMZ861" s="72"/>
      <c r="INA861" s="71"/>
      <c r="INB861" s="71"/>
      <c r="INC861" s="71"/>
      <c r="IND861" s="71"/>
      <c r="INE861" s="71"/>
      <c r="INF861" s="71"/>
      <c r="ING861" s="71"/>
      <c r="INH861" s="72"/>
      <c r="INI861" s="72"/>
      <c r="INJ861" s="72"/>
      <c r="INK861" s="72"/>
      <c r="INL861" s="72"/>
      <c r="INM861" s="72"/>
      <c r="INN861" s="72"/>
      <c r="INO861" s="72"/>
      <c r="INP861" s="72"/>
      <c r="INQ861" s="71"/>
      <c r="INR861" s="71"/>
      <c r="INS861" s="71"/>
      <c r="INT861" s="71"/>
      <c r="INU861" s="71"/>
      <c r="INV861" s="71"/>
      <c r="INW861" s="71"/>
      <c r="INX861" s="72"/>
      <c r="INY861" s="72"/>
      <c r="INZ861" s="72"/>
      <c r="IOA861" s="72"/>
      <c r="IOB861" s="72"/>
      <c r="IOC861" s="72"/>
      <c r="IOD861" s="72"/>
      <c r="IOE861" s="72"/>
      <c r="IOF861" s="72"/>
      <c r="IOG861" s="71"/>
      <c r="IOH861" s="71"/>
      <c r="IOI861" s="71"/>
      <c r="IOJ861" s="71"/>
      <c r="IOK861" s="71"/>
      <c r="IOL861" s="71"/>
      <c r="IOM861" s="71"/>
      <c r="ION861" s="72"/>
      <c r="IOO861" s="72"/>
      <c r="IOP861" s="72"/>
      <c r="IOQ861" s="72"/>
      <c r="IOR861" s="72"/>
      <c r="IOS861" s="72"/>
      <c r="IOT861" s="72"/>
      <c r="IOU861" s="72"/>
      <c r="IOV861" s="72"/>
      <c r="IOW861" s="71"/>
      <c r="IOX861" s="71"/>
      <c r="IOY861" s="71"/>
      <c r="IOZ861" s="71"/>
      <c r="IPA861" s="71"/>
      <c r="IPB861" s="71"/>
      <c r="IPC861" s="71"/>
      <c r="IPD861" s="72"/>
      <c r="IPE861" s="72"/>
      <c r="IPF861" s="72"/>
      <c r="IPG861" s="72"/>
      <c r="IPH861" s="72"/>
      <c r="IPI861" s="72"/>
      <c r="IPJ861" s="72"/>
      <c r="IPK861" s="72"/>
      <c r="IPL861" s="72"/>
      <c r="IPM861" s="71"/>
      <c r="IPN861" s="71"/>
      <c r="IPO861" s="71"/>
      <c r="IPP861" s="71"/>
      <c r="IPQ861" s="71"/>
      <c r="IPR861" s="71"/>
      <c r="IPS861" s="71"/>
      <c r="IPT861" s="72"/>
      <c r="IPU861" s="72"/>
      <c r="IPV861" s="72"/>
      <c r="IPW861" s="72"/>
      <c r="IPX861" s="72"/>
      <c r="IPY861" s="72"/>
      <c r="IPZ861" s="72"/>
      <c r="IQA861" s="72"/>
      <c r="IQB861" s="72"/>
      <c r="IQC861" s="71"/>
      <c r="IQD861" s="71"/>
      <c r="IQE861" s="71"/>
      <c r="IQF861" s="71"/>
      <c r="IQG861" s="71"/>
      <c r="IQH861" s="71"/>
      <c r="IQI861" s="71"/>
      <c r="IQJ861" s="72"/>
      <c r="IQK861" s="72"/>
      <c r="IQL861" s="72"/>
      <c r="IQM861" s="72"/>
      <c r="IQN861" s="72"/>
      <c r="IQO861" s="72"/>
      <c r="IQP861" s="72"/>
      <c r="IQQ861" s="72"/>
      <c r="IQR861" s="72"/>
      <c r="IQS861" s="71"/>
      <c r="IQT861" s="71"/>
      <c r="IQU861" s="71"/>
      <c r="IQV861" s="71"/>
      <c r="IQW861" s="71"/>
      <c r="IQX861" s="71"/>
      <c r="IQY861" s="71"/>
      <c r="IQZ861" s="72"/>
      <c r="IRA861" s="72"/>
      <c r="IRB861" s="72"/>
      <c r="IRC861" s="72"/>
      <c r="IRD861" s="72"/>
      <c r="IRE861" s="72"/>
      <c r="IRF861" s="72"/>
      <c r="IRG861" s="72"/>
      <c r="IRH861" s="72"/>
      <c r="IRI861" s="71"/>
      <c r="IRJ861" s="71"/>
      <c r="IRK861" s="71"/>
      <c r="IRL861" s="71"/>
      <c r="IRM861" s="71"/>
      <c r="IRN861" s="71"/>
      <c r="IRO861" s="71"/>
      <c r="IRP861" s="72"/>
      <c r="IRQ861" s="72"/>
      <c r="IRR861" s="72"/>
      <c r="IRS861" s="72"/>
      <c r="IRT861" s="72"/>
      <c r="IRU861" s="72"/>
      <c r="IRV861" s="72"/>
      <c r="IRW861" s="72"/>
      <c r="IRX861" s="72"/>
      <c r="IRY861" s="71"/>
      <c r="IRZ861" s="71"/>
      <c r="ISA861" s="71"/>
      <c r="ISB861" s="71"/>
      <c r="ISC861" s="71"/>
      <c r="ISD861" s="71"/>
      <c r="ISE861" s="71"/>
      <c r="ISF861" s="72"/>
      <c r="ISG861" s="72"/>
      <c r="ISH861" s="72"/>
      <c r="ISI861" s="72"/>
      <c r="ISJ861" s="72"/>
      <c r="ISK861" s="72"/>
      <c r="ISL861" s="72"/>
      <c r="ISM861" s="72"/>
      <c r="ISN861" s="72"/>
      <c r="ISO861" s="71"/>
      <c r="ISP861" s="71"/>
      <c r="ISQ861" s="71"/>
      <c r="ISR861" s="71"/>
      <c r="ISS861" s="71"/>
      <c r="IST861" s="71"/>
      <c r="ISU861" s="71"/>
      <c r="ISV861" s="72"/>
      <c r="ISW861" s="72"/>
      <c r="ISX861" s="72"/>
      <c r="ISY861" s="72"/>
      <c r="ISZ861" s="72"/>
      <c r="ITA861" s="72"/>
      <c r="ITB861" s="72"/>
      <c r="ITC861" s="72"/>
      <c r="ITD861" s="72"/>
      <c r="ITE861" s="71"/>
      <c r="ITF861" s="71"/>
      <c r="ITG861" s="71"/>
      <c r="ITH861" s="71"/>
      <c r="ITI861" s="71"/>
      <c r="ITJ861" s="71"/>
      <c r="ITK861" s="71"/>
      <c r="ITL861" s="72"/>
      <c r="ITM861" s="72"/>
      <c r="ITN861" s="72"/>
      <c r="ITO861" s="72"/>
      <c r="ITP861" s="72"/>
      <c r="ITQ861" s="72"/>
      <c r="ITR861" s="72"/>
      <c r="ITS861" s="72"/>
      <c r="ITT861" s="72"/>
      <c r="ITU861" s="71"/>
      <c r="ITV861" s="71"/>
      <c r="ITW861" s="71"/>
      <c r="ITX861" s="71"/>
      <c r="ITY861" s="71"/>
      <c r="ITZ861" s="71"/>
      <c r="IUA861" s="71"/>
      <c r="IUB861" s="72"/>
      <c r="IUC861" s="72"/>
      <c r="IUD861" s="72"/>
      <c r="IUE861" s="72"/>
      <c r="IUF861" s="72"/>
      <c r="IUG861" s="72"/>
      <c r="IUH861" s="72"/>
      <c r="IUI861" s="72"/>
      <c r="IUJ861" s="72"/>
      <c r="IUK861" s="71"/>
      <c r="IUL861" s="71"/>
      <c r="IUM861" s="71"/>
      <c r="IUN861" s="71"/>
      <c r="IUO861" s="71"/>
      <c r="IUP861" s="71"/>
      <c r="IUQ861" s="71"/>
      <c r="IUR861" s="72"/>
      <c r="IUS861" s="72"/>
      <c r="IUT861" s="72"/>
      <c r="IUU861" s="72"/>
      <c r="IUV861" s="72"/>
      <c r="IUW861" s="72"/>
      <c r="IUX861" s="72"/>
      <c r="IUY861" s="72"/>
      <c r="IUZ861" s="72"/>
      <c r="IVA861" s="71"/>
      <c r="IVB861" s="71"/>
      <c r="IVC861" s="71"/>
      <c r="IVD861" s="71"/>
      <c r="IVE861" s="71"/>
      <c r="IVF861" s="71"/>
      <c r="IVG861" s="71"/>
      <c r="IVH861" s="72"/>
      <c r="IVI861" s="72"/>
      <c r="IVJ861" s="72"/>
      <c r="IVK861" s="72"/>
      <c r="IVL861" s="72"/>
      <c r="IVM861" s="72"/>
      <c r="IVN861" s="72"/>
      <c r="IVO861" s="72"/>
      <c r="IVP861" s="72"/>
      <c r="IVQ861" s="71"/>
      <c r="IVR861" s="71"/>
      <c r="IVS861" s="71"/>
      <c r="IVT861" s="71"/>
      <c r="IVU861" s="71"/>
      <c r="IVV861" s="71"/>
      <c r="IVW861" s="71"/>
      <c r="IVX861" s="72"/>
      <c r="IVY861" s="72"/>
      <c r="IVZ861" s="72"/>
      <c r="IWA861" s="72"/>
      <c r="IWB861" s="72"/>
      <c r="IWC861" s="72"/>
      <c r="IWD861" s="72"/>
      <c r="IWE861" s="72"/>
      <c r="IWF861" s="72"/>
      <c r="IWG861" s="71"/>
      <c r="IWH861" s="71"/>
      <c r="IWI861" s="71"/>
      <c r="IWJ861" s="71"/>
      <c r="IWK861" s="71"/>
      <c r="IWL861" s="71"/>
      <c r="IWM861" s="71"/>
      <c r="IWN861" s="72"/>
      <c r="IWO861" s="72"/>
      <c r="IWP861" s="72"/>
      <c r="IWQ861" s="72"/>
      <c r="IWR861" s="72"/>
      <c r="IWS861" s="72"/>
      <c r="IWT861" s="72"/>
      <c r="IWU861" s="72"/>
      <c r="IWV861" s="72"/>
      <c r="IWW861" s="71"/>
      <c r="IWX861" s="71"/>
      <c r="IWY861" s="71"/>
      <c r="IWZ861" s="71"/>
      <c r="IXA861" s="71"/>
      <c r="IXB861" s="71"/>
      <c r="IXC861" s="71"/>
      <c r="IXD861" s="72"/>
      <c r="IXE861" s="72"/>
      <c r="IXF861" s="72"/>
      <c r="IXG861" s="72"/>
      <c r="IXH861" s="72"/>
      <c r="IXI861" s="72"/>
      <c r="IXJ861" s="72"/>
      <c r="IXK861" s="72"/>
      <c r="IXL861" s="72"/>
      <c r="IXM861" s="71"/>
      <c r="IXN861" s="71"/>
      <c r="IXO861" s="71"/>
      <c r="IXP861" s="71"/>
      <c r="IXQ861" s="71"/>
      <c r="IXR861" s="71"/>
      <c r="IXS861" s="71"/>
      <c r="IXT861" s="72"/>
      <c r="IXU861" s="72"/>
      <c r="IXV861" s="72"/>
      <c r="IXW861" s="72"/>
      <c r="IXX861" s="72"/>
      <c r="IXY861" s="72"/>
      <c r="IXZ861" s="72"/>
      <c r="IYA861" s="72"/>
      <c r="IYB861" s="72"/>
      <c r="IYC861" s="71"/>
      <c r="IYD861" s="71"/>
      <c r="IYE861" s="71"/>
      <c r="IYF861" s="71"/>
      <c r="IYG861" s="71"/>
      <c r="IYH861" s="71"/>
      <c r="IYI861" s="71"/>
      <c r="IYJ861" s="72"/>
      <c r="IYK861" s="72"/>
      <c r="IYL861" s="72"/>
      <c r="IYM861" s="72"/>
      <c r="IYN861" s="72"/>
      <c r="IYO861" s="72"/>
      <c r="IYP861" s="72"/>
      <c r="IYQ861" s="72"/>
      <c r="IYR861" s="72"/>
      <c r="IYS861" s="71"/>
      <c r="IYT861" s="71"/>
      <c r="IYU861" s="71"/>
      <c r="IYV861" s="71"/>
      <c r="IYW861" s="71"/>
      <c r="IYX861" s="71"/>
      <c r="IYY861" s="71"/>
      <c r="IYZ861" s="72"/>
      <c r="IZA861" s="72"/>
      <c r="IZB861" s="72"/>
      <c r="IZC861" s="72"/>
      <c r="IZD861" s="72"/>
      <c r="IZE861" s="72"/>
      <c r="IZF861" s="72"/>
      <c r="IZG861" s="72"/>
      <c r="IZH861" s="72"/>
      <c r="IZI861" s="71"/>
      <c r="IZJ861" s="71"/>
      <c r="IZK861" s="71"/>
      <c r="IZL861" s="71"/>
      <c r="IZM861" s="71"/>
      <c r="IZN861" s="71"/>
      <c r="IZO861" s="71"/>
      <c r="IZP861" s="72"/>
      <c r="IZQ861" s="72"/>
      <c r="IZR861" s="72"/>
      <c r="IZS861" s="72"/>
      <c r="IZT861" s="72"/>
      <c r="IZU861" s="72"/>
      <c r="IZV861" s="72"/>
      <c r="IZW861" s="72"/>
      <c r="IZX861" s="72"/>
      <c r="IZY861" s="71"/>
      <c r="IZZ861" s="71"/>
      <c r="JAA861" s="71"/>
      <c r="JAB861" s="71"/>
      <c r="JAC861" s="71"/>
      <c r="JAD861" s="71"/>
      <c r="JAE861" s="71"/>
      <c r="JAF861" s="72"/>
      <c r="JAG861" s="72"/>
      <c r="JAH861" s="72"/>
      <c r="JAI861" s="72"/>
      <c r="JAJ861" s="72"/>
      <c r="JAK861" s="72"/>
      <c r="JAL861" s="72"/>
      <c r="JAM861" s="72"/>
      <c r="JAN861" s="72"/>
      <c r="JAO861" s="71"/>
      <c r="JAP861" s="71"/>
      <c r="JAQ861" s="71"/>
      <c r="JAR861" s="71"/>
      <c r="JAS861" s="71"/>
      <c r="JAT861" s="71"/>
      <c r="JAU861" s="71"/>
      <c r="JAV861" s="72"/>
      <c r="JAW861" s="72"/>
      <c r="JAX861" s="72"/>
      <c r="JAY861" s="72"/>
      <c r="JAZ861" s="72"/>
      <c r="JBA861" s="72"/>
      <c r="JBB861" s="72"/>
      <c r="JBC861" s="72"/>
      <c r="JBD861" s="72"/>
      <c r="JBE861" s="71"/>
      <c r="JBF861" s="71"/>
      <c r="JBG861" s="71"/>
      <c r="JBH861" s="71"/>
      <c r="JBI861" s="71"/>
      <c r="JBJ861" s="71"/>
      <c r="JBK861" s="71"/>
      <c r="JBL861" s="72"/>
      <c r="JBM861" s="72"/>
      <c r="JBN861" s="72"/>
      <c r="JBO861" s="72"/>
      <c r="JBP861" s="72"/>
      <c r="JBQ861" s="72"/>
      <c r="JBR861" s="72"/>
      <c r="JBS861" s="72"/>
      <c r="JBT861" s="72"/>
      <c r="JBU861" s="71"/>
      <c r="JBV861" s="71"/>
      <c r="JBW861" s="71"/>
      <c r="JBX861" s="71"/>
      <c r="JBY861" s="71"/>
      <c r="JBZ861" s="71"/>
      <c r="JCA861" s="71"/>
      <c r="JCB861" s="72"/>
      <c r="JCC861" s="72"/>
      <c r="JCD861" s="72"/>
      <c r="JCE861" s="72"/>
      <c r="JCF861" s="72"/>
      <c r="JCG861" s="72"/>
      <c r="JCH861" s="72"/>
      <c r="JCI861" s="72"/>
      <c r="JCJ861" s="72"/>
      <c r="JCK861" s="71"/>
      <c r="JCL861" s="71"/>
      <c r="JCM861" s="71"/>
      <c r="JCN861" s="71"/>
      <c r="JCO861" s="71"/>
      <c r="JCP861" s="71"/>
      <c r="JCQ861" s="71"/>
      <c r="JCR861" s="72"/>
      <c r="JCS861" s="72"/>
      <c r="JCT861" s="72"/>
      <c r="JCU861" s="72"/>
      <c r="JCV861" s="72"/>
      <c r="JCW861" s="72"/>
      <c r="JCX861" s="72"/>
      <c r="JCY861" s="72"/>
      <c r="JCZ861" s="72"/>
      <c r="JDA861" s="71"/>
      <c r="JDB861" s="71"/>
      <c r="JDC861" s="71"/>
      <c r="JDD861" s="71"/>
      <c r="JDE861" s="71"/>
      <c r="JDF861" s="71"/>
      <c r="JDG861" s="71"/>
      <c r="JDH861" s="72"/>
      <c r="JDI861" s="72"/>
      <c r="JDJ861" s="72"/>
      <c r="JDK861" s="72"/>
      <c r="JDL861" s="72"/>
      <c r="JDM861" s="72"/>
      <c r="JDN861" s="72"/>
      <c r="JDO861" s="72"/>
      <c r="JDP861" s="72"/>
      <c r="JDQ861" s="71"/>
      <c r="JDR861" s="71"/>
      <c r="JDS861" s="71"/>
      <c r="JDT861" s="71"/>
      <c r="JDU861" s="71"/>
      <c r="JDV861" s="71"/>
      <c r="JDW861" s="71"/>
      <c r="JDX861" s="72"/>
      <c r="JDY861" s="72"/>
      <c r="JDZ861" s="72"/>
      <c r="JEA861" s="72"/>
      <c r="JEB861" s="72"/>
      <c r="JEC861" s="72"/>
      <c r="JED861" s="72"/>
      <c r="JEE861" s="72"/>
      <c r="JEF861" s="72"/>
      <c r="JEG861" s="71"/>
      <c r="JEH861" s="71"/>
      <c r="JEI861" s="71"/>
      <c r="JEJ861" s="71"/>
      <c r="JEK861" s="71"/>
      <c r="JEL861" s="71"/>
      <c r="JEM861" s="71"/>
      <c r="JEN861" s="72"/>
      <c r="JEO861" s="72"/>
      <c r="JEP861" s="72"/>
      <c r="JEQ861" s="72"/>
      <c r="JER861" s="72"/>
      <c r="JES861" s="72"/>
      <c r="JET861" s="72"/>
      <c r="JEU861" s="72"/>
      <c r="JEV861" s="72"/>
      <c r="JEW861" s="71"/>
      <c r="JEX861" s="71"/>
      <c r="JEY861" s="71"/>
      <c r="JEZ861" s="71"/>
      <c r="JFA861" s="71"/>
      <c r="JFB861" s="71"/>
      <c r="JFC861" s="71"/>
      <c r="JFD861" s="72"/>
      <c r="JFE861" s="72"/>
      <c r="JFF861" s="72"/>
      <c r="JFG861" s="72"/>
      <c r="JFH861" s="72"/>
      <c r="JFI861" s="72"/>
      <c r="JFJ861" s="72"/>
      <c r="JFK861" s="72"/>
      <c r="JFL861" s="72"/>
      <c r="JFM861" s="71"/>
      <c r="JFN861" s="71"/>
      <c r="JFO861" s="71"/>
      <c r="JFP861" s="71"/>
      <c r="JFQ861" s="71"/>
      <c r="JFR861" s="71"/>
      <c r="JFS861" s="71"/>
      <c r="JFT861" s="72"/>
      <c r="JFU861" s="72"/>
      <c r="JFV861" s="72"/>
      <c r="JFW861" s="72"/>
      <c r="JFX861" s="72"/>
      <c r="JFY861" s="72"/>
      <c r="JFZ861" s="72"/>
      <c r="JGA861" s="72"/>
      <c r="JGB861" s="72"/>
      <c r="JGC861" s="71"/>
      <c r="JGD861" s="71"/>
      <c r="JGE861" s="71"/>
      <c r="JGF861" s="71"/>
      <c r="JGG861" s="71"/>
      <c r="JGH861" s="71"/>
      <c r="JGI861" s="71"/>
      <c r="JGJ861" s="72"/>
      <c r="JGK861" s="72"/>
      <c r="JGL861" s="72"/>
      <c r="JGM861" s="72"/>
      <c r="JGN861" s="72"/>
      <c r="JGO861" s="72"/>
      <c r="JGP861" s="72"/>
      <c r="JGQ861" s="72"/>
      <c r="JGR861" s="72"/>
      <c r="JGS861" s="71"/>
      <c r="JGT861" s="71"/>
      <c r="JGU861" s="71"/>
      <c r="JGV861" s="71"/>
      <c r="JGW861" s="71"/>
      <c r="JGX861" s="71"/>
      <c r="JGY861" s="71"/>
      <c r="JGZ861" s="72"/>
      <c r="JHA861" s="72"/>
      <c r="JHB861" s="72"/>
      <c r="JHC861" s="72"/>
      <c r="JHD861" s="72"/>
      <c r="JHE861" s="72"/>
      <c r="JHF861" s="72"/>
      <c r="JHG861" s="72"/>
      <c r="JHH861" s="72"/>
      <c r="JHI861" s="71"/>
      <c r="JHJ861" s="71"/>
      <c r="JHK861" s="71"/>
      <c r="JHL861" s="71"/>
      <c r="JHM861" s="71"/>
      <c r="JHN861" s="71"/>
      <c r="JHO861" s="71"/>
      <c r="JHP861" s="72"/>
      <c r="JHQ861" s="72"/>
      <c r="JHR861" s="72"/>
      <c r="JHS861" s="72"/>
      <c r="JHT861" s="72"/>
      <c r="JHU861" s="72"/>
      <c r="JHV861" s="72"/>
      <c r="JHW861" s="72"/>
      <c r="JHX861" s="72"/>
      <c r="JHY861" s="71"/>
      <c r="JHZ861" s="71"/>
      <c r="JIA861" s="71"/>
      <c r="JIB861" s="71"/>
      <c r="JIC861" s="71"/>
      <c r="JID861" s="71"/>
      <c r="JIE861" s="71"/>
      <c r="JIF861" s="72"/>
      <c r="JIG861" s="72"/>
      <c r="JIH861" s="72"/>
      <c r="JII861" s="72"/>
      <c r="JIJ861" s="72"/>
      <c r="JIK861" s="72"/>
      <c r="JIL861" s="72"/>
      <c r="JIM861" s="72"/>
      <c r="JIN861" s="72"/>
      <c r="JIO861" s="71"/>
      <c r="JIP861" s="71"/>
      <c r="JIQ861" s="71"/>
      <c r="JIR861" s="71"/>
      <c r="JIS861" s="71"/>
      <c r="JIT861" s="71"/>
      <c r="JIU861" s="71"/>
      <c r="JIV861" s="72"/>
      <c r="JIW861" s="72"/>
      <c r="JIX861" s="72"/>
      <c r="JIY861" s="72"/>
      <c r="JIZ861" s="72"/>
      <c r="JJA861" s="72"/>
      <c r="JJB861" s="72"/>
      <c r="JJC861" s="72"/>
      <c r="JJD861" s="72"/>
      <c r="JJE861" s="71"/>
      <c r="JJF861" s="71"/>
      <c r="JJG861" s="71"/>
      <c r="JJH861" s="71"/>
      <c r="JJI861" s="71"/>
      <c r="JJJ861" s="71"/>
      <c r="JJK861" s="71"/>
      <c r="JJL861" s="72"/>
      <c r="JJM861" s="72"/>
      <c r="JJN861" s="72"/>
      <c r="JJO861" s="72"/>
      <c r="JJP861" s="72"/>
      <c r="JJQ861" s="72"/>
      <c r="JJR861" s="72"/>
      <c r="JJS861" s="72"/>
      <c r="JJT861" s="72"/>
      <c r="JJU861" s="71"/>
      <c r="JJV861" s="71"/>
      <c r="JJW861" s="71"/>
      <c r="JJX861" s="71"/>
      <c r="JJY861" s="71"/>
      <c r="JJZ861" s="71"/>
      <c r="JKA861" s="71"/>
      <c r="JKB861" s="72"/>
      <c r="JKC861" s="72"/>
      <c r="JKD861" s="72"/>
      <c r="JKE861" s="72"/>
      <c r="JKF861" s="72"/>
      <c r="JKG861" s="72"/>
      <c r="JKH861" s="72"/>
      <c r="JKI861" s="72"/>
      <c r="JKJ861" s="72"/>
      <c r="JKK861" s="71"/>
      <c r="JKL861" s="71"/>
      <c r="JKM861" s="71"/>
      <c r="JKN861" s="71"/>
      <c r="JKO861" s="71"/>
      <c r="JKP861" s="71"/>
      <c r="JKQ861" s="71"/>
      <c r="JKR861" s="72"/>
      <c r="JKS861" s="72"/>
      <c r="JKT861" s="72"/>
      <c r="JKU861" s="72"/>
      <c r="JKV861" s="72"/>
      <c r="JKW861" s="72"/>
      <c r="JKX861" s="72"/>
      <c r="JKY861" s="72"/>
      <c r="JKZ861" s="72"/>
      <c r="JLA861" s="71"/>
      <c r="JLB861" s="71"/>
      <c r="JLC861" s="71"/>
      <c r="JLD861" s="71"/>
      <c r="JLE861" s="71"/>
      <c r="JLF861" s="71"/>
      <c r="JLG861" s="71"/>
      <c r="JLH861" s="72"/>
      <c r="JLI861" s="72"/>
      <c r="JLJ861" s="72"/>
      <c r="JLK861" s="72"/>
      <c r="JLL861" s="72"/>
      <c r="JLM861" s="72"/>
      <c r="JLN861" s="72"/>
      <c r="JLO861" s="72"/>
      <c r="JLP861" s="72"/>
      <c r="JLQ861" s="71"/>
      <c r="JLR861" s="71"/>
      <c r="JLS861" s="71"/>
      <c r="JLT861" s="71"/>
      <c r="JLU861" s="71"/>
      <c r="JLV861" s="71"/>
      <c r="JLW861" s="71"/>
      <c r="JLX861" s="72"/>
      <c r="JLY861" s="72"/>
      <c r="JLZ861" s="72"/>
      <c r="JMA861" s="72"/>
      <c r="JMB861" s="72"/>
      <c r="JMC861" s="72"/>
      <c r="JMD861" s="72"/>
      <c r="JME861" s="72"/>
      <c r="JMF861" s="72"/>
      <c r="JMG861" s="71"/>
      <c r="JMH861" s="71"/>
      <c r="JMI861" s="71"/>
      <c r="JMJ861" s="71"/>
      <c r="JMK861" s="71"/>
      <c r="JML861" s="71"/>
      <c r="JMM861" s="71"/>
      <c r="JMN861" s="72"/>
      <c r="JMO861" s="72"/>
      <c r="JMP861" s="72"/>
      <c r="JMQ861" s="72"/>
      <c r="JMR861" s="72"/>
      <c r="JMS861" s="72"/>
      <c r="JMT861" s="72"/>
      <c r="JMU861" s="72"/>
      <c r="JMV861" s="72"/>
      <c r="JMW861" s="71"/>
      <c r="JMX861" s="71"/>
      <c r="JMY861" s="71"/>
      <c r="JMZ861" s="71"/>
      <c r="JNA861" s="71"/>
      <c r="JNB861" s="71"/>
      <c r="JNC861" s="71"/>
      <c r="JND861" s="72"/>
      <c r="JNE861" s="72"/>
      <c r="JNF861" s="72"/>
      <c r="JNG861" s="72"/>
      <c r="JNH861" s="72"/>
      <c r="JNI861" s="72"/>
      <c r="JNJ861" s="72"/>
      <c r="JNK861" s="72"/>
      <c r="JNL861" s="72"/>
      <c r="JNM861" s="71"/>
      <c r="JNN861" s="71"/>
      <c r="JNO861" s="71"/>
      <c r="JNP861" s="71"/>
      <c r="JNQ861" s="71"/>
      <c r="JNR861" s="71"/>
      <c r="JNS861" s="71"/>
      <c r="JNT861" s="72"/>
      <c r="JNU861" s="72"/>
      <c r="JNV861" s="72"/>
      <c r="JNW861" s="72"/>
      <c r="JNX861" s="72"/>
      <c r="JNY861" s="72"/>
      <c r="JNZ861" s="72"/>
      <c r="JOA861" s="72"/>
      <c r="JOB861" s="72"/>
      <c r="JOC861" s="71"/>
      <c r="JOD861" s="71"/>
      <c r="JOE861" s="71"/>
      <c r="JOF861" s="71"/>
      <c r="JOG861" s="71"/>
      <c r="JOH861" s="71"/>
      <c r="JOI861" s="71"/>
      <c r="JOJ861" s="72"/>
      <c r="JOK861" s="72"/>
      <c r="JOL861" s="72"/>
      <c r="JOM861" s="72"/>
      <c r="JON861" s="72"/>
      <c r="JOO861" s="72"/>
      <c r="JOP861" s="72"/>
      <c r="JOQ861" s="72"/>
      <c r="JOR861" s="72"/>
      <c r="JOS861" s="71"/>
      <c r="JOT861" s="71"/>
      <c r="JOU861" s="71"/>
      <c r="JOV861" s="71"/>
      <c r="JOW861" s="71"/>
      <c r="JOX861" s="71"/>
      <c r="JOY861" s="71"/>
      <c r="JOZ861" s="72"/>
      <c r="JPA861" s="72"/>
      <c r="JPB861" s="72"/>
      <c r="JPC861" s="72"/>
      <c r="JPD861" s="72"/>
      <c r="JPE861" s="72"/>
      <c r="JPF861" s="72"/>
      <c r="JPG861" s="72"/>
      <c r="JPH861" s="72"/>
      <c r="JPI861" s="71"/>
      <c r="JPJ861" s="71"/>
      <c r="JPK861" s="71"/>
      <c r="JPL861" s="71"/>
      <c r="JPM861" s="71"/>
      <c r="JPN861" s="71"/>
      <c r="JPO861" s="71"/>
      <c r="JPP861" s="72"/>
      <c r="JPQ861" s="72"/>
      <c r="JPR861" s="72"/>
      <c r="JPS861" s="72"/>
      <c r="JPT861" s="72"/>
      <c r="JPU861" s="72"/>
      <c r="JPV861" s="72"/>
      <c r="JPW861" s="72"/>
      <c r="JPX861" s="72"/>
      <c r="JPY861" s="71"/>
      <c r="JPZ861" s="71"/>
      <c r="JQA861" s="71"/>
      <c r="JQB861" s="71"/>
      <c r="JQC861" s="71"/>
      <c r="JQD861" s="71"/>
      <c r="JQE861" s="71"/>
      <c r="JQF861" s="72"/>
      <c r="JQG861" s="72"/>
      <c r="JQH861" s="72"/>
      <c r="JQI861" s="72"/>
      <c r="JQJ861" s="72"/>
      <c r="JQK861" s="72"/>
      <c r="JQL861" s="72"/>
      <c r="JQM861" s="72"/>
      <c r="JQN861" s="72"/>
      <c r="JQO861" s="71"/>
      <c r="JQP861" s="71"/>
      <c r="JQQ861" s="71"/>
      <c r="JQR861" s="71"/>
      <c r="JQS861" s="71"/>
      <c r="JQT861" s="71"/>
      <c r="JQU861" s="71"/>
      <c r="JQV861" s="72"/>
      <c r="JQW861" s="72"/>
      <c r="JQX861" s="72"/>
      <c r="JQY861" s="72"/>
      <c r="JQZ861" s="72"/>
      <c r="JRA861" s="72"/>
      <c r="JRB861" s="72"/>
      <c r="JRC861" s="72"/>
      <c r="JRD861" s="72"/>
      <c r="JRE861" s="71"/>
      <c r="JRF861" s="71"/>
      <c r="JRG861" s="71"/>
      <c r="JRH861" s="71"/>
      <c r="JRI861" s="71"/>
      <c r="JRJ861" s="71"/>
      <c r="JRK861" s="71"/>
      <c r="JRL861" s="72"/>
      <c r="JRM861" s="72"/>
      <c r="JRN861" s="72"/>
      <c r="JRO861" s="72"/>
      <c r="JRP861" s="72"/>
      <c r="JRQ861" s="72"/>
      <c r="JRR861" s="72"/>
      <c r="JRS861" s="72"/>
      <c r="JRT861" s="72"/>
      <c r="JRU861" s="71"/>
      <c r="JRV861" s="71"/>
      <c r="JRW861" s="71"/>
      <c r="JRX861" s="71"/>
      <c r="JRY861" s="71"/>
      <c r="JRZ861" s="71"/>
      <c r="JSA861" s="71"/>
      <c r="JSB861" s="72"/>
      <c r="JSC861" s="72"/>
      <c r="JSD861" s="72"/>
      <c r="JSE861" s="72"/>
      <c r="JSF861" s="72"/>
      <c r="JSG861" s="72"/>
      <c r="JSH861" s="72"/>
      <c r="JSI861" s="72"/>
      <c r="JSJ861" s="72"/>
      <c r="JSK861" s="71"/>
      <c r="JSL861" s="71"/>
      <c r="JSM861" s="71"/>
      <c r="JSN861" s="71"/>
      <c r="JSO861" s="71"/>
      <c r="JSP861" s="71"/>
      <c r="JSQ861" s="71"/>
      <c r="JSR861" s="72"/>
      <c r="JSS861" s="72"/>
      <c r="JST861" s="72"/>
      <c r="JSU861" s="72"/>
      <c r="JSV861" s="72"/>
      <c r="JSW861" s="72"/>
      <c r="JSX861" s="72"/>
      <c r="JSY861" s="72"/>
      <c r="JSZ861" s="72"/>
      <c r="JTA861" s="71"/>
      <c r="JTB861" s="71"/>
      <c r="JTC861" s="71"/>
      <c r="JTD861" s="71"/>
      <c r="JTE861" s="71"/>
      <c r="JTF861" s="71"/>
      <c r="JTG861" s="71"/>
      <c r="JTH861" s="72"/>
      <c r="JTI861" s="72"/>
      <c r="JTJ861" s="72"/>
      <c r="JTK861" s="72"/>
      <c r="JTL861" s="72"/>
      <c r="JTM861" s="72"/>
      <c r="JTN861" s="72"/>
      <c r="JTO861" s="72"/>
      <c r="JTP861" s="72"/>
      <c r="JTQ861" s="71"/>
      <c r="JTR861" s="71"/>
      <c r="JTS861" s="71"/>
      <c r="JTT861" s="71"/>
      <c r="JTU861" s="71"/>
      <c r="JTV861" s="71"/>
      <c r="JTW861" s="71"/>
      <c r="JTX861" s="72"/>
      <c r="JTY861" s="72"/>
      <c r="JTZ861" s="72"/>
      <c r="JUA861" s="72"/>
      <c r="JUB861" s="72"/>
      <c r="JUC861" s="72"/>
      <c r="JUD861" s="72"/>
      <c r="JUE861" s="72"/>
      <c r="JUF861" s="72"/>
      <c r="JUG861" s="71"/>
      <c r="JUH861" s="71"/>
      <c r="JUI861" s="71"/>
      <c r="JUJ861" s="71"/>
      <c r="JUK861" s="71"/>
      <c r="JUL861" s="71"/>
      <c r="JUM861" s="71"/>
      <c r="JUN861" s="72"/>
      <c r="JUO861" s="72"/>
      <c r="JUP861" s="72"/>
      <c r="JUQ861" s="72"/>
      <c r="JUR861" s="72"/>
      <c r="JUS861" s="72"/>
      <c r="JUT861" s="72"/>
      <c r="JUU861" s="72"/>
      <c r="JUV861" s="72"/>
      <c r="JUW861" s="71"/>
      <c r="JUX861" s="71"/>
      <c r="JUY861" s="71"/>
      <c r="JUZ861" s="71"/>
      <c r="JVA861" s="71"/>
      <c r="JVB861" s="71"/>
      <c r="JVC861" s="71"/>
      <c r="JVD861" s="72"/>
      <c r="JVE861" s="72"/>
      <c r="JVF861" s="72"/>
      <c r="JVG861" s="72"/>
      <c r="JVH861" s="72"/>
      <c r="JVI861" s="72"/>
      <c r="JVJ861" s="72"/>
      <c r="JVK861" s="72"/>
      <c r="JVL861" s="72"/>
      <c r="JVM861" s="71"/>
      <c r="JVN861" s="71"/>
      <c r="JVO861" s="71"/>
      <c r="JVP861" s="71"/>
      <c r="JVQ861" s="71"/>
      <c r="JVR861" s="71"/>
      <c r="JVS861" s="71"/>
      <c r="JVT861" s="72"/>
      <c r="JVU861" s="72"/>
      <c r="JVV861" s="72"/>
      <c r="JVW861" s="72"/>
      <c r="JVX861" s="72"/>
      <c r="JVY861" s="72"/>
      <c r="JVZ861" s="72"/>
      <c r="JWA861" s="72"/>
      <c r="JWB861" s="72"/>
      <c r="JWC861" s="71"/>
      <c r="JWD861" s="71"/>
      <c r="JWE861" s="71"/>
      <c r="JWF861" s="71"/>
      <c r="JWG861" s="71"/>
      <c r="JWH861" s="71"/>
      <c r="JWI861" s="71"/>
      <c r="JWJ861" s="72"/>
      <c r="JWK861" s="72"/>
      <c r="JWL861" s="72"/>
      <c r="JWM861" s="72"/>
      <c r="JWN861" s="72"/>
      <c r="JWO861" s="72"/>
      <c r="JWP861" s="72"/>
      <c r="JWQ861" s="72"/>
      <c r="JWR861" s="72"/>
      <c r="JWS861" s="71"/>
      <c r="JWT861" s="71"/>
      <c r="JWU861" s="71"/>
      <c r="JWV861" s="71"/>
      <c r="JWW861" s="71"/>
      <c r="JWX861" s="71"/>
      <c r="JWY861" s="71"/>
      <c r="JWZ861" s="72"/>
      <c r="JXA861" s="72"/>
      <c r="JXB861" s="72"/>
      <c r="JXC861" s="72"/>
      <c r="JXD861" s="72"/>
      <c r="JXE861" s="72"/>
      <c r="JXF861" s="72"/>
      <c r="JXG861" s="72"/>
      <c r="JXH861" s="72"/>
      <c r="JXI861" s="71"/>
      <c r="JXJ861" s="71"/>
      <c r="JXK861" s="71"/>
      <c r="JXL861" s="71"/>
      <c r="JXM861" s="71"/>
      <c r="JXN861" s="71"/>
      <c r="JXO861" s="71"/>
      <c r="JXP861" s="72"/>
      <c r="JXQ861" s="72"/>
      <c r="JXR861" s="72"/>
      <c r="JXS861" s="72"/>
      <c r="JXT861" s="72"/>
      <c r="JXU861" s="72"/>
      <c r="JXV861" s="72"/>
      <c r="JXW861" s="72"/>
      <c r="JXX861" s="72"/>
      <c r="JXY861" s="71"/>
      <c r="JXZ861" s="71"/>
      <c r="JYA861" s="71"/>
      <c r="JYB861" s="71"/>
      <c r="JYC861" s="71"/>
      <c r="JYD861" s="71"/>
      <c r="JYE861" s="71"/>
      <c r="JYF861" s="72"/>
      <c r="JYG861" s="72"/>
      <c r="JYH861" s="72"/>
      <c r="JYI861" s="72"/>
      <c r="JYJ861" s="72"/>
      <c r="JYK861" s="72"/>
      <c r="JYL861" s="72"/>
      <c r="JYM861" s="72"/>
      <c r="JYN861" s="72"/>
      <c r="JYO861" s="71"/>
      <c r="JYP861" s="71"/>
      <c r="JYQ861" s="71"/>
      <c r="JYR861" s="71"/>
      <c r="JYS861" s="71"/>
      <c r="JYT861" s="71"/>
      <c r="JYU861" s="71"/>
      <c r="JYV861" s="72"/>
      <c r="JYW861" s="72"/>
      <c r="JYX861" s="72"/>
      <c r="JYY861" s="72"/>
      <c r="JYZ861" s="72"/>
      <c r="JZA861" s="72"/>
      <c r="JZB861" s="72"/>
      <c r="JZC861" s="72"/>
      <c r="JZD861" s="72"/>
      <c r="JZE861" s="71"/>
      <c r="JZF861" s="71"/>
      <c r="JZG861" s="71"/>
      <c r="JZH861" s="71"/>
      <c r="JZI861" s="71"/>
      <c r="JZJ861" s="71"/>
      <c r="JZK861" s="71"/>
      <c r="JZL861" s="72"/>
      <c r="JZM861" s="72"/>
      <c r="JZN861" s="72"/>
      <c r="JZO861" s="72"/>
      <c r="JZP861" s="72"/>
      <c r="JZQ861" s="72"/>
      <c r="JZR861" s="72"/>
      <c r="JZS861" s="72"/>
      <c r="JZT861" s="72"/>
      <c r="JZU861" s="71"/>
      <c r="JZV861" s="71"/>
      <c r="JZW861" s="71"/>
      <c r="JZX861" s="71"/>
      <c r="JZY861" s="71"/>
      <c r="JZZ861" s="71"/>
      <c r="KAA861" s="71"/>
      <c r="KAB861" s="72"/>
      <c r="KAC861" s="72"/>
      <c r="KAD861" s="72"/>
      <c r="KAE861" s="72"/>
      <c r="KAF861" s="72"/>
      <c r="KAG861" s="72"/>
      <c r="KAH861" s="72"/>
      <c r="KAI861" s="72"/>
      <c r="KAJ861" s="72"/>
      <c r="KAK861" s="71"/>
      <c r="KAL861" s="71"/>
      <c r="KAM861" s="71"/>
      <c r="KAN861" s="71"/>
      <c r="KAO861" s="71"/>
      <c r="KAP861" s="71"/>
      <c r="KAQ861" s="71"/>
      <c r="KAR861" s="72"/>
      <c r="KAS861" s="72"/>
      <c r="KAT861" s="72"/>
      <c r="KAU861" s="72"/>
      <c r="KAV861" s="72"/>
      <c r="KAW861" s="72"/>
      <c r="KAX861" s="72"/>
      <c r="KAY861" s="72"/>
      <c r="KAZ861" s="72"/>
      <c r="KBA861" s="71"/>
      <c r="KBB861" s="71"/>
      <c r="KBC861" s="71"/>
      <c r="KBD861" s="71"/>
      <c r="KBE861" s="71"/>
      <c r="KBF861" s="71"/>
      <c r="KBG861" s="71"/>
      <c r="KBH861" s="72"/>
      <c r="KBI861" s="72"/>
      <c r="KBJ861" s="72"/>
      <c r="KBK861" s="72"/>
      <c r="KBL861" s="72"/>
      <c r="KBM861" s="72"/>
      <c r="KBN861" s="72"/>
      <c r="KBO861" s="72"/>
      <c r="KBP861" s="72"/>
      <c r="KBQ861" s="71"/>
      <c r="KBR861" s="71"/>
      <c r="KBS861" s="71"/>
      <c r="KBT861" s="71"/>
      <c r="KBU861" s="71"/>
      <c r="KBV861" s="71"/>
      <c r="KBW861" s="71"/>
      <c r="KBX861" s="72"/>
      <c r="KBY861" s="72"/>
      <c r="KBZ861" s="72"/>
      <c r="KCA861" s="72"/>
      <c r="KCB861" s="72"/>
      <c r="KCC861" s="72"/>
      <c r="KCD861" s="72"/>
      <c r="KCE861" s="72"/>
      <c r="KCF861" s="72"/>
      <c r="KCG861" s="71"/>
      <c r="KCH861" s="71"/>
      <c r="KCI861" s="71"/>
      <c r="KCJ861" s="71"/>
      <c r="KCK861" s="71"/>
      <c r="KCL861" s="71"/>
      <c r="KCM861" s="71"/>
      <c r="KCN861" s="72"/>
      <c r="KCO861" s="72"/>
      <c r="KCP861" s="72"/>
      <c r="KCQ861" s="72"/>
      <c r="KCR861" s="72"/>
      <c r="KCS861" s="72"/>
      <c r="KCT861" s="72"/>
      <c r="KCU861" s="72"/>
      <c r="KCV861" s="72"/>
      <c r="KCW861" s="71"/>
      <c r="KCX861" s="71"/>
      <c r="KCY861" s="71"/>
      <c r="KCZ861" s="71"/>
      <c r="KDA861" s="71"/>
      <c r="KDB861" s="71"/>
      <c r="KDC861" s="71"/>
      <c r="KDD861" s="72"/>
      <c r="KDE861" s="72"/>
      <c r="KDF861" s="72"/>
      <c r="KDG861" s="72"/>
      <c r="KDH861" s="72"/>
      <c r="KDI861" s="72"/>
      <c r="KDJ861" s="72"/>
      <c r="KDK861" s="72"/>
      <c r="KDL861" s="72"/>
      <c r="KDM861" s="71"/>
      <c r="KDN861" s="71"/>
      <c r="KDO861" s="71"/>
      <c r="KDP861" s="71"/>
      <c r="KDQ861" s="71"/>
      <c r="KDR861" s="71"/>
      <c r="KDS861" s="71"/>
      <c r="KDT861" s="72"/>
      <c r="KDU861" s="72"/>
      <c r="KDV861" s="72"/>
      <c r="KDW861" s="72"/>
      <c r="KDX861" s="72"/>
      <c r="KDY861" s="72"/>
      <c r="KDZ861" s="72"/>
      <c r="KEA861" s="72"/>
      <c r="KEB861" s="72"/>
      <c r="KEC861" s="71"/>
      <c r="KED861" s="71"/>
      <c r="KEE861" s="71"/>
      <c r="KEF861" s="71"/>
      <c r="KEG861" s="71"/>
      <c r="KEH861" s="71"/>
      <c r="KEI861" s="71"/>
      <c r="KEJ861" s="72"/>
      <c r="KEK861" s="72"/>
      <c r="KEL861" s="72"/>
      <c r="KEM861" s="72"/>
      <c r="KEN861" s="72"/>
      <c r="KEO861" s="72"/>
      <c r="KEP861" s="72"/>
      <c r="KEQ861" s="72"/>
      <c r="KER861" s="72"/>
      <c r="KES861" s="71"/>
      <c r="KET861" s="71"/>
      <c r="KEU861" s="71"/>
      <c r="KEV861" s="71"/>
      <c r="KEW861" s="71"/>
      <c r="KEX861" s="71"/>
      <c r="KEY861" s="71"/>
      <c r="KEZ861" s="72"/>
      <c r="KFA861" s="72"/>
      <c r="KFB861" s="72"/>
      <c r="KFC861" s="72"/>
      <c r="KFD861" s="72"/>
      <c r="KFE861" s="72"/>
      <c r="KFF861" s="72"/>
      <c r="KFG861" s="72"/>
      <c r="KFH861" s="72"/>
      <c r="KFI861" s="71"/>
      <c r="KFJ861" s="71"/>
      <c r="KFK861" s="71"/>
      <c r="KFL861" s="71"/>
      <c r="KFM861" s="71"/>
      <c r="KFN861" s="71"/>
      <c r="KFO861" s="71"/>
      <c r="KFP861" s="72"/>
      <c r="KFQ861" s="72"/>
      <c r="KFR861" s="72"/>
      <c r="KFS861" s="72"/>
      <c r="KFT861" s="72"/>
      <c r="KFU861" s="72"/>
      <c r="KFV861" s="72"/>
      <c r="KFW861" s="72"/>
      <c r="KFX861" s="72"/>
      <c r="KFY861" s="71"/>
      <c r="KFZ861" s="71"/>
      <c r="KGA861" s="71"/>
      <c r="KGB861" s="71"/>
      <c r="KGC861" s="71"/>
      <c r="KGD861" s="71"/>
      <c r="KGE861" s="71"/>
      <c r="KGF861" s="72"/>
      <c r="KGG861" s="72"/>
      <c r="KGH861" s="72"/>
      <c r="KGI861" s="72"/>
      <c r="KGJ861" s="72"/>
      <c r="KGK861" s="72"/>
      <c r="KGL861" s="72"/>
      <c r="KGM861" s="72"/>
      <c r="KGN861" s="72"/>
      <c r="KGO861" s="71"/>
      <c r="KGP861" s="71"/>
      <c r="KGQ861" s="71"/>
      <c r="KGR861" s="71"/>
      <c r="KGS861" s="71"/>
      <c r="KGT861" s="71"/>
      <c r="KGU861" s="71"/>
      <c r="KGV861" s="72"/>
      <c r="KGW861" s="72"/>
      <c r="KGX861" s="72"/>
      <c r="KGY861" s="72"/>
      <c r="KGZ861" s="72"/>
      <c r="KHA861" s="72"/>
      <c r="KHB861" s="72"/>
      <c r="KHC861" s="72"/>
      <c r="KHD861" s="72"/>
      <c r="KHE861" s="71"/>
      <c r="KHF861" s="71"/>
      <c r="KHG861" s="71"/>
      <c r="KHH861" s="71"/>
      <c r="KHI861" s="71"/>
      <c r="KHJ861" s="71"/>
      <c r="KHK861" s="71"/>
      <c r="KHL861" s="72"/>
      <c r="KHM861" s="72"/>
      <c r="KHN861" s="72"/>
      <c r="KHO861" s="72"/>
      <c r="KHP861" s="72"/>
      <c r="KHQ861" s="72"/>
      <c r="KHR861" s="72"/>
      <c r="KHS861" s="72"/>
      <c r="KHT861" s="72"/>
      <c r="KHU861" s="71"/>
      <c r="KHV861" s="71"/>
      <c r="KHW861" s="71"/>
      <c r="KHX861" s="71"/>
      <c r="KHY861" s="71"/>
      <c r="KHZ861" s="71"/>
      <c r="KIA861" s="71"/>
      <c r="KIB861" s="72"/>
      <c r="KIC861" s="72"/>
      <c r="KID861" s="72"/>
      <c r="KIE861" s="72"/>
      <c r="KIF861" s="72"/>
      <c r="KIG861" s="72"/>
      <c r="KIH861" s="72"/>
      <c r="KII861" s="72"/>
      <c r="KIJ861" s="72"/>
      <c r="KIK861" s="71"/>
      <c r="KIL861" s="71"/>
      <c r="KIM861" s="71"/>
      <c r="KIN861" s="71"/>
      <c r="KIO861" s="71"/>
      <c r="KIP861" s="71"/>
      <c r="KIQ861" s="71"/>
      <c r="KIR861" s="72"/>
      <c r="KIS861" s="72"/>
      <c r="KIT861" s="72"/>
      <c r="KIU861" s="72"/>
      <c r="KIV861" s="72"/>
      <c r="KIW861" s="72"/>
      <c r="KIX861" s="72"/>
      <c r="KIY861" s="72"/>
      <c r="KIZ861" s="72"/>
      <c r="KJA861" s="71"/>
      <c r="KJB861" s="71"/>
      <c r="KJC861" s="71"/>
      <c r="KJD861" s="71"/>
      <c r="KJE861" s="71"/>
      <c r="KJF861" s="71"/>
      <c r="KJG861" s="71"/>
      <c r="KJH861" s="72"/>
      <c r="KJI861" s="72"/>
      <c r="KJJ861" s="72"/>
      <c r="KJK861" s="72"/>
      <c r="KJL861" s="72"/>
      <c r="KJM861" s="72"/>
      <c r="KJN861" s="72"/>
      <c r="KJO861" s="72"/>
      <c r="KJP861" s="72"/>
      <c r="KJQ861" s="71"/>
      <c r="KJR861" s="71"/>
      <c r="KJS861" s="71"/>
      <c r="KJT861" s="71"/>
      <c r="KJU861" s="71"/>
      <c r="KJV861" s="71"/>
      <c r="KJW861" s="71"/>
      <c r="KJX861" s="72"/>
      <c r="KJY861" s="72"/>
      <c r="KJZ861" s="72"/>
      <c r="KKA861" s="72"/>
      <c r="KKB861" s="72"/>
      <c r="KKC861" s="72"/>
      <c r="KKD861" s="72"/>
      <c r="KKE861" s="72"/>
      <c r="KKF861" s="72"/>
      <c r="KKG861" s="71"/>
      <c r="KKH861" s="71"/>
      <c r="KKI861" s="71"/>
      <c r="KKJ861" s="71"/>
      <c r="KKK861" s="71"/>
      <c r="KKL861" s="71"/>
      <c r="KKM861" s="71"/>
      <c r="KKN861" s="72"/>
      <c r="KKO861" s="72"/>
      <c r="KKP861" s="72"/>
      <c r="KKQ861" s="72"/>
      <c r="KKR861" s="72"/>
      <c r="KKS861" s="72"/>
      <c r="KKT861" s="72"/>
      <c r="KKU861" s="72"/>
      <c r="KKV861" s="72"/>
      <c r="KKW861" s="71"/>
      <c r="KKX861" s="71"/>
      <c r="KKY861" s="71"/>
      <c r="KKZ861" s="71"/>
      <c r="KLA861" s="71"/>
      <c r="KLB861" s="71"/>
      <c r="KLC861" s="71"/>
      <c r="KLD861" s="72"/>
      <c r="KLE861" s="72"/>
      <c r="KLF861" s="72"/>
      <c r="KLG861" s="72"/>
      <c r="KLH861" s="72"/>
      <c r="KLI861" s="72"/>
      <c r="KLJ861" s="72"/>
      <c r="KLK861" s="72"/>
      <c r="KLL861" s="72"/>
      <c r="KLM861" s="71"/>
      <c r="KLN861" s="71"/>
      <c r="KLO861" s="71"/>
      <c r="KLP861" s="71"/>
      <c r="KLQ861" s="71"/>
      <c r="KLR861" s="71"/>
      <c r="KLS861" s="71"/>
      <c r="KLT861" s="72"/>
      <c r="KLU861" s="72"/>
      <c r="KLV861" s="72"/>
      <c r="KLW861" s="72"/>
      <c r="KLX861" s="72"/>
      <c r="KLY861" s="72"/>
      <c r="KLZ861" s="72"/>
      <c r="KMA861" s="72"/>
      <c r="KMB861" s="72"/>
      <c r="KMC861" s="71"/>
      <c r="KMD861" s="71"/>
      <c r="KME861" s="71"/>
      <c r="KMF861" s="71"/>
      <c r="KMG861" s="71"/>
      <c r="KMH861" s="71"/>
      <c r="KMI861" s="71"/>
      <c r="KMJ861" s="72"/>
      <c r="KMK861" s="72"/>
      <c r="KML861" s="72"/>
      <c r="KMM861" s="72"/>
      <c r="KMN861" s="72"/>
      <c r="KMO861" s="72"/>
      <c r="KMP861" s="72"/>
      <c r="KMQ861" s="72"/>
      <c r="KMR861" s="72"/>
      <c r="KMS861" s="71"/>
      <c r="KMT861" s="71"/>
      <c r="KMU861" s="71"/>
      <c r="KMV861" s="71"/>
      <c r="KMW861" s="71"/>
      <c r="KMX861" s="71"/>
      <c r="KMY861" s="71"/>
      <c r="KMZ861" s="72"/>
      <c r="KNA861" s="72"/>
      <c r="KNB861" s="72"/>
      <c r="KNC861" s="72"/>
      <c r="KND861" s="72"/>
      <c r="KNE861" s="72"/>
      <c r="KNF861" s="72"/>
      <c r="KNG861" s="72"/>
      <c r="KNH861" s="72"/>
      <c r="KNI861" s="71"/>
      <c r="KNJ861" s="71"/>
      <c r="KNK861" s="71"/>
      <c r="KNL861" s="71"/>
      <c r="KNM861" s="71"/>
      <c r="KNN861" s="71"/>
      <c r="KNO861" s="71"/>
      <c r="KNP861" s="72"/>
      <c r="KNQ861" s="72"/>
      <c r="KNR861" s="72"/>
      <c r="KNS861" s="72"/>
      <c r="KNT861" s="72"/>
      <c r="KNU861" s="72"/>
      <c r="KNV861" s="72"/>
      <c r="KNW861" s="72"/>
      <c r="KNX861" s="72"/>
      <c r="KNY861" s="71"/>
      <c r="KNZ861" s="71"/>
      <c r="KOA861" s="71"/>
      <c r="KOB861" s="71"/>
      <c r="KOC861" s="71"/>
      <c r="KOD861" s="71"/>
      <c r="KOE861" s="71"/>
      <c r="KOF861" s="72"/>
      <c r="KOG861" s="72"/>
      <c r="KOH861" s="72"/>
      <c r="KOI861" s="72"/>
      <c r="KOJ861" s="72"/>
      <c r="KOK861" s="72"/>
      <c r="KOL861" s="72"/>
      <c r="KOM861" s="72"/>
      <c r="KON861" s="72"/>
      <c r="KOO861" s="71"/>
      <c r="KOP861" s="71"/>
      <c r="KOQ861" s="71"/>
      <c r="KOR861" s="71"/>
      <c r="KOS861" s="71"/>
      <c r="KOT861" s="71"/>
      <c r="KOU861" s="71"/>
      <c r="KOV861" s="72"/>
      <c r="KOW861" s="72"/>
      <c r="KOX861" s="72"/>
      <c r="KOY861" s="72"/>
      <c r="KOZ861" s="72"/>
      <c r="KPA861" s="72"/>
      <c r="KPB861" s="72"/>
      <c r="KPC861" s="72"/>
      <c r="KPD861" s="72"/>
      <c r="KPE861" s="71"/>
      <c r="KPF861" s="71"/>
      <c r="KPG861" s="71"/>
      <c r="KPH861" s="71"/>
      <c r="KPI861" s="71"/>
      <c r="KPJ861" s="71"/>
      <c r="KPK861" s="71"/>
      <c r="KPL861" s="72"/>
      <c r="KPM861" s="72"/>
      <c r="KPN861" s="72"/>
      <c r="KPO861" s="72"/>
      <c r="KPP861" s="72"/>
      <c r="KPQ861" s="72"/>
      <c r="KPR861" s="72"/>
      <c r="KPS861" s="72"/>
      <c r="KPT861" s="72"/>
      <c r="KPU861" s="71"/>
      <c r="KPV861" s="71"/>
      <c r="KPW861" s="71"/>
      <c r="KPX861" s="71"/>
      <c r="KPY861" s="71"/>
      <c r="KPZ861" s="71"/>
      <c r="KQA861" s="71"/>
      <c r="KQB861" s="72"/>
      <c r="KQC861" s="72"/>
      <c r="KQD861" s="72"/>
      <c r="KQE861" s="72"/>
      <c r="KQF861" s="72"/>
      <c r="KQG861" s="72"/>
      <c r="KQH861" s="72"/>
      <c r="KQI861" s="72"/>
      <c r="KQJ861" s="72"/>
      <c r="KQK861" s="71"/>
      <c r="KQL861" s="71"/>
      <c r="KQM861" s="71"/>
      <c r="KQN861" s="71"/>
      <c r="KQO861" s="71"/>
      <c r="KQP861" s="71"/>
      <c r="KQQ861" s="71"/>
      <c r="KQR861" s="72"/>
      <c r="KQS861" s="72"/>
      <c r="KQT861" s="72"/>
      <c r="KQU861" s="72"/>
      <c r="KQV861" s="72"/>
      <c r="KQW861" s="72"/>
      <c r="KQX861" s="72"/>
      <c r="KQY861" s="72"/>
      <c r="KQZ861" s="72"/>
      <c r="KRA861" s="71"/>
      <c r="KRB861" s="71"/>
      <c r="KRC861" s="71"/>
      <c r="KRD861" s="71"/>
      <c r="KRE861" s="71"/>
      <c r="KRF861" s="71"/>
      <c r="KRG861" s="71"/>
      <c r="KRH861" s="72"/>
      <c r="KRI861" s="72"/>
      <c r="KRJ861" s="72"/>
      <c r="KRK861" s="72"/>
      <c r="KRL861" s="72"/>
      <c r="KRM861" s="72"/>
      <c r="KRN861" s="72"/>
      <c r="KRO861" s="72"/>
      <c r="KRP861" s="72"/>
      <c r="KRQ861" s="71"/>
      <c r="KRR861" s="71"/>
      <c r="KRS861" s="71"/>
      <c r="KRT861" s="71"/>
      <c r="KRU861" s="71"/>
      <c r="KRV861" s="71"/>
      <c r="KRW861" s="71"/>
      <c r="KRX861" s="72"/>
      <c r="KRY861" s="72"/>
      <c r="KRZ861" s="72"/>
      <c r="KSA861" s="72"/>
      <c r="KSB861" s="72"/>
      <c r="KSC861" s="72"/>
      <c r="KSD861" s="72"/>
      <c r="KSE861" s="72"/>
      <c r="KSF861" s="72"/>
      <c r="KSG861" s="71"/>
      <c r="KSH861" s="71"/>
      <c r="KSI861" s="71"/>
      <c r="KSJ861" s="71"/>
      <c r="KSK861" s="71"/>
      <c r="KSL861" s="71"/>
      <c r="KSM861" s="71"/>
      <c r="KSN861" s="72"/>
      <c r="KSO861" s="72"/>
      <c r="KSP861" s="72"/>
      <c r="KSQ861" s="72"/>
      <c r="KSR861" s="72"/>
      <c r="KSS861" s="72"/>
      <c r="KST861" s="72"/>
      <c r="KSU861" s="72"/>
      <c r="KSV861" s="72"/>
      <c r="KSW861" s="71"/>
      <c r="KSX861" s="71"/>
      <c r="KSY861" s="71"/>
      <c r="KSZ861" s="71"/>
      <c r="KTA861" s="71"/>
      <c r="KTB861" s="71"/>
      <c r="KTC861" s="71"/>
      <c r="KTD861" s="72"/>
      <c r="KTE861" s="72"/>
      <c r="KTF861" s="72"/>
      <c r="KTG861" s="72"/>
      <c r="KTH861" s="72"/>
      <c r="KTI861" s="72"/>
      <c r="KTJ861" s="72"/>
      <c r="KTK861" s="72"/>
      <c r="KTL861" s="72"/>
      <c r="KTM861" s="71"/>
      <c r="KTN861" s="71"/>
      <c r="KTO861" s="71"/>
      <c r="KTP861" s="71"/>
      <c r="KTQ861" s="71"/>
      <c r="KTR861" s="71"/>
      <c r="KTS861" s="71"/>
      <c r="KTT861" s="72"/>
      <c r="KTU861" s="72"/>
      <c r="KTV861" s="72"/>
      <c r="KTW861" s="72"/>
      <c r="KTX861" s="72"/>
      <c r="KTY861" s="72"/>
      <c r="KTZ861" s="72"/>
      <c r="KUA861" s="72"/>
      <c r="KUB861" s="72"/>
      <c r="KUC861" s="71"/>
      <c r="KUD861" s="71"/>
      <c r="KUE861" s="71"/>
      <c r="KUF861" s="71"/>
      <c r="KUG861" s="71"/>
      <c r="KUH861" s="71"/>
      <c r="KUI861" s="71"/>
      <c r="KUJ861" s="72"/>
      <c r="KUK861" s="72"/>
      <c r="KUL861" s="72"/>
      <c r="KUM861" s="72"/>
      <c r="KUN861" s="72"/>
      <c r="KUO861" s="72"/>
      <c r="KUP861" s="72"/>
      <c r="KUQ861" s="72"/>
      <c r="KUR861" s="72"/>
      <c r="KUS861" s="71"/>
      <c r="KUT861" s="71"/>
      <c r="KUU861" s="71"/>
      <c r="KUV861" s="71"/>
      <c r="KUW861" s="71"/>
      <c r="KUX861" s="71"/>
      <c r="KUY861" s="71"/>
      <c r="KUZ861" s="72"/>
      <c r="KVA861" s="72"/>
      <c r="KVB861" s="72"/>
      <c r="KVC861" s="72"/>
      <c r="KVD861" s="72"/>
      <c r="KVE861" s="72"/>
      <c r="KVF861" s="72"/>
      <c r="KVG861" s="72"/>
      <c r="KVH861" s="72"/>
      <c r="KVI861" s="71"/>
      <c r="KVJ861" s="71"/>
      <c r="KVK861" s="71"/>
      <c r="KVL861" s="71"/>
      <c r="KVM861" s="71"/>
      <c r="KVN861" s="71"/>
      <c r="KVO861" s="71"/>
      <c r="KVP861" s="72"/>
      <c r="KVQ861" s="72"/>
      <c r="KVR861" s="72"/>
      <c r="KVS861" s="72"/>
      <c r="KVT861" s="72"/>
      <c r="KVU861" s="72"/>
      <c r="KVV861" s="72"/>
      <c r="KVW861" s="72"/>
      <c r="KVX861" s="72"/>
      <c r="KVY861" s="71"/>
      <c r="KVZ861" s="71"/>
      <c r="KWA861" s="71"/>
      <c r="KWB861" s="71"/>
      <c r="KWC861" s="71"/>
      <c r="KWD861" s="71"/>
      <c r="KWE861" s="71"/>
      <c r="KWF861" s="72"/>
      <c r="KWG861" s="72"/>
      <c r="KWH861" s="72"/>
      <c r="KWI861" s="72"/>
      <c r="KWJ861" s="72"/>
      <c r="KWK861" s="72"/>
      <c r="KWL861" s="72"/>
      <c r="KWM861" s="72"/>
      <c r="KWN861" s="72"/>
      <c r="KWO861" s="71"/>
      <c r="KWP861" s="71"/>
      <c r="KWQ861" s="71"/>
      <c r="KWR861" s="71"/>
      <c r="KWS861" s="71"/>
      <c r="KWT861" s="71"/>
      <c r="KWU861" s="71"/>
      <c r="KWV861" s="72"/>
      <c r="KWW861" s="72"/>
      <c r="KWX861" s="72"/>
      <c r="KWY861" s="72"/>
      <c r="KWZ861" s="72"/>
      <c r="KXA861" s="72"/>
      <c r="KXB861" s="72"/>
      <c r="KXC861" s="72"/>
      <c r="KXD861" s="72"/>
      <c r="KXE861" s="71"/>
      <c r="KXF861" s="71"/>
      <c r="KXG861" s="71"/>
      <c r="KXH861" s="71"/>
      <c r="KXI861" s="71"/>
      <c r="KXJ861" s="71"/>
      <c r="KXK861" s="71"/>
      <c r="KXL861" s="72"/>
      <c r="KXM861" s="72"/>
      <c r="KXN861" s="72"/>
      <c r="KXO861" s="72"/>
      <c r="KXP861" s="72"/>
      <c r="KXQ861" s="72"/>
      <c r="KXR861" s="72"/>
      <c r="KXS861" s="72"/>
      <c r="KXT861" s="72"/>
      <c r="KXU861" s="71"/>
      <c r="KXV861" s="71"/>
      <c r="KXW861" s="71"/>
      <c r="KXX861" s="71"/>
      <c r="KXY861" s="71"/>
      <c r="KXZ861" s="71"/>
      <c r="KYA861" s="71"/>
      <c r="KYB861" s="72"/>
      <c r="KYC861" s="72"/>
      <c r="KYD861" s="72"/>
      <c r="KYE861" s="72"/>
      <c r="KYF861" s="72"/>
      <c r="KYG861" s="72"/>
      <c r="KYH861" s="72"/>
      <c r="KYI861" s="72"/>
      <c r="KYJ861" s="72"/>
      <c r="KYK861" s="71"/>
      <c r="KYL861" s="71"/>
      <c r="KYM861" s="71"/>
      <c r="KYN861" s="71"/>
      <c r="KYO861" s="71"/>
      <c r="KYP861" s="71"/>
      <c r="KYQ861" s="71"/>
      <c r="KYR861" s="72"/>
      <c r="KYS861" s="72"/>
      <c r="KYT861" s="72"/>
      <c r="KYU861" s="72"/>
      <c r="KYV861" s="72"/>
      <c r="KYW861" s="72"/>
      <c r="KYX861" s="72"/>
      <c r="KYY861" s="72"/>
      <c r="KYZ861" s="72"/>
      <c r="KZA861" s="71"/>
      <c r="KZB861" s="71"/>
      <c r="KZC861" s="71"/>
      <c r="KZD861" s="71"/>
      <c r="KZE861" s="71"/>
      <c r="KZF861" s="71"/>
      <c r="KZG861" s="71"/>
      <c r="KZH861" s="72"/>
      <c r="KZI861" s="72"/>
      <c r="KZJ861" s="72"/>
      <c r="KZK861" s="72"/>
      <c r="KZL861" s="72"/>
      <c r="KZM861" s="72"/>
      <c r="KZN861" s="72"/>
      <c r="KZO861" s="72"/>
      <c r="KZP861" s="72"/>
      <c r="KZQ861" s="71"/>
      <c r="KZR861" s="71"/>
      <c r="KZS861" s="71"/>
      <c r="KZT861" s="71"/>
      <c r="KZU861" s="71"/>
      <c r="KZV861" s="71"/>
      <c r="KZW861" s="71"/>
      <c r="KZX861" s="72"/>
      <c r="KZY861" s="72"/>
      <c r="KZZ861" s="72"/>
      <c r="LAA861" s="72"/>
      <c r="LAB861" s="72"/>
      <c r="LAC861" s="72"/>
      <c r="LAD861" s="72"/>
      <c r="LAE861" s="72"/>
      <c r="LAF861" s="72"/>
      <c r="LAG861" s="71"/>
      <c r="LAH861" s="71"/>
      <c r="LAI861" s="71"/>
      <c r="LAJ861" s="71"/>
      <c r="LAK861" s="71"/>
      <c r="LAL861" s="71"/>
      <c r="LAM861" s="71"/>
      <c r="LAN861" s="72"/>
      <c r="LAO861" s="72"/>
      <c r="LAP861" s="72"/>
      <c r="LAQ861" s="72"/>
      <c r="LAR861" s="72"/>
      <c r="LAS861" s="72"/>
      <c r="LAT861" s="72"/>
      <c r="LAU861" s="72"/>
      <c r="LAV861" s="72"/>
      <c r="LAW861" s="71"/>
      <c r="LAX861" s="71"/>
      <c r="LAY861" s="71"/>
      <c r="LAZ861" s="71"/>
      <c r="LBA861" s="71"/>
      <c r="LBB861" s="71"/>
      <c r="LBC861" s="71"/>
      <c r="LBD861" s="72"/>
      <c r="LBE861" s="72"/>
      <c r="LBF861" s="72"/>
      <c r="LBG861" s="72"/>
      <c r="LBH861" s="72"/>
      <c r="LBI861" s="72"/>
      <c r="LBJ861" s="72"/>
      <c r="LBK861" s="72"/>
      <c r="LBL861" s="72"/>
      <c r="LBM861" s="71"/>
      <c r="LBN861" s="71"/>
      <c r="LBO861" s="71"/>
      <c r="LBP861" s="71"/>
      <c r="LBQ861" s="71"/>
      <c r="LBR861" s="71"/>
      <c r="LBS861" s="71"/>
      <c r="LBT861" s="72"/>
      <c r="LBU861" s="72"/>
      <c r="LBV861" s="72"/>
      <c r="LBW861" s="72"/>
      <c r="LBX861" s="72"/>
      <c r="LBY861" s="72"/>
      <c r="LBZ861" s="72"/>
      <c r="LCA861" s="72"/>
      <c r="LCB861" s="72"/>
      <c r="LCC861" s="71"/>
      <c r="LCD861" s="71"/>
      <c r="LCE861" s="71"/>
      <c r="LCF861" s="71"/>
      <c r="LCG861" s="71"/>
      <c r="LCH861" s="71"/>
      <c r="LCI861" s="71"/>
      <c r="LCJ861" s="72"/>
      <c r="LCK861" s="72"/>
      <c r="LCL861" s="72"/>
      <c r="LCM861" s="72"/>
      <c r="LCN861" s="72"/>
      <c r="LCO861" s="72"/>
      <c r="LCP861" s="72"/>
      <c r="LCQ861" s="72"/>
      <c r="LCR861" s="72"/>
      <c r="LCS861" s="71"/>
      <c r="LCT861" s="71"/>
      <c r="LCU861" s="71"/>
      <c r="LCV861" s="71"/>
      <c r="LCW861" s="71"/>
      <c r="LCX861" s="71"/>
      <c r="LCY861" s="71"/>
      <c r="LCZ861" s="72"/>
      <c r="LDA861" s="72"/>
      <c r="LDB861" s="72"/>
      <c r="LDC861" s="72"/>
      <c r="LDD861" s="72"/>
      <c r="LDE861" s="72"/>
      <c r="LDF861" s="72"/>
      <c r="LDG861" s="72"/>
      <c r="LDH861" s="72"/>
      <c r="LDI861" s="71"/>
      <c r="LDJ861" s="71"/>
      <c r="LDK861" s="71"/>
      <c r="LDL861" s="71"/>
      <c r="LDM861" s="71"/>
      <c r="LDN861" s="71"/>
      <c r="LDO861" s="71"/>
      <c r="LDP861" s="72"/>
      <c r="LDQ861" s="72"/>
      <c r="LDR861" s="72"/>
      <c r="LDS861" s="72"/>
      <c r="LDT861" s="72"/>
      <c r="LDU861" s="72"/>
      <c r="LDV861" s="72"/>
      <c r="LDW861" s="72"/>
      <c r="LDX861" s="72"/>
      <c r="LDY861" s="71"/>
      <c r="LDZ861" s="71"/>
      <c r="LEA861" s="71"/>
      <c r="LEB861" s="71"/>
      <c r="LEC861" s="71"/>
      <c r="LED861" s="71"/>
      <c r="LEE861" s="71"/>
      <c r="LEF861" s="72"/>
      <c r="LEG861" s="72"/>
      <c r="LEH861" s="72"/>
      <c r="LEI861" s="72"/>
      <c r="LEJ861" s="72"/>
      <c r="LEK861" s="72"/>
      <c r="LEL861" s="72"/>
      <c r="LEM861" s="72"/>
      <c r="LEN861" s="72"/>
      <c r="LEO861" s="71"/>
      <c r="LEP861" s="71"/>
      <c r="LEQ861" s="71"/>
      <c r="LER861" s="71"/>
      <c r="LES861" s="71"/>
      <c r="LET861" s="71"/>
      <c r="LEU861" s="71"/>
      <c r="LEV861" s="72"/>
      <c r="LEW861" s="72"/>
      <c r="LEX861" s="72"/>
      <c r="LEY861" s="72"/>
      <c r="LEZ861" s="72"/>
      <c r="LFA861" s="72"/>
      <c r="LFB861" s="72"/>
      <c r="LFC861" s="72"/>
      <c r="LFD861" s="72"/>
      <c r="LFE861" s="71"/>
      <c r="LFF861" s="71"/>
      <c r="LFG861" s="71"/>
      <c r="LFH861" s="71"/>
      <c r="LFI861" s="71"/>
      <c r="LFJ861" s="71"/>
      <c r="LFK861" s="71"/>
      <c r="LFL861" s="72"/>
      <c r="LFM861" s="72"/>
      <c r="LFN861" s="72"/>
      <c r="LFO861" s="72"/>
      <c r="LFP861" s="72"/>
      <c r="LFQ861" s="72"/>
      <c r="LFR861" s="72"/>
      <c r="LFS861" s="72"/>
      <c r="LFT861" s="72"/>
      <c r="LFU861" s="71"/>
      <c r="LFV861" s="71"/>
      <c r="LFW861" s="71"/>
      <c r="LFX861" s="71"/>
      <c r="LFY861" s="71"/>
      <c r="LFZ861" s="71"/>
      <c r="LGA861" s="71"/>
      <c r="LGB861" s="72"/>
      <c r="LGC861" s="72"/>
      <c r="LGD861" s="72"/>
      <c r="LGE861" s="72"/>
      <c r="LGF861" s="72"/>
      <c r="LGG861" s="72"/>
      <c r="LGH861" s="72"/>
      <c r="LGI861" s="72"/>
      <c r="LGJ861" s="72"/>
      <c r="LGK861" s="71"/>
      <c r="LGL861" s="71"/>
      <c r="LGM861" s="71"/>
      <c r="LGN861" s="71"/>
      <c r="LGO861" s="71"/>
      <c r="LGP861" s="71"/>
      <c r="LGQ861" s="71"/>
      <c r="LGR861" s="72"/>
      <c r="LGS861" s="72"/>
      <c r="LGT861" s="72"/>
      <c r="LGU861" s="72"/>
      <c r="LGV861" s="72"/>
      <c r="LGW861" s="72"/>
      <c r="LGX861" s="72"/>
      <c r="LGY861" s="72"/>
      <c r="LGZ861" s="72"/>
      <c r="LHA861" s="71"/>
      <c r="LHB861" s="71"/>
      <c r="LHC861" s="71"/>
      <c r="LHD861" s="71"/>
      <c r="LHE861" s="71"/>
      <c r="LHF861" s="71"/>
      <c r="LHG861" s="71"/>
      <c r="LHH861" s="72"/>
      <c r="LHI861" s="72"/>
      <c r="LHJ861" s="72"/>
      <c r="LHK861" s="72"/>
      <c r="LHL861" s="72"/>
      <c r="LHM861" s="72"/>
      <c r="LHN861" s="72"/>
      <c r="LHO861" s="72"/>
      <c r="LHP861" s="72"/>
      <c r="LHQ861" s="71"/>
      <c r="LHR861" s="71"/>
      <c r="LHS861" s="71"/>
      <c r="LHT861" s="71"/>
      <c r="LHU861" s="71"/>
      <c r="LHV861" s="71"/>
      <c r="LHW861" s="71"/>
      <c r="LHX861" s="72"/>
      <c r="LHY861" s="72"/>
      <c r="LHZ861" s="72"/>
      <c r="LIA861" s="72"/>
      <c r="LIB861" s="72"/>
      <c r="LIC861" s="72"/>
      <c r="LID861" s="72"/>
      <c r="LIE861" s="72"/>
      <c r="LIF861" s="72"/>
      <c r="LIG861" s="71"/>
      <c r="LIH861" s="71"/>
      <c r="LII861" s="71"/>
      <c r="LIJ861" s="71"/>
      <c r="LIK861" s="71"/>
      <c r="LIL861" s="71"/>
      <c r="LIM861" s="71"/>
      <c r="LIN861" s="72"/>
      <c r="LIO861" s="72"/>
      <c r="LIP861" s="72"/>
      <c r="LIQ861" s="72"/>
      <c r="LIR861" s="72"/>
      <c r="LIS861" s="72"/>
      <c r="LIT861" s="72"/>
      <c r="LIU861" s="72"/>
      <c r="LIV861" s="72"/>
      <c r="LIW861" s="71"/>
      <c r="LIX861" s="71"/>
      <c r="LIY861" s="71"/>
      <c r="LIZ861" s="71"/>
      <c r="LJA861" s="71"/>
      <c r="LJB861" s="71"/>
      <c r="LJC861" s="71"/>
      <c r="LJD861" s="72"/>
      <c r="LJE861" s="72"/>
      <c r="LJF861" s="72"/>
      <c r="LJG861" s="72"/>
      <c r="LJH861" s="72"/>
      <c r="LJI861" s="72"/>
      <c r="LJJ861" s="72"/>
      <c r="LJK861" s="72"/>
      <c r="LJL861" s="72"/>
      <c r="LJM861" s="71"/>
      <c r="LJN861" s="71"/>
      <c r="LJO861" s="71"/>
      <c r="LJP861" s="71"/>
      <c r="LJQ861" s="71"/>
      <c r="LJR861" s="71"/>
      <c r="LJS861" s="71"/>
      <c r="LJT861" s="72"/>
      <c r="LJU861" s="72"/>
      <c r="LJV861" s="72"/>
      <c r="LJW861" s="72"/>
      <c r="LJX861" s="72"/>
      <c r="LJY861" s="72"/>
      <c r="LJZ861" s="72"/>
      <c r="LKA861" s="72"/>
      <c r="LKB861" s="72"/>
      <c r="LKC861" s="71"/>
      <c r="LKD861" s="71"/>
      <c r="LKE861" s="71"/>
      <c r="LKF861" s="71"/>
      <c r="LKG861" s="71"/>
      <c r="LKH861" s="71"/>
      <c r="LKI861" s="71"/>
      <c r="LKJ861" s="72"/>
      <c r="LKK861" s="72"/>
      <c r="LKL861" s="72"/>
      <c r="LKM861" s="72"/>
      <c r="LKN861" s="72"/>
      <c r="LKO861" s="72"/>
      <c r="LKP861" s="72"/>
      <c r="LKQ861" s="72"/>
      <c r="LKR861" s="72"/>
      <c r="LKS861" s="71"/>
      <c r="LKT861" s="71"/>
      <c r="LKU861" s="71"/>
      <c r="LKV861" s="71"/>
      <c r="LKW861" s="71"/>
      <c r="LKX861" s="71"/>
      <c r="LKY861" s="71"/>
      <c r="LKZ861" s="72"/>
      <c r="LLA861" s="72"/>
      <c r="LLB861" s="72"/>
      <c r="LLC861" s="72"/>
      <c r="LLD861" s="72"/>
      <c r="LLE861" s="72"/>
      <c r="LLF861" s="72"/>
      <c r="LLG861" s="72"/>
      <c r="LLH861" s="72"/>
      <c r="LLI861" s="71"/>
      <c r="LLJ861" s="71"/>
      <c r="LLK861" s="71"/>
      <c r="LLL861" s="71"/>
      <c r="LLM861" s="71"/>
      <c r="LLN861" s="71"/>
      <c r="LLO861" s="71"/>
      <c r="LLP861" s="72"/>
      <c r="LLQ861" s="72"/>
      <c r="LLR861" s="72"/>
      <c r="LLS861" s="72"/>
      <c r="LLT861" s="72"/>
      <c r="LLU861" s="72"/>
      <c r="LLV861" s="72"/>
      <c r="LLW861" s="72"/>
      <c r="LLX861" s="72"/>
      <c r="LLY861" s="71"/>
      <c r="LLZ861" s="71"/>
      <c r="LMA861" s="71"/>
      <c r="LMB861" s="71"/>
      <c r="LMC861" s="71"/>
      <c r="LMD861" s="71"/>
      <c r="LME861" s="71"/>
      <c r="LMF861" s="72"/>
      <c r="LMG861" s="72"/>
      <c r="LMH861" s="72"/>
      <c r="LMI861" s="72"/>
      <c r="LMJ861" s="72"/>
      <c r="LMK861" s="72"/>
      <c r="LML861" s="72"/>
      <c r="LMM861" s="72"/>
      <c r="LMN861" s="72"/>
      <c r="LMO861" s="71"/>
      <c r="LMP861" s="71"/>
      <c r="LMQ861" s="71"/>
      <c r="LMR861" s="71"/>
      <c r="LMS861" s="71"/>
      <c r="LMT861" s="71"/>
      <c r="LMU861" s="71"/>
      <c r="LMV861" s="72"/>
      <c r="LMW861" s="72"/>
      <c r="LMX861" s="72"/>
      <c r="LMY861" s="72"/>
      <c r="LMZ861" s="72"/>
      <c r="LNA861" s="72"/>
      <c r="LNB861" s="72"/>
      <c r="LNC861" s="72"/>
      <c r="LND861" s="72"/>
      <c r="LNE861" s="71"/>
      <c r="LNF861" s="71"/>
      <c r="LNG861" s="71"/>
      <c r="LNH861" s="71"/>
      <c r="LNI861" s="71"/>
      <c r="LNJ861" s="71"/>
      <c r="LNK861" s="71"/>
      <c r="LNL861" s="72"/>
      <c r="LNM861" s="72"/>
      <c r="LNN861" s="72"/>
      <c r="LNO861" s="72"/>
      <c r="LNP861" s="72"/>
      <c r="LNQ861" s="72"/>
      <c r="LNR861" s="72"/>
      <c r="LNS861" s="72"/>
      <c r="LNT861" s="72"/>
      <c r="LNU861" s="71"/>
      <c r="LNV861" s="71"/>
      <c r="LNW861" s="71"/>
      <c r="LNX861" s="71"/>
      <c r="LNY861" s="71"/>
      <c r="LNZ861" s="71"/>
      <c r="LOA861" s="71"/>
      <c r="LOB861" s="72"/>
      <c r="LOC861" s="72"/>
      <c r="LOD861" s="72"/>
      <c r="LOE861" s="72"/>
      <c r="LOF861" s="72"/>
      <c r="LOG861" s="72"/>
      <c r="LOH861" s="72"/>
      <c r="LOI861" s="72"/>
      <c r="LOJ861" s="72"/>
      <c r="LOK861" s="71"/>
      <c r="LOL861" s="71"/>
      <c r="LOM861" s="71"/>
      <c r="LON861" s="71"/>
      <c r="LOO861" s="71"/>
      <c r="LOP861" s="71"/>
      <c r="LOQ861" s="71"/>
      <c r="LOR861" s="72"/>
      <c r="LOS861" s="72"/>
      <c r="LOT861" s="72"/>
      <c r="LOU861" s="72"/>
      <c r="LOV861" s="72"/>
      <c r="LOW861" s="72"/>
      <c r="LOX861" s="72"/>
      <c r="LOY861" s="72"/>
      <c r="LOZ861" s="72"/>
      <c r="LPA861" s="71"/>
      <c r="LPB861" s="71"/>
      <c r="LPC861" s="71"/>
      <c r="LPD861" s="71"/>
      <c r="LPE861" s="71"/>
      <c r="LPF861" s="71"/>
      <c r="LPG861" s="71"/>
      <c r="LPH861" s="72"/>
      <c r="LPI861" s="72"/>
      <c r="LPJ861" s="72"/>
      <c r="LPK861" s="72"/>
      <c r="LPL861" s="72"/>
      <c r="LPM861" s="72"/>
      <c r="LPN861" s="72"/>
      <c r="LPO861" s="72"/>
      <c r="LPP861" s="72"/>
      <c r="LPQ861" s="71"/>
      <c r="LPR861" s="71"/>
      <c r="LPS861" s="71"/>
      <c r="LPT861" s="71"/>
      <c r="LPU861" s="71"/>
      <c r="LPV861" s="71"/>
      <c r="LPW861" s="71"/>
      <c r="LPX861" s="72"/>
      <c r="LPY861" s="72"/>
      <c r="LPZ861" s="72"/>
      <c r="LQA861" s="72"/>
      <c r="LQB861" s="72"/>
      <c r="LQC861" s="72"/>
      <c r="LQD861" s="72"/>
      <c r="LQE861" s="72"/>
      <c r="LQF861" s="72"/>
      <c r="LQG861" s="71"/>
      <c r="LQH861" s="71"/>
      <c r="LQI861" s="71"/>
      <c r="LQJ861" s="71"/>
      <c r="LQK861" s="71"/>
      <c r="LQL861" s="71"/>
      <c r="LQM861" s="71"/>
      <c r="LQN861" s="72"/>
      <c r="LQO861" s="72"/>
      <c r="LQP861" s="72"/>
      <c r="LQQ861" s="72"/>
      <c r="LQR861" s="72"/>
      <c r="LQS861" s="72"/>
      <c r="LQT861" s="72"/>
      <c r="LQU861" s="72"/>
      <c r="LQV861" s="72"/>
      <c r="LQW861" s="71"/>
      <c r="LQX861" s="71"/>
      <c r="LQY861" s="71"/>
      <c r="LQZ861" s="71"/>
      <c r="LRA861" s="71"/>
      <c r="LRB861" s="71"/>
      <c r="LRC861" s="71"/>
      <c r="LRD861" s="72"/>
      <c r="LRE861" s="72"/>
      <c r="LRF861" s="72"/>
      <c r="LRG861" s="72"/>
      <c r="LRH861" s="72"/>
      <c r="LRI861" s="72"/>
      <c r="LRJ861" s="72"/>
      <c r="LRK861" s="72"/>
      <c r="LRL861" s="72"/>
      <c r="LRM861" s="71"/>
      <c r="LRN861" s="71"/>
      <c r="LRO861" s="71"/>
      <c r="LRP861" s="71"/>
      <c r="LRQ861" s="71"/>
      <c r="LRR861" s="71"/>
      <c r="LRS861" s="71"/>
      <c r="LRT861" s="72"/>
      <c r="LRU861" s="72"/>
      <c r="LRV861" s="72"/>
      <c r="LRW861" s="72"/>
      <c r="LRX861" s="72"/>
      <c r="LRY861" s="72"/>
      <c r="LRZ861" s="72"/>
      <c r="LSA861" s="72"/>
      <c r="LSB861" s="72"/>
      <c r="LSC861" s="71"/>
      <c r="LSD861" s="71"/>
      <c r="LSE861" s="71"/>
      <c r="LSF861" s="71"/>
      <c r="LSG861" s="71"/>
      <c r="LSH861" s="71"/>
      <c r="LSI861" s="71"/>
      <c r="LSJ861" s="72"/>
      <c r="LSK861" s="72"/>
      <c r="LSL861" s="72"/>
      <c r="LSM861" s="72"/>
      <c r="LSN861" s="72"/>
      <c r="LSO861" s="72"/>
      <c r="LSP861" s="72"/>
      <c r="LSQ861" s="72"/>
      <c r="LSR861" s="72"/>
      <c r="LSS861" s="71"/>
      <c r="LST861" s="71"/>
      <c r="LSU861" s="71"/>
      <c r="LSV861" s="71"/>
      <c r="LSW861" s="71"/>
      <c r="LSX861" s="71"/>
      <c r="LSY861" s="71"/>
      <c r="LSZ861" s="72"/>
      <c r="LTA861" s="72"/>
      <c r="LTB861" s="72"/>
      <c r="LTC861" s="72"/>
      <c r="LTD861" s="72"/>
      <c r="LTE861" s="72"/>
      <c r="LTF861" s="72"/>
      <c r="LTG861" s="72"/>
      <c r="LTH861" s="72"/>
      <c r="LTI861" s="71"/>
      <c r="LTJ861" s="71"/>
      <c r="LTK861" s="71"/>
      <c r="LTL861" s="71"/>
      <c r="LTM861" s="71"/>
      <c r="LTN861" s="71"/>
      <c r="LTO861" s="71"/>
      <c r="LTP861" s="72"/>
      <c r="LTQ861" s="72"/>
      <c r="LTR861" s="72"/>
      <c r="LTS861" s="72"/>
      <c r="LTT861" s="72"/>
      <c r="LTU861" s="72"/>
      <c r="LTV861" s="72"/>
      <c r="LTW861" s="72"/>
      <c r="LTX861" s="72"/>
      <c r="LTY861" s="71"/>
      <c r="LTZ861" s="71"/>
      <c r="LUA861" s="71"/>
      <c r="LUB861" s="71"/>
      <c r="LUC861" s="71"/>
      <c r="LUD861" s="71"/>
      <c r="LUE861" s="71"/>
      <c r="LUF861" s="72"/>
      <c r="LUG861" s="72"/>
      <c r="LUH861" s="72"/>
      <c r="LUI861" s="72"/>
      <c r="LUJ861" s="72"/>
      <c r="LUK861" s="72"/>
      <c r="LUL861" s="72"/>
      <c r="LUM861" s="72"/>
      <c r="LUN861" s="72"/>
      <c r="LUO861" s="71"/>
      <c r="LUP861" s="71"/>
      <c r="LUQ861" s="71"/>
      <c r="LUR861" s="71"/>
      <c r="LUS861" s="71"/>
      <c r="LUT861" s="71"/>
      <c r="LUU861" s="71"/>
      <c r="LUV861" s="72"/>
      <c r="LUW861" s="72"/>
      <c r="LUX861" s="72"/>
      <c r="LUY861" s="72"/>
      <c r="LUZ861" s="72"/>
      <c r="LVA861" s="72"/>
      <c r="LVB861" s="72"/>
      <c r="LVC861" s="72"/>
      <c r="LVD861" s="72"/>
      <c r="LVE861" s="71"/>
      <c r="LVF861" s="71"/>
      <c r="LVG861" s="71"/>
      <c r="LVH861" s="71"/>
      <c r="LVI861" s="71"/>
      <c r="LVJ861" s="71"/>
      <c r="LVK861" s="71"/>
      <c r="LVL861" s="72"/>
      <c r="LVM861" s="72"/>
      <c r="LVN861" s="72"/>
      <c r="LVO861" s="72"/>
      <c r="LVP861" s="72"/>
      <c r="LVQ861" s="72"/>
      <c r="LVR861" s="72"/>
      <c r="LVS861" s="72"/>
      <c r="LVT861" s="72"/>
      <c r="LVU861" s="71"/>
      <c r="LVV861" s="71"/>
      <c r="LVW861" s="71"/>
      <c r="LVX861" s="71"/>
      <c r="LVY861" s="71"/>
      <c r="LVZ861" s="71"/>
      <c r="LWA861" s="71"/>
      <c r="LWB861" s="72"/>
      <c r="LWC861" s="72"/>
      <c r="LWD861" s="72"/>
      <c r="LWE861" s="72"/>
      <c r="LWF861" s="72"/>
      <c r="LWG861" s="72"/>
      <c r="LWH861" s="72"/>
      <c r="LWI861" s="72"/>
      <c r="LWJ861" s="72"/>
      <c r="LWK861" s="71"/>
      <c r="LWL861" s="71"/>
      <c r="LWM861" s="71"/>
      <c r="LWN861" s="71"/>
      <c r="LWO861" s="71"/>
      <c r="LWP861" s="71"/>
      <c r="LWQ861" s="71"/>
      <c r="LWR861" s="72"/>
      <c r="LWS861" s="72"/>
      <c r="LWT861" s="72"/>
      <c r="LWU861" s="72"/>
      <c r="LWV861" s="72"/>
      <c r="LWW861" s="72"/>
      <c r="LWX861" s="72"/>
      <c r="LWY861" s="72"/>
      <c r="LWZ861" s="72"/>
      <c r="LXA861" s="71"/>
      <c r="LXB861" s="71"/>
      <c r="LXC861" s="71"/>
      <c r="LXD861" s="71"/>
      <c r="LXE861" s="71"/>
      <c r="LXF861" s="71"/>
      <c r="LXG861" s="71"/>
      <c r="LXH861" s="72"/>
      <c r="LXI861" s="72"/>
      <c r="LXJ861" s="72"/>
      <c r="LXK861" s="72"/>
      <c r="LXL861" s="72"/>
      <c r="LXM861" s="72"/>
      <c r="LXN861" s="72"/>
      <c r="LXO861" s="72"/>
      <c r="LXP861" s="72"/>
      <c r="LXQ861" s="71"/>
      <c r="LXR861" s="71"/>
      <c r="LXS861" s="71"/>
      <c r="LXT861" s="71"/>
      <c r="LXU861" s="71"/>
      <c r="LXV861" s="71"/>
      <c r="LXW861" s="71"/>
      <c r="LXX861" s="72"/>
      <c r="LXY861" s="72"/>
      <c r="LXZ861" s="72"/>
      <c r="LYA861" s="72"/>
      <c r="LYB861" s="72"/>
      <c r="LYC861" s="72"/>
      <c r="LYD861" s="72"/>
      <c r="LYE861" s="72"/>
      <c r="LYF861" s="72"/>
      <c r="LYG861" s="71"/>
      <c r="LYH861" s="71"/>
      <c r="LYI861" s="71"/>
      <c r="LYJ861" s="71"/>
      <c r="LYK861" s="71"/>
      <c r="LYL861" s="71"/>
      <c r="LYM861" s="71"/>
      <c r="LYN861" s="72"/>
      <c r="LYO861" s="72"/>
      <c r="LYP861" s="72"/>
      <c r="LYQ861" s="72"/>
      <c r="LYR861" s="72"/>
      <c r="LYS861" s="72"/>
      <c r="LYT861" s="72"/>
      <c r="LYU861" s="72"/>
      <c r="LYV861" s="72"/>
      <c r="LYW861" s="71"/>
      <c r="LYX861" s="71"/>
      <c r="LYY861" s="71"/>
      <c r="LYZ861" s="71"/>
      <c r="LZA861" s="71"/>
      <c r="LZB861" s="71"/>
      <c r="LZC861" s="71"/>
      <c r="LZD861" s="72"/>
      <c r="LZE861" s="72"/>
      <c r="LZF861" s="72"/>
      <c r="LZG861" s="72"/>
      <c r="LZH861" s="72"/>
      <c r="LZI861" s="72"/>
      <c r="LZJ861" s="72"/>
      <c r="LZK861" s="72"/>
      <c r="LZL861" s="72"/>
      <c r="LZM861" s="71"/>
      <c r="LZN861" s="71"/>
      <c r="LZO861" s="71"/>
      <c r="LZP861" s="71"/>
      <c r="LZQ861" s="71"/>
      <c r="LZR861" s="71"/>
      <c r="LZS861" s="71"/>
      <c r="LZT861" s="72"/>
      <c r="LZU861" s="72"/>
      <c r="LZV861" s="72"/>
      <c r="LZW861" s="72"/>
      <c r="LZX861" s="72"/>
      <c r="LZY861" s="72"/>
      <c r="LZZ861" s="72"/>
      <c r="MAA861" s="72"/>
      <c r="MAB861" s="72"/>
      <c r="MAC861" s="71"/>
      <c r="MAD861" s="71"/>
      <c r="MAE861" s="71"/>
      <c r="MAF861" s="71"/>
      <c r="MAG861" s="71"/>
      <c r="MAH861" s="71"/>
      <c r="MAI861" s="71"/>
      <c r="MAJ861" s="72"/>
      <c r="MAK861" s="72"/>
      <c r="MAL861" s="72"/>
      <c r="MAM861" s="72"/>
      <c r="MAN861" s="72"/>
      <c r="MAO861" s="72"/>
      <c r="MAP861" s="72"/>
      <c r="MAQ861" s="72"/>
      <c r="MAR861" s="72"/>
      <c r="MAS861" s="71"/>
      <c r="MAT861" s="71"/>
      <c r="MAU861" s="71"/>
      <c r="MAV861" s="71"/>
      <c r="MAW861" s="71"/>
      <c r="MAX861" s="71"/>
      <c r="MAY861" s="71"/>
      <c r="MAZ861" s="72"/>
      <c r="MBA861" s="72"/>
      <c r="MBB861" s="72"/>
      <c r="MBC861" s="72"/>
      <c r="MBD861" s="72"/>
      <c r="MBE861" s="72"/>
      <c r="MBF861" s="72"/>
      <c r="MBG861" s="72"/>
      <c r="MBH861" s="72"/>
      <c r="MBI861" s="71"/>
      <c r="MBJ861" s="71"/>
      <c r="MBK861" s="71"/>
      <c r="MBL861" s="71"/>
      <c r="MBM861" s="71"/>
      <c r="MBN861" s="71"/>
      <c r="MBO861" s="71"/>
      <c r="MBP861" s="72"/>
      <c r="MBQ861" s="72"/>
      <c r="MBR861" s="72"/>
      <c r="MBS861" s="72"/>
      <c r="MBT861" s="72"/>
      <c r="MBU861" s="72"/>
      <c r="MBV861" s="72"/>
      <c r="MBW861" s="72"/>
      <c r="MBX861" s="72"/>
      <c r="MBY861" s="71"/>
      <c r="MBZ861" s="71"/>
      <c r="MCA861" s="71"/>
      <c r="MCB861" s="71"/>
      <c r="MCC861" s="71"/>
      <c r="MCD861" s="71"/>
      <c r="MCE861" s="71"/>
      <c r="MCF861" s="72"/>
      <c r="MCG861" s="72"/>
      <c r="MCH861" s="72"/>
      <c r="MCI861" s="72"/>
      <c r="MCJ861" s="72"/>
      <c r="MCK861" s="72"/>
      <c r="MCL861" s="72"/>
      <c r="MCM861" s="72"/>
      <c r="MCN861" s="72"/>
      <c r="MCO861" s="71"/>
      <c r="MCP861" s="71"/>
      <c r="MCQ861" s="71"/>
      <c r="MCR861" s="71"/>
      <c r="MCS861" s="71"/>
      <c r="MCT861" s="71"/>
      <c r="MCU861" s="71"/>
      <c r="MCV861" s="72"/>
      <c r="MCW861" s="72"/>
      <c r="MCX861" s="72"/>
      <c r="MCY861" s="72"/>
      <c r="MCZ861" s="72"/>
      <c r="MDA861" s="72"/>
      <c r="MDB861" s="72"/>
      <c r="MDC861" s="72"/>
      <c r="MDD861" s="72"/>
      <c r="MDE861" s="71"/>
      <c r="MDF861" s="71"/>
      <c r="MDG861" s="71"/>
      <c r="MDH861" s="71"/>
      <c r="MDI861" s="71"/>
      <c r="MDJ861" s="71"/>
      <c r="MDK861" s="71"/>
      <c r="MDL861" s="72"/>
      <c r="MDM861" s="72"/>
      <c r="MDN861" s="72"/>
      <c r="MDO861" s="72"/>
      <c r="MDP861" s="72"/>
      <c r="MDQ861" s="72"/>
      <c r="MDR861" s="72"/>
      <c r="MDS861" s="72"/>
      <c r="MDT861" s="72"/>
      <c r="MDU861" s="71"/>
      <c r="MDV861" s="71"/>
      <c r="MDW861" s="71"/>
      <c r="MDX861" s="71"/>
      <c r="MDY861" s="71"/>
      <c r="MDZ861" s="71"/>
      <c r="MEA861" s="71"/>
      <c r="MEB861" s="72"/>
      <c r="MEC861" s="72"/>
      <c r="MED861" s="72"/>
      <c r="MEE861" s="72"/>
      <c r="MEF861" s="72"/>
      <c r="MEG861" s="72"/>
      <c r="MEH861" s="72"/>
      <c r="MEI861" s="72"/>
      <c r="MEJ861" s="72"/>
      <c r="MEK861" s="71"/>
      <c r="MEL861" s="71"/>
      <c r="MEM861" s="71"/>
      <c r="MEN861" s="71"/>
      <c r="MEO861" s="71"/>
      <c r="MEP861" s="71"/>
      <c r="MEQ861" s="71"/>
      <c r="MER861" s="72"/>
      <c r="MES861" s="72"/>
      <c r="MET861" s="72"/>
      <c r="MEU861" s="72"/>
      <c r="MEV861" s="72"/>
      <c r="MEW861" s="72"/>
      <c r="MEX861" s="72"/>
      <c r="MEY861" s="72"/>
      <c r="MEZ861" s="72"/>
      <c r="MFA861" s="71"/>
      <c r="MFB861" s="71"/>
      <c r="MFC861" s="71"/>
      <c r="MFD861" s="71"/>
      <c r="MFE861" s="71"/>
      <c r="MFF861" s="71"/>
      <c r="MFG861" s="71"/>
      <c r="MFH861" s="72"/>
      <c r="MFI861" s="72"/>
      <c r="MFJ861" s="72"/>
      <c r="MFK861" s="72"/>
      <c r="MFL861" s="72"/>
      <c r="MFM861" s="72"/>
      <c r="MFN861" s="72"/>
      <c r="MFO861" s="72"/>
      <c r="MFP861" s="72"/>
      <c r="MFQ861" s="71"/>
      <c r="MFR861" s="71"/>
      <c r="MFS861" s="71"/>
      <c r="MFT861" s="71"/>
      <c r="MFU861" s="71"/>
      <c r="MFV861" s="71"/>
      <c r="MFW861" s="71"/>
      <c r="MFX861" s="72"/>
      <c r="MFY861" s="72"/>
      <c r="MFZ861" s="72"/>
      <c r="MGA861" s="72"/>
      <c r="MGB861" s="72"/>
      <c r="MGC861" s="72"/>
      <c r="MGD861" s="72"/>
      <c r="MGE861" s="72"/>
      <c r="MGF861" s="72"/>
      <c r="MGG861" s="71"/>
      <c r="MGH861" s="71"/>
      <c r="MGI861" s="71"/>
      <c r="MGJ861" s="71"/>
      <c r="MGK861" s="71"/>
      <c r="MGL861" s="71"/>
      <c r="MGM861" s="71"/>
      <c r="MGN861" s="72"/>
      <c r="MGO861" s="72"/>
      <c r="MGP861" s="72"/>
      <c r="MGQ861" s="72"/>
      <c r="MGR861" s="72"/>
      <c r="MGS861" s="72"/>
      <c r="MGT861" s="72"/>
      <c r="MGU861" s="72"/>
      <c r="MGV861" s="72"/>
      <c r="MGW861" s="71"/>
      <c r="MGX861" s="71"/>
      <c r="MGY861" s="71"/>
      <c r="MGZ861" s="71"/>
      <c r="MHA861" s="71"/>
      <c r="MHB861" s="71"/>
      <c r="MHC861" s="71"/>
      <c r="MHD861" s="72"/>
      <c r="MHE861" s="72"/>
      <c r="MHF861" s="72"/>
      <c r="MHG861" s="72"/>
      <c r="MHH861" s="72"/>
      <c r="MHI861" s="72"/>
      <c r="MHJ861" s="72"/>
      <c r="MHK861" s="72"/>
      <c r="MHL861" s="72"/>
      <c r="MHM861" s="71"/>
      <c r="MHN861" s="71"/>
      <c r="MHO861" s="71"/>
      <c r="MHP861" s="71"/>
      <c r="MHQ861" s="71"/>
      <c r="MHR861" s="71"/>
      <c r="MHS861" s="71"/>
      <c r="MHT861" s="72"/>
      <c r="MHU861" s="72"/>
      <c r="MHV861" s="72"/>
      <c r="MHW861" s="72"/>
      <c r="MHX861" s="72"/>
      <c r="MHY861" s="72"/>
      <c r="MHZ861" s="72"/>
      <c r="MIA861" s="72"/>
      <c r="MIB861" s="72"/>
      <c r="MIC861" s="71"/>
      <c r="MID861" s="71"/>
      <c r="MIE861" s="71"/>
      <c r="MIF861" s="71"/>
      <c r="MIG861" s="71"/>
      <c r="MIH861" s="71"/>
      <c r="MII861" s="71"/>
      <c r="MIJ861" s="72"/>
      <c r="MIK861" s="72"/>
      <c r="MIL861" s="72"/>
      <c r="MIM861" s="72"/>
      <c r="MIN861" s="72"/>
      <c r="MIO861" s="72"/>
      <c r="MIP861" s="72"/>
      <c r="MIQ861" s="72"/>
      <c r="MIR861" s="72"/>
      <c r="MIS861" s="71"/>
      <c r="MIT861" s="71"/>
      <c r="MIU861" s="71"/>
      <c r="MIV861" s="71"/>
      <c r="MIW861" s="71"/>
      <c r="MIX861" s="71"/>
      <c r="MIY861" s="71"/>
      <c r="MIZ861" s="72"/>
      <c r="MJA861" s="72"/>
      <c r="MJB861" s="72"/>
      <c r="MJC861" s="72"/>
      <c r="MJD861" s="72"/>
      <c r="MJE861" s="72"/>
      <c r="MJF861" s="72"/>
      <c r="MJG861" s="72"/>
      <c r="MJH861" s="72"/>
      <c r="MJI861" s="71"/>
      <c r="MJJ861" s="71"/>
      <c r="MJK861" s="71"/>
      <c r="MJL861" s="71"/>
      <c r="MJM861" s="71"/>
      <c r="MJN861" s="71"/>
      <c r="MJO861" s="71"/>
      <c r="MJP861" s="72"/>
      <c r="MJQ861" s="72"/>
      <c r="MJR861" s="72"/>
      <c r="MJS861" s="72"/>
      <c r="MJT861" s="72"/>
      <c r="MJU861" s="72"/>
      <c r="MJV861" s="72"/>
      <c r="MJW861" s="72"/>
      <c r="MJX861" s="72"/>
      <c r="MJY861" s="71"/>
      <c r="MJZ861" s="71"/>
      <c r="MKA861" s="71"/>
      <c r="MKB861" s="71"/>
      <c r="MKC861" s="71"/>
      <c r="MKD861" s="71"/>
      <c r="MKE861" s="71"/>
      <c r="MKF861" s="72"/>
      <c r="MKG861" s="72"/>
      <c r="MKH861" s="72"/>
      <c r="MKI861" s="72"/>
      <c r="MKJ861" s="72"/>
      <c r="MKK861" s="72"/>
      <c r="MKL861" s="72"/>
      <c r="MKM861" s="72"/>
      <c r="MKN861" s="72"/>
      <c r="MKO861" s="71"/>
      <c r="MKP861" s="71"/>
      <c r="MKQ861" s="71"/>
      <c r="MKR861" s="71"/>
      <c r="MKS861" s="71"/>
      <c r="MKT861" s="71"/>
      <c r="MKU861" s="71"/>
      <c r="MKV861" s="72"/>
      <c r="MKW861" s="72"/>
      <c r="MKX861" s="72"/>
      <c r="MKY861" s="72"/>
      <c r="MKZ861" s="72"/>
      <c r="MLA861" s="72"/>
      <c r="MLB861" s="72"/>
      <c r="MLC861" s="72"/>
      <c r="MLD861" s="72"/>
      <c r="MLE861" s="71"/>
      <c r="MLF861" s="71"/>
      <c r="MLG861" s="71"/>
      <c r="MLH861" s="71"/>
      <c r="MLI861" s="71"/>
      <c r="MLJ861" s="71"/>
      <c r="MLK861" s="71"/>
      <c r="MLL861" s="72"/>
      <c r="MLM861" s="72"/>
      <c r="MLN861" s="72"/>
      <c r="MLO861" s="72"/>
      <c r="MLP861" s="72"/>
      <c r="MLQ861" s="72"/>
      <c r="MLR861" s="72"/>
      <c r="MLS861" s="72"/>
      <c r="MLT861" s="72"/>
      <c r="MLU861" s="71"/>
      <c r="MLV861" s="71"/>
      <c r="MLW861" s="71"/>
      <c r="MLX861" s="71"/>
      <c r="MLY861" s="71"/>
      <c r="MLZ861" s="71"/>
      <c r="MMA861" s="71"/>
      <c r="MMB861" s="72"/>
      <c r="MMC861" s="72"/>
      <c r="MMD861" s="72"/>
      <c r="MME861" s="72"/>
      <c r="MMF861" s="72"/>
      <c r="MMG861" s="72"/>
      <c r="MMH861" s="72"/>
      <c r="MMI861" s="72"/>
      <c r="MMJ861" s="72"/>
      <c r="MMK861" s="71"/>
      <c r="MML861" s="71"/>
      <c r="MMM861" s="71"/>
      <c r="MMN861" s="71"/>
      <c r="MMO861" s="71"/>
      <c r="MMP861" s="71"/>
      <c r="MMQ861" s="71"/>
      <c r="MMR861" s="72"/>
      <c r="MMS861" s="72"/>
      <c r="MMT861" s="72"/>
      <c r="MMU861" s="72"/>
      <c r="MMV861" s="72"/>
      <c r="MMW861" s="72"/>
      <c r="MMX861" s="72"/>
      <c r="MMY861" s="72"/>
      <c r="MMZ861" s="72"/>
      <c r="MNA861" s="71"/>
      <c r="MNB861" s="71"/>
      <c r="MNC861" s="71"/>
      <c r="MND861" s="71"/>
      <c r="MNE861" s="71"/>
      <c r="MNF861" s="71"/>
      <c r="MNG861" s="71"/>
      <c r="MNH861" s="72"/>
      <c r="MNI861" s="72"/>
      <c r="MNJ861" s="72"/>
      <c r="MNK861" s="72"/>
      <c r="MNL861" s="72"/>
      <c r="MNM861" s="72"/>
      <c r="MNN861" s="72"/>
      <c r="MNO861" s="72"/>
      <c r="MNP861" s="72"/>
      <c r="MNQ861" s="71"/>
      <c r="MNR861" s="71"/>
      <c r="MNS861" s="71"/>
      <c r="MNT861" s="71"/>
      <c r="MNU861" s="71"/>
      <c r="MNV861" s="71"/>
      <c r="MNW861" s="71"/>
      <c r="MNX861" s="72"/>
      <c r="MNY861" s="72"/>
      <c r="MNZ861" s="72"/>
      <c r="MOA861" s="72"/>
      <c r="MOB861" s="72"/>
      <c r="MOC861" s="72"/>
      <c r="MOD861" s="72"/>
      <c r="MOE861" s="72"/>
      <c r="MOF861" s="72"/>
      <c r="MOG861" s="71"/>
      <c r="MOH861" s="71"/>
      <c r="MOI861" s="71"/>
      <c r="MOJ861" s="71"/>
      <c r="MOK861" s="71"/>
      <c r="MOL861" s="71"/>
      <c r="MOM861" s="71"/>
      <c r="MON861" s="72"/>
      <c r="MOO861" s="72"/>
      <c r="MOP861" s="72"/>
      <c r="MOQ861" s="72"/>
      <c r="MOR861" s="72"/>
      <c r="MOS861" s="72"/>
      <c r="MOT861" s="72"/>
      <c r="MOU861" s="72"/>
      <c r="MOV861" s="72"/>
      <c r="MOW861" s="71"/>
      <c r="MOX861" s="71"/>
      <c r="MOY861" s="71"/>
      <c r="MOZ861" s="71"/>
      <c r="MPA861" s="71"/>
      <c r="MPB861" s="71"/>
      <c r="MPC861" s="71"/>
      <c r="MPD861" s="72"/>
      <c r="MPE861" s="72"/>
      <c r="MPF861" s="72"/>
      <c r="MPG861" s="72"/>
      <c r="MPH861" s="72"/>
      <c r="MPI861" s="72"/>
      <c r="MPJ861" s="72"/>
      <c r="MPK861" s="72"/>
      <c r="MPL861" s="72"/>
      <c r="MPM861" s="71"/>
      <c r="MPN861" s="71"/>
      <c r="MPO861" s="71"/>
      <c r="MPP861" s="71"/>
      <c r="MPQ861" s="71"/>
      <c r="MPR861" s="71"/>
      <c r="MPS861" s="71"/>
      <c r="MPT861" s="72"/>
      <c r="MPU861" s="72"/>
      <c r="MPV861" s="72"/>
      <c r="MPW861" s="72"/>
      <c r="MPX861" s="72"/>
      <c r="MPY861" s="72"/>
      <c r="MPZ861" s="72"/>
      <c r="MQA861" s="72"/>
      <c r="MQB861" s="72"/>
      <c r="MQC861" s="71"/>
      <c r="MQD861" s="71"/>
      <c r="MQE861" s="71"/>
      <c r="MQF861" s="71"/>
      <c r="MQG861" s="71"/>
      <c r="MQH861" s="71"/>
      <c r="MQI861" s="71"/>
      <c r="MQJ861" s="72"/>
      <c r="MQK861" s="72"/>
      <c r="MQL861" s="72"/>
      <c r="MQM861" s="72"/>
      <c r="MQN861" s="72"/>
      <c r="MQO861" s="72"/>
      <c r="MQP861" s="72"/>
      <c r="MQQ861" s="72"/>
      <c r="MQR861" s="72"/>
      <c r="MQS861" s="71"/>
      <c r="MQT861" s="71"/>
      <c r="MQU861" s="71"/>
      <c r="MQV861" s="71"/>
      <c r="MQW861" s="71"/>
      <c r="MQX861" s="71"/>
      <c r="MQY861" s="71"/>
      <c r="MQZ861" s="72"/>
      <c r="MRA861" s="72"/>
      <c r="MRB861" s="72"/>
      <c r="MRC861" s="72"/>
      <c r="MRD861" s="72"/>
      <c r="MRE861" s="72"/>
      <c r="MRF861" s="72"/>
      <c r="MRG861" s="72"/>
      <c r="MRH861" s="72"/>
      <c r="MRI861" s="71"/>
      <c r="MRJ861" s="71"/>
      <c r="MRK861" s="71"/>
      <c r="MRL861" s="71"/>
      <c r="MRM861" s="71"/>
      <c r="MRN861" s="71"/>
      <c r="MRO861" s="71"/>
      <c r="MRP861" s="72"/>
      <c r="MRQ861" s="72"/>
      <c r="MRR861" s="72"/>
      <c r="MRS861" s="72"/>
      <c r="MRT861" s="72"/>
      <c r="MRU861" s="72"/>
      <c r="MRV861" s="72"/>
      <c r="MRW861" s="72"/>
      <c r="MRX861" s="72"/>
      <c r="MRY861" s="71"/>
      <c r="MRZ861" s="71"/>
      <c r="MSA861" s="71"/>
      <c r="MSB861" s="71"/>
      <c r="MSC861" s="71"/>
      <c r="MSD861" s="71"/>
      <c r="MSE861" s="71"/>
      <c r="MSF861" s="72"/>
      <c r="MSG861" s="72"/>
      <c r="MSH861" s="72"/>
      <c r="MSI861" s="72"/>
      <c r="MSJ861" s="72"/>
      <c r="MSK861" s="72"/>
      <c r="MSL861" s="72"/>
      <c r="MSM861" s="72"/>
      <c r="MSN861" s="72"/>
      <c r="MSO861" s="71"/>
      <c r="MSP861" s="71"/>
      <c r="MSQ861" s="71"/>
      <c r="MSR861" s="71"/>
      <c r="MSS861" s="71"/>
      <c r="MST861" s="71"/>
      <c r="MSU861" s="71"/>
      <c r="MSV861" s="72"/>
      <c r="MSW861" s="72"/>
      <c r="MSX861" s="72"/>
      <c r="MSY861" s="72"/>
      <c r="MSZ861" s="72"/>
      <c r="MTA861" s="72"/>
      <c r="MTB861" s="72"/>
      <c r="MTC861" s="72"/>
      <c r="MTD861" s="72"/>
      <c r="MTE861" s="71"/>
      <c r="MTF861" s="71"/>
      <c r="MTG861" s="71"/>
      <c r="MTH861" s="71"/>
      <c r="MTI861" s="71"/>
      <c r="MTJ861" s="71"/>
      <c r="MTK861" s="71"/>
      <c r="MTL861" s="72"/>
      <c r="MTM861" s="72"/>
      <c r="MTN861" s="72"/>
      <c r="MTO861" s="72"/>
      <c r="MTP861" s="72"/>
      <c r="MTQ861" s="72"/>
      <c r="MTR861" s="72"/>
      <c r="MTS861" s="72"/>
      <c r="MTT861" s="72"/>
      <c r="MTU861" s="71"/>
      <c r="MTV861" s="71"/>
      <c r="MTW861" s="71"/>
      <c r="MTX861" s="71"/>
      <c r="MTY861" s="71"/>
      <c r="MTZ861" s="71"/>
      <c r="MUA861" s="71"/>
      <c r="MUB861" s="72"/>
      <c r="MUC861" s="72"/>
      <c r="MUD861" s="72"/>
      <c r="MUE861" s="72"/>
      <c r="MUF861" s="72"/>
      <c r="MUG861" s="72"/>
      <c r="MUH861" s="72"/>
      <c r="MUI861" s="72"/>
      <c r="MUJ861" s="72"/>
      <c r="MUK861" s="71"/>
      <c r="MUL861" s="71"/>
      <c r="MUM861" s="71"/>
      <c r="MUN861" s="71"/>
      <c r="MUO861" s="71"/>
      <c r="MUP861" s="71"/>
      <c r="MUQ861" s="71"/>
      <c r="MUR861" s="72"/>
      <c r="MUS861" s="72"/>
      <c r="MUT861" s="72"/>
      <c r="MUU861" s="72"/>
      <c r="MUV861" s="72"/>
      <c r="MUW861" s="72"/>
      <c r="MUX861" s="72"/>
      <c r="MUY861" s="72"/>
      <c r="MUZ861" s="72"/>
      <c r="MVA861" s="71"/>
      <c r="MVB861" s="71"/>
      <c r="MVC861" s="71"/>
      <c r="MVD861" s="71"/>
      <c r="MVE861" s="71"/>
      <c r="MVF861" s="71"/>
      <c r="MVG861" s="71"/>
      <c r="MVH861" s="72"/>
      <c r="MVI861" s="72"/>
      <c r="MVJ861" s="72"/>
      <c r="MVK861" s="72"/>
      <c r="MVL861" s="72"/>
      <c r="MVM861" s="72"/>
      <c r="MVN861" s="72"/>
      <c r="MVO861" s="72"/>
      <c r="MVP861" s="72"/>
      <c r="MVQ861" s="71"/>
      <c r="MVR861" s="71"/>
      <c r="MVS861" s="71"/>
      <c r="MVT861" s="71"/>
      <c r="MVU861" s="71"/>
      <c r="MVV861" s="71"/>
      <c r="MVW861" s="71"/>
      <c r="MVX861" s="72"/>
      <c r="MVY861" s="72"/>
      <c r="MVZ861" s="72"/>
      <c r="MWA861" s="72"/>
      <c r="MWB861" s="72"/>
      <c r="MWC861" s="72"/>
      <c r="MWD861" s="72"/>
      <c r="MWE861" s="72"/>
      <c r="MWF861" s="72"/>
      <c r="MWG861" s="71"/>
      <c r="MWH861" s="71"/>
      <c r="MWI861" s="71"/>
      <c r="MWJ861" s="71"/>
      <c r="MWK861" s="71"/>
      <c r="MWL861" s="71"/>
      <c r="MWM861" s="71"/>
      <c r="MWN861" s="72"/>
      <c r="MWO861" s="72"/>
      <c r="MWP861" s="72"/>
      <c r="MWQ861" s="72"/>
      <c r="MWR861" s="72"/>
      <c r="MWS861" s="72"/>
      <c r="MWT861" s="72"/>
      <c r="MWU861" s="72"/>
      <c r="MWV861" s="72"/>
      <c r="MWW861" s="71"/>
      <c r="MWX861" s="71"/>
      <c r="MWY861" s="71"/>
      <c r="MWZ861" s="71"/>
      <c r="MXA861" s="71"/>
      <c r="MXB861" s="71"/>
      <c r="MXC861" s="71"/>
      <c r="MXD861" s="72"/>
      <c r="MXE861" s="72"/>
      <c r="MXF861" s="72"/>
      <c r="MXG861" s="72"/>
      <c r="MXH861" s="72"/>
      <c r="MXI861" s="72"/>
      <c r="MXJ861" s="72"/>
      <c r="MXK861" s="72"/>
      <c r="MXL861" s="72"/>
      <c r="MXM861" s="71"/>
      <c r="MXN861" s="71"/>
      <c r="MXO861" s="71"/>
      <c r="MXP861" s="71"/>
      <c r="MXQ861" s="71"/>
      <c r="MXR861" s="71"/>
      <c r="MXS861" s="71"/>
      <c r="MXT861" s="72"/>
      <c r="MXU861" s="72"/>
      <c r="MXV861" s="72"/>
      <c r="MXW861" s="72"/>
      <c r="MXX861" s="72"/>
      <c r="MXY861" s="72"/>
      <c r="MXZ861" s="72"/>
      <c r="MYA861" s="72"/>
      <c r="MYB861" s="72"/>
      <c r="MYC861" s="71"/>
      <c r="MYD861" s="71"/>
      <c r="MYE861" s="71"/>
      <c r="MYF861" s="71"/>
      <c r="MYG861" s="71"/>
      <c r="MYH861" s="71"/>
      <c r="MYI861" s="71"/>
      <c r="MYJ861" s="72"/>
      <c r="MYK861" s="72"/>
      <c r="MYL861" s="72"/>
      <c r="MYM861" s="72"/>
      <c r="MYN861" s="72"/>
      <c r="MYO861" s="72"/>
      <c r="MYP861" s="72"/>
      <c r="MYQ861" s="72"/>
      <c r="MYR861" s="72"/>
      <c r="MYS861" s="71"/>
      <c r="MYT861" s="71"/>
      <c r="MYU861" s="71"/>
      <c r="MYV861" s="71"/>
      <c r="MYW861" s="71"/>
      <c r="MYX861" s="71"/>
      <c r="MYY861" s="71"/>
      <c r="MYZ861" s="72"/>
      <c r="MZA861" s="72"/>
      <c r="MZB861" s="72"/>
      <c r="MZC861" s="72"/>
      <c r="MZD861" s="72"/>
      <c r="MZE861" s="72"/>
      <c r="MZF861" s="72"/>
      <c r="MZG861" s="72"/>
      <c r="MZH861" s="72"/>
      <c r="MZI861" s="71"/>
      <c r="MZJ861" s="71"/>
      <c r="MZK861" s="71"/>
      <c r="MZL861" s="71"/>
      <c r="MZM861" s="71"/>
      <c r="MZN861" s="71"/>
      <c r="MZO861" s="71"/>
      <c r="MZP861" s="72"/>
      <c r="MZQ861" s="72"/>
      <c r="MZR861" s="72"/>
      <c r="MZS861" s="72"/>
      <c r="MZT861" s="72"/>
      <c r="MZU861" s="72"/>
      <c r="MZV861" s="72"/>
      <c r="MZW861" s="72"/>
      <c r="MZX861" s="72"/>
      <c r="MZY861" s="71"/>
      <c r="MZZ861" s="71"/>
      <c r="NAA861" s="71"/>
      <c r="NAB861" s="71"/>
      <c r="NAC861" s="71"/>
      <c r="NAD861" s="71"/>
      <c r="NAE861" s="71"/>
      <c r="NAF861" s="72"/>
      <c r="NAG861" s="72"/>
      <c r="NAH861" s="72"/>
      <c r="NAI861" s="72"/>
      <c r="NAJ861" s="72"/>
      <c r="NAK861" s="72"/>
      <c r="NAL861" s="72"/>
      <c r="NAM861" s="72"/>
      <c r="NAN861" s="72"/>
      <c r="NAO861" s="71"/>
      <c r="NAP861" s="71"/>
      <c r="NAQ861" s="71"/>
      <c r="NAR861" s="71"/>
      <c r="NAS861" s="71"/>
      <c r="NAT861" s="71"/>
      <c r="NAU861" s="71"/>
      <c r="NAV861" s="72"/>
      <c r="NAW861" s="72"/>
      <c r="NAX861" s="72"/>
      <c r="NAY861" s="72"/>
      <c r="NAZ861" s="72"/>
      <c r="NBA861" s="72"/>
      <c r="NBB861" s="72"/>
      <c r="NBC861" s="72"/>
      <c r="NBD861" s="72"/>
      <c r="NBE861" s="71"/>
      <c r="NBF861" s="71"/>
      <c r="NBG861" s="71"/>
      <c r="NBH861" s="71"/>
      <c r="NBI861" s="71"/>
      <c r="NBJ861" s="71"/>
      <c r="NBK861" s="71"/>
      <c r="NBL861" s="72"/>
      <c r="NBM861" s="72"/>
      <c r="NBN861" s="72"/>
      <c r="NBO861" s="72"/>
      <c r="NBP861" s="72"/>
      <c r="NBQ861" s="72"/>
      <c r="NBR861" s="72"/>
      <c r="NBS861" s="72"/>
      <c r="NBT861" s="72"/>
      <c r="NBU861" s="71"/>
      <c r="NBV861" s="71"/>
      <c r="NBW861" s="71"/>
      <c r="NBX861" s="71"/>
      <c r="NBY861" s="71"/>
      <c r="NBZ861" s="71"/>
      <c r="NCA861" s="71"/>
      <c r="NCB861" s="72"/>
      <c r="NCC861" s="72"/>
      <c r="NCD861" s="72"/>
      <c r="NCE861" s="72"/>
      <c r="NCF861" s="72"/>
      <c r="NCG861" s="72"/>
      <c r="NCH861" s="72"/>
      <c r="NCI861" s="72"/>
      <c r="NCJ861" s="72"/>
      <c r="NCK861" s="71"/>
      <c r="NCL861" s="71"/>
      <c r="NCM861" s="71"/>
      <c r="NCN861" s="71"/>
      <c r="NCO861" s="71"/>
      <c r="NCP861" s="71"/>
      <c r="NCQ861" s="71"/>
      <c r="NCR861" s="72"/>
      <c r="NCS861" s="72"/>
      <c r="NCT861" s="72"/>
      <c r="NCU861" s="72"/>
      <c r="NCV861" s="72"/>
      <c r="NCW861" s="72"/>
      <c r="NCX861" s="72"/>
      <c r="NCY861" s="72"/>
      <c r="NCZ861" s="72"/>
      <c r="NDA861" s="71"/>
      <c r="NDB861" s="71"/>
      <c r="NDC861" s="71"/>
      <c r="NDD861" s="71"/>
      <c r="NDE861" s="71"/>
      <c r="NDF861" s="71"/>
      <c r="NDG861" s="71"/>
      <c r="NDH861" s="72"/>
      <c r="NDI861" s="72"/>
      <c r="NDJ861" s="72"/>
      <c r="NDK861" s="72"/>
      <c r="NDL861" s="72"/>
      <c r="NDM861" s="72"/>
      <c r="NDN861" s="72"/>
      <c r="NDO861" s="72"/>
      <c r="NDP861" s="72"/>
      <c r="NDQ861" s="71"/>
      <c r="NDR861" s="71"/>
      <c r="NDS861" s="71"/>
      <c r="NDT861" s="71"/>
      <c r="NDU861" s="71"/>
      <c r="NDV861" s="71"/>
      <c r="NDW861" s="71"/>
      <c r="NDX861" s="72"/>
      <c r="NDY861" s="72"/>
      <c r="NDZ861" s="72"/>
      <c r="NEA861" s="72"/>
      <c r="NEB861" s="72"/>
      <c r="NEC861" s="72"/>
      <c r="NED861" s="72"/>
      <c r="NEE861" s="72"/>
      <c r="NEF861" s="72"/>
      <c r="NEG861" s="71"/>
      <c r="NEH861" s="71"/>
      <c r="NEI861" s="71"/>
      <c r="NEJ861" s="71"/>
      <c r="NEK861" s="71"/>
      <c r="NEL861" s="71"/>
      <c r="NEM861" s="71"/>
      <c r="NEN861" s="72"/>
      <c r="NEO861" s="72"/>
      <c r="NEP861" s="72"/>
      <c r="NEQ861" s="72"/>
      <c r="NER861" s="72"/>
      <c r="NES861" s="72"/>
      <c r="NET861" s="72"/>
      <c r="NEU861" s="72"/>
      <c r="NEV861" s="72"/>
      <c r="NEW861" s="71"/>
      <c r="NEX861" s="71"/>
      <c r="NEY861" s="71"/>
      <c r="NEZ861" s="71"/>
      <c r="NFA861" s="71"/>
      <c r="NFB861" s="71"/>
      <c r="NFC861" s="71"/>
      <c r="NFD861" s="72"/>
      <c r="NFE861" s="72"/>
      <c r="NFF861" s="72"/>
      <c r="NFG861" s="72"/>
      <c r="NFH861" s="72"/>
      <c r="NFI861" s="72"/>
      <c r="NFJ861" s="72"/>
      <c r="NFK861" s="72"/>
      <c r="NFL861" s="72"/>
      <c r="NFM861" s="71"/>
      <c r="NFN861" s="71"/>
      <c r="NFO861" s="71"/>
      <c r="NFP861" s="71"/>
      <c r="NFQ861" s="71"/>
      <c r="NFR861" s="71"/>
      <c r="NFS861" s="71"/>
      <c r="NFT861" s="72"/>
      <c r="NFU861" s="72"/>
      <c r="NFV861" s="72"/>
      <c r="NFW861" s="72"/>
      <c r="NFX861" s="72"/>
      <c r="NFY861" s="72"/>
      <c r="NFZ861" s="72"/>
      <c r="NGA861" s="72"/>
      <c r="NGB861" s="72"/>
      <c r="NGC861" s="71"/>
      <c r="NGD861" s="71"/>
      <c r="NGE861" s="71"/>
      <c r="NGF861" s="71"/>
      <c r="NGG861" s="71"/>
      <c r="NGH861" s="71"/>
      <c r="NGI861" s="71"/>
      <c r="NGJ861" s="72"/>
      <c r="NGK861" s="72"/>
      <c r="NGL861" s="72"/>
      <c r="NGM861" s="72"/>
      <c r="NGN861" s="72"/>
      <c r="NGO861" s="72"/>
      <c r="NGP861" s="72"/>
      <c r="NGQ861" s="72"/>
      <c r="NGR861" s="72"/>
      <c r="NGS861" s="71"/>
      <c r="NGT861" s="71"/>
      <c r="NGU861" s="71"/>
      <c r="NGV861" s="71"/>
      <c r="NGW861" s="71"/>
      <c r="NGX861" s="71"/>
      <c r="NGY861" s="71"/>
      <c r="NGZ861" s="72"/>
      <c r="NHA861" s="72"/>
      <c r="NHB861" s="72"/>
      <c r="NHC861" s="72"/>
      <c r="NHD861" s="72"/>
      <c r="NHE861" s="72"/>
      <c r="NHF861" s="72"/>
      <c r="NHG861" s="72"/>
      <c r="NHH861" s="72"/>
      <c r="NHI861" s="71"/>
      <c r="NHJ861" s="71"/>
      <c r="NHK861" s="71"/>
      <c r="NHL861" s="71"/>
      <c r="NHM861" s="71"/>
      <c r="NHN861" s="71"/>
      <c r="NHO861" s="71"/>
      <c r="NHP861" s="72"/>
      <c r="NHQ861" s="72"/>
      <c r="NHR861" s="72"/>
      <c r="NHS861" s="72"/>
      <c r="NHT861" s="72"/>
      <c r="NHU861" s="72"/>
      <c r="NHV861" s="72"/>
      <c r="NHW861" s="72"/>
      <c r="NHX861" s="72"/>
      <c r="NHY861" s="71"/>
      <c r="NHZ861" s="71"/>
      <c r="NIA861" s="71"/>
      <c r="NIB861" s="71"/>
      <c r="NIC861" s="71"/>
      <c r="NID861" s="71"/>
      <c r="NIE861" s="71"/>
      <c r="NIF861" s="72"/>
      <c r="NIG861" s="72"/>
      <c r="NIH861" s="72"/>
      <c r="NII861" s="72"/>
      <c r="NIJ861" s="72"/>
      <c r="NIK861" s="72"/>
      <c r="NIL861" s="72"/>
      <c r="NIM861" s="72"/>
      <c r="NIN861" s="72"/>
      <c r="NIO861" s="71"/>
      <c r="NIP861" s="71"/>
      <c r="NIQ861" s="71"/>
      <c r="NIR861" s="71"/>
      <c r="NIS861" s="71"/>
      <c r="NIT861" s="71"/>
      <c r="NIU861" s="71"/>
      <c r="NIV861" s="72"/>
      <c r="NIW861" s="72"/>
      <c r="NIX861" s="72"/>
      <c r="NIY861" s="72"/>
      <c r="NIZ861" s="72"/>
      <c r="NJA861" s="72"/>
      <c r="NJB861" s="72"/>
      <c r="NJC861" s="72"/>
      <c r="NJD861" s="72"/>
      <c r="NJE861" s="71"/>
      <c r="NJF861" s="71"/>
      <c r="NJG861" s="71"/>
      <c r="NJH861" s="71"/>
      <c r="NJI861" s="71"/>
      <c r="NJJ861" s="71"/>
      <c r="NJK861" s="71"/>
      <c r="NJL861" s="72"/>
      <c r="NJM861" s="72"/>
      <c r="NJN861" s="72"/>
      <c r="NJO861" s="72"/>
      <c r="NJP861" s="72"/>
      <c r="NJQ861" s="72"/>
      <c r="NJR861" s="72"/>
      <c r="NJS861" s="72"/>
      <c r="NJT861" s="72"/>
      <c r="NJU861" s="71"/>
      <c r="NJV861" s="71"/>
      <c r="NJW861" s="71"/>
      <c r="NJX861" s="71"/>
      <c r="NJY861" s="71"/>
      <c r="NJZ861" s="71"/>
      <c r="NKA861" s="71"/>
      <c r="NKB861" s="72"/>
      <c r="NKC861" s="72"/>
      <c r="NKD861" s="72"/>
      <c r="NKE861" s="72"/>
      <c r="NKF861" s="72"/>
      <c r="NKG861" s="72"/>
      <c r="NKH861" s="72"/>
      <c r="NKI861" s="72"/>
      <c r="NKJ861" s="72"/>
      <c r="NKK861" s="71"/>
      <c r="NKL861" s="71"/>
      <c r="NKM861" s="71"/>
      <c r="NKN861" s="71"/>
      <c r="NKO861" s="71"/>
      <c r="NKP861" s="71"/>
      <c r="NKQ861" s="71"/>
      <c r="NKR861" s="72"/>
      <c r="NKS861" s="72"/>
      <c r="NKT861" s="72"/>
      <c r="NKU861" s="72"/>
      <c r="NKV861" s="72"/>
      <c r="NKW861" s="72"/>
      <c r="NKX861" s="72"/>
      <c r="NKY861" s="72"/>
      <c r="NKZ861" s="72"/>
      <c r="NLA861" s="71"/>
      <c r="NLB861" s="71"/>
      <c r="NLC861" s="71"/>
      <c r="NLD861" s="71"/>
      <c r="NLE861" s="71"/>
      <c r="NLF861" s="71"/>
      <c r="NLG861" s="71"/>
      <c r="NLH861" s="72"/>
      <c r="NLI861" s="72"/>
      <c r="NLJ861" s="72"/>
      <c r="NLK861" s="72"/>
      <c r="NLL861" s="72"/>
      <c r="NLM861" s="72"/>
      <c r="NLN861" s="72"/>
      <c r="NLO861" s="72"/>
      <c r="NLP861" s="72"/>
      <c r="NLQ861" s="71"/>
      <c r="NLR861" s="71"/>
      <c r="NLS861" s="71"/>
      <c r="NLT861" s="71"/>
      <c r="NLU861" s="71"/>
      <c r="NLV861" s="71"/>
      <c r="NLW861" s="71"/>
      <c r="NLX861" s="72"/>
      <c r="NLY861" s="72"/>
      <c r="NLZ861" s="72"/>
      <c r="NMA861" s="72"/>
      <c r="NMB861" s="72"/>
      <c r="NMC861" s="72"/>
      <c r="NMD861" s="72"/>
      <c r="NME861" s="72"/>
      <c r="NMF861" s="72"/>
      <c r="NMG861" s="71"/>
      <c r="NMH861" s="71"/>
      <c r="NMI861" s="71"/>
      <c r="NMJ861" s="71"/>
      <c r="NMK861" s="71"/>
      <c r="NML861" s="71"/>
      <c r="NMM861" s="71"/>
      <c r="NMN861" s="72"/>
      <c r="NMO861" s="72"/>
      <c r="NMP861" s="72"/>
      <c r="NMQ861" s="72"/>
      <c r="NMR861" s="72"/>
      <c r="NMS861" s="72"/>
      <c r="NMT861" s="72"/>
      <c r="NMU861" s="72"/>
      <c r="NMV861" s="72"/>
      <c r="NMW861" s="71"/>
      <c r="NMX861" s="71"/>
      <c r="NMY861" s="71"/>
      <c r="NMZ861" s="71"/>
      <c r="NNA861" s="71"/>
      <c r="NNB861" s="71"/>
      <c r="NNC861" s="71"/>
      <c r="NND861" s="72"/>
      <c r="NNE861" s="72"/>
      <c r="NNF861" s="72"/>
      <c r="NNG861" s="72"/>
      <c r="NNH861" s="72"/>
      <c r="NNI861" s="72"/>
      <c r="NNJ861" s="72"/>
      <c r="NNK861" s="72"/>
      <c r="NNL861" s="72"/>
      <c r="NNM861" s="71"/>
      <c r="NNN861" s="71"/>
      <c r="NNO861" s="71"/>
      <c r="NNP861" s="71"/>
      <c r="NNQ861" s="71"/>
      <c r="NNR861" s="71"/>
      <c r="NNS861" s="71"/>
      <c r="NNT861" s="72"/>
      <c r="NNU861" s="72"/>
      <c r="NNV861" s="72"/>
      <c r="NNW861" s="72"/>
      <c r="NNX861" s="72"/>
      <c r="NNY861" s="72"/>
      <c r="NNZ861" s="72"/>
      <c r="NOA861" s="72"/>
      <c r="NOB861" s="72"/>
      <c r="NOC861" s="71"/>
      <c r="NOD861" s="71"/>
      <c r="NOE861" s="71"/>
      <c r="NOF861" s="71"/>
      <c r="NOG861" s="71"/>
      <c r="NOH861" s="71"/>
      <c r="NOI861" s="71"/>
      <c r="NOJ861" s="72"/>
      <c r="NOK861" s="72"/>
      <c r="NOL861" s="72"/>
      <c r="NOM861" s="72"/>
      <c r="NON861" s="72"/>
      <c r="NOO861" s="72"/>
      <c r="NOP861" s="72"/>
      <c r="NOQ861" s="72"/>
      <c r="NOR861" s="72"/>
      <c r="NOS861" s="71"/>
      <c r="NOT861" s="71"/>
      <c r="NOU861" s="71"/>
      <c r="NOV861" s="71"/>
      <c r="NOW861" s="71"/>
      <c r="NOX861" s="71"/>
      <c r="NOY861" s="71"/>
      <c r="NOZ861" s="72"/>
      <c r="NPA861" s="72"/>
      <c r="NPB861" s="72"/>
      <c r="NPC861" s="72"/>
      <c r="NPD861" s="72"/>
      <c r="NPE861" s="72"/>
      <c r="NPF861" s="72"/>
      <c r="NPG861" s="72"/>
      <c r="NPH861" s="72"/>
      <c r="NPI861" s="71"/>
      <c r="NPJ861" s="71"/>
      <c r="NPK861" s="71"/>
      <c r="NPL861" s="71"/>
      <c r="NPM861" s="71"/>
      <c r="NPN861" s="71"/>
      <c r="NPO861" s="71"/>
      <c r="NPP861" s="72"/>
      <c r="NPQ861" s="72"/>
      <c r="NPR861" s="72"/>
      <c r="NPS861" s="72"/>
      <c r="NPT861" s="72"/>
      <c r="NPU861" s="72"/>
      <c r="NPV861" s="72"/>
      <c r="NPW861" s="72"/>
      <c r="NPX861" s="72"/>
      <c r="NPY861" s="71"/>
      <c r="NPZ861" s="71"/>
      <c r="NQA861" s="71"/>
      <c r="NQB861" s="71"/>
      <c r="NQC861" s="71"/>
      <c r="NQD861" s="71"/>
      <c r="NQE861" s="71"/>
      <c r="NQF861" s="72"/>
      <c r="NQG861" s="72"/>
      <c r="NQH861" s="72"/>
      <c r="NQI861" s="72"/>
      <c r="NQJ861" s="72"/>
      <c r="NQK861" s="72"/>
      <c r="NQL861" s="72"/>
      <c r="NQM861" s="72"/>
      <c r="NQN861" s="72"/>
      <c r="NQO861" s="71"/>
      <c r="NQP861" s="71"/>
      <c r="NQQ861" s="71"/>
      <c r="NQR861" s="71"/>
      <c r="NQS861" s="71"/>
      <c r="NQT861" s="71"/>
      <c r="NQU861" s="71"/>
      <c r="NQV861" s="72"/>
      <c r="NQW861" s="72"/>
      <c r="NQX861" s="72"/>
      <c r="NQY861" s="72"/>
      <c r="NQZ861" s="72"/>
      <c r="NRA861" s="72"/>
      <c r="NRB861" s="72"/>
      <c r="NRC861" s="72"/>
      <c r="NRD861" s="72"/>
      <c r="NRE861" s="71"/>
      <c r="NRF861" s="71"/>
      <c r="NRG861" s="71"/>
      <c r="NRH861" s="71"/>
      <c r="NRI861" s="71"/>
      <c r="NRJ861" s="71"/>
      <c r="NRK861" s="71"/>
      <c r="NRL861" s="72"/>
      <c r="NRM861" s="72"/>
      <c r="NRN861" s="72"/>
      <c r="NRO861" s="72"/>
      <c r="NRP861" s="72"/>
      <c r="NRQ861" s="72"/>
      <c r="NRR861" s="72"/>
      <c r="NRS861" s="72"/>
      <c r="NRT861" s="72"/>
      <c r="NRU861" s="71"/>
      <c r="NRV861" s="71"/>
      <c r="NRW861" s="71"/>
      <c r="NRX861" s="71"/>
      <c r="NRY861" s="71"/>
      <c r="NRZ861" s="71"/>
      <c r="NSA861" s="71"/>
      <c r="NSB861" s="72"/>
      <c r="NSC861" s="72"/>
      <c r="NSD861" s="72"/>
      <c r="NSE861" s="72"/>
      <c r="NSF861" s="72"/>
      <c r="NSG861" s="72"/>
      <c r="NSH861" s="72"/>
      <c r="NSI861" s="72"/>
      <c r="NSJ861" s="72"/>
      <c r="NSK861" s="71"/>
      <c r="NSL861" s="71"/>
      <c r="NSM861" s="71"/>
      <c r="NSN861" s="71"/>
      <c r="NSO861" s="71"/>
      <c r="NSP861" s="71"/>
      <c r="NSQ861" s="71"/>
      <c r="NSR861" s="72"/>
      <c r="NSS861" s="72"/>
      <c r="NST861" s="72"/>
      <c r="NSU861" s="72"/>
      <c r="NSV861" s="72"/>
      <c r="NSW861" s="72"/>
      <c r="NSX861" s="72"/>
      <c r="NSY861" s="72"/>
      <c r="NSZ861" s="72"/>
      <c r="NTA861" s="71"/>
      <c r="NTB861" s="71"/>
      <c r="NTC861" s="71"/>
      <c r="NTD861" s="71"/>
      <c r="NTE861" s="71"/>
      <c r="NTF861" s="71"/>
      <c r="NTG861" s="71"/>
      <c r="NTH861" s="72"/>
      <c r="NTI861" s="72"/>
      <c r="NTJ861" s="72"/>
      <c r="NTK861" s="72"/>
      <c r="NTL861" s="72"/>
      <c r="NTM861" s="72"/>
      <c r="NTN861" s="72"/>
      <c r="NTO861" s="72"/>
      <c r="NTP861" s="72"/>
      <c r="NTQ861" s="71"/>
      <c r="NTR861" s="71"/>
      <c r="NTS861" s="71"/>
      <c r="NTT861" s="71"/>
      <c r="NTU861" s="71"/>
      <c r="NTV861" s="71"/>
      <c r="NTW861" s="71"/>
      <c r="NTX861" s="72"/>
      <c r="NTY861" s="72"/>
      <c r="NTZ861" s="72"/>
      <c r="NUA861" s="72"/>
      <c r="NUB861" s="72"/>
      <c r="NUC861" s="72"/>
      <c r="NUD861" s="72"/>
      <c r="NUE861" s="72"/>
      <c r="NUF861" s="72"/>
      <c r="NUG861" s="71"/>
      <c r="NUH861" s="71"/>
      <c r="NUI861" s="71"/>
      <c r="NUJ861" s="71"/>
      <c r="NUK861" s="71"/>
      <c r="NUL861" s="71"/>
      <c r="NUM861" s="71"/>
      <c r="NUN861" s="72"/>
      <c r="NUO861" s="72"/>
      <c r="NUP861" s="72"/>
      <c r="NUQ861" s="72"/>
      <c r="NUR861" s="72"/>
      <c r="NUS861" s="72"/>
      <c r="NUT861" s="72"/>
      <c r="NUU861" s="72"/>
      <c r="NUV861" s="72"/>
      <c r="NUW861" s="71"/>
      <c r="NUX861" s="71"/>
      <c r="NUY861" s="71"/>
      <c r="NUZ861" s="71"/>
      <c r="NVA861" s="71"/>
      <c r="NVB861" s="71"/>
      <c r="NVC861" s="71"/>
      <c r="NVD861" s="72"/>
      <c r="NVE861" s="72"/>
      <c r="NVF861" s="72"/>
      <c r="NVG861" s="72"/>
      <c r="NVH861" s="72"/>
      <c r="NVI861" s="72"/>
      <c r="NVJ861" s="72"/>
      <c r="NVK861" s="72"/>
      <c r="NVL861" s="72"/>
      <c r="NVM861" s="71"/>
      <c r="NVN861" s="71"/>
      <c r="NVO861" s="71"/>
      <c r="NVP861" s="71"/>
      <c r="NVQ861" s="71"/>
      <c r="NVR861" s="71"/>
      <c r="NVS861" s="71"/>
      <c r="NVT861" s="72"/>
      <c r="NVU861" s="72"/>
      <c r="NVV861" s="72"/>
      <c r="NVW861" s="72"/>
      <c r="NVX861" s="72"/>
      <c r="NVY861" s="72"/>
      <c r="NVZ861" s="72"/>
      <c r="NWA861" s="72"/>
      <c r="NWB861" s="72"/>
      <c r="NWC861" s="71"/>
      <c r="NWD861" s="71"/>
      <c r="NWE861" s="71"/>
      <c r="NWF861" s="71"/>
      <c r="NWG861" s="71"/>
      <c r="NWH861" s="71"/>
      <c r="NWI861" s="71"/>
      <c r="NWJ861" s="72"/>
      <c r="NWK861" s="72"/>
      <c r="NWL861" s="72"/>
      <c r="NWM861" s="72"/>
      <c r="NWN861" s="72"/>
      <c r="NWO861" s="72"/>
      <c r="NWP861" s="72"/>
      <c r="NWQ861" s="72"/>
      <c r="NWR861" s="72"/>
      <c r="NWS861" s="71"/>
      <c r="NWT861" s="71"/>
      <c r="NWU861" s="71"/>
      <c r="NWV861" s="71"/>
      <c r="NWW861" s="71"/>
      <c r="NWX861" s="71"/>
      <c r="NWY861" s="71"/>
      <c r="NWZ861" s="72"/>
      <c r="NXA861" s="72"/>
      <c r="NXB861" s="72"/>
      <c r="NXC861" s="72"/>
      <c r="NXD861" s="72"/>
      <c r="NXE861" s="72"/>
      <c r="NXF861" s="72"/>
      <c r="NXG861" s="72"/>
      <c r="NXH861" s="72"/>
      <c r="NXI861" s="71"/>
      <c r="NXJ861" s="71"/>
      <c r="NXK861" s="71"/>
      <c r="NXL861" s="71"/>
      <c r="NXM861" s="71"/>
      <c r="NXN861" s="71"/>
      <c r="NXO861" s="71"/>
      <c r="NXP861" s="72"/>
      <c r="NXQ861" s="72"/>
      <c r="NXR861" s="72"/>
      <c r="NXS861" s="72"/>
      <c r="NXT861" s="72"/>
      <c r="NXU861" s="72"/>
      <c r="NXV861" s="72"/>
      <c r="NXW861" s="72"/>
      <c r="NXX861" s="72"/>
      <c r="NXY861" s="71"/>
      <c r="NXZ861" s="71"/>
      <c r="NYA861" s="71"/>
      <c r="NYB861" s="71"/>
      <c r="NYC861" s="71"/>
      <c r="NYD861" s="71"/>
      <c r="NYE861" s="71"/>
      <c r="NYF861" s="72"/>
      <c r="NYG861" s="72"/>
      <c r="NYH861" s="72"/>
      <c r="NYI861" s="72"/>
      <c r="NYJ861" s="72"/>
      <c r="NYK861" s="72"/>
      <c r="NYL861" s="72"/>
      <c r="NYM861" s="72"/>
      <c r="NYN861" s="72"/>
      <c r="NYO861" s="71"/>
      <c r="NYP861" s="71"/>
      <c r="NYQ861" s="71"/>
      <c r="NYR861" s="71"/>
      <c r="NYS861" s="71"/>
      <c r="NYT861" s="71"/>
      <c r="NYU861" s="71"/>
      <c r="NYV861" s="72"/>
      <c r="NYW861" s="72"/>
      <c r="NYX861" s="72"/>
      <c r="NYY861" s="72"/>
      <c r="NYZ861" s="72"/>
      <c r="NZA861" s="72"/>
      <c r="NZB861" s="72"/>
      <c r="NZC861" s="72"/>
      <c r="NZD861" s="72"/>
      <c r="NZE861" s="71"/>
      <c r="NZF861" s="71"/>
      <c r="NZG861" s="71"/>
      <c r="NZH861" s="71"/>
      <c r="NZI861" s="71"/>
      <c r="NZJ861" s="71"/>
      <c r="NZK861" s="71"/>
      <c r="NZL861" s="72"/>
      <c r="NZM861" s="72"/>
      <c r="NZN861" s="72"/>
      <c r="NZO861" s="72"/>
      <c r="NZP861" s="72"/>
      <c r="NZQ861" s="72"/>
      <c r="NZR861" s="72"/>
      <c r="NZS861" s="72"/>
      <c r="NZT861" s="72"/>
      <c r="NZU861" s="71"/>
      <c r="NZV861" s="71"/>
      <c r="NZW861" s="71"/>
      <c r="NZX861" s="71"/>
      <c r="NZY861" s="71"/>
      <c r="NZZ861" s="71"/>
      <c r="OAA861" s="71"/>
      <c r="OAB861" s="72"/>
      <c r="OAC861" s="72"/>
      <c r="OAD861" s="72"/>
      <c r="OAE861" s="72"/>
      <c r="OAF861" s="72"/>
      <c r="OAG861" s="72"/>
      <c r="OAH861" s="72"/>
      <c r="OAI861" s="72"/>
      <c r="OAJ861" s="72"/>
      <c r="OAK861" s="71"/>
      <c r="OAL861" s="71"/>
      <c r="OAM861" s="71"/>
      <c r="OAN861" s="71"/>
      <c r="OAO861" s="71"/>
      <c r="OAP861" s="71"/>
      <c r="OAQ861" s="71"/>
      <c r="OAR861" s="72"/>
      <c r="OAS861" s="72"/>
      <c r="OAT861" s="72"/>
      <c r="OAU861" s="72"/>
      <c r="OAV861" s="72"/>
      <c r="OAW861" s="72"/>
      <c r="OAX861" s="72"/>
      <c r="OAY861" s="72"/>
      <c r="OAZ861" s="72"/>
      <c r="OBA861" s="71"/>
      <c r="OBB861" s="71"/>
      <c r="OBC861" s="71"/>
      <c r="OBD861" s="71"/>
      <c r="OBE861" s="71"/>
      <c r="OBF861" s="71"/>
      <c r="OBG861" s="71"/>
      <c r="OBH861" s="72"/>
      <c r="OBI861" s="72"/>
      <c r="OBJ861" s="72"/>
      <c r="OBK861" s="72"/>
      <c r="OBL861" s="72"/>
      <c r="OBM861" s="72"/>
      <c r="OBN861" s="72"/>
      <c r="OBO861" s="72"/>
      <c r="OBP861" s="72"/>
      <c r="OBQ861" s="71"/>
      <c r="OBR861" s="71"/>
      <c r="OBS861" s="71"/>
      <c r="OBT861" s="71"/>
      <c r="OBU861" s="71"/>
      <c r="OBV861" s="71"/>
      <c r="OBW861" s="71"/>
      <c r="OBX861" s="72"/>
      <c r="OBY861" s="72"/>
      <c r="OBZ861" s="72"/>
      <c r="OCA861" s="72"/>
      <c r="OCB861" s="72"/>
      <c r="OCC861" s="72"/>
      <c r="OCD861" s="72"/>
      <c r="OCE861" s="72"/>
      <c r="OCF861" s="72"/>
      <c r="OCG861" s="71"/>
      <c r="OCH861" s="71"/>
      <c r="OCI861" s="71"/>
      <c r="OCJ861" s="71"/>
      <c r="OCK861" s="71"/>
      <c r="OCL861" s="71"/>
      <c r="OCM861" s="71"/>
      <c r="OCN861" s="72"/>
      <c r="OCO861" s="72"/>
      <c r="OCP861" s="72"/>
      <c r="OCQ861" s="72"/>
      <c r="OCR861" s="72"/>
      <c r="OCS861" s="72"/>
      <c r="OCT861" s="72"/>
      <c r="OCU861" s="72"/>
      <c r="OCV861" s="72"/>
      <c r="OCW861" s="71"/>
      <c r="OCX861" s="71"/>
      <c r="OCY861" s="71"/>
      <c r="OCZ861" s="71"/>
      <c r="ODA861" s="71"/>
      <c r="ODB861" s="71"/>
      <c r="ODC861" s="71"/>
      <c r="ODD861" s="72"/>
      <c r="ODE861" s="72"/>
      <c r="ODF861" s="72"/>
      <c r="ODG861" s="72"/>
      <c r="ODH861" s="72"/>
      <c r="ODI861" s="72"/>
      <c r="ODJ861" s="72"/>
      <c r="ODK861" s="72"/>
      <c r="ODL861" s="72"/>
      <c r="ODM861" s="71"/>
      <c r="ODN861" s="71"/>
      <c r="ODO861" s="71"/>
      <c r="ODP861" s="71"/>
      <c r="ODQ861" s="71"/>
      <c r="ODR861" s="71"/>
      <c r="ODS861" s="71"/>
      <c r="ODT861" s="72"/>
      <c r="ODU861" s="72"/>
      <c r="ODV861" s="72"/>
      <c r="ODW861" s="72"/>
      <c r="ODX861" s="72"/>
      <c r="ODY861" s="72"/>
      <c r="ODZ861" s="72"/>
      <c r="OEA861" s="72"/>
      <c r="OEB861" s="72"/>
      <c r="OEC861" s="71"/>
      <c r="OED861" s="71"/>
      <c r="OEE861" s="71"/>
      <c r="OEF861" s="71"/>
      <c r="OEG861" s="71"/>
      <c r="OEH861" s="71"/>
      <c r="OEI861" s="71"/>
      <c r="OEJ861" s="72"/>
      <c r="OEK861" s="72"/>
      <c r="OEL861" s="72"/>
      <c r="OEM861" s="72"/>
      <c r="OEN861" s="72"/>
      <c r="OEO861" s="72"/>
      <c r="OEP861" s="72"/>
      <c r="OEQ861" s="72"/>
      <c r="OER861" s="72"/>
      <c r="OES861" s="71"/>
      <c r="OET861" s="71"/>
      <c r="OEU861" s="71"/>
      <c r="OEV861" s="71"/>
      <c r="OEW861" s="71"/>
      <c r="OEX861" s="71"/>
      <c r="OEY861" s="71"/>
      <c r="OEZ861" s="72"/>
      <c r="OFA861" s="72"/>
      <c r="OFB861" s="72"/>
      <c r="OFC861" s="72"/>
      <c r="OFD861" s="72"/>
      <c r="OFE861" s="72"/>
      <c r="OFF861" s="72"/>
      <c r="OFG861" s="72"/>
      <c r="OFH861" s="72"/>
      <c r="OFI861" s="71"/>
      <c r="OFJ861" s="71"/>
      <c r="OFK861" s="71"/>
      <c r="OFL861" s="71"/>
      <c r="OFM861" s="71"/>
      <c r="OFN861" s="71"/>
      <c r="OFO861" s="71"/>
      <c r="OFP861" s="72"/>
      <c r="OFQ861" s="72"/>
      <c r="OFR861" s="72"/>
      <c r="OFS861" s="72"/>
      <c r="OFT861" s="72"/>
      <c r="OFU861" s="72"/>
      <c r="OFV861" s="72"/>
      <c r="OFW861" s="72"/>
      <c r="OFX861" s="72"/>
      <c r="OFY861" s="71"/>
      <c r="OFZ861" s="71"/>
      <c r="OGA861" s="71"/>
      <c r="OGB861" s="71"/>
      <c r="OGC861" s="71"/>
      <c r="OGD861" s="71"/>
      <c r="OGE861" s="71"/>
      <c r="OGF861" s="72"/>
      <c r="OGG861" s="72"/>
      <c r="OGH861" s="72"/>
      <c r="OGI861" s="72"/>
      <c r="OGJ861" s="72"/>
      <c r="OGK861" s="72"/>
      <c r="OGL861" s="72"/>
      <c r="OGM861" s="72"/>
      <c r="OGN861" s="72"/>
      <c r="OGO861" s="71"/>
      <c r="OGP861" s="71"/>
      <c r="OGQ861" s="71"/>
      <c r="OGR861" s="71"/>
      <c r="OGS861" s="71"/>
      <c r="OGT861" s="71"/>
      <c r="OGU861" s="71"/>
      <c r="OGV861" s="72"/>
      <c r="OGW861" s="72"/>
      <c r="OGX861" s="72"/>
      <c r="OGY861" s="72"/>
      <c r="OGZ861" s="72"/>
      <c r="OHA861" s="72"/>
      <c r="OHB861" s="72"/>
      <c r="OHC861" s="72"/>
      <c r="OHD861" s="72"/>
      <c r="OHE861" s="71"/>
      <c r="OHF861" s="71"/>
      <c r="OHG861" s="71"/>
      <c r="OHH861" s="71"/>
      <c r="OHI861" s="71"/>
      <c r="OHJ861" s="71"/>
      <c r="OHK861" s="71"/>
      <c r="OHL861" s="72"/>
      <c r="OHM861" s="72"/>
      <c r="OHN861" s="72"/>
      <c r="OHO861" s="72"/>
      <c r="OHP861" s="72"/>
      <c r="OHQ861" s="72"/>
      <c r="OHR861" s="72"/>
      <c r="OHS861" s="72"/>
      <c r="OHT861" s="72"/>
      <c r="OHU861" s="71"/>
      <c r="OHV861" s="71"/>
      <c r="OHW861" s="71"/>
      <c r="OHX861" s="71"/>
      <c r="OHY861" s="71"/>
      <c r="OHZ861" s="71"/>
      <c r="OIA861" s="71"/>
      <c r="OIB861" s="72"/>
      <c r="OIC861" s="72"/>
      <c r="OID861" s="72"/>
      <c r="OIE861" s="72"/>
      <c r="OIF861" s="72"/>
      <c r="OIG861" s="72"/>
      <c r="OIH861" s="72"/>
      <c r="OII861" s="72"/>
      <c r="OIJ861" s="72"/>
      <c r="OIK861" s="71"/>
      <c r="OIL861" s="71"/>
      <c r="OIM861" s="71"/>
      <c r="OIN861" s="71"/>
      <c r="OIO861" s="71"/>
      <c r="OIP861" s="71"/>
      <c r="OIQ861" s="71"/>
      <c r="OIR861" s="72"/>
      <c r="OIS861" s="72"/>
      <c r="OIT861" s="72"/>
      <c r="OIU861" s="72"/>
      <c r="OIV861" s="72"/>
      <c r="OIW861" s="72"/>
      <c r="OIX861" s="72"/>
      <c r="OIY861" s="72"/>
      <c r="OIZ861" s="72"/>
      <c r="OJA861" s="71"/>
      <c r="OJB861" s="71"/>
      <c r="OJC861" s="71"/>
      <c r="OJD861" s="71"/>
      <c r="OJE861" s="71"/>
      <c r="OJF861" s="71"/>
      <c r="OJG861" s="71"/>
      <c r="OJH861" s="72"/>
      <c r="OJI861" s="72"/>
      <c r="OJJ861" s="72"/>
      <c r="OJK861" s="72"/>
      <c r="OJL861" s="72"/>
      <c r="OJM861" s="72"/>
      <c r="OJN861" s="72"/>
      <c r="OJO861" s="72"/>
      <c r="OJP861" s="72"/>
      <c r="OJQ861" s="71"/>
      <c r="OJR861" s="71"/>
      <c r="OJS861" s="71"/>
      <c r="OJT861" s="71"/>
      <c r="OJU861" s="71"/>
      <c r="OJV861" s="71"/>
      <c r="OJW861" s="71"/>
      <c r="OJX861" s="72"/>
      <c r="OJY861" s="72"/>
      <c r="OJZ861" s="72"/>
      <c r="OKA861" s="72"/>
      <c r="OKB861" s="72"/>
      <c r="OKC861" s="72"/>
      <c r="OKD861" s="72"/>
      <c r="OKE861" s="72"/>
      <c r="OKF861" s="72"/>
      <c r="OKG861" s="71"/>
      <c r="OKH861" s="71"/>
      <c r="OKI861" s="71"/>
      <c r="OKJ861" s="71"/>
      <c r="OKK861" s="71"/>
      <c r="OKL861" s="71"/>
      <c r="OKM861" s="71"/>
      <c r="OKN861" s="72"/>
      <c r="OKO861" s="72"/>
      <c r="OKP861" s="72"/>
      <c r="OKQ861" s="72"/>
      <c r="OKR861" s="72"/>
      <c r="OKS861" s="72"/>
      <c r="OKT861" s="72"/>
      <c r="OKU861" s="72"/>
      <c r="OKV861" s="72"/>
      <c r="OKW861" s="71"/>
      <c r="OKX861" s="71"/>
      <c r="OKY861" s="71"/>
      <c r="OKZ861" s="71"/>
      <c r="OLA861" s="71"/>
      <c r="OLB861" s="71"/>
      <c r="OLC861" s="71"/>
      <c r="OLD861" s="72"/>
      <c r="OLE861" s="72"/>
      <c r="OLF861" s="72"/>
      <c r="OLG861" s="72"/>
      <c r="OLH861" s="72"/>
      <c r="OLI861" s="72"/>
      <c r="OLJ861" s="72"/>
      <c r="OLK861" s="72"/>
      <c r="OLL861" s="72"/>
      <c r="OLM861" s="71"/>
      <c r="OLN861" s="71"/>
      <c r="OLO861" s="71"/>
      <c r="OLP861" s="71"/>
      <c r="OLQ861" s="71"/>
      <c r="OLR861" s="71"/>
      <c r="OLS861" s="71"/>
      <c r="OLT861" s="72"/>
      <c r="OLU861" s="72"/>
      <c r="OLV861" s="72"/>
      <c r="OLW861" s="72"/>
      <c r="OLX861" s="72"/>
      <c r="OLY861" s="72"/>
      <c r="OLZ861" s="72"/>
      <c r="OMA861" s="72"/>
      <c r="OMB861" s="72"/>
      <c r="OMC861" s="71"/>
      <c r="OMD861" s="71"/>
      <c r="OME861" s="71"/>
      <c r="OMF861" s="71"/>
      <c r="OMG861" s="71"/>
      <c r="OMH861" s="71"/>
      <c r="OMI861" s="71"/>
      <c r="OMJ861" s="72"/>
      <c r="OMK861" s="72"/>
      <c r="OML861" s="72"/>
      <c r="OMM861" s="72"/>
      <c r="OMN861" s="72"/>
      <c r="OMO861" s="72"/>
      <c r="OMP861" s="72"/>
      <c r="OMQ861" s="72"/>
      <c r="OMR861" s="72"/>
      <c r="OMS861" s="71"/>
      <c r="OMT861" s="71"/>
      <c r="OMU861" s="71"/>
      <c r="OMV861" s="71"/>
      <c r="OMW861" s="71"/>
      <c r="OMX861" s="71"/>
      <c r="OMY861" s="71"/>
      <c r="OMZ861" s="72"/>
      <c r="ONA861" s="72"/>
      <c r="ONB861" s="72"/>
      <c r="ONC861" s="72"/>
      <c r="OND861" s="72"/>
      <c r="ONE861" s="72"/>
      <c r="ONF861" s="72"/>
      <c r="ONG861" s="72"/>
      <c r="ONH861" s="72"/>
      <c r="ONI861" s="71"/>
      <c r="ONJ861" s="71"/>
      <c r="ONK861" s="71"/>
      <c r="ONL861" s="71"/>
      <c r="ONM861" s="71"/>
      <c r="ONN861" s="71"/>
      <c r="ONO861" s="71"/>
      <c r="ONP861" s="72"/>
      <c r="ONQ861" s="72"/>
      <c r="ONR861" s="72"/>
      <c r="ONS861" s="72"/>
      <c r="ONT861" s="72"/>
      <c r="ONU861" s="72"/>
      <c r="ONV861" s="72"/>
      <c r="ONW861" s="72"/>
      <c r="ONX861" s="72"/>
      <c r="ONY861" s="71"/>
      <c r="ONZ861" s="71"/>
      <c r="OOA861" s="71"/>
      <c r="OOB861" s="71"/>
      <c r="OOC861" s="71"/>
      <c r="OOD861" s="71"/>
      <c r="OOE861" s="71"/>
      <c r="OOF861" s="72"/>
      <c r="OOG861" s="72"/>
      <c r="OOH861" s="72"/>
      <c r="OOI861" s="72"/>
      <c r="OOJ861" s="72"/>
      <c r="OOK861" s="72"/>
      <c r="OOL861" s="72"/>
      <c r="OOM861" s="72"/>
      <c r="OON861" s="72"/>
      <c r="OOO861" s="71"/>
      <c r="OOP861" s="71"/>
      <c r="OOQ861" s="71"/>
      <c r="OOR861" s="71"/>
      <c r="OOS861" s="71"/>
      <c r="OOT861" s="71"/>
      <c r="OOU861" s="71"/>
      <c r="OOV861" s="72"/>
      <c r="OOW861" s="72"/>
      <c r="OOX861" s="72"/>
      <c r="OOY861" s="72"/>
      <c r="OOZ861" s="72"/>
      <c r="OPA861" s="72"/>
      <c r="OPB861" s="72"/>
      <c r="OPC861" s="72"/>
      <c r="OPD861" s="72"/>
      <c r="OPE861" s="71"/>
      <c r="OPF861" s="71"/>
      <c r="OPG861" s="71"/>
      <c r="OPH861" s="71"/>
      <c r="OPI861" s="71"/>
      <c r="OPJ861" s="71"/>
      <c r="OPK861" s="71"/>
      <c r="OPL861" s="72"/>
      <c r="OPM861" s="72"/>
      <c r="OPN861" s="72"/>
      <c r="OPO861" s="72"/>
      <c r="OPP861" s="72"/>
      <c r="OPQ861" s="72"/>
      <c r="OPR861" s="72"/>
      <c r="OPS861" s="72"/>
      <c r="OPT861" s="72"/>
      <c r="OPU861" s="71"/>
      <c r="OPV861" s="71"/>
      <c r="OPW861" s="71"/>
      <c r="OPX861" s="71"/>
      <c r="OPY861" s="71"/>
      <c r="OPZ861" s="71"/>
      <c r="OQA861" s="71"/>
      <c r="OQB861" s="72"/>
      <c r="OQC861" s="72"/>
      <c r="OQD861" s="72"/>
      <c r="OQE861" s="72"/>
      <c r="OQF861" s="72"/>
      <c r="OQG861" s="72"/>
      <c r="OQH861" s="72"/>
      <c r="OQI861" s="72"/>
      <c r="OQJ861" s="72"/>
      <c r="OQK861" s="71"/>
      <c r="OQL861" s="71"/>
      <c r="OQM861" s="71"/>
      <c r="OQN861" s="71"/>
      <c r="OQO861" s="71"/>
      <c r="OQP861" s="71"/>
      <c r="OQQ861" s="71"/>
      <c r="OQR861" s="72"/>
      <c r="OQS861" s="72"/>
      <c r="OQT861" s="72"/>
      <c r="OQU861" s="72"/>
      <c r="OQV861" s="72"/>
      <c r="OQW861" s="72"/>
      <c r="OQX861" s="72"/>
      <c r="OQY861" s="72"/>
      <c r="OQZ861" s="72"/>
      <c r="ORA861" s="71"/>
      <c r="ORB861" s="71"/>
      <c r="ORC861" s="71"/>
      <c r="ORD861" s="71"/>
      <c r="ORE861" s="71"/>
      <c r="ORF861" s="71"/>
      <c r="ORG861" s="71"/>
      <c r="ORH861" s="72"/>
      <c r="ORI861" s="72"/>
      <c r="ORJ861" s="72"/>
      <c r="ORK861" s="72"/>
      <c r="ORL861" s="72"/>
      <c r="ORM861" s="72"/>
      <c r="ORN861" s="72"/>
      <c r="ORO861" s="72"/>
      <c r="ORP861" s="72"/>
      <c r="ORQ861" s="71"/>
      <c r="ORR861" s="71"/>
      <c r="ORS861" s="71"/>
      <c r="ORT861" s="71"/>
      <c r="ORU861" s="71"/>
      <c r="ORV861" s="71"/>
      <c r="ORW861" s="71"/>
      <c r="ORX861" s="72"/>
      <c r="ORY861" s="72"/>
      <c r="ORZ861" s="72"/>
      <c r="OSA861" s="72"/>
      <c r="OSB861" s="72"/>
      <c r="OSC861" s="72"/>
      <c r="OSD861" s="72"/>
      <c r="OSE861" s="72"/>
      <c r="OSF861" s="72"/>
      <c r="OSG861" s="71"/>
      <c r="OSH861" s="71"/>
      <c r="OSI861" s="71"/>
      <c r="OSJ861" s="71"/>
      <c r="OSK861" s="71"/>
      <c r="OSL861" s="71"/>
      <c r="OSM861" s="71"/>
      <c r="OSN861" s="72"/>
      <c r="OSO861" s="72"/>
      <c r="OSP861" s="72"/>
      <c r="OSQ861" s="72"/>
      <c r="OSR861" s="72"/>
      <c r="OSS861" s="72"/>
      <c r="OST861" s="72"/>
      <c r="OSU861" s="72"/>
      <c r="OSV861" s="72"/>
      <c r="OSW861" s="71"/>
      <c r="OSX861" s="71"/>
      <c r="OSY861" s="71"/>
      <c r="OSZ861" s="71"/>
      <c r="OTA861" s="71"/>
      <c r="OTB861" s="71"/>
      <c r="OTC861" s="71"/>
      <c r="OTD861" s="72"/>
      <c r="OTE861" s="72"/>
      <c r="OTF861" s="72"/>
      <c r="OTG861" s="72"/>
      <c r="OTH861" s="72"/>
      <c r="OTI861" s="72"/>
      <c r="OTJ861" s="72"/>
      <c r="OTK861" s="72"/>
      <c r="OTL861" s="72"/>
      <c r="OTM861" s="71"/>
      <c r="OTN861" s="71"/>
      <c r="OTO861" s="71"/>
      <c r="OTP861" s="71"/>
      <c r="OTQ861" s="71"/>
      <c r="OTR861" s="71"/>
      <c r="OTS861" s="71"/>
      <c r="OTT861" s="72"/>
      <c r="OTU861" s="72"/>
      <c r="OTV861" s="72"/>
      <c r="OTW861" s="72"/>
      <c r="OTX861" s="72"/>
      <c r="OTY861" s="72"/>
      <c r="OTZ861" s="72"/>
      <c r="OUA861" s="72"/>
      <c r="OUB861" s="72"/>
      <c r="OUC861" s="71"/>
      <c r="OUD861" s="71"/>
      <c r="OUE861" s="71"/>
      <c r="OUF861" s="71"/>
      <c r="OUG861" s="71"/>
      <c r="OUH861" s="71"/>
      <c r="OUI861" s="71"/>
      <c r="OUJ861" s="72"/>
      <c r="OUK861" s="72"/>
      <c r="OUL861" s="72"/>
      <c r="OUM861" s="72"/>
      <c r="OUN861" s="72"/>
      <c r="OUO861" s="72"/>
      <c r="OUP861" s="72"/>
      <c r="OUQ861" s="72"/>
      <c r="OUR861" s="72"/>
      <c r="OUS861" s="71"/>
      <c r="OUT861" s="71"/>
      <c r="OUU861" s="71"/>
      <c r="OUV861" s="71"/>
      <c r="OUW861" s="71"/>
      <c r="OUX861" s="71"/>
      <c r="OUY861" s="71"/>
      <c r="OUZ861" s="72"/>
      <c r="OVA861" s="72"/>
      <c r="OVB861" s="72"/>
      <c r="OVC861" s="72"/>
      <c r="OVD861" s="72"/>
      <c r="OVE861" s="72"/>
      <c r="OVF861" s="72"/>
      <c r="OVG861" s="72"/>
      <c r="OVH861" s="72"/>
      <c r="OVI861" s="71"/>
      <c r="OVJ861" s="71"/>
      <c r="OVK861" s="71"/>
      <c r="OVL861" s="71"/>
      <c r="OVM861" s="71"/>
      <c r="OVN861" s="71"/>
      <c r="OVO861" s="71"/>
      <c r="OVP861" s="72"/>
      <c r="OVQ861" s="72"/>
      <c r="OVR861" s="72"/>
      <c r="OVS861" s="72"/>
      <c r="OVT861" s="72"/>
      <c r="OVU861" s="72"/>
      <c r="OVV861" s="72"/>
      <c r="OVW861" s="72"/>
      <c r="OVX861" s="72"/>
      <c r="OVY861" s="71"/>
      <c r="OVZ861" s="71"/>
      <c r="OWA861" s="71"/>
      <c r="OWB861" s="71"/>
      <c r="OWC861" s="71"/>
      <c r="OWD861" s="71"/>
      <c r="OWE861" s="71"/>
      <c r="OWF861" s="72"/>
      <c r="OWG861" s="72"/>
      <c r="OWH861" s="72"/>
      <c r="OWI861" s="72"/>
      <c r="OWJ861" s="72"/>
      <c r="OWK861" s="72"/>
      <c r="OWL861" s="72"/>
      <c r="OWM861" s="72"/>
      <c r="OWN861" s="72"/>
      <c r="OWO861" s="71"/>
      <c r="OWP861" s="71"/>
      <c r="OWQ861" s="71"/>
      <c r="OWR861" s="71"/>
      <c r="OWS861" s="71"/>
      <c r="OWT861" s="71"/>
      <c r="OWU861" s="71"/>
      <c r="OWV861" s="72"/>
      <c r="OWW861" s="72"/>
      <c r="OWX861" s="72"/>
      <c r="OWY861" s="72"/>
      <c r="OWZ861" s="72"/>
      <c r="OXA861" s="72"/>
      <c r="OXB861" s="72"/>
      <c r="OXC861" s="72"/>
      <c r="OXD861" s="72"/>
      <c r="OXE861" s="71"/>
      <c r="OXF861" s="71"/>
      <c r="OXG861" s="71"/>
      <c r="OXH861" s="71"/>
      <c r="OXI861" s="71"/>
      <c r="OXJ861" s="71"/>
      <c r="OXK861" s="71"/>
      <c r="OXL861" s="72"/>
      <c r="OXM861" s="72"/>
      <c r="OXN861" s="72"/>
      <c r="OXO861" s="72"/>
      <c r="OXP861" s="72"/>
      <c r="OXQ861" s="72"/>
      <c r="OXR861" s="72"/>
      <c r="OXS861" s="72"/>
      <c r="OXT861" s="72"/>
      <c r="OXU861" s="71"/>
      <c r="OXV861" s="71"/>
      <c r="OXW861" s="71"/>
      <c r="OXX861" s="71"/>
      <c r="OXY861" s="71"/>
      <c r="OXZ861" s="71"/>
      <c r="OYA861" s="71"/>
      <c r="OYB861" s="72"/>
      <c r="OYC861" s="72"/>
      <c r="OYD861" s="72"/>
      <c r="OYE861" s="72"/>
      <c r="OYF861" s="72"/>
      <c r="OYG861" s="72"/>
      <c r="OYH861" s="72"/>
      <c r="OYI861" s="72"/>
      <c r="OYJ861" s="72"/>
      <c r="OYK861" s="71"/>
      <c r="OYL861" s="71"/>
      <c r="OYM861" s="71"/>
      <c r="OYN861" s="71"/>
      <c r="OYO861" s="71"/>
      <c r="OYP861" s="71"/>
      <c r="OYQ861" s="71"/>
      <c r="OYR861" s="72"/>
      <c r="OYS861" s="72"/>
      <c r="OYT861" s="72"/>
      <c r="OYU861" s="72"/>
      <c r="OYV861" s="72"/>
      <c r="OYW861" s="72"/>
      <c r="OYX861" s="72"/>
      <c r="OYY861" s="72"/>
      <c r="OYZ861" s="72"/>
      <c r="OZA861" s="71"/>
      <c r="OZB861" s="71"/>
      <c r="OZC861" s="71"/>
      <c r="OZD861" s="71"/>
      <c r="OZE861" s="71"/>
      <c r="OZF861" s="71"/>
      <c r="OZG861" s="71"/>
      <c r="OZH861" s="72"/>
      <c r="OZI861" s="72"/>
      <c r="OZJ861" s="72"/>
      <c r="OZK861" s="72"/>
      <c r="OZL861" s="72"/>
      <c r="OZM861" s="72"/>
      <c r="OZN861" s="72"/>
      <c r="OZO861" s="72"/>
      <c r="OZP861" s="72"/>
      <c r="OZQ861" s="71"/>
      <c r="OZR861" s="71"/>
      <c r="OZS861" s="71"/>
      <c r="OZT861" s="71"/>
      <c r="OZU861" s="71"/>
      <c r="OZV861" s="71"/>
      <c r="OZW861" s="71"/>
      <c r="OZX861" s="72"/>
      <c r="OZY861" s="72"/>
      <c r="OZZ861" s="72"/>
      <c r="PAA861" s="72"/>
      <c r="PAB861" s="72"/>
      <c r="PAC861" s="72"/>
      <c r="PAD861" s="72"/>
      <c r="PAE861" s="72"/>
      <c r="PAF861" s="72"/>
      <c r="PAG861" s="71"/>
      <c r="PAH861" s="71"/>
      <c r="PAI861" s="71"/>
      <c r="PAJ861" s="71"/>
      <c r="PAK861" s="71"/>
      <c r="PAL861" s="71"/>
      <c r="PAM861" s="71"/>
      <c r="PAN861" s="72"/>
      <c r="PAO861" s="72"/>
      <c r="PAP861" s="72"/>
      <c r="PAQ861" s="72"/>
      <c r="PAR861" s="72"/>
      <c r="PAS861" s="72"/>
      <c r="PAT861" s="72"/>
      <c r="PAU861" s="72"/>
      <c r="PAV861" s="72"/>
      <c r="PAW861" s="71"/>
      <c r="PAX861" s="71"/>
      <c r="PAY861" s="71"/>
      <c r="PAZ861" s="71"/>
      <c r="PBA861" s="71"/>
      <c r="PBB861" s="71"/>
      <c r="PBC861" s="71"/>
      <c r="PBD861" s="72"/>
      <c r="PBE861" s="72"/>
      <c r="PBF861" s="72"/>
      <c r="PBG861" s="72"/>
      <c r="PBH861" s="72"/>
      <c r="PBI861" s="72"/>
      <c r="PBJ861" s="72"/>
      <c r="PBK861" s="72"/>
      <c r="PBL861" s="72"/>
      <c r="PBM861" s="71"/>
      <c r="PBN861" s="71"/>
      <c r="PBO861" s="71"/>
      <c r="PBP861" s="71"/>
      <c r="PBQ861" s="71"/>
      <c r="PBR861" s="71"/>
      <c r="PBS861" s="71"/>
      <c r="PBT861" s="72"/>
      <c r="PBU861" s="72"/>
      <c r="PBV861" s="72"/>
      <c r="PBW861" s="72"/>
      <c r="PBX861" s="72"/>
      <c r="PBY861" s="72"/>
      <c r="PBZ861" s="72"/>
      <c r="PCA861" s="72"/>
      <c r="PCB861" s="72"/>
      <c r="PCC861" s="71"/>
      <c r="PCD861" s="71"/>
      <c r="PCE861" s="71"/>
      <c r="PCF861" s="71"/>
      <c r="PCG861" s="71"/>
      <c r="PCH861" s="71"/>
      <c r="PCI861" s="71"/>
      <c r="PCJ861" s="72"/>
      <c r="PCK861" s="72"/>
      <c r="PCL861" s="72"/>
      <c r="PCM861" s="72"/>
      <c r="PCN861" s="72"/>
      <c r="PCO861" s="72"/>
      <c r="PCP861" s="72"/>
      <c r="PCQ861" s="72"/>
      <c r="PCR861" s="72"/>
      <c r="PCS861" s="71"/>
      <c r="PCT861" s="71"/>
      <c r="PCU861" s="71"/>
      <c r="PCV861" s="71"/>
      <c r="PCW861" s="71"/>
      <c r="PCX861" s="71"/>
      <c r="PCY861" s="71"/>
      <c r="PCZ861" s="72"/>
      <c r="PDA861" s="72"/>
      <c r="PDB861" s="72"/>
      <c r="PDC861" s="72"/>
      <c r="PDD861" s="72"/>
      <c r="PDE861" s="72"/>
      <c r="PDF861" s="72"/>
      <c r="PDG861" s="72"/>
      <c r="PDH861" s="72"/>
      <c r="PDI861" s="71"/>
      <c r="PDJ861" s="71"/>
      <c r="PDK861" s="71"/>
      <c r="PDL861" s="71"/>
      <c r="PDM861" s="71"/>
      <c r="PDN861" s="71"/>
      <c r="PDO861" s="71"/>
      <c r="PDP861" s="72"/>
      <c r="PDQ861" s="72"/>
      <c r="PDR861" s="72"/>
      <c r="PDS861" s="72"/>
      <c r="PDT861" s="72"/>
      <c r="PDU861" s="72"/>
      <c r="PDV861" s="72"/>
      <c r="PDW861" s="72"/>
      <c r="PDX861" s="72"/>
      <c r="PDY861" s="71"/>
      <c r="PDZ861" s="71"/>
      <c r="PEA861" s="71"/>
      <c r="PEB861" s="71"/>
      <c r="PEC861" s="71"/>
      <c r="PED861" s="71"/>
      <c r="PEE861" s="71"/>
      <c r="PEF861" s="72"/>
      <c r="PEG861" s="72"/>
      <c r="PEH861" s="72"/>
      <c r="PEI861" s="72"/>
      <c r="PEJ861" s="72"/>
      <c r="PEK861" s="72"/>
      <c r="PEL861" s="72"/>
      <c r="PEM861" s="72"/>
      <c r="PEN861" s="72"/>
      <c r="PEO861" s="71"/>
      <c r="PEP861" s="71"/>
      <c r="PEQ861" s="71"/>
      <c r="PER861" s="71"/>
      <c r="PES861" s="71"/>
      <c r="PET861" s="71"/>
      <c r="PEU861" s="71"/>
      <c r="PEV861" s="72"/>
      <c r="PEW861" s="72"/>
      <c r="PEX861" s="72"/>
      <c r="PEY861" s="72"/>
      <c r="PEZ861" s="72"/>
      <c r="PFA861" s="72"/>
      <c r="PFB861" s="72"/>
      <c r="PFC861" s="72"/>
      <c r="PFD861" s="72"/>
      <c r="PFE861" s="71"/>
      <c r="PFF861" s="71"/>
      <c r="PFG861" s="71"/>
      <c r="PFH861" s="71"/>
      <c r="PFI861" s="71"/>
      <c r="PFJ861" s="71"/>
      <c r="PFK861" s="71"/>
      <c r="PFL861" s="72"/>
      <c r="PFM861" s="72"/>
      <c r="PFN861" s="72"/>
      <c r="PFO861" s="72"/>
      <c r="PFP861" s="72"/>
      <c r="PFQ861" s="72"/>
      <c r="PFR861" s="72"/>
      <c r="PFS861" s="72"/>
      <c r="PFT861" s="72"/>
      <c r="PFU861" s="71"/>
      <c r="PFV861" s="71"/>
      <c r="PFW861" s="71"/>
      <c r="PFX861" s="71"/>
      <c r="PFY861" s="71"/>
      <c r="PFZ861" s="71"/>
      <c r="PGA861" s="71"/>
      <c r="PGB861" s="72"/>
      <c r="PGC861" s="72"/>
      <c r="PGD861" s="72"/>
      <c r="PGE861" s="72"/>
      <c r="PGF861" s="72"/>
      <c r="PGG861" s="72"/>
      <c r="PGH861" s="72"/>
      <c r="PGI861" s="72"/>
      <c r="PGJ861" s="72"/>
      <c r="PGK861" s="71"/>
      <c r="PGL861" s="71"/>
      <c r="PGM861" s="71"/>
      <c r="PGN861" s="71"/>
      <c r="PGO861" s="71"/>
      <c r="PGP861" s="71"/>
      <c r="PGQ861" s="71"/>
      <c r="PGR861" s="72"/>
      <c r="PGS861" s="72"/>
      <c r="PGT861" s="72"/>
      <c r="PGU861" s="72"/>
      <c r="PGV861" s="72"/>
      <c r="PGW861" s="72"/>
      <c r="PGX861" s="72"/>
      <c r="PGY861" s="72"/>
      <c r="PGZ861" s="72"/>
      <c r="PHA861" s="71"/>
      <c r="PHB861" s="71"/>
      <c r="PHC861" s="71"/>
      <c r="PHD861" s="71"/>
      <c r="PHE861" s="71"/>
      <c r="PHF861" s="71"/>
      <c r="PHG861" s="71"/>
      <c r="PHH861" s="72"/>
      <c r="PHI861" s="72"/>
      <c r="PHJ861" s="72"/>
      <c r="PHK861" s="72"/>
      <c r="PHL861" s="72"/>
      <c r="PHM861" s="72"/>
      <c r="PHN861" s="72"/>
      <c r="PHO861" s="72"/>
      <c r="PHP861" s="72"/>
      <c r="PHQ861" s="71"/>
      <c r="PHR861" s="71"/>
      <c r="PHS861" s="71"/>
      <c r="PHT861" s="71"/>
      <c r="PHU861" s="71"/>
      <c r="PHV861" s="71"/>
      <c r="PHW861" s="71"/>
      <c r="PHX861" s="72"/>
      <c r="PHY861" s="72"/>
      <c r="PHZ861" s="72"/>
      <c r="PIA861" s="72"/>
      <c r="PIB861" s="72"/>
      <c r="PIC861" s="72"/>
      <c r="PID861" s="72"/>
      <c r="PIE861" s="72"/>
      <c r="PIF861" s="72"/>
      <c r="PIG861" s="71"/>
      <c r="PIH861" s="71"/>
      <c r="PII861" s="71"/>
      <c r="PIJ861" s="71"/>
      <c r="PIK861" s="71"/>
      <c r="PIL861" s="71"/>
      <c r="PIM861" s="71"/>
      <c r="PIN861" s="72"/>
      <c r="PIO861" s="72"/>
      <c r="PIP861" s="72"/>
      <c r="PIQ861" s="72"/>
      <c r="PIR861" s="72"/>
      <c r="PIS861" s="72"/>
      <c r="PIT861" s="72"/>
      <c r="PIU861" s="72"/>
      <c r="PIV861" s="72"/>
      <c r="PIW861" s="71"/>
      <c r="PIX861" s="71"/>
      <c r="PIY861" s="71"/>
      <c r="PIZ861" s="71"/>
      <c r="PJA861" s="71"/>
      <c r="PJB861" s="71"/>
      <c r="PJC861" s="71"/>
      <c r="PJD861" s="72"/>
      <c r="PJE861" s="72"/>
      <c r="PJF861" s="72"/>
      <c r="PJG861" s="72"/>
      <c r="PJH861" s="72"/>
      <c r="PJI861" s="72"/>
      <c r="PJJ861" s="72"/>
      <c r="PJK861" s="72"/>
      <c r="PJL861" s="72"/>
      <c r="PJM861" s="71"/>
      <c r="PJN861" s="71"/>
      <c r="PJO861" s="71"/>
      <c r="PJP861" s="71"/>
      <c r="PJQ861" s="71"/>
      <c r="PJR861" s="71"/>
      <c r="PJS861" s="71"/>
      <c r="PJT861" s="72"/>
      <c r="PJU861" s="72"/>
      <c r="PJV861" s="72"/>
      <c r="PJW861" s="72"/>
      <c r="PJX861" s="72"/>
      <c r="PJY861" s="72"/>
      <c r="PJZ861" s="72"/>
      <c r="PKA861" s="72"/>
      <c r="PKB861" s="72"/>
      <c r="PKC861" s="71"/>
      <c r="PKD861" s="71"/>
      <c r="PKE861" s="71"/>
      <c r="PKF861" s="71"/>
      <c r="PKG861" s="71"/>
      <c r="PKH861" s="71"/>
      <c r="PKI861" s="71"/>
      <c r="PKJ861" s="72"/>
      <c r="PKK861" s="72"/>
      <c r="PKL861" s="72"/>
      <c r="PKM861" s="72"/>
      <c r="PKN861" s="72"/>
      <c r="PKO861" s="72"/>
      <c r="PKP861" s="72"/>
      <c r="PKQ861" s="72"/>
      <c r="PKR861" s="72"/>
      <c r="PKS861" s="71"/>
      <c r="PKT861" s="71"/>
      <c r="PKU861" s="71"/>
      <c r="PKV861" s="71"/>
      <c r="PKW861" s="71"/>
      <c r="PKX861" s="71"/>
      <c r="PKY861" s="71"/>
      <c r="PKZ861" s="72"/>
      <c r="PLA861" s="72"/>
      <c r="PLB861" s="72"/>
      <c r="PLC861" s="72"/>
      <c r="PLD861" s="72"/>
      <c r="PLE861" s="72"/>
      <c r="PLF861" s="72"/>
      <c r="PLG861" s="72"/>
      <c r="PLH861" s="72"/>
      <c r="PLI861" s="71"/>
      <c r="PLJ861" s="71"/>
      <c r="PLK861" s="71"/>
      <c r="PLL861" s="71"/>
      <c r="PLM861" s="71"/>
      <c r="PLN861" s="71"/>
      <c r="PLO861" s="71"/>
      <c r="PLP861" s="72"/>
      <c r="PLQ861" s="72"/>
      <c r="PLR861" s="72"/>
      <c r="PLS861" s="72"/>
      <c r="PLT861" s="72"/>
      <c r="PLU861" s="72"/>
      <c r="PLV861" s="72"/>
      <c r="PLW861" s="72"/>
      <c r="PLX861" s="72"/>
      <c r="PLY861" s="71"/>
      <c r="PLZ861" s="71"/>
      <c r="PMA861" s="71"/>
      <c r="PMB861" s="71"/>
      <c r="PMC861" s="71"/>
      <c r="PMD861" s="71"/>
      <c r="PME861" s="71"/>
      <c r="PMF861" s="72"/>
      <c r="PMG861" s="72"/>
      <c r="PMH861" s="72"/>
      <c r="PMI861" s="72"/>
      <c r="PMJ861" s="72"/>
      <c r="PMK861" s="72"/>
      <c r="PML861" s="72"/>
      <c r="PMM861" s="72"/>
      <c r="PMN861" s="72"/>
      <c r="PMO861" s="71"/>
      <c r="PMP861" s="71"/>
      <c r="PMQ861" s="71"/>
      <c r="PMR861" s="71"/>
      <c r="PMS861" s="71"/>
      <c r="PMT861" s="71"/>
      <c r="PMU861" s="71"/>
      <c r="PMV861" s="72"/>
      <c r="PMW861" s="72"/>
      <c r="PMX861" s="72"/>
      <c r="PMY861" s="72"/>
      <c r="PMZ861" s="72"/>
      <c r="PNA861" s="72"/>
      <c r="PNB861" s="72"/>
      <c r="PNC861" s="72"/>
      <c r="PND861" s="72"/>
      <c r="PNE861" s="71"/>
      <c r="PNF861" s="71"/>
      <c r="PNG861" s="71"/>
      <c r="PNH861" s="71"/>
      <c r="PNI861" s="71"/>
      <c r="PNJ861" s="71"/>
      <c r="PNK861" s="71"/>
      <c r="PNL861" s="72"/>
      <c r="PNM861" s="72"/>
      <c r="PNN861" s="72"/>
      <c r="PNO861" s="72"/>
      <c r="PNP861" s="72"/>
      <c r="PNQ861" s="72"/>
      <c r="PNR861" s="72"/>
      <c r="PNS861" s="72"/>
      <c r="PNT861" s="72"/>
      <c r="PNU861" s="71"/>
      <c r="PNV861" s="71"/>
      <c r="PNW861" s="71"/>
      <c r="PNX861" s="71"/>
      <c r="PNY861" s="71"/>
      <c r="PNZ861" s="71"/>
      <c r="POA861" s="71"/>
      <c r="POB861" s="72"/>
      <c r="POC861" s="72"/>
      <c r="POD861" s="72"/>
      <c r="POE861" s="72"/>
      <c r="POF861" s="72"/>
      <c r="POG861" s="72"/>
      <c r="POH861" s="72"/>
      <c r="POI861" s="72"/>
      <c r="POJ861" s="72"/>
      <c r="POK861" s="71"/>
      <c r="POL861" s="71"/>
      <c r="POM861" s="71"/>
      <c r="PON861" s="71"/>
      <c r="POO861" s="71"/>
      <c r="POP861" s="71"/>
      <c r="POQ861" s="71"/>
      <c r="POR861" s="72"/>
      <c r="POS861" s="72"/>
      <c r="POT861" s="72"/>
      <c r="POU861" s="72"/>
      <c r="POV861" s="72"/>
      <c r="POW861" s="72"/>
      <c r="POX861" s="72"/>
      <c r="POY861" s="72"/>
      <c r="POZ861" s="72"/>
      <c r="PPA861" s="71"/>
      <c r="PPB861" s="71"/>
      <c r="PPC861" s="71"/>
      <c r="PPD861" s="71"/>
      <c r="PPE861" s="71"/>
      <c r="PPF861" s="71"/>
      <c r="PPG861" s="71"/>
      <c r="PPH861" s="72"/>
      <c r="PPI861" s="72"/>
      <c r="PPJ861" s="72"/>
      <c r="PPK861" s="72"/>
      <c r="PPL861" s="72"/>
      <c r="PPM861" s="72"/>
      <c r="PPN861" s="72"/>
      <c r="PPO861" s="72"/>
      <c r="PPP861" s="72"/>
      <c r="PPQ861" s="71"/>
      <c r="PPR861" s="71"/>
      <c r="PPS861" s="71"/>
      <c r="PPT861" s="71"/>
      <c r="PPU861" s="71"/>
      <c r="PPV861" s="71"/>
      <c r="PPW861" s="71"/>
      <c r="PPX861" s="72"/>
      <c r="PPY861" s="72"/>
      <c r="PPZ861" s="72"/>
      <c r="PQA861" s="72"/>
      <c r="PQB861" s="72"/>
      <c r="PQC861" s="72"/>
      <c r="PQD861" s="72"/>
      <c r="PQE861" s="72"/>
      <c r="PQF861" s="72"/>
      <c r="PQG861" s="71"/>
      <c r="PQH861" s="71"/>
      <c r="PQI861" s="71"/>
      <c r="PQJ861" s="71"/>
      <c r="PQK861" s="71"/>
      <c r="PQL861" s="71"/>
      <c r="PQM861" s="71"/>
      <c r="PQN861" s="72"/>
      <c r="PQO861" s="72"/>
      <c r="PQP861" s="72"/>
      <c r="PQQ861" s="72"/>
      <c r="PQR861" s="72"/>
      <c r="PQS861" s="72"/>
      <c r="PQT861" s="72"/>
      <c r="PQU861" s="72"/>
      <c r="PQV861" s="72"/>
      <c r="PQW861" s="71"/>
      <c r="PQX861" s="71"/>
      <c r="PQY861" s="71"/>
      <c r="PQZ861" s="71"/>
      <c r="PRA861" s="71"/>
      <c r="PRB861" s="71"/>
      <c r="PRC861" s="71"/>
      <c r="PRD861" s="72"/>
      <c r="PRE861" s="72"/>
      <c r="PRF861" s="72"/>
      <c r="PRG861" s="72"/>
      <c r="PRH861" s="72"/>
      <c r="PRI861" s="72"/>
      <c r="PRJ861" s="72"/>
      <c r="PRK861" s="72"/>
      <c r="PRL861" s="72"/>
      <c r="PRM861" s="71"/>
      <c r="PRN861" s="71"/>
      <c r="PRO861" s="71"/>
      <c r="PRP861" s="71"/>
      <c r="PRQ861" s="71"/>
      <c r="PRR861" s="71"/>
      <c r="PRS861" s="71"/>
      <c r="PRT861" s="72"/>
      <c r="PRU861" s="72"/>
      <c r="PRV861" s="72"/>
      <c r="PRW861" s="72"/>
      <c r="PRX861" s="72"/>
      <c r="PRY861" s="72"/>
      <c r="PRZ861" s="72"/>
      <c r="PSA861" s="72"/>
      <c r="PSB861" s="72"/>
      <c r="PSC861" s="71"/>
      <c r="PSD861" s="71"/>
      <c r="PSE861" s="71"/>
      <c r="PSF861" s="71"/>
      <c r="PSG861" s="71"/>
      <c r="PSH861" s="71"/>
      <c r="PSI861" s="71"/>
      <c r="PSJ861" s="72"/>
      <c r="PSK861" s="72"/>
      <c r="PSL861" s="72"/>
      <c r="PSM861" s="72"/>
      <c r="PSN861" s="72"/>
      <c r="PSO861" s="72"/>
      <c r="PSP861" s="72"/>
      <c r="PSQ861" s="72"/>
      <c r="PSR861" s="72"/>
      <c r="PSS861" s="71"/>
      <c r="PST861" s="71"/>
      <c r="PSU861" s="71"/>
      <c r="PSV861" s="71"/>
      <c r="PSW861" s="71"/>
      <c r="PSX861" s="71"/>
      <c r="PSY861" s="71"/>
      <c r="PSZ861" s="72"/>
      <c r="PTA861" s="72"/>
      <c r="PTB861" s="72"/>
      <c r="PTC861" s="72"/>
      <c r="PTD861" s="72"/>
      <c r="PTE861" s="72"/>
      <c r="PTF861" s="72"/>
      <c r="PTG861" s="72"/>
      <c r="PTH861" s="72"/>
      <c r="PTI861" s="71"/>
      <c r="PTJ861" s="71"/>
      <c r="PTK861" s="71"/>
      <c r="PTL861" s="71"/>
      <c r="PTM861" s="71"/>
      <c r="PTN861" s="71"/>
      <c r="PTO861" s="71"/>
      <c r="PTP861" s="72"/>
      <c r="PTQ861" s="72"/>
      <c r="PTR861" s="72"/>
      <c r="PTS861" s="72"/>
      <c r="PTT861" s="72"/>
      <c r="PTU861" s="72"/>
      <c r="PTV861" s="72"/>
      <c r="PTW861" s="72"/>
      <c r="PTX861" s="72"/>
      <c r="PTY861" s="71"/>
      <c r="PTZ861" s="71"/>
      <c r="PUA861" s="71"/>
      <c r="PUB861" s="71"/>
      <c r="PUC861" s="71"/>
      <c r="PUD861" s="71"/>
      <c r="PUE861" s="71"/>
      <c r="PUF861" s="72"/>
      <c r="PUG861" s="72"/>
      <c r="PUH861" s="72"/>
      <c r="PUI861" s="72"/>
      <c r="PUJ861" s="72"/>
      <c r="PUK861" s="72"/>
      <c r="PUL861" s="72"/>
      <c r="PUM861" s="72"/>
      <c r="PUN861" s="72"/>
      <c r="PUO861" s="71"/>
      <c r="PUP861" s="71"/>
      <c r="PUQ861" s="71"/>
      <c r="PUR861" s="71"/>
      <c r="PUS861" s="71"/>
      <c r="PUT861" s="71"/>
      <c r="PUU861" s="71"/>
      <c r="PUV861" s="72"/>
      <c r="PUW861" s="72"/>
      <c r="PUX861" s="72"/>
      <c r="PUY861" s="72"/>
      <c r="PUZ861" s="72"/>
      <c r="PVA861" s="72"/>
      <c r="PVB861" s="72"/>
      <c r="PVC861" s="72"/>
      <c r="PVD861" s="72"/>
      <c r="PVE861" s="71"/>
      <c r="PVF861" s="71"/>
      <c r="PVG861" s="71"/>
      <c r="PVH861" s="71"/>
      <c r="PVI861" s="71"/>
      <c r="PVJ861" s="71"/>
      <c r="PVK861" s="71"/>
      <c r="PVL861" s="72"/>
      <c r="PVM861" s="72"/>
      <c r="PVN861" s="72"/>
      <c r="PVO861" s="72"/>
      <c r="PVP861" s="72"/>
      <c r="PVQ861" s="72"/>
      <c r="PVR861" s="72"/>
      <c r="PVS861" s="72"/>
      <c r="PVT861" s="72"/>
      <c r="PVU861" s="71"/>
      <c r="PVV861" s="71"/>
      <c r="PVW861" s="71"/>
      <c r="PVX861" s="71"/>
      <c r="PVY861" s="71"/>
      <c r="PVZ861" s="71"/>
      <c r="PWA861" s="71"/>
      <c r="PWB861" s="72"/>
      <c r="PWC861" s="72"/>
      <c r="PWD861" s="72"/>
      <c r="PWE861" s="72"/>
      <c r="PWF861" s="72"/>
      <c r="PWG861" s="72"/>
      <c r="PWH861" s="72"/>
      <c r="PWI861" s="72"/>
      <c r="PWJ861" s="72"/>
      <c r="PWK861" s="71"/>
      <c r="PWL861" s="71"/>
      <c r="PWM861" s="71"/>
      <c r="PWN861" s="71"/>
      <c r="PWO861" s="71"/>
      <c r="PWP861" s="71"/>
      <c r="PWQ861" s="71"/>
      <c r="PWR861" s="72"/>
      <c r="PWS861" s="72"/>
      <c r="PWT861" s="72"/>
      <c r="PWU861" s="72"/>
      <c r="PWV861" s="72"/>
      <c r="PWW861" s="72"/>
      <c r="PWX861" s="72"/>
      <c r="PWY861" s="72"/>
      <c r="PWZ861" s="72"/>
      <c r="PXA861" s="71"/>
      <c r="PXB861" s="71"/>
      <c r="PXC861" s="71"/>
      <c r="PXD861" s="71"/>
      <c r="PXE861" s="71"/>
      <c r="PXF861" s="71"/>
      <c r="PXG861" s="71"/>
      <c r="PXH861" s="72"/>
      <c r="PXI861" s="72"/>
      <c r="PXJ861" s="72"/>
      <c r="PXK861" s="72"/>
      <c r="PXL861" s="72"/>
      <c r="PXM861" s="72"/>
      <c r="PXN861" s="72"/>
      <c r="PXO861" s="72"/>
      <c r="PXP861" s="72"/>
      <c r="PXQ861" s="71"/>
      <c r="PXR861" s="71"/>
      <c r="PXS861" s="71"/>
      <c r="PXT861" s="71"/>
      <c r="PXU861" s="71"/>
      <c r="PXV861" s="71"/>
      <c r="PXW861" s="71"/>
      <c r="PXX861" s="72"/>
      <c r="PXY861" s="72"/>
      <c r="PXZ861" s="72"/>
      <c r="PYA861" s="72"/>
      <c r="PYB861" s="72"/>
      <c r="PYC861" s="72"/>
      <c r="PYD861" s="72"/>
      <c r="PYE861" s="72"/>
      <c r="PYF861" s="72"/>
      <c r="PYG861" s="71"/>
      <c r="PYH861" s="71"/>
      <c r="PYI861" s="71"/>
      <c r="PYJ861" s="71"/>
      <c r="PYK861" s="71"/>
      <c r="PYL861" s="71"/>
      <c r="PYM861" s="71"/>
      <c r="PYN861" s="72"/>
      <c r="PYO861" s="72"/>
      <c r="PYP861" s="72"/>
      <c r="PYQ861" s="72"/>
      <c r="PYR861" s="72"/>
      <c r="PYS861" s="72"/>
      <c r="PYT861" s="72"/>
      <c r="PYU861" s="72"/>
      <c r="PYV861" s="72"/>
      <c r="PYW861" s="71"/>
      <c r="PYX861" s="71"/>
      <c r="PYY861" s="71"/>
      <c r="PYZ861" s="71"/>
      <c r="PZA861" s="71"/>
      <c r="PZB861" s="71"/>
      <c r="PZC861" s="71"/>
      <c r="PZD861" s="72"/>
      <c r="PZE861" s="72"/>
      <c r="PZF861" s="72"/>
      <c r="PZG861" s="72"/>
      <c r="PZH861" s="72"/>
      <c r="PZI861" s="72"/>
      <c r="PZJ861" s="72"/>
      <c r="PZK861" s="72"/>
      <c r="PZL861" s="72"/>
      <c r="PZM861" s="71"/>
      <c r="PZN861" s="71"/>
      <c r="PZO861" s="71"/>
      <c r="PZP861" s="71"/>
      <c r="PZQ861" s="71"/>
      <c r="PZR861" s="71"/>
      <c r="PZS861" s="71"/>
      <c r="PZT861" s="72"/>
      <c r="PZU861" s="72"/>
      <c r="PZV861" s="72"/>
      <c r="PZW861" s="72"/>
      <c r="PZX861" s="72"/>
      <c r="PZY861" s="72"/>
      <c r="PZZ861" s="72"/>
      <c r="QAA861" s="72"/>
      <c r="QAB861" s="72"/>
      <c r="QAC861" s="71"/>
      <c r="QAD861" s="71"/>
      <c r="QAE861" s="71"/>
      <c r="QAF861" s="71"/>
      <c r="QAG861" s="71"/>
      <c r="QAH861" s="71"/>
      <c r="QAI861" s="71"/>
      <c r="QAJ861" s="72"/>
      <c r="QAK861" s="72"/>
      <c r="QAL861" s="72"/>
      <c r="QAM861" s="72"/>
      <c r="QAN861" s="72"/>
      <c r="QAO861" s="72"/>
      <c r="QAP861" s="72"/>
      <c r="QAQ861" s="72"/>
      <c r="QAR861" s="72"/>
      <c r="QAS861" s="71"/>
      <c r="QAT861" s="71"/>
      <c r="QAU861" s="71"/>
      <c r="QAV861" s="71"/>
      <c r="QAW861" s="71"/>
      <c r="QAX861" s="71"/>
      <c r="QAY861" s="71"/>
      <c r="QAZ861" s="72"/>
      <c r="QBA861" s="72"/>
      <c r="QBB861" s="72"/>
      <c r="QBC861" s="72"/>
      <c r="QBD861" s="72"/>
      <c r="QBE861" s="72"/>
      <c r="QBF861" s="72"/>
      <c r="QBG861" s="72"/>
      <c r="QBH861" s="72"/>
      <c r="QBI861" s="71"/>
      <c r="QBJ861" s="71"/>
      <c r="QBK861" s="71"/>
      <c r="QBL861" s="71"/>
      <c r="QBM861" s="71"/>
      <c r="QBN861" s="71"/>
      <c r="QBO861" s="71"/>
      <c r="QBP861" s="72"/>
      <c r="QBQ861" s="72"/>
      <c r="QBR861" s="72"/>
      <c r="QBS861" s="72"/>
      <c r="QBT861" s="72"/>
      <c r="QBU861" s="72"/>
      <c r="QBV861" s="72"/>
      <c r="QBW861" s="72"/>
      <c r="QBX861" s="72"/>
      <c r="QBY861" s="71"/>
      <c r="QBZ861" s="71"/>
      <c r="QCA861" s="71"/>
      <c r="QCB861" s="71"/>
      <c r="QCC861" s="71"/>
      <c r="QCD861" s="71"/>
      <c r="QCE861" s="71"/>
      <c r="QCF861" s="72"/>
      <c r="QCG861" s="72"/>
      <c r="QCH861" s="72"/>
      <c r="QCI861" s="72"/>
      <c r="QCJ861" s="72"/>
      <c r="QCK861" s="72"/>
      <c r="QCL861" s="72"/>
      <c r="QCM861" s="72"/>
      <c r="QCN861" s="72"/>
      <c r="QCO861" s="71"/>
      <c r="QCP861" s="71"/>
      <c r="QCQ861" s="71"/>
      <c r="QCR861" s="71"/>
      <c r="QCS861" s="71"/>
      <c r="QCT861" s="71"/>
      <c r="QCU861" s="71"/>
      <c r="QCV861" s="72"/>
      <c r="QCW861" s="72"/>
      <c r="QCX861" s="72"/>
      <c r="QCY861" s="72"/>
      <c r="QCZ861" s="72"/>
      <c r="QDA861" s="72"/>
      <c r="QDB861" s="72"/>
      <c r="QDC861" s="72"/>
      <c r="QDD861" s="72"/>
      <c r="QDE861" s="71"/>
      <c r="QDF861" s="71"/>
      <c r="QDG861" s="71"/>
      <c r="QDH861" s="71"/>
      <c r="QDI861" s="71"/>
      <c r="QDJ861" s="71"/>
      <c r="QDK861" s="71"/>
      <c r="QDL861" s="72"/>
      <c r="QDM861" s="72"/>
      <c r="QDN861" s="72"/>
      <c r="QDO861" s="72"/>
      <c r="QDP861" s="72"/>
      <c r="QDQ861" s="72"/>
      <c r="QDR861" s="72"/>
      <c r="QDS861" s="72"/>
      <c r="QDT861" s="72"/>
      <c r="QDU861" s="71"/>
      <c r="QDV861" s="71"/>
      <c r="QDW861" s="71"/>
      <c r="QDX861" s="71"/>
      <c r="QDY861" s="71"/>
      <c r="QDZ861" s="71"/>
      <c r="QEA861" s="71"/>
      <c r="QEB861" s="72"/>
      <c r="QEC861" s="72"/>
      <c r="QED861" s="72"/>
      <c r="QEE861" s="72"/>
      <c r="QEF861" s="72"/>
      <c r="QEG861" s="72"/>
      <c r="QEH861" s="72"/>
      <c r="QEI861" s="72"/>
      <c r="QEJ861" s="72"/>
      <c r="QEK861" s="71"/>
      <c r="QEL861" s="71"/>
      <c r="QEM861" s="71"/>
      <c r="QEN861" s="71"/>
      <c r="QEO861" s="71"/>
      <c r="QEP861" s="71"/>
      <c r="QEQ861" s="71"/>
      <c r="QER861" s="72"/>
      <c r="QES861" s="72"/>
      <c r="QET861" s="72"/>
      <c r="QEU861" s="72"/>
      <c r="QEV861" s="72"/>
      <c r="QEW861" s="72"/>
      <c r="QEX861" s="72"/>
      <c r="QEY861" s="72"/>
      <c r="QEZ861" s="72"/>
      <c r="QFA861" s="71"/>
      <c r="QFB861" s="71"/>
      <c r="QFC861" s="71"/>
      <c r="QFD861" s="71"/>
      <c r="QFE861" s="71"/>
      <c r="QFF861" s="71"/>
      <c r="QFG861" s="71"/>
      <c r="QFH861" s="72"/>
      <c r="QFI861" s="72"/>
      <c r="QFJ861" s="72"/>
      <c r="QFK861" s="72"/>
      <c r="QFL861" s="72"/>
      <c r="QFM861" s="72"/>
      <c r="QFN861" s="72"/>
      <c r="QFO861" s="72"/>
      <c r="QFP861" s="72"/>
      <c r="QFQ861" s="71"/>
      <c r="QFR861" s="71"/>
      <c r="QFS861" s="71"/>
      <c r="QFT861" s="71"/>
      <c r="QFU861" s="71"/>
      <c r="QFV861" s="71"/>
      <c r="QFW861" s="71"/>
      <c r="QFX861" s="72"/>
      <c r="QFY861" s="72"/>
      <c r="QFZ861" s="72"/>
      <c r="QGA861" s="72"/>
      <c r="QGB861" s="72"/>
      <c r="QGC861" s="72"/>
      <c r="QGD861" s="72"/>
      <c r="QGE861" s="72"/>
      <c r="QGF861" s="72"/>
      <c r="QGG861" s="71"/>
      <c r="QGH861" s="71"/>
      <c r="QGI861" s="71"/>
      <c r="QGJ861" s="71"/>
      <c r="QGK861" s="71"/>
      <c r="QGL861" s="71"/>
      <c r="QGM861" s="71"/>
      <c r="QGN861" s="72"/>
      <c r="QGO861" s="72"/>
      <c r="QGP861" s="72"/>
      <c r="QGQ861" s="72"/>
      <c r="QGR861" s="72"/>
      <c r="QGS861" s="72"/>
      <c r="QGT861" s="72"/>
      <c r="QGU861" s="72"/>
      <c r="QGV861" s="72"/>
      <c r="QGW861" s="71"/>
      <c r="QGX861" s="71"/>
      <c r="QGY861" s="71"/>
      <c r="QGZ861" s="71"/>
      <c r="QHA861" s="71"/>
      <c r="QHB861" s="71"/>
      <c r="QHC861" s="71"/>
      <c r="QHD861" s="72"/>
      <c r="QHE861" s="72"/>
      <c r="QHF861" s="72"/>
      <c r="QHG861" s="72"/>
      <c r="QHH861" s="72"/>
      <c r="QHI861" s="72"/>
      <c r="QHJ861" s="72"/>
      <c r="QHK861" s="72"/>
      <c r="QHL861" s="72"/>
      <c r="QHM861" s="71"/>
      <c r="QHN861" s="71"/>
      <c r="QHO861" s="71"/>
      <c r="QHP861" s="71"/>
      <c r="QHQ861" s="71"/>
      <c r="QHR861" s="71"/>
      <c r="QHS861" s="71"/>
      <c r="QHT861" s="72"/>
      <c r="QHU861" s="72"/>
      <c r="QHV861" s="72"/>
      <c r="QHW861" s="72"/>
      <c r="QHX861" s="72"/>
      <c r="QHY861" s="72"/>
      <c r="QHZ861" s="72"/>
      <c r="QIA861" s="72"/>
      <c r="QIB861" s="72"/>
      <c r="QIC861" s="71"/>
      <c r="QID861" s="71"/>
      <c r="QIE861" s="71"/>
      <c r="QIF861" s="71"/>
      <c r="QIG861" s="71"/>
      <c r="QIH861" s="71"/>
      <c r="QII861" s="71"/>
      <c r="QIJ861" s="72"/>
      <c r="QIK861" s="72"/>
      <c r="QIL861" s="72"/>
      <c r="QIM861" s="72"/>
      <c r="QIN861" s="72"/>
      <c r="QIO861" s="72"/>
      <c r="QIP861" s="72"/>
      <c r="QIQ861" s="72"/>
      <c r="QIR861" s="72"/>
      <c r="QIS861" s="71"/>
      <c r="QIT861" s="71"/>
      <c r="QIU861" s="71"/>
      <c r="QIV861" s="71"/>
      <c r="QIW861" s="71"/>
      <c r="QIX861" s="71"/>
      <c r="QIY861" s="71"/>
      <c r="QIZ861" s="72"/>
      <c r="QJA861" s="72"/>
      <c r="QJB861" s="72"/>
      <c r="QJC861" s="72"/>
      <c r="QJD861" s="72"/>
      <c r="QJE861" s="72"/>
      <c r="QJF861" s="72"/>
      <c r="QJG861" s="72"/>
      <c r="QJH861" s="72"/>
      <c r="QJI861" s="71"/>
      <c r="QJJ861" s="71"/>
      <c r="QJK861" s="71"/>
      <c r="QJL861" s="71"/>
      <c r="QJM861" s="71"/>
      <c r="QJN861" s="71"/>
      <c r="QJO861" s="71"/>
      <c r="QJP861" s="72"/>
      <c r="QJQ861" s="72"/>
      <c r="QJR861" s="72"/>
      <c r="QJS861" s="72"/>
      <c r="QJT861" s="72"/>
      <c r="QJU861" s="72"/>
      <c r="QJV861" s="72"/>
      <c r="QJW861" s="72"/>
      <c r="QJX861" s="72"/>
      <c r="QJY861" s="71"/>
      <c r="QJZ861" s="71"/>
      <c r="QKA861" s="71"/>
      <c r="QKB861" s="71"/>
      <c r="QKC861" s="71"/>
      <c r="QKD861" s="71"/>
      <c r="QKE861" s="71"/>
      <c r="QKF861" s="72"/>
      <c r="QKG861" s="72"/>
      <c r="QKH861" s="72"/>
      <c r="QKI861" s="72"/>
      <c r="QKJ861" s="72"/>
      <c r="QKK861" s="72"/>
      <c r="QKL861" s="72"/>
      <c r="QKM861" s="72"/>
      <c r="QKN861" s="72"/>
      <c r="QKO861" s="71"/>
      <c r="QKP861" s="71"/>
      <c r="QKQ861" s="71"/>
      <c r="QKR861" s="71"/>
      <c r="QKS861" s="71"/>
      <c r="QKT861" s="71"/>
      <c r="QKU861" s="71"/>
      <c r="QKV861" s="72"/>
      <c r="QKW861" s="72"/>
      <c r="QKX861" s="72"/>
      <c r="QKY861" s="72"/>
      <c r="QKZ861" s="72"/>
      <c r="QLA861" s="72"/>
      <c r="QLB861" s="72"/>
      <c r="QLC861" s="72"/>
      <c r="QLD861" s="72"/>
      <c r="QLE861" s="71"/>
      <c r="QLF861" s="71"/>
      <c r="QLG861" s="71"/>
      <c r="QLH861" s="71"/>
      <c r="QLI861" s="71"/>
      <c r="QLJ861" s="71"/>
      <c r="QLK861" s="71"/>
      <c r="QLL861" s="72"/>
      <c r="QLM861" s="72"/>
      <c r="QLN861" s="72"/>
      <c r="QLO861" s="72"/>
      <c r="QLP861" s="72"/>
      <c r="QLQ861" s="72"/>
      <c r="QLR861" s="72"/>
      <c r="QLS861" s="72"/>
      <c r="QLT861" s="72"/>
      <c r="QLU861" s="71"/>
      <c r="QLV861" s="71"/>
      <c r="QLW861" s="71"/>
      <c r="QLX861" s="71"/>
      <c r="QLY861" s="71"/>
      <c r="QLZ861" s="71"/>
      <c r="QMA861" s="71"/>
      <c r="QMB861" s="72"/>
      <c r="QMC861" s="72"/>
      <c r="QMD861" s="72"/>
      <c r="QME861" s="72"/>
      <c r="QMF861" s="72"/>
      <c r="QMG861" s="72"/>
      <c r="QMH861" s="72"/>
      <c r="QMI861" s="72"/>
      <c r="QMJ861" s="72"/>
      <c r="QMK861" s="71"/>
      <c r="QML861" s="71"/>
      <c r="QMM861" s="71"/>
      <c r="QMN861" s="71"/>
      <c r="QMO861" s="71"/>
      <c r="QMP861" s="71"/>
      <c r="QMQ861" s="71"/>
      <c r="QMR861" s="72"/>
      <c r="QMS861" s="72"/>
      <c r="QMT861" s="72"/>
      <c r="QMU861" s="72"/>
      <c r="QMV861" s="72"/>
      <c r="QMW861" s="72"/>
      <c r="QMX861" s="72"/>
      <c r="QMY861" s="72"/>
      <c r="QMZ861" s="72"/>
      <c r="QNA861" s="71"/>
      <c r="QNB861" s="71"/>
      <c r="QNC861" s="71"/>
      <c r="QND861" s="71"/>
      <c r="QNE861" s="71"/>
      <c r="QNF861" s="71"/>
      <c r="QNG861" s="71"/>
      <c r="QNH861" s="72"/>
      <c r="QNI861" s="72"/>
      <c r="QNJ861" s="72"/>
      <c r="QNK861" s="72"/>
      <c r="QNL861" s="72"/>
      <c r="QNM861" s="72"/>
      <c r="QNN861" s="72"/>
      <c r="QNO861" s="72"/>
      <c r="QNP861" s="72"/>
      <c r="QNQ861" s="71"/>
      <c r="QNR861" s="71"/>
      <c r="QNS861" s="71"/>
      <c r="QNT861" s="71"/>
      <c r="QNU861" s="71"/>
      <c r="QNV861" s="71"/>
      <c r="QNW861" s="71"/>
      <c r="QNX861" s="72"/>
      <c r="QNY861" s="72"/>
      <c r="QNZ861" s="72"/>
      <c r="QOA861" s="72"/>
      <c r="QOB861" s="72"/>
      <c r="QOC861" s="72"/>
      <c r="QOD861" s="72"/>
      <c r="QOE861" s="72"/>
      <c r="QOF861" s="72"/>
      <c r="QOG861" s="71"/>
      <c r="QOH861" s="71"/>
      <c r="QOI861" s="71"/>
      <c r="QOJ861" s="71"/>
      <c r="QOK861" s="71"/>
      <c r="QOL861" s="71"/>
      <c r="QOM861" s="71"/>
      <c r="QON861" s="72"/>
      <c r="QOO861" s="72"/>
      <c r="QOP861" s="72"/>
      <c r="QOQ861" s="72"/>
      <c r="QOR861" s="72"/>
      <c r="QOS861" s="72"/>
      <c r="QOT861" s="72"/>
      <c r="QOU861" s="72"/>
      <c r="QOV861" s="72"/>
      <c r="QOW861" s="71"/>
      <c r="QOX861" s="71"/>
      <c r="QOY861" s="71"/>
      <c r="QOZ861" s="71"/>
      <c r="QPA861" s="71"/>
      <c r="QPB861" s="71"/>
      <c r="QPC861" s="71"/>
      <c r="QPD861" s="72"/>
      <c r="QPE861" s="72"/>
      <c r="QPF861" s="72"/>
      <c r="QPG861" s="72"/>
      <c r="QPH861" s="72"/>
      <c r="QPI861" s="72"/>
      <c r="QPJ861" s="72"/>
      <c r="QPK861" s="72"/>
      <c r="QPL861" s="72"/>
      <c r="QPM861" s="71"/>
      <c r="QPN861" s="71"/>
      <c r="QPO861" s="71"/>
      <c r="QPP861" s="71"/>
      <c r="QPQ861" s="71"/>
      <c r="QPR861" s="71"/>
      <c r="QPS861" s="71"/>
      <c r="QPT861" s="72"/>
      <c r="QPU861" s="72"/>
      <c r="QPV861" s="72"/>
      <c r="QPW861" s="72"/>
      <c r="QPX861" s="72"/>
      <c r="QPY861" s="72"/>
      <c r="QPZ861" s="72"/>
      <c r="QQA861" s="72"/>
      <c r="QQB861" s="72"/>
      <c r="QQC861" s="71"/>
      <c r="QQD861" s="71"/>
      <c r="QQE861" s="71"/>
      <c r="QQF861" s="71"/>
      <c r="QQG861" s="71"/>
      <c r="QQH861" s="71"/>
      <c r="QQI861" s="71"/>
      <c r="QQJ861" s="72"/>
      <c r="QQK861" s="72"/>
      <c r="QQL861" s="72"/>
      <c r="QQM861" s="72"/>
      <c r="QQN861" s="72"/>
      <c r="QQO861" s="72"/>
      <c r="QQP861" s="72"/>
      <c r="QQQ861" s="72"/>
      <c r="QQR861" s="72"/>
      <c r="QQS861" s="71"/>
      <c r="QQT861" s="71"/>
      <c r="QQU861" s="71"/>
      <c r="QQV861" s="71"/>
      <c r="QQW861" s="71"/>
      <c r="QQX861" s="71"/>
      <c r="QQY861" s="71"/>
      <c r="QQZ861" s="72"/>
      <c r="QRA861" s="72"/>
      <c r="QRB861" s="72"/>
      <c r="QRC861" s="72"/>
      <c r="QRD861" s="72"/>
      <c r="QRE861" s="72"/>
      <c r="QRF861" s="72"/>
      <c r="QRG861" s="72"/>
      <c r="QRH861" s="72"/>
      <c r="QRI861" s="71"/>
      <c r="QRJ861" s="71"/>
      <c r="QRK861" s="71"/>
      <c r="QRL861" s="71"/>
      <c r="QRM861" s="71"/>
      <c r="QRN861" s="71"/>
      <c r="QRO861" s="71"/>
      <c r="QRP861" s="72"/>
      <c r="QRQ861" s="72"/>
      <c r="QRR861" s="72"/>
      <c r="QRS861" s="72"/>
      <c r="QRT861" s="72"/>
      <c r="QRU861" s="72"/>
      <c r="QRV861" s="72"/>
      <c r="QRW861" s="72"/>
      <c r="QRX861" s="72"/>
      <c r="QRY861" s="71"/>
      <c r="QRZ861" s="71"/>
      <c r="QSA861" s="71"/>
      <c r="QSB861" s="71"/>
      <c r="QSC861" s="71"/>
      <c r="QSD861" s="71"/>
      <c r="QSE861" s="71"/>
      <c r="QSF861" s="72"/>
      <c r="QSG861" s="72"/>
      <c r="QSH861" s="72"/>
      <c r="QSI861" s="72"/>
      <c r="QSJ861" s="72"/>
      <c r="QSK861" s="72"/>
      <c r="QSL861" s="72"/>
      <c r="QSM861" s="72"/>
      <c r="QSN861" s="72"/>
      <c r="QSO861" s="71"/>
      <c r="QSP861" s="71"/>
      <c r="QSQ861" s="71"/>
      <c r="QSR861" s="71"/>
      <c r="QSS861" s="71"/>
      <c r="QST861" s="71"/>
      <c r="QSU861" s="71"/>
      <c r="QSV861" s="72"/>
      <c r="QSW861" s="72"/>
      <c r="QSX861" s="72"/>
      <c r="QSY861" s="72"/>
      <c r="QSZ861" s="72"/>
      <c r="QTA861" s="72"/>
      <c r="QTB861" s="72"/>
      <c r="QTC861" s="72"/>
      <c r="QTD861" s="72"/>
      <c r="QTE861" s="71"/>
      <c r="QTF861" s="71"/>
      <c r="QTG861" s="71"/>
      <c r="QTH861" s="71"/>
      <c r="QTI861" s="71"/>
      <c r="QTJ861" s="71"/>
      <c r="QTK861" s="71"/>
      <c r="QTL861" s="72"/>
      <c r="QTM861" s="72"/>
      <c r="QTN861" s="72"/>
      <c r="QTO861" s="72"/>
      <c r="QTP861" s="72"/>
      <c r="QTQ861" s="72"/>
      <c r="QTR861" s="72"/>
      <c r="QTS861" s="72"/>
      <c r="QTT861" s="72"/>
      <c r="QTU861" s="71"/>
      <c r="QTV861" s="71"/>
      <c r="QTW861" s="71"/>
      <c r="QTX861" s="71"/>
      <c r="QTY861" s="71"/>
      <c r="QTZ861" s="71"/>
      <c r="QUA861" s="71"/>
      <c r="QUB861" s="72"/>
      <c r="QUC861" s="72"/>
      <c r="QUD861" s="72"/>
      <c r="QUE861" s="72"/>
      <c r="QUF861" s="72"/>
      <c r="QUG861" s="72"/>
      <c r="QUH861" s="72"/>
      <c r="QUI861" s="72"/>
      <c r="QUJ861" s="72"/>
      <c r="QUK861" s="71"/>
      <c r="QUL861" s="71"/>
      <c r="QUM861" s="71"/>
      <c r="QUN861" s="71"/>
      <c r="QUO861" s="71"/>
      <c r="QUP861" s="71"/>
      <c r="QUQ861" s="71"/>
      <c r="QUR861" s="72"/>
      <c r="QUS861" s="72"/>
      <c r="QUT861" s="72"/>
      <c r="QUU861" s="72"/>
      <c r="QUV861" s="72"/>
      <c r="QUW861" s="72"/>
      <c r="QUX861" s="72"/>
      <c r="QUY861" s="72"/>
      <c r="QUZ861" s="72"/>
      <c r="QVA861" s="71"/>
      <c r="QVB861" s="71"/>
      <c r="QVC861" s="71"/>
      <c r="QVD861" s="71"/>
      <c r="QVE861" s="71"/>
      <c r="QVF861" s="71"/>
      <c r="QVG861" s="71"/>
      <c r="QVH861" s="72"/>
      <c r="QVI861" s="72"/>
      <c r="QVJ861" s="72"/>
      <c r="QVK861" s="72"/>
      <c r="QVL861" s="72"/>
      <c r="QVM861" s="72"/>
      <c r="QVN861" s="72"/>
      <c r="QVO861" s="72"/>
      <c r="QVP861" s="72"/>
      <c r="QVQ861" s="71"/>
      <c r="QVR861" s="71"/>
      <c r="QVS861" s="71"/>
      <c r="QVT861" s="71"/>
      <c r="QVU861" s="71"/>
      <c r="QVV861" s="71"/>
      <c r="QVW861" s="71"/>
      <c r="QVX861" s="72"/>
      <c r="QVY861" s="72"/>
      <c r="QVZ861" s="72"/>
      <c r="QWA861" s="72"/>
      <c r="QWB861" s="72"/>
      <c r="QWC861" s="72"/>
      <c r="QWD861" s="72"/>
      <c r="QWE861" s="72"/>
      <c r="QWF861" s="72"/>
      <c r="QWG861" s="71"/>
      <c r="QWH861" s="71"/>
      <c r="QWI861" s="71"/>
      <c r="QWJ861" s="71"/>
      <c r="QWK861" s="71"/>
      <c r="QWL861" s="71"/>
      <c r="QWM861" s="71"/>
      <c r="QWN861" s="72"/>
      <c r="QWO861" s="72"/>
      <c r="QWP861" s="72"/>
      <c r="QWQ861" s="72"/>
      <c r="QWR861" s="72"/>
      <c r="QWS861" s="72"/>
      <c r="QWT861" s="72"/>
      <c r="QWU861" s="72"/>
      <c r="QWV861" s="72"/>
      <c r="QWW861" s="71"/>
      <c r="QWX861" s="71"/>
      <c r="QWY861" s="71"/>
      <c r="QWZ861" s="71"/>
      <c r="QXA861" s="71"/>
      <c r="QXB861" s="71"/>
      <c r="QXC861" s="71"/>
      <c r="QXD861" s="72"/>
      <c r="QXE861" s="72"/>
      <c r="QXF861" s="72"/>
      <c r="QXG861" s="72"/>
      <c r="QXH861" s="72"/>
      <c r="QXI861" s="72"/>
      <c r="QXJ861" s="72"/>
      <c r="QXK861" s="72"/>
      <c r="QXL861" s="72"/>
      <c r="QXM861" s="71"/>
      <c r="QXN861" s="71"/>
      <c r="QXO861" s="71"/>
      <c r="QXP861" s="71"/>
      <c r="QXQ861" s="71"/>
      <c r="QXR861" s="71"/>
      <c r="QXS861" s="71"/>
      <c r="QXT861" s="72"/>
      <c r="QXU861" s="72"/>
      <c r="QXV861" s="72"/>
      <c r="QXW861" s="72"/>
      <c r="QXX861" s="72"/>
      <c r="QXY861" s="72"/>
      <c r="QXZ861" s="72"/>
      <c r="QYA861" s="72"/>
      <c r="QYB861" s="72"/>
      <c r="QYC861" s="71"/>
      <c r="QYD861" s="71"/>
      <c r="QYE861" s="71"/>
      <c r="QYF861" s="71"/>
      <c r="QYG861" s="71"/>
      <c r="QYH861" s="71"/>
      <c r="QYI861" s="71"/>
      <c r="QYJ861" s="72"/>
      <c r="QYK861" s="72"/>
      <c r="QYL861" s="72"/>
      <c r="QYM861" s="72"/>
      <c r="QYN861" s="72"/>
      <c r="QYO861" s="72"/>
      <c r="QYP861" s="72"/>
      <c r="QYQ861" s="72"/>
      <c r="QYR861" s="72"/>
      <c r="QYS861" s="71"/>
      <c r="QYT861" s="71"/>
      <c r="QYU861" s="71"/>
      <c r="QYV861" s="71"/>
      <c r="QYW861" s="71"/>
      <c r="QYX861" s="71"/>
      <c r="QYY861" s="71"/>
      <c r="QYZ861" s="72"/>
      <c r="QZA861" s="72"/>
      <c r="QZB861" s="72"/>
      <c r="QZC861" s="72"/>
      <c r="QZD861" s="72"/>
      <c r="QZE861" s="72"/>
      <c r="QZF861" s="72"/>
      <c r="QZG861" s="72"/>
      <c r="QZH861" s="72"/>
      <c r="QZI861" s="71"/>
      <c r="QZJ861" s="71"/>
      <c r="QZK861" s="71"/>
      <c r="QZL861" s="71"/>
      <c r="QZM861" s="71"/>
      <c r="QZN861" s="71"/>
      <c r="QZO861" s="71"/>
      <c r="QZP861" s="72"/>
      <c r="QZQ861" s="72"/>
      <c r="QZR861" s="72"/>
      <c r="QZS861" s="72"/>
      <c r="QZT861" s="72"/>
      <c r="QZU861" s="72"/>
      <c r="QZV861" s="72"/>
      <c r="QZW861" s="72"/>
      <c r="QZX861" s="72"/>
      <c r="QZY861" s="71"/>
      <c r="QZZ861" s="71"/>
      <c r="RAA861" s="71"/>
      <c r="RAB861" s="71"/>
      <c r="RAC861" s="71"/>
      <c r="RAD861" s="71"/>
      <c r="RAE861" s="71"/>
      <c r="RAF861" s="72"/>
      <c r="RAG861" s="72"/>
      <c r="RAH861" s="72"/>
      <c r="RAI861" s="72"/>
      <c r="RAJ861" s="72"/>
      <c r="RAK861" s="72"/>
      <c r="RAL861" s="72"/>
      <c r="RAM861" s="72"/>
      <c r="RAN861" s="72"/>
      <c r="RAO861" s="71"/>
      <c r="RAP861" s="71"/>
      <c r="RAQ861" s="71"/>
      <c r="RAR861" s="71"/>
      <c r="RAS861" s="71"/>
      <c r="RAT861" s="71"/>
      <c r="RAU861" s="71"/>
      <c r="RAV861" s="72"/>
      <c r="RAW861" s="72"/>
      <c r="RAX861" s="72"/>
      <c r="RAY861" s="72"/>
      <c r="RAZ861" s="72"/>
      <c r="RBA861" s="72"/>
      <c r="RBB861" s="72"/>
      <c r="RBC861" s="72"/>
      <c r="RBD861" s="72"/>
      <c r="RBE861" s="71"/>
      <c r="RBF861" s="71"/>
      <c r="RBG861" s="71"/>
      <c r="RBH861" s="71"/>
      <c r="RBI861" s="71"/>
      <c r="RBJ861" s="71"/>
      <c r="RBK861" s="71"/>
      <c r="RBL861" s="72"/>
      <c r="RBM861" s="72"/>
      <c r="RBN861" s="72"/>
      <c r="RBO861" s="72"/>
      <c r="RBP861" s="72"/>
      <c r="RBQ861" s="72"/>
      <c r="RBR861" s="72"/>
      <c r="RBS861" s="72"/>
      <c r="RBT861" s="72"/>
      <c r="RBU861" s="71"/>
      <c r="RBV861" s="71"/>
      <c r="RBW861" s="71"/>
      <c r="RBX861" s="71"/>
      <c r="RBY861" s="71"/>
      <c r="RBZ861" s="71"/>
      <c r="RCA861" s="71"/>
      <c r="RCB861" s="72"/>
      <c r="RCC861" s="72"/>
      <c r="RCD861" s="72"/>
      <c r="RCE861" s="72"/>
      <c r="RCF861" s="72"/>
      <c r="RCG861" s="72"/>
      <c r="RCH861" s="72"/>
      <c r="RCI861" s="72"/>
      <c r="RCJ861" s="72"/>
      <c r="RCK861" s="71"/>
      <c r="RCL861" s="71"/>
      <c r="RCM861" s="71"/>
      <c r="RCN861" s="71"/>
      <c r="RCO861" s="71"/>
      <c r="RCP861" s="71"/>
      <c r="RCQ861" s="71"/>
      <c r="RCR861" s="72"/>
      <c r="RCS861" s="72"/>
      <c r="RCT861" s="72"/>
      <c r="RCU861" s="72"/>
      <c r="RCV861" s="72"/>
      <c r="RCW861" s="72"/>
      <c r="RCX861" s="72"/>
      <c r="RCY861" s="72"/>
      <c r="RCZ861" s="72"/>
      <c r="RDA861" s="71"/>
      <c r="RDB861" s="71"/>
      <c r="RDC861" s="71"/>
      <c r="RDD861" s="71"/>
      <c r="RDE861" s="71"/>
      <c r="RDF861" s="71"/>
      <c r="RDG861" s="71"/>
      <c r="RDH861" s="72"/>
      <c r="RDI861" s="72"/>
      <c r="RDJ861" s="72"/>
      <c r="RDK861" s="72"/>
      <c r="RDL861" s="72"/>
      <c r="RDM861" s="72"/>
      <c r="RDN861" s="72"/>
      <c r="RDO861" s="72"/>
      <c r="RDP861" s="72"/>
      <c r="RDQ861" s="71"/>
      <c r="RDR861" s="71"/>
      <c r="RDS861" s="71"/>
      <c r="RDT861" s="71"/>
      <c r="RDU861" s="71"/>
      <c r="RDV861" s="71"/>
      <c r="RDW861" s="71"/>
      <c r="RDX861" s="72"/>
      <c r="RDY861" s="72"/>
      <c r="RDZ861" s="72"/>
      <c r="REA861" s="72"/>
      <c r="REB861" s="72"/>
      <c r="REC861" s="72"/>
      <c r="RED861" s="72"/>
      <c r="REE861" s="72"/>
      <c r="REF861" s="72"/>
      <c r="REG861" s="71"/>
      <c r="REH861" s="71"/>
      <c r="REI861" s="71"/>
      <c r="REJ861" s="71"/>
      <c r="REK861" s="71"/>
      <c r="REL861" s="71"/>
      <c r="REM861" s="71"/>
      <c r="REN861" s="72"/>
      <c r="REO861" s="72"/>
      <c r="REP861" s="72"/>
      <c r="REQ861" s="72"/>
      <c r="RER861" s="72"/>
      <c r="RES861" s="72"/>
      <c r="RET861" s="72"/>
      <c r="REU861" s="72"/>
      <c r="REV861" s="72"/>
      <c r="REW861" s="71"/>
      <c r="REX861" s="71"/>
      <c r="REY861" s="71"/>
      <c r="REZ861" s="71"/>
      <c r="RFA861" s="71"/>
      <c r="RFB861" s="71"/>
      <c r="RFC861" s="71"/>
      <c r="RFD861" s="72"/>
      <c r="RFE861" s="72"/>
      <c r="RFF861" s="72"/>
      <c r="RFG861" s="72"/>
      <c r="RFH861" s="72"/>
      <c r="RFI861" s="72"/>
      <c r="RFJ861" s="72"/>
      <c r="RFK861" s="72"/>
      <c r="RFL861" s="72"/>
      <c r="RFM861" s="71"/>
      <c r="RFN861" s="71"/>
      <c r="RFO861" s="71"/>
      <c r="RFP861" s="71"/>
      <c r="RFQ861" s="71"/>
      <c r="RFR861" s="71"/>
      <c r="RFS861" s="71"/>
      <c r="RFT861" s="72"/>
      <c r="RFU861" s="72"/>
      <c r="RFV861" s="72"/>
      <c r="RFW861" s="72"/>
      <c r="RFX861" s="72"/>
      <c r="RFY861" s="72"/>
      <c r="RFZ861" s="72"/>
      <c r="RGA861" s="72"/>
      <c r="RGB861" s="72"/>
      <c r="RGC861" s="71"/>
      <c r="RGD861" s="71"/>
      <c r="RGE861" s="71"/>
      <c r="RGF861" s="71"/>
      <c r="RGG861" s="71"/>
      <c r="RGH861" s="71"/>
      <c r="RGI861" s="71"/>
      <c r="RGJ861" s="72"/>
      <c r="RGK861" s="72"/>
      <c r="RGL861" s="72"/>
      <c r="RGM861" s="72"/>
      <c r="RGN861" s="72"/>
      <c r="RGO861" s="72"/>
      <c r="RGP861" s="72"/>
      <c r="RGQ861" s="72"/>
      <c r="RGR861" s="72"/>
      <c r="RGS861" s="71"/>
      <c r="RGT861" s="71"/>
      <c r="RGU861" s="71"/>
      <c r="RGV861" s="71"/>
      <c r="RGW861" s="71"/>
      <c r="RGX861" s="71"/>
      <c r="RGY861" s="71"/>
      <c r="RGZ861" s="72"/>
      <c r="RHA861" s="72"/>
      <c r="RHB861" s="72"/>
      <c r="RHC861" s="72"/>
      <c r="RHD861" s="72"/>
      <c r="RHE861" s="72"/>
      <c r="RHF861" s="72"/>
      <c r="RHG861" s="72"/>
      <c r="RHH861" s="72"/>
      <c r="RHI861" s="71"/>
      <c r="RHJ861" s="71"/>
      <c r="RHK861" s="71"/>
      <c r="RHL861" s="71"/>
      <c r="RHM861" s="71"/>
      <c r="RHN861" s="71"/>
      <c r="RHO861" s="71"/>
      <c r="RHP861" s="72"/>
      <c r="RHQ861" s="72"/>
      <c r="RHR861" s="72"/>
      <c r="RHS861" s="72"/>
      <c r="RHT861" s="72"/>
      <c r="RHU861" s="72"/>
      <c r="RHV861" s="72"/>
      <c r="RHW861" s="72"/>
      <c r="RHX861" s="72"/>
      <c r="RHY861" s="71"/>
      <c r="RHZ861" s="71"/>
      <c r="RIA861" s="71"/>
      <c r="RIB861" s="71"/>
      <c r="RIC861" s="71"/>
      <c r="RID861" s="71"/>
      <c r="RIE861" s="71"/>
      <c r="RIF861" s="72"/>
      <c r="RIG861" s="72"/>
      <c r="RIH861" s="72"/>
      <c r="RII861" s="72"/>
      <c r="RIJ861" s="72"/>
      <c r="RIK861" s="72"/>
      <c r="RIL861" s="72"/>
      <c r="RIM861" s="72"/>
      <c r="RIN861" s="72"/>
      <c r="RIO861" s="71"/>
      <c r="RIP861" s="71"/>
      <c r="RIQ861" s="71"/>
      <c r="RIR861" s="71"/>
      <c r="RIS861" s="71"/>
      <c r="RIT861" s="71"/>
      <c r="RIU861" s="71"/>
      <c r="RIV861" s="72"/>
      <c r="RIW861" s="72"/>
      <c r="RIX861" s="72"/>
      <c r="RIY861" s="72"/>
      <c r="RIZ861" s="72"/>
      <c r="RJA861" s="72"/>
      <c r="RJB861" s="72"/>
      <c r="RJC861" s="72"/>
      <c r="RJD861" s="72"/>
      <c r="RJE861" s="71"/>
      <c r="RJF861" s="71"/>
      <c r="RJG861" s="71"/>
      <c r="RJH861" s="71"/>
      <c r="RJI861" s="71"/>
      <c r="RJJ861" s="71"/>
      <c r="RJK861" s="71"/>
      <c r="RJL861" s="72"/>
      <c r="RJM861" s="72"/>
      <c r="RJN861" s="72"/>
      <c r="RJO861" s="72"/>
      <c r="RJP861" s="72"/>
      <c r="RJQ861" s="72"/>
      <c r="RJR861" s="72"/>
      <c r="RJS861" s="72"/>
      <c r="RJT861" s="72"/>
      <c r="RJU861" s="71"/>
      <c r="RJV861" s="71"/>
      <c r="RJW861" s="71"/>
      <c r="RJX861" s="71"/>
      <c r="RJY861" s="71"/>
      <c r="RJZ861" s="71"/>
      <c r="RKA861" s="71"/>
      <c r="RKB861" s="72"/>
      <c r="RKC861" s="72"/>
      <c r="RKD861" s="72"/>
      <c r="RKE861" s="72"/>
      <c r="RKF861" s="72"/>
      <c r="RKG861" s="72"/>
      <c r="RKH861" s="72"/>
      <c r="RKI861" s="72"/>
      <c r="RKJ861" s="72"/>
      <c r="RKK861" s="71"/>
      <c r="RKL861" s="71"/>
      <c r="RKM861" s="71"/>
      <c r="RKN861" s="71"/>
      <c r="RKO861" s="71"/>
      <c r="RKP861" s="71"/>
      <c r="RKQ861" s="71"/>
      <c r="RKR861" s="72"/>
      <c r="RKS861" s="72"/>
      <c r="RKT861" s="72"/>
      <c r="RKU861" s="72"/>
      <c r="RKV861" s="72"/>
      <c r="RKW861" s="72"/>
      <c r="RKX861" s="72"/>
      <c r="RKY861" s="72"/>
      <c r="RKZ861" s="72"/>
      <c r="RLA861" s="71"/>
      <c r="RLB861" s="71"/>
      <c r="RLC861" s="71"/>
      <c r="RLD861" s="71"/>
      <c r="RLE861" s="71"/>
      <c r="RLF861" s="71"/>
      <c r="RLG861" s="71"/>
      <c r="RLH861" s="72"/>
      <c r="RLI861" s="72"/>
      <c r="RLJ861" s="72"/>
      <c r="RLK861" s="72"/>
      <c r="RLL861" s="72"/>
      <c r="RLM861" s="72"/>
      <c r="RLN861" s="72"/>
      <c r="RLO861" s="72"/>
      <c r="RLP861" s="72"/>
      <c r="RLQ861" s="71"/>
      <c r="RLR861" s="71"/>
      <c r="RLS861" s="71"/>
      <c r="RLT861" s="71"/>
      <c r="RLU861" s="71"/>
      <c r="RLV861" s="71"/>
      <c r="RLW861" s="71"/>
      <c r="RLX861" s="72"/>
      <c r="RLY861" s="72"/>
      <c r="RLZ861" s="72"/>
      <c r="RMA861" s="72"/>
      <c r="RMB861" s="72"/>
      <c r="RMC861" s="72"/>
      <c r="RMD861" s="72"/>
      <c r="RME861" s="72"/>
      <c r="RMF861" s="72"/>
      <c r="RMG861" s="71"/>
      <c r="RMH861" s="71"/>
      <c r="RMI861" s="71"/>
      <c r="RMJ861" s="71"/>
      <c r="RMK861" s="71"/>
      <c r="RML861" s="71"/>
      <c r="RMM861" s="71"/>
      <c r="RMN861" s="72"/>
      <c r="RMO861" s="72"/>
      <c r="RMP861" s="72"/>
      <c r="RMQ861" s="72"/>
      <c r="RMR861" s="72"/>
      <c r="RMS861" s="72"/>
      <c r="RMT861" s="72"/>
      <c r="RMU861" s="72"/>
      <c r="RMV861" s="72"/>
      <c r="RMW861" s="71"/>
      <c r="RMX861" s="71"/>
      <c r="RMY861" s="71"/>
      <c r="RMZ861" s="71"/>
      <c r="RNA861" s="71"/>
      <c r="RNB861" s="71"/>
      <c r="RNC861" s="71"/>
      <c r="RND861" s="72"/>
      <c r="RNE861" s="72"/>
      <c r="RNF861" s="72"/>
      <c r="RNG861" s="72"/>
      <c r="RNH861" s="72"/>
      <c r="RNI861" s="72"/>
      <c r="RNJ861" s="72"/>
      <c r="RNK861" s="72"/>
      <c r="RNL861" s="72"/>
      <c r="RNM861" s="71"/>
      <c r="RNN861" s="71"/>
      <c r="RNO861" s="71"/>
      <c r="RNP861" s="71"/>
      <c r="RNQ861" s="71"/>
      <c r="RNR861" s="71"/>
      <c r="RNS861" s="71"/>
      <c r="RNT861" s="72"/>
      <c r="RNU861" s="72"/>
      <c r="RNV861" s="72"/>
      <c r="RNW861" s="72"/>
      <c r="RNX861" s="72"/>
      <c r="RNY861" s="72"/>
      <c r="RNZ861" s="72"/>
      <c r="ROA861" s="72"/>
      <c r="ROB861" s="72"/>
      <c r="ROC861" s="71"/>
      <c r="ROD861" s="71"/>
      <c r="ROE861" s="71"/>
      <c r="ROF861" s="71"/>
      <c r="ROG861" s="71"/>
      <c r="ROH861" s="71"/>
      <c r="ROI861" s="71"/>
      <c r="ROJ861" s="72"/>
      <c r="ROK861" s="72"/>
      <c r="ROL861" s="72"/>
      <c r="ROM861" s="72"/>
      <c r="RON861" s="72"/>
      <c r="ROO861" s="72"/>
      <c r="ROP861" s="72"/>
      <c r="ROQ861" s="72"/>
      <c r="ROR861" s="72"/>
      <c r="ROS861" s="71"/>
      <c r="ROT861" s="71"/>
      <c r="ROU861" s="71"/>
      <c r="ROV861" s="71"/>
      <c r="ROW861" s="71"/>
      <c r="ROX861" s="71"/>
      <c r="ROY861" s="71"/>
      <c r="ROZ861" s="72"/>
      <c r="RPA861" s="72"/>
      <c r="RPB861" s="72"/>
      <c r="RPC861" s="72"/>
      <c r="RPD861" s="72"/>
      <c r="RPE861" s="72"/>
      <c r="RPF861" s="72"/>
      <c r="RPG861" s="72"/>
      <c r="RPH861" s="72"/>
      <c r="RPI861" s="71"/>
      <c r="RPJ861" s="71"/>
      <c r="RPK861" s="71"/>
      <c r="RPL861" s="71"/>
      <c r="RPM861" s="71"/>
      <c r="RPN861" s="71"/>
      <c r="RPO861" s="71"/>
      <c r="RPP861" s="72"/>
      <c r="RPQ861" s="72"/>
      <c r="RPR861" s="72"/>
      <c r="RPS861" s="72"/>
      <c r="RPT861" s="72"/>
      <c r="RPU861" s="72"/>
      <c r="RPV861" s="72"/>
      <c r="RPW861" s="72"/>
      <c r="RPX861" s="72"/>
      <c r="RPY861" s="71"/>
      <c r="RPZ861" s="71"/>
      <c r="RQA861" s="71"/>
      <c r="RQB861" s="71"/>
      <c r="RQC861" s="71"/>
      <c r="RQD861" s="71"/>
      <c r="RQE861" s="71"/>
      <c r="RQF861" s="72"/>
      <c r="RQG861" s="72"/>
      <c r="RQH861" s="72"/>
      <c r="RQI861" s="72"/>
      <c r="RQJ861" s="72"/>
      <c r="RQK861" s="72"/>
      <c r="RQL861" s="72"/>
      <c r="RQM861" s="72"/>
      <c r="RQN861" s="72"/>
      <c r="RQO861" s="71"/>
      <c r="RQP861" s="71"/>
      <c r="RQQ861" s="71"/>
      <c r="RQR861" s="71"/>
      <c r="RQS861" s="71"/>
      <c r="RQT861" s="71"/>
      <c r="RQU861" s="71"/>
      <c r="RQV861" s="72"/>
      <c r="RQW861" s="72"/>
      <c r="RQX861" s="72"/>
      <c r="RQY861" s="72"/>
      <c r="RQZ861" s="72"/>
      <c r="RRA861" s="72"/>
      <c r="RRB861" s="72"/>
      <c r="RRC861" s="72"/>
      <c r="RRD861" s="72"/>
      <c r="RRE861" s="71"/>
      <c r="RRF861" s="71"/>
      <c r="RRG861" s="71"/>
      <c r="RRH861" s="71"/>
      <c r="RRI861" s="71"/>
      <c r="RRJ861" s="71"/>
      <c r="RRK861" s="71"/>
      <c r="RRL861" s="72"/>
      <c r="RRM861" s="72"/>
      <c r="RRN861" s="72"/>
      <c r="RRO861" s="72"/>
      <c r="RRP861" s="72"/>
      <c r="RRQ861" s="72"/>
      <c r="RRR861" s="72"/>
      <c r="RRS861" s="72"/>
      <c r="RRT861" s="72"/>
      <c r="RRU861" s="71"/>
      <c r="RRV861" s="71"/>
      <c r="RRW861" s="71"/>
      <c r="RRX861" s="71"/>
      <c r="RRY861" s="71"/>
      <c r="RRZ861" s="71"/>
      <c r="RSA861" s="71"/>
      <c r="RSB861" s="72"/>
      <c r="RSC861" s="72"/>
      <c r="RSD861" s="72"/>
      <c r="RSE861" s="72"/>
      <c r="RSF861" s="72"/>
      <c r="RSG861" s="72"/>
      <c r="RSH861" s="72"/>
      <c r="RSI861" s="72"/>
      <c r="RSJ861" s="72"/>
      <c r="RSK861" s="71"/>
      <c r="RSL861" s="71"/>
      <c r="RSM861" s="71"/>
      <c r="RSN861" s="71"/>
      <c r="RSO861" s="71"/>
      <c r="RSP861" s="71"/>
      <c r="RSQ861" s="71"/>
      <c r="RSR861" s="72"/>
      <c r="RSS861" s="72"/>
      <c r="RST861" s="72"/>
      <c r="RSU861" s="72"/>
      <c r="RSV861" s="72"/>
      <c r="RSW861" s="72"/>
      <c r="RSX861" s="72"/>
      <c r="RSY861" s="72"/>
      <c r="RSZ861" s="72"/>
      <c r="RTA861" s="71"/>
      <c r="RTB861" s="71"/>
      <c r="RTC861" s="71"/>
      <c r="RTD861" s="71"/>
      <c r="RTE861" s="71"/>
      <c r="RTF861" s="71"/>
      <c r="RTG861" s="71"/>
      <c r="RTH861" s="72"/>
      <c r="RTI861" s="72"/>
      <c r="RTJ861" s="72"/>
      <c r="RTK861" s="72"/>
      <c r="RTL861" s="72"/>
      <c r="RTM861" s="72"/>
      <c r="RTN861" s="72"/>
      <c r="RTO861" s="72"/>
      <c r="RTP861" s="72"/>
      <c r="RTQ861" s="71"/>
      <c r="RTR861" s="71"/>
      <c r="RTS861" s="71"/>
      <c r="RTT861" s="71"/>
      <c r="RTU861" s="71"/>
      <c r="RTV861" s="71"/>
      <c r="RTW861" s="71"/>
      <c r="RTX861" s="72"/>
      <c r="RTY861" s="72"/>
      <c r="RTZ861" s="72"/>
      <c r="RUA861" s="72"/>
      <c r="RUB861" s="72"/>
      <c r="RUC861" s="72"/>
      <c r="RUD861" s="72"/>
      <c r="RUE861" s="72"/>
      <c r="RUF861" s="72"/>
      <c r="RUG861" s="71"/>
      <c r="RUH861" s="71"/>
      <c r="RUI861" s="71"/>
      <c r="RUJ861" s="71"/>
      <c r="RUK861" s="71"/>
      <c r="RUL861" s="71"/>
      <c r="RUM861" s="71"/>
      <c r="RUN861" s="72"/>
      <c r="RUO861" s="72"/>
      <c r="RUP861" s="72"/>
      <c r="RUQ861" s="72"/>
      <c r="RUR861" s="72"/>
      <c r="RUS861" s="72"/>
      <c r="RUT861" s="72"/>
      <c r="RUU861" s="72"/>
      <c r="RUV861" s="72"/>
      <c r="RUW861" s="71"/>
      <c r="RUX861" s="71"/>
      <c r="RUY861" s="71"/>
      <c r="RUZ861" s="71"/>
      <c r="RVA861" s="71"/>
      <c r="RVB861" s="71"/>
      <c r="RVC861" s="71"/>
      <c r="RVD861" s="72"/>
      <c r="RVE861" s="72"/>
      <c r="RVF861" s="72"/>
      <c r="RVG861" s="72"/>
      <c r="RVH861" s="72"/>
      <c r="RVI861" s="72"/>
      <c r="RVJ861" s="72"/>
      <c r="RVK861" s="72"/>
      <c r="RVL861" s="72"/>
      <c r="RVM861" s="71"/>
      <c r="RVN861" s="71"/>
      <c r="RVO861" s="71"/>
      <c r="RVP861" s="71"/>
      <c r="RVQ861" s="71"/>
      <c r="RVR861" s="71"/>
      <c r="RVS861" s="71"/>
      <c r="RVT861" s="72"/>
      <c r="RVU861" s="72"/>
      <c r="RVV861" s="72"/>
      <c r="RVW861" s="72"/>
      <c r="RVX861" s="72"/>
      <c r="RVY861" s="72"/>
      <c r="RVZ861" s="72"/>
      <c r="RWA861" s="72"/>
      <c r="RWB861" s="72"/>
      <c r="RWC861" s="71"/>
      <c r="RWD861" s="71"/>
      <c r="RWE861" s="71"/>
      <c r="RWF861" s="71"/>
      <c r="RWG861" s="71"/>
      <c r="RWH861" s="71"/>
      <c r="RWI861" s="71"/>
      <c r="RWJ861" s="72"/>
      <c r="RWK861" s="72"/>
      <c r="RWL861" s="72"/>
      <c r="RWM861" s="72"/>
      <c r="RWN861" s="72"/>
      <c r="RWO861" s="72"/>
      <c r="RWP861" s="72"/>
      <c r="RWQ861" s="72"/>
      <c r="RWR861" s="72"/>
      <c r="RWS861" s="71"/>
      <c r="RWT861" s="71"/>
      <c r="RWU861" s="71"/>
      <c r="RWV861" s="71"/>
      <c r="RWW861" s="71"/>
      <c r="RWX861" s="71"/>
      <c r="RWY861" s="71"/>
      <c r="RWZ861" s="72"/>
      <c r="RXA861" s="72"/>
      <c r="RXB861" s="72"/>
      <c r="RXC861" s="72"/>
      <c r="RXD861" s="72"/>
      <c r="RXE861" s="72"/>
      <c r="RXF861" s="72"/>
      <c r="RXG861" s="72"/>
      <c r="RXH861" s="72"/>
      <c r="RXI861" s="71"/>
      <c r="RXJ861" s="71"/>
      <c r="RXK861" s="71"/>
      <c r="RXL861" s="71"/>
      <c r="RXM861" s="71"/>
      <c r="RXN861" s="71"/>
      <c r="RXO861" s="71"/>
      <c r="RXP861" s="72"/>
      <c r="RXQ861" s="72"/>
      <c r="RXR861" s="72"/>
      <c r="RXS861" s="72"/>
      <c r="RXT861" s="72"/>
      <c r="RXU861" s="72"/>
      <c r="RXV861" s="72"/>
      <c r="RXW861" s="72"/>
      <c r="RXX861" s="72"/>
      <c r="RXY861" s="71"/>
      <c r="RXZ861" s="71"/>
      <c r="RYA861" s="71"/>
      <c r="RYB861" s="71"/>
      <c r="RYC861" s="71"/>
      <c r="RYD861" s="71"/>
      <c r="RYE861" s="71"/>
      <c r="RYF861" s="72"/>
      <c r="RYG861" s="72"/>
      <c r="RYH861" s="72"/>
      <c r="RYI861" s="72"/>
      <c r="RYJ861" s="72"/>
      <c r="RYK861" s="72"/>
      <c r="RYL861" s="72"/>
      <c r="RYM861" s="72"/>
      <c r="RYN861" s="72"/>
      <c r="RYO861" s="71"/>
      <c r="RYP861" s="71"/>
      <c r="RYQ861" s="71"/>
      <c r="RYR861" s="71"/>
      <c r="RYS861" s="71"/>
      <c r="RYT861" s="71"/>
      <c r="RYU861" s="71"/>
      <c r="RYV861" s="72"/>
      <c r="RYW861" s="72"/>
      <c r="RYX861" s="72"/>
      <c r="RYY861" s="72"/>
      <c r="RYZ861" s="72"/>
      <c r="RZA861" s="72"/>
      <c r="RZB861" s="72"/>
      <c r="RZC861" s="72"/>
      <c r="RZD861" s="72"/>
      <c r="RZE861" s="71"/>
      <c r="RZF861" s="71"/>
      <c r="RZG861" s="71"/>
      <c r="RZH861" s="71"/>
      <c r="RZI861" s="71"/>
      <c r="RZJ861" s="71"/>
      <c r="RZK861" s="71"/>
      <c r="RZL861" s="72"/>
      <c r="RZM861" s="72"/>
      <c r="RZN861" s="72"/>
      <c r="RZO861" s="72"/>
      <c r="RZP861" s="72"/>
      <c r="RZQ861" s="72"/>
      <c r="RZR861" s="72"/>
      <c r="RZS861" s="72"/>
      <c r="RZT861" s="72"/>
      <c r="RZU861" s="71"/>
      <c r="RZV861" s="71"/>
      <c r="RZW861" s="71"/>
      <c r="RZX861" s="71"/>
      <c r="RZY861" s="71"/>
      <c r="RZZ861" s="71"/>
      <c r="SAA861" s="71"/>
      <c r="SAB861" s="72"/>
      <c r="SAC861" s="72"/>
      <c r="SAD861" s="72"/>
      <c r="SAE861" s="72"/>
      <c r="SAF861" s="72"/>
      <c r="SAG861" s="72"/>
      <c r="SAH861" s="72"/>
      <c r="SAI861" s="72"/>
      <c r="SAJ861" s="72"/>
      <c r="SAK861" s="71"/>
      <c r="SAL861" s="71"/>
      <c r="SAM861" s="71"/>
      <c r="SAN861" s="71"/>
      <c r="SAO861" s="71"/>
      <c r="SAP861" s="71"/>
      <c r="SAQ861" s="71"/>
      <c r="SAR861" s="72"/>
      <c r="SAS861" s="72"/>
      <c r="SAT861" s="72"/>
      <c r="SAU861" s="72"/>
      <c r="SAV861" s="72"/>
      <c r="SAW861" s="72"/>
      <c r="SAX861" s="72"/>
      <c r="SAY861" s="72"/>
      <c r="SAZ861" s="72"/>
      <c r="SBA861" s="71"/>
      <c r="SBB861" s="71"/>
      <c r="SBC861" s="71"/>
      <c r="SBD861" s="71"/>
      <c r="SBE861" s="71"/>
      <c r="SBF861" s="71"/>
      <c r="SBG861" s="71"/>
      <c r="SBH861" s="72"/>
      <c r="SBI861" s="72"/>
      <c r="SBJ861" s="72"/>
      <c r="SBK861" s="72"/>
      <c r="SBL861" s="72"/>
      <c r="SBM861" s="72"/>
      <c r="SBN861" s="72"/>
      <c r="SBO861" s="72"/>
      <c r="SBP861" s="72"/>
      <c r="SBQ861" s="71"/>
      <c r="SBR861" s="71"/>
      <c r="SBS861" s="71"/>
      <c r="SBT861" s="71"/>
      <c r="SBU861" s="71"/>
      <c r="SBV861" s="71"/>
      <c r="SBW861" s="71"/>
      <c r="SBX861" s="72"/>
      <c r="SBY861" s="72"/>
      <c r="SBZ861" s="72"/>
      <c r="SCA861" s="72"/>
      <c r="SCB861" s="72"/>
      <c r="SCC861" s="72"/>
      <c r="SCD861" s="72"/>
      <c r="SCE861" s="72"/>
      <c r="SCF861" s="72"/>
      <c r="SCG861" s="71"/>
      <c r="SCH861" s="71"/>
      <c r="SCI861" s="71"/>
      <c r="SCJ861" s="71"/>
      <c r="SCK861" s="71"/>
      <c r="SCL861" s="71"/>
      <c r="SCM861" s="71"/>
      <c r="SCN861" s="72"/>
      <c r="SCO861" s="72"/>
      <c r="SCP861" s="72"/>
      <c r="SCQ861" s="72"/>
      <c r="SCR861" s="72"/>
      <c r="SCS861" s="72"/>
      <c r="SCT861" s="72"/>
      <c r="SCU861" s="72"/>
      <c r="SCV861" s="72"/>
      <c r="SCW861" s="71"/>
      <c r="SCX861" s="71"/>
      <c r="SCY861" s="71"/>
      <c r="SCZ861" s="71"/>
      <c r="SDA861" s="71"/>
      <c r="SDB861" s="71"/>
      <c r="SDC861" s="71"/>
      <c r="SDD861" s="72"/>
      <c r="SDE861" s="72"/>
      <c r="SDF861" s="72"/>
      <c r="SDG861" s="72"/>
      <c r="SDH861" s="72"/>
      <c r="SDI861" s="72"/>
      <c r="SDJ861" s="72"/>
      <c r="SDK861" s="72"/>
      <c r="SDL861" s="72"/>
      <c r="SDM861" s="71"/>
      <c r="SDN861" s="71"/>
      <c r="SDO861" s="71"/>
      <c r="SDP861" s="71"/>
      <c r="SDQ861" s="71"/>
      <c r="SDR861" s="71"/>
      <c r="SDS861" s="71"/>
      <c r="SDT861" s="72"/>
      <c r="SDU861" s="72"/>
      <c r="SDV861" s="72"/>
      <c r="SDW861" s="72"/>
      <c r="SDX861" s="72"/>
      <c r="SDY861" s="72"/>
      <c r="SDZ861" s="72"/>
      <c r="SEA861" s="72"/>
      <c r="SEB861" s="72"/>
      <c r="SEC861" s="71"/>
      <c r="SED861" s="71"/>
      <c r="SEE861" s="71"/>
      <c r="SEF861" s="71"/>
      <c r="SEG861" s="71"/>
      <c r="SEH861" s="71"/>
      <c r="SEI861" s="71"/>
      <c r="SEJ861" s="72"/>
      <c r="SEK861" s="72"/>
      <c r="SEL861" s="72"/>
      <c r="SEM861" s="72"/>
      <c r="SEN861" s="72"/>
      <c r="SEO861" s="72"/>
      <c r="SEP861" s="72"/>
      <c r="SEQ861" s="72"/>
      <c r="SER861" s="72"/>
      <c r="SES861" s="71"/>
      <c r="SET861" s="71"/>
      <c r="SEU861" s="71"/>
      <c r="SEV861" s="71"/>
      <c r="SEW861" s="71"/>
      <c r="SEX861" s="71"/>
      <c r="SEY861" s="71"/>
      <c r="SEZ861" s="72"/>
      <c r="SFA861" s="72"/>
      <c r="SFB861" s="72"/>
      <c r="SFC861" s="72"/>
      <c r="SFD861" s="72"/>
      <c r="SFE861" s="72"/>
      <c r="SFF861" s="72"/>
      <c r="SFG861" s="72"/>
      <c r="SFH861" s="72"/>
      <c r="SFI861" s="71"/>
      <c r="SFJ861" s="71"/>
      <c r="SFK861" s="71"/>
      <c r="SFL861" s="71"/>
      <c r="SFM861" s="71"/>
      <c r="SFN861" s="71"/>
      <c r="SFO861" s="71"/>
      <c r="SFP861" s="72"/>
      <c r="SFQ861" s="72"/>
      <c r="SFR861" s="72"/>
      <c r="SFS861" s="72"/>
      <c r="SFT861" s="72"/>
      <c r="SFU861" s="72"/>
      <c r="SFV861" s="72"/>
      <c r="SFW861" s="72"/>
      <c r="SFX861" s="72"/>
      <c r="SFY861" s="71"/>
      <c r="SFZ861" s="71"/>
      <c r="SGA861" s="71"/>
      <c r="SGB861" s="71"/>
      <c r="SGC861" s="71"/>
      <c r="SGD861" s="71"/>
      <c r="SGE861" s="71"/>
      <c r="SGF861" s="72"/>
      <c r="SGG861" s="72"/>
      <c r="SGH861" s="72"/>
      <c r="SGI861" s="72"/>
      <c r="SGJ861" s="72"/>
      <c r="SGK861" s="72"/>
      <c r="SGL861" s="72"/>
      <c r="SGM861" s="72"/>
      <c r="SGN861" s="72"/>
      <c r="SGO861" s="71"/>
      <c r="SGP861" s="71"/>
      <c r="SGQ861" s="71"/>
      <c r="SGR861" s="71"/>
      <c r="SGS861" s="71"/>
      <c r="SGT861" s="71"/>
      <c r="SGU861" s="71"/>
      <c r="SGV861" s="72"/>
      <c r="SGW861" s="72"/>
      <c r="SGX861" s="72"/>
      <c r="SGY861" s="72"/>
      <c r="SGZ861" s="72"/>
      <c r="SHA861" s="72"/>
      <c r="SHB861" s="72"/>
      <c r="SHC861" s="72"/>
      <c r="SHD861" s="72"/>
      <c r="SHE861" s="71"/>
      <c r="SHF861" s="71"/>
      <c r="SHG861" s="71"/>
      <c r="SHH861" s="71"/>
      <c r="SHI861" s="71"/>
      <c r="SHJ861" s="71"/>
      <c r="SHK861" s="71"/>
      <c r="SHL861" s="72"/>
      <c r="SHM861" s="72"/>
      <c r="SHN861" s="72"/>
      <c r="SHO861" s="72"/>
      <c r="SHP861" s="72"/>
      <c r="SHQ861" s="72"/>
      <c r="SHR861" s="72"/>
      <c r="SHS861" s="72"/>
      <c r="SHT861" s="72"/>
      <c r="SHU861" s="71"/>
      <c r="SHV861" s="71"/>
      <c r="SHW861" s="71"/>
      <c r="SHX861" s="71"/>
      <c r="SHY861" s="71"/>
      <c r="SHZ861" s="71"/>
      <c r="SIA861" s="71"/>
      <c r="SIB861" s="72"/>
      <c r="SIC861" s="72"/>
      <c r="SID861" s="72"/>
      <c r="SIE861" s="72"/>
      <c r="SIF861" s="72"/>
      <c r="SIG861" s="72"/>
      <c r="SIH861" s="72"/>
      <c r="SII861" s="72"/>
      <c r="SIJ861" s="72"/>
      <c r="SIK861" s="71"/>
      <c r="SIL861" s="71"/>
      <c r="SIM861" s="71"/>
      <c r="SIN861" s="71"/>
      <c r="SIO861" s="71"/>
      <c r="SIP861" s="71"/>
      <c r="SIQ861" s="71"/>
      <c r="SIR861" s="72"/>
      <c r="SIS861" s="72"/>
      <c r="SIT861" s="72"/>
      <c r="SIU861" s="72"/>
      <c r="SIV861" s="72"/>
      <c r="SIW861" s="72"/>
      <c r="SIX861" s="72"/>
      <c r="SIY861" s="72"/>
      <c r="SIZ861" s="72"/>
      <c r="SJA861" s="71"/>
      <c r="SJB861" s="71"/>
      <c r="SJC861" s="71"/>
      <c r="SJD861" s="71"/>
      <c r="SJE861" s="71"/>
      <c r="SJF861" s="71"/>
      <c r="SJG861" s="71"/>
      <c r="SJH861" s="72"/>
      <c r="SJI861" s="72"/>
      <c r="SJJ861" s="72"/>
      <c r="SJK861" s="72"/>
      <c r="SJL861" s="72"/>
      <c r="SJM861" s="72"/>
      <c r="SJN861" s="72"/>
      <c r="SJO861" s="72"/>
      <c r="SJP861" s="72"/>
      <c r="SJQ861" s="71"/>
      <c r="SJR861" s="71"/>
      <c r="SJS861" s="71"/>
      <c r="SJT861" s="71"/>
      <c r="SJU861" s="71"/>
      <c r="SJV861" s="71"/>
      <c r="SJW861" s="71"/>
      <c r="SJX861" s="72"/>
      <c r="SJY861" s="72"/>
      <c r="SJZ861" s="72"/>
      <c r="SKA861" s="72"/>
      <c r="SKB861" s="72"/>
      <c r="SKC861" s="72"/>
      <c r="SKD861" s="72"/>
      <c r="SKE861" s="72"/>
      <c r="SKF861" s="72"/>
      <c r="SKG861" s="71"/>
      <c r="SKH861" s="71"/>
      <c r="SKI861" s="71"/>
      <c r="SKJ861" s="71"/>
      <c r="SKK861" s="71"/>
      <c r="SKL861" s="71"/>
      <c r="SKM861" s="71"/>
      <c r="SKN861" s="72"/>
      <c r="SKO861" s="72"/>
      <c r="SKP861" s="72"/>
      <c r="SKQ861" s="72"/>
      <c r="SKR861" s="72"/>
      <c r="SKS861" s="72"/>
      <c r="SKT861" s="72"/>
      <c r="SKU861" s="72"/>
      <c r="SKV861" s="72"/>
      <c r="SKW861" s="71"/>
      <c r="SKX861" s="71"/>
      <c r="SKY861" s="71"/>
      <c r="SKZ861" s="71"/>
      <c r="SLA861" s="71"/>
      <c r="SLB861" s="71"/>
      <c r="SLC861" s="71"/>
      <c r="SLD861" s="72"/>
      <c r="SLE861" s="72"/>
      <c r="SLF861" s="72"/>
      <c r="SLG861" s="72"/>
      <c r="SLH861" s="72"/>
      <c r="SLI861" s="72"/>
      <c r="SLJ861" s="72"/>
      <c r="SLK861" s="72"/>
      <c r="SLL861" s="72"/>
      <c r="SLM861" s="71"/>
      <c r="SLN861" s="71"/>
      <c r="SLO861" s="71"/>
      <c r="SLP861" s="71"/>
      <c r="SLQ861" s="71"/>
      <c r="SLR861" s="71"/>
      <c r="SLS861" s="71"/>
      <c r="SLT861" s="72"/>
      <c r="SLU861" s="72"/>
      <c r="SLV861" s="72"/>
      <c r="SLW861" s="72"/>
      <c r="SLX861" s="72"/>
      <c r="SLY861" s="72"/>
      <c r="SLZ861" s="72"/>
      <c r="SMA861" s="72"/>
      <c r="SMB861" s="72"/>
      <c r="SMC861" s="71"/>
      <c r="SMD861" s="71"/>
      <c r="SME861" s="71"/>
      <c r="SMF861" s="71"/>
      <c r="SMG861" s="71"/>
      <c r="SMH861" s="71"/>
      <c r="SMI861" s="71"/>
      <c r="SMJ861" s="72"/>
      <c r="SMK861" s="72"/>
      <c r="SML861" s="72"/>
      <c r="SMM861" s="72"/>
      <c r="SMN861" s="72"/>
      <c r="SMO861" s="72"/>
      <c r="SMP861" s="72"/>
      <c r="SMQ861" s="72"/>
      <c r="SMR861" s="72"/>
      <c r="SMS861" s="71"/>
      <c r="SMT861" s="71"/>
      <c r="SMU861" s="71"/>
      <c r="SMV861" s="71"/>
      <c r="SMW861" s="71"/>
      <c r="SMX861" s="71"/>
      <c r="SMY861" s="71"/>
      <c r="SMZ861" s="72"/>
      <c r="SNA861" s="72"/>
      <c r="SNB861" s="72"/>
      <c r="SNC861" s="72"/>
      <c r="SND861" s="72"/>
      <c r="SNE861" s="72"/>
      <c r="SNF861" s="72"/>
      <c r="SNG861" s="72"/>
      <c r="SNH861" s="72"/>
      <c r="SNI861" s="71"/>
      <c r="SNJ861" s="71"/>
      <c r="SNK861" s="71"/>
      <c r="SNL861" s="71"/>
      <c r="SNM861" s="71"/>
      <c r="SNN861" s="71"/>
      <c r="SNO861" s="71"/>
      <c r="SNP861" s="72"/>
      <c r="SNQ861" s="72"/>
      <c r="SNR861" s="72"/>
      <c r="SNS861" s="72"/>
      <c r="SNT861" s="72"/>
      <c r="SNU861" s="72"/>
      <c r="SNV861" s="72"/>
      <c r="SNW861" s="72"/>
      <c r="SNX861" s="72"/>
      <c r="SNY861" s="71"/>
      <c r="SNZ861" s="71"/>
      <c r="SOA861" s="71"/>
      <c r="SOB861" s="71"/>
      <c r="SOC861" s="71"/>
      <c r="SOD861" s="71"/>
      <c r="SOE861" s="71"/>
      <c r="SOF861" s="72"/>
      <c r="SOG861" s="72"/>
      <c r="SOH861" s="72"/>
      <c r="SOI861" s="72"/>
      <c r="SOJ861" s="72"/>
      <c r="SOK861" s="72"/>
      <c r="SOL861" s="72"/>
      <c r="SOM861" s="72"/>
      <c r="SON861" s="72"/>
      <c r="SOO861" s="71"/>
      <c r="SOP861" s="71"/>
      <c r="SOQ861" s="71"/>
      <c r="SOR861" s="71"/>
      <c r="SOS861" s="71"/>
      <c r="SOT861" s="71"/>
      <c r="SOU861" s="71"/>
      <c r="SOV861" s="72"/>
      <c r="SOW861" s="72"/>
      <c r="SOX861" s="72"/>
      <c r="SOY861" s="72"/>
      <c r="SOZ861" s="72"/>
      <c r="SPA861" s="72"/>
      <c r="SPB861" s="72"/>
      <c r="SPC861" s="72"/>
      <c r="SPD861" s="72"/>
      <c r="SPE861" s="71"/>
      <c r="SPF861" s="71"/>
      <c r="SPG861" s="71"/>
      <c r="SPH861" s="71"/>
      <c r="SPI861" s="71"/>
      <c r="SPJ861" s="71"/>
      <c r="SPK861" s="71"/>
      <c r="SPL861" s="72"/>
      <c r="SPM861" s="72"/>
      <c r="SPN861" s="72"/>
      <c r="SPO861" s="72"/>
      <c r="SPP861" s="72"/>
      <c r="SPQ861" s="72"/>
      <c r="SPR861" s="72"/>
      <c r="SPS861" s="72"/>
      <c r="SPT861" s="72"/>
      <c r="SPU861" s="71"/>
      <c r="SPV861" s="71"/>
      <c r="SPW861" s="71"/>
      <c r="SPX861" s="71"/>
      <c r="SPY861" s="71"/>
      <c r="SPZ861" s="71"/>
      <c r="SQA861" s="71"/>
      <c r="SQB861" s="72"/>
      <c r="SQC861" s="72"/>
      <c r="SQD861" s="72"/>
      <c r="SQE861" s="72"/>
      <c r="SQF861" s="72"/>
      <c r="SQG861" s="72"/>
      <c r="SQH861" s="72"/>
      <c r="SQI861" s="72"/>
      <c r="SQJ861" s="72"/>
      <c r="SQK861" s="71"/>
      <c r="SQL861" s="71"/>
      <c r="SQM861" s="71"/>
      <c r="SQN861" s="71"/>
      <c r="SQO861" s="71"/>
      <c r="SQP861" s="71"/>
      <c r="SQQ861" s="71"/>
      <c r="SQR861" s="72"/>
      <c r="SQS861" s="72"/>
      <c r="SQT861" s="72"/>
      <c r="SQU861" s="72"/>
      <c r="SQV861" s="72"/>
      <c r="SQW861" s="72"/>
      <c r="SQX861" s="72"/>
      <c r="SQY861" s="72"/>
      <c r="SQZ861" s="72"/>
      <c r="SRA861" s="71"/>
      <c r="SRB861" s="71"/>
      <c r="SRC861" s="71"/>
      <c r="SRD861" s="71"/>
      <c r="SRE861" s="71"/>
      <c r="SRF861" s="71"/>
      <c r="SRG861" s="71"/>
      <c r="SRH861" s="72"/>
      <c r="SRI861" s="72"/>
      <c r="SRJ861" s="72"/>
      <c r="SRK861" s="72"/>
      <c r="SRL861" s="72"/>
      <c r="SRM861" s="72"/>
      <c r="SRN861" s="72"/>
      <c r="SRO861" s="72"/>
      <c r="SRP861" s="72"/>
      <c r="SRQ861" s="71"/>
      <c r="SRR861" s="71"/>
      <c r="SRS861" s="71"/>
      <c r="SRT861" s="71"/>
      <c r="SRU861" s="71"/>
      <c r="SRV861" s="71"/>
      <c r="SRW861" s="71"/>
      <c r="SRX861" s="72"/>
      <c r="SRY861" s="72"/>
      <c r="SRZ861" s="72"/>
      <c r="SSA861" s="72"/>
      <c r="SSB861" s="72"/>
      <c r="SSC861" s="72"/>
      <c r="SSD861" s="72"/>
      <c r="SSE861" s="72"/>
      <c r="SSF861" s="72"/>
      <c r="SSG861" s="71"/>
      <c r="SSH861" s="71"/>
      <c r="SSI861" s="71"/>
      <c r="SSJ861" s="71"/>
      <c r="SSK861" s="71"/>
      <c r="SSL861" s="71"/>
      <c r="SSM861" s="71"/>
      <c r="SSN861" s="72"/>
      <c r="SSO861" s="72"/>
      <c r="SSP861" s="72"/>
      <c r="SSQ861" s="72"/>
      <c r="SSR861" s="72"/>
      <c r="SSS861" s="72"/>
      <c r="SST861" s="72"/>
      <c r="SSU861" s="72"/>
      <c r="SSV861" s="72"/>
      <c r="SSW861" s="71"/>
      <c r="SSX861" s="71"/>
      <c r="SSY861" s="71"/>
      <c r="SSZ861" s="71"/>
      <c r="STA861" s="71"/>
      <c r="STB861" s="71"/>
      <c r="STC861" s="71"/>
      <c r="STD861" s="72"/>
      <c r="STE861" s="72"/>
      <c r="STF861" s="72"/>
      <c r="STG861" s="72"/>
      <c r="STH861" s="72"/>
      <c r="STI861" s="72"/>
      <c r="STJ861" s="72"/>
      <c r="STK861" s="72"/>
      <c r="STL861" s="72"/>
      <c r="STM861" s="71"/>
      <c r="STN861" s="71"/>
      <c r="STO861" s="71"/>
      <c r="STP861" s="71"/>
      <c r="STQ861" s="71"/>
      <c r="STR861" s="71"/>
      <c r="STS861" s="71"/>
      <c r="STT861" s="72"/>
      <c r="STU861" s="72"/>
      <c r="STV861" s="72"/>
      <c r="STW861" s="72"/>
      <c r="STX861" s="72"/>
      <c r="STY861" s="72"/>
      <c r="STZ861" s="72"/>
      <c r="SUA861" s="72"/>
      <c r="SUB861" s="72"/>
      <c r="SUC861" s="71"/>
      <c r="SUD861" s="71"/>
      <c r="SUE861" s="71"/>
      <c r="SUF861" s="71"/>
      <c r="SUG861" s="71"/>
      <c r="SUH861" s="71"/>
      <c r="SUI861" s="71"/>
      <c r="SUJ861" s="72"/>
      <c r="SUK861" s="72"/>
      <c r="SUL861" s="72"/>
      <c r="SUM861" s="72"/>
      <c r="SUN861" s="72"/>
      <c r="SUO861" s="72"/>
      <c r="SUP861" s="72"/>
      <c r="SUQ861" s="72"/>
      <c r="SUR861" s="72"/>
      <c r="SUS861" s="71"/>
      <c r="SUT861" s="71"/>
      <c r="SUU861" s="71"/>
      <c r="SUV861" s="71"/>
      <c r="SUW861" s="71"/>
      <c r="SUX861" s="71"/>
      <c r="SUY861" s="71"/>
      <c r="SUZ861" s="72"/>
      <c r="SVA861" s="72"/>
      <c r="SVB861" s="72"/>
      <c r="SVC861" s="72"/>
      <c r="SVD861" s="72"/>
      <c r="SVE861" s="72"/>
      <c r="SVF861" s="72"/>
      <c r="SVG861" s="72"/>
      <c r="SVH861" s="72"/>
      <c r="SVI861" s="71"/>
      <c r="SVJ861" s="71"/>
      <c r="SVK861" s="71"/>
      <c r="SVL861" s="71"/>
      <c r="SVM861" s="71"/>
      <c r="SVN861" s="71"/>
      <c r="SVO861" s="71"/>
      <c r="SVP861" s="72"/>
      <c r="SVQ861" s="72"/>
      <c r="SVR861" s="72"/>
      <c r="SVS861" s="72"/>
      <c r="SVT861" s="72"/>
      <c r="SVU861" s="72"/>
      <c r="SVV861" s="72"/>
      <c r="SVW861" s="72"/>
      <c r="SVX861" s="72"/>
      <c r="SVY861" s="71"/>
      <c r="SVZ861" s="71"/>
      <c r="SWA861" s="71"/>
      <c r="SWB861" s="71"/>
      <c r="SWC861" s="71"/>
      <c r="SWD861" s="71"/>
      <c r="SWE861" s="71"/>
      <c r="SWF861" s="72"/>
      <c r="SWG861" s="72"/>
      <c r="SWH861" s="72"/>
      <c r="SWI861" s="72"/>
      <c r="SWJ861" s="72"/>
      <c r="SWK861" s="72"/>
      <c r="SWL861" s="72"/>
      <c r="SWM861" s="72"/>
      <c r="SWN861" s="72"/>
      <c r="SWO861" s="71"/>
      <c r="SWP861" s="71"/>
      <c r="SWQ861" s="71"/>
      <c r="SWR861" s="71"/>
      <c r="SWS861" s="71"/>
      <c r="SWT861" s="71"/>
      <c r="SWU861" s="71"/>
      <c r="SWV861" s="72"/>
      <c r="SWW861" s="72"/>
      <c r="SWX861" s="72"/>
      <c r="SWY861" s="72"/>
      <c r="SWZ861" s="72"/>
      <c r="SXA861" s="72"/>
      <c r="SXB861" s="72"/>
      <c r="SXC861" s="72"/>
      <c r="SXD861" s="72"/>
      <c r="SXE861" s="71"/>
      <c r="SXF861" s="71"/>
      <c r="SXG861" s="71"/>
      <c r="SXH861" s="71"/>
      <c r="SXI861" s="71"/>
      <c r="SXJ861" s="71"/>
      <c r="SXK861" s="71"/>
      <c r="SXL861" s="72"/>
      <c r="SXM861" s="72"/>
      <c r="SXN861" s="72"/>
      <c r="SXO861" s="72"/>
      <c r="SXP861" s="72"/>
      <c r="SXQ861" s="72"/>
      <c r="SXR861" s="72"/>
      <c r="SXS861" s="72"/>
      <c r="SXT861" s="72"/>
      <c r="SXU861" s="71"/>
      <c r="SXV861" s="71"/>
      <c r="SXW861" s="71"/>
      <c r="SXX861" s="71"/>
      <c r="SXY861" s="71"/>
      <c r="SXZ861" s="71"/>
      <c r="SYA861" s="71"/>
      <c r="SYB861" s="72"/>
      <c r="SYC861" s="72"/>
      <c r="SYD861" s="72"/>
      <c r="SYE861" s="72"/>
      <c r="SYF861" s="72"/>
      <c r="SYG861" s="72"/>
      <c r="SYH861" s="72"/>
      <c r="SYI861" s="72"/>
      <c r="SYJ861" s="72"/>
      <c r="SYK861" s="71"/>
      <c r="SYL861" s="71"/>
      <c r="SYM861" s="71"/>
      <c r="SYN861" s="71"/>
      <c r="SYO861" s="71"/>
      <c r="SYP861" s="71"/>
      <c r="SYQ861" s="71"/>
      <c r="SYR861" s="72"/>
      <c r="SYS861" s="72"/>
      <c r="SYT861" s="72"/>
      <c r="SYU861" s="72"/>
      <c r="SYV861" s="72"/>
      <c r="SYW861" s="72"/>
      <c r="SYX861" s="72"/>
      <c r="SYY861" s="72"/>
      <c r="SYZ861" s="72"/>
      <c r="SZA861" s="71"/>
      <c r="SZB861" s="71"/>
      <c r="SZC861" s="71"/>
      <c r="SZD861" s="71"/>
      <c r="SZE861" s="71"/>
      <c r="SZF861" s="71"/>
      <c r="SZG861" s="71"/>
      <c r="SZH861" s="72"/>
      <c r="SZI861" s="72"/>
      <c r="SZJ861" s="72"/>
      <c r="SZK861" s="72"/>
      <c r="SZL861" s="72"/>
      <c r="SZM861" s="72"/>
      <c r="SZN861" s="72"/>
      <c r="SZO861" s="72"/>
      <c r="SZP861" s="72"/>
      <c r="SZQ861" s="71"/>
      <c r="SZR861" s="71"/>
      <c r="SZS861" s="71"/>
      <c r="SZT861" s="71"/>
      <c r="SZU861" s="71"/>
      <c r="SZV861" s="71"/>
      <c r="SZW861" s="71"/>
      <c r="SZX861" s="72"/>
      <c r="SZY861" s="72"/>
      <c r="SZZ861" s="72"/>
      <c r="TAA861" s="72"/>
      <c r="TAB861" s="72"/>
      <c r="TAC861" s="72"/>
      <c r="TAD861" s="72"/>
      <c r="TAE861" s="72"/>
      <c r="TAF861" s="72"/>
      <c r="TAG861" s="71"/>
      <c r="TAH861" s="71"/>
      <c r="TAI861" s="71"/>
      <c r="TAJ861" s="71"/>
      <c r="TAK861" s="71"/>
      <c r="TAL861" s="71"/>
      <c r="TAM861" s="71"/>
      <c r="TAN861" s="72"/>
      <c r="TAO861" s="72"/>
      <c r="TAP861" s="72"/>
      <c r="TAQ861" s="72"/>
      <c r="TAR861" s="72"/>
      <c r="TAS861" s="72"/>
      <c r="TAT861" s="72"/>
      <c r="TAU861" s="72"/>
      <c r="TAV861" s="72"/>
      <c r="TAW861" s="71"/>
      <c r="TAX861" s="71"/>
      <c r="TAY861" s="71"/>
      <c r="TAZ861" s="71"/>
      <c r="TBA861" s="71"/>
      <c r="TBB861" s="71"/>
      <c r="TBC861" s="71"/>
      <c r="TBD861" s="72"/>
      <c r="TBE861" s="72"/>
      <c r="TBF861" s="72"/>
      <c r="TBG861" s="72"/>
      <c r="TBH861" s="72"/>
      <c r="TBI861" s="72"/>
      <c r="TBJ861" s="72"/>
      <c r="TBK861" s="72"/>
      <c r="TBL861" s="72"/>
      <c r="TBM861" s="71"/>
      <c r="TBN861" s="71"/>
      <c r="TBO861" s="71"/>
      <c r="TBP861" s="71"/>
      <c r="TBQ861" s="71"/>
      <c r="TBR861" s="71"/>
      <c r="TBS861" s="71"/>
      <c r="TBT861" s="72"/>
      <c r="TBU861" s="72"/>
      <c r="TBV861" s="72"/>
      <c r="TBW861" s="72"/>
      <c r="TBX861" s="72"/>
      <c r="TBY861" s="72"/>
      <c r="TBZ861" s="72"/>
      <c r="TCA861" s="72"/>
      <c r="TCB861" s="72"/>
      <c r="TCC861" s="71"/>
      <c r="TCD861" s="71"/>
      <c r="TCE861" s="71"/>
      <c r="TCF861" s="71"/>
      <c r="TCG861" s="71"/>
      <c r="TCH861" s="71"/>
      <c r="TCI861" s="71"/>
      <c r="TCJ861" s="72"/>
      <c r="TCK861" s="72"/>
      <c r="TCL861" s="72"/>
      <c r="TCM861" s="72"/>
      <c r="TCN861" s="72"/>
      <c r="TCO861" s="72"/>
      <c r="TCP861" s="72"/>
      <c r="TCQ861" s="72"/>
      <c r="TCR861" s="72"/>
      <c r="TCS861" s="71"/>
      <c r="TCT861" s="71"/>
      <c r="TCU861" s="71"/>
      <c r="TCV861" s="71"/>
      <c r="TCW861" s="71"/>
      <c r="TCX861" s="71"/>
      <c r="TCY861" s="71"/>
      <c r="TCZ861" s="72"/>
      <c r="TDA861" s="72"/>
      <c r="TDB861" s="72"/>
      <c r="TDC861" s="72"/>
      <c r="TDD861" s="72"/>
      <c r="TDE861" s="72"/>
      <c r="TDF861" s="72"/>
      <c r="TDG861" s="72"/>
      <c r="TDH861" s="72"/>
      <c r="TDI861" s="71"/>
      <c r="TDJ861" s="71"/>
      <c r="TDK861" s="71"/>
      <c r="TDL861" s="71"/>
      <c r="TDM861" s="71"/>
      <c r="TDN861" s="71"/>
      <c r="TDO861" s="71"/>
      <c r="TDP861" s="72"/>
      <c r="TDQ861" s="72"/>
      <c r="TDR861" s="72"/>
      <c r="TDS861" s="72"/>
      <c r="TDT861" s="72"/>
      <c r="TDU861" s="72"/>
      <c r="TDV861" s="72"/>
      <c r="TDW861" s="72"/>
      <c r="TDX861" s="72"/>
      <c r="TDY861" s="71"/>
      <c r="TDZ861" s="71"/>
      <c r="TEA861" s="71"/>
      <c r="TEB861" s="71"/>
      <c r="TEC861" s="71"/>
      <c r="TED861" s="71"/>
      <c r="TEE861" s="71"/>
      <c r="TEF861" s="72"/>
      <c r="TEG861" s="72"/>
      <c r="TEH861" s="72"/>
      <c r="TEI861" s="72"/>
      <c r="TEJ861" s="72"/>
      <c r="TEK861" s="72"/>
      <c r="TEL861" s="72"/>
      <c r="TEM861" s="72"/>
      <c r="TEN861" s="72"/>
      <c r="TEO861" s="71"/>
      <c r="TEP861" s="71"/>
      <c r="TEQ861" s="71"/>
      <c r="TER861" s="71"/>
      <c r="TES861" s="71"/>
      <c r="TET861" s="71"/>
      <c r="TEU861" s="71"/>
      <c r="TEV861" s="72"/>
      <c r="TEW861" s="72"/>
      <c r="TEX861" s="72"/>
      <c r="TEY861" s="72"/>
      <c r="TEZ861" s="72"/>
      <c r="TFA861" s="72"/>
      <c r="TFB861" s="72"/>
      <c r="TFC861" s="72"/>
      <c r="TFD861" s="72"/>
      <c r="TFE861" s="71"/>
      <c r="TFF861" s="71"/>
      <c r="TFG861" s="71"/>
      <c r="TFH861" s="71"/>
      <c r="TFI861" s="71"/>
      <c r="TFJ861" s="71"/>
      <c r="TFK861" s="71"/>
      <c r="TFL861" s="72"/>
      <c r="TFM861" s="72"/>
      <c r="TFN861" s="72"/>
      <c r="TFO861" s="72"/>
      <c r="TFP861" s="72"/>
      <c r="TFQ861" s="72"/>
      <c r="TFR861" s="72"/>
      <c r="TFS861" s="72"/>
      <c r="TFT861" s="72"/>
      <c r="TFU861" s="71"/>
      <c r="TFV861" s="71"/>
      <c r="TFW861" s="71"/>
      <c r="TFX861" s="71"/>
      <c r="TFY861" s="71"/>
      <c r="TFZ861" s="71"/>
      <c r="TGA861" s="71"/>
      <c r="TGB861" s="72"/>
      <c r="TGC861" s="72"/>
      <c r="TGD861" s="72"/>
      <c r="TGE861" s="72"/>
      <c r="TGF861" s="72"/>
      <c r="TGG861" s="72"/>
      <c r="TGH861" s="72"/>
      <c r="TGI861" s="72"/>
      <c r="TGJ861" s="72"/>
      <c r="TGK861" s="71"/>
      <c r="TGL861" s="71"/>
      <c r="TGM861" s="71"/>
      <c r="TGN861" s="71"/>
      <c r="TGO861" s="71"/>
      <c r="TGP861" s="71"/>
      <c r="TGQ861" s="71"/>
      <c r="TGR861" s="72"/>
      <c r="TGS861" s="72"/>
      <c r="TGT861" s="72"/>
      <c r="TGU861" s="72"/>
      <c r="TGV861" s="72"/>
      <c r="TGW861" s="72"/>
      <c r="TGX861" s="72"/>
      <c r="TGY861" s="72"/>
      <c r="TGZ861" s="72"/>
      <c r="THA861" s="71"/>
      <c r="THB861" s="71"/>
      <c r="THC861" s="71"/>
      <c r="THD861" s="71"/>
      <c r="THE861" s="71"/>
      <c r="THF861" s="71"/>
      <c r="THG861" s="71"/>
      <c r="THH861" s="72"/>
      <c r="THI861" s="72"/>
      <c r="THJ861" s="72"/>
      <c r="THK861" s="72"/>
      <c r="THL861" s="72"/>
      <c r="THM861" s="72"/>
      <c r="THN861" s="72"/>
      <c r="THO861" s="72"/>
      <c r="THP861" s="72"/>
      <c r="THQ861" s="71"/>
      <c r="THR861" s="71"/>
      <c r="THS861" s="71"/>
      <c r="THT861" s="71"/>
      <c r="THU861" s="71"/>
      <c r="THV861" s="71"/>
      <c r="THW861" s="71"/>
      <c r="THX861" s="72"/>
      <c r="THY861" s="72"/>
      <c r="THZ861" s="72"/>
      <c r="TIA861" s="72"/>
      <c r="TIB861" s="72"/>
      <c r="TIC861" s="72"/>
      <c r="TID861" s="72"/>
      <c r="TIE861" s="72"/>
      <c r="TIF861" s="72"/>
      <c r="TIG861" s="71"/>
      <c r="TIH861" s="71"/>
      <c r="TII861" s="71"/>
      <c r="TIJ861" s="71"/>
      <c r="TIK861" s="71"/>
      <c r="TIL861" s="71"/>
      <c r="TIM861" s="71"/>
      <c r="TIN861" s="72"/>
      <c r="TIO861" s="72"/>
      <c r="TIP861" s="72"/>
      <c r="TIQ861" s="72"/>
      <c r="TIR861" s="72"/>
      <c r="TIS861" s="72"/>
      <c r="TIT861" s="72"/>
      <c r="TIU861" s="72"/>
      <c r="TIV861" s="72"/>
      <c r="TIW861" s="71"/>
      <c r="TIX861" s="71"/>
      <c r="TIY861" s="71"/>
      <c r="TIZ861" s="71"/>
      <c r="TJA861" s="71"/>
      <c r="TJB861" s="71"/>
      <c r="TJC861" s="71"/>
      <c r="TJD861" s="72"/>
      <c r="TJE861" s="72"/>
      <c r="TJF861" s="72"/>
      <c r="TJG861" s="72"/>
      <c r="TJH861" s="72"/>
      <c r="TJI861" s="72"/>
      <c r="TJJ861" s="72"/>
      <c r="TJK861" s="72"/>
      <c r="TJL861" s="72"/>
      <c r="TJM861" s="71"/>
      <c r="TJN861" s="71"/>
      <c r="TJO861" s="71"/>
      <c r="TJP861" s="71"/>
      <c r="TJQ861" s="71"/>
      <c r="TJR861" s="71"/>
      <c r="TJS861" s="71"/>
      <c r="TJT861" s="72"/>
      <c r="TJU861" s="72"/>
      <c r="TJV861" s="72"/>
      <c r="TJW861" s="72"/>
      <c r="TJX861" s="72"/>
      <c r="TJY861" s="72"/>
      <c r="TJZ861" s="72"/>
      <c r="TKA861" s="72"/>
      <c r="TKB861" s="72"/>
      <c r="TKC861" s="71"/>
      <c r="TKD861" s="71"/>
      <c r="TKE861" s="71"/>
      <c r="TKF861" s="71"/>
      <c r="TKG861" s="71"/>
      <c r="TKH861" s="71"/>
      <c r="TKI861" s="71"/>
      <c r="TKJ861" s="72"/>
      <c r="TKK861" s="72"/>
      <c r="TKL861" s="72"/>
      <c r="TKM861" s="72"/>
      <c r="TKN861" s="72"/>
      <c r="TKO861" s="72"/>
      <c r="TKP861" s="72"/>
      <c r="TKQ861" s="72"/>
      <c r="TKR861" s="72"/>
      <c r="TKS861" s="71"/>
      <c r="TKT861" s="71"/>
      <c r="TKU861" s="71"/>
      <c r="TKV861" s="71"/>
      <c r="TKW861" s="71"/>
      <c r="TKX861" s="71"/>
      <c r="TKY861" s="71"/>
      <c r="TKZ861" s="72"/>
      <c r="TLA861" s="72"/>
      <c r="TLB861" s="72"/>
      <c r="TLC861" s="72"/>
      <c r="TLD861" s="72"/>
      <c r="TLE861" s="72"/>
      <c r="TLF861" s="72"/>
      <c r="TLG861" s="72"/>
      <c r="TLH861" s="72"/>
      <c r="TLI861" s="71"/>
      <c r="TLJ861" s="71"/>
      <c r="TLK861" s="71"/>
      <c r="TLL861" s="71"/>
      <c r="TLM861" s="71"/>
      <c r="TLN861" s="71"/>
      <c r="TLO861" s="71"/>
      <c r="TLP861" s="72"/>
      <c r="TLQ861" s="72"/>
      <c r="TLR861" s="72"/>
      <c r="TLS861" s="72"/>
      <c r="TLT861" s="72"/>
      <c r="TLU861" s="72"/>
      <c r="TLV861" s="72"/>
      <c r="TLW861" s="72"/>
      <c r="TLX861" s="72"/>
      <c r="TLY861" s="71"/>
      <c r="TLZ861" s="71"/>
      <c r="TMA861" s="71"/>
      <c r="TMB861" s="71"/>
      <c r="TMC861" s="71"/>
      <c r="TMD861" s="71"/>
      <c r="TME861" s="71"/>
      <c r="TMF861" s="72"/>
      <c r="TMG861" s="72"/>
      <c r="TMH861" s="72"/>
      <c r="TMI861" s="72"/>
      <c r="TMJ861" s="72"/>
      <c r="TMK861" s="72"/>
      <c r="TML861" s="72"/>
      <c r="TMM861" s="72"/>
      <c r="TMN861" s="72"/>
      <c r="TMO861" s="71"/>
      <c r="TMP861" s="71"/>
      <c r="TMQ861" s="71"/>
      <c r="TMR861" s="71"/>
      <c r="TMS861" s="71"/>
      <c r="TMT861" s="71"/>
      <c r="TMU861" s="71"/>
      <c r="TMV861" s="72"/>
      <c r="TMW861" s="72"/>
      <c r="TMX861" s="72"/>
      <c r="TMY861" s="72"/>
      <c r="TMZ861" s="72"/>
      <c r="TNA861" s="72"/>
      <c r="TNB861" s="72"/>
      <c r="TNC861" s="72"/>
      <c r="TND861" s="72"/>
      <c r="TNE861" s="71"/>
      <c r="TNF861" s="71"/>
      <c r="TNG861" s="71"/>
      <c r="TNH861" s="71"/>
      <c r="TNI861" s="71"/>
      <c r="TNJ861" s="71"/>
      <c r="TNK861" s="71"/>
      <c r="TNL861" s="72"/>
      <c r="TNM861" s="72"/>
      <c r="TNN861" s="72"/>
      <c r="TNO861" s="72"/>
      <c r="TNP861" s="72"/>
      <c r="TNQ861" s="72"/>
      <c r="TNR861" s="72"/>
      <c r="TNS861" s="72"/>
      <c r="TNT861" s="72"/>
      <c r="TNU861" s="71"/>
      <c r="TNV861" s="71"/>
      <c r="TNW861" s="71"/>
      <c r="TNX861" s="71"/>
      <c r="TNY861" s="71"/>
      <c r="TNZ861" s="71"/>
      <c r="TOA861" s="71"/>
      <c r="TOB861" s="72"/>
      <c r="TOC861" s="72"/>
      <c r="TOD861" s="72"/>
      <c r="TOE861" s="72"/>
      <c r="TOF861" s="72"/>
      <c r="TOG861" s="72"/>
      <c r="TOH861" s="72"/>
      <c r="TOI861" s="72"/>
      <c r="TOJ861" s="72"/>
      <c r="TOK861" s="71"/>
      <c r="TOL861" s="71"/>
      <c r="TOM861" s="71"/>
      <c r="TON861" s="71"/>
      <c r="TOO861" s="71"/>
      <c r="TOP861" s="71"/>
      <c r="TOQ861" s="71"/>
      <c r="TOR861" s="72"/>
      <c r="TOS861" s="72"/>
      <c r="TOT861" s="72"/>
      <c r="TOU861" s="72"/>
      <c r="TOV861" s="72"/>
      <c r="TOW861" s="72"/>
      <c r="TOX861" s="72"/>
      <c r="TOY861" s="72"/>
      <c r="TOZ861" s="72"/>
      <c r="TPA861" s="71"/>
      <c r="TPB861" s="71"/>
      <c r="TPC861" s="71"/>
      <c r="TPD861" s="71"/>
      <c r="TPE861" s="71"/>
      <c r="TPF861" s="71"/>
      <c r="TPG861" s="71"/>
      <c r="TPH861" s="72"/>
      <c r="TPI861" s="72"/>
      <c r="TPJ861" s="72"/>
      <c r="TPK861" s="72"/>
      <c r="TPL861" s="72"/>
      <c r="TPM861" s="72"/>
      <c r="TPN861" s="72"/>
      <c r="TPO861" s="72"/>
      <c r="TPP861" s="72"/>
      <c r="TPQ861" s="71"/>
      <c r="TPR861" s="71"/>
      <c r="TPS861" s="71"/>
      <c r="TPT861" s="71"/>
      <c r="TPU861" s="71"/>
      <c r="TPV861" s="71"/>
      <c r="TPW861" s="71"/>
      <c r="TPX861" s="72"/>
      <c r="TPY861" s="72"/>
      <c r="TPZ861" s="72"/>
      <c r="TQA861" s="72"/>
      <c r="TQB861" s="72"/>
      <c r="TQC861" s="72"/>
      <c r="TQD861" s="72"/>
      <c r="TQE861" s="72"/>
      <c r="TQF861" s="72"/>
      <c r="TQG861" s="71"/>
      <c r="TQH861" s="71"/>
      <c r="TQI861" s="71"/>
      <c r="TQJ861" s="71"/>
      <c r="TQK861" s="71"/>
      <c r="TQL861" s="71"/>
      <c r="TQM861" s="71"/>
      <c r="TQN861" s="72"/>
      <c r="TQO861" s="72"/>
      <c r="TQP861" s="72"/>
      <c r="TQQ861" s="72"/>
      <c r="TQR861" s="72"/>
      <c r="TQS861" s="72"/>
      <c r="TQT861" s="72"/>
      <c r="TQU861" s="72"/>
      <c r="TQV861" s="72"/>
      <c r="TQW861" s="71"/>
      <c r="TQX861" s="71"/>
      <c r="TQY861" s="71"/>
      <c r="TQZ861" s="71"/>
      <c r="TRA861" s="71"/>
      <c r="TRB861" s="71"/>
      <c r="TRC861" s="71"/>
      <c r="TRD861" s="72"/>
      <c r="TRE861" s="72"/>
      <c r="TRF861" s="72"/>
      <c r="TRG861" s="72"/>
      <c r="TRH861" s="72"/>
      <c r="TRI861" s="72"/>
      <c r="TRJ861" s="72"/>
      <c r="TRK861" s="72"/>
      <c r="TRL861" s="72"/>
      <c r="TRM861" s="71"/>
      <c r="TRN861" s="71"/>
      <c r="TRO861" s="71"/>
      <c r="TRP861" s="71"/>
      <c r="TRQ861" s="71"/>
      <c r="TRR861" s="71"/>
      <c r="TRS861" s="71"/>
      <c r="TRT861" s="72"/>
      <c r="TRU861" s="72"/>
      <c r="TRV861" s="72"/>
      <c r="TRW861" s="72"/>
      <c r="TRX861" s="72"/>
      <c r="TRY861" s="72"/>
      <c r="TRZ861" s="72"/>
      <c r="TSA861" s="72"/>
      <c r="TSB861" s="72"/>
      <c r="TSC861" s="71"/>
      <c r="TSD861" s="71"/>
      <c r="TSE861" s="71"/>
      <c r="TSF861" s="71"/>
      <c r="TSG861" s="71"/>
      <c r="TSH861" s="71"/>
      <c r="TSI861" s="71"/>
      <c r="TSJ861" s="72"/>
      <c r="TSK861" s="72"/>
      <c r="TSL861" s="72"/>
      <c r="TSM861" s="72"/>
      <c r="TSN861" s="72"/>
      <c r="TSO861" s="72"/>
      <c r="TSP861" s="72"/>
      <c r="TSQ861" s="72"/>
      <c r="TSR861" s="72"/>
      <c r="TSS861" s="71"/>
      <c r="TST861" s="71"/>
      <c r="TSU861" s="71"/>
      <c r="TSV861" s="71"/>
      <c r="TSW861" s="71"/>
      <c r="TSX861" s="71"/>
      <c r="TSY861" s="71"/>
      <c r="TSZ861" s="72"/>
      <c r="TTA861" s="72"/>
      <c r="TTB861" s="72"/>
      <c r="TTC861" s="72"/>
      <c r="TTD861" s="72"/>
      <c r="TTE861" s="72"/>
      <c r="TTF861" s="72"/>
      <c r="TTG861" s="72"/>
      <c r="TTH861" s="72"/>
      <c r="TTI861" s="71"/>
      <c r="TTJ861" s="71"/>
      <c r="TTK861" s="71"/>
      <c r="TTL861" s="71"/>
      <c r="TTM861" s="71"/>
      <c r="TTN861" s="71"/>
      <c r="TTO861" s="71"/>
      <c r="TTP861" s="72"/>
      <c r="TTQ861" s="72"/>
      <c r="TTR861" s="72"/>
      <c r="TTS861" s="72"/>
      <c r="TTT861" s="72"/>
      <c r="TTU861" s="72"/>
      <c r="TTV861" s="72"/>
      <c r="TTW861" s="72"/>
      <c r="TTX861" s="72"/>
      <c r="TTY861" s="71"/>
      <c r="TTZ861" s="71"/>
      <c r="TUA861" s="71"/>
      <c r="TUB861" s="71"/>
      <c r="TUC861" s="71"/>
      <c r="TUD861" s="71"/>
      <c r="TUE861" s="71"/>
      <c r="TUF861" s="72"/>
      <c r="TUG861" s="72"/>
      <c r="TUH861" s="72"/>
      <c r="TUI861" s="72"/>
      <c r="TUJ861" s="72"/>
      <c r="TUK861" s="72"/>
      <c r="TUL861" s="72"/>
      <c r="TUM861" s="72"/>
      <c r="TUN861" s="72"/>
      <c r="TUO861" s="71"/>
      <c r="TUP861" s="71"/>
      <c r="TUQ861" s="71"/>
      <c r="TUR861" s="71"/>
      <c r="TUS861" s="71"/>
      <c r="TUT861" s="71"/>
      <c r="TUU861" s="71"/>
      <c r="TUV861" s="72"/>
      <c r="TUW861" s="72"/>
      <c r="TUX861" s="72"/>
      <c r="TUY861" s="72"/>
      <c r="TUZ861" s="72"/>
      <c r="TVA861" s="72"/>
      <c r="TVB861" s="72"/>
      <c r="TVC861" s="72"/>
      <c r="TVD861" s="72"/>
      <c r="TVE861" s="71"/>
      <c r="TVF861" s="71"/>
      <c r="TVG861" s="71"/>
      <c r="TVH861" s="71"/>
      <c r="TVI861" s="71"/>
      <c r="TVJ861" s="71"/>
      <c r="TVK861" s="71"/>
      <c r="TVL861" s="72"/>
      <c r="TVM861" s="72"/>
      <c r="TVN861" s="72"/>
      <c r="TVO861" s="72"/>
      <c r="TVP861" s="72"/>
      <c r="TVQ861" s="72"/>
      <c r="TVR861" s="72"/>
      <c r="TVS861" s="72"/>
      <c r="TVT861" s="72"/>
      <c r="TVU861" s="71"/>
      <c r="TVV861" s="71"/>
      <c r="TVW861" s="71"/>
      <c r="TVX861" s="71"/>
      <c r="TVY861" s="71"/>
      <c r="TVZ861" s="71"/>
      <c r="TWA861" s="71"/>
      <c r="TWB861" s="72"/>
      <c r="TWC861" s="72"/>
      <c r="TWD861" s="72"/>
      <c r="TWE861" s="72"/>
      <c r="TWF861" s="72"/>
      <c r="TWG861" s="72"/>
      <c r="TWH861" s="72"/>
      <c r="TWI861" s="72"/>
      <c r="TWJ861" s="72"/>
      <c r="TWK861" s="71"/>
      <c r="TWL861" s="71"/>
      <c r="TWM861" s="71"/>
      <c r="TWN861" s="71"/>
      <c r="TWO861" s="71"/>
      <c r="TWP861" s="71"/>
      <c r="TWQ861" s="71"/>
      <c r="TWR861" s="72"/>
      <c r="TWS861" s="72"/>
      <c r="TWT861" s="72"/>
      <c r="TWU861" s="72"/>
      <c r="TWV861" s="72"/>
      <c r="TWW861" s="72"/>
      <c r="TWX861" s="72"/>
      <c r="TWY861" s="72"/>
      <c r="TWZ861" s="72"/>
      <c r="TXA861" s="71"/>
      <c r="TXB861" s="71"/>
      <c r="TXC861" s="71"/>
      <c r="TXD861" s="71"/>
      <c r="TXE861" s="71"/>
      <c r="TXF861" s="71"/>
      <c r="TXG861" s="71"/>
      <c r="TXH861" s="72"/>
      <c r="TXI861" s="72"/>
      <c r="TXJ861" s="72"/>
      <c r="TXK861" s="72"/>
      <c r="TXL861" s="72"/>
      <c r="TXM861" s="72"/>
      <c r="TXN861" s="72"/>
      <c r="TXO861" s="72"/>
      <c r="TXP861" s="72"/>
      <c r="TXQ861" s="71"/>
      <c r="TXR861" s="71"/>
      <c r="TXS861" s="71"/>
      <c r="TXT861" s="71"/>
      <c r="TXU861" s="71"/>
      <c r="TXV861" s="71"/>
      <c r="TXW861" s="71"/>
      <c r="TXX861" s="72"/>
      <c r="TXY861" s="72"/>
      <c r="TXZ861" s="72"/>
      <c r="TYA861" s="72"/>
      <c r="TYB861" s="72"/>
      <c r="TYC861" s="72"/>
      <c r="TYD861" s="72"/>
      <c r="TYE861" s="72"/>
      <c r="TYF861" s="72"/>
      <c r="TYG861" s="71"/>
      <c r="TYH861" s="71"/>
      <c r="TYI861" s="71"/>
      <c r="TYJ861" s="71"/>
      <c r="TYK861" s="71"/>
      <c r="TYL861" s="71"/>
      <c r="TYM861" s="71"/>
      <c r="TYN861" s="72"/>
      <c r="TYO861" s="72"/>
      <c r="TYP861" s="72"/>
      <c r="TYQ861" s="72"/>
      <c r="TYR861" s="72"/>
      <c r="TYS861" s="72"/>
      <c r="TYT861" s="72"/>
      <c r="TYU861" s="72"/>
      <c r="TYV861" s="72"/>
      <c r="TYW861" s="71"/>
      <c r="TYX861" s="71"/>
      <c r="TYY861" s="71"/>
      <c r="TYZ861" s="71"/>
      <c r="TZA861" s="71"/>
      <c r="TZB861" s="71"/>
      <c r="TZC861" s="71"/>
      <c r="TZD861" s="72"/>
      <c r="TZE861" s="72"/>
      <c r="TZF861" s="72"/>
      <c r="TZG861" s="72"/>
      <c r="TZH861" s="72"/>
      <c r="TZI861" s="72"/>
      <c r="TZJ861" s="72"/>
      <c r="TZK861" s="72"/>
      <c r="TZL861" s="72"/>
      <c r="TZM861" s="71"/>
      <c r="TZN861" s="71"/>
      <c r="TZO861" s="71"/>
      <c r="TZP861" s="71"/>
      <c r="TZQ861" s="71"/>
      <c r="TZR861" s="71"/>
      <c r="TZS861" s="71"/>
      <c r="TZT861" s="72"/>
      <c r="TZU861" s="72"/>
      <c r="TZV861" s="72"/>
      <c r="TZW861" s="72"/>
      <c r="TZX861" s="72"/>
      <c r="TZY861" s="72"/>
      <c r="TZZ861" s="72"/>
      <c r="UAA861" s="72"/>
      <c r="UAB861" s="72"/>
      <c r="UAC861" s="71"/>
      <c r="UAD861" s="71"/>
      <c r="UAE861" s="71"/>
      <c r="UAF861" s="71"/>
      <c r="UAG861" s="71"/>
      <c r="UAH861" s="71"/>
      <c r="UAI861" s="71"/>
      <c r="UAJ861" s="72"/>
      <c r="UAK861" s="72"/>
      <c r="UAL861" s="72"/>
      <c r="UAM861" s="72"/>
      <c r="UAN861" s="72"/>
      <c r="UAO861" s="72"/>
      <c r="UAP861" s="72"/>
      <c r="UAQ861" s="72"/>
      <c r="UAR861" s="72"/>
      <c r="UAS861" s="71"/>
      <c r="UAT861" s="71"/>
      <c r="UAU861" s="71"/>
      <c r="UAV861" s="71"/>
      <c r="UAW861" s="71"/>
      <c r="UAX861" s="71"/>
      <c r="UAY861" s="71"/>
      <c r="UAZ861" s="72"/>
      <c r="UBA861" s="72"/>
      <c r="UBB861" s="72"/>
      <c r="UBC861" s="72"/>
      <c r="UBD861" s="72"/>
      <c r="UBE861" s="72"/>
      <c r="UBF861" s="72"/>
      <c r="UBG861" s="72"/>
      <c r="UBH861" s="72"/>
      <c r="UBI861" s="71"/>
      <c r="UBJ861" s="71"/>
      <c r="UBK861" s="71"/>
      <c r="UBL861" s="71"/>
      <c r="UBM861" s="71"/>
      <c r="UBN861" s="71"/>
      <c r="UBO861" s="71"/>
      <c r="UBP861" s="72"/>
      <c r="UBQ861" s="72"/>
      <c r="UBR861" s="72"/>
      <c r="UBS861" s="72"/>
      <c r="UBT861" s="72"/>
      <c r="UBU861" s="72"/>
      <c r="UBV861" s="72"/>
      <c r="UBW861" s="72"/>
      <c r="UBX861" s="72"/>
      <c r="UBY861" s="71"/>
      <c r="UBZ861" s="71"/>
      <c r="UCA861" s="71"/>
      <c r="UCB861" s="71"/>
      <c r="UCC861" s="71"/>
      <c r="UCD861" s="71"/>
      <c r="UCE861" s="71"/>
      <c r="UCF861" s="72"/>
      <c r="UCG861" s="72"/>
      <c r="UCH861" s="72"/>
      <c r="UCI861" s="72"/>
      <c r="UCJ861" s="72"/>
      <c r="UCK861" s="72"/>
      <c r="UCL861" s="72"/>
      <c r="UCM861" s="72"/>
      <c r="UCN861" s="72"/>
      <c r="UCO861" s="71"/>
      <c r="UCP861" s="71"/>
      <c r="UCQ861" s="71"/>
      <c r="UCR861" s="71"/>
      <c r="UCS861" s="71"/>
      <c r="UCT861" s="71"/>
      <c r="UCU861" s="71"/>
      <c r="UCV861" s="72"/>
      <c r="UCW861" s="72"/>
      <c r="UCX861" s="72"/>
      <c r="UCY861" s="72"/>
      <c r="UCZ861" s="72"/>
      <c r="UDA861" s="72"/>
      <c r="UDB861" s="72"/>
      <c r="UDC861" s="72"/>
      <c r="UDD861" s="72"/>
      <c r="UDE861" s="71"/>
      <c r="UDF861" s="71"/>
      <c r="UDG861" s="71"/>
      <c r="UDH861" s="71"/>
      <c r="UDI861" s="71"/>
      <c r="UDJ861" s="71"/>
      <c r="UDK861" s="71"/>
      <c r="UDL861" s="72"/>
      <c r="UDM861" s="72"/>
      <c r="UDN861" s="72"/>
      <c r="UDO861" s="72"/>
      <c r="UDP861" s="72"/>
      <c r="UDQ861" s="72"/>
      <c r="UDR861" s="72"/>
      <c r="UDS861" s="72"/>
      <c r="UDT861" s="72"/>
      <c r="UDU861" s="71"/>
      <c r="UDV861" s="71"/>
      <c r="UDW861" s="71"/>
      <c r="UDX861" s="71"/>
      <c r="UDY861" s="71"/>
      <c r="UDZ861" s="71"/>
      <c r="UEA861" s="71"/>
      <c r="UEB861" s="72"/>
      <c r="UEC861" s="72"/>
      <c r="UED861" s="72"/>
      <c r="UEE861" s="72"/>
      <c r="UEF861" s="72"/>
      <c r="UEG861" s="72"/>
      <c r="UEH861" s="72"/>
      <c r="UEI861" s="72"/>
      <c r="UEJ861" s="72"/>
      <c r="UEK861" s="71"/>
      <c r="UEL861" s="71"/>
      <c r="UEM861" s="71"/>
      <c r="UEN861" s="71"/>
      <c r="UEO861" s="71"/>
      <c r="UEP861" s="71"/>
      <c r="UEQ861" s="71"/>
      <c r="UER861" s="72"/>
      <c r="UES861" s="72"/>
      <c r="UET861" s="72"/>
      <c r="UEU861" s="72"/>
      <c r="UEV861" s="72"/>
      <c r="UEW861" s="72"/>
      <c r="UEX861" s="72"/>
      <c r="UEY861" s="72"/>
      <c r="UEZ861" s="72"/>
      <c r="UFA861" s="71"/>
      <c r="UFB861" s="71"/>
      <c r="UFC861" s="71"/>
      <c r="UFD861" s="71"/>
      <c r="UFE861" s="71"/>
      <c r="UFF861" s="71"/>
      <c r="UFG861" s="71"/>
      <c r="UFH861" s="72"/>
      <c r="UFI861" s="72"/>
      <c r="UFJ861" s="72"/>
      <c r="UFK861" s="72"/>
      <c r="UFL861" s="72"/>
      <c r="UFM861" s="72"/>
      <c r="UFN861" s="72"/>
      <c r="UFO861" s="72"/>
      <c r="UFP861" s="72"/>
      <c r="UFQ861" s="71"/>
      <c r="UFR861" s="71"/>
      <c r="UFS861" s="71"/>
      <c r="UFT861" s="71"/>
      <c r="UFU861" s="71"/>
      <c r="UFV861" s="71"/>
      <c r="UFW861" s="71"/>
      <c r="UFX861" s="72"/>
      <c r="UFY861" s="72"/>
      <c r="UFZ861" s="72"/>
      <c r="UGA861" s="72"/>
      <c r="UGB861" s="72"/>
      <c r="UGC861" s="72"/>
      <c r="UGD861" s="72"/>
      <c r="UGE861" s="72"/>
      <c r="UGF861" s="72"/>
      <c r="UGG861" s="71"/>
      <c r="UGH861" s="71"/>
      <c r="UGI861" s="71"/>
      <c r="UGJ861" s="71"/>
      <c r="UGK861" s="71"/>
      <c r="UGL861" s="71"/>
      <c r="UGM861" s="71"/>
      <c r="UGN861" s="72"/>
      <c r="UGO861" s="72"/>
      <c r="UGP861" s="72"/>
      <c r="UGQ861" s="72"/>
      <c r="UGR861" s="72"/>
      <c r="UGS861" s="72"/>
      <c r="UGT861" s="72"/>
      <c r="UGU861" s="72"/>
      <c r="UGV861" s="72"/>
      <c r="UGW861" s="71"/>
      <c r="UGX861" s="71"/>
      <c r="UGY861" s="71"/>
      <c r="UGZ861" s="71"/>
      <c r="UHA861" s="71"/>
      <c r="UHB861" s="71"/>
      <c r="UHC861" s="71"/>
      <c r="UHD861" s="72"/>
      <c r="UHE861" s="72"/>
      <c r="UHF861" s="72"/>
      <c r="UHG861" s="72"/>
      <c r="UHH861" s="72"/>
      <c r="UHI861" s="72"/>
      <c r="UHJ861" s="72"/>
      <c r="UHK861" s="72"/>
      <c r="UHL861" s="72"/>
      <c r="UHM861" s="71"/>
      <c r="UHN861" s="71"/>
      <c r="UHO861" s="71"/>
      <c r="UHP861" s="71"/>
      <c r="UHQ861" s="71"/>
      <c r="UHR861" s="71"/>
      <c r="UHS861" s="71"/>
      <c r="UHT861" s="72"/>
      <c r="UHU861" s="72"/>
      <c r="UHV861" s="72"/>
      <c r="UHW861" s="72"/>
      <c r="UHX861" s="72"/>
      <c r="UHY861" s="72"/>
      <c r="UHZ861" s="72"/>
      <c r="UIA861" s="72"/>
      <c r="UIB861" s="72"/>
      <c r="UIC861" s="71"/>
      <c r="UID861" s="71"/>
      <c r="UIE861" s="71"/>
      <c r="UIF861" s="71"/>
      <c r="UIG861" s="71"/>
      <c r="UIH861" s="71"/>
      <c r="UII861" s="71"/>
      <c r="UIJ861" s="72"/>
      <c r="UIK861" s="72"/>
      <c r="UIL861" s="72"/>
      <c r="UIM861" s="72"/>
      <c r="UIN861" s="72"/>
      <c r="UIO861" s="72"/>
      <c r="UIP861" s="72"/>
      <c r="UIQ861" s="72"/>
      <c r="UIR861" s="72"/>
      <c r="UIS861" s="71"/>
      <c r="UIT861" s="71"/>
      <c r="UIU861" s="71"/>
      <c r="UIV861" s="71"/>
      <c r="UIW861" s="71"/>
      <c r="UIX861" s="71"/>
      <c r="UIY861" s="71"/>
      <c r="UIZ861" s="72"/>
      <c r="UJA861" s="72"/>
      <c r="UJB861" s="72"/>
      <c r="UJC861" s="72"/>
      <c r="UJD861" s="72"/>
      <c r="UJE861" s="72"/>
      <c r="UJF861" s="72"/>
      <c r="UJG861" s="72"/>
      <c r="UJH861" s="72"/>
      <c r="UJI861" s="71"/>
      <c r="UJJ861" s="71"/>
      <c r="UJK861" s="71"/>
      <c r="UJL861" s="71"/>
      <c r="UJM861" s="71"/>
      <c r="UJN861" s="71"/>
      <c r="UJO861" s="71"/>
      <c r="UJP861" s="72"/>
      <c r="UJQ861" s="72"/>
      <c r="UJR861" s="72"/>
      <c r="UJS861" s="72"/>
      <c r="UJT861" s="72"/>
      <c r="UJU861" s="72"/>
      <c r="UJV861" s="72"/>
      <c r="UJW861" s="72"/>
      <c r="UJX861" s="72"/>
      <c r="UJY861" s="71"/>
      <c r="UJZ861" s="71"/>
      <c r="UKA861" s="71"/>
      <c r="UKB861" s="71"/>
      <c r="UKC861" s="71"/>
      <c r="UKD861" s="71"/>
      <c r="UKE861" s="71"/>
      <c r="UKF861" s="72"/>
      <c r="UKG861" s="72"/>
      <c r="UKH861" s="72"/>
      <c r="UKI861" s="72"/>
      <c r="UKJ861" s="72"/>
      <c r="UKK861" s="72"/>
      <c r="UKL861" s="72"/>
      <c r="UKM861" s="72"/>
      <c r="UKN861" s="72"/>
      <c r="UKO861" s="71"/>
      <c r="UKP861" s="71"/>
      <c r="UKQ861" s="71"/>
      <c r="UKR861" s="71"/>
      <c r="UKS861" s="71"/>
      <c r="UKT861" s="71"/>
      <c r="UKU861" s="71"/>
      <c r="UKV861" s="72"/>
      <c r="UKW861" s="72"/>
      <c r="UKX861" s="72"/>
      <c r="UKY861" s="72"/>
      <c r="UKZ861" s="72"/>
      <c r="ULA861" s="72"/>
      <c r="ULB861" s="72"/>
      <c r="ULC861" s="72"/>
      <c r="ULD861" s="72"/>
      <c r="ULE861" s="71"/>
      <c r="ULF861" s="71"/>
      <c r="ULG861" s="71"/>
      <c r="ULH861" s="71"/>
      <c r="ULI861" s="71"/>
      <c r="ULJ861" s="71"/>
      <c r="ULK861" s="71"/>
      <c r="ULL861" s="72"/>
      <c r="ULM861" s="72"/>
      <c r="ULN861" s="72"/>
      <c r="ULO861" s="72"/>
      <c r="ULP861" s="72"/>
      <c r="ULQ861" s="72"/>
      <c r="ULR861" s="72"/>
      <c r="ULS861" s="72"/>
      <c r="ULT861" s="72"/>
      <c r="ULU861" s="71"/>
      <c r="ULV861" s="71"/>
      <c r="ULW861" s="71"/>
      <c r="ULX861" s="71"/>
      <c r="ULY861" s="71"/>
      <c r="ULZ861" s="71"/>
      <c r="UMA861" s="71"/>
      <c r="UMB861" s="72"/>
      <c r="UMC861" s="72"/>
      <c r="UMD861" s="72"/>
      <c r="UME861" s="72"/>
      <c r="UMF861" s="72"/>
      <c r="UMG861" s="72"/>
      <c r="UMH861" s="72"/>
      <c r="UMI861" s="72"/>
      <c r="UMJ861" s="72"/>
      <c r="UMK861" s="71"/>
      <c r="UML861" s="71"/>
      <c r="UMM861" s="71"/>
      <c r="UMN861" s="71"/>
      <c r="UMO861" s="71"/>
      <c r="UMP861" s="71"/>
      <c r="UMQ861" s="71"/>
      <c r="UMR861" s="72"/>
      <c r="UMS861" s="72"/>
      <c r="UMT861" s="72"/>
      <c r="UMU861" s="72"/>
      <c r="UMV861" s="72"/>
      <c r="UMW861" s="72"/>
      <c r="UMX861" s="72"/>
      <c r="UMY861" s="72"/>
      <c r="UMZ861" s="72"/>
      <c r="UNA861" s="71"/>
      <c r="UNB861" s="71"/>
      <c r="UNC861" s="71"/>
      <c r="UND861" s="71"/>
      <c r="UNE861" s="71"/>
      <c r="UNF861" s="71"/>
      <c r="UNG861" s="71"/>
      <c r="UNH861" s="72"/>
      <c r="UNI861" s="72"/>
      <c r="UNJ861" s="72"/>
      <c r="UNK861" s="72"/>
      <c r="UNL861" s="72"/>
      <c r="UNM861" s="72"/>
      <c r="UNN861" s="72"/>
      <c r="UNO861" s="72"/>
      <c r="UNP861" s="72"/>
      <c r="UNQ861" s="71"/>
      <c r="UNR861" s="71"/>
      <c r="UNS861" s="71"/>
      <c r="UNT861" s="71"/>
      <c r="UNU861" s="71"/>
      <c r="UNV861" s="71"/>
      <c r="UNW861" s="71"/>
      <c r="UNX861" s="72"/>
      <c r="UNY861" s="72"/>
      <c r="UNZ861" s="72"/>
      <c r="UOA861" s="72"/>
      <c r="UOB861" s="72"/>
      <c r="UOC861" s="72"/>
      <c r="UOD861" s="72"/>
      <c r="UOE861" s="72"/>
      <c r="UOF861" s="72"/>
      <c r="UOG861" s="71"/>
      <c r="UOH861" s="71"/>
      <c r="UOI861" s="71"/>
      <c r="UOJ861" s="71"/>
      <c r="UOK861" s="71"/>
      <c r="UOL861" s="71"/>
      <c r="UOM861" s="71"/>
      <c r="UON861" s="72"/>
      <c r="UOO861" s="72"/>
      <c r="UOP861" s="72"/>
      <c r="UOQ861" s="72"/>
      <c r="UOR861" s="72"/>
      <c r="UOS861" s="72"/>
      <c r="UOT861" s="72"/>
      <c r="UOU861" s="72"/>
      <c r="UOV861" s="72"/>
      <c r="UOW861" s="71"/>
      <c r="UOX861" s="71"/>
      <c r="UOY861" s="71"/>
      <c r="UOZ861" s="71"/>
      <c r="UPA861" s="71"/>
      <c r="UPB861" s="71"/>
      <c r="UPC861" s="71"/>
      <c r="UPD861" s="72"/>
      <c r="UPE861" s="72"/>
      <c r="UPF861" s="72"/>
      <c r="UPG861" s="72"/>
      <c r="UPH861" s="72"/>
      <c r="UPI861" s="72"/>
      <c r="UPJ861" s="72"/>
      <c r="UPK861" s="72"/>
      <c r="UPL861" s="72"/>
      <c r="UPM861" s="71"/>
      <c r="UPN861" s="71"/>
      <c r="UPO861" s="71"/>
      <c r="UPP861" s="71"/>
      <c r="UPQ861" s="71"/>
      <c r="UPR861" s="71"/>
      <c r="UPS861" s="71"/>
      <c r="UPT861" s="72"/>
      <c r="UPU861" s="72"/>
      <c r="UPV861" s="72"/>
      <c r="UPW861" s="72"/>
      <c r="UPX861" s="72"/>
      <c r="UPY861" s="72"/>
      <c r="UPZ861" s="72"/>
      <c r="UQA861" s="72"/>
      <c r="UQB861" s="72"/>
      <c r="UQC861" s="71"/>
      <c r="UQD861" s="71"/>
      <c r="UQE861" s="71"/>
      <c r="UQF861" s="71"/>
      <c r="UQG861" s="71"/>
      <c r="UQH861" s="71"/>
      <c r="UQI861" s="71"/>
      <c r="UQJ861" s="72"/>
      <c r="UQK861" s="72"/>
      <c r="UQL861" s="72"/>
      <c r="UQM861" s="72"/>
      <c r="UQN861" s="72"/>
      <c r="UQO861" s="72"/>
      <c r="UQP861" s="72"/>
      <c r="UQQ861" s="72"/>
      <c r="UQR861" s="72"/>
      <c r="UQS861" s="71"/>
      <c r="UQT861" s="71"/>
      <c r="UQU861" s="71"/>
      <c r="UQV861" s="71"/>
      <c r="UQW861" s="71"/>
      <c r="UQX861" s="71"/>
      <c r="UQY861" s="71"/>
      <c r="UQZ861" s="72"/>
      <c r="URA861" s="72"/>
      <c r="URB861" s="72"/>
      <c r="URC861" s="72"/>
      <c r="URD861" s="72"/>
      <c r="URE861" s="72"/>
      <c r="URF861" s="72"/>
      <c r="URG861" s="72"/>
      <c r="URH861" s="72"/>
      <c r="URI861" s="71"/>
      <c r="URJ861" s="71"/>
      <c r="URK861" s="71"/>
      <c r="URL861" s="71"/>
      <c r="URM861" s="71"/>
      <c r="URN861" s="71"/>
      <c r="URO861" s="71"/>
      <c r="URP861" s="72"/>
      <c r="URQ861" s="72"/>
      <c r="URR861" s="72"/>
      <c r="URS861" s="72"/>
      <c r="URT861" s="72"/>
      <c r="URU861" s="72"/>
      <c r="URV861" s="72"/>
      <c r="URW861" s="72"/>
      <c r="URX861" s="72"/>
      <c r="URY861" s="71"/>
      <c r="URZ861" s="71"/>
      <c r="USA861" s="71"/>
      <c r="USB861" s="71"/>
      <c r="USC861" s="71"/>
      <c r="USD861" s="71"/>
      <c r="USE861" s="71"/>
      <c r="USF861" s="72"/>
      <c r="USG861" s="72"/>
      <c r="USH861" s="72"/>
      <c r="USI861" s="72"/>
      <c r="USJ861" s="72"/>
      <c r="USK861" s="72"/>
      <c r="USL861" s="72"/>
      <c r="USM861" s="72"/>
      <c r="USN861" s="72"/>
      <c r="USO861" s="71"/>
      <c r="USP861" s="71"/>
      <c r="USQ861" s="71"/>
      <c r="USR861" s="71"/>
      <c r="USS861" s="71"/>
      <c r="UST861" s="71"/>
      <c r="USU861" s="71"/>
      <c r="USV861" s="72"/>
      <c r="USW861" s="72"/>
      <c r="USX861" s="72"/>
      <c r="USY861" s="72"/>
      <c r="USZ861" s="72"/>
      <c r="UTA861" s="72"/>
      <c r="UTB861" s="72"/>
      <c r="UTC861" s="72"/>
      <c r="UTD861" s="72"/>
      <c r="UTE861" s="71"/>
      <c r="UTF861" s="71"/>
      <c r="UTG861" s="71"/>
      <c r="UTH861" s="71"/>
      <c r="UTI861" s="71"/>
      <c r="UTJ861" s="71"/>
      <c r="UTK861" s="71"/>
      <c r="UTL861" s="72"/>
      <c r="UTM861" s="72"/>
      <c r="UTN861" s="72"/>
      <c r="UTO861" s="72"/>
      <c r="UTP861" s="72"/>
      <c r="UTQ861" s="72"/>
      <c r="UTR861" s="72"/>
      <c r="UTS861" s="72"/>
      <c r="UTT861" s="72"/>
      <c r="UTU861" s="71"/>
      <c r="UTV861" s="71"/>
      <c r="UTW861" s="71"/>
      <c r="UTX861" s="71"/>
      <c r="UTY861" s="71"/>
      <c r="UTZ861" s="71"/>
      <c r="UUA861" s="71"/>
      <c r="UUB861" s="72"/>
      <c r="UUC861" s="72"/>
      <c r="UUD861" s="72"/>
      <c r="UUE861" s="72"/>
      <c r="UUF861" s="72"/>
      <c r="UUG861" s="72"/>
      <c r="UUH861" s="72"/>
      <c r="UUI861" s="72"/>
      <c r="UUJ861" s="72"/>
      <c r="UUK861" s="71"/>
      <c r="UUL861" s="71"/>
      <c r="UUM861" s="71"/>
      <c r="UUN861" s="71"/>
      <c r="UUO861" s="71"/>
      <c r="UUP861" s="71"/>
      <c r="UUQ861" s="71"/>
      <c r="UUR861" s="72"/>
      <c r="UUS861" s="72"/>
      <c r="UUT861" s="72"/>
      <c r="UUU861" s="72"/>
      <c r="UUV861" s="72"/>
      <c r="UUW861" s="72"/>
      <c r="UUX861" s="72"/>
      <c r="UUY861" s="72"/>
      <c r="UUZ861" s="72"/>
      <c r="UVA861" s="71"/>
      <c r="UVB861" s="71"/>
      <c r="UVC861" s="71"/>
      <c r="UVD861" s="71"/>
      <c r="UVE861" s="71"/>
      <c r="UVF861" s="71"/>
      <c r="UVG861" s="71"/>
      <c r="UVH861" s="72"/>
      <c r="UVI861" s="72"/>
      <c r="UVJ861" s="72"/>
      <c r="UVK861" s="72"/>
      <c r="UVL861" s="72"/>
      <c r="UVM861" s="72"/>
      <c r="UVN861" s="72"/>
      <c r="UVO861" s="72"/>
      <c r="UVP861" s="72"/>
      <c r="UVQ861" s="71"/>
      <c r="UVR861" s="71"/>
      <c r="UVS861" s="71"/>
      <c r="UVT861" s="71"/>
      <c r="UVU861" s="71"/>
      <c r="UVV861" s="71"/>
      <c r="UVW861" s="71"/>
      <c r="UVX861" s="72"/>
      <c r="UVY861" s="72"/>
      <c r="UVZ861" s="72"/>
      <c r="UWA861" s="72"/>
      <c r="UWB861" s="72"/>
      <c r="UWC861" s="72"/>
      <c r="UWD861" s="72"/>
      <c r="UWE861" s="72"/>
      <c r="UWF861" s="72"/>
      <c r="UWG861" s="71"/>
      <c r="UWH861" s="71"/>
      <c r="UWI861" s="71"/>
      <c r="UWJ861" s="71"/>
      <c r="UWK861" s="71"/>
      <c r="UWL861" s="71"/>
      <c r="UWM861" s="71"/>
      <c r="UWN861" s="72"/>
      <c r="UWO861" s="72"/>
      <c r="UWP861" s="72"/>
      <c r="UWQ861" s="72"/>
      <c r="UWR861" s="72"/>
      <c r="UWS861" s="72"/>
      <c r="UWT861" s="72"/>
      <c r="UWU861" s="72"/>
      <c r="UWV861" s="72"/>
      <c r="UWW861" s="71"/>
      <c r="UWX861" s="71"/>
      <c r="UWY861" s="71"/>
      <c r="UWZ861" s="71"/>
      <c r="UXA861" s="71"/>
      <c r="UXB861" s="71"/>
      <c r="UXC861" s="71"/>
      <c r="UXD861" s="72"/>
      <c r="UXE861" s="72"/>
      <c r="UXF861" s="72"/>
      <c r="UXG861" s="72"/>
      <c r="UXH861" s="72"/>
      <c r="UXI861" s="72"/>
      <c r="UXJ861" s="72"/>
      <c r="UXK861" s="72"/>
      <c r="UXL861" s="72"/>
      <c r="UXM861" s="71"/>
      <c r="UXN861" s="71"/>
      <c r="UXO861" s="71"/>
      <c r="UXP861" s="71"/>
      <c r="UXQ861" s="71"/>
      <c r="UXR861" s="71"/>
      <c r="UXS861" s="71"/>
      <c r="UXT861" s="72"/>
      <c r="UXU861" s="72"/>
      <c r="UXV861" s="72"/>
      <c r="UXW861" s="72"/>
      <c r="UXX861" s="72"/>
      <c r="UXY861" s="72"/>
      <c r="UXZ861" s="72"/>
      <c r="UYA861" s="72"/>
      <c r="UYB861" s="72"/>
      <c r="UYC861" s="71"/>
      <c r="UYD861" s="71"/>
      <c r="UYE861" s="71"/>
      <c r="UYF861" s="71"/>
      <c r="UYG861" s="71"/>
      <c r="UYH861" s="71"/>
      <c r="UYI861" s="71"/>
      <c r="UYJ861" s="72"/>
      <c r="UYK861" s="72"/>
      <c r="UYL861" s="72"/>
      <c r="UYM861" s="72"/>
      <c r="UYN861" s="72"/>
      <c r="UYO861" s="72"/>
      <c r="UYP861" s="72"/>
      <c r="UYQ861" s="72"/>
      <c r="UYR861" s="72"/>
      <c r="UYS861" s="71"/>
      <c r="UYT861" s="71"/>
      <c r="UYU861" s="71"/>
      <c r="UYV861" s="71"/>
      <c r="UYW861" s="71"/>
      <c r="UYX861" s="71"/>
      <c r="UYY861" s="71"/>
      <c r="UYZ861" s="72"/>
      <c r="UZA861" s="72"/>
      <c r="UZB861" s="72"/>
      <c r="UZC861" s="72"/>
      <c r="UZD861" s="72"/>
      <c r="UZE861" s="72"/>
      <c r="UZF861" s="72"/>
      <c r="UZG861" s="72"/>
      <c r="UZH861" s="72"/>
      <c r="UZI861" s="71"/>
      <c r="UZJ861" s="71"/>
      <c r="UZK861" s="71"/>
      <c r="UZL861" s="71"/>
      <c r="UZM861" s="71"/>
      <c r="UZN861" s="71"/>
      <c r="UZO861" s="71"/>
      <c r="UZP861" s="72"/>
      <c r="UZQ861" s="72"/>
      <c r="UZR861" s="72"/>
      <c r="UZS861" s="72"/>
      <c r="UZT861" s="72"/>
      <c r="UZU861" s="72"/>
      <c r="UZV861" s="72"/>
      <c r="UZW861" s="72"/>
      <c r="UZX861" s="72"/>
      <c r="UZY861" s="71"/>
      <c r="UZZ861" s="71"/>
      <c r="VAA861" s="71"/>
      <c r="VAB861" s="71"/>
      <c r="VAC861" s="71"/>
      <c r="VAD861" s="71"/>
      <c r="VAE861" s="71"/>
      <c r="VAF861" s="72"/>
      <c r="VAG861" s="72"/>
      <c r="VAH861" s="72"/>
      <c r="VAI861" s="72"/>
      <c r="VAJ861" s="72"/>
      <c r="VAK861" s="72"/>
      <c r="VAL861" s="72"/>
      <c r="VAM861" s="72"/>
      <c r="VAN861" s="72"/>
      <c r="VAO861" s="71"/>
      <c r="VAP861" s="71"/>
      <c r="VAQ861" s="71"/>
      <c r="VAR861" s="71"/>
      <c r="VAS861" s="71"/>
      <c r="VAT861" s="71"/>
      <c r="VAU861" s="71"/>
      <c r="VAV861" s="72"/>
      <c r="VAW861" s="72"/>
      <c r="VAX861" s="72"/>
      <c r="VAY861" s="72"/>
      <c r="VAZ861" s="72"/>
      <c r="VBA861" s="72"/>
      <c r="VBB861" s="72"/>
      <c r="VBC861" s="72"/>
      <c r="VBD861" s="72"/>
      <c r="VBE861" s="71"/>
      <c r="VBF861" s="71"/>
      <c r="VBG861" s="71"/>
      <c r="VBH861" s="71"/>
      <c r="VBI861" s="71"/>
      <c r="VBJ861" s="71"/>
      <c r="VBK861" s="71"/>
      <c r="VBL861" s="72"/>
      <c r="VBM861" s="72"/>
      <c r="VBN861" s="72"/>
      <c r="VBO861" s="72"/>
      <c r="VBP861" s="72"/>
      <c r="VBQ861" s="72"/>
      <c r="VBR861" s="72"/>
      <c r="VBS861" s="72"/>
      <c r="VBT861" s="72"/>
      <c r="VBU861" s="71"/>
      <c r="VBV861" s="71"/>
      <c r="VBW861" s="71"/>
      <c r="VBX861" s="71"/>
      <c r="VBY861" s="71"/>
      <c r="VBZ861" s="71"/>
      <c r="VCA861" s="71"/>
      <c r="VCB861" s="72"/>
      <c r="VCC861" s="72"/>
      <c r="VCD861" s="72"/>
      <c r="VCE861" s="72"/>
      <c r="VCF861" s="72"/>
      <c r="VCG861" s="72"/>
      <c r="VCH861" s="72"/>
      <c r="VCI861" s="72"/>
      <c r="VCJ861" s="72"/>
      <c r="VCK861" s="71"/>
      <c r="VCL861" s="71"/>
      <c r="VCM861" s="71"/>
      <c r="VCN861" s="71"/>
      <c r="VCO861" s="71"/>
      <c r="VCP861" s="71"/>
      <c r="VCQ861" s="71"/>
      <c r="VCR861" s="72"/>
      <c r="VCS861" s="72"/>
      <c r="VCT861" s="72"/>
      <c r="VCU861" s="72"/>
      <c r="VCV861" s="72"/>
      <c r="VCW861" s="72"/>
      <c r="VCX861" s="72"/>
      <c r="VCY861" s="72"/>
      <c r="VCZ861" s="72"/>
      <c r="VDA861" s="71"/>
      <c r="VDB861" s="71"/>
      <c r="VDC861" s="71"/>
      <c r="VDD861" s="71"/>
      <c r="VDE861" s="71"/>
      <c r="VDF861" s="71"/>
      <c r="VDG861" s="71"/>
      <c r="VDH861" s="72"/>
      <c r="VDI861" s="72"/>
      <c r="VDJ861" s="72"/>
      <c r="VDK861" s="72"/>
      <c r="VDL861" s="72"/>
      <c r="VDM861" s="72"/>
      <c r="VDN861" s="72"/>
      <c r="VDO861" s="72"/>
      <c r="VDP861" s="72"/>
      <c r="VDQ861" s="71"/>
      <c r="VDR861" s="71"/>
      <c r="VDS861" s="71"/>
      <c r="VDT861" s="71"/>
      <c r="VDU861" s="71"/>
      <c r="VDV861" s="71"/>
      <c r="VDW861" s="71"/>
      <c r="VDX861" s="72"/>
      <c r="VDY861" s="72"/>
      <c r="VDZ861" s="72"/>
      <c r="VEA861" s="72"/>
      <c r="VEB861" s="72"/>
      <c r="VEC861" s="72"/>
      <c r="VED861" s="72"/>
      <c r="VEE861" s="72"/>
      <c r="VEF861" s="72"/>
      <c r="VEG861" s="71"/>
      <c r="VEH861" s="71"/>
      <c r="VEI861" s="71"/>
      <c r="VEJ861" s="71"/>
      <c r="VEK861" s="71"/>
      <c r="VEL861" s="71"/>
      <c r="VEM861" s="71"/>
      <c r="VEN861" s="72"/>
      <c r="VEO861" s="72"/>
      <c r="VEP861" s="72"/>
      <c r="VEQ861" s="72"/>
      <c r="VER861" s="72"/>
      <c r="VES861" s="72"/>
      <c r="VET861" s="72"/>
      <c r="VEU861" s="72"/>
      <c r="VEV861" s="72"/>
      <c r="VEW861" s="71"/>
      <c r="VEX861" s="71"/>
      <c r="VEY861" s="71"/>
      <c r="VEZ861" s="71"/>
      <c r="VFA861" s="71"/>
      <c r="VFB861" s="71"/>
      <c r="VFC861" s="71"/>
      <c r="VFD861" s="72"/>
      <c r="VFE861" s="72"/>
      <c r="VFF861" s="72"/>
      <c r="VFG861" s="72"/>
      <c r="VFH861" s="72"/>
      <c r="VFI861" s="72"/>
      <c r="VFJ861" s="72"/>
      <c r="VFK861" s="72"/>
      <c r="VFL861" s="72"/>
      <c r="VFM861" s="71"/>
      <c r="VFN861" s="71"/>
      <c r="VFO861" s="71"/>
      <c r="VFP861" s="71"/>
      <c r="VFQ861" s="71"/>
      <c r="VFR861" s="71"/>
      <c r="VFS861" s="71"/>
      <c r="VFT861" s="72"/>
      <c r="VFU861" s="72"/>
      <c r="VFV861" s="72"/>
      <c r="VFW861" s="72"/>
      <c r="VFX861" s="72"/>
      <c r="VFY861" s="72"/>
      <c r="VFZ861" s="72"/>
      <c r="VGA861" s="72"/>
      <c r="VGB861" s="72"/>
      <c r="VGC861" s="71"/>
      <c r="VGD861" s="71"/>
      <c r="VGE861" s="71"/>
      <c r="VGF861" s="71"/>
      <c r="VGG861" s="71"/>
      <c r="VGH861" s="71"/>
      <c r="VGI861" s="71"/>
      <c r="VGJ861" s="72"/>
      <c r="VGK861" s="72"/>
      <c r="VGL861" s="72"/>
      <c r="VGM861" s="72"/>
      <c r="VGN861" s="72"/>
      <c r="VGO861" s="72"/>
      <c r="VGP861" s="72"/>
      <c r="VGQ861" s="72"/>
      <c r="VGR861" s="72"/>
      <c r="VGS861" s="71"/>
      <c r="VGT861" s="71"/>
      <c r="VGU861" s="71"/>
      <c r="VGV861" s="71"/>
      <c r="VGW861" s="71"/>
      <c r="VGX861" s="71"/>
      <c r="VGY861" s="71"/>
      <c r="VGZ861" s="72"/>
      <c r="VHA861" s="72"/>
      <c r="VHB861" s="72"/>
      <c r="VHC861" s="72"/>
      <c r="VHD861" s="72"/>
      <c r="VHE861" s="72"/>
      <c r="VHF861" s="72"/>
      <c r="VHG861" s="72"/>
      <c r="VHH861" s="72"/>
      <c r="VHI861" s="71"/>
      <c r="VHJ861" s="71"/>
      <c r="VHK861" s="71"/>
      <c r="VHL861" s="71"/>
      <c r="VHM861" s="71"/>
      <c r="VHN861" s="71"/>
      <c r="VHO861" s="71"/>
      <c r="VHP861" s="72"/>
      <c r="VHQ861" s="72"/>
      <c r="VHR861" s="72"/>
      <c r="VHS861" s="72"/>
      <c r="VHT861" s="72"/>
      <c r="VHU861" s="72"/>
      <c r="VHV861" s="72"/>
      <c r="VHW861" s="72"/>
      <c r="VHX861" s="72"/>
      <c r="VHY861" s="71"/>
      <c r="VHZ861" s="71"/>
      <c r="VIA861" s="71"/>
      <c r="VIB861" s="71"/>
      <c r="VIC861" s="71"/>
      <c r="VID861" s="71"/>
      <c r="VIE861" s="71"/>
      <c r="VIF861" s="72"/>
      <c r="VIG861" s="72"/>
      <c r="VIH861" s="72"/>
      <c r="VII861" s="72"/>
      <c r="VIJ861" s="72"/>
      <c r="VIK861" s="72"/>
      <c r="VIL861" s="72"/>
      <c r="VIM861" s="72"/>
      <c r="VIN861" s="72"/>
      <c r="VIO861" s="71"/>
      <c r="VIP861" s="71"/>
      <c r="VIQ861" s="71"/>
      <c r="VIR861" s="71"/>
      <c r="VIS861" s="71"/>
      <c r="VIT861" s="71"/>
      <c r="VIU861" s="71"/>
      <c r="VIV861" s="72"/>
      <c r="VIW861" s="72"/>
      <c r="VIX861" s="72"/>
      <c r="VIY861" s="72"/>
      <c r="VIZ861" s="72"/>
      <c r="VJA861" s="72"/>
      <c r="VJB861" s="72"/>
      <c r="VJC861" s="72"/>
      <c r="VJD861" s="72"/>
      <c r="VJE861" s="71"/>
      <c r="VJF861" s="71"/>
      <c r="VJG861" s="71"/>
      <c r="VJH861" s="71"/>
      <c r="VJI861" s="71"/>
      <c r="VJJ861" s="71"/>
      <c r="VJK861" s="71"/>
      <c r="VJL861" s="72"/>
      <c r="VJM861" s="72"/>
      <c r="VJN861" s="72"/>
      <c r="VJO861" s="72"/>
      <c r="VJP861" s="72"/>
      <c r="VJQ861" s="72"/>
      <c r="VJR861" s="72"/>
      <c r="VJS861" s="72"/>
      <c r="VJT861" s="72"/>
      <c r="VJU861" s="71"/>
      <c r="VJV861" s="71"/>
      <c r="VJW861" s="71"/>
      <c r="VJX861" s="71"/>
      <c r="VJY861" s="71"/>
      <c r="VJZ861" s="71"/>
      <c r="VKA861" s="71"/>
      <c r="VKB861" s="72"/>
      <c r="VKC861" s="72"/>
      <c r="VKD861" s="72"/>
      <c r="VKE861" s="72"/>
      <c r="VKF861" s="72"/>
      <c r="VKG861" s="72"/>
      <c r="VKH861" s="72"/>
      <c r="VKI861" s="72"/>
      <c r="VKJ861" s="72"/>
      <c r="VKK861" s="71"/>
      <c r="VKL861" s="71"/>
      <c r="VKM861" s="71"/>
      <c r="VKN861" s="71"/>
      <c r="VKO861" s="71"/>
      <c r="VKP861" s="71"/>
      <c r="VKQ861" s="71"/>
      <c r="VKR861" s="72"/>
      <c r="VKS861" s="72"/>
      <c r="VKT861" s="72"/>
      <c r="VKU861" s="72"/>
      <c r="VKV861" s="72"/>
      <c r="VKW861" s="72"/>
      <c r="VKX861" s="72"/>
      <c r="VKY861" s="72"/>
      <c r="VKZ861" s="72"/>
      <c r="VLA861" s="71"/>
      <c r="VLB861" s="71"/>
      <c r="VLC861" s="71"/>
      <c r="VLD861" s="71"/>
      <c r="VLE861" s="71"/>
      <c r="VLF861" s="71"/>
      <c r="VLG861" s="71"/>
      <c r="VLH861" s="72"/>
      <c r="VLI861" s="72"/>
      <c r="VLJ861" s="72"/>
      <c r="VLK861" s="72"/>
      <c r="VLL861" s="72"/>
      <c r="VLM861" s="72"/>
      <c r="VLN861" s="72"/>
      <c r="VLO861" s="72"/>
      <c r="VLP861" s="72"/>
      <c r="VLQ861" s="71"/>
      <c r="VLR861" s="71"/>
      <c r="VLS861" s="71"/>
      <c r="VLT861" s="71"/>
      <c r="VLU861" s="71"/>
      <c r="VLV861" s="71"/>
      <c r="VLW861" s="71"/>
      <c r="VLX861" s="72"/>
      <c r="VLY861" s="72"/>
      <c r="VLZ861" s="72"/>
      <c r="VMA861" s="72"/>
      <c r="VMB861" s="72"/>
      <c r="VMC861" s="72"/>
      <c r="VMD861" s="72"/>
      <c r="VME861" s="72"/>
      <c r="VMF861" s="72"/>
      <c r="VMG861" s="71"/>
      <c r="VMH861" s="71"/>
      <c r="VMI861" s="71"/>
      <c r="VMJ861" s="71"/>
      <c r="VMK861" s="71"/>
      <c r="VML861" s="71"/>
      <c r="VMM861" s="71"/>
      <c r="VMN861" s="72"/>
      <c r="VMO861" s="72"/>
      <c r="VMP861" s="72"/>
      <c r="VMQ861" s="72"/>
      <c r="VMR861" s="72"/>
      <c r="VMS861" s="72"/>
      <c r="VMT861" s="72"/>
      <c r="VMU861" s="72"/>
      <c r="VMV861" s="72"/>
      <c r="VMW861" s="71"/>
      <c r="VMX861" s="71"/>
      <c r="VMY861" s="71"/>
      <c r="VMZ861" s="71"/>
      <c r="VNA861" s="71"/>
      <c r="VNB861" s="71"/>
      <c r="VNC861" s="71"/>
      <c r="VND861" s="72"/>
      <c r="VNE861" s="72"/>
      <c r="VNF861" s="72"/>
      <c r="VNG861" s="72"/>
      <c r="VNH861" s="72"/>
      <c r="VNI861" s="72"/>
      <c r="VNJ861" s="72"/>
      <c r="VNK861" s="72"/>
      <c r="VNL861" s="72"/>
      <c r="VNM861" s="71"/>
      <c r="VNN861" s="71"/>
      <c r="VNO861" s="71"/>
      <c r="VNP861" s="71"/>
      <c r="VNQ861" s="71"/>
      <c r="VNR861" s="71"/>
      <c r="VNS861" s="71"/>
      <c r="VNT861" s="72"/>
      <c r="VNU861" s="72"/>
      <c r="VNV861" s="72"/>
      <c r="VNW861" s="72"/>
      <c r="VNX861" s="72"/>
      <c r="VNY861" s="72"/>
      <c r="VNZ861" s="72"/>
      <c r="VOA861" s="72"/>
      <c r="VOB861" s="72"/>
      <c r="VOC861" s="71"/>
      <c r="VOD861" s="71"/>
      <c r="VOE861" s="71"/>
      <c r="VOF861" s="71"/>
      <c r="VOG861" s="71"/>
      <c r="VOH861" s="71"/>
      <c r="VOI861" s="71"/>
      <c r="VOJ861" s="72"/>
      <c r="VOK861" s="72"/>
      <c r="VOL861" s="72"/>
      <c r="VOM861" s="72"/>
      <c r="VON861" s="72"/>
      <c r="VOO861" s="72"/>
      <c r="VOP861" s="72"/>
      <c r="VOQ861" s="72"/>
      <c r="VOR861" s="72"/>
      <c r="VOS861" s="71"/>
      <c r="VOT861" s="71"/>
      <c r="VOU861" s="71"/>
      <c r="VOV861" s="71"/>
      <c r="VOW861" s="71"/>
      <c r="VOX861" s="71"/>
      <c r="VOY861" s="71"/>
      <c r="VOZ861" s="72"/>
      <c r="VPA861" s="72"/>
      <c r="VPB861" s="72"/>
      <c r="VPC861" s="72"/>
      <c r="VPD861" s="72"/>
      <c r="VPE861" s="72"/>
      <c r="VPF861" s="72"/>
      <c r="VPG861" s="72"/>
      <c r="VPH861" s="72"/>
      <c r="VPI861" s="71"/>
      <c r="VPJ861" s="71"/>
      <c r="VPK861" s="71"/>
      <c r="VPL861" s="71"/>
      <c r="VPM861" s="71"/>
      <c r="VPN861" s="71"/>
      <c r="VPO861" s="71"/>
      <c r="VPP861" s="72"/>
      <c r="VPQ861" s="72"/>
      <c r="VPR861" s="72"/>
      <c r="VPS861" s="72"/>
      <c r="VPT861" s="72"/>
      <c r="VPU861" s="72"/>
      <c r="VPV861" s="72"/>
      <c r="VPW861" s="72"/>
      <c r="VPX861" s="72"/>
      <c r="VPY861" s="71"/>
      <c r="VPZ861" s="71"/>
      <c r="VQA861" s="71"/>
      <c r="VQB861" s="71"/>
      <c r="VQC861" s="71"/>
      <c r="VQD861" s="71"/>
      <c r="VQE861" s="71"/>
      <c r="VQF861" s="72"/>
      <c r="VQG861" s="72"/>
      <c r="VQH861" s="72"/>
      <c r="VQI861" s="72"/>
      <c r="VQJ861" s="72"/>
      <c r="VQK861" s="72"/>
      <c r="VQL861" s="72"/>
      <c r="VQM861" s="72"/>
      <c r="VQN861" s="72"/>
      <c r="VQO861" s="71"/>
      <c r="VQP861" s="71"/>
      <c r="VQQ861" s="71"/>
      <c r="VQR861" s="71"/>
      <c r="VQS861" s="71"/>
      <c r="VQT861" s="71"/>
      <c r="VQU861" s="71"/>
      <c r="VQV861" s="72"/>
      <c r="VQW861" s="72"/>
      <c r="VQX861" s="72"/>
      <c r="VQY861" s="72"/>
      <c r="VQZ861" s="72"/>
      <c r="VRA861" s="72"/>
      <c r="VRB861" s="72"/>
      <c r="VRC861" s="72"/>
      <c r="VRD861" s="72"/>
      <c r="VRE861" s="71"/>
      <c r="VRF861" s="71"/>
      <c r="VRG861" s="71"/>
      <c r="VRH861" s="71"/>
      <c r="VRI861" s="71"/>
      <c r="VRJ861" s="71"/>
      <c r="VRK861" s="71"/>
      <c r="VRL861" s="72"/>
      <c r="VRM861" s="72"/>
      <c r="VRN861" s="72"/>
      <c r="VRO861" s="72"/>
      <c r="VRP861" s="72"/>
      <c r="VRQ861" s="72"/>
      <c r="VRR861" s="72"/>
      <c r="VRS861" s="72"/>
      <c r="VRT861" s="72"/>
      <c r="VRU861" s="71"/>
      <c r="VRV861" s="71"/>
      <c r="VRW861" s="71"/>
      <c r="VRX861" s="71"/>
      <c r="VRY861" s="71"/>
      <c r="VRZ861" s="71"/>
      <c r="VSA861" s="71"/>
      <c r="VSB861" s="72"/>
      <c r="VSC861" s="72"/>
      <c r="VSD861" s="72"/>
      <c r="VSE861" s="72"/>
      <c r="VSF861" s="72"/>
      <c r="VSG861" s="72"/>
      <c r="VSH861" s="72"/>
      <c r="VSI861" s="72"/>
      <c r="VSJ861" s="72"/>
      <c r="VSK861" s="71"/>
      <c r="VSL861" s="71"/>
      <c r="VSM861" s="71"/>
      <c r="VSN861" s="71"/>
      <c r="VSO861" s="71"/>
      <c r="VSP861" s="71"/>
      <c r="VSQ861" s="71"/>
      <c r="VSR861" s="72"/>
      <c r="VSS861" s="72"/>
      <c r="VST861" s="72"/>
      <c r="VSU861" s="72"/>
      <c r="VSV861" s="72"/>
      <c r="VSW861" s="72"/>
      <c r="VSX861" s="72"/>
      <c r="VSY861" s="72"/>
      <c r="VSZ861" s="72"/>
      <c r="VTA861" s="71"/>
      <c r="VTB861" s="71"/>
      <c r="VTC861" s="71"/>
      <c r="VTD861" s="71"/>
      <c r="VTE861" s="71"/>
      <c r="VTF861" s="71"/>
      <c r="VTG861" s="71"/>
      <c r="VTH861" s="72"/>
      <c r="VTI861" s="72"/>
      <c r="VTJ861" s="72"/>
      <c r="VTK861" s="72"/>
      <c r="VTL861" s="72"/>
      <c r="VTM861" s="72"/>
      <c r="VTN861" s="72"/>
      <c r="VTO861" s="72"/>
      <c r="VTP861" s="72"/>
      <c r="VTQ861" s="71"/>
      <c r="VTR861" s="71"/>
      <c r="VTS861" s="71"/>
      <c r="VTT861" s="71"/>
      <c r="VTU861" s="71"/>
      <c r="VTV861" s="71"/>
      <c r="VTW861" s="71"/>
      <c r="VTX861" s="72"/>
      <c r="VTY861" s="72"/>
      <c r="VTZ861" s="72"/>
      <c r="VUA861" s="72"/>
      <c r="VUB861" s="72"/>
      <c r="VUC861" s="72"/>
      <c r="VUD861" s="72"/>
      <c r="VUE861" s="72"/>
      <c r="VUF861" s="72"/>
      <c r="VUG861" s="71"/>
      <c r="VUH861" s="71"/>
      <c r="VUI861" s="71"/>
      <c r="VUJ861" s="71"/>
      <c r="VUK861" s="71"/>
      <c r="VUL861" s="71"/>
      <c r="VUM861" s="71"/>
      <c r="VUN861" s="72"/>
      <c r="VUO861" s="72"/>
      <c r="VUP861" s="72"/>
      <c r="VUQ861" s="72"/>
      <c r="VUR861" s="72"/>
      <c r="VUS861" s="72"/>
      <c r="VUT861" s="72"/>
      <c r="VUU861" s="72"/>
      <c r="VUV861" s="72"/>
      <c r="VUW861" s="71"/>
      <c r="VUX861" s="71"/>
      <c r="VUY861" s="71"/>
      <c r="VUZ861" s="71"/>
      <c r="VVA861" s="71"/>
      <c r="VVB861" s="71"/>
      <c r="VVC861" s="71"/>
      <c r="VVD861" s="72"/>
      <c r="VVE861" s="72"/>
      <c r="VVF861" s="72"/>
      <c r="VVG861" s="72"/>
      <c r="VVH861" s="72"/>
      <c r="VVI861" s="72"/>
      <c r="VVJ861" s="72"/>
      <c r="VVK861" s="72"/>
      <c r="VVL861" s="72"/>
      <c r="VVM861" s="71"/>
      <c r="VVN861" s="71"/>
      <c r="VVO861" s="71"/>
      <c r="VVP861" s="71"/>
      <c r="VVQ861" s="71"/>
      <c r="VVR861" s="71"/>
      <c r="VVS861" s="71"/>
      <c r="VVT861" s="72"/>
      <c r="VVU861" s="72"/>
      <c r="VVV861" s="72"/>
      <c r="VVW861" s="72"/>
      <c r="VVX861" s="72"/>
      <c r="VVY861" s="72"/>
      <c r="VVZ861" s="72"/>
      <c r="VWA861" s="72"/>
      <c r="VWB861" s="72"/>
      <c r="VWC861" s="71"/>
      <c r="VWD861" s="71"/>
      <c r="VWE861" s="71"/>
      <c r="VWF861" s="71"/>
      <c r="VWG861" s="71"/>
      <c r="VWH861" s="71"/>
      <c r="VWI861" s="71"/>
      <c r="VWJ861" s="72"/>
      <c r="VWK861" s="72"/>
      <c r="VWL861" s="72"/>
      <c r="VWM861" s="72"/>
      <c r="VWN861" s="72"/>
      <c r="VWO861" s="72"/>
      <c r="VWP861" s="72"/>
      <c r="VWQ861" s="72"/>
      <c r="VWR861" s="72"/>
      <c r="VWS861" s="71"/>
      <c r="VWT861" s="71"/>
      <c r="VWU861" s="71"/>
      <c r="VWV861" s="71"/>
      <c r="VWW861" s="71"/>
      <c r="VWX861" s="71"/>
      <c r="VWY861" s="71"/>
      <c r="VWZ861" s="72"/>
      <c r="VXA861" s="72"/>
      <c r="VXB861" s="72"/>
      <c r="VXC861" s="72"/>
      <c r="VXD861" s="72"/>
      <c r="VXE861" s="72"/>
      <c r="VXF861" s="72"/>
      <c r="VXG861" s="72"/>
      <c r="VXH861" s="72"/>
      <c r="VXI861" s="71"/>
      <c r="VXJ861" s="71"/>
      <c r="VXK861" s="71"/>
      <c r="VXL861" s="71"/>
      <c r="VXM861" s="71"/>
      <c r="VXN861" s="71"/>
      <c r="VXO861" s="71"/>
      <c r="VXP861" s="72"/>
      <c r="VXQ861" s="72"/>
      <c r="VXR861" s="72"/>
      <c r="VXS861" s="72"/>
      <c r="VXT861" s="72"/>
      <c r="VXU861" s="72"/>
      <c r="VXV861" s="72"/>
      <c r="VXW861" s="72"/>
      <c r="VXX861" s="72"/>
      <c r="VXY861" s="71"/>
      <c r="VXZ861" s="71"/>
      <c r="VYA861" s="71"/>
      <c r="VYB861" s="71"/>
      <c r="VYC861" s="71"/>
      <c r="VYD861" s="71"/>
      <c r="VYE861" s="71"/>
      <c r="VYF861" s="72"/>
      <c r="VYG861" s="72"/>
      <c r="VYH861" s="72"/>
      <c r="VYI861" s="72"/>
      <c r="VYJ861" s="72"/>
      <c r="VYK861" s="72"/>
      <c r="VYL861" s="72"/>
      <c r="VYM861" s="72"/>
      <c r="VYN861" s="72"/>
      <c r="VYO861" s="71"/>
      <c r="VYP861" s="71"/>
      <c r="VYQ861" s="71"/>
      <c r="VYR861" s="71"/>
      <c r="VYS861" s="71"/>
      <c r="VYT861" s="71"/>
      <c r="VYU861" s="71"/>
      <c r="VYV861" s="72"/>
      <c r="VYW861" s="72"/>
      <c r="VYX861" s="72"/>
      <c r="VYY861" s="72"/>
      <c r="VYZ861" s="72"/>
      <c r="VZA861" s="72"/>
      <c r="VZB861" s="72"/>
      <c r="VZC861" s="72"/>
      <c r="VZD861" s="72"/>
      <c r="VZE861" s="71"/>
      <c r="VZF861" s="71"/>
      <c r="VZG861" s="71"/>
      <c r="VZH861" s="71"/>
      <c r="VZI861" s="71"/>
      <c r="VZJ861" s="71"/>
      <c r="VZK861" s="71"/>
      <c r="VZL861" s="72"/>
      <c r="VZM861" s="72"/>
      <c r="VZN861" s="72"/>
      <c r="VZO861" s="72"/>
      <c r="VZP861" s="72"/>
      <c r="VZQ861" s="72"/>
      <c r="VZR861" s="72"/>
      <c r="VZS861" s="72"/>
      <c r="VZT861" s="72"/>
      <c r="VZU861" s="71"/>
      <c r="VZV861" s="71"/>
      <c r="VZW861" s="71"/>
      <c r="VZX861" s="71"/>
      <c r="VZY861" s="71"/>
      <c r="VZZ861" s="71"/>
      <c r="WAA861" s="71"/>
      <c r="WAB861" s="72"/>
      <c r="WAC861" s="72"/>
      <c r="WAD861" s="72"/>
      <c r="WAE861" s="72"/>
      <c r="WAF861" s="72"/>
      <c r="WAG861" s="72"/>
      <c r="WAH861" s="72"/>
      <c r="WAI861" s="72"/>
      <c r="WAJ861" s="72"/>
      <c r="WAK861" s="71"/>
      <c r="WAL861" s="71"/>
      <c r="WAM861" s="71"/>
      <c r="WAN861" s="71"/>
      <c r="WAO861" s="71"/>
      <c r="WAP861" s="71"/>
      <c r="WAQ861" s="71"/>
      <c r="WAR861" s="72"/>
      <c r="WAS861" s="72"/>
      <c r="WAT861" s="72"/>
      <c r="WAU861" s="72"/>
      <c r="WAV861" s="72"/>
      <c r="WAW861" s="72"/>
      <c r="WAX861" s="72"/>
      <c r="WAY861" s="72"/>
      <c r="WAZ861" s="72"/>
      <c r="WBA861" s="71"/>
      <c r="WBB861" s="71"/>
      <c r="WBC861" s="71"/>
      <c r="WBD861" s="71"/>
      <c r="WBE861" s="71"/>
      <c r="WBF861" s="71"/>
      <c r="WBG861" s="71"/>
      <c r="WBH861" s="72"/>
      <c r="WBI861" s="72"/>
      <c r="WBJ861" s="72"/>
      <c r="WBK861" s="72"/>
      <c r="WBL861" s="72"/>
      <c r="WBM861" s="72"/>
      <c r="WBN861" s="72"/>
      <c r="WBO861" s="72"/>
      <c r="WBP861" s="72"/>
      <c r="WBQ861" s="71"/>
      <c r="WBR861" s="71"/>
      <c r="WBS861" s="71"/>
      <c r="WBT861" s="71"/>
      <c r="WBU861" s="71"/>
      <c r="WBV861" s="71"/>
      <c r="WBW861" s="71"/>
      <c r="WBX861" s="72"/>
      <c r="WBY861" s="72"/>
      <c r="WBZ861" s="72"/>
      <c r="WCA861" s="72"/>
      <c r="WCB861" s="72"/>
      <c r="WCC861" s="72"/>
      <c r="WCD861" s="72"/>
      <c r="WCE861" s="72"/>
      <c r="WCF861" s="72"/>
      <c r="WCG861" s="71"/>
      <c r="WCH861" s="71"/>
      <c r="WCI861" s="71"/>
      <c r="WCJ861" s="71"/>
      <c r="WCK861" s="71"/>
      <c r="WCL861" s="71"/>
      <c r="WCM861" s="71"/>
      <c r="WCN861" s="72"/>
      <c r="WCO861" s="72"/>
      <c r="WCP861" s="72"/>
      <c r="WCQ861" s="72"/>
      <c r="WCR861" s="72"/>
      <c r="WCS861" s="72"/>
      <c r="WCT861" s="72"/>
      <c r="WCU861" s="72"/>
      <c r="WCV861" s="72"/>
      <c r="WCW861" s="71"/>
      <c r="WCX861" s="71"/>
      <c r="WCY861" s="71"/>
      <c r="WCZ861" s="71"/>
      <c r="WDA861" s="71"/>
      <c r="WDB861" s="71"/>
      <c r="WDC861" s="71"/>
      <c r="WDD861" s="72"/>
      <c r="WDE861" s="72"/>
      <c r="WDF861" s="72"/>
      <c r="WDG861" s="72"/>
      <c r="WDH861" s="72"/>
      <c r="WDI861" s="72"/>
      <c r="WDJ861" s="72"/>
      <c r="WDK861" s="72"/>
      <c r="WDL861" s="72"/>
      <c r="WDM861" s="71"/>
      <c r="WDN861" s="71"/>
      <c r="WDO861" s="71"/>
      <c r="WDP861" s="71"/>
      <c r="WDQ861" s="71"/>
      <c r="WDR861" s="71"/>
      <c r="WDS861" s="71"/>
      <c r="WDT861" s="72"/>
      <c r="WDU861" s="72"/>
      <c r="WDV861" s="72"/>
      <c r="WDW861" s="72"/>
      <c r="WDX861" s="72"/>
      <c r="WDY861" s="72"/>
      <c r="WDZ861" s="72"/>
      <c r="WEA861" s="72"/>
      <c r="WEB861" s="72"/>
      <c r="WEC861" s="71"/>
      <c r="WED861" s="71"/>
      <c r="WEE861" s="71"/>
      <c r="WEF861" s="71"/>
      <c r="WEG861" s="71"/>
      <c r="WEH861" s="71"/>
      <c r="WEI861" s="71"/>
      <c r="WEJ861" s="72"/>
      <c r="WEK861" s="72"/>
      <c r="WEL861" s="72"/>
      <c r="WEM861" s="72"/>
      <c r="WEN861" s="72"/>
      <c r="WEO861" s="72"/>
      <c r="WEP861" s="72"/>
      <c r="WEQ861" s="72"/>
      <c r="WER861" s="72"/>
      <c r="WES861" s="71"/>
      <c r="WET861" s="71"/>
      <c r="WEU861" s="71"/>
      <c r="WEV861" s="71"/>
      <c r="WEW861" s="71"/>
      <c r="WEX861" s="71"/>
      <c r="WEY861" s="71"/>
      <c r="WEZ861" s="72"/>
      <c r="WFA861" s="72"/>
      <c r="WFB861" s="72"/>
      <c r="WFC861" s="72"/>
      <c r="WFD861" s="72"/>
      <c r="WFE861" s="72"/>
      <c r="WFF861" s="72"/>
      <c r="WFG861" s="72"/>
      <c r="WFH861" s="72"/>
      <c r="WFI861" s="71"/>
      <c r="WFJ861" s="71"/>
      <c r="WFK861" s="71"/>
      <c r="WFL861" s="71"/>
      <c r="WFM861" s="71"/>
      <c r="WFN861" s="71"/>
      <c r="WFO861" s="71"/>
      <c r="WFP861" s="72"/>
      <c r="WFQ861" s="72"/>
      <c r="WFR861" s="72"/>
      <c r="WFS861" s="72"/>
      <c r="WFT861" s="72"/>
      <c r="WFU861" s="72"/>
      <c r="WFV861" s="72"/>
      <c r="WFW861" s="72"/>
      <c r="WFX861" s="72"/>
      <c r="WFY861" s="71"/>
      <c r="WFZ861" s="71"/>
      <c r="WGA861" s="71"/>
      <c r="WGB861" s="71"/>
      <c r="WGC861" s="71"/>
      <c r="WGD861" s="71"/>
      <c r="WGE861" s="71"/>
      <c r="WGF861" s="72"/>
      <c r="WGG861" s="72"/>
      <c r="WGH861" s="72"/>
      <c r="WGI861" s="72"/>
      <c r="WGJ861" s="72"/>
      <c r="WGK861" s="72"/>
      <c r="WGL861" s="72"/>
      <c r="WGM861" s="72"/>
      <c r="WGN861" s="72"/>
      <c r="WGO861" s="71"/>
      <c r="WGP861" s="71"/>
      <c r="WGQ861" s="71"/>
      <c r="WGR861" s="71"/>
      <c r="WGS861" s="71"/>
      <c r="WGT861" s="71"/>
      <c r="WGU861" s="71"/>
      <c r="WGV861" s="72"/>
      <c r="WGW861" s="72"/>
      <c r="WGX861" s="72"/>
      <c r="WGY861" s="72"/>
      <c r="WGZ861" s="72"/>
      <c r="WHA861" s="72"/>
      <c r="WHB861" s="72"/>
      <c r="WHC861" s="72"/>
      <c r="WHD861" s="72"/>
      <c r="WHE861" s="71"/>
      <c r="WHF861" s="71"/>
      <c r="WHG861" s="71"/>
      <c r="WHH861" s="71"/>
      <c r="WHI861" s="71"/>
      <c r="WHJ861" s="71"/>
      <c r="WHK861" s="71"/>
      <c r="WHL861" s="72"/>
      <c r="WHM861" s="72"/>
      <c r="WHN861" s="72"/>
      <c r="WHO861" s="72"/>
      <c r="WHP861" s="72"/>
      <c r="WHQ861" s="72"/>
      <c r="WHR861" s="72"/>
      <c r="WHS861" s="72"/>
      <c r="WHT861" s="72"/>
      <c r="WHU861" s="71"/>
      <c r="WHV861" s="71"/>
      <c r="WHW861" s="71"/>
      <c r="WHX861" s="71"/>
      <c r="WHY861" s="71"/>
      <c r="WHZ861" s="71"/>
      <c r="WIA861" s="71"/>
      <c r="WIB861" s="72"/>
      <c r="WIC861" s="72"/>
      <c r="WID861" s="72"/>
      <c r="WIE861" s="72"/>
      <c r="WIF861" s="72"/>
      <c r="WIG861" s="72"/>
      <c r="WIH861" s="72"/>
      <c r="WII861" s="72"/>
      <c r="WIJ861" s="72"/>
      <c r="WIK861" s="71"/>
      <c r="WIL861" s="71"/>
      <c r="WIM861" s="71"/>
      <c r="WIN861" s="71"/>
      <c r="WIO861" s="71"/>
      <c r="WIP861" s="71"/>
      <c r="WIQ861" s="71"/>
      <c r="WIR861" s="72"/>
      <c r="WIS861" s="72"/>
      <c r="WIT861" s="72"/>
      <c r="WIU861" s="72"/>
      <c r="WIV861" s="72"/>
      <c r="WIW861" s="72"/>
      <c r="WIX861" s="72"/>
      <c r="WIY861" s="72"/>
      <c r="WIZ861" s="72"/>
      <c r="WJA861" s="71"/>
      <c r="WJB861" s="71"/>
      <c r="WJC861" s="71"/>
      <c r="WJD861" s="71"/>
      <c r="WJE861" s="71"/>
      <c r="WJF861" s="71"/>
      <c r="WJG861" s="71"/>
      <c r="WJH861" s="72"/>
      <c r="WJI861" s="72"/>
      <c r="WJJ861" s="72"/>
      <c r="WJK861" s="72"/>
      <c r="WJL861" s="72"/>
      <c r="WJM861" s="72"/>
      <c r="WJN861" s="72"/>
      <c r="WJO861" s="72"/>
      <c r="WJP861" s="72"/>
      <c r="WJQ861" s="71"/>
      <c r="WJR861" s="71"/>
      <c r="WJS861" s="71"/>
      <c r="WJT861" s="71"/>
      <c r="WJU861" s="71"/>
      <c r="WJV861" s="71"/>
      <c r="WJW861" s="71"/>
      <c r="WJX861" s="72"/>
      <c r="WJY861" s="72"/>
      <c r="WJZ861" s="72"/>
      <c r="WKA861" s="72"/>
      <c r="WKB861" s="72"/>
      <c r="WKC861" s="72"/>
      <c r="WKD861" s="72"/>
      <c r="WKE861" s="72"/>
      <c r="WKF861" s="72"/>
      <c r="WKG861" s="71"/>
      <c r="WKH861" s="71"/>
      <c r="WKI861" s="71"/>
      <c r="WKJ861" s="71"/>
      <c r="WKK861" s="71"/>
      <c r="WKL861" s="71"/>
      <c r="WKM861" s="71"/>
      <c r="WKN861" s="72"/>
      <c r="WKO861" s="72"/>
      <c r="WKP861" s="72"/>
      <c r="WKQ861" s="72"/>
      <c r="WKR861" s="72"/>
      <c r="WKS861" s="72"/>
      <c r="WKT861" s="72"/>
      <c r="WKU861" s="72"/>
      <c r="WKV861" s="72"/>
      <c r="WKW861" s="71"/>
      <c r="WKX861" s="71"/>
      <c r="WKY861" s="71"/>
      <c r="WKZ861" s="71"/>
      <c r="WLA861" s="71"/>
      <c r="WLB861" s="71"/>
      <c r="WLC861" s="71"/>
      <c r="WLD861" s="72"/>
      <c r="WLE861" s="72"/>
      <c r="WLF861" s="72"/>
      <c r="WLG861" s="72"/>
      <c r="WLH861" s="72"/>
      <c r="WLI861" s="72"/>
      <c r="WLJ861" s="72"/>
      <c r="WLK861" s="72"/>
      <c r="WLL861" s="72"/>
      <c r="WLM861" s="71"/>
      <c r="WLN861" s="71"/>
      <c r="WLO861" s="71"/>
      <c r="WLP861" s="71"/>
      <c r="WLQ861" s="71"/>
      <c r="WLR861" s="71"/>
      <c r="WLS861" s="71"/>
      <c r="WLT861" s="72"/>
      <c r="WLU861" s="72"/>
      <c r="WLV861" s="72"/>
      <c r="WLW861" s="72"/>
      <c r="WLX861" s="72"/>
      <c r="WLY861" s="72"/>
      <c r="WLZ861" s="72"/>
      <c r="WMA861" s="72"/>
      <c r="WMB861" s="72"/>
      <c r="WMC861" s="71"/>
      <c r="WMD861" s="71"/>
      <c r="WME861" s="71"/>
      <c r="WMF861" s="71"/>
      <c r="WMG861" s="71"/>
      <c r="WMH861" s="71"/>
      <c r="WMI861" s="71"/>
      <c r="WMJ861" s="72"/>
      <c r="WMK861" s="72"/>
      <c r="WML861" s="72"/>
      <c r="WMM861" s="72"/>
      <c r="WMN861" s="72"/>
      <c r="WMO861" s="72"/>
      <c r="WMP861" s="72"/>
      <c r="WMQ861" s="72"/>
      <c r="WMR861" s="72"/>
      <c r="WMS861" s="71"/>
      <c r="WMT861" s="71"/>
      <c r="WMU861" s="71"/>
      <c r="WMV861" s="71"/>
      <c r="WMW861" s="71"/>
      <c r="WMX861" s="71"/>
      <c r="WMY861" s="71"/>
      <c r="WMZ861" s="72"/>
      <c r="WNA861" s="72"/>
      <c r="WNB861" s="72"/>
      <c r="WNC861" s="72"/>
      <c r="WND861" s="72"/>
      <c r="WNE861" s="72"/>
      <c r="WNF861" s="72"/>
      <c r="WNG861" s="72"/>
      <c r="WNH861" s="72"/>
      <c r="WNI861" s="71"/>
      <c r="WNJ861" s="71"/>
      <c r="WNK861" s="71"/>
      <c r="WNL861" s="71"/>
      <c r="WNM861" s="71"/>
      <c r="WNN861" s="71"/>
      <c r="WNO861" s="71"/>
      <c r="WNP861" s="72"/>
      <c r="WNQ861" s="72"/>
      <c r="WNR861" s="72"/>
      <c r="WNS861" s="72"/>
      <c r="WNT861" s="72"/>
      <c r="WNU861" s="72"/>
      <c r="WNV861" s="72"/>
      <c r="WNW861" s="72"/>
      <c r="WNX861" s="72"/>
      <c r="WNY861" s="71"/>
      <c r="WNZ861" s="71"/>
      <c r="WOA861" s="71"/>
      <c r="WOB861" s="71"/>
      <c r="WOC861" s="71"/>
      <c r="WOD861" s="71"/>
      <c r="WOE861" s="71"/>
      <c r="WOF861" s="72"/>
      <c r="WOG861" s="72"/>
      <c r="WOH861" s="72"/>
      <c r="WOI861" s="72"/>
      <c r="WOJ861" s="72"/>
      <c r="WOK861" s="72"/>
      <c r="WOL861" s="72"/>
      <c r="WOM861" s="72"/>
      <c r="WON861" s="72"/>
      <c r="WOO861" s="71"/>
      <c r="WOP861" s="71"/>
      <c r="WOQ861" s="71"/>
      <c r="WOR861" s="71"/>
      <c r="WOS861" s="71"/>
      <c r="WOT861" s="71"/>
      <c r="WOU861" s="71"/>
      <c r="WOV861" s="72"/>
      <c r="WOW861" s="72"/>
      <c r="WOX861" s="72"/>
      <c r="WOY861" s="72"/>
      <c r="WOZ861" s="72"/>
      <c r="WPA861" s="72"/>
      <c r="WPB861" s="72"/>
      <c r="WPC861" s="72"/>
      <c r="WPD861" s="72"/>
      <c r="WPE861" s="71"/>
      <c r="WPF861" s="71"/>
      <c r="WPG861" s="71"/>
      <c r="WPH861" s="71"/>
      <c r="WPI861" s="71"/>
      <c r="WPJ861" s="71"/>
      <c r="WPK861" s="71"/>
      <c r="WPL861" s="72"/>
      <c r="WPM861" s="72"/>
      <c r="WPN861" s="72"/>
      <c r="WPO861" s="72"/>
      <c r="WPP861" s="72"/>
      <c r="WPQ861" s="72"/>
      <c r="WPR861" s="72"/>
      <c r="WPS861" s="72"/>
      <c r="WPT861" s="72"/>
      <c r="WPU861" s="71"/>
      <c r="WPV861" s="71"/>
      <c r="WPW861" s="71"/>
      <c r="WPX861" s="71"/>
      <c r="WPY861" s="71"/>
      <c r="WPZ861" s="71"/>
      <c r="WQA861" s="71"/>
      <c r="WQB861" s="72"/>
      <c r="WQC861" s="72"/>
      <c r="WQD861" s="72"/>
      <c r="WQE861" s="72"/>
      <c r="WQF861" s="72"/>
      <c r="WQG861" s="72"/>
      <c r="WQH861" s="72"/>
      <c r="WQI861" s="72"/>
      <c r="WQJ861" s="72"/>
      <c r="WQK861" s="71"/>
      <c r="WQL861" s="71"/>
      <c r="WQM861" s="71"/>
      <c r="WQN861" s="71"/>
      <c r="WQO861" s="71"/>
      <c r="WQP861" s="71"/>
      <c r="WQQ861" s="71"/>
      <c r="WQR861" s="72"/>
      <c r="WQS861" s="72"/>
      <c r="WQT861" s="72"/>
      <c r="WQU861" s="72"/>
      <c r="WQV861" s="72"/>
      <c r="WQW861" s="72"/>
      <c r="WQX861" s="72"/>
      <c r="WQY861" s="72"/>
      <c r="WQZ861" s="72"/>
      <c r="WRA861" s="71"/>
      <c r="WRB861" s="71"/>
      <c r="WRC861" s="71"/>
      <c r="WRD861" s="71"/>
      <c r="WRE861" s="71"/>
      <c r="WRF861" s="71"/>
      <c r="WRG861" s="71"/>
      <c r="WRH861" s="72"/>
      <c r="WRI861" s="72"/>
      <c r="WRJ861" s="72"/>
      <c r="WRK861" s="72"/>
      <c r="WRL861" s="72"/>
      <c r="WRM861" s="72"/>
      <c r="WRN861" s="72"/>
      <c r="WRO861" s="72"/>
      <c r="WRP861" s="72"/>
      <c r="WRQ861" s="71"/>
      <c r="WRR861" s="71"/>
      <c r="WRS861" s="71"/>
      <c r="WRT861" s="71"/>
      <c r="WRU861" s="71"/>
      <c r="WRV861" s="71"/>
      <c r="WRW861" s="71"/>
      <c r="WRX861" s="72"/>
      <c r="WRY861" s="72"/>
      <c r="WRZ861" s="72"/>
      <c r="WSA861" s="72"/>
      <c r="WSB861" s="72"/>
      <c r="WSC861" s="72"/>
      <c r="WSD861" s="72"/>
      <c r="WSE861" s="72"/>
      <c r="WSF861" s="72"/>
      <c r="WSG861" s="71"/>
      <c r="WSH861" s="71"/>
      <c r="WSI861" s="71"/>
      <c r="WSJ861" s="71"/>
      <c r="WSK861" s="71"/>
      <c r="WSL861" s="71"/>
      <c r="WSM861" s="71"/>
      <c r="WSN861" s="72"/>
      <c r="WSO861" s="72"/>
      <c r="WSP861" s="72"/>
      <c r="WSQ861" s="72"/>
      <c r="WSR861" s="72"/>
      <c r="WSS861" s="72"/>
      <c r="WST861" s="72"/>
      <c r="WSU861" s="72"/>
      <c r="WSV861" s="72"/>
      <c r="WSW861" s="71"/>
      <c r="WSX861" s="71"/>
      <c r="WSY861" s="71"/>
      <c r="WSZ861" s="71"/>
      <c r="WTA861" s="71"/>
      <c r="WTB861" s="71"/>
      <c r="WTC861" s="71"/>
      <c r="WTD861" s="72"/>
      <c r="WTE861" s="72"/>
      <c r="WTF861" s="72"/>
      <c r="WTG861" s="72"/>
      <c r="WTH861" s="72"/>
      <c r="WTI861" s="72"/>
      <c r="WTJ861" s="72"/>
      <c r="WTK861" s="72"/>
      <c r="WTL861" s="72"/>
      <c r="WTM861" s="71"/>
      <c r="WTN861" s="71"/>
      <c r="WTO861" s="71"/>
      <c r="WTP861" s="71"/>
      <c r="WTQ861" s="71"/>
      <c r="WTR861" s="71"/>
      <c r="WTS861" s="71"/>
      <c r="WTT861" s="72"/>
      <c r="WTU861" s="72"/>
      <c r="WTV861" s="72"/>
      <c r="WTW861" s="72"/>
      <c r="WTX861" s="72"/>
      <c r="WTY861" s="72"/>
      <c r="WTZ861" s="72"/>
      <c r="WUA861" s="72"/>
      <c r="WUB861" s="72"/>
      <c r="WUC861" s="71"/>
      <c r="WUD861" s="71"/>
      <c r="WUE861" s="71"/>
      <c r="WUF861" s="71"/>
      <c r="WUG861" s="71"/>
      <c r="WUH861" s="71"/>
      <c r="WUI861" s="71"/>
      <c r="WUJ861" s="72"/>
      <c r="WUK861" s="72"/>
      <c r="WUL861" s="72"/>
      <c r="WUM861" s="72"/>
      <c r="WUN861" s="72"/>
      <c r="WUO861" s="72"/>
      <c r="WUP861" s="72"/>
      <c r="WUQ861" s="72"/>
      <c r="WUR861" s="72"/>
      <c r="WUS861" s="71"/>
      <c r="WUT861" s="71"/>
      <c r="WUU861" s="71"/>
      <c r="WUV861" s="71"/>
      <c r="WUW861" s="71"/>
      <c r="WUX861" s="71"/>
      <c r="WUY861" s="71"/>
      <c r="WUZ861" s="72"/>
      <c r="WVA861" s="72"/>
      <c r="WVB861" s="72"/>
      <c r="WVC861" s="72"/>
      <c r="WVD861" s="72"/>
      <c r="WVE861" s="72"/>
      <c r="WVF861" s="72"/>
      <c r="WVG861" s="72"/>
      <c r="WVH861" s="72"/>
      <c r="WVI861" s="71"/>
      <c r="WVJ861" s="71"/>
      <c r="WVK861" s="71"/>
      <c r="WVL861" s="71"/>
      <c r="WVM861" s="71"/>
      <c r="WVN861" s="71"/>
      <c r="WVO861" s="71"/>
      <c r="WVP861" s="72"/>
      <c r="WVQ861" s="72"/>
      <c r="WVR861" s="72"/>
      <c r="WVS861" s="72"/>
      <c r="WVT861" s="72"/>
      <c r="WVU861" s="72"/>
      <c r="WVV861" s="72"/>
      <c r="WVW861" s="72"/>
      <c r="WVX861" s="72"/>
      <c r="WVY861" s="71"/>
      <c r="WVZ861" s="71"/>
      <c r="WWA861" s="71"/>
      <c r="WWB861" s="71"/>
      <c r="WWC861" s="71"/>
      <c r="WWD861" s="71"/>
      <c r="WWE861" s="71"/>
      <c r="WWF861" s="72"/>
      <c r="WWG861" s="72"/>
      <c r="WWH861" s="72"/>
      <c r="WWI861" s="72"/>
      <c r="WWJ861" s="72"/>
      <c r="WWK861" s="72"/>
      <c r="WWL861" s="72"/>
      <c r="WWM861" s="72"/>
      <c r="WWN861" s="72"/>
      <c r="WWO861" s="71"/>
      <c r="WWP861" s="71"/>
      <c r="WWQ861" s="71"/>
      <c r="WWR861" s="71"/>
      <c r="WWS861" s="71"/>
      <c r="WWT861" s="71"/>
      <c r="WWU861" s="71"/>
      <c r="WWV861" s="72"/>
      <c r="WWW861" s="72"/>
      <c r="WWX861" s="72"/>
      <c r="WWY861" s="72"/>
      <c r="WWZ861" s="72"/>
      <c r="WXA861" s="72"/>
      <c r="WXB861" s="72"/>
      <c r="WXC861" s="72"/>
      <c r="WXD861" s="72"/>
      <c r="WXE861" s="71"/>
      <c r="WXF861" s="71"/>
      <c r="WXG861" s="71"/>
      <c r="WXH861" s="71"/>
      <c r="WXI861" s="71"/>
      <c r="WXJ861" s="71"/>
      <c r="WXK861" s="71"/>
      <c r="WXL861" s="72"/>
      <c r="WXM861" s="72"/>
      <c r="WXN861" s="72"/>
      <c r="WXO861" s="72"/>
      <c r="WXP861" s="72"/>
      <c r="WXQ861" s="72"/>
      <c r="WXR861" s="72"/>
      <c r="WXS861" s="72"/>
      <c r="WXT861" s="72"/>
      <c r="WXU861" s="71"/>
      <c r="WXV861" s="71"/>
      <c r="WXW861" s="71"/>
      <c r="WXX861" s="71"/>
      <c r="WXY861" s="71"/>
      <c r="WXZ861" s="71"/>
      <c r="WYA861" s="71"/>
      <c r="WYB861" s="72"/>
      <c r="WYC861" s="72"/>
      <c r="WYD861" s="72"/>
      <c r="WYE861" s="72"/>
      <c r="WYF861" s="72"/>
      <c r="WYG861" s="72"/>
      <c r="WYH861" s="72"/>
      <c r="WYI861" s="72"/>
      <c r="WYJ861" s="72"/>
      <c r="WYK861" s="71"/>
      <c r="WYL861" s="71"/>
      <c r="WYM861" s="71"/>
      <c r="WYN861" s="71"/>
      <c r="WYO861" s="71"/>
      <c r="WYP861" s="71"/>
      <c r="WYQ861" s="71"/>
      <c r="WYR861" s="72"/>
      <c r="WYS861" s="72"/>
      <c r="WYT861" s="72"/>
      <c r="WYU861" s="72"/>
      <c r="WYV861" s="72"/>
      <c r="WYW861" s="72"/>
      <c r="WYX861" s="72"/>
      <c r="WYY861" s="72"/>
      <c r="WYZ861" s="72"/>
      <c r="WZA861" s="71"/>
      <c r="WZB861" s="71"/>
      <c r="WZC861" s="71"/>
      <c r="WZD861" s="71"/>
      <c r="WZE861" s="71"/>
      <c r="WZF861" s="71"/>
      <c r="WZG861" s="71"/>
      <c r="WZH861" s="72"/>
      <c r="WZI861" s="72"/>
      <c r="WZJ861" s="72"/>
      <c r="WZK861" s="72"/>
      <c r="WZL861" s="72"/>
      <c r="WZM861" s="72"/>
      <c r="WZN861" s="72"/>
      <c r="WZO861" s="72"/>
      <c r="WZP861" s="72"/>
      <c r="WZQ861" s="71"/>
      <c r="WZR861" s="71"/>
      <c r="WZS861" s="71"/>
      <c r="WZT861" s="71"/>
      <c r="WZU861" s="71"/>
      <c r="WZV861" s="71"/>
      <c r="WZW861" s="71"/>
      <c r="WZX861" s="72"/>
      <c r="WZY861" s="72"/>
      <c r="WZZ861" s="72"/>
      <c r="XAA861" s="72"/>
      <c r="XAB861" s="72"/>
      <c r="XAC861" s="72"/>
      <c r="XAD861" s="72"/>
      <c r="XAE861" s="72"/>
      <c r="XAF861" s="72"/>
      <c r="XAG861" s="71"/>
      <c r="XAH861" s="71"/>
      <c r="XAI861" s="71"/>
      <c r="XAJ861" s="71"/>
      <c r="XAK861" s="71"/>
      <c r="XAL861" s="71"/>
      <c r="XAM861" s="71"/>
      <c r="XAN861" s="72"/>
      <c r="XAO861" s="72"/>
      <c r="XAP861" s="72"/>
      <c r="XAQ861" s="72"/>
      <c r="XAR861" s="72"/>
      <c r="XAS861" s="72"/>
      <c r="XAT861" s="72"/>
      <c r="XAU861" s="72"/>
      <c r="XAV861" s="72"/>
      <c r="XAW861" s="71"/>
      <c r="XAX861" s="71"/>
      <c r="XAY861" s="71"/>
      <c r="XAZ861" s="71"/>
      <c r="XBA861" s="71"/>
      <c r="XBB861" s="71"/>
      <c r="XBC861" s="71"/>
      <c r="XBD861" s="72"/>
      <c r="XBE861" s="72"/>
      <c r="XBF861" s="72"/>
      <c r="XBG861" s="72"/>
      <c r="XBH861" s="72"/>
      <c r="XBI861" s="72"/>
      <c r="XBJ861" s="72"/>
      <c r="XBK861" s="72"/>
      <c r="XBL861" s="72"/>
      <c r="XBM861" s="71"/>
      <c r="XBN861" s="71"/>
      <c r="XBO861" s="71"/>
      <c r="XBP861" s="71"/>
      <c r="XBQ861" s="71"/>
      <c r="XBR861" s="71"/>
      <c r="XBS861" s="71"/>
      <c r="XBT861" s="72"/>
      <c r="XBU861" s="72"/>
      <c r="XBV861" s="72"/>
      <c r="XBW861" s="72"/>
      <c r="XBX861" s="72"/>
      <c r="XBY861" s="72"/>
      <c r="XBZ861" s="72"/>
      <c r="XCA861" s="72"/>
      <c r="XCB861" s="72"/>
      <c r="XCC861" s="71"/>
      <c r="XCD861" s="71"/>
      <c r="XCE861" s="71"/>
      <c r="XCF861" s="71"/>
      <c r="XCG861" s="71"/>
      <c r="XCH861" s="71"/>
      <c r="XCI861" s="71"/>
      <c r="XCJ861" s="72"/>
      <c r="XCK861" s="72"/>
      <c r="XCL861" s="72"/>
      <c r="XCM861" s="72"/>
      <c r="XCN861" s="72"/>
      <c r="XCO861" s="72"/>
      <c r="XCP861" s="72"/>
      <c r="XCQ861" s="72"/>
      <c r="XCR861" s="72"/>
      <c r="XCS861" s="71"/>
      <c r="XCT861" s="71"/>
      <c r="XCU861" s="71"/>
      <c r="XCV861" s="71"/>
      <c r="XCW861" s="71"/>
      <c r="XCX861" s="71"/>
      <c r="XCY861" s="71"/>
      <c r="XCZ861" s="72"/>
      <c r="XDA861" s="72"/>
      <c r="XDB861" s="72"/>
      <c r="XDC861" s="72"/>
      <c r="XDD861" s="72"/>
      <c r="XDE861" s="72"/>
      <c r="XDF861" s="72"/>
      <c r="XDG861" s="72"/>
      <c r="XDH861" s="72"/>
      <c r="XDI861" s="71"/>
      <c r="XDJ861" s="71"/>
      <c r="XDK861" s="71"/>
      <c r="XDL861" s="71"/>
      <c r="XDM861" s="71"/>
      <c r="XDN861" s="71"/>
      <c r="XDO861" s="71"/>
      <c r="XDP861" s="72"/>
      <c r="XDQ861" s="72"/>
      <c r="XDR861" s="72"/>
      <c r="XDS861" s="72"/>
      <c r="XDT861" s="72"/>
      <c r="XDU861" s="72"/>
      <c r="XDV861" s="72"/>
      <c r="XDW861" s="72"/>
      <c r="XDX861" s="72"/>
      <c r="XDY861" s="71"/>
      <c r="XDZ861" s="71"/>
      <c r="XEA861" s="71"/>
      <c r="XEB861" s="71"/>
      <c r="XEC861" s="71"/>
      <c r="XED861" s="71"/>
      <c r="XEE861" s="71"/>
      <c r="XEF861" s="72"/>
      <c r="XEG861" s="72"/>
      <c r="XEH861" s="72"/>
      <c r="XEI861" s="72"/>
      <c r="XEJ861" s="72"/>
      <c r="XEK861" s="72"/>
      <c r="XEL861" s="72"/>
      <c r="XEM861" s="72"/>
      <c r="XEN861" s="72"/>
      <c r="XEO861" s="71"/>
      <c r="XEP861" s="71"/>
      <c r="XEQ861" s="71"/>
      <c r="XER861" s="71"/>
      <c r="XES861" s="71"/>
      <c r="XET861" s="71"/>
      <c r="XEU861" s="71"/>
      <c r="XEV861" s="72"/>
      <c r="XEW861" s="72"/>
      <c r="XEX861" s="72"/>
      <c r="XEY861" s="72"/>
      <c r="XEZ861" s="72"/>
      <c r="XFA861" s="72"/>
      <c r="XFB861" s="72"/>
      <c r="XFC861" s="72"/>
      <c r="XFD861" s="72"/>
    </row>
    <row r="862" spans="1:16384" ht="15" customHeight="1" x14ac:dyDescent="0.25">
      <c r="A862" s="76"/>
      <c r="B862" s="83" t="s">
        <v>702</v>
      </c>
      <c r="C862" s="66" t="s">
        <v>419</v>
      </c>
      <c r="D862" s="100">
        <v>610</v>
      </c>
      <c r="E862" s="83"/>
      <c r="F862" s="83"/>
      <c r="G862" s="83" t="s">
        <v>661</v>
      </c>
      <c r="H862" s="110">
        <v>11783.98</v>
      </c>
      <c r="I862" s="110">
        <v>0</v>
      </c>
      <c r="J862" s="110">
        <v>16969</v>
      </c>
      <c r="K862" s="110"/>
      <c r="L862" s="110">
        <v>16969</v>
      </c>
      <c r="M862" s="110"/>
      <c r="N862" s="110">
        <v>18000</v>
      </c>
      <c r="O862" s="110">
        <v>19800</v>
      </c>
      <c r="P862" s="110">
        <v>21780</v>
      </c>
    </row>
    <row r="863" spans="1:16384" ht="15" customHeight="1" x14ac:dyDescent="0.25">
      <c r="A863" s="76"/>
      <c r="B863" s="83" t="s">
        <v>702</v>
      </c>
      <c r="C863" s="66" t="s">
        <v>419</v>
      </c>
      <c r="D863" s="100">
        <v>620</v>
      </c>
      <c r="E863" s="83"/>
      <c r="F863" s="83"/>
      <c r="G863" s="83" t="s">
        <v>684</v>
      </c>
      <c r="H863" s="110">
        <v>4274.37</v>
      </c>
      <c r="I863" s="110">
        <v>0</v>
      </c>
      <c r="J863" s="110">
        <v>3931</v>
      </c>
      <c r="K863" s="110"/>
      <c r="L863" s="110">
        <v>5930</v>
      </c>
      <c r="M863" s="110"/>
      <c r="N863" s="110">
        <v>6291</v>
      </c>
      <c r="O863" s="110">
        <v>6920</v>
      </c>
      <c r="P863" s="110">
        <v>7612</v>
      </c>
    </row>
    <row r="864" spans="1:16384" ht="15" customHeight="1" x14ac:dyDescent="0.25">
      <c r="A864" s="76"/>
      <c r="B864" s="83" t="s">
        <v>702</v>
      </c>
      <c r="C864" s="66" t="s">
        <v>419</v>
      </c>
      <c r="D864" s="100">
        <v>631</v>
      </c>
      <c r="E864" s="83"/>
      <c r="F864" s="83"/>
      <c r="G864" s="83" t="s">
        <v>683</v>
      </c>
      <c r="H864" s="110">
        <v>51.31</v>
      </c>
      <c r="I864" s="110">
        <v>0</v>
      </c>
      <c r="J864" s="110">
        <v>250</v>
      </c>
      <c r="K864" s="110"/>
      <c r="L864" s="110">
        <v>250</v>
      </c>
      <c r="M864" s="110"/>
      <c r="N864" s="110">
        <v>250</v>
      </c>
      <c r="O864" s="110">
        <v>250</v>
      </c>
      <c r="P864" s="110">
        <v>250</v>
      </c>
    </row>
    <row r="865" spans="1:16" ht="15" customHeight="1" x14ac:dyDescent="0.25">
      <c r="A865" s="76"/>
      <c r="B865" s="83" t="s">
        <v>702</v>
      </c>
      <c r="C865" s="66" t="s">
        <v>419</v>
      </c>
      <c r="D865" s="100">
        <v>632</v>
      </c>
      <c r="E865" s="83"/>
      <c r="F865" s="83"/>
      <c r="G865" s="83" t="s">
        <v>619</v>
      </c>
      <c r="H865" s="110">
        <v>14465.53</v>
      </c>
      <c r="I865" s="110">
        <v>0</v>
      </c>
      <c r="J865" s="110">
        <v>8100</v>
      </c>
      <c r="K865" s="110"/>
      <c r="L865" s="110">
        <v>9000</v>
      </c>
      <c r="M865" s="110"/>
      <c r="N865" s="110">
        <v>8100</v>
      </c>
      <c r="O865" s="110">
        <v>8100</v>
      </c>
      <c r="P865" s="110">
        <v>8100</v>
      </c>
    </row>
    <row r="866" spans="1:16" ht="15" customHeight="1" x14ac:dyDescent="0.25">
      <c r="A866" s="76"/>
      <c r="B866" s="83" t="s">
        <v>702</v>
      </c>
      <c r="C866" s="66" t="s">
        <v>419</v>
      </c>
      <c r="D866" s="100">
        <v>633</v>
      </c>
      <c r="E866" s="83"/>
      <c r="F866" s="83"/>
      <c r="G866" s="83" t="s">
        <v>685</v>
      </c>
      <c r="H866" s="110">
        <v>936.26</v>
      </c>
      <c r="I866" s="110">
        <v>0</v>
      </c>
      <c r="J866" s="110">
        <v>3000</v>
      </c>
      <c r="K866" s="110"/>
      <c r="L866" s="110">
        <v>3000</v>
      </c>
      <c r="M866" s="110"/>
      <c r="N866" s="110">
        <v>2250</v>
      </c>
      <c r="O866" s="110">
        <v>3250</v>
      </c>
      <c r="P866" s="110">
        <v>3250</v>
      </c>
    </row>
    <row r="867" spans="1:16" ht="15" customHeight="1" x14ac:dyDescent="0.25">
      <c r="A867" s="76"/>
      <c r="B867" s="83" t="s">
        <v>702</v>
      </c>
      <c r="C867" s="66" t="s">
        <v>419</v>
      </c>
      <c r="D867" s="100">
        <v>635</v>
      </c>
      <c r="E867" s="83"/>
      <c r="F867" s="83"/>
      <c r="G867" s="83" t="s">
        <v>620</v>
      </c>
      <c r="H867" s="110">
        <v>0</v>
      </c>
      <c r="I867" s="110">
        <v>0</v>
      </c>
      <c r="J867" s="110">
        <v>4000</v>
      </c>
      <c r="K867" s="110"/>
      <c r="L867" s="110">
        <v>4000</v>
      </c>
      <c r="M867" s="110"/>
      <c r="N867" s="110">
        <v>2000</v>
      </c>
      <c r="O867" s="110">
        <v>4000</v>
      </c>
      <c r="P867" s="110">
        <v>4000</v>
      </c>
    </row>
    <row r="868" spans="1:16" ht="15" customHeight="1" x14ac:dyDescent="0.25">
      <c r="A868" s="76"/>
      <c r="B868" s="83" t="s">
        <v>702</v>
      </c>
      <c r="C868" s="66" t="s">
        <v>419</v>
      </c>
      <c r="D868" s="100">
        <v>637</v>
      </c>
      <c r="E868" s="83"/>
      <c r="F868" s="83"/>
      <c r="G868" s="83" t="s">
        <v>536</v>
      </c>
      <c r="H868" s="110">
        <v>3085.76</v>
      </c>
      <c r="I868" s="110">
        <v>0</v>
      </c>
      <c r="J868" s="110">
        <v>4610</v>
      </c>
      <c r="K868" s="110"/>
      <c r="L868" s="110">
        <v>3710</v>
      </c>
      <c r="M868" s="110"/>
      <c r="N868" s="110">
        <v>3500</v>
      </c>
      <c r="O868" s="110">
        <v>3930</v>
      </c>
      <c r="P868" s="110">
        <v>3930</v>
      </c>
    </row>
    <row r="869" spans="1:16" ht="15" customHeight="1" x14ac:dyDescent="0.25">
      <c r="A869" s="76"/>
      <c r="B869" s="83" t="s">
        <v>702</v>
      </c>
      <c r="C869" s="66" t="s">
        <v>419</v>
      </c>
      <c r="D869" s="100">
        <v>642</v>
      </c>
      <c r="E869" s="83"/>
      <c r="F869" s="83"/>
      <c r="G869" s="83" t="s">
        <v>686</v>
      </c>
      <c r="H869" s="110">
        <v>0</v>
      </c>
      <c r="I869" s="110">
        <v>0</v>
      </c>
      <c r="J869" s="110">
        <v>100</v>
      </c>
      <c r="K869" s="110"/>
      <c r="L869" s="110">
        <v>100</v>
      </c>
      <c r="M869" s="110"/>
      <c r="N869" s="110">
        <v>150</v>
      </c>
      <c r="O869" s="110">
        <v>150</v>
      </c>
      <c r="P869" s="110">
        <v>150</v>
      </c>
    </row>
    <row r="870" spans="1:16" ht="15" customHeight="1" x14ac:dyDescent="0.25">
      <c r="A870" s="64"/>
      <c r="B870" s="64" t="s">
        <v>702</v>
      </c>
      <c r="C870" s="64"/>
      <c r="D870" s="64"/>
      <c r="E870" s="64"/>
      <c r="F870" s="64"/>
      <c r="G870" s="64" t="s">
        <v>789</v>
      </c>
      <c r="H870" s="65">
        <f>SUM(H862:H869)</f>
        <v>34597.21</v>
      </c>
      <c r="I870" s="65">
        <v>36458.51</v>
      </c>
      <c r="J870" s="65">
        <f t="shared" ref="J870:P870" si="296">SUM(J862:J869)</f>
        <v>40960</v>
      </c>
      <c r="K870" s="65">
        <f t="shared" si="296"/>
        <v>0</v>
      </c>
      <c r="L870" s="65">
        <f t="shared" si="296"/>
        <v>42959</v>
      </c>
      <c r="M870" s="65">
        <f t="shared" si="296"/>
        <v>0</v>
      </c>
      <c r="N870" s="65">
        <f t="shared" si="296"/>
        <v>40541</v>
      </c>
      <c r="O870" s="65">
        <f t="shared" si="296"/>
        <v>46400</v>
      </c>
      <c r="P870" s="65">
        <f t="shared" si="296"/>
        <v>49072</v>
      </c>
    </row>
    <row r="871" spans="1:16" ht="15" customHeight="1" x14ac:dyDescent="0.25">
      <c r="A871" s="67" t="s">
        <v>11</v>
      </c>
      <c r="B871" s="66" t="s">
        <v>578</v>
      </c>
      <c r="C871" s="66" t="s">
        <v>295</v>
      </c>
      <c r="D871" s="66" t="s">
        <v>647</v>
      </c>
      <c r="E871" s="66" t="s">
        <v>18</v>
      </c>
      <c r="F871" s="66" t="s">
        <v>326</v>
      </c>
      <c r="G871" s="66" t="s">
        <v>327</v>
      </c>
      <c r="H871" s="107">
        <v>1699.89</v>
      </c>
      <c r="I871" s="107">
        <v>2999.4</v>
      </c>
      <c r="J871" s="107">
        <v>1700</v>
      </c>
      <c r="K871" s="107">
        <v>1700</v>
      </c>
      <c r="L871" s="107">
        <v>1700</v>
      </c>
      <c r="M871" s="107">
        <v>1105.68</v>
      </c>
      <c r="N871" s="107">
        <v>0</v>
      </c>
      <c r="O871" s="107">
        <f t="shared" ref="O871:O911" si="297">N871</f>
        <v>0</v>
      </c>
      <c r="P871" s="107">
        <f t="shared" ref="P871:P911" si="298">N871</f>
        <v>0</v>
      </c>
    </row>
    <row r="872" spans="1:16" ht="15" customHeight="1" x14ac:dyDescent="0.25">
      <c r="A872" s="96"/>
      <c r="B872" s="66" t="s">
        <v>578</v>
      </c>
      <c r="C872" s="66" t="s">
        <v>403</v>
      </c>
      <c r="D872" s="66" t="s">
        <v>108</v>
      </c>
      <c r="E872" s="66" t="s">
        <v>18</v>
      </c>
      <c r="F872" s="66" t="s">
        <v>404</v>
      </c>
      <c r="G872" s="66" t="s">
        <v>109</v>
      </c>
      <c r="H872" s="107">
        <v>0</v>
      </c>
      <c r="I872" s="107">
        <v>4211.8999999999996</v>
      </c>
      <c r="J872" s="107">
        <v>0</v>
      </c>
      <c r="K872" s="107">
        <v>1350</v>
      </c>
      <c r="L872" s="107">
        <v>1332.66</v>
      </c>
      <c r="M872" s="107">
        <v>1332.66</v>
      </c>
      <c r="N872" s="107">
        <v>0</v>
      </c>
      <c r="O872" s="107">
        <f t="shared" si="297"/>
        <v>0</v>
      </c>
      <c r="P872" s="107">
        <f t="shared" si="298"/>
        <v>0</v>
      </c>
    </row>
    <row r="873" spans="1:16" ht="15" customHeight="1" x14ac:dyDescent="0.25">
      <c r="A873" s="96"/>
      <c r="B873" s="66" t="s">
        <v>578</v>
      </c>
      <c r="C873" s="66" t="s">
        <v>403</v>
      </c>
      <c r="D873" s="66" t="s">
        <v>138</v>
      </c>
      <c r="E873" s="66" t="s">
        <v>18</v>
      </c>
      <c r="F873" s="66" t="s">
        <v>404</v>
      </c>
      <c r="G873" s="66" t="s">
        <v>229</v>
      </c>
      <c r="H873" s="107">
        <v>0</v>
      </c>
      <c r="I873" s="107">
        <v>0</v>
      </c>
      <c r="J873" s="107">
        <v>0</v>
      </c>
      <c r="K873" s="107">
        <v>0</v>
      </c>
      <c r="L873" s="107">
        <v>0</v>
      </c>
      <c r="M873" s="107">
        <v>0</v>
      </c>
      <c r="N873" s="107">
        <v>0</v>
      </c>
      <c r="O873" s="107">
        <f t="shared" si="297"/>
        <v>0</v>
      </c>
      <c r="P873" s="107">
        <f t="shared" si="298"/>
        <v>0</v>
      </c>
    </row>
    <row r="874" spans="1:16" ht="15" customHeight="1" x14ac:dyDescent="0.25">
      <c r="A874" s="96"/>
      <c r="B874" s="66" t="s">
        <v>578</v>
      </c>
      <c r="C874" s="66" t="s">
        <v>403</v>
      </c>
      <c r="D874" s="66" t="s">
        <v>283</v>
      </c>
      <c r="E874" s="66" t="s">
        <v>18</v>
      </c>
      <c r="F874" s="66" t="s">
        <v>404</v>
      </c>
      <c r="G874" s="66" t="s">
        <v>405</v>
      </c>
      <c r="H874" s="107">
        <v>10538.71</v>
      </c>
      <c r="I874" s="107">
        <v>4612.29</v>
      </c>
      <c r="J874" s="107">
        <v>10000</v>
      </c>
      <c r="K874" s="107">
        <v>13653</v>
      </c>
      <c r="L874" s="107">
        <v>12000</v>
      </c>
      <c r="M874" s="107">
        <v>5660.44</v>
      </c>
      <c r="N874" s="107">
        <v>10000</v>
      </c>
      <c r="O874" s="107">
        <f t="shared" si="297"/>
        <v>10000</v>
      </c>
      <c r="P874" s="107">
        <f t="shared" si="298"/>
        <v>10000</v>
      </c>
    </row>
    <row r="875" spans="1:16" ht="15" customHeight="1" x14ac:dyDescent="0.25">
      <c r="A875" s="64"/>
      <c r="B875" s="64" t="s">
        <v>578</v>
      </c>
      <c r="C875" s="64"/>
      <c r="D875" s="64"/>
      <c r="E875" s="64"/>
      <c r="F875" s="64"/>
      <c r="G875" s="64" t="s">
        <v>790</v>
      </c>
      <c r="H875" s="65">
        <f>SUM(H871:H874)</f>
        <v>12238.599999999999</v>
      </c>
      <c r="I875" s="65">
        <f t="shared" ref="I875:P875" si="299">SUM(I871:I874)</f>
        <v>11823.59</v>
      </c>
      <c r="J875" s="65">
        <f t="shared" si="299"/>
        <v>11700</v>
      </c>
      <c r="K875" s="65">
        <f t="shared" si="299"/>
        <v>16703</v>
      </c>
      <c r="L875" s="65">
        <f t="shared" si="299"/>
        <v>15032.66</v>
      </c>
      <c r="M875" s="65">
        <f t="shared" si="299"/>
        <v>8098.78</v>
      </c>
      <c r="N875" s="65">
        <f t="shared" si="299"/>
        <v>10000</v>
      </c>
      <c r="O875" s="65">
        <f t="shared" si="299"/>
        <v>10000</v>
      </c>
      <c r="P875" s="65">
        <f t="shared" si="299"/>
        <v>10000</v>
      </c>
    </row>
    <row r="876" spans="1:16" ht="15" customHeight="1" x14ac:dyDescent="0.25">
      <c r="A876" s="64"/>
      <c r="B876" s="64" t="s">
        <v>797</v>
      </c>
      <c r="C876" s="64"/>
      <c r="D876" s="64"/>
      <c r="E876" s="64"/>
      <c r="F876" s="64"/>
      <c r="G876" s="64" t="s">
        <v>798</v>
      </c>
      <c r="H876" s="65">
        <f>H875+H870+H861</f>
        <v>134621.31</v>
      </c>
      <c r="I876" s="65">
        <f t="shared" ref="I876:P876" si="300">I875+I870+I861</f>
        <v>140824.1</v>
      </c>
      <c r="J876" s="65">
        <f t="shared" si="300"/>
        <v>151970</v>
      </c>
      <c r="K876" s="65">
        <f t="shared" si="300"/>
        <v>16703</v>
      </c>
      <c r="L876" s="65">
        <f t="shared" si="300"/>
        <v>160811.66</v>
      </c>
      <c r="M876" s="65">
        <f t="shared" si="300"/>
        <v>79454.78</v>
      </c>
      <c r="N876" s="65">
        <f t="shared" si="300"/>
        <v>163601</v>
      </c>
      <c r="O876" s="65">
        <f t="shared" si="300"/>
        <v>183356</v>
      </c>
      <c r="P876" s="65">
        <f t="shared" si="300"/>
        <v>192292</v>
      </c>
    </row>
    <row r="877" spans="1:16" ht="15" hidden="1" customHeight="1" outlineLevel="1" x14ac:dyDescent="0.25">
      <c r="A877" s="17" t="s">
        <v>11</v>
      </c>
      <c r="B877" s="17" t="s">
        <v>579</v>
      </c>
      <c r="C877" s="17" t="s">
        <v>419</v>
      </c>
      <c r="D877" s="17" t="s">
        <v>14</v>
      </c>
      <c r="E877" s="17" t="s">
        <v>15</v>
      </c>
      <c r="F877" s="17" t="s">
        <v>420</v>
      </c>
      <c r="G877" s="17" t="s">
        <v>20</v>
      </c>
      <c r="H877" s="11">
        <v>9717.2199999999993</v>
      </c>
      <c r="I877" s="11">
        <v>10571.19</v>
      </c>
      <c r="J877" s="11">
        <v>14142</v>
      </c>
      <c r="K877" s="11">
        <v>8142</v>
      </c>
      <c r="L877" s="11">
        <v>4718.1399999999994</v>
      </c>
      <c r="M877" s="11">
        <v>3718.14</v>
      </c>
      <c r="N877" s="11">
        <v>13300</v>
      </c>
      <c r="O877" s="11">
        <f t="shared" si="297"/>
        <v>13300</v>
      </c>
      <c r="P877" s="11">
        <f t="shared" si="298"/>
        <v>13300</v>
      </c>
    </row>
    <row r="878" spans="1:16" ht="15" hidden="1" customHeight="1" outlineLevel="1" x14ac:dyDescent="0.25">
      <c r="A878" s="17" t="s">
        <v>11</v>
      </c>
      <c r="B878" s="17" t="s">
        <v>579</v>
      </c>
      <c r="C878" s="17" t="s">
        <v>419</v>
      </c>
      <c r="D878" s="17" t="s">
        <v>14</v>
      </c>
      <c r="E878" s="17" t="s">
        <v>18</v>
      </c>
      <c r="F878" s="17" t="s">
        <v>420</v>
      </c>
      <c r="G878" s="17" t="s">
        <v>20</v>
      </c>
      <c r="H878" s="11">
        <v>969.61</v>
      </c>
      <c r="I878" s="11">
        <v>4464.25</v>
      </c>
      <c r="J878" s="11">
        <v>0</v>
      </c>
      <c r="K878" s="11">
        <v>0</v>
      </c>
      <c r="L878" s="11">
        <v>0</v>
      </c>
      <c r="M878" s="11">
        <v>0</v>
      </c>
      <c r="N878" s="11">
        <v>0</v>
      </c>
      <c r="O878" s="11">
        <f t="shared" si="297"/>
        <v>0</v>
      </c>
      <c r="P878" s="11">
        <f t="shared" si="298"/>
        <v>0</v>
      </c>
    </row>
    <row r="879" spans="1:16" ht="15" customHeight="1" collapsed="1" x14ac:dyDescent="0.25">
      <c r="A879" s="66"/>
      <c r="B879" s="66" t="s">
        <v>579</v>
      </c>
      <c r="C879" s="66" t="s">
        <v>419</v>
      </c>
      <c r="D879" s="66" t="s">
        <v>524</v>
      </c>
      <c r="E879" s="66"/>
      <c r="F879" s="66"/>
      <c r="G879" s="66" t="s">
        <v>528</v>
      </c>
      <c r="H879" s="107">
        <f>SUM(H877:H878)</f>
        <v>10686.83</v>
      </c>
      <c r="I879" s="107">
        <f t="shared" ref="I879:P879" si="301">SUM(I877:I878)</f>
        <v>15035.44</v>
      </c>
      <c r="J879" s="107">
        <f t="shared" si="301"/>
        <v>14142</v>
      </c>
      <c r="K879" s="107">
        <f t="shared" si="301"/>
        <v>8142</v>
      </c>
      <c r="L879" s="107">
        <f t="shared" si="301"/>
        <v>4718.1399999999994</v>
      </c>
      <c r="M879" s="107">
        <f t="shared" si="301"/>
        <v>3718.14</v>
      </c>
      <c r="N879" s="107">
        <f t="shared" si="301"/>
        <v>13300</v>
      </c>
      <c r="O879" s="107">
        <f t="shared" si="301"/>
        <v>13300</v>
      </c>
      <c r="P879" s="107">
        <f t="shared" si="301"/>
        <v>13300</v>
      </c>
    </row>
    <row r="880" spans="1:16" ht="15" hidden="1" customHeight="1" outlineLevel="1" x14ac:dyDescent="0.25">
      <c r="A880" s="67" t="s">
        <v>11</v>
      </c>
      <c r="B880" s="67" t="s">
        <v>579</v>
      </c>
      <c r="C880" s="67" t="s">
        <v>419</v>
      </c>
      <c r="D880" s="67" t="s">
        <v>27</v>
      </c>
      <c r="E880" s="67" t="s">
        <v>15</v>
      </c>
      <c r="F880" s="67" t="s">
        <v>420</v>
      </c>
      <c r="G880" s="67" t="s">
        <v>421</v>
      </c>
      <c r="H880" s="108">
        <v>1082.48</v>
      </c>
      <c r="I880" s="108">
        <v>1519.31</v>
      </c>
      <c r="J880" s="108">
        <v>1415</v>
      </c>
      <c r="K880" s="108">
        <v>615</v>
      </c>
      <c r="L880" s="108">
        <v>472.8</v>
      </c>
      <c r="M880" s="108">
        <v>372.8</v>
      </c>
      <c r="N880" s="108">
        <v>1330</v>
      </c>
      <c r="O880" s="108">
        <f t="shared" si="297"/>
        <v>1330</v>
      </c>
      <c r="P880" s="108">
        <f t="shared" si="298"/>
        <v>1330</v>
      </c>
    </row>
    <row r="881" spans="1:17" ht="15" hidden="1" customHeight="1" outlineLevel="1" x14ac:dyDescent="0.25">
      <c r="A881" s="67" t="s">
        <v>11</v>
      </c>
      <c r="B881" s="67" t="s">
        <v>579</v>
      </c>
      <c r="C881" s="67" t="s">
        <v>419</v>
      </c>
      <c r="D881" s="67" t="s">
        <v>53</v>
      </c>
      <c r="E881" s="67" t="s">
        <v>15</v>
      </c>
      <c r="F881" s="67" t="s">
        <v>420</v>
      </c>
      <c r="G881" s="67" t="s">
        <v>54</v>
      </c>
      <c r="H881" s="108">
        <v>108</v>
      </c>
      <c r="I881" s="108">
        <f>110+9</f>
        <v>119</v>
      </c>
      <c r="J881" s="108">
        <v>120</v>
      </c>
      <c r="K881" s="108">
        <v>120</v>
      </c>
      <c r="L881" s="108">
        <v>10</v>
      </c>
      <c r="M881" s="108">
        <v>10</v>
      </c>
      <c r="N881" s="108">
        <v>120</v>
      </c>
      <c r="O881" s="108">
        <f t="shared" si="297"/>
        <v>120</v>
      </c>
      <c r="P881" s="108">
        <f t="shared" si="298"/>
        <v>120</v>
      </c>
    </row>
    <row r="882" spans="1:17" ht="15" hidden="1" customHeight="1" outlineLevel="1" x14ac:dyDescent="0.25">
      <c r="A882" s="67" t="s">
        <v>11</v>
      </c>
      <c r="B882" s="67" t="s">
        <v>579</v>
      </c>
      <c r="C882" s="67" t="s">
        <v>419</v>
      </c>
      <c r="D882" s="67" t="s">
        <v>30</v>
      </c>
      <c r="E882" s="67" t="s">
        <v>15</v>
      </c>
      <c r="F882" s="67" t="s">
        <v>420</v>
      </c>
      <c r="G882" s="67" t="s">
        <v>31</v>
      </c>
      <c r="H882" s="108">
        <v>149.97999999999999</v>
      </c>
      <c r="I882" s="108">
        <f>155+55.98</f>
        <v>210.98</v>
      </c>
      <c r="J882" s="108">
        <v>198</v>
      </c>
      <c r="K882" s="108">
        <v>198</v>
      </c>
      <c r="L882" s="108">
        <v>66.039999999999992</v>
      </c>
      <c r="M882" s="108">
        <v>52.04</v>
      </c>
      <c r="N882" s="108">
        <v>186</v>
      </c>
      <c r="O882" s="108">
        <f t="shared" si="297"/>
        <v>186</v>
      </c>
      <c r="P882" s="108">
        <f t="shared" si="298"/>
        <v>186</v>
      </c>
    </row>
    <row r="883" spans="1:17" ht="15" hidden="1" customHeight="1" outlineLevel="1" x14ac:dyDescent="0.25">
      <c r="A883" s="67" t="s">
        <v>11</v>
      </c>
      <c r="B883" s="67" t="s">
        <v>579</v>
      </c>
      <c r="C883" s="67" t="s">
        <v>419</v>
      </c>
      <c r="D883" s="67" t="s">
        <v>33</v>
      </c>
      <c r="E883" s="67" t="s">
        <v>15</v>
      </c>
      <c r="F883" s="67" t="s">
        <v>420</v>
      </c>
      <c r="G883" s="67" t="s">
        <v>35</v>
      </c>
      <c r="H883" s="108">
        <v>1500.34</v>
      </c>
      <c r="I883" s="108">
        <f>1340+770.36</f>
        <v>2110.36</v>
      </c>
      <c r="J883" s="108">
        <v>1980</v>
      </c>
      <c r="K883" s="108">
        <v>883</v>
      </c>
      <c r="L883" s="108">
        <v>660.53</v>
      </c>
      <c r="M883" s="108">
        <v>520.53</v>
      </c>
      <c r="N883" s="108">
        <v>1862</v>
      </c>
      <c r="O883" s="108">
        <f t="shared" si="297"/>
        <v>1862</v>
      </c>
      <c r="P883" s="108">
        <f t="shared" si="298"/>
        <v>1862</v>
      </c>
    </row>
    <row r="884" spans="1:17" ht="15" hidden="1" customHeight="1" outlineLevel="1" x14ac:dyDescent="0.25">
      <c r="A884" s="67" t="s">
        <v>11</v>
      </c>
      <c r="B884" s="67" t="s">
        <v>579</v>
      </c>
      <c r="C884" s="67" t="s">
        <v>419</v>
      </c>
      <c r="D884" s="67" t="s">
        <v>37</v>
      </c>
      <c r="E884" s="67" t="s">
        <v>15</v>
      </c>
      <c r="F884" s="67" t="s">
        <v>420</v>
      </c>
      <c r="G884" s="67" t="s">
        <v>39</v>
      </c>
      <c r="H884" s="108">
        <v>85.69</v>
      </c>
      <c r="I884" s="108">
        <f>90+30.54</f>
        <v>120.53999999999999</v>
      </c>
      <c r="J884" s="108">
        <v>114</v>
      </c>
      <c r="K884" s="108">
        <v>114</v>
      </c>
      <c r="L884" s="108">
        <v>37.730000000000004</v>
      </c>
      <c r="M884" s="108">
        <v>29.73</v>
      </c>
      <c r="N884" s="108">
        <v>106</v>
      </c>
      <c r="O884" s="108">
        <f t="shared" si="297"/>
        <v>106</v>
      </c>
      <c r="P884" s="108">
        <f t="shared" si="298"/>
        <v>106</v>
      </c>
    </row>
    <row r="885" spans="1:17" ht="15" hidden="1" customHeight="1" outlineLevel="1" x14ac:dyDescent="0.25">
      <c r="A885" s="67" t="s">
        <v>11</v>
      </c>
      <c r="B885" s="67" t="s">
        <v>579</v>
      </c>
      <c r="C885" s="67" t="s">
        <v>419</v>
      </c>
      <c r="D885" s="67" t="s">
        <v>41</v>
      </c>
      <c r="E885" s="67" t="s">
        <v>15</v>
      </c>
      <c r="F885" s="67" t="s">
        <v>420</v>
      </c>
      <c r="G885" s="67" t="s">
        <v>43</v>
      </c>
      <c r="H885" s="108">
        <v>321.44</v>
      </c>
      <c r="I885" s="108">
        <f>325.5+126.72</f>
        <v>452.22</v>
      </c>
      <c r="J885" s="108">
        <v>425</v>
      </c>
      <c r="K885" s="108">
        <v>425</v>
      </c>
      <c r="L885" s="108">
        <v>141.53</v>
      </c>
      <c r="M885" s="108">
        <v>111.53</v>
      </c>
      <c r="N885" s="108">
        <v>399</v>
      </c>
      <c r="O885" s="108">
        <f t="shared" si="297"/>
        <v>399</v>
      </c>
      <c r="P885" s="108">
        <f t="shared" si="298"/>
        <v>399</v>
      </c>
    </row>
    <row r="886" spans="1:17" ht="15" hidden="1" customHeight="1" outlineLevel="1" x14ac:dyDescent="0.25">
      <c r="A886" s="67" t="s">
        <v>11</v>
      </c>
      <c r="B886" s="67" t="s">
        <v>579</v>
      </c>
      <c r="C886" s="67" t="s">
        <v>419</v>
      </c>
      <c r="D886" s="67" t="s">
        <v>45</v>
      </c>
      <c r="E886" s="67" t="s">
        <v>15</v>
      </c>
      <c r="F886" s="67" t="s">
        <v>420</v>
      </c>
      <c r="G886" s="67" t="s">
        <v>47</v>
      </c>
      <c r="H886" s="108">
        <v>107.11</v>
      </c>
      <c r="I886" s="108">
        <f>110+40.72</f>
        <v>150.72</v>
      </c>
      <c r="J886" s="108">
        <v>142</v>
      </c>
      <c r="K886" s="108">
        <v>142</v>
      </c>
      <c r="L886" s="108">
        <v>47.17</v>
      </c>
      <c r="M886" s="108">
        <v>37.17</v>
      </c>
      <c r="N886" s="108">
        <v>133</v>
      </c>
      <c r="O886" s="108">
        <f t="shared" si="297"/>
        <v>133</v>
      </c>
      <c r="P886" s="108">
        <f t="shared" si="298"/>
        <v>133</v>
      </c>
    </row>
    <row r="887" spans="1:17" ht="15" hidden="1" customHeight="1" outlineLevel="1" x14ac:dyDescent="0.25">
      <c r="A887" s="67" t="s">
        <v>11</v>
      </c>
      <c r="B887" s="67" t="s">
        <v>579</v>
      </c>
      <c r="C887" s="67" t="s">
        <v>419</v>
      </c>
      <c r="D887" s="67" t="s">
        <v>49</v>
      </c>
      <c r="E887" s="67" t="s">
        <v>15</v>
      </c>
      <c r="F887" s="67" t="s">
        <v>420</v>
      </c>
      <c r="G887" s="67" t="s">
        <v>51</v>
      </c>
      <c r="H887" s="108">
        <v>509</v>
      </c>
      <c r="I887" s="108">
        <f>260.9+455</f>
        <v>715.9</v>
      </c>
      <c r="J887" s="108">
        <v>672</v>
      </c>
      <c r="K887" s="108">
        <v>472</v>
      </c>
      <c r="L887" s="108">
        <v>224.09</v>
      </c>
      <c r="M887" s="108">
        <v>176.59</v>
      </c>
      <c r="N887" s="108">
        <v>632</v>
      </c>
      <c r="O887" s="108">
        <f t="shared" si="297"/>
        <v>632</v>
      </c>
      <c r="P887" s="108">
        <f t="shared" si="298"/>
        <v>632</v>
      </c>
    </row>
    <row r="888" spans="1:17" ht="15" customHeight="1" collapsed="1" x14ac:dyDescent="0.25">
      <c r="A888" s="66"/>
      <c r="B888" s="66" t="s">
        <v>579</v>
      </c>
      <c r="C888" s="66" t="s">
        <v>419</v>
      </c>
      <c r="D888" s="66" t="s">
        <v>525</v>
      </c>
      <c r="E888" s="66"/>
      <c r="F888" s="66"/>
      <c r="G888" s="66" t="s">
        <v>684</v>
      </c>
      <c r="H888" s="107">
        <f>SUM(H880:H887)</f>
        <v>3864.0400000000004</v>
      </c>
      <c r="I888" s="107">
        <f t="shared" ref="I888:P888" si="302">SUM(I880:I887)</f>
        <v>5399.03</v>
      </c>
      <c r="J888" s="107">
        <f t="shared" si="302"/>
        <v>5066</v>
      </c>
      <c r="K888" s="107">
        <f t="shared" si="302"/>
        <v>2969</v>
      </c>
      <c r="L888" s="107">
        <f t="shared" si="302"/>
        <v>1659.8899999999999</v>
      </c>
      <c r="M888" s="107">
        <f t="shared" si="302"/>
        <v>1310.3900000000001</v>
      </c>
      <c r="N888" s="107">
        <f t="shared" si="302"/>
        <v>4768</v>
      </c>
      <c r="O888" s="107">
        <f t="shared" si="302"/>
        <v>4768</v>
      </c>
      <c r="P888" s="107">
        <f t="shared" si="302"/>
        <v>4768</v>
      </c>
    </row>
    <row r="889" spans="1:17" ht="15" hidden="1" customHeight="1" outlineLevel="1" x14ac:dyDescent="0.25">
      <c r="A889" s="67" t="s">
        <v>11</v>
      </c>
      <c r="B889" s="67" t="s">
        <v>579</v>
      </c>
      <c r="C889" s="67" t="s">
        <v>419</v>
      </c>
      <c r="D889" s="67" t="s">
        <v>55</v>
      </c>
      <c r="E889" s="67" t="s">
        <v>15</v>
      </c>
      <c r="F889" s="67" t="s">
        <v>420</v>
      </c>
      <c r="G889" s="67" t="s">
        <v>56</v>
      </c>
      <c r="H889" s="108">
        <v>28.36</v>
      </c>
      <c r="I889" s="108">
        <v>17.399999999999999</v>
      </c>
      <c r="J889" s="108">
        <v>0</v>
      </c>
      <c r="K889" s="108">
        <v>0</v>
      </c>
      <c r="L889" s="108">
        <v>0</v>
      </c>
      <c r="M889" s="108">
        <v>0</v>
      </c>
      <c r="N889" s="108">
        <v>20</v>
      </c>
      <c r="O889" s="108">
        <f t="shared" si="297"/>
        <v>20</v>
      </c>
      <c r="P889" s="108">
        <f t="shared" si="298"/>
        <v>20</v>
      </c>
      <c r="Q889" s="37"/>
    </row>
    <row r="890" spans="1:17" ht="15" hidden="1" customHeight="1" outlineLevel="1" x14ac:dyDescent="0.25">
      <c r="A890" s="67" t="s">
        <v>11</v>
      </c>
      <c r="B890" s="67" t="s">
        <v>579</v>
      </c>
      <c r="C890" s="67" t="s">
        <v>419</v>
      </c>
      <c r="D890" s="67" t="s">
        <v>55</v>
      </c>
      <c r="E890" s="67" t="s">
        <v>18</v>
      </c>
      <c r="F890" s="67" t="s">
        <v>420</v>
      </c>
      <c r="G890" s="67" t="s">
        <v>56</v>
      </c>
      <c r="H890" s="108">
        <v>0</v>
      </c>
      <c r="I890" s="108">
        <v>0</v>
      </c>
      <c r="J890" s="108">
        <v>50</v>
      </c>
      <c r="K890" s="108">
        <v>50</v>
      </c>
      <c r="L890" s="108">
        <v>0</v>
      </c>
      <c r="M890" s="108">
        <v>0</v>
      </c>
      <c r="N890" s="108">
        <v>0</v>
      </c>
      <c r="O890" s="108">
        <f t="shared" si="297"/>
        <v>0</v>
      </c>
      <c r="P890" s="108">
        <f t="shared" si="298"/>
        <v>0</v>
      </c>
      <c r="Q890" s="37"/>
    </row>
    <row r="891" spans="1:17" ht="15" customHeight="1" collapsed="1" x14ac:dyDescent="0.25">
      <c r="A891" s="66"/>
      <c r="B891" s="66" t="s">
        <v>579</v>
      </c>
      <c r="C891" s="66" t="s">
        <v>419</v>
      </c>
      <c r="D891" s="66" t="s">
        <v>537</v>
      </c>
      <c r="E891" s="66"/>
      <c r="F891" s="66"/>
      <c r="G891" s="66" t="s">
        <v>683</v>
      </c>
      <c r="H891" s="107">
        <f>SUM(H889:H890)</f>
        <v>28.36</v>
      </c>
      <c r="I891" s="107">
        <f t="shared" ref="I891:P891" si="303">SUM(I889:I890)</f>
        <v>17.399999999999999</v>
      </c>
      <c r="J891" s="107">
        <f t="shared" si="303"/>
        <v>50</v>
      </c>
      <c r="K891" s="107">
        <f t="shared" si="303"/>
        <v>50</v>
      </c>
      <c r="L891" s="107">
        <f t="shared" si="303"/>
        <v>0</v>
      </c>
      <c r="M891" s="107">
        <f t="shared" si="303"/>
        <v>0</v>
      </c>
      <c r="N891" s="107">
        <f t="shared" si="303"/>
        <v>20</v>
      </c>
      <c r="O891" s="107">
        <f t="shared" si="303"/>
        <v>20</v>
      </c>
      <c r="P891" s="107">
        <f t="shared" si="303"/>
        <v>20</v>
      </c>
      <c r="Q891" s="37"/>
    </row>
    <row r="892" spans="1:17" ht="15" hidden="1" customHeight="1" outlineLevel="1" x14ac:dyDescent="0.25">
      <c r="A892" s="67" t="s">
        <v>11</v>
      </c>
      <c r="B892" s="67" t="s">
        <v>579</v>
      </c>
      <c r="C892" s="67" t="s">
        <v>419</v>
      </c>
      <c r="D892" s="67" t="s">
        <v>57</v>
      </c>
      <c r="E892" s="67" t="s">
        <v>18</v>
      </c>
      <c r="F892" s="67" t="s">
        <v>420</v>
      </c>
      <c r="G892" s="67" t="s">
        <v>198</v>
      </c>
      <c r="H892" s="108">
        <v>144.46</v>
      </c>
      <c r="I892" s="108">
        <v>54.69</v>
      </c>
      <c r="J892" s="108">
        <v>100</v>
      </c>
      <c r="K892" s="108">
        <v>100</v>
      </c>
      <c r="L892" s="108">
        <v>50</v>
      </c>
      <c r="M892" s="108">
        <v>40.9</v>
      </c>
      <c r="N892" s="108">
        <v>60</v>
      </c>
      <c r="O892" s="108">
        <f t="shared" si="297"/>
        <v>60</v>
      </c>
      <c r="P892" s="108">
        <f t="shared" si="298"/>
        <v>60</v>
      </c>
      <c r="Q892" s="37"/>
    </row>
    <row r="893" spans="1:17" ht="15" hidden="1" customHeight="1" outlineLevel="1" x14ac:dyDescent="0.25">
      <c r="A893" s="67" t="s">
        <v>11</v>
      </c>
      <c r="B893" s="67" t="s">
        <v>579</v>
      </c>
      <c r="C893" s="67" t="s">
        <v>419</v>
      </c>
      <c r="D893" s="67" t="s">
        <v>57</v>
      </c>
      <c r="E893" s="67" t="s">
        <v>18</v>
      </c>
      <c r="F893" s="67" t="s">
        <v>420</v>
      </c>
      <c r="G893" s="67" t="s">
        <v>199</v>
      </c>
      <c r="H893" s="108">
        <v>0</v>
      </c>
      <c r="I893" s="108">
        <v>94.69</v>
      </c>
      <c r="J893" s="108">
        <v>100</v>
      </c>
      <c r="K893" s="108">
        <v>100</v>
      </c>
      <c r="L893" s="108">
        <v>40</v>
      </c>
      <c r="M893" s="108">
        <v>36.6</v>
      </c>
      <c r="N893" s="108">
        <v>60</v>
      </c>
      <c r="O893" s="108">
        <f t="shared" si="297"/>
        <v>60</v>
      </c>
      <c r="P893" s="108">
        <f t="shared" si="298"/>
        <v>60</v>
      </c>
    </row>
    <row r="894" spans="1:17" ht="15" hidden="1" customHeight="1" outlineLevel="1" x14ac:dyDescent="0.25">
      <c r="A894" s="67" t="s">
        <v>11</v>
      </c>
      <c r="B894" s="67" t="s">
        <v>579</v>
      </c>
      <c r="C894" s="67" t="s">
        <v>419</v>
      </c>
      <c r="D894" s="67" t="s">
        <v>66</v>
      </c>
      <c r="E894" s="67" t="s">
        <v>18</v>
      </c>
      <c r="F894" s="67" t="s">
        <v>420</v>
      </c>
      <c r="G894" s="67" t="s">
        <v>67</v>
      </c>
      <c r="H894" s="108">
        <v>73.650000000000006</v>
      </c>
      <c r="I894" s="108">
        <v>14.27</v>
      </c>
      <c r="J894" s="108">
        <v>80</v>
      </c>
      <c r="K894" s="108">
        <v>80</v>
      </c>
      <c r="L894" s="108">
        <v>50</v>
      </c>
      <c r="M894" s="108">
        <v>11.96</v>
      </c>
      <c r="N894" s="108">
        <v>50</v>
      </c>
      <c r="O894" s="108">
        <f t="shared" si="297"/>
        <v>50</v>
      </c>
      <c r="P894" s="108">
        <f t="shared" si="298"/>
        <v>50</v>
      </c>
    </row>
    <row r="895" spans="1:17" ht="15" hidden="1" customHeight="1" outlineLevel="1" x14ac:dyDescent="0.25">
      <c r="A895" s="67" t="s">
        <v>11</v>
      </c>
      <c r="B895" s="67" t="s">
        <v>579</v>
      </c>
      <c r="C895" s="67" t="s">
        <v>419</v>
      </c>
      <c r="D895" s="67" t="s">
        <v>75</v>
      </c>
      <c r="E895" s="67" t="s">
        <v>18</v>
      </c>
      <c r="F895" s="67" t="s">
        <v>420</v>
      </c>
      <c r="G895" s="67" t="s">
        <v>422</v>
      </c>
      <c r="H895" s="108">
        <v>88.61</v>
      </c>
      <c r="I895" s="108">
        <v>59.02</v>
      </c>
      <c r="J895" s="108">
        <v>70</v>
      </c>
      <c r="K895" s="108">
        <v>70</v>
      </c>
      <c r="L895" s="108">
        <v>20</v>
      </c>
      <c r="M895" s="108">
        <v>9.7799999999999994</v>
      </c>
      <c r="N895" s="108">
        <v>60</v>
      </c>
      <c r="O895" s="108">
        <f t="shared" si="297"/>
        <v>60</v>
      </c>
      <c r="P895" s="108">
        <f t="shared" si="298"/>
        <v>60</v>
      </c>
    </row>
    <row r="896" spans="1:17" ht="15" customHeight="1" collapsed="1" x14ac:dyDescent="0.25">
      <c r="A896" s="66"/>
      <c r="B896" s="66" t="s">
        <v>579</v>
      </c>
      <c r="C896" s="66" t="s">
        <v>419</v>
      </c>
      <c r="D896" s="66" t="s">
        <v>538</v>
      </c>
      <c r="E896" s="66"/>
      <c r="F896" s="66"/>
      <c r="G896" s="66" t="s">
        <v>198</v>
      </c>
      <c r="H896" s="107">
        <f>SUM(H892:H895)</f>
        <v>306.72000000000003</v>
      </c>
      <c r="I896" s="107">
        <f t="shared" ref="I896:P896" si="304">SUM(I892:I895)</f>
        <v>222.67000000000002</v>
      </c>
      <c r="J896" s="107">
        <f t="shared" si="304"/>
        <v>350</v>
      </c>
      <c r="K896" s="107">
        <f t="shared" si="304"/>
        <v>350</v>
      </c>
      <c r="L896" s="107">
        <f t="shared" si="304"/>
        <v>160</v>
      </c>
      <c r="M896" s="107">
        <f t="shared" si="304"/>
        <v>99.240000000000009</v>
      </c>
      <c r="N896" s="107">
        <f t="shared" si="304"/>
        <v>230</v>
      </c>
      <c r="O896" s="107">
        <f t="shared" si="304"/>
        <v>230</v>
      </c>
      <c r="P896" s="107">
        <f t="shared" si="304"/>
        <v>230</v>
      </c>
    </row>
    <row r="897" spans="1:18" ht="15" hidden="1" customHeight="1" outlineLevel="1" x14ac:dyDescent="0.25">
      <c r="A897" s="67" t="s">
        <v>11</v>
      </c>
      <c r="B897" s="67" t="s">
        <v>579</v>
      </c>
      <c r="C897" s="67" t="s">
        <v>419</v>
      </c>
      <c r="D897" s="67" t="s">
        <v>89</v>
      </c>
      <c r="E897" s="67" t="s">
        <v>15</v>
      </c>
      <c r="F897" s="67" t="s">
        <v>420</v>
      </c>
      <c r="G897" s="67" t="s">
        <v>93</v>
      </c>
      <c r="H897" s="108">
        <v>0</v>
      </c>
      <c r="I897" s="108">
        <v>0</v>
      </c>
      <c r="J897" s="108">
        <v>0</v>
      </c>
      <c r="K897" s="108">
        <v>8047</v>
      </c>
      <c r="L897" s="108">
        <v>8000</v>
      </c>
      <c r="M897" s="108">
        <v>0</v>
      </c>
      <c r="N897" s="108">
        <v>188</v>
      </c>
      <c r="O897" s="108">
        <f t="shared" si="297"/>
        <v>188</v>
      </c>
      <c r="P897" s="108">
        <f t="shared" si="298"/>
        <v>188</v>
      </c>
    </row>
    <row r="898" spans="1:18" ht="15" hidden="1" customHeight="1" outlineLevel="1" x14ac:dyDescent="0.25">
      <c r="A898" s="67" t="s">
        <v>11</v>
      </c>
      <c r="B898" s="67" t="s">
        <v>579</v>
      </c>
      <c r="C898" s="67" t="s">
        <v>419</v>
      </c>
      <c r="D898" s="67" t="s">
        <v>89</v>
      </c>
      <c r="E898" s="67" t="s">
        <v>18</v>
      </c>
      <c r="F898" s="67" t="s">
        <v>420</v>
      </c>
      <c r="G898" s="67" t="s">
        <v>201</v>
      </c>
      <c r="H898" s="108">
        <v>0</v>
      </c>
      <c r="I898" s="108">
        <v>0</v>
      </c>
      <c r="J898" s="108">
        <v>30</v>
      </c>
      <c r="K898" s="108">
        <v>80</v>
      </c>
      <c r="L898" s="108">
        <v>50</v>
      </c>
      <c r="M898" s="108">
        <v>37.43</v>
      </c>
      <c r="N898" s="108">
        <v>50</v>
      </c>
      <c r="O898" s="108">
        <f t="shared" si="297"/>
        <v>50</v>
      </c>
      <c r="P898" s="108">
        <f t="shared" si="298"/>
        <v>50</v>
      </c>
    </row>
    <row r="899" spans="1:18" ht="15" hidden="1" customHeight="1" outlineLevel="1" x14ac:dyDescent="0.25">
      <c r="A899" s="67" t="s">
        <v>11</v>
      </c>
      <c r="B899" s="67" t="s">
        <v>579</v>
      </c>
      <c r="C899" s="67" t="s">
        <v>419</v>
      </c>
      <c r="D899" s="67" t="s">
        <v>89</v>
      </c>
      <c r="E899" s="67" t="s">
        <v>18</v>
      </c>
      <c r="F899" s="67" t="s">
        <v>420</v>
      </c>
      <c r="G899" s="67" t="s">
        <v>93</v>
      </c>
      <c r="H899" s="108">
        <v>0</v>
      </c>
      <c r="I899" s="108">
        <v>4.24</v>
      </c>
      <c r="J899" s="108">
        <v>30</v>
      </c>
      <c r="K899" s="108">
        <v>40</v>
      </c>
      <c r="L899" s="108">
        <v>0</v>
      </c>
      <c r="M899" s="108">
        <v>0</v>
      </c>
      <c r="N899" s="108">
        <v>0</v>
      </c>
      <c r="O899" s="108">
        <f t="shared" si="297"/>
        <v>0</v>
      </c>
      <c r="P899" s="108">
        <f t="shared" si="298"/>
        <v>0</v>
      </c>
    </row>
    <row r="900" spans="1:18" ht="15" hidden="1" customHeight="1" outlineLevel="1" x14ac:dyDescent="0.25">
      <c r="A900" s="67" t="s">
        <v>11</v>
      </c>
      <c r="B900" s="67" t="s">
        <v>579</v>
      </c>
      <c r="C900" s="67" t="s">
        <v>419</v>
      </c>
      <c r="D900" s="67" t="s">
        <v>102</v>
      </c>
      <c r="E900" s="67" t="s">
        <v>18</v>
      </c>
      <c r="F900" s="67" t="s">
        <v>420</v>
      </c>
      <c r="G900" s="67" t="s">
        <v>103</v>
      </c>
      <c r="H900" s="108">
        <v>0</v>
      </c>
      <c r="I900" s="108">
        <v>0</v>
      </c>
      <c r="J900" s="108">
        <v>25</v>
      </c>
      <c r="K900" s="108">
        <v>25</v>
      </c>
      <c r="L900" s="108">
        <v>25</v>
      </c>
      <c r="M900" s="108">
        <v>25</v>
      </c>
      <c r="N900" s="108">
        <v>50</v>
      </c>
      <c r="O900" s="108">
        <f t="shared" si="297"/>
        <v>50</v>
      </c>
      <c r="P900" s="108">
        <f t="shared" si="298"/>
        <v>50</v>
      </c>
    </row>
    <row r="901" spans="1:18" ht="15" hidden="1" customHeight="1" outlineLevel="1" x14ac:dyDescent="0.25">
      <c r="A901" s="67" t="s">
        <v>11</v>
      </c>
      <c r="B901" s="67" t="s">
        <v>579</v>
      </c>
      <c r="C901" s="67" t="s">
        <v>419</v>
      </c>
      <c r="D901" s="67" t="s">
        <v>104</v>
      </c>
      <c r="E901" s="67" t="s">
        <v>18</v>
      </c>
      <c r="F901" s="67" t="s">
        <v>420</v>
      </c>
      <c r="G901" s="67" t="s">
        <v>105</v>
      </c>
      <c r="H901" s="108">
        <v>50</v>
      </c>
      <c r="I901" s="108">
        <v>49.99</v>
      </c>
      <c r="J901" s="108">
        <v>50</v>
      </c>
      <c r="K901" s="108">
        <v>50</v>
      </c>
      <c r="L901" s="108">
        <v>0</v>
      </c>
      <c r="M901" s="108">
        <v>0</v>
      </c>
      <c r="N901" s="108">
        <v>50</v>
      </c>
      <c r="O901" s="108">
        <f t="shared" si="297"/>
        <v>50</v>
      </c>
      <c r="P901" s="108">
        <f t="shared" si="298"/>
        <v>50</v>
      </c>
    </row>
    <row r="902" spans="1:18" ht="15" hidden="1" customHeight="1" outlineLevel="1" x14ac:dyDescent="0.25">
      <c r="A902" s="67" t="s">
        <v>11</v>
      </c>
      <c r="B902" s="67" t="s">
        <v>579</v>
      </c>
      <c r="C902" s="67" t="s">
        <v>419</v>
      </c>
      <c r="D902" s="67" t="s">
        <v>106</v>
      </c>
      <c r="E902" s="67" t="s">
        <v>18</v>
      </c>
      <c r="F902" s="67" t="s">
        <v>420</v>
      </c>
      <c r="G902" s="67" t="s">
        <v>107</v>
      </c>
      <c r="H902" s="108">
        <v>27.01</v>
      </c>
      <c r="I902" s="108">
        <v>16.3</v>
      </c>
      <c r="J902" s="108">
        <v>27</v>
      </c>
      <c r="K902" s="108">
        <v>27</v>
      </c>
      <c r="L902" s="108">
        <v>10.71</v>
      </c>
      <c r="M902" s="108">
        <v>10.71</v>
      </c>
      <c r="N902" s="108">
        <v>100</v>
      </c>
      <c r="O902" s="108">
        <f t="shared" si="297"/>
        <v>100</v>
      </c>
      <c r="P902" s="108">
        <f t="shared" si="298"/>
        <v>100</v>
      </c>
      <c r="Q902" s="47"/>
      <c r="R902" s="47"/>
    </row>
    <row r="903" spans="1:18" ht="15" customHeight="1" collapsed="1" x14ac:dyDescent="0.25">
      <c r="A903" s="66"/>
      <c r="B903" s="66" t="s">
        <v>579</v>
      </c>
      <c r="C903" s="66" t="s">
        <v>419</v>
      </c>
      <c r="D903" s="66" t="s">
        <v>526</v>
      </c>
      <c r="E903" s="66"/>
      <c r="F903" s="66"/>
      <c r="G903" s="66" t="s">
        <v>527</v>
      </c>
      <c r="H903" s="107">
        <f>SUM(H897:H902)</f>
        <v>77.010000000000005</v>
      </c>
      <c r="I903" s="107">
        <f t="shared" ref="I903:P903" si="305">SUM(I897:I902)</f>
        <v>70.53</v>
      </c>
      <c r="J903" s="107">
        <f t="shared" si="305"/>
        <v>162</v>
      </c>
      <c r="K903" s="107">
        <f t="shared" si="305"/>
        <v>8269</v>
      </c>
      <c r="L903" s="107">
        <f t="shared" si="305"/>
        <v>8085.71</v>
      </c>
      <c r="M903" s="107">
        <f t="shared" si="305"/>
        <v>73.14</v>
      </c>
      <c r="N903" s="107">
        <f t="shared" si="305"/>
        <v>438</v>
      </c>
      <c r="O903" s="107">
        <f t="shared" si="305"/>
        <v>438</v>
      </c>
      <c r="P903" s="107">
        <f t="shared" si="305"/>
        <v>438</v>
      </c>
      <c r="Q903" s="47"/>
      <c r="R903" s="47"/>
    </row>
    <row r="904" spans="1:18" ht="15" hidden="1" customHeight="1" outlineLevel="1" x14ac:dyDescent="0.25">
      <c r="A904" s="67" t="s">
        <v>11</v>
      </c>
      <c r="B904" s="67" t="s">
        <v>579</v>
      </c>
      <c r="C904" s="67" t="s">
        <v>419</v>
      </c>
      <c r="D904" s="67" t="s">
        <v>129</v>
      </c>
      <c r="E904" s="67" t="s">
        <v>15</v>
      </c>
      <c r="F904" s="67" t="s">
        <v>420</v>
      </c>
      <c r="G904" s="67" t="s">
        <v>131</v>
      </c>
      <c r="H904" s="108">
        <v>170</v>
      </c>
      <c r="I904" s="108">
        <v>0</v>
      </c>
      <c r="J904" s="108">
        <v>0</v>
      </c>
      <c r="K904" s="108">
        <v>0</v>
      </c>
      <c r="L904" s="108">
        <v>0</v>
      </c>
      <c r="M904" s="108">
        <v>0</v>
      </c>
      <c r="N904" s="108">
        <v>150</v>
      </c>
      <c r="O904" s="108">
        <f t="shared" si="297"/>
        <v>150</v>
      </c>
      <c r="P904" s="108">
        <f t="shared" si="298"/>
        <v>150</v>
      </c>
    </row>
    <row r="905" spans="1:18" ht="15" hidden="1" customHeight="1" outlineLevel="1" x14ac:dyDescent="0.25">
      <c r="A905" s="67" t="s">
        <v>11</v>
      </c>
      <c r="B905" s="67" t="s">
        <v>579</v>
      </c>
      <c r="C905" s="67" t="s">
        <v>419</v>
      </c>
      <c r="D905" s="67" t="s">
        <v>129</v>
      </c>
      <c r="E905" s="67" t="s">
        <v>18</v>
      </c>
      <c r="F905" s="67" t="s">
        <v>420</v>
      </c>
      <c r="G905" s="67" t="s">
        <v>131</v>
      </c>
      <c r="H905" s="108">
        <v>0</v>
      </c>
      <c r="I905" s="108">
        <v>0</v>
      </c>
      <c r="J905" s="108">
        <v>30</v>
      </c>
      <c r="K905" s="108">
        <v>45</v>
      </c>
      <c r="L905" s="108">
        <v>35</v>
      </c>
      <c r="M905" s="108">
        <v>35</v>
      </c>
      <c r="N905" s="108">
        <v>0</v>
      </c>
      <c r="O905" s="108">
        <f t="shared" si="297"/>
        <v>0</v>
      </c>
      <c r="P905" s="108">
        <f t="shared" si="298"/>
        <v>0</v>
      </c>
    </row>
    <row r="906" spans="1:18" ht="15" hidden="1" customHeight="1" outlineLevel="1" x14ac:dyDescent="0.25">
      <c r="A906" s="67" t="s">
        <v>11</v>
      </c>
      <c r="B906" s="67" t="s">
        <v>579</v>
      </c>
      <c r="C906" s="67" t="s">
        <v>419</v>
      </c>
      <c r="D906" s="67" t="s">
        <v>152</v>
      </c>
      <c r="E906" s="67" t="s">
        <v>15</v>
      </c>
      <c r="F906" s="67" t="s">
        <v>420</v>
      </c>
      <c r="G906" s="67" t="s">
        <v>153</v>
      </c>
      <c r="H906" s="108">
        <v>414.95</v>
      </c>
      <c r="I906" s="108">
        <v>0</v>
      </c>
      <c r="J906" s="108">
        <v>0</v>
      </c>
      <c r="K906" s="108">
        <v>0</v>
      </c>
      <c r="L906" s="108">
        <v>0</v>
      </c>
      <c r="M906" s="108">
        <v>0</v>
      </c>
      <c r="N906" s="108">
        <v>400</v>
      </c>
      <c r="O906" s="108">
        <f t="shared" si="297"/>
        <v>400</v>
      </c>
      <c r="P906" s="108">
        <f t="shared" si="298"/>
        <v>400</v>
      </c>
    </row>
    <row r="907" spans="1:18" ht="15" hidden="1" customHeight="1" outlineLevel="1" x14ac:dyDescent="0.25">
      <c r="A907" s="67" t="s">
        <v>11</v>
      </c>
      <c r="B907" s="67" t="s">
        <v>579</v>
      </c>
      <c r="C907" s="67" t="s">
        <v>419</v>
      </c>
      <c r="D907" s="67" t="s">
        <v>152</v>
      </c>
      <c r="E907" s="67" t="s">
        <v>18</v>
      </c>
      <c r="F907" s="67" t="s">
        <v>420</v>
      </c>
      <c r="G907" s="67" t="s">
        <v>153</v>
      </c>
      <c r="H907" s="108">
        <v>0</v>
      </c>
      <c r="I907" s="108">
        <v>409.07</v>
      </c>
      <c r="J907" s="108">
        <v>477</v>
      </c>
      <c r="K907" s="108">
        <v>452</v>
      </c>
      <c r="L907" s="108">
        <f>M907</f>
        <v>75.25</v>
      </c>
      <c r="M907" s="108">
        <v>75.25</v>
      </c>
      <c r="N907" s="108">
        <v>561</v>
      </c>
      <c r="O907" s="108">
        <f t="shared" si="297"/>
        <v>561</v>
      </c>
      <c r="P907" s="108">
        <f t="shared" si="298"/>
        <v>561</v>
      </c>
    </row>
    <row r="908" spans="1:18" ht="15" hidden="1" customHeight="1" outlineLevel="1" x14ac:dyDescent="0.25">
      <c r="A908" s="67" t="s">
        <v>11</v>
      </c>
      <c r="B908" s="67" t="s">
        <v>579</v>
      </c>
      <c r="C908" s="67" t="s">
        <v>419</v>
      </c>
      <c r="D908" s="67" t="s">
        <v>156</v>
      </c>
      <c r="E908" s="67" t="s">
        <v>15</v>
      </c>
      <c r="F908" s="67" t="s">
        <v>420</v>
      </c>
      <c r="G908" s="67" t="s">
        <v>157</v>
      </c>
      <c r="H908" s="108">
        <v>130.43</v>
      </c>
      <c r="I908" s="108">
        <f>170+34.46+0.09</f>
        <v>204.55</v>
      </c>
      <c r="J908" s="108">
        <v>186</v>
      </c>
      <c r="K908" s="108">
        <v>186</v>
      </c>
      <c r="L908" s="108">
        <v>31.43</v>
      </c>
      <c r="M908" s="108">
        <v>31.43</v>
      </c>
      <c r="N908" s="108">
        <v>133</v>
      </c>
      <c r="O908" s="108">
        <f t="shared" si="297"/>
        <v>133</v>
      </c>
      <c r="P908" s="108">
        <f t="shared" si="298"/>
        <v>133</v>
      </c>
    </row>
    <row r="909" spans="1:18" ht="15" customHeight="1" collapsed="1" x14ac:dyDescent="0.25">
      <c r="A909" s="66"/>
      <c r="B909" s="66" t="s">
        <v>579</v>
      </c>
      <c r="C909" s="66" t="s">
        <v>419</v>
      </c>
      <c r="D909" s="66" t="s">
        <v>535</v>
      </c>
      <c r="E909" s="66"/>
      <c r="F909" s="66"/>
      <c r="G909" s="66" t="s">
        <v>536</v>
      </c>
      <c r="H909" s="107">
        <f>SUM(H904:H908)</f>
        <v>715.38000000000011</v>
      </c>
      <c r="I909" s="107">
        <f t="shared" ref="I909:P909" si="306">SUM(I904:I908)</f>
        <v>613.62</v>
      </c>
      <c r="J909" s="107">
        <f t="shared" si="306"/>
        <v>693</v>
      </c>
      <c r="K909" s="107">
        <f t="shared" si="306"/>
        <v>683</v>
      </c>
      <c r="L909" s="107">
        <f t="shared" si="306"/>
        <v>141.68</v>
      </c>
      <c r="M909" s="107">
        <f t="shared" si="306"/>
        <v>141.68</v>
      </c>
      <c r="N909" s="107">
        <f t="shared" si="306"/>
        <v>1244</v>
      </c>
      <c r="O909" s="107">
        <f t="shared" si="306"/>
        <v>1244</v>
      </c>
      <c r="P909" s="107">
        <f t="shared" si="306"/>
        <v>1244</v>
      </c>
    </row>
    <row r="910" spans="1:18" ht="15" customHeight="1" x14ac:dyDescent="0.25">
      <c r="A910" s="64"/>
      <c r="B910" s="64" t="s">
        <v>579</v>
      </c>
      <c r="C910" s="64"/>
      <c r="D910" s="64"/>
      <c r="E910" s="64"/>
      <c r="F910" s="64"/>
      <c r="G910" s="64" t="s">
        <v>791</v>
      </c>
      <c r="H910" s="65">
        <f>H909+H903+H896+H891+H888+H879</f>
        <v>15678.34</v>
      </c>
      <c r="I910" s="65">
        <f t="shared" ref="I910:P910" si="307">I909+I903+I896+I891+I888+I879</f>
        <v>21358.690000000002</v>
      </c>
      <c r="J910" s="65">
        <f t="shared" si="307"/>
        <v>20463</v>
      </c>
      <c r="K910" s="65">
        <f t="shared" si="307"/>
        <v>20463</v>
      </c>
      <c r="L910" s="65">
        <f t="shared" si="307"/>
        <v>14765.419999999998</v>
      </c>
      <c r="M910" s="65">
        <f t="shared" si="307"/>
        <v>5342.59</v>
      </c>
      <c r="N910" s="65">
        <f t="shared" si="307"/>
        <v>20000</v>
      </c>
      <c r="O910" s="65">
        <f t="shared" si="307"/>
        <v>20000</v>
      </c>
      <c r="P910" s="65">
        <f t="shared" si="307"/>
        <v>20000</v>
      </c>
    </row>
    <row r="911" spans="1:18" ht="15" customHeight="1" x14ac:dyDescent="0.25">
      <c r="A911" s="64" t="s">
        <v>11</v>
      </c>
      <c r="B911" s="64" t="s">
        <v>580</v>
      </c>
      <c r="C911" s="64" t="s">
        <v>418</v>
      </c>
      <c r="D911" s="64" t="s">
        <v>531</v>
      </c>
      <c r="E911" s="64" t="s">
        <v>18</v>
      </c>
      <c r="F911" s="64" t="s">
        <v>18</v>
      </c>
      <c r="G911" s="64" t="s">
        <v>542</v>
      </c>
      <c r="H911" s="65">
        <v>102304</v>
      </c>
      <c r="I911" s="65">
        <v>114550</v>
      </c>
      <c r="J911" s="65">
        <v>114550</v>
      </c>
      <c r="K911" s="65">
        <v>133826</v>
      </c>
      <c r="L911" s="65">
        <v>139755</v>
      </c>
      <c r="M911" s="65">
        <v>99407</v>
      </c>
      <c r="N911" s="65">
        <v>167640</v>
      </c>
      <c r="O911" s="65">
        <f t="shared" si="297"/>
        <v>167640</v>
      </c>
      <c r="P911" s="65">
        <f t="shared" si="298"/>
        <v>167640</v>
      </c>
    </row>
    <row r="912" spans="1:18" ht="15" customHeight="1" x14ac:dyDescent="0.25">
      <c r="A912" s="76"/>
      <c r="B912" s="83" t="s">
        <v>705</v>
      </c>
      <c r="C912" s="101" t="s">
        <v>403</v>
      </c>
      <c r="D912" s="100">
        <v>610</v>
      </c>
      <c r="E912" s="83"/>
      <c r="F912" s="83"/>
      <c r="G912" s="83" t="s">
        <v>661</v>
      </c>
      <c r="H912" s="110">
        <v>197381.61</v>
      </c>
      <c r="I912" s="110">
        <v>209839.24</v>
      </c>
      <c r="J912" s="110">
        <v>243765</v>
      </c>
      <c r="K912" s="110"/>
      <c r="L912" s="110">
        <v>239247</v>
      </c>
      <c r="M912" s="110"/>
      <c r="N912" s="110">
        <v>268949</v>
      </c>
      <c r="O912" s="110">
        <v>282396</v>
      </c>
      <c r="P912" s="110">
        <v>296515</v>
      </c>
      <c r="Q912" s="47"/>
    </row>
    <row r="913" spans="1:16" ht="15" customHeight="1" x14ac:dyDescent="0.25">
      <c r="A913" s="76"/>
      <c r="B913" s="83" t="s">
        <v>705</v>
      </c>
      <c r="C913" s="101" t="s">
        <v>403</v>
      </c>
      <c r="D913" s="100">
        <v>620</v>
      </c>
      <c r="E913" s="83"/>
      <c r="F913" s="83"/>
      <c r="G913" s="83" t="s">
        <v>684</v>
      </c>
      <c r="H913" s="110">
        <v>67533.960000000006</v>
      </c>
      <c r="I913" s="110">
        <v>73095.009999999995</v>
      </c>
      <c r="J913" s="110">
        <v>83387</v>
      </c>
      <c r="K913" s="110"/>
      <c r="L913" s="110">
        <v>80484</v>
      </c>
      <c r="M913" s="110"/>
      <c r="N913" s="110">
        <v>92567</v>
      </c>
      <c r="O913" s="110">
        <v>97200</v>
      </c>
      <c r="P913" s="110">
        <v>102050</v>
      </c>
    </row>
    <row r="914" spans="1:16" ht="15" customHeight="1" x14ac:dyDescent="0.25">
      <c r="A914" s="76"/>
      <c r="B914" s="83" t="s">
        <v>705</v>
      </c>
      <c r="C914" s="101" t="s">
        <v>403</v>
      </c>
      <c r="D914" s="100">
        <v>631</v>
      </c>
      <c r="E914" s="83"/>
      <c r="F914" s="83"/>
      <c r="G914" s="83" t="s">
        <v>683</v>
      </c>
      <c r="H914" s="110">
        <v>319.2</v>
      </c>
      <c r="I914" s="110">
        <v>467.93</v>
      </c>
      <c r="J914" s="110">
        <v>320</v>
      </c>
      <c r="K914" s="110"/>
      <c r="L914" s="110">
        <v>400</v>
      </c>
      <c r="M914" s="110"/>
      <c r="N914" s="110">
        <v>450</v>
      </c>
      <c r="O914" s="110">
        <v>450</v>
      </c>
      <c r="P914" s="110">
        <v>450</v>
      </c>
    </row>
    <row r="915" spans="1:16" ht="15" customHeight="1" x14ac:dyDescent="0.25">
      <c r="A915" s="76"/>
      <c r="B915" s="83" t="s">
        <v>705</v>
      </c>
      <c r="C915" s="101" t="s">
        <v>403</v>
      </c>
      <c r="D915" s="100">
        <v>632</v>
      </c>
      <c r="E915" s="83"/>
      <c r="F915" s="83"/>
      <c r="G915" s="83" t="s">
        <v>619</v>
      </c>
      <c r="H915" s="110">
        <v>10465.34</v>
      </c>
      <c r="I915" s="110">
        <v>13908.98</v>
      </c>
      <c r="J915" s="110">
        <v>13585</v>
      </c>
      <c r="K915" s="110"/>
      <c r="L915" s="110">
        <v>13585</v>
      </c>
      <c r="M915" s="110"/>
      <c r="N915" s="110">
        <v>13665</v>
      </c>
      <c r="O915" s="110">
        <v>13665</v>
      </c>
      <c r="P915" s="110">
        <v>13665</v>
      </c>
    </row>
    <row r="916" spans="1:16" ht="15" customHeight="1" x14ac:dyDescent="0.25">
      <c r="A916" s="76"/>
      <c r="B916" s="83" t="s">
        <v>705</v>
      </c>
      <c r="C916" s="101" t="s">
        <v>403</v>
      </c>
      <c r="D916" s="100">
        <v>633</v>
      </c>
      <c r="E916" s="83"/>
      <c r="F916" s="83"/>
      <c r="G916" s="83" t="s">
        <v>685</v>
      </c>
      <c r="H916" s="110">
        <v>12611.65</v>
      </c>
      <c r="I916" s="110">
        <v>19628.78</v>
      </c>
      <c r="J916" s="110">
        <v>8931</v>
      </c>
      <c r="K916" s="110"/>
      <c r="L916" s="110">
        <v>8453</v>
      </c>
      <c r="M916" s="110"/>
      <c r="N916" s="110">
        <v>7751</v>
      </c>
      <c r="O916" s="110">
        <v>7606</v>
      </c>
      <c r="P916" s="110">
        <v>7556</v>
      </c>
    </row>
    <row r="917" spans="1:16" ht="15" customHeight="1" x14ac:dyDescent="0.25">
      <c r="A917" s="76"/>
      <c r="B917" s="83" t="s">
        <v>705</v>
      </c>
      <c r="C917" s="101" t="s">
        <v>403</v>
      </c>
      <c r="D917" s="100">
        <v>635</v>
      </c>
      <c r="E917" s="83"/>
      <c r="F917" s="83"/>
      <c r="G917" s="83" t="s">
        <v>620</v>
      </c>
      <c r="H917" s="110">
        <v>2512.15</v>
      </c>
      <c r="I917" s="110">
        <v>712.85</v>
      </c>
      <c r="J917" s="110">
        <v>1030</v>
      </c>
      <c r="K917" s="110"/>
      <c r="L917" s="110">
        <v>1180</v>
      </c>
      <c r="M917" s="110"/>
      <c r="N917" s="110">
        <v>1000</v>
      </c>
      <c r="O917" s="110">
        <v>600</v>
      </c>
      <c r="P917" s="110">
        <v>550</v>
      </c>
    </row>
    <row r="918" spans="1:16" ht="15" customHeight="1" x14ac:dyDescent="0.25">
      <c r="A918" s="76"/>
      <c r="B918" s="83" t="s">
        <v>705</v>
      </c>
      <c r="C918" s="101" t="s">
        <v>403</v>
      </c>
      <c r="D918" s="100">
        <v>636</v>
      </c>
      <c r="E918" s="83"/>
      <c r="F918" s="83"/>
      <c r="G918" s="83" t="s">
        <v>696</v>
      </c>
      <c r="H918" s="110">
        <v>88</v>
      </c>
      <c r="I918" s="110">
        <v>92.8</v>
      </c>
      <c r="J918" s="110">
        <v>63</v>
      </c>
      <c r="K918" s="110"/>
      <c r="L918" s="110">
        <v>63</v>
      </c>
      <c r="M918" s="110"/>
      <c r="N918" s="110">
        <v>74</v>
      </c>
      <c r="O918" s="110">
        <v>74</v>
      </c>
      <c r="P918" s="110">
        <v>74</v>
      </c>
    </row>
    <row r="919" spans="1:16" ht="15" customHeight="1" x14ac:dyDescent="0.25">
      <c r="A919" s="76"/>
      <c r="B919" s="83" t="s">
        <v>705</v>
      </c>
      <c r="C919" s="101" t="s">
        <v>403</v>
      </c>
      <c r="D919" s="100">
        <v>637</v>
      </c>
      <c r="E919" s="83"/>
      <c r="F919" s="83"/>
      <c r="G919" s="83" t="s">
        <v>536</v>
      </c>
      <c r="H919" s="110">
        <v>10037.59</v>
      </c>
      <c r="I919" s="110">
        <v>10138.299999999999</v>
      </c>
      <c r="J919" s="110">
        <v>11434</v>
      </c>
      <c r="K919" s="110"/>
      <c r="L919" s="110">
        <v>10517</v>
      </c>
      <c r="M919" s="110"/>
      <c r="N919" s="110">
        <v>10421</v>
      </c>
      <c r="O919" s="110">
        <v>10473</v>
      </c>
      <c r="P919" s="110">
        <v>10525</v>
      </c>
    </row>
    <row r="920" spans="1:16" ht="15" customHeight="1" x14ac:dyDescent="0.25">
      <c r="A920" s="76"/>
      <c r="B920" s="83" t="s">
        <v>705</v>
      </c>
      <c r="C920" s="101" t="s">
        <v>403</v>
      </c>
      <c r="D920" s="100">
        <v>642</v>
      </c>
      <c r="E920" s="83"/>
      <c r="F920" s="83"/>
      <c r="G920" s="83" t="s">
        <v>697</v>
      </c>
      <c r="H920" s="110">
        <v>436.16</v>
      </c>
      <c r="I920" s="110">
        <v>511.29</v>
      </c>
      <c r="J920" s="110">
        <v>400</v>
      </c>
      <c r="K920" s="110"/>
      <c r="L920" s="110">
        <v>400</v>
      </c>
      <c r="M920" s="110"/>
      <c r="N920" s="110">
        <v>420</v>
      </c>
      <c r="O920" s="110">
        <v>420</v>
      </c>
      <c r="P920" s="110">
        <v>420</v>
      </c>
    </row>
    <row r="921" spans="1:16" ht="15" customHeight="1" x14ac:dyDescent="0.25">
      <c r="A921" s="86"/>
      <c r="B921" s="100" t="s">
        <v>705</v>
      </c>
      <c r="C921" s="101" t="s">
        <v>403</v>
      </c>
      <c r="D921" s="100">
        <v>700</v>
      </c>
      <c r="E921" s="100"/>
      <c r="F921" s="100"/>
      <c r="G921" s="100" t="s">
        <v>699</v>
      </c>
      <c r="H921" s="107">
        <v>2500</v>
      </c>
      <c r="I921" s="107">
        <v>4270</v>
      </c>
      <c r="J921" s="107">
        <v>0</v>
      </c>
      <c r="K921" s="107">
        <f>SUM(K1117:K1420)</f>
        <v>4323730.5199999986</v>
      </c>
      <c r="L921" s="107">
        <v>8590</v>
      </c>
      <c r="M921" s="107">
        <f>SUM(M1117:M1420)</f>
        <v>1500825.8200000005</v>
      </c>
      <c r="N921" s="107">
        <v>0</v>
      </c>
      <c r="O921" s="107">
        <v>0</v>
      </c>
      <c r="P921" s="107">
        <v>0</v>
      </c>
    </row>
    <row r="922" spans="1:16" ht="15" customHeight="1" x14ac:dyDescent="0.25">
      <c r="A922" s="64"/>
      <c r="B922" s="64" t="s">
        <v>705</v>
      </c>
      <c r="C922" s="64"/>
      <c r="D922" s="64"/>
      <c r="E922" s="64"/>
      <c r="F922" s="64"/>
      <c r="G922" s="64" t="s">
        <v>792</v>
      </c>
      <c r="H922" s="65">
        <f>SUM(H912:H921)</f>
        <v>303885.66000000009</v>
      </c>
      <c r="I922" s="65">
        <f t="shared" ref="I922:P922" si="308">SUM(I912:I921)</f>
        <v>332665.17999999988</v>
      </c>
      <c r="J922" s="65">
        <f t="shared" si="308"/>
        <v>362915</v>
      </c>
      <c r="K922" s="65">
        <f t="shared" si="308"/>
        <v>4323730.5199999986</v>
      </c>
      <c r="L922" s="65">
        <f t="shared" si="308"/>
        <v>362919</v>
      </c>
      <c r="M922" s="65">
        <f t="shared" si="308"/>
        <v>1500825.8200000005</v>
      </c>
      <c r="N922" s="65">
        <f t="shared" si="308"/>
        <v>395297</v>
      </c>
      <c r="O922" s="65">
        <f t="shared" si="308"/>
        <v>412884</v>
      </c>
      <c r="P922" s="65">
        <f t="shared" si="308"/>
        <v>431805</v>
      </c>
    </row>
    <row r="923" spans="1:16" ht="15" customHeight="1" x14ac:dyDescent="0.25">
      <c r="A923" s="64"/>
      <c r="B923" s="64" t="s">
        <v>793</v>
      </c>
      <c r="C923" s="64"/>
      <c r="D923" s="64"/>
      <c r="E923" s="64"/>
      <c r="F923" s="64"/>
      <c r="G923" s="64" t="s">
        <v>794</v>
      </c>
      <c r="H923" s="65">
        <f>H1012+H1024</f>
        <v>66239.31</v>
      </c>
      <c r="I923" s="65">
        <f t="shared" ref="I923:P923" si="309">I1012+I1024</f>
        <v>78986.819999999992</v>
      </c>
      <c r="J923" s="65">
        <f t="shared" si="309"/>
        <v>83468</v>
      </c>
      <c r="K923" s="65">
        <f t="shared" si="309"/>
        <v>101798</v>
      </c>
      <c r="L923" s="65">
        <f t="shared" si="309"/>
        <v>96821.473624999999</v>
      </c>
      <c r="M923" s="65">
        <f t="shared" si="309"/>
        <v>73112.179999999993</v>
      </c>
      <c r="N923" s="65">
        <f t="shared" si="309"/>
        <v>87721</v>
      </c>
      <c r="O923" s="65">
        <f t="shared" si="309"/>
        <v>87721</v>
      </c>
      <c r="P923" s="65">
        <f t="shared" si="309"/>
        <v>87721</v>
      </c>
    </row>
    <row r="924" spans="1:16" ht="15" hidden="1" customHeight="1" outlineLevel="1" x14ac:dyDescent="0.25">
      <c r="A924" s="17" t="s">
        <v>11</v>
      </c>
      <c r="B924" s="17" t="s">
        <v>581</v>
      </c>
      <c r="C924" s="17" t="s">
        <v>295</v>
      </c>
      <c r="D924" s="17" t="s">
        <v>14</v>
      </c>
      <c r="E924" s="17" t="s">
        <v>18</v>
      </c>
      <c r="F924" s="17" t="s">
        <v>296</v>
      </c>
      <c r="G924" s="17" t="s">
        <v>297</v>
      </c>
      <c r="H924" s="11">
        <v>8203.57</v>
      </c>
      <c r="I924" s="11">
        <v>9002.7199999999993</v>
      </c>
      <c r="J924" s="11">
        <v>11925</v>
      </c>
      <c r="K924" s="11">
        <v>10725</v>
      </c>
      <c r="L924" s="11">
        <f>M924+Q734</f>
        <v>8615.18</v>
      </c>
      <c r="M924" s="11">
        <v>8615.18</v>
      </c>
      <c r="N924" s="11">
        <v>11925</v>
      </c>
      <c r="O924" s="11">
        <f t="shared" ref="O924:O1001" si="310">N924</f>
        <v>11925</v>
      </c>
      <c r="P924" s="11">
        <f t="shared" ref="P924:P1001" si="311">N924</f>
        <v>11925</v>
      </c>
    </row>
    <row r="925" spans="1:16" ht="15" hidden="1" customHeight="1" outlineLevel="1" x14ac:dyDescent="0.25">
      <c r="A925" s="17"/>
      <c r="B925" s="17" t="s">
        <v>581</v>
      </c>
      <c r="C925" s="17" t="s">
        <v>295</v>
      </c>
      <c r="D925" s="17" t="s">
        <v>609</v>
      </c>
      <c r="E925" s="17" t="s">
        <v>18</v>
      </c>
      <c r="F925" s="17" t="s">
        <v>296</v>
      </c>
      <c r="G925" s="17" t="s">
        <v>610</v>
      </c>
      <c r="H925" s="11">
        <v>0</v>
      </c>
      <c r="I925" s="11">
        <v>0</v>
      </c>
      <c r="J925" s="11">
        <v>0</v>
      </c>
      <c r="K925" s="11">
        <v>0</v>
      </c>
      <c r="L925" s="11">
        <v>0</v>
      </c>
      <c r="M925" s="11">
        <v>0</v>
      </c>
      <c r="N925" s="11">
        <v>275</v>
      </c>
      <c r="O925" s="11">
        <f>N925</f>
        <v>275</v>
      </c>
      <c r="P925" s="11">
        <f>N925</f>
        <v>275</v>
      </c>
    </row>
    <row r="926" spans="1:16" ht="15" customHeight="1" collapsed="1" x14ac:dyDescent="0.25">
      <c r="A926" s="66"/>
      <c r="B926" s="66" t="s">
        <v>581</v>
      </c>
      <c r="C926" s="66" t="s">
        <v>295</v>
      </c>
      <c r="D926" s="66" t="s">
        <v>524</v>
      </c>
      <c r="E926" s="66"/>
      <c r="F926" s="66"/>
      <c r="G926" s="66" t="s">
        <v>528</v>
      </c>
      <c r="H926" s="107">
        <f>SUM(H924:H925)</f>
        <v>8203.57</v>
      </c>
      <c r="I926" s="107">
        <f t="shared" ref="I926:P926" si="312">SUM(I924:I925)</f>
        <v>9002.7199999999993</v>
      </c>
      <c r="J926" s="107">
        <f t="shared" si="312"/>
        <v>11925</v>
      </c>
      <c r="K926" s="107">
        <f t="shared" si="312"/>
        <v>10725</v>
      </c>
      <c r="L926" s="107">
        <f t="shared" si="312"/>
        <v>8615.18</v>
      </c>
      <c r="M926" s="107">
        <f t="shared" si="312"/>
        <v>8615.18</v>
      </c>
      <c r="N926" s="107">
        <f t="shared" si="312"/>
        <v>12200</v>
      </c>
      <c r="O926" s="107">
        <f t="shared" si="312"/>
        <v>12200</v>
      </c>
      <c r="P926" s="107">
        <f t="shared" si="312"/>
        <v>12200</v>
      </c>
    </row>
    <row r="927" spans="1:16" ht="15" hidden="1" customHeight="1" outlineLevel="1" x14ac:dyDescent="0.25">
      <c r="A927" s="67" t="s">
        <v>11</v>
      </c>
      <c r="B927" s="67" t="s">
        <v>581</v>
      </c>
      <c r="C927" s="67" t="s">
        <v>295</v>
      </c>
      <c r="D927" s="67" t="s">
        <v>23</v>
      </c>
      <c r="E927" s="67" t="s">
        <v>18</v>
      </c>
      <c r="F927" s="67" t="s">
        <v>296</v>
      </c>
      <c r="G927" s="67" t="s">
        <v>24</v>
      </c>
      <c r="H927" s="108">
        <v>146.43</v>
      </c>
      <c r="I927" s="108">
        <v>139.9</v>
      </c>
      <c r="J927" s="108">
        <v>192</v>
      </c>
      <c r="K927" s="108">
        <v>492</v>
      </c>
      <c r="L927" s="108">
        <f>M927+$Q$465*0.1</f>
        <v>594.29999999999995</v>
      </c>
      <c r="M927" s="108">
        <v>594.29999999999995</v>
      </c>
      <c r="N927" s="108">
        <v>192</v>
      </c>
      <c r="O927" s="108">
        <f t="shared" si="310"/>
        <v>192</v>
      </c>
      <c r="P927" s="108">
        <f t="shared" si="311"/>
        <v>192</v>
      </c>
    </row>
    <row r="928" spans="1:16" ht="15" hidden="1" customHeight="1" outlineLevel="1" x14ac:dyDescent="0.25">
      <c r="A928" s="67" t="s">
        <v>11</v>
      </c>
      <c r="B928" s="67" t="s">
        <v>581</v>
      </c>
      <c r="C928" s="67" t="s">
        <v>295</v>
      </c>
      <c r="D928" s="67" t="s">
        <v>27</v>
      </c>
      <c r="E928" s="67" t="s">
        <v>18</v>
      </c>
      <c r="F928" s="67" t="s">
        <v>296</v>
      </c>
      <c r="G928" s="67" t="s">
        <v>206</v>
      </c>
      <c r="H928" s="108">
        <v>704.82</v>
      </c>
      <c r="I928" s="108">
        <v>763.9</v>
      </c>
      <c r="J928" s="108">
        <v>1000</v>
      </c>
      <c r="K928" s="108">
        <v>600</v>
      </c>
      <c r="L928" s="108">
        <f>M928</f>
        <v>217.56</v>
      </c>
      <c r="M928" s="108">
        <v>217.56</v>
      </c>
      <c r="N928" s="108">
        <v>1000</v>
      </c>
      <c r="O928" s="108">
        <f t="shared" si="310"/>
        <v>1000</v>
      </c>
      <c r="P928" s="108">
        <f t="shared" si="311"/>
        <v>1000</v>
      </c>
    </row>
    <row r="929" spans="1:17" ht="15" hidden="1" customHeight="1" outlineLevel="1" x14ac:dyDescent="0.25">
      <c r="A929" s="67" t="s">
        <v>11</v>
      </c>
      <c r="B929" s="67" t="s">
        <v>581</v>
      </c>
      <c r="C929" s="67" t="s">
        <v>295</v>
      </c>
      <c r="D929" s="67" t="s">
        <v>30</v>
      </c>
      <c r="E929" s="67" t="s">
        <v>18</v>
      </c>
      <c r="F929" s="67" t="s">
        <v>296</v>
      </c>
      <c r="G929" s="67" t="s">
        <v>31</v>
      </c>
      <c r="H929" s="108">
        <v>101.52</v>
      </c>
      <c r="I929" s="108">
        <v>112.29</v>
      </c>
      <c r="J929" s="108">
        <v>167</v>
      </c>
      <c r="K929" s="108">
        <v>167</v>
      </c>
      <c r="L929" s="108">
        <f>M929+$Q$465*0.014</f>
        <v>100.93</v>
      </c>
      <c r="M929" s="108">
        <v>100.93</v>
      </c>
      <c r="N929" s="108">
        <v>167</v>
      </c>
      <c r="O929" s="108">
        <f t="shared" si="310"/>
        <v>167</v>
      </c>
      <c r="P929" s="108">
        <f t="shared" si="311"/>
        <v>167</v>
      </c>
    </row>
    <row r="930" spans="1:17" ht="15" hidden="1" customHeight="1" outlineLevel="1" x14ac:dyDescent="0.25">
      <c r="A930" s="67" t="s">
        <v>11</v>
      </c>
      <c r="B930" s="67" t="s">
        <v>581</v>
      </c>
      <c r="C930" s="67" t="s">
        <v>295</v>
      </c>
      <c r="D930" s="67" t="s">
        <v>33</v>
      </c>
      <c r="E930" s="67" t="s">
        <v>18</v>
      </c>
      <c r="F930" s="67" t="s">
        <v>296</v>
      </c>
      <c r="G930" s="67" t="s">
        <v>35</v>
      </c>
      <c r="H930" s="108">
        <v>1195.42</v>
      </c>
      <c r="I930" s="108">
        <v>1264.54</v>
      </c>
      <c r="J930" s="108">
        <v>1669</v>
      </c>
      <c r="K930" s="108">
        <v>1669</v>
      </c>
      <c r="L930" s="108">
        <f>M930+$Q$465*0.14</f>
        <v>1182.73</v>
      </c>
      <c r="M930" s="108">
        <v>1182.73</v>
      </c>
      <c r="N930" s="108">
        <v>1669</v>
      </c>
      <c r="O930" s="108">
        <f t="shared" si="310"/>
        <v>1669</v>
      </c>
      <c r="P930" s="108">
        <f t="shared" si="311"/>
        <v>1669</v>
      </c>
    </row>
    <row r="931" spans="1:17" ht="15" hidden="1" customHeight="1" outlineLevel="1" x14ac:dyDescent="0.25">
      <c r="A931" s="67" t="s">
        <v>11</v>
      </c>
      <c r="B931" s="67" t="s">
        <v>581</v>
      </c>
      <c r="C931" s="67" t="s">
        <v>295</v>
      </c>
      <c r="D931" s="67" t="s">
        <v>37</v>
      </c>
      <c r="E931" s="67" t="s">
        <v>18</v>
      </c>
      <c r="F931" s="67" t="s">
        <v>296</v>
      </c>
      <c r="G931" s="67" t="s">
        <v>39</v>
      </c>
      <c r="H931" s="108">
        <v>68.23</v>
      </c>
      <c r="I931" s="108">
        <v>72.17</v>
      </c>
      <c r="J931" s="108">
        <v>95</v>
      </c>
      <c r="K931" s="108">
        <v>95</v>
      </c>
      <c r="L931" s="108">
        <f>M931+$Q$465*0.008</f>
        <v>67.349999999999994</v>
      </c>
      <c r="M931" s="108">
        <v>67.349999999999994</v>
      </c>
      <c r="N931" s="108">
        <v>95</v>
      </c>
      <c r="O931" s="108">
        <f t="shared" si="310"/>
        <v>95</v>
      </c>
      <c r="P931" s="108">
        <f t="shared" si="311"/>
        <v>95</v>
      </c>
    </row>
    <row r="932" spans="1:17" ht="15" hidden="1" customHeight="1" outlineLevel="1" x14ac:dyDescent="0.25">
      <c r="A932" s="67" t="s">
        <v>11</v>
      </c>
      <c r="B932" s="67" t="s">
        <v>581</v>
      </c>
      <c r="C932" s="67" t="s">
        <v>295</v>
      </c>
      <c r="D932" s="67" t="s">
        <v>41</v>
      </c>
      <c r="E932" s="67" t="s">
        <v>18</v>
      </c>
      <c r="F932" s="67" t="s">
        <v>296</v>
      </c>
      <c r="G932" s="67" t="s">
        <v>43</v>
      </c>
      <c r="H932" s="108">
        <v>256.12</v>
      </c>
      <c r="I932" s="108">
        <v>268.32</v>
      </c>
      <c r="J932" s="108">
        <v>358</v>
      </c>
      <c r="K932" s="108">
        <v>358</v>
      </c>
      <c r="L932" s="108">
        <f>M932+$Q$465*0.03</f>
        <v>240.55</v>
      </c>
      <c r="M932" s="108">
        <v>240.55</v>
      </c>
      <c r="N932" s="108">
        <v>358</v>
      </c>
      <c r="O932" s="108">
        <f t="shared" si="310"/>
        <v>358</v>
      </c>
      <c r="P932" s="108">
        <f t="shared" si="311"/>
        <v>358</v>
      </c>
    </row>
    <row r="933" spans="1:17" ht="15" hidden="1" customHeight="1" outlineLevel="1" x14ac:dyDescent="0.25">
      <c r="A933" s="67" t="s">
        <v>11</v>
      </c>
      <c r="B933" s="67" t="s">
        <v>581</v>
      </c>
      <c r="C933" s="67" t="s">
        <v>295</v>
      </c>
      <c r="D933" s="67" t="s">
        <v>45</v>
      </c>
      <c r="E933" s="67" t="s">
        <v>18</v>
      </c>
      <c r="F933" s="67" t="s">
        <v>296</v>
      </c>
      <c r="G933" s="67" t="s">
        <v>47</v>
      </c>
      <c r="H933" s="108">
        <v>72.510000000000005</v>
      </c>
      <c r="I933" s="108">
        <v>79.37</v>
      </c>
      <c r="J933" s="108">
        <v>119</v>
      </c>
      <c r="K933" s="108">
        <v>119</v>
      </c>
      <c r="L933" s="108">
        <f>M933+$Q$465*0.01</f>
        <v>71.14</v>
      </c>
      <c r="M933" s="108">
        <v>71.14</v>
      </c>
      <c r="N933" s="108">
        <v>119</v>
      </c>
      <c r="O933" s="108">
        <f t="shared" si="310"/>
        <v>119</v>
      </c>
      <c r="P933" s="108">
        <f t="shared" si="311"/>
        <v>119</v>
      </c>
    </row>
    <row r="934" spans="1:17" ht="15" hidden="1" customHeight="1" outlineLevel="1" x14ac:dyDescent="0.25">
      <c r="A934" s="67" t="s">
        <v>11</v>
      </c>
      <c r="B934" s="67" t="s">
        <v>581</v>
      </c>
      <c r="C934" s="67" t="s">
        <v>295</v>
      </c>
      <c r="D934" s="67" t="s">
        <v>49</v>
      </c>
      <c r="E934" s="67" t="s">
        <v>18</v>
      </c>
      <c r="F934" s="67" t="s">
        <v>296</v>
      </c>
      <c r="G934" s="67" t="s">
        <v>51</v>
      </c>
      <c r="H934" s="108">
        <v>405.47</v>
      </c>
      <c r="I934" s="108">
        <v>428.84</v>
      </c>
      <c r="J934" s="108">
        <v>566</v>
      </c>
      <c r="K934" s="108">
        <v>566</v>
      </c>
      <c r="L934" s="108">
        <f>M934+$Q$465*0.0475</f>
        <v>401.16</v>
      </c>
      <c r="M934" s="108">
        <v>401.16</v>
      </c>
      <c r="N934" s="108">
        <v>566</v>
      </c>
      <c r="O934" s="108">
        <f t="shared" si="310"/>
        <v>566</v>
      </c>
      <c r="P934" s="108">
        <f t="shared" si="311"/>
        <v>566</v>
      </c>
    </row>
    <row r="935" spans="1:17" ht="15" customHeight="1" collapsed="1" x14ac:dyDescent="0.25">
      <c r="A935" s="66"/>
      <c r="B935" s="66" t="s">
        <v>581</v>
      </c>
      <c r="C935" s="66" t="s">
        <v>295</v>
      </c>
      <c r="D935" s="66" t="s">
        <v>525</v>
      </c>
      <c r="E935" s="66"/>
      <c r="F935" s="66"/>
      <c r="G935" s="66" t="s">
        <v>684</v>
      </c>
      <c r="H935" s="107">
        <f>SUM(H927:H934)</f>
        <v>2950.5200000000004</v>
      </c>
      <c r="I935" s="107">
        <f t="shared" ref="I935:P935" si="313">SUM(I927:I934)</f>
        <v>3129.3300000000004</v>
      </c>
      <c r="J935" s="107">
        <f t="shared" si="313"/>
        <v>4166</v>
      </c>
      <c r="K935" s="107">
        <f t="shared" si="313"/>
        <v>4066</v>
      </c>
      <c r="L935" s="107">
        <f t="shared" si="313"/>
        <v>2875.72</v>
      </c>
      <c r="M935" s="107">
        <f t="shared" si="313"/>
        <v>2875.72</v>
      </c>
      <c r="N935" s="107">
        <f t="shared" si="313"/>
        <v>4166</v>
      </c>
      <c r="O935" s="107">
        <f t="shared" si="313"/>
        <v>4166</v>
      </c>
      <c r="P935" s="107">
        <f t="shared" si="313"/>
        <v>4166</v>
      </c>
    </row>
    <row r="936" spans="1:17" ht="15" hidden="1" customHeight="1" outlineLevel="1" x14ac:dyDescent="0.25">
      <c r="A936" s="67" t="s">
        <v>11</v>
      </c>
      <c r="B936" s="67" t="s">
        <v>581</v>
      </c>
      <c r="C936" s="67" t="s">
        <v>295</v>
      </c>
      <c r="D936" s="67" t="s">
        <v>57</v>
      </c>
      <c r="E936" s="67" t="s">
        <v>18</v>
      </c>
      <c r="F936" s="67" t="s">
        <v>296</v>
      </c>
      <c r="G936" s="67" t="s">
        <v>190</v>
      </c>
      <c r="H936" s="108">
        <v>3005.13</v>
      </c>
      <c r="I936" s="108">
        <v>3637.66</v>
      </c>
      <c r="J936" s="108">
        <v>4000</v>
      </c>
      <c r="K936" s="108">
        <v>3900</v>
      </c>
      <c r="L936" s="108">
        <f t="shared" ref="L936:L951" si="314">M936/10*12</f>
        <v>3508.9199999999996</v>
      </c>
      <c r="M936" s="108">
        <v>2924.1</v>
      </c>
      <c r="N936" s="108">
        <v>3900</v>
      </c>
      <c r="O936" s="108">
        <f t="shared" si="310"/>
        <v>3900</v>
      </c>
      <c r="P936" s="108">
        <f t="shared" si="311"/>
        <v>3900</v>
      </c>
      <c r="Q936" s="37"/>
    </row>
    <row r="937" spans="1:17" ht="15" hidden="1" customHeight="1" outlineLevel="1" x14ac:dyDescent="0.25">
      <c r="A937" s="67" t="s">
        <v>11</v>
      </c>
      <c r="B937" s="67" t="s">
        <v>581</v>
      </c>
      <c r="C937" s="67" t="s">
        <v>295</v>
      </c>
      <c r="D937" s="67" t="s">
        <v>57</v>
      </c>
      <c r="E937" s="67" t="s">
        <v>18</v>
      </c>
      <c r="F937" s="67" t="s">
        <v>296</v>
      </c>
      <c r="G937" s="67" t="s">
        <v>58</v>
      </c>
      <c r="H937" s="108">
        <v>5795.95</v>
      </c>
      <c r="I937" s="108">
        <v>12572.47</v>
      </c>
      <c r="J937" s="108">
        <v>10500</v>
      </c>
      <c r="K937" s="108">
        <v>10230</v>
      </c>
      <c r="L937" s="108">
        <f t="shared" si="314"/>
        <v>7151.076</v>
      </c>
      <c r="M937" s="108">
        <v>5959.23</v>
      </c>
      <c r="N937" s="108">
        <v>7000</v>
      </c>
      <c r="O937" s="108">
        <f t="shared" si="310"/>
        <v>7000</v>
      </c>
      <c r="P937" s="108">
        <f t="shared" si="311"/>
        <v>7000</v>
      </c>
      <c r="Q937" s="37"/>
    </row>
    <row r="938" spans="1:17" ht="15" hidden="1" customHeight="1" outlineLevel="1" x14ac:dyDescent="0.25">
      <c r="A938" s="67" t="s">
        <v>11</v>
      </c>
      <c r="B938" s="67" t="s">
        <v>581</v>
      </c>
      <c r="C938" s="67" t="s">
        <v>295</v>
      </c>
      <c r="D938" s="67" t="s">
        <v>66</v>
      </c>
      <c r="E938" s="67" t="s">
        <v>18</v>
      </c>
      <c r="F938" s="67" t="s">
        <v>296</v>
      </c>
      <c r="G938" s="67" t="s">
        <v>67</v>
      </c>
      <c r="H938" s="108">
        <v>168.64</v>
      </c>
      <c r="I938" s="108">
        <v>127.57</v>
      </c>
      <c r="J938" s="108">
        <v>150</v>
      </c>
      <c r="K938" s="108">
        <v>540</v>
      </c>
      <c r="L938" s="108">
        <f t="shared" si="314"/>
        <v>636.15599999999995</v>
      </c>
      <c r="M938" s="108">
        <v>530.13</v>
      </c>
      <c r="N938" s="108">
        <v>600</v>
      </c>
      <c r="O938" s="108">
        <f t="shared" si="310"/>
        <v>600</v>
      </c>
      <c r="P938" s="108">
        <f t="shared" si="311"/>
        <v>600</v>
      </c>
    </row>
    <row r="939" spans="1:17" ht="15" hidden="1" customHeight="1" outlineLevel="1" x14ac:dyDescent="0.25">
      <c r="A939" s="67" t="s">
        <v>11</v>
      </c>
      <c r="B939" s="67" t="s">
        <v>581</v>
      </c>
      <c r="C939" s="67" t="s">
        <v>295</v>
      </c>
      <c r="D939" s="67" t="s">
        <v>75</v>
      </c>
      <c r="E939" s="67" t="s">
        <v>18</v>
      </c>
      <c r="F939" s="67" t="s">
        <v>296</v>
      </c>
      <c r="G939" s="67" t="s">
        <v>311</v>
      </c>
      <c r="H939" s="108">
        <v>703.99</v>
      </c>
      <c r="I939" s="108">
        <v>708.33</v>
      </c>
      <c r="J939" s="108">
        <v>700</v>
      </c>
      <c r="K939" s="108">
        <v>680</v>
      </c>
      <c r="L939" s="108">
        <f t="shared" si="314"/>
        <v>647.79600000000005</v>
      </c>
      <c r="M939" s="108">
        <v>539.83000000000004</v>
      </c>
      <c r="N939" s="108">
        <v>650</v>
      </c>
      <c r="O939" s="108">
        <f t="shared" si="310"/>
        <v>650</v>
      </c>
      <c r="P939" s="108">
        <f t="shared" si="311"/>
        <v>650</v>
      </c>
    </row>
    <row r="940" spans="1:17" ht="15" customHeight="1" collapsed="1" x14ac:dyDescent="0.25">
      <c r="A940" s="66"/>
      <c r="B940" s="66" t="s">
        <v>581</v>
      </c>
      <c r="C940" s="66" t="s">
        <v>295</v>
      </c>
      <c r="D940" s="66" t="s">
        <v>538</v>
      </c>
      <c r="E940" s="66"/>
      <c r="F940" s="66"/>
      <c r="G940" s="66" t="s">
        <v>198</v>
      </c>
      <c r="H940" s="107">
        <f>SUM(H936:H939)</f>
        <v>9673.7099999999991</v>
      </c>
      <c r="I940" s="107">
        <f t="shared" ref="I940:P940" si="315">SUM(I936:I939)</f>
        <v>17046.03</v>
      </c>
      <c r="J940" s="107">
        <f t="shared" si="315"/>
        <v>15350</v>
      </c>
      <c r="K940" s="107">
        <f t="shared" si="315"/>
        <v>15350</v>
      </c>
      <c r="L940" s="107">
        <f t="shared" si="315"/>
        <v>11943.947999999999</v>
      </c>
      <c r="M940" s="107">
        <f t="shared" si="315"/>
        <v>9953.2899999999991</v>
      </c>
      <c r="N940" s="107">
        <f t="shared" si="315"/>
        <v>12150</v>
      </c>
      <c r="O940" s="107">
        <f t="shared" si="315"/>
        <v>12150</v>
      </c>
      <c r="P940" s="107">
        <f t="shared" si="315"/>
        <v>12150</v>
      </c>
    </row>
    <row r="941" spans="1:17" ht="15" hidden="1" customHeight="1" outlineLevel="1" x14ac:dyDescent="0.25">
      <c r="A941" s="67" t="s">
        <v>11</v>
      </c>
      <c r="B941" s="67" t="s">
        <v>581</v>
      </c>
      <c r="C941" s="67" t="s">
        <v>295</v>
      </c>
      <c r="D941" s="67" t="s">
        <v>78</v>
      </c>
      <c r="E941" s="67" t="s">
        <v>18</v>
      </c>
      <c r="F941" s="67" t="s">
        <v>296</v>
      </c>
      <c r="G941" s="67" t="s">
        <v>80</v>
      </c>
      <c r="H941" s="108">
        <v>0</v>
      </c>
      <c r="I941" s="108">
        <v>196.7</v>
      </c>
      <c r="J941" s="108">
        <v>200</v>
      </c>
      <c r="K941" s="108">
        <v>175</v>
      </c>
      <c r="L941" s="108">
        <f t="shared" si="314"/>
        <v>72</v>
      </c>
      <c r="M941" s="108">
        <v>60</v>
      </c>
      <c r="N941" s="108">
        <v>150</v>
      </c>
      <c r="O941" s="108">
        <f t="shared" si="310"/>
        <v>150</v>
      </c>
      <c r="P941" s="108">
        <f t="shared" si="311"/>
        <v>150</v>
      </c>
    </row>
    <row r="942" spans="1:17" ht="15" hidden="1" customHeight="1" outlineLevel="1" x14ac:dyDescent="0.25">
      <c r="A942" s="67" t="s">
        <v>11</v>
      </c>
      <c r="B942" s="67" t="s">
        <v>581</v>
      </c>
      <c r="C942" s="67" t="s">
        <v>295</v>
      </c>
      <c r="D942" s="67" t="s">
        <v>89</v>
      </c>
      <c r="E942" s="67" t="s">
        <v>18</v>
      </c>
      <c r="F942" s="67" t="s">
        <v>296</v>
      </c>
      <c r="G942" s="67" t="s">
        <v>193</v>
      </c>
      <c r="H942" s="108">
        <v>67.3</v>
      </c>
      <c r="I942" s="108">
        <v>78.069999999999993</v>
      </c>
      <c r="J942" s="108">
        <v>50</v>
      </c>
      <c r="K942" s="108">
        <v>50</v>
      </c>
      <c r="L942" s="108">
        <f t="shared" si="314"/>
        <v>55.199999999999996</v>
      </c>
      <c r="M942" s="108">
        <v>46</v>
      </c>
      <c r="N942" s="108">
        <v>100</v>
      </c>
      <c r="O942" s="108">
        <f t="shared" si="310"/>
        <v>100</v>
      </c>
      <c r="P942" s="108">
        <f t="shared" si="311"/>
        <v>100</v>
      </c>
    </row>
    <row r="943" spans="1:17" ht="15" hidden="1" customHeight="1" outlineLevel="1" x14ac:dyDescent="0.25">
      <c r="A943" s="67" t="s">
        <v>11</v>
      </c>
      <c r="B943" s="67" t="s">
        <v>581</v>
      </c>
      <c r="C943" s="67" t="s">
        <v>295</v>
      </c>
      <c r="D943" s="67" t="s">
        <v>89</v>
      </c>
      <c r="E943" s="67" t="s">
        <v>18</v>
      </c>
      <c r="F943" s="67" t="s">
        <v>296</v>
      </c>
      <c r="G943" s="67" t="s">
        <v>94</v>
      </c>
      <c r="H943" s="108">
        <v>81.89</v>
      </c>
      <c r="I943" s="108">
        <v>38.520000000000003</v>
      </c>
      <c r="J943" s="108">
        <v>100</v>
      </c>
      <c r="K943" s="108">
        <v>184.22</v>
      </c>
      <c r="L943" s="108">
        <f t="shared" si="314"/>
        <v>196.18799999999999</v>
      </c>
      <c r="M943" s="108">
        <v>163.49</v>
      </c>
      <c r="N943" s="108">
        <v>200</v>
      </c>
      <c r="O943" s="108">
        <f t="shared" si="310"/>
        <v>200</v>
      </c>
      <c r="P943" s="108">
        <f t="shared" si="311"/>
        <v>200</v>
      </c>
    </row>
    <row r="944" spans="1:17" ht="15" hidden="1" customHeight="1" outlineLevel="1" x14ac:dyDescent="0.25">
      <c r="A944" s="67" t="s">
        <v>11</v>
      </c>
      <c r="B944" s="67" t="s">
        <v>581</v>
      </c>
      <c r="C944" s="67" t="s">
        <v>295</v>
      </c>
      <c r="D944" s="67" t="s">
        <v>89</v>
      </c>
      <c r="E944" s="67" t="s">
        <v>18</v>
      </c>
      <c r="F944" s="67" t="s">
        <v>296</v>
      </c>
      <c r="G944" s="67" t="s">
        <v>93</v>
      </c>
      <c r="H944" s="108">
        <v>117.86</v>
      </c>
      <c r="I944" s="108">
        <v>5120.03</v>
      </c>
      <c r="J944" s="108">
        <v>150</v>
      </c>
      <c r="K944" s="108">
        <v>4890.78</v>
      </c>
      <c r="L944" s="108">
        <f t="shared" si="314"/>
        <v>1782.1559999999999</v>
      </c>
      <c r="M944" s="108">
        <v>1485.13</v>
      </c>
      <c r="N944" s="108">
        <v>500</v>
      </c>
      <c r="O944" s="108">
        <f t="shared" si="310"/>
        <v>500</v>
      </c>
      <c r="P944" s="108">
        <f t="shared" si="311"/>
        <v>500</v>
      </c>
    </row>
    <row r="945" spans="1:16" ht="15" hidden="1" customHeight="1" outlineLevel="1" x14ac:dyDescent="0.25">
      <c r="A945" s="67" t="s">
        <v>11</v>
      </c>
      <c r="B945" s="67" t="s">
        <v>581</v>
      </c>
      <c r="C945" s="67" t="s">
        <v>295</v>
      </c>
      <c r="D945" s="67" t="s">
        <v>104</v>
      </c>
      <c r="E945" s="67" t="s">
        <v>18</v>
      </c>
      <c r="F945" s="67" t="s">
        <v>296</v>
      </c>
      <c r="G945" s="67" t="s">
        <v>105</v>
      </c>
      <c r="H945" s="108">
        <v>50</v>
      </c>
      <c r="I945" s="108">
        <v>50</v>
      </c>
      <c r="J945" s="108">
        <v>50</v>
      </c>
      <c r="K945" s="108">
        <v>50</v>
      </c>
      <c r="L945" s="108">
        <f t="shared" si="314"/>
        <v>18.672000000000001</v>
      </c>
      <c r="M945" s="108">
        <v>15.56</v>
      </c>
      <c r="N945" s="108">
        <v>50</v>
      </c>
      <c r="O945" s="108">
        <f t="shared" si="310"/>
        <v>50</v>
      </c>
      <c r="P945" s="108">
        <f t="shared" si="311"/>
        <v>50</v>
      </c>
    </row>
    <row r="946" spans="1:16" ht="15" customHeight="1" collapsed="1" x14ac:dyDescent="0.25">
      <c r="A946" s="66"/>
      <c r="B946" s="66" t="s">
        <v>581</v>
      </c>
      <c r="C946" s="66" t="s">
        <v>295</v>
      </c>
      <c r="D946" s="66" t="s">
        <v>526</v>
      </c>
      <c r="E946" s="66"/>
      <c r="F946" s="66"/>
      <c r="G946" s="66" t="s">
        <v>799</v>
      </c>
      <c r="H946" s="107">
        <f>SUM(H941:H945)</f>
        <v>317.05</v>
      </c>
      <c r="I946" s="107">
        <f t="shared" ref="I946:P946" si="316">SUM(I941:I945)</f>
        <v>5483.32</v>
      </c>
      <c r="J946" s="107">
        <f t="shared" si="316"/>
        <v>550</v>
      </c>
      <c r="K946" s="107">
        <f t="shared" si="316"/>
        <v>5350</v>
      </c>
      <c r="L946" s="107">
        <f t="shared" si="316"/>
        <v>2124.2159999999999</v>
      </c>
      <c r="M946" s="107">
        <f t="shared" si="316"/>
        <v>1770.18</v>
      </c>
      <c r="N946" s="107">
        <f t="shared" si="316"/>
        <v>1000</v>
      </c>
      <c r="O946" s="107">
        <f t="shared" si="316"/>
        <v>1000</v>
      </c>
      <c r="P946" s="107">
        <f t="shared" si="316"/>
        <v>1000</v>
      </c>
    </row>
    <row r="947" spans="1:16" ht="15" hidden="1" customHeight="1" outlineLevel="1" x14ac:dyDescent="0.25">
      <c r="A947" s="67" t="s">
        <v>11</v>
      </c>
      <c r="B947" s="67" t="s">
        <v>581</v>
      </c>
      <c r="C947" s="67" t="s">
        <v>295</v>
      </c>
      <c r="D947" s="67" t="s">
        <v>115</v>
      </c>
      <c r="E947" s="67" t="s">
        <v>18</v>
      </c>
      <c r="F947" s="67" t="s">
        <v>296</v>
      </c>
      <c r="G947" s="67" t="s">
        <v>116</v>
      </c>
      <c r="H947" s="108">
        <v>0</v>
      </c>
      <c r="I947" s="108">
        <v>85.81</v>
      </c>
      <c r="J947" s="108">
        <v>500</v>
      </c>
      <c r="K947" s="108">
        <v>500</v>
      </c>
      <c r="L947" s="108">
        <f t="shared" si="314"/>
        <v>332.52</v>
      </c>
      <c r="M947" s="108">
        <v>277.10000000000002</v>
      </c>
      <c r="N947" s="108">
        <v>500</v>
      </c>
      <c r="O947" s="108">
        <f t="shared" si="310"/>
        <v>500</v>
      </c>
      <c r="P947" s="108">
        <f t="shared" si="311"/>
        <v>500</v>
      </c>
    </row>
    <row r="948" spans="1:16" ht="15" hidden="1" customHeight="1" outlineLevel="1" x14ac:dyDescent="0.25">
      <c r="A948" s="67" t="s">
        <v>11</v>
      </c>
      <c r="B948" s="67" t="s">
        <v>581</v>
      </c>
      <c r="C948" s="67" t="s">
        <v>295</v>
      </c>
      <c r="D948" s="67" t="s">
        <v>117</v>
      </c>
      <c r="E948" s="67" t="s">
        <v>18</v>
      </c>
      <c r="F948" s="67" t="s">
        <v>296</v>
      </c>
      <c r="G948" s="67" t="s">
        <v>118</v>
      </c>
      <c r="H948" s="108">
        <v>0</v>
      </c>
      <c r="I948" s="108">
        <v>47.57</v>
      </c>
      <c r="J948" s="108">
        <v>500</v>
      </c>
      <c r="K948" s="108">
        <v>1500</v>
      </c>
      <c r="L948" s="108">
        <f t="shared" si="314"/>
        <v>130.74</v>
      </c>
      <c r="M948" s="108">
        <v>108.95</v>
      </c>
      <c r="N948" s="108">
        <v>500</v>
      </c>
      <c r="O948" s="108">
        <f t="shared" si="310"/>
        <v>500</v>
      </c>
      <c r="P948" s="108">
        <f t="shared" si="311"/>
        <v>500</v>
      </c>
    </row>
    <row r="949" spans="1:16" ht="15" customHeight="1" collapsed="1" x14ac:dyDescent="0.25">
      <c r="A949" s="66"/>
      <c r="B949" s="66" t="s">
        <v>581</v>
      </c>
      <c r="C949" s="66" t="s">
        <v>295</v>
      </c>
      <c r="D949" s="66" t="s">
        <v>530</v>
      </c>
      <c r="E949" s="66"/>
      <c r="F949" s="66"/>
      <c r="G949" s="83" t="s">
        <v>620</v>
      </c>
      <c r="H949" s="107">
        <f>SUM(H947:H948)</f>
        <v>0</v>
      </c>
      <c r="I949" s="107">
        <f t="shared" ref="I949:P949" si="317">SUM(I947:I948)</f>
        <v>133.38</v>
      </c>
      <c r="J949" s="107">
        <f t="shared" si="317"/>
        <v>1000</v>
      </c>
      <c r="K949" s="107">
        <f t="shared" si="317"/>
        <v>2000</v>
      </c>
      <c r="L949" s="107">
        <f t="shared" si="317"/>
        <v>463.26</v>
      </c>
      <c r="M949" s="107">
        <f t="shared" si="317"/>
        <v>386.05</v>
      </c>
      <c r="N949" s="107">
        <f t="shared" si="317"/>
        <v>1000</v>
      </c>
      <c r="O949" s="107">
        <f t="shared" si="317"/>
        <v>1000</v>
      </c>
      <c r="P949" s="107">
        <f t="shared" si="317"/>
        <v>1000</v>
      </c>
    </row>
    <row r="950" spans="1:16" ht="15" hidden="1" customHeight="1" outlineLevel="1" x14ac:dyDescent="0.25">
      <c r="A950" s="67" t="s">
        <v>11</v>
      </c>
      <c r="B950" s="67" t="s">
        <v>581</v>
      </c>
      <c r="C950" s="67" t="s">
        <v>295</v>
      </c>
      <c r="D950" s="67" t="s">
        <v>129</v>
      </c>
      <c r="E950" s="67" t="s">
        <v>18</v>
      </c>
      <c r="F950" s="67" t="s">
        <v>296</v>
      </c>
      <c r="G950" s="67" t="s">
        <v>131</v>
      </c>
      <c r="H950" s="108">
        <v>0</v>
      </c>
      <c r="I950" s="108">
        <v>0</v>
      </c>
      <c r="J950" s="108">
        <v>0</v>
      </c>
      <c r="K950" s="108">
        <v>10</v>
      </c>
      <c r="L950" s="108">
        <f t="shared" si="314"/>
        <v>2.016</v>
      </c>
      <c r="M950" s="108">
        <v>1.68</v>
      </c>
      <c r="N950" s="108">
        <v>10</v>
      </c>
      <c r="O950" s="108">
        <f t="shared" si="310"/>
        <v>10</v>
      </c>
      <c r="P950" s="108">
        <f t="shared" si="311"/>
        <v>10</v>
      </c>
    </row>
    <row r="951" spans="1:16" ht="15" hidden="1" customHeight="1" outlineLevel="1" x14ac:dyDescent="0.25">
      <c r="A951" s="67" t="s">
        <v>11</v>
      </c>
      <c r="B951" s="67" t="s">
        <v>581</v>
      </c>
      <c r="C951" s="67" t="s">
        <v>295</v>
      </c>
      <c r="D951" s="67" t="s">
        <v>132</v>
      </c>
      <c r="E951" s="67" t="s">
        <v>15</v>
      </c>
      <c r="F951" s="67" t="s">
        <v>296</v>
      </c>
      <c r="G951" s="67" t="s">
        <v>317</v>
      </c>
      <c r="H951" s="108">
        <v>0</v>
      </c>
      <c r="I951" s="108">
        <v>1700</v>
      </c>
      <c r="J951" s="108">
        <v>0</v>
      </c>
      <c r="K951" s="108">
        <v>0</v>
      </c>
      <c r="L951" s="108">
        <f t="shared" si="314"/>
        <v>0</v>
      </c>
      <c r="M951" s="108">
        <v>0</v>
      </c>
      <c r="N951" s="108">
        <v>0</v>
      </c>
      <c r="O951" s="108">
        <f t="shared" si="310"/>
        <v>0</v>
      </c>
      <c r="P951" s="108">
        <f t="shared" si="311"/>
        <v>0</v>
      </c>
    </row>
    <row r="952" spans="1:16" ht="15" hidden="1" customHeight="1" outlineLevel="1" x14ac:dyDescent="0.25">
      <c r="A952" s="67" t="s">
        <v>11</v>
      </c>
      <c r="B952" s="67" t="s">
        <v>581</v>
      </c>
      <c r="C952" s="67" t="s">
        <v>295</v>
      </c>
      <c r="D952" s="67" t="s">
        <v>132</v>
      </c>
      <c r="E952" s="67" t="s">
        <v>18</v>
      </c>
      <c r="F952" s="67" t="s">
        <v>296</v>
      </c>
      <c r="G952" s="67" t="s">
        <v>317</v>
      </c>
      <c r="H952" s="108">
        <v>12594.4</v>
      </c>
      <c r="I952" s="108">
        <v>6722.18</v>
      </c>
      <c r="J952" s="108">
        <v>8500</v>
      </c>
      <c r="K952" s="108">
        <v>18500</v>
      </c>
      <c r="L952" s="108">
        <v>26000</v>
      </c>
      <c r="M952" s="108">
        <v>24251.59</v>
      </c>
      <c r="N952" s="108">
        <v>20000</v>
      </c>
      <c r="O952" s="108">
        <f t="shared" si="310"/>
        <v>20000</v>
      </c>
      <c r="P952" s="108">
        <f t="shared" si="311"/>
        <v>20000</v>
      </c>
    </row>
    <row r="953" spans="1:16" ht="15" hidden="1" customHeight="1" outlineLevel="1" x14ac:dyDescent="0.25">
      <c r="A953" s="67" t="s">
        <v>11</v>
      </c>
      <c r="B953" s="67" t="s">
        <v>581</v>
      </c>
      <c r="C953" s="67" t="s">
        <v>295</v>
      </c>
      <c r="D953" s="67" t="s">
        <v>132</v>
      </c>
      <c r="E953" s="67" t="s">
        <v>18</v>
      </c>
      <c r="F953" s="67" t="s">
        <v>296</v>
      </c>
      <c r="G953" s="67" t="s">
        <v>318</v>
      </c>
      <c r="H953" s="108">
        <v>976.5</v>
      </c>
      <c r="I953" s="108">
        <v>0</v>
      </c>
      <c r="J953" s="108">
        <v>950</v>
      </c>
      <c r="K953" s="108">
        <v>950</v>
      </c>
      <c r="L953" s="108">
        <v>950</v>
      </c>
      <c r="M953" s="108">
        <v>312.87</v>
      </c>
      <c r="N953" s="108">
        <v>1000</v>
      </c>
      <c r="O953" s="108">
        <f t="shared" si="310"/>
        <v>1000</v>
      </c>
      <c r="P953" s="108">
        <f t="shared" si="311"/>
        <v>1000</v>
      </c>
    </row>
    <row r="954" spans="1:16" ht="15" hidden="1" customHeight="1" outlineLevel="1" x14ac:dyDescent="0.25">
      <c r="A954" s="67" t="s">
        <v>11</v>
      </c>
      <c r="B954" s="67" t="s">
        <v>581</v>
      </c>
      <c r="C954" s="67" t="s">
        <v>295</v>
      </c>
      <c r="D954" s="67" t="s">
        <v>132</v>
      </c>
      <c r="E954" s="67" t="s">
        <v>18</v>
      </c>
      <c r="F954" s="67" t="s">
        <v>296</v>
      </c>
      <c r="G954" s="67" t="s">
        <v>319</v>
      </c>
      <c r="H954" s="108">
        <v>370</v>
      </c>
      <c r="I954" s="108">
        <v>600</v>
      </c>
      <c r="J954" s="108">
        <v>600</v>
      </c>
      <c r="K954" s="108">
        <v>600</v>
      </c>
      <c r="L954" s="108">
        <v>600</v>
      </c>
      <c r="M954" s="108">
        <v>0</v>
      </c>
      <c r="N954" s="108">
        <v>600</v>
      </c>
      <c r="O954" s="108">
        <f t="shared" si="310"/>
        <v>600</v>
      </c>
      <c r="P954" s="108">
        <f t="shared" si="311"/>
        <v>600</v>
      </c>
    </row>
    <row r="955" spans="1:16" ht="15" hidden="1" customHeight="1" outlineLevel="1" x14ac:dyDescent="0.25">
      <c r="A955" s="67" t="s">
        <v>11</v>
      </c>
      <c r="B955" s="67" t="s">
        <v>581</v>
      </c>
      <c r="C955" s="67" t="s">
        <v>295</v>
      </c>
      <c r="D955" s="67" t="s">
        <v>136</v>
      </c>
      <c r="E955" s="67" t="s">
        <v>18</v>
      </c>
      <c r="F955" s="67" t="s">
        <v>296</v>
      </c>
      <c r="G955" s="67" t="s">
        <v>137</v>
      </c>
      <c r="H955" s="108">
        <v>530.12</v>
      </c>
      <c r="I955" s="108">
        <v>1360.62</v>
      </c>
      <c r="J955" s="108">
        <v>2000</v>
      </c>
      <c r="K955" s="108">
        <v>4970</v>
      </c>
      <c r="L955" s="108">
        <f>M955/10*12</f>
        <v>479.52</v>
      </c>
      <c r="M955" s="108">
        <v>399.6</v>
      </c>
      <c r="N955" s="108">
        <v>500</v>
      </c>
      <c r="O955" s="108">
        <f t="shared" si="310"/>
        <v>500</v>
      </c>
      <c r="P955" s="108">
        <f t="shared" si="311"/>
        <v>500</v>
      </c>
    </row>
    <row r="956" spans="1:16" ht="15" hidden="1" customHeight="1" outlineLevel="1" x14ac:dyDescent="0.25">
      <c r="A956" s="67" t="s">
        <v>11</v>
      </c>
      <c r="B956" s="67" t="s">
        <v>581</v>
      </c>
      <c r="C956" s="67" t="s">
        <v>295</v>
      </c>
      <c r="D956" s="67" t="s">
        <v>138</v>
      </c>
      <c r="E956" s="67" t="s">
        <v>18</v>
      </c>
      <c r="F956" s="67" t="s">
        <v>296</v>
      </c>
      <c r="G956" s="67" t="s">
        <v>322</v>
      </c>
      <c r="H956" s="108">
        <v>0</v>
      </c>
      <c r="I956" s="108">
        <v>0</v>
      </c>
      <c r="J956" s="108">
        <v>0</v>
      </c>
      <c r="K956" s="108">
        <v>20</v>
      </c>
      <c r="L956" s="108">
        <v>15</v>
      </c>
      <c r="M956" s="108">
        <v>15</v>
      </c>
      <c r="N956" s="108">
        <v>0</v>
      </c>
      <c r="O956" s="108">
        <f t="shared" si="310"/>
        <v>0</v>
      </c>
      <c r="P956" s="108">
        <f t="shared" si="311"/>
        <v>0</v>
      </c>
    </row>
    <row r="957" spans="1:16" ht="15" hidden="1" customHeight="1" outlineLevel="1" x14ac:dyDescent="0.25">
      <c r="A957" s="67" t="s">
        <v>11</v>
      </c>
      <c r="B957" s="67" t="s">
        <v>581</v>
      </c>
      <c r="C957" s="67" t="s">
        <v>295</v>
      </c>
      <c r="D957" s="67" t="s">
        <v>143</v>
      </c>
      <c r="E957" s="67" t="s">
        <v>18</v>
      </c>
      <c r="F957" s="67" t="s">
        <v>296</v>
      </c>
      <c r="G957" s="67" t="s">
        <v>323</v>
      </c>
      <c r="H957" s="108">
        <v>584.4</v>
      </c>
      <c r="I957" s="108">
        <v>724.8</v>
      </c>
      <c r="J957" s="108">
        <v>700</v>
      </c>
      <c r="K957" s="108">
        <v>700</v>
      </c>
      <c r="L957" s="108">
        <f>M957/10*12</f>
        <v>581.76</v>
      </c>
      <c r="M957" s="108">
        <v>484.8</v>
      </c>
      <c r="N957" s="108">
        <v>700</v>
      </c>
      <c r="O957" s="108">
        <f t="shared" si="310"/>
        <v>700</v>
      </c>
      <c r="P957" s="108">
        <f t="shared" si="311"/>
        <v>700</v>
      </c>
    </row>
    <row r="958" spans="1:16" ht="15" hidden="1" customHeight="1" outlineLevel="1" x14ac:dyDescent="0.25">
      <c r="A958" s="67" t="s">
        <v>11</v>
      </c>
      <c r="B958" s="67" t="s">
        <v>581</v>
      </c>
      <c r="C958" s="67" t="s">
        <v>295</v>
      </c>
      <c r="D958" s="67" t="s">
        <v>152</v>
      </c>
      <c r="E958" s="67" t="s">
        <v>18</v>
      </c>
      <c r="F958" s="67" t="s">
        <v>296</v>
      </c>
      <c r="G958" s="67" t="s">
        <v>153</v>
      </c>
      <c r="H958" s="108">
        <v>384.07</v>
      </c>
      <c r="I958" s="108">
        <v>399.9</v>
      </c>
      <c r="J958" s="108">
        <v>400</v>
      </c>
      <c r="K958" s="108">
        <v>400</v>
      </c>
      <c r="L958" s="108">
        <f>M958/10*12</f>
        <v>408.91200000000003</v>
      </c>
      <c r="M958" s="108">
        <v>340.76</v>
      </c>
      <c r="N958" s="108">
        <v>561</v>
      </c>
      <c r="O958" s="108">
        <f t="shared" si="310"/>
        <v>561</v>
      </c>
      <c r="P958" s="108">
        <f t="shared" si="311"/>
        <v>561</v>
      </c>
    </row>
    <row r="959" spans="1:16" ht="15" hidden="1" customHeight="1" outlineLevel="1" x14ac:dyDescent="0.25">
      <c r="A959" s="67" t="s">
        <v>11</v>
      </c>
      <c r="B959" s="67" t="s">
        <v>581</v>
      </c>
      <c r="C959" s="67" t="s">
        <v>295</v>
      </c>
      <c r="D959" s="67" t="s">
        <v>156</v>
      </c>
      <c r="E959" s="67" t="s">
        <v>18</v>
      </c>
      <c r="F959" s="67" t="s">
        <v>296</v>
      </c>
      <c r="G959" s="67" t="s">
        <v>324</v>
      </c>
      <c r="H959" s="108">
        <v>90.51</v>
      </c>
      <c r="I959" s="108">
        <v>108.67</v>
      </c>
      <c r="J959" s="108">
        <v>118</v>
      </c>
      <c r="K959" s="108">
        <v>118</v>
      </c>
      <c r="L959" s="108">
        <v>88.71</v>
      </c>
      <c r="M959" s="108">
        <v>57.26</v>
      </c>
      <c r="N959" s="108">
        <v>120</v>
      </c>
      <c r="O959" s="108">
        <f t="shared" si="310"/>
        <v>120</v>
      </c>
      <c r="P959" s="108">
        <f t="shared" si="311"/>
        <v>120</v>
      </c>
    </row>
    <row r="960" spans="1:16" ht="15" hidden="1" customHeight="1" outlineLevel="1" x14ac:dyDescent="0.25">
      <c r="A960" s="67" t="s">
        <v>11</v>
      </c>
      <c r="B960" s="67" t="s">
        <v>581</v>
      </c>
      <c r="C960" s="67" t="s">
        <v>295</v>
      </c>
      <c r="D960" s="67" t="s">
        <v>165</v>
      </c>
      <c r="E960" s="67" t="s">
        <v>18</v>
      </c>
      <c r="F960" s="67" t="s">
        <v>296</v>
      </c>
      <c r="G960" s="67" t="s">
        <v>166</v>
      </c>
      <c r="H960" s="108">
        <v>30.24</v>
      </c>
      <c r="I960" s="108">
        <v>0</v>
      </c>
      <c r="J960" s="108">
        <v>0</v>
      </c>
      <c r="K960" s="108">
        <v>0</v>
      </c>
      <c r="L960" s="108">
        <v>0</v>
      </c>
      <c r="M960" s="108">
        <v>0</v>
      </c>
      <c r="N960" s="108">
        <v>0</v>
      </c>
      <c r="O960" s="108">
        <f t="shared" si="310"/>
        <v>0</v>
      </c>
      <c r="P960" s="108">
        <f t="shared" si="311"/>
        <v>0</v>
      </c>
    </row>
    <row r="961" spans="1:17" ht="15" customHeight="1" collapsed="1" x14ac:dyDescent="0.25">
      <c r="A961" s="66"/>
      <c r="B961" s="66" t="s">
        <v>581</v>
      </c>
      <c r="C961" s="66" t="s">
        <v>295</v>
      </c>
      <c r="D961" s="66" t="s">
        <v>535</v>
      </c>
      <c r="E961" s="66"/>
      <c r="F961" s="66"/>
      <c r="G961" s="66" t="s">
        <v>536</v>
      </c>
      <c r="H961" s="107">
        <f>SUM(H950:H960)</f>
        <v>15560.24</v>
      </c>
      <c r="I961" s="107">
        <f t="shared" ref="I961:P961" si="318">SUM(I950:I960)</f>
        <v>11616.169999999998</v>
      </c>
      <c r="J961" s="107">
        <f t="shared" si="318"/>
        <v>13268</v>
      </c>
      <c r="K961" s="107">
        <f t="shared" si="318"/>
        <v>26268</v>
      </c>
      <c r="L961" s="107">
        <f t="shared" si="318"/>
        <v>29125.917999999998</v>
      </c>
      <c r="M961" s="107">
        <f t="shared" si="318"/>
        <v>25863.559999999994</v>
      </c>
      <c r="N961" s="107">
        <f t="shared" si="318"/>
        <v>23491</v>
      </c>
      <c r="O961" s="107">
        <f t="shared" si="318"/>
        <v>23491</v>
      </c>
      <c r="P961" s="107">
        <f t="shared" si="318"/>
        <v>23491</v>
      </c>
    </row>
    <row r="962" spans="1:17" ht="15" customHeight="1" x14ac:dyDescent="0.25">
      <c r="A962" s="64"/>
      <c r="B962" s="64" t="s">
        <v>581</v>
      </c>
      <c r="C962" s="64"/>
      <c r="D962" s="64"/>
      <c r="E962" s="64"/>
      <c r="F962" s="64"/>
      <c r="G962" s="64" t="s">
        <v>800</v>
      </c>
      <c r="H962" s="65">
        <f>H961+H949+H946+H940+H935+H926</f>
        <v>36705.089999999997</v>
      </c>
      <c r="I962" s="65">
        <f t="shared" ref="I962:P962" si="319">I961+I949+I946+I940+I935+I926</f>
        <v>46410.95</v>
      </c>
      <c r="J962" s="65">
        <f t="shared" si="319"/>
        <v>46259</v>
      </c>
      <c r="K962" s="65">
        <f t="shared" si="319"/>
        <v>63759</v>
      </c>
      <c r="L962" s="65">
        <f t="shared" si="319"/>
        <v>55148.241999999998</v>
      </c>
      <c r="M962" s="65">
        <f t="shared" si="319"/>
        <v>49463.979999999996</v>
      </c>
      <c r="N962" s="65">
        <f t="shared" si="319"/>
        <v>54007</v>
      </c>
      <c r="O962" s="65">
        <f t="shared" si="319"/>
        <v>54007</v>
      </c>
      <c r="P962" s="65">
        <f t="shared" si="319"/>
        <v>54007</v>
      </c>
    </row>
    <row r="963" spans="1:17" ht="15" hidden="1" customHeight="1" outlineLevel="1" x14ac:dyDescent="0.25">
      <c r="A963" s="6" t="s">
        <v>11</v>
      </c>
      <c r="B963" s="6" t="s">
        <v>582</v>
      </c>
      <c r="C963" s="6" t="s">
        <v>295</v>
      </c>
      <c r="D963" s="6" t="s">
        <v>14</v>
      </c>
      <c r="E963" s="6" t="s">
        <v>18</v>
      </c>
      <c r="F963" s="6" t="s">
        <v>298</v>
      </c>
      <c r="G963" s="6" t="s">
        <v>20</v>
      </c>
      <c r="H963" s="7">
        <v>6095.85</v>
      </c>
      <c r="I963" s="7">
        <v>6504.6</v>
      </c>
      <c r="J963" s="7">
        <v>7844</v>
      </c>
      <c r="K963" s="7">
        <v>7584</v>
      </c>
      <c r="L963" s="7">
        <v>8197.9599999999991</v>
      </c>
      <c r="M963" s="7">
        <v>5909.21</v>
      </c>
      <c r="N963" s="5">
        <v>11250</v>
      </c>
      <c r="O963" s="5">
        <f t="shared" si="310"/>
        <v>11250</v>
      </c>
      <c r="P963" s="5">
        <f t="shared" si="311"/>
        <v>11250</v>
      </c>
    </row>
    <row r="964" spans="1:17" ht="15" customHeight="1" collapsed="1" x14ac:dyDescent="0.25">
      <c r="A964" s="66"/>
      <c r="B964" s="66" t="s">
        <v>582</v>
      </c>
      <c r="C964" s="66" t="s">
        <v>295</v>
      </c>
      <c r="D964" s="66" t="s">
        <v>524</v>
      </c>
      <c r="E964" s="66"/>
      <c r="F964" s="66"/>
      <c r="G964" s="66" t="s">
        <v>528</v>
      </c>
      <c r="H964" s="107">
        <f>SUM(H963)</f>
        <v>6095.85</v>
      </c>
      <c r="I964" s="107">
        <f t="shared" ref="I964:P964" si="320">SUM(I963)</f>
        <v>6504.6</v>
      </c>
      <c r="J964" s="107">
        <f t="shared" si="320"/>
        <v>7844</v>
      </c>
      <c r="K964" s="107">
        <f t="shared" si="320"/>
        <v>7584</v>
      </c>
      <c r="L964" s="107">
        <f t="shared" si="320"/>
        <v>8197.9599999999991</v>
      </c>
      <c r="M964" s="107">
        <f t="shared" si="320"/>
        <v>5909.21</v>
      </c>
      <c r="N964" s="107">
        <f t="shared" si="320"/>
        <v>11250</v>
      </c>
      <c r="O964" s="107">
        <f t="shared" si="320"/>
        <v>11250</v>
      </c>
      <c r="P964" s="107">
        <f t="shared" si="320"/>
        <v>11250</v>
      </c>
    </row>
    <row r="965" spans="1:17" ht="15" hidden="1" customHeight="1" outlineLevel="1" x14ac:dyDescent="0.25">
      <c r="A965" s="67" t="s">
        <v>11</v>
      </c>
      <c r="B965" s="67" t="s">
        <v>582</v>
      </c>
      <c r="C965" s="67" t="s">
        <v>295</v>
      </c>
      <c r="D965" s="67" t="s">
        <v>27</v>
      </c>
      <c r="E965" s="67" t="s">
        <v>18</v>
      </c>
      <c r="F965" s="67" t="s">
        <v>298</v>
      </c>
      <c r="G965" s="67" t="s">
        <v>28</v>
      </c>
      <c r="H965" s="108">
        <v>349.96</v>
      </c>
      <c r="I965" s="108">
        <v>637.46</v>
      </c>
      <c r="J965" s="108">
        <v>784</v>
      </c>
      <c r="K965" s="108">
        <v>784</v>
      </c>
      <c r="L965" s="108">
        <v>681.07500000000005</v>
      </c>
      <c r="M965" s="108">
        <v>452.2</v>
      </c>
      <c r="N965" s="80">
        <v>1125</v>
      </c>
      <c r="O965" s="80">
        <f t="shared" si="310"/>
        <v>1125</v>
      </c>
      <c r="P965" s="80">
        <f t="shared" si="311"/>
        <v>1125</v>
      </c>
    </row>
    <row r="966" spans="1:17" ht="15" hidden="1" customHeight="1" outlineLevel="1" x14ac:dyDescent="0.25">
      <c r="A966" s="67" t="s">
        <v>11</v>
      </c>
      <c r="B966" s="67" t="s">
        <v>582</v>
      </c>
      <c r="C966" s="67" t="s">
        <v>295</v>
      </c>
      <c r="D966" s="67" t="s">
        <v>30</v>
      </c>
      <c r="E966" s="67" t="s">
        <v>18</v>
      </c>
      <c r="F966" s="67" t="s">
        <v>298</v>
      </c>
      <c r="G966" s="67" t="s">
        <v>31</v>
      </c>
      <c r="H966" s="108">
        <v>80.400000000000006</v>
      </c>
      <c r="I966" s="108">
        <v>70.930000000000007</v>
      </c>
      <c r="J966" s="108">
        <v>109</v>
      </c>
      <c r="K966" s="108">
        <v>109</v>
      </c>
      <c r="L966" s="108">
        <v>108.63250000000001</v>
      </c>
      <c r="M966" s="108">
        <v>76.59</v>
      </c>
      <c r="N966" s="80">
        <v>158</v>
      </c>
      <c r="O966" s="80">
        <f t="shared" si="310"/>
        <v>158</v>
      </c>
      <c r="P966" s="80">
        <f t="shared" si="311"/>
        <v>158</v>
      </c>
    </row>
    <row r="967" spans="1:17" ht="15" hidden="1" customHeight="1" outlineLevel="1" x14ac:dyDescent="0.25">
      <c r="A967" s="67" t="s">
        <v>11</v>
      </c>
      <c r="B967" s="67" t="s">
        <v>582</v>
      </c>
      <c r="C967" s="67" t="s">
        <v>295</v>
      </c>
      <c r="D967" s="67" t="s">
        <v>33</v>
      </c>
      <c r="E967" s="67" t="s">
        <v>18</v>
      </c>
      <c r="F967" s="67" t="s">
        <v>298</v>
      </c>
      <c r="G967" s="67" t="s">
        <v>35</v>
      </c>
      <c r="H967" s="108">
        <v>855.23</v>
      </c>
      <c r="I967" s="108">
        <v>912.54</v>
      </c>
      <c r="J967" s="108">
        <v>1098</v>
      </c>
      <c r="K967" s="108">
        <v>1098</v>
      </c>
      <c r="L967" s="108">
        <v>1147.7049999999999</v>
      </c>
      <c r="M967" s="108">
        <v>827.28</v>
      </c>
      <c r="N967" s="80">
        <v>1576</v>
      </c>
      <c r="O967" s="80">
        <f t="shared" si="310"/>
        <v>1576</v>
      </c>
      <c r="P967" s="80">
        <f t="shared" si="311"/>
        <v>1576</v>
      </c>
    </row>
    <row r="968" spans="1:17" ht="15" hidden="1" customHeight="1" outlineLevel="1" x14ac:dyDescent="0.25">
      <c r="A968" s="67" t="s">
        <v>11</v>
      </c>
      <c r="B968" s="67" t="s">
        <v>582</v>
      </c>
      <c r="C968" s="67" t="s">
        <v>295</v>
      </c>
      <c r="D968" s="67" t="s">
        <v>37</v>
      </c>
      <c r="E968" s="67" t="s">
        <v>18</v>
      </c>
      <c r="F968" s="67" t="s">
        <v>298</v>
      </c>
      <c r="G968" s="67" t="s">
        <v>39</v>
      </c>
      <c r="H968" s="108">
        <v>48.82</v>
      </c>
      <c r="I968" s="108">
        <v>52.12</v>
      </c>
      <c r="J968" s="108">
        <v>63</v>
      </c>
      <c r="K968" s="108">
        <v>63</v>
      </c>
      <c r="L968" s="108">
        <v>65.56</v>
      </c>
      <c r="M968" s="108">
        <v>47.25</v>
      </c>
      <c r="N968" s="80">
        <v>91</v>
      </c>
      <c r="O968" s="80">
        <f t="shared" si="310"/>
        <v>91</v>
      </c>
      <c r="P968" s="80">
        <f t="shared" si="311"/>
        <v>91</v>
      </c>
    </row>
    <row r="969" spans="1:17" ht="15" hidden="1" customHeight="1" outlineLevel="1" x14ac:dyDescent="0.25">
      <c r="A969" s="67" t="s">
        <v>11</v>
      </c>
      <c r="B969" s="67" t="s">
        <v>582</v>
      </c>
      <c r="C969" s="67" t="s">
        <v>295</v>
      </c>
      <c r="D969" s="67" t="s">
        <v>41</v>
      </c>
      <c r="E969" s="67" t="s">
        <v>18</v>
      </c>
      <c r="F969" s="67" t="s">
        <v>298</v>
      </c>
      <c r="G969" s="67" t="s">
        <v>43</v>
      </c>
      <c r="H969" s="108">
        <v>183.2</v>
      </c>
      <c r="I969" s="108">
        <v>191.07</v>
      </c>
      <c r="J969" s="108">
        <v>235</v>
      </c>
      <c r="K969" s="108">
        <v>235</v>
      </c>
      <c r="L969" s="108">
        <v>245.91249999999999</v>
      </c>
      <c r="M969" s="108">
        <v>177.25</v>
      </c>
      <c r="N969" s="80">
        <v>338</v>
      </c>
      <c r="O969" s="80">
        <f t="shared" si="310"/>
        <v>338</v>
      </c>
      <c r="P969" s="80">
        <f t="shared" si="311"/>
        <v>338</v>
      </c>
    </row>
    <row r="970" spans="1:17" ht="15" hidden="1" customHeight="1" outlineLevel="1" x14ac:dyDescent="0.25">
      <c r="A970" s="67" t="s">
        <v>11</v>
      </c>
      <c r="B970" s="67" t="s">
        <v>582</v>
      </c>
      <c r="C970" s="67" t="s">
        <v>295</v>
      </c>
      <c r="D970" s="67" t="s">
        <v>45</v>
      </c>
      <c r="E970" s="67" t="s">
        <v>18</v>
      </c>
      <c r="F970" s="67" t="s">
        <v>298</v>
      </c>
      <c r="G970" s="67" t="s">
        <v>47</v>
      </c>
      <c r="H970" s="108">
        <v>57.43</v>
      </c>
      <c r="I970" s="108">
        <v>64.64</v>
      </c>
      <c r="J970" s="108">
        <v>79</v>
      </c>
      <c r="K970" s="108">
        <v>79</v>
      </c>
      <c r="L970" s="108">
        <v>77.617499999999993</v>
      </c>
      <c r="M970" s="108">
        <v>54.73</v>
      </c>
      <c r="N970" s="80">
        <v>113</v>
      </c>
      <c r="O970" s="80">
        <f t="shared" si="310"/>
        <v>113</v>
      </c>
      <c r="P970" s="80">
        <f t="shared" si="311"/>
        <v>113</v>
      </c>
    </row>
    <row r="971" spans="1:17" ht="15" hidden="1" customHeight="1" outlineLevel="1" x14ac:dyDescent="0.25">
      <c r="A971" s="67" t="s">
        <v>11</v>
      </c>
      <c r="B971" s="67" t="s">
        <v>582</v>
      </c>
      <c r="C971" s="67" t="s">
        <v>295</v>
      </c>
      <c r="D971" s="67" t="s">
        <v>49</v>
      </c>
      <c r="E971" s="67" t="s">
        <v>18</v>
      </c>
      <c r="F971" s="67" t="s">
        <v>298</v>
      </c>
      <c r="G971" s="67" t="s">
        <v>51</v>
      </c>
      <c r="H971" s="108">
        <v>290.04000000000002</v>
      </c>
      <c r="I971" s="108">
        <v>309.45</v>
      </c>
      <c r="J971" s="108">
        <v>372</v>
      </c>
      <c r="K971" s="108">
        <v>372</v>
      </c>
      <c r="L971" s="108">
        <v>389.29562499999997</v>
      </c>
      <c r="M971" s="108">
        <v>280.58</v>
      </c>
      <c r="N971" s="80">
        <v>535</v>
      </c>
      <c r="O971" s="80">
        <f t="shared" si="310"/>
        <v>535</v>
      </c>
      <c r="P971" s="80">
        <f t="shared" si="311"/>
        <v>535</v>
      </c>
    </row>
    <row r="972" spans="1:17" ht="15" customHeight="1" collapsed="1" x14ac:dyDescent="0.25">
      <c r="A972" s="66"/>
      <c r="B972" s="66" t="s">
        <v>582</v>
      </c>
      <c r="C972" s="66" t="s">
        <v>295</v>
      </c>
      <c r="D972" s="66" t="s">
        <v>525</v>
      </c>
      <c r="E972" s="66"/>
      <c r="F972" s="66"/>
      <c r="G972" s="66" t="s">
        <v>684</v>
      </c>
      <c r="H972" s="107">
        <f>SUM(H965:H971)</f>
        <v>1865.0800000000002</v>
      </c>
      <c r="I972" s="107">
        <f t="shared" ref="I972:P972" si="321">SUM(I965:I971)</f>
        <v>2238.21</v>
      </c>
      <c r="J972" s="107">
        <f t="shared" si="321"/>
        <v>2740</v>
      </c>
      <c r="K972" s="107">
        <f t="shared" si="321"/>
        <v>2740</v>
      </c>
      <c r="L972" s="107">
        <f t="shared" si="321"/>
        <v>2715.7981249999993</v>
      </c>
      <c r="M972" s="107">
        <f t="shared" si="321"/>
        <v>1915.8799999999999</v>
      </c>
      <c r="N972" s="107">
        <f t="shared" si="321"/>
        <v>3936</v>
      </c>
      <c r="O972" s="107">
        <f t="shared" si="321"/>
        <v>3936</v>
      </c>
      <c r="P972" s="107">
        <f t="shared" si="321"/>
        <v>3936</v>
      </c>
    </row>
    <row r="973" spans="1:17" ht="15" hidden="1" customHeight="1" outlineLevel="1" x14ac:dyDescent="0.25">
      <c r="A973" s="67" t="s">
        <v>11</v>
      </c>
      <c r="B973" s="67" t="s">
        <v>582</v>
      </c>
      <c r="C973" s="67" t="s">
        <v>295</v>
      </c>
      <c r="D973" s="67" t="s">
        <v>57</v>
      </c>
      <c r="E973" s="67" t="s">
        <v>18</v>
      </c>
      <c r="F973" s="67" t="s">
        <v>298</v>
      </c>
      <c r="G973" s="67" t="s">
        <v>302</v>
      </c>
      <c r="H973" s="108">
        <v>1006.88</v>
      </c>
      <c r="I973" s="108">
        <v>2140.6</v>
      </c>
      <c r="J973" s="108">
        <v>1668</v>
      </c>
      <c r="K973" s="108">
        <v>1668</v>
      </c>
      <c r="L973" s="108">
        <f t="shared" ref="L973:L989" si="322">M973/10*12</f>
        <v>1323.54</v>
      </c>
      <c r="M973" s="108">
        <v>1102.95</v>
      </c>
      <c r="N973" s="80">
        <v>1500</v>
      </c>
      <c r="O973" s="80">
        <f t="shared" si="310"/>
        <v>1500</v>
      </c>
      <c r="P973" s="80">
        <f t="shared" si="311"/>
        <v>1500</v>
      </c>
      <c r="Q973" s="37"/>
    </row>
    <row r="974" spans="1:17" ht="15" hidden="1" customHeight="1" outlineLevel="1" x14ac:dyDescent="0.25">
      <c r="A974" s="67" t="s">
        <v>11</v>
      </c>
      <c r="B974" s="67" t="s">
        <v>582</v>
      </c>
      <c r="C974" s="67" t="s">
        <v>295</v>
      </c>
      <c r="D974" s="67" t="s">
        <v>57</v>
      </c>
      <c r="E974" s="67" t="s">
        <v>18</v>
      </c>
      <c r="F974" s="67" t="s">
        <v>298</v>
      </c>
      <c r="G974" s="67" t="s">
        <v>303</v>
      </c>
      <c r="H974" s="108">
        <v>167.31</v>
      </c>
      <c r="I974" s="108">
        <v>191.84</v>
      </c>
      <c r="J974" s="108">
        <v>250</v>
      </c>
      <c r="K974" s="108">
        <v>250</v>
      </c>
      <c r="L974" s="108">
        <f t="shared" si="322"/>
        <v>93.6</v>
      </c>
      <c r="M974" s="108">
        <v>78</v>
      </c>
      <c r="N974" s="80">
        <v>200</v>
      </c>
      <c r="O974" s="80">
        <f t="shared" si="310"/>
        <v>200</v>
      </c>
      <c r="P974" s="80">
        <f t="shared" si="311"/>
        <v>200</v>
      </c>
      <c r="Q974" s="37"/>
    </row>
    <row r="975" spans="1:17" ht="15" hidden="1" customHeight="1" outlineLevel="1" x14ac:dyDescent="0.25">
      <c r="A975" s="67" t="s">
        <v>11</v>
      </c>
      <c r="B975" s="67" t="s">
        <v>582</v>
      </c>
      <c r="C975" s="67" t="s">
        <v>295</v>
      </c>
      <c r="D975" s="67" t="s">
        <v>66</v>
      </c>
      <c r="E975" s="67" t="s">
        <v>18</v>
      </c>
      <c r="F975" s="67" t="s">
        <v>298</v>
      </c>
      <c r="G975" s="67" t="s">
        <v>308</v>
      </c>
      <c r="H975" s="108">
        <v>11.46</v>
      </c>
      <c r="I975" s="108">
        <v>7.2</v>
      </c>
      <c r="J975" s="108">
        <v>10</v>
      </c>
      <c r="K975" s="108">
        <v>20</v>
      </c>
      <c r="L975" s="108">
        <f t="shared" si="322"/>
        <v>13.823999999999998</v>
      </c>
      <c r="M975" s="108">
        <v>11.52</v>
      </c>
      <c r="N975" s="80">
        <v>20</v>
      </c>
      <c r="O975" s="80">
        <f t="shared" si="310"/>
        <v>20</v>
      </c>
      <c r="P975" s="80">
        <f t="shared" si="311"/>
        <v>20</v>
      </c>
    </row>
    <row r="976" spans="1:17" ht="15" hidden="1" customHeight="1" outlineLevel="1" x14ac:dyDescent="0.25">
      <c r="A976" s="67" t="s">
        <v>11</v>
      </c>
      <c r="B976" s="67" t="s">
        <v>582</v>
      </c>
      <c r="C976" s="67" t="s">
        <v>295</v>
      </c>
      <c r="D976" s="67" t="s">
        <v>75</v>
      </c>
      <c r="E976" s="67" t="s">
        <v>18</v>
      </c>
      <c r="F976" s="67" t="s">
        <v>298</v>
      </c>
      <c r="G976" s="67" t="s">
        <v>312</v>
      </c>
      <c r="H976" s="108">
        <v>666</v>
      </c>
      <c r="I976" s="108">
        <v>663.22</v>
      </c>
      <c r="J976" s="108">
        <v>650</v>
      </c>
      <c r="K976" s="108">
        <v>650</v>
      </c>
      <c r="L976" s="108">
        <f t="shared" si="322"/>
        <v>474.29999999999995</v>
      </c>
      <c r="M976" s="108">
        <v>395.25</v>
      </c>
      <c r="N976" s="80">
        <v>500</v>
      </c>
      <c r="O976" s="80">
        <f t="shared" si="310"/>
        <v>500</v>
      </c>
      <c r="P976" s="80">
        <f t="shared" si="311"/>
        <v>500</v>
      </c>
    </row>
    <row r="977" spans="1:17" ht="15" customHeight="1" collapsed="1" x14ac:dyDescent="0.25">
      <c r="A977" s="66"/>
      <c r="B977" s="66" t="s">
        <v>582</v>
      </c>
      <c r="C977" s="66" t="s">
        <v>295</v>
      </c>
      <c r="D977" s="66" t="s">
        <v>538</v>
      </c>
      <c r="E977" s="66"/>
      <c r="F977" s="66"/>
      <c r="G977" s="66" t="s">
        <v>198</v>
      </c>
      <c r="H977" s="107">
        <f>SUM(H973:H976)</f>
        <v>1851.65</v>
      </c>
      <c r="I977" s="107">
        <f t="shared" ref="I977:P977" si="323">SUM(I973:I976)</f>
        <v>3002.8599999999997</v>
      </c>
      <c r="J977" s="107">
        <f t="shared" si="323"/>
        <v>2578</v>
      </c>
      <c r="K977" s="107">
        <f t="shared" si="323"/>
        <v>2588</v>
      </c>
      <c r="L977" s="107">
        <f t="shared" si="323"/>
        <v>1905.2639999999999</v>
      </c>
      <c r="M977" s="107">
        <f t="shared" si="323"/>
        <v>1587.72</v>
      </c>
      <c r="N977" s="107">
        <f t="shared" si="323"/>
        <v>2220</v>
      </c>
      <c r="O977" s="107">
        <f t="shared" si="323"/>
        <v>2220</v>
      </c>
      <c r="P977" s="107">
        <f t="shared" si="323"/>
        <v>2220</v>
      </c>
    </row>
    <row r="978" spans="1:17" ht="15" hidden="1" customHeight="1" outlineLevel="1" x14ac:dyDescent="0.25">
      <c r="A978" s="67" t="s">
        <v>11</v>
      </c>
      <c r="B978" s="67" t="s">
        <v>582</v>
      </c>
      <c r="C978" s="67" t="s">
        <v>295</v>
      </c>
      <c r="D978" s="67" t="s">
        <v>89</v>
      </c>
      <c r="E978" s="67" t="s">
        <v>18</v>
      </c>
      <c r="F978" s="67" t="s">
        <v>298</v>
      </c>
      <c r="G978" s="67" t="s">
        <v>193</v>
      </c>
      <c r="H978" s="108">
        <v>45.76</v>
      </c>
      <c r="I978" s="108">
        <v>11.86</v>
      </c>
      <c r="J978" s="108">
        <v>15</v>
      </c>
      <c r="K978" s="108">
        <v>65</v>
      </c>
      <c r="L978" s="108">
        <f t="shared" si="322"/>
        <v>59.532000000000004</v>
      </c>
      <c r="M978" s="108">
        <v>49.61</v>
      </c>
      <c r="N978" s="80">
        <v>65</v>
      </c>
      <c r="O978" s="80">
        <f t="shared" si="310"/>
        <v>65</v>
      </c>
      <c r="P978" s="80">
        <f t="shared" si="311"/>
        <v>65</v>
      </c>
    </row>
    <row r="979" spans="1:17" ht="15" hidden="1" customHeight="1" outlineLevel="1" x14ac:dyDescent="0.25">
      <c r="A979" s="67" t="s">
        <v>11</v>
      </c>
      <c r="B979" s="67" t="s">
        <v>582</v>
      </c>
      <c r="C979" s="67" t="s">
        <v>295</v>
      </c>
      <c r="D979" s="67" t="s">
        <v>89</v>
      </c>
      <c r="E979" s="67" t="s">
        <v>18</v>
      </c>
      <c r="F979" s="67" t="s">
        <v>298</v>
      </c>
      <c r="G979" s="67" t="s">
        <v>94</v>
      </c>
      <c r="H979" s="108">
        <v>13.31</v>
      </c>
      <c r="I979" s="108">
        <v>2.69</v>
      </c>
      <c r="J979" s="108">
        <v>10</v>
      </c>
      <c r="K979" s="108">
        <v>10</v>
      </c>
      <c r="L979" s="108">
        <f t="shared" si="322"/>
        <v>0</v>
      </c>
      <c r="M979" s="108">
        <v>0</v>
      </c>
      <c r="N979" s="80">
        <v>10</v>
      </c>
      <c r="O979" s="80">
        <f t="shared" si="310"/>
        <v>10</v>
      </c>
      <c r="P979" s="80">
        <f t="shared" si="311"/>
        <v>10</v>
      </c>
    </row>
    <row r="980" spans="1:17" ht="15" hidden="1" customHeight="1" outlineLevel="1" x14ac:dyDescent="0.25">
      <c r="A980" s="67" t="s">
        <v>11</v>
      </c>
      <c r="B980" s="67" t="s">
        <v>582</v>
      </c>
      <c r="C980" s="67" t="s">
        <v>295</v>
      </c>
      <c r="D980" s="67" t="s">
        <v>89</v>
      </c>
      <c r="E980" s="67" t="s">
        <v>18</v>
      </c>
      <c r="F980" s="67" t="s">
        <v>298</v>
      </c>
      <c r="G980" s="67" t="s">
        <v>93</v>
      </c>
      <c r="H980" s="108">
        <v>0</v>
      </c>
      <c r="I980" s="108">
        <v>37</v>
      </c>
      <c r="J980" s="108">
        <v>35</v>
      </c>
      <c r="K980" s="108">
        <v>35</v>
      </c>
      <c r="L980" s="108">
        <f t="shared" si="322"/>
        <v>0</v>
      </c>
      <c r="M980" s="108">
        <v>0</v>
      </c>
      <c r="N980" s="80">
        <v>35</v>
      </c>
      <c r="O980" s="80">
        <f t="shared" si="310"/>
        <v>35</v>
      </c>
      <c r="P980" s="80">
        <f t="shared" si="311"/>
        <v>35</v>
      </c>
    </row>
    <row r="981" spans="1:17" ht="15" hidden="1" customHeight="1" outlineLevel="1" x14ac:dyDescent="0.25">
      <c r="A981" s="67" t="s">
        <v>11</v>
      </c>
      <c r="B981" s="67" t="s">
        <v>582</v>
      </c>
      <c r="C981" s="67" t="s">
        <v>295</v>
      </c>
      <c r="D981" s="67" t="s">
        <v>102</v>
      </c>
      <c r="E981" s="67" t="s">
        <v>18</v>
      </c>
      <c r="F981" s="67" t="s">
        <v>298</v>
      </c>
      <c r="G981" s="67" t="s">
        <v>316</v>
      </c>
      <c r="H981" s="108">
        <v>511</v>
      </c>
      <c r="I981" s="108">
        <f>1500+424.63</f>
        <v>1924.63</v>
      </c>
      <c r="J981" s="108">
        <v>500</v>
      </c>
      <c r="K981" s="108">
        <v>500</v>
      </c>
      <c r="L981" s="108">
        <f t="shared" si="322"/>
        <v>189.71999999999997</v>
      </c>
      <c r="M981" s="108">
        <v>158.1</v>
      </c>
      <c r="N981" s="80">
        <v>500</v>
      </c>
      <c r="O981" s="80">
        <f t="shared" si="310"/>
        <v>500</v>
      </c>
      <c r="P981" s="80">
        <f t="shared" si="311"/>
        <v>500</v>
      </c>
    </row>
    <row r="982" spans="1:17" ht="15" hidden="1" customHeight="1" outlineLevel="1" x14ac:dyDescent="0.25">
      <c r="A982" s="67" t="s">
        <v>11</v>
      </c>
      <c r="B982" s="67" t="s">
        <v>582</v>
      </c>
      <c r="C982" s="67" t="s">
        <v>295</v>
      </c>
      <c r="D982" s="67" t="s">
        <v>104</v>
      </c>
      <c r="E982" s="67" t="s">
        <v>18</v>
      </c>
      <c r="F982" s="67" t="s">
        <v>298</v>
      </c>
      <c r="G982" s="67" t="s">
        <v>105</v>
      </c>
      <c r="H982" s="108">
        <v>50</v>
      </c>
      <c r="I982" s="108">
        <v>50</v>
      </c>
      <c r="J982" s="108">
        <v>50</v>
      </c>
      <c r="K982" s="108">
        <v>50</v>
      </c>
      <c r="L982" s="108">
        <f t="shared" si="322"/>
        <v>18.672000000000001</v>
      </c>
      <c r="M982" s="108">
        <v>15.56</v>
      </c>
      <c r="N982" s="80">
        <v>50</v>
      </c>
      <c r="O982" s="80">
        <f t="shared" si="310"/>
        <v>50</v>
      </c>
      <c r="P982" s="80">
        <f t="shared" si="311"/>
        <v>50</v>
      </c>
    </row>
    <row r="983" spans="1:17" ht="15" customHeight="1" collapsed="1" x14ac:dyDescent="0.25">
      <c r="A983" s="66"/>
      <c r="B983" s="66" t="s">
        <v>582</v>
      </c>
      <c r="C983" s="66" t="s">
        <v>295</v>
      </c>
      <c r="D983" s="66" t="s">
        <v>526</v>
      </c>
      <c r="E983" s="66"/>
      <c r="F983" s="66"/>
      <c r="G983" s="66" t="s">
        <v>527</v>
      </c>
      <c r="H983" s="107">
        <f>SUM(H978:H982)</f>
        <v>620.07000000000005</v>
      </c>
      <c r="I983" s="107">
        <f t="shared" ref="I983:Q983" si="324">SUM(I978:I982)</f>
        <v>2026.18</v>
      </c>
      <c r="J983" s="107">
        <f t="shared" si="324"/>
        <v>610</v>
      </c>
      <c r="K983" s="107">
        <f t="shared" si="324"/>
        <v>660</v>
      </c>
      <c r="L983" s="107">
        <f t="shared" si="324"/>
        <v>267.92399999999998</v>
      </c>
      <c r="M983" s="107">
        <f t="shared" si="324"/>
        <v>223.26999999999998</v>
      </c>
      <c r="N983" s="107">
        <f t="shared" si="324"/>
        <v>660</v>
      </c>
      <c r="O983" s="107">
        <f t="shared" si="324"/>
        <v>660</v>
      </c>
      <c r="P983" s="107">
        <f t="shared" si="324"/>
        <v>660</v>
      </c>
      <c r="Q983" s="123">
        <f t="shared" si="324"/>
        <v>0</v>
      </c>
    </row>
    <row r="984" spans="1:17" ht="15" hidden="1" customHeight="1" outlineLevel="1" x14ac:dyDescent="0.25">
      <c r="A984" s="67" t="s">
        <v>11</v>
      </c>
      <c r="B984" s="67" t="s">
        <v>582</v>
      </c>
      <c r="C984" s="67" t="s">
        <v>295</v>
      </c>
      <c r="D984" s="67" t="s">
        <v>120</v>
      </c>
      <c r="E984" s="67" t="s">
        <v>18</v>
      </c>
      <c r="F984" s="67" t="s">
        <v>298</v>
      </c>
      <c r="G984" s="67" t="s">
        <v>121</v>
      </c>
      <c r="H984" s="108">
        <v>440.82</v>
      </c>
      <c r="I984" s="108">
        <v>184.32</v>
      </c>
      <c r="J984" s="108">
        <v>0</v>
      </c>
      <c r="K984" s="108">
        <v>200</v>
      </c>
      <c r="L984" s="108">
        <f t="shared" si="322"/>
        <v>221.18399999999997</v>
      </c>
      <c r="M984" s="108">
        <v>184.32</v>
      </c>
      <c r="N984" s="80">
        <v>250</v>
      </c>
      <c r="O984" s="80">
        <f t="shared" si="310"/>
        <v>250</v>
      </c>
      <c r="P984" s="80">
        <f t="shared" si="311"/>
        <v>250</v>
      </c>
    </row>
    <row r="985" spans="1:17" ht="15" customHeight="1" collapsed="1" x14ac:dyDescent="0.25">
      <c r="A985" s="66"/>
      <c r="B985" s="66" t="s">
        <v>582</v>
      </c>
      <c r="C985" s="66" t="s">
        <v>295</v>
      </c>
      <c r="D985" s="66" t="s">
        <v>530</v>
      </c>
      <c r="E985" s="66"/>
      <c r="F985" s="66"/>
      <c r="G985" s="83" t="s">
        <v>620</v>
      </c>
      <c r="H985" s="107">
        <f>SUM(H984)</f>
        <v>440.82</v>
      </c>
      <c r="I985" s="107">
        <f t="shared" ref="I985:P985" si="325">SUM(I984)</f>
        <v>184.32</v>
      </c>
      <c r="J985" s="107">
        <f t="shared" si="325"/>
        <v>0</v>
      </c>
      <c r="K985" s="107">
        <f t="shared" si="325"/>
        <v>200</v>
      </c>
      <c r="L985" s="107">
        <f t="shared" si="325"/>
        <v>221.18399999999997</v>
      </c>
      <c r="M985" s="107">
        <f t="shared" si="325"/>
        <v>184.32</v>
      </c>
      <c r="N985" s="107">
        <f t="shared" si="325"/>
        <v>250</v>
      </c>
      <c r="O985" s="107">
        <f t="shared" si="325"/>
        <v>250</v>
      </c>
      <c r="P985" s="107">
        <f t="shared" si="325"/>
        <v>250</v>
      </c>
    </row>
    <row r="986" spans="1:17" ht="15" hidden="1" customHeight="1" outlineLevel="1" x14ac:dyDescent="0.25">
      <c r="A986" s="67" t="s">
        <v>11</v>
      </c>
      <c r="B986" s="67" t="s">
        <v>582</v>
      </c>
      <c r="C986" s="67" t="s">
        <v>295</v>
      </c>
      <c r="D986" s="67" t="s">
        <v>129</v>
      </c>
      <c r="E986" s="67" t="s">
        <v>18</v>
      </c>
      <c r="F986" s="67" t="s">
        <v>298</v>
      </c>
      <c r="G986" s="67" t="s">
        <v>131</v>
      </c>
      <c r="H986" s="108">
        <v>0</v>
      </c>
      <c r="I986" s="108">
        <v>0</v>
      </c>
      <c r="J986" s="108">
        <v>0</v>
      </c>
      <c r="K986" s="108">
        <v>2</v>
      </c>
      <c r="L986" s="108">
        <f t="shared" si="322"/>
        <v>2.016</v>
      </c>
      <c r="M986" s="108">
        <v>1.68</v>
      </c>
      <c r="N986" s="80">
        <v>10</v>
      </c>
      <c r="O986" s="80">
        <f t="shared" si="310"/>
        <v>10</v>
      </c>
      <c r="P986" s="80">
        <f t="shared" si="311"/>
        <v>10</v>
      </c>
    </row>
    <row r="987" spans="1:17" ht="15" hidden="1" customHeight="1" outlineLevel="1" x14ac:dyDescent="0.25">
      <c r="A987" s="67" t="s">
        <v>11</v>
      </c>
      <c r="B987" s="67" t="s">
        <v>582</v>
      </c>
      <c r="C987" s="67" t="s">
        <v>295</v>
      </c>
      <c r="D987" s="67" t="s">
        <v>136</v>
      </c>
      <c r="E987" s="67" t="s">
        <v>18</v>
      </c>
      <c r="F987" s="67" t="s">
        <v>298</v>
      </c>
      <c r="G987" s="67" t="s">
        <v>320</v>
      </c>
      <c r="H987" s="108">
        <v>157.72</v>
      </c>
      <c r="I987" s="108">
        <v>445.08</v>
      </c>
      <c r="J987" s="108">
        <v>200</v>
      </c>
      <c r="K987" s="108">
        <v>188</v>
      </c>
      <c r="L987" s="108">
        <f t="shared" si="322"/>
        <v>122.90400000000001</v>
      </c>
      <c r="M987" s="108">
        <v>102.42</v>
      </c>
      <c r="N987" s="80">
        <v>180</v>
      </c>
      <c r="O987" s="80">
        <f t="shared" si="310"/>
        <v>180</v>
      </c>
      <c r="P987" s="80">
        <f t="shared" si="311"/>
        <v>180</v>
      </c>
    </row>
    <row r="988" spans="1:17" ht="15" hidden="1" customHeight="1" outlineLevel="1" x14ac:dyDescent="0.25">
      <c r="A988" s="67" t="s">
        <v>11</v>
      </c>
      <c r="B988" s="67" t="s">
        <v>582</v>
      </c>
      <c r="C988" s="67" t="s">
        <v>295</v>
      </c>
      <c r="D988" s="67" t="s">
        <v>138</v>
      </c>
      <c r="E988" s="67" t="s">
        <v>18</v>
      </c>
      <c r="F988" s="67" t="s">
        <v>298</v>
      </c>
      <c r="G988" s="67" t="s">
        <v>322</v>
      </c>
      <c r="H988" s="108">
        <v>0</v>
      </c>
      <c r="I988" s="108">
        <v>0</v>
      </c>
      <c r="J988" s="108">
        <v>0</v>
      </c>
      <c r="K988" s="108">
        <v>10</v>
      </c>
      <c r="L988" s="108">
        <f t="shared" si="322"/>
        <v>12</v>
      </c>
      <c r="M988" s="108">
        <v>10</v>
      </c>
      <c r="N988" s="80">
        <v>0</v>
      </c>
      <c r="O988" s="80">
        <f t="shared" si="310"/>
        <v>0</v>
      </c>
      <c r="P988" s="80">
        <f t="shared" si="311"/>
        <v>0</v>
      </c>
    </row>
    <row r="989" spans="1:17" ht="15" hidden="1" customHeight="1" outlineLevel="1" x14ac:dyDescent="0.25">
      <c r="A989" s="67" t="s">
        <v>11</v>
      </c>
      <c r="B989" s="67" t="s">
        <v>582</v>
      </c>
      <c r="C989" s="67" t="s">
        <v>295</v>
      </c>
      <c r="D989" s="67" t="s">
        <v>143</v>
      </c>
      <c r="E989" s="67" t="s">
        <v>18</v>
      </c>
      <c r="F989" s="67" t="s">
        <v>298</v>
      </c>
      <c r="G989" s="67" t="s">
        <v>146</v>
      </c>
      <c r="H989" s="108">
        <v>0</v>
      </c>
      <c r="I989" s="108">
        <v>12</v>
      </c>
      <c r="J989" s="108">
        <v>12</v>
      </c>
      <c r="K989" s="108">
        <v>12</v>
      </c>
      <c r="L989" s="108">
        <f t="shared" si="322"/>
        <v>0</v>
      </c>
      <c r="M989" s="108">
        <v>0</v>
      </c>
      <c r="N989" s="80">
        <v>0</v>
      </c>
      <c r="O989" s="80">
        <f t="shared" si="310"/>
        <v>0</v>
      </c>
      <c r="P989" s="80">
        <f t="shared" si="311"/>
        <v>0</v>
      </c>
    </row>
    <row r="990" spans="1:17" ht="15" hidden="1" customHeight="1" outlineLevel="1" x14ac:dyDescent="0.25">
      <c r="A990" s="67" t="s">
        <v>11</v>
      </c>
      <c r="B990" s="67" t="s">
        <v>582</v>
      </c>
      <c r="C990" s="67" t="s">
        <v>295</v>
      </c>
      <c r="D990" s="67" t="s">
        <v>152</v>
      </c>
      <c r="E990" s="67" t="s">
        <v>18</v>
      </c>
      <c r="F990" s="67" t="s">
        <v>298</v>
      </c>
      <c r="G990" s="67" t="s">
        <v>153</v>
      </c>
      <c r="H990" s="108">
        <v>399.51</v>
      </c>
      <c r="I990" s="108">
        <v>443.96</v>
      </c>
      <c r="J990" s="108">
        <v>400</v>
      </c>
      <c r="K990" s="108">
        <v>400</v>
      </c>
      <c r="L990" s="108">
        <v>400</v>
      </c>
      <c r="M990" s="108">
        <v>326.95</v>
      </c>
      <c r="N990" s="80">
        <v>560</v>
      </c>
      <c r="O990" s="80">
        <f t="shared" si="310"/>
        <v>560</v>
      </c>
      <c r="P990" s="80">
        <f t="shared" si="311"/>
        <v>560</v>
      </c>
    </row>
    <row r="991" spans="1:17" ht="15" hidden="1" customHeight="1" outlineLevel="1" x14ac:dyDescent="0.25">
      <c r="A991" s="67" t="s">
        <v>11</v>
      </c>
      <c r="B991" s="67" t="s">
        <v>582</v>
      </c>
      <c r="C991" s="67" t="s">
        <v>295</v>
      </c>
      <c r="D991" s="67" t="s">
        <v>156</v>
      </c>
      <c r="E991" s="67" t="s">
        <v>18</v>
      </c>
      <c r="F991" s="67" t="s">
        <v>298</v>
      </c>
      <c r="G991" s="67" t="s">
        <v>157</v>
      </c>
      <c r="H991" s="108">
        <v>66.19</v>
      </c>
      <c r="I991" s="108">
        <v>84.31</v>
      </c>
      <c r="J991" s="108">
        <v>95</v>
      </c>
      <c r="K991" s="108">
        <v>95</v>
      </c>
      <c r="L991" s="108">
        <v>70.867499999999993</v>
      </c>
      <c r="M991" s="108">
        <v>47.98</v>
      </c>
      <c r="N991" s="80">
        <v>120</v>
      </c>
      <c r="O991" s="80">
        <f t="shared" si="310"/>
        <v>120</v>
      </c>
      <c r="P991" s="80">
        <f t="shared" si="311"/>
        <v>120</v>
      </c>
    </row>
    <row r="992" spans="1:17" ht="15" customHeight="1" collapsed="1" x14ac:dyDescent="0.25">
      <c r="A992" s="66"/>
      <c r="B992" s="66" t="s">
        <v>582</v>
      </c>
      <c r="C992" s="66" t="s">
        <v>295</v>
      </c>
      <c r="D992" s="66" t="s">
        <v>535</v>
      </c>
      <c r="E992" s="66"/>
      <c r="F992" s="66"/>
      <c r="G992" s="66" t="s">
        <v>536</v>
      </c>
      <c r="H992" s="107">
        <f>SUM(H986:H991)</f>
        <v>623.42000000000007</v>
      </c>
      <c r="I992" s="107">
        <f t="shared" ref="I992:P992" si="326">SUM(I986:I991)</f>
        <v>985.34999999999991</v>
      </c>
      <c r="J992" s="107">
        <f t="shared" si="326"/>
        <v>707</v>
      </c>
      <c r="K992" s="107">
        <f t="shared" si="326"/>
        <v>707</v>
      </c>
      <c r="L992" s="107">
        <f t="shared" si="326"/>
        <v>607.78750000000002</v>
      </c>
      <c r="M992" s="107">
        <f t="shared" si="326"/>
        <v>489.03000000000003</v>
      </c>
      <c r="N992" s="107">
        <f t="shared" si="326"/>
        <v>870</v>
      </c>
      <c r="O992" s="107">
        <f t="shared" si="326"/>
        <v>870</v>
      </c>
      <c r="P992" s="107">
        <f t="shared" si="326"/>
        <v>870</v>
      </c>
    </row>
    <row r="993" spans="1:17" ht="15" customHeight="1" x14ac:dyDescent="0.25">
      <c r="A993" s="64"/>
      <c r="B993" s="64" t="s">
        <v>582</v>
      </c>
      <c r="C993" s="64" t="s">
        <v>295</v>
      </c>
      <c r="D993" s="64"/>
      <c r="E993" s="64"/>
      <c r="F993" s="64"/>
      <c r="G993" s="64" t="s">
        <v>801</v>
      </c>
      <c r="H993" s="65">
        <f>H992+H985+H983+H977+H972+H964</f>
        <v>11496.89</v>
      </c>
      <c r="I993" s="65">
        <f t="shared" ref="I993:P993" si="327">I992+I985+I983+I977+I972+I964</f>
        <v>14941.519999999999</v>
      </c>
      <c r="J993" s="65">
        <f t="shared" si="327"/>
        <v>14479</v>
      </c>
      <c r="K993" s="65">
        <f t="shared" si="327"/>
        <v>14479</v>
      </c>
      <c r="L993" s="65">
        <f t="shared" si="327"/>
        <v>13915.917624999998</v>
      </c>
      <c r="M993" s="65">
        <f t="shared" si="327"/>
        <v>10309.43</v>
      </c>
      <c r="N993" s="65">
        <f t="shared" si="327"/>
        <v>19186</v>
      </c>
      <c r="O993" s="65">
        <f t="shared" si="327"/>
        <v>19186</v>
      </c>
      <c r="P993" s="65">
        <f t="shared" si="327"/>
        <v>19186</v>
      </c>
    </row>
    <row r="994" spans="1:17" ht="15" hidden="1" customHeight="1" outlineLevel="1" x14ac:dyDescent="0.25">
      <c r="A994" s="33" t="s">
        <v>11</v>
      </c>
      <c r="B994" s="33" t="s">
        <v>583</v>
      </c>
      <c r="C994" s="33" t="s">
        <v>295</v>
      </c>
      <c r="D994" s="33" t="s">
        <v>23</v>
      </c>
      <c r="E994" s="33" t="s">
        <v>18</v>
      </c>
      <c r="F994" s="33" t="s">
        <v>298</v>
      </c>
      <c r="G994" s="33" t="s">
        <v>24</v>
      </c>
      <c r="H994" s="34">
        <v>0</v>
      </c>
      <c r="I994" s="34">
        <v>0</v>
      </c>
      <c r="J994" s="34">
        <v>0</v>
      </c>
      <c r="K994" s="34">
        <v>0</v>
      </c>
      <c r="L994" s="34">
        <v>51</v>
      </c>
      <c r="M994" s="34">
        <v>95.2</v>
      </c>
      <c r="N994" s="34">
        <v>60</v>
      </c>
      <c r="O994" s="34">
        <f t="shared" si="310"/>
        <v>60</v>
      </c>
      <c r="P994" s="34">
        <f t="shared" si="311"/>
        <v>60</v>
      </c>
    </row>
    <row r="995" spans="1:17" ht="15" hidden="1" customHeight="1" outlineLevel="1" x14ac:dyDescent="0.25">
      <c r="A995" s="33" t="s">
        <v>11</v>
      </c>
      <c r="B995" s="33" t="s">
        <v>583</v>
      </c>
      <c r="C995" s="33" t="s">
        <v>295</v>
      </c>
      <c r="D995" s="33" t="s">
        <v>33</v>
      </c>
      <c r="E995" s="33" t="s">
        <v>18</v>
      </c>
      <c r="F995" s="33" t="s">
        <v>301</v>
      </c>
      <c r="G995" s="33" t="s">
        <v>35</v>
      </c>
      <c r="H995" s="34">
        <v>0</v>
      </c>
      <c r="I995" s="34">
        <v>0</v>
      </c>
      <c r="J995" s="34">
        <v>65</v>
      </c>
      <c r="K995" s="34">
        <v>65</v>
      </c>
      <c r="L995" s="34">
        <f>L1007*0.14</f>
        <v>70</v>
      </c>
      <c r="M995" s="34">
        <v>0</v>
      </c>
      <c r="N995" s="34">
        <v>84</v>
      </c>
      <c r="O995" s="34">
        <f t="shared" si="310"/>
        <v>84</v>
      </c>
      <c r="P995" s="34">
        <f t="shared" si="311"/>
        <v>84</v>
      </c>
    </row>
    <row r="996" spans="1:17" ht="15" hidden="1" customHeight="1" outlineLevel="1" x14ac:dyDescent="0.25">
      <c r="A996" s="33" t="s">
        <v>11</v>
      </c>
      <c r="B996" s="33" t="s">
        <v>583</v>
      </c>
      <c r="C996" s="33" t="s">
        <v>295</v>
      </c>
      <c r="D996" s="33" t="s">
        <v>37</v>
      </c>
      <c r="E996" s="33" t="s">
        <v>18</v>
      </c>
      <c r="F996" s="33" t="s">
        <v>301</v>
      </c>
      <c r="G996" s="33" t="s">
        <v>39</v>
      </c>
      <c r="H996" s="34">
        <v>0</v>
      </c>
      <c r="I996" s="34">
        <v>0</v>
      </c>
      <c r="J996" s="34">
        <v>4</v>
      </c>
      <c r="K996" s="34">
        <v>4</v>
      </c>
      <c r="L996" s="34">
        <f>L1007*0.008</f>
        <v>4</v>
      </c>
      <c r="M996" s="34">
        <v>0</v>
      </c>
      <c r="N996" s="34">
        <v>5</v>
      </c>
      <c r="O996" s="34">
        <f t="shared" si="310"/>
        <v>5</v>
      </c>
      <c r="P996" s="34">
        <f t="shared" si="311"/>
        <v>5</v>
      </c>
    </row>
    <row r="997" spans="1:17" ht="15" hidden="1" customHeight="1" outlineLevel="1" x14ac:dyDescent="0.25">
      <c r="A997" s="33" t="s">
        <v>11</v>
      </c>
      <c r="B997" s="33" t="s">
        <v>583</v>
      </c>
      <c r="C997" s="33" t="s">
        <v>295</v>
      </c>
      <c r="D997" s="33" t="s">
        <v>41</v>
      </c>
      <c r="E997" s="33" t="s">
        <v>18</v>
      </c>
      <c r="F997" s="33" t="s">
        <v>301</v>
      </c>
      <c r="G997" s="33" t="s">
        <v>43</v>
      </c>
      <c r="H997" s="34">
        <v>0</v>
      </c>
      <c r="I997" s="34">
        <v>0</v>
      </c>
      <c r="J997" s="34">
        <v>14</v>
      </c>
      <c r="K997" s="34">
        <v>14</v>
      </c>
      <c r="L997" s="34">
        <f>L1007*0.03</f>
        <v>15</v>
      </c>
      <c r="M997" s="34">
        <v>0</v>
      </c>
      <c r="N997" s="34">
        <v>18</v>
      </c>
      <c r="O997" s="34">
        <f t="shared" si="310"/>
        <v>18</v>
      </c>
      <c r="P997" s="34">
        <f t="shared" si="311"/>
        <v>18</v>
      </c>
    </row>
    <row r="998" spans="1:17" ht="15" hidden="1" customHeight="1" outlineLevel="1" x14ac:dyDescent="0.25">
      <c r="A998" s="33" t="s">
        <v>11</v>
      </c>
      <c r="B998" s="33" t="s">
        <v>583</v>
      </c>
      <c r="C998" s="33" t="s">
        <v>295</v>
      </c>
      <c r="D998" s="33" t="s">
        <v>49</v>
      </c>
      <c r="E998" s="33" t="s">
        <v>18</v>
      </c>
      <c r="F998" s="33" t="s">
        <v>301</v>
      </c>
      <c r="G998" s="33" t="s">
        <v>51</v>
      </c>
      <c r="H998" s="34">
        <v>0</v>
      </c>
      <c r="I998" s="34">
        <v>0</v>
      </c>
      <c r="J998" s="34">
        <v>22</v>
      </c>
      <c r="K998" s="34">
        <v>22</v>
      </c>
      <c r="L998" s="34">
        <f>L1007*0.0475</f>
        <v>23.75</v>
      </c>
      <c r="M998" s="34">
        <v>0</v>
      </c>
      <c r="N998" s="34">
        <v>29</v>
      </c>
      <c r="O998" s="34">
        <f t="shared" si="310"/>
        <v>29</v>
      </c>
      <c r="P998" s="34">
        <f t="shared" si="311"/>
        <v>29</v>
      </c>
    </row>
    <row r="999" spans="1:17" ht="15" customHeight="1" collapsed="1" x14ac:dyDescent="0.25">
      <c r="A999" s="66"/>
      <c r="B999" s="66" t="s">
        <v>583</v>
      </c>
      <c r="C999" s="66" t="s">
        <v>295</v>
      </c>
      <c r="D999" s="66" t="s">
        <v>525</v>
      </c>
      <c r="E999" s="66"/>
      <c r="F999" s="66"/>
      <c r="G999" s="66" t="s">
        <v>684</v>
      </c>
      <c r="H999" s="107">
        <f>SUM(H994:H998)</f>
        <v>0</v>
      </c>
      <c r="I999" s="107">
        <f t="shared" ref="I999:P999" si="328">SUM(I994:I998)</f>
        <v>0</v>
      </c>
      <c r="J999" s="107">
        <f t="shared" si="328"/>
        <v>105</v>
      </c>
      <c r="K999" s="107">
        <f t="shared" si="328"/>
        <v>105</v>
      </c>
      <c r="L999" s="107">
        <f t="shared" si="328"/>
        <v>163.75</v>
      </c>
      <c r="M999" s="107">
        <f t="shared" si="328"/>
        <v>95.2</v>
      </c>
      <c r="N999" s="107">
        <f t="shared" si="328"/>
        <v>196</v>
      </c>
      <c r="O999" s="107">
        <f t="shared" si="328"/>
        <v>196</v>
      </c>
      <c r="P999" s="107">
        <f t="shared" si="328"/>
        <v>196</v>
      </c>
    </row>
    <row r="1000" spans="1:17" ht="15" hidden="1" customHeight="1" outlineLevel="1" x14ac:dyDescent="0.25">
      <c r="A1000" s="33" t="s">
        <v>11</v>
      </c>
      <c r="B1000" s="33" t="s">
        <v>583</v>
      </c>
      <c r="C1000" s="33" t="s">
        <v>295</v>
      </c>
      <c r="D1000" s="33" t="s">
        <v>57</v>
      </c>
      <c r="E1000" s="33" t="s">
        <v>18</v>
      </c>
      <c r="F1000" s="33" t="s">
        <v>301</v>
      </c>
      <c r="G1000" s="33" t="s">
        <v>304</v>
      </c>
      <c r="H1000" s="34">
        <v>151.97999999999999</v>
      </c>
      <c r="I1000" s="34">
        <v>146</v>
      </c>
      <c r="J1000" s="34">
        <v>200</v>
      </c>
      <c r="K1000" s="34">
        <v>200</v>
      </c>
      <c r="L1000" s="34">
        <v>200</v>
      </c>
      <c r="M1000" s="34">
        <v>0</v>
      </c>
      <c r="N1000" s="34">
        <v>200</v>
      </c>
      <c r="O1000" s="34">
        <f t="shared" si="310"/>
        <v>200</v>
      </c>
      <c r="P1000" s="34">
        <f t="shared" si="311"/>
        <v>200</v>
      </c>
      <c r="Q1000" s="37"/>
    </row>
    <row r="1001" spans="1:17" ht="15" hidden="1" customHeight="1" outlineLevel="1" x14ac:dyDescent="0.25">
      <c r="A1001" s="33" t="s">
        <v>11</v>
      </c>
      <c r="B1001" s="33" t="s">
        <v>583</v>
      </c>
      <c r="C1001" s="33" t="s">
        <v>295</v>
      </c>
      <c r="D1001" s="33" t="s">
        <v>57</v>
      </c>
      <c r="E1001" s="33" t="s">
        <v>18</v>
      </c>
      <c r="F1001" s="33" t="s">
        <v>301</v>
      </c>
      <c r="G1001" s="33" t="s">
        <v>305</v>
      </c>
      <c r="H1001" s="34">
        <v>225.94</v>
      </c>
      <c r="I1001" s="34">
        <v>384.1</v>
      </c>
      <c r="J1001" s="34">
        <v>300</v>
      </c>
      <c r="K1001" s="34">
        <v>300</v>
      </c>
      <c r="L1001" s="34">
        <f>M1001/10*12</f>
        <v>224.39999999999998</v>
      </c>
      <c r="M1001" s="34">
        <v>187</v>
      </c>
      <c r="N1001" s="34">
        <v>300</v>
      </c>
      <c r="O1001" s="34">
        <f t="shared" si="310"/>
        <v>300</v>
      </c>
      <c r="P1001" s="34">
        <f t="shared" si="311"/>
        <v>300</v>
      </c>
      <c r="Q1001" s="37"/>
    </row>
    <row r="1002" spans="1:17" ht="15" hidden="1" customHeight="1" outlineLevel="1" x14ac:dyDescent="0.25">
      <c r="A1002" s="33" t="s">
        <v>11</v>
      </c>
      <c r="B1002" s="33" t="s">
        <v>583</v>
      </c>
      <c r="C1002" s="33" t="s">
        <v>295</v>
      </c>
      <c r="D1002" s="33" t="s">
        <v>57</v>
      </c>
      <c r="E1002" s="33" t="s">
        <v>18</v>
      </c>
      <c r="F1002" s="33" t="s">
        <v>301</v>
      </c>
      <c r="G1002" s="33" t="s">
        <v>306</v>
      </c>
      <c r="H1002" s="34">
        <f>50+150.4</f>
        <v>200.4</v>
      </c>
      <c r="I1002" s="34">
        <v>4162.8999999999996</v>
      </c>
      <c r="J1002" s="34">
        <v>3000</v>
      </c>
      <c r="K1002" s="34">
        <v>3000</v>
      </c>
      <c r="L1002" s="34">
        <f>M1002/10*12</f>
        <v>1552.0439999999999</v>
      </c>
      <c r="M1002" s="34">
        <v>1293.3699999999999</v>
      </c>
      <c r="N1002" s="34">
        <v>2000</v>
      </c>
      <c r="O1002" s="34">
        <f t="shared" ref="O1002:O1026" si="329">N1002</f>
        <v>2000</v>
      </c>
      <c r="P1002" s="34">
        <f t="shared" ref="P1002:P1026" si="330">N1002</f>
        <v>2000</v>
      </c>
      <c r="Q1002" s="37"/>
    </row>
    <row r="1003" spans="1:17" ht="15" hidden="1" customHeight="1" outlineLevel="1" x14ac:dyDescent="0.25">
      <c r="A1003" s="33" t="s">
        <v>11</v>
      </c>
      <c r="B1003" s="33" t="s">
        <v>583</v>
      </c>
      <c r="C1003" s="33" t="s">
        <v>295</v>
      </c>
      <c r="D1003" s="33" t="s">
        <v>66</v>
      </c>
      <c r="E1003" s="33" t="s">
        <v>18</v>
      </c>
      <c r="F1003" s="33" t="s">
        <v>301</v>
      </c>
      <c r="G1003" s="33" t="s">
        <v>309</v>
      </c>
      <c r="H1003" s="34">
        <f>8.65+13.5</f>
        <v>22.15</v>
      </c>
      <c r="I1003" s="34">
        <v>8.64</v>
      </c>
      <c r="J1003" s="34">
        <v>12</v>
      </c>
      <c r="K1003" s="34">
        <v>12</v>
      </c>
      <c r="L1003" s="34">
        <f>M1003/10*12</f>
        <v>6.911999999999999</v>
      </c>
      <c r="M1003" s="34">
        <v>5.76</v>
      </c>
      <c r="N1003" s="34">
        <v>12</v>
      </c>
      <c r="O1003" s="34">
        <f t="shared" si="329"/>
        <v>12</v>
      </c>
      <c r="P1003" s="34">
        <f t="shared" si="330"/>
        <v>12</v>
      </c>
    </row>
    <row r="1004" spans="1:17" ht="15" hidden="1" customHeight="1" outlineLevel="1" x14ac:dyDescent="0.25">
      <c r="A1004" s="33" t="s">
        <v>11</v>
      </c>
      <c r="B1004" s="33" t="s">
        <v>583</v>
      </c>
      <c r="C1004" s="33" t="s">
        <v>295</v>
      </c>
      <c r="D1004" s="33" t="s">
        <v>75</v>
      </c>
      <c r="E1004" s="33" t="s">
        <v>18</v>
      </c>
      <c r="F1004" s="33" t="s">
        <v>301</v>
      </c>
      <c r="G1004" s="33" t="s">
        <v>313</v>
      </c>
      <c r="H1004" s="34">
        <v>231.43</v>
      </c>
      <c r="I1004" s="34">
        <v>232.85</v>
      </c>
      <c r="J1004" s="34">
        <v>233</v>
      </c>
      <c r="K1004" s="34">
        <v>233</v>
      </c>
      <c r="L1004" s="34">
        <f>M1004/10*12</f>
        <v>49.032000000000004</v>
      </c>
      <c r="M1004" s="34">
        <v>40.86</v>
      </c>
      <c r="N1004" s="34">
        <v>80</v>
      </c>
      <c r="O1004" s="34">
        <f t="shared" si="329"/>
        <v>80</v>
      </c>
      <c r="P1004" s="34">
        <f t="shared" si="330"/>
        <v>80</v>
      </c>
    </row>
    <row r="1005" spans="1:17" ht="15" customHeight="1" collapsed="1" x14ac:dyDescent="0.25">
      <c r="A1005" s="66"/>
      <c r="B1005" s="66" t="s">
        <v>583</v>
      </c>
      <c r="C1005" s="66" t="s">
        <v>295</v>
      </c>
      <c r="D1005" s="66" t="s">
        <v>538</v>
      </c>
      <c r="E1005" s="66"/>
      <c r="F1005" s="66"/>
      <c r="G1005" s="66" t="s">
        <v>198</v>
      </c>
      <c r="H1005" s="107">
        <f>SUM(H1000:H1004)</f>
        <v>831.89999999999986</v>
      </c>
      <c r="I1005" s="107">
        <f t="shared" ref="I1005:P1005" si="331">SUM(I1000:I1004)</f>
        <v>4934.4900000000007</v>
      </c>
      <c r="J1005" s="107">
        <f t="shared" si="331"/>
        <v>3745</v>
      </c>
      <c r="K1005" s="107">
        <f t="shared" si="331"/>
        <v>3745</v>
      </c>
      <c r="L1005" s="107">
        <f t="shared" si="331"/>
        <v>2032.3879999999999</v>
      </c>
      <c r="M1005" s="107">
        <f t="shared" si="331"/>
        <v>1526.9899999999998</v>
      </c>
      <c r="N1005" s="107">
        <f t="shared" si="331"/>
        <v>2592</v>
      </c>
      <c r="O1005" s="107">
        <f t="shared" si="331"/>
        <v>2592</v>
      </c>
      <c r="P1005" s="107">
        <f t="shared" si="331"/>
        <v>2592</v>
      </c>
    </row>
    <row r="1006" spans="1:17" ht="15" hidden="1" customHeight="1" outlineLevel="1" x14ac:dyDescent="0.25">
      <c r="A1006" s="33" t="s">
        <v>11</v>
      </c>
      <c r="B1006" s="33" t="s">
        <v>583</v>
      </c>
      <c r="C1006" s="33" t="s">
        <v>295</v>
      </c>
      <c r="D1006" s="33" t="s">
        <v>136</v>
      </c>
      <c r="E1006" s="33" t="s">
        <v>18</v>
      </c>
      <c r="F1006" s="33" t="s">
        <v>301</v>
      </c>
      <c r="G1006" s="33" t="s">
        <v>321</v>
      </c>
      <c r="H1006" s="34">
        <v>145.5</v>
      </c>
      <c r="I1006" s="34">
        <v>373.2</v>
      </c>
      <c r="J1006" s="34">
        <v>280</v>
      </c>
      <c r="K1006" s="34">
        <v>200</v>
      </c>
      <c r="L1006" s="34">
        <f>M1006/10*12</f>
        <v>91.176000000000016</v>
      </c>
      <c r="M1006" s="34">
        <v>75.98</v>
      </c>
      <c r="N1006" s="34">
        <v>100</v>
      </c>
      <c r="O1006" s="34">
        <f t="shared" si="329"/>
        <v>100</v>
      </c>
      <c r="P1006" s="34">
        <f t="shared" si="330"/>
        <v>100</v>
      </c>
    </row>
    <row r="1007" spans="1:17" ht="15" hidden="1" customHeight="1" outlineLevel="1" x14ac:dyDescent="0.25">
      <c r="A1007" s="33" t="s">
        <v>11</v>
      </c>
      <c r="B1007" s="33" t="s">
        <v>583</v>
      </c>
      <c r="C1007" s="33" t="s">
        <v>295</v>
      </c>
      <c r="D1007" s="33" t="s">
        <v>163</v>
      </c>
      <c r="E1007" s="33" t="s">
        <v>18</v>
      </c>
      <c r="F1007" s="33" t="s">
        <v>301</v>
      </c>
      <c r="G1007" s="33" t="s">
        <v>164</v>
      </c>
      <c r="H1007" s="34">
        <v>360</v>
      </c>
      <c r="I1007" s="34">
        <v>893.38</v>
      </c>
      <c r="J1007" s="34">
        <v>500</v>
      </c>
      <c r="K1007" s="34">
        <v>500</v>
      </c>
      <c r="L1007" s="34">
        <v>500</v>
      </c>
      <c r="M1007" s="34">
        <v>0</v>
      </c>
      <c r="N1007" s="34">
        <v>600</v>
      </c>
      <c r="O1007" s="34">
        <f t="shared" si="329"/>
        <v>600</v>
      </c>
      <c r="P1007" s="34">
        <f t="shared" si="330"/>
        <v>600</v>
      </c>
    </row>
    <row r="1008" spans="1:17" ht="15" customHeight="1" collapsed="1" x14ac:dyDescent="0.25">
      <c r="A1008" s="66"/>
      <c r="B1008" s="66" t="s">
        <v>583</v>
      </c>
      <c r="C1008" s="66" t="s">
        <v>295</v>
      </c>
      <c r="D1008" s="66" t="s">
        <v>535</v>
      </c>
      <c r="E1008" s="66"/>
      <c r="F1008" s="66"/>
      <c r="G1008" s="66" t="s">
        <v>536</v>
      </c>
      <c r="H1008" s="107">
        <f>SUM(H1006:H1007)</f>
        <v>505.5</v>
      </c>
      <c r="I1008" s="107">
        <f t="shared" ref="I1008:P1008" si="332">SUM(I1006:I1007)</f>
        <v>1266.58</v>
      </c>
      <c r="J1008" s="107">
        <f t="shared" si="332"/>
        <v>780</v>
      </c>
      <c r="K1008" s="107">
        <f t="shared" si="332"/>
        <v>700</v>
      </c>
      <c r="L1008" s="107">
        <f t="shared" si="332"/>
        <v>591.17600000000004</v>
      </c>
      <c r="M1008" s="107">
        <f t="shared" si="332"/>
        <v>75.98</v>
      </c>
      <c r="N1008" s="107">
        <f t="shared" si="332"/>
        <v>700</v>
      </c>
      <c r="O1008" s="107">
        <f t="shared" si="332"/>
        <v>700</v>
      </c>
      <c r="P1008" s="107">
        <f t="shared" si="332"/>
        <v>700</v>
      </c>
    </row>
    <row r="1009" spans="1:19" ht="15" customHeight="1" x14ac:dyDescent="0.25">
      <c r="A1009" s="64"/>
      <c r="B1009" s="64" t="s">
        <v>583</v>
      </c>
      <c r="C1009" s="64"/>
      <c r="D1009" s="64"/>
      <c r="E1009" s="64"/>
      <c r="F1009" s="64"/>
      <c r="G1009" s="64" t="s">
        <v>802</v>
      </c>
      <c r="H1009" s="65">
        <f>H1008+H1005+H999</f>
        <v>1337.3999999999999</v>
      </c>
      <c r="I1009" s="65">
        <f t="shared" ref="I1009:P1009" si="333">I1008+I1005+I999</f>
        <v>6201.0700000000006</v>
      </c>
      <c r="J1009" s="65">
        <f t="shared" si="333"/>
        <v>4630</v>
      </c>
      <c r="K1009" s="65">
        <f t="shared" si="333"/>
        <v>4550</v>
      </c>
      <c r="L1009" s="65">
        <f t="shared" si="333"/>
        <v>2787.3139999999999</v>
      </c>
      <c r="M1009" s="65">
        <f t="shared" si="333"/>
        <v>1698.1699999999998</v>
      </c>
      <c r="N1009" s="65">
        <f t="shared" si="333"/>
        <v>3488</v>
      </c>
      <c r="O1009" s="65">
        <f t="shared" si="333"/>
        <v>3488</v>
      </c>
      <c r="P1009" s="65">
        <f t="shared" si="333"/>
        <v>3488</v>
      </c>
      <c r="S1009" s="47"/>
    </row>
    <row r="1010" spans="1:19" ht="15" customHeight="1" x14ac:dyDescent="0.25">
      <c r="A1010" s="66" t="s">
        <v>11</v>
      </c>
      <c r="B1010" s="66" t="s">
        <v>584</v>
      </c>
      <c r="C1010" s="66" t="s">
        <v>295</v>
      </c>
      <c r="D1010" s="66" t="s">
        <v>535</v>
      </c>
      <c r="E1010" s="66" t="s">
        <v>18</v>
      </c>
      <c r="F1010" s="66" t="s">
        <v>301</v>
      </c>
      <c r="G1010" s="66" t="s">
        <v>536</v>
      </c>
      <c r="H1010" s="107">
        <v>50.04</v>
      </c>
      <c r="I1010" s="107">
        <v>38.5</v>
      </c>
      <c r="J1010" s="107">
        <v>0</v>
      </c>
      <c r="K1010" s="107">
        <v>80</v>
      </c>
      <c r="L1010" s="107">
        <v>40</v>
      </c>
      <c r="M1010" s="107">
        <v>38.4</v>
      </c>
      <c r="N1010" s="107">
        <v>40</v>
      </c>
      <c r="O1010" s="107">
        <f t="shared" si="329"/>
        <v>40</v>
      </c>
      <c r="P1010" s="107">
        <f t="shared" si="330"/>
        <v>40</v>
      </c>
    </row>
    <row r="1011" spans="1:19" ht="15" customHeight="1" x14ac:dyDescent="0.25">
      <c r="A1011" s="64"/>
      <c r="B1011" s="64" t="s">
        <v>584</v>
      </c>
      <c r="C1011" s="64"/>
      <c r="D1011" s="64"/>
      <c r="E1011" s="64"/>
      <c r="F1011" s="64"/>
      <c r="G1011" s="64" t="s">
        <v>803</v>
      </c>
      <c r="H1011" s="65">
        <f>H1010</f>
        <v>50.04</v>
      </c>
      <c r="I1011" s="65">
        <f t="shared" ref="I1011:Q1011" si="334">I1010</f>
        <v>38.5</v>
      </c>
      <c r="J1011" s="65">
        <f t="shared" si="334"/>
        <v>0</v>
      </c>
      <c r="K1011" s="65">
        <f t="shared" si="334"/>
        <v>80</v>
      </c>
      <c r="L1011" s="65">
        <f t="shared" si="334"/>
        <v>40</v>
      </c>
      <c r="M1011" s="65">
        <f t="shared" si="334"/>
        <v>38.4</v>
      </c>
      <c r="N1011" s="65">
        <f t="shared" si="334"/>
        <v>40</v>
      </c>
      <c r="O1011" s="65">
        <f t="shared" si="334"/>
        <v>40</v>
      </c>
      <c r="P1011" s="65">
        <f t="shared" si="334"/>
        <v>40</v>
      </c>
      <c r="Q1011" s="123">
        <f t="shared" si="334"/>
        <v>0</v>
      </c>
    </row>
    <row r="1012" spans="1:19" ht="15" customHeight="1" x14ac:dyDescent="0.25">
      <c r="A1012" s="64"/>
      <c r="B1012" s="64" t="s">
        <v>805</v>
      </c>
      <c r="C1012" s="64"/>
      <c r="D1012" s="64"/>
      <c r="E1012" s="64"/>
      <c r="F1012" s="64"/>
      <c r="G1012" s="64" t="s">
        <v>806</v>
      </c>
      <c r="H1012" s="65">
        <f>H962+H993+H1009+H1011</f>
        <v>49589.42</v>
      </c>
      <c r="I1012" s="65">
        <f t="shared" ref="I1012:P1012" si="335">I962+I993+I1009+I1011</f>
        <v>67592.039999999994</v>
      </c>
      <c r="J1012" s="65">
        <f t="shared" si="335"/>
        <v>65368</v>
      </c>
      <c r="K1012" s="65">
        <f t="shared" si="335"/>
        <v>82868</v>
      </c>
      <c r="L1012" s="65">
        <f t="shared" si="335"/>
        <v>71891.473624999999</v>
      </c>
      <c r="M1012" s="65">
        <f t="shared" si="335"/>
        <v>61509.979999999996</v>
      </c>
      <c r="N1012" s="65">
        <f t="shared" si="335"/>
        <v>76721</v>
      </c>
      <c r="O1012" s="65">
        <f t="shared" si="335"/>
        <v>76721</v>
      </c>
      <c r="P1012" s="65">
        <f t="shared" si="335"/>
        <v>76721</v>
      </c>
      <c r="Q1012" s="123"/>
    </row>
    <row r="1013" spans="1:19" ht="15" hidden="1" customHeight="1" outlineLevel="1" x14ac:dyDescent="0.25">
      <c r="A1013" s="33" t="s">
        <v>11</v>
      </c>
      <c r="B1013" s="33" t="s">
        <v>585</v>
      </c>
      <c r="C1013" s="33" t="s">
        <v>295</v>
      </c>
      <c r="D1013" s="33" t="s">
        <v>647</v>
      </c>
      <c r="E1013" s="33" t="s">
        <v>18</v>
      </c>
      <c r="F1013" s="33" t="s">
        <v>328</v>
      </c>
      <c r="G1013" s="33" t="s">
        <v>329</v>
      </c>
      <c r="H1013" s="34">
        <v>1699.36</v>
      </c>
      <c r="I1013" s="34">
        <v>2725.45</v>
      </c>
      <c r="J1013" s="34">
        <v>1700</v>
      </c>
      <c r="K1013" s="34">
        <v>1700</v>
      </c>
      <c r="L1013" s="34">
        <v>1700</v>
      </c>
      <c r="M1013" s="34">
        <v>992.28</v>
      </c>
      <c r="N1013" s="34">
        <v>0</v>
      </c>
      <c r="O1013" s="34">
        <f t="shared" si="329"/>
        <v>0</v>
      </c>
      <c r="P1013" s="34">
        <f t="shared" si="330"/>
        <v>0</v>
      </c>
      <c r="Q1013" s="121"/>
      <c r="R1013" s="99"/>
    </row>
    <row r="1014" spans="1:19" ht="15" customHeight="1" collapsed="1" x14ac:dyDescent="0.25">
      <c r="A1014" s="66"/>
      <c r="B1014" s="66" t="s">
        <v>585</v>
      </c>
      <c r="C1014" s="66" t="s">
        <v>295</v>
      </c>
      <c r="D1014" s="66" t="s">
        <v>535</v>
      </c>
      <c r="E1014" s="66"/>
      <c r="F1014" s="66"/>
      <c r="G1014" s="66" t="s">
        <v>329</v>
      </c>
      <c r="H1014" s="107">
        <f>SUM(H1013)</f>
        <v>1699.36</v>
      </c>
      <c r="I1014" s="107">
        <f t="shared" ref="I1014:P1014" si="336">SUM(I1013)</f>
        <v>2725.45</v>
      </c>
      <c r="J1014" s="107">
        <f t="shared" si="336"/>
        <v>1700</v>
      </c>
      <c r="K1014" s="107">
        <f t="shared" si="336"/>
        <v>1700</v>
      </c>
      <c r="L1014" s="107">
        <f t="shared" si="336"/>
        <v>1700</v>
      </c>
      <c r="M1014" s="107">
        <f t="shared" si="336"/>
        <v>992.28</v>
      </c>
      <c r="N1014" s="107">
        <f t="shared" si="336"/>
        <v>0</v>
      </c>
      <c r="O1014" s="107">
        <f t="shared" si="336"/>
        <v>0</v>
      </c>
      <c r="P1014" s="107">
        <f t="shared" si="336"/>
        <v>0</v>
      </c>
      <c r="Q1014" s="121"/>
      <c r="R1014" s="99"/>
    </row>
    <row r="1015" spans="1:19" ht="15" hidden="1" customHeight="1" outlineLevel="1" x14ac:dyDescent="0.25">
      <c r="A1015" s="33" t="s">
        <v>11</v>
      </c>
      <c r="B1015" s="33" t="s">
        <v>585</v>
      </c>
      <c r="C1015" s="33" t="s">
        <v>13</v>
      </c>
      <c r="D1015" s="33" t="s">
        <v>132</v>
      </c>
      <c r="E1015" s="33" t="s">
        <v>18</v>
      </c>
      <c r="F1015" s="33" t="s">
        <v>19</v>
      </c>
      <c r="G1015" s="33" t="s">
        <v>133</v>
      </c>
      <c r="H1015" s="34">
        <v>14250.53</v>
      </c>
      <c r="I1015" s="34">
        <v>7269.33</v>
      </c>
      <c r="J1015" s="34">
        <v>15000</v>
      </c>
      <c r="K1015" s="34">
        <v>15000</v>
      </c>
      <c r="L1015" s="34">
        <v>15000</v>
      </c>
      <c r="M1015" s="34">
        <v>3034.11</v>
      </c>
      <c r="N1015" s="34">
        <v>10000</v>
      </c>
      <c r="O1015" s="34">
        <f t="shared" si="329"/>
        <v>10000</v>
      </c>
      <c r="P1015" s="34">
        <f t="shared" si="330"/>
        <v>10000</v>
      </c>
      <c r="Q1015" s="121"/>
      <c r="R1015" s="99"/>
    </row>
    <row r="1016" spans="1:19" ht="15" hidden="1" customHeight="1" outlineLevel="1" x14ac:dyDescent="0.25">
      <c r="A1016" s="33" t="s">
        <v>11</v>
      </c>
      <c r="B1016" s="33" t="s">
        <v>585</v>
      </c>
      <c r="C1016" s="33" t="s">
        <v>13</v>
      </c>
      <c r="D1016" s="33" t="s">
        <v>158</v>
      </c>
      <c r="E1016" s="33" t="s">
        <v>18</v>
      </c>
      <c r="F1016" s="33" t="s">
        <v>19</v>
      </c>
      <c r="G1016" s="33" t="s">
        <v>159</v>
      </c>
      <c r="H1016" s="34">
        <v>0</v>
      </c>
      <c r="I1016" s="34">
        <v>0</v>
      </c>
      <c r="J1016" s="34">
        <v>0</v>
      </c>
      <c r="K1016" s="34">
        <v>830</v>
      </c>
      <c r="L1016" s="34">
        <v>830</v>
      </c>
      <c r="M1016" s="34">
        <v>827.27</v>
      </c>
      <c r="N1016" s="34">
        <v>0</v>
      </c>
      <c r="O1016" s="34">
        <f t="shared" si="329"/>
        <v>0</v>
      </c>
      <c r="P1016" s="34">
        <f t="shared" si="330"/>
        <v>0</v>
      </c>
      <c r="Q1016" s="121"/>
      <c r="R1016" s="99"/>
    </row>
    <row r="1017" spans="1:19" ht="15" customHeight="1" collapsed="1" x14ac:dyDescent="0.25">
      <c r="A1017" s="66"/>
      <c r="B1017" s="66" t="s">
        <v>585</v>
      </c>
      <c r="C1017" s="66" t="s">
        <v>13</v>
      </c>
      <c r="D1017" s="66" t="s">
        <v>535</v>
      </c>
      <c r="E1017" s="66"/>
      <c r="F1017" s="66"/>
      <c r="G1017" s="66" t="s">
        <v>536</v>
      </c>
      <c r="H1017" s="107">
        <f>SUM(H1015:H1016)</f>
        <v>14250.53</v>
      </c>
      <c r="I1017" s="107">
        <f t="shared" ref="I1017:P1017" si="337">SUM(I1015:I1016)</f>
        <v>7269.33</v>
      </c>
      <c r="J1017" s="107">
        <f t="shared" si="337"/>
        <v>15000</v>
      </c>
      <c r="K1017" s="107">
        <f t="shared" si="337"/>
        <v>15830</v>
      </c>
      <c r="L1017" s="107">
        <f t="shared" si="337"/>
        <v>15830</v>
      </c>
      <c r="M1017" s="107">
        <f t="shared" si="337"/>
        <v>3861.38</v>
      </c>
      <c r="N1017" s="107">
        <f t="shared" si="337"/>
        <v>10000</v>
      </c>
      <c r="O1017" s="107">
        <f t="shared" si="337"/>
        <v>10000</v>
      </c>
      <c r="P1017" s="107">
        <f t="shared" si="337"/>
        <v>10000</v>
      </c>
      <c r="Q1017" s="121"/>
      <c r="R1017" s="99"/>
    </row>
    <row r="1018" spans="1:19" ht="15" hidden="1" customHeight="1" outlineLevel="1" x14ac:dyDescent="0.25">
      <c r="A1018" s="33" t="s">
        <v>11</v>
      </c>
      <c r="B1018" s="33" t="s">
        <v>585</v>
      </c>
      <c r="C1018" s="33" t="s">
        <v>680</v>
      </c>
      <c r="D1018" s="48" t="s">
        <v>647</v>
      </c>
      <c r="E1018" s="33" t="s">
        <v>18</v>
      </c>
      <c r="F1018" s="33" t="s">
        <v>347</v>
      </c>
      <c r="G1018" s="33" t="s">
        <v>348</v>
      </c>
      <c r="H1018" s="34">
        <v>200</v>
      </c>
      <c r="I1018" s="34">
        <v>500</v>
      </c>
      <c r="J1018" s="34">
        <v>500</v>
      </c>
      <c r="K1018" s="34">
        <v>500</v>
      </c>
      <c r="L1018" s="34">
        <v>500</v>
      </c>
      <c r="M1018" s="34">
        <v>500</v>
      </c>
      <c r="N1018" s="34">
        <v>0</v>
      </c>
      <c r="O1018" s="34">
        <f t="shared" si="329"/>
        <v>0</v>
      </c>
      <c r="P1018" s="34">
        <f t="shared" si="330"/>
        <v>0</v>
      </c>
      <c r="Q1018" s="121"/>
      <c r="R1018" s="99"/>
    </row>
    <row r="1019" spans="1:19" ht="15" hidden="1" customHeight="1" outlineLevel="1" x14ac:dyDescent="0.25">
      <c r="A1019" s="33" t="s">
        <v>11</v>
      </c>
      <c r="B1019" s="33" t="s">
        <v>585</v>
      </c>
      <c r="C1019" s="33" t="s">
        <v>680</v>
      </c>
      <c r="D1019" s="48" t="s">
        <v>647</v>
      </c>
      <c r="E1019" s="33" t="s">
        <v>18</v>
      </c>
      <c r="F1019" s="33" t="s">
        <v>347</v>
      </c>
      <c r="G1019" s="33" t="s">
        <v>349</v>
      </c>
      <c r="H1019" s="34">
        <v>200</v>
      </c>
      <c r="I1019" s="34">
        <v>500</v>
      </c>
      <c r="J1019" s="34">
        <v>500</v>
      </c>
      <c r="K1019" s="34">
        <v>500</v>
      </c>
      <c r="L1019" s="34">
        <v>500</v>
      </c>
      <c r="M1019" s="34">
        <v>500</v>
      </c>
      <c r="N1019" s="34">
        <v>500</v>
      </c>
      <c r="O1019" s="34">
        <f t="shared" si="329"/>
        <v>500</v>
      </c>
      <c r="P1019" s="34">
        <f t="shared" si="330"/>
        <v>500</v>
      </c>
      <c r="Q1019" s="121"/>
      <c r="R1019" s="99"/>
    </row>
    <row r="1020" spans="1:19" ht="15" hidden="1" customHeight="1" outlineLevel="1" x14ac:dyDescent="0.25">
      <c r="A1020" s="33" t="s">
        <v>11</v>
      </c>
      <c r="B1020" s="33" t="s">
        <v>585</v>
      </c>
      <c r="C1020" s="33" t="s">
        <v>680</v>
      </c>
      <c r="D1020" s="48" t="s">
        <v>647</v>
      </c>
      <c r="E1020" s="33" t="s">
        <v>18</v>
      </c>
      <c r="F1020" s="33" t="s">
        <v>343</v>
      </c>
      <c r="G1020" s="33" t="s">
        <v>344</v>
      </c>
      <c r="H1020" s="34">
        <v>300</v>
      </c>
      <c r="I1020" s="34">
        <v>400</v>
      </c>
      <c r="J1020" s="34">
        <v>400</v>
      </c>
      <c r="K1020" s="34">
        <v>400</v>
      </c>
      <c r="L1020" s="34">
        <v>400</v>
      </c>
      <c r="M1020" s="34">
        <v>0</v>
      </c>
      <c r="N1020" s="34">
        <v>500</v>
      </c>
      <c r="O1020" s="34">
        <f t="shared" si="329"/>
        <v>500</v>
      </c>
      <c r="P1020" s="34">
        <f t="shared" si="330"/>
        <v>500</v>
      </c>
      <c r="Q1020" s="121"/>
      <c r="R1020" s="99"/>
    </row>
    <row r="1021" spans="1:19" ht="15" customHeight="1" collapsed="1" x14ac:dyDescent="0.25">
      <c r="A1021" s="66"/>
      <c r="B1021" s="66" t="s">
        <v>585</v>
      </c>
      <c r="C1021" s="66" t="s">
        <v>680</v>
      </c>
      <c r="D1021" s="66" t="s">
        <v>531</v>
      </c>
      <c r="E1021" s="66"/>
      <c r="F1021" s="66"/>
      <c r="G1021" s="66" t="s">
        <v>532</v>
      </c>
      <c r="H1021" s="107">
        <f>SUM(H1018:H1020)</f>
        <v>700</v>
      </c>
      <c r="I1021" s="107">
        <f t="shared" ref="I1021:P1021" si="338">SUM(I1018:I1020)</f>
        <v>1400</v>
      </c>
      <c r="J1021" s="107">
        <f t="shared" si="338"/>
        <v>1400</v>
      </c>
      <c r="K1021" s="107">
        <f t="shared" si="338"/>
        <v>1400</v>
      </c>
      <c r="L1021" s="107">
        <f t="shared" si="338"/>
        <v>1400</v>
      </c>
      <c r="M1021" s="107">
        <f t="shared" si="338"/>
        <v>1000</v>
      </c>
      <c r="N1021" s="107">
        <f t="shared" si="338"/>
        <v>1000</v>
      </c>
      <c r="O1021" s="107">
        <f t="shared" si="338"/>
        <v>1000</v>
      </c>
      <c r="P1021" s="107">
        <f t="shared" si="338"/>
        <v>1000</v>
      </c>
      <c r="Q1021" s="37"/>
      <c r="R1021" s="70"/>
    </row>
    <row r="1022" spans="1:19" ht="15" hidden="1" customHeight="1" outlineLevel="1" x14ac:dyDescent="0.25">
      <c r="A1022" s="52" t="s">
        <v>11</v>
      </c>
      <c r="B1022" s="48" t="s">
        <v>585</v>
      </c>
      <c r="C1022" s="52" t="s">
        <v>502</v>
      </c>
      <c r="D1022" s="52" t="s">
        <v>503</v>
      </c>
      <c r="E1022" s="52" t="s">
        <v>239</v>
      </c>
      <c r="F1022" s="52" t="s">
        <v>19</v>
      </c>
      <c r="G1022" s="52" t="s">
        <v>504</v>
      </c>
      <c r="H1022" s="53">
        <v>0</v>
      </c>
      <c r="I1022" s="53">
        <v>0</v>
      </c>
      <c r="J1022" s="53">
        <v>0</v>
      </c>
      <c r="K1022" s="53">
        <v>0</v>
      </c>
      <c r="L1022" s="53">
        <v>6000</v>
      </c>
      <c r="M1022" s="53">
        <v>5748.54</v>
      </c>
      <c r="N1022" s="53">
        <v>0</v>
      </c>
      <c r="O1022" s="53">
        <v>0</v>
      </c>
      <c r="P1022" s="53">
        <v>0</v>
      </c>
      <c r="Q1022" s="42"/>
      <c r="R1022" s="70"/>
    </row>
    <row r="1023" spans="1:19" ht="15" customHeight="1" collapsed="1" x14ac:dyDescent="0.25">
      <c r="A1023" s="66"/>
      <c r="B1023" s="66" t="s">
        <v>585</v>
      </c>
      <c r="C1023" s="66" t="s">
        <v>502</v>
      </c>
      <c r="D1023" s="66" t="s">
        <v>658</v>
      </c>
      <c r="E1023" s="66"/>
      <c r="F1023" s="66"/>
      <c r="G1023" s="66" t="s">
        <v>733</v>
      </c>
      <c r="H1023" s="107">
        <f>SUM(H1022)</f>
        <v>0</v>
      </c>
      <c r="I1023" s="107">
        <f t="shared" ref="I1023:P1023" si="339">SUM(I1022)</f>
        <v>0</v>
      </c>
      <c r="J1023" s="107">
        <f t="shared" si="339"/>
        <v>0</v>
      </c>
      <c r="K1023" s="107">
        <f t="shared" si="339"/>
        <v>0</v>
      </c>
      <c r="L1023" s="107">
        <f t="shared" si="339"/>
        <v>6000</v>
      </c>
      <c r="M1023" s="107">
        <f t="shared" si="339"/>
        <v>5748.54</v>
      </c>
      <c r="N1023" s="107">
        <f t="shared" si="339"/>
        <v>0</v>
      </c>
      <c r="O1023" s="107">
        <f t="shared" si="339"/>
        <v>0</v>
      </c>
      <c r="P1023" s="107">
        <f t="shared" si="339"/>
        <v>0</v>
      </c>
      <c r="Q1023" s="42"/>
      <c r="R1023" s="70"/>
    </row>
    <row r="1024" spans="1:19" ht="15" customHeight="1" x14ac:dyDescent="0.25">
      <c r="A1024" s="64"/>
      <c r="B1024" s="64" t="s">
        <v>585</v>
      </c>
      <c r="C1024" s="64"/>
      <c r="D1024" s="64"/>
      <c r="E1024" s="64"/>
      <c r="F1024" s="64"/>
      <c r="G1024" s="64" t="s">
        <v>804</v>
      </c>
      <c r="H1024" s="65">
        <f>H1023+H1021+H1017+H1014</f>
        <v>16649.89</v>
      </c>
      <c r="I1024" s="65">
        <f t="shared" ref="I1024:P1024" si="340">I1023+I1021+I1017+I1014</f>
        <v>11394.779999999999</v>
      </c>
      <c r="J1024" s="65">
        <f t="shared" si="340"/>
        <v>18100</v>
      </c>
      <c r="K1024" s="65">
        <f t="shared" si="340"/>
        <v>18930</v>
      </c>
      <c r="L1024" s="65">
        <f t="shared" si="340"/>
        <v>24930</v>
      </c>
      <c r="M1024" s="65">
        <f t="shared" si="340"/>
        <v>11602.2</v>
      </c>
      <c r="N1024" s="65">
        <f t="shared" si="340"/>
        <v>11000</v>
      </c>
      <c r="O1024" s="65">
        <f t="shared" si="340"/>
        <v>11000</v>
      </c>
      <c r="P1024" s="65">
        <f t="shared" si="340"/>
        <v>11000</v>
      </c>
      <c r="Q1024" s="42"/>
      <c r="R1024" s="70"/>
    </row>
    <row r="1025" spans="1:19" ht="15" customHeight="1" x14ac:dyDescent="0.25">
      <c r="A1025" s="64"/>
      <c r="B1025" s="64" t="s">
        <v>326</v>
      </c>
      <c r="C1025" s="64"/>
      <c r="D1025" s="64"/>
      <c r="E1025" s="64"/>
      <c r="F1025" s="64"/>
      <c r="G1025" s="64" t="s">
        <v>807</v>
      </c>
      <c r="H1025" s="65">
        <f>H1058+H1068</f>
        <v>87074.46</v>
      </c>
      <c r="I1025" s="65">
        <f t="shared" ref="I1025:P1025" si="341">I1058+I1068</f>
        <v>333099.84999999998</v>
      </c>
      <c r="J1025" s="65">
        <f t="shared" si="341"/>
        <v>113810</v>
      </c>
      <c r="K1025" s="65">
        <f t="shared" si="341"/>
        <v>136664.04</v>
      </c>
      <c r="L1025" s="65">
        <f t="shared" si="341"/>
        <v>78070</v>
      </c>
      <c r="M1025" s="65">
        <f t="shared" si="341"/>
        <v>49786.1</v>
      </c>
      <c r="N1025" s="65">
        <f t="shared" si="341"/>
        <v>146004.04</v>
      </c>
      <c r="O1025" s="65">
        <f t="shared" si="341"/>
        <v>106004.04000000001</v>
      </c>
      <c r="P1025" s="65">
        <f t="shared" si="341"/>
        <v>106004.04000000001</v>
      </c>
      <c r="Q1025" s="42"/>
      <c r="R1025" s="70"/>
    </row>
    <row r="1026" spans="1:19" ht="15" hidden="1" customHeight="1" outlineLevel="1" x14ac:dyDescent="0.25">
      <c r="A1026" s="6" t="s">
        <v>11</v>
      </c>
      <c r="B1026" s="6" t="s">
        <v>586</v>
      </c>
      <c r="C1026" s="6" t="s">
        <v>264</v>
      </c>
      <c r="D1026" s="6" t="s">
        <v>266</v>
      </c>
      <c r="E1026" s="6" t="s">
        <v>18</v>
      </c>
      <c r="F1026" s="6" t="s">
        <v>267</v>
      </c>
      <c r="G1026" s="6" t="s">
        <v>268</v>
      </c>
      <c r="H1026" s="7">
        <v>0</v>
      </c>
      <c r="I1026" s="7">
        <v>0</v>
      </c>
      <c r="J1026" s="7">
        <v>12510</v>
      </c>
      <c r="K1026" s="7">
        <v>12510</v>
      </c>
      <c r="L1026" s="7">
        <v>12510</v>
      </c>
      <c r="M1026" s="7">
        <v>4781.76</v>
      </c>
      <c r="N1026" s="7">
        <v>10000</v>
      </c>
      <c r="O1026" s="7">
        <f t="shared" si="329"/>
        <v>10000</v>
      </c>
      <c r="P1026" s="7">
        <f t="shared" si="330"/>
        <v>10000</v>
      </c>
    </row>
    <row r="1027" spans="1:19" ht="15" customHeight="1" collapsed="1" x14ac:dyDescent="0.25">
      <c r="A1027" s="66"/>
      <c r="B1027" s="66" t="s">
        <v>586</v>
      </c>
      <c r="C1027" s="66" t="s">
        <v>264</v>
      </c>
      <c r="D1027" s="66" t="s">
        <v>531</v>
      </c>
      <c r="E1027" s="66"/>
      <c r="F1027" s="66"/>
      <c r="G1027" s="66" t="s">
        <v>532</v>
      </c>
      <c r="H1027" s="107">
        <f>SUM(H1026)</f>
        <v>0</v>
      </c>
      <c r="I1027" s="107">
        <f t="shared" ref="I1027:P1027" si="342">SUM(I1026)</f>
        <v>0</v>
      </c>
      <c r="J1027" s="107">
        <f t="shared" si="342"/>
        <v>12510</v>
      </c>
      <c r="K1027" s="107">
        <f t="shared" si="342"/>
        <v>12510</v>
      </c>
      <c r="L1027" s="107">
        <f t="shared" si="342"/>
        <v>12510</v>
      </c>
      <c r="M1027" s="107">
        <f t="shared" si="342"/>
        <v>4781.76</v>
      </c>
      <c r="N1027" s="107">
        <f t="shared" si="342"/>
        <v>10000</v>
      </c>
      <c r="O1027" s="107">
        <f t="shared" si="342"/>
        <v>10000</v>
      </c>
      <c r="P1027" s="107">
        <f t="shared" si="342"/>
        <v>10000</v>
      </c>
    </row>
    <row r="1028" spans="1:19" ht="15" hidden="1" customHeight="1" outlineLevel="1" x14ac:dyDescent="0.25">
      <c r="A1028" s="6" t="s">
        <v>11</v>
      </c>
      <c r="B1028" s="6" t="s">
        <v>586</v>
      </c>
      <c r="C1028" s="18" t="s">
        <v>676</v>
      </c>
      <c r="D1028" s="6" t="s">
        <v>57</v>
      </c>
      <c r="E1028" s="6" t="s">
        <v>18</v>
      </c>
      <c r="F1028" s="6" t="s">
        <v>275</v>
      </c>
      <c r="G1028" s="6" t="s">
        <v>276</v>
      </c>
      <c r="H1028" s="7">
        <v>432.72</v>
      </c>
      <c r="I1028" s="7">
        <v>806.17</v>
      </c>
      <c r="J1028" s="7">
        <v>530</v>
      </c>
      <c r="K1028" s="7">
        <v>505</v>
      </c>
      <c r="L1028" s="7">
        <v>500</v>
      </c>
      <c r="M1028" s="7">
        <v>411.25</v>
      </c>
      <c r="N1028" s="7">
        <v>550</v>
      </c>
      <c r="O1028" s="7">
        <f>N1028</f>
        <v>550</v>
      </c>
      <c r="P1028" s="7">
        <f>N1028</f>
        <v>550</v>
      </c>
      <c r="Q1028" s="37"/>
    </row>
    <row r="1029" spans="1:19" ht="15" hidden="1" customHeight="1" outlineLevel="1" x14ac:dyDescent="0.25">
      <c r="A1029" s="6" t="s">
        <v>11</v>
      </c>
      <c r="B1029" s="6" t="s">
        <v>586</v>
      </c>
      <c r="C1029" s="18" t="s">
        <v>676</v>
      </c>
      <c r="D1029" s="6" t="s">
        <v>57</v>
      </c>
      <c r="E1029" s="6" t="s">
        <v>18</v>
      </c>
      <c r="F1029" s="6" t="s">
        <v>275</v>
      </c>
      <c r="G1029" s="6" t="s">
        <v>277</v>
      </c>
      <c r="H1029" s="7">
        <v>1351.97</v>
      </c>
      <c r="I1029" s="7">
        <v>222.19</v>
      </c>
      <c r="J1029" s="7">
        <v>200</v>
      </c>
      <c r="K1029" s="7">
        <v>380.42</v>
      </c>
      <c r="L1029" s="7">
        <v>400</v>
      </c>
      <c r="M1029" s="7">
        <v>403.36</v>
      </c>
      <c r="N1029" s="7">
        <v>400</v>
      </c>
      <c r="O1029" s="7">
        <f>N1029</f>
        <v>400</v>
      </c>
      <c r="P1029" s="7">
        <f>N1029</f>
        <v>400</v>
      </c>
    </row>
    <row r="1030" spans="1:19" ht="15" hidden="1" customHeight="1" outlineLevel="1" x14ac:dyDescent="0.25">
      <c r="A1030" s="6" t="s">
        <v>11</v>
      </c>
      <c r="B1030" s="6" t="s">
        <v>586</v>
      </c>
      <c r="C1030" s="18" t="s">
        <v>676</v>
      </c>
      <c r="D1030" s="6" t="s">
        <v>57</v>
      </c>
      <c r="E1030" s="6" t="s">
        <v>18</v>
      </c>
      <c r="F1030" s="6" t="s">
        <v>275</v>
      </c>
      <c r="G1030" s="6" t="s">
        <v>278</v>
      </c>
      <c r="H1030" s="7">
        <v>1082.74</v>
      </c>
      <c r="I1030" s="7">
        <v>1793.29</v>
      </c>
      <c r="J1030" s="7">
        <v>1800</v>
      </c>
      <c r="K1030" s="7">
        <v>999.52</v>
      </c>
      <c r="L1030" s="7">
        <v>950</v>
      </c>
      <c r="M1030" s="7">
        <v>903.33</v>
      </c>
      <c r="N1030" s="7">
        <v>1000</v>
      </c>
      <c r="O1030" s="7">
        <f>N1030</f>
        <v>1000</v>
      </c>
      <c r="P1030" s="7">
        <f>N1030</f>
        <v>1000</v>
      </c>
    </row>
    <row r="1031" spans="1:19" ht="15" hidden="1" customHeight="1" outlineLevel="1" x14ac:dyDescent="0.25">
      <c r="A1031" s="6" t="s">
        <v>11</v>
      </c>
      <c r="B1031" s="6" t="s">
        <v>586</v>
      </c>
      <c r="C1031" s="18" t="s">
        <v>676</v>
      </c>
      <c r="D1031" s="6" t="s">
        <v>57</v>
      </c>
      <c r="E1031" s="6" t="s">
        <v>18</v>
      </c>
      <c r="F1031" s="6" t="s">
        <v>275</v>
      </c>
      <c r="G1031" s="6" t="s">
        <v>279</v>
      </c>
      <c r="H1031" s="7">
        <v>490.08</v>
      </c>
      <c r="I1031" s="7">
        <v>621.08000000000004</v>
      </c>
      <c r="J1031" s="7">
        <v>620</v>
      </c>
      <c r="K1031" s="7">
        <v>1365.06</v>
      </c>
      <c r="L1031" s="7">
        <v>1500</v>
      </c>
      <c r="M1031" s="7">
        <v>1457.06</v>
      </c>
      <c r="N1031" s="7">
        <v>1500</v>
      </c>
      <c r="O1031" s="7">
        <f>N1031</f>
        <v>1500</v>
      </c>
      <c r="P1031" s="7">
        <f>N1031</f>
        <v>1500</v>
      </c>
    </row>
    <row r="1032" spans="1:19" ht="15" hidden="1" customHeight="1" outlineLevel="1" x14ac:dyDescent="0.25">
      <c r="A1032" s="6" t="s">
        <v>11</v>
      </c>
      <c r="B1032" s="6" t="s">
        <v>586</v>
      </c>
      <c r="C1032" s="18" t="s">
        <v>676</v>
      </c>
      <c r="D1032" s="6" t="s">
        <v>66</v>
      </c>
      <c r="E1032" s="6" t="s">
        <v>18</v>
      </c>
      <c r="F1032" s="6" t="s">
        <v>275</v>
      </c>
      <c r="G1032" s="6" t="s">
        <v>280</v>
      </c>
      <c r="H1032" s="7">
        <v>319.2</v>
      </c>
      <c r="I1032" s="7">
        <v>301.2</v>
      </c>
      <c r="J1032" s="7">
        <v>450</v>
      </c>
      <c r="K1032" s="7">
        <v>350</v>
      </c>
      <c r="L1032" s="7">
        <v>250</v>
      </c>
      <c r="M1032" s="7">
        <v>247.88</v>
      </c>
      <c r="N1032" s="7">
        <v>350</v>
      </c>
      <c r="O1032" s="7">
        <f>N1032</f>
        <v>350</v>
      </c>
      <c r="P1032" s="7">
        <f>N1032</f>
        <v>350</v>
      </c>
    </row>
    <row r="1033" spans="1:19" ht="15" customHeight="1" collapsed="1" x14ac:dyDescent="0.25">
      <c r="A1033" s="66"/>
      <c r="B1033" s="66" t="s">
        <v>586</v>
      </c>
      <c r="C1033" s="66" t="s">
        <v>676</v>
      </c>
      <c r="D1033" s="66" t="s">
        <v>538</v>
      </c>
      <c r="E1033" s="66"/>
      <c r="F1033" s="66"/>
      <c r="G1033" s="66" t="s">
        <v>198</v>
      </c>
      <c r="H1033" s="107">
        <v>0</v>
      </c>
      <c r="I1033" s="107">
        <v>0</v>
      </c>
      <c r="J1033" s="107">
        <f t="shared" ref="J1033:P1033" si="343">SUM(J1028:J1032)</f>
        <v>3600</v>
      </c>
      <c r="K1033" s="107">
        <f t="shared" si="343"/>
        <v>3600</v>
      </c>
      <c r="L1033" s="107">
        <f t="shared" si="343"/>
        <v>3600</v>
      </c>
      <c r="M1033" s="107">
        <f t="shared" si="343"/>
        <v>3422.88</v>
      </c>
      <c r="N1033" s="107">
        <f t="shared" si="343"/>
        <v>3800</v>
      </c>
      <c r="O1033" s="107">
        <f t="shared" si="343"/>
        <v>3800</v>
      </c>
      <c r="P1033" s="107">
        <f t="shared" si="343"/>
        <v>3800</v>
      </c>
    </row>
    <row r="1034" spans="1:19" ht="15" hidden="1" customHeight="1" outlineLevel="1" x14ac:dyDescent="0.25">
      <c r="A1034" s="6"/>
      <c r="B1034" s="6" t="s">
        <v>586</v>
      </c>
      <c r="C1034" s="18" t="s">
        <v>676</v>
      </c>
      <c r="D1034" s="6" t="s">
        <v>535</v>
      </c>
      <c r="E1034" s="6" t="s">
        <v>239</v>
      </c>
      <c r="F1034" s="6" t="s">
        <v>281</v>
      </c>
      <c r="G1034" s="6" t="s">
        <v>677</v>
      </c>
      <c r="H1034" s="7">
        <v>0</v>
      </c>
      <c r="I1034" s="7">
        <v>0</v>
      </c>
      <c r="J1034" s="7">
        <v>0</v>
      </c>
      <c r="K1034" s="7">
        <v>16904.04</v>
      </c>
      <c r="L1034" s="7">
        <v>0</v>
      </c>
      <c r="M1034" s="7">
        <v>0</v>
      </c>
      <c r="N1034" s="7">
        <v>16904.04</v>
      </c>
      <c r="O1034" s="7">
        <f>N1034</f>
        <v>16904.04</v>
      </c>
      <c r="P1034" s="7">
        <f>N1034</f>
        <v>16904.04</v>
      </c>
    </row>
    <row r="1035" spans="1:19" ht="15" hidden="1" customHeight="1" outlineLevel="1" x14ac:dyDescent="0.25">
      <c r="A1035" s="6" t="s">
        <v>11</v>
      </c>
      <c r="B1035" s="6" t="s">
        <v>586</v>
      </c>
      <c r="C1035" s="18" t="s">
        <v>676</v>
      </c>
      <c r="D1035" s="6" t="s">
        <v>136</v>
      </c>
      <c r="E1035" s="6" t="s">
        <v>18</v>
      </c>
      <c r="F1035" s="6" t="s">
        <v>275</v>
      </c>
      <c r="G1035" s="6" t="s">
        <v>137</v>
      </c>
      <c r="H1035" s="7">
        <v>334</v>
      </c>
      <c r="I1035" s="7">
        <v>0</v>
      </c>
      <c r="J1035" s="7">
        <v>300</v>
      </c>
      <c r="K1035" s="7">
        <v>300</v>
      </c>
      <c r="L1035" s="7">
        <v>130</v>
      </c>
      <c r="M1035" s="7">
        <v>120.7</v>
      </c>
      <c r="N1035" s="7">
        <v>200</v>
      </c>
      <c r="O1035" s="7">
        <f>N1035</f>
        <v>200</v>
      </c>
      <c r="P1035" s="7">
        <f>N1035</f>
        <v>200</v>
      </c>
    </row>
    <row r="1036" spans="1:19" ht="15" customHeight="1" collapsed="1" x14ac:dyDescent="0.25">
      <c r="A1036" s="66"/>
      <c r="B1036" s="66" t="s">
        <v>586</v>
      </c>
      <c r="C1036" s="66" t="s">
        <v>676</v>
      </c>
      <c r="D1036" s="66" t="s">
        <v>535</v>
      </c>
      <c r="E1036" s="66"/>
      <c r="F1036" s="66"/>
      <c r="G1036" s="66" t="s">
        <v>536</v>
      </c>
      <c r="H1036" s="107">
        <v>0</v>
      </c>
      <c r="I1036" s="107">
        <f t="shared" ref="I1036:P1036" si="344">SUM(I1034:I1035)</f>
        <v>0</v>
      </c>
      <c r="J1036" s="107">
        <f t="shared" si="344"/>
        <v>300</v>
      </c>
      <c r="K1036" s="107">
        <f t="shared" si="344"/>
        <v>17204.04</v>
      </c>
      <c r="L1036" s="107">
        <f t="shared" si="344"/>
        <v>130</v>
      </c>
      <c r="M1036" s="107">
        <f t="shared" si="344"/>
        <v>120.7</v>
      </c>
      <c r="N1036" s="107">
        <f t="shared" si="344"/>
        <v>17104.04</v>
      </c>
      <c r="O1036" s="107">
        <f t="shared" si="344"/>
        <v>17104.04</v>
      </c>
      <c r="P1036" s="107">
        <f t="shared" si="344"/>
        <v>17104.04</v>
      </c>
    </row>
    <row r="1037" spans="1:19" ht="15" hidden="1" customHeight="1" outlineLevel="1" x14ac:dyDescent="0.25">
      <c r="A1037" s="25"/>
      <c r="B1037" s="19"/>
      <c r="C1037" s="19"/>
      <c r="D1037" s="25"/>
      <c r="E1037" s="25"/>
      <c r="F1037" s="25"/>
      <c r="G1037" s="25"/>
      <c r="H1037" s="7"/>
      <c r="I1037" s="7"/>
      <c r="J1037" s="7"/>
      <c r="K1037" s="7"/>
      <c r="L1037" s="7"/>
      <c r="M1037" s="7"/>
      <c r="N1037" s="7"/>
      <c r="O1037" s="7"/>
      <c r="P1037" s="7"/>
      <c r="Q1037" s="50"/>
    </row>
    <row r="1038" spans="1:19" ht="15" hidden="1" customHeight="1" outlineLevel="1" x14ac:dyDescent="0.25">
      <c r="A1038" s="25"/>
      <c r="B1038" s="19" t="s">
        <v>586</v>
      </c>
      <c r="C1038" s="19" t="s">
        <v>676</v>
      </c>
      <c r="D1038" s="19" t="s">
        <v>462</v>
      </c>
      <c r="E1038" s="19" t="s">
        <v>15</v>
      </c>
      <c r="F1038" s="19" t="s">
        <v>275</v>
      </c>
      <c r="G1038" s="19" t="s">
        <v>500</v>
      </c>
      <c r="H1038" s="20">
        <v>0</v>
      </c>
      <c r="I1038" s="20">
        <v>193726.19</v>
      </c>
      <c r="J1038" s="20">
        <v>0</v>
      </c>
      <c r="K1038" s="20">
        <v>0</v>
      </c>
      <c r="L1038" s="20">
        <v>0</v>
      </c>
      <c r="M1038" s="20">
        <v>0</v>
      </c>
      <c r="N1038" s="20">
        <v>0</v>
      </c>
      <c r="O1038" s="20">
        <f>N1038</f>
        <v>0</v>
      </c>
      <c r="P1038" s="20">
        <f>N1038</f>
        <v>0</v>
      </c>
      <c r="Q1038" s="50"/>
    </row>
    <row r="1039" spans="1:19" ht="15" customHeight="1" collapsed="1" x14ac:dyDescent="0.25">
      <c r="A1039" s="66"/>
      <c r="B1039" s="66" t="s">
        <v>586</v>
      </c>
      <c r="C1039" s="66" t="s">
        <v>676</v>
      </c>
      <c r="D1039" s="66" t="s">
        <v>658</v>
      </c>
      <c r="E1039" s="66"/>
      <c r="F1039" s="66"/>
      <c r="G1039" s="66" t="s">
        <v>733</v>
      </c>
      <c r="H1039" s="107">
        <f>SUM(H1037:H1038)</f>
        <v>0</v>
      </c>
      <c r="I1039" s="107">
        <v>0</v>
      </c>
      <c r="J1039" s="107">
        <v>0</v>
      </c>
      <c r="K1039" s="107"/>
      <c r="L1039" s="107">
        <v>0</v>
      </c>
      <c r="M1039" s="107">
        <f t="shared" ref="M1039:P1039" si="345">SUM(M1037:M1038)</f>
        <v>0</v>
      </c>
      <c r="N1039" s="107">
        <f t="shared" si="345"/>
        <v>0</v>
      </c>
      <c r="O1039" s="107">
        <f t="shared" si="345"/>
        <v>0</v>
      </c>
      <c r="P1039" s="107">
        <f t="shared" si="345"/>
        <v>0</v>
      </c>
      <c r="Q1039" s="50"/>
    </row>
    <row r="1040" spans="1:19" ht="15" customHeight="1" x14ac:dyDescent="0.25">
      <c r="A1040" s="64"/>
      <c r="B1040" s="64" t="s">
        <v>586</v>
      </c>
      <c r="C1040" s="64"/>
      <c r="D1040" s="64"/>
      <c r="E1040" s="64"/>
      <c r="F1040" s="64"/>
      <c r="G1040" s="64" t="s">
        <v>808</v>
      </c>
      <c r="H1040" s="65">
        <v>10237.68</v>
      </c>
      <c r="I1040" s="65">
        <v>209260.12</v>
      </c>
      <c r="J1040" s="65">
        <f t="shared" ref="J1040:P1040" si="346">J1039+J1036+J1033+J1027</f>
        <v>16410</v>
      </c>
      <c r="K1040" s="65">
        <f t="shared" si="346"/>
        <v>33314.04</v>
      </c>
      <c r="L1040" s="65">
        <f t="shared" si="346"/>
        <v>16240</v>
      </c>
      <c r="M1040" s="65">
        <f t="shared" si="346"/>
        <v>8325.34</v>
      </c>
      <c r="N1040" s="65">
        <f t="shared" si="346"/>
        <v>30904.04</v>
      </c>
      <c r="O1040" s="65">
        <f t="shared" si="346"/>
        <v>30904.04</v>
      </c>
      <c r="P1040" s="65">
        <f t="shared" si="346"/>
        <v>30904.04</v>
      </c>
      <c r="Q1040" s="50"/>
      <c r="S1040" s="47"/>
    </row>
    <row r="1041" spans="1:19" ht="15" hidden="1" customHeight="1" outlineLevel="1" x14ac:dyDescent="0.25">
      <c r="A1041" s="6" t="s">
        <v>11</v>
      </c>
      <c r="B1041" s="6" t="s">
        <v>587</v>
      </c>
      <c r="C1041" s="18" t="s">
        <v>676</v>
      </c>
      <c r="D1041" s="6" t="s">
        <v>626</v>
      </c>
      <c r="E1041" s="6" t="s">
        <v>239</v>
      </c>
      <c r="F1041" s="6" t="s">
        <v>273</v>
      </c>
      <c r="G1041" s="6" t="s">
        <v>274</v>
      </c>
      <c r="H1041" s="7">
        <v>0</v>
      </c>
      <c r="I1041" s="7">
        <v>0</v>
      </c>
      <c r="J1041" s="7">
        <v>0</v>
      </c>
      <c r="K1041" s="7">
        <v>1000</v>
      </c>
      <c r="L1041" s="7">
        <v>0</v>
      </c>
      <c r="M1041" s="7">
        <v>0</v>
      </c>
      <c r="N1041" s="7">
        <v>13200</v>
      </c>
      <c r="O1041" s="7">
        <f>N1041</f>
        <v>13200</v>
      </c>
      <c r="P1041" s="7">
        <f>N1041</f>
        <v>13200</v>
      </c>
    </row>
    <row r="1042" spans="1:19" ht="15" hidden="1" customHeight="1" outlineLevel="1" x14ac:dyDescent="0.25">
      <c r="A1042" s="33" t="s">
        <v>11</v>
      </c>
      <c r="B1042" s="33" t="s">
        <v>587</v>
      </c>
      <c r="C1042" s="125" t="s">
        <v>676</v>
      </c>
      <c r="D1042" s="33" t="s">
        <v>647</v>
      </c>
      <c r="E1042" s="33" t="s">
        <v>239</v>
      </c>
      <c r="F1042" s="33" t="s">
        <v>273</v>
      </c>
      <c r="G1042" s="33" t="s">
        <v>529</v>
      </c>
      <c r="H1042" s="34">
        <v>0</v>
      </c>
      <c r="I1042" s="34">
        <v>0</v>
      </c>
      <c r="J1042" s="34">
        <v>0</v>
      </c>
      <c r="K1042" s="34">
        <v>800</v>
      </c>
      <c r="L1042" s="34">
        <v>0</v>
      </c>
      <c r="M1042" s="34">
        <v>0</v>
      </c>
      <c r="N1042" s="34">
        <v>4800</v>
      </c>
      <c r="O1042" s="34">
        <v>4800</v>
      </c>
      <c r="P1042" s="34">
        <v>4800</v>
      </c>
    </row>
    <row r="1043" spans="1:19" ht="15" customHeight="1" collapsed="1" x14ac:dyDescent="0.25">
      <c r="A1043" s="66"/>
      <c r="B1043" s="66" t="s">
        <v>587</v>
      </c>
      <c r="C1043" s="66" t="s">
        <v>272</v>
      </c>
      <c r="D1043" s="66" t="s">
        <v>626</v>
      </c>
      <c r="E1043" s="66"/>
      <c r="F1043" s="66"/>
      <c r="G1043" s="66" t="s">
        <v>810</v>
      </c>
      <c r="H1043" s="107">
        <f>SUM(H1041:H1042)</f>
        <v>0</v>
      </c>
      <c r="I1043" s="107">
        <f t="shared" ref="I1043:P1043" si="347">SUM(I1041:I1042)</f>
        <v>0</v>
      </c>
      <c r="J1043" s="107">
        <f t="shared" si="347"/>
        <v>0</v>
      </c>
      <c r="K1043" s="107">
        <f t="shared" si="347"/>
        <v>1800</v>
      </c>
      <c r="L1043" s="107">
        <f t="shared" si="347"/>
        <v>0</v>
      </c>
      <c r="M1043" s="107">
        <f t="shared" si="347"/>
        <v>0</v>
      </c>
      <c r="N1043" s="107">
        <f t="shared" si="347"/>
        <v>18000</v>
      </c>
      <c r="O1043" s="107">
        <f t="shared" si="347"/>
        <v>18000</v>
      </c>
      <c r="P1043" s="107">
        <f t="shared" si="347"/>
        <v>18000</v>
      </c>
    </row>
    <row r="1044" spans="1:19" ht="15" hidden="1" customHeight="1" outlineLevel="1" x14ac:dyDescent="0.25">
      <c r="A1044" s="33" t="s">
        <v>11</v>
      </c>
      <c r="B1044" s="33" t="s">
        <v>587</v>
      </c>
      <c r="C1044" s="33" t="s">
        <v>13</v>
      </c>
      <c r="D1044" s="33" t="s">
        <v>177</v>
      </c>
      <c r="E1044" s="33" t="s">
        <v>18</v>
      </c>
      <c r="F1044" s="33" t="s">
        <v>19</v>
      </c>
      <c r="G1044" s="33" t="s">
        <v>178</v>
      </c>
      <c r="H1044" s="34">
        <v>16879.61</v>
      </c>
      <c r="I1044" s="34">
        <v>15633.14</v>
      </c>
      <c r="J1044" s="34">
        <v>0</v>
      </c>
      <c r="K1044" s="34">
        <v>0</v>
      </c>
      <c r="L1044" s="34">
        <v>0</v>
      </c>
      <c r="M1044" s="34">
        <v>0</v>
      </c>
      <c r="N1044" s="34">
        <v>0</v>
      </c>
      <c r="O1044" s="34">
        <f>N1044</f>
        <v>0</v>
      </c>
      <c r="P1044" s="34">
        <f>N1044</f>
        <v>0</v>
      </c>
    </row>
    <row r="1045" spans="1:19" ht="15" customHeight="1" collapsed="1" x14ac:dyDescent="0.25">
      <c r="A1045" s="66"/>
      <c r="B1045" s="66" t="s">
        <v>587</v>
      </c>
      <c r="C1045" s="66" t="s">
        <v>13</v>
      </c>
      <c r="D1045" s="66" t="s">
        <v>646</v>
      </c>
      <c r="E1045" s="66"/>
      <c r="F1045" s="66"/>
      <c r="G1045" s="66" t="s">
        <v>809</v>
      </c>
      <c r="H1045" s="104">
        <v>0</v>
      </c>
      <c r="I1045" s="107">
        <v>0</v>
      </c>
      <c r="J1045" s="107">
        <f t="shared" ref="J1045:P1045" si="348">SUM(J1044)</f>
        <v>0</v>
      </c>
      <c r="K1045" s="107">
        <f t="shared" si="348"/>
        <v>0</v>
      </c>
      <c r="L1045" s="107">
        <f t="shared" si="348"/>
        <v>0</v>
      </c>
      <c r="M1045" s="107">
        <f t="shared" si="348"/>
        <v>0</v>
      </c>
      <c r="N1045" s="107">
        <f t="shared" si="348"/>
        <v>0</v>
      </c>
      <c r="O1045" s="107">
        <f t="shared" si="348"/>
        <v>0</v>
      </c>
      <c r="P1045" s="107">
        <f t="shared" si="348"/>
        <v>0</v>
      </c>
    </row>
    <row r="1046" spans="1:19" ht="15" hidden="1" customHeight="1" outlineLevel="1" x14ac:dyDescent="0.25">
      <c r="A1046" s="48" t="s">
        <v>11</v>
      </c>
      <c r="B1046" s="48" t="s">
        <v>587</v>
      </c>
      <c r="C1046" s="52" t="s">
        <v>676</v>
      </c>
      <c r="D1046" s="52" t="s">
        <v>658</v>
      </c>
      <c r="E1046" s="52" t="s">
        <v>18</v>
      </c>
      <c r="F1046" s="52" t="s">
        <v>273</v>
      </c>
      <c r="G1046" s="52" t="s">
        <v>501</v>
      </c>
      <c r="H1046" s="53">
        <v>0</v>
      </c>
      <c r="I1046" s="53">
        <v>0</v>
      </c>
      <c r="J1046" s="53">
        <v>0</v>
      </c>
      <c r="K1046" s="53">
        <v>4000</v>
      </c>
      <c r="L1046" s="53">
        <v>0</v>
      </c>
      <c r="M1046" s="53">
        <v>0</v>
      </c>
      <c r="N1046" s="53">
        <v>40000</v>
      </c>
      <c r="O1046" s="53">
        <v>0</v>
      </c>
      <c r="P1046" s="53">
        <v>0</v>
      </c>
      <c r="Q1046" s="62"/>
      <c r="R1046" s="70"/>
    </row>
    <row r="1047" spans="1:19" ht="15" hidden="1" customHeight="1" outlineLevel="1" x14ac:dyDescent="0.25">
      <c r="A1047" s="25"/>
      <c r="B1047" s="19" t="s">
        <v>587</v>
      </c>
      <c r="C1047" s="19" t="s">
        <v>272</v>
      </c>
      <c r="D1047" s="25" t="s">
        <v>459</v>
      </c>
      <c r="E1047" s="25" t="s">
        <v>18</v>
      </c>
      <c r="F1047" s="25" t="s">
        <v>267</v>
      </c>
      <c r="G1047" s="25" t="s">
        <v>460</v>
      </c>
      <c r="H1047" s="7">
        <v>0</v>
      </c>
      <c r="I1047" s="7">
        <v>33787.199999999997</v>
      </c>
      <c r="J1047" s="7">
        <v>40000</v>
      </c>
      <c r="K1047" s="7">
        <v>40000</v>
      </c>
      <c r="L1047" s="7">
        <v>40000</v>
      </c>
      <c r="M1047" s="7">
        <v>0</v>
      </c>
      <c r="N1047" s="7">
        <v>0</v>
      </c>
      <c r="O1047" s="7">
        <v>0</v>
      </c>
      <c r="P1047" s="7">
        <v>0</v>
      </c>
      <c r="Q1047" s="62"/>
      <c r="R1047" s="70"/>
    </row>
    <row r="1048" spans="1:19" ht="15" customHeight="1" collapsed="1" x14ac:dyDescent="0.25">
      <c r="A1048" s="66"/>
      <c r="B1048" s="66" t="s">
        <v>587</v>
      </c>
      <c r="C1048" s="66" t="s">
        <v>272</v>
      </c>
      <c r="D1048" s="66"/>
      <c r="E1048" s="66"/>
      <c r="F1048" s="66"/>
      <c r="G1048" s="66" t="s">
        <v>733</v>
      </c>
      <c r="H1048" s="107">
        <f>SUM(H1046:H1047)</f>
        <v>0</v>
      </c>
      <c r="I1048" s="107">
        <v>0</v>
      </c>
      <c r="J1048" s="107">
        <f t="shared" ref="J1048:P1048" si="349">SUM(J1046:J1047)</f>
        <v>40000</v>
      </c>
      <c r="K1048" s="107">
        <f t="shared" si="349"/>
        <v>44000</v>
      </c>
      <c r="L1048" s="107">
        <f t="shared" si="349"/>
        <v>40000</v>
      </c>
      <c r="M1048" s="107">
        <f t="shared" si="349"/>
        <v>0</v>
      </c>
      <c r="N1048" s="107">
        <f t="shared" si="349"/>
        <v>40000</v>
      </c>
      <c r="O1048" s="107">
        <f t="shared" si="349"/>
        <v>0</v>
      </c>
      <c r="P1048" s="107">
        <f t="shared" si="349"/>
        <v>0</v>
      </c>
      <c r="Q1048" s="62"/>
      <c r="R1048" s="70"/>
    </row>
    <row r="1049" spans="1:19" ht="15" hidden="1" customHeight="1" outlineLevel="1" x14ac:dyDescent="0.25">
      <c r="A1049" s="33" t="s">
        <v>11</v>
      </c>
      <c r="B1049" s="33" t="s">
        <v>587</v>
      </c>
      <c r="C1049" s="33" t="s">
        <v>513</v>
      </c>
      <c r="D1049" s="33" t="s">
        <v>514</v>
      </c>
      <c r="E1049" s="33" t="s">
        <v>18</v>
      </c>
      <c r="F1049" s="33" t="s">
        <v>19</v>
      </c>
      <c r="G1049" s="33" t="s">
        <v>515</v>
      </c>
      <c r="H1049" s="34">
        <v>66903.259999999995</v>
      </c>
      <c r="I1049" s="34">
        <v>60790.79</v>
      </c>
      <c r="J1049" s="34">
        <v>0</v>
      </c>
      <c r="K1049" s="34">
        <v>0</v>
      </c>
      <c r="L1049" s="34">
        <v>0</v>
      </c>
      <c r="M1049" s="34">
        <v>0</v>
      </c>
      <c r="N1049" s="34">
        <v>0</v>
      </c>
      <c r="O1049" s="34">
        <v>0</v>
      </c>
      <c r="P1049" s="34">
        <v>0</v>
      </c>
      <c r="Q1049" s="42"/>
      <c r="R1049" s="70"/>
    </row>
    <row r="1050" spans="1:19" ht="15" customHeight="1" collapsed="1" x14ac:dyDescent="0.25">
      <c r="A1050" s="66"/>
      <c r="B1050" s="66" t="s">
        <v>587</v>
      </c>
      <c r="C1050" s="66" t="s">
        <v>513</v>
      </c>
      <c r="D1050" s="66"/>
      <c r="E1050" s="66"/>
      <c r="F1050" s="66"/>
      <c r="G1050" s="66" t="s">
        <v>811</v>
      </c>
      <c r="H1050" s="104">
        <v>0</v>
      </c>
      <c r="I1050" s="107">
        <v>0</v>
      </c>
      <c r="J1050" s="107">
        <f t="shared" ref="J1050:P1050" si="350">SUM(J1049)</f>
        <v>0</v>
      </c>
      <c r="K1050" s="107">
        <f t="shared" si="350"/>
        <v>0</v>
      </c>
      <c r="L1050" s="107">
        <f t="shared" si="350"/>
        <v>0</v>
      </c>
      <c r="M1050" s="107">
        <f t="shared" si="350"/>
        <v>0</v>
      </c>
      <c r="N1050" s="107">
        <f t="shared" si="350"/>
        <v>0</v>
      </c>
      <c r="O1050" s="107">
        <f t="shared" si="350"/>
        <v>0</v>
      </c>
      <c r="P1050" s="107">
        <f t="shared" si="350"/>
        <v>0</v>
      </c>
      <c r="Q1050" s="42"/>
      <c r="R1050" s="70"/>
    </row>
    <row r="1051" spans="1:19" ht="15" customHeight="1" x14ac:dyDescent="0.25">
      <c r="A1051" s="64"/>
      <c r="B1051" s="64" t="s">
        <v>587</v>
      </c>
      <c r="C1051" s="64"/>
      <c r="D1051" s="64"/>
      <c r="E1051" s="64"/>
      <c r="F1051" s="64"/>
      <c r="G1051" s="64" t="s">
        <v>812</v>
      </c>
      <c r="H1051" s="65">
        <v>31664.63</v>
      </c>
      <c r="I1051" s="65">
        <v>49501.96</v>
      </c>
      <c r="J1051" s="65">
        <f t="shared" ref="J1051:P1051" si="351">J1043+J1045+J1048+J1050</f>
        <v>40000</v>
      </c>
      <c r="K1051" s="65">
        <f t="shared" si="351"/>
        <v>45800</v>
      </c>
      <c r="L1051" s="65">
        <f t="shared" si="351"/>
        <v>40000</v>
      </c>
      <c r="M1051" s="65">
        <f t="shared" si="351"/>
        <v>0</v>
      </c>
      <c r="N1051" s="65">
        <f t="shared" si="351"/>
        <v>58000</v>
      </c>
      <c r="O1051" s="65">
        <f t="shared" si="351"/>
        <v>18000</v>
      </c>
      <c r="P1051" s="65">
        <f t="shared" si="351"/>
        <v>18000</v>
      </c>
      <c r="Q1051" s="42"/>
      <c r="R1051" s="70"/>
    </row>
    <row r="1052" spans="1:19" ht="15" hidden="1" customHeight="1" outlineLevel="1" x14ac:dyDescent="0.25">
      <c r="A1052" s="18"/>
      <c r="B1052" s="18" t="s">
        <v>588</v>
      </c>
      <c r="C1052" s="18" t="s">
        <v>676</v>
      </c>
      <c r="D1052" s="6" t="s">
        <v>283</v>
      </c>
      <c r="E1052" s="6" t="s">
        <v>18</v>
      </c>
      <c r="F1052" s="6" t="s">
        <v>287</v>
      </c>
      <c r="G1052" s="6" t="s">
        <v>288</v>
      </c>
      <c r="H1052" s="7">
        <v>9383.6</v>
      </c>
      <c r="I1052" s="7">
        <v>8337.82</v>
      </c>
      <c r="J1052" s="7">
        <v>9000</v>
      </c>
      <c r="K1052" s="7">
        <v>9000</v>
      </c>
      <c r="L1052" s="7">
        <v>7500</v>
      </c>
      <c r="M1052" s="7">
        <v>6932.63</v>
      </c>
      <c r="N1052" s="7">
        <v>8000</v>
      </c>
      <c r="O1052" s="7">
        <f t="shared" ref="O1052:O1134" si="352">N1052</f>
        <v>8000</v>
      </c>
      <c r="P1052" s="7">
        <f t="shared" ref="P1052:P1134" si="353">N1052</f>
        <v>8000</v>
      </c>
      <c r="Q1052" s="121"/>
      <c r="R1052" s="99"/>
    </row>
    <row r="1053" spans="1:19" ht="15" hidden="1" customHeight="1" outlineLevel="1" x14ac:dyDescent="0.25">
      <c r="A1053" s="6" t="s">
        <v>11</v>
      </c>
      <c r="B1053" s="6" t="s">
        <v>588</v>
      </c>
      <c r="C1053" s="18" t="s">
        <v>676</v>
      </c>
      <c r="D1053" s="6" t="s">
        <v>283</v>
      </c>
      <c r="E1053" s="6" t="s">
        <v>18</v>
      </c>
      <c r="F1053" s="6" t="s">
        <v>287</v>
      </c>
      <c r="G1053" s="6" t="s">
        <v>289</v>
      </c>
      <c r="H1053" s="7">
        <f>1088.56+1200</f>
        <v>2288.56</v>
      </c>
      <c r="I1053" s="7">
        <v>1613.35</v>
      </c>
      <c r="J1053" s="7">
        <v>1500</v>
      </c>
      <c r="K1053" s="7">
        <v>1650</v>
      </c>
      <c r="L1053" s="7">
        <v>1700</v>
      </c>
      <c r="M1053" s="7">
        <v>1656.45</v>
      </c>
      <c r="N1053" s="7">
        <v>1800</v>
      </c>
      <c r="O1053" s="7">
        <f t="shared" si="352"/>
        <v>1800</v>
      </c>
      <c r="P1053" s="7">
        <f t="shared" si="353"/>
        <v>1800</v>
      </c>
    </row>
    <row r="1054" spans="1:19" ht="15" customHeight="1" collapsed="1" x14ac:dyDescent="0.25">
      <c r="A1054" s="66"/>
      <c r="B1054" s="66" t="s">
        <v>588</v>
      </c>
      <c r="C1054" s="66" t="s">
        <v>272</v>
      </c>
      <c r="D1054" s="66" t="s">
        <v>531</v>
      </c>
      <c r="E1054" s="66"/>
      <c r="F1054" s="66"/>
      <c r="G1054" s="66" t="s">
        <v>532</v>
      </c>
      <c r="H1054" s="107">
        <f>SUM(H1052:H1053)</f>
        <v>11672.16</v>
      </c>
      <c r="I1054" s="107">
        <f t="shared" ref="I1054:P1054" si="354">SUM(I1052:I1053)</f>
        <v>9951.17</v>
      </c>
      <c r="J1054" s="107">
        <f t="shared" si="354"/>
        <v>10500</v>
      </c>
      <c r="K1054" s="107">
        <f t="shared" si="354"/>
        <v>10650</v>
      </c>
      <c r="L1054" s="107">
        <f t="shared" si="354"/>
        <v>9200</v>
      </c>
      <c r="M1054" s="107">
        <f t="shared" si="354"/>
        <v>8589.08</v>
      </c>
      <c r="N1054" s="107">
        <f t="shared" si="354"/>
        <v>9800</v>
      </c>
      <c r="O1054" s="107">
        <f t="shared" si="354"/>
        <v>9800</v>
      </c>
      <c r="P1054" s="107">
        <f t="shared" si="354"/>
        <v>9800</v>
      </c>
      <c r="S1054" s="47"/>
    </row>
    <row r="1055" spans="1:19" ht="15" hidden="1" customHeight="1" outlineLevel="1" x14ac:dyDescent="0.25">
      <c r="A1055" s="23"/>
      <c r="B1055" s="18" t="s">
        <v>588</v>
      </c>
      <c r="C1055" s="19" t="s">
        <v>475</v>
      </c>
      <c r="D1055" s="23">
        <v>717002</v>
      </c>
      <c r="E1055" s="23">
        <v>41</v>
      </c>
      <c r="F1055" s="23">
        <v>48</v>
      </c>
      <c r="G1055" s="19" t="s">
        <v>638</v>
      </c>
      <c r="H1055" s="7">
        <v>0</v>
      </c>
      <c r="I1055" s="7">
        <v>0</v>
      </c>
      <c r="J1055" s="7">
        <v>0</v>
      </c>
      <c r="K1055" s="7">
        <v>0</v>
      </c>
      <c r="L1055" s="7">
        <v>0</v>
      </c>
      <c r="M1055" s="7">
        <v>0</v>
      </c>
      <c r="N1055" s="20">
        <v>0</v>
      </c>
      <c r="O1055" s="7">
        <v>0</v>
      </c>
      <c r="P1055" s="7">
        <v>0</v>
      </c>
      <c r="Q1055" s="50"/>
    </row>
    <row r="1056" spans="1:19" ht="15" customHeight="1" collapsed="1" x14ac:dyDescent="0.25">
      <c r="A1056" s="66"/>
      <c r="B1056" s="66" t="s">
        <v>588</v>
      </c>
      <c r="C1056" s="66" t="s">
        <v>475</v>
      </c>
      <c r="D1056" s="66">
        <v>700</v>
      </c>
      <c r="E1056" s="66"/>
      <c r="F1056" s="66"/>
      <c r="G1056" s="66" t="s">
        <v>733</v>
      </c>
      <c r="H1056" s="107">
        <f>SUM(H1055)</f>
        <v>0</v>
      </c>
      <c r="I1056" s="107">
        <f t="shared" ref="I1056:P1056" si="355">SUM(I1055)</f>
        <v>0</v>
      </c>
      <c r="J1056" s="107">
        <f t="shared" si="355"/>
        <v>0</v>
      </c>
      <c r="K1056" s="107">
        <f t="shared" si="355"/>
        <v>0</v>
      </c>
      <c r="L1056" s="107">
        <f t="shared" si="355"/>
        <v>0</v>
      </c>
      <c r="M1056" s="107">
        <f t="shared" si="355"/>
        <v>0</v>
      </c>
      <c r="N1056" s="107">
        <f t="shared" si="355"/>
        <v>0</v>
      </c>
      <c r="O1056" s="107">
        <f t="shared" si="355"/>
        <v>0</v>
      </c>
      <c r="P1056" s="107">
        <f t="shared" si="355"/>
        <v>0</v>
      </c>
      <c r="Q1056" s="50"/>
    </row>
    <row r="1057" spans="1:17" ht="15" customHeight="1" x14ac:dyDescent="0.25">
      <c r="A1057" s="64"/>
      <c r="B1057" s="64" t="s">
        <v>588</v>
      </c>
      <c r="C1057" s="64"/>
      <c r="D1057" s="64"/>
      <c r="E1057" s="64"/>
      <c r="F1057" s="64"/>
      <c r="G1057" s="64" t="s">
        <v>813</v>
      </c>
      <c r="H1057" s="65">
        <f>H1054+H1056</f>
        <v>11672.16</v>
      </c>
      <c r="I1057" s="65">
        <f t="shared" ref="I1057:P1057" si="356">I1054+I1056</f>
        <v>9951.17</v>
      </c>
      <c r="J1057" s="65">
        <f t="shared" si="356"/>
        <v>10500</v>
      </c>
      <c r="K1057" s="65">
        <f t="shared" si="356"/>
        <v>10650</v>
      </c>
      <c r="L1057" s="65">
        <f t="shared" si="356"/>
        <v>9200</v>
      </c>
      <c r="M1057" s="65">
        <f t="shared" si="356"/>
        <v>8589.08</v>
      </c>
      <c r="N1057" s="65">
        <f t="shared" si="356"/>
        <v>9800</v>
      </c>
      <c r="O1057" s="65">
        <f t="shared" si="356"/>
        <v>9800</v>
      </c>
      <c r="P1057" s="65">
        <f t="shared" si="356"/>
        <v>9800</v>
      </c>
      <c r="Q1057" s="50"/>
    </row>
    <row r="1058" spans="1:17" ht="15" customHeight="1" x14ac:dyDescent="0.25">
      <c r="A1058" s="64"/>
      <c r="B1058" s="64" t="s">
        <v>815</v>
      </c>
      <c r="C1058" s="64"/>
      <c r="D1058" s="64"/>
      <c r="E1058" s="64"/>
      <c r="F1058" s="64"/>
      <c r="G1058" s="64" t="s">
        <v>816</v>
      </c>
      <c r="H1058" s="65">
        <f>H1057+H1051+H1040</f>
        <v>53574.47</v>
      </c>
      <c r="I1058" s="65">
        <f t="shared" ref="I1058:P1058" si="357">I1057+I1051+I1040</f>
        <v>268713.25</v>
      </c>
      <c r="J1058" s="65">
        <f t="shared" si="357"/>
        <v>66910</v>
      </c>
      <c r="K1058" s="65">
        <f t="shared" si="357"/>
        <v>89764.040000000008</v>
      </c>
      <c r="L1058" s="65">
        <f t="shared" si="357"/>
        <v>65440</v>
      </c>
      <c r="M1058" s="65">
        <f t="shared" si="357"/>
        <v>16914.419999999998</v>
      </c>
      <c r="N1058" s="65">
        <f t="shared" si="357"/>
        <v>98704.040000000008</v>
      </c>
      <c r="O1058" s="65">
        <f t="shared" si="357"/>
        <v>58704.04</v>
      </c>
      <c r="P1058" s="65">
        <f t="shared" si="357"/>
        <v>58704.04</v>
      </c>
      <c r="Q1058" s="50"/>
    </row>
    <row r="1059" spans="1:17" ht="15" hidden="1" customHeight="1" outlineLevel="1" x14ac:dyDescent="0.25">
      <c r="A1059" s="66" t="s">
        <v>11</v>
      </c>
      <c r="B1059" s="66" t="s">
        <v>589</v>
      </c>
      <c r="C1059" s="82" t="s">
        <v>676</v>
      </c>
      <c r="D1059" s="66" t="s">
        <v>283</v>
      </c>
      <c r="E1059" s="66" t="s">
        <v>18</v>
      </c>
      <c r="F1059" s="66" t="s">
        <v>284</v>
      </c>
      <c r="G1059" s="66" t="s">
        <v>285</v>
      </c>
      <c r="H1059" s="107">
        <v>1399.99</v>
      </c>
      <c r="I1059" s="107">
        <v>2861.4</v>
      </c>
      <c r="J1059" s="107">
        <v>1700</v>
      </c>
      <c r="K1059" s="107">
        <v>1700</v>
      </c>
      <c r="L1059" s="107">
        <v>1700</v>
      </c>
      <c r="M1059" s="107">
        <v>1675.5</v>
      </c>
      <c r="N1059" s="107">
        <v>0</v>
      </c>
      <c r="O1059" s="107">
        <f t="shared" si="352"/>
        <v>0</v>
      </c>
      <c r="P1059" s="107">
        <f t="shared" si="353"/>
        <v>0</v>
      </c>
    </row>
    <row r="1060" spans="1:17" ht="15" hidden="1" customHeight="1" outlineLevel="1" x14ac:dyDescent="0.25">
      <c r="A1060" s="66" t="s">
        <v>11</v>
      </c>
      <c r="B1060" s="66" t="s">
        <v>589</v>
      </c>
      <c r="C1060" s="82" t="s">
        <v>676</v>
      </c>
      <c r="D1060" s="66" t="s">
        <v>283</v>
      </c>
      <c r="E1060" s="66" t="s">
        <v>18</v>
      </c>
      <c r="F1060" s="66" t="s">
        <v>275</v>
      </c>
      <c r="G1060" s="66" t="s">
        <v>286</v>
      </c>
      <c r="H1060" s="107">
        <v>21500</v>
      </c>
      <c r="I1060" s="107">
        <v>48600</v>
      </c>
      <c r="J1060" s="107">
        <v>35000</v>
      </c>
      <c r="K1060" s="107">
        <v>35000</v>
      </c>
      <c r="L1060" s="107">
        <v>5430</v>
      </c>
      <c r="M1060" s="107">
        <v>21199.18</v>
      </c>
      <c r="N1060" s="107">
        <v>34300</v>
      </c>
      <c r="O1060" s="107">
        <f t="shared" si="352"/>
        <v>34300</v>
      </c>
      <c r="P1060" s="107">
        <f t="shared" si="353"/>
        <v>34300</v>
      </c>
    </row>
    <row r="1061" spans="1:17" ht="15" hidden="1" customHeight="1" outlineLevel="1" x14ac:dyDescent="0.25">
      <c r="A1061" s="66"/>
      <c r="B1061" s="66" t="s">
        <v>589</v>
      </c>
      <c r="C1061" s="82" t="s">
        <v>676</v>
      </c>
      <c r="D1061" s="66" t="s">
        <v>283</v>
      </c>
      <c r="E1061" s="66" t="s">
        <v>18</v>
      </c>
      <c r="F1061" s="66" t="s">
        <v>287</v>
      </c>
      <c r="G1061" s="66" t="s">
        <v>290</v>
      </c>
      <c r="H1061" s="107">
        <v>7000</v>
      </c>
      <c r="I1061" s="107">
        <v>7000</v>
      </c>
      <c r="J1061" s="107">
        <v>5000</v>
      </c>
      <c r="K1061" s="107">
        <v>5000</v>
      </c>
      <c r="L1061" s="107">
        <v>5100</v>
      </c>
      <c r="M1061" s="107">
        <v>5000</v>
      </c>
      <c r="N1061" s="107">
        <v>7000</v>
      </c>
      <c r="O1061" s="107">
        <f t="shared" si="352"/>
        <v>7000</v>
      </c>
      <c r="P1061" s="107">
        <f t="shared" si="353"/>
        <v>7000</v>
      </c>
    </row>
    <row r="1062" spans="1:17" ht="15" hidden="1" customHeight="1" outlineLevel="1" x14ac:dyDescent="0.25">
      <c r="A1062" s="66"/>
      <c r="B1062" s="66" t="s">
        <v>589</v>
      </c>
      <c r="C1062" s="82" t="s">
        <v>676</v>
      </c>
      <c r="D1062" s="66" t="s">
        <v>283</v>
      </c>
      <c r="E1062" s="66" t="s">
        <v>18</v>
      </c>
      <c r="F1062" s="66" t="s">
        <v>291</v>
      </c>
      <c r="G1062" s="66" t="s">
        <v>292</v>
      </c>
      <c r="H1062" s="107">
        <v>1800</v>
      </c>
      <c r="I1062" s="107">
        <v>1800</v>
      </c>
      <c r="J1062" s="107">
        <v>1800</v>
      </c>
      <c r="K1062" s="107">
        <v>1800</v>
      </c>
      <c r="L1062" s="107">
        <v>0</v>
      </c>
      <c r="M1062" s="107">
        <v>1800</v>
      </c>
      <c r="N1062" s="107">
        <v>2000</v>
      </c>
      <c r="O1062" s="107">
        <f t="shared" si="352"/>
        <v>2000</v>
      </c>
      <c r="P1062" s="107">
        <f t="shared" si="353"/>
        <v>2000</v>
      </c>
    </row>
    <row r="1063" spans="1:17" ht="15" hidden="1" customHeight="1" outlineLevel="1" x14ac:dyDescent="0.25">
      <c r="A1063" s="66" t="s">
        <v>11</v>
      </c>
      <c r="B1063" s="66" t="s">
        <v>589</v>
      </c>
      <c r="C1063" s="82" t="s">
        <v>676</v>
      </c>
      <c r="D1063" s="66" t="s">
        <v>283</v>
      </c>
      <c r="E1063" s="66" t="s">
        <v>18</v>
      </c>
      <c r="F1063" s="66" t="s">
        <v>293</v>
      </c>
      <c r="G1063" s="66" t="s">
        <v>294</v>
      </c>
      <c r="H1063" s="107">
        <v>1500</v>
      </c>
      <c r="I1063" s="107">
        <v>3000</v>
      </c>
      <c r="J1063" s="107">
        <v>3000</v>
      </c>
      <c r="K1063" s="107">
        <v>3000</v>
      </c>
      <c r="L1063" s="107">
        <v>0</v>
      </c>
      <c r="M1063" s="107">
        <v>3000</v>
      </c>
      <c r="N1063" s="107">
        <v>2500</v>
      </c>
      <c r="O1063" s="107">
        <f t="shared" si="352"/>
        <v>2500</v>
      </c>
      <c r="P1063" s="107">
        <f t="shared" si="353"/>
        <v>2500</v>
      </c>
    </row>
    <row r="1064" spans="1:17" ht="15" hidden="1" customHeight="1" outlineLevel="1" x14ac:dyDescent="0.25">
      <c r="A1064" s="66" t="s">
        <v>11</v>
      </c>
      <c r="B1064" s="66" t="s">
        <v>589</v>
      </c>
      <c r="C1064" s="82" t="s">
        <v>676</v>
      </c>
      <c r="D1064" s="66" t="s">
        <v>283</v>
      </c>
      <c r="E1064" s="66" t="s">
        <v>18</v>
      </c>
      <c r="F1064" s="66"/>
      <c r="G1064" s="66" t="s">
        <v>642</v>
      </c>
      <c r="H1064" s="107">
        <v>0</v>
      </c>
      <c r="I1064" s="107">
        <v>0</v>
      </c>
      <c r="J1064" s="107">
        <v>0</v>
      </c>
      <c r="K1064" s="107">
        <v>0</v>
      </c>
      <c r="L1064" s="107">
        <v>0</v>
      </c>
      <c r="M1064" s="107">
        <v>0</v>
      </c>
      <c r="N1064" s="107">
        <v>1000</v>
      </c>
      <c r="O1064" s="107">
        <f t="shared" si="352"/>
        <v>1000</v>
      </c>
      <c r="P1064" s="107">
        <f t="shared" si="353"/>
        <v>1000</v>
      </c>
      <c r="Q1064" s="8" t="s">
        <v>656</v>
      </c>
    </row>
    <row r="1065" spans="1:17" ht="15" customHeight="1" collapsed="1" x14ac:dyDescent="0.25">
      <c r="A1065" s="66"/>
      <c r="B1065" s="66" t="s">
        <v>589</v>
      </c>
      <c r="C1065" s="66" t="s">
        <v>676</v>
      </c>
      <c r="D1065" s="66" t="s">
        <v>531</v>
      </c>
      <c r="E1065" s="66"/>
      <c r="F1065" s="66"/>
      <c r="G1065" s="66" t="s">
        <v>532</v>
      </c>
      <c r="H1065" s="107">
        <f>SUM(H1059:H1064)</f>
        <v>33199.990000000005</v>
      </c>
      <c r="I1065" s="107">
        <v>0</v>
      </c>
      <c r="J1065" s="107">
        <f t="shared" ref="J1065:P1065" si="358">SUM(J1059:J1064)</f>
        <v>46500</v>
      </c>
      <c r="K1065" s="107">
        <f t="shared" si="358"/>
        <v>46500</v>
      </c>
      <c r="L1065" s="107">
        <f t="shared" si="358"/>
        <v>12230</v>
      </c>
      <c r="M1065" s="107">
        <f t="shared" si="358"/>
        <v>32674.68</v>
      </c>
      <c r="N1065" s="107">
        <f t="shared" si="358"/>
        <v>46800</v>
      </c>
      <c r="O1065" s="107">
        <f t="shared" si="358"/>
        <v>46800</v>
      </c>
      <c r="P1065" s="107">
        <f t="shared" si="358"/>
        <v>46800</v>
      </c>
    </row>
    <row r="1066" spans="1:17" ht="15" hidden="1" customHeight="1" outlineLevel="1" x14ac:dyDescent="0.25">
      <c r="A1066" s="67" t="s">
        <v>11</v>
      </c>
      <c r="B1066" s="67" t="s">
        <v>589</v>
      </c>
      <c r="C1066" s="67" t="s">
        <v>680</v>
      </c>
      <c r="D1066" s="74" t="s">
        <v>647</v>
      </c>
      <c r="E1066" s="67" t="s">
        <v>18</v>
      </c>
      <c r="F1066" s="67" t="s">
        <v>335</v>
      </c>
      <c r="G1066" s="67" t="s">
        <v>336</v>
      </c>
      <c r="H1066" s="108">
        <v>300</v>
      </c>
      <c r="I1066" s="108">
        <v>400</v>
      </c>
      <c r="J1066" s="108">
        <v>400</v>
      </c>
      <c r="K1066" s="108">
        <v>400</v>
      </c>
      <c r="L1066" s="108">
        <v>400</v>
      </c>
      <c r="M1066" s="108">
        <v>197</v>
      </c>
      <c r="N1066" s="108">
        <v>500</v>
      </c>
      <c r="O1066" s="108">
        <f t="shared" si="352"/>
        <v>500</v>
      </c>
      <c r="P1066" s="108">
        <f t="shared" si="353"/>
        <v>500</v>
      </c>
    </row>
    <row r="1067" spans="1:17" ht="15" customHeight="1" collapsed="1" x14ac:dyDescent="0.25">
      <c r="A1067" s="66"/>
      <c r="B1067" s="66" t="s">
        <v>589</v>
      </c>
      <c r="C1067" s="66" t="s">
        <v>680</v>
      </c>
      <c r="D1067" s="66" t="s">
        <v>531</v>
      </c>
      <c r="E1067" s="66"/>
      <c r="F1067" s="66"/>
      <c r="G1067" s="66" t="s">
        <v>532</v>
      </c>
      <c r="H1067" s="107">
        <f>SUM(H1066)</f>
        <v>300</v>
      </c>
      <c r="I1067" s="107">
        <v>0</v>
      </c>
      <c r="J1067" s="107">
        <f t="shared" ref="J1067:P1067" si="359">SUM(J1066)</f>
        <v>400</v>
      </c>
      <c r="K1067" s="107">
        <f t="shared" si="359"/>
        <v>400</v>
      </c>
      <c r="L1067" s="107">
        <f t="shared" si="359"/>
        <v>400</v>
      </c>
      <c r="M1067" s="107">
        <f t="shared" si="359"/>
        <v>197</v>
      </c>
      <c r="N1067" s="107">
        <f t="shared" si="359"/>
        <v>500</v>
      </c>
      <c r="O1067" s="107">
        <f t="shared" si="359"/>
        <v>500</v>
      </c>
      <c r="P1067" s="107">
        <f t="shared" si="359"/>
        <v>500</v>
      </c>
    </row>
    <row r="1068" spans="1:17" ht="15" customHeight="1" x14ac:dyDescent="0.25">
      <c r="A1068" s="64"/>
      <c r="B1068" s="64" t="s">
        <v>589</v>
      </c>
      <c r="C1068" s="64"/>
      <c r="D1068" s="64"/>
      <c r="E1068" s="64"/>
      <c r="F1068" s="64"/>
      <c r="G1068" s="64" t="s">
        <v>814</v>
      </c>
      <c r="H1068" s="65">
        <f>H1067+H1065</f>
        <v>33499.990000000005</v>
      </c>
      <c r="I1068" s="65">
        <v>64386.6</v>
      </c>
      <c r="J1068" s="65">
        <f t="shared" ref="J1068:P1068" si="360">J1067+J1065</f>
        <v>46900</v>
      </c>
      <c r="K1068" s="65">
        <f t="shared" si="360"/>
        <v>46900</v>
      </c>
      <c r="L1068" s="65">
        <f t="shared" si="360"/>
        <v>12630</v>
      </c>
      <c r="M1068" s="65">
        <f t="shared" si="360"/>
        <v>32871.68</v>
      </c>
      <c r="N1068" s="65">
        <f t="shared" si="360"/>
        <v>47300</v>
      </c>
      <c r="O1068" s="65">
        <f t="shared" si="360"/>
        <v>47300</v>
      </c>
      <c r="P1068" s="65">
        <f t="shared" si="360"/>
        <v>47300</v>
      </c>
    </row>
    <row r="1069" spans="1:17" ht="15" customHeight="1" x14ac:dyDescent="0.25">
      <c r="A1069" s="64"/>
      <c r="B1069" s="64" t="s">
        <v>284</v>
      </c>
      <c r="C1069" s="64"/>
      <c r="D1069" s="64"/>
      <c r="E1069" s="64"/>
      <c r="F1069" s="64"/>
      <c r="G1069" s="64" t="s">
        <v>817</v>
      </c>
      <c r="H1069" s="65">
        <f>H1080+H1085+H1087+H1092</f>
        <v>103611.37</v>
      </c>
      <c r="I1069" s="65">
        <f t="shared" ref="I1069:P1069" si="361">I1080+I1085+I1087+I1092</f>
        <v>122767.68000000001</v>
      </c>
      <c r="J1069" s="65">
        <f t="shared" si="361"/>
        <v>129560</v>
      </c>
      <c r="K1069" s="65">
        <f t="shared" si="361"/>
        <v>129060</v>
      </c>
      <c r="L1069" s="65">
        <f t="shared" si="361"/>
        <v>126274.75</v>
      </c>
      <c r="M1069" s="65">
        <f t="shared" si="361"/>
        <v>58386.15</v>
      </c>
      <c r="N1069" s="65">
        <f t="shared" si="361"/>
        <v>133000</v>
      </c>
      <c r="O1069" s="65">
        <f t="shared" si="361"/>
        <v>133000</v>
      </c>
      <c r="P1069" s="65">
        <f t="shared" si="361"/>
        <v>133000</v>
      </c>
    </row>
    <row r="1070" spans="1:17" ht="15" hidden="1" customHeight="1" outlineLevel="1" x14ac:dyDescent="0.25">
      <c r="A1070" s="6" t="s">
        <v>11</v>
      </c>
      <c r="B1070" s="6" t="s">
        <v>590</v>
      </c>
      <c r="C1070" s="6" t="s">
        <v>264</v>
      </c>
      <c r="D1070" s="6" t="s">
        <v>266</v>
      </c>
      <c r="E1070" s="6" t="s">
        <v>18</v>
      </c>
      <c r="F1070" s="6" t="s">
        <v>267</v>
      </c>
      <c r="G1070" s="6" t="s">
        <v>268</v>
      </c>
      <c r="H1070" s="7">
        <v>0</v>
      </c>
      <c r="I1070" s="7">
        <v>0</v>
      </c>
      <c r="J1070" s="7">
        <v>250</v>
      </c>
      <c r="K1070" s="7">
        <v>0</v>
      </c>
      <c r="L1070" s="7">
        <v>0</v>
      </c>
      <c r="M1070" s="7">
        <v>0</v>
      </c>
      <c r="N1070" s="7">
        <v>0</v>
      </c>
      <c r="O1070" s="7">
        <f t="shared" si="352"/>
        <v>0</v>
      </c>
      <c r="P1070" s="7">
        <f t="shared" si="353"/>
        <v>0</v>
      </c>
    </row>
    <row r="1071" spans="1:17" ht="15" customHeight="1" collapsed="1" x14ac:dyDescent="0.25">
      <c r="A1071" s="66"/>
      <c r="B1071" s="66" t="s">
        <v>590</v>
      </c>
      <c r="C1071" s="66" t="s">
        <v>264</v>
      </c>
      <c r="D1071" s="66" t="s">
        <v>531</v>
      </c>
      <c r="E1071" s="66"/>
      <c r="F1071" s="66"/>
      <c r="G1071" s="66" t="s">
        <v>532</v>
      </c>
      <c r="H1071" s="107">
        <f>SUM(H1070)</f>
        <v>0</v>
      </c>
      <c r="I1071" s="107">
        <f t="shared" ref="I1071:P1071" si="362">SUM(I1070)</f>
        <v>0</v>
      </c>
      <c r="J1071" s="107">
        <f t="shared" si="362"/>
        <v>250</v>
      </c>
      <c r="K1071" s="107">
        <f t="shared" si="362"/>
        <v>0</v>
      </c>
      <c r="L1071" s="107">
        <f t="shared" si="362"/>
        <v>0</v>
      </c>
      <c r="M1071" s="107">
        <f t="shared" si="362"/>
        <v>0</v>
      </c>
      <c r="N1071" s="107">
        <f t="shared" si="362"/>
        <v>0</v>
      </c>
      <c r="O1071" s="107">
        <f t="shared" si="362"/>
        <v>0</v>
      </c>
      <c r="P1071" s="107">
        <f t="shared" si="362"/>
        <v>0</v>
      </c>
    </row>
    <row r="1072" spans="1:17" ht="15" hidden="1" customHeight="1" outlineLevel="1" x14ac:dyDescent="0.25">
      <c r="A1072" s="6" t="s">
        <v>11</v>
      </c>
      <c r="B1072" s="6" t="s">
        <v>590</v>
      </c>
      <c r="C1072" s="6" t="s">
        <v>269</v>
      </c>
      <c r="D1072" s="6" t="s">
        <v>57</v>
      </c>
      <c r="E1072" s="6" t="s">
        <v>18</v>
      </c>
      <c r="F1072" s="6" t="s">
        <v>270</v>
      </c>
      <c r="G1072" s="6" t="s">
        <v>271</v>
      </c>
      <c r="H1072" s="7">
        <v>24545.5</v>
      </c>
      <c r="I1072" s="7">
        <v>21406.639999999999</v>
      </c>
      <c r="J1072" s="7">
        <v>21000</v>
      </c>
      <c r="K1072" s="7">
        <v>21000</v>
      </c>
      <c r="L1072" s="7">
        <v>21000</v>
      </c>
      <c r="M1072" s="7">
        <v>12982.71</v>
      </c>
      <c r="N1072" s="7">
        <v>21000</v>
      </c>
      <c r="O1072" s="7">
        <f t="shared" si="352"/>
        <v>21000</v>
      </c>
      <c r="P1072" s="7">
        <f t="shared" si="353"/>
        <v>21000</v>
      </c>
      <c r="Q1072" s="37"/>
    </row>
    <row r="1073" spans="1:17" ht="15" customHeight="1" collapsed="1" x14ac:dyDescent="0.25">
      <c r="A1073" s="66"/>
      <c r="B1073" s="66" t="s">
        <v>590</v>
      </c>
      <c r="C1073" s="66" t="s">
        <v>269</v>
      </c>
      <c r="D1073" s="66" t="s">
        <v>538</v>
      </c>
      <c r="E1073" s="66"/>
      <c r="F1073" s="66"/>
      <c r="G1073" s="66" t="s">
        <v>198</v>
      </c>
      <c r="H1073" s="107">
        <f>SUM(H1072)</f>
        <v>24545.5</v>
      </c>
      <c r="I1073" s="107">
        <v>0</v>
      </c>
      <c r="J1073" s="107">
        <f t="shared" ref="J1073:P1073" si="363">SUM(J1072)</f>
        <v>21000</v>
      </c>
      <c r="K1073" s="107">
        <f t="shared" si="363"/>
        <v>21000</v>
      </c>
      <c r="L1073" s="107">
        <f t="shared" si="363"/>
        <v>21000</v>
      </c>
      <c r="M1073" s="107">
        <f t="shared" si="363"/>
        <v>12982.71</v>
      </c>
      <c r="N1073" s="107">
        <f t="shared" si="363"/>
        <v>21000</v>
      </c>
      <c r="O1073" s="107">
        <f t="shared" si="363"/>
        <v>21000</v>
      </c>
      <c r="P1073" s="107">
        <f t="shared" si="363"/>
        <v>21000</v>
      </c>
      <c r="Q1073" s="37"/>
    </row>
    <row r="1074" spans="1:17" ht="15" hidden="1" customHeight="1" outlineLevel="1" x14ac:dyDescent="0.25">
      <c r="A1074" s="6" t="s">
        <v>11</v>
      </c>
      <c r="B1074" s="6" t="s">
        <v>590</v>
      </c>
      <c r="C1074" s="6" t="s">
        <v>269</v>
      </c>
      <c r="D1074" s="6" t="s">
        <v>89</v>
      </c>
      <c r="E1074" s="6" t="s">
        <v>15</v>
      </c>
      <c r="F1074" s="6" t="s">
        <v>270</v>
      </c>
      <c r="G1074" s="6" t="s">
        <v>93</v>
      </c>
      <c r="H1074" s="7">
        <v>4485.46</v>
      </c>
      <c r="I1074" s="7">
        <v>10000</v>
      </c>
      <c r="J1074" s="7">
        <v>0</v>
      </c>
      <c r="K1074" s="7">
        <v>0</v>
      </c>
      <c r="L1074" s="7">
        <v>0</v>
      </c>
      <c r="M1074" s="7">
        <v>0</v>
      </c>
      <c r="N1074" s="7">
        <v>0</v>
      </c>
      <c r="O1074" s="7">
        <f t="shared" si="352"/>
        <v>0</v>
      </c>
      <c r="P1074" s="7">
        <f t="shared" si="353"/>
        <v>0</v>
      </c>
    </row>
    <row r="1075" spans="1:17" ht="15" hidden="1" customHeight="1" outlineLevel="1" x14ac:dyDescent="0.25">
      <c r="A1075" s="6" t="s">
        <v>11</v>
      </c>
      <c r="B1075" s="6" t="s">
        <v>590</v>
      </c>
      <c r="C1075" s="6" t="s">
        <v>269</v>
      </c>
      <c r="D1075" s="6" t="s">
        <v>89</v>
      </c>
      <c r="E1075" s="6" t="s">
        <v>18</v>
      </c>
      <c r="F1075" s="6" t="s">
        <v>270</v>
      </c>
      <c r="G1075" s="6" t="s">
        <v>93</v>
      </c>
      <c r="H1075" s="7">
        <v>0</v>
      </c>
      <c r="I1075" s="7">
        <v>3661.58</v>
      </c>
      <c r="J1075" s="7">
        <v>0</v>
      </c>
      <c r="K1075" s="7">
        <v>0</v>
      </c>
      <c r="L1075" s="7">
        <v>2000</v>
      </c>
      <c r="M1075" s="7">
        <v>1590</v>
      </c>
      <c r="N1075" s="7">
        <v>5000</v>
      </c>
      <c r="O1075" s="7">
        <f t="shared" si="352"/>
        <v>5000</v>
      </c>
      <c r="P1075" s="7">
        <f t="shared" si="353"/>
        <v>5000</v>
      </c>
    </row>
    <row r="1076" spans="1:17" ht="15" customHeight="1" collapsed="1" x14ac:dyDescent="0.25">
      <c r="A1076" s="66"/>
      <c r="B1076" s="66" t="s">
        <v>590</v>
      </c>
      <c r="C1076" s="66" t="s">
        <v>269</v>
      </c>
      <c r="D1076" s="66" t="s">
        <v>526</v>
      </c>
      <c r="E1076" s="66"/>
      <c r="F1076" s="66"/>
      <c r="G1076" s="66" t="s">
        <v>527</v>
      </c>
      <c r="H1076" s="107">
        <f>SUM(H1074:H1075)</f>
        <v>4485.46</v>
      </c>
      <c r="I1076" s="107">
        <v>0</v>
      </c>
      <c r="J1076" s="107">
        <f t="shared" ref="J1076:P1076" si="364">SUM(J1074:J1075)</f>
        <v>0</v>
      </c>
      <c r="K1076" s="107">
        <f t="shared" si="364"/>
        <v>0</v>
      </c>
      <c r="L1076" s="107">
        <f t="shared" si="364"/>
        <v>2000</v>
      </c>
      <c r="M1076" s="107">
        <f t="shared" si="364"/>
        <v>1590</v>
      </c>
      <c r="N1076" s="107">
        <f t="shared" si="364"/>
        <v>5000</v>
      </c>
      <c r="O1076" s="107">
        <f t="shared" si="364"/>
        <v>5000</v>
      </c>
      <c r="P1076" s="107">
        <f t="shared" si="364"/>
        <v>5000</v>
      </c>
    </row>
    <row r="1077" spans="1:17" ht="15" customHeight="1" x14ac:dyDescent="0.25">
      <c r="A1077" s="64"/>
      <c r="B1077" s="64" t="s">
        <v>590</v>
      </c>
      <c r="C1077" s="64"/>
      <c r="D1077" s="64"/>
      <c r="E1077" s="64"/>
      <c r="F1077" s="64"/>
      <c r="G1077" s="64" t="s">
        <v>818</v>
      </c>
      <c r="H1077" s="65">
        <f>H1071+H1073+H1076</f>
        <v>29030.959999999999</v>
      </c>
      <c r="I1077" s="65">
        <v>35148.22</v>
      </c>
      <c r="J1077" s="65">
        <f t="shared" ref="J1077:P1077" si="365">J1071+J1073+J1076</f>
        <v>21250</v>
      </c>
      <c r="K1077" s="65">
        <f t="shared" si="365"/>
        <v>21000</v>
      </c>
      <c r="L1077" s="65">
        <f t="shared" si="365"/>
        <v>23000</v>
      </c>
      <c r="M1077" s="65">
        <f t="shared" si="365"/>
        <v>14572.71</v>
      </c>
      <c r="N1077" s="65">
        <f t="shared" si="365"/>
        <v>26000</v>
      </c>
      <c r="O1077" s="65">
        <f t="shared" si="365"/>
        <v>26000</v>
      </c>
      <c r="P1077" s="65">
        <f t="shared" si="365"/>
        <v>26000</v>
      </c>
    </row>
    <row r="1078" spans="1:17" ht="15" customHeight="1" x14ac:dyDescent="0.25">
      <c r="A1078" s="66" t="s">
        <v>11</v>
      </c>
      <c r="B1078" s="66" t="s">
        <v>591</v>
      </c>
      <c r="C1078" s="66" t="s">
        <v>264</v>
      </c>
      <c r="D1078" s="66" t="s">
        <v>531</v>
      </c>
      <c r="E1078" s="66" t="s">
        <v>18</v>
      </c>
      <c r="F1078" s="66" t="s">
        <v>267</v>
      </c>
      <c r="G1078" s="66" t="s">
        <v>532</v>
      </c>
      <c r="H1078" s="107">
        <v>0</v>
      </c>
      <c r="I1078" s="107">
        <v>0</v>
      </c>
      <c r="J1078" s="107">
        <v>29575</v>
      </c>
      <c r="K1078" s="107">
        <v>29825</v>
      </c>
      <c r="L1078" s="107">
        <v>29825</v>
      </c>
      <c r="M1078" s="107">
        <v>9915.1200000000008</v>
      </c>
      <c r="N1078" s="107">
        <v>29000</v>
      </c>
      <c r="O1078" s="107">
        <f t="shared" si="352"/>
        <v>29000</v>
      </c>
      <c r="P1078" s="107">
        <f t="shared" si="353"/>
        <v>29000</v>
      </c>
    </row>
    <row r="1079" spans="1:17" ht="15" customHeight="1" x14ac:dyDescent="0.25">
      <c r="A1079" s="64"/>
      <c r="B1079" s="64" t="s">
        <v>591</v>
      </c>
      <c r="C1079" s="64"/>
      <c r="D1079" s="64"/>
      <c r="E1079" s="64"/>
      <c r="F1079" s="64"/>
      <c r="G1079" s="64" t="s">
        <v>819</v>
      </c>
      <c r="H1079" s="65">
        <v>15443.04</v>
      </c>
      <c r="I1079" s="65">
        <v>25532.83</v>
      </c>
      <c r="J1079" s="65">
        <f t="shared" ref="J1079:P1079" si="366">J1078</f>
        <v>29575</v>
      </c>
      <c r="K1079" s="65">
        <f t="shared" si="366"/>
        <v>29825</v>
      </c>
      <c r="L1079" s="65">
        <f t="shared" si="366"/>
        <v>29825</v>
      </c>
      <c r="M1079" s="65">
        <f t="shared" si="366"/>
        <v>9915.1200000000008</v>
      </c>
      <c r="N1079" s="65">
        <f t="shared" si="366"/>
        <v>29000</v>
      </c>
      <c r="O1079" s="65">
        <f t="shared" si="366"/>
        <v>29000</v>
      </c>
      <c r="P1079" s="65">
        <f t="shared" si="366"/>
        <v>29000</v>
      </c>
    </row>
    <row r="1080" spans="1:17" ht="15" customHeight="1" x14ac:dyDescent="0.25">
      <c r="A1080" s="64"/>
      <c r="B1080" s="64" t="s">
        <v>823</v>
      </c>
      <c r="C1080" s="64"/>
      <c r="D1080" s="64"/>
      <c r="E1080" s="64"/>
      <c r="F1080" s="64"/>
      <c r="G1080" s="64" t="s">
        <v>631</v>
      </c>
      <c r="H1080" s="65">
        <f>H1077+H1079</f>
        <v>44474</v>
      </c>
      <c r="I1080" s="65">
        <f t="shared" ref="I1080:P1080" si="367">I1077+I1079</f>
        <v>60681.05</v>
      </c>
      <c r="J1080" s="65">
        <f t="shared" si="367"/>
        <v>50825</v>
      </c>
      <c r="K1080" s="65">
        <f t="shared" si="367"/>
        <v>50825</v>
      </c>
      <c r="L1080" s="65">
        <f t="shared" si="367"/>
        <v>52825</v>
      </c>
      <c r="M1080" s="65">
        <f t="shared" si="367"/>
        <v>24487.83</v>
      </c>
      <c r="N1080" s="65">
        <f t="shared" si="367"/>
        <v>55000</v>
      </c>
      <c r="O1080" s="65">
        <f t="shared" si="367"/>
        <v>55000</v>
      </c>
      <c r="P1080" s="65">
        <f t="shared" si="367"/>
        <v>55000</v>
      </c>
    </row>
    <row r="1081" spans="1:17" ht="15" hidden="1" customHeight="1" outlineLevel="1" x14ac:dyDescent="0.25">
      <c r="A1081" s="6" t="s">
        <v>11</v>
      </c>
      <c r="B1081" s="6" t="s">
        <v>592</v>
      </c>
      <c r="C1081" s="6" t="s">
        <v>13</v>
      </c>
      <c r="D1081" s="6" t="s">
        <v>647</v>
      </c>
      <c r="E1081" s="6" t="s">
        <v>18</v>
      </c>
      <c r="F1081" s="6" t="s">
        <v>99</v>
      </c>
      <c r="G1081" s="6" t="s">
        <v>669</v>
      </c>
      <c r="H1081" s="7">
        <v>0</v>
      </c>
      <c r="I1081" s="7">
        <v>0</v>
      </c>
      <c r="J1081" s="7">
        <v>10000</v>
      </c>
      <c r="K1081" s="7">
        <v>0</v>
      </c>
      <c r="L1081" s="7">
        <v>3100</v>
      </c>
      <c r="M1081" s="7">
        <v>0</v>
      </c>
      <c r="N1081" s="7">
        <v>5000</v>
      </c>
      <c r="O1081" s="7">
        <f t="shared" si="352"/>
        <v>5000</v>
      </c>
      <c r="P1081" s="7">
        <f t="shared" si="353"/>
        <v>5000</v>
      </c>
    </row>
    <row r="1082" spans="1:17" ht="15" customHeight="1" collapsed="1" x14ac:dyDescent="0.25">
      <c r="A1082" s="66"/>
      <c r="B1082" s="66" t="s">
        <v>592</v>
      </c>
      <c r="C1082" s="66" t="s">
        <v>13</v>
      </c>
      <c r="D1082" s="66" t="s">
        <v>526</v>
      </c>
      <c r="E1082" s="66"/>
      <c r="F1082" s="66"/>
      <c r="G1082" s="68" t="s">
        <v>527</v>
      </c>
      <c r="H1082" s="107">
        <f>SUM(H1081)</f>
        <v>0</v>
      </c>
      <c r="I1082" s="107">
        <f t="shared" ref="I1082:P1082" si="368">SUM(I1081)</f>
        <v>0</v>
      </c>
      <c r="J1082" s="107">
        <f t="shared" si="368"/>
        <v>10000</v>
      </c>
      <c r="K1082" s="107">
        <f t="shared" si="368"/>
        <v>0</v>
      </c>
      <c r="L1082" s="107">
        <f t="shared" si="368"/>
        <v>3100</v>
      </c>
      <c r="M1082" s="107">
        <f t="shared" si="368"/>
        <v>0</v>
      </c>
      <c r="N1082" s="107">
        <f t="shared" si="368"/>
        <v>5000</v>
      </c>
      <c r="O1082" s="107">
        <f t="shared" si="368"/>
        <v>5000</v>
      </c>
      <c r="P1082" s="107">
        <f t="shared" si="368"/>
        <v>5000</v>
      </c>
    </row>
    <row r="1083" spans="1:17" ht="15" hidden="1" customHeight="1" outlineLevel="1" x14ac:dyDescent="0.25">
      <c r="A1083" s="25" t="s">
        <v>11</v>
      </c>
      <c r="B1083" s="25" t="s">
        <v>592</v>
      </c>
      <c r="C1083" s="25" t="s">
        <v>13</v>
      </c>
      <c r="D1083" s="25" t="s">
        <v>658</v>
      </c>
      <c r="E1083" s="25" t="s">
        <v>18</v>
      </c>
      <c r="F1083" s="25" t="s">
        <v>99</v>
      </c>
      <c r="G1083" s="25" t="s">
        <v>660</v>
      </c>
      <c r="H1083" s="7">
        <v>0</v>
      </c>
      <c r="I1083" s="7">
        <v>0</v>
      </c>
      <c r="J1083" s="7">
        <v>0</v>
      </c>
      <c r="K1083" s="7">
        <v>10000</v>
      </c>
      <c r="L1083" s="7">
        <v>4114.75</v>
      </c>
      <c r="M1083" s="7">
        <v>4114.75</v>
      </c>
      <c r="N1083" s="7">
        <v>5000</v>
      </c>
      <c r="O1083" s="7">
        <f>N1083</f>
        <v>5000</v>
      </c>
      <c r="P1083" s="7">
        <f>N1083</f>
        <v>5000</v>
      </c>
      <c r="Q1083" s="50"/>
    </row>
    <row r="1084" spans="1:17" ht="15" customHeight="1" collapsed="1" x14ac:dyDescent="0.25">
      <c r="A1084" s="66"/>
      <c r="B1084" s="66" t="s">
        <v>592</v>
      </c>
      <c r="C1084" s="66" t="s">
        <v>13</v>
      </c>
      <c r="D1084" s="66" t="s">
        <v>658</v>
      </c>
      <c r="E1084" s="66"/>
      <c r="F1084" s="66"/>
      <c r="G1084" s="68" t="s">
        <v>733</v>
      </c>
      <c r="H1084" s="107">
        <f>SUM(H1083)</f>
        <v>0</v>
      </c>
      <c r="I1084" s="107">
        <f t="shared" ref="I1084:P1084" si="369">SUM(I1083)</f>
        <v>0</v>
      </c>
      <c r="J1084" s="107">
        <f t="shared" si="369"/>
        <v>0</v>
      </c>
      <c r="K1084" s="107">
        <f t="shared" si="369"/>
        <v>10000</v>
      </c>
      <c r="L1084" s="107">
        <f t="shared" si="369"/>
        <v>4114.75</v>
      </c>
      <c r="M1084" s="107">
        <f t="shared" si="369"/>
        <v>4114.75</v>
      </c>
      <c r="N1084" s="107">
        <f t="shared" si="369"/>
        <v>5000</v>
      </c>
      <c r="O1084" s="107">
        <f t="shared" si="369"/>
        <v>5000</v>
      </c>
      <c r="P1084" s="107">
        <f t="shared" si="369"/>
        <v>5000</v>
      </c>
      <c r="Q1084" s="50"/>
    </row>
    <row r="1085" spans="1:17" ht="15" customHeight="1" x14ac:dyDescent="0.25">
      <c r="A1085" s="64"/>
      <c r="B1085" s="64" t="s">
        <v>592</v>
      </c>
      <c r="C1085" s="64"/>
      <c r="D1085" s="64"/>
      <c r="E1085" s="64"/>
      <c r="F1085" s="64"/>
      <c r="G1085" s="64" t="s">
        <v>820</v>
      </c>
      <c r="H1085" s="65">
        <v>7451.38</v>
      </c>
      <c r="I1085" s="65">
        <f t="shared" ref="I1085:P1085" si="370">I1082+I1084</f>
        <v>0</v>
      </c>
      <c r="J1085" s="65">
        <f t="shared" si="370"/>
        <v>10000</v>
      </c>
      <c r="K1085" s="65">
        <f t="shared" si="370"/>
        <v>10000</v>
      </c>
      <c r="L1085" s="65">
        <f t="shared" si="370"/>
        <v>7214.75</v>
      </c>
      <c r="M1085" s="65">
        <f t="shared" si="370"/>
        <v>4114.75</v>
      </c>
      <c r="N1085" s="65">
        <f t="shared" si="370"/>
        <v>10000</v>
      </c>
      <c r="O1085" s="65">
        <f t="shared" si="370"/>
        <v>10000</v>
      </c>
      <c r="P1085" s="65">
        <f t="shared" si="370"/>
        <v>10000</v>
      </c>
      <c r="Q1085" s="50"/>
    </row>
    <row r="1086" spans="1:17" ht="15" customHeight="1" x14ac:dyDescent="0.25">
      <c r="A1086" s="66" t="s">
        <v>11</v>
      </c>
      <c r="B1086" s="66" t="s">
        <v>593</v>
      </c>
      <c r="C1086" s="66" t="s">
        <v>264</v>
      </c>
      <c r="D1086" s="66" t="s">
        <v>531</v>
      </c>
      <c r="E1086" s="66" t="s">
        <v>18</v>
      </c>
      <c r="F1086" s="66" t="s">
        <v>267</v>
      </c>
      <c r="G1086" s="68" t="s">
        <v>532</v>
      </c>
      <c r="H1086" s="107">
        <v>0</v>
      </c>
      <c r="I1086" s="107">
        <v>0</v>
      </c>
      <c r="J1086" s="107">
        <v>10865</v>
      </c>
      <c r="K1086" s="107">
        <v>10865</v>
      </c>
      <c r="L1086" s="107">
        <v>10865</v>
      </c>
      <c r="M1086" s="107">
        <v>3044.91</v>
      </c>
      <c r="N1086" s="107">
        <v>10000</v>
      </c>
      <c r="O1086" s="107">
        <f t="shared" si="352"/>
        <v>10000</v>
      </c>
      <c r="P1086" s="107">
        <f t="shared" si="353"/>
        <v>10000</v>
      </c>
    </row>
    <row r="1087" spans="1:17" ht="15" customHeight="1" x14ac:dyDescent="0.25">
      <c r="A1087" s="64"/>
      <c r="B1087" s="64" t="s">
        <v>593</v>
      </c>
      <c r="C1087" s="64"/>
      <c r="D1087" s="64"/>
      <c r="E1087" s="64"/>
      <c r="F1087" s="64"/>
      <c r="G1087" s="64" t="s">
        <v>821</v>
      </c>
      <c r="H1087" s="65">
        <v>7779.88</v>
      </c>
      <c r="I1087" s="65">
        <v>8292.77</v>
      </c>
      <c r="J1087" s="65">
        <f t="shared" ref="J1087:P1087" si="371">SUM(J1086)</f>
        <v>10865</v>
      </c>
      <c r="K1087" s="65">
        <f t="shared" si="371"/>
        <v>10865</v>
      </c>
      <c r="L1087" s="65">
        <f t="shared" si="371"/>
        <v>10865</v>
      </c>
      <c r="M1087" s="65">
        <f t="shared" si="371"/>
        <v>3044.91</v>
      </c>
      <c r="N1087" s="65">
        <f t="shared" si="371"/>
        <v>10000</v>
      </c>
      <c r="O1087" s="65">
        <f t="shared" si="371"/>
        <v>10000</v>
      </c>
      <c r="P1087" s="65">
        <f t="shared" si="371"/>
        <v>10000</v>
      </c>
    </row>
    <row r="1088" spans="1:17" ht="15" hidden="1" customHeight="1" outlineLevel="1" x14ac:dyDescent="0.25">
      <c r="A1088" s="6" t="s">
        <v>11</v>
      </c>
      <c r="B1088" s="6" t="s">
        <v>594</v>
      </c>
      <c r="C1088" s="6" t="s">
        <v>13</v>
      </c>
      <c r="D1088" s="6" t="s">
        <v>89</v>
      </c>
      <c r="E1088" s="6" t="s">
        <v>18</v>
      </c>
      <c r="F1088" s="6" t="s">
        <v>19</v>
      </c>
      <c r="G1088" s="6" t="s">
        <v>93</v>
      </c>
      <c r="H1088" s="7">
        <v>0</v>
      </c>
      <c r="I1088" s="7">
        <v>0</v>
      </c>
      <c r="J1088" s="7">
        <v>3000</v>
      </c>
      <c r="K1088" s="7">
        <v>2500</v>
      </c>
      <c r="L1088" s="7">
        <v>500</v>
      </c>
      <c r="M1088" s="7">
        <v>88</v>
      </c>
      <c r="N1088" s="7">
        <v>3000</v>
      </c>
      <c r="O1088" s="7">
        <f>N1088</f>
        <v>3000</v>
      </c>
      <c r="P1088" s="7">
        <f>N1088</f>
        <v>3000</v>
      </c>
    </row>
    <row r="1089" spans="1:16" ht="15" customHeight="1" collapsed="1" x14ac:dyDescent="0.25">
      <c r="A1089" s="66"/>
      <c r="B1089" s="66" t="s">
        <v>594</v>
      </c>
      <c r="C1089" s="66" t="s">
        <v>13</v>
      </c>
      <c r="D1089" s="66" t="s">
        <v>526</v>
      </c>
      <c r="E1089" s="66"/>
      <c r="F1089" s="66"/>
      <c r="G1089" s="68" t="s">
        <v>527</v>
      </c>
      <c r="H1089" s="107">
        <f>SUM(H1088)</f>
        <v>0</v>
      </c>
      <c r="I1089" s="107">
        <f t="shared" ref="I1089:P1089" si="372">SUM(I1088)</f>
        <v>0</v>
      </c>
      <c r="J1089" s="107">
        <f t="shared" si="372"/>
        <v>3000</v>
      </c>
      <c r="K1089" s="107">
        <f t="shared" si="372"/>
        <v>2500</v>
      </c>
      <c r="L1089" s="107">
        <f t="shared" si="372"/>
        <v>500</v>
      </c>
      <c r="M1089" s="107">
        <f t="shared" si="372"/>
        <v>88</v>
      </c>
      <c r="N1089" s="107">
        <f t="shared" si="372"/>
        <v>3000</v>
      </c>
      <c r="O1089" s="107">
        <f t="shared" si="372"/>
        <v>3000</v>
      </c>
      <c r="P1089" s="107">
        <f t="shared" si="372"/>
        <v>3000</v>
      </c>
    </row>
    <row r="1090" spans="1:16" ht="15" hidden="1" customHeight="1" outlineLevel="1" x14ac:dyDescent="0.25">
      <c r="A1090" s="6" t="s">
        <v>11</v>
      </c>
      <c r="B1090" s="6" t="s">
        <v>594</v>
      </c>
      <c r="C1090" s="6" t="s">
        <v>264</v>
      </c>
      <c r="D1090" s="6" t="s">
        <v>266</v>
      </c>
      <c r="E1090" s="6" t="s">
        <v>18</v>
      </c>
      <c r="F1090" s="6" t="s">
        <v>267</v>
      </c>
      <c r="G1090" s="6" t="s">
        <v>268</v>
      </c>
      <c r="H1090" s="7">
        <v>0</v>
      </c>
      <c r="I1090" s="7">
        <v>0</v>
      </c>
      <c r="J1090" s="7">
        <v>54870</v>
      </c>
      <c r="K1090" s="7">
        <v>54870</v>
      </c>
      <c r="L1090" s="7">
        <v>54870</v>
      </c>
      <c r="M1090" s="7">
        <v>26650.66</v>
      </c>
      <c r="N1090" s="7">
        <v>55000</v>
      </c>
      <c r="O1090" s="7">
        <f t="shared" si="352"/>
        <v>55000</v>
      </c>
      <c r="P1090" s="7">
        <f t="shared" si="353"/>
        <v>55000</v>
      </c>
    </row>
    <row r="1091" spans="1:16" ht="15" customHeight="1" collapsed="1" x14ac:dyDescent="0.25">
      <c r="A1091" s="66"/>
      <c r="B1091" s="66" t="s">
        <v>594</v>
      </c>
      <c r="C1091" s="66" t="s">
        <v>264</v>
      </c>
      <c r="D1091" s="66" t="s">
        <v>531</v>
      </c>
      <c r="E1091" s="66"/>
      <c r="F1091" s="66"/>
      <c r="G1091" s="68" t="s">
        <v>532</v>
      </c>
      <c r="H1091" s="107">
        <f>SUM(H1090)</f>
        <v>0</v>
      </c>
      <c r="I1091" s="107">
        <f t="shared" ref="I1091:P1091" si="373">SUM(I1090)</f>
        <v>0</v>
      </c>
      <c r="J1091" s="107">
        <f t="shared" si="373"/>
        <v>54870</v>
      </c>
      <c r="K1091" s="107">
        <f t="shared" si="373"/>
        <v>54870</v>
      </c>
      <c r="L1091" s="107">
        <f t="shared" si="373"/>
        <v>54870</v>
      </c>
      <c r="M1091" s="107">
        <f t="shared" si="373"/>
        <v>26650.66</v>
      </c>
      <c r="N1091" s="107">
        <f t="shared" si="373"/>
        <v>55000</v>
      </c>
      <c r="O1091" s="107">
        <f t="shared" si="373"/>
        <v>55000</v>
      </c>
      <c r="P1091" s="107">
        <f t="shared" si="373"/>
        <v>55000</v>
      </c>
    </row>
    <row r="1092" spans="1:16" ht="15" customHeight="1" x14ac:dyDescent="0.25">
      <c r="A1092" s="64"/>
      <c r="B1092" s="64" t="s">
        <v>594</v>
      </c>
      <c r="C1092" s="64"/>
      <c r="D1092" s="64"/>
      <c r="E1092" s="64"/>
      <c r="F1092" s="64"/>
      <c r="G1092" s="64" t="s">
        <v>822</v>
      </c>
      <c r="H1092" s="65">
        <v>43906.11</v>
      </c>
      <c r="I1092" s="65">
        <v>53793.86</v>
      </c>
      <c r="J1092" s="65">
        <f t="shared" ref="J1092:P1092" si="374">J1091+J1089</f>
        <v>57870</v>
      </c>
      <c r="K1092" s="65">
        <f t="shared" si="374"/>
        <v>57370</v>
      </c>
      <c r="L1092" s="65">
        <f t="shared" si="374"/>
        <v>55370</v>
      </c>
      <c r="M1092" s="65">
        <f t="shared" si="374"/>
        <v>26738.66</v>
      </c>
      <c r="N1092" s="65">
        <f t="shared" si="374"/>
        <v>58000</v>
      </c>
      <c r="O1092" s="65">
        <f t="shared" si="374"/>
        <v>58000</v>
      </c>
      <c r="P1092" s="65">
        <f t="shared" si="374"/>
        <v>58000</v>
      </c>
    </row>
    <row r="1093" spans="1:16" ht="15" customHeight="1" x14ac:dyDescent="0.25">
      <c r="A1093" s="64"/>
      <c r="B1093" s="64" t="s">
        <v>328</v>
      </c>
      <c r="C1093" s="64"/>
      <c r="D1093" s="64"/>
      <c r="E1093" s="64"/>
      <c r="F1093" s="64"/>
      <c r="G1093" s="64" t="s">
        <v>824</v>
      </c>
      <c r="H1093" s="65">
        <f>H1100+H1132</f>
        <v>50063.6</v>
      </c>
      <c r="I1093" s="65">
        <f>I1100+I1132</f>
        <v>45686.47</v>
      </c>
      <c r="J1093" s="65">
        <f t="shared" ref="J1093:P1093" si="375">J1100+J1132</f>
        <v>47393</v>
      </c>
      <c r="K1093" s="65">
        <f t="shared" si="375"/>
        <v>47393</v>
      </c>
      <c r="L1093" s="65">
        <f t="shared" si="375"/>
        <v>50497.498000000007</v>
      </c>
      <c r="M1093" s="65">
        <f t="shared" si="375"/>
        <v>41028.820000000007</v>
      </c>
      <c r="N1093" s="65">
        <f t="shared" si="375"/>
        <v>51646.41</v>
      </c>
      <c r="O1093" s="65">
        <f t="shared" si="375"/>
        <v>52318.720000000001</v>
      </c>
      <c r="P1093" s="65">
        <f t="shared" si="375"/>
        <v>51850.380000000005</v>
      </c>
    </row>
    <row r="1094" spans="1:16" ht="15" hidden="1" customHeight="1" outlineLevel="1" x14ac:dyDescent="0.25">
      <c r="A1094" s="33" t="s">
        <v>11</v>
      </c>
      <c r="B1094" s="33" t="s">
        <v>595</v>
      </c>
      <c r="C1094" s="33" t="s">
        <v>13</v>
      </c>
      <c r="D1094" s="33" t="s">
        <v>177</v>
      </c>
      <c r="E1094" s="33" t="s">
        <v>18</v>
      </c>
      <c r="F1094" s="33" t="s">
        <v>19</v>
      </c>
      <c r="G1094" s="33" t="s">
        <v>179</v>
      </c>
      <c r="H1094" s="34">
        <v>0</v>
      </c>
      <c r="I1094" s="34">
        <v>0</v>
      </c>
      <c r="J1094" s="34">
        <v>2605</v>
      </c>
      <c r="K1094" s="34">
        <v>2605</v>
      </c>
      <c r="L1094" s="34">
        <v>2605</v>
      </c>
      <c r="M1094" s="34">
        <v>2166.87</v>
      </c>
      <c r="N1094" s="34">
        <v>2520</v>
      </c>
      <c r="O1094" s="34">
        <f t="shared" si="352"/>
        <v>2520</v>
      </c>
      <c r="P1094" s="34">
        <f t="shared" si="353"/>
        <v>2520</v>
      </c>
    </row>
    <row r="1095" spans="1:16" ht="15" hidden="1" customHeight="1" outlineLevel="1" x14ac:dyDescent="0.25">
      <c r="A1095" s="33" t="s">
        <v>11</v>
      </c>
      <c r="B1095" s="33" t="s">
        <v>595</v>
      </c>
      <c r="C1095" s="33" t="s">
        <v>13</v>
      </c>
      <c r="D1095" s="33" t="s">
        <v>177</v>
      </c>
      <c r="E1095" s="33" t="s">
        <v>18</v>
      </c>
      <c r="F1095" s="33" t="s">
        <v>19</v>
      </c>
      <c r="G1095" s="33" t="s">
        <v>180</v>
      </c>
      <c r="H1095" s="34">
        <v>0</v>
      </c>
      <c r="I1095" s="34">
        <v>0</v>
      </c>
      <c r="J1095" s="34">
        <v>10310</v>
      </c>
      <c r="K1095" s="34">
        <v>10310</v>
      </c>
      <c r="L1095" s="34">
        <v>10310</v>
      </c>
      <c r="M1095" s="34">
        <v>8591.94</v>
      </c>
      <c r="N1095" s="34">
        <v>9800</v>
      </c>
      <c r="O1095" s="34">
        <f t="shared" si="352"/>
        <v>9800</v>
      </c>
      <c r="P1095" s="34">
        <f t="shared" si="353"/>
        <v>9800</v>
      </c>
    </row>
    <row r="1096" spans="1:16" ht="15" customHeight="1" collapsed="1" x14ac:dyDescent="0.25">
      <c r="A1096" s="66"/>
      <c r="B1096" s="66" t="s">
        <v>595</v>
      </c>
      <c r="C1096" s="66" t="s">
        <v>13</v>
      </c>
      <c r="D1096" s="66" t="s">
        <v>771</v>
      </c>
      <c r="E1096" s="66"/>
      <c r="F1096" s="66"/>
      <c r="G1096" s="68" t="s">
        <v>825</v>
      </c>
      <c r="H1096" s="107">
        <f>SUM(H1094:H1095)</f>
        <v>0</v>
      </c>
      <c r="I1096" s="107">
        <f t="shared" ref="I1096:P1096" si="376">SUM(I1094:I1095)</f>
        <v>0</v>
      </c>
      <c r="J1096" s="107">
        <f t="shared" si="376"/>
        <v>12915</v>
      </c>
      <c r="K1096" s="107">
        <f t="shared" si="376"/>
        <v>12915</v>
      </c>
      <c r="L1096" s="107">
        <f t="shared" si="376"/>
        <v>12915</v>
      </c>
      <c r="M1096" s="107">
        <f t="shared" si="376"/>
        <v>10758.810000000001</v>
      </c>
      <c r="N1096" s="107">
        <f t="shared" si="376"/>
        <v>12320</v>
      </c>
      <c r="O1096" s="107">
        <f t="shared" si="376"/>
        <v>12320</v>
      </c>
      <c r="P1096" s="107">
        <f t="shared" si="376"/>
        <v>12320</v>
      </c>
    </row>
    <row r="1097" spans="1:16" ht="15" hidden="1" customHeight="1" outlineLevel="1" x14ac:dyDescent="0.25">
      <c r="A1097" s="33" t="s">
        <v>11</v>
      </c>
      <c r="B1097" s="33" t="s">
        <v>595</v>
      </c>
      <c r="C1097" s="33" t="s">
        <v>513</v>
      </c>
      <c r="D1097" s="33" t="s">
        <v>514</v>
      </c>
      <c r="E1097" s="33" t="s">
        <v>18</v>
      </c>
      <c r="F1097" s="33" t="s">
        <v>19</v>
      </c>
      <c r="G1097" s="33" t="s">
        <v>516</v>
      </c>
      <c r="H1097" s="34">
        <v>0</v>
      </c>
      <c r="I1097" s="34">
        <v>0</v>
      </c>
      <c r="J1097" s="34">
        <v>12120</v>
      </c>
      <c r="K1097" s="34">
        <v>12120</v>
      </c>
      <c r="L1097" s="34">
        <v>12636.7</v>
      </c>
      <c r="M1097" s="34">
        <v>10098.26</v>
      </c>
      <c r="N1097" s="34">
        <v>12636.7</v>
      </c>
      <c r="O1097" s="34">
        <f>1133.83+1105.14+1150.34+1096.63+1067.54+1113.54+1134.71+1054.62+1075.99+1148.8+1067.6+1063.56</f>
        <v>13212.3</v>
      </c>
      <c r="P1097" s="34">
        <v>12646.44</v>
      </c>
    </row>
    <row r="1098" spans="1:16" ht="15" hidden="1" customHeight="1" outlineLevel="1" x14ac:dyDescent="0.25">
      <c r="A1098" s="33" t="s">
        <v>11</v>
      </c>
      <c r="B1098" s="33" t="s">
        <v>595</v>
      </c>
      <c r="C1098" s="33" t="s">
        <v>513</v>
      </c>
      <c r="D1098" s="33" t="s">
        <v>514</v>
      </c>
      <c r="E1098" s="33" t="s">
        <v>18</v>
      </c>
      <c r="F1098" s="33" t="s">
        <v>19</v>
      </c>
      <c r="G1098" s="33" t="s">
        <v>517</v>
      </c>
      <c r="H1098" s="34">
        <v>0</v>
      </c>
      <c r="I1098" s="34">
        <v>0</v>
      </c>
      <c r="J1098" s="34">
        <v>9405</v>
      </c>
      <c r="K1098" s="34">
        <v>9405</v>
      </c>
      <c r="L1098" s="34">
        <v>9492.7099999999991</v>
      </c>
      <c r="M1098" s="34">
        <v>7840.03</v>
      </c>
      <c r="N1098" s="34">
        <f>790.32+770.01+805.55+792.29+792.95+786.7+794.27+774.35+795.57+803.05+783.32+804.33</f>
        <v>9492.7100000000009</v>
      </c>
      <c r="O1098" s="34">
        <f>791.47+792.16+812.96+793.54+787.57+808.18+802.21+789.7+796.97+810.75+798.36+805.55</f>
        <v>9589.42</v>
      </c>
      <c r="P1098" s="34">
        <f>786.77+813.33+820.43+776.16+828.07+809.57+810.25+804.59+798.99+805.98+819.19+813.61</f>
        <v>9686.94</v>
      </c>
    </row>
    <row r="1099" spans="1:16" ht="15" customHeight="1" collapsed="1" x14ac:dyDescent="0.25">
      <c r="A1099" s="66"/>
      <c r="B1099" s="66" t="s">
        <v>595</v>
      </c>
      <c r="C1099" s="66" t="s">
        <v>513</v>
      </c>
      <c r="D1099" s="66" t="s">
        <v>772</v>
      </c>
      <c r="E1099" s="66"/>
      <c r="F1099" s="66"/>
      <c r="G1099" s="68" t="s">
        <v>826</v>
      </c>
      <c r="H1099" s="107">
        <f>SUM(H1097:H1098)</f>
        <v>0</v>
      </c>
      <c r="I1099" s="107">
        <f t="shared" ref="I1099:P1099" si="377">SUM(I1097:I1098)</f>
        <v>0</v>
      </c>
      <c r="J1099" s="107">
        <f t="shared" si="377"/>
        <v>21525</v>
      </c>
      <c r="K1099" s="107">
        <f t="shared" si="377"/>
        <v>21525</v>
      </c>
      <c r="L1099" s="107">
        <f t="shared" si="377"/>
        <v>22129.41</v>
      </c>
      <c r="M1099" s="107">
        <f t="shared" si="377"/>
        <v>17938.29</v>
      </c>
      <c r="N1099" s="107">
        <f t="shared" si="377"/>
        <v>22129.410000000003</v>
      </c>
      <c r="O1099" s="107">
        <f t="shared" si="377"/>
        <v>22801.72</v>
      </c>
      <c r="P1099" s="107">
        <f t="shared" si="377"/>
        <v>22333.38</v>
      </c>
    </row>
    <row r="1100" spans="1:16" ht="15" customHeight="1" x14ac:dyDescent="0.25">
      <c r="A1100" s="64"/>
      <c r="B1100" s="64" t="s">
        <v>595</v>
      </c>
      <c r="C1100" s="64"/>
      <c r="D1100" s="64"/>
      <c r="E1100" s="64"/>
      <c r="F1100" s="64"/>
      <c r="G1100" s="64" t="s">
        <v>827</v>
      </c>
      <c r="H1100" s="65">
        <v>34436.519999999997</v>
      </c>
      <c r="I1100" s="65">
        <v>34436.519999999997</v>
      </c>
      <c r="J1100" s="65">
        <f t="shared" ref="J1100:P1100" si="378">J1096+J1099</f>
        <v>34440</v>
      </c>
      <c r="K1100" s="65">
        <f t="shared" si="378"/>
        <v>34440</v>
      </c>
      <c r="L1100" s="65">
        <f t="shared" si="378"/>
        <v>35044.410000000003</v>
      </c>
      <c r="M1100" s="65">
        <f t="shared" si="378"/>
        <v>28697.100000000002</v>
      </c>
      <c r="N1100" s="65">
        <f t="shared" si="378"/>
        <v>34449.410000000003</v>
      </c>
      <c r="O1100" s="65">
        <f t="shared" si="378"/>
        <v>35121.72</v>
      </c>
      <c r="P1100" s="65">
        <f t="shared" si="378"/>
        <v>34653.380000000005</v>
      </c>
    </row>
    <row r="1101" spans="1:16" ht="15" hidden="1" customHeight="1" outlineLevel="1" x14ac:dyDescent="0.25">
      <c r="A1101" s="6" t="s">
        <v>11</v>
      </c>
      <c r="B1101" s="6" t="s">
        <v>596</v>
      </c>
      <c r="C1101" s="6" t="s">
        <v>260</v>
      </c>
      <c r="D1101" s="6" t="s">
        <v>14</v>
      </c>
      <c r="E1101" s="6" t="s">
        <v>262</v>
      </c>
      <c r="F1101" s="6" t="s">
        <v>261</v>
      </c>
      <c r="G1101" s="6" t="s">
        <v>20</v>
      </c>
      <c r="H1101" s="7">
        <f>1359.52+3968.8</f>
        <v>5328.32</v>
      </c>
      <c r="I1101" s="7">
        <f>2042.41+4935.12+720.37</f>
        <v>7697.9</v>
      </c>
      <c r="J1101" s="7">
        <v>8694</v>
      </c>
      <c r="K1101" s="7">
        <v>8694</v>
      </c>
      <c r="L1101" s="7">
        <v>10822.5</v>
      </c>
      <c r="M1101" s="7">
        <v>8622.5</v>
      </c>
      <c r="N1101" s="7">
        <v>11593</v>
      </c>
      <c r="O1101" s="7">
        <f t="shared" si="352"/>
        <v>11593</v>
      </c>
      <c r="P1101" s="7">
        <f t="shared" si="353"/>
        <v>11593</v>
      </c>
    </row>
    <row r="1102" spans="1:16" ht="15" hidden="1" customHeight="1" outlineLevel="1" x14ac:dyDescent="0.25">
      <c r="A1102" s="6"/>
      <c r="B1102" s="6" t="s">
        <v>596</v>
      </c>
      <c r="C1102" s="6" t="s">
        <v>260</v>
      </c>
      <c r="D1102" s="6" t="s">
        <v>609</v>
      </c>
      <c r="E1102" s="6" t="s">
        <v>18</v>
      </c>
      <c r="F1102" s="6" t="s">
        <v>261</v>
      </c>
      <c r="G1102" s="6" t="s">
        <v>610</v>
      </c>
      <c r="H1102" s="7">
        <v>0</v>
      </c>
      <c r="I1102" s="7">
        <v>0</v>
      </c>
      <c r="J1102" s="7">
        <v>0</v>
      </c>
      <c r="K1102" s="7">
        <v>0</v>
      </c>
      <c r="L1102" s="7">
        <v>0</v>
      </c>
      <c r="M1102" s="7">
        <v>0</v>
      </c>
      <c r="N1102" s="7">
        <v>275</v>
      </c>
      <c r="O1102" s="7">
        <f>N1102</f>
        <v>275</v>
      </c>
      <c r="P1102" s="7">
        <f>N1102</f>
        <v>275</v>
      </c>
    </row>
    <row r="1103" spans="1:16" ht="15" customHeight="1" collapsed="1" x14ac:dyDescent="0.25">
      <c r="A1103" s="66"/>
      <c r="B1103" s="66" t="s">
        <v>596</v>
      </c>
      <c r="C1103" s="66" t="s">
        <v>260</v>
      </c>
      <c r="D1103" s="66" t="s">
        <v>524</v>
      </c>
      <c r="E1103" s="66"/>
      <c r="F1103" s="66"/>
      <c r="G1103" s="68" t="s">
        <v>528</v>
      </c>
      <c r="H1103" s="107"/>
      <c r="I1103" s="107">
        <f t="shared" ref="I1103:P1103" si="379">SUM(I1101:I1102)</f>
        <v>7697.9</v>
      </c>
      <c r="J1103" s="107">
        <f t="shared" si="379"/>
        <v>8694</v>
      </c>
      <c r="K1103" s="107">
        <f t="shared" si="379"/>
        <v>8694</v>
      </c>
      <c r="L1103" s="107">
        <f t="shared" si="379"/>
        <v>10822.5</v>
      </c>
      <c r="M1103" s="107">
        <f t="shared" si="379"/>
        <v>8622.5</v>
      </c>
      <c r="N1103" s="107">
        <f t="shared" si="379"/>
        <v>11868</v>
      </c>
      <c r="O1103" s="107">
        <f t="shared" si="379"/>
        <v>11868</v>
      </c>
      <c r="P1103" s="107">
        <f t="shared" si="379"/>
        <v>11868</v>
      </c>
    </row>
    <row r="1104" spans="1:16" ht="15" hidden="1" customHeight="1" outlineLevel="1" x14ac:dyDescent="0.25">
      <c r="A1104" s="46"/>
      <c r="B1104" s="6" t="s">
        <v>596</v>
      </c>
      <c r="C1104" s="6" t="s">
        <v>260</v>
      </c>
      <c r="D1104" s="6" t="s">
        <v>23</v>
      </c>
      <c r="E1104" s="6" t="s">
        <v>262</v>
      </c>
      <c r="F1104" s="6" t="s">
        <v>261</v>
      </c>
      <c r="G1104" s="6" t="s">
        <v>241</v>
      </c>
      <c r="H1104" s="7">
        <v>539.19000000000005</v>
      </c>
      <c r="I1104" s="7">
        <v>674</v>
      </c>
      <c r="J1104" s="7">
        <v>870</v>
      </c>
      <c r="K1104" s="7">
        <v>870</v>
      </c>
      <c r="L1104" s="7">
        <v>1082.25</v>
      </c>
      <c r="M1104" s="7">
        <v>862.25</v>
      </c>
      <c r="N1104" s="7">
        <v>1159</v>
      </c>
      <c r="O1104" s="7">
        <f t="shared" si="352"/>
        <v>1159</v>
      </c>
      <c r="P1104" s="7">
        <f t="shared" si="353"/>
        <v>1159</v>
      </c>
    </row>
    <row r="1105" spans="1:17" ht="15" hidden="1" customHeight="1" outlineLevel="1" x14ac:dyDescent="0.25">
      <c r="A1105" s="46"/>
      <c r="B1105" s="6" t="s">
        <v>596</v>
      </c>
      <c r="C1105" s="6" t="s">
        <v>260</v>
      </c>
      <c r="D1105" s="6" t="s">
        <v>53</v>
      </c>
      <c r="E1105" s="6" t="s">
        <v>262</v>
      </c>
      <c r="F1105" s="6" t="s">
        <v>261</v>
      </c>
      <c r="G1105" s="6" t="s">
        <v>54</v>
      </c>
      <c r="H1105" s="7">
        <v>33.54</v>
      </c>
      <c r="I1105" s="7">
        <v>78.92</v>
      </c>
      <c r="J1105" s="7">
        <v>120</v>
      </c>
      <c r="K1105" s="7">
        <v>120</v>
      </c>
      <c r="L1105" s="7">
        <v>0</v>
      </c>
      <c r="M1105" s="7">
        <v>0</v>
      </c>
      <c r="N1105" s="7">
        <v>0</v>
      </c>
      <c r="O1105" s="7">
        <f t="shared" si="352"/>
        <v>0</v>
      </c>
      <c r="P1105" s="7">
        <f t="shared" si="353"/>
        <v>0</v>
      </c>
    </row>
    <row r="1106" spans="1:17" ht="15" hidden="1" customHeight="1" outlineLevel="1" x14ac:dyDescent="0.25">
      <c r="A1106" s="46"/>
      <c r="B1106" s="6" t="s">
        <v>596</v>
      </c>
      <c r="C1106" s="6" t="s">
        <v>260</v>
      </c>
      <c r="D1106" s="6" t="s">
        <v>30</v>
      </c>
      <c r="E1106" s="6" t="s">
        <v>18</v>
      </c>
      <c r="F1106" s="6" t="s">
        <v>261</v>
      </c>
      <c r="G1106" s="6" t="s">
        <v>31</v>
      </c>
      <c r="H1106" s="7">
        <v>275.02999999999997</v>
      </c>
      <c r="I1106" s="7">
        <v>11.4</v>
      </c>
      <c r="J1106" s="7">
        <v>0</v>
      </c>
      <c r="K1106" s="7">
        <v>0</v>
      </c>
      <c r="L1106" s="7">
        <v>0</v>
      </c>
      <c r="M1106" s="7">
        <v>0</v>
      </c>
      <c r="N1106" s="7">
        <v>0</v>
      </c>
      <c r="O1106" s="7">
        <f t="shared" si="352"/>
        <v>0</v>
      </c>
      <c r="P1106" s="7">
        <f t="shared" si="353"/>
        <v>0</v>
      </c>
    </row>
    <row r="1107" spans="1:17" ht="15" hidden="1" customHeight="1" outlineLevel="1" x14ac:dyDescent="0.25">
      <c r="A1107" s="46"/>
      <c r="B1107" s="6" t="s">
        <v>596</v>
      </c>
      <c r="C1107" s="6" t="s">
        <v>260</v>
      </c>
      <c r="D1107" s="6" t="s">
        <v>30</v>
      </c>
      <c r="E1107" s="6" t="s">
        <v>262</v>
      </c>
      <c r="F1107" s="6" t="s">
        <v>261</v>
      </c>
      <c r="G1107" s="6" t="s">
        <v>31</v>
      </c>
      <c r="H1107" s="7">
        <v>74.989999999999995</v>
      </c>
      <c r="I1107" s="7">
        <v>94</v>
      </c>
      <c r="J1107" s="7">
        <v>122</v>
      </c>
      <c r="K1107" s="7">
        <v>122</v>
      </c>
      <c r="L1107" s="7">
        <v>151.46</v>
      </c>
      <c r="M1107" s="7">
        <v>120.66</v>
      </c>
      <c r="N1107" s="7">
        <v>162</v>
      </c>
      <c r="O1107" s="7">
        <f t="shared" si="352"/>
        <v>162</v>
      </c>
      <c r="P1107" s="7">
        <f t="shared" si="353"/>
        <v>162</v>
      </c>
    </row>
    <row r="1108" spans="1:17" hidden="1" outlineLevel="1" x14ac:dyDescent="0.25">
      <c r="A1108" s="46"/>
      <c r="B1108" s="6" t="s">
        <v>596</v>
      </c>
      <c r="C1108" s="6" t="s">
        <v>260</v>
      </c>
      <c r="D1108" s="6" t="s">
        <v>33</v>
      </c>
      <c r="E1108" s="6" t="s">
        <v>262</v>
      </c>
      <c r="F1108" s="6" t="s">
        <v>261</v>
      </c>
      <c r="G1108" s="6" t="s">
        <v>35</v>
      </c>
      <c r="H1108" s="7">
        <v>475.12</v>
      </c>
      <c r="I1108" s="7">
        <f>944+110.1</f>
        <v>1054.0999999999999</v>
      </c>
      <c r="J1108" s="7">
        <v>1217</v>
      </c>
      <c r="K1108" s="7">
        <v>1217</v>
      </c>
      <c r="L1108" s="7">
        <v>1515.15</v>
      </c>
      <c r="M1108" s="7">
        <v>1207.1500000000001</v>
      </c>
      <c r="N1108" s="7">
        <v>1623</v>
      </c>
      <c r="O1108" s="7">
        <f t="shared" si="352"/>
        <v>1623</v>
      </c>
      <c r="P1108" s="7">
        <f t="shared" si="353"/>
        <v>1623</v>
      </c>
    </row>
    <row r="1109" spans="1:17" hidden="1" outlineLevel="1" x14ac:dyDescent="0.25">
      <c r="A1109" s="46"/>
      <c r="B1109" s="6" t="s">
        <v>596</v>
      </c>
      <c r="C1109" s="6" t="s">
        <v>260</v>
      </c>
      <c r="D1109" s="6" t="s">
        <v>37</v>
      </c>
      <c r="E1109" s="6" t="s">
        <v>262</v>
      </c>
      <c r="F1109" s="6" t="s">
        <v>261</v>
      </c>
      <c r="G1109" s="6" t="s">
        <v>39</v>
      </c>
      <c r="H1109" s="7">
        <v>42.81</v>
      </c>
      <c r="I1109" s="7">
        <f>54+6.24</f>
        <v>60.24</v>
      </c>
      <c r="J1109" s="7">
        <v>70</v>
      </c>
      <c r="K1109" s="7">
        <v>70</v>
      </c>
      <c r="L1109" s="7">
        <v>86.539999999999992</v>
      </c>
      <c r="M1109" s="7">
        <v>68.94</v>
      </c>
      <c r="N1109" s="7">
        <v>93</v>
      </c>
      <c r="O1109" s="7">
        <f t="shared" si="352"/>
        <v>93</v>
      </c>
      <c r="P1109" s="7">
        <f t="shared" si="353"/>
        <v>93</v>
      </c>
    </row>
    <row r="1110" spans="1:17" ht="15" hidden="1" customHeight="1" outlineLevel="1" x14ac:dyDescent="0.25">
      <c r="A1110" s="46"/>
      <c r="B1110" s="6" t="s">
        <v>596</v>
      </c>
      <c r="C1110" s="6" t="s">
        <v>260</v>
      </c>
      <c r="D1110" s="6" t="s">
        <v>41</v>
      </c>
      <c r="E1110" s="6" t="s">
        <v>262</v>
      </c>
      <c r="F1110" s="6" t="s">
        <v>261</v>
      </c>
      <c r="G1110" s="6" t="s">
        <v>43</v>
      </c>
      <c r="H1110" s="7">
        <v>160.75</v>
      </c>
      <c r="I1110" s="7">
        <f>202+23.82</f>
        <v>225.82</v>
      </c>
      <c r="J1110" s="7">
        <v>261</v>
      </c>
      <c r="K1110" s="7">
        <v>261</v>
      </c>
      <c r="L1110" s="7">
        <v>324.66000000000003</v>
      </c>
      <c r="M1110" s="7">
        <v>258.66000000000003</v>
      </c>
      <c r="N1110" s="7">
        <v>348</v>
      </c>
      <c r="O1110" s="7">
        <f t="shared" si="352"/>
        <v>348</v>
      </c>
      <c r="P1110" s="7">
        <f t="shared" si="353"/>
        <v>348</v>
      </c>
    </row>
    <row r="1111" spans="1:17" ht="15" hidden="1" customHeight="1" outlineLevel="1" x14ac:dyDescent="0.25">
      <c r="A1111" s="46"/>
      <c r="B1111" s="6" t="s">
        <v>596</v>
      </c>
      <c r="C1111" s="6" t="s">
        <v>260</v>
      </c>
      <c r="D1111" s="6" t="s">
        <v>45</v>
      </c>
      <c r="E1111" s="6" t="s">
        <v>262</v>
      </c>
      <c r="F1111" s="6" t="s">
        <v>261</v>
      </c>
      <c r="G1111" s="6" t="s">
        <v>47</v>
      </c>
      <c r="H1111" s="7">
        <v>53.58</v>
      </c>
      <c r="I1111" s="7">
        <f>67+8.23</f>
        <v>75.23</v>
      </c>
      <c r="J1111" s="7">
        <v>87</v>
      </c>
      <c r="K1111" s="7">
        <v>87</v>
      </c>
      <c r="L1111" s="7">
        <v>108.21</v>
      </c>
      <c r="M1111" s="7">
        <v>86.21</v>
      </c>
      <c r="N1111" s="7">
        <v>116</v>
      </c>
      <c r="O1111" s="7">
        <f t="shared" si="352"/>
        <v>116</v>
      </c>
      <c r="P1111" s="7">
        <f t="shared" si="353"/>
        <v>116</v>
      </c>
    </row>
    <row r="1112" spans="1:17" ht="15" hidden="1" customHeight="1" outlineLevel="1" x14ac:dyDescent="0.25">
      <c r="A1112" s="46"/>
      <c r="B1112" s="6" t="s">
        <v>596</v>
      </c>
      <c r="C1112" s="6" t="s">
        <v>260</v>
      </c>
      <c r="D1112" s="6" t="s">
        <v>49</v>
      </c>
      <c r="E1112" s="6" t="s">
        <v>262</v>
      </c>
      <c r="F1112" s="6" t="s">
        <v>261</v>
      </c>
      <c r="G1112" s="6" t="s">
        <v>51</v>
      </c>
      <c r="H1112" s="7">
        <v>254.51</v>
      </c>
      <c r="I1112" s="7">
        <f>320+22.02</f>
        <v>342.02</v>
      </c>
      <c r="J1112" s="7">
        <v>413</v>
      </c>
      <c r="K1112" s="7">
        <v>413</v>
      </c>
      <c r="L1112" s="7">
        <v>514.02</v>
      </c>
      <c r="M1112" s="7">
        <v>409.52</v>
      </c>
      <c r="N1112" s="7">
        <v>551</v>
      </c>
      <c r="O1112" s="7">
        <f t="shared" si="352"/>
        <v>551</v>
      </c>
      <c r="P1112" s="7">
        <f t="shared" si="353"/>
        <v>551</v>
      </c>
    </row>
    <row r="1113" spans="1:17" ht="15" customHeight="1" collapsed="1" x14ac:dyDescent="0.25">
      <c r="A1113" s="66"/>
      <c r="B1113" s="66" t="s">
        <v>596</v>
      </c>
      <c r="C1113" s="66" t="s">
        <v>260</v>
      </c>
      <c r="D1113" s="66" t="s">
        <v>525</v>
      </c>
      <c r="E1113" s="66"/>
      <c r="F1113" s="66"/>
      <c r="G1113" s="68" t="s">
        <v>529</v>
      </c>
      <c r="H1113" s="107"/>
      <c r="I1113" s="107">
        <f t="shared" ref="I1113:P1113" si="380">SUM(I1104:I1112)</f>
        <v>2615.73</v>
      </c>
      <c r="J1113" s="107">
        <f t="shared" si="380"/>
        <v>3160</v>
      </c>
      <c r="K1113" s="107">
        <f t="shared" si="380"/>
        <v>3160</v>
      </c>
      <c r="L1113" s="107">
        <f t="shared" si="380"/>
        <v>3782.29</v>
      </c>
      <c r="M1113" s="107">
        <f t="shared" si="380"/>
        <v>3013.39</v>
      </c>
      <c r="N1113" s="107">
        <f t="shared" si="380"/>
        <v>4052</v>
      </c>
      <c r="O1113" s="107">
        <f t="shared" si="380"/>
        <v>4052</v>
      </c>
      <c r="P1113" s="107">
        <f t="shared" si="380"/>
        <v>4052</v>
      </c>
    </row>
    <row r="1114" spans="1:17" ht="15" hidden="1" customHeight="1" outlineLevel="1" x14ac:dyDescent="0.25">
      <c r="A1114" s="46"/>
      <c r="B1114" s="6" t="s">
        <v>596</v>
      </c>
      <c r="C1114" s="6" t="s">
        <v>260</v>
      </c>
      <c r="D1114" s="6" t="s">
        <v>55</v>
      </c>
      <c r="E1114" s="6" t="s">
        <v>18</v>
      </c>
      <c r="F1114" s="6" t="s">
        <v>261</v>
      </c>
      <c r="G1114" s="6" t="s">
        <v>222</v>
      </c>
      <c r="H1114" s="7">
        <v>272.41000000000003</v>
      </c>
      <c r="I1114" s="7">
        <v>9.5</v>
      </c>
      <c r="J1114" s="7">
        <v>10</v>
      </c>
      <c r="K1114" s="7">
        <v>10</v>
      </c>
      <c r="L1114" s="7">
        <f t="shared" ref="L1114:L1128" si="381">M1114/10*12</f>
        <v>0</v>
      </c>
      <c r="M1114" s="7">
        <v>0</v>
      </c>
      <c r="N1114" s="7">
        <v>10</v>
      </c>
      <c r="O1114" s="7">
        <f t="shared" si="352"/>
        <v>10</v>
      </c>
      <c r="P1114" s="7">
        <f t="shared" si="353"/>
        <v>10</v>
      </c>
    </row>
    <row r="1115" spans="1:17" ht="15" customHeight="1" collapsed="1" x14ac:dyDescent="0.25">
      <c r="A1115" s="66"/>
      <c r="B1115" s="66" t="s">
        <v>596</v>
      </c>
      <c r="C1115" s="66" t="s">
        <v>260</v>
      </c>
      <c r="D1115" s="66" t="s">
        <v>537</v>
      </c>
      <c r="E1115" s="66"/>
      <c r="F1115" s="66"/>
      <c r="G1115" s="68" t="s">
        <v>683</v>
      </c>
      <c r="H1115" s="107"/>
      <c r="I1115" s="107">
        <f t="shared" ref="I1115:P1115" si="382">SUM(I1114)</f>
        <v>9.5</v>
      </c>
      <c r="J1115" s="107">
        <f t="shared" si="382"/>
        <v>10</v>
      </c>
      <c r="K1115" s="107">
        <f t="shared" si="382"/>
        <v>10</v>
      </c>
      <c r="L1115" s="107">
        <f t="shared" si="382"/>
        <v>0</v>
      </c>
      <c r="M1115" s="107">
        <f t="shared" si="382"/>
        <v>0</v>
      </c>
      <c r="N1115" s="107">
        <f t="shared" si="382"/>
        <v>10</v>
      </c>
      <c r="O1115" s="107">
        <f t="shared" si="382"/>
        <v>10</v>
      </c>
      <c r="P1115" s="107">
        <f t="shared" si="382"/>
        <v>10</v>
      </c>
    </row>
    <row r="1116" spans="1:17" ht="15" hidden="1" customHeight="1" outlineLevel="1" x14ac:dyDescent="0.25">
      <c r="A1116" s="46"/>
      <c r="B1116" s="6" t="s">
        <v>596</v>
      </c>
      <c r="C1116" s="6" t="s">
        <v>260</v>
      </c>
      <c r="D1116" s="6" t="s">
        <v>57</v>
      </c>
      <c r="E1116" s="6" t="s">
        <v>18</v>
      </c>
      <c r="F1116" s="6" t="s">
        <v>261</v>
      </c>
      <c r="G1116" s="6" t="s">
        <v>198</v>
      </c>
      <c r="H1116" s="7">
        <v>81.22</v>
      </c>
      <c r="I1116" s="7">
        <v>52.47</v>
      </c>
      <c r="J1116" s="7">
        <v>100</v>
      </c>
      <c r="K1116" s="7">
        <v>100</v>
      </c>
      <c r="L1116" s="7">
        <f t="shared" si="381"/>
        <v>73.98</v>
      </c>
      <c r="M1116" s="7">
        <v>61.65</v>
      </c>
      <c r="N1116" s="7">
        <v>100</v>
      </c>
      <c r="O1116" s="7">
        <f t="shared" si="352"/>
        <v>100</v>
      </c>
      <c r="P1116" s="7">
        <f t="shared" si="353"/>
        <v>100</v>
      </c>
      <c r="Q1116" s="37"/>
    </row>
    <row r="1117" spans="1:17" ht="15" hidden="1" customHeight="1" outlineLevel="1" x14ac:dyDescent="0.25">
      <c r="A1117" s="46"/>
      <c r="B1117" s="6" t="s">
        <v>596</v>
      </c>
      <c r="C1117" s="6" t="s">
        <v>260</v>
      </c>
      <c r="D1117" s="6" t="s">
        <v>57</v>
      </c>
      <c r="E1117" s="6" t="s">
        <v>18</v>
      </c>
      <c r="F1117" s="6" t="s">
        <v>261</v>
      </c>
      <c r="G1117" s="6" t="s">
        <v>199</v>
      </c>
      <c r="H1117" s="7">
        <v>57.33</v>
      </c>
      <c r="I1117" s="7">
        <v>90.76</v>
      </c>
      <c r="J1117" s="7">
        <v>60</v>
      </c>
      <c r="K1117" s="7">
        <v>60</v>
      </c>
      <c r="L1117" s="7">
        <f t="shared" si="381"/>
        <v>49.44</v>
      </c>
      <c r="M1117" s="7">
        <v>41.2</v>
      </c>
      <c r="N1117" s="7">
        <v>60</v>
      </c>
      <c r="O1117" s="7">
        <f t="shared" si="352"/>
        <v>60</v>
      </c>
      <c r="P1117" s="7">
        <f t="shared" si="353"/>
        <v>60</v>
      </c>
      <c r="Q1117" s="37"/>
    </row>
    <row r="1118" spans="1:17" ht="15" hidden="1" customHeight="1" outlineLevel="1" x14ac:dyDescent="0.25">
      <c r="A1118" s="46"/>
      <c r="B1118" s="6" t="s">
        <v>596</v>
      </c>
      <c r="C1118" s="6" t="s">
        <v>260</v>
      </c>
      <c r="D1118" s="6" t="s">
        <v>66</v>
      </c>
      <c r="E1118" s="6" t="s">
        <v>18</v>
      </c>
      <c r="F1118" s="6" t="s">
        <v>261</v>
      </c>
      <c r="G1118" s="6" t="s">
        <v>67</v>
      </c>
      <c r="H1118" s="7">
        <v>73.650000000000006</v>
      </c>
      <c r="I1118" s="7">
        <v>14.27</v>
      </c>
      <c r="J1118" s="7">
        <v>70</v>
      </c>
      <c r="K1118" s="7">
        <v>70</v>
      </c>
      <c r="L1118" s="7">
        <f t="shared" si="381"/>
        <v>14.352000000000002</v>
      </c>
      <c r="M1118" s="7">
        <v>11.96</v>
      </c>
      <c r="N1118" s="7">
        <v>70</v>
      </c>
      <c r="O1118" s="7">
        <f t="shared" si="352"/>
        <v>70</v>
      </c>
      <c r="P1118" s="7">
        <f t="shared" si="353"/>
        <v>70</v>
      </c>
    </row>
    <row r="1119" spans="1:17" ht="15" hidden="1" customHeight="1" outlineLevel="1" x14ac:dyDescent="0.25">
      <c r="A1119" s="46"/>
      <c r="B1119" s="6" t="s">
        <v>596</v>
      </c>
      <c r="C1119" s="6" t="s">
        <v>260</v>
      </c>
      <c r="D1119" s="6" t="s">
        <v>70</v>
      </c>
      <c r="E1119" s="6" t="s">
        <v>18</v>
      </c>
      <c r="F1119" s="6" t="s">
        <v>261</v>
      </c>
      <c r="G1119" s="6" t="s">
        <v>72</v>
      </c>
      <c r="H1119" s="7">
        <v>3.9</v>
      </c>
      <c r="I1119" s="7">
        <v>0</v>
      </c>
      <c r="J1119" s="7">
        <v>10</v>
      </c>
      <c r="K1119" s="7">
        <v>10</v>
      </c>
      <c r="L1119" s="7">
        <f t="shared" si="381"/>
        <v>0</v>
      </c>
      <c r="M1119" s="7">
        <v>0</v>
      </c>
      <c r="N1119" s="7">
        <v>10</v>
      </c>
      <c r="O1119" s="7">
        <f t="shared" si="352"/>
        <v>10</v>
      </c>
      <c r="P1119" s="7">
        <f t="shared" si="353"/>
        <v>10</v>
      </c>
    </row>
    <row r="1120" spans="1:17" ht="15" hidden="1" customHeight="1" outlineLevel="1" x14ac:dyDescent="0.25">
      <c r="A1120" s="46"/>
      <c r="B1120" s="6" t="s">
        <v>596</v>
      </c>
      <c r="C1120" s="6" t="s">
        <v>260</v>
      </c>
      <c r="D1120" s="6" t="s">
        <v>75</v>
      </c>
      <c r="E1120" s="6" t="s">
        <v>18</v>
      </c>
      <c r="F1120" s="6" t="s">
        <v>261</v>
      </c>
      <c r="G1120" s="6" t="s">
        <v>263</v>
      </c>
      <c r="H1120" s="7">
        <v>60.61</v>
      </c>
      <c r="I1120" s="7">
        <v>59.02</v>
      </c>
      <c r="J1120" s="7">
        <v>70</v>
      </c>
      <c r="K1120" s="7">
        <v>70</v>
      </c>
      <c r="L1120" s="7">
        <f t="shared" si="381"/>
        <v>69.972000000000008</v>
      </c>
      <c r="M1120" s="7">
        <v>58.31</v>
      </c>
      <c r="N1120" s="7">
        <v>70</v>
      </c>
      <c r="O1120" s="7">
        <f t="shared" si="352"/>
        <v>70</v>
      </c>
      <c r="P1120" s="7">
        <f t="shared" si="353"/>
        <v>70</v>
      </c>
    </row>
    <row r="1121" spans="1:18" ht="15" customHeight="1" collapsed="1" x14ac:dyDescent="0.25">
      <c r="A1121" s="66"/>
      <c r="B1121" s="66" t="s">
        <v>596</v>
      </c>
      <c r="C1121" s="66" t="s">
        <v>260</v>
      </c>
      <c r="D1121" s="66" t="s">
        <v>538</v>
      </c>
      <c r="E1121" s="66"/>
      <c r="F1121" s="66"/>
      <c r="G1121" s="68" t="s">
        <v>198</v>
      </c>
      <c r="H1121" s="107"/>
      <c r="I1121" s="107">
        <f t="shared" ref="I1121:P1121" si="383">SUM(I1116:I1120)</f>
        <v>216.52000000000004</v>
      </c>
      <c r="J1121" s="107">
        <f t="shared" si="383"/>
        <v>310</v>
      </c>
      <c r="K1121" s="107">
        <f t="shared" si="383"/>
        <v>310</v>
      </c>
      <c r="L1121" s="107">
        <f t="shared" si="383"/>
        <v>207.744</v>
      </c>
      <c r="M1121" s="107">
        <f t="shared" si="383"/>
        <v>173.12</v>
      </c>
      <c r="N1121" s="107">
        <f t="shared" si="383"/>
        <v>310</v>
      </c>
      <c r="O1121" s="107">
        <f t="shared" si="383"/>
        <v>310</v>
      </c>
      <c r="P1121" s="107">
        <f t="shared" si="383"/>
        <v>310</v>
      </c>
    </row>
    <row r="1122" spans="1:18" ht="15" hidden="1" customHeight="1" outlineLevel="1" x14ac:dyDescent="0.25">
      <c r="A1122" s="46"/>
      <c r="B1122" s="6" t="s">
        <v>596</v>
      </c>
      <c r="C1122" s="6" t="s">
        <v>260</v>
      </c>
      <c r="D1122" s="6" t="s">
        <v>89</v>
      </c>
      <c r="E1122" s="6" t="s">
        <v>18</v>
      </c>
      <c r="F1122" s="6" t="s">
        <v>261</v>
      </c>
      <c r="G1122" s="6" t="s">
        <v>201</v>
      </c>
      <c r="H1122" s="7">
        <v>25.58</v>
      </c>
      <c r="I1122" s="7">
        <v>15.57</v>
      </c>
      <c r="J1122" s="7">
        <v>25</v>
      </c>
      <c r="K1122" s="7">
        <v>37</v>
      </c>
      <c r="L1122" s="7">
        <f t="shared" si="381"/>
        <v>42.012</v>
      </c>
      <c r="M1122" s="7">
        <v>35.01</v>
      </c>
      <c r="N1122" s="7">
        <v>50</v>
      </c>
      <c r="O1122" s="7">
        <f t="shared" si="352"/>
        <v>50</v>
      </c>
      <c r="P1122" s="7">
        <f t="shared" si="353"/>
        <v>50</v>
      </c>
    </row>
    <row r="1123" spans="1:18" ht="15" hidden="1" customHeight="1" outlineLevel="1" x14ac:dyDescent="0.25">
      <c r="A1123" s="46"/>
      <c r="B1123" s="6" t="s">
        <v>596</v>
      </c>
      <c r="C1123" s="6" t="s">
        <v>260</v>
      </c>
      <c r="D1123" s="6" t="s">
        <v>104</v>
      </c>
      <c r="E1123" s="6" t="s">
        <v>18</v>
      </c>
      <c r="F1123" s="6" t="s">
        <v>261</v>
      </c>
      <c r="G1123" s="6" t="s">
        <v>105</v>
      </c>
      <c r="H1123" s="7">
        <v>20.83</v>
      </c>
      <c r="I1123" s="7">
        <v>50</v>
      </c>
      <c r="J1123" s="7">
        <v>50</v>
      </c>
      <c r="K1123" s="7">
        <v>50</v>
      </c>
      <c r="L1123" s="7">
        <f t="shared" si="381"/>
        <v>23.664000000000001</v>
      </c>
      <c r="M1123" s="7">
        <v>19.72</v>
      </c>
      <c r="N1123" s="7">
        <v>50</v>
      </c>
      <c r="O1123" s="7">
        <f t="shared" si="352"/>
        <v>50</v>
      </c>
      <c r="P1123" s="7">
        <f t="shared" si="353"/>
        <v>50</v>
      </c>
    </row>
    <row r="1124" spans="1:18" ht="15" hidden="1" customHeight="1" outlineLevel="1" x14ac:dyDescent="0.25">
      <c r="A1124" s="46"/>
      <c r="B1124" s="6" t="s">
        <v>596</v>
      </c>
      <c r="C1124" s="6" t="s">
        <v>260</v>
      </c>
      <c r="D1124" s="6" t="s">
        <v>106</v>
      </c>
      <c r="E1124" s="6" t="s">
        <v>18</v>
      </c>
      <c r="F1124" s="6" t="s">
        <v>261</v>
      </c>
      <c r="G1124" s="6" t="s">
        <v>107</v>
      </c>
      <c r="H1124" s="7">
        <v>27.01</v>
      </c>
      <c r="I1124" s="7">
        <v>16.3</v>
      </c>
      <c r="J1124" s="7">
        <v>27</v>
      </c>
      <c r="K1124" s="7">
        <v>15</v>
      </c>
      <c r="L1124" s="7">
        <f t="shared" si="381"/>
        <v>12.852000000000002</v>
      </c>
      <c r="M1124" s="7">
        <v>10.71</v>
      </c>
      <c r="N1124" s="7">
        <v>100</v>
      </c>
      <c r="O1124" s="7">
        <f t="shared" si="352"/>
        <v>100</v>
      </c>
      <c r="P1124" s="7">
        <f t="shared" si="353"/>
        <v>100</v>
      </c>
    </row>
    <row r="1125" spans="1:18" ht="15" customHeight="1" collapsed="1" x14ac:dyDescent="0.25">
      <c r="A1125" s="66"/>
      <c r="B1125" s="66" t="s">
        <v>596</v>
      </c>
      <c r="C1125" s="66" t="s">
        <v>260</v>
      </c>
      <c r="D1125" s="66" t="s">
        <v>526</v>
      </c>
      <c r="E1125" s="66"/>
      <c r="F1125" s="66"/>
      <c r="G1125" s="68" t="s">
        <v>527</v>
      </c>
      <c r="H1125" s="107"/>
      <c r="I1125" s="107">
        <f t="shared" ref="I1125:P1125" si="384">SUM(I1122:I1124)</f>
        <v>81.86999999999999</v>
      </c>
      <c r="J1125" s="107">
        <f t="shared" si="384"/>
        <v>102</v>
      </c>
      <c r="K1125" s="107">
        <f t="shared" si="384"/>
        <v>102</v>
      </c>
      <c r="L1125" s="107">
        <f t="shared" si="384"/>
        <v>78.528000000000006</v>
      </c>
      <c r="M1125" s="107">
        <f t="shared" si="384"/>
        <v>65.44</v>
      </c>
      <c r="N1125" s="107">
        <f t="shared" si="384"/>
        <v>200</v>
      </c>
      <c r="O1125" s="107">
        <f t="shared" si="384"/>
        <v>200</v>
      </c>
      <c r="P1125" s="107">
        <f t="shared" si="384"/>
        <v>200</v>
      </c>
    </row>
    <row r="1126" spans="1:18" ht="15" hidden="1" customHeight="1" outlineLevel="1" x14ac:dyDescent="0.25">
      <c r="A1126" s="46"/>
      <c r="B1126" s="6" t="s">
        <v>596</v>
      </c>
      <c r="C1126" s="6" t="s">
        <v>260</v>
      </c>
      <c r="D1126" s="6" t="s">
        <v>129</v>
      </c>
      <c r="E1126" s="6" t="s">
        <v>18</v>
      </c>
      <c r="F1126" s="6" t="s">
        <v>261</v>
      </c>
      <c r="G1126" s="6" t="s">
        <v>131</v>
      </c>
      <c r="H1126" s="7">
        <v>20</v>
      </c>
      <c r="I1126" s="7">
        <v>45</v>
      </c>
      <c r="J1126" s="7">
        <v>26</v>
      </c>
      <c r="K1126" s="7">
        <v>26</v>
      </c>
      <c r="L1126" s="7">
        <f t="shared" si="381"/>
        <v>24.816000000000003</v>
      </c>
      <c r="M1126" s="7">
        <v>20.68</v>
      </c>
      <c r="N1126" s="7">
        <v>30</v>
      </c>
      <c r="O1126" s="7">
        <f t="shared" si="352"/>
        <v>30</v>
      </c>
      <c r="P1126" s="7">
        <f t="shared" si="353"/>
        <v>30</v>
      </c>
    </row>
    <row r="1127" spans="1:18" ht="15" hidden="1" customHeight="1" outlineLevel="1" x14ac:dyDescent="0.25">
      <c r="A1127" s="46"/>
      <c r="B1127" s="6" t="s">
        <v>596</v>
      </c>
      <c r="C1127" s="6" t="s">
        <v>260</v>
      </c>
      <c r="D1127" s="6" t="s">
        <v>136</v>
      </c>
      <c r="E1127" s="6" t="s">
        <v>18</v>
      </c>
      <c r="F1127" s="6" t="s">
        <v>261</v>
      </c>
      <c r="G1127" s="6" t="s">
        <v>137</v>
      </c>
      <c r="H1127" s="7">
        <v>68.8</v>
      </c>
      <c r="I1127" s="7">
        <v>0</v>
      </c>
      <c r="J1127" s="7">
        <v>0</v>
      </c>
      <c r="K1127" s="7">
        <v>0</v>
      </c>
      <c r="L1127" s="7">
        <f t="shared" si="381"/>
        <v>0</v>
      </c>
      <c r="M1127" s="7">
        <v>0</v>
      </c>
      <c r="N1127" s="7">
        <v>0</v>
      </c>
      <c r="O1127" s="7">
        <f t="shared" si="352"/>
        <v>0</v>
      </c>
      <c r="P1127" s="7">
        <f t="shared" si="353"/>
        <v>0</v>
      </c>
    </row>
    <row r="1128" spans="1:18" ht="14.25" hidden="1" customHeight="1" outlineLevel="1" x14ac:dyDescent="0.25">
      <c r="A1128" s="46"/>
      <c r="B1128" s="6" t="s">
        <v>596</v>
      </c>
      <c r="C1128" s="6" t="s">
        <v>260</v>
      </c>
      <c r="D1128" s="6" t="s">
        <v>143</v>
      </c>
      <c r="E1128" s="6" t="s">
        <v>18</v>
      </c>
      <c r="F1128" s="6" t="s">
        <v>261</v>
      </c>
      <c r="G1128" s="6" t="s">
        <v>146</v>
      </c>
      <c r="H1128" s="7">
        <v>45</v>
      </c>
      <c r="I1128" s="7">
        <v>48.66</v>
      </c>
      <c r="J1128" s="7">
        <v>60</v>
      </c>
      <c r="K1128" s="7">
        <v>60</v>
      </c>
      <c r="L1128" s="7">
        <f t="shared" si="381"/>
        <v>12.72</v>
      </c>
      <c r="M1128" s="7">
        <v>10.6</v>
      </c>
      <c r="N1128" s="7">
        <v>50</v>
      </c>
      <c r="O1128" s="7">
        <f t="shared" si="352"/>
        <v>50</v>
      </c>
      <c r="P1128" s="7">
        <f t="shared" si="353"/>
        <v>50</v>
      </c>
    </row>
    <row r="1129" spans="1:18" ht="15" hidden="1" customHeight="1" outlineLevel="1" x14ac:dyDescent="0.25">
      <c r="A1129" s="46"/>
      <c r="B1129" s="6" t="s">
        <v>596</v>
      </c>
      <c r="C1129" s="6" t="s">
        <v>260</v>
      </c>
      <c r="D1129" s="6" t="s">
        <v>152</v>
      </c>
      <c r="E1129" s="6" t="s">
        <v>18</v>
      </c>
      <c r="F1129" s="6" t="s">
        <v>261</v>
      </c>
      <c r="G1129" s="6" t="s">
        <v>153</v>
      </c>
      <c r="H1129" s="7">
        <v>362.84</v>
      </c>
      <c r="I1129" s="7">
        <f>193.25+261</f>
        <v>454.25</v>
      </c>
      <c r="J1129" s="7">
        <v>477</v>
      </c>
      <c r="K1129" s="7">
        <v>477</v>
      </c>
      <c r="L1129" s="7">
        <f>M1129+30*2.55</f>
        <v>413.72</v>
      </c>
      <c r="M1129" s="7">
        <v>337.22</v>
      </c>
      <c r="N1129" s="7">
        <v>561</v>
      </c>
      <c r="O1129" s="7">
        <f t="shared" si="352"/>
        <v>561</v>
      </c>
      <c r="P1129" s="7">
        <f t="shared" si="353"/>
        <v>561</v>
      </c>
    </row>
    <row r="1130" spans="1:18" ht="15" hidden="1" customHeight="1" outlineLevel="1" x14ac:dyDescent="0.25">
      <c r="A1130" s="46"/>
      <c r="B1130" s="6" t="s">
        <v>596</v>
      </c>
      <c r="C1130" s="6" t="s">
        <v>260</v>
      </c>
      <c r="D1130" s="6" t="s">
        <v>156</v>
      </c>
      <c r="E1130" s="6" t="s">
        <v>18</v>
      </c>
      <c r="F1130" s="6" t="s">
        <v>261</v>
      </c>
      <c r="G1130" s="6" t="s">
        <v>157</v>
      </c>
      <c r="H1130" s="7">
        <v>65.959999999999994</v>
      </c>
      <c r="I1130" s="7">
        <v>80.52</v>
      </c>
      <c r="J1130" s="7">
        <v>114</v>
      </c>
      <c r="K1130" s="7">
        <v>114</v>
      </c>
      <c r="L1130" s="7">
        <v>110.77</v>
      </c>
      <c r="M1130" s="7">
        <v>88.77</v>
      </c>
      <c r="N1130" s="7">
        <v>116</v>
      </c>
      <c r="O1130" s="7">
        <f t="shared" si="352"/>
        <v>116</v>
      </c>
      <c r="P1130" s="7">
        <f t="shared" si="353"/>
        <v>116</v>
      </c>
    </row>
    <row r="1131" spans="1:18" ht="15" customHeight="1" collapsed="1" x14ac:dyDescent="0.25">
      <c r="A1131" s="66"/>
      <c r="B1131" s="66" t="s">
        <v>596</v>
      </c>
      <c r="C1131" s="66" t="s">
        <v>260</v>
      </c>
      <c r="D1131" s="66" t="s">
        <v>535</v>
      </c>
      <c r="E1131" s="66"/>
      <c r="F1131" s="66"/>
      <c r="G1131" s="68" t="s">
        <v>536</v>
      </c>
      <c r="H1131" s="107"/>
      <c r="I1131" s="107">
        <f t="shared" ref="I1131:P1131" si="385">SUM(I1126:I1130)</f>
        <v>628.42999999999995</v>
      </c>
      <c r="J1131" s="107">
        <f t="shared" si="385"/>
        <v>677</v>
      </c>
      <c r="K1131" s="107">
        <f t="shared" si="385"/>
        <v>677</v>
      </c>
      <c r="L1131" s="107">
        <f t="shared" si="385"/>
        <v>562.02600000000007</v>
      </c>
      <c r="M1131" s="107">
        <f t="shared" si="385"/>
        <v>457.27</v>
      </c>
      <c r="N1131" s="107">
        <f t="shared" si="385"/>
        <v>757</v>
      </c>
      <c r="O1131" s="107">
        <f t="shared" si="385"/>
        <v>757</v>
      </c>
      <c r="P1131" s="107">
        <f t="shared" si="385"/>
        <v>757</v>
      </c>
    </row>
    <row r="1132" spans="1:18" ht="15" customHeight="1" x14ac:dyDescent="0.25">
      <c r="A1132" s="64"/>
      <c r="B1132" s="64" t="s">
        <v>596</v>
      </c>
      <c r="C1132" s="64"/>
      <c r="D1132" s="64"/>
      <c r="E1132" s="64"/>
      <c r="F1132" s="64"/>
      <c r="G1132" s="64" t="s">
        <v>828</v>
      </c>
      <c r="H1132" s="65">
        <v>15627.08</v>
      </c>
      <c r="I1132" s="65">
        <f t="shared" ref="I1132:P1132" si="386">I1103+I1113+I1115+I1121+I1125+I1131</f>
        <v>11249.95</v>
      </c>
      <c r="J1132" s="65">
        <f t="shared" si="386"/>
        <v>12953</v>
      </c>
      <c r="K1132" s="65">
        <f t="shared" si="386"/>
        <v>12953</v>
      </c>
      <c r="L1132" s="65">
        <f t="shared" si="386"/>
        <v>15453.088000000002</v>
      </c>
      <c r="M1132" s="65">
        <f t="shared" si="386"/>
        <v>12331.720000000001</v>
      </c>
      <c r="N1132" s="65">
        <f t="shared" si="386"/>
        <v>17197</v>
      </c>
      <c r="O1132" s="65">
        <f t="shared" si="386"/>
        <v>17197</v>
      </c>
      <c r="P1132" s="65">
        <f t="shared" si="386"/>
        <v>17197</v>
      </c>
    </row>
    <row r="1133" spans="1:18" ht="15" customHeight="1" x14ac:dyDescent="0.25">
      <c r="A1133" s="64"/>
      <c r="B1133" s="64" t="s">
        <v>275</v>
      </c>
      <c r="C1133" s="64"/>
      <c r="D1133" s="64"/>
      <c r="E1133" s="64"/>
      <c r="F1133" s="64"/>
      <c r="G1133" s="64" t="s">
        <v>829</v>
      </c>
      <c r="H1133" s="65">
        <f>H1173+H1188+H1226+H1296+H1377+H1393</f>
        <v>763160.23</v>
      </c>
      <c r="I1133" s="65">
        <f t="shared" ref="I1133:P1133" si="387">I1173+I1188+I1226+I1296+I1377+I1393</f>
        <v>857782.17999999982</v>
      </c>
      <c r="J1133" s="65">
        <f t="shared" si="387"/>
        <v>1013961</v>
      </c>
      <c r="K1133" s="65">
        <f t="shared" si="387"/>
        <v>604499</v>
      </c>
      <c r="L1133" s="65">
        <f t="shared" si="387"/>
        <v>878765.77549999999</v>
      </c>
      <c r="M1133" s="65">
        <f t="shared" si="387"/>
        <v>298319.87</v>
      </c>
      <c r="N1133" s="65">
        <f t="shared" si="387"/>
        <v>874357</v>
      </c>
      <c r="O1133" s="65">
        <f t="shared" si="387"/>
        <v>905969</v>
      </c>
      <c r="P1133" s="65">
        <f t="shared" si="387"/>
        <v>925969</v>
      </c>
    </row>
    <row r="1134" spans="1:18" ht="15" customHeight="1" x14ac:dyDescent="0.25">
      <c r="A1134" s="66" t="s">
        <v>11</v>
      </c>
      <c r="B1134" s="66" t="s">
        <v>597</v>
      </c>
      <c r="C1134" s="66" t="s">
        <v>541</v>
      </c>
      <c r="D1134" s="66" t="s">
        <v>647</v>
      </c>
      <c r="E1134" s="66" t="s">
        <v>15</v>
      </c>
      <c r="F1134" s="66" t="s">
        <v>11</v>
      </c>
      <c r="G1134" s="66" t="s">
        <v>451</v>
      </c>
      <c r="H1134" s="107">
        <v>473.4</v>
      </c>
      <c r="I1134" s="107">
        <v>608.16999999999996</v>
      </c>
      <c r="J1134" s="107">
        <v>0</v>
      </c>
      <c r="K1134" s="107">
        <v>0</v>
      </c>
      <c r="L1134" s="107">
        <v>591.19000000000005</v>
      </c>
      <c r="M1134" s="107">
        <v>591.19000000000005</v>
      </c>
      <c r="N1134" s="107">
        <v>0</v>
      </c>
      <c r="O1134" s="107">
        <f t="shared" si="352"/>
        <v>0</v>
      </c>
      <c r="P1134" s="107">
        <f t="shared" si="353"/>
        <v>0</v>
      </c>
      <c r="R1134" s="47"/>
    </row>
    <row r="1135" spans="1:18" ht="15" customHeight="1" x14ac:dyDescent="0.25">
      <c r="A1135" s="83"/>
      <c r="B1135" s="83" t="s">
        <v>597</v>
      </c>
      <c r="C1135" s="66" t="s">
        <v>541</v>
      </c>
      <c r="D1135" s="100">
        <v>610</v>
      </c>
      <c r="E1135" s="83"/>
      <c r="F1135" s="83"/>
      <c r="G1135" s="83" t="s">
        <v>528</v>
      </c>
      <c r="H1135" s="110">
        <v>159089.32999999999</v>
      </c>
      <c r="I1135" s="110">
        <v>193455.05</v>
      </c>
      <c r="J1135" s="110">
        <v>225000</v>
      </c>
      <c r="K1135" s="110"/>
      <c r="L1135" s="110">
        <v>218550</v>
      </c>
      <c r="M1135" s="110"/>
      <c r="N1135" s="110">
        <v>239000</v>
      </c>
      <c r="O1135" s="110">
        <v>259000</v>
      </c>
      <c r="P1135" s="110">
        <v>271000</v>
      </c>
    </row>
    <row r="1136" spans="1:18" ht="15" customHeight="1" x14ac:dyDescent="0.25">
      <c r="A1136" s="83"/>
      <c r="B1136" s="83" t="s">
        <v>597</v>
      </c>
      <c r="C1136" s="66" t="s">
        <v>541</v>
      </c>
      <c r="D1136" s="100">
        <v>620</v>
      </c>
      <c r="E1136" s="83"/>
      <c r="F1136" s="83"/>
      <c r="G1136" s="83" t="s">
        <v>684</v>
      </c>
      <c r="H1136" s="110">
        <v>53692</v>
      </c>
      <c r="I1136" s="110">
        <v>66977.66</v>
      </c>
      <c r="J1136" s="110">
        <v>74652</v>
      </c>
      <c r="K1136" s="110"/>
      <c r="L1136" s="110">
        <v>73622</v>
      </c>
      <c r="M1136" s="110"/>
      <c r="N1136" s="110">
        <v>82148</v>
      </c>
      <c r="O1136" s="110">
        <v>89610</v>
      </c>
      <c r="P1136" s="110">
        <v>94010</v>
      </c>
    </row>
    <row r="1137" spans="1:18" ht="15" customHeight="1" x14ac:dyDescent="0.25">
      <c r="A1137" s="83"/>
      <c r="B1137" s="83" t="s">
        <v>597</v>
      </c>
      <c r="C1137" s="66" t="s">
        <v>541</v>
      </c>
      <c r="D1137" s="100">
        <v>632</v>
      </c>
      <c r="E1137" s="83"/>
      <c r="F1137" s="83"/>
      <c r="G1137" s="83" t="s">
        <v>619</v>
      </c>
      <c r="H1137" s="110">
        <v>29510</v>
      </c>
      <c r="I1137" s="110">
        <v>31603.06</v>
      </c>
      <c r="J1137" s="110">
        <v>30810</v>
      </c>
      <c r="K1137" s="110"/>
      <c r="L1137" s="110">
        <v>31452</v>
      </c>
      <c r="M1137" s="110"/>
      <c r="N1137" s="110">
        <v>32320</v>
      </c>
      <c r="O1137" s="110">
        <v>33320</v>
      </c>
      <c r="P1137" s="110">
        <v>33320</v>
      </c>
    </row>
    <row r="1138" spans="1:18" ht="15" customHeight="1" x14ac:dyDescent="0.25">
      <c r="A1138" s="83"/>
      <c r="B1138" s="83" t="s">
        <v>597</v>
      </c>
      <c r="C1138" s="66" t="s">
        <v>541</v>
      </c>
      <c r="D1138" s="100">
        <v>633</v>
      </c>
      <c r="E1138" s="83"/>
      <c r="F1138" s="83"/>
      <c r="G1138" s="83" t="s">
        <v>685</v>
      </c>
      <c r="H1138" s="110">
        <v>65155</v>
      </c>
      <c r="I1138" s="110">
        <v>67143.87</v>
      </c>
      <c r="J1138" s="110">
        <v>65300</v>
      </c>
      <c r="K1138" s="110"/>
      <c r="L1138" s="110">
        <v>73350</v>
      </c>
      <c r="M1138" s="110"/>
      <c r="N1138" s="110">
        <v>68300</v>
      </c>
      <c r="O1138" s="110">
        <v>70300</v>
      </c>
      <c r="P1138" s="110">
        <v>70300</v>
      </c>
    </row>
    <row r="1139" spans="1:18" ht="15" customHeight="1" x14ac:dyDescent="0.25">
      <c r="A1139" s="83"/>
      <c r="B1139" s="83" t="s">
        <v>597</v>
      </c>
      <c r="C1139" s="66" t="s">
        <v>541</v>
      </c>
      <c r="D1139" s="100">
        <v>634</v>
      </c>
      <c r="E1139" s="83"/>
      <c r="F1139" s="83"/>
      <c r="G1139" s="83" t="s">
        <v>701</v>
      </c>
      <c r="H1139" s="110">
        <v>0</v>
      </c>
      <c r="I1139" s="110">
        <v>1011.75</v>
      </c>
      <c r="J1139" s="110"/>
      <c r="K1139" s="110"/>
      <c r="L1139" s="110"/>
      <c r="M1139" s="110"/>
      <c r="N1139" s="110"/>
      <c r="O1139" s="110"/>
      <c r="P1139" s="110"/>
    </row>
    <row r="1140" spans="1:18" ht="15" customHeight="1" x14ac:dyDescent="0.25">
      <c r="A1140" s="83"/>
      <c r="B1140" s="83" t="s">
        <v>597</v>
      </c>
      <c r="C1140" s="66" t="s">
        <v>541</v>
      </c>
      <c r="D1140" s="100">
        <v>635</v>
      </c>
      <c r="E1140" s="83"/>
      <c r="F1140" s="83"/>
      <c r="G1140" s="83" t="s">
        <v>620</v>
      </c>
      <c r="H1140" s="110">
        <v>679</v>
      </c>
      <c r="I1140" s="110">
        <v>3242.56</v>
      </c>
      <c r="J1140" s="110">
        <v>3300</v>
      </c>
      <c r="K1140" s="110"/>
      <c r="L1140" s="110">
        <v>2750</v>
      </c>
      <c r="M1140" s="110"/>
      <c r="N1140" s="110">
        <v>2100</v>
      </c>
      <c r="O1140" s="110">
        <v>2100</v>
      </c>
      <c r="P1140" s="110">
        <v>2100</v>
      </c>
    </row>
    <row r="1141" spans="1:18" ht="15" customHeight="1" x14ac:dyDescent="0.25">
      <c r="A1141" s="83"/>
      <c r="B1141" s="83" t="s">
        <v>597</v>
      </c>
      <c r="C1141" s="66" t="s">
        <v>541</v>
      </c>
      <c r="D1141" s="100">
        <v>637</v>
      </c>
      <c r="E1141" s="83"/>
      <c r="F1141" s="83"/>
      <c r="G1141" s="83" t="s">
        <v>536</v>
      </c>
      <c r="H1141" s="110">
        <v>12424</v>
      </c>
      <c r="I1141" s="110">
        <v>13561.92</v>
      </c>
      <c r="J1141" s="110">
        <v>11500</v>
      </c>
      <c r="K1141" s="110"/>
      <c r="L1141" s="110">
        <v>10838</v>
      </c>
      <c r="M1141" s="110"/>
      <c r="N1141" s="110">
        <v>11390</v>
      </c>
      <c r="O1141" s="110">
        <v>12540</v>
      </c>
      <c r="P1141" s="110">
        <v>16140</v>
      </c>
    </row>
    <row r="1142" spans="1:18" ht="15" customHeight="1" x14ac:dyDescent="0.25">
      <c r="A1142" s="83"/>
      <c r="B1142" s="83" t="s">
        <v>597</v>
      </c>
      <c r="C1142" s="66" t="s">
        <v>541</v>
      </c>
      <c r="D1142" s="100">
        <v>642</v>
      </c>
      <c r="E1142" s="83"/>
      <c r="F1142" s="83"/>
      <c r="G1142" s="83" t="s">
        <v>697</v>
      </c>
      <c r="H1142" s="110">
        <v>601</v>
      </c>
      <c r="I1142" s="110">
        <v>251.41</v>
      </c>
      <c r="J1142" s="110">
        <v>400</v>
      </c>
      <c r="K1142" s="110"/>
      <c r="L1142" s="110">
        <v>400</v>
      </c>
      <c r="M1142" s="110"/>
      <c r="N1142" s="110">
        <v>400</v>
      </c>
      <c r="O1142" s="110">
        <v>400</v>
      </c>
      <c r="P1142" s="110">
        <v>400</v>
      </c>
    </row>
    <row r="1143" spans="1:18" ht="15" customHeight="1" x14ac:dyDescent="0.25">
      <c r="A1143" s="64"/>
      <c r="B1143" s="64" t="s">
        <v>597</v>
      </c>
      <c r="C1143" s="64"/>
      <c r="D1143" s="64"/>
      <c r="E1143" s="64"/>
      <c r="F1143" s="64"/>
      <c r="G1143" s="64" t="s">
        <v>830</v>
      </c>
      <c r="H1143" s="65">
        <f>SUM(H1134:H1142)</f>
        <v>321623.73</v>
      </c>
      <c r="I1143" s="65">
        <f t="shared" ref="I1143:P1143" si="388">SUM(I1134:I1142)</f>
        <v>377855.44999999995</v>
      </c>
      <c r="J1143" s="65">
        <f t="shared" si="388"/>
        <v>410962</v>
      </c>
      <c r="K1143" s="65">
        <f t="shared" si="388"/>
        <v>0</v>
      </c>
      <c r="L1143" s="65">
        <f t="shared" si="388"/>
        <v>411553.19</v>
      </c>
      <c r="M1143" s="65">
        <f t="shared" si="388"/>
        <v>591.19000000000005</v>
      </c>
      <c r="N1143" s="65">
        <f t="shared" si="388"/>
        <v>435658</v>
      </c>
      <c r="O1143" s="65">
        <f t="shared" si="388"/>
        <v>467270</v>
      </c>
      <c r="P1143" s="65">
        <f t="shared" si="388"/>
        <v>487270</v>
      </c>
      <c r="Q1143" s="62"/>
      <c r="R1143" s="69"/>
    </row>
    <row r="1144" spans="1:18" ht="15" hidden="1" customHeight="1" outlineLevel="1" x14ac:dyDescent="0.25">
      <c r="A1144" s="6" t="s">
        <v>11</v>
      </c>
      <c r="B1144" s="6" t="s">
        <v>611</v>
      </c>
      <c r="C1144" s="6" t="s">
        <v>621</v>
      </c>
      <c r="D1144" s="6" t="s">
        <v>14</v>
      </c>
      <c r="E1144" s="6" t="s">
        <v>18</v>
      </c>
      <c r="F1144" s="6" t="s">
        <v>423</v>
      </c>
      <c r="G1144" s="6" t="s">
        <v>20</v>
      </c>
      <c r="H1144" s="7">
        <v>97294.74</v>
      </c>
      <c r="I1144" s="7">
        <v>124809.51</v>
      </c>
      <c r="J1144" s="7">
        <v>155561</v>
      </c>
      <c r="K1144" s="7">
        <v>155561</v>
      </c>
      <c r="L1144" s="7">
        <v>133345.78</v>
      </c>
      <c r="M1144" s="7">
        <v>106070.78</v>
      </c>
      <c r="N1144" s="5">
        <v>158000</v>
      </c>
      <c r="O1144" s="5">
        <f t="shared" ref="O1144:O1163" si="389">N1144</f>
        <v>158000</v>
      </c>
      <c r="P1144" s="5">
        <f t="shared" ref="P1144:P1163" si="390">N1144</f>
        <v>158000</v>
      </c>
    </row>
    <row r="1145" spans="1:18" ht="15" hidden="1" customHeight="1" outlineLevel="1" x14ac:dyDescent="0.25">
      <c r="A1145" s="6"/>
      <c r="B1145" s="6" t="s">
        <v>611</v>
      </c>
      <c r="C1145" s="6" t="s">
        <v>621</v>
      </c>
      <c r="D1145" s="6" t="s">
        <v>609</v>
      </c>
      <c r="E1145" s="6" t="s">
        <v>18</v>
      </c>
      <c r="F1145" s="6" t="s">
        <v>423</v>
      </c>
      <c r="G1145" s="6" t="s">
        <v>610</v>
      </c>
      <c r="H1145" s="7">
        <v>0</v>
      </c>
      <c r="I1145" s="7">
        <v>0</v>
      </c>
      <c r="J1145" s="7">
        <v>0</v>
      </c>
      <c r="K1145" s="7">
        <v>0</v>
      </c>
      <c r="L1145" s="7">
        <v>0</v>
      </c>
      <c r="M1145" s="7">
        <v>0</v>
      </c>
      <c r="N1145" s="5">
        <v>2125</v>
      </c>
      <c r="O1145" s="5">
        <f>N1145</f>
        <v>2125</v>
      </c>
      <c r="P1145" s="5">
        <f>N1145</f>
        <v>2125</v>
      </c>
    </row>
    <row r="1146" spans="1:18" ht="15" customHeight="1" collapsed="1" x14ac:dyDescent="0.25">
      <c r="A1146" s="83"/>
      <c r="B1146" s="83" t="s">
        <v>611</v>
      </c>
      <c r="C1146" s="66" t="s">
        <v>621</v>
      </c>
      <c r="D1146" s="100" t="s">
        <v>524</v>
      </c>
      <c r="E1146" s="83"/>
      <c r="F1146" s="83"/>
      <c r="G1146" s="83" t="s">
        <v>528</v>
      </c>
      <c r="H1146" s="110">
        <f>SUM(H1144:H1145)</f>
        <v>97294.74</v>
      </c>
      <c r="I1146" s="110">
        <f t="shared" ref="I1146:P1146" si="391">SUM(I1144:I1145)</f>
        <v>124809.51</v>
      </c>
      <c r="J1146" s="110">
        <f t="shared" si="391"/>
        <v>155561</v>
      </c>
      <c r="K1146" s="110">
        <f t="shared" si="391"/>
        <v>155561</v>
      </c>
      <c r="L1146" s="110">
        <f t="shared" si="391"/>
        <v>133345.78</v>
      </c>
      <c r="M1146" s="110">
        <f t="shared" si="391"/>
        <v>106070.78</v>
      </c>
      <c r="N1146" s="110">
        <f t="shared" si="391"/>
        <v>160125</v>
      </c>
      <c r="O1146" s="110">
        <f t="shared" si="391"/>
        <v>160125</v>
      </c>
      <c r="P1146" s="110">
        <f t="shared" si="391"/>
        <v>160125</v>
      </c>
    </row>
    <row r="1147" spans="1:18" ht="15" hidden="1" customHeight="1" outlineLevel="1" x14ac:dyDescent="0.25">
      <c r="A1147" s="6" t="s">
        <v>11</v>
      </c>
      <c r="B1147" s="6" t="s">
        <v>611</v>
      </c>
      <c r="C1147" s="6" t="s">
        <v>621</v>
      </c>
      <c r="D1147" s="6" t="s">
        <v>23</v>
      </c>
      <c r="E1147" s="6" t="s">
        <v>18</v>
      </c>
      <c r="F1147" s="6" t="s">
        <v>423</v>
      </c>
      <c r="G1147" s="6" t="s">
        <v>24</v>
      </c>
      <c r="H1147" s="7">
        <v>5001.76</v>
      </c>
      <c r="I1147" s="7">
        <v>6850.03</v>
      </c>
      <c r="J1147" s="7">
        <v>8509</v>
      </c>
      <c r="K1147" s="7">
        <v>8509</v>
      </c>
      <c r="L1147" s="7">
        <v>8865.89</v>
      </c>
      <c r="M1147" s="7">
        <v>6138.39</v>
      </c>
      <c r="N1147" s="5">
        <v>10000</v>
      </c>
      <c r="O1147" s="5">
        <f t="shared" si="389"/>
        <v>10000</v>
      </c>
      <c r="P1147" s="5">
        <f t="shared" si="390"/>
        <v>10000</v>
      </c>
    </row>
    <row r="1148" spans="1:18" hidden="1" outlineLevel="1" x14ac:dyDescent="0.25">
      <c r="A1148" s="6" t="s">
        <v>11</v>
      </c>
      <c r="B1148" s="6" t="s">
        <v>611</v>
      </c>
      <c r="C1148" s="6" t="s">
        <v>621</v>
      </c>
      <c r="D1148" s="6" t="s">
        <v>27</v>
      </c>
      <c r="E1148" s="6" t="s">
        <v>18</v>
      </c>
      <c r="F1148" s="6" t="s">
        <v>423</v>
      </c>
      <c r="G1148" s="6" t="s">
        <v>206</v>
      </c>
      <c r="H1148" s="7">
        <v>2759.98</v>
      </c>
      <c r="I1148" s="7">
        <v>4592.84</v>
      </c>
      <c r="J1148" s="7">
        <v>5875</v>
      </c>
      <c r="K1148" s="7">
        <v>5875</v>
      </c>
      <c r="L1148" s="7">
        <v>3543.1</v>
      </c>
      <c r="M1148" s="7">
        <v>3543.1</v>
      </c>
      <c r="N1148" s="5">
        <v>6000</v>
      </c>
      <c r="O1148" s="5">
        <f t="shared" si="389"/>
        <v>6000</v>
      </c>
      <c r="P1148" s="5">
        <f t="shared" si="390"/>
        <v>6000</v>
      </c>
    </row>
    <row r="1149" spans="1:18" ht="15" hidden="1" customHeight="1" outlineLevel="1" x14ac:dyDescent="0.25">
      <c r="A1149" s="6" t="s">
        <v>11</v>
      </c>
      <c r="B1149" s="6" t="s">
        <v>611</v>
      </c>
      <c r="C1149" s="6" t="s">
        <v>621</v>
      </c>
      <c r="D1149" s="6" t="s">
        <v>27</v>
      </c>
      <c r="E1149" s="6" t="s">
        <v>18</v>
      </c>
      <c r="F1149" s="6" t="s">
        <v>423</v>
      </c>
      <c r="G1149" s="6" t="s">
        <v>29</v>
      </c>
      <c r="H1149" s="7">
        <v>213.64</v>
      </c>
      <c r="I1149" s="7">
        <v>45</v>
      </c>
      <c r="J1149" s="7">
        <v>1175</v>
      </c>
      <c r="K1149" s="7">
        <v>1175</v>
      </c>
      <c r="L1149" s="7">
        <v>0</v>
      </c>
      <c r="M1149" s="7">
        <v>0</v>
      </c>
      <c r="N1149" s="5">
        <v>0</v>
      </c>
      <c r="O1149" s="5">
        <f t="shared" si="389"/>
        <v>0</v>
      </c>
      <c r="P1149" s="5">
        <f t="shared" si="390"/>
        <v>0</v>
      </c>
    </row>
    <row r="1150" spans="1:18" ht="15" hidden="1" customHeight="1" outlineLevel="1" x14ac:dyDescent="0.25">
      <c r="A1150" s="6" t="s">
        <v>11</v>
      </c>
      <c r="B1150" s="6" t="s">
        <v>611</v>
      </c>
      <c r="C1150" s="6" t="s">
        <v>621</v>
      </c>
      <c r="D1150" s="6" t="s">
        <v>53</v>
      </c>
      <c r="E1150" s="6" t="s">
        <v>18</v>
      </c>
      <c r="F1150" s="6" t="s">
        <v>423</v>
      </c>
      <c r="G1150" s="6" t="s">
        <v>54</v>
      </c>
      <c r="H1150" s="7">
        <v>0</v>
      </c>
      <c r="I1150" s="7">
        <v>0</v>
      </c>
      <c r="J1150" s="7">
        <v>0</v>
      </c>
      <c r="K1150" s="7">
        <v>89</v>
      </c>
      <c r="L1150" s="7">
        <v>100</v>
      </c>
      <c r="M1150" s="7">
        <v>80</v>
      </c>
      <c r="N1150" s="5">
        <v>120</v>
      </c>
      <c r="O1150" s="5">
        <f t="shared" si="389"/>
        <v>120</v>
      </c>
      <c r="P1150" s="5">
        <f t="shared" si="390"/>
        <v>120</v>
      </c>
    </row>
    <row r="1151" spans="1:18" ht="15" hidden="1" customHeight="1" outlineLevel="1" x14ac:dyDescent="0.25">
      <c r="A1151" s="6" t="s">
        <v>11</v>
      </c>
      <c r="B1151" s="6" t="s">
        <v>611</v>
      </c>
      <c r="C1151" s="6" t="s">
        <v>621</v>
      </c>
      <c r="D1151" s="6" t="s">
        <v>30</v>
      </c>
      <c r="E1151" s="6" t="s">
        <v>18</v>
      </c>
      <c r="F1151" s="6" t="s">
        <v>423</v>
      </c>
      <c r="G1151" s="6" t="s">
        <v>31</v>
      </c>
      <c r="H1151" s="7">
        <v>1335.35</v>
      </c>
      <c r="I1151" s="7">
        <v>1700</v>
      </c>
      <c r="J1151" s="7">
        <v>2177</v>
      </c>
      <c r="K1151" s="7">
        <v>2177</v>
      </c>
      <c r="L1151" s="7">
        <v>1705.38</v>
      </c>
      <c r="M1151" s="7">
        <v>1323.53</v>
      </c>
      <c r="N1151" s="5">
        <v>2240</v>
      </c>
      <c r="O1151" s="5">
        <f t="shared" si="389"/>
        <v>2240</v>
      </c>
      <c r="P1151" s="5">
        <f t="shared" si="390"/>
        <v>2240</v>
      </c>
    </row>
    <row r="1152" spans="1:18" ht="15" hidden="1" customHeight="1" outlineLevel="1" x14ac:dyDescent="0.25">
      <c r="A1152" s="6" t="s">
        <v>11</v>
      </c>
      <c r="B1152" s="6" t="s">
        <v>611</v>
      </c>
      <c r="C1152" s="6" t="s">
        <v>621</v>
      </c>
      <c r="D1152" s="6" t="s">
        <v>33</v>
      </c>
      <c r="E1152" s="6" t="s">
        <v>18</v>
      </c>
      <c r="F1152" s="6" t="s">
        <v>423</v>
      </c>
      <c r="G1152" s="6" t="s">
        <v>35</v>
      </c>
      <c r="H1152" s="7">
        <v>13357.18</v>
      </c>
      <c r="I1152" s="7">
        <v>17006.82</v>
      </c>
      <c r="J1152" s="7">
        <v>21778</v>
      </c>
      <c r="K1152" s="7">
        <v>21778</v>
      </c>
      <c r="L1152" s="7">
        <v>18440.8</v>
      </c>
      <c r="M1152" s="7">
        <v>14622.3</v>
      </c>
      <c r="N1152" s="5">
        <v>22400</v>
      </c>
      <c r="O1152" s="5">
        <f t="shared" si="389"/>
        <v>22400</v>
      </c>
      <c r="P1152" s="5">
        <f t="shared" si="390"/>
        <v>22400</v>
      </c>
    </row>
    <row r="1153" spans="1:16" ht="15" hidden="1" customHeight="1" outlineLevel="1" x14ac:dyDescent="0.25">
      <c r="A1153" s="6" t="s">
        <v>11</v>
      </c>
      <c r="B1153" s="6" t="s">
        <v>611</v>
      </c>
      <c r="C1153" s="6" t="s">
        <v>621</v>
      </c>
      <c r="D1153" s="6" t="s">
        <v>37</v>
      </c>
      <c r="E1153" s="6" t="s">
        <v>18</v>
      </c>
      <c r="F1153" s="6" t="s">
        <v>423</v>
      </c>
      <c r="G1153" s="6" t="s">
        <v>39</v>
      </c>
      <c r="H1153" s="7">
        <v>762.86</v>
      </c>
      <c r="I1153" s="7">
        <v>980.41</v>
      </c>
      <c r="J1153" s="7">
        <v>1245</v>
      </c>
      <c r="K1153" s="7">
        <v>1245</v>
      </c>
      <c r="L1153" s="7">
        <v>1055.8699999999999</v>
      </c>
      <c r="M1153" s="7">
        <v>837.67</v>
      </c>
      <c r="N1153" s="5">
        <v>1280</v>
      </c>
      <c r="O1153" s="5">
        <f t="shared" si="389"/>
        <v>1280</v>
      </c>
      <c r="P1153" s="5">
        <f t="shared" si="390"/>
        <v>1280</v>
      </c>
    </row>
    <row r="1154" spans="1:16" hidden="1" outlineLevel="1" x14ac:dyDescent="0.25">
      <c r="A1154" s="6" t="s">
        <v>11</v>
      </c>
      <c r="B1154" s="6" t="s">
        <v>611</v>
      </c>
      <c r="C1154" s="6" t="s">
        <v>621</v>
      </c>
      <c r="D1154" s="6" t="s">
        <v>41</v>
      </c>
      <c r="E1154" s="6" t="s">
        <v>18</v>
      </c>
      <c r="F1154" s="6" t="s">
        <v>423</v>
      </c>
      <c r="G1154" s="6" t="s">
        <v>43</v>
      </c>
      <c r="H1154" s="7">
        <v>2776.97</v>
      </c>
      <c r="I1154" s="7">
        <v>3445.43</v>
      </c>
      <c r="J1154" s="7">
        <v>4667</v>
      </c>
      <c r="K1154" s="7">
        <v>4667</v>
      </c>
      <c r="L1154" s="7">
        <v>3770.59</v>
      </c>
      <c r="M1154" s="7">
        <v>2952.34</v>
      </c>
      <c r="N1154" s="5">
        <v>4800</v>
      </c>
      <c r="O1154" s="5">
        <f t="shared" si="389"/>
        <v>4800</v>
      </c>
      <c r="P1154" s="5">
        <f t="shared" si="390"/>
        <v>4800</v>
      </c>
    </row>
    <row r="1155" spans="1:16" hidden="1" outlineLevel="1" x14ac:dyDescent="0.25">
      <c r="A1155" s="6" t="s">
        <v>11</v>
      </c>
      <c r="B1155" s="6" t="s">
        <v>611</v>
      </c>
      <c r="C1155" s="6" t="s">
        <v>621</v>
      </c>
      <c r="D1155" s="6" t="s">
        <v>45</v>
      </c>
      <c r="E1155" s="6" t="s">
        <v>18</v>
      </c>
      <c r="F1155" s="6" t="s">
        <v>423</v>
      </c>
      <c r="G1155" s="6" t="s">
        <v>47</v>
      </c>
      <c r="H1155" s="7">
        <v>925.49</v>
      </c>
      <c r="I1155" s="7">
        <v>1148.1199999999999</v>
      </c>
      <c r="J1155" s="7">
        <v>1556</v>
      </c>
      <c r="K1155" s="7">
        <v>1556</v>
      </c>
      <c r="L1155" s="7">
        <v>1256.4299999999998</v>
      </c>
      <c r="M1155" s="7">
        <v>983.68</v>
      </c>
      <c r="N1155" s="5">
        <v>1600</v>
      </c>
      <c r="O1155" s="5">
        <f t="shared" si="389"/>
        <v>1600</v>
      </c>
      <c r="P1155" s="5">
        <f t="shared" si="390"/>
        <v>1600</v>
      </c>
    </row>
    <row r="1156" spans="1:16" hidden="1" outlineLevel="1" x14ac:dyDescent="0.25">
      <c r="A1156" s="6" t="s">
        <v>11</v>
      </c>
      <c r="B1156" s="6" t="s">
        <v>611</v>
      </c>
      <c r="C1156" s="6" t="s">
        <v>621</v>
      </c>
      <c r="D1156" s="6" t="s">
        <v>49</v>
      </c>
      <c r="E1156" s="6" t="s">
        <v>18</v>
      </c>
      <c r="F1156" s="6" t="s">
        <v>423</v>
      </c>
      <c r="G1156" s="6" t="s">
        <v>51</v>
      </c>
      <c r="H1156" s="7">
        <v>4531.45</v>
      </c>
      <c r="I1156" s="7">
        <v>5769.96</v>
      </c>
      <c r="J1156" s="7">
        <v>7389</v>
      </c>
      <c r="K1156" s="7">
        <v>7300</v>
      </c>
      <c r="L1156" s="7">
        <v>6255.9224999999997</v>
      </c>
      <c r="M1156" s="7">
        <v>4960.3599999999997</v>
      </c>
      <c r="N1156" s="5">
        <v>7600</v>
      </c>
      <c r="O1156" s="5">
        <f t="shared" si="389"/>
        <v>7600</v>
      </c>
      <c r="P1156" s="5">
        <f t="shared" si="390"/>
        <v>7600</v>
      </c>
    </row>
    <row r="1157" spans="1:16" collapsed="1" x14ac:dyDescent="0.25">
      <c r="A1157" s="83"/>
      <c r="B1157" s="83" t="s">
        <v>611</v>
      </c>
      <c r="C1157" s="66" t="s">
        <v>621</v>
      </c>
      <c r="D1157" s="100" t="s">
        <v>525</v>
      </c>
      <c r="E1157" s="83"/>
      <c r="F1157" s="83"/>
      <c r="G1157" s="83" t="s">
        <v>684</v>
      </c>
      <c r="H1157" s="110">
        <f>SUM(H1147:H1156)</f>
        <v>31664.680000000004</v>
      </c>
      <c r="I1157" s="110">
        <f t="shared" ref="I1157:P1157" si="392">SUM(I1147:I1156)</f>
        <v>41538.61</v>
      </c>
      <c r="J1157" s="110">
        <f t="shared" si="392"/>
        <v>54371</v>
      </c>
      <c r="K1157" s="110">
        <f t="shared" si="392"/>
        <v>54371</v>
      </c>
      <c r="L1157" s="110">
        <f t="shared" si="392"/>
        <v>44993.982500000006</v>
      </c>
      <c r="M1157" s="110">
        <f t="shared" si="392"/>
        <v>35441.369999999995</v>
      </c>
      <c r="N1157" s="110">
        <f t="shared" si="392"/>
        <v>56040</v>
      </c>
      <c r="O1157" s="110">
        <f t="shared" si="392"/>
        <v>56040</v>
      </c>
      <c r="P1157" s="110">
        <f t="shared" si="392"/>
        <v>56040</v>
      </c>
    </row>
    <row r="1158" spans="1:16" ht="15" hidden="1" customHeight="1" outlineLevel="1" x14ac:dyDescent="0.25">
      <c r="A1158" s="6" t="s">
        <v>11</v>
      </c>
      <c r="B1158" s="6" t="s">
        <v>611</v>
      </c>
      <c r="C1158" s="6" t="s">
        <v>621</v>
      </c>
      <c r="D1158" s="6" t="s">
        <v>89</v>
      </c>
      <c r="E1158" s="6" t="s">
        <v>18</v>
      </c>
      <c r="F1158" s="6" t="s">
        <v>423</v>
      </c>
      <c r="G1158" s="6" t="s">
        <v>201</v>
      </c>
      <c r="H1158" s="7">
        <v>42.5</v>
      </c>
      <c r="I1158" s="7">
        <v>16.43</v>
      </c>
      <c r="J1158" s="7">
        <v>50</v>
      </c>
      <c r="K1158" s="7">
        <v>50</v>
      </c>
      <c r="L1158" s="7">
        <f>M1158/10*12</f>
        <v>39.995999999999995</v>
      </c>
      <c r="M1158" s="7">
        <v>33.33</v>
      </c>
      <c r="N1158" s="5">
        <v>50</v>
      </c>
      <c r="O1158" s="5">
        <f t="shared" si="389"/>
        <v>50</v>
      </c>
      <c r="P1158" s="5">
        <f t="shared" si="390"/>
        <v>50</v>
      </c>
    </row>
    <row r="1159" spans="1:16" ht="15" customHeight="1" collapsed="1" x14ac:dyDescent="0.25">
      <c r="A1159" s="83"/>
      <c r="B1159" s="83" t="s">
        <v>611</v>
      </c>
      <c r="C1159" s="66" t="s">
        <v>621</v>
      </c>
      <c r="D1159" s="100" t="s">
        <v>526</v>
      </c>
      <c r="E1159" s="83"/>
      <c r="F1159" s="83"/>
      <c r="G1159" s="83" t="s">
        <v>527</v>
      </c>
      <c r="H1159" s="110">
        <f>SUM(H1158)</f>
        <v>42.5</v>
      </c>
      <c r="I1159" s="110">
        <f t="shared" ref="I1159:P1159" si="393">SUM(I1158)</f>
        <v>16.43</v>
      </c>
      <c r="J1159" s="110">
        <f t="shared" si="393"/>
        <v>50</v>
      </c>
      <c r="K1159" s="110">
        <f t="shared" si="393"/>
        <v>50</v>
      </c>
      <c r="L1159" s="110">
        <f t="shared" si="393"/>
        <v>39.995999999999995</v>
      </c>
      <c r="M1159" s="110">
        <f t="shared" si="393"/>
        <v>33.33</v>
      </c>
      <c r="N1159" s="110">
        <f t="shared" si="393"/>
        <v>50</v>
      </c>
      <c r="O1159" s="110">
        <f t="shared" si="393"/>
        <v>50</v>
      </c>
      <c r="P1159" s="110">
        <f t="shared" si="393"/>
        <v>50</v>
      </c>
    </row>
    <row r="1160" spans="1:16" ht="15" hidden="1" customHeight="1" outlineLevel="1" x14ac:dyDescent="0.25">
      <c r="A1160" s="6" t="s">
        <v>11</v>
      </c>
      <c r="B1160" s="6" t="s">
        <v>611</v>
      </c>
      <c r="C1160" s="6" t="s">
        <v>621</v>
      </c>
      <c r="D1160" s="6" t="s">
        <v>129</v>
      </c>
      <c r="E1160" s="6" t="s">
        <v>18</v>
      </c>
      <c r="F1160" s="6" t="s">
        <v>423</v>
      </c>
      <c r="G1160" s="6" t="s">
        <v>130</v>
      </c>
      <c r="H1160" s="7">
        <v>0</v>
      </c>
      <c r="I1160" s="7">
        <v>201</v>
      </c>
      <c r="J1160" s="7">
        <v>200</v>
      </c>
      <c r="K1160" s="7">
        <v>200</v>
      </c>
      <c r="L1160" s="7">
        <f>M1160/10*12</f>
        <v>46.320000000000007</v>
      </c>
      <c r="M1160" s="7">
        <v>38.6</v>
      </c>
      <c r="N1160" s="5">
        <v>150</v>
      </c>
      <c r="O1160" s="5">
        <f t="shared" si="389"/>
        <v>150</v>
      </c>
      <c r="P1160" s="5">
        <f t="shared" si="390"/>
        <v>150</v>
      </c>
    </row>
    <row r="1161" spans="1:16" ht="15" hidden="1" customHeight="1" outlineLevel="1" x14ac:dyDescent="0.25">
      <c r="A1161" s="6" t="s">
        <v>11</v>
      </c>
      <c r="B1161" s="6" t="s">
        <v>611</v>
      </c>
      <c r="C1161" s="6" t="s">
        <v>621</v>
      </c>
      <c r="D1161" s="6" t="s">
        <v>138</v>
      </c>
      <c r="E1161" s="6" t="s">
        <v>18</v>
      </c>
      <c r="F1161" s="6" t="s">
        <v>423</v>
      </c>
      <c r="G1161" s="6" t="s">
        <v>322</v>
      </c>
      <c r="H1161" s="7">
        <v>788.54</v>
      </c>
      <c r="I1161" s="7">
        <v>576.47</v>
      </c>
      <c r="J1161" s="7">
        <v>1000</v>
      </c>
      <c r="K1161" s="7">
        <v>1000</v>
      </c>
      <c r="L1161" s="7">
        <f>M1161/9*12</f>
        <v>511.12</v>
      </c>
      <c r="M1161" s="7">
        <v>383.34</v>
      </c>
      <c r="N1161" s="5">
        <v>800</v>
      </c>
      <c r="O1161" s="5">
        <f t="shared" si="389"/>
        <v>800</v>
      </c>
      <c r="P1161" s="5">
        <f t="shared" si="390"/>
        <v>800</v>
      </c>
    </row>
    <row r="1162" spans="1:16" ht="15" hidden="1" customHeight="1" outlineLevel="1" x14ac:dyDescent="0.25">
      <c r="A1162" s="6" t="s">
        <v>11</v>
      </c>
      <c r="B1162" s="6" t="s">
        <v>611</v>
      </c>
      <c r="C1162" s="6" t="s">
        <v>621</v>
      </c>
      <c r="D1162" s="6" t="s">
        <v>152</v>
      </c>
      <c r="E1162" s="6" t="s">
        <v>18</v>
      </c>
      <c r="F1162" s="6" t="s">
        <v>423</v>
      </c>
      <c r="G1162" s="6" t="s">
        <v>153</v>
      </c>
      <c r="H1162" s="7">
        <v>7559.81</v>
      </c>
      <c r="I1162" s="7">
        <v>9057.14</v>
      </c>
      <c r="J1162" s="7">
        <v>9360</v>
      </c>
      <c r="K1162" s="7">
        <v>9360</v>
      </c>
      <c r="L1162" s="7">
        <v>8126.87</v>
      </c>
      <c r="M1162" s="7">
        <v>6596.87</v>
      </c>
      <c r="N1162" s="21">
        <v>10342</v>
      </c>
      <c r="O1162" s="5">
        <f t="shared" si="389"/>
        <v>10342</v>
      </c>
      <c r="P1162" s="5">
        <f t="shared" si="390"/>
        <v>10342</v>
      </c>
    </row>
    <row r="1163" spans="1:16" ht="15" hidden="1" customHeight="1" outlineLevel="1" x14ac:dyDescent="0.25">
      <c r="A1163" s="6" t="s">
        <v>11</v>
      </c>
      <c r="B1163" s="6" t="s">
        <v>611</v>
      </c>
      <c r="C1163" s="6" t="s">
        <v>621</v>
      </c>
      <c r="D1163" s="6" t="s">
        <v>156</v>
      </c>
      <c r="E1163" s="6" t="s">
        <v>18</v>
      </c>
      <c r="F1163" s="6" t="s">
        <v>423</v>
      </c>
      <c r="G1163" s="6" t="s">
        <v>324</v>
      </c>
      <c r="H1163" s="7">
        <v>1119.43</v>
      </c>
      <c r="I1163" s="7">
        <v>1665.52</v>
      </c>
      <c r="J1163" s="7">
        <v>2040</v>
      </c>
      <c r="K1163" s="7">
        <v>2040</v>
      </c>
      <c r="L1163" s="7">
        <v>1288.6300000000001</v>
      </c>
      <c r="M1163" s="7">
        <v>1015.88</v>
      </c>
      <c r="N1163" s="5">
        <v>1664</v>
      </c>
      <c r="O1163" s="5">
        <f t="shared" si="389"/>
        <v>1664</v>
      </c>
      <c r="P1163" s="5">
        <f t="shared" si="390"/>
        <v>1664</v>
      </c>
    </row>
    <row r="1164" spans="1:16" ht="15" customHeight="1" collapsed="1" x14ac:dyDescent="0.25">
      <c r="A1164" s="83"/>
      <c r="B1164" s="83" t="s">
        <v>611</v>
      </c>
      <c r="C1164" s="66" t="s">
        <v>621</v>
      </c>
      <c r="D1164" s="100" t="s">
        <v>535</v>
      </c>
      <c r="E1164" s="83"/>
      <c r="F1164" s="83"/>
      <c r="G1164" s="83" t="s">
        <v>536</v>
      </c>
      <c r="H1164" s="110">
        <f>SUM(H1160:H1163)</f>
        <v>9467.7800000000007</v>
      </c>
      <c r="I1164" s="110">
        <f t="shared" ref="I1164:P1164" si="394">SUM(I1160:I1163)</f>
        <v>11500.13</v>
      </c>
      <c r="J1164" s="110">
        <f t="shared" si="394"/>
        <v>12600</v>
      </c>
      <c r="K1164" s="110">
        <f t="shared" si="394"/>
        <v>12600</v>
      </c>
      <c r="L1164" s="110">
        <f t="shared" si="394"/>
        <v>9972.9399999999987</v>
      </c>
      <c r="M1164" s="110">
        <f t="shared" si="394"/>
        <v>8034.69</v>
      </c>
      <c r="N1164" s="110">
        <f t="shared" si="394"/>
        <v>12956</v>
      </c>
      <c r="O1164" s="110">
        <f t="shared" si="394"/>
        <v>12956</v>
      </c>
      <c r="P1164" s="110">
        <f t="shared" si="394"/>
        <v>12956</v>
      </c>
    </row>
    <row r="1165" spans="1:16" ht="15" customHeight="1" x14ac:dyDescent="0.25">
      <c r="A1165" s="64"/>
      <c r="B1165" s="64" t="s">
        <v>611</v>
      </c>
      <c r="C1165" s="64"/>
      <c r="D1165" s="64"/>
      <c r="E1165" s="64"/>
      <c r="F1165" s="64"/>
      <c r="G1165" s="64" t="s">
        <v>831</v>
      </c>
      <c r="H1165" s="65">
        <f>H1164+H1159+H1157+H1146</f>
        <v>138469.70000000001</v>
      </c>
      <c r="I1165" s="65">
        <f t="shared" ref="I1165:P1165" si="395">I1164+I1159+I1157+I1146</f>
        <v>177864.68</v>
      </c>
      <c r="J1165" s="65">
        <f t="shared" si="395"/>
        <v>222582</v>
      </c>
      <c r="K1165" s="65">
        <f t="shared" si="395"/>
        <v>222582</v>
      </c>
      <c r="L1165" s="65">
        <f t="shared" si="395"/>
        <v>188352.6985</v>
      </c>
      <c r="M1165" s="65">
        <f t="shared" si="395"/>
        <v>149580.16999999998</v>
      </c>
      <c r="N1165" s="65">
        <f t="shared" si="395"/>
        <v>229171</v>
      </c>
      <c r="O1165" s="65">
        <f t="shared" si="395"/>
        <v>229171</v>
      </c>
      <c r="P1165" s="65">
        <f t="shared" si="395"/>
        <v>229171</v>
      </c>
    </row>
    <row r="1166" spans="1:16" ht="15" hidden="1" customHeight="1" outlineLevel="1" x14ac:dyDescent="0.25">
      <c r="A1166" s="33" t="s">
        <v>11</v>
      </c>
      <c r="B1166" s="33" t="s">
        <v>598</v>
      </c>
      <c r="C1166" s="33" t="s">
        <v>680</v>
      </c>
      <c r="D1166" s="48" t="s">
        <v>647</v>
      </c>
      <c r="E1166" s="33" t="s">
        <v>18</v>
      </c>
      <c r="F1166" s="33" t="s">
        <v>332</v>
      </c>
      <c r="G1166" s="33" t="s">
        <v>333</v>
      </c>
      <c r="H1166" s="34">
        <v>700.57</v>
      </c>
      <c r="I1166" s="34">
        <v>674.84</v>
      </c>
      <c r="J1166" s="34">
        <v>700</v>
      </c>
      <c r="K1166" s="34">
        <v>690</v>
      </c>
      <c r="L1166" s="34">
        <f>M1166/10*12</f>
        <v>611.83200000000011</v>
      </c>
      <c r="M1166" s="34">
        <v>509.86</v>
      </c>
      <c r="N1166" s="34">
        <v>700</v>
      </c>
      <c r="O1166" s="34">
        <f t="shared" ref="O1166:O1234" si="396">N1166</f>
        <v>700</v>
      </c>
      <c r="P1166" s="34">
        <f t="shared" ref="P1166:P1234" si="397">N1166</f>
        <v>700</v>
      </c>
    </row>
    <row r="1167" spans="1:16" ht="15" customHeight="1" collapsed="1" x14ac:dyDescent="0.25">
      <c r="A1167" s="83"/>
      <c r="B1167" s="83" t="s">
        <v>598</v>
      </c>
      <c r="C1167" s="66" t="s">
        <v>680</v>
      </c>
      <c r="D1167" s="100" t="s">
        <v>538</v>
      </c>
      <c r="E1167" s="83"/>
      <c r="F1167" s="83"/>
      <c r="G1167" s="83" t="s">
        <v>198</v>
      </c>
      <c r="H1167" s="110">
        <f>SUM(H1166)</f>
        <v>700.57</v>
      </c>
      <c r="I1167" s="110">
        <f t="shared" ref="I1167:P1167" si="398">SUM(I1166)</f>
        <v>674.84</v>
      </c>
      <c r="J1167" s="110">
        <f t="shared" si="398"/>
        <v>700</v>
      </c>
      <c r="K1167" s="110">
        <f t="shared" si="398"/>
        <v>690</v>
      </c>
      <c r="L1167" s="110">
        <f t="shared" si="398"/>
        <v>611.83200000000011</v>
      </c>
      <c r="M1167" s="110">
        <f t="shared" si="398"/>
        <v>509.86</v>
      </c>
      <c r="N1167" s="110">
        <f t="shared" si="398"/>
        <v>700</v>
      </c>
      <c r="O1167" s="110">
        <f t="shared" si="398"/>
        <v>700</v>
      </c>
      <c r="P1167" s="110">
        <f t="shared" si="398"/>
        <v>700</v>
      </c>
    </row>
    <row r="1168" spans="1:16" ht="15" hidden="1" customHeight="1" outlineLevel="1" x14ac:dyDescent="0.25">
      <c r="A1168" s="33" t="s">
        <v>11</v>
      </c>
      <c r="B1168" s="33" t="s">
        <v>598</v>
      </c>
      <c r="C1168" s="33" t="s">
        <v>680</v>
      </c>
      <c r="D1168" s="48" t="s">
        <v>647</v>
      </c>
      <c r="E1168" s="33" t="s">
        <v>18</v>
      </c>
      <c r="F1168" s="33" t="s">
        <v>332</v>
      </c>
      <c r="G1168" s="33" t="s">
        <v>334</v>
      </c>
      <c r="H1168" s="34">
        <v>0</v>
      </c>
      <c r="I1168" s="34">
        <v>0</v>
      </c>
      <c r="J1168" s="34">
        <v>0</v>
      </c>
      <c r="K1168" s="34">
        <v>10</v>
      </c>
      <c r="L1168" s="34">
        <v>10</v>
      </c>
      <c r="M1168" s="34">
        <v>9.3800000000000008</v>
      </c>
      <c r="N1168" s="34">
        <v>0</v>
      </c>
      <c r="O1168" s="34">
        <f t="shared" si="396"/>
        <v>0</v>
      </c>
      <c r="P1168" s="34">
        <f t="shared" si="397"/>
        <v>0</v>
      </c>
    </row>
    <row r="1169" spans="1:16" ht="15" customHeight="1" collapsed="1" x14ac:dyDescent="0.25">
      <c r="A1169" s="83"/>
      <c r="B1169" s="83" t="s">
        <v>598</v>
      </c>
      <c r="C1169" s="66" t="s">
        <v>680</v>
      </c>
      <c r="D1169" s="100" t="s">
        <v>530</v>
      </c>
      <c r="E1169" s="83"/>
      <c r="F1169" s="83"/>
      <c r="G1169" s="83" t="s">
        <v>620</v>
      </c>
      <c r="H1169" s="110">
        <f>SUM(H1168)</f>
        <v>0</v>
      </c>
      <c r="I1169" s="110">
        <f t="shared" ref="I1169:P1169" si="399">SUM(I1168)</f>
        <v>0</v>
      </c>
      <c r="J1169" s="110">
        <f t="shared" si="399"/>
        <v>0</v>
      </c>
      <c r="K1169" s="110">
        <f t="shared" si="399"/>
        <v>10</v>
      </c>
      <c r="L1169" s="110">
        <f t="shared" si="399"/>
        <v>10</v>
      </c>
      <c r="M1169" s="110">
        <f t="shared" si="399"/>
        <v>9.3800000000000008</v>
      </c>
      <c r="N1169" s="110">
        <f t="shared" si="399"/>
        <v>0</v>
      </c>
      <c r="O1169" s="110">
        <f t="shared" si="399"/>
        <v>0</v>
      </c>
      <c r="P1169" s="110">
        <f t="shared" si="399"/>
        <v>0</v>
      </c>
    </row>
    <row r="1170" spans="1:16" ht="15" hidden="1" customHeight="1" outlineLevel="1" x14ac:dyDescent="0.25">
      <c r="A1170" s="33" t="s">
        <v>11</v>
      </c>
      <c r="B1170" s="33" t="s">
        <v>598</v>
      </c>
      <c r="C1170" s="33" t="s">
        <v>680</v>
      </c>
      <c r="D1170" s="48" t="s">
        <v>647</v>
      </c>
      <c r="E1170" s="33" t="s">
        <v>18</v>
      </c>
      <c r="F1170" s="33" t="s">
        <v>332</v>
      </c>
      <c r="G1170" s="33" t="s">
        <v>337</v>
      </c>
      <c r="H1170" s="34">
        <v>780</v>
      </c>
      <c r="I1170" s="34">
        <v>780</v>
      </c>
      <c r="J1170" s="34">
        <v>1000</v>
      </c>
      <c r="K1170" s="34">
        <v>1000</v>
      </c>
      <c r="L1170" s="34">
        <v>1000</v>
      </c>
      <c r="M1170" s="34">
        <v>1000</v>
      </c>
      <c r="N1170" s="34">
        <v>1000</v>
      </c>
      <c r="O1170" s="34">
        <f t="shared" si="396"/>
        <v>1000</v>
      </c>
      <c r="P1170" s="34">
        <f t="shared" si="397"/>
        <v>1000</v>
      </c>
    </row>
    <row r="1171" spans="1:16" ht="15" customHeight="1" collapsed="1" x14ac:dyDescent="0.25">
      <c r="A1171" s="83"/>
      <c r="B1171" s="83" t="s">
        <v>598</v>
      </c>
      <c r="C1171" s="66" t="s">
        <v>680</v>
      </c>
      <c r="D1171" s="100" t="s">
        <v>531</v>
      </c>
      <c r="E1171" s="83"/>
      <c r="F1171" s="83"/>
      <c r="G1171" s="83" t="s">
        <v>532</v>
      </c>
      <c r="H1171" s="110">
        <f>SUM(H1170)</f>
        <v>780</v>
      </c>
      <c r="I1171" s="110">
        <f t="shared" ref="I1171:P1171" si="400">SUM(I1170)</f>
        <v>780</v>
      </c>
      <c r="J1171" s="110">
        <f t="shared" si="400"/>
        <v>1000</v>
      </c>
      <c r="K1171" s="110">
        <f t="shared" si="400"/>
        <v>1000</v>
      </c>
      <c r="L1171" s="110">
        <f t="shared" si="400"/>
        <v>1000</v>
      </c>
      <c r="M1171" s="110">
        <f t="shared" si="400"/>
        <v>1000</v>
      </c>
      <c r="N1171" s="110">
        <f t="shared" si="400"/>
        <v>1000</v>
      </c>
      <c r="O1171" s="110">
        <f t="shared" si="400"/>
        <v>1000</v>
      </c>
      <c r="P1171" s="110">
        <f t="shared" si="400"/>
        <v>1000</v>
      </c>
    </row>
    <row r="1172" spans="1:16" ht="15" customHeight="1" x14ac:dyDescent="0.25">
      <c r="A1172" s="64"/>
      <c r="B1172" s="64" t="s">
        <v>598</v>
      </c>
      <c r="C1172" s="64"/>
      <c r="D1172" s="64"/>
      <c r="E1172" s="64"/>
      <c r="F1172" s="64"/>
      <c r="G1172" s="64" t="s">
        <v>832</v>
      </c>
      <c r="H1172" s="65">
        <f>H1171+H1169+H1167</f>
        <v>1480.5700000000002</v>
      </c>
      <c r="I1172" s="65">
        <f t="shared" ref="I1172:P1172" si="401">I1171+I1169+I1167</f>
        <v>1454.8400000000001</v>
      </c>
      <c r="J1172" s="65">
        <f t="shared" si="401"/>
        <v>1700</v>
      </c>
      <c r="K1172" s="65">
        <f t="shared" si="401"/>
        <v>1700</v>
      </c>
      <c r="L1172" s="65">
        <f t="shared" si="401"/>
        <v>1621.8320000000001</v>
      </c>
      <c r="M1172" s="65">
        <f t="shared" si="401"/>
        <v>1519.24</v>
      </c>
      <c r="N1172" s="65">
        <f t="shared" si="401"/>
        <v>1700</v>
      </c>
      <c r="O1172" s="65">
        <f t="shared" si="401"/>
        <v>1700</v>
      </c>
      <c r="P1172" s="65">
        <f t="shared" si="401"/>
        <v>1700</v>
      </c>
    </row>
    <row r="1173" spans="1:16" ht="15" customHeight="1" x14ac:dyDescent="0.25">
      <c r="A1173" s="64"/>
      <c r="B1173" s="64" t="s">
        <v>833</v>
      </c>
      <c r="C1173" s="64"/>
      <c r="D1173" s="64"/>
      <c r="E1173" s="64"/>
      <c r="F1173" s="64"/>
      <c r="G1173" s="64" t="s">
        <v>834</v>
      </c>
      <c r="H1173" s="65">
        <f>H1143+H1165+H1172</f>
        <v>461574</v>
      </c>
      <c r="I1173" s="65">
        <f t="shared" ref="I1173:P1173" si="402">I1143+I1165+I1172</f>
        <v>557174.96999999986</v>
      </c>
      <c r="J1173" s="65">
        <f t="shared" si="402"/>
        <v>635244</v>
      </c>
      <c r="K1173" s="65">
        <f t="shared" si="402"/>
        <v>224282</v>
      </c>
      <c r="L1173" s="65">
        <f t="shared" si="402"/>
        <v>601527.72050000005</v>
      </c>
      <c r="M1173" s="65">
        <f t="shared" si="402"/>
        <v>151690.59999999998</v>
      </c>
      <c r="N1173" s="65">
        <f t="shared" si="402"/>
        <v>666529</v>
      </c>
      <c r="O1173" s="65">
        <f t="shared" si="402"/>
        <v>698141</v>
      </c>
      <c r="P1173" s="65">
        <f t="shared" si="402"/>
        <v>718141</v>
      </c>
    </row>
    <row r="1174" spans="1:16" ht="15" hidden="1" customHeight="1" outlineLevel="1" x14ac:dyDescent="0.25">
      <c r="A1174" s="6" t="s">
        <v>11</v>
      </c>
      <c r="B1174" s="6" t="s">
        <v>599</v>
      </c>
      <c r="C1174" s="6" t="s">
        <v>680</v>
      </c>
      <c r="D1174" s="25" t="s">
        <v>647</v>
      </c>
      <c r="E1174" s="6" t="s">
        <v>18</v>
      </c>
      <c r="F1174" s="6" t="s">
        <v>338</v>
      </c>
      <c r="G1174" s="6" t="s">
        <v>681</v>
      </c>
      <c r="H1174" s="7">
        <v>900</v>
      </c>
      <c r="I1174" s="7">
        <v>900</v>
      </c>
      <c r="J1174" s="7">
        <v>900</v>
      </c>
      <c r="K1174" s="7">
        <v>900</v>
      </c>
      <c r="L1174" s="7">
        <v>900</v>
      </c>
      <c r="M1174" s="7">
        <v>900</v>
      </c>
      <c r="N1174" s="7">
        <v>900</v>
      </c>
      <c r="O1174" s="7">
        <f t="shared" si="396"/>
        <v>900</v>
      </c>
      <c r="P1174" s="7">
        <f t="shared" si="397"/>
        <v>900</v>
      </c>
    </row>
    <row r="1175" spans="1:16" ht="15" hidden="1" customHeight="1" outlineLevel="1" x14ac:dyDescent="0.25">
      <c r="A1175" s="6" t="s">
        <v>11</v>
      </c>
      <c r="B1175" s="6" t="s">
        <v>599</v>
      </c>
      <c r="C1175" s="6" t="s">
        <v>680</v>
      </c>
      <c r="D1175" s="25" t="s">
        <v>647</v>
      </c>
      <c r="E1175" s="6" t="s">
        <v>18</v>
      </c>
      <c r="F1175" s="6" t="s">
        <v>339</v>
      </c>
      <c r="G1175" s="6" t="s">
        <v>340</v>
      </c>
      <c r="H1175" s="7">
        <v>350</v>
      </c>
      <c r="I1175" s="7">
        <v>400</v>
      </c>
      <c r="J1175" s="7">
        <v>400</v>
      </c>
      <c r="K1175" s="7">
        <v>400</v>
      </c>
      <c r="L1175" s="7">
        <v>400</v>
      </c>
      <c r="M1175" s="7">
        <v>0</v>
      </c>
      <c r="N1175" s="7">
        <v>400</v>
      </c>
      <c r="O1175" s="7">
        <f t="shared" si="396"/>
        <v>400</v>
      </c>
      <c r="P1175" s="7">
        <f t="shared" si="397"/>
        <v>400</v>
      </c>
    </row>
    <row r="1176" spans="1:16" ht="15" hidden="1" customHeight="1" outlineLevel="1" x14ac:dyDescent="0.25">
      <c r="A1176" s="6" t="s">
        <v>11</v>
      </c>
      <c r="B1176" s="6" t="s">
        <v>599</v>
      </c>
      <c r="C1176" s="6" t="s">
        <v>680</v>
      </c>
      <c r="D1176" s="25" t="s">
        <v>647</v>
      </c>
      <c r="E1176" s="6" t="s">
        <v>18</v>
      </c>
      <c r="F1176" s="6" t="s">
        <v>341</v>
      </c>
      <c r="G1176" s="6" t="s">
        <v>342</v>
      </c>
      <c r="H1176" s="7">
        <v>300</v>
      </c>
      <c r="I1176" s="7">
        <v>350</v>
      </c>
      <c r="J1176" s="7">
        <v>350</v>
      </c>
      <c r="K1176" s="7">
        <v>350</v>
      </c>
      <c r="L1176" s="7">
        <v>350</v>
      </c>
      <c r="M1176" s="7">
        <v>350</v>
      </c>
      <c r="N1176" s="7">
        <v>500</v>
      </c>
      <c r="O1176" s="7">
        <f t="shared" si="396"/>
        <v>500</v>
      </c>
      <c r="P1176" s="7">
        <f t="shared" si="397"/>
        <v>500</v>
      </c>
    </row>
    <row r="1177" spans="1:16" ht="15" hidden="1" customHeight="1" outlineLevel="1" x14ac:dyDescent="0.25">
      <c r="A1177" s="22"/>
      <c r="B1177" s="18" t="s">
        <v>599</v>
      </c>
      <c r="C1177" s="6" t="s">
        <v>680</v>
      </c>
      <c r="D1177" s="23">
        <v>600</v>
      </c>
      <c r="E1177" s="6" t="s">
        <v>18</v>
      </c>
      <c r="F1177" s="22"/>
      <c r="G1177" s="6" t="s">
        <v>643</v>
      </c>
      <c r="H1177" s="24">
        <v>0</v>
      </c>
      <c r="I1177" s="24">
        <v>0</v>
      </c>
      <c r="J1177" s="24">
        <v>0</v>
      </c>
      <c r="K1177" s="24"/>
      <c r="L1177" s="24">
        <v>0</v>
      </c>
      <c r="M1177" s="22"/>
      <c r="N1177" s="7">
        <v>850</v>
      </c>
      <c r="O1177" s="7">
        <f t="shared" si="396"/>
        <v>850</v>
      </c>
      <c r="P1177" s="7">
        <f t="shared" si="397"/>
        <v>850</v>
      </c>
    </row>
    <row r="1178" spans="1:16" ht="15" hidden="1" customHeight="1" outlineLevel="1" x14ac:dyDescent="0.25">
      <c r="A1178" s="22"/>
      <c r="B1178" s="18" t="s">
        <v>599</v>
      </c>
      <c r="C1178" s="6" t="s">
        <v>680</v>
      </c>
      <c r="D1178" s="23">
        <v>600</v>
      </c>
      <c r="E1178" s="6" t="s">
        <v>18</v>
      </c>
      <c r="F1178" s="22"/>
      <c r="G1178" s="6" t="s">
        <v>644</v>
      </c>
      <c r="H1178" s="24">
        <v>0</v>
      </c>
      <c r="I1178" s="24">
        <v>0</v>
      </c>
      <c r="J1178" s="24">
        <v>0</v>
      </c>
      <c r="K1178" s="24"/>
      <c r="L1178" s="24">
        <v>0</v>
      </c>
      <c r="M1178" s="22"/>
      <c r="N1178" s="7">
        <v>200</v>
      </c>
      <c r="O1178" s="7">
        <f t="shared" si="396"/>
        <v>200</v>
      </c>
      <c r="P1178" s="7">
        <f t="shared" si="397"/>
        <v>200</v>
      </c>
    </row>
    <row r="1179" spans="1:16" ht="15" hidden="1" customHeight="1" outlineLevel="1" x14ac:dyDescent="0.25">
      <c r="A1179" s="22"/>
      <c r="B1179" s="18" t="s">
        <v>599</v>
      </c>
      <c r="C1179" s="6" t="s">
        <v>680</v>
      </c>
      <c r="D1179" s="23">
        <v>600</v>
      </c>
      <c r="E1179" s="6" t="s">
        <v>18</v>
      </c>
      <c r="F1179" s="22"/>
      <c r="G1179" s="6" t="s">
        <v>645</v>
      </c>
      <c r="H1179" s="24">
        <v>0</v>
      </c>
      <c r="I1179" s="24">
        <v>0</v>
      </c>
      <c r="J1179" s="24">
        <v>0</v>
      </c>
      <c r="K1179" s="24"/>
      <c r="L1179" s="24">
        <v>0</v>
      </c>
      <c r="M1179" s="22"/>
      <c r="N1179" s="7">
        <v>300</v>
      </c>
      <c r="O1179" s="7">
        <f t="shared" si="396"/>
        <v>300</v>
      </c>
      <c r="P1179" s="7">
        <f t="shared" si="397"/>
        <v>300</v>
      </c>
    </row>
    <row r="1180" spans="1:16" ht="15" hidden="1" customHeight="1" outlineLevel="1" x14ac:dyDescent="0.25">
      <c r="A1180" s="22"/>
      <c r="B1180" s="18" t="s">
        <v>599</v>
      </c>
      <c r="C1180" s="6" t="s">
        <v>680</v>
      </c>
      <c r="D1180" s="23">
        <v>600</v>
      </c>
      <c r="E1180" s="6" t="s">
        <v>18</v>
      </c>
      <c r="F1180" s="22"/>
      <c r="G1180" s="6" t="s">
        <v>657</v>
      </c>
      <c r="H1180" s="24">
        <v>0</v>
      </c>
      <c r="I1180" s="24">
        <v>0</v>
      </c>
      <c r="J1180" s="24">
        <v>0</v>
      </c>
      <c r="K1180" s="24"/>
      <c r="L1180" s="24">
        <v>0</v>
      </c>
      <c r="M1180" s="22"/>
      <c r="N1180" s="7">
        <v>5000</v>
      </c>
      <c r="O1180" s="7">
        <f t="shared" si="396"/>
        <v>5000</v>
      </c>
      <c r="P1180" s="7">
        <f t="shared" si="397"/>
        <v>5000</v>
      </c>
    </row>
    <row r="1181" spans="1:16" ht="15" customHeight="1" collapsed="1" x14ac:dyDescent="0.25">
      <c r="A1181" s="83"/>
      <c r="B1181" s="83" t="s">
        <v>599</v>
      </c>
      <c r="C1181" s="66" t="s">
        <v>680</v>
      </c>
      <c r="D1181" s="100">
        <v>640</v>
      </c>
      <c r="E1181" s="83"/>
      <c r="F1181" s="83"/>
      <c r="G1181" s="83" t="s">
        <v>835</v>
      </c>
      <c r="H1181" s="110"/>
      <c r="I1181" s="110">
        <v>0</v>
      </c>
      <c r="J1181" s="110">
        <f t="shared" ref="J1181:P1181" si="403">SUM(J1174:J1180)</f>
        <v>1650</v>
      </c>
      <c r="K1181" s="110">
        <f t="shared" si="403"/>
        <v>1650</v>
      </c>
      <c r="L1181" s="110">
        <f t="shared" si="403"/>
        <v>1650</v>
      </c>
      <c r="M1181" s="110">
        <f t="shared" si="403"/>
        <v>1250</v>
      </c>
      <c r="N1181" s="110">
        <f t="shared" si="403"/>
        <v>8150</v>
      </c>
      <c r="O1181" s="110">
        <f t="shared" si="403"/>
        <v>8150</v>
      </c>
      <c r="P1181" s="110">
        <f t="shared" si="403"/>
        <v>8150</v>
      </c>
    </row>
    <row r="1182" spans="1:16" ht="15" hidden="1" customHeight="1" outlineLevel="1" x14ac:dyDescent="0.25">
      <c r="A1182" s="22"/>
      <c r="B1182" s="18" t="s">
        <v>599</v>
      </c>
      <c r="C1182" s="26" t="s">
        <v>502</v>
      </c>
      <c r="D1182" s="26" t="s">
        <v>539</v>
      </c>
      <c r="E1182" s="26" t="s">
        <v>18</v>
      </c>
      <c r="F1182" s="49"/>
      <c r="G1182" s="102" t="s">
        <v>700</v>
      </c>
      <c r="H1182" s="103">
        <v>0</v>
      </c>
      <c r="I1182" s="103">
        <v>725.2</v>
      </c>
      <c r="J1182" s="103">
        <v>0</v>
      </c>
      <c r="K1182" s="103">
        <v>0</v>
      </c>
      <c r="L1182" s="103">
        <v>607.20000000000005</v>
      </c>
      <c r="M1182" s="103">
        <v>0</v>
      </c>
      <c r="N1182" s="103">
        <v>0</v>
      </c>
      <c r="O1182" s="103">
        <f>N1182</f>
        <v>0</v>
      </c>
      <c r="P1182" s="103">
        <f>N1182</f>
        <v>0</v>
      </c>
    </row>
    <row r="1183" spans="1:16" ht="15" customHeight="1" collapsed="1" x14ac:dyDescent="0.25">
      <c r="A1183" s="83"/>
      <c r="B1183" s="83" t="s">
        <v>599</v>
      </c>
      <c r="C1183" s="66" t="s">
        <v>502</v>
      </c>
      <c r="D1183" s="100">
        <v>640</v>
      </c>
      <c r="E1183" s="83"/>
      <c r="F1183" s="83"/>
      <c r="G1183" s="83" t="s">
        <v>532</v>
      </c>
      <c r="H1183" s="110"/>
      <c r="I1183" s="110">
        <v>0</v>
      </c>
      <c r="J1183" s="110">
        <f t="shared" ref="J1183:P1183" si="404">SUM(J1182)</f>
        <v>0</v>
      </c>
      <c r="K1183" s="110">
        <f t="shared" si="404"/>
        <v>0</v>
      </c>
      <c r="L1183" s="110">
        <f t="shared" si="404"/>
        <v>607.20000000000005</v>
      </c>
      <c r="M1183" s="110">
        <f t="shared" si="404"/>
        <v>0</v>
      </c>
      <c r="N1183" s="110">
        <f t="shared" si="404"/>
        <v>0</v>
      </c>
      <c r="O1183" s="110">
        <f t="shared" si="404"/>
        <v>0</v>
      </c>
      <c r="P1183" s="110">
        <f t="shared" si="404"/>
        <v>0</v>
      </c>
    </row>
    <row r="1184" spans="1:16" ht="15" hidden="1" customHeight="1" outlineLevel="1" x14ac:dyDescent="0.25">
      <c r="A1184" s="6" t="s">
        <v>11</v>
      </c>
      <c r="B1184" s="6" t="s">
        <v>599</v>
      </c>
      <c r="C1184" s="6" t="s">
        <v>541</v>
      </c>
      <c r="D1184" s="6" t="s">
        <v>647</v>
      </c>
      <c r="E1184" s="6" t="s">
        <v>18</v>
      </c>
      <c r="F1184" s="6" t="s">
        <v>452</v>
      </c>
      <c r="G1184" s="6" t="s">
        <v>453</v>
      </c>
      <c r="H1184" s="7">
        <v>1700</v>
      </c>
      <c r="I1184" s="7">
        <v>2997.68</v>
      </c>
      <c r="J1184" s="7">
        <v>1700</v>
      </c>
      <c r="K1184" s="7">
        <v>1700</v>
      </c>
      <c r="L1184" s="7">
        <v>1700</v>
      </c>
      <c r="M1184" s="7">
        <v>472.8</v>
      </c>
      <c r="N1184" s="21">
        <v>500</v>
      </c>
      <c r="O1184" s="7">
        <f t="shared" si="396"/>
        <v>500</v>
      </c>
      <c r="P1184" s="7">
        <f t="shared" si="397"/>
        <v>500</v>
      </c>
    </row>
    <row r="1185" spans="1:17" ht="15" customHeight="1" collapsed="1" x14ac:dyDescent="0.25">
      <c r="A1185" s="83"/>
      <c r="B1185" s="83" t="s">
        <v>599</v>
      </c>
      <c r="C1185" s="66" t="s">
        <v>541</v>
      </c>
      <c r="D1185" s="100" t="s">
        <v>531</v>
      </c>
      <c r="E1185" s="83"/>
      <c r="F1185" s="83"/>
      <c r="G1185" s="83" t="s">
        <v>453</v>
      </c>
      <c r="H1185" s="110"/>
      <c r="I1185" s="110">
        <v>0</v>
      </c>
      <c r="J1185" s="110">
        <f t="shared" ref="J1185:P1185" si="405">SUM(J1184)</f>
        <v>1700</v>
      </c>
      <c r="K1185" s="110">
        <f t="shared" si="405"/>
        <v>1700</v>
      </c>
      <c r="L1185" s="110">
        <f t="shared" si="405"/>
        <v>1700</v>
      </c>
      <c r="M1185" s="110">
        <f t="shared" si="405"/>
        <v>472.8</v>
      </c>
      <c r="N1185" s="110">
        <f t="shared" si="405"/>
        <v>500</v>
      </c>
      <c r="O1185" s="110">
        <f t="shared" si="405"/>
        <v>500</v>
      </c>
      <c r="P1185" s="110">
        <f t="shared" si="405"/>
        <v>500</v>
      </c>
    </row>
    <row r="1186" spans="1:17" ht="15" hidden="1" customHeight="1" outlineLevel="1" x14ac:dyDescent="0.25">
      <c r="A1186" s="19" t="s">
        <v>11</v>
      </c>
      <c r="B1186" s="6" t="s">
        <v>599</v>
      </c>
      <c r="C1186" s="19" t="s">
        <v>424</v>
      </c>
      <c r="D1186" s="19" t="s">
        <v>459</v>
      </c>
      <c r="E1186" s="19" t="s">
        <v>18</v>
      </c>
      <c r="F1186" s="19" t="s">
        <v>510</v>
      </c>
      <c r="G1186" s="19" t="s">
        <v>511</v>
      </c>
      <c r="H1186" s="20">
        <v>2931.84</v>
      </c>
      <c r="I1186" s="20">
        <v>0</v>
      </c>
      <c r="J1186" s="20">
        <v>0</v>
      </c>
      <c r="K1186" s="20">
        <v>0</v>
      </c>
      <c r="L1186" s="20">
        <v>0</v>
      </c>
      <c r="M1186" s="20">
        <v>0</v>
      </c>
      <c r="N1186" s="20">
        <v>0</v>
      </c>
      <c r="O1186" s="20">
        <f>N1186</f>
        <v>0</v>
      </c>
      <c r="P1186" s="20">
        <f>N1186</f>
        <v>0</v>
      </c>
      <c r="Q1186" s="51">
        <f>SUM(Q1419:Q1420)</f>
        <v>0</v>
      </c>
    </row>
    <row r="1187" spans="1:17" ht="15" customHeight="1" collapsed="1" x14ac:dyDescent="0.25">
      <c r="A1187" s="83"/>
      <c r="B1187" s="83" t="s">
        <v>599</v>
      </c>
      <c r="C1187" s="66" t="s">
        <v>424</v>
      </c>
      <c r="D1187" s="100" t="s">
        <v>836</v>
      </c>
      <c r="E1187" s="83"/>
      <c r="F1187" s="83"/>
      <c r="G1187" s="83" t="s">
        <v>733</v>
      </c>
      <c r="H1187" s="110"/>
      <c r="I1187" s="110">
        <v>0</v>
      </c>
      <c r="J1187" s="110">
        <f t="shared" ref="J1187:P1187" si="406">SUM(J1186)</f>
        <v>0</v>
      </c>
      <c r="K1187" s="110">
        <f t="shared" si="406"/>
        <v>0</v>
      </c>
      <c r="L1187" s="110">
        <f t="shared" si="406"/>
        <v>0</v>
      </c>
      <c r="M1187" s="110">
        <f t="shared" si="406"/>
        <v>0</v>
      </c>
      <c r="N1187" s="110">
        <f t="shared" si="406"/>
        <v>0</v>
      </c>
      <c r="O1187" s="110">
        <f t="shared" si="406"/>
        <v>0</v>
      </c>
      <c r="P1187" s="110">
        <f t="shared" si="406"/>
        <v>0</v>
      </c>
      <c r="Q1187" s="51"/>
    </row>
    <row r="1188" spans="1:17" ht="15" customHeight="1" x14ac:dyDescent="0.25">
      <c r="A1188" s="64"/>
      <c r="B1188" s="64" t="s">
        <v>599</v>
      </c>
      <c r="C1188" s="64"/>
      <c r="D1188" s="64"/>
      <c r="E1188" s="64"/>
      <c r="F1188" s="64"/>
      <c r="G1188" s="64" t="s">
        <v>837</v>
      </c>
      <c r="H1188" s="65">
        <v>10757.2</v>
      </c>
      <c r="I1188" s="65">
        <v>4647.68</v>
      </c>
      <c r="J1188" s="65">
        <f t="shared" ref="J1188:P1188" si="407">J1187+J1185+J1183+J1181</f>
        <v>3350</v>
      </c>
      <c r="K1188" s="65">
        <f t="shared" si="407"/>
        <v>3350</v>
      </c>
      <c r="L1188" s="65">
        <f t="shared" si="407"/>
        <v>3957.2</v>
      </c>
      <c r="M1188" s="65">
        <f t="shared" si="407"/>
        <v>1722.8</v>
      </c>
      <c r="N1188" s="65">
        <f t="shared" si="407"/>
        <v>8650</v>
      </c>
      <c r="O1188" s="65">
        <f t="shared" si="407"/>
        <v>8650</v>
      </c>
      <c r="P1188" s="65">
        <f t="shared" si="407"/>
        <v>8650</v>
      </c>
      <c r="Q1188" s="51"/>
    </row>
    <row r="1189" spans="1:17" ht="13.5" customHeight="1" x14ac:dyDescent="0.25">
      <c r="A1189" s="83" t="s">
        <v>11</v>
      </c>
      <c r="B1189" s="83" t="s">
        <v>600</v>
      </c>
      <c r="C1189" s="66" t="s">
        <v>541</v>
      </c>
      <c r="D1189" s="100">
        <v>640</v>
      </c>
      <c r="E1189" s="83" t="s">
        <v>15</v>
      </c>
      <c r="F1189" s="83" t="s">
        <v>439</v>
      </c>
      <c r="G1189" s="83" t="s">
        <v>532</v>
      </c>
      <c r="H1189" s="110">
        <v>150554.51</v>
      </c>
      <c r="I1189" s="110">
        <v>145628.51999999999</v>
      </c>
      <c r="J1189" s="110">
        <v>147000</v>
      </c>
      <c r="K1189" s="110">
        <v>147000</v>
      </c>
      <c r="L1189" s="110">
        <v>70000</v>
      </c>
      <c r="M1189" s="110">
        <v>56883.33</v>
      </c>
      <c r="N1189" s="110">
        <v>59390</v>
      </c>
      <c r="O1189" s="110">
        <f t="shared" si="396"/>
        <v>59390</v>
      </c>
      <c r="P1189" s="110">
        <f t="shared" si="397"/>
        <v>59390</v>
      </c>
    </row>
    <row r="1190" spans="1:17" ht="13.5" customHeight="1" x14ac:dyDescent="0.25">
      <c r="A1190" s="64"/>
      <c r="B1190" s="64" t="s">
        <v>600</v>
      </c>
      <c r="C1190" s="64" t="s">
        <v>437</v>
      </c>
      <c r="D1190" s="64"/>
      <c r="E1190" s="64"/>
      <c r="F1190" s="64"/>
      <c r="G1190" s="64" t="s">
        <v>838</v>
      </c>
      <c r="H1190" s="65">
        <f>SUM(H1189)</f>
        <v>150554.51</v>
      </c>
      <c r="I1190" s="65">
        <f t="shared" ref="I1190:P1190" si="408">SUM(I1189)</f>
        <v>145628.51999999999</v>
      </c>
      <c r="J1190" s="65">
        <f t="shared" si="408"/>
        <v>147000</v>
      </c>
      <c r="K1190" s="65">
        <f t="shared" si="408"/>
        <v>147000</v>
      </c>
      <c r="L1190" s="65">
        <f t="shared" si="408"/>
        <v>70000</v>
      </c>
      <c r="M1190" s="65">
        <f t="shared" si="408"/>
        <v>56883.33</v>
      </c>
      <c r="N1190" s="65">
        <f t="shared" si="408"/>
        <v>59390</v>
      </c>
      <c r="O1190" s="65">
        <f t="shared" si="408"/>
        <v>59390</v>
      </c>
      <c r="P1190" s="65">
        <f t="shared" si="408"/>
        <v>59390</v>
      </c>
    </row>
    <row r="1191" spans="1:17" ht="15" hidden="1" customHeight="1" outlineLevel="1" x14ac:dyDescent="0.25">
      <c r="A1191" s="6" t="s">
        <v>11</v>
      </c>
      <c r="B1191" s="6" t="s">
        <v>601</v>
      </c>
      <c r="C1191" s="6" t="s">
        <v>541</v>
      </c>
      <c r="D1191" s="6" t="s">
        <v>647</v>
      </c>
      <c r="E1191" s="6" t="s">
        <v>15</v>
      </c>
      <c r="F1191" s="6" t="s">
        <v>11</v>
      </c>
      <c r="G1191" s="6" t="s">
        <v>449</v>
      </c>
      <c r="H1191" s="7">
        <v>12642.43</v>
      </c>
      <c r="I1191" s="7">
        <v>10283</v>
      </c>
      <c r="J1191" s="7">
        <v>5000</v>
      </c>
      <c r="K1191" s="7">
        <v>5000</v>
      </c>
      <c r="L1191" s="7">
        <v>0</v>
      </c>
      <c r="M1191" s="7">
        <v>0</v>
      </c>
      <c r="N1191" s="7">
        <v>0</v>
      </c>
      <c r="O1191" s="7">
        <f t="shared" si="396"/>
        <v>0</v>
      </c>
      <c r="P1191" s="7">
        <f t="shared" si="397"/>
        <v>0</v>
      </c>
    </row>
    <row r="1192" spans="1:17" ht="15" hidden="1" customHeight="1" outlineLevel="1" x14ac:dyDescent="0.25">
      <c r="A1192" s="6" t="s">
        <v>11</v>
      </c>
      <c r="B1192" s="6" t="s">
        <v>601</v>
      </c>
      <c r="C1192" s="6" t="s">
        <v>541</v>
      </c>
      <c r="D1192" s="6" t="s">
        <v>647</v>
      </c>
      <c r="E1192" s="6" t="s">
        <v>15</v>
      </c>
      <c r="F1192" s="6" t="s">
        <v>11</v>
      </c>
      <c r="G1192" s="6" t="s">
        <v>450</v>
      </c>
      <c r="H1192" s="7">
        <v>0</v>
      </c>
      <c r="I1192" s="7">
        <v>0</v>
      </c>
      <c r="J1192" s="7">
        <v>2500</v>
      </c>
      <c r="K1192" s="7">
        <v>2500</v>
      </c>
      <c r="L1192" s="7">
        <v>0</v>
      </c>
      <c r="M1192" s="7">
        <v>0</v>
      </c>
      <c r="N1192" s="7">
        <v>0</v>
      </c>
      <c r="O1192" s="7">
        <f t="shared" si="396"/>
        <v>0</v>
      </c>
      <c r="P1192" s="7">
        <f t="shared" si="397"/>
        <v>0</v>
      </c>
    </row>
    <row r="1193" spans="1:17" ht="15" customHeight="1" collapsed="1" x14ac:dyDescent="0.25">
      <c r="A1193" s="83"/>
      <c r="B1193" s="83" t="s">
        <v>601</v>
      </c>
      <c r="C1193" s="66" t="s">
        <v>437</v>
      </c>
      <c r="D1193" s="100" t="s">
        <v>535</v>
      </c>
      <c r="E1193" s="83"/>
      <c r="F1193" s="83"/>
      <c r="G1193" s="83" t="s">
        <v>536</v>
      </c>
      <c r="H1193" s="110">
        <f>SUM(H1191:H1192)</f>
        <v>12642.43</v>
      </c>
      <c r="I1193" s="110">
        <f t="shared" ref="I1193:P1193" si="409">SUM(I1191:I1192)</f>
        <v>10283</v>
      </c>
      <c r="J1193" s="110">
        <f t="shared" si="409"/>
        <v>7500</v>
      </c>
      <c r="K1193" s="110">
        <f t="shared" si="409"/>
        <v>7500</v>
      </c>
      <c r="L1193" s="110">
        <f t="shared" si="409"/>
        <v>0</v>
      </c>
      <c r="M1193" s="110">
        <f t="shared" si="409"/>
        <v>0</v>
      </c>
      <c r="N1193" s="110">
        <f t="shared" si="409"/>
        <v>0</v>
      </c>
      <c r="O1193" s="110">
        <f t="shared" si="409"/>
        <v>0</v>
      </c>
      <c r="P1193" s="110">
        <f t="shared" si="409"/>
        <v>0</v>
      </c>
    </row>
    <row r="1194" spans="1:17" ht="15" customHeight="1" x14ac:dyDescent="0.25">
      <c r="A1194" s="64"/>
      <c r="B1194" s="64" t="s">
        <v>601</v>
      </c>
      <c r="C1194" s="64"/>
      <c r="D1194" s="64"/>
      <c r="E1194" s="64"/>
      <c r="F1194" s="64"/>
      <c r="G1194" s="64" t="s">
        <v>839</v>
      </c>
      <c r="H1194" s="65">
        <f>H1193</f>
        <v>12642.43</v>
      </c>
      <c r="I1194" s="65">
        <f t="shared" ref="I1194:P1194" si="410">I1193</f>
        <v>10283</v>
      </c>
      <c r="J1194" s="65">
        <f t="shared" si="410"/>
        <v>7500</v>
      </c>
      <c r="K1194" s="65">
        <f t="shared" si="410"/>
        <v>7500</v>
      </c>
      <c r="L1194" s="65">
        <f t="shared" si="410"/>
        <v>0</v>
      </c>
      <c r="M1194" s="65">
        <f t="shared" si="410"/>
        <v>0</v>
      </c>
      <c r="N1194" s="65">
        <f t="shared" si="410"/>
        <v>0</v>
      </c>
      <c r="O1194" s="65">
        <f t="shared" si="410"/>
        <v>0</v>
      </c>
      <c r="P1194" s="65">
        <f t="shared" si="410"/>
        <v>0</v>
      </c>
    </row>
    <row r="1195" spans="1:17" ht="15" hidden="1" customHeight="1" outlineLevel="1" x14ac:dyDescent="0.25">
      <c r="A1195" s="33" t="s">
        <v>11</v>
      </c>
      <c r="B1195" s="33" t="s">
        <v>602</v>
      </c>
      <c r="C1195" s="33" t="s">
        <v>424</v>
      </c>
      <c r="D1195" s="33" t="s">
        <v>14</v>
      </c>
      <c r="E1195" s="33" t="s">
        <v>214</v>
      </c>
      <c r="F1195" s="33" t="s">
        <v>425</v>
      </c>
      <c r="G1195" s="33" t="s">
        <v>426</v>
      </c>
      <c r="H1195" s="34">
        <v>0</v>
      </c>
      <c r="I1195" s="34">
        <v>892.05</v>
      </c>
      <c r="J1195" s="34">
        <v>0</v>
      </c>
      <c r="K1195" s="34">
        <v>0</v>
      </c>
      <c r="L1195" s="34">
        <v>0</v>
      </c>
      <c r="M1195" s="34">
        <v>0</v>
      </c>
      <c r="N1195" s="34">
        <v>0</v>
      </c>
      <c r="O1195" s="34">
        <f t="shared" si="396"/>
        <v>0</v>
      </c>
      <c r="P1195" s="34">
        <f t="shared" si="397"/>
        <v>0</v>
      </c>
    </row>
    <row r="1196" spans="1:17" ht="15" hidden="1" customHeight="1" outlineLevel="1" x14ac:dyDescent="0.25">
      <c r="A1196" s="33" t="s">
        <v>11</v>
      </c>
      <c r="B1196" s="33" t="s">
        <v>602</v>
      </c>
      <c r="C1196" s="33" t="s">
        <v>424</v>
      </c>
      <c r="D1196" s="33" t="s">
        <v>14</v>
      </c>
      <c r="E1196" s="33" t="s">
        <v>218</v>
      </c>
      <c r="F1196" s="33" t="s">
        <v>425</v>
      </c>
      <c r="G1196" s="33" t="s">
        <v>426</v>
      </c>
      <c r="H1196" s="34">
        <v>0</v>
      </c>
      <c r="I1196" s="34">
        <v>684.56</v>
      </c>
      <c r="J1196" s="34">
        <v>0</v>
      </c>
      <c r="K1196" s="34">
        <v>0</v>
      </c>
      <c r="L1196" s="34">
        <v>0</v>
      </c>
      <c r="M1196" s="34">
        <v>0</v>
      </c>
      <c r="N1196" s="34">
        <v>0</v>
      </c>
      <c r="O1196" s="34">
        <f t="shared" si="396"/>
        <v>0</v>
      </c>
      <c r="P1196" s="34">
        <f t="shared" si="397"/>
        <v>0</v>
      </c>
    </row>
    <row r="1197" spans="1:17" ht="15" hidden="1" customHeight="1" outlineLevel="1" x14ac:dyDescent="0.25">
      <c r="A1197" s="33" t="s">
        <v>11</v>
      </c>
      <c r="B1197" s="33" t="s">
        <v>602</v>
      </c>
      <c r="C1197" s="33" t="s">
        <v>424</v>
      </c>
      <c r="D1197" s="33" t="s">
        <v>14</v>
      </c>
      <c r="E1197" s="33" t="s">
        <v>18</v>
      </c>
      <c r="F1197" s="33" t="s">
        <v>425</v>
      </c>
      <c r="G1197" s="33" t="s">
        <v>426</v>
      </c>
      <c r="H1197" s="34">
        <v>0</v>
      </c>
      <c r="I1197" s="34">
        <v>82.97</v>
      </c>
      <c r="J1197" s="34">
        <v>0</v>
      </c>
      <c r="K1197" s="34">
        <v>0</v>
      </c>
      <c r="L1197" s="34">
        <v>0</v>
      </c>
      <c r="M1197" s="34">
        <v>0</v>
      </c>
      <c r="N1197" s="34">
        <v>0</v>
      </c>
      <c r="O1197" s="34">
        <f t="shared" si="396"/>
        <v>0</v>
      </c>
      <c r="P1197" s="34">
        <f t="shared" si="397"/>
        <v>0</v>
      </c>
    </row>
    <row r="1198" spans="1:17" ht="15" customHeight="1" collapsed="1" x14ac:dyDescent="0.25">
      <c r="A1198" s="83"/>
      <c r="B1198" s="83" t="s">
        <v>602</v>
      </c>
      <c r="C1198" s="66" t="s">
        <v>424</v>
      </c>
      <c r="D1198" s="100" t="s">
        <v>524</v>
      </c>
      <c r="E1198" s="83"/>
      <c r="F1198" s="83"/>
      <c r="G1198" s="83" t="s">
        <v>528</v>
      </c>
      <c r="H1198" s="110">
        <f>SUM(H1195:H1197)</f>
        <v>0</v>
      </c>
      <c r="I1198" s="110">
        <f t="shared" ref="I1198:P1198" si="411">SUM(I1195:I1197)</f>
        <v>1659.58</v>
      </c>
      <c r="J1198" s="110">
        <f t="shared" si="411"/>
        <v>0</v>
      </c>
      <c r="K1198" s="110">
        <f t="shared" si="411"/>
        <v>0</v>
      </c>
      <c r="L1198" s="110">
        <f t="shared" si="411"/>
        <v>0</v>
      </c>
      <c r="M1198" s="110">
        <f t="shared" si="411"/>
        <v>0</v>
      </c>
      <c r="N1198" s="110">
        <f t="shared" si="411"/>
        <v>0</v>
      </c>
      <c r="O1198" s="110">
        <f t="shared" si="411"/>
        <v>0</v>
      </c>
      <c r="P1198" s="110">
        <f t="shared" si="411"/>
        <v>0</v>
      </c>
    </row>
    <row r="1199" spans="1:17" ht="15" hidden="1" customHeight="1" outlineLevel="1" x14ac:dyDescent="0.25">
      <c r="A1199" s="33" t="s">
        <v>11</v>
      </c>
      <c r="B1199" s="33" t="s">
        <v>602</v>
      </c>
      <c r="C1199" s="33" t="s">
        <v>424</v>
      </c>
      <c r="D1199" s="33" t="s">
        <v>23</v>
      </c>
      <c r="E1199" s="33" t="s">
        <v>214</v>
      </c>
      <c r="F1199" s="33" t="s">
        <v>425</v>
      </c>
      <c r="G1199" s="33" t="s">
        <v>426</v>
      </c>
      <c r="H1199" s="34">
        <v>0</v>
      </c>
      <c r="I1199" s="34">
        <v>56.61</v>
      </c>
      <c r="J1199" s="34">
        <v>0</v>
      </c>
      <c r="K1199" s="34">
        <v>0</v>
      </c>
      <c r="L1199" s="34">
        <v>0</v>
      </c>
      <c r="M1199" s="34">
        <v>0</v>
      </c>
      <c r="N1199" s="34">
        <v>0</v>
      </c>
      <c r="O1199" s="34">
        <f t="shared" si="396"/>
        <v>0</v>
      </c>
      <c r="P1199" s="34">
        <f t="shared" si="397"/>
        <v>0</v>
      </c>
    </row>
    <row r="1200" spans="1:17" hidden="1" outlineLevel="1" x14ac:dyDescent="0.25">
      <c r="A1200" s="33" t="s">
        <v>11</v>
      </c>
      <c r="B1200" s="33" t="s">
        <v>602</v>
      </c>
      <c r="C1200" s="33" t="s">
        <v>424</v>
      </c>
      <c r="D1200" s="33" t="s">
        <v>23</v>
      </c>
      <c r="E1200" s="33" t="s">
        <v>218</v>
      </c>
      <c r="F1200" s="33" t="s">
        <v>425</v>
      </c>
      <c r="G1200" s="33" t="s">
        <v>426</v>
      </c>
      <c r="H1200" s="34">
        <v>0</v>
      </c>
      <c r="I1200" s="34">
        <v>43.44</v>
      </c>
      <c r="J1200" s="34">
        <v>0</v>
      </c>
      <c r="K1200" s="34">
        <v>0</v>
      </c>
      <c r="L1200" s="34">
        <v>0</v>
      </c>
      <c r="M1200" s="34">
        <v>0</v>
      </c>
      <c r="N1200" s="34">
        <v>0</v>
      </c>
      <c r="O1200" s="34">
        <f t="shared" si="396"/>
        <v>0</v>
      </c>
      <c r="P1200" s="34">
        <f t="shared" si="397"/>
        <v>0</v>
      </c>
    </row>
    <row r="1201" spans="1:16" hidden="1" outlineLevel="1" x14ac:dyDescent="0.25">
      <c r="A1201" s="33" t="s">
        <v>11</v>
      </c>
      <c r="B1201" s="33" t="s">
        <v>602</v>
      </c>
      <c r="C1201" s="33" t="s">
        <v>424</v>
      </c>
      <c r="D1201" s="33" t="s">
        <v>23</v>
      </c>
      <c r="E1201" s="33" t="s">
        <v>18</v>
      </c>
      <c r="F1201" s="33" t="s">
        <v>425</v>
      </c>
      <c r="G1201" s="33" t="s">
        <v>426</v>
      </c>
      <c r="H1201" s="34">
        <v>0</v>
      </c>
      <c r="I1201" s="34">
        <v>5.27</v>
      </c>
      <c r="J1201" s="34">
        <v>0</v>
      </c>
      <c r="K1201" s="34">
        <v>0</v>
      </c>
      <c r="L1201" s="34">
        <v>0</v>
      </c>
      <c r="M1201" s="34">
        <v>0</v>
      </c>
      <c r="N1201" s="34">
        <v>0</v>
      </c>
      <c r="O1201" s="34">
        <f t="shared" si="396"/>
        <v>0</v>
      </c>
      <c r="P1201" s="34">
        <f t="shared" si="397"/>
        <v>0</v>
      </c>
    </row>
    <row r="1202" spans="1:16" hidden="1" outlineLevel="1" x14ac:dyDescent="0.25">
      <c r="A1202" s="33" t="s">
        <v>11</v>
      </c>
      <c r="B1202" s="33" t="s">
        <v>602</v>
      </c>
      <c r="C1202" s="33" t="s">
        <v>424</v>
      </c>
      <c r="D1202" s="33" t="s">
        <v>30</v>
      </c>
      <c r="E1202" s="33" t="s">
        <v>214</v>
      </c>
      <c r="F1202" s="33" t="s">
        <v>425</v>
      </c>
      <c r="G1202" s="33" t="s">
        <v>427</v>
      </c>
      <c r="H1202" s="34">
        <v>0</v>
      </c>
      <c r="I1202" s="34">
        <v>10.199999999999999</v>
      </c>
      <c r="J1202" s="34">
        <v>0</v>
      </c>
      <c r="K1202" s="34">
        <v>0</v>
      </c>
      <c r="L1202" s="34">
        <v>0</v>
      </c>
      <c r="M1202" s="34">
        <v>0</v>
      </c>
      <c r="N1202" s="34">
        <v>0</v>
      </c>
      <c r="O1202" s="34">
        <f t="shared" si="396"/>
        <v>0</v>
      </c>
      <c r="P1202" s="34">
        <f t="shared" si="397"/>
        <v>0</v>
      </c>
    </row>
    <row r="1203" spans="1:16" ht="15" hidden="1" customHeight="1" outlineLevel="1" x14ac:dyDescent="0.25">
      <c r="A1203" s="33" t="s">
        <v>11</v>
      </c>
      <c r="B1203" s="33" t="s">
        <v>602</v>
      </c>
      <c r="C1203" s="33" t="s">
        <v>424</v>
      </c>
      <c r="D1203" s="33" t="s">
        <v>30</v>
      </c>
      <c r="E1203" s="33" t="s">
        <v>218</v>
      </c>
      <c r="F1203" s="33" t="s">
        <v>425</v>
      </c>
      <c r="G1203" s="33" t="s">
        <v>428</v>
      </c>
      <c r="H1203" s="34">
        <v>0</v>
      </c>
      <c r="I1203" s="34">
        <v>7.82</v>
      </c>
      <c r="J1203" s="34">
        <v>0</v>
      </c>
      <c r="K1203" s="34">
        <v>0</v>
      </c>
      <c r="L1203" s="34">
        <v>0</v>
      </c>
      <c r="M1203" s="34">
        <v>0</v>
      </c>
      <c r="N1203" s="34">
        <v>0</v>
      </c>
      <c r="O1203" s="34">
        <f t="shared" si="396"/>
        <v>0</v>
      </c>
      <c r="P1203" s="34">
        <f t="shared" si="397"/>
        <v>0</v>
      </c>
    </row>
    <row r="1204" spans="1:16" ht="15" hidden="1" customHeight="1" outlineLevel="1" x14ac:dyDescent="0.25">
      <c r="A1204" s="33" t="s">
        <v>11</v>
      </c>
      <c r="B1204" s="33" t="s">
        <v>602</v>
      </c>
      <c r="C1204" s="33" t="s">
        <v>424</v>
      </c>
      <c r="D1204" s="33" t="s">
        <v>30</v>
      </c>
      <c r="E1204" s="33" t="s">
        <v>18</v>
      </c>
      <c r="F1204" s="33" t="s">
        <v>425</v>
      </c>
      <c r="G1204" s="33" t="s">
        <v>428</v>
      </c>
      <c r="H1204" s="34">
        <v>0</v>
      </c>
      <c r="I1204" s="34">
        <v>0.95</v>
      </c>
      <c r="J1204" s="34">
        <v>0</v>
      </c>
      <c r="K1204" s="34">
        <v>0</v>
      </c>
      <c r="L1204" s="34">
        <v>0</v>
      </c>
      <c r="M1204" s="34">
        <v>0</v>
      </c>
      <c r="N1204" s="34">
        <v>0</v>
      </c>
      <c r="O1204" s="34">
        <f t="shared" si="396"/>
        <v>0</v>
      </c>
      <c r="P1204" s="34">
        <f t="shared" si="397"/>
        <v>0</v>
      </c>
    </row>
    <row r="1205" spans="1:16" ht="15" hidden="1" customHeight="1" outlineLevel="1" x14ac:dyDescent="0.25">
      <c r="A1205" s="33" t="s">
        <v>11</v>
      </c>
      <c r="B1205" s="33" t="s">
        <v>602</v>
      </c>
      <c r="C1205" s="33" t="s">
        <v>424</v>
      </c>
      <c r="D1205" s="33" t="s">
        <v>33</v>
      </c>
      <c r="E1205" s="33" t="s">
        <v>214</v>
      </c>
      <c r="F1205" s="33" t="s">
        <v>425</v>
      </c>
      <c r="G1205" s="33" t="s">
        <v>429</v>
      </c>
      <c r="H1205" s="34">
        <v>0</v>
      </c>
      <c r="I1205" s="34">
        <v>102.06</v>
      </c>
      <c r="J1205" s="34">
        <v>0</v>
      </c>
      <c r="K1205" s="34">
        <v>0</v>
      </c>
      <c r="L1205" s="34">
        <v>0</v>
      </c>
      <c r="M1205" s="34">
        <v>0</v>
      </c>
      <c r="N1205" s="34">
        <v>0</v>
      </c>
      <c r="O1205" s="34">
        <f t="shared" si="396"/>
        <v>0</v>
      </c>
      <c r="P1205" s="34">
        <f t="shared" si="397"/>
        <v>0</v>
      </c>
    </row>
    <row r="1206" spans="1:16" ht="15" hidden="1" customHeight="1" outlineLevel="1" x14ac:dyDescent="0.25">
      <c r="A1206" s="33" t="s">
        <v>11</v>
      </c>
      <c r="B1206" s="33" t="s">
        <v>602</v>
      </c>
      <c r="C1206" s="33" t="s">
        <v>424</v>
      </c>
      <c r="D1206" s="33" t="s">
        <v>33</v>
      </c>
      <c r="E1206" s="33" t="s">
        <v>218</v>
      </c>
      <c r="F1206" s="33" t="s">
        <v>425</v>
      </c>
      <c r="G1206" s="33" t="s">
        <v>430</v>
      </c>
      <c r="H1206" s="34">
        <v>0</v>
      </c>
      <c r="I1206" s="34">
        <v>78.31</v>
      </c>
      <c r="J1206" s="34">
        <v>0</v>
      </c>
      <c r="K1206" s="34">
        <v>0</v>
      </c>
      <c r="L1206" s="34">
        <v>0</v>
      </c>
      <c r="M1206" s="34">
        <v>0</v>
      </c>
      <c r="N1206" s="34">
        <v>0</v>
      </c>
      <c r="O1206" s="34">
        <f t="shared" si="396"/>
        <v>0</v>
      </c>
      <c r="P1206" s="34">
        <f t="shared" si="397"/>
        <v>0</v>
      </c>
    </row>
    <row r="1207" spans="1:16" ht="15" hidden="1" customHeight="1" outlineLevel="1" x14ac:dyDescent="0.25">
      <c r="A1207" s="33" t="s">
        <v>11</v>
      </c>
      <c r="B1207" s="33" t="s">
        <v>602</v>
      </c>
      <c r="C1207" s="33" t="s">
        <v>424</v>
      </c>
      <c r="D1207" s="33" t="s">
        <v>33</v>
      </c>
      <c r="E1207" s="33" t="s">
        <v>18</v>
      </c>
      <c r="F1207" s="33" t="s">
        <v>425</v>
      </c>
      <c r="G1207" s="33" t="s">
        <v>430</v>
      </c>
      <c r="H1207" s="34">
        <v>0</v>
      </c>
      <c r="I1207" s="34">
        <v>9.5</v>
      </c>
      <c r="J1207" s="34">
        <v>0</v>
      </c>
      <c r="K1207" s="34">
        <v>0</v>
      </c>
      <c r="L1207" s="34">
        <v>0</v>
      </c>
      <c r="M1207" s="34">
        <v>0</v>
      </c>
      <c r="N1207" s="34">
        <v>0</v>
      </c>
      <c r="O1207" s="34">
        <f t="shared" si="396"/>
        <v>0</v>
      </c>
      <c r="P1207" s="34">
        <f t="shared" si="397"/>
        <v>0</v>
      </c>
    </row>
    <row r="1208" spans="1:16" ht="15" hidden="1" customHeight="1" outlineLevel="1" x14ac:dyDescent="0.25">
      <c r="A1208" s="33" t="s">
        <v>11</v>
      </c>
      <c r="B1208" s="33" t="s">
        <v>602</v>
      </c>
      <c r="C1208" s="33" t="s">
        <v>424</v>
      </c>
      <c r="D1208" s="33" t="s">
        <v>37</v>
      </c>
      <c r="E1208" s="33" t="s">
        <v>214</v>
      </c>
      <c r="F1208" s="33" t="s">
        <v>425</v>
      </c>
      <c r="G1208" s="33" t="s">
        <v>431</v>
      </c>
      <c r="H1208" s="34">
        <v>0</v>
      </c>
      <c r="I1208" s="34">
        <v>5.82</v>
      </c>
      <c r="J1208" s="34">
        <v>0</v>
      </c>
      <c r="K1208" s="34">
        <v>0</v>
      </c>
      <c r="L1208" s="34">
        <v>0</v>
      </c>
      <c r="M1208" s="34">
        <v>0</v>
      </c>
      <c r="N1208" s="34">
        <v>0</v>
      </c>
      <c r="O1208" s="34">
        <f t="shared" si="396"/>
        <v>0</v>
      </c>
      <c r="P1208" s="34">
        <f t="shared" si="397"/>
        <v>0</v>
      </c>
    </row>
    <row r="1209" spans="1:16" ht="15" hidden="1" customHeight="1" outlineLevel="1" x14ac:dyDescent="0.25">
      <c r="A1209" s="33" t="s">
        <v>11</v>
      </c>
      <c r="B1209" s="33" t="s">
        <v>602</v>
      </c>
      <c r="C1209" s="33" t="s">
        <v>424</v>
      </c>
      <c r="D1209" s="33" t="s">
        <v>37</v>
      </c>
      <c r="E1209" s="33" t="s">
        <v>218</v>
      </c>
      <c r="F1209" s="33" t="s">
        <v>425</v>
      </c>
      <c r="G1209" s="33" t="s">
        <v>432</v>
      </c>
      <c r="H1209" s="34">
        <v>0</v>
      </c>
      <c r="I1209" s="34">
        <v>4.47</v>
      </c>
      <c r="J1209" s="34">
        <v>0</v>
      </c>
      <c r="K1209" s="34">
        <v>0</v>
      </c>
      <c r="L1209" s="34">
        <v>0</v>
      </c>
      <c r="M1209" s="34">
        <v>0</v>
      </c>
      <c r="N1209" s="34">
        <v>0</v>
      </c>
      <c r="O1209" s="34">
        <f t="shared" si="396"/>
        <v>0</v>
      </c>
      <c r="P1209" s="34">
        <f t="shared" si="397"/>
        <v>0</v>
      </c>
    </row>
    <row r="1210" spans="1:16" ht="15" hidden="1" customHeight="1" outlineLevel="1" x14ac:dyDescent="0.25">
      <c r="A1210" s="33" t="s">
        <v>11</v>
      </c>
      <c r="B1210" s="33" t="s">
        <v>602</v>
      </c>
      <c r="C1210" s="33" t="s">
        <v>424</v>
      </c>
      <c r="D1210" s="33" t="s">
        <v>37</v>
      </c>
      <c r="E1210" s="33" t="s">
        <v>18</v>
      </c>
      <c r="F1210" s="33" t="s">
        <v>425</v>
      </c>
      <c r="G1210" s="33" t="s">
        <v>432</v>
      </c>
      <c r="H1210" s="34">
        <v>0</v>
      </c>
      <c r="I1210" s="34">
        <v>0.54</v>
      </c>
      <c r="J1210" s="34">
        <v>0</v>
      </c>
      <c r="K1210" s="34">
        <v>0</v>
      </c>
      <c r="L1210" s="34">
        <v>0</v>
      </c>
      <c r="M1210" s="34">
        <v>0</v>
      </c>
      <c r="N1210" s="34">
        <v>0</v>
      </c>
      <c r="O1210" s="34">
        <f t="shared" si="396"/>
        <v>0</v>
      </c>
      <c r="P1210" s="34">
        <f t="shared" si="397"/>
        <v>0</v>
      </c>
    </row>
    <row r="1211" spans="1:16" ht="15" hidden="1" customHeight="1" outlineLevel="1" x14ac:dyDescent="0.25">
      <c r="A1211" s="33" t="s">
        <v>11</v>
      </c>
      <c r="B1211" s="33" t="s">
        <v>602</v>
      </c>
      <c r="C1211" s="33" t="s">
        <v>424</v>
      </c>
      <c r="D1211" s="33" t="s">
        <v>41</v>
      </c>
      <c r="E1211" s="33" t="s">
        <v>214</v>
      </c>
      <c r="F1211" s="33" t="s">
        <v>425</v>
      </c>
      <c r="G1211" s="33" t="s">
        <v>433</v>
      </c>
      <c r="H1211" s="34">
        <v>0</v>
      </c>
      <c r="I1211" s="34">
        <v>21.86</v>
      </c>
      <c r="J1211" s="34">
        <v>0</v>
      </c>
      <c r="K1211" s="34">
        <v>0</v>
      </c>
      <c r="L1211" s="34">
        <v>0</v>
      </c>
      <c r="M1211" s="34">
        <v>0</v>
      </c>
      <c r="N1211" s="34">
        <v>0</v>
      </c>
      <c r="O1211" s="34">
        <f t="shared" si="396"/>
        <v>0</v>
      </c>
      <c r="P1211" s="34">
        <f t="shared" si="397"/>
        <v>0</v>
      </c>
    </row>
    <row r="1212" spans="1:16" ht="15" hidden="1" customHeight="1" outlineLevel="1" x14ac:dyDescent="0.25">
      <c r="A1212" s="33" t="s">
        <v>11</v>
      </c>
      <c r="B1212" s="33" t="s">
        <v>602</v>
      </c>
      <c r="C1212" s="33" t="s">
        <v>424</v>
      </c>
      <c r="D1212" s="33" t="s">
        <v>41</v>
      </c>
      <c r="E1212" s="33" t="s">
        <v>218</v>
      </c>
      <c r="F1212" s="33" t="s">
        <v>425</v>
      </c>
      <c r="G1212" s="33" t="s">
        <v>433</v>
      </c>
      <c r="H1212" s="34">
        <v>0</v>
      </c>
      <c r="I1212" s="34">
        <v>16.760000000000002</v>
      </c>
      <c r="J1212" s="34">
        <v>0</v>
      </c>
      <c r="K1212" s="34">
        <v>0</v>
      </c>
      <c r="L1212" s="34">
        <v>0</v>
      </c>
      <c r="M1212" s="34">
        <v>0</v>
      </c>
      <c r="N1212" s="34">
        <v>0</v>
      </c>
      <c r="O1212" s="34">
        <f t="shared" si="396"/>
        <v>0</v>
      </c>
      <c r="P1212" s="34">
        <f t="shared" si="397"/>
        <v>0</v>
      </c>
    </row>
    <row r="1213" spans="1:16" ht="15" hidden="1" customHeight="1" outlineLevel="1" x14ac:dyDescent="0.25">
      <c r="A1213" s="33" t="s">
        <v>11</v>
      </c>
      <c r="B1213" s="33" t="s">
        <v>602</v>
      </c>
      <c r="C1213" s="33" t="s">
        <v>424</v>
      </c>
      <c r="D1213" s="33" t="s">
        <v>41</v>
      </c>
      <c r="E1213" s="33" t="s">
        <v>18</v>
      </c>
      <c r="F1213" s="33" t="s">
        <v>425</v>
      </c>
      <c r="G1213" s="33" t="s">
        <v>433</v>
      </c>
      <c r="H1213" s="34">
        <v>0</v>
      </c>
      <c r="I1213" s="34">
        <v>2.0299999999999998</v>
      </c>
      <c r="J1213" s="34">
        <v>0</v>
      </c>
      <c r="K1213" s="34">
        <v>0</v>
      </c>
      <c r="L1213" s="34">
        <v>0</v>
      </c>
      <c r="M1213" s="34">
        <v>0</v>
      </c>
      <c r="N1213" s="34">
        <v>0</v>
      </c>
      <c r="O1213" s="34">
        <f t="shared" si="396"/>
        <v>0</v>
      </c>
      <c r="P1213" s="34">
        <f t="shared" si="397"/>
        <v>0</v>
      </c>
    </row>
    <row r="1214" spans="1:16" ht="15" hidden="1" customHeight="1" outlineLevel="1" x14ac:dyDescent="0.25">
      <c r="A1214" s="33" t="s">
        <v>11</v>
      </c>
      <c r="B1214" s="33" t="s">
        <v>602</v>
      </c>
      <c r="C1214" s="33" t="s">
        <v>424</v>
      </c>
      <c r="D1214" s="33" t="s">
        <v>45</v>
      </c>
      <c r="E1214" s="33" t="s">
        <v>214</v>
      </c>
      <c r="F1214" s="33" t="s">
        <v>425</v>
      </c>
      <c r="G1214" s="33" t="s">
        <v>434</v>
      </c>
      <c r="H1214" s="34">
        <v>0</v>
      </c>
      <c r="I1214" s="34">
        <v>7.27</v>
      </c>
      <c r="J1214" s="34">
        <v>0</v>
      </c>
      <c r="K1214" s="34">
        <v>0</v>
      </c>
      <c r="L1214" s="34">
        <v>0</v>
      </c>
      <c r="M1214" s="34">
        <v>0</v>
      </c>
      <c r="N1214" s="34">
        <v>0</v>
      </c>
      <c r="O1214" s="34">
        <f t="shared" si="396"/>
        <v>0</v>
      </c>
      <c r="P1214" s="34">
        <f t="shared" si="397"/>
        <v>0</v>
      </c>
    </row>
    <row r="1215" spans="1:16" ht="15" hidden="1" customHeight="1" outlineLevel="1" x14ac:dyDescent="0.25">
      <c r="A1215" s="33" t="s">
        <v>11</v>
      </c>
      <c r="B1215" s="33" t="s">
        <v>602</v>
      </c>
      <c r="C1215" s="33" t="s">
        <v>424</v>
      </c>
      <c r="D1215" s="33" t="s">
        <v>45</v>
      </c>
      <c r="E1215" s="33" t="s">
        <v>218</v>
      </c>
      <c r="F1215" s="33" t="s">
        <v>425</v>
      </c>
      <c r="G1215" s="33" t="s">
        <v>434</v>
      </c>
      <c r="H1215" s="34">
        <v>0</v>
      </c>
      <c r="I1215" s="34">
        <v>5.58</v>
      </c>
      <c r="J1215" s="34">
        <v>0</v>
      </c>
      <c r="K1215" s="34">
        <v>0</v>
      </c>
      <c r="L1215" s="34">
        <v>0</v>
      </c>
      <c r="M1215" s="34">
        <v>0</v>
      </c>
      <c r="N1215" s="34">
        <v>0</v>
      </c>
      <c r="O1215" s="34">
        <f t="shared" si="396"/>
        <v>0</v>
      </c>
      <c r="P1215" s="34">
        <f t="shared" si="397"/>
        <v>0</v>
      </c>
    </row>
    <row r="1216" spans="1:16" ht="15" hidden="1" customHeight="1" outlineLevel="1" x14ac:dyDescent="0.25">
      <c r="A1216" s="33" t="s">
        <v>11</v>
      </c>
      <c r="B1216" s="33" t="s">
        <v>602</v>
      </c>
      <c r="C1216" s="33" t="s">
        <v>424</v>
      </c>
      <c r="D1216" s="33" t="s">
        <v>45</v>
      </c>
      <c r="E1216" s="33" t="s">
        <v>18</v>
      </c>
      <c r="F1216" s="33" t="s">
        <v>425</v>
      </c>
      <c r="G1216" s="33" t="s">
        <v>434</v>
      </c>
      <c r="H1216" s="34">
        <v>0</v>
      </c>
      <c r="I1216" s="34">
        <v>0.68</v>
      </c>
      <c r="J1216" s="34">
        <v>0</v>
      </c>
      <c r="K1216" s="34">
        <v>0</v>
      </c>
      <c r="L1216" s="34">
        <v>0</v>
      </c>
      <c r="M1216" s="34">
        <v>0</v>
      </c>
      <c r="N1216" s="34">
        <v>0</v>
      </c>
      <c r="O1216" s="34">
        <f t="shared" si="396"/>
        <v>0</v>
      </c>
      <c r="P1216" s="34">
        <f t="shared" si="397"/>
        <v>0</v>
      </c>
    </row>
    <row r="1217" spans="1:18" ht="15" hidden="1" customHeight="1" outlineLevel="1" x14ac:dyDescent="0.25">
      <c r="A1217" s="33" t="s">
        <v>11</v>
      </c>
      <c r="B1217" s="33" t="s">
        <v>602</v>
      </c>
      <c r="C1217" s="33" t="s">
        <v>424</v>
      </c>
      <c r="D1217" s="33" t="s">
        <v>49</v>
      </c>
      <c r="E1217" s="33" t="s">
        <v>214</v>
      </c>
      <c r="F1217" s="33" t="s">
        <v>425</v>
      </c>
      <c r="G1217" s="33" t="s">
        <v>435</v>
      </c>
      <c r="H1217" s="34">
        <v>0</v>
      </c>
      <c r="I1217" s="34">
        <v>34.61</v>
      </c>
      <c r="J1217" s="34">
        <v>0</v>
      </c>
      <c r="K1217" s="34">
        <v>0</v>
      </c>
      <c r="L1217" s="34">
        <v>0</v>
      </c>
      <c r="M1217" s="34">
        <v>0</v>
      </c>
      <c r="N1217" s="34">
        <v>0</v>
      </c>
      <c r="O1217" s="34">
        <f t="shared" si="396"/>
        <v>0</v>
      </c>
      <c r="P1217" s="34">
        <f t="shared" si="397"/>
        <v>0</v>
      </c>
    </row>
    <row r="1218" spans="1:18" ht="15" hidden="1" customHeight="1" outlineLevel="1" x14ac:dyDescent="0.25">
      <c r="A1218" s="33" t="s">
        <v>11</v>
      </c>
      <c r="B1218" s="33" t="s">
        <v>602</v>
      </c>
      <c r="C1218" s="33" t="s">
        <v>424</v>
      </c>
      <c r="D1218" s="33" t="s">
        <v>49</v>
      </c>
      <c r="E1218" s="33" t="s">
        <v>218</v>
      </c>
      <c r="F1218" s="33" t="s">
        <v>425</v>
      </c>
      <c r="G1218" s="33" t="s">
        <v>436</v>
      </c>
      <c r="H1218" s="34">
        <v>0</v>
      </c>
      <c r="I1218" s="34">
        <v>26.56</v>
      </c>
      <c r="J1218" s="34">
        <v>0</v>
      </c>
      <c r="K1218" s="34">
        <v>0</v>
      </c>
      <c r="L1218" s="34">
        <v>0</v>
      </c>
      <c r="M1218" s="34">
        <v>0</v>
      </c>
      <c r="N1218" s="34">
        <v>0</v>
      </c>
      <c r="O1218" s="34">
        <f t="shared" si="396"/>
        <v>0</v>
      </c>
      <c r="P1218" s="34">
        <f t="shared" si="397"/>
        <v>0</v>
      </c>
    </row>
    <row r="1219" spans="1:18" ht="15" hidden="1" customHeight="1" outlineLevel="1" x14ac:dyDescent="0.25">
      <c r="A1219" s="33" t="s">
        <v>11</v>
      </c>
      <c r="B1219" s="33" t="s">
        <v>602</v>
      </c>
      <c r="C1219" s="33" t="s">
        <v>424</v>
      </c>
      <c r="D1219" s="33" t="s">
        <v>49</v>
      </c>
      <c r="E1219" s="33" t="s">
        <v>18</v>
      </c>
      <c r="F1219" s="33" t="s">
        <v>425</v>
      </c>
      <c r="G1219" s="33" t="s">
        <v>436</v>
      </c>
      <c r="H1219" s="34">
        <v>0</v>
      </c>
      <c r="I1219" s="34">
        <v>3.22</v>
      </c>
      <c r="J1219" s="34">
        <v>0</v>
      </c>
      <c r="K1219" s="34">
        <v>0</v>
      </c>
      <c r="L1219" s="34">
        <v>0</v>
      </c>
      <c r="M1219" s="34">
        <v>0</v>
      </c>
      <c r="N1219" s="34">
        <v>0</v>
      </c>
      <c r="O1219" s="34">
        <f t="shared" si="396"/>
        <v>0</v>
      </c>
      <c r="P1219" s="34">
        <f t="shared" si="397"/>
        <v>0</v>
      </c>
    </row>
    <row r="1220" spans="1:18" ht="15" customHeight="1" collapsed="1" x14ac:dyDescent="0.25">
      <c r="A1220" s="83"/>
      <c r="B1220" s="83" t="s">
        <v>602</v>
      </c>
      <c r="C1220" s="66" t="s">
        <v>424</v>
      </c>
      <c r="D1220" s="100" t="s">
        <v>525</v>
      </c>
      <c r="E1220" s="83"/>
      <c r="F1220" s="83"/>
      <c r="G1220" s="83" t="s">
        <v>684</v>
      </c>
      <c r="H1220" s="110">
        <f>SUM(H1199:H1219)</f>
        <v>0</v>
      </c>
      <c r="I1220" s="110">
        <f t="shared" ref="I1220:P1220" si="412">SUM(I1199:I1219)</f>
        <v>443.56000000000006</v>
      </c>
      <c r="J1220" s="110">
        <f t="shared" si="412"/>
        <v>0</v>
      </c>
      <c r="K1220" s="110">
        <f t="shared" si="412"/>
        <v>0</v>
      </c>
      <c r="L1220" s="110">
        <f t="shared" si="412"/>
        <v>0</v>
      </c>
      <c r="M1220" s="110">
        <f t="shared" si="412"/>
        <v>0</v>
      </c>
      <c r="N1220" s="110">
        <f t="shared" si="412"/>
        <v>0</v>
      </c>
      <c r="O1220" s="110">
        <f t="shared" si="412"/>
        <v>0</v>
      </c>
      <c r="P1220" s="110">
        <f t="shared" si="412"/>
        <v>0</v>
      </c>
    </row>
    <row r="1221" spans="1:18" ht="15" hidden="1" customHeight="1" outlineLevel="1" x14ac:dyDescent="0.25">
      <c r="A1221" s="33" t="s">
        <v>11</v>
      </c>
      <c r="B1221" s="33" t="s">
        <v>602</v>
      </c>
      <c r="C1221" s="33" t="s">
        <v>424</v>
      </c>
      <c r="D1221" s="33" t="s">
        <v>156</v>
      </c>
      <c r="E1221" s="33" t="s">
        <v>18</v>
      </c>
      <c r="F1221" s="33" t="s">
        <v>425</v>
      </c>
      <c r="G1221" s="33" t="s">
        <v>157</v>
      </c>
      <c r="H1221" s="34">
        <v>0</v>
      </c>
      <c r="I1221" s="34">
        <v>18.420000000000002</v>
      </c>
      <c r="J1221" s="34">
        <v>0</v>
      </c>
      <c r="K1221" s="34">
        <v>0</v>
      </c>
      <c r="L1221" s="34">
        <v>0</v>
      </c>
      <c r="M1221" s="34">
        <v>0</v>
      </c>
      <c r="N1221" s="34">
        <v>0</v>
      </c>
      <c r="O1221" s="34">
        <f t="shared" si="396"/>
        <v>0</v>
      </c>
      <c r="P1221" s="34">
        <f t="shared" si="397"/>
        <v>0</v>
      </c>
    </row>
    <row r="1222" spans="1:18" ht="15" customHeight="1" collapsed="1" x14ac:dyDescent="0.25">
      <c r="A1222" s="83"/>
      <c r="B1222" s="83" t="s">
        <v>602</v>
      </c>
      <c r="C1222" s="66" t="s">
        <v>424</v>
      </c>
      <c r="D1222" s="100" t="s">
        <v>535</v>
      </c>
      <c r="E1222" s="83"/>
      <c r="F1222" s="83"/>
      <c r="G1222" s="83" t="s">
        <v>536</v>
      </c>
      <c r="H1222" s="110">
        <f>SUM(H1221)</f>
        <v>0</v>
      </c>
      <c r="I1222" s="110">
        <f t="shared" ref="I1222:P1222" si="413">SUM(I1221)</f>
        <v>18.420000000000002</v>
      </c>
      <c r="J1222" s="110">
        <f t="shared" si="413"/>
        <v>0</v>
      </c>
      <c r="K1222" s="110">
        <f t="shared" si="413"/>
        <v>0</v>
      </c>
      <c r="L1222" s="110">
        <f t="shared" si="413"/>
        <v>0</v>
      </c>
      <c r="M1222" s="110">
        <f t="shared" si="413"/>
        <v>0</v>
      </c>
      <c r="N1222" s="110">
        <f t="shared" si="413"/>
        <v>0</v>
      </c>
      <c r="O1222" s="110">
        <f t="shared" si="413"/>
        <v>0</v>
      </c>
      <c r="P1222" s="110">
        <f t="shared" si="413"/>
        <v>0</v>
      </c>
    </row>
    <row r="1223" spans="1:18" ht="15" hidden="1" customHeight="1" outlineLevel="1" x14ac:dyDescent="0.25">
      <c r="A1223" s="52" t="s">
        <v>11</v>
      </c>
      <c r="B1223" s="52" t="s">
        <v>602</v>
      </c>
      <c r="C1223" s="48" t="s">
        <v>621</v>
      </c>
      <c r="D1223" s="52" t="s">
        <v>658</v>
      </c>
      <c r="E1223" s="52" t="s">
        <v>15</v>
      </c>
      <c r="F1223" s="52" t="s">
        <v>423</v>
      </c>
      <c r="G1223" s="52" t="s">
        <v>509</v>
      </c>
      <c r="H1223" s="53">
        <v>0</v>
      </c>
      <c r="I1223" s="53">
        <v>0</v>
      </c>
      <c r="J1223" s="53">
        <v>115000</v>
      </c>
      <c r="K1223" s="53">
        <v>115000</v>
      </c>
      <c r="L1223" s="53">
        <v>115000</v>
      </c>
      <c r="M1223" s="53">
        <v>0</v>
      </c>
      <c r="N1223" s="53">
        <v>0</v>
      </c>
      <c r="O1223" s="53">
        <f>N1223</f>
        <v>0</v>
      </c>
      <c r="P1223" s="53">
        <f>N1223</f>
        <v>0</v>
      </c>
      <c r="Q1223" s="42"/>
      <c r="R1223" s="42"/>
    </row>
    <row r="1224" spans="1:18" ht="15" customHeight="1" collapsed="1" x14ac:dyDescent="0.25">
      <c r="A1224" s="83"/>
      <c r="B1224" s="83" t="s">
        <v>602</v>
      </c>
      <c r="C1224" s="66" t="s">
        <v>621</v>
      </c>
      <c r="D1224" s="100" t="s">
        <v>658</v>
      </c>
      <c r="E1224" s="83"/>
      <c r="F1224" s="83"/>
      <c r="G1224" s="83" t="s">
        <v>733</v>
      </c>
      <c r="H1224" s="110">
        <f>SUM(H1223)</f>
        <v>0</v>
      </c>
      <c r="I1224" s="110">
        <f t="shared" ref="I1224:P1224" si="414">SUM(I1223)</f>
        <v>0</v>
      </c>
      <c r="J1224" s="110">
        <f t="shared" si="414"/>
        <v>115000</v>
      </c>
      <c r="K1224" s="110">
        <f t="shared" si="414"/>
        <v>115000</v>
      </c>
      <c r="L1224" s="110">
        <f t="shared" si="414"/>
        <v>115000</v>
      </c>
      <c r="M1224" s="110">
        <f t="shared" si="414"/>
        <v>0</v>
      </c>
      <c r="N1224" s="110">
        <f t="shared" si="414"/>
        <v>0</v>
      </c>
      <c r="O1224" s="110">
        <f t="shared" si="414"/>
        <v>0</v>
      </c>
      <c r="P1224" s="110">
        <f t="shared" si="414"/>
        <v>0</v>
      </c>
      <c r="Q1224" s="42"/>
      <c r="R1224" s="69"/>
    </row>
    <row r="1225" spans="1:18" ht="15" customHeight="1" x14ac:dyDescent="0.25">
      <c r="A1225" s="64"/>
      <c r="B1225" s="64" t="s">
        <v>602</v>
      </c>
      <c r="C1225" s="64"/>
      <c r="D1225" s="64"/>
      <c r="E1225" s="64"/>
      <c r="F1225" s="64"/>
      <c r="G1225" s="64" t="s">
        <v>840</v>
      </c>
      <c r="H1225" s="65">
        <f>H1224+H1222+H1220+H1198</f>
        <v>0</v>
      </c>
      <c r="I1225" s="65">
        <f t="shared" ref="I1225:P1225" si="415">I1224+I1222+I1220+I1198</f>
        <v>2121.56</v>
      </c>
      <c r="J1225" s="65">
        <f t="shared" si="415"/>
        <v>115000</v>
      </c>
      <c r="K1225" s="65">
        <f t="shared" si="415"/>
        <v>115000</v>
      </c>
      <c r="L1225" s="65">
        <f t="shared" si="415"/>
        <v>115000</v>
      </c>
      <c r="M1225" s="65">
        <f t="shared" si="415"/>
        <v>0</v>
      </c>
      <c r="N1225" s="65">
        <f t="shared" si="415"/>
        <v>0</v>
      </c>
      <c r="O1225" s="65">
        <f t="shared" si="415"/>
        <v>0</v>
      </c>
      <c r="P1225" s="65">
        <f t="shared" si="415"/>
        <v>0</v>
      </c>
      <c r="Q1225" s="42"/>
      <c r="R1225" s="69"/>
    </row>
    <row r="1226" spans="1:18" ht="15" customHeight="1" x14ac:dyDescent="0.25">
      <c r="A1226" s="64"/>
      <c r="B1226" s="64" t="s">
        <v>841</v>
      </c>
      <c r="C1226" s="64"/>
      <c r="D1226" s="64"/>
      <c r="E1226" s="64"/>
      <c r="F1226" s="64"/>
      <c r="G1226" s="64" t="s">
        <v>842</v>
      </c>
      <c r="H1226" s="65">
        <f>H1190+H1194+H1225</f>
        <v>163196.94</v>
      </c>
      <c r="I1226" s="65">
        <f t="shared" ref="I1226:P1226" si="416">I1190+I1194+I1225</f>
        <v>158033.07999999999</v>
      </c>
      <c r="J1226" s="65">
        <f t="shared" si="416"/>
        <v>269500</v>
      </c>
      <c r="K1226" s="65">
        <f t="shared" si="416"/>
        <v>269500</v>
      </c>
      <c r="L1226" s="65">
        <f t="shared" si="416"/>
        <v>185000</v>
      </c>
      <c r="M1226" s="65">
        <f t="shared" si="416"/>
        <v>56883.33</v>
      </c>
      <c r="N1226" s="65">
        <f t="shared" si="416"/>
        <v>59390</v>
      </c>
      <c r="O1226" s="65">
        <f t="shared" si="416"/>
        <v>59390</v>
      </c>
      <c r="P1226" s="65">
        <f t="shared" si="416"/>
        <v>59390</v>
      </c>
      <c r="Q1226" s="42"/>
      <c r="R1226" s="69"/>
    </row>
    <row r="1227" spans="1:18" ht="15" hidden="1" customHeight="1" outlineLevel="1" x14ac:dyDescent="0.25">
      <c r="A1227" s="6" t="s">
        <v>11</v>
      </c>
      <c r="B1227" s="6" t="s">
        <v>603</v>
      </c>
      <c r="C1227" s="6" t="s">
        <v>237</v>
      </c>
      <c r="D1227" s="6" t="s">
        <v>14</v>
      </c>
      <c r="E1227" s="6" t="s">
        <v>214</v>
      </c>
      <c r="F1227" s="6" t="s">
        <v>238</v>
      </c>
      <c r="G1227" s="6" t="s">
        <v>17</v>
      </c>
      <c r="H1227" s="7">
        <v>5887.53</v>
      </c>
      <c r="I1227" s="7">
        <v>3863.01</v>
      </c>
      <c r="J1227" s="7">
        <v>0</v>
      </c>
      <c r="K1227" s="7">
        <v>0</v>
      </c>
      <c r="L1227" s="7">
        <v>0</v>
      </c>
      <c r="M1227" s="7">
        <v>0</v>
      </c>
      <c r="N1227" s="7">
        <v>0</v>
      </c>
      <c r="O1227" s="7">
        <f t="shared" si="396"/>
        <v>0</v>
      </c>
      <c r="P1227" s="7">
        <f t="shared" si="397"/>
        <v>0</v>
      </c>
    </row>
    <row r="1228" spans="1:18" ht="15" hidden="1" customHeight="1" outlineLevel="1" x14ac:dyDescent="0.25">
      <c r="A1228" s="6" t="s">
        <v>11</v>
      </c>
      <c r="B1228" s="6" t="s">
        <v>603</v>
      </c>
      <c r="C1228" s="6" t="s">
        <v>237</v>
      </c>
      <c r="D1228" s="6" t="s">
        <v>14</v>
      </c>
      <c r="E1228" s="6" t="s">
        <v>218</v>
      </c>
      <c r="F1228" s="6" t="s">
        <v>238</v>
      </c>
      <c r="G1228" s="6" t="s">
        <v>17</v>
      </c>
      <c r="H1228" s="7">
        <v>1096.6199999999999</v>
      </c>
      <c r="I1228" s="7">
        <v>868.44</v>
      </c>
      <c r="J1228" s="7">
        <v>0</v>
      </c>
      <c r="K1228" s="7">
        <v>0</v>
      </c>
      <c r="L1228" s="7">
        <v>0</v>
      </c>
      <c r="M1228" s="7">
        <v>0</v>
      </c>
      <c r="N1228" s="7">
        <v>0</v>
      </c>
      <c r="O1228" s="7">
        <f t="shared" si="396"/>
        <v>0</v>
      </c>
      <c r="P1228" s="7">
        <f t="shared" si="397"/>
        <v>0</v>
      </c>
    </row>
    <row r="1229" spans="1:18" ht="15" hidden="1" customHeight="1" outlineLevel="1" x14ac:dyDescent="0.25">
      <c r="A1229" s="6" t="s">
        <v>11</v>
      </c>
      <c r="B1229" s="6" t="s">
        <v>603</v>
      </c>
      <c r="C1229" s="6" t="s">
        <v>237</v>
      </c>
      <c r="D1229" s="6" t="s">
        <v>14</v>
      </c>
      <c r="E1229" s="6" t="s">
        <v>18</v>
      </c>
      <c r="F1229" s="6" t="s">
        <v>238</v>
      </c>
      <c r="G1229" s="6" t="s">
        <v>17</v>
      </c>
      <c r="H1229" s="7">
        <v>16488.689999999999</v>
      </c>
      <c r="I1229" s="7">
        <v>17643.8</v>
      </c>
      <c r="J1229" s="7">
        <v>0</v>
      </c>
      <c r="K1229" s="7">
        <v>0</v>
      </c>
      <c r="L1229" s="7">
        <v>0</v>
      </c>
      <c r="M1229" s="7">
        <v>0</v>
      </c>
      <c r="N1229" s="7">
        <v>0</v>
      </c>
      <c r="O1229" s="7">
        <f t="shared" si="396"/>
        <v>0</v>
      </c>
      <c r="P1229" s="7">
        <f t="shared" si="397"/>
        <v>0</v>
      </c>
    </row>
    <row r="1230" spans="1:18" ht="15" hidden="1" customHeight="1" outlineLevel="1" x14ac:dyDescent="0.25">
      <c r="A1230" s="6" t="s">
        <v>11</v>
      </c>
      <c r="B1230" s="6" t="s">
        <v>603</v>
      </c>
      <c r="C1230" s="6" t="s">
        <v>237</v>
      </c>
      <c r="D1230" s="6" t="s">
        <v>14</v>
      </c>
      <c r="E1230" s="6" t="s">
        <v>214</v>
      </c>
      <c r="F1230" s="6" t="s">
        <v>239</v>
      </c>
      <c r="G1230" s="6" t="s">
        <v>20</v>
      </c>
      <c r="H1230" s="7">
        <f>4227.16+680</f>
        <v>4907.16</v>
      </c>
      <c r="I1230" s="7">
        <v>1572.32</v>
      </c>
      <c r="J1230" s="7">
        <v>7115</v>
      </c>
      <c r="K1230" s="7">
        <v>7115</v>
      </c>
      <c r="L1230" s="7">
        <f>M1230+800</f>
        <v>3748.98</v>
      </c>
      <c r="M1230" s="7">
        <v>2948.98</v>
      </c>
      <c r="N1230" s="7">
        <v>4000</v>
      </c>
      <c r="O1230" s="7">
        <f t="shared" si="396"/>
        <v>4000</v>
      </c>
      <c r="P1230" s="7">
        <f t="shared" si="397"/>
        <v>4000</v>
      </c>
    </row>
    <row r="1231" spans="1:18" ht="15" hidden="1" customHeight="1" outlineLevel="1" x14ac:dyDescent="0.25">
      <c r="A1231" s="6" t="s">
        <v>11</v>
      </c>
      <c r="B1231" s="6" t="s">
        <v>603</v>
      </c>
      <c r="C1231" s="6" t="s">
        <v>237</v>
      </c>
      <c r="D1231" s="6" t="s">
        <v>14</v>
      </c>
      <c r="E1231" s="6" t="s">
        <v>218</v>
      </c>
      <c r="F1231" s="6" t="s">
        <v>239</v>
      </c>
      <c r="G1231" s="6" t="s">
        <v>20</v>
      </c>
      <c r="H1231" s="7">
        <f>809.4+120</f>
        <v>929.4</v>
      </c>
      <c r="I1231" s="7">
        <v>464.34</v>
      </c>
      <c r="J1231" s="7">
        <v>1255</v>
      </c>
      <c r="K1231" s="7">
        <v>1255</v>
      </c>
      <c r="L1231" s="7">
        <v>520.47</v>
      </c>
      <c r="M1231" s="7">
        <v>520.47</v>
      </c>
      <c r="N1231" s="7">
        <v>800</v>
      </c>
      <c r="O1231" s="7">
        <f t="shared" si="396"/>
        <v>800</v>
      </c>
      <c r="P1231" s="7">
        <f t="shared" si="397"/>
        <v>800</v>
      </c>
    </row>
    <row r="1232" spans="1:18" ht="15" hidden="1" customHeight="1" outlineLevel="1" x14ac:dyDescent="0.25">
      <c r="A1232" s="6" t="s">
        <v>11</v>
      </c>
      <c r="B1232" s="6" t="s">
        <v>603</v>
      </c>
      <c r="C1232" s="6" t="s">
        <v>237</v>
      </c>
      <c r="D1232" s="6" t="s">
        <v>14</v>
      </c>
      <c r="E1232" s="6" t="s">
        <v>18</v>
      </c>
      <c r="F1232" s="6" t="s">
        <v>239</v>
      </c>
      <c r="G1232" s="6" t="s">
        <v>17</v>
      </c>
      <c r="H1232" s="7">
        <v>4166.93</v>
      </c>
      <c r="I1232" s="7">
        <v>4222.95</v>
      </c>
      <c r="J1232" s="7">
        <v>4</v>
      </c>
      <c r="K1232" s="7">
        <v>1600</v>
      </c>
      <c r="L1232" s="7">
        <v>0</v>
      </c>
      <c r="M1232" s="7">
        <v>0</v>
      </c>
      <c r="N1232" s="7"/>
      <c r="O1232" s="7">
        <f t="shared" si="396"/>
        <v>0</v>
      </c>
      <c r="P1232" s="7">
        <f t="shared" si="397"/>
        <v>0</v>
      </c>
    </row>
    <row r="1233" spans="1:16" ht="15" customHeight="1" collapsed="1" x14ac:dyDescent="0.25">
      <c r="A1233" s="83"/>
      <c r="B1233" s="83" t="s">
        <v>603</v>
      </c>
      <c r="C1233" s="66" t="s">
        <v>237</v>
      </c>
      <c r="D1233" s="100" t="s">
        <v>524</v>
      </c>
      <c r="E1233" s="83"/>
      <c r="F1233" s="83"/>
      <c r="G1233" s="83" t="s">
        <v>528</v>
      </c>
      <c r="H1233" s="110">
        <v>0</v>
      </c>
      <c r="I1233" s="110">
        <v>0</v>
      </c>
      <c r="J1233" s="110">
        <f t="shared" ref="J1233:P1233" si="417">SUM(J1227:J1232)</f>
        <v>8374</v>
      </c>
      <c r="K1233" s="110">
        <f t="shared" si="417"/>
        <v>9970</v>
      </c>
      <c r="L1233" s="110">
        <f t="shared" si="417"/>
        <v>4269.45</v>
      </c>
      <c r="M1233" s="110">
        <f t="shared" si="417"/>
        <v>3469.45</v>
      </c>
      <c r="N1233" s="110">
        <f t="shared" si="417"/>
        <v>4800</v>
      </c>
      <c r="O1233" s="110">
        <f t="shared" si="417"/>
        <v>4800</v>
      </c>
      <c r="P1233" s="110">
        <f t="shared" si="417"/>
        <v>4800</v>
      </c>
    </row>
    <row r="1234" spans="1:16" ht="15" hidden="1" customHeight="1" outlineLevel="1" x14ac:dyDescent="0.25">
      <c r="A1234" s="6" t="s">
        <v>11</v>
      </c>
      <c r="B1234" s="6" t="s">
        <v>603</v>
      </c>
      <c r="C1234" s="6" t="s">
        <v>237</v>
      </c>
      <c r="D1234" s="6" t="s">
        <v>23</v>
      </c>
      <c r="E1234" s="6" t="s">
        <v>214</v>
      </c>
      <c r="F1234" s="6" t="s">
        <v>238</v>
      </c>
      <c r="G1234" s="33" t="s">
        <v>426</v>
      </c>
      <c r="H1234" s="7">
        <v>445.8</v>
      </c>
      <c r="I1234" s="7">
        <v>538.57000000000005</v>
      </c>
      <c r="J1234" s="7">
        <v>0</v>
      </c>
      <c r="K1234" s="7">
        <v>0</v>
      </c>
      <c r="L1234" s="7">
        <v>0</v>
      </c>
      <c r="M1234" s="7">
        <v>0</v>
      </c>
      <c r="N1234" s="7">
        <v>0</v>
      </c>
      <c r="O1234" s="7">
        <f t="shared" si="396"/>
        <v>0</v>
      </c>
      <c r="P1234" s="7">
        <f t="shared" si="397"/>
        <v>0</v>
      </c>
    </row>
    <row r="1235" spans="1:16" ht="15" hidden="1" customHeight="1" outlineLevel="1" x14ac:dyDescent="0.25">
      <c r="A1235" s="6" t="s">
        <v>11</v>
      </c>
      <c r="B1235" s="6" t="s">
        <v>603</v>
      </c>
      <c r="C1235" s="6" t="s">
        <v>237</v>
      </c>
      <c r="D1235" s="6" t="s">
        <v>23</v>
      </c>
      <c r="E1235" s="6" t="s">
        <v>218</v>
      </c>
      <c r="F1235" s="6" t="s">
        <v>238</v>
      </c>
      <c r="G1235" s="33" t="s">
        <v>426</v>
      </c>
      <c r="H1235" s="7">
        <v>78.67</v>
      </c>
      <c r="I1235" s="7">
        <v>95.04</v>
      </c>
      <c r="J1235" s="7">
        <v>0</v>
      </c>
      <c r="K1235" s="7">
        <v>0</v>
      </c>
      <c r="L1235" s="7">
        <v>0</v>
      </c>
      <c r="M1235" s="7">
        <v>0</v>
      </c>
      <c r="N1235" s="7">
        <v>0</v>
      </c>
      <c r="O1235" s="7">
        <f t="shared" ref="O1235:O1304" si="418">N1235</f>
        <v>0</v>
      </c>
      <c r="P1235" s="7">
        <f t="shared" ref="P1235:P1304" si="419">N1235</f>
        <v>0</v>
      </c>
    </row>
    <row r="1236" spans="1:16" ht="15" hidden="1" customHeight="1" outlineLevel="1" x14ac:dyDescent="0.25">
      <c r="A1236" s="6" t="s">
        <v>11</v>
      </c>
      <c r="B1236" s="6" t="s">
        <v>603</v>
      </c>
      <c r="C1236" s="6" t="s">
        <v>237</v>
      </c>
      <c r="D1236" s="6" t="s">
        <v>23</v>
      </c>
      <c r="E1236" s="6" t="s">
        <v>214</v>
      </c>
      <c r="F1236" s="6" t="s">
        <v>239</v>
      </c>
      <c r="G1236" s="33" t="s">
        <v>426</v>
      </c>
      <c r="H1236" s="7">
        <f>340.67+34</f>
        <v>374.67</v>
      </c>
      <c r="I1236" s="7">
        <v>429.44</v>
      </c>
      <c r="J1236" s="7">
        <f>J1237</f>
        <v>1420</v>
      </c>
      <c r="K1236" s="7">
        <f>294+K1237</f>
        <v>1494</v>
      </c>
      <c r="L1236" s="7">
        <f>368.44+6.46</f>
        <v>374.9</v>
      </c>
      <c r="M1236" s="7">
        <f>288.44+M1237</f>
        <v>294.89999999999998</v>
      </c>
      <c r="N1236" s="7">
        <v>400</v>
      </c>
      <c r="O1236" s="7">
        <f t="shared" si="418"/>
        <v>400</v>
      </c>
      <c r="P1236" s="7">
        <f t="shared" si="419"/>
        <v>400</v>
      </c>
    </row>
    <row r="1237" spans="1:16" ht="15" hidden="1" customHeight="1" outlineLevel="1" x14ac:dyDescent="0.25">
      <c r="A1237" s="6" t="s">
        <v>11</v>
      </c>
      <c r="B1237" s="6" t="s">
        <v>603</v>
      </c>
      <c r="C1237" s="6" t="s">
        <v>237</v>
      </c>
      <c r="D1237" s="6" t="s">
        <v>23</v>
      </c>
      <c r="E1237" s="6" t="s">
        <v>214</v>
      </c>
      <c r="F1237" s="6" t="s">
        <v>239</v>
      </c>
      <c r="G1237" s="33" t="s">
        <v>427</v>
      </c>
      <c r="H1237" s="7">
        <v>0</v>
      </c>
      <c r="I1237" s="7">
        <v>0</v>
      </c>
      <c r="J1237" s="7">
        <v>1420</v>
      </c>
      <c r="K1237" s="7">
        <v>1200</v>
      </c>
      <c r="L1237" s="7">
        <f>M1237</f>
        <v>6.46</v>
      </c>
      <c r="M1237" s="7">
        <v>6.46</v>
      </c>
      <c r="N1237" s="7">
        <v>0</v>
      </c>
      <c r="O1237" s="7">
        <f t="shared" si="418"/>
        <v>0</v>
      </c>
      <c r="P1237" s="7">
        <f t="shared" si="419"/>
        <v>0</v>
      </c>
    </row>
    <row r="1238" spans="1:16" ht="15" hidden="1" customHeight="1" outlineLevel="1" x14ac:dyDescent="0.25">
      <c r="A1238" s="6" t="s">
        <v>11</v>
      </c>
      <c r="B1238" s="6" t="s">
        <v>603</v>
      </c>
      <c r="C1238" s="6" t="s">
        <v>237</v>
      </c>
      <c r="D1238" s="6" t="s">
        <v>23</v>
      </c>
      <c r="E1238" s="6" t="s">
        <v>218</v>
      </c>
      <c r="F1238" s="6" t="s">
        <v>239</v>
      </c>
      <c r="G1238" s="33" t="s">
        <v>428</v>
      </c>
      <c r="H1238" s="7">
        <f>60.12+6</f>
        <v>66.12</v>
      </c>
      <c r="I1238" s="7">
        <v>75.78</v>
      </c>
      <c r="J1238" s="7">
        <v>250</v>
      </c>
      <c r="K1238" s="7">
        <f>50+200</f>
        <v>250</v>
      </c>
      <c r="L1238" s="7">
        <f>M1238+L1239</f>
        <v>53.18</v>
      </c>
      <c r="M1238" s="7">
        <f>50.9+M1239</f>
        <v>52.04</v>
      </c>
      <c r="N1238" s="7">
        <v>80</v>
      </c>
      <c r="O1238" s="7">
        <f t="shared" si="418"/>
        <v>80</v>
      </c>
      <c r="P1238" s="7">
        <f t="shared" si="419"/>
        <v>80</v>
      </c>
    </row>
    <row r="1239" spans="1:16" ht="15" hidden="1" customHeight="1" outlineLevel="1" x14ac:dyDescent="0.25">
      <c r="A1239" s="6" t="s">
        <v>11</v>
      </c>
      <c r="B1239" s="6" t="s">
        <v>603</v>
      </c>
      <c r="C1239" s="6" t="s">
        <v>237</v>
      </c>
      <c r="D1239" s="6" t="s">
        <v>23</v>
      </c>
      <c r="E1239" s="6" t="s">
        <v>218</v>
      </c>
      <c r="F1239" s="6" t="s">
        <v>239</v>
      </c>
      <c r="G1239" s="33" t="s">
        <v>428</v>
      </c>
      <c r="H1239" s="7">
        <v>0</v>
      </c>
      <c r="I1239" s="7">
        <v>0</v>
      </c>
      <c r="J1239" s="7">
        <v>250</v>
      </c>
      <c r="K1239" s="7">
        <v>200</v>
      </c>
      <c r="L1239" s="7">
        <f>M1239</f>
        <v>1.1399999999999999</v>
      </c>
      <c r="M1239" s="7">
        <v>1.1399999999999999</v>
      </c>
      <c r="N1239" s="7"/>
      <c r="O1239" s="7">
        <f t="shared" si="418"/>
        <v>0</v>
      </c>
      <c r="P1239" s="7">
        <f t="shared" si="419"/>
        <v>0</v>
      </c>
    </row>
    <row r="1240" spans="1:16" ht="15" hidden="1" customHeight="1" outlineLevel="1" x14ac:dyDescent="0.25">
      <c r="A1240" s="6" t="s">
        <v>11</v>
      </c>
      <c r="B1240" s="6" t="s">
        <v>603</v>
      </c>
      <c r="C1240" s="6" t="s">
        <v>237</v>
      </c>
      <c r="D1240" s="6" t="s">
        <v>23</v>
      </c>
      <c r="E1240" s="6" t="s">
        <v>18</v>
      </c>
      <c r="F1240" s="6" t="s">
        <v>239</v>
      </c>
      <c r="G1240" s="33" t="s">
        <v>429</v>
      </c>
      <c r="H1240" s="7">
        <v>80</v>
      </c>
      <c r="I1240" s="7">
        <v>80</v>
      </c>
      <c r="J1240" s="7">
        <v>167</v>
      </c>
      <c r="K1240" s="7">
        <v>167</v>
      </c>
      <c r="L1240" s="7">
        <v>0</v>
      </c>
      <c r="M1240" s="7">
        <v>0</v>
      </c>
      <c r="N1240" s="7"/>
      <c r="O1240" s="7">
        <f t="shared" si="418"/>
        <v>0</v>
      </c>
      <c r="P1240" s="7">
        <f t="shared" si="419"/>
        <v>0</v>
      </c>
    </row>
    <row r="1241" spans="1:16" ht="15" hidden="1" customHeight="1" outlineLevel="1" x14ac:dyDescent="0.25">
      <c r="A1241" s="6" t="s">
        <v>11</v>
      </c>
      <c r="B1241" s="6" t="s">
        <v>603</v>
      </c>
      <c r="C1241" s="6" t="s">
        <v>237</v>
      </c>
      <c r="D1241" s="6" t="s">
        <v>27</v>
      </c>
      <c r="E1241" s="6" t="s">
        <v>214</v>
      </c>
      <c r="F1241" s="6" t="s">
        <v>238</v>
      </c>
      <c r="G1241" s="33" t="s">
        <v>430</v>
      </c>
      <c r="H1241" s="7">
        <v>291.72000000000003</v>
      </c>
      <c r="I1241" s="7">
        <v>34</v>
      </c>
      <c r="J1241" s="7">
        <v>0</v>
      </c>
      <c r="K1241" s="7">
        <v>0</v>
      </c>
      <c r="L1241" s="7">
        <v>0</v>
      </c>
      <c r="M1241" s="7">
        <v>0</v>
      </c>
      <c r="N1241" s="7">
        <v>0</v>
      </c>
      <c r="O1241" s="7">
        <f t="shared" si="418"/>
        <v>0</v>
      </c>
      <c r="P1241" s="7">
        <f t="shared" si="419"/>
        <v>0</v>
      </c>
    </row>
    <row r="1242" spans="1:16" ht="15" hidden="1" customHeight="1" outlineLevel="1" x14ac:dyDescent="0.25">
      <c r="A1242" s="6" t="s">
        <v>11</v>
      </c>
      <c r="B1242" s="6" t="s">
        <v>603</v>
      </c>
      <c r="C1242" s="6" t="s">
        <v>237</v>
      </c>
      <c r="D1242" s="6" t="s">
        <v>27</v>
      </c>
      <c r="E1242" s="6" t="s">
        <v>218</v>
      </c>
      <c r="F1242" s="6" t="s">
        <v>238</v>
      </c>
      <c r="G1242" s="33" t="s">
        <v>430</v>
      </c>
      <c r="H1242" s="7">
        <v>51.48</v>
      </c>
      <c r="I1242" s="7">
        <v>6</v>
      </c>
      <c r="J1242" s="7">
        <v>0</v>
      </c>
      <c r="K1242" s="7">
        <v>0</v>
      </c>
      <c r="L1242" s="7">
        <v>0</v>
      </c>
      <c r="M1242" s="7">
        <v>0</v>
      </c>
      <c r="N1242" s="7">
        <v>0</v>
      </c>
      <c r="O1242" s="7">
        <f t="shared" si="418"/>
        <v>0</v>
      </c>
      <c r="P1242" s="7">
        <f t="shared" si="419"/>
        <v>0</v>
      </c>
    </row>
    <row r="1243" spans="1:16" ht="15" hidden="1" customHeight="1" outlineLevel="1" x14ac:dyDescent="0.25">
      <c r="A1243" s="6" t="s">
        <v>11</v>
      </c>
      <c r="B1243" s="6" t="s">
        <v>603</v>
      </c>
      <c r="C1243" s="6" t="s">
        <v>237</v>
      </c>
      <c r="D1243" s="6" t="s">
        <v>27</v>
      </c>
      <c r="E1243" s="6" t="s">
        <v>214</v>
      </c>
      <c r="F1243" s="6" t="s">
        <v>239</v>
      </c>
      <c r="G1243" s="33" t="s">
        <v>431</v>
      </c>
      <c r="H1243" s="7">
        <f>291.72+35.28</f>
        <v>327</v>
      </c>
      <c r="I1243" s="7">
        <v>34</v>
      </c>
      <c r="J1243" s="7">
        <v>0</v>
      </c>
      <c r="K1243" s="7">
        <v>0</v>
      </c>
      <c r="L1243" s="7">
        <v>0</v>
      </c>
      <c r="M1243" s="7">
        <v>0</v>
      </c>
      <c r="N1243" s="7">
        <v>0</v>
      </c>
      <c r="O1243" s="7">
        <f t="shared" si="418"/>
        <v>0</v>
      </c>
      <c r="P1243" s="7">
        <f t="shared" si="419"/>
        <v>0</v>
      </c>
    </row>
    <row r="1244" spans="1:16" hidden="1" outlineLevel="1" x14ac:dyDescent="0.25">
      <c r="A1244" s="6" t="s">
        <v>11</v>
      </c>
      <c r="B1244" s="6" t="s">
        <v>603</v>
      </c>
      <c r="C1244" s="6" t="s">
        <v>237</v>
      </c>
      <c r="D1244" s="6" t="s">
        <v>27</v>
      </c>
      <c r="E1244" s="6" t="s">
        <v>218</v>
      </c>
      <c r="F1244" s="6" t="s">
        <v>239</v>
      </c>
      <c r="G1244" s="33" t="s">
        <v>432</v>
      </c>
      <c r="H1244" s="7">
        <f>51.48+6.22</f>
        <v>57.699999999999996</v>
      </c>
      <c r="I1244" s="7">
        <v>6</v>
      </c>
      <c r="J1244" s="7">
        <v>0</v>
      </c>
      <c r="K1244" s="7">
        <v>0</v>
      </c>
      <c r="L1244" s="7">
        <v>0</v>
      </c>
      <c r="M1244" s="7">
        <v>0</v>
      </c>
      <c r="N1244" s="7">
        <v>0</v>
      </c>
      <c r="O1244" s="7">
        <f t="shared" si="418"/>
        <v>0</v>
      </c>
      <c r="P1244" s="7">
        <f t="shared" si="419"/>
        <v>0</v>
      </c>
    </row>
    <row r="1245" spans="1:16" hidden="1" outlineLevel="1" x14ac:dyDescent="0.25">
      <c r="A1245" s="6" t="s">
        <v>11</v>
      </c>
      <c r="B1245" s="6" t="s">
        <v>603</v>
      </c>
      <c r="C1245" s="6" t="s">
        <v>237</v>
      </c>
      <c r="D1245" s="6" t="s">
        <v>27</v>
      </c>
      <c r="E1245" s="6" t="s">
        <v>18</v>
      </c>
      <c r="F1245" s="6" t="s">
        <v>239</v>
      </c>
      <c r="G1245" s="33" t="s">
        <v>432</v>
      </c>
      <c r="H1245" s="7">
        <v>80</v>
      </c>
      <c r="I1245" s="7">
        <v>0</v>
      </c>
      <c r="J1245" s="7">
        <v>0</v>
      </c>
      <c r="K1245" s="7">
        <v>0</v>
      </c>
      <c r="L1245" s="7">
        <v>0</v>
      </c>
      <c r="M1245" s="7">
        <v>0</v>
      </c>
      <c r="N1245" s="7">
        <v>0</v>
      </c>
      <c r="O1245" s="7">
        <f t="shared" si="418"/>
        <v>0</v>
      </c>
      <c r="P1245" s="7">
        <f t="shared" si="419"/>
        <v>0</v>
      </c>
    </row>
    <row r="1246" spans="1:16" hidden="1" outlineLevel="1" x14ac:dyDescent="0.25">
      <c r="A1246" s="6" t="s">
        <v>11</v>
      </c>
      <c r="B1246" s="6" t="s">
        <v>603</v>
      </c>
      <c r="C1246" s="6" t="s">
        <v>237</v>
      </c>
      <c r="D1246" s="6" t="s">
        <v>30</v>
      </c>
      <c r="E1246" s="6" t="s">
        <v>214</v>
      </c>
      <c r="F1246" s="6" t="s">
        <v>238</v>
      </c>
      <c r="G1246" s="33" t="s">
        <v>433</v>
      </c>
      <c r="H1246" s="7">
        <v>117.94</v>
      </c>
      <c r="I1246" s="7">
        <v>95.4</v>
      </c>
      <c r="J1246" s="7">
        <v>0</v>
      </c>
      <c r="K1246" s="7">
        <v>0</v>
      </c>
      <c r="L1246" s="7">
        <v>0</v>
      </c>
      <c r="M1246" s="7">
        <v>0</v>
      </c>
      <c r="N1246" s="7">
        <v>0</v>
      </c>
      <c r="O1246" s="7">
        <f t="shared" si="418"/>
        <v>0</v>
      </c>
      <c r="P1246" s="7">
        <f t="shared" si="419"/>
        <v>0</v>
      </c>
    </row>
    <row r="1247" spans="1:16" hidden="1" outlineLevel="1" x14ac:dyDescent="0.25">
      <c r="A1247" s="6" t="s">
        <v>11</v>
      </c>
      <c r="B1247" s="6" t="s">
        <v>603</v>
      </c>
      <c r="C1247" s="6" t="s">
        <v>237</v>
      </c>
      <c r="D1247" s="6" t="s">
        <v>30</v>
      </c>
      <c r="E1247" s="6" t="s">
        <v>214</v>
      </c>
      <c r="F1247" s="6" t="s">
        <v>239</v>
      </c>
      <c r="G1247" s="33" t="s">
        <v>433</v>
      </c>
      <c r="H1247" s="7">
        <f>88.52+9.7</f>
        <v>98.22</v>
      </c>
      <c r="I1247" s="7">
        <v>64.87</v>
      </c>
      <c r="J1247" s="7">
        <v>100</v>
      </c>
      <c r="K1247" s="7">
        <v>100</v>
      </c>
      <c r="L1247" s="7">
        <f>M1247+800*0.014</f>
        <v>52.480000000000004</v>
      </c>
      <c r="M1247" s="7">
        <v>41.28</v>
      </c>
      <c r="N1247" s="7">
        <v>67</v>
      </c>
      <c r="O1247" s="7">
        <f t="shared" si="418"/>
        <v>67</v>
      </c>
      <c r="P1247" s="7">
        <f t="shared" si="419"/>
        <v>67</v>
      </c>
    </row>
    <row r="1248" spans="1:16" hidden="1" outlineLevel="1" x14ac:dyDescent="0.25">
      <c r="A1248" s="6" t="s">
        <v>11</v>
      </c>
      <c r="B1248" s="6" t="s">
        <v>603</v>
      </c>
      <c r="C1248" s="6" t="s">
        <v>237</v>
      </c>
      <c r="D1248" s="6" t="s">
        <v>30</v>
      </c>
      <c r="E1248" s="6" t="s">
        <v>218</v>
      </c>
      <c r="F1248" s="6" t="s">
        <v>239</v>
      </c>
      <c r="G1248" s="33" t="s">
        <v>433</v>
      </c>
      <c r="H1248" s="7">
        <f>15.62+1.71</f>
        <v>17.329999999999998</v>
      </c>
      <c r="I1248" s="7">
        <v>11.45</v>
      </c>
      <c r="J1248" s="7">
        <v>17</v>
      </c>
      <c r="K1248" s="7">
        <v>17</v>
      </c>
      <c r="L1248" s="7">
        <f>M1248</f>
        <v>7.28</v>
      </c>
      <c r="M1248" s="7">
        <v>7.28</v>
      </c>
      <c r="N1248" s="7">
        <v>0</v>
      </c>
      <c r="O1248" s="7">
        <f t="shared" si="418"/>
        <v>0</v>
      </c>
      <c r="P1248" s="7">
        <f t="shared" si="419"/>
        <v>0</v>
      </c>
    </row>
    <row r="1249" spans="1:16" hidden="1" outlineLevel="1" x14ac:dyDescent="0.25">
      <c r="A1249" s="6" t="s">
        <v>11</v>
      </c>
      <c r="B1249" s="6" t="s">
        <v>603</v>
      </c>
      <c r="C1249" s="6" t="s">
        <v>237</v>
      </c>
      <c r="D1249" s="6" t="s">
        <v>30</v>
      </c>
      <c r="E1249" s="6" t="s">
        <v>18</v>
      </c>
      <c r="F1249" s="6" t="s">
        <v>239</v>
      </c>
      <c r="G1249" s="33" t="s">
        <v>434</v>
      </c>
      <c r="H1249" s="7">
        <v>22.4</v>
      </c>
      <c r="I1249" s="7">
        <v>11.2</v>
      </c>
      <c r="J1249" s="7">
        <v>23</v>
      </c>
      <c r="K1249" s="7">
        <v>23</v>
      </c>
      <c r="L1249" s="7">
        <v>0</v>
      </c>
      <c r="M1249" s="7">
        <v>0</v>
      </c>
      <c r="N1249" s="7"/>
      <c r="O1249" s="7">
        <f t="shared" si="418"/>
        <v>0</v>
      </c>
      <c r="P1249" s="7">
        <f t="shared" si="419"/>
        <v>0</v>
      </c>
    </row>
    <row r="1250" spans="1:16" hidden="1" outlineLevel="1" x14ac:dyDescent="0.25">
      <c r="A1250" s="6" t="s">
        <v>11</v>
      </c>
      <c r="B1250" s="6" t="s">
        <v>603</v>
      </c>
      <c r="C1250" s="6" t="s">
        <v>237</v>
      </c>
      <c r="D1250" s="6" t="s">
        <v>33</v>
      </c>
      <c r="E1250" s="6" t="s">
        <v>214</v>
      </c>
      <c r="F1250" s="6" t="s">
        <v>238</v>
      </c>
      <c r="G1250" s="33" t="s">
        <v>434</v>
      </c>
      <c r="H1250" s="7">
        <v>1087.92</v>
      </c>
      <c r="I1250" s="7">
        <v>954.44</v>
      </c>
      <c r="J1250" s="7">
        <v>0</v>
      </c>
      <c r="K1250" s="7">
        <v>0</v>
      </c>
      <c r="L1250" s="7">
        <v>0</v>
      </c>
      <c r="M1250" s="7">
        <v>0</v>
      </c>
      <c r="N1250" s="7">
        <v>0</v>
      </c>
      <c r="O1250" s="7">
        <f t="shared" si="418"/>
        <v>0</v>
      </c>
      <c r="P1250" s="7">
        <f t="shared" si="419"/>
        <v>0</v>
      </c>
    </row>
    <row r="1251" spans="1:16" hidden="1" outlineLevel="1" x14ac:dyDescent="0.25">
      <c r="A1251" s="6" t="s">
        <v>11</v>
      </c>
      <c r="B1251" s="6" t="s">
        <v>603</v>
      </c>
      <c r="C1251" s="6" t="s">
        <v>237</v>
      </c>
      <c r="D1251" s="6" t="s">
        <v>33</v>
      </c>
      <c r="E1251" s="6" t="s">
        <v>214</v>
      </c>
      <c r="F1251" s="6" t="s">
        <v>239</v>
      </c>
      <c r="G1251" s="33" t="s">
        <v>434</v>
      </c>
      <c r="H1251" s="7">
        <f>885.35+96.99</f>
        <v>982.34</v>
      </c>
      <c r="I1251" s="7">
        <v>648.82000000000005</v>
      </c>
      <c r="J1251" s="7">
        <v>996</v>
      </c>
      <c r="K1251" s="7">
        <v>996</v>
      </c>
      <c r="L1251" s="7">
        <f>M1251+800*0.14</f>
        <v>524.85</v>
      </c>
      <c r="M1251" s="7">
        <v>412.85</v>
      </c>
      <c r="N1251" s="7">
        <v>672</v>
      </c>
      <c r="O1251" s="7">
        <f t="shared" si="418"/>
        <v>672</v>
      </c>
      <c r="P1251" s="7">
        <f t="shared" si="419"/>
        <v>672</v>
      </c>
    </row>
    <row r="1252" spans="1:16" ht="15" hidden="1" customHeight="1" outlineLevel="1" x14ac:dyDescent="0.25">
      <c r="A1252" s="6" t="s">
        <v>11</v>
      </c>
      <c r="B1252" s="6" t="s">
        <v>603</v>
      </c>
      <c r="C1252" s="6" t="s">
        <v>237</v>
      </c>
      <c r="D1252" s="6" t="s">
        <v>33</v>
      </c>
      <c r="E1252" s="6" t="s">
        <v>218</v>
      </c>
      <c r="F1252" s="6" t="s">
        <v>239</v>
      </c>
      <c r="G1252" s="33" t="s">
        <v>435</v>
      </c>
      <c r="H1252" s="7">
        <f>156.24+17.11</f>
        <v>173.35000000000002</v>
      </c>
      <c r="I1252" s="7">
        <v>114.5</v>
      </c>
      <c r="J1252" s="7">
        <v>176</v>
      </c>
      <c r="K1252" s="7">
        <v>176</v>
      </c>
      <c r="L1252" s="7">
        <f>M1252</f>
        <v>72.87</v>
      </c>
      <c r="M1252" s="7">
        <v>72.87</v>
      </c>
      <c r="N1252" s="7">
        <v>0</v>
      </c>
      <c r="O1252" s="7">
        <f t="shared" si="418"/>
        <v>0</v>
      </c>
      <c r="P1252" s="7">
        <f t="shared" si="419"/>
        <v>0</v>
      </c>
    </row>
    <row r="1253" spans="1:16" ht="13.5" hidden="1" customHeight="1" outlineLevel="1" x14ac:dyDescent="0.25">
      <c r="A1253" s="6" t="s">
        <v>11</v>
      </c>
      <c r="B1253" s="6" t="s">
        <v>603</v>
      </c>
      <c r="C1253" s="6" t="s">
        <v>237</v>
      </c>
      <c r="D1253" s="6" t="s">
        <v>33</v>
      </c>
      <c r="E1253" s="6" t="s">
        <v>18</v>
      </c>
      <c r="F1253" s="6" t="s">
        <v>239</v>
      </c>
      <c r="G1253" s="33" t="s">
        <v>436</v>
      </c>
      <c r="H1253" s="7">
        <v>224</v>
      </c>
      <c r="I1253" s="7">
        <v>112</v>
      </c>
      <c r="J1253" s="7">
        <v>234</v>
      </c>
      <c r="K1253" s="7">
        <v>234</v>
      </c>
      <c r="L1253" s="7">
        <v>0</v>
      </c>
      <c r="M1253" s="7">
        <v>0</v>
      </c>
      <c r="N1253" s="7"/>
      <c r="O1253" s="7">
        <f t="shared" si="418"/>
        <v>0</v>
      </c>
      <c r="P1253" s="7">
        <f t="shared" si="419"/>
        <v>0</v>
      </c>
    </row>
    <row r="1254" spans="1:16" ht="15" hidden="1" customHeight="1" outlineLevel="1" x14ac:dyDescent="0.25">
      <c r="A1254" s="6" t="s">
        <v>11</v>
      </c>
      <c r="B1254" s="6" t="s">
        <v>603</v>
      </c>
      <c r="C1254" s="6" t="s">
        <v>237</v>
      </c>
      <c r="D1254" s="6" t="s">
        <v>37</v>
      </c>
      <c r="E1254" s="6" t="s">
        <v>214</v>
      </c>
      <c r="F1254" s="6" t="s">
        <v>238</v>
      </c>
      <c r="G1254" s="33" t="s">
        <v>436</v>
      </c>
      <c r="H1254" s="7">
        <v>67.400000000000006</v>
      </c>
      <c r="I1254" s="7">
        <v>54.54</v>
      </c>
      <c r="J1254" s="7">
        <v>0</v>
      </c>
      <c r="K1254" s="7">
        <v>0</v>
      </c>
      <c r="L1254" s="7">
        <v>0</v>
      </c>
      <c r="M1254" s="7">
        <v>0</v>
      </c>
      <c r="N1254" s="7">
        <v>0</v>
      </c>
      <c r="O1254" s="7">
        <f t="shared" si="418"/>
        <v>0</v>
      </c>
      <c r="P1254" s="7">
        <f t="shared" si="419"/>
        <v>0</v>
      </c>
    </row>
    <row r="1255" spans="1:16" ht="15" hidden="1" customHeight="1" outlineLevel="1" x14ac:dyDescent="0.25">
      <c r="A1255" s="6" t="s">
        <v>11</v>
      </c>
      <c r="B1255" s="6" t="s">
        <v>603</v>
      </c>
      <c r="C1255" s="6" t="s">
        <v>237</v>
      </c>
      <c r="D1255" s="6" t="s">
        <v>37</v>
      </c>
      <c r="E1255" s="6" t="s">
        <v>218</v>
      </c>
      <c r="F1255" s="6" t="s">
        <v>238</v>
      </c>
      <c r="G1255" s="83" t="s">
        <v>684</v>
      </c>
      <c r="H1255" s="7">
        <v>11.89</v>
      </c>
      <c r="I1255" s="7">
        <v>9.6</v>
      </c>
      <c r="J1255" s="7">
        <v>0</v>
      </c>
      <c r="K1255" s="7">
        <v>0</v>
      </c>
      <c r="L1255" s="7">
        <v>0</v>
      </c>
      <c r="M1255" s="7">
        <v>0</v>
      </c>
      <c r="N1255" s="7">
        <v>0</v>
      </c>
      <c r="O1255" s="7">
        <f t="shared" si="418"/>
        <v>0</v>
      </c>
      <c r="P1255" s="7">
        <f t="shared" si="419"/>
        <v>0</v>
      </c>
    </row>
    <row r="1256" spans="1:16" ht="15" hidden="1" customHeight="1" outlineLevel="1" x14ac:dyDescent="0.25">
      <c r="A1256" s="6" t="s">
        <v>11</v>
      </c>
      <c r="B1256" s="6" t="s">
        <v>603</v>
      </c>
      <c r="C1256" s="6" t="s">
        <v>237</v>
      </c>
      <c r="D1256" s="6" t="s">
        <v>37</v>
      </c>
      <c r="E1256" s="6" t="s">
        <v>214</v>
      </c>
      <c r="F1256" s="6" t="s">
        <v>239</v>
      </c>
      <c r="G1256" s="6" t="s">
        <v>39</v>
      </c>
      <c r="H1256" s="7">
        <f>50.58+5.54</f>
        <v>56.12</v>
      </c>
      <c r="I1256" s="7">
        <v>37.1</v>
      </c>
      <c r="J1256" s="7">
        <v>57</v>
      </c>
      <c r="K1256" s="7">
        <v>57</v>
      </c>
      <c r="L1256" s="7">
        <f>M1256+800*0.008</f>
        <v>29.97</v>
      </c>
      <c r="M1256" s="7">
        <v>23.57</v>
      </c>
      <c r="N1256" s="7">
        <v>38</v>
      </c>
      <c r="O1256" s="7">
        <f t="shared" si="418"/>
        <v>38</v>
      </c>
      <c r="P1256" s="7">
        <f t="shared" si="419"/>
        <v>38</v>
      </c>
    </row>
    <row r="1257" spans="1:16" ht="15" hidden="1" customHeight="1" outlineLevel="1" x14ac:dyDescent="0.25">
      <c r="A1257" s="6" t="s">
        <v>11</v>
      </c>
      <c r="B1257" s="6" t="s">
        <v>603</v>
      </c>
      <c r="C1257" s="6" t="s">
        <v>237</v>
      </c>
      <c r="D1257" s="6" t="s">
        <v>37</v>
      </c>
      <c r="E1257" s="6" t="s">
        <v>218</v>
      </c>
      <c r="F1257" s="6" t="s">
        <v>239</v>
      </c>
      <c r="G1257" s="6" t="s">
        <v>39</v>
      </c>
      <c r="H1257" s="7">
        <f>8.93+0.98</f>
        <v>9.91</v>
      </c>
      <c r="I1257" s="7">
        <v>6.51</v>
      </c>
      <c r="J1257" s="7">
        <v>10</v>
      </c>
      <c r="K1257" s="7">
        <v>10</v>
      </c>
      <c r="L1257" s="7">
        <f>M1257</f>
        <v>4.17</v>
      </c>
      <c r="M1257" s="7">
        <v>4.17</v>
      </c>
      <c r="N1257" s="7">
        <v>0</v>
      </c>
      <c r="O1257" s="7">
        <f t="shared" si="418"/>
        <v>0</v>
      </c>
      <c r="P1257" s="7">
        <f t="shared" si="419"/>
        <v>0</v>
      </c>
    </row>
    <row r="1258" spans="1:16" ht="15" hidden="1" customHeight="1" outlineLevel="1" x14ac:dyDescent="0.25">
      <c r="A1258" s="6" t="s">
        <v>11</v>
      </c>
      <c r="B1258" s="6" t="s">
        <v>603</v>
      </c>
      <c r="C1258" s="6" t="s">
        <v>237</v>
      </c>
      <c r="D1258" s="6" t="s">
        <v>37</v>
      </c>
      <c r="E1258" s="6" t="s">
        <v>18</v>
      </c>
      <c r="F1258" s="6" t="s">
        <v>239</v>
      </c>
      <c r="G1258" s="6" t="s">
        <v>39</v>
      </c>
      <c r="H1258" s="7">
        <v>12.8</v>
      </c>
      <c r="I1258" s="7">
        <v>6.4</v>
      </c>
      <c r="J1258" s="7">
        <v>13</v>
      </c>
      <c r="K1258" s="7">
        <v>13</v>
      </c>
      <c r="L1258" s="7">
        <v>0</v>
      </c>
      <c r="M1258" s="7">
        <v>0</v>
      </c>
      <c r="N1258" s="7"/>
      <c r="O1258" s="7">
        <f t="shared" si="418"/>
        <v>0</v>
      </c>
      <c r="P1258" s="7">
        <f t="shared" si="419"/>
        <v>0</v>
      </c>
    </row>
    <row r="1259" spans="1:16" ht="15" hidden="1" customHeight="1" outlineLevel="1" x14ac:dyDescent="0.25">
      <c r="A1259" s="6" t="s">
        <v>11</v>
      </c>
      <c r="B1259" s="6" t="s">
        <v>603</v>
      </c>
      <c r="C1259" s="6" t="s">
        <v>237</v>
      </c>
      <c r="D1259" s="6" t="s">
        <v>41</v>
      </c>
      <c r="E1259" s="6" t="s">
        <v>214</v>
      </c>
      <c r="F1259" s="6" t="s">
        <v>238</v>
      </c>
      <c r="G1259" s="6" t="s">
        <v>188</v>
      </c>
      <c r="H1259" s="7">
        <v>252.78</v>
      </c>
      <c r="I1259" s="7">
        <v>204.49</v>
      </c>
      <c r="J1259" s="7">
        <v>0</v>
      </c>
      <c r="K1259" s="7">
        <v>0</v>
      </c>
      <c r="L1259" s="7">
        <v>0</v>
      </c>
      <c r="M1259" s="7">
        <v>0</v>
      </c>
      <c r="N1259" s="7">
        <v>0</v>
      </c>
      <c r="O1259" s="7">
        <f t="shared" si="418"/>
        <v>0</v>
      </c>
      <c r="P1259" s="7">
        <f t="shared" si="419"/>
        <v>0</v>
      </c>
    </row>
    <row r="1260" spans="1:16" ht="15" hidden="1" customHeight="1" outlineLevel="1" x14ac:dyDescent="0.25">
      <c r="A1260" s="6" t="s">
        <v>11</v>
      </c>
      <c r="B1260" s="6" t="s">
        <v>603</v>
      </c>
      <c r="C1260" s="6" t="s">
        <v>237</v>
      </c>
      <c r="D1260" s="6" t="s">
        <v>41</v>
      </c>
      <c r="E1260" s="6" t="s">
        <v>218</v>
      </c>
      <c r="F1260" s="6" t="s">
        <v>238</v>
      </c>
      <c r="G1260" s="6" t="s">
        <v>188</v>
      </c>
      <c r="H1260" s="7">
        <v>44.61</v>
      </c>
      <c r="I1260" s="7">
        <v>36.1</v>
      </c>
      <c r="J1260" s="7">
        <v>0</v>
      </c>
      <c r="K1260" s="7">
        <v>0</v>
      </c>
      <c r="L1260" s="7">
        <v>0</v>
      </c>
      <c r="M1260" s="7">
        <v>0</v>
      </c>
      <c r="N1260" s="7">
        <v>0</v>
      </c>
      <c r="O1260" s="7">
        <f t="shared" si="418"/>
        <v>0</v>
      </c>
      <c r="P1260" s="7">
        <f t="shared" si="419"/>
        <v>0</v>
      </c>
    </row>
    <row r="1261" spans="1:16" ht="15" hidden="1" customHeight="1" outlineLevel="1" x14ac:dyDescent="0.25">
      <c r="A1261" s="6" t="s">
        <v>11</v>
      </c>
      <c r="B1261" s="6" t="s">
        <v>603</v>
      </c>
      <c r="C1261" s="6" t="s">
        <v>237</v>
      </c>
      <c r="D1261" s="6" t="s">
        <v>41</v>
      </c>
      <c r="E1261" s="6" t="s">
        <v>214</v>
      </c>
      <c r="F1261" s="6" t="s">
        <v>239</v>
      </c>
      <c r="G1261" s="6" t="s">
        <v>43</v>
      </c>
      <c r="H1261" s="7">
        <f>189.71+20.78</f>
        <v>210.49</v>
      </c>
      <c r="I1261" s="7">
        <v>139.02000000000001</v>
      </c>
      <c r="J1261" s="7">
        <v>213</v>
      </c>
      <c r="K1261" s="7">
        <v>213</v>
      </c>
      <c r="L1261" s="7">
        <f>M1261+800*0.03</f>
        <v>112.46</v>
      </c>
      <c r="M1261" s="7">
        <v>88.46</v>
      </c>
      <c r="N1261" s="7">
        <v>144</v>
      </c>
      <c r="O1261" s="7">
        <f t="shared" si="418"/>
        <v>144</v>
      </c>
      <c r="P1261" s="7">
        <f t="shared" si="419"/>
        <v>144</v>
      </c>
    </row>
    <row r="1262" spans="1:16" ht="15" hidden="1" customHeight="1" outlineLevel="1" x14ac:dyDescent="0.25">
      <c r="A1262" s="6" t="s">
        <v>11</v>
      </c>
      <c r="B1262" s="6" t="s">
        <v>603</v>
      </c>
      <c r="C1262" s="6" t="s">
        <v>237</v>
      </c>
      <c r="D1262" s="6" t="s">
        <v>41</v>
      </c>
      <c r="E1262" s="6" t="s">
        <v>218</v>
      </c>
      <c r="F1262" s="6" t="s">
        <v>239</v>
      </c>
      <c r="G1262" s="6" t="s">
        <v>43</v>
      </c>
      <c r="H1262" s="7">
        <f>33.48+3.67</f>
        <v>37.15</v>
      </c>
      <c r="I1262" s="7">
        <v>24.54</v>
      </c>
      <c r="J1262" s="7">
        <v>38</v>
      </c>
      <c r="K1262" s="7">
        <v>38</v>
      </c>
      <c r="L1262" s="7">
        <f>M1262</f>
        <v>15.62</v>
      </c>
      <c r="M1262" s="7">
        <v>15.62</v>
      </c>
      <c r="N1262" s="7">
        <v>0</v>
      </c>
      <c r="O1262" s="7">
        <f t="shared" si="418"/>
        <v>0</v>
      </c>
      <c r="P1262" s="7">
        <f t="shared" si="419"/>
        <v>0</v>
      </c>
    </row>
    <row r="1263" spans="1:16" ht="15" hidden="1" customHeight="1" outlineLevel="1" x14ac:dyDescent="0.25">
      <c r="A1263" s="6" t="s">
        <v>11</v>
      </c>
      <c r="B1263" s="6" t="s">
        <v>603</v>
      </c>
      <c r="C1263" s="6" t="s">
        <v>237</v>
      </c>
      <c r="D1263" s="6" t="s">
        <v>41</v>
      </c>
      <c r="E1263" s="6" t="s">
        <v>18</v>
      </c>
      <c r="F1263" s="6" t="s">
        <v>239</v>
      </c>
      <c r="G1263" s="6" t="s">
        <v>43</v>
      </c>
      <c r="H1263" s="7">
        <v>48</v>
      </c>
      <c r="I1263" s="7">
        <v>24</v>
      </c>
      <c r="J1263" s="7">
        <v>50</v>
      </c>
      <c r="K1263" s="7">
        <v>50</v>
      </c>
      <c r="L1263" s="7">
        <v>0</v>
      </c>
      <c r="M1263" s="7">
        <v>0</v>
      </c>
      <c r="N1263" s="7"/>
      <c r="O1263" s="7">
        <f t="shared" si="418"/>
        <v>0</v>
      </c>
      <c r="P1263" s="7">
        <f t="shared" si="419"/>
        <v>0</v>
      </c>
    </row>
    <row r="1264" spans="1:16" ht="15" hidden="1" customHeight="1" outlineLevel="1" x14ac:dyDescent="0.25">
      <c r="A1264" s="6" t="s">
        <v>11</v>
      </c>
      <c r="B1264" s="6" t="s">
        <v>603</v>
      </c>
      <c r="C1264" s="6" t="s">
        <v>237</v>
      </c>
      <c r="D1264" s="6" t="s">
        <v>45</v>
      </c>
      <c r="E1264" s="6" t="s">
        <v>214</v>
      </c>
      <c r="F1264" s="6" t="s">
        <v>238</v>
      </c>
      <c r="G1264" s="6" t="s">
        <v>48</v>
      </c>
      <c r="H1264" s="7">
        <v>84.25</v>
      </c>
      <c r="I1264" s="7">
        <v>68.150000000000006</v>
      </c>
      <c r="J1264" s="7">
        <v>0</v>
      </c>
      <c r="K1264" s="7">
        <v>0</v>
      </c>
      <c r="L1264" s="7">
        <v>0</v>
      </c>
      <c r="M1264" s="7">
        <v>0</v>
      </c>
      <c r="N1264" s="7">
        <v>0</v>
      </c>
      <c r="O1264" s="7">
        <f t="shared" si="418"/>
        <v>0</v>
      </c>
      <c r="P1264" s="7">
        <f t="shared" si="419"/>
        <v>0</v>
      </c>
    </row>
    <row r="1265" spans="1:16" ht="15" hidden="1" customHeight="1" outlineLevel="1" x14ac:dyDescent="0.25">
      <c r="A1265" s="6" t="s">
        <v>11</v>
      </c>
      <c r="B1265" s="6" t="s">
        <v>603</v>
      </c>
      <c r="C1265" s="6" t="s">
        <v>237</v>
      </c>
      <c r="D1265" s="6" t="s">
        <v>45</v>
      </c>
      <c r="E1265" s="6" t="s">
        <v>218</v>
      </c>
      <c r="F1265" s="6" t="s">
        <v>238</v>
      </c>
      <c r="G1265" s="6" t="s">
        <v>48</v>
      </c>
      <c r="H1265" s="7">
        <v>14.86</v>
      </c>
      <c r="I1265" s="7">
        <v>12.02</v>
      </c>
      <c r="J1265" s="7">
        <v>0</v>
      </c>
      <c r="K1265" s="7">
        <v>0</v>
      </c>
      <c r="L1265" s="7">
        <v>0</v>
      </c>
      <c r="M1265" s="7">
        <v>0</v>
      </c>
      <c r="N1265" s="7">
        <v>0</v>
      </c>
      <c r="O1265" s="7">
        <f t="shared" si="418"/>
        <v>0</v>
      </c>
      <c r="P1265" s="7">
        <f t="shared" si="419"/>
        <v>0</v>
      </c>
    </row>
    <row r="1266" spans="1:16" ht="15" hidden="1" customHeight="1" outlineLevel="1" x14ac:dyDescent="0.25">
      <c r="A1266" s="6" t="s">
        <v>11</v>
      </c>
      <c r="B1266" s="6" t="s">
        <v>603</v>
      </c>
      <c r="C1266" s="6" t="s">
        <v>237</v>
      </c>
      <c r="D1266" s="6" t="s">
        <v>45</v>
      </c>
      <c r="E1266" s="6" t="s">
        <v>214</v>
      </c>
      <c r="F1266" s="6" t="s">
        <v>239</v>
      </c>
      <c r="G1266" s="6" t="s">
        <v>47</v>
      </c>
      <c r="H1266" s="7">
        <f>63.23+6.93</f>
        <v>70.16</v>
      </c>
      <c r="I1266" s="7">
        <v>46.34</v>
      </c>
      <c r="J1266" s="7">
        <v>71</v>
      </c>
      <c r="K1266" s="7">
        <v>71</v>
      </c>
      <c r="L1266" s="7">
        <f>M1266+800*0.01</f>
        <v>37.489999999999995</v>
      </c>
      <c r="M1266" s="7">
        <v>29.49</v>
      </c>
      <c r="N1266" s="7">
        <v>48</v>
      </c>
      <c r="O1266" s="7">
        <f t="shared" si="418"/>
        <v>48</v>
      </c>
      <c r="P1266" s="7">
        <f t="shared" si="419"/>
        <v>48</v>
      </c>
    </row>
    <row r="1267" spans="1:16" ht="15" hidden="1" customHeight="1" outlineLevel="1" x14ac:dyDescent="0.25">
      <c r="A1267" s="6" t="s">
        <v>11</v>
      </c>
      <c r="B1267" s="6" t="s">
        <v>603</v>
      </c>
      <c r="C1267" s="6" t="s">
        <v>237</v>
      </c>
      <c r="D1267" s="6" t="s">
        <v>45</v>
      </c>
      <c r="E1267" s="6" t="s">
        <v>218</v>
      </c>
      <c r="F1267" s="6" t="s">
        <v>239</v>
      </c>
      <c r="G1267" s="6" t="s">
        <v>47</v>
      </c>
      <c r="H1267" s="7">
        <f>11.16+1.22</f>
        <v>12.38</v>
      </c>
      <c r="I1267" s="7">
        <v>8.17</v>
      </c>
      <c r="J1267" s="7">
        <v>12</v>
      </c>
      <c r="K1267" s="7">
        <v>12</v>
      </c>
      <c r="L1267" s="7">
        <f>M1267</f>
        <v>5.2</v>
      </c>
      <c r="M1267" s="7">
        <v>5.2</v>
      </c>
      <c r="N1267" s="7">
        <v>0</v>
      </c>
      <c r="O1267" s="7">
        <f t="shared" si="418"/>
        <v>0</v>
      </c>
      <c r="P1267" s="7">
        <f t="shared" si="419"/>
        <v>0</v>
      </c>
    </row>
    <row r="1268" spans="1:16" ht="15" hidden="1" customHeight="1" outlineLevel="1" x14ac:dyDescent="0.25">
      <c r="A1268" s="6" t="s">
        <v>11</v>
      </c>
      <c r="B1268" s="6" t="s">
        <v>603</v>
      </c>
      <c r="C1268" s="6" t="s">
        <v>237</v>
      </c>
      <c r="D1268" s="6" t="s">
        <v>45</v>
      </c>
      <c r="E1268" s="6" t="s">
        <v>18</v>
      </c>
      <c r="F1268" s="6" t="s">
        <v>239</v>
      </c>
      <c r="G1268" s="6" t="s">
        <v>47</v>
      </c>
      <c r="H1268" s="7">
        <v>16</v>
      </c>
      <c r="I1268" s="7">
        <v>8</v>
      </c>
      <c r="J1268" s="7">
        <v>17</v>
      </c>
      <c r="K1268" s="7">
        <v>17</v>
      </c>
      <c r="L1268" s="7">
        <v>0</v>
      </c>
      <c r="M1268" s="7">
        <v>0</v>
      </c>
      <c r="N1268" s="7"/>
      <c r="O1268" s="7">
        <f t="shared" si="418"/>
        <v>0</v>
      </c>
      <c r="P1268" s="7">
        <f t="shared" si="419"/>
        <v>0</v>
      </c>
    </row>
    <row r="1269" spans="1:16" ht="15" hidden="1" customHeight="1" outlineLevel="1" x14ac:dyDescent="0.25">
      <c r="A1269" s="6" t="s">
        <v>11</v>
      </c>
      <c r="B1269" s="6" t="s">
        <v>603</v>
      </c>
      <c r="C1269" s="6" t="s">
        <v>237</v>
      </c>
      <c r="D1269" s="6" t="s">
        <v>49</v>
      </c>
      <c r="E1269" s="6" t="s">
        <v>214</v>
      </c>
      <c r="F1269" s="6" t="s">
        <v>238</v>
      </c>
      <c r="G1269" s="6" t="s">
        <v>189</v>
      </c>
      <c r="H1269" s="7">
        <v>400.23</v>
      </c>
      <c r="I1269" s="7">
        <v>323.82</v>
      </c>
      <c r="J1269" s="7">
        <v>0</v>
      </c>
      <c r="K1269" s="7">
        <v>0</v>
      </c>
      <c r="L1269" s="7">
        <v>0</v>
      </c>
      <c r="M1269" s="7">
        <v>0</v>
      </c>
      <c r="N1269" s="7">
        <v>0</v>
      </c>
      <c r="O1269" s="7">
        <f t="shared" si="418"/>
        <v>0</v>
      </c>
      <c r="P1269" s="7">
        <f t="shared" si="419"/>
        <v>0</v>
      </c>
    </row>
    <row r="1270" spans="1:16" ht="15" hidden="1" customHeight="1" outlineLevel="1" x14ac:dyDescent="0.25">
      <c r="A1270" s="6" t="s">
        <v>11</v>
      </c>
      <c r="B1270" s="6" t="s">
        <v>603</v>
      </c>
      <c r="C1270" s="6" t="s">
        <v>237</v>
      </c>
      <c r="D1270" s="6" t="s">
        <v>49</v>
      </c>
      <c r="E1270" s="6" t="s">
        <v>218</v>
      </c>
      <c r="F1270" s="6" t="s">
        <v>238</v>
      </c>
      <c r="G1270" s="6" t="s">
        <v>189</v>
      </c>
      <c r="H1270" s="7">
        <v>70.64</v>
      </c>
      <c r="I1270" s="7">
        <v>57.14</v>
      </c>
      <c r="J1270" s="7">
        <v>0</v>
      </c>
      <c r="K1270" s="7">
        <v>0</v>
      </c>
      <c r="L1270" s="7">
        <v>0</v>
      </c>
      <c r="M1270" s="7">
        <v>0</v>
      </c>
      <c r="N1270" s="7">
        <v>0</v>
      </c>
      <c r="O1270" s="7">
        <f t="shared" si="418"/>
        <v>0</v>
      </c>
      <c r="P1270" s="7">
        <f t="shared" si="419"/>
        <v>0</v>
      </c>
    </row>
    <row r="1271" spans="1:16" ht="15" hidden="1" customHeight="1" outlineLevel="1" x14ac:dyDescent="0.25">
      <c r="A1271" s="6" t="s">
        <v>11</v>
      </c>
      <c r="B1271" s="6" t="s">
        <v>603</v>
      </c>
      <c r="C1271" s="6" t="s">
        <v>237</v>
      </c>
      <c r="D1271" s="6" t="s">
        <v>49</v>
      </c>
      <c r="E1271" s="6" t="s">
        <v>214</v>
      </c>
      <c r="F1271" s="6" t="s">
        <v>239</v>
      </c>
      <c r="G1271" s="6" t="s">
        <v>51</v>
      </c>
      <c r="H1271" s="7">
        <f>300.38+32.9</f>
        <v>333.28</v>
      </c>
      <c r="I1271" s="7">
        <v>220.14</v>
      </c>
      <c r="J1271" s="7">
        <v>338</v>
      </c>
      <c r="K1271" s="7">
        <v>338</v>
      </c>
      <c r="L1271" s="7">
        <f>M1271+800*0.0475</f>
        <v>178.08</v>
      </c>
      <c r="M1271" s="7">
        <v>140.08000000000001</v>
      </c>
      <c r="N1271" s="7">
        <v>229</v>
      </c>
      <c r="O1271" s="7">
        <f t="shared" si="418"/>
        <v>229</v>
      </c>
      <c r="P1271" s="7">
        <f t="shared" si="419"/>
        <v>229</v>
      </c>
    </row>
    <row r="1272" spans="1:16" ht="15" hidden="1" customHeight="1" outlineLevel="1" x14ac:dyDescent="0.25">
      <c r="A1272" s="6" t="s">
        <v>11</v>
      </c>
      <c r="B1272" s="6" t="s">
        <v>603</v>
      </c>
      <c r="C1272" s="6" t="s">
        <v>237</v>
      </c>
      <c r="D1272" s="6" t="s">
        <v>49</v>
      </c>
      <c r="E1272" s="6" t="s">
        <v>218</v>
      </c>
      <c r="F1272" s="6" t="s">
        <v>239</v>
      </c>
      <c r="G1272" s="6" t="s">
        <v>51</v>
      </c>
      <c r="H1272" s="7">
        <f>53.01+5.81</f>
        <v>58.82</v>
      </c>
      <c r="I1272" s="7">
        <v>38.840000000000003</v>
      </c>
      <c r="J1272" s="7">
        <v>59</v>
      </c>
      <c r="K1272" s="7">
        <v>59</v>
      </c>
      <c r="L1272" s="7">
        <f>M1272</f>
        <v>24.71</v>
      </c>
      <c r="M1272" s="7">
        <v>24.71</v>
      </c>
      <c r="N1272" s="7">
        <v>0</v>
      </c>
      <c r="O1272" s="7">
        <f t="shared" si="418"/>
        <v>0</v>
      </c>
      <c r="P1272" s="7">
        <f t="shared" si="419"/>
        <v>0</v>
      </c>
    </row>
    <row r="1273" spans="1:16" ht="15" hidden="1" customHeight="1" outlineLevel="1" x14ac:dyDescent="0.25">
      <c r="A1273" s="6" t="s">
        <v>11</v>
      </c>
      <c r="B1273" s="6" t="s">
        <v>603</v>
      </c>
      <c r="C1273" s="6" t="s">
        <v>237</v>
      </c>
      <c r="D1273" s="6" t="s">
        <v>49</v>
      </c>
      <c r="E1273" s="6" t="s">
        <v>18</v>
      </c>
      <c r="F1273" s="6" t="s">
        <v>239</v>
      </c>
      <c r="G1273" s="6" t="s">
        <v>51</v>
      </c>
      <c r="H1273" s="7">
        <v>76</v>
      </c>
      <c r="I1273" s="7">
        <v>38</v>
      </c>
      <c r="J1273" s="7">
        <v>80</v>
      </c>
      <c r="K1273" s="7">
        <v>80</v>
      </c>
      <c r="L1273" s="7">
        <v>0</v>
      </c>
      <c r="M1273" s="7">
        <v>0</v>
      </c>
      <c r="N1273" s="7"/>
      <c r="O1273" s="7">
        <f t="shared" si="418"/>
        <v>0</v>
      </c>
      <c r="P1273" s="7">
        <f t="shared" si="419"/>
        <v>0</v>
      </c>
    </row>
    <row r="1274" spans="1:16" ht="15" customHeight="1" collapsed="1" x14ac:dyDescent="0.25">
      <c r="A1274" s="83"/>
      <c r="B1274" s="83" t="s">
        <v>603</v>
      </c>
      <c r="C1274" s="66" t="s">
        <v>237</v>
      </c>
      <c r="D1274" s="100" t="s">
        <v>525</v>
      </c>
      <c r="E1274" s="83"/>
      <c r="F1274" s="83"/>
      <c r="G1274" s="83" t="s">
        <v>684</v>
      </c>
      <c r="H1274" s="110">
        <v>0</v>
      </c>
      <c r="I1274" s="110">
        <v>0</v>
      </c>
      <c r="J1274" s="110">
        <f t="shared" ref="J1274:P1274" si="420">SUM(J1234:J1273)</f>
        <v>6011</v>
      </c>
      <c r="K1274" s="110">
        <f t="shared" si="420"/>
        <v>5815</v>
      </c>
      <c r="L1274" s="110">
        <f t="shared" si="420"/>
        <v>1500.86</v>
      </c>
      <c r="M1274" s="110">
        <f t="shared" si="420"/>
        <v>1220.1199999999999</v>
      </c>
      <c r="N1274" s="110">
        <f t="shared" si="420"/>
        <v>1678</v>
      </c>
      <c r="O1274" s="110">
        <f t="shared" si="420"/>
        <v>1678</v>
      </c>
      <c r="P1274" s="110">
        <f t="shared" si="420"/>
        <v>1678</v>
      </c>
    </row>
    <row r="1275" spans="1:16" ht="15" hidden="1" customHeight="1" outlineLevel="1" x14ac:dyDescent="0.25">
      <c r="A1275" s="6" t="s">
        <v>11</v>
      </c>
      <c r="B1275" s="6" t="s">
        <v>603</v>
      </c>
      <c r="C1275" s="6" t="s">
        <v>237</v>
      </c>
      <c r="D1275" s="6" t="s">
        <v>57</v>
      </c>
      <c r="E1275" s="6" t="s">
        <v>18</v>
      </c>
      <c r="F1275" s="6" t="s">
        <v>239</v>
      </c>
      <c r="G1275" s="6" t="s">
        <v>244</v>
      </c>
      <c r="H1275" s="7">
        <v>643.97</v>
      </c>
      <c r="I1275" s="7">
        <v>163.30000000000001</v>
      </c>
      <c r="J1275" s="7">
        <v>400</v>
      </c>
      <c r="K1275" s="7">
        <v>370</v>
      </c>
      <c r="L1275" s="7">
        <f t="shared" ref="L1275:L1290" si="421">M1275/10*12</f>
        <v>81.98399999999998</v>
      </c>
      <c r="M1275" s="7">
        <v>68.319999999999993</v>
      </c>
      <c r="N1275" s="7">
        <v>100</v>
      </c>
      <c r="O1275" s="7">
        <f t="shared" si="418"/>
        <v>100</v>
      </c>
      <c r="P1275" s="7">
        <f t="shared" si="419"/>
        <v>100</v>
      </c>
    </row>
    <row r="1276" spans="1:16" ht="15" hidden="1" customHeight="1" outlineLevel="1" x14ac:dyDescent="0.25">
      <c r="A1276" s="6" t="s">
        <v>11</v>
      </c>
      <c r="B1276" s="6" t="s">
        <v>603</v>
      </c>
      <c r="C1276" s="6" t="s">
        <v>237</v>
      </c>
      <c r="D1276" s="6" t="s">
        <v>75</v>
      </c>
      <c r="E1276" s="6" t="s">
        <v>214</v>
      </c>
      <c r="F1276" s="6" t="s">
        <v>239</v>
      </c>
      <c r="G1276" s="6" t="s">
        <v>245</v>
      </c>
      <c r="H1276" s="7">
        <v>0</v>
      </c>
      <c r="I1276" s="7">
        <v>0</v>
      </c>
      <c r="J1276" s="7">
        <v>0</v>
      </c>
      <c r="K1276" s="7">
        <v>20</v>
      </c>
      <c r="L1276" s="7">
        <f t="shared" si="421"/>
        <v>27.54</v>
      </c>
      <c r="M1276" s="7">
        <v>22.95</v>
      </c>
      <c r="N1276" s="7">
        <v>30</v>
      </c>
      <c r="O1276" s="7">
        <f t="shared" si="418"/>
        <v>30</v>
      </c>
      <c r="P1276" s="7">
        <f t="shared" si="419"/>
        <v>30</v>
      </c>
    </row>
    <row r="1277" spans="1:16" ht="15" hidden="1" customHeight="1" outlineLevel="1" x14ac:dyDescent="0.25">
      <c r="A1277" s="6" t="s">
        <v>11</v>
      </c>
      <c r="B1277" s="6" t="s">
        <v>603</v>
      </c>
      <c r="C1277" s="6" t="s">
        <v>237</v>
      </c>
      <c r="D1277" s="6" t="s">
        <v>75</v>
      </c>
      <c r="E1277" s="6" t="s">
        <v>218</v>
      </c>
      <c r="F1277" s="6" t="s">
        <v>239</v>
      </c>
      <c r="G1277" s="6" t="s">
        <v>245</v>
      </c>
      <c r="H1277" s="7">
        <v>0</v>
      </c>
      <c r="I1277" s="7">
        <v>0</v>
      </c>
      <c r="J1277" s="7">
        <v>0</v>
      </c>
      <c r="K1277" s="7">
        <v>10</v>
      </c>
      <c r="L1277" s="7">
        <f t="shared" si="421"/>
        <v>4.8599999999999994</v>
      </c>
      <c r="M1277" s="7">
        <v>4.05</v>
      </c>
      <c r="N1277" s="7">
        <v>10</v>
      </c>
      <c r="O1277" s="7">
        <f t="shared" si="418"/>
        <v>10</v>
      </c>
      <c r="P1277" s="7">
        <f t="shared" si="419"/>
        <v>10</v>
      </c>
    </row>
    <row r="1278" spans="1:16" ht="15" customHeight="1" collapsed="1" x14ac:dyDescent="0.25">
      <c r="A1278" s="83"/>
      <c r="B1278" s="83" t="s">
        <v>603</v>
      </c>
      <c r="C1278" s="66" t="s">
        <v>237</v>
      </c>
      <c r="D1278" s="100" t="s">
        <v>538</v>
      </c>
      <c r="E1278" s="83"/>
      <c r="F1278" s="83"/>
      <c r="G1278" s="83" t="s">
        <v>198</v>
      </c>
      <c r="H1278" s="110">
        <v>0</v>
      </c>
      <c r="I1278" s="110">
        <v>0</v>
      </c>
      <c r="J1278" s="110">
        <f t="shared" ref="J1278:P1278" si="422">SUM(J1275:J1277)</f>
        <v>400</v>
      </c>
      <c r="K1278" s="110">
        <f t="shared" si="422"/>
        <v>400</v>
      </c>
      <c r="L1278" s="110">
        <f t="shared" si="422"/>
        <v>114.38399999999997</v>
      </c>
      <c r="M1278" s="110">
        <f t="shared" si="422"/>
        <v>95.32</v>
      </c>
      <c r="N1278" s="110">
        <f t="shared" si="422"/>
        <v>140</v>
      </c>
      <c r="O1278" s="110">
        <f t="shared" si="422"/>
        <v>140</v>
      </c>
      <c r="P1278" s="110">
        <f t="shared" si="422"/>
        <v>140</v>
      </c>
    </row>
    <row r="1279" spans="1:16" hidden="1" outlineLevel="1" x14ac:dyDescent="0.25">
      <c r="A1279" s="6" t="s">
        <v>11</v>
      </c>
      <c r="B1279" s="6" t="s">
        <v>603</v>
      </c>
      <c r="C1279" s="6" t="s">
        <v>237</v>
      </c>
      <c r="D1279" s="6" t="s">
        <v>89</v>
      </c>
      <c r="E1279" s="6" t="s">
        <v>214</v>
      </c>
      <c r="F1279" s="6" t="s">
        <v>239</v>
      </c>
      <c r="G1279" s="6" t="s">
        <v>93</v>
      </c>
      <c r="H1279" s="7">
        <f>3178.62+2566.93</f>
        <v>5745.5499999999993</v>
      </c>
      <c r="I1279" s="7">
        <v>8396.15</v>
      </c>
      <c r="J1279" s="7">
        <v>7650</v>
      </c>
      <c r="K1279" s="7">
        <v>6767.96</v>
      </c>
      <c r="L1279" s="7">
        <f t="shared" si="421"/>
        <v>2574.3239999999996</v>
      </c>
      <c r="M1279" s="7">
        <v>2145.27</v>
      </c>
      <c r="N1279" s="7">
        <v>3000</v>
      </c>
      <c r="O1279" s="7">
        <f t="shared" si="418"/>
        <v>3000</v>
      </c>
      <c r="P1279" s="7">
        <f t="shared" si="419"/>
        <v>3000</v>
      </c>
    </row>
    <row r="1280" spans="1:16" ht="15" hidden="1" customHeight="1" outlineLevel="1" x14ac:dyDescent="0.25">
      <c r="A1280" s="6" t="s">
        <v>11</v>
      </c>
      <c r="B1280" s="6" t="s">
        <v>603</v>
      </c>
      <c r="C1280" s="6" t="s">
        <v>237</v>
      </c>
      <c r="D1280" s="6" t="s">
        <v>89</v>
      </c>
      <c r="E1280" s="6" t="s">
        <v>218</v>
      </c>
      <c r="F1280" s="6" t="s">
        <v>239</v>
      </c>
      <c r="G1280" s="6" t="s">
        <v>93</v>
      </c>
      <c r="H1280" s="7">
        <v>497.5</v>
      </c>
      <c r="I1280" s="7">
        <v>1359.02</v>
      </c>
      <c r="J1280" s="7">
        <v>1350</v>
      </c>
      <c r="K1280" s="7">
        <v>1129.6400000000001</v>
      </c>
      <c r="L1280" s="7">
        <f t="shared" si="421"/>
        <v>208.15199999999999</v>
      </c>
      <c r="M1280" s="7">
        <v>173.46</v>
      </c>
      <c r="N1280" s="7">
        <v>500</v>
      </c>
      <c r="O1280" s="7">
        <f t="shared" si="418"/>
        <v>500</v>
      </c>
      <c r="P1280" s="7">
        <f t="shared" si="419"/>
        <v>500</v>
      </c>
    </row>
    <row r="1281" spans="1:16" ht="15" hidden="1" customHeight="1" outlineLevel="1" x14ac:dyDescent="0.25">
      <c r="A1281" s="6" t="s">
        <v>11</v>
      </c>
      <c r="B1281" s="6" t="s">
        <v>603</v>
      </c>
      <c r="C1281" s="6" t="s">
        <v>237</v>
      </c>
      <c r="D1281" s="6" t="s">
        <v>104</v>
      </c>
      <c r="E1281" s="6" t="s">
        <v>214</v>
      </c>
      <c r="F1281" s="6" t="s">
        <v>239</v>
      </c>
      <c r="G1281" s="6" t="s">
        <v>105</v>
      </c>
      <c r="H1281" s="7">
        <v>938.04</v>
      </c>
      <c r="I1281" s="7">
        <v>0</v>
      </c>
      <c r="J1281" s="7">
        <v>0</v>
      </c>
      <c r="K1281" s="7">
        <v>882.04</v>
      </c>
      <c r="L1281" s="7">
        <f t="shared" si="421"/>
        <v>990.73200000000008</v>
      </c>
      <c r="M1281" s="7">
        <v>825.61</v>
      </c>
      <c r="N1281" s="7">
        <v>800</v>
      </c>
      <c r="O1281" s="7">
        <f t="shared" si="418"/>
        <v>800</v>
      </c>
      <c r="P1281" s="7">
        <f t="shared" si="419"/>
        <v>800</v>
      </c>
    </row>
    <row r="1282" spans="1:16" ht="15" hidden="1" customHeight="1" outlineLevel="1" x14ac:dyDescent="0.25">
      <c r="A1282" s="6" t="s">
        <v>11</v>
      </c>
      <c r="B1282" s="6" t="s">
        <v>603</v>
      </c>
      <c r="C1282" s="6" t="s">
        <v>237</v>
      </c>
      <c r="D1282" s="6" t="s">
        <v>104</v>
      </c>
      <c r="E1282" s="6" t="s">
        <v>218</v>
      </c>
      <c r="F1282" s="6" t="s">
        <v>239</v>
      </c>
      <c r="G1282" s="6" t="s">
        <v>105</v>
      </c>
      <c r="H1282" s="7">
        <v>165.54</v>
      </c>
      <c r="I1282" s="7">
        <v>0</v>
      </c>
      <c r="J1282" s="7">
        <v>0</v>
      </c>
      <c r="K1282" s="7">
        <v>220.36</v>
      </c>
      <c r="L1282" s="7">
        <f t="shared" si="421"/>
        <v>174.82799999999997</v>
      </c>
      <c r="M1282" s="7">
        <v>145.69</v>
      </c>
      <c r="N1282" s="7">
        <v>200</v>
      </c>
      <c r="O1282" s="7">
        <f t="shared" si="418"/>
        <v>200</v>
      </c>
      <c r="P1282" s="7">
        <f t="shared" si="419"/>
        <v>200</v>
      </c>
    </row>
    <row r="1283" spans="1:16" ht="15" customHeight="1" collapsed="1" x14ac:dyDescent="0.25">
      <c r="A1283" s="83"/>
      <c r="B1283" s="83" t="s">
        <v>603</v>
      </c>
      <c r="C1283" s="66" t="s">
        <v>237</v>
      </c>
      <c r="D1283" s="100" t="s">
        <v>526</v>
      </c>
      <c r="E1283" s="83"/>
      <c r="F1283" s="83"/>
      <c r="G1283" s="83" t="s">
        <v>527</v>
      </c>
      <c r="H1283" s="110">
        <v>0</v>
      </c>
      <c r="I1283" s="110">
        <v>0</v>
      </c>
      <c r="J1283" s="110">
        <f t="shared" ref="J1283:P1283" si="423">SUM(J1279:J1282)</f>
        <v>9000</v>
      </c>
      <c r="K1283" s="110">
        <f t="shared" si="423"/>
        <v>9000</v>
      </c>
      <c r="L1283" s="110">
        <f t="shared" si="423"/>
        <v>3948.0359999999996</v>
      </c>
      <c r="M1283" s="110">
        <f t="shared" si="423"/>
        <v>3290.03</v>
      </c>
      <c r="N1283" s="110">
        <f t="shared" si="423"/>
        <v>4500</v>
      </c>
      <c r="O1283" s="110">
        <f t="shared" si="423"/>
        <v>4500</v>
      </c>
      <c r="P1283" s="110">
        <f t="shared" si="423"/>
        <v>4500</v>
      </c>
    </row>
    <row r="1284" spans="1:16" ht="15" hidden="1" customHeight="1" outlineLevel="1" x14ac:dyDescent="0.25">
      <c r="A1284" s="6" t="s">
        <v>11</v>
      </c>
      <c r="B1284" s="6" t="s">
        <v>603</v>
      </c>
      <c r="C1284" s="6" t="s">
        <v>237</v>
      </c>
      <c r="D1284" s="6" t="s">
        <v>129</v>
      </c>
      <c r="E1284" s="6" t="s">
        <v>214</v>
      </c>
      <c r="F1284" s="6" t="s">
        <v>238</v>
      </c>
      <c r="G1284" s="6" t="s">
        <v>246</v>
      </c>
      <c r="H1284" s="7">
        <v>145.52000000000001</v>
      </c>
      <c r="I1284" s="7">
        <v>136.78</v>
      </c>
      <c r="J1284" s="7">
        <v>0</v>
      </c>
      <c r="K1284" s="7">
        <v>0</v>
      </c>
      <c r="L1284" s="7">
        <f t="shared" si="421"/>
        <v>0</v>
      </c>
      <c r="M1284" s="7">
        <v>0</v>
      </c>
      <c r="N1284" s="7">
        <v>0</v>
      </c>
      <c r="O1284" s="7">
        <f t="shared" si="418"/>
        <v>0</v>
      </c>
      <c r="P1284" s="7">
        <f t="shared" si="419"/>
        <v>0</v>
      </c>
    </row>
    <row r="1285" spans="1:16" ht="15" hidden="1" customHeight="1" outlineLevel="1" x14ac:dyDescent="0.25">
      <c r="A1285" s="6" t="s">
        <v>11</v>
      </c>
      <c r="B1285" s="6" t="s">
        <v>603</v>
      </c>
      <c r="C1285" s="6" t="s">
        <v>237</v>
      </c>
      <c r="D1285" s="6" t="s">
        <v>129</v>
      </c>
      <c r="E1285" s="6" t="s">
        <v>218</v>
      </c>
      <c r="F1285" s="6" t="s">
        <v>238</v>
      </c>
      <c r="G1285" s="6" t="s">
        <v>246</v>
      </c>
      <c r="H1285" s="7">
        <v>25.68</v>
      </c>
      <c r="I1285" s="7">
        <v>24.14</v>
      </c>
      <c r="J1285" s="7">
        <v>0</v>
      </c>
      <c r="K1285" s="7">
        <v>0</v>
      </c>
      <c r="L1285" s="7">
        <f t="shared" si="421"/>
        <v>0</v>
      </c>
      <c r="M1285" s="7">
        <v>0</v>
      </c>
      <c r="N1285" s="7">
        <v>0</v>
      </c>
      <c r="O1285" s="7">
        <f t="shared" si="418"/>
        <v>0</v>
      </c>
      <c r="P1285" s="7">
        <f t="shared" si="419"/>
        <v>0</v>
      </c>
    </row>
    <row r="1286" spans="1:16" ht="15" hidden="1" customHeight="1" outlineLevel="1" x14ac:dyDescent="0.25">
      <c r="A1286" s="6" t="s">
        <v>11</v>
      </c>
      <c r="B1286" s="6" t="s">
        <v>603</v>
      </c>
      <c r="C1286" s="6" t="s">
        <v>237</v>
      </c>
      <c r="D1286" s="6" t="s">
        <v>129</v>
      </c>
      <c r="E1286" s="6" t="s">
        <v>214</v>
      </c>
      <c r="F1286" s="6" t="s">
        <v>239</v>
      </c>
      <c r="G1286" s="6" t="s">
        <v>246</v>
      </c>
      <c r="H1286" s="7">
        <v>145.52000000000001</v>
      </c>
      <c r="I1286" s="7">
        <v>136.78</v>
      </c>
      <c r="J1286" s="7">
        <v>150</v>
      </c>
      <c r="K1286" s="7">
        <v>350</v>
      </c>
      <c r="L1286" s="7">
        <f t="shared" si="421"/>
        <v>336.82799999999997</v>
      </c>
      <c r="M1286" s="7">
        <v>280.69</v>
      </c>
      <c r="N1286" s="7">
        <v>350</v>
      </c>
      <c r="O1286" s="7">
        <f t="shared" si="418"/>
        <v>350</v>
      </c>
      <c r="P1286" s="7">
        <f t="shared" si="419"/>
        <v>350</v>
      </c>
    </row>
    <row r="1287" spans="1:16" ht="15" hidden="1" customHeight="1" outlineLevel="1" x14ac:dyDescent="0.25">
      <c r="A1287" s="6" t="s">
        <v>11</v>
      </c>
      <c r="B1287" s="6" t="s">
        <v>603</v>
      </c>
      <c r="C1287" s="6" t="s">
        <v>237</v>
      </c>
      <c r="D1287" s="6" t="s">
        <v>129</v>
      </c>
      <c r="E1287" s="6" t="s">
        <v>218</v>
      </c>
      <c r="F1287" s="6" t="s">
        <v>239</v>
      </c>
      <c r="G1287" s="6" t="s">
        <v>246</v>
      </c>
      <c r="H1287" s="7">
        <v>25.68</v>
      </c>
      <c r="I1287" s="7">
        <v>24.14</v>
      </c>
      <c r="J1287" s="7">
        <v>30</v>
      </c>
      <c r="K1287" s="7">
        <v>20</v>
      </c>
      <c r="L1287" s="7">
        <f t="shared" si="421"/>
        <v>0</v>
      </c>
      <c r="M1287" s="7">
        <v>0</v>
      </c>
      <c r="N1287" s="7">
        <v>0</v>
      </c>
      <c r="O1287" s="7">
        <f t="shared" si="418"/>
        <v>0</v>
      </c>
      <c r="P1287" s="7">
        <f t="shared" si="419"/>
        <v>0</v>
      </c>
    </row>
    <row r="1288" spans="1:16" ht="15" hidden="1" customHeight="1" outlineLevel="1" x14ac:dyDescent="0.25">
      <c r="A1288" s="6" t="s">
        <v>11</v>
      </c>
      <c r="B1288" s="6" t="s">
        <v>603</v>
      </c>
      <c r="C1288" s="6" t="s">
        <v>237</v>
      </c>
      <c r="D1288" s="6" t="s">
        <v>138</v>
      </c>
      <c r="E1288" s="6" t="s">
        <v>15</v>
      </c>
      <c r="F1288" s="6" t="s">
        <v>239</v>
      </c>
      <c r="G1288" s="6" t="s">
        <v>229</v>
      </c>
      <c r="H1288" s="7">
        <v>0</v>
      </c>
      <c r="I1288" s="7">
        <v>0</v>
      </c>
      <c r="J1288" s="7">
        <v>0</v>
      </c>
      <c r="K1288" s="7">
        <v>110</v>
      </c>
      <c r="L1288" s="7">
        <f t="shared" si="421"/>
        <v>120</v>
      </c>
      <c r="M1288" s="7">
        <v>100</v>
      </c>
      <c r="N1288" s="7">
        <v>150</v>
      </c>
      <c r="O1288" s="7">
        <f t="shared" si="418"/>
        <v>150</v>
      </c>
      <c r="P1288" s="7">
        <f t="shared" si="419"/>
        <v>150</v>
      </c>
    </row>
    <row r="1289" spans="1:16" ht="15" hidden="1" customHeight="1" outlineLevel="1" x14ac:dyDescent="0.25">
      <c r="A1289" s="6" t="s">
        <v>11</v>
      </c>
      <c r="B1289" s="6" t="s">
        <v>603</v>
      </c>
      <c r="C1289" s="6" t="s">
        <v>237</v>
      </c>
      <c r="D1289" s="6" t="s">
        <v>152</v>
      </c>
      <c r="E1289" s="6" t="s">
        <v>18</v>
      </c>
      <c r="F1289" s="6" t="s">
        <v>238</v>
      </c>
      <c r="G1289" s="6" t="s">
        <v>153</v>
      </c>
      <c r="H1289" s="7">
        <v>0</v>
      </c>
      <c r="I1289" s="7">
        <v>1240.22</v>
      </c>
      <c r="J1289" s="7">
        <v>0</v>
      </c>
      <c r="K1289" s="7">
        <v>0</v>
      </c>
      <c r="L1289" s="7">
        <f t="shared" si="421"/>
        <v>0</v>
      </c>
      <c r="M1289" s="7">
        <v>0</v>
      </c>
      <c r="N1289" s="7">
        <v>0</v>
      </c>
      <c r="O1289" s="7">
        <f t="shared" si="418"/>
        <v>0</v>
      </c>
      <c r="P1289" s="7">
        <f t="shared" si="419"/>
        <v>0</v>
      </c>
    </row>
    <row r="1290" spans="1:16" ht="15" hidden="1" customHeight="1" outlineLevel="1" x14ac:dyDescent="0.25">
      <c r="A1290" s="6" t="s">
        <v>11</v>
      </c>
      <c r="B1290" s="6" t="s">
        <v>603</v>
      </c>
      <c r="C1290" s="6" t="s">
        <v>237</v>
      </c>
      <c r="D1290" s="6" t="s">
        <v>152</v>
      </c>
      <c r="E1290" s="6" t="s">
        <v>18</v>
      </c>
      <c r="F1290" s="6" t="s">
        <v>239</v>
      </c>
      <c r="G1290" s="6" t="s">
        <v>153</v>
      </c>
      <c r="H1290" s="7">
        <v>517.24</v>
      </c>
      <c r="I1290" s="7">
        <v>353.91</v>
      </c>
      <c r="J1290" s="7">
        <v>954</v>
      </c>
      <c r="K1290" s="7">
        <v>654</v>
      </c>
      <c r="L1290" s="7">
        <f t="shared" si="421"/>
        <v>223.51199999999997</v>
      </c>
      <c r="M1290" s="7">
        <v>186.26</v>
      </c>
      <c r="N1290" s="7">
        <v>561</v>
      </c>
      <c r="O1290" s="7">
        <f t="shared" si="418"/>
        <v>561</v>
      </c>
      <c r="P1290" s="7">
        <f t="shared" si="419"/>
        <v>561</v>
      </c>
    </row>
    <row r="1291" spans="1:16" ht="15" hidden="1" customHeight="1" outlineLevel="1" x14ac:dyDescent="0.25">
      <c r="A1291" s="6" t="s">
        <v>11</v>
      </c>
      <c r="B1291" s="6" t="s">
        <v>603</v>
      </c>
      <c r="C1291" s="6" t="s">
        <v>237</v>
      </c>
      <c r="D1291" s="6" t="s">
        <v>154</v>
      </c>
      <c r="E1291" s="6" t="s">
        <v>214</v>
      </c>
      <c r="F1291" s="6" t="s">
        <v>239</v>
      </c>
      <c r="G1291" s="6" t="s">
        <v>155</v>
      </c>
      <c r="H1291" s="7">
        <v>170.33</v>
      </c>
      <c r="I1291" s="7">
        <v>101.75</v>
      </c>
      <c r="J1291" s="7">
        <v>205</v>
      </c>
      <c r="K1291" s="7">
        <v>205</v>
      </c>
      <c r="L1291" s="7">
        <f>M1291</f>
        <v>151.93</v>
      </c>
      <c r="M1291" s="7">
        <v>151.93</v>
      </c>
      <c r="N1291" s="7">
        <v>150</v>
      </c>
      <c r="O1291" s="7">
        <f t="shared" si="418"/>
        <v>150</v>
      </c>
      <c r="P1291" s="7">
        <f t="shared" si="419"/>
        <v>150</v>
      </c>
    </row>
    <row r="1292" spans="1:16" ht="15" hidden="1" customHeight="1" outlineLevel="1" x14ac:dyDescent="0.25">
      <c r="A1292" s="6" t="s">
        <v>11</v>
      </c>
      <c r="B1292" s="6" t="s">
        <v>603</v>
      </c>
      <c r="C1292" s="6" t="s">
        <v>237</v>
      </c>
      <c r="D1292" s="6" t="s">
        <v>154</v>
      </c>
      <c r="E1292" s="6" t="s">
        <v>218</v>
      </c>
      <c r="F1292" s="6" t="s">
        <v>239</v>
      </c>
      <c r="G1292" s="6" t="s">
        <v>155</v>
      </c>
      <c r="H1292" s="7">
        <v>30.05</v>
      </c>
      <c r="I1292" s="7">
        <v>17.95</v>
      </c>
      <c r="J1292" s="7">
        <v>35</v>
      </c>
      <c r="K1292" s="7">
        <v>35</v>
      </c>
      <c r="L1292" s="7">
        <f>M1292</f>
        <v>26.81</v>
      </c>
      <c r="M1292" s="7">
        <v>26.81</v>
      </c>
      <c r="N1292" s="7">
        <v>30</v>
      </c>
      <c r="O1292" s="7">
        <f t="shared" si="418"/>
        <v>30</v>
      </c>
      <c r="P1292" s="7">
        <f t="shared" si="419"/>
        <v>30</v>
      </c>
    </row>
    <row r="1293" spans="1:16" ht="15" hidden="1" customHeight="1" outlineLevel="1" x14ac:dyDescent="0.25">
      <c r="A1293" s="6" t="s">
        <v>11</v>
      </c>
      <c r="B1293" s="6" t="s">
        <v>603</v>
      </c>
      <c r="C1293" s="6" t="s">
        <v>237</v>
      </c>
      <c r="D1293" s="6" t="s">
        <v>156</v>
      </c>
      <c r="E1293" s="6" t="s">
        <v>18</v>
      </c>
      <c r="F1293" s="6" t="s">
        <v>238</v>
      </c>
      <c r="G1293" s="6" t="s">
        <v>157</v>
      </c>
      <c r="H1293" s="7">
        <v>0</v>
      </c>
      <c r="I1293" s="7">
        <v>257.42</v>
      </c>
      <c r="J1293" s="7">
        <v>0</v>
      </c>
      <c r="K1293" s="7">
        <v>0</v>
      </c>
      <c r="L1293" s="7">
        <f>M1293/10*12</f>
        <v>0</v>
      </c>
      <c r="M1293" s="7">
        <v>0</v>
      </c>
      <c r="N1293" s="7">
        <v>0</v>
      </c>
      <c r="O1293" s="7">
        <f t="shared" si="418"/>
        <v>0</v>
      </c>
      <c r="P1293" s="7">
        <f t="shared" si="419"/>
        <v>0</v>
      </c>
    </row>
    <row r="1294" spans="1:16" ht="17.25" hidden="1" customHeight="1" outlineLevel="1" x14ac:dyDescent="0.25">
      <c r="A1294" s="6" t="s">
        <v>11</v>
      </c>
      <c r="B1294" s="6" t="s">
        <v>603</v>
      </c>
      <c r="C1294" s="6" t="s">
        <v>237</v>
      </c>
      <c r="D1294" s="6" t="s">
        <v>156</v>
      </c>
      <c r="E1294" s="6" t="s">
        <v>18</v>
      </c>
      <c r="F1294" s="6" t="s">
        <v>239</v>
      </c>
      <c r="G1294" s="6" t="s">
        <v>157</v>
      </c>
      <c r="H1294" s="7">
        <v>125.7</v>
      </c>
      <c r="I1294" s="7">
        <v>82.3</v>
      </c>
      <c r="J1294" s="7">
        <v>132</v>
      </c>
      <c r="K1294" s="7">
        <v>132</v>
      </c>
      <c r="L1294" s="7">
        <f>M1294/10*12-7.6</f>
        <v>31.675999999999995</v>
      </c>
      <c r="M1294" s="7">
        <v>32.729999999999997</v>
      </c>
      <c r="N1294" s="7">
        <v>48</v>
      </c>
      <c r="O1294" s="7">
        <f t="shared" si="418"/>
        <v>48</v>
      </c>
      <c r="P1294" s="7">
        <f t="shared" si="419"/>
        <v>48</v>
      </c>
    </row>
    <row r="1295" spans="1:16" ht="17.25" customHeight="1" collapsed="1" x14ac:dyDescent="0.25">
      <c r="A1295" s="83"/>
      <c r="B1295" s="83" t="s">
        <v>603</v>
      </c>
      <c r="C1295" s="66" t="s">
        <v>237</v>
      </c>
      <c r="D1295" s="100" t="s">
        <v>535</v>
      </c>
      <c r="E1295" s="83"/>
      <c r="F1295" s="83"/>
      <c r="G1295" s="83" t="s">
        <v>536</v>
      </c>
      <c r="H1295" s="110">
        <v>0</v>
      </c>
      <c r="I1295" s="110">
        <v>0</v>
      </c>
      <c r="J1295" s="110">
        <f t="shared" ref="J1295:P1295" si="424">SUM(J1284:J1294)</f>
        <v>1506</v>
      </c>
      <c r="K1295" s="110">
        <f t="shared" si="424"/>
        <v>1506</v>
      </c>
      <c r="L1295" s="110">
        <f t="shared" si="424"/>
        <v>890.75599999999997</v>
      </c>
      <c r="M1295" s="110">
        <f t="shared" si="424"/>
        <v>778.42000000000007</v>
      </c>
      <c r="N1295" s="110">
        <f t="shared" si="424"/>
        <v>1289</v>
      </c>
      <c r="O1295" s="110">
        <f t="shared" si="424"/>
        <v>1289</v>
      </c>
      <c r="P1295" s="110">
        <f t="shared" si="424"/>
        <v>1289</v>
      </c>
    </row>
    <row r="1296" spans="1:16" ht="17.25" customHeight="1" x14ac:dyDescent="0.25">
      <c r="A1296" s="64"/>
      <c r="B1296" s="64" t="s">
        <v>603</v>
      </c>
      <c r="C1296" s="64"/>
      <c r="D1296" s="64"/>
      <c r="E1296" s="64"/>
      <c r="F1296" s="64"/>
      <c r="G1296" s="64" t="s">
        <v>843</v>
      </c>
      <c r="H1296" s="65">
        <v>26003.49</v>
      </c>
      <c r="I1296" s="65">
        <v>22735.35</v>
      </c>
      <c r="J1296" s="65">
        <f t="shared" ref="J1296:P1296" si="425">J1295+J1283+J1278+J1274+J1233</f>
        <v>25291</v>
      </c>
      <c r="K1296" s="65">
        <f t="shared" si="425"/>
        <v>26691</v>
      </c>
      <c r="L1296" s="65">
        <f t="shared" si="425"/>
        <v>10723.485999999999</v>
      </c>
      <c r="M1296" s="65">
        <f t="shared" si="425"/>
        <v>8853.34</v>
      </c>
      <c r="N1296" s="65">
        <f t="shared" si="425"/>
        <v>12407</v>
      </c>
      <c r="O1296" s="65">
        <f t="shared" si="425"/>
        <v>12407</v>
      </c>
      <c r="P1296" s="65">
        <f t="shared" si="425"/>
        <v>12407</v>
      </c>
    </row>
    <row r="1297" spans="1:16" ht="15" hidden="1" customHeight="1" outlineLevel="1" x14ac:dyDescent="0.25">
      <c r="A1297" s="33" t="s">
        <v>11</v>
      </c>
      <c r="B1297" s="33" t="s">
        <v>604</v>
      </c>
      <c r="C1297" s="33" t="s">
        <v>541</v>
      </c>
      <c r="D1297" s="33" t="s">
        <v>14</v>
      </c>
      <c r="E1297" s="33" t="s">
        <v>214</v>
      </c>
      <c r="F1297" s="35">
        <v>36</v>
      </c>
      <c r="G1297" s="33" t="s">
        <v>17</v>
      </c>
      <c r="H1297" s="34">
        <f>21071.08+4409.16</f>
        <v>25480.240000000002</v>
      </c>
      <c r="I1297" s="34">
        <v>23767.11</v>
      </c>
      <c r="J1297" s="34">
        <v>17981</v>
      </c>
      <c r="K1297" s="34">
        <v>18176.54</v>
      </c>
      <c r="L1297" s="34">
        <f>M1297</f>
        <v>16175.87</v>
      </c>
      <c r="M1297" s="34">
        <v>16175.87</v>
      </c>
      <c r="N1297" s="34">
        <v>43200</v>
      </c>
      <c r="O1297" s="34">
        <f t="shared" si="418"/>
        <v>43200</v>
      </c>
      <c r="P1297" s="34">
        <f t="shared" si="419"/>
        <v>43200</v>
      </c>
    </row>
    <row r="1298" spans="1:16" hidden="1" outlineLevel="1" x14ac:dyDescent="0.25">
      <c r="A1298" s="33" t="s">
        <v>11</v>
      </c>
      <c r="B1298" s="33" t="s">
        <v>604</v>
      </c>
      <c r="C1298" s="33" t="s">
        <v>541</v>
      </c>
      <c r="D1298" s="33" t="s">
        <v>14</v>
      </c>
      <c r="E1298" s="33" t="s">
        <v>218</v>
      </c>
      <c r="F1298" s="35">
        <v>36</v>
      </c>
      <c r="G1298" s="33" t="s">
        <v>17</v>
      </c>
      <c r="H1298" s="34">
        <f>3821.1+778.06</f>
        <v>4599.16</v>
      </c>
      <c r="I1298" s="34">
        <v>4345.47</v>
      </c>
      <c r="J1298" s="34">
        <v>3173</v>
      </c>
      <c r="K1298" s="34">
        <v>3240.01</v>
      </c>
      <c r="L1298" s="34">
        <f>M1298</f>
        <v>3741.14</v>
      </c>
      <c r="M1298" s="34">
        <v>3741.14</v>
      </c>
      <c r="N1298" s="34">
        <v>0</v>
      </c>
      <c r="O1298" s="34">
        <f t="shared" si="418"/>
        <v>0</v>
      </c>
      <c r="P1298" s="34">
        <f t="shared" si="419"/>
        <v>0</v>
      </c>
    </row>
    <row r="1299" spans="1:16" hidden="1" outlineLevel="1" x14ac:dyDescent="0.25">
      <c r="A1299" s="33" t="s">
        <v>11</v>
      </c>
      <c r="B1299" s="33" t="s">
        <v>604</v>
      </c>
      <c r="C1299" s="33" t="s">
        <v>541</v>
      </c>
      <c r="D1299" s="33" t="s">
        <v>14</v>
      </c>
      <c r="E1299" s="33" t="s">
        <v>18</v>
      </c>
      <c r="F1299" s="35">
        <v>36</v>
      </c>
      <c r="G1299" s="33" t="s">
        <v>17</v>
      </c>
      <c r="H1299" s="34">
        <v>673.38</v>
      </c>
      <c r="I1299" s="34">
        <f>3513.27+468.72</f>
        <v>3981.99</v>
      </c>
      <c r="J1299" s="34">
        <v>0</v>
      </c>
      <c r="K1299" s="34">
        <v>0</v>
      </c>
      <c r="L1299" s="34">
        <f>M1299</f>
        <v>0</v>
      </c>
      <c r="M1299" s="34">
        <v>0</v>
      </c>
      <c r="N1299" s="34">
        <v>0</v>
      </c>
      <c r="O1299" s="34">
        <f t="shared" si="418"/>
        <v>0</v>
      </c>
      <c r="P1299" s="34">
        <f t="shared" si="419"/>
        <v>0</v>
      </c>
    </row>
    <row r="1300" spans="1:16" hidden="1" outlineLevel="1" x14ac:dyDescent="0.25">
      <c r="A1300" s="33" t="s">
        <v>11</v>
      </c>
      <c r="B1300" s="33" t="s">
        <v>604</v>
      </c>
      <c r="C1300" s="33" t="s">
        <v>541</v>
      </c>
      <c r="D1300" s="33" t="s">
        <v>14</v>
      </c>
      <c r="E1300" s="33" t="s">
        <v>214</v>
      </c>
      <c r="F1300" s="36">
        <v>68</v>
      </c>
      <c r="G1300" s="33" t="s">
        <v>17</v>
      </c>
      <c r="H1300" s="34">
        <f>16242.46+3786.87</f>
        <v>20029.329999999998</v>
      </c>
      <c r="I1300" s="34">
        <f>20549.2+3784.02</f>
        <v>24333.22</v>
      </c>
      <c r="J1300" s="34">
        <v>14342</v>
      </c>
      <c r="K1300" s="34">
        <v>14342</v>
      </c>
      <c r="L1300" s="34">
        <v>19724.11</v>
      </c>
      <c r="M1300" s="34">
        <v>17522.11</v>
      </c>
      <c r="N1300" s="34">
        <v>43200</v>
      </c>
      <c r="O1300" s="34">
        <f t="shared" si="418"/>
        <v>43200</v>
      </c>
      <c r="P1300" s="34">
        <f t="shared" si="419"/>
        <v>43200</v>
      </c>
    </row>
    <row r="1301" spans="1:16" hidden="1" outlineLevel="1" x14ac:dyDescent="0.25">
      <c r="A1301" s="33" t="s">
        <v>11</v>
      </c>
      <c r="B1301" s="33" t="s">
        <v>604</v>
      </c>
      <c r="C1301" s="33" t="s">
        <v>541</v>
      </c>
      <c r="D1301" s="33" t="s">
        <v>14</v>
      </c>
      <c r="E1301" s="33" t="s">
        <v>218</v>
      </c>
      <c r="F1301" s="36">
        <v>68</v>
      </c>
      <c r="G1301" s="33" t="s">
        <v>17</v>
      </c>
      <c r="H1301" s="34">
        <f>3057.27+668.25+1656.24</f>
        <v>5381.76</v>
      </c>
      <c r="I1301" s="34">
        <v>1967.55</v>
      </c>
      <c r="J1301" s="34">
        <v>2531</v>
      </c>
      <c r="K1301" s="34">
        <v>2531</v>
      </c>
      <c r="L1301" s="34">
        <v>0</v>
      </c>
      <c r="M1301" s="34">
        <v>3092.08</v>
      </c>
      <c r="N1301" s="34">
        <v>0</v>
      </c>
      <c r="O1301" s="34">
        <f t="shared" si="418"/>
        <v>0</v>
      </c>
      <c r="P1301" s="34">
        <f t="shared" si="419"/>
        <v>0</v>
      </c>
    </row>
    <row r="1302" spans="1:16" hidden="1" outlineLevel="1" x14ac:dyDescent="0.25">
      <c r="A1302" s="33"/>
      <c r="B1302" s="33" t="s">
        <v>604</v>
      </c>
      <c r="C1302" s="33" t="s">
        <v>541</v>
      </c>
      <c r="D1302" s="33" t="s">
        <v>14</v>
      </c>
      <c r="E1302" s="33" t="s">
        <v>18</v>
      </c>
      <c r="F1302" s="36">
        <v>68</v>
      </c>
      <c r="G1302" s="33" t="s">
        <v>610</v>
      </c>
      <c r="H1302" s="34">
        <v>0</v>
      </c>
      <c r="I1302" s="34">
        <v>0</v>
      </c>
      <c r="J1302" s="34">
        <v>0</v>
      </c>
      <c r="K1302" s="34">
        <v>0</v>
      </c>
      <c r="L1302" s="34">
        <v>0</v>
      </c>
      <c r="M1302" s="34">
        <v>0</v>
      </c>
      <c r="N1302" s="34">
        <v>275</v>
      </c>
      <c r="O1302" s="34">
        <f t="shared" si="418"/>
        <v>275</v>
      </c>
      <c r="P1302" s="34">
        <f t="shared" si="419"/>
        <v>275</v>
      </c>
    </row>
    <row r="1303" spans="1:16" collapsed="1" x14ac:dyDescent="0.25">
      <c r="A1303" s="83"/>
      <c r="B1303" s="83" t="s">
        <v>604</v>
      </c>
      <c r="C1303" s="66" t="s">
        <v>541</v>
      </c>
      <c r="D1303" s="100">
        <v>610</v>
      </c>
      <c r="E1303" s="83"/>
      <c r="F1303" s="83"/>
      <c r="G1303" s="83" t="s">
        <v>528</v>
      </c>
      <c r="H1303" s="110">
        <v>0</v>
      </c>
      <c r="I1303" s="110">
        <v>0</v>
      </c>
      <c r="J1303" s="110">
        <f t="shared" ref="J1303:P1303" si="426">SUM(J1297:J1302)</f>
        <v>38027</v>
      </c>
      <c r="K1303" s="110">
        <f t="shared" si="426"/>
        <v>38289.550000000003</v>
      </c>
      <c r="L1303" s="110">
        <f t="shared" si="426"/>
        <v>39641.120000000003</v>
      </c>
      <c r="M1303" s="110">
        <f t="shared" si="426"/>
        <v>40531.200000000004</v>
      </c>
      <c r="N1303" s="110">
        <f t="shared" si="426"/>
        <v>86675</v>
      </c>
      <c r="O1303" s="110">
        <f t="shared" si="426"/>
        <v>86675</v>
      </c>
      <c r="P1303" s="110">
        <f t="shared" si="426"/>
        <v>86675</v>
      </c>
    </row>
    <row r="1304" spans="1:16" hidden="1" outlineLevel="1" x14ac:dyDescent="0.25">
      <c r="A1304" s="33" t="s">
        <v>11</v>
      </c>
      <c r="B1304" s="33" t="s">
        <v>604</v>
      </c>
      <c r="C1304" s="33" t="s">
        <v>541</v>
      </c>
      <c r="D1304" s="33" t="s">
        <v>23</v>
      </c>
      <c r="E1304" s="33" t="s">
        <v>214</v>
      </c>
      <c r="F1304" s="35">
        <v>36</v>
      </c>
      <c r="G1304" s="33" t="s">
        <v>24</v>
      </c>
      <c r="H1304" s="34">
        <f>1260.56+217.82</f>
        <v>1478.3799999999999</v>
      </c>
      <c r="I1304" s="110">
        <v>0</v>
      </c>
      <c r="J1304" s="34">
        <v>900</v>
      </c>
      <c r="K1304" s="34">
        <v>1314.37</v>
      </c>
      <c r="L1304" s="34">
        <f>M1304</f>
        <v>1229.71</v>
      </c>
      <c r="M1304" s="34">
        <v>1229.71</v>
      </c>
      <c r="N1304" s="34">
        <v>4320</v>
      </c>
      <c r="O1304" s="34">
        <f t="shared" si="418"/>
        <v>4320</v>
      </c>
      <c r="P1304" s="34">
        <f t="shared" si="419"/>
        <v>4320</v>
      </c>
    </row>
    <row r="1305" spans="1:16" hidden="1" outlineLevel="1" x14ac:dyDescent="0.25">
      <c r="A1305" s="33" t="s">
        <v>11</v>
      </c>
      <c r="B1305" s="33" t="s">
        <v>604</v>
      </c>
      <c r="C1305" s="33" t="s">
        <v>541</v>
      </c>
      <c r="D1305" s="33" t="s">
        <v>23</v>
      </c>
      <c r="E1305" s="33" t="s">
        <v>218</v>
      </c>
      <c r="F1305" s="35">
        <v>36</v>
      </c>
      <c r="G1305" s="33" t="s">
        <v>24</v>
      </c>
      <c r="H1305" s="34">
        <f>222.42+38.44</f>
        <v>260.86</v>
      </c>
      <c r="I1305" s="110">
        <v>0</v>
      </c>
      <c r="J1305" s="34">
        <v>159</v>
      </c>
      <c r="K1305" s="34">
        <v>231.96</v>
      </c>
      <c r="L1305" s="34">
        <f>M1305</f>
        <v>305.08</v>
      </c>
      <c r="M1305" s="34">
        <v>305.08</v>
      </c>
      <c r="N1305" s="34">
        <v>0</v>
      </c>
      <c r="O1305" s="34">
        <f t="shared" ref="O1305:O1372" si="427">N1305</f>
        <v>0</v>
      </c>
      <c r="P1305" s="34">
        <f t="shared" ref="P1305:P1372" si="428">N1305</f>
        <v>0</v>
      </c>
    </row>
    <row r="1306" spans="1:16" hidden="1" outlineLevel="1" x14ac:dyDescent="0.25">
      <c r="A1306" s="33" t="s">
        <v>11</v>
      </c>
      <c r="B1306" s="33" t="s">
        <v>604</v>
      </c>
      <c r="C1306" s="33" t="s">
        <v>541</v>
      </c>
      <c r="D1306" s="33" t="s">
        <v>23</v>
      </c>
      <c r="E1306" s="33" t="s">
        <v>214</v>
      </c>
      <c r="F1306" s="36">
        <v>68</v>
      </c>
      <c r="G1306" s="33" t="s">
        <v>24</v>
      </c>
      <c r="H1306" s="34">
        <f>1230.82+222.4</f>
        <v>1453.22</v>
      </c>
      <c r="I1306" s="110">
        <v>0</v>
      </c>
      <c r="J1306" s="34">
        <v>957</v>
      </c>
      <c r="K1306" s="34">
        <v>681.82</v>
      </c>
      <c r="L1306" s="34">
        <v>986.68000000000006</v>
      </c>
      <c r="M1306" s="34">
        <v>766.48</v>
      </c>
      <c r="N1306" s="34">
        <v>4320</v>
      </c>
      <c r="O1306" s="34">
        <f t="shared" si="427"/>
        <v>4320</v>
      </c>
      <c r="P1306" s="34">
        <f t="shared" si="428"/>
        <v>4320</v>
      </c>
    </row>
    <row r="1307" spans="1:16" hidden="1" outlineLevel="1" x14ac:dyDescent="0.25">
      <c r="A1307" s="33" t="s">
        <v>11</v>
      </c>
      <c r="B1307" s="33" t="s">
        <v>604</v>
      </c>
      <c r="C1307" s="33" t="s">
        <v>541</v>
      </c>
      <c r="D1307" s="33" t="s">
        <v>23</v>
      </c>
      <c r="E1307" s="33" t="s">
        <v>218</v>
      </c>
      <c r="F1307" s="36">
        <v>68</v>
      </c>
      <c r="G1307" s="33" t="s">
        <v>24</v>
      </c>
      <c r="H1307" s="34">
        <f>217.22+39.24</f>
        <v>256.45999999999998</v>
      </c>
      <c r="I1307" s="110">
        <v>0</v>
      </c>
      <c r="J1307" s="34">
        <v>169</v>
      </c>
      <c r="K1307" s="34">
        <v>120.34</v>
      </c>
      <c r="L1307" s="34">
        <v>135.28</v>
      </c>
      <c r="M1307" s="34">
        <v>135.28</v>
      </c>
      <c r="N1307" s="34">
        <v>0</v>
      </c>
      <c r="O1307" s="34">
        <f t="shared" si="427"/>
        <v>0</v>
      </c>
      <c r="P1307" s="34">
        <f t="shared" si="428"/>
        <v>0</v>
      </c>
    </row>
    <row r="1308" spans="1:16" hidden="1" outlineLevel="1" x14ac:dyDescent="0.25">
      <c r="A1308" s="33" t="s">
        <v>11</v>
      </c>
      <c r="B1308" s="33" t="s">
        <v>604</v>
      </c>
      <c r="C1308" s="33" t="s">
        <v>541</v>
      </c>
      <c r="D1308" s="33" t="s">
        <v>27</v>
      </c>
      <c r="E1308" s="33" t="s">
        <v>214</v>
      </c>
      <c r="F1308" s="35">
        <v>36</v>
      </c>
      <c r="G1308" s="33" t="s">
        <v>206</v>
      </c>
      <c r="H1308" s="34">
        <f>928.84+178.65</f>
        <v>1107.49</v>
      </c>
      <c r="I1308" s="110">
        <v>0</v>
      </c>
      <c r="J1308" s="34">
        <v>900</v>
      </c>
      <c r="K1308" s="34">
        <v>471.44</v>
      </c>
      <c r="L1308" s="34">
        <f>M1308</f>
        <v>353.75</v>
      </c>
      <c r="M1308" s="34">
        <v>353.75</v>
      </c>
      <c r="N1308" s="34">
        <v>0</v>
      </c>
      <c r="O1308" s="34">
        <f t="shared" si="427"/>
        <v>0</v>
      </c>
      <c r="P1308" s="34">
        <f t="shared" si="428"/>
        <v>0</v>
      </c>
    </row>
    <row r="1309" spans="1:16" hidden="1" outlineLevel="1" x14ac:dyDescent="0.25">
      <c r="A1309" s="33" t="s">
        <v>11</v>
      </c>
      <c r="B1309" s="33" t="s">
        <v>604</v>
      </c>
      <c r="C1309" s="33" t="s">
        <v>541</v>
      </c>
      <c r="D1309" s="33" t="s">
        <v>27</v>
      </c>
      <c r="E1309" s="33" t="s">
        <v>218</v>
      </c>
      <c r="F1309" s="35">
        <v>36</v>
      </c>
      <c r="G1309" s="33" t="s">
        <v>206</v>
      </c>
      <c r="H1309" s="34">
        <f>163.96+31.53</f>
        <v>195.49</v>
      </c>
      <c r="I1309" s="110">
        <v>0</v>
      </c>
      <c r="J1309" s="34">
        <v>159</v>
      </c>
      <c r="K1309" s="34">
        <v>83.18</v>
      </c>
      <c r="L1309" s="34">
        <f>M1309</f>
        <v>62.41</v>
      </c>
      <c r="M1309" s="34">
        <v>62.41</v>
      </c>
      <c r="N1309" s="34">
        <v>0</v>
      </c>
      <c r="O1309" s="34">
        <f t="shared" si="427"/>
        <v>0</v>
      </c>
      <c r="P1309" s="34">
        <f t="shared" si="428"/>
        <v>0</v>
      </c>
    </row>
    <row r="1310" spans="1:16" hidden="1" outlineLevel="1" x14ac:dyDescent="0.25">
      <c r="A1310" s="33" t="s">
        <v>11</v>
      </c>
      <c r="B1310" s="33" t="s">
        <v>604</v>
      </c>
      <c r="C1310" s="33" t="s">
        <v>541</v>
      </c>
      <c r="D1310" s="33" t="s">
        <v>27</v>
      </c>
      <c r="E1310" s="33" t="s">
        <v>214</v>
      </c>
      <c r="F1310" s="36">
        <v>68</v>
      </c>
      <c r="G1310" s="33" t="s">
        <v>206</v>
      </c>
      <c r="H1310" s="34">
        <f>598.43+117.27</f>
        <v>715.69999999999993</v>
      </c>
      <c r="I1310" s="110">
        <v>0</v>
      </c>
      <c r="J1310" s="34">
        <v>478</v>
      </c>
      <c r="K1310" s="34">
        <v>867.97</v>
      </c>
      <c r="L1310" s="34">
        <v>985.66</v>
      </c>
      <c r="M1310" s="34">
        <v>985.66</v>
      </c>
      <c r="N1310" s="34">
        <v>0</v>
      </c>
      <c r="O1310" s="34">
        <f t="shared" si="427"/>
        <v>0</v>
      </c>
      <c r="P1310" s="34">
        <f t="shared" si="428"/>
        <v>0</v>
      </c>
    </row>
    <row r="1311" spans="1:16" hidden="1" outlineLevel="1" x14ac:dyDescent="0.25">
      <c r="A1311" s="33" t="s">
        <v>11</v>
      </c>
      <c r="B1311" s="33" t="s">
        <v>604</v>
      </c>
      <c r="C1311" s="33" t="s">
        <v>541</v>
      </c>
      <c r="D1311" s="33" t="s">
        <v>27</v>
      </c>
      <c r="E1311" s="33" t="s">
        <v>218</v>
      </c>
      <c r="F1311" s="36">
        <v>68</v>
      </c>
      <c r="G1311" s="33" t="s">
        <v>206</v>
      </c>
      <c r="H1311" s="34">
        <f>105.62+20.7</f>
        <v>126.32000000000001</v>
      </c>
      <c r="I1311" s="110">
        <v>0</v>
      </c>
      <c r="J1311" s="34">
        <v>84</v>
      </c>
      <c r="K1311" s="34">
        <v>153.19</v>
      </c>
      <c r="L1311" s="34">
        <v>173.96</v>
      </c>
      <c r="M1311" s="34">
        <v>173.96</v>
      </c>
      <c r="N1311" s="34">
        <v>0</v>
      </c>
      <c r="O1311" s="34">
        <f t="shared" si="427"/>
        <v>0</v>
      </c>
      <c r="P1311" s="34">
        <f t="shared" si="428"/>
        <v>0</v>
      </c>
    </row>
    <row r="1312" spans="1:16" hidden="1" outlineLevel="1" x14ac:dyDescent="0.25">
      <c r="A1312" s="33" t="s">
        <v>11</v>
      </c>
      <c r="B1312" s="33" t="s">
        <v>604</v>
      </c>
      <c r="C1312" s="33" t="s">
        <v>541</v>
      </c>
      <c r="D1312" s="33" t="s">
        <v>27</v>
      </c>
      <c r="E1312" s="33" t="s">
        <v>18</v>
      </c>
      <c r="F1312" s="36">
        <v>68.099999999999994</v>
      </c>
      <c r="G1312" s="33" t="s">
        <v>206</v>
      </c>
      <c r="H1312" s="34">
        <v>0</v>
      </c>
      <c r="I1312" s="110">
        <v>0</v>
      </c>
      <c r="J1312" s="34">
        <v>0</v>
      </c>
      <c r="K1312" s="34">
        <v>0</v>
      </c>
      <c r="L1312" s="34">
        <v>0</v>
      </c>
      <c r="M1312" s="34">
        <v>0</v>
      </c>
      <c r="N1312" s="34">
        <v>0</v>
      </c>
      <c r="O1312" s="34">
        <f t="shared" si="427"/>
        <v>0</v>
      </c>
      <c r="P1312" s="34">
        <f t="shared" si="428"/>
        <v>0</v>
      </c>
    </row>
    <row r="1313" spans="1:16" hidden="1" outlineLevel="1" x14ac:dyDescent="0.25">
      <c r="A1313" s="33" t="s">
        <v>11</v>
      </c>
      <c r="B1313" s="33" t="s">
        <v>604</v>
      </c>
      <c r="C1313" s="33" t="s">
        <v>541</v>
      </c>
      <c r="D1313" s="33" t="s">
        <v>53</v>
      </c>
      <c r="E1313" s="33" t="s">
        <v>214</v>
      </c>
      <c r="F1313" s="36">
        <v>68</v>
      </c>
      <c r="G1313" s="33" t="s">
        <v>54</v>
      </c>
      <c r="H1313" s="34">
        <f>148.05+15.3</f>
        <v>163.35000000000002</v>
      </c>
      <c r="I1313" s="110">
        <v>0</v>
      </c>
      <c r="J1313" s="34">
        <v>204</v>
      </c>
      <c r="K1313" s="34">
        <v>136</v>
      </c>
      <c r="L1313" s="34">
        <v>156</v>
      </c>
      <c r="M1313" s="34">
        <v>136</v>
      </c>
      <c r="N1313" s="34">
        <v>240</v>
      </c>
      <c r="O1313" s="34">
        <f t="shared" si="427"/>
        <v>240</v>
      </c>
      <c r="P1313" s="34">
        <f t="shared" si="428"/>
        <v>240</v>
      </c>
    </row>
    <row r="1314" spans="1:16" hidden="1" outlineLevel="1" x14ac:dyDescent="0.25">
      <c r="A1314" s="33" t="s">
        <v>11</v>
      </c>
      <c r="B1314" s="33" t="s">
        <v>604</v>
      </c>
      <c r="C1314" s="33" t="s">
        <v>541</v>
      </c>
      <c r="D1314" s="33" t="s">
        <v>53</v>
      </c>
      <c r="E1314" s="33" t="s">
        <v>218</v>
      </c>
      <c r="F1314" s="36">
        <v>68</v>
      </c>
      <c r="G1314" s="33" t="s">
        <v>54</v>
      </c>
      <c r="H1314" s="34">
        <f>22.95+2.7</f>
        <v>25.65</v>
      </c>
      <c r="I1314" s="110">
        <v>0</v>
      </c>
      <c r="J1314" s="34">
        <v>36</v>
      </c>
      <c r="K1314" s="34">
        <v>24</v>
      </c>
      <c r="L1314" s="34">
        <v>24</v>
      </c>
      <c r="M1314" s="34">
        <v>24</v>
      </c>
      <c r="N1314" s="34">
        <v>0</v>
      </c>
      <c r="O1314" s="34">
        <f t="shared" si="427"/>
        <v>0</v>
      </c>
      <c r="P1314" s="34">
        <f t="shared" si="428"/>
        <v>0</v>
      </c>
    </row>
    <row r="1315" spans="1:16" hidden="1" outlineLevel="1" x14ac:dyDescent="0.25">
      <c r="A1315" s="33" t="s">
        <v>11</v>
      </c>
      <c r="B1315" s="33" t="s">
        <v>604</v>
      </c>
      <c r="C1315" s="33" t="s">
        <v>541</v>
      </c>
      <c r="D1315" s="33" t="s">
        <v>30</v>
      </c>
      <c r="E1315" s="33" t="s">
        <v>214</v>
      </c>
      <c r="F1315" s="35">
        <v>36</v>
      </c>
      <c r="G1315" s="33" t="s">
        <v>185</v>
      </c>
      <c r="H1315" s="34">
        <f>306.31+55.45</f>
        <v>361.76</v>
      </c>
      <c r="I1315" s="110">
        <v>0</v>
      </c>
      <c r="J1315" s="34">
        <v>253</v>
      </c>
      <c r="K1315" s="34">
        <v>248.39</v>
      </c>
      <c r="L1315" s="34">
        <f>M1315</f>
        <v>221.57</v>
      </c>
      <c r="M1315" s="34">
        <v>221.57</v>
      </c>
      <c r="N1315" s="34">
        <v>605</v>
      </c>
      <c r="O1315" s="34">
        <f t="shared" si="427"/>
        <v>605</v>
      </c>
      <c r="P1315" s="34">
        <f t="shared" si="428"/>
        <v>605</v>
      </c>
    </row>
    <row r="1316" spans="1:16" hidden="1" outlineLevel="1" x14ac:dyDescent="0.25">
      <c r="A1316" s="33" t="s">
        <v>11</v>
      </c>
      <c r="B1316" s="33" t="s">
        <v>604</v>
      </c>
      <c r="C1316" s="33" t="s">
        <v>541</v>
      </c>
      <c r="D1316" s="33" t="s">
        <v>30</v>
      </c>
      <c r="E1316" s="33" t="s">
        <v>218</v>
      </c>
      <c r="F1316" s="35">
        <v>36</v>
      </c>
      <c r="G1316" s="33" t="s">
        <v>185</v>
      </c>
      <c r="H1316" s="34">
        <f>54.05+9.79</f>
        <v>63.839999999999996</v>
      </c>
      <c r="I1316" s="110">
        <v>0</v>
      </c>
      <c r="J1316" s="34">
        <v>44</v>
      </c>
      <c r="K1316" s="34">
        <v>43.84</v>
      </c>
      <c r="L1316" s="34">
        <f>M1316</f>
        <v>51.43</v>
      </c>
      <c r="M1316" s="34">
        <v>51.43</v>
      </c>
      <c r="N1316" s="34">
        <v>0</v>
      </c>
      <c r="O1316" s="34">
        <f t="shared" si="427"/>
        <v>0</v>
      </c>
      <c r="P1316" s="34">
        <f t="shared" si="428"/>
        <v>0</v>
      </c>
    </row>
    <row r="1317" spans="1:16" hidden="1" outlineLevel="1" x14ac:dyDescent="0.25">
      <c r="A1317" s="33" t="s">
        <v>11</v>
      </c>
      <c r="B1317" s="33" t="s">
        <v>604</v>
      </c>
      <c r="C1317" s="33" t="s">
        <v>541</v>
      </c>
      <c r="D1317" s="33" t="s">
        <v>30</v>
      </c>
      <c r="E1317" s="33" t="s">
        <v>214</v>
      </c>
      <c r="F1317" s="36">
        <v>68</v>
      </c>
      <c r="G1317" s="33" t="s">
        <v>185</v>
      </c>
      <c r="H1317" s="34">
        <f>238.12+47.32</f>
        <v>285.44</v>
      </c>
      <c r="I1317" s="110">
        <v>0</v>
      </c>
      <c r="J1317" s="34">
        <v>200</v>
      </c>
      <c r="K1317" s="34">
        <v>210.23</v>
      </c>
      <c r="L1317" s="34">
        <v>267.87799999999999</v>
      </c>
      <c r="M1317" s="34">
        <v>237.05</v>
      </c>
      <c r="N1317" s="34">
        <v>605</v>
      </c>
      <c r="O1317" s="34">
        <f t="shared" si="427"/>
        <v>605</v>
      </c>
      <c r="P1317" s="34">
        <f t="shared" si="428"/>
        <v>605</v>
      </c>
    </row>
    <row r="1318" spans="1:16" hidden="1" outlineLevel="1" x14ac:dyDescent="0.25">
      <c r="A1318" s="33" t="s">
        <v>11</v>
      </c>
      <c r="B1318" s="33" t="s">
        <v>604</v>
      </c>
      <c r="C1318" s="33" t="s">
        <v>541</v>
      </c>
      <c r="D1318" s="33" t="s">
        <v>30</v>
      </c>
      <c r="E1318" s="33" t="s">
        <v>218</v>
      </c>
      <c r="F1318" s="36">
        <v>68</v>
      </c>
      <c r="G1318" s="33" t="s">
        <v>185</v>
      </c>
      <c r="H1318" s="34">
        <f>42.05+8.35</f>
        <v>50.4</v>
      </c>
      <c r="I1318" s="110">
        <v>0</v>
      </c>
      <c r="J1318" s="34">
        <v>36</v>
      </c>
      <c r="K1318" s="34">
        <v>37.119999999999997</v>
      </c>
      <c r="L1318" s="34">
        <v>41.85</v>
      </c>
      <c r="M1318" s="34">
        <v>41.85</v>
      </c>
      <c r="N1318" s="34">
        <v>0</v>
      </c>
      <c r="O1318" s="34">
        <f t="shared" si="427"/>
        <v>0</v>
      </c>
      <c r="P1318" s="34">
        <f t="shared" si="428"/>
        <v>0</v>
      </c>
    </row>
    <row r="1319" spans="1:16" hidden="1" outlineLevel="1" x14ac:dyDescent="0.25">
      <c r="A1319" s="33" t="s">
        <v>11</v>
      </c>
      <c r="B1319" s="33" t="s">
        <v>604</v>
      </c>
      <c r="C1319" s="33" t="s">
        <v>541</v>
      </c>
      <c r="D1319" s="33" t="s">
        <v>33</v>
      </c>
      <c r="E1319" s="33" t="s">
        <v>214</v>
      </c>
      <c r="F1319" s="35">
        <v>36</v>
      </c>
      <c r="G1319" s="33" t="s">
        <v>186</v>
      </c>
      <c r="H1319" s="34">
        <f>3065.17+555.07</f>
        <v>3620.2400000000002</v>
      </c>
      <c r="I1319" s="110">
        <v>0</v>
      </c>
      <c r="J1319" s="34">
        <v>2518</v>
      </c>
      <c r="K1319" s="34">
        <v>2502.5500000000002</v>
      </c>
      <c r="L1319" s="34">
        <f>M1319</f>
        <v>2498.94</v>
      </c>
      <c r="M1319" s="34">
        <v>2498.94</v>
      </c>
      <c r="N1319" s="34">
        <v>6050</v>
      </c>
      <c r="O1319" s="34">
        <f t="shared" si="427"/>
        <v>6050</v>
      </c>
      <c r="P1319" s="34">
        <f t="shared" si="428"/>
        <v>6050</v>
      </c>
    </row>
    <row r="1320" spans="1:16" hidden="1" outlineLevel="1" x14ac:dyDescent="0.25">
      <c r="A1320" s="33" t="s">
        <v>11</v>
      </c>
      <c r="B1320" s="33" t="s">
        <v>604</v>
      </c>
      <c r="C1320" s="33" t="s">
        <v>541</v>
      </c>
      <c r="D1320" s="33" t="s">
        <v>33</v>
      </c>
      <c r="E1320" s="33" t="s">
        <v>218</v>
      </c>
      <c r="F1320" s="35">
        <v>36</v>
      </c>
      <c r="G1320" s="33" t="s">
        <v>186</v>
      </c>
      <c r="H1320" s="34">
        <f>540.89+97.95</f>
        <v>638.84</v>
      </c>
      <c r="I1320" s="110">
        <v>0</v>
      </c>
      <c r="J1320" s="34">
        <v>444</v>
      </c>
      <c r="K1320" s="34">
        <v>440.99</v>
      </c>
      <c r="L1320" s="34">
        <f>M1320</f>
        <v>514.5</v>
      </c>
      <c r="M1320" s="34">
        <v>514.5</v>
      </c>
      <c r="N1320" s="34">
        <v>0</v>
      </c>
      <c r="O1320" s="34">
        <f t="shared" si="427"/>
        <v>0</v>
      </c>
      <c r="P1320" s="34">
        <f t="shared" si="428"/>
        <v>0</v>
      </c>
    </row>
    <row r="1321" spans="1:16" ht="15" hidden="1" customHeight="1" outlineLevel="1" x14ac:dyDescent="0.25">
      <c r="A1321" s="33" t="s">
        <v>11</v>
      </c>
      <c r="B1321" s="33" t="s">
        <v>604</v>
      </c>
      <c r="C1321" s="33" t="s">
        <v>541</v>
      </c>
      <c r="D1321" s="33" t="s">
        <v>33</v>
      </c>
      <c r="E1321" s="33" t="s">
        <v>214</v>
      </c>
      <c r="F1321" s="36">
        <v>68</v>
      </c>
      <c r="G1321" s="33" t="s">
        <v>186</v>
      </c>
      <c r="H1321" s="34">
        <f>2540.58+473.38</f>
        <v>3013.96</v>
      </c>
      <c r="I1321" s="110">
        <v>0</v>
      </c>
      <c r="J1321" s="34">
        <v>2007</v>
      </c>
      <c r="K1321" s="34">
        <v>2206.38</v>
      </c>
      <c r="L1321" s="34">
        <v>2514.6600000000003</v>
      </c>
      <c r="M1321" s="34">
        <v>2206.38</v>
      </c>
      <c r="N1321" s="34">
        <v>6050</v>
      </c>
      <c r="O1321" s="34">
        <f t="shared" si="427"/>
        <v>6050</v>
      </c>
      <c r="P1321" s="34">
        <f t="shared" si="428"/>
        <v>6050</v>
      </c>
    </row>
    <row r="1322" spans="1:16" ht="15" hidden="1" customHeight="1" outlineLevel="1" x14ac:dyDescent="0.25">
      <c r="A1322" s="33" t="s">
        <v>11</v>
      </c>
      <c r="B1322" s="33" t="s">
        <v>604</v>
      </c>
      <c r="C1322" s="33" t="s">
        <v>541</v>
      </c>
      <c r="D1322" s="33" t="s">
        <v>33</v>
      </c>
      <c r="E1322" s="33" t="s">
        <v>218</v>
      </c>
      <c r="F1322" s="36">
        <v>68</v>
      </c>
      <c r="G1322" s="33" t="s">
        <v>186</v>
      </c>
      <c r="H1322" s="34">
        <f>448.36+83.54</f>
        <v>531.9</v>
      </c>
      <c r="I1322" s="110">
        <v>0</v>
      </c>
      <c r="J1322" s="34">
        <v>355</v>
      </c>
      <c r="K1322" s="34">
        <v>389.34</v>
      </c>
      <c r="L1322" s="34">
        <v>439.12</v>
      </c>
      <c r="M1322" s="34">
        <v>439.12</v>
      </c>
      <c r="N1322" s="34">
        <v>0</v>
      </c>
      <c r="O1322" s="34">
        <f t="shared" si="427"/>
        <v>0</v>
      </c>
      <c r="P1322" s="34">
        <f t="shared" si="428"/>
        <v>0</v>
      </c>
    </row>
    <row r="1323" spans="1:16" ht="15" hidden="1" customHeight="1" outlineLevel="1" x14ac:dyDescent="0.25">
      <c r="A1323" s="33" t="s">
        <v>11</v>
      </c>
      <c r="B1323" s="33" t="s">
        <v>604</v>
      </c>
      <c r="C1323" s="33" t="s">
        <v>541</v>
      </c>
      <c r="D1323" s="33" t="s">
        <v>37</v>
      </c>
      <c r="E1323" s="33" t="s">
        <v>214</v>
      </c>
      <c r="F1323" s="35">
        <v>36</v>
      </c>
      <c r="G1323" s="33" t="s">
        <v>187</v>
      </c>
      <c r="H1323" s="34">
        <f>174.97+31.69</f>
        <v>206.66</v>
      </c>
      <c r="I1323" s="110">
        <v>0</v>
      </c>
      <c r="J1323" s="34">
        <v>144</v>
      </c>
      <c r="K1323" s="34">
        <v>142.66</v>
      </c>
      <c r="L1323" s="34">
        <f>M1323</f>
        <v>126.56</v>
      </c>
      <c r="M1323" s="34">
        <v>126.56</v>
      </c>
      <c r="N1323" s="34">
        <v>350</v>
      </c>
      <c r="O1323" s="34">
        <f t="shared" si="427"/>
        <v>350</v>
      </c>
      <c r="P1323" s="34">
        <f t="shared" si="428"/>
        <v>350</v>
      </c>
    </row>
    <row r="1324" spans="1:16" ht="15" hidden="1" customHeight="1" outlineLevel="1" x14ac:dyDescent="0.25">
      <c r="A1324" s="33" t="s">
        <v>11</v>
      </c>
      <c r="B1324" s="33" t="s">
        <v>604</v>
      </c>
      <c r="C1324" s="33" t="s">
        <v>541</v>
      </c>
      <c r="D1324" s="33" t="s">
        <v>37</v>
      </c>
      <c r="E1324" s="33" t="s">
        <v>218</v>
      </c>
      <c r="F1324" s="35">
        <v>36</v>
      </c>
      <c r="G1324" s="33" t="s">
        <v>187</v>
      </c>
      <c r="H1324" s="34">
        <f>30.85+5.59</f>
        <v>36.44</v>
      </c>
      <c r="I1324" s="110">
        <v>0</v>
      </c>
      <c r="J1324" s="34">
        <v>26</v>
      </c>
      <c r="K1324" s="34">
        <v>25.17</v>
      </c>
      <c r="L1324" s="34">
        <f>M1324</f>
        <v>29.37</v>
      </c>
      <c r="M1324" s="34">
        <v>29.37</v>
      </c>
      <c r="N1324" s="34">
        <v>0</v>
      </c>
      <c r="O1324" s="34">
        <f t="shared" si="427"/>
        <v>0</v>
      </c>
      <c r="P1324" s="34">
        <f t="shared" si="428"/>
        <v>0</v>
      </c>
    </row>
    <row r="1325" spans="1:16" ht="15" hidden="1" customHeight="1" outlineLevel="1" x14ac:dyDescent="0.25">
      <c r="A1325" s="33" t="s">
        <v>11</v>
      </c>
      <c r="B1325" s="33" t="s">
        <v>604</v>
      </c>
      <c r="C1325" s="33" t="s">
        <v>541</v>
      </c>
      <c r="D1325" s="33" t="s">
        <v>37</v>
      </c>
      <c r="E1325" s="33" t="s">
        <v>214</v>
      </c>
      <c r="F1325" s="36">
        <v>68</v>
      </c>
      <c r="G1325" s="33" t="s">
        <v>187</v>
      </c>
      <c r="H1325" s="34">
        <f>144.93+27.02</f>
        <v>171.95000000000002</v>
      </c>
      <c r="I1325" s="110">
        <v>0</v>
      </c>
      <c r="J1325" s="34">
        <v>115</v>
      </c>
      <c r="K1325" s="34">
        <v>125.9</v>
      </c>
      <c r="L1325" s="34">
        <v>159.61599999999999</v>
      </c>
      <c r="M1325" s="34">
        <v>142</v>
      </c>
      <c r="N1325" s="34">
        <v>350</v>
      </c>
      <c r="O1325" s="34">
        <f t="shared" si="427"/>
        <v>350</v>
      </c>
      <c r="P1325" s="34">
        <f t="shared" si="428"/>
        <v>350</v>
      </c>
    </row>
    <row r="1326" spans="1:16" ht="15" hidden="1" customHeight="1" outlineLevel="1" x14ac:dyDescent="0.25">
      <c r="A1326" s="33" t="s">
        <v>11</v>
      </c>
      <c r="B1326" s="33" t="s">
        <v>604</v>
      </c>
      <c r="C1326" s="33" t="s">
        <v>541</v>
      </c>
      <c r="D1326" s="33" t="s">
        <v>37</v>
      </c>
      <c r="E1326" s="33" t="s">
        <v>218</v>
      </c>
      <c r="F1326" s="36">
        <v>68</v>
      </c>
      <c r="G1326" s="33" t="s">
        <v>187</v>
      </c>
      <c r="H1326" s="34">
        <f>25.57+4.77</f>
        <v>30.34</v>
      </c>
      <c r="I1326" s="110">
        <v>0</v>
      </c>
      <c r="J1326" s="34">
        <v>20</v>
      </c>
      <c r="K1326" s="34">
        <v>22.21</v>
      </c>
      <c r="L1326" s="34">
        <v>25.05</v>
      </c>
      <c r="M1326" s="34">
        <v>25.05</v>
      </c>
      <c r="N1326" s="34">
        <v>0</v>
      </c>
      <c r="O1326" s="34">
        <f t="shared" si="427"/>
        <v>0</v>
      </c>
      <c r="P1326" s="34">
        <f t="shared" si="428"/>
        <v>0</v>
      </c>
    </row>
    <row r="1327" spans="1:16" ht="15" hidden="1" customHeight="1" outlineLevel="1" x14ac:dyDescent="0.25">
      <c r="A1327" s="33" t="s">
        <v>11</v>
      </c>
      <c r="B1327" s="33" t="s">
        <v>604</v>
      </c>
      <c r="C1327" s="33" t="s">
        <v>541</v>
      </c>
      <c r="D1327" s="33" t="s">
        <v>41</v>
      </c>
      <c r="E1327" s="33" t="s">
        <v>214</v>
      </c>
      <c r="F1327" s="35">
        <v>36</v>
      </c>
      <c r="G1327" s="33" t="s">
        <v>188</v>
      </c>
      <c r="H1327" s="34">
        <f>656.69+118.91</f>
        <v>775.6</v>
      </c>
      <c r="I1327" s="110">
        <v>0</v>
      </c>
      <c r="J1327" s="34">
        <v>540</v>
      </c>
      <c r="K1327" s="34">
        <v>535.41999999999996</v>
      </c>
      <c r="L1327" s="34">
        <f>M1327</f>
        <v>474.98</v>
      </c>
      <c r="M1327" s="34">
        <v>474.98</v>
      </c>
      <c r="N1327" s="34">
        <v>1300</v>
      </c>
      <c r="O1327" s="34">
        <f t="shared" si="427"/>
        <v>1300</v>
      </c>
      <c r="P1327" s="34">
        <f t="shared" si="428"/>
        <v>1300</v>
      </c>
    </row>
    <row r="1328" spans="1:16" ht="15" hidden="1" customHeight="1" outlineLevel="1" x14ac:dyDescent="0.25">
      <c r="A1328" s="33" t="s">
        <v>11</v>
      </c>
      <c r="B1328" s="33" t="s">
        <v>604</v>
      </c>
      <c r="C1328" s="33" t="s">
        <v>541</v>
      </c>
      <c r="D1328" s="33" t="s">
        <v>41</v>
      </c>
      <c r="E1328" s="33" t="s">
        <v>218</v>
      </c>
      <c r="F1328" s="35">
        <v>36</v>
      </c>
      <c r="G1328" s="33" t="s">
        <v>188</v>
      </c>
      <c r="H1328" s="34">
        <f>115.87+20.99</f>
        <v>136.86000000000001</v>
      </c>
      <c r="I1328" s="110">
        <v>0</v>
      </c>
      <c r="J1328" s="34">
        <v>95</v>
      </c>
      <c r="K1328" s="34">
        <v>94.48</v>
      </c>
      <c r="L1328" s="34">
        <f>M1328</f>
        <v>110.23</v>
      </c>
      <c r="M1328" s="34">
        <v>110.23</v>
      </c>
      <c r="N1328" s="34">
        <v>0</v>
      </c>
      <c r="O1328" s="34">
        <f t="shared" si="427"/>
        <v>0</v>
      </c>
      <c r="P1328" s="34">
        <f t="shared" si="428"/>
        <v>0</v>
      </c>
    </row>
    <row r="1329" spans="1:17" ht="15" hidden="1" customHeight="1" outlineLevel="1" x14ac:dyDescent="0.25">
      <c r="A1329" s="33" t="s">
        <v>11</v>
      </c>
      <c r="B1329" s="33" t="s">
        <v>604</v>
      </c>
      <c r="C1329" s="33" t="s">
        <v>541</v>
      </c>
      <c r="D1329" s="33" t="s">
        <v>41</v>
      </c>
      <c r="E1329" s="33" t="s">
        <v>214</v>
      </c>
      <c r="F1329" s="36">
        <v>68</v>
      </c>
      <c r="G1329" s="33" t="s">
        <v>188</v>
      </c>
      <c r="H1329" s="34">
        <f>544.23+101.51</f>
        <v>645.74</v>
      </c>
      <c r="I1329" s="110">
        <v>0</v>
      </c>
      <c r="J1329" s="34">
        <v>430</v>
      </c>
      <c r="K1329" s="34">
        <v>472.72</v>
      </c>
      <c r="L1329" s="34">
        <v>599.22</v>
      </c>
      <c r="M1329" s="34">
        <v>533.16</v>
      </c>
      <c r="N1329" s="34">
        <v>1300</v>
      </c>
      <c r="O1329" s="34">
        <f t="shared" si="427"/>
        <v>1300</v>
      </c>
      <c r="P1329" s="34">
        <f t="shared" si="428"/>
        <v>1300</v>
      </c>
    </row>
    <row r="1330" spans="1:17" ht="15" hidden="1" customHeight="1" outlineLevel="1" x14ac:dyDescent="0.25">
      <c r="A1330" s="33" t="s">
        <v>11</v>
      </c>
      <c r="B1330" s="33" t="s">
        <v>604</v>
      </c>
      <c r="C1330" s="33" t="s">
        <v>541</v>
      </c>
      <c r="D1330" s="33" t="s">
        <v>41</v>
      </c>
      <c r="E1330" s="33" t="s">
        <v>218</v>
      </c>
      <c r="F1330" s="36">
        <v>68</v>
      </c>
      <c r="G1330" s="33" t="s">
        <v>188</v>
      </c>
      <c r="H1330" s="34">
        <f>96.05+17.9</f>
        <v>113.94999999999999</v>
      </c>
      <c r="I1330" s="110">
        <v>0</v>
      </c>
      <c r="J1330" s="34">
        <v>76</v>
      </c>
      <c r="K1330" s="34">
        <v>83.43</v>
      </c>
      <c r="L1330" s="34">
        <v>94.1</v>
      </c>
      <c r="M1330" s="34">
        <v>94.1</v>
      </c>
      <c r="N1330" s="34">
        <v>0</v>
      </c>
      <c r="O1330" s="34">
        <f t="shared" si="427"/>
        <v>0</v>
      </c>
      <c r="P1330" s="34">
        <f t="shared" si="428"/>
        <v>0</v>
      </c>
    </row>
    <row r="1331" spans="1:17" ht="15" hidden="1" customHeight="1" outlineLevel="1" x14ac:dyDescent="0.25">
      <c r="A1331" s="33" t="s">
        <v>11</v>
      </c>
      <c r="B1331" s="33" t="s">
        <v>604</v>
      </c>
      <c r="C1331" s="33" t="s">
        <v>541</v>
      </c>
      <c r="D1331" s="33" t="s">
        <v>45</v>
      </c>
      <c r="E1331" s="33" t="s">
        <v>214</v>
      </c>
      <c r="F1331" s="35">
        <v>36</v>
      </c>
      <c r="G1331" s="33" t="s">
        <v>48</v>
      </c>
      <c r="H1331" s="34">
        <f>218.86+39.62</f>
        <v>258.48</v>
      </c>
      <c r="I1331" s="110">
        <v>0</v>
      </c>
      <c r="J1331" s="34">
        <v>180</v>
      </c>
      <c r="K1331" s="34">
        <v>177.41</v>
      </c>
      <c r="L1331" s="34">
        <f>M1331</f>
        <v>158.25</v>
      </c>
      <c r="M1331" s="34">
        <v>158.25</v>
      </c>
      <c r="N1331" s="34">
        <v>440</v>
      </c>
      <c r="O1331" s="34">
        <f t="shared" si="427"/>
        <v>440</v>
      </c>
      <c r="P1331" s="34">
        <f t="shared" si="428"/>
        <v>440</v>
      </c>
    </row>
    <row r="1332" spans="1:17" ht="15" hidden="1" customHeight="1" outlineLevel="1" x14ac:dyDescent="0.25">
      <c r="A1332" s="33" t="s">
        <v>11</v>
      </c>
      <c r="B1332" s="33" t="s">
        <v>604</v>
      </c>
      <c r="C1332" s="33" t="s">
        <v>541</v>
      </c>
      <c r="D1332" s="33" t="s">
        <v>45</v>
      </c>
      <c r="E1332" s="33" t="s">
        <v>218</v>
      </c>
      <c r="F1332" s="35">
        <v>36</v>
      </c>
      <c r="G1332" s="33" t="s">
        <v>48</v>
      </c>
      <c r="H1332" s="34">
        <f>38.66+7</f>
        <v>45.66</v>
      </c>
      <c r="I1332" s="110">
        <v>0</v>
      </c>
      <c r="J1332" s="34">
        <v>32</v>
      </c>
      <c r="K1332" s="34">
        <v>31.3</v>
      </c>
      <c r="L1332" s="34">
        <f>M1332</f>
        <v>36.72</v>
      </c>
      <c r="M1332" s="34">
        <v>36.72</v>
      </c>
      <c r="N1332" s="34">
        <v>0</v>
      </c>
      <c r="O1332" s="34">
        <f t="shared" si="427"/>
        <v>0</v>
      </c>
      <c r="P1332" s="34">
        <f t="shared" si="428"/>
        <v>0</v>
      </c>
    </row>
    <row r="1333" spans="1:17" ht="15" hidden="1" customHeight="1" outlineLevel="1" x14ac:dyDescent="0.25">
      <c r="A1333" s="33" t="s">
        <v>11</v>
      </c>
      <c r="B1333" s="33" t="s">
        <v>604</v>
      </c>
      <c r="C1333" s="33" t="s">
        <v>541</v>
      </c>
      <c r="D1333" s="33" t="s">
        <v>45</v>
      </c>
      <c r="E1333" s="33" t="s">
        <v>214</v>
      </c>
      <c r="F1333" s="36">
        <v>68</v>
      </c>
      <c r="G1333" s="33" t="s">
        <v>48</v>
      </c>
      <c r="H1333" s="34">
        <f>170+33.78</f>
        <v>203.78</v>
      </c>
      <c r="I1333" s="110">
        <v>0</v>
      </c>
      <c r="J1333" s="34">
        <v>143</v>
      </c>
      <c r="K1333" s="34">
        <v>150.18</v>
      </c>
      <c r="L1333" s="34">
        <v>191.36</v>
      </c>
      <c r="M1333" s="34">
        <v>169.34</v>
      </c>
      <c r="N1333" s="34">
        <v>440</v>
      </c>
      <c r="O1333" s="34">
        <f t="shared" si="427"/>
        <v>440</v>
      </c>
      <c r="P1333" s="34">
        <f t="shared" si="428"/>
        <v>440</v>
      </c>
    </row>
    <row r="1334" spans="1:17" ht="15" hidden="1" customHeight="1" outlineLevel="1" x14ac:dyDescent="0.25">
      <c r="A1334" s="33" t="s">
        <v>11</v>
      </c>
      <c r="B1334" s="33" t="s">
        <v>604</v>
      </c>
      <c r="C1334" s="33" t="s">
        <v>541</v>
      </c>
      <c r="D1334" s="33" t="s">
        <v>45</v>
      </c>
      <c r="E1334" s="33" t="s">
        <v>218</v>
      </c>
      <c r="F1334" s="36">
        <v>68</v>
      </c>
      <c r="G1334" s="33" t="s">
        <v>48</v>
      </c>
      <c r="H1334" s="34">
        <f>30.05+5.97</f>
        <v>36.020000000000003</v>
      </c>
      <c r="I1334" s="110">
        <v>0</v>
      </c>
      <c r="J1334" s="34">
        <v>25</v>
      </c>
      <c r="K1334" s="34">
        <v>26.53</v>
      </c>
      <c r="L1334" s="34">
        <v>29.91</v>
      </c>
      <c r="M1334" s="34">
        <v>29.91</v>
      </c>
      <c r="N1334" s="34">
        <v>0</v>
      </c>
      <c r="O1334" s="34">
        <f t="shared" si="427"/>
        <v>0</v>
      </c>
      <c r="P1334" s="34">
        <f t="shared" si="428"/>
        <v>0</v>
      </c>
    </row>
    <row r="1335" spans="1:17" ht="15" hidden="1" customHeight="1" outlineLevel="1" x14ac:dyDescent="0.25">
      <c r="A1335" s="33" t="s">
        <v>11</v>
      </c>
      <c r="B1335" s="33" t="s">
        <v>604</v>
      </c>
      <c r="C1335" s="33" t="s">
        <v>541</v>
      </c>
      <c r="D1335" s="33" t="s">
        <v>49</v>
      </c>
      <c r="E1335" s="33" t="s">
        <v>214</v>
      </c>
      <c r="F1335" s="35">
        <v>36</v>
      </c>
      <c r="G1335" s="33" t="s">
        <v>189</v>
      </c>
      <c r="H1335" s="34">
        <f>1039.75+188.29</f>
        <v>1228.04</v>
      </c>
      <c r="I1335" s="110">
        <v>0</v>
      </c>
      <c r="J1335" s="34">
        <v>855</v>
      </c>
      <c r="K1335" s="34">
        <v>847.8</v>
      </c>
      <c r="L1335" s="34">
        <f>M1335</f>
        <v>752.09</v>
      </c>
      <c r="M1335" s="34">
        <v>752.09</v>
      </c>
      <c r="N1335" s="34">
        <v>2055</v>
      </c>
      <c r="O1335" s="34">
        <f t="shared" si="427"/>
        <v>2055</v>
      </c>
      <c r="P1335" s="34">
        <f t="shared" si="428"/>
        <v>2055</v>
      </c>
    </row>
    <row r="1336" spans="1:17" ht="15" hidden="1" customHeight="1" outlineLevel="1" x14ac:dyDescent="0.25">
      <c r="A1336" s="33" t="s">
        <v>11</v>
      </c>
      <c r="B1336" s="33" t="s">
        <v>604</v>
      </c>
      <c r="C1336" s="33" t="s">
        <v>541</v>
      </c>
      <c r="D1336" s="33" t="s">
        <v>49</v>
      </c>
      <c r="E1336" s="33" t="s">
        <v>218</v>
      </c>
      <c r="F1336" s="35">
        <v>36</v>
      </c>
      <c r="G1336" s="33" t="s">
        <v>189</v>
      </c>
      <c r="H1336" s="34">
        <f>183.52+33.23</f>
        <v>216.75</v>
      </c>
      <c r="I1336" s="110">
        <v>0</v>
      </c>
      <c r="J1336" s="34">
        <v>150</v>
      </c>
      <c r="K1336" s="34">
        <v>149.62</v>
      </c>
      <c r="L1336" s="34">
        <f>M1336</f>
        <v>174.56</v>
      </c>
      <c r="M1336" s="34">
        <v>174.56</v>
      </c>
      <c r="N1336" s="34">
        <v>0</v>
      </c>
      <c r="O1336" s="34">
        <f t="shared" si="427"/>
        <v>0</v>
      </c>
      <c r="P1336" s="34">
        <f t="shared" si="428"/>
        <v>0</v>
      </c>
    </row>
    <row r="1337" spans="1:17" ht="15" hidden="1" customHeight="1" outlineLevel="1" x14ac:dyDescent="0.25">
      <c r="A1337" s="33" t="s">
        <v>11</v>
      </c>
      <c r="B1337" s="33" t="s">
        <v>604</v>
      </c>
      <c r="C1337" s="33" t="s">
        <v>541</v>
      </c>
      <c r="D1337" s="33" t="s">
        <v>49</v>
      </c>
      <c r="E1337" s="33" t="s">
        <v>214</v>
      </c>
      <c r="F1337" s="36">
        <v>68</v>
      </c>
      <c r="G1337" s="33" t="s">
        <v>189</v>
      </c>
      <c r="H1337" s="34">
        <f>861.9+160.61</f>
        <v>1022.51</v>
      </c>
      <c r="I1337" s="110">
        <v>0</v>
      </c>
      <c r="J1337" s="34">
        <v>681</v>
      </c>
      <c r="K1337" s="34">
        <v>748.55</v>
      </c>
      <c r="L1337" s="34">
        <v>948.85500000000002</v>
      </c>
      <c r="M1337" s="34">
        <v>844.26</v>
      </c>
      <c r="N1337" s="34">
        <v>2055</v>
      </c>
      <c r="O1337" s="34">
        <f t="shared" si="427"/>
        <v>2055</v>
      </c>
      <c r="P1337" s="34">
        <f t="shared" si="428"/>
        <v>2055</v>
      </c>
    </row>
    <row r="1338" spans="1:17" ht="15" hidden="1" customHeight="1" outlineLevel="1" x14ac:dyDescent="0.25">
      <c r="A1338" s="33" t="s">
        <v>11</v>
      </c>
      <c r="B1338" s="33" t="s">
        <v>604</v>
      </c>
      <c r="C1338" s="33" t="s">
        <v>541</v>
      </c>
      <c r="D1338" s="33" t="s">
        <v>49</v>
      </c>
      <c r="E1338" s="33" t="s">
        <v>218</v>
      </c>
      <c r="F1338" s="36">
        <v>68</v>
      </c>
      <c r="G1338" s="33" t="s">
        <v>189</v>
      </c>
      <c r="H1338" s="34">
        <f>152.09+28.34</f>
        <v>180.43</v>
      </c>
      <c r="I1338" s="110">
        <v>0</v>
      </c>
      <c r="J1338" s="34">
        <v>120</v>
      </c>
      <c r="K1338" s="34">
        <v>132.08000000000001</v>
      </c>
      <c r="L1338" s="34">
        <v>148.97</v>
      </c>
      <c r="M1338" s="34">
        <v>148.97</v>
      </c>
      <c r="N1338" s="34">
        <v>0</v>
      </c>
      <c r="O1338" s="34">
        <f t="shared" si="427"/>
        <v>0</v>
      </c>
      <c r="P1338" s="34">
        <f t="shared" si="428"/>
        <v>0</v>
      </c>
    </row>
    <row r="1339" spans="1:17" ht="15" customHeight="1" collapsed="1" x14ac:dyDescent="0.25">
      <c r="A1339" s="83"/>
      <c r="B1339" s="83" t="s">
        <v>604</v>
      </c>
      <c r="C1339" s="66" t="s">
        <v>541</v>
      </c>
      <c r="D1339" s="100">
        <v>620</v>
      </c>
      <c r="E1339" s="83"/>
      <c r="F1339" s="83"/>
      <c r="G1339" s="83" t="s">
        <v>684</v>
      </c>
      <c r="H1339" s="110">
        <v>0</v>
      </c>
      <c r="I1339" s="110">
        <v>0</v>
      </c>
      <c r="J1339" s="110">
        <f t="shared" ref="J1339:P1339" si="429">SUM(J1304:J1338)</f>
        <v>13535</v>
      </c>
      <c r="K1339" s="110">
        <f t="shared" si="429"/>
        <v>13928.569999999998</v>
      </c>
      <c r="L1339" s="110">
        <f t="shared" si="429"/>
        <v>15022.318999999998</v>
      </c>
      <c r="M1339" s="110">
        <f t="shared" si="429"/>
        <v>14232.719999999998</v>
      </c>
      <c r="N1339" s="110">
        <f t="shared" si="429"/>
        <v>30480</v>
      </c>
      <c r="O1339" s="110">
        <f t="shared" si="429"/>
        <v>30480</v>
      </c>
      <c r="P1339" s="110">
        <f t="shared" si="429"/>
        <v>30480</v>
      </c>
    </row>
    <row r="1340" spans="1:17" ht="15" hidden="1" customHeight="1" outlineLevel="1" x14ac:dyDescent="0.25">
      <c r="A1340" s="33" t="s">
        <v>11</v>
      </c>
      <c r="B1340" s="33" t="s">
        <v>604</v>
      </c>
      <c r="C1340" s="33" t="s">
        <v>541</v>
      </c>
      <c r="D1340" s="33" t="s">
        <v>55</v>
      </c>
      <c r="E1340" s="33" t="s">
        <v>214</v>
      </c>
      <c r="F1340" s="35">
        <v>36</v>
      </c>
      <c r="G1340" s="33" t="s">
        <v>440</v>
      </c>
      <c r="H1340" s="34">
        <v>200.26</v>
      </c>
      <c r="I1340" s="110">
        <v>0</v>
      </c>
      <c r="J1340" s="34">
        <v>150</v>
      </c>
      <c r="K1340" s="34">
        <v>270.35000000000002</v>
      </c>
      <c r="L1340" s="34">
        <f>M1340</f>
        <v>270.35000000000002</v>
      </c>
      <c r="M1340" s="34">
        <v>270.35000000000002</v>
      </c>
      <c r="N1340" s="34">
        <v>600</v>
      </c>
      <c r="O1340" s="34">
        <f t="shared" si="427"/>
        <v>600</v>
      </c>
      <c r="P1340" s="34">
        <f t="shared" si="428"/>
        <v>600</v>
      </c>
      <c r="Q1340" s="37"/>
    </row>
    <row r="1341" spans="1:17" ht="15" hidden="1" customHeight="1" outlineLevel="1" x14ac:dyDescent="0.25">
      <c r="A1341" s="33" t="s">
        <v>11</v>
      </c>
      <c r="B1341" s="33" t="s">
        <v>604</v>
      </c>
      <c r="C1341" s="33" t="s">
        <v>541</v>
      </c>
      <c r="D1341" s="33" t="s">
        <v>55</v>
      </c>
      <c r="E1341" s="33" t="s">
        <v>214</v>
      </c>
      <c r="F1341" s="36">
        <v>68</v>
      </c>
      <c r="G1341" s="33" t="s">
        <v>440</v>
      </c>
      <c r="H1341" s="34">
        <v>365.98</v>
      </c>
      <c r="I1341" s="110">
        <v>0</v>
      </c>
      <c r="J1341" s="34">
        <v>150</v>
      </c>
      <c r="K1341" s="34">
        <v>104.52</v>
      </c>
      <c r="L1341" s="34">
        <v>104.52</v>
      </c>
      <c r="M1341" s="34">
        <v>104.52</v>
      </c>
      <c r="N1341" s="34">
        <v>0</v>
      </c>
      <c r="O1341" s="34">
        <f t="shared" si="427"/>
        <v>0</v>
      </c>
      <c r="P1341" s="34">
        <f t="shared" si="428"/>
        <v>0</v>
      </c>
      <c r="Q1341" s="37"/>
    </row>
    <row r="1342" spans="1:17" ht="15" customHeight="1" collapsed="1" x14ac:dyDescent="0.25">
      <c r="A1342" s="83"/>
      <c r="B1342" s="83" t="s">
        <v>604</v>
      </c>
      <c r="C1342" s="66" t="s">
        <v>541</v>
      </c>
      <c r="D1342" s="100">
        <v>631</v>
      </c>
      <c r="E1342" s="83"/>
      <c r="F1342" s="83"/>
      <c r="G1342" s="83" t="s">
        <v>683</v>
      </c>
      <c r="H1342" s="110">
        <v>0</v>
      </c>
      <c r="I1342" s="110">
        <v>0</v>
      </c>
      <c r="J1342" s="110">
        <f t="shared" ref="J1342:P1342" si="430">SUM(J1340:J1341)</f>
        <v>300</v>
      </c>
      <c r="K1342" s="110">
        <f t="shared" si="430"/>
        <v>374.87</v>
      </c>
      <c r="L1342" s="110">
        <f t="shared" si="430"/>
        <v>374.87</v>
      </c>
      <c r="M1342" s="110">
        <f t="shared" si="430"/>
        <v>374.87</v>
      </c>
      <c r="N1342" s="110">
        <f t="shared" si="430"/>
        <v>600</v>
      </c>
      <c r="O1342" s="110">
        <f t="shared" si="430"/>
        <v>600</v>
      </c>
      <c r="P1342" s="110">
        <f t="shared" si="430"/>
        <v>600</v>
      </c>
      <c r="Q1342" s="37"/>
    </row>
    <row r="1343" spans="1:17" ht="15" hidden="1" customHeight="1" outlineLevel="1" x14ac:dyDescent="0.25">
      <c r="A1343" s="33" t="s">
        <v>11</v>
      </c>
      <c r="B1343" s="33" t="s">
        <v>604</v>
      </c>
      <c r="C1343" s="33" t="s">
        <v>541</v>
      </c>
      <c r="D1343" s="33" t="s">
        <v>57</v>
      </c>
      <c r="E1343" s="33" t="s">
        <v>18</v>
      </c>
      <c r="F1343" s="35">
        <v>36</v>
      </c>
      <c r="G1343" s="33" t="s">
        <v>441</v>
      </c>
      <c r="H1343" s="34">
        <v>59.08</v>
      </c>
      <c r="I1343" s="110">
        <v>0</v>
      </c>
      <c r="J1343" s="34">
        <v>50</v>
      </c>
      <c r="K1343" s="34">
        <v>24.37</v>
      </c>
      <c r="L1343" s="34">
        <f>M1343</f>
        <v>24.37</v>
      </c>
      <c r="M1343" s="34">
        <v>24.37</v>
      </c>
      <c r="N1343" s="34">
        <v>50</v>
      </c>
      <c r="O1343" s="34">
        <f t="shared" si="427"/>
        <v>50</v>
      </c>
      <c r="P1343" s="34">
        <f t="shared" si="428"/>
        <v>50</v>
      </c>
    </row>
    <row r="1344" spans="1:17" ht="15" hidden="1" customHeight="1" outlineLevel="1" x14ac:dyDescent="0.25">
      <c r="A1344" s="33" t="s">
        <v>11</v>
      </c>
      <c r="B1344" s="33" t="s">
        <v>604</v>
      </c>
      <c r="C1344" s="33" t="s">
        <v>541</v>
      </c>
      <c r="D1344" s="33" t="s">
        <v>57</v>
      </c>
      <c r="E1344" s="33" t="s">
        <v>18</v>
      </c>
      <c r="F1344" s="35">
        <v>36</v>
      </c>
      <c r="G1344" s="33" t="s">
        <v>442</v>
      </c>
      <c r="H1344" s="34">
        <v>85.13</v>
      </c>
      <c r="I1344" s="110">
        <v>0</v>
      </c>
      <c r="J1344" s="34">
        <v>50</v>
      </c>
      <c r="K1344" s="34">
        <v>42.41</v>
      </c>
      <c r="L1344" s="34">
        <f>M1344</f>
        <v>42.41</v>
      </c>
      <c r="M1344" s="34">
        <v>42.41</v>
      </c>
      <c r="N1344" s="34">
        <v>50</v>
      </c>
      <c r="O1344" s="34">
        <f t="shared" si="427"/>
        <v>50</v>
      </c>
      <c r="P1344" s="34">
        <f t="shared" si="428"/>
        <v>50</v>
      </c>
    </row>
    <row r="1345" spans="1:16" ht="15" hidden="1" customHeight="1" outlineLevel="1" x14ac:dyDescent="0.25">
      <c r="A1345" s="33" t="s">
        <v>11</v>
      </c>
      <c r="B1345" s="33" t="s">
        <v>604</v>
      </c>
      <c r="C1345" s="33" t="s">
        <v>541</v>
      </c>
      <c r="D1345" s="33" t="s">
        <v>57</v>
      </c>
      <c r="E1345" s="33" t="s">
        <v>18</v>
      </c>
      <c r="F1345" s="36">
        <v>68</v>
      </c>
      <c r="G1345" s="33" t="s">
        <v>443</v>
      </c>
      <c r="H1345" s="34">
        <v>137.57</v>
      </c>
      <c r="I1345" s="110">
        <v>0</v>
      </c>
      <c r="J1345" s="34">
        <v>300</v>
      </c>
      <c r="K1345" s="34">
        <v>326.60000000000002</v>
      </c>
      <c r="L1345" s="34">
        <v>350</v>
      </c>
      <c r="M1345" s="34">
        <v>318.86</v>
      </c>
      <c r="N1345" s="34">
        <v>400</v>
      </c>
      <c r="O1345" s="34">
        <f t="shared" si="427"/>
        <v>400</v>
      </c>
      <c r="P1345" s="34">
        <f t="shared" si="428"/>
        <v>400</v>
      </c>
    </row>
    <row r="1346" spans="1:16" ht="15" hidden="1" customHeight="1" outlineLevel="1" x14ac:dyDescent="0.25">
      <c r="A1346" s="33" t="s">
        <v>11</v>
      </c>
      <c r="B1346" s="33" t="s">
        <v>604</v>
      </c>
      <c r="C1346" s="33" t="s">
        <v>541</v>
      </c>
      <c r="D1346" s="33" t="s">
        <v>57</v>
      </c>
      <c r="E1346" s="33" t="s">
        <v>18</v>
      </c>
      <c r="F1346" s="36">
        <v>68</v>
      </c>
      <c r="G1346" s="33" t="s">
        <v>444</v>
      </c>
      <c r="H1346" s="34">
        <v>1150.3399999999999</v>
      </c>
      <c r="I1346" s="110">
        <v>0</v>
      </c>
      <c r="J1346" s="34">
        <v>1230</v>
      </c>
      <c r="K1346" s="34">
        <v>1230</v>
      </c>
      <c r="L1346" s="34">
        <v>1230</v>
      </c>
      <c r="M1346" s="34">
        <v>1712.93</v>
      </c>
      <c r="N1346" s="34">
        <v>1300</v>
      </c>
      <c r="O1346" s="34">
        <f t="shared" si="427"/>
        <v>1300</v>
      </c>
      <c r="P1346" s="34">
        <f t="shared" si="428"/>
        <v>1300</v>
      </c>
    </row>
    <row r="1347" spans="1:16" ht="15" hidden="1" customHeight="1" outlineLevel="1" x14ac:dyDescent="0.25">
      <c r="A1347" s="33" t="s">
        <v>11</v>
      </c>
      <c r="B1347" s="33" t="s">
        <v>604</v>
      </c>
      <c r="C1347" s="33" t="s">
        <v>541</v>
      </c>
      <c r="D1347" s="33" t="s">
        <v>66</v>
      </c>
      <c r="E1347" s="33" t="s">
        <v>18</v>
      </c>
      <c r="F1347" s="35">
        <v>36</v>
      </c>
      <c r="G1347" s="33" t="s">
        <v>445</v>
      </c>
      <c r="H1347" s="34">
        <v>294.61</v>
      </c>
      <c r="I1347" s="110">
        <v>0</v>
      </c>
      <c r="J1347" s="34">
        <v>150</v>
      </c>
      <c r="K1347" s="34">
        <v>34.49</v>
      </c>
      <c r="L1347" s="34">
        <f>M1347</f>
        <v>34.49</v>
      </c>
      <c r="M1347" s="34">
        <v>34.49</v>
      </c>
      <c r="N1347" s="34">
        <v>100</v>
      </c>
      <c r="O1347" s="34">
        <f t="shared" si="427"/>
        <v>100</v>
      </c>
      <c r="P1347" s="34">
        <f t="shared" si="428"/>
        <v>100</v>
      </c>
    </row>
    <row r="1348" spans="1:16" ht="15" hidden="1" customHeight="1" outlineLevel="1" x14ac:dyDescent="0.25">
      <c r="A1348" s="33" t="s">
        <v>11</v>
      </c>
      <c r="B1348" s="33" t="s">
        <v>604</v>
      </c>
      <c r="C1348" s="33" t="s">
        <v>541</v>
      </c>
      <c r="D1348" s="33" t="s">
        <v>75</v>
      </c>
      <c r="E1348" s="33" t="s">
        <v>214</v>
      </c>
      <c r="F1348" s="35">
        <v>36</v>
      </c>
      <c r="G1348" s="33" t="s">
        <v>446</v>
      </c>
      <c r="H1348" s="34">
        <v>483.58</v>
      </c>
      <c r="I1348" s="110">
        <v>0</v>
      </c>
      <c r="J1348" s="34">
        <v>230</v>
      </c>
      <c r="K1348" s="34">
        <v>306.95999999999998</v>
      </c>
      <c r="L1348" s="34">
        <f>M1348</f>
        <v>306.95999999999998</v>
      </c>
      <c r="M1348" s="34">
        <v>306.95999999999998</v>
      </c>
      <c r="N1348" s="34">
        <v>600</v>
      </c>
      <c r="O1348" s="34">
        <f t="shared" si="427"/>
        <v>600</v>
      </c>
      <c r="P1348" s="34">
        <f t="shared" si="428"/>
        <v>600</v>
      </c>
    </row>
    <row r="1349" spans="1:16" ht="15" hidden="1" customHeight="1" outlineLevel="1" x14ac:dyDescent="0.25">
      <c r="A1349" s="33" t="s">
        <v>11</v>
      </c>
      <c r="B1349" s="33" t="s">
        <v>604</v>
      </c>
      <c r="C1349" s="33" t="s">
        <v>541</v>
      </c>
      <c r="D1349" s="33" t="s">
        <v>75</v>
      </c>
      <c r="E1349" s="33" t="s">
        <v>218</v>
      </c>
      <c r="F1349" s="35">
        <v>36</v>
      </c>
      <c r="G1349" s="33" t="s">
        <v>446</v>
      </c>
      <c r="H1349" s="34">
        <v>84.41</v>
      </c>
      <c r="I1349" s="110">
        <v>0</v>
      </c>
      <c r="J1349" s="34">
        <v>40</v>
      </c>
      <c r="K1349" s="34">
        <v>54.18</v>
      </c>
      <c r="L1349" s="34">
        <f>M1349</f>
        <v>54.18</v>
      </c>
      <c r="M1349" s="34">
        <v>54.18</v>
      </c>
      <c r="N1349" s="34">
        <v>50</v>
      </c>
      <c r="O1349" s="34">
        <f t="shared" si="427"/>
        <v>50</v>
      </c>
      <c r="P1349" s="34">
        <f t="shared" si="428"/>
        <v>50</v>
      </c>
    </row>
    <row r="1350" spans="1:16" ht="15" hidden="1" customHeight="1" outlineLevel="1" x14ac:dyDescent="0.25">
      <c r="A1350" s="33" t="s">
        <v>11</v>
      </c>
      <c r="B1350" s="33" t="s">
        <v>604</v>
      </c>
      <c r="C1350" s="33" t="s">
        <v>541</v>
      </c>
      <c r="D1350" s="33" t="s">
        <v>75</v>
      </c>
      <c r="E1350" s="33" t="s">
        <v>214</v>
      </c>
      <c r="F1350" s="36">
        <v>68</v>
      </c>
      <c r="G1350" s="33" t="s">
        <v>447</v>
      </c>
      <c r="H1350" s="34">
        <v>119.46</v>
      </c>
      <c r="I1350" s="110">
        <v>0</v>
      </c>
      <c r="J1350" s="34">
        <v>80</v>
      </c>
      <c r="K1350" s="34">
        <v>122.79</v>
      </c>
      <c r="L1350" s="34">
        <v>80</v>
      </c>
      <c r="M1350" s="34">
        <v>138.09</v>
      </c>
      <c r="N1350" s="34">
        <v>100</v>
      </c>
      <c r="O1350" s="34">
        <f t="shared" si="427"/>
        <v>100</v>
      </c>
      <c r="P1350" s="34">
        <f t="shared" si="428"/>
        <v>100</v>
      </c>
    </row>
    <row r="1351" spans="1:16" ht="15" hidden="1" customHeight="1" outlineLevel="1" x14ac:dyDescent="0.25">
      <c r="A1351" s="33" t="s">
        <v>11</v>
      </c>
      <c r="B1351" s="33" t="s">
        <v>604</v>
      </c>
      <c r="C1351" s="33" t="s">
        <v>541</v>
      </c>
      <c r="D1351" s="33" t="s">
        <v>75</v>
      </c>
      <c r="E1351" s="33" t="s">
        <v>218</v>
      </c>
      <c r="F1351" s="36">
        <v>68</v>
      </c>
      <c r="G1351" s="33" t="s">
        <v>447</v>
      </c>
      <c r="H1351" s="34">
        <v>21.07</v>
      </c>
      <c r="I1351" s="110">
        <v>0</v>
      </c>
      <c r="J1351" s="34">
        <v>20</v>
      </c>
      <c r="K1351" s="34">
        <v>20</v>
      </c>
      <c r="L1351" s="34">
        <v>0</v>
      </c>
      <c r="M1351" s="34">
        <v>24.39</v>
      </c>
      <c r="N1351" s="34">
        <v>0</v>
      </c>
      <c r="O1351" s="34">
        <f t="shared" si="427"/>
        <v>0</v>
      </c>
      <c r="P1351" s="34">
        <f t="shared" si="428"/>
        <v>0</v>
      </c>
    </row>
    <row r="1352" spans="1:16" ht="15" hidden="1" customHeight="1" outlineLevel="1" x14ac:dyDescent="0.25">
      <c r="A1352" s="33" t="s">
        <v>11</v>
      </c>
      <c r="B1352" s="33" t="s">
        <v>604</v>
      </c>
      <c r="C1352" s="33" t="s">
        <v>541</v>
      </c>
      <c r="D1352" s="33" t="s">
        <v>75</v>
      </c>
      <c r="E1352" s="33" t="s">
        <v>18</v>
      </c>
      <c r="F1352" s="36">
        <v>68</v>
      </c>
      <c r="G1352" s="33" t="s">
        <v>448</v>
      </c>
      <c r="H1352" s="34">
        <v>22.92</v>
      </c>
      <c r="I1352" s="110">
        <v>0</v>
      </c>
      <c r="J1352" s="34">
        <v>0</v>
      </c>
      <c r="K1352" s="34">
        <v>0</v>
      </c>
      <c r="L1352" s="34">
        <v>0</v>
      </c>
      <c r="M1352" s="34">
        <v>0</v>
      </c>
      <c r="N1352" s="34">
        <v>0</v>
      </c>
      <c r="O1352" s="34">
        <f t="shared" si="427"/>
        <v>0</v>
      </c>
      <c r="P1352" s="34">
        <f t="shared" si="428"/>
        <v>0</v>
      </c>
    </row>
    <row r="1353" spans="1:16" ht="15" customHeight="1" collapsed="1" x14ac:dyDescent="0.25">
      <c r="A1353" s="83"/>
      <c r="B1353" s="83" t="s">
        <v>604</v>
      </c>
      <c r="C1353" s="66" t="s">
        <v>541</v>
      </c>
      <c r="D1353" s="100">
        <v>632</v>
      </c>
      <c r="E1353" s="83"/>
      <c r="F1353" s="83"/>
      <c r="G1353" s="83" t="s">
        <v>198</v>
      </c>
      <c r="H1353" s="110">
        <v>0</v>
      </c>
      <c r="I1353" s="110">
        <v>0</v>
      </c>
      <c r="J1353" s="110">
        <f t="shared" ref="J1353:P1353" si="431">SUM(J1343:J1352)</f>
        <v>2150</v>
      </c>
      <c r="K1353" s="110">
        <f t="shared" si="431"/>
        <v>2161.8000000000002</v>
      </c>
      <c r="L1353" s="110">
        <f t="shared" si="431"/>
        <v>2122.41</v>
      </c>
      <c r="M1353" s="110">
        <f t="shared" si="431"/>
        <v>2656.68</v>
      </c>
      <c r="N1353" s="110">
        <f t="shared" si="431"/>
        <v>2650</v>
      </c>
      <c r="O1353" s="110">
        <f t="shared" si="431"/>
        <v>2650</v>
      </c>
      <c r="P1353" s="110">
        <f t="shared" si="431"/>
        <v>2650</v>
      </c>
    </row>
    <row r="1354" spans="1:16" ht="15" hidden="1" customHeight="1" outlineLevel="1" x14ac:dyDescent="0.25">
      <c r="A1354" s="33" t="s">
        <v>11</v>
      </c>
      <c r="B1354" s="33" t="s">
        <v>604</v>
      </c>
      <c r="C1354" s="33" t="s">
        <v>541</v>
      </c>
      <c r="D1354" s="33" t="s">
        <v>81</v>
      </c>
      <c r="E1354" s="33" t="s">
        <v>18</v>
      </c>
      <c r="F1354" s="35">
        <v>36</v>
      </c>
      <c r="G1354" s="33" t="s">
        <v>82</v>
      </c>
      <c r="H1354" s="34">
        <v>216.35</v>
      </c>
      <c r="I1354" s="110">
        <v>0</v>
      </c>
      <c r="J1354" s="34">
        <v>0</v>
      </c>
      <c r="K1354" s="34">
        <v>0</v>
      </c>
      <c r="L1354" s="34">
        <f>M1354</f>
        <v>0</v>
      </c>
      <c r="M1354" s="34">
        <v>0</v>
      </c>
      <c r="N1354" s="34">
        <v>0</v>
      </c>
      <c r="O1354" s="34">
        <f t="shared" si="427"/>
        <v>0</v>
      </c>
      <c r="P1354" s="34">
        <f t="shared" si="428"/>
        <v>0</v>
      </c>
    </row>
    <row r="1355" spans="1:16" ht="15" hidden="1" customHeight="1" outlineLevel="1" x14ac:dyDescent="0.25">
      <c r="A1355" s="33" t="s">
        <v>11</v>
      </c>
      <c r="B1355" s="33" t="s">
        <v>604</v>
      </c>
      <c r="C1355" s="33" t="s">
        <v>541</v>
      </c>
      <c r="D1355" s="33" t="s">
        <v>89</v>
      </c>
      <c r="E1355" s="33" t="s">
        <v>214</v>
      </c>
      <c r="F1355" s="35">
        <v>36</v>
      </c>
      <c r="G1355" s="33" t="s">
        <v>93</v>
      </c>
      <c r="H1355" s="34">
        <v>1.5</v>
      </c>
      <c r="I1355" s="110">
        <v>0</v>
      </c>
      <c r="J1355" s="34">
        <v>25</v>
      </c>
      <c r="K1355" s="34">
        <v>23.4</v>
      </c>
      <c r="L1355" s="34">
        <f>M1355</f>
        <v>23.4</v>
      </c>
      <c r="M1355" s="34">
        <v>23.4</v>
      </c>
      <c r="N1355" s="34">
        <v>50</v>
      </c>
      <c r="O1355" s="34">
        <f t="shared" si="427"/>
        <v>50</v>
      </c>
      <c r="P1355" s="34">
        <f t="shared" si="428"/>
        <v>50</v>
      </c>
    </row>
    <row r="1356" spans="1:16" ht="15" hidden="1" customHeight="1" outlineLevel="1" x14ac:dyDescent="0.25">
      <c r="A1356" s="33" t="s">
        <v>11</v>
      </c>
      <c r="B1356" s="33" t="s">
        <v>604</v>
      </c>
      <c r="C1356" s="33" t="s">
        <v>541</v>
      </c>
      <c r="D1356" s="33" t="s">
        <v>89</v>
      </c>
      <c r="E1356" s="33" t="s">
        <v>214</v>
      </c>
      <c r="F1356" s="35">
        <v>36</v>
      </c>
      <c r="G1356" s="33" t="s">
        <v>201</v>
      </c>
      <c r="H1356" s="34">
        <v>411.25</v>
      </c>
      <c r="I1356" s="110">
        <v>0</v>
      </c>
      <c r="J1356" s="34">
        <v>150</v>
      </c>
      <c r="K1356" s="34">
        <v>203.55</v>
      </c>
      <c r="L1356" s="34">
        <f>M1356</f>
        <v>203.55</v>
      </c>
      <c r="M1356" s="34">
        <v>203.55</v>
      </c>
      <c r="N1356" s="34">
        <v>250</v>
      </c>
      <c r="O1356" s="34">
        <f t="shared" si="427"/>
        <v>250</v>
      </c>
      <c r="P1356" s="34">
        <f t="shared" si="428"/>
        <v>250</v>
      </c>
    </row>
    <row r="1357" spans="1:16" ht="15" hidden="1" customHeight="1" outlineLevel="1" x14ac:dyDescent="0.25">
      <c r="A1357" s="33" t="s">
        <v>11</v>
      </c>
      <c r="B1357" s="33" t="s">
        <v>604</v>
      </c>
      <c r="C1357" s="33" t="s">
        <v>541</v>
      </c>
      <c r="D1357" s="33" t="s">
        <v>89</v>
      </c>
      <c r="E1357" s="33" t="s">
        <v>218</v>
      </c>
      <c r="F1357" s="35">
        <v>36</v>
      </c>
      <c r="G1357" s="33" t="s">
        <v>93</v>
      </c>
      <c r="H1357" s="34">
        <v>6.45</v>
      </c>
      <c r="I1357" s="110">
        <v>0</v>
      </c>
      <c r="J1357" s="34">
        <v>0</v>
      </c>
      <c r="K1357" s="34">
        <v>0</v>
      </c>
      <c r="L1357" s="34">
        <f>M1357</f>
        <v>0</v>
      </c>
      <c r="M1357" s="34">
        <v>0</v>
      </c>
      <c r="N1357" s="34">
        <v>0</v>
      </c>
      <c r="O1357" s="34">
        <f t="shared" si="427"/>
        <v>0</v>
      </c>
      <c r="P1357" s="34">
        <f t="shared" si="428"/>
        <v>0</v>
      </c>
    </row>
    <row r="1358" spans="1:16" ht="15" hidden="1" customHeight="1" outlineLevel="1" x14ac:dyDescent="0.25">
      <c r="A1358" s="33" t="s">
        <v>11</v>
      </c>
      <c r="B1358" s="33" t="s">
        <v>604</v>
      </c>
      <c r="C1358" s="33" t="s">
        <v>541</v>
      </c>
      <c r="D1358" s="33" t="s">
        <v>89</v>
      </c>
      <c r="E1358" s="33" t="s">
        <v>214</v>
      </c>
      <c r="F1358" s="36">
        <v>68</v>
      </c>
      <c r="G1358" s="33" t="s">
        <v>201</v>
      </c>
      <c r="H1358" s="34">
        <v>315.01</v>
      </c>
      <c r="I1358" s="110">
        <v>0</v>
      </c>
      <c r="J1358" s="34">
        <v>300</v>
      </c>
      <c r="K1358" s="34">
        <v>300</v>
      </c>
      <c r="L1358" s="34">
        <v>300</v>
      </c>
      <c r="M1358" s="34">
        <v>388.5</v>
      </c>
      <c r="N1358" s="34">
        <v>320</v>
      </c>
      <c r="O1358" s="34">
        <f t="shared" si="427"/>
        <v>320</v>
      </c>
      <c r="P1358" s="34">
        <f t="shared" si="428"/>
        <v>320</v>
      </c>
    </row>
    <row r="1359" spans="1:16" ht="15" hidden="1" customHeight="1" outlineLevel="1" x14ac:dyDescent="0.25">
      <c r="A1359" s="33" t="s">
        <v>11</v>
      </c>
      <c r="B1359" s="33" t="s">
        <v>604</v>
      </c>
      <c r="C1359" s="33" t="s">
        <v>541</v>
      </c>
      <c r="D1359" s="33" t="s">
        <v>89</v>
      </c>
      <c r="E1359" s="33" t="s">
        <v>214</v>
      </c>
      <c r="F1359" s="36">
        <v>68</v>
      </c>
      <c r="G1359" s="33" t="s">
        <v>93</v>
      </c>
      <c r="H1359" s="34">
        <v>424.73</v>
      </c>
      <c r="I1359" s="110">
        <v>0</v>
      </c>
      <c r="J1359" s="34">
        <v>800</v>
      </c>
      <c r="K1359" s="34">
        <v>750</v>
      </c>
      <c r="L1359" s="34">
        <v>0</v>
      </c>
      <c r="M1359" s="34">
        <v>1147.77</v>
      </c>
      <c r="N1359" s="34">
        <v>500</v>
      </c>
      <c r="O1359" s="34">
        <f t="shared" si="427"/>
        <v>500</v>
      </c>
      <c r="P1359" s="34">
        <f t="shared" si="428"/>
        <v>500</v>
      </c>
    </row>
    <row r="1360" spans="1:16" ht="15" hidden="1" customHeight="1" outlineLevel="1" x14ac:dyDescent="0.25">
      <c r="A1360" s="33" t="s">
        <v>11</v>
      </c>
      <c r="B1360" s="33" t="s">
        <v>604</v>
      </c>
      <c r="C1360" s="33" t="s">
        <v>541</v>
      </c>
      <c r="D1360" s="33" t="s">
        <v>89</v>
      </c>
      <c r="E1360" s="33" t="s">
        <v>218</v>
      </c>
      <c r="F1360" s="36">
        <v>68</v>
      </c>
      <c r="G1360" s="33" t="s">
        <v>201</v>
      </c>
      <c r="H1360" s="34">
        <v>7.11</v>
      </c>
      <c r="I1360" s="110">
        <v>0</v>
      </c>
      <c r="J1360" s="34">
        <v>20</v>
      </c>
      <c r="K1360" s="34">
        <v>0</v>
      </c>
      <c r="L1360" s="34">
        <v>0</v>
      </c>
      <c r="M1360" s="34">
        <v>0</v>
      </c>
      <c r="N1360" s="34">
        <v>0</v>
      </c>
      <c r="O1360" s="34">
        <f t="shared" si="427"/>
        <v>0</v>
      </c>
      <c r="P1360" s="34">
        <f t="shared" si="428"/>
        <v>0</v>
      </c>
    </row>
    <row r="1361" spans="1:18" ht="15" hidden="1" customHeight="1" outlineLevel="1" x14ac:dyDescent="0.25">
      <c r="A1361" s="33" t="s">
        <v>11</v>
      </c>
      <c r="B1361" s="33" t="s">
        <v>604</v>
      </c>
      <c r="C1361" s="33" t="s">
        <v>541</v>
      </c>
      <c r="D1361" s="33" t="s">
        <v>104</v>
      </c>
      <c r="E1361" s="33" t="s">
        <v>18</v>
      </c>
      <c r="F1361" s="35">
        <v>36</v>
      </c>
      <c r="G1361" s="33" t="s">
        <v>105</v>
      </c>
      <c r="H1361" s="34">
        <v>200</v>
      </c>
      <c r="I1361" s="110">
        <v>0</v>
      </c>
      <c r="J1361" s="34">
        <v>200</v>
      </c>
      <c r="K1361" s="34">
        <v>75</v>
      </c>
      <c r="L1361" s="34">
        <f>M1361</f>
        <v>75</v>
      </c>
      <c r="M1361" s="34">
        <v>75</v>
      </c>
      <c r="N1361" s="34">
        <v>0</v>
      </c>
      <c r="O1361" s="34">
        <f t="shared" si="427"/>
        <v>0</v>
      </c>
      <c r="P1361" s="34">
        <f t="shared" si="428"/>
        <v>0</v>
      </c>
    </row>
    <row r="1362" spans="1:18" ht="15" hidden="1" customHeight="1" outlineLevel="1" x14ac:dyDescent="0.25">
      <c r="A1362" s="33" t="s">
        <v>11</v>
      </c>
      <c r="B1362" s="33" t="s">
        <v>604</v>
      </c>
      <c r="C1362" s="33" t="s">
        <v>541</v>
      </c>
      <c r="D1362" s="33" t="s">
        <v>104</v>
      </c>
      <c r="E1362" s="33" t="s">
        <v>18</v>
      </c>
      <c r="F1362" s="36">
        <v>68</v>
      </c>
      <c r="G1362" s="33" t="s">
        <v>105</v>
      </c>
      <c r="H1362" s="34">
        <v>150</v>
      </c>
      <c r="I1362" s="110">
        <v>0</v>
      </c>
      <c r="J1362" s="34">
        <v>150</v>
      </c>
      <c r="K1362" s="34">
        <v>15.56</v>
      </c>
      <c r="L1362" s="34">
        <v>30</v>
      </c>
      <c r="M1362" s="34">
        <v>15.56</v>
      </c>
      <c r="N1362" s="34">
        <v>200</v>
      </c>
      <c r="O1362" s="34">
        <f t="shared" si="427"/>
        <v>200</v>
      </c>
      <c r="P1362" s="34">
        <f t="shared" si="428"/>
        <v>200</v>
      </c>
    </row>
    <row r="1363" spans="1:18" ht="15" hidden="1" customHeight="1" outlineLevel="1" x14ac:dyDescent="0.25">
      <c r="A1363" s="33" t="s">
        <v>11</v>
      </c>
      <c r="B1363" s="33" t="s">
        <v>604</v>
      </c>
      <c r="C1363" s="33" t="s">
        <v>541</v>
      </c>
      <c r="D1363" s="33" t="s">
        <v>106</v>
      </c>
      <c r="E1363" s="33" t="s">
        <v>18</v>
      </c>
      <c r="F1363" s="35">
        <v>36</v>
      </c>
      <c r="G1363" s="33" t="s">
        <v>107</v>
      </c>
      <c r="H1363" s="34">
        <v>81.03</v>
      </c>
      <c r="I1363" s="110">
        <v>0</v>
      </c>
      <c r="J1363" s="34">
        <v>20</v>
      </c>
      <c r="K1363" s="34">
        <v>32.130000000000003</v>
      </c>
      <c r="L1363" s="34">
        <f>M1363</f>
        <v>32.130000000000003</v>
      </c>
      <c r="M1363" s="34">
        <v>32.130000000000003</v>
      </c>
      <c r="N1363" s="34">
        <v>50</v>
      </c>
      <c r="O1363" s="34">
        <f t="shared" si="427"/>
        <v>50</v>
      </c>
      <c r="P1363" s="34">
        <f t="shared" si="428"/>
        <v>50</v>
      </c>
    </row>
    <row r="1364" spans="1:18" ht="15" customHeight="1" collapsed="1" x14ac:dyDescent="0.25">
      <c r="A1364" s="83"/>
      <c r="B1364" s="83" t="s">
        <v>604</v>
      </c>
      <c r="C1364" s="66" t="s">
        <v>541</v>
      </c>
      <c r="D1364" s="100">
        <v>633</v>
      </c>
      <c r="E1364" s="83"/>
      <c r="F1364" s="83"/>
      <c r="G1364" s="83" t="s">
        <v>527</v>
      </c>
      <c r="H1364" s="110">
        <v>0</v>
      </c>
      <c r="I1364" s="110">
        <v>0</v>
      </c>
      <c r="J1364" s="110">
        <f t="shared" ref="J1364:P1364" si="432">SUM(J1354:J1363)</f>
        <v>1665</v>
      </c>
      <c r="K1364" s="110">
        <f t="shared" si="432"/>
        <v>1399.64</v>
      </c>
      <c r="L1364" s="110">
        <f t="shared" si="432"/>
        <v>664.08</v>
      </c>
      <c r="M1364" s="110">
        <f t="shared" si="432"/>
        <v>1885.91</v>
      </c>
      <c r="N1364" s="110">
        <f t="shared" si="432"/>
        <v>1370</v>
      </c>
      <c r="O1364" s="110">
        <f t="shared" si="432"/>
        <v>1370</v>
      </c>
      <c r="P1364" s="110">
        <f t="shared" si="432"/>
        <v>1370</v>
      </c>
    </row>
    <row r="1365" spans="1:18" ht="15" hidden="1" customHeight="1" outlineLevel="1" x14ac:dyDescent="0.25">
      <c r="A1365" s="33" t="s">
        <v>11</v>
      </c>
      <c r="B1365" s="33" t="s">
        <v>604</v>
      </c>
      <c r="C1365" s="33" t="s">
        <v>541</v>
      </c>
      <c r="D1365" s="33" t="s">
        <v>129</v>
      </c>
      <c r="E1365" s="33" t="s">
        <v>18</v>
      </c>
      <c r="F1365" s="35">
        <v>36</v>
      </c>
      <c r="G1365" s="33" t="s">
        <v>131</v>
      </c>
      <c r="H1365" s="34">
        <v>60</v>
      </c>
      <c r="I1365" s="110">
        <v>0</v>
      </c>
      <c r="J1365" s="34">
        <v>0</v>
      </c>
      <c r="K1365" s="34">
        <v>5.03</v>
      </c>
      <c r="L1365" s="34">
        <f>M1365</f>
        <v>5.03</v>
      </c>
      <c r="M1365" s="34">
        <v>5.03</v>
      </c>
      <c r="N1365" s="34">
        <v>0</v>
      </c>
      <c r="O1365" s="34">
        <f t="shared" si="427"/>
        <v>0</v>
      </c>
      <c r="P1365" s="34">
        <f t="shared" si="428"/>
        <v>0</v>
      </c>
    </row>
    <row r="1366" spans="1:18" ht="15" hidden="1" customHeight="1" outlineLevel="1" x14ac:dyDescent="0.25">
      <c r="A1366" s="33" t="s">
        <v>11</v>
      </c>
      <c r="B1366" s="33" t="s">
        <v>604</v>
      </c>
      <c r="C1366" s="33" t="s">
        <v>541</v>
      </c>
      <c r="D1366" s="33" t="s">
        <v>129</v>
      </c>
      <c r="E1366" s="33" t="s">
        <v>18</v>
      </c>
      <c r="F1366" s="36">
        <v>68</v>
      </c>
      <c r="G1366" s="33" t="s">
        <v>246</v>
      </c>
      <c r="H1366" s="34">
        <v>92</v>
      </c>
      <c r="I1366" s="110">
        <v>0</v>
      </c>
      <c r="J1366" s="34">
        <v>50</v>
      </c>
      <c r="K1366" s="34">
        <v>5.04</v>
      </c>
      <c r="L1366" s="34">
        <v>10</v>
      </c>
      <c r="M1366" s="34">
        <v>5.04</v>
      </c>
      <c r="N1366" s="34">
        <v>54</v>
      </c>
      <c r="O1366" s="34">
        <f t="shared" si="427"/>
        <v>54</v>
      </c>
      <c r="P1366" s="34">
        <f t="shared" si="428"/>
        <v>54</v>
      </c>
    </row>
    <row r="1367" spans="1:18" ht="15" hidden="1" customHeight="1" outlineLevel="1" x14ac:dyDescent="0.25">
      <c r="A1367" s="33" t="s">
        <v>11</v>
      </c>
      <c r="B1367" s="33" t="s">
        <v>604</v>
      </c>
      <c r="C1367" s="33" t="s">
        <v>541</v>
      </c>
      <c r="D1367" s="33" t="s">
        <v>136</v>
      </c>
      <c r="E1367" s="33" t="s">
        <v>18</v>
      </c>
      <c r="F1367" s="35">
        <v>36</v>
      </c>
      <c r="G1367" s="33" t="s">
        <v>137</v>
      </c>
      <c r="H1367" s="34">
        <v>0</v>
      </c>
      <c r="I1367" s="110">
        <v>0</v>
      </c>
      <c r="J1367" s="34">
        <v>0</v>
      </c>
      <c r="K1367" s="34">
        <v>40.950000000000003</v>
      </c>
      <c r="L1367" s="34">
        <f>M1367</f>
        <v>40.950000000000003</v>
      </c>
      <c r="M1367" s="34">
        <v>40.950000000000003</v>
      </c>
      <c r="N1367" s="34">
        <v>100</v>
      </c>
      <c r="O1367" s="34">
        <f t="shared" si="427"/>
        <v>100</v>
      </c>
      <c r="P1367" s="34">
        <f t="shared" si="428"/>
        <v>100</v>
      </c>
    </row>
    <row r="1368" spans="1:18" ht="15" hidden="1" customHeight="1" outlineLevel="1" x14ac:dyDescent="0.25">
      <c r="A1368" s="33" t="s">
        <v>11</v>
      </c>
      <c r="B1368" s="33" t="s">
        <v>604</v>
      </c>
      <c r="C1368" s="33" t="s">
        <v>541</v>
      </c>
      <c r="D1368" s="33" t="s">
        <v>136</v>
      </c>
      <c r="E1368" s="33" t="s">
        <v>18</v>
      </c>
      <c r="F1368" s="36">
        <v>68</v>
      </c>
      <c r="G1368" s="33" t="s">
        <v>137</v>
      </c>
      <c r="H1368" s="34">
        <v>296.2</v>
      </c>
      <c r="I1368" s="110">
        <v>0</v>
      </c>
      <c r="J1368" s="34">
        <v>300</v>
      </c>
      <c r="K1368" s="34">
        <v>123.5</v>
      </c>
      <c r="L1368" s="34">
        <v>100</v>
      </c>
      <c r="M1368" s="34">
        <v>123.5</v>
      </c>
      <c r="N1368" s="34">
        <v>100</v>
      </c>
      <c r="O1368" s="34">
        <f t="shared" si="427"/>
        <v>100</v>
      </c>
      <c r="P1368" s="34">
        <f t="shared" si="428"/>
        <v>100</v>
      </c>
    </row>
    <row r="1369" spans="1:18" ht="15" hidden="1" customHeight="1" outlineLevel="1" x14ac:dyDescent="0.25">
      <c r="A1369" s="33" t="s">
        <v>11</v>
      </c>
      <c r="B1369" s="33" t="s">
        <v>604</v>
      </c>
      <c r="C1369" s="33" t="s">
        <v>541</v>
      </c>
      <c r="D1369" s="33" t="s">
        <v>152</v>
      </c>
      <c r="E1369" s="33" t="s">
        <v>214</v>
      </c>
      <c r="F1369" s="35">
        <v>36</v>
      </c>
      <c r="G1369" s="33" t="s">
        <v>247</v>
      </c>
      <c r="H1369" s="34">
        <v>1630.85</v>
      </c>
      <c r="I1369" s="110">
        <v>0</v>
      </c>
      <c r="J1369" s="34">
        <v>0</v>
      </c>
      <c r="K1369" s="34">
        <v>0</v>
      </c>
      <c r="L1369" s="34">
        <v>0</v>
      </c>
      <c r="M1369" s="34">
        <v>0</v>
      </c>
      <c r="N1369" s="34">
        <v>0</v>
      </c>
      <c r="O1369" s="34">
        <f t="shared" si="427"/>
        <v>0</v>
      </c>
      <c r="P1369" s="34">
        <f t="shared" si="428"/>
        <v>0</v>
      </c>
    </row>
    <row r="1370" spans="1:18" ht="15" hidden="1" customHeight="1" outlineLevel="1" x14ac:dyDescent="0.25">
      <c r="A1370" s="33" t="s">
        <v>11</v>
      </c>
      <c r="B1370" s="33" t="s">
        <v>604</v>
      </c>
      <c r="C1370" s="33" t="s">
        <v>541</v>
      </c>
      <c r="D1370" s="33" t="s">
        <v>152</v>
      </c>
      <c r="E1370" s="33" t="s">
        <v>18</v>
      </c>
      <c r="F1370" s="35">
        <v>36</v>
      </c>
      <c r="G1370" s="33" t="s">
        <v>153</v>
      </c>
      <c r="H1370" s="34">
        <v>1599.97</v>
      </c>
      <c r="I1370" s="110">
        <v>0</v>
      </c>
      <c r="J1370" s="34">
        <v>954</v>
      </c>
      <c r="K1370" s="34">
        <v>752.4</v>
      </c>
      <c r="L1370" s="34">
        <f>M1370</f>
        <v>752.4</v>
      </c>
      <c r="M1370" s="34">
        <v>752.4</v>
      </c>
      <c r="N1370" s="34">
        <v>2244</v>
      </c>
      <c r="O1370" s="34">
        <f t="shared" si="427"/>
        <v>2244</v>
      </c>
      <c r="P1370" s="34">
        <f t="shared" si="428"/>
        <v>2244</v>
      </c>
    </row>
    <row r="1371" spans="1:18" ht="15" hidden="1" customHeight="1" outlineLevel="1" x14ac:dyDescent="0.25">
      <c r="A1371" s="33" t="s">
        <v>11</v>
      </c>
      <c r="B1371" s="33" t="s">
        <v>604</v>
      </c>
      <c r="C1371" s="33" t="s">
        <v>541</v>
      </c>
      <c r="D1371" s="33" t="s">
        <v>152</v>
      </c>
      <c r="E1371" s="33" t="s">
        <v>214</v>
      </c>
      <c r="F1371" s="36">
        <v>68</v>
      </c>
      <c r="G1371" s="33" t="s">
        <v>153</v>
      </c>
      <c r="H1371" s="34">
        <v>981.01</v>
      </c>
      <c r="I1371" s="110">
        <v>0</v>
      </c>
      <c r="J1371" s="34">
        <v>608</v>
      </c>
      <c r="K1371" s="34">
        <v>658</v>
      </c>
      <c r="L1371" s="34">
        <v>1200</v>
      </c>
      <c r="M1371" s="34">
        <v>1040.93</v>
      </c>
      <c r="N1371" s="34">
        <v>2244</v>
      </c>
      <c r="O1371" s="34">
        <f t="shared" si="427"/>
        <v>2244</v>
      </c>
      <c r="P1371" s="34">
        <f t="shared" si="428"/>
        <v>2244</v>
      </c>
    </row>
    <row r="1372" spans="1:18" ht="15" hidden="1" customHeight="1" outlineLevel="1" x14ac:dyDescent="0.25">
      <c r="A1372" s="33" t="s">
        <v>11</v>
      </c>
      <c r="B1372" s="33" t="s">
        <v>604</v>
      </c>
      <c r="C1372" s="33" t="s">
        <v>541</v>
      </c>
      <c r="D1372" s="33" t="s">
        <v>152</v>
      </c>
      <c r="E1372" s="33" t="s">
        <v>218</v>
      </c>
      <c r="F1372" s="36">
        <v>68</v>
      </c>
      <c r="G1372" s="33" t="s">
        <v>153</v>
      </c>
      <c r="H1372" s="34">
        <v>173.03</v>
      </c>
      <c r="I1372" s="110">
        <v>0</v>
      </c>
      <c r="J1372" s="34">
        <v>108</v>
      </c>
      <c r="K1372" s="34">
        <v>108</v>
      </c>
      <c r="L1372" s="34">
        <v>220.34</v>
      </c>
      <c r="M1372" s="34">
        <v>138.74</v>
      </c>
      <c r="N1372" s="34">
        <v>0</v>
      </c>
      <c r="O1372" s="34">
        <f t="shared" si="427"/>
        <v>0</v>
      </c>
      <c r="P1372" s="34">
        <f t="shared" si="428"/>
        <v>0</v>
      </c>
    </row>
    <row r="1373" spans="1:18" ht="15" hidden="1" customHeight="1" outlineLevel="1" x14ac:dyDescent="0.25">
      <c r="A1373" s="33" t="s">
        <v>11</v>
      </c>
      <c r="B1373" s="33" t="s">
        <v>604</v>
      </c>
      <c r="C1373" s="33" t="s">
        <v>541</v>
      </c>
      <c r="D1373" s="33" t="s">
        <v>152</v>
      </c>
      <c r="E1373" s="33" t="s">
        <v>214</v>
      </c>
      <c r="F1373" s="36">
        <v>68.099999999999994</v>
      </c>
      <c r="G1373" s="33" t="s">
        <v>153</v>
      </c>
      <c r="H1373" s="34">
        <v>981.01</v>
      </c>
      <c r="I1373" s="110">
        <v>0</v>
      </c>
      <c r="J1373" s="34">
        <v>0</v>
      </c>
      <c r="K1373" s="34">
        <v>0</v>
      </c>
      <c r="L1373" s="34">
        <v>0</v>
      </c>
      <c r="M1373" s="34">
        <v>0</v>
      </c>
      <c r="N1373" s="34">
        <v>0</v>
      </c>
      <c r="O1373" s="34">
        <f t="shared" ref="O1373:O1391" si="433">N1373</f>
        <v>0</v>
      </c>
      <c r="P1373" s="34">
        <f t="shared" ref="P1373:P1391" si="434">N1373</f>
        <v>0</v>
      </c>
      <c r="R1373" s="47"/>
    </row>
    <row r="1374" spans="1:18" ht="15" hidden="1" customHeight="1" outlineLevel="1" x14ac:dyDescent="0.25">
      <c r="A1374" s="33" t="s">
        <v>11</v>
      </c>
      <c r="B1374" s="33" t="s">
        <v>604</v>
      </c>
      <c r="C1374" s="33" t="s">
        <v>541</v>
      </c>
      <c r="D1374" s="33" t="s">
        <v>156</v>
      </c>
      <c r="E1374" s="33" t="s">
        <v>18</v>
      </c>
      <c r="F1374" s="35">
        <v>36</v>
      </c>
      <c r="G1374" s="33" t="s">
        <v>157</v>
      </c>
      <c r="H1374" s="34">
        <v>365.01</v>
      </c>
      <c r="I1374" s="110">
        <v>0</v>
      </c>
      <c r="J1374" s="34">
        <v>238</v>
      </c>
      <c r="K1374" s="34">
        <v>187.65</v>
      </c>
      <c r="L1374" s="34">
        <f>M1374</f>
        <v>187.65</v>
      </c>
      <c r="M1374" s="34">
        <v>187.65</v>
      </c>
      <c r="N1374" s="34">
        <v>432</v>
      </c>
      <c r="O1374" s="34">
        <f t="shared" si="433"/>
        <v>432</v>
      </c>
      <c r="P1374" s="34">
        <f t="shared" si="434"/>
        <v>432</v>
      </c>
    </row>
    <row r="1375" spans="1:18" ht="12.75" hidden="1" customHeight="1" outlineLevel="1" x14ac:dyDescent="0.25">
      <c r="A1375" s="33" t="s">
        <v>11</v>
      </c>
      <c r="B1375" s="33" t="s">
        <v>604</v>
      </c>
      <c r="C1375" s="33" t="s">
        <v>541</v>
      </c>
      <c r="D1375" s="33" t="s">
        <v>156</v>
      </c>
      <c r="E1375" s="33" t="s">
        <v>18</v>
      </c>
      <c r="F1375" s="36">
        <v>68</v>
      </c>
      <c r="G1375" s="33" t="s">
        <v>157</v>
      </c>
      <c r="H1375" s="34">
        <v>288.41000000000003</v>
      </c>
      <c r="I1375" s="110">
        <v>0</v>
      </c>
      <c r="J1375" s="34">
        <v>190</v>
      </c>
      <c r="K1375" s="34">
        <v>190</v>
      </c>
      <c r="L1375" s="34">
        <v>245.99</v>
      </c>
      <c r="M1375" s="34">
        <v>223.97</v>
      </c>
      <c r="N1375" s="34">
        <v>432</v>
      </c>
      <c r="O1375" s="34">
        <f t="shared" si="433"/>
        <v>432</v>
      </c>
      <c r="P1375" s="34">
        <f t="shared" si="434"/>
        <v>432</v>
      </c>
    </row>
    <row r="1376" spans="1:18" ht="15.75" customHeight="1" collapsed="1" x14ac:dyDescent="0.25">
      <c r="A1376" s="83"/>
      <c r="B1376" s="83" t="s">
        <v>604</v>
      </c>
      <c r="C1376" s="66" t="s">
        <v>541</v>
      </c>
      <c r="D1376" s="100">
        <v>637</v>
      </c>
      <c r="E1376" s="83"/>
      <c r="F1376" s="83"/>
      <c r="G1376" s="83" t="s">
        <v>536</v>
      </c>
      <c r="H1376" s="110">
        <v>0</v>
      </c>
      <c r="I1376" s="110">
        <v>0</v>
      </c>
      <c r="J1376" s="110">
        <f t="shared" ref="J1376:P1376" si="435">SUM(J1365:J1375)</f>
        <v>2448</v>
      </c>
      <c r="K1376" s="110">
        <f t="shared" si="435"/>
        <v>2070.5700000000002</v>
      </c>
      <c r="L1376" s="110">
        <f t="shared" si="435"/>
        <v>2762.3600000000006</v>
      </c>
      <c r="M1376" s="110">
        <f t="shared" si="435"/>
        <v>2518.21</v>
      </c>
      <c r="N1376" s="110">
        <f t="shared" si="435"/>
        <v>5606</v>
      </c>
      <c r="O1376" s="110">
        <f t="shared" si="435"/>
        <v>5606</v>
      </c>
      <c r="P1376" s="110">
        <f t="shared" si="435"/>
        <v>5606</v>
      </c>
    </row>
    <row r="1377" spans="1:16" ht="12.75" customHeight="1" x14ac:dyDescent="0.25">
      <c r="A1377" s="64"/>
      <c r="B1377" s="64" t="s">
        <v>604</v>
      </c>
      <c r="C1377" s="64"/>
      <c r="D1377" s="64"/>
      <c r="E1377" s="64"/>
      <c r="F1377" s="64"/>
      <c r="G1377" s="64" t="s">
        <v>851</v>
      </c>
      <c r="H1377" s="65">
        <v>84515.85</v>
      </c>
      <c r="I1377" s="65">
        <v>95779.96</v>
      </c>
      <c r="J1377" s="65">
        <f t="shared" ref="J1377:P1377" si="436">J1303+J1339+J1342+J1353+J1364+J1376</f>
        <v>58125</v>
      </c>
      <c r="K1377" s="65">
        <f t="shared" si="436"/>
        <v>58225.000000000007</v>
      </c>
      <c r="L1377" s="65">
        <f t="shared" si="436"/>
        <v>60587.159</v>
      </c>
      <c r="M1377" s="65">
        <f t="shared" si="436"/>
        <v>62199.590000000004</v>
      </c>
      <c r="N1377" s="65">
        <f t="shared" si="436"/>
        <v>127381</v>
      </c>
      <c r="O1377" s="65">
        <f t="shared" si="436"/>
        <v>127381</v>
      </c>
      <c r="P1377" s="65">
        <f t="shared" si="436"/>
        <v>127381</v>
      </c>
    </row>
    <row r="1378" spans="1:16" ht="15" hidden="1" customHeight="1" outlineLevel="1" x14ac:dyDescent="0.25">
      <c r="A1378" s="6" t="s">
        <v>11</v>
      </c>
      <c r="B1378" s="6" t="s">
        <v>605</v>
      </c>
      <c r="C1378" s="6" t="s">
        <v>237</v>
      </c>
      <c r="D1378" s="6" t="s">
        <v>14</v>
      </c>
      <c r="E1378" s="6" t="s">
        <v>18</v>
      </c>
      <c r="F1378" s="6" t="s">
        <v>240</v>
      </c>
      <c r="G1378" s="6" t="s">
        <v>20</v>
      </c>
      <c r="H1378" s="7">
        <v>0</v>
      </c>
      <c r="I1378" s="7">
        <v>0</v>
      </c>
      <c r="J1378" s="7">
        <v>15600</v>
      </c>
      <c r="K1378" s="7">
        <v>15600</v>
      </c>
      <c r="L1378" s="7">
        <f t="shared" ref="L1378:L1391" si="437">M1378</f>
        <v>12063.69</v>
      </c>
      <c r="M1378" s="7">
        <v>12063.69</v>
      </c>
      <c r="N1378" s="7">
        <v>0</v>
      </c>
      <c r="O1378" s="7">
        <f t="shared" si="433"/>
        <v>0</v>
      </c>
      <c r="P1378" s="7">
        <f t="shared" si="434"/>
        <v>0</v>
      </c>
    </row>
    <row r="1379" spans="1:16" ht="15" customHeight="1" collapsed="1" x14ac:dyDescent="0.25">
      <c r="A1379" s="83"/>
      <c r="B1379" s="83" t="s">
        <v>605</v>
      </c>
      <c r="C1379" s="66" t="s">
        <v>237</v>
      </c>
      <c r="D1379" s="100">
        <v>610</v>
      </c>
      <c r="E1379" s="83"/>
      <c r="F1379" s="83"/>
      <c r="G1379" s="83" t="s">
        <v>528</v>
      </c>
      <c r="H1379" s="110">
        <f>SUM(H1378)</f>
        <v>0</v>
      </c>
      <c r="I1379" s="110">
        <f t="shared" ref="I1379:P1379" si="438">SUM(I1378)</f>
        <v>0</v>
      </c>
      <c r="J1379" s="110">
        <f t="shared" si="438"/>
        <v>15600</v>
      </c>
      <c r="K1379" s="110">
        <f t="shared" si="438"/>
        <v>15600</v>
      </c>
      <c r="L1379" s="110">
        <f t="shared" si="438"/>
        <v>12063.69</v>
      </c>
      <c r="M1379" s="110">
        <f t="shared" si="438"/>
        <v>12063.69</v>
      </c>
      <c r="N1379" s="110">
        <f t="shared" si="438"/>
        <v>0</v>
      </c>
      <c r="O1379" s="110">
        <f t="shared" si="438"/>
        <v>0</v>
      </c>
      <c r="P1379" s="110">
        <f t="shared" si="438"/>
        <v>0</v>
      </c>
    </row>
    <row r="1380" spans="1:16" ht="15" hidden="1" customHeight="1" outlineLevel="1" x14ac:dyDescent="0.25">
      <c r="A1380" s="6" t="s">
        <v>11</v>
      </c>
      <c r="B1380" s="6" t="s">
        <v>605</v>
      </c>
      <c r="C1380" s="6" t="s">
        <v>237</v>
      </c>
      <c r="D1380" s="6" t="s">
        <v>23</v>
      </c>
      <c r="E1380" s="6" t="s">
        <v>18</v>
      </c>
      <c r="F1380" s="6" t="s">
        <v>240</v>
      </c>
      <c r="G1380" s="6" t="s">
        <v>242</v>
      </c>
      <c r="H1380" s="7">
        <v>676.56</v>
      </c>
      <c r="I1380" s="7">
        <v>689.82</v>
      </c>
      <c r="J1380" s="7">
        <v>700</v>
      </c>
      <c r="K1380" s="7">
        <v>700</v>
      </c>
      <c r="L1380" s="7">
        <f t="shared" si="437"/>
        <v>611.09</v>
      </c>
      <c r="M1380" s="7">
        <v>611.09</v>
      </c>
      <c r="N1380" s="7">
        <v>0</v>
      </c>
      <c r="O1380" s="7">
        <f t="shared" si="433"/>
        <v>0</v>
      </c>
      <c r="P1380" s="7">
        <f t="shared" si="434"/>
        <v>0</v>
      </c>
    </row>
    <row r="1381" spans="1:16" ht="15" hidden="1" customHeight="1" outlineLevel="1" x14ac:dyDescent="0.25">
      <c r="A1381" s="6" t="s">
        <v>11</v>
      </c>
      <c r="B1381" s="6" t="s">
        <v>605</v>
      </c>
      <c r="C1381" s="6" t="s">
        <v>237</v>
      </c>
      <c r="D1381" s="6" t="s">
        <v>27</v>
      </c>
      <c r="E1381" s="6" t="s">
        <v>18</v>
      </c>
      <c r="F1381" s="6" t="s">
        <v>240</v>
      </c>
      <c r="G1381" s="6" t="s">
        <v>206</v>
      </c>
      <c r="H1381" s="7">
        <v>0</v>
      </c>
      <c r="I1381" s="7">
        <v>0</v>
      </c>
      <c r="J1381" s="7">
        <v>832</v>
      </c>
      <c r="K1381" s="7">
        <v>832</v>
      </c>
      <c r="L1381" s="7">
        <f t="shared" si="437"/>
        <v>602.42999999999995</v>
      </c>
      <c r="M1381" s="7">
        <v>602.42999999999995</v>
      </c>
      <c r="N1381" s="7">
        <v>0</v>
      </c>
      <c r="O1381" s="7">
        <f t="shared" si="433"/>
        <v>0</v>
      </c>
      <c r="P1381" s="7">
        <f t="shared" si="434"/>
        <v>0</v>
      </c>
    </row>
    <row r="1382" spans="1:16" ht="15" hidden="1" customHeight="1" outlineLevel="1" x14ac:dyDescent="0.25">
      <c r="A1382" s="6" t="s">
        <v>11</v>
      </c>
      <c r="B1382" s="6" t="s">
        <v>605</v>
      </c>
      <c r="C1382" s="6" t="s">
        <v>237</v>
      </c>
      <c r="D1382" s="6" t="s">
        <v>53</v>
      </c>
      <c r="E1382" s="6" t="s">
        <v>18</v>
      </c>
      <c r="F1382" s="6" t="s">
        <v>240</v>
      </c>
      <c r="G1382" s="6" t="s">
        <v>54</v>
      </c>
      <c r="H1382" s="7">
        <v>108</v>
      </c>
      <c r="I1382" s="7">
        <v>119</v>
      </c>
      <c r="J1382" s="7">
        <v>153</v>
      </c>
      <c r="K1382" s="7">
        <v>153</v>
      </c>
      <c r="L1382" s="7">
        <f t="shared" si="437"/>
        <v>90</v>
      </c>
      <c r="M1382" s="7">
        <v>90</v>
      </c>
      <c r="N1382" s="7">
        <v>0</v>
      </c>
      <c r="O1382" s="7">
        <f t="shared" si="433"/>
        <v>0</v>
      </c>
      <c r="P1382" s="7">
        <f t="shared" si="434"/>
        <v>0</v>
      </c>
    </row>
    <row r="1383" spans="1:16" ht="15" hidden="1" customHeight="1" outlineLevel="1" x14ac:dyDescent="0.25">
      <c r="A1383" s="6" t="s">
        <v>11</v>
      </c>
      <c r="B1383" s="6" t="s">
        <v>605</v>
      </c>
      <c r="C1383" s="6" t="s">
        <v>237</v>
      </c>
      <c r="D1383" s="6" t="s">
        <v>30</v>
      </c>
      <c r="E1383" s="6" t="s">
        <v>18</v>
      </c>
      <c r="F1383" s="6" t="s">
        <v>240</v>
      </c>
      <c r="G1383" s="6" t="s">
        <v>243</v>
      </c>
      <c r="H1383" s="7">
        <v>0</v>
      </c>
      <c r="I1383" s="7">
        <v>0</v>
      </c>
      <c r="J1383" s="7">
        <v>223</v>
      </c>
      <c r="K1383" s="7">
        <v>223</v>
      </c>
      <c r="L1383" s="7">
        <f t="shared" si="437"/>
        <v>168.58</v>
      </c>
      <c r="M1383" s="7">
        <v>168.58</v>
      </c>
      <c r="N1383" s="7">
        <v>0</v>
      </c>
      <c r="O1383" s="7">
        <f t="shared" si="433"/>
        <v>0</v>
      </c>
      <c r="P1383" s="7">
        <f t="shared" si="434"/>
        <v>0</v>
      </c>
    </row>
    <row r="1384" spans="1:16" ht="15" hidden="1" customHeight="1" outlineLevel="1" x14ac:dyDescent="0.25">
      <c r="A1384" s="6" t="s">
        <v>11</v>
      </c>
      <c r="B1384" s="6" t="s">
        <v>605</v>
      </c>
      <c r="C1384" s="6" t="s">
        <v>237</v>
      </c>
      <c r="D1384" s="6" t="s">
        <v>33</v>
      </c>
      <c r="E1384" s="6" t="s">
        <v>18</v>
      </c>
      <c r="F1384" s="6" t="s">
        <v>240</v>
      </c>
      <c r="G1384" s="6" t="s">
        <v>35</v>
      </c>
      <c r="H1384" s="7">
        <v>1945.32</v>
      </c>
      <c r="I1384" s="7">
        <v>1977.96</v>
      </c>
      <c r="J1384" s="7">
        <v>2250</v>
      </c>
      <c r="K1384" s="7">
        <v>2250</v>
      </c>
      <c r="L1384" s="7">
        <f t="shared" si="437"/>
        <v>1686.33</v>
      </c>
      <c r="M1384" s="7">
        <v>1686.33</v>
      </c>
      <c r="N1384" s="7">
        <v>0</v>
      </c>
      <c r="O1384" s="7">
        <f t="shared" si="433"/>
        <v>0</v>
      </c>
      <c r="P1384" s="7">
        <f t="shared" si="434"/>
        <v>0</v>
      </c>
    </row>
    <row r="1385" spans="1:16" ht="15" hidden="1" customHeight="1" outlineLevel="1" x14ac:dyDescent="0.25">
      <c r="A1385" s="6" t="s">
        <v>11</v>
      </c>
      <c r="B1385" s="6" t="s">
        <v>605</v>
      </c>
      <c r="C1385" s="6" t="s">
        <v>237</v>
      </c>
      <c r="D1385" s="6" t="s">
        <v>37</v>
      </c>
      <c r="E1385" s="6" t="s">
        <v>18</v>
      </c>
      <c r="F1385" s="6" t="s">
        <v>240</v>
      </c>
      <c r="G1385" s="6" t="s">
        <v>39</v>
      </c>
      <c r="H1385" s="7">
        <v>105.32</v>
      </c>
      <c r="I1385" s="7">
        <v>113.02</v>
      </c>
      <c r="J1385" s="7">
        <v>128</v>
      </c>
      <c r="K1385" s="7">
        <v>128</v>
      </c>
      <c r="L1385" s="7">
        <f t="shared" si="437"/>
        <v>96.3</v>
      </c>
      <c r="M1385" s="7">
        <v>96.3</v>
      </c>
      <c r="N1385" s="7">
        <v>0</v>
      </c>
      <c r="O1385" s="7">
        <f t="shared" si="433"/>
        <v>0</v>
      </c>
      <c r="P1385" s="7">
        <f t="shared" si="434"/>
        <v>0</v>
      </c>
    </row>
    <row r="1386" spans="1:16" ht="15" hidden="1" customHeight="1" outlineLevel="1" x14ac:dyDescent="0.25">
      <c r="A1386" s="6" t="s">
        <v>11</v>
      </c>
      <c r="B1386" s="6" t="s">
        <v>605</v>
      </c>
      <c r="C1386" s="6" t="s">
        <v>237</v>
      </c>
      <c r="D1386" s="6" t="s">
        <v>41</v>
      </c>
      <c r="E1386" s="6" t="s">
        <v>18</v>
      </c>
      <c r="F1386" s="6" t="s">
        <v>240</v>
      </c>
      <c r="G1386" s="6" t="s">
        <v>43</v>
      </c>
      <c r="H1386" s="7">
        <v>394.94</v>
      </c>
      <c r="I1386" s="7">
        <v>423.84</v>
      </c>
      <c r="J1386" s="7">
        <v>482</v>
      </c>
      <c r="K1386" s="7">
        <v>482</v>
      </c>
      <c r="L1386" s="7">
        <f t="shared" si="437"/>
        <v>361.29</v>
      </c>
      <c r="M1386" s="7">
        <v>361.29</v>
      </c>
      <c r="N1386" s="7">
        <v>0</v>
      </c>
      <c r="O1386" s="7">
        <f t="shared" si="433"/>
        <v>0</v>
      </c>
      <c r="P1386" s="7">
        <f t="shared" si="434"/>
        <v>0</v>
      </c>
    </row>
    <row r="1387" spans="1:16" ht="15" hidden="1" customHeight="1" outlineLevel="1" x14ac:dyDescent="0.25">
      <c r="A1387" s="6" t="s">
        <v>11</v>
      </c>
      <c r="B1387" s="6" t="s">
        <v>605</v>
      </c>
      <c r="C1387" s="6" t="s">
        <v>237</v>
      </c>
      <c r="D1387" s="6" t="s">
        <v>45</v>
      </c>
      <c r="E1387" s="6" t="s">
        <v>18</v>
      </c>
      <c r="F1387" s="6" t="s">
        <v>240</v>
      </c>
      <c r="G1387" s="6" t="s">
        <v>47</v>
      </c>
      <c r="H1387" s="7">
        <v>131.63999999999999</v>
      </c>
      <c r="I1387" s="7">
        <v>141.28</v>
      </c>
      <c r="J1387" s="7">
        <v>160</v>
      </c>
      <c r="K1387" s="7">
        <v>160</v>
      </c>
      <c r="L1387" s="7">
        <f t="shared" si="437"/>
        <v>120.38</v>
      </c>
      <c r="M1387" s="7">
        <v>120.38</v>
      </c>
      <c r="N1387" s="7">
        <v>0</v>
      </c>
      <c r="O1387" s="7">
        <f t="shared" si="433"/>
        <v>0</v>
      </c>
      <c r="P1387" s="7">
        <f t="shared" si="434"/>
        <v>0</v>
      </c>
    </row>
    <row r="1388" spans="1:16" ht="15" hidden="1" customHeight="1" outlineLevel="1" x14ac:dyDescent="0.25">
      <c r="A1388" s="6" t="s">
        <v>11</v>
      </c>
      <c r="B1388" s="6" t="s">
        <v>605</v>
      </c>
      <c r="C1388" s="6" t="s">
        <v>237</v>
      </c>
      <c r="D1388" s="6" t="s">
        <v>49</v>
      </c>
      <c r="E1388" s="6" t="s">
        <v>18</v>
      </c>
      <c r="F1388" s="6" t="s">
        <v>240</v>
      </c>
      <c r="G1388" s="6" t="s">
        <v>51</v>
      </c>
      <c r="H1388" s="7">
        <v>625.34</v>
      </c>
      <c r="I1388" s="7">
        <v>671.08</v>
      </c>
      <c r="J1388" s="7">
        <v>764</v>
      </c>
      <c r="K1388" s="7">
        <v>764</v>
      </c>
      <c r="L1388" s="7">
        <f t="shared" si="437"/>
        <v>572.03</v>
      </c>
      <c r="M1388" s="7">
        <v>572.03</v>
      </c>
      <c r="N1388" s="7">
        <v>0</v>
      </c>
      <c r="O1388" s="7">
        <f t="shared" si="433"/>
        <v>0</v>
      </c>
      <c r="P1388" s="7">
        <f t="shared" si="434"/>
        <v>0</v>
      </c>
    </row>
    <row r="1389" spans="1:16" ht="15" customHeight="1" collapsed="1" x14ac:dyDescent="0.25">
      <c r="A1389" s="83"/>
      <c r="B1389" s="83" t="s">
        <v>605</v>
      </c>
      <c r="C1389" s="66" t="s">
        <v>237</v>
      </c>
      <c r="D1389" s="100">
        <v>620</v>
      </c>
      <c r="E1389" s="83"/>
      <c r="F1389" s="83"/>
      <c r="G1389" s="83" t="s">
        <v>684</v>
      </c>
      <c r="H1389" s="110">
        <v>0</v>
      </c>
      <c r="I1389" s="110">
        <v>0</v>
      </c>
      <c r="J1389" s="110">
        <f t="shared" ref="J1389:P1389" si="439">SUM(J1380:J1388)</f>
        <v>5692</v>
      </c>
      <c r="K1389" s="110">
        <f t="shared" si="439"/>
        <v>5692</v>
      </c>
      <c r="L1389" s="110">
        <f t="shared" si="439"/>
        <v>4308.43</v>
      </c>
      <c r="M1389" s="110">
        <f t="shared" si="439"/>
        <v>4308.43</v>
      </c>
      <c r="N1389" s="110">
        <f t="shared" si="439"/>
        <v>0</v>
      </c>
      <c r="O1389" s="110">
        <f t="shared" si="439"/>
        <v>0</v>
      </c>
      <c r="P1389" s="110">
        <f t="shared" si="439"/>
        <v>0</v>
      </c>
    </row>
    <row r="1390" spans="1:16" ht="15" hidden="1" customHeight="1" outlineLevel="1" x14ac:dyDescent="0.25">
      <c r="A1390" s="6" t="s">
        <v>11</v>
      </c>
      <c r="B1390" s="6" t="s">
        <v>605</v>
      </c>
      <c r="C1390" s="6" t="s">
        <v>237</v>
      </c>
      <c r="D1390" s="6" t="s">
        <v>152</v>
      </c>
      <c r="E1390" s="6" t="s">
        <v>18</v>
      </c>
      <c r="F1390" s="6" t="s">
        <v>240</v>
      </c>
      <c r="G1390" s="6" t="s">
        <v>248</v>
      </c>
      <c r="H1390" s="7">
        <v>0</v>
      </c>
      <c r="I1390" s="7">
        <v>0</v>
      </c>
      <c r="J1390" s="7">
        <v>954</v>
      </c>
      <c r="K1390" s="7">
        <v>954</v>
      </c>
      <c r="L1390" s="7">
        <f t="shared" si="437"/>
        <v>504.6</v>
      </c>
      <c r="M1390" s="7">
        <v>504.6</v>
      </c>
      <c r="N1390" s="7">
        <v>0</v>
      </c>
      <c r="O1390" s="7">
        <f t="shared" si="433"/>
        <v>0</v>
      </c>
      <c r="P1390" s="7">
        <f t="shared" si="434"/>
        <v>0</v>
      </c>
    </row>
    <row r="1391" spans="1:16" ht="15" hidden="1" customHeight="1" outlineLevel="1" x14ac:dyDescent="0.25">
      <c r="A1391" s="6" t="s">
        <v>11</v>
      </c>
      <c r="B1391" s="6" t="s">
        <v>605</v>
      </c>
      <c r="C1391" s="6" t="s">
        <v>237</v>
      </c>
      <c r="D1391" s="6" t="s">
        <v>156</v>
      </c>
      <c r="E1391" s="6" t="s">
        <v>18</v>
      </c>
      <c r="F1391" s="6" t="s">
        <v>240</v>
      </c>
      <c r="G1391" s="6" t="s">
        <v>157</v>
      </c>
      <c r="H1391" s="7">
        <v>0</v>
      </c>
      <c r="I1391" s="7">
        <v>0</v>
      </c>
      <c r="J1391" s="7">
        <v>205</v>
      </c>
      <c r="K1391" s="7">
        <v>205</v>
      </c>
      <c r="L1391" s="7">
        <f t="shared" si="437"/>
        <v>93.49</v>
      </c>
      <c r="M1391" s="7">
        <v>93.49</v>
      </c>
      <c r="N1391" s="7">
        <v>0</v>
      </c>
      <c r="O1391" s="7">
        <f t="shared" si="433"/>
        <v>0</v>
      </c>
      <c r="P1391" s="7">
        <f t="shared" si="434"/>
        <v>0</v>
      </c>
    </row>
    <row r="1392" spans="1:16" ht="15" customHeight="1" collapsed="1" x14ac:dyDescent="0.25">
      <c r="A1392" s="83"/>
      <c r="B1392" s="83" t="s">
        <v>605</v>
      </c>
      <c r="C1392" s="66" t="s">
        <v>237</v>
      </c>
      <c r="D1392" s="100">
        <v>637</v>
      </c>
      <c r="E1392" s="83"/>
      <c r="F1392" s="83"/>
      <c r="G1392" s="83" t="s">
        <v>536</v>
      </c>
      <c r="H1392" s="110">
        <f>SUM(H1390:H1391)</f>
        <v>0</v>
      </c>
      <c r="I1392" s="110">
        <f t="shared" ref="I1392:P1392" si="440">SUM(I1390:I1391)</f>
        <v>0</v>
      </c>
      <c r="J1392" s="110">
        <f t="shared" si="440"/>
        <v>1159</v>
      </c>
      <c r="K1392" s="110">
        <f t="shared" si="440"/>
        <v>1159</v>
      </c>
      <c r="L1392" s="110">
        <f t="shared" si="440"/>
        <v>598.09</v>
      </c>
      <c r="M1392" s="110">
        <f t="shared" si="440"/>
        <v>598.09</v>
      </c>
      <c r="N1392" s="110">
        <f t="shared" si="440"/>
        <v>0</v>
      </c>
      <c r="O1392" s="110">
        <f t="shared" si="440"/>
        <v>0</v>
      </c>
      <c r="P1392" s="110">
        <f t="shared" si="440"/>
        <v>0</v>
      </c>
    </row>
    <row r="1393" spans="1:17" ht="15" customHeight="1" x14ac:dyDescent="0.25">
      <c r="A1393" s="64"/>
      <c r="B1393" s="64" t="s">
        <v>605</v>
      </c>
      <c r="C1393" s="64" t="s">
        <v>237</v>
      </c>
      <c r="D1393" s="64"/>
      <c r="E1393" s="64"/>
      <c r="F1393" s="64"/>
      <c r="G1393" s="64" t="s">
        <v>844</v>
      </c>
      <c r="H1393" s="65">
        <v>17112.75</v>
      </c>
      <c r="I1393" s="65">
        <v>19411.14</v>
      </c>
      <c r="J1393" s="65">
        <f t="shared" ref="J1393:P1393" si="441">J1392+J1389+J1379</f>
        <v>22451</v>
      </c>
      <c r="K1393" s="65">
        <f t="shared" si="441"/>
        <v>22451</v>
      </c>
      <c r="L1393" s="65">
        <f t="shared" si="441"/>
        <v>16970.21</v>
      </c>
      <c r="M1393" s="65">
        <f t="shared" si="441"/>
        <v>16970.21</v>
      </c>
      <c r="N1393" s="65">
        <f t="shared" si="441"/>
        <v>0</v>
      </c>
      <c r="O1393" s="65">
        <f t="shared" si="441"/>
        <v>0</v>
      </c>
      <c r="P1393" s="65">
        <f t="shared" si="441"/>
        <v>0</v>
      </c>
    </row>
    <row r="1394" spans="1:17" ht="15" customHeight="1" x14ac:dyDescent="0.25">
      <c r="A1394" s="64"/>
      <c r="B1394" s="64" t="s">
        <v>287</v>
      </c>
      <c r="C1394" s="64"/>
      <c r="D1394" s="64"/>
      <c r="E1394" s="64"/>
      <c r="F1394" s="64"/>
      <c r="G1394" s="64" t="s">
        <v>846</v>
      </c>
      <c r="H1394" s="65">
        <f t="shared" ref="H1394:Q1394" si="442">H1396+H1405+H1427</f>
        <v>103457.15</v>
      </c>
      <c r="I1394" s="65">
        <f t="shared" si="442"/>
        <v>127455.98</v>
      </c>
      <c r="J1394" s="65">
        <f t="shared" si="442"/>
        <v>594994.64</v>
      </c>
      <c r="K1394" s="65">
        <f t="shared" si="442"/>
        <v>624436.86</v>
      </c>
      <c r="L1394" s="65">
        <f t="shared" si="442"/>
        <v>213241.56999999998</v>
      </c>
      <c r="M1394" s="65">
        <f t="shared" si="442"/>
        <v>64387.6</v>
      </c>
      <c r="N1394" s="65">
        <f t="shared" si="442"/>
        <v>554280.22</v>
      </c>
      <c r="O1394" s="65">
        <f t="shared" si="442"/>
        <v>270164.49</v>
      </c>
      <c r="P1394" s="65">
        <f t="shared" si="442"/>
        <v>274149.83</v>
      </c>
      <c r="Q1394" s="123">
        <f t="shared" si="442"/>
        <v>0</v>
      </c>
    </row>
    <row r="1395" spans="1:17" ht="15" customHeight="1" x14ac:dyDescent="0.25">
      <c r="A1395" s="83" t="s">
        <v>11</v>
      </c>
      <c r="B1395" s="66" t="s">
        <v>606</v>
      </c>
      <c r="C1395" s="100" t="s">
        <v>475</v>
      </c>
      <c r="D1395" s="83" t="s">
        <v>658</v>
      </c>
      <c r="E1395" s="83" t="s">
        <v>239</v>
      </c>
      <c r="F1395" s="83" t="s">
        <v>476</v>
      </c>
      <c r="G1395" s="110" t="s">
        <v>733</v>
      </c>
      <c r="H1395" s="110">
        <v>16321.98</v>
      </c>
      <c r="I1395" s="110">
        <v>68984.899999999994</v>
      </c>
      <c r="J1395" s="110">
        <v>50000</v>
      </c>
      <c r="K1395" s="110">
        <v>50000</v>
      </c>
      <c r="L1395" s="110">
        <v>8730</v>
      </c>
      <c r="M1395" s="110">
        <v>8730</v>
      </c>
      <c r="N1395" s="110">
        <v>50000</v>
      </c>
      <c r="O1395" s="110">
        <v>73459.009999999995</v>
      </c>
      <c r="P1395" s="110">
        <f>O1395</f>
        <v>73459.009999999995</v>
      </c>
    </row>
    <row r="1396" spans="1:17" ht="15" customHeight="1" x14ac:dyDescent="0.25">
      <c r="A1396" s="64"/>
      <c r="B1396" s="64" t="s">
        <v>606</v>
      </c>
      <c r="C1396" s="64" t="s">
        <v>475</v>
      </c>
      <c r="D1396" s="64"/>
      <c r="E1396" s="64"/>
      <c r="F1396" s="64"/>
      <c r="G1396" s="64" t="s">
        <v>477</v>
      </c>
      <c r="H1396" s="65">
        <f>H1395</f>
        <v>16321.98</v>
      </c>
      <c r="I1396" s="65">
        <f t="shared" ref="I1396:P1396" si="443">I1395</f>
        <v>68984.899999999994</v>
      </c>
      <c r="J1396" s="65">
        <f t="shared" si="443"/>
        <v>50000</v>
      </c>
      <c r="K1396" s="65">
        <f t="shared" si="443"/>
        <v>50000</v>
      </c>
      <c r="L1396" s="65">
        <f t="shared" si="443"/>
        <v>8730</v>
      </c>
      <c r="M1396" s="65">
        <f t="shared" si="443"/>
        <v>8730</v>
      </c>
      <c r="N1396" s="65">
        <f t="shared" si="443"/>
        <v>50000</v>
      </c>
      <c r="O1396" s="65">
        <f t="shared" si="443"/>
        <v>73459.009999999995</v>
      </c>
      <c r="P1396" s="65">
        <f t="shared" si="443"/>
        <v>73459.009999999995</v>
      </c>
    </row>
    <row r="1397" spans="1:17" ht="15" hidden="1" customHeight="1" outlineLevel="1" x14ac:dyDescent="0.25">
      <c r="A1397" s="83" t="s">
        <v>11</v>
      </c>
      <c r="B1397" s="66" t="s">
        <v>607</v>
      </c>
      <c r="C1397" s="100" t="s">
        <v>475</v>
      </c>
      <c r="D1397" s="83" t="s">
        <v>482</v>
      </c>
      <c r="E1397" s="83" t="s">
        <v>18</v>
      </c>
      <c r="F1397" s="83" t="s">
        <v>19</v>
      </c>
      <c r="G1397" s="110" t="s">
        <v>483</v>
      </c>
      <c r="H1397" s="110">
        <v>0</v>
      </c>
      <c r="I1397" s="110">
        <v>0</v>
      </c>
      <c r="J1397" s="110">
        <v>23500</v>
      </c>
      <c r="K1397" s="110">
        <v>23500</v>
      </c>
      <c r="L1397" s="110">
        <v>6000</v>
      </c>
      <c r="M1397" s="110">
        <v>2590</v>
      </c>
      <c r="N1397" s="110">
        <v>15000</v>
      </c>
      <c r="O1397" s="110">
        <v>20000</v>
      </c>
      <c r="P1397" s="110">
        <v>20000</v>
      </c>
      <c r="Q1397" s="50"/>
    </row>
    <row r="1398" spans="1:17" ht="15" hidden="1" customHeight="1" outlineLevel="1" x14ac:dyDescent="0.25">
      <c r="A1398" s="83" t="s">
        <v>11</v>
      </c>
      <c r="B1398" s="66" t="s">
        <v>607</v>
      </c>
      <c r="C1398" s="100" t="s">
        <v>475</v>
      </c>
      <c r="D1398" s="83" t="s">
        <v>482</v>
      </c>
      <c r="E1398" s="83" t="s">
        <v>18</v>
      </c>
      <c r="F1398" s="83" t="s">
        <v>484</v>
      </c>
      <c r="G1398" s="110" t="s">
        <v>485</v>
      </c>
      <c r="H1398" s="110">
        <v>10595.48</v>
      </c>
      <c r="I1398" s="110">
        <v>9943.1</v>
      </c>
      <c r="J1398" s="110">
        <v>0</v>
      </c>
      <c r="K1398" s="110">
        <v>0</v>
      </c>
      <c r="L1398" s="110">
        <v>0</v>
      </c>
      <c r="M1398" s="110">
        <v>0</v>
      </c>
      <c r="N1398" s="110">
        <v>0</v>
      </c>
      <c r="O1398" s="110">
        <v>0</v>
      </c>
      <c r="P1398" s="110">
        <v>0</v>
      </c>
      <c r="Q1398" s="50"/>
    </row>
    <row r="1399" spans="1:17" ht="15" hidden="1" customHeight="1" outlineLevel="1" x14ac:dyDescent="0.25">
      <c r="A1399" s="83"/>
      <c r="B1399" s="66" t="s">
        <v>607</v>
      </c>
      <c r="C1399" s="100" t="s">
        <v>475</v>
      </c>
      <c r="D1399" s="83">
        <v>716</v>
      </c>
      <c r="E1399" s="83">
        <v>41</v>
      </c>
      <c r="F1399" s="83">
        <v>48</v>
      </c>
      <c r="G1399" s="110" t="s">
        <v>632</v>
      </c>
      <c r="H1399" s="110">
        <v>0</v>
      </c>
      <c r="I1399" s="110">
        <v>0</v>
      </c>
      <c r="J1399" s="110">
        <v>0</v>
      </c>
      <c r="K1399" s="110">
        <v>0</v>
      </c>
      <c r="L1399" s="110">
        <v>0</v>
      </c>
      <c r="M1399" s="110">
        <v>0</v>
      </c>
      <c r="N1399" s="110">
        <v>0</v>
      </c>
      <c r="O1399" s="110">
        <v>0</v>
      </c>
      <c r="P1399" s="110">
        <v>0</v>
      </c>
    </row>
    <row r="1400" spans="1:17" ht="15" hidden="1" customHeight="1" outlineLevel="1" x14ac:dyDescent="0.25">
      <c r="A1400" s="83"/>
      <c r="B1400" s="66" t="s">
        <v>607</v>
      </c>
      <c r="C1400" s="100" t="s">
        <v>475</v>
      </c>
      <c r="D1400" s="83">
        <v>716</v>
      </c>
      <c r="E1400" s="83">
        <v>41</v>
      </c>
      <c r="F1400" s="83">
        <v>48</v>
      </c>
      <c r="G1400" s="110" t="s">
        <v>633</v>
      </c>
      <c r="H1400" s="110">
        <v>0</v>
      </c>
      <c r="I1400" s="110">
        <v>0</v>
      </c>
      <c r="J1400" s="110">
        <v>0</v>
      </c>
      <c r="K1400" s="110">
        <v>0</v>
      </c>
      <c r="L1400" s="110">
        <v>0</v>
      </c>
      <c r="M1400" s="110">
        <v>0</v>
      </c>
      <c r="N1400" s="110">
        <v>0</v>
      </c>
      <c r="O1400" s="110">
        <v>0</v>
      </c>
      <c r="P1400" s="110">
        <v>0</v>
      </c>
    </row>
    <row r="1401" spans="1:17" ht="15" hidden="1" customHeight="1" outlineLevel="1" x14ac:dyDescent="0.25">
      <c r="A1401" s="83"/>
      <c r="B1401" s="66" t="s">
        <v>607</v>
      </c>
      <c r="C1401" s="100" t="s">
        <v>475</v>
      </c>
      <c r="D1401" s="83">
        <v>716</v>
      </c>
      <c r="E1401" s="83">
        <v>41</v>
      </c>
      <c r="F1401" s="83">
        <v>48</v>
      </c>
      <c r="G1401" s="110" t="s">
        <v>634</v>
      </c>
      <c r="H1401" s="110">
        <v>0</v>
      </c>
      <c r="I1401" s="110">
        <v>0</v>
      </c>
      <c r="J1401" s="110">
        <v>0</v>
      </c>
      <c r="K1401" s="110">
        <v>0</v>
      </c>
      <c r="L1401" s="110">
        <v>0</v>
      </c>
      <c r="M1401" s="110">
        <v>0</v>
      </c>
      <c r="N1401" s="110">
        <v>4000</v>
      </c>
      <c r="O1401" s="110">
        <v>0</v>
      </c>
      <c r="P1401" s="110">
        <v>0</v>
      </c>
    </row>
    <row r="1402" spans="1:17" ht="15" hidden="1" customHeight="1" outlineLevel="1" x14ac:dyDescent="0.25">
      <c r="A1402" s="83" t="s">
        <v>11</v>
      </c>
      <c r="B1402" s="66" t="s">
        <v>607</v>
      </c>
      <c r="C1402" s="100" t="s">
        <v>475</v>
      </c>
      <c r="D1402" s="83" t="s">
        <v>462</v>
      </c>
      <c r="E1402" s="83" t="s">
        <v>18</v>
      </c>
      <c r="F1402" s="83" t="s">
        <v>492</v>
      </c>
      <c r="G1402" s="110" t="s">
        <v>493</v>
      </c>
      <c r="H1402" s="110">
        <v>0</v>
      </c>
      <c r="I1402" s="110">
        <v>0</v>
      </c>
      <c r="J1402" s="110">
        <v>99023.9</v>
      </c>
      <c r="K1402" s="110">
        <v>99023.9</v>
      </c>
      <c r="L1402" s="110">
        <v>50</v>
      </c>
      <c r="M1402" s="110">
        <v>50</v>
      </c>
      <c r="N1402" s="110">
        <v>99023.9</v>
      </c>
      <c r="O1402" s="110">
        <v>0</v>
      </c>
      <c r="P1402" s="110">
        <v>0</v>
      </c>
    </row>
    <row r="1403" spans="1:17" ht="15" hidden="1" customHeight="1" outlineLevel="1" x14ac:dyDescent="0.25">
      <c r="A1403" s="83"/>
      <c r="B1403" s="66" t="s">
        <v>607</v>
      </c>
      <c r="C1403" s="100" t="s">
        <v>475</v>
      </c>
      <c r="D1403" s="83">
        <v>717002</v>
      </c>
      <c r="E1403" s="83">
        <v>41</v>
      </c>
      <c r="F1403" s="83">
        <v>48</v>
      </c>
      <c r="G1403" s="110" t="s">
        <v>640</v>
      </c>
      <c r="H1403" s="110">
        <v>0</v>
      </c>
      <c r="I1403" s="110">
        <v>0</v>
      </c>
      <c r="J1403" s="110">
        <v>0</v>
      </c>
      <c r="K1403" s="110">
        <v>0</v>
      </c>
      <c r="L1403" s="110">
        <v>0</v>
      </c>
      <c r="M1403" s="110">
        <v>0</v>
      </c>
      <c r="N1403" s="110">
        <v>50000</v>
      </c>
      <c r="O1403" s="110">
        <v>50000</v>
      </c>
      <c r="P1403" s="110">
        <v>50000</v>
      </c>
    </row>
    <row r="1404" spans="1:17" ht="15" customHeight="1" collapsed="1" x14ac:dyDescent="0.25">
      <c r="A1404" s="83"/>
      <c r="B1404" s="66" t="s">
        <v>607</v>
      </c>
      <c r="C1404" s="100"/>
      <c r="D1404" s="100">
        <v>700</v>
      </c>
      <c r="E1404" s="83"/>
      <c r="F1404" s="83"/>
      <c r="G1404" s="110" t="s">
        <v>733</v>
      </c>
      <c r="H1404" s="110">
        <v>10940</v>
      </c>
      <c r="I1404" s="110">
        <f t="shared" ref="I1404:P1404" si="444">SUM(I1397:I1403)</f>
        <v>9943.1</v>
      </c>
      <c r="J1404" s="110">
        <f t="shared" si="444"/>
        <v>122523.9</v>
      </c>
      <c r="K1404" s="110">
        <f t="shared" si="444"/>
        <v>122523.9</v>
      </c>
      <c r="L1404" s="110">
        <v>6000</v>
      </c>
      <c r="M1404" s="110">
        <f t="shared" si="444"/>
        <v>2640</v>
      </c>
      <c r="N1404" s="110">
        <f t="shared" si="444"/>
        <v>168023.9</v>
      </c>
      <c r="O1404" s="110">
        <f t="shared" si="444"/>
        <v>70000</v>
      </c>
      <c r="P1404" s="110">
        <f t="shared" si="444"/>
        <v>70000</v>
      </c>
    </row>
    <row r="1405" spans="1:17" ht="15" customHeight="1" x14ac:dyDescent="0.25">
      <c r="A1405" s="64"/>
      <c r="B1405" s="64" t="s">
        <v>607</v>
      </c>
      <c r="C1405" s="64"/>
      <c r="D1405" s="64"/>
      <c r="E1405" s="64"/>
      <c r="F1405" s="64"/>
      <c r="G1405" s="64" t="s">
        <v>483</v>
      </c>
      <c r="H1405" s="65">
        <f>H1404</f>
        <v>10940</v>
      </c>
      <c r="I1405" s="65">
        <f t="shared" ref="I1405:P1405" si="445">I1404</f>
        <v>9943.1</v>
      </c>
      <c r="J1405" s="65">
        <f t="shared" si="445"/>
        <v>122523.9</v>
      </c>
      <c r="K1405" s="65">
        <f t="shared" si="445"/>
        <v>122523.9</v>
      </c>
      <c r="L1405" s="65">
        <f t="shared" si="445"/>
        <v>6000</v>
      </c>
      <c r="M1405" s="65">
        <f t="shared" si="445"/>
        <v>2640</v>
      </c>
      <c r="N1405" s="65">
        <f t="shared" si="445"/>
        <v>168023.9</v>
      </c>
      <c r="O1405" s="65">
        <f t="shared" si="445"/>
        <v>70000</v>
      </c>
      <c r="P1405" s="65">
        <f t="shared" si="445"/>
        <v>70000</v>
      </c>
    </row>
    <row r="1406" spans="1:17" ht="15" hidden="1" customHeight="1" outlineLevel="1" x14ac:dyDescent="0.25">
      <c r="A1406" s="19" t="s">
        <v>11</v>
      </c>
      <c r="B1406" s="19" t="s">
        <v>608</v>
      </c>
      <c r="C1406" s="25" t="s">
        <v>257</v>
      </c>
      <c r="D1406" s="19" t="s">
        <v>461</v>
      </c>
      <c r="E1406" s="19" t="s">
        <v>18</v>
      </c>
      <c r="F1406" s="19" t="s">
        <v>258</v>
      </c>
      <c r="G1406" s="19" t="s">
        <v>470</v>
      </c>
      <c r="H1406" s="20">
        <v>0</v>
      </c>
      <c r="I1406" s="20">
        <v>609</v>
      </c>
      <c r="J1406" s="20">
        <v>136624.42000000001</v>
      </c>
      <c r="K1406" s="20">
        <v>0</v>
      </c>
      <c r="L1406" s="20">
        <v>0</v>
      </c>
      <c r="M1406" s="20">
        <v>0</v>
      </c>
      <c r="N1406" s="20">
        <v>0</v>
      </c>
      <c r="O1406" s="20">
        <f>N1406</f>
        <v>0</v>
      </c>
      <c r="P1406" s="20">
        <f>N1406</f>
        <v>0</v>
      </c>
    </row>
    <row r="1407" spans="1:17" ht="15" hidden="1" customHeight="1" outlineLevel="1" x14ac:dyDescent="0.25">
      <c r="A1407" s="19" t="s">
        <v>11</v>
      </c>
      <c r="B1407" s="19" t="s">
        <v>608</v>
      </c>
      <c r="C1407" s="25" t="s">
        <v>257</v>
      </c>
      <c r="D1407" s="19" t="s">
        <v>461</v>
      </c>
      <c r="E1407" s="19" t="s">
        <v>18</v>
      </c>
      <c r="F1407" s="19" t="s">
        <v>258</v>
      </c>
      <c r="G1407" s="19" t="s">
        <v>471</v>
      </c>
      <c r="H1407" s="20">
        <v>0</v>
      </c>
      <c r="I1407" s="20">
        <v>0</v>
      </c>
      <c r="J1407" s="20">
        <v>18414.28</v>
      </c>
      <c r="K1407" s="20">
        <v>18414.28</v>
      </c>
      <c r="L1407" s="20">
        <v>0</v>
      </c>
      <c r="M1407" s="20">
        <v>0</v>
      </c>
      <c r="N1407" s="20">
        <v>18414.28</v>
      </c>
      <c r="O1407" s="20">
        <v>0</v>
      </c>
      <c r="P1407" s="20">
        <v>0</v>
      </c>
    </row>
    <row r="1408" spans="1:17" ht="15" hidden="1" customHeight="1" outlineLevel="1" x14ac:dyDescent="0.25">
      <c r="A1408" s="19" t="s">
        <v>11</v>
      </c>
      <c r="B1408" s="19" t="s">
        <v>608</v>
      </c>
      <c r="C1408" s="25" t="s">
        <v>264</v>
      </c>
      <c r="D1408" s="19" t="s">
        <v>462</v>
      </c>
      <c r="E1408" s="19" t="s">
        <v>15</v>
      </c>
      <c r="F1408" s="19" t="s">
        <v>473</v>
      </c>
      <c r="G1408" s="19" t="s">
        <v>463</v>
      </c>
      <c r="H1408" s="10">
        <v>62813.84</v>
      </c>
      <c r="I1408" s="20">
        <v>40643.360000000001</v>
      </c>
      <c r="J1408" s="20">
        <v>182900</v>
      </c>
      <c r="K1408" s="20">
        <v>345766.64</v>
      </c>
      <c r="L1408" s="20">
        <v>182900</v>
      </c>
      <c r="M1408" s="20">
        <v>40356.03</v>
      </c>
      <c r="N1408" s="20">
        <v>150000</v>
      </c>
      <c r="O1408" s="20">
        <v>0</v>
      </c>
      <c r="P1408" s="20">
        <v>0</v>
      </c>
    </row>
    <row r="1409" spans="1:17" ht="15" hidden="1" customHeight="1" outlineLevel="1" x14ac:dyDescent="0.25">
      <c r="A1409" s="15" t="s">
        <v>11</v>
      </c>
      <c r="B1409" s="15" t="s">
        <v>608</v>
      </c>
      <c r="C1409" s="109" t="s">
        <v>475</v>
      </c>
      <c r="D1409" s="109" t="s">
        <v>461</v>
      </c>
      <c r="E1409" s="15" t="s">
        <v>239</v>
      </c>
      <c r="F1409" s="15" t="s">
        <v>498</v>
      </c>
      <c r="G1409" s="15" t="s">
        <v>486</v>
      </c>
      <c r="H1409" s="105">
        <v>0</v>
      </c>
      <c r="I1409" s="105">
        <v>3489.02</v>
      </c>
      <c r="J1409" s="105"/>
      <c r="K1409" s="105"/>
      <c r="L1409" s="105"/>
      <c r="M1409" s="105"/>
      <c r="N1409" s="105"/>
      <c r="O1409" s="105"/>
      <c r="P1409" s="105"/>
    </row>
    <row r="1410" spans="1:17" ht="15" hidden="1" customHeight="1" outlineLevel="1" x14ac:dyDescent="0.25">
      <c r="A1410" s="19" t="s">
        <v>11</v>
      </c>
      <c r="B1410" s="19" t="s">
        <v>608</v>
      </c>
      <c r="C1410" s="19" t="s">
        <v>269</v>
      </c>
      <c r="D1410" s="19" t="s">
        <v>461</v>
      </c>
      <c r="E1410" s="19" t="s">
        <v>18</v>
      </c>
      <c r="F1410" s="19" t="s">
        <v>270</v>
      </c>
      <c r="G1410" s="19" t="s">
        <v>474</v>
      </c>
      <c r="H1410" s="20">
        <v>8565.5300000000007</v>
      </c>
      <c r="I1410" s="20">
        <v>240</v>
      </c>
      <c r="J1410" s="20">
        <v>0</v>
      </c>
      <c r="K1410" s="20">
        <v>0</v>
      </c>
      <c r="L1410" s="20">
        <v>0</v>
      </c>
      <c r="M1410" s="20">
        <v>0</v>
      </c>
      <c r="N1410" s="20">
        <v>0</v>
      </c>
      <c r="O1410" s="20">
        <v>0</v>
      </c>
      <c r="P1410" s="20">
        <v>0</v>
      </c>
    </row>
    <row r="1411" spans="1:17" ht="15" hidden="1" customHeight="1" outlineLevel="1" x14ac:dyDescent="0.25">
      <c r="A1411" s="23"/>
      <c r="B1411" s="23" t="s">
        <v>608</v>
      </c>
      <c r="C1411" s="19" t="s">
        <v>475</v>
      </c>
      <c r="D1411" s="23">
        <v>716</v>
      </c>
      <c r="E1411" s="23">
        <v>41</v>
      </c>
      <c r="F1411" s="23">
        <v>48</v>
      </c>
      <c r="G1411" s="19" t="s">
        <v>637</v>
      </c>
      <c r="H1411" s="7">
        <v>0</v>
      </c>
      <c r="I1411" s="7">
        <v>0</v>
      </c>
      <c r="J1411" s="7">
        <v>0</v>
      </c>
      <c r="K1411" s="7">
        <v>0</v>
      </c>
      <c r="L1411" s="7">
        <v>0</v>
      </c>
      <c r="M1411" s="7">
        <v>0</v>
      </c>
      <c r="N1411" s="20">
        <v>0</v>
      </c>
      <c r="O1411" s="7">
        <v>50000</v>
      </c>
      <c r="P1411" s="7">
        <v>30000</v>
      </c>
    </row>
    <row r="1412" spans="1:17" ht="15" hidden="1" customHeight="1" outlineLevel="1" x14ac:dyDescent="0.25">
      <c r="A1412" s="19" t="s">
        <v>11</v>
      </c>
      <c r="B1412" s="19" t="s">
        <v>608</v>
      </c>
      <c r="C1412" s="19" t="s">
        <v>475</v>
      </c>
      <c r="D1412" s="19" t="s">
        <v>479</v>
      </c>
      <c r="E1412" s="19" t="s">
        <v>18</v>
      </c>
      <c r="F1412" s="19" t="s">
        <v>19</v>
      </c>
      <c r="G1412" s="19" t="s">
        <v>481</v>
      </c>
      <c r="H1412" s="20">
        <v>4815.8</v>
      </c>
      <c r="I1412" s="20">
        <v>3546.6</v>
      </c>
      <c r="J1412" s="20">
        <v>17000</v>
      </c>
      <c r="K1412" s="20">
        <v>17000</v>
      </c>
      <c r="L1412" s="20">
        <v>0</v>
      </c>
      <c r="M1412" s="20">
        <v>0</v>
      </c>
      <c r="N1412" s="21">
        <v>0</v>
      </c>
      <c r="O1412" s="20">
        <v>17000</v>
      </c>
      <c r="P1412" s="20">
        <v>0</v>
      </c>
    </row>
    <row r="1413" spans="1:17" ht="15" hidden="1" customHeight="1" outlineLevel="1" x14ac:dyDescent="0.25">
      <c r="A1413" s="19" t="s">
        <v>11</v>
      </c>
      <c r="B1413" s="19" t="s">
        <v>608</v>
      </c>
      <c r="C1413" s="19" t="s">
        <v>475</v>
      </c>
      <c r="D1413" s="19" t="s">
        <v>461</v>
      </c>
      <c r="E1413" s="19" t="s">
        <v>18</v>
      </c>
      <c r="F1413" s="19" t="s">
        <v>19</v>
      </c>
      <c r="G1413" s="19" t="s">
        <v>487</v>
      </c>
      <c r="H1413" s="20">
        <v>0</v>
      </c>
      <c r="I1413" s="20">
        <v>0</v>
      </c>
      <c r="J1413" s="20">
        <v>5000</v>
      </c>
      <c r="K1413" s="20">
        <v>5000</v>
      </c>
      <c r="L1413" s="20">
        <v>0</v>
      </c>
      <c r="M1413" s="20">
        <v>0</v>
      </c>
      <c r="N1413" s="20">
        <v>5000</v>
      </c>
      <c r="O1413" s="20">
        <v>5000</v>
      </c>
      <c r="P1413" s="20">
        <v>5000</v>
      </c>
    </row>
    <row r="1414" spans="1:17" ht="15" hidden="1" customHeight="1" outlineLevel="1" x14ac:dyDescent="0.25">
      <c r="A1414" s="19" t="s">
        <v>11</v>
      </c>
      <c r="B1414" s="19" t="s">
        <v>608</v>
      </c>
      <c r="C1414" s="19" t="s">
        <v>475</v>
      </c>
      <c r="D1414" s="19" t="s">
        <v>461</v>
      </c>
      <c r="E1414" s="19" t="s">
        <v>18</v>
      </c>
      <c r="F1414" s="19" t="s">
        <v>488</v>
      </c>
      <c r="G1414" s="19" t="s">
        <v>489</v>
      </c>
      <c r="H1414" s="20">
        <v>0</v>
      </c>
      <c r="I1414" s="20">
        <v>0</v>
      </c>
      <c r="J1414" s="20">
        <v>34650</v>
      </c>
      <c r="K1414" s="20">
        <v>37850</v>
      </c>
      <c r="L1414" s="20">
        <v>10191.549999999999</v>
      </c>
      <c r="M1414" s="20">
        <v>7191.55</v>
      </c>
      <c r="N1414" s="20">
        <v>24460</v>
      </c>
      <c r="O1414" s="20">
        <v>0</v>
      </c>
      <c r="P1414" s="20">
        <v>0</v>
      </c>
    </row>
    <row r="1415" spans="1:17" ht="15" hidden="1" customHeight="1" outlineLevel="1" x14ac:dyDescent="0.25">
      <c r="A1415" s="19" t="s">
        <v>11</v>
      </c>
      <c r="B1415" s="19" t="s">
        <v>608</v>
      </c>
      <c r="C1415" s="19" t="s">
        <v>475</v>
      </c>
      <c r="D1415" s="19" t="s">
        <v>462</v>
      </c>
      <c r="E1415" s="19" t="s">
        <v>18</v>
      </c>
      <c r="F1415" s="19" t="s">
        <v>19</v>
      </c>
      <c r="G1415" s="19" t="s">
        <v>491</v>
      </c>
      <c r="H1415" s="20">
        <v>0</v>
      </c>
      <c r="I1415" s="20">
        <v>0</v>
      </c>
      <c r="J1415" s="20">
        <v>0</v>
      </c>
      <c r="K1415" s="20">
        <v>0</v>
      </c>
      <c r="L1415" s="20">
        <v>820.02</v>
      </c>
      <c r="M1415" s="20">
        <v>820.02</v>
      </c>
      <c r="N1415" s="20">
        <v>0</v>
      </c>
      <c r="O1415" s="20">
        <v>0</v>
      </c>
      <c r="P1415" s="20">
        <v>0</v>
      </c>
    </row>
    <row r="1416" spans="1:17" ht="15" hidden="1" customHeight="1" outlineLevel="1" x14ac:dyDescent="0.25">
      <c r="A1416" s="19" t="s">
        <v>11</v>
      </c>
      <c r="B1416" s="19" t="s">
        <v>608</v>
      </c>
      <c r="C1416" s="19" t="s">
        <v>475</v>
      </c>
      <c r="D1416" s="19" t="s">
        <v>462</v>
      </c>
      <c r="E1416" s="19" t="s">
        <v>18</v>
      </c>
      <c r="F1416" s="19" t="s">
        <v>494</v>
      </c>
      <c r="G1416" s="19" t="s">
        <v>495</v>
      </c>
      <c r="H1416" s="20">
        <v>0</v>
      </c>
      <c r="I1416" s="20">
        <v>0</v>
      </c>
      <c r="J1416" s="20">
        <v>27882.04</v>
      </c>
      <c r="K1416" s="20">
        <v>27882.04</v>
      </c>
      <c r="L1416" s="20">
        <v>0</v>
      </c>
      <c r="M1416" s="20">
        <v>0</v>
      </c>
      <c r="N1416" s="20">
        <v>27882.04</v>
      </c>
      <c r="O1416" s="20">
        <v>0</v>
      </c>
      <c r="P1416" s="20">
        <v>0</v>
      </c>
      <c r="Q1416" s="50">
        <v>17000</v>
      </c>
    </row>
    <row r="1417" spans="1:17" ht="15" hidden="1" customHeight="1" outlineLevel="1" x14ac:dyDescent="0.25">
      <c r="A1417" s="19" t="s">
        <v>11</v>
      </c>
      <c r="B1417" s="19" t="s">
        <v>608</v>
      </c>
      <c r="C1417" s="19" t="s">
        <v>475</v>
      </c>
      <c r="D1417" s="19" t="s">
        <v>462</v>
      </c>
      <c r="E1417" s="19" t="s">
        <v>18</v>
      </c>
      <c r="F1417" s="19" t="s">
        <v>99</v>
      </c>
      <c r="G1417" s="19" t="s">
        <v>496</v>
      </c>
      <c r="H1417" s="20">
        <v>0</v>
      </c>
      <c r="I1417" s="20">
        <v>0</v>
      </c>
      <c r="J1417" s="20">
        <v>0</v>
      </c>
      <c r="K1417" s="20">
        <v>0</v>
      </c>
      <c r="L1417" s="20">
        <v>2200</v>
      </c>
      <c r="M1417" s="20">
        <v>2250</v>
      </c>
      <c r="N1417" s="20">
        <v>0</v>
      </c>
      <c r="O1417" s="20">
        <v>0</v>
      </c>
      <c r="P1417" s="20">
        <v>0</v>
      </c>
    </row>
    <row r="1418" spans="1:17" ht="15" hidden="1" customHeight="1" outlineLevel="1" x14ac:dyDescent="0.25">
      <c r="A1418" s="19" t="s">
        <v>11</v>
      </c>
      <c r="B1418" s="19" t="s">
        <v>608</v>
      </c>
      <c r="C1418" s="19" t="s">
        <v>475</v>
      </c>
      <c r="D1418" s="19" t="s">
        <v>462</v>
      </c>
      <c r="E1418" s="19" t="s">
        <v>18</v>
      </c>
      <c r="F1418" s="19" t="s">
        <v>99</v>
      </c>
      <c r="G1418" s="19" t="s">
        <v>491</v>
      </c>
      <c r="H1418" s="20">
        <v>0</v>
      </c>
      <c r="I1418" s="20">
        <v>0</v>
      </c>
      <c r="J1418" s="20">
        <v>0</v>
      </c>
      <c r="K1418" s="20">
        <v>0</v>
      </c>
      <c r="L1418" s="20">
        <f>M1418</f>
        <v>2400</v>
      </c>
      <c r="M1418" s="20">
        <v>2400</v>
      </c>
      <c r="N1418" s="20">
        <v>0</v>
      </c>
      <c r="O1418" s="20">
        <v>0</v>
      </c>
      <c r="P1418" s="20">
        <v>0</v>
      </c>
      <c r="Q1418" s="50"/>
    </row>
    <row r="1419" spans="1:17" ht="15" hidden="1" customHeight="1" outlineLevel="1" x14ac:dyDescent="0.25">
      <c r="A1419" s="19"/>
      <c r="B1419" s="19" t="s">
        <v>608</v>
      </c>
      <c r="C1419" s="19" t="s">
        <v>475</v>
      </c>
      <c r="D1419" s="19" t="s">
        <v>462</v>
      </c>
      <c r="E1419" s="19" t="s">
        <v>15</v>
      </c>
      <c r="F1419" s="19" t="s">
        <v>472</v>
      </c>
      <c r="G1419" s="19" t="s">
        <v>652</v>
      </c>
      <c r="H1419" s="20">
        <v>0</v>
      </c>
      <c r="I1419" s="20">
        <v>0</v>
      </c>
      <c r="J1419" s="20">
        <v>0</v>
      </c>
      <c r="K1419" s="20">
        <v>0</v>
      </c>
      <c r="L1419" s="20">
        <v>0</v>
      </c>
      <c r="M1419" s="20">
        <v>0</v>
      </c>
      <c r="N1419" s="20">
        <v>15000</v>
      </c>
      <c r="O1419" s="20">
        <v>0</v>
      </c>
      <c r="P1419" s="20">
        <v>0</v>
      </c>
      <c r="Q1419" s="50"/>
    </row>
    <row r="1420" spans="1:17" ht="15" hidden="1" customHeight="1" outlineLevel="1" x14ac:dyDescent="0.25">
      <c r="A1420" s="23"/>
      <c r="B1420" s="23" t="s">
        <v>608</v>
      </c>
      <c r="C1420" s="19" t="s">
        <v>475</v>
      </c>
      <c r="D1420" s="23">
        <v>717002</v>
      </c>
      <c r="E1420" s="23">
        <v>41</v>
      </c>
      <c r="F1420" s="23">
        <v>48</v>
      </c>
      <c r="G1420" s="19" t="s">
        <v>636</v>
      </c>
      <c r="H1420" s="7">
        <v>0</v>
      </c>
      <c r="I1420" s="7">
        <v>0</v>
      </c>
      <c r="J1420" s="7">
        <v>0</v>
      </c>
      <c r="K1420" s="7">
        <v>0</v>
      </c>
      <c r="L1420" s="7">
        <v>0</v>
      </c>
      <c r="M1420" s="7">
        <v>0</v>
      </c>
      <c r="N1420" s="20"/>
      <c r="O1420" s="7">
        <v>0</v>
      </c>
      <c r="P1420" s="7">
        <v>0</v>
      </c>
    </row>
    <row r="1421" spans="1:17" ht="15" hidden="1" customHeight="1" outlineLevel="1" x14ac:dyDescent="0.25">
      <c r="A1421" s="93" t="s">
        <v>11</v>
      </c>
      <c r="B1421" s="19" t="s">
        <v>608</v>
      </c>
      <c r="C1421" s="112" t="s">
        <v>475</v>
      </c>
      <c r="D1421" s="112" t="s">
        <v>461</v>
      </c>
      <c r="E1421" s="112" t="s">
        <v>18</v>
      </c>
      <c r="F1421" s="112" t="s">
        <v>674</v>
      </c>
      <c r="G1421" s="112" t="s">
        <v>486</v>
      </c>
      <c r="H1421" s="113">
        <v>0</v>
      </c>
      <c r="I1421" s="113">
        <v>0</v>
      </c>
      <c r="J1421" s="113">
        <v>0</v>
      </c>
      <c r="K1421" s="113">
        <v>0</v>
      </c>
      <c r="L1421" s="113">
        <v>0</v>
      </c>
      <c r="M1421" s="113">
        <v>0</v>
      </c>
      <c r="N1421" s="113">
        <v>0</v>
      </c>
      <c r="O1421" s="113">
        <v>54705.48</v>
      </c>
      <c r="P1421" s="113">
        <v>0</v>
      </c>
    </row>
    <row r="1422" spans="1:17" ht="15" hidden="1" customHeight="1" outlineLevel="1" x14ac:dyDescent="0.25">
      <c r="A1422" s="93"/>
      <c r="B1422" s="23" t="s">
        <v>608</v>
      </c>
      <c r="C1422" s="112" t="s">
        <v>475</v>
      </c>
      <c r="D1422" s="112" t="s">
        <v>461</v>
      </c>
      <c r="E1422" s="112" t="s">
        <v>18</v>
      </c>
      <c r="F1422" s="112" t="s">
        <v>674</v>
      </c>
      <c r="G1422" s="112" t="s">
        <v>653</v>
      </c>
      <c r="H1422" s="113">
        <v>0</v>
      </c>
      <c r="I1422" s="113">
        <v>0</v>
      </c>
      <c r="J1422" s="113">
        <v>0</v>
      </c>
      <c r="K1422" s="113">
        <v>0</v>
      </c>
      <c r="L1422" s="113">
        <v>0</v>
      </c>
      <c r="M1422" s="113">
        <v>0</v>
      </c>
      <c r="N1422" s="113">
        <v>45000</v>
      </c>
      <c r="O1422" s="113">
        <v>0</v>
      </c>
      <c r="P1422" s="113">
        <v>0</v>
      </c>
    </row>
    <row r="1423" spans="1:17" ht="15" hidden="1" customHeight="1" outlineLevel="1" x14ac:dyDescent="0.25">
      <c r="A1423" s="94"/>
      <c r="B1423" s="19" t="s">
        <v>608</v>
      </c>
      <c r="C1423" s="112" t="s">
        <v>475</v>
      </c>
      <c r="D1423" s="114">
        <v>717001</v>
      </c>
      <c r="E1423" s="114">
        <v>41</v>
      </c>
      <c r="F1423" s="114">
        <v>48</v>
      </c>
      <c r="G1423" s="112" t="s">
        <v>639</v>
      </c>
      <c r="H1423" s="113">
        <v>0</v>
      </c>
      <c r="I1423" s="113">
        <v>0</v>
      </c>
      <c r="J1423" s="113">
        <v>0</v>
      </c>
      <c r="K1423" s="113">
        <v>0</v>
      </c>
      <c r="L1423" s="113">
        <v>0</v>
      </c>
      <c r="M1423" s="113">
        <v>0</v>
      </c>
      <c r="N1423" s="113">
        <v>0</v>
      </c>
      <c r="O1423" s="113">
        <v>0</v>
      </c>
      <c r="P1423" s="113">
        <v>0</v>
      </c>
    </row>
    <row r="1424" spans="1:17" ht="15" hidden="1" customHeight="1" outlineLevel="1" x14ac:dyDescent="0.25">
      <c r="A1424" s="94"/>
      <c r="B1424" s="23" t="s">
        <v>608</v>
      </c>
      <c r="C1424" s="112" t="s">
        <v>475</v>
      </c>
      <c r="D1424" s="114">
        <v>717001</v>
      </c>
      <c r="E1424" s="114">
        <v>41</v>
      </c>
      <c r="F1424" s="114">
        <v>48</v>
      </c>
      <c r="G1424" s="112" t="s">
        <v>655</v>
      </c>
      <c r="H1424" s="113">
        <v>0</v>
      </c>
      <c r="I1424" s="113">
        <v>0</v>
      </c>
      <c r="J1424" s="113">
        <v>0</v>
      </c>
      <c r="K1424" s="113">
        <v>0</v>
      </c>
      <c r="L1424" s="113">
        <v>0</v>
      </c>
      <c r="M1424" s="113">
        <v>0</v>
      </c>
      <c r="N1424" s="113">
        <v>0</v>
      </c>
      <c r="O1424" s="113">
        <v>0</v>
      </c>
      <c r="P1424" s="113">
        <v>95690.82</v>
      </c>
    </row>
    <row r="1425" spans="1:17" ht="15" hidden="1" customHeight="1" outlineLevel="1" x14ac:dyDescent="0.25">
      <c r="A1425" s="94"/>
      <c r="B1425" s="23" t="s">
        <v>608</v>
      </c>
      <c r="C1425" s="112" t="s">
        <v>475</v>
      </c>
      <c r="D1425" s="114">
        <v>717002</v>
      </c>
      <c r="E1425" s="114">
        <v>41</v>
      </c>
      <c r="F1425" s="114">
        <v>48</v>
      </c>
      <c r="G1425" s="112" t="s">
        <v>635</v>
      </c>
      <c r="H1425" s="113">
        <v>0</v>
      </c>
      <c r="I1425" s="113">
        <v>0</v>
      </c>
      <c r="J1425" s="113">
        <v>0</v>
      </c>
      <c r="K1425" s="113">
        <v>0</v>
      </c>
      <c r="L1425" s="113">
        <v>0</v>
      </c>
      <c r="M1425" s="113">
        <v>0</v>
      </c>
      <c r="N1425" s="113">
        <v>50500</v>
      </c>
      <c r="O1425" s="113">
        <v>0</v>
      </c>
      <c r="P1425" s="113">
        <v>0</v>
      </c>
    </row>
    <row r="1426" spans="1:17" ht="15" customHeight="1" collapsed="1" x14ac:dyDescent="0.25">
      <c r="A1426" s="83"/>
      <c r="B1426" s="66" t="s">
        <v>608</v>
      </c>
      <c r="C1426" s="100" t="s">
        <v>475</v>
      </c>
      <c r="D1426" s="100">
        <v>700</v>
      </c>
      <c r="E1426" s="83"/>
      <c r="F1426" s="83"/>
      <c r="G1426" s="110" t="s">
        <v>733</v>
      </c>
      <c r="H1426" s="110">
        <f t="shared" ref="H1426:P1426" si="446">SUM(H1406:H1425)</f>
        <v>76195.17</v>
      </c>
      <c r="I1426" s="110">
        <f t="shared" si="446"/>
        <v>48527.979999999996</v>
      </c>
      <c r="J1426" s="110">
        <f t="shared" si="446"/>
        <v>422470.74</v>
      </c>
      <c r="K1426" s="110">
        <f t="shared" si="446"/>
        <v>451912.96000000002</v>
      </c>
      <c r="L1426" s="110">
        <f t="shared" si="446"/>
        <v>198511.56999999998</v>
      </c>
      <c r="M1426" s="110">
        <f t="shared" si="446"/>
        <v>53017.599999999999</v>
      </c>
      <c r="N1426" s="110">
        <f t="shared" si="446"/>
        <v>336256.32</v>
      </c>
      <c r="O1426" s="110">
        <f t="shared" si="446"/>
        <v>126705.48000000001</v>
      </c>
      <c r="P1426" s="110">
        <f t="shared" si="446"/>
        <v>130690.82</v>
      </c>
    </row>
    <row r="1427" spans="1:17" ht="15" customHeight="1" x14ac:dyDescent="0.25">
      <c r="A1427" s="64"/>
      <c r="B1427" s="64" t="s">
        <v>608</v>
      </c>
      <c r="C1427" s="64"/>
      <c r="D1427" s="64"/>
      <c r="E1427" s="64"/>
      <c r="F1427" s="64"/>
      <c r="G1427" s="64" t="s">
        <v>845</v>
      </c>
      <c r="H1427" s="65">
        <f>H1426</f>
        <v>76195.17</v>
      </c>
      <c r="I1427" s="65">
        <f t="shared" ref="I1427:P1427" si="447">I1426</f>
        <v>48527.979999999996</v>
      </c>
      <c r="J1427" s="65">
        <f t="shared" si="447"/>
        <v>422470.74</v>
      </c>
      <c r="K1427" s="65">
        <f t="shared" si="447"/>
        <v>451912.96000000002</v>
      </c>
      <c r="L1427" s="65">
        <f t="shared" si="447"/>
        <v>198511.56999999998</v>
      </c>
      <c r="M1427" s="65">
        <f t="shared" si="447"/>
        <v>53017.599999999999</v>
      </c>
      <c r="N1427" s="65">
        <f t="shared" si="447"/>
        <v>336256.32</v>
      </c>
      <c r="O1427" s="65">
        <f t="shared" si="447"/>
        <v>126705.48000000001</v>
      </c>
      <c r="P1427" s="65">
        <f t="shared" si="447"/>
        <v>130690.82</v>
      </c>
    </row>
    <row r="1428" spans="1:17" x14ac:dyDescent="0.25">
      <c r="A1428" s="64"/>
      <c r="B1428" s="64" t="s">
        <v>614</v>
      </c>
      <c r="C1428" s="64"/>
      <c r="D1428" s="64"/>
      <c r="E1428" s="64"/>
      <c r="F1428" s="64"/>
      <c r="G1428" s="64"/>
      <c r="H1428" s="65">
        <f t="shared" ref="H1428:Q1428" si="448">H1394+H1133+H1093+H1069+H1025+H923+H613+H584+H568+H507+H332+H213+H197+H2</f>
        <v>4807676.76</v>
      </c>
      <c r="I1428" s="65">
        <f t="shared" si="448"/>
        <v>5532262.9899999984</v>
      </c>
      <c r="J1428" s="65">
        <f t="shared" si="448"/>
        <v>6130651.6400000006</v>
      </c>
      <c r="K1428" s="65">
        <f t="shared" si="448"/>
        <v>8303182.8899999987</v>
      </c>
      <c r="L1428" s="65">
        <f t="shared" si="448"/>
        <v>5810408.9957269132</v>
      </c>
      <c r="M1428" s="65">
        <f t="shared" si="448"/>
        <v>3900685.2900000005</v>
      </c>
      <c r="N1428" s="65">
        <f t="shared" si="448"/>
        <v>6630289.2199999997</v>
      </c>
      <c r="O1428" s="65">
        <f t="shared" si="448"/>
        <v>6579198</v>
      </c>
      <c r="P1428" s="65">
        <f t="shared" si="448"/>
        <v>6713927</v>
      </c>
      <c r="Q1428" s="123">
        <f t="shared" si="448"/>
        <v>0</v>
      </c>
    </row>
    <row r="1430" spans="1:17" x14ac:dyDescent="0.25">
      <c r="M1430" s="106"/>
      <c r="N1430" s="106"/>
      <c r="O1430" s="106"/>
      <c r="P1430" s="106"/>
    </row>
    <row r="1431" spans="1:17" x14ac:dyDescent="0.25">
      <c r="L1431" s="106"/>
      <c r="M1431" s="106"/>
    </row>
  </sheetData>
  <sortState ref="A1026:P1035">
    <sortCondition ref="D1026:D1035"/>
  </sortState>
  <pageMargins left="0.51181102362204722" right="0.11811023622047245" top="0.59055118110236227" bottom="0.39370078740157483" header="0.31496062992125984" footer="0.31496062992125984"/>
  <pageSetup paperSize="9" scale="68" fitToHeight="0" orientation="portrait" r:id="rId1"/>
  <headerFooter>
    <oddHeader>&amp;C&amp;"-,Tučné"&amp;14Programový rozpočet mesta Poltár na roky 2020,2021,2022&amp;RPríloha č. 2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431"/>
  <sheetViews>
    <sheetView topLeftCell="B1" workbookViewId="0">
      <selection activeCell="I1433" sqref="I1433"/>
    </sheetView>
  </sheetViews>
  <sheetFormatPr defaultRowHeight="15" outlineLevelRow="3" outlineLevelCol="1" x14ac:dyDescent="0.25"/>
  <cols>
    <col min="1" max="1" width="7.7109375" style="8" hidden="1" customWidth="1" outlineLevel="1"/>
    <col min="2" max="2" width="4.28515625" style="8" customWidth="1" collapsed="1"/>
    <col min="3" max="3" width="8.7109375" style="8" hidden="1" customWidth="1" outlineLevel="1"/>
    <col min="4" max="4" width="8.140625" style="8" hidden="1" customWidth="1" outlineLevel="1"/>
    <col min="5" max="5" width="8.28515625" style="8" hidden="1" customWidth="1" outlineLevel="1"/>
    <col min="6" max="6" width="4.5703125" style="8" hidden="1" customWidth="1" outlineLevel="1"/>
    <col min="7" max="7" width="18.7109375" style="8" customWidth="1" collapsed="1"/>
    <col min="8" max="10" width="10.85546875" style="8" customWidth="1"/>
    <col min="11" max="11" width="10.85546875" style="8" hidden="1" customWidth="1" outlineLevel="1"/>
    <col min="12" max="12" width="10.85546875" style="8" customWidth="1" collapsed="1"/>
    <col min="13" max="13" width="10.85546875" style="8" hidden="1" customWidth="1" outlineLevel="1"/>
    <col min="14" max="14" width="10.85546875" style="8" customWidth="1" collapsed="1"/>
    <col min="15" max="16" width="10.85546875" style="8" customWidth="1"/>
    <col min="17" max="17" width="12.140625" style="8" hidden="1" customWidth="1" outlineLevel="1"/>
    <col min="18" max="18" width="10.85546875" style="8" hidden="1" customWidth="1" outlineLevel="1"/>
    <col min="19" max="19" width="0" style="8" hidden="1" customWidth="1" outlineLevel="1"/>
    <col min="20" max="20" width="9.140625" style="8" collapsed="1"/>
    <col min="21" max="16384" width="9.140625" style="8"/>
  </cols>
  <sheetData>
    <row r="1" spans="1:16" ht="22.5" x14ac:dyDescent="0.25">
      <c r="A1" s="1" t="s">
        <v>0</v>
      </c>
      <c r="B1" s="176" t="s">
        <v>5</v>
      </c>
      <c r="C1" s="177"/>
      <c r="D1" s="177"/>
      <c r="E1" s="177"/>
      <c r="F1" s="177"/>
      <c r="G1" s="178"/>
      <c r="H1" s="128" t="s">
        <v>519</v>
      </c>
      <c r="I1" s="128" t="s">
        <v>520</v>
      </c>
      <c r="J1" s="128" t="s">
        <v>521</v>
      </c>
      <c r="K1" s="128" t="s">
        <v>522</v>
      </c>
      <c r="L1" s="128" t="s">
        <v>523</v>
      </c>
      <c r="M1" s="128" t="s">
        <v>10</v>
      </c>
      <c r="N1" s="128" t="s">
        <v>7</v>
      </c>
      <c r="O1" s="128" t="s">
        <v>8</v>
      </c>
      <c r="P1" s="128" t="s">
        <v>9</v>
      </c>
    </row>
    <row r="2" spans="1:16" ht="23.25" x14ac:dyDescent="0.25">
      <c r="A2" s="64" t="s">
        <v>12</v>
      </c>
      <c r="B2" s="129" t="s">
        <v>12</v>
      </c>
      <c r="C2" s="129"/>
      <c r="D2" s="129"/>
      <c r="E2" s="129"/>
      <c r="F2" s="129"/>
      <c r="G2" s="130" t="s">
        <v>710</v>
      </c>
      <c r="H2" s="131">
        <f>H37+H70+H151+H193+H196</f>
        <v>332703.55000000005</v>
      </c>
      <c r="I2" s="131">
        <f t="shared" ref="I2:P2" si="0">I37+I70+I151+I193+I196</f>
        <v>406452.44</v>
      </c>
      <c r="J2" s="131">
        <f t="shared" si="0"/>
        <v>499417.3</v>
      </c>
      <c r="K2" s="131">
        <f t="shared" si="0"/>
        <v>516031.39</v>
      </c>
      <c r="L2" s="131">
        <f>L37+L70+L151+L193+L196+5496.27-950+84.72</f>
        <v>444003.43769999995</v>
      </c>
      <c r="M2" s="131">
        <f t="shared" si="0"/>
        <v>343632.94</v>
      </c>
      <c r="N2" s="131">
        <f t="shared" si="0"/>
        <v>555602.57999999996</v>
      </c>
      <c r="O2" s="131">
        <f t="shared" si="0"/>
        <v>548893</v>
      </c>
      <c r="P2" s="131">
        <f t="shared" si="0"/>
        <v>548893</v>
      </c>
    </row>
    <row r="3" spans="1:16" ht="34.5" hidden="1" outlineLevel="1" x14ac:dyDescent="0.25">
      <c r="A3" s="27" t="s">
        <v>11</v>
      </c>
      <c r="B3" s="129" t="s">
        <v>540</v>
      </c>
      <c r="C3" s="129" t="s">
        <v>13</v>
      </c>
      <c r="D3" s="129" t="s">
        <v>14</v>
      </c>
      <c r="E3" s="129" t="s">
        <v>18</v>
      </c>
      <c r="F3" s="129" t="s">
        <v>19</v>
      </c>
      <c r="G3" s="130" t="s">
        <v>20</v>
      </c>
      <c r="H3" s="131">
        <v>217492.94</v>
      </c>
      <c r="I3" s="131">
        <v>227509.54</v>
      </c>
      <c r="J3" s="131">
        <v>63283</v>
      </c>
      <c r="K3" s="131">
        <v>70283</v>
      </c>
      <c r="L3" s="131">
        <f>M3/10*12.5</f>
        <v>45445.25</v>
      </c>
      <c r="M3" s="131">
        <v>36356.199999999997</v>
      </c>
      <c r="N3" s="131">
        <v>73916</v>
      </c>
      <c r="O3" s="131">
        <f>N3</f>
        <v>73916</v>
      </c>
      <c r="P3" s="131">
        <f>N3</f>
        <v>73916</v>
      </c>
    </row>
    <row r="4" spans="1:16" hidden="1" outlineLevel="1" x14ac:dyDescent="0.25">
      <c r="A4" s="27"/>
      <c r="B4" s="129" t="s">
        <v>540</v>
      </c>
      <c r="C4" s="129" t="s">
        <v>541</v>
      </c>
      <c r="D4" s="129" t="s">
        <v>21</v>
      </c>
      <c r="E4" s="129" t="s">
        <v>15</v>
      </c>
      <c r="F4" s="129" t="s">
        <v>439</v>
      </c>
      <c r="G4" s="130" t="s">
        <v>22</v>
      </c>
      <c r="H4" s="131">
        <v>1012.86</v>
      </c>
      <c r="I4" s="131">
        <v>854.87</v>
      </c>
      <c r="J4" s="131">
        <v>1078</v>
      </c>
      <c r="K4" s="131">
        <v>1078</v>
      </c>
      <c r="L4" s="131">
        <v>329.9</v>
      </c>
      <c r="M4" s="131">
        <v>329.9</v>
      </c>
      <c r="N4" s="131">
        <v>400</v>
      </c>
      <c r="O4" s="131">
        <f>N4</f>
        <v>400</v>
      </c>
      <c r="P4" s="131">
        <f>N4</f>
        <v>400</v>
      </c>
    </row>
    <row r="5" spans="1:16" hidden="1" outlineLevel="1" x14ac:dyDescent="0.25">
      <c r="A5" s="66"/>
      <c r="B5" s="129" t="s">
        <v>540</v>
      </c>
      <c r="C5" s="129" t="s">
        <v>662</v>
      </c>
      <c r="D5" s="129" t="s">
        <v>524</v>
      </c>
      <c r="E5" s="129"/>
      <c r="F5" s="129"/>
      <c r="G5" s="130" t="s">
        <v>528</v>
      </c>
      <c r="H5" s="131">
        <v>0</v>
      </c>
      <c r="I5" s="131">
        <v>0</v>
      </c>
      <c r="J5" s="131">
        <f t="shared" ref="J5:P5" si="1">SUM(J3:J4)</f>
        <v>64361</v>
      </c>
      <c r="K5" s="131">
        <f t="shared" si="1"/>
        <v>71361</v>
      </c>
      <c r="L5" s="131">
        <f t="shared" si="1"/>
        <v>45775.15</v>
      </c>
      <c r="M5" s="131">
        <f t="shared" si="1"/>
        <v>36686.1</v>
      </c>
      <c r="N5" s="131">
        <f t="shared" si="1"/>
        <v>74316</v>
      </c>
      <c r="O5" s="131">
        <f t="shared" si="1"/>
        <v>74316</v>
      </c>
      <c r="P5" s="131">
        <f t="shared" si="1"/>
        <v>74316</v>
      </c>
    </row>
    <row r="6" spans="1:16" ht="23.25" hidden="1" outlineLevel="1" x14ac:dyDescent="0.25">
      <c r="A6" s="67" t="s">
        <v>11</v>
      </c>
      <c r="B6" s="129" t="s">
        <v>540</v>
      </c>
      <c r="C6" s="129" t="s">
        <v>13</v>
      </c>
      <c r="D6" s="129" t="s">
        <v>23</v>
      </c>
      <c r="E6" s="129" t="s">
        <v>18</v>
      </c>
      <c r="F6" s="129" t="s">
        <v>19</v>
      </c>
      <c r="G6" s="130" t="s">
        <v>24</v>
      </c>
      <c r="H6" s="131"/>
      <c r="I6" s="131"/>
      <c r="J6" s="131">
        <v>6683</v>
      </c>
      <c r="K6" s="131">
        <v>6773</v>
      </c>
      <c r="L6" s="131">
        <f>M6/10*12.5</f>
        <v>1355.9375</v>
      </c>
      <c r="M6" s="131">
        <v>1084.75</v>
      </c>
      <c r="N6" s="131">
        <v>3700</v>
      </c>
      <c r="O6" s="131">
        <f t="shared" ref="O6:O18" si="2">N6</f>
        <v>3700</v>
      </c>
      <c r="P6" s="131">
        <f t="shared" ref="P6:P18" si="3">N6</f>
        <v>3700</v>
      </c>
    </row>
    <row r="7" spans="1:16" ht="23.25" hidden="1" outlineLevel="1" x14ac:dyDescent="0.25">
      <c r="A7" s="67" t="s">
        <v>11</v>
      </c>
      <c r="B7" s="129" t="s">
        <v>540</v>
      </c>
      <c r="C7" s="129" t="s">
        <v>541</v>
      </c>
      <c r="D7" s="129" t="s">
        <v>23</v>
      </c>
      <c r="E7" s="129" t="s">
        <v>15</v>
      </c>
      <c r="F7" s="129" t="s">
        <v>439</v>
      </c>
      <c r="G7" s="130" t="s">
        <v>24</v>
      </c>
      <c r="H7" s="131"/>
      <c r="I7" s="131"/>
      <c r="J7" s="131">
        <v>85</v>
      </c>
      <c r="K7" s="131">
        <v>85</v>
      </c>
      <c r="L7" s="131">
        <v>27.39</v>
      </c>
      <c r="M7" s="131">
        <v>27.39</v>
      </c>
      <c r="N7" s="131">
        <v>40</v>
      </c>
      <c r="O7" s="131">
        <f t="shared" si="2"/>
        <v>40</v>
      </c>
      <c r="P7" s="131">
        <f t="shared" si="3"/>
        <v>40</v>
      </c>
    </row>
    <row r="8" spans="1:16" hidden="1" outlineLevel="1" x14ac:dyDescent="0.25">
      <c r="A8" s="67" t="s">
        <v>11</v>
      </c>
      <c r="B8" s="129" t="s">
        <v>540</v>
      </c>
      <c r="C8" s="129" t="s">
        <v>13</v>
      </c>
      <c r="D8" s="129" t="s">
        <v>27</v>
      </c>
      <c r="E8" s="129" t="s">
        <v>15</v>
      </c>
      <c r="F8" s="129" t="s">
        <v>19</v>
      </c>
      <c r="G8" s="130" t="s">
        <v>28</v>
      </c>
      <c r="H8" s="131"/>
      <c r="I8" s="131"/>
      <c r="J8" s="131">
        <v>0</v>
      </c>
      <c r="K8" s="131">
        <v>0</v>
      </c>
      <c r="L8" s="131">
        <f>M8/10*12.5</f>
        <v>0</v>
      </c>
      <c r="M8" s="131">
        <v>0</v>
      </c>
      <c r="N8" s="131">
        <v>0</v>
      </c>
      <c r="O8" s="131">
        <f t="shared" si="2"/>
        <v>0</v>
      </c>
      <c r="P8" s="131">
        <f t="shared" si="3"/>
        <v>0</v>
      </c>
    </row>
    <row r="9" spans="1:16" hidden="1" outlineLevel="1" x14ac:dyDescent="0.25">
      <c r="A9" s="67" t="s">
        <v>11</v>
      </c>
      <c r="B9" s="129" t="s">
        <v>540</v>
      </c>
      <c r="C9" s="129" t="s">
        <v>13</v>
      </c>
      <c r="D9" s="129" t="s">
        <v>27</v>
      </c>
      <c r="E9" s="129" t="s">
        <v>18</v>
      </c>
      <c r="F9" s="129" t="s">
        <v>19</v>
      </c>
      <c r="G9" s="130" t="s">
        <v>28</v>
      </c>
      <c r="H9" s="131"/>
      <c r="I9" s="131"/>
      <c r="J9" s="131">
        <v>0</v>
      </c>
      <c r="K9" s="131">
        <v>1600</v>
      </c>
      <c r="L9" s="131">
        <f>M9/10*12.5</f>
        <v>3297.0749999999994</v>
      </c>
      <c r="M9" s="131">
        <v>2637.66</v>
      </c>
      <c r="N9" s="131">
        <v>3700</v>
      </c>
      <c r="O9" s="131">
        <f t="shared" si="2"/>
        <v>3700</v>
      </c>
      <c r="P9" s="131">
        <f t="shared" si="3"/>
        <v>3700</v>
      </c>
    </row>
    <row r="10" spans="1:16" hidden="1" outlineLevel="1" x14ac:dyDescent="0.25">
      <c r="A10" s="67" t="s">
        <v>11</v>
      </c>
      <c r="B10" s="129" t="s">
        <v>540</v>
      </c>
      <c r="C10" s="129" t="s">
        <v>541</v>
      </c>
      <c r="D10" s="129" t="s">
        <v>27</v>
      </c>
      <c r="E10" s="129" t="s">
        <v>15</v>
      </c>
      <c r="F10" s="129" t="s">
        <v>439</v>
      </c>
      <c r="G10" s="130" t="s">
        <v>28</v>
      </c>
      <c r="H10" s="131"/>
      <c r="I10" s="131"/>
      <c r="J10" s="131">
        <v>20</v>
      </c>
      <c r="K10" s="131">
        <v>20</v>
      </c>
      <c r="L10" s="131">
        <v>5.6</v>
      </c>
      <c r="M10" s="131">
        <v>5.6</v>
      </c>
      <c r="N10" s="131">
        <v>20</v>
      </c>
      <c r="O10" s="131">
        <f t="shared" si="2"/>
        <v>20</v>
      </c>
      <c r="P10" s="131">
        <f t="shared" si="3"/>
        <v>20</v>
      </c>
    </row>
    <row r="11" spans="1:16" ht="34.5" hidden="1" outlineLevel="1" x14ac:dyDescent="0.25">
      <c r="A11" s="67" t="s">
        <v>11</v>
      </c>
      <c r="B11" s="129" t="s">
        <v>540</v>
      </c>
      <c r="C11" s="129" t="s">
        <v>13</v>
      </c>
      <c r="D11" s="129" t="s">
        <v>53</v>
      </c>
      <c r="E11" s="129" t="s">
        <v>18</v>
      </c>
      <c r="F11" s="129" t="s">
        <v>19</v>
      </c>
      <c r="G11" s="130" t="s">
        <v>54</v>
      </c>
      <c r="H11" s="131"/>
      <c r="I11" s="131"/>
      <c r="J11" s="131">
        <v>120</v>
      </c>
      <c r="K11" s="131">
        <v>450</v>
      </c>
      <c r="L11" s="131">
        <f t="shared" ref="L11:L18" si="4">M11/10*12.5</f>
        <v>162.5</v>
      </c>
      <c r="M11" s="131">
        <v>130</v>
      </c>
      <c r="N11" s="131">
        <v>360</v>
      </c>
      <c r="O11" s="131">
        <f t="shared" si="2"/>
        <v>360</v>
      </c>
      <c r="P11" s="131">
        <f t="shared" si="3"/>
        <v>360</v>
      </c>
    </row>
    <row r="12" spans="1:16" ht="34.5" hidden="1" outlineLevel="1" x14ac:dyDescent="0.25">
      <c r="A12" s="67" t="s">
        <v>11</v>
      </c>
      <c r="B12" s="129" t="s">
        <v>540</v>
      </c>
      <c r="C12" s="129" t="s">
        <v>13</v>
      </c>
      <c r="D12" s="129" t="s">
        <v>30</v>
      </c>
      <c r="E12" s="129" t="s">
        <v>18</v>
      </c>
      <c r="F12" s="129" t="s">
        <v>19</v>
      </c>
      <c r="G12" s="130" t="s">
        <v>31</v>
      </c>
      <c r="H12" s="131"/>
      <c r="I12" s="131"/>
      <c r="J12" s="131">
        <v>0</v>
      </c>
      <c r="K12" s="131">
        <v>0</v>
      </c>
      <c r="L12" s="131">
        <f t="shared" si="4"/>
        <v>0</v>
      </c>
      <c r="M12" s="131">
        <v>0</v>
      </c>
      <c r="N12" s="131">
        <v>0</v>
      </c>
      <c r="O12" s="131">
        <f t="shared" si="2"/>
        <v>0</v>
      </c>
      <c r="P12" s="131">
        <f t="shared" si="3"/>
        <v>0</v>
      </c>
    </row>
    <row r="13" spans="1:16" ht="34.5" hidden="1" outlineLevel="1" x14ac:dyDescent="0.25">
      <c r="A13" s="67" t="s">
        <v>11</v>
      </c>
      <c r="B13" s="129" t="s">
        <v>540</v>
      </c>
      <c r="C13" s="129" t="s">
        <v>13</v>
      </c>
      <c r="D13" s="129" t="s">
        <v>30</v>
      </c>
      <c r="E13" s="129" t="s">
        <v>18</v>
      </c>
      <c r="F13" s="129" t="s">
        <v>19</v>
      </c>
      <c r="G13" s="130" t="s">
        <v>31</v>
      </c>
      <c r="H13" s="131"/>
      <c r="I13" s="131"/>
      <c r="J13" s="131">
        <v>936</v>
      </c>
      <c r="K13" s="131">
        <v>936</v>
      </c>
      <c r="L13" s="131">
        <f t="shared" si="4"/>
        <v>608.91250000000002</v>
      </c>
      <c r="M13" s="131">
        <v>487.13</v>
      </c>
      <c r="N13" s="131">
        <v>1035</v>
      </c>
      <c r="O13" s="131">
        <f t="shared" si="2"/>
        <v>1035</v>
      </c>
      <c r="P13" s="131">
        <f t="shared" si="3"/>
        <v>1035</v>
      </c>
    </row>
    <row r="14" spans="1:16" ht="34.5" hidden="1" outlineLevel="1" x14ac:dyDescent="0.25">
      <c r="A14" s="67" t="s">
        <v>11</v>
      </c>
      <c r="B14" s="129" t="s">
        <v>540</v>
      </c>
      <c r="C14" s="129" t="s">
        <v>13</v>
      </c>
      <c r="D14" s="129" t="s">
        <v>33</v>
      </c>
      <c r="E14" s="129" t="s">
        <v>18</v>
      </c>
      <c r="F14" s="129" t="s">
        <v>19</v>
      </c>
      <c r="G14" s="130" t="s">
        <v>35</v>
      </c>
      <c r="H14" s="131"/>
      <c r="I14" s="131"/>
      <c r="J14" s="131">
        <v>9357</v>
      </c>
      <c r="K14" s="131">
        <v>9657</v>
      </c>
      <c r="L14" s="131">
        <f t="shared" si="4"/>
        <v>6089.3499999999995</v>
      </c>
      <c r="M14" s="131">
        <v>4871.4799999999996</v>
      </c>
      <c r="N14" s="131">
        <v>10350</v>
      </c>
      <c r="O14" s="131">
        <f t="shared" si="2"/>
        <v>10350</v>
      </c>
      <c r="P14" s="131">
        <f t="shared" si="3"/>
        <v>10350</v>
      </c>
    </row>
    <row r="15" spans="1:16" ht="34.5" hidden="1" outlineLevel="1" x14ac:dyDescent="0.25">
      <c r="A15" s="67" t="s">
        <v>11</v>
      </c>
      <c r="B15" s="129" t="s">
        <v>540</v>
      </c>
      <c r="C15" s="129" t="s">
        <v>13</v>
      </c>
      <c r="D15" s="129" t="s">
        <v>37</v>
      </c>
      <c r="E15" s="129" t="s">
        <v>18</v>
      </c>
      <c r="F15" s="129" t="s">
        <v>19</v>
      </c>
      <c r="G15" s="130" t="s">
        <v>39</v>
      </c>
      <c r="H15" s="131"/>
      <c r="I15" s="131"/>
      <c r="J15" s="131">
        <v>534</v>
      </c>
      <c r="K15" s="131">
        <v>584</v>
      </c>
      <c r="L15" s="131">
        <f t="shared" si="4"/>
        <v>349.72499999999997</v>
      </c>
      <c r="M15" s="131">
        <v>279.77999999999997</v>
      </c>
      <c r="N15" s="131">
        <v>592</v>
      </c>
      <c r="O15" s="131">
        <f t="shared" si="2"/>
        <v>592</v>
      </c>
      <c r="P15" s="131">
        <f t="shared" si="3"/>
        <v>592</v>
      </c>
    </row>
    <row r="16" spans="1:16" ht="34.5" hidden="1" outlineLevel="1" x14ac:dyDescent="0.25">
      <c r="A16" s="67" t="s">
        <v>11</v>
      </c>
      <c r="B16" s="129" t="s">
        <v>540</v>
      </c>
      <c r="C16" s="129" t="s">
        <v>13</v>
      </c>
      <c r="D16" s="129" t="s">
        <v>41</v>
      </c>
      <c r="E16" s="129" t="s">
        <v>18</v>
      </c>
      <c r="F16" s="129" t="s">
        <v>19</v>
      </c>
      <c r="G16" s="130" t="s">
        <v>43</v>
      </c>
      <c r="H16" s="131"/>
      <c r="I16" s="131"/>
      <c r="J16" s="131">
        <v>2005</v>
      </c>
      <c r="K16" s="131">
        <v>2045</v>
      </c>
      <c r="L16" s="131">
        <f t="shared" si="4"/>
        <v>1288.3875</v>
      </c>
      <c r="M16" s="131">
        <v>1030.71</v>
      </c>
      <c r="N16" s="131">
        <v>2220</v>
      </c>
      <c r="O16" s="131">
        <f t="shared" si="2"/>
        <v>2220</v>
      </c>
      <c r="P16" s="131">
        <f t="shared" si="3"/>
        <v>2220</v>
      </c>
    </row>
    <row r="17" spans="1:16" ht="34.5" hidden="1" outlineLevel="1" x14ac:dyDescent="0.25">
      <c r="A17" s="67" t="s">
        <v>11</v>
      </c>
      <c r="B17" s="129" t="s">
        <v>540</v>
      </c>
      <c r="C17" s="129" t="s">
        <v>13</v>
      </c>
      <c r="D17" s="129" t="s">
        <v>45</v>
      </c>
      <c r="E17" s="129" t="s">
        <v>18</v>
      </c>
      <c r="F17" s="129" t="s">
        <v>19</v>
      </c>
      <c r="G17" s="130" t="s">
        <v>47</v>
      </c>
      <c r="H17" s="131"/>
      <c r="I17" s="131"/>
      <c r="J17" s="131">
        <v>668</v>
      </c>
      <c r="K17" s="131">
        <v>678</v>
      </c>
      <c r="L17" s="131">
        <f t="shared" si="4"/>
        <v>429.6</v>
      </c>
      <c r="M17" s="131">
        <v>343.68</v>
      </c>
      <c r="N17" s="131">
        <v>740</v>
      </c>
      <c r="O17" s="131">
        <f t="shared" si="2"/>
        <v>740</v>
      </c>
      <c r="P17" s="131">
        <f t="shared" si="3"/>
        <v>740</v>
      </c>
    </row>
    <row r="18" spans="1:16" ht="34.5" hidden="1" outlineLevel="1" x14ac:dyDescent="0.25">
      <c r="A18" s="67" t="s">
        <v>11</v>
      </c>
      <c r="B18" s="129" t="s">
        <v>540</v>
      </c>
      <c r="C18" s="129" t="s">
        <v>13</v>
      </c>
      <c r="D18" s="129" t="s">
        <v>49</v>
      </c>
      <c r="E18" s="129" t="s">
        <v>18</v>
      </c>
      <c r="F18" s="129" t="s">
        <v>19</v>
      </c>
      <c r="G18" s="130" t="s">
        <v>51</v>
      </c>
      <c r="H18" s="131"/>
      <c r="I18" s="131"/>
      <c r="J18" s="131">
        <v>3174</v>
      </c>
      <c r="K18" s="131">
        <v>3274</v>
      </c>
      <c r="L18" s="131">
        <f t="shared" si="4"/>
        <v>2065.75</v>
      </c>
      <c r="M18" s="131">
        <v>1652.6</v>
      </c>
      <c r="N18" s="131">
        <v>3520</v>
      </c>
      <c r="O18" s="131">
        <f t="shared" si="2"/>
        <v>3520</v>
      </c>
      <c r="P18" s="131">
        <f t="shared" si="3"/>
        <v>3520</v>
      </c>
    </row>
    <row r="19" spans="1:16" ht="23.25" hidden="1" outlineLevel="1" x14ac:dyDescent="0.25">
      <c r="A19" s="66"/>
      <c r="B19" s="129" t="s">
        <v>540</v>
      </c>
      <c r="C19" s="129" t="s">
        <v>662</v>
      </c>
      <c r="D19" s="129" t="s">
        <v>525</v>
      </c>
      <c r="E19" s="129"/>
      <c r="F19" s="129"/>
      <c r="G19" s="130" t="s">
        <v>529</v>
      </c>
      <c r="H19" s="131">
        <v>0</v>
      </c>
      <c r="I19" s="131">
        <v>0</v>
      </c>
      <c r="J19" s="131">
        <f t="shared" ref="J19:P19" si="5">SUM(J6:J18)</f>
        <v>23582</v>
      </c>
      <c r="K19" s="131">
        <f t="shared" si="5"/>
        <v>26102</v>
      </c>
      <c r="L19" s="131">
        <f t="shared" si="5"/>
        <v>15680.227500000001</v>
      </c>
      <c r="M19" s="131">
        <f t="shared" si="5"/>
        <v>12550.78</v>
      </c>
      <c r="N19" s="131">
        <f t="shared" si="5"/>
        <v>26277</v>
      </c>
      <c r="O19" s="131">
        <f t="shared" si="5"/>
        <v>26277</v>
      </c>
      <c r="P19" s="131">
        <f t="shared" si="5"/>
        <v>26277</v>
      </c>
    </row>
    <row r="20" spans="1:16" hidden="1" outlineLevel="1" x14ac:dyDescent="0.25">
      <c r="A20" s="67" t="s">
        <v>11</v>
      </c>
      <c r="B20" s="129" t="s">
        <v>540</v>
      </c>
      <c r="C20" s="129" t="s">
        <v>13</v>
      </c>
      <c r="D20" s="129" t="s">
        <v>108</v>
      </c>
      <c r="E20" s="129" t="s">
        <v>18</v>
      </c>
      <c r="F20" s="129" t="s">
        <v>19</v>
      </c>
      <c r="G20" s="130" t="s">
        <v>109</v>
      </c>
      <c r="H20" s="131"/>
      <c r="I20" s="131"/>
      <c r="J20" s="131">
        <v>3500</v>
      </c>
      <c r="K20" s="131">
        <v>4400</v>
      </c>
      <c r="L20" s="131">
        <v>5400</v>
      </c>
      <c r="M20" s="131">
        <v>4892.04</v>
      </c>
      <c r="N20" s="131">
        <v>4000</v>
      </c>
      <c r="O20" s="131">
        <f>N20</f>
        <v>4000</v>
      </c>
      <c r="P20" s="131">
        <f>N20</f>
        <v>4000</v>
      </c>
    </row>
    <row r="21" spans="1:16" hidden="1" outlineLevel="1" x14ac:dyDescent="0.25">
      <c r="A21" s="66"/>
      <c r="B21" s="129" t="s">
        <v>540</v>
      </c>
      <c r="C21" s="129" t="s">
        <v>662</v>
      </c>
      <c r="D21" s="129" t="s">
        <v>526</v>
      </c>
      <c r="E21" s="129"/>
      <c r="F21" s="129"/>
      <c r="G21" s="130" t="s">
        <v>649</v>
      </c>
      <c r="H21" s="131">
        <v>0</v>
      </c>
      <c r="I21" s="131">
        <v>0</v>
      </c>
      <c r="J21" s="131">
        <f t="shared" ref="J21:P21" si="6">SUM(J20)</f>
        <v>3500</v>
      </c>
      <c r="K21" s="131">
        <f t="shared" si="6"/>
        <v>4400</v>
      </c>
      <c r="L21" s="131">
        <f t="shared" si="6"/>
        <v>5400</v>
      </c>
      <c r="M21" s="131">
        <f t="shared" si="6"/>
        <v>4892.04</v>
      </c>
      <c r="N21" s="131">
        <f t="shared" si="6"/>
        <v>4000</v>
      </c>
      <c r="O21" s="131">
        <f t="shared" si="6"/>
        <v>4000</v>
      </c>
      <c r="P21" s="131">
        <f t="shared" si="6"/>
        <v>4000</v>
      </c>
    </row>
    <row r="22" spans="1:16" ht="23.25" hidden="1" outlineLevel="1" x14ac:dyDescent="0.25">
      <c r="A22" s="67" t="s">
        <v>11</v>
      </c>
      <c r="B22" s="129" t="s">
        <v>540</v>
      </c>
      <c r="C22" s="129" t="s">
        <v>13</v>
      </c>
      <c r="D22" s="129" t="s">
        <v>120</v>
      </c>
      <c r="E22" s="129" t="s">
        <v>18</v>
      </c>
      <c r="F22" s="129" t="s">
        <v>19</v>
      </c>
      <c r="G22" s="130" t="s">
        <v>121</v>
      </c>
      <c r="H22" s="131"/>
      <c r="I22" s="131"/>
      <c r="J22" s="131">
        <v>0</v>
      </c>
      <c r="K22" s="131">
        <v>100</v>
      </c>
      <c r="L22" s="131">
        <v>100</v>
      </c>
      <c r="M22" s="131">
        <v>39.6</v>
      </c>
      <c r="N22" s="131">
        <v>100</v>
      </c>
      <c r="O22" s="131">
        <f>N22</f>
        <v>100</v>
      </c>
      <c r="P22" s="131">
        <f>N22</f>
        <v>100</v>
      </c>
    </row>
    <row r="23" spans="1:16" hidden="1" outlineLevel="1" x14ac:dyDescent="0.25">
      <c r="A23" s="66"/>
      <c r="B23" s="129" t="s">
        <v>540</v>
      </c>
      <c r="C23" s="129" t="s">
        <v>662</v>
      </c>
      <c r="D23" s="129" t="s">
        <v>530</v>
      </c>
      <c r="E23" s="129"/>
      <c r="F23" s="129"/>
      <c r="G23" s="130" t="s">
        <v>711</v>
      </c>
      <c r="H23" s="131">
        <v>0</v>
      </c>
      <c r="I23" s="131">
        <v>0</v>
      </c>
      <c r="J23" s="131">
        <f t="shared" ref="J23:P23" si="7">SUM(J22)</f>
        <v>0</v>
      </c>
      <c r="K23" s="131">
        <f t="shared" si="7"/>
        <v>100</v>
      </c>
      <c r="L23" s="131">
        <f t="shared" si="7"/>
        <v>100</v>
      </c>
      <c r="M23" s="131">
        <f t="shared" si="7"/>
        <v>39.6</v>
      </c>
      <c r="N23" s="131">
        <f t="shared" si="7"/>
        <v>100</v>
      </c>
      <c r="O23" s="131">
        <f t="shared" si="7"/>
        <v>100</v>
      </c>
      <c r="P23" s="131">
        <f t="shared" si="7"/>
        <v>100</v>
      </c>
    </row>
    <row r="24" spans="1:16" ht="23.25" hidden="1" outlineLevel="1" x14ac:dyDescent="0.25">
      <c r="A24" s="67" t="s">
        <v>11</v>
      </c>
      <c r="B24" s="129" t="s">
        <v>540</v>
      </c>
      <c r="C24" s="129" t="s">
        <v>13</v>
      </c>
      <c r="D24" s="129" t="s">
        <v>125</v>
      </c>
      <c r="E24" s="129" t="s">
        <v>18</v>
      </c>
      <c r="F24" s="129" t="s">
        <v>19</v>
      </c>
      <c r="G24" s="130" t="s">
        <v>126</v>
      </c>
      <c r="H24" s="131"/>
      <c r="I24" s="131"/>
      <c r="J24" s="131">
        <v>54</v>
      </c>
      <c r="K24" s="131">
        <v>0</v>
      </c>
      <c r="L24" s="131">
        <v>0</v>
      </c>
      <c r="M24" s="131">
        <v>0</v>
      </c>
      <c r="N24" s="131">
        <v>0</v>
      </c>
      <c r="O24" s="131">
        <f>N24</f>
        <v>0</v>
      </c>
      <c r="P24" s="131">
        <f>N24</f>
        <v>0</v>
      </c>
    </row>
    <row r="25" spans="1:16" hidden="1" outlineLevel="1" x14ac:dyDescent="0.25">
      <c r="A25" s="66"/>
      <c r="B25" s="129" t="s">
        <v>540</v>
      </c>
      <c r="C25" s="129" t="s">
        <v>662</v>
      </c>
      <c r="D25" s="129" t="s">
        <v>533</v>
      </c>
      <c r="E25" s="129"/>
      <c r="F25" s="129"/>
      <c r="G25" s="130" t="s">
        <v>696</v>
      </c>
      <c r="H25" s="131">
        <v>0</v>
      </c>
      <c r="I25" s="131">
        <v>0</v>
      </c>
      <c r="J25" s="131">
        <f t="shared" ref="J25:P25" si="8">SUM(J24)</f>
        <v>54</v>
      </c>
      <c r="K25" s="131">
        <f t="shared" si="8"/>
        <v>0</v>
      </c>
      <c r="L25" s="131">
        <f t="shared" si="8"/>
        <v>0</v>
      </c>
      <c r="M25" s="131">
        <f t="shared" si="8"/>
        <v>0</v>
      </c>
      <c r="N25" s="131">
        <f t="shared" si="8"/>
        <v>0</v>
      </c>
      <c r="O25" s="131">
        <f t="shared" si="8"/>
        <v>0</v>
      </c>
      <c r="P25" s="131">
        <f t="shared" si="8"/>
        <v>0</v>
      </c>
    </row>
    <row r="26" spans="1:16" ht="23.25" hidden="1" outlineLevel="1" x14ac:dyDescent="0.25">
      <c r="A26" s="67" t="s">
        <v>11</v>
      </c>
      <c r="B26" s="129" t="s">
        <v>540</v>
      </c>
      <c r="C26" s="129" t="s">
        <v>13</v>
      </c>
      <c r="D26" s="129" t="s">
        <v>138</v>
      </c>
      <c r="E26" s="129" t="s">
        <v>18</v>
      </c>
      <c r="F26" s="129" t="s">
        <v>19</v>
      </c>
      <c r="G26" s="130" t="s">
        <v>139</v>
      </c>
      <c r="H26" s="131"/>
      <c r="I26" s="131"/>
      <c r="J26" s="131">
        <v>0</v>
      </c>
      <c r="K26" s="131">
        <v>71.3</v>
      </c>
      <c r="L26" s="131">
        <v>78</v>
      </c>
      <c r="M26" s="131">
        <v>63</v>
      </c>
      <c r="N26" s="131">
        <v>30</v>
      </c>
      <c r="O26" s="131">
        <f>N26</f>
        <v>30</v>
      </c>
      <c r="P26" s="131">
        <f>N26</f>
        <v>30</v>
      </c>
    </row>
    <row r="27" spans="1:16" ht="23.25" hidden="1" outlineLevel="1" x14ac:dyDescent="0.25">
      <c r="A27" s="67" t="s">
        <v>11</v>
      </c>
      <c r="B27" s="129" t="s">
        <v>540</v>
      </c>
      <c r="C27" s="129" t="s">
        <v>13</v>
      </c>
      <c r="D27" s="129" t="s">
        <v>138</v>
      </c>
      <c r="E27" s="129" t="s">
        <v>18</v>
      </c>
      <c r="F27" s="129" t="s">
        <v>19</v>
      </c>
      <c r="G27" s="130" t="s">
        <v>140</v>
      </c>
      <c r="H27" s="131"/>
      <c r="I27" s="131"/>
      <c r="J27" s="131">
        <v>4440</v>
      </c>
      <c r="K27" s="131">
        <v>4440</v>
      </c>
      <c r="L27" s="131">
        <v>370</v>
      </c>
      <c r="M27" s="131">
        <v>370</v>
      </c>
      <c r="N27" s="131">
        <v>600</v>
      </c>
      <c r="O27" s="131">
        <f>N27</f>
        <v>600</v>
      </c>
      <c r="P27" s="131">
        <f>N27</f>
        <v>600</v>
      </c>
    </row>
    <row r="28" spans="1:16" hidden="1" outlineLevel="1" x14ac:dyDescent="0.25">
      <c r="A28" s="67" t="s">
        <v>11</v>
      </c>
      <c r="B28" s="129" t="s">
        <v>540</v>
      </c>
      <c r="C28" s="129" t="s">
        <v>13</v>
      </c>
      <c r="D28" s="129" t="s">
        <v>143</v>
      </c>
      <c r="E28" s="129" t="s">
        <v>18</v>
      </c>
      <c r="F28" s="129" t="s">
        <v>19</v>
      </c>
      <c r="G28" s="130" t="s">
        <v>144</v>
      </c>
      <c r="H28" s="131"/>
      <c r="I28" s="131"/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f>N28</f>
        <v>0</v>
      </c>
      <c r="P28" s="131">
        <f>N28</f>
        <v>0</v>
      </c>
    </row>
    <row r="29" spans="1:16" hidden="1" outlineLevel="1" x14ac:dyDescent="0.25">
      <c r="A29" s="67" t="s">
        <v>11</v>
      </c>
      <c r="B29" s="129" t="s">
        <v>540</v>
      </c>
      <c r="C29" s="129" t="s">
        <v>13</v>
      </c>
      <c r="D29" s="129" t="s">
        <v>152</v>
      </c>
      <c r="E29" s="129" t="s">
        <v>18</v>
      </c>
      <c r="F29" s="129" t="s">
        <v>19</v>
      </c>
      <c r="G29" s="130" t="s">
        <v>153</v>
      </c>
      <c r="H29" s="131"/>
      <c r="I29" s="131"/>
      <c r="J29" s="131">
        <v>1431</v>
      </c>
      <c r="K29" s="131">
        <v>2531</v>
      </c>
      <c r="L29" s="131">
        <f>M29/10*12</f>
        <v>2708.7960000000003</v>
      </c>
      <c r="M29" s="131">
        <v>2257.33</v>
      </c>
      <c r="N29" s="131">
        <v>1683</v>
      </c>
      <c r="O29" s="131">
        <f>N29</f>
        <v>1683</v>
      </c>
      <c r="P29" s="131">
        <f>N29</f>
        <v>1683</v>
      </c>
    </row>
    <row r="30" spans="1:16" ht="23.25" hidden="1" outlineLevel="1" x14ac:dyDescent="0.25">
      <c r="A30" s="67" t="s">
        <v>11</v>
      </c>
      <c r="B30" s="129" t="s">
        <v>540</v>
      </c>
      <c r="C30" s="129" t="s">
        <v>13</v>
      </c>
      <c r="D30" s="129" t="s">
        <v>156</v>
      </c>
      <c r="E30" s="129" t="s">
        <v>18</v>
      </c>
      <c r="F30" s="129" t="s">
        <v>19</v>
      </c>
      <c r="G30" s="130" t="s">
        <v>157</v>
      </c>
      <c r="H30" s="131"/>
      <c r="I30" s="131"/>
      <c r="J30" s="131">
        <v>830</v>
      </c>
      <c r="K30" s="131">
        <v>830</v>
      </c>
      <c r="L30" s="131">
        <f>M30/10*12.5</f>
        <v>330.45</v>
      </c>
      <c r="M30" s="131">
        <v>264.36</v>
      </c>
      <c r="N30" s="131">
        <v>740</v>
      </c>
      <c r="O30" s="131">
        <f>N30</f>
        <v>740</v>
      </c>
      <c r="P30" s="131">
        <f>N30</f>
        <v>740</v>
      </c>
    </row>
    <row r="31" spans="1:16" ht="23.25" hidden="1" outlineLevel="1" x14ac:dyDescent="0.25">
      <c r="A31" s="67" t="s">
        <v>11</v>
      </c>
      <c r="B31" s="129" t="s">
        <v>540</v>
      </c>
      <c r="C31" s="129" t="s">
        <v>13</v>
      </c>
      <c r="D31" s="129" t="s">
        <v>163</v>
      </c>
      <c r="E31" s="129" t="s">
        <v>18</v>
      </c>
      <c r="F31" s="129" t="s">
        <v>19</v>
      </c>
      <c r="G31" s="130" t="s">
        <v>164</v>
      </c>
      <c r="H31" s="131"/>
      <c r="I31" s="131"/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</row>
    <row r="32" spans="1:16" hidden="1" outlineLevel="1" x14ac:dyDescent="0.25">
      <c r="A32" s="66"/>
      <c r="B32" s="129" t="s">
        <v>540</v>
      </c>
      <c r="C32" s="129" t="s">
        <v>662</v>
      </c>
      <c r="D32" s="129" t="s">
        <v>535</v>
      </c>
      <c r="E32" s="129"/>
      <c r="F32" s="129"/>
      <c r="G32" s="130" t="s">
        <v>536</v>
      </c>
      <c r="H32" s="131">
        <v>0</v>
      </c>
      <c r="I32" s="131">
        <v>0</v>
      </c>
      <c r="J32" s="131">
        <f t="shared" ref="J32:P32" si="9">SUM(J26:J31)</f>
        <v>6701</v>
      </c>
      <c r="K32" s="131">
        <f t="shared" si="9"/>
        <v>7872.3</v>
      </c>
      <c r="L32" s="131">
        <f t="shared" si="9"/>
        <v>3487.2460000000001</v>
      </c>
      <c r="M32" s="131">
        <f t="shared" si="9"/>
        <v>2954.69</v>
      </c>
      <c r="N32" s="131">
        <f t="shared" si="9"/>
        <v>3053</v>
      </c>
      <c r="O32" s="131">
        <f t="shared" si="9"/>
        <v>3053</v>
      </c>
      <c r="P32" s="131">
        <f t="shared" si="9"/>
        <v>3053</v>
      </c>
    </row>
    <row r="33" spans="1:16" hidden="1" outlineLevel="1" x14ac:dyDescent="0.25">
      <c r="A33" s="67" t="s">
        <v>11</v>
      </c>
      <c r="B33" s="129" t="s">
        <v>540</v>
      </c>
      <c r="C33" s="129" t="s">
        <v>13</v>
      </c>
      <c r="D33" s="129" t="s">
        <v>175</v>
      </c>
      <c r="E33" s="129" t="s">
        <v>18</v>
      </c>
      <c r="F33" s="129" t="s">
        <v>19</v>
      </c>
      <c r="G33" s="130" t="s">
        <v>176</v>
      </c>
      <c r="H33" s="131"/>
      <c r="I33" s="131"/>
      <c r="J33" s="131">
        <v>0</v>
      </c>
      <c r="K33" s="131">
        <v>10073</v>
      </c>
      <c r="L33" s="131">
        <f>K33</f>
        <v>10073</v>
      </c>
      <c r="M33" s="131">
        <v>10072.19</v>
      </c>
      <c r="N33" s="131">
        <v>0</v>
      </c>
      <c r="O33" s="131">
        <v>0</v>
      </c>
      <c r="P33" s="131">
        <v>0</v>
      </c>
    </row>
    <row r="34" spans="1:16" hidden="1" outlineLevel="1" x14ac:dyDescent="0.25">
      <c r="A34" s="66"/>
      <c r="B34" s="129" t="s">
        <v>540</v>
      </c>
      <c r="C34" s="129" t="s">
        <v>662</v>
      </c>
      <c r="D34" s="129" t="s">
        <v>539</v>
      </c>
      <c r="E34" s="129"/>
      <c r="F34" s="129"/>
      <c r="G34" s="130" t="s">
        <v>532</v>
      </c>
      <c r="H34" s="131">
        <v>0</v>
      </c>
      <c r="I34" s="131">
        <v>0</v>
      </c>
      <c r="J34" s="131">
        <f t="shared" ref="J34:P34" si="10">SUM(J33)</f>
        <v>0</v>
      </c>
      <c r="K34" s="131">
        <f t="shared" si="10"/>
        <v>10073</v>
      </c>
      <c r="L34" s="131">
        <f t="shared" si="10"/>
        <v>10073</v>
      </c>
      <c r="M34" s="131">
        <f t="shared" si="10"/>
        <v>10072.19</v>
      </c>
      <c r="N34" s="131">
        <f t="shared" si="10"/>
        <v>0</v>
      </c>
      <c r="O34" s="131">
        <f t="shared" si="10"/>
        <v>0</v>
      </c>
      <c r="P34" s="131">
        <f t="shared" si="10"/>
        <v>0</v>
      </c>
    </row>
    <row r="35" spans="1:16" ht="23.25" hidden="1" outlineLevel="1" x14ac:dyDescent="0.25">
      <c r="A35" s="66"/>
      <c r="B35" s="129" t="s">
        <v>540</v>
      </c>
      <c r="C35" s="129" t="s">
        <v>264</v>
      </c>
      <c r="D35" s="129" t="s">
        <v>626</v>
      </c>
      <c r="E35" s="129"/>
      <c r="F35" s="129"/>
      <c r="G35" s="132" t="s">
        <v>713</v>
      </c>
      <c r="H35" s="131">
        <v>0</v>
      </c>
      <c r="I35" s="131">
        <v>0</v>
      </c>
      <c r="J35" s="131">
        <v>0</v>
      </c>
      <c r="K35" s="131">
        <v>0</v>
      </c>
      <c r="L35" s="131">
        <v>0</v>
      </c>
      <c r="M35" s="131">
        <v>0</v>
      </c>
      <c r="N35" s="131">
        <v>68100</v>
      </c>
      <c r="O35" s="131">
        <v>68000</v>
      </c>
      <c r="P35" s="131">
        <v>68000</v>
      </c>
    </row>
    <row r="36" spans="1:16" hidden="1" outlineLevel="1" x14ac:dyDescent="0.25">
      <c r="A36" s="66"/>
      <c r="B36" s="129" t="s">
        <v>540</v>
      </c>
      <c r="C36" s="129" t="s">
        <v>264</v>
      </c>
      <c r="D36" s="129" t="s">
        <v>627</v>
      </c>
      <c r="E36" s="129"/>
      <c r="F36" s="129"/>
      <c r="G36" s="132" t="s">
        <v>714</v>
      </c>
      <c r="H36" s="131">
        <v>0</v>
      </c>
      <c r="I36" s="131">
        <v>0</v>
      </c>
      <c r="J36" s="131">
        <v>0</v>
      </c>
      <c r="K36" s="131">
        <v>0</v>
      </c>
      <c r="L36" s="131">
        <v>0</v>
      </c>
      <c r="M36" s="131">
        <v>0</v>
      </c>
      <c r="N36" s="131">
        <v>1609.58</v>
      </c>
      <c r="O36" s="131">
        <v>0</v>
      </c>
      <c r="P36" s="131">
        <v>0</v>
      </c>
    </row>
    <row r="37" spans="1:16" hidden="1" outlineLevel="1" x14ac:dyDescent="0.25">
      <c r="A37" s="64"/>
      <c r="B37" s="129" t="s">
        <v>540</v>
      </c>
      <c r="C37" s="129"/>
      <c r="D37" s="129"/>
      <c r="E37" s="129"/>
      <c r="F37" s="129"/>
      <c r="G37" s="130" t="s">
        <v>709</v>
      </c>
      <c r="H37" s="131">
        <v>74719.460000000006</v>
      </c>
      <c r="I37" s="131">
        <v>103165.08</v>
      </c>
      <c r="J37" s="131">
        <f t="shared" ref="J37:M37" si="11">J34+J32+J25+J23+J21+J19+J5</f>
        <v>98198</v>
      </c>
      <c r="K37" s="131">
        <f t="shared" si="11"/>
        <v>119908.3</v>
      </c>
      <c r="L37" s="131">
        <f t="shared" si="11"/>
        <v>80515.623500000002</v>
      </c>
      <c r="M37" s="131">
        <f t="shared" si="11"/>
        <v>67195.399999999994</v>
      </c>
      <c r="N37" s="131">
        <f>N34+N32+N25+N23+N21+N19+N5+N35+N36</f>
        <v>177455.58</v>
      </c>
      <c r="O37" s="131">
        <f t="shared" ref="O37:P37" si="12">O34+O32+O25+O23+O21+O19+O5+O35+O36</f>
        <v>175746</v>
      </c>
      <c r="P37" s="131">
        <f t="shared" si="12"/>
        <v>175746</v>
      </c>
    </row>
    <row r="38" spans="1:16" ht="34.5" hidden="1" outlineLevel="1" x14ac:dyDescent="0.25">
      <c r="A38" s="6" t="s">
        <v>11</v>
      </c>
      <c r="B38" s="129" t="s">
        <v>543</v>
      </c>
      <c r="C38" s="129" t="s">
        <v>13</v>
      </c>
      <c r="D38" s="129" t="s">
        <v>14</v>
      </c>
      <c r="E38" s="129" t="s">
        <v>18</v>
      </c>
      <c r="F38" s="129" t="s">
        <v>19</v>
      </c>
      <c r="G38" s="130" t="s">
        <v>20</v>
      </c>
      <c r="H38" s="131">
        <v>0</v>
      </c>
      <c r="I38" s="131">
        <v>0</v>
      </c>
      <c r="J38" s="131">
        <v>57670</v>
      </c>
      <c r="K38" s="131">
        <v>50670</v>
      </c>
      <c r="L38" s="131">
        <f>M38/10*13</f>
        <v>50203.387000000002</v>
      </c>
      <c r="M38" s="131">
        <v>38617.99</v>
      </c>
      <c r="N38" s="131">
        <f>80041+1955</f>
        <v>81996</v>
      </c>
      <c r="O38" s="131">
        <f>N38-1955-3045</f>
        <v>76996</v>
      </c>
      <c r="P38" s="131">
        <f>O38</f>
        <v>76996</v>
      </c>
    </row>
    <row r="39" spans="1:16" ht="34.5" hidden="1" outlineLevel="1" x14ac:dyDescent="0.25">
      <c r="A39" s="29"/>
      <c r="B39" s="133" t="s">
        <v>543</v>
      </c>
      <c r="C39" s="133" t="s">
        <v>13</v>
      </c>
      <c r="D39" s="133" t="s">
        <v>14</v>
      </c>
      <c r="E39" s="133" t="s">
        <v>15</v>
      </c>
      <c r="F39" s="133" t="s">
        <v>19</v>
      </c>
      <c r="G39" s="134" t="s">
        <v>20</v>
      </c>
      <c r="H39" s="135">
        <v>0</v>
      </c>
      <c r="I39" s="135">
        <v>0</v>
      </c>
      <c r="J39" s="135">
        <v>0</v>
      </c>
      <c r="K39" s="135">
        <v>0</v>
      </c>
      <c r="L39" s="135">
        <v>0</v>
      </c>
      <c r="M39" s="135">
        <v>0</v>
      </c>
      <c r="N39" s="135">
        <v>10440</v>
      </c>
      <c r="O39" s="131">
        <f t="shared" ref="O39:O68" si="13">N39</f>
        <v>10440</v>
      </c>
      <c r="P39" s="131">
        <f t="shared" ref="P39:P68" si="14">N39</f>
        <v>10440</v>
      </c>
    </row>
    <row r="40" spans="1:16" hidden="1" outlineLevel="1" x14ac:dyDescent="0.25">
      <c r="A40" s="29"/>
      <c r="B40" s="129" t="s">
        <v>543</v>
      </c>
      <c r="C40" s="129" t="s">
        <v>13</v>
      </c>
      <c r="D40" s="136" t="s">
        <v>609</v>
      </c>
      <c r="E40" s="136" t="s">
        <v>18</v>
      </c>
      <c r="F40" s="136" t="s">
        <v>19</v>
      </c>
      <c r="G40" s="137" t="s">
        <v>610</v>
      </c>
      <c r="H40" s="138">
        <v>0</v>
      </c>
      <c r="I40" s="138">
        <v>0</v>
      </c>
      <c r="J40" s="138">
        <v>0</v>
      </c>
      <c r="K40" s="138">
        <v>0</v>
      </c>
      <c r="L40" s="138">
        <v>0</v>
      </c>
      <c r="M40" s="138">
        <v>825</v>
      </c>
      <c r="N40" s="138">
        <v>825</v>
      </c>
      <c r="O40" s="131">
        <f>N40</f>
        <v>825</v>
      </c>
      <c r="P40" s="131">
        <f>N40</f>
        <v>825</v>
      </c>
    </row>
    <row r="41" spans="1:16" hidden="1" outlineLevel="1" x14ac:dyDescent="0.25">
      <c r="A41" s="66"/>
      <c r="B41" s="129" t="s">
        <v>543</v>
      </c>
      <c r="C41" s="129" t="s">
        <v>662</v>
      </c>
      <c r="D41" s="129" t="s">
        <v>524</v>
      </c>
      <c r="E41" s="129"/>
      <c r="F41" s="129"/>
      <c r="G41" s="130" t="s">
        <v>528</v>
      </c>
      <c r="H41" s="131">
        <v>0</v>
      </c>
      <c r="I41" s="131">
        <f t="shared" ref="I41:P41" si="15">SUM(I38:I40)</f>
        <v>0</v>
      </c>
      <c r="J41" s="131">
        <f t="shared" si="15"/>
        <v>57670</v>
      </c>
      <c r="K41" s="131">
        <f t="shared" si="15"/>
        <v>50670</v>
      </c>
      <c r="L41" s="131">
        <f t="shared" si="15"/>
        <v>50203.387000000002</v>
      </c>
      <c r="M41" s="131">
        <f t="shared" si="15"/>
        <v>39442.99</v>
      </c>
      <c r="N41" s="131">
        <f t="shared" si="15"/>
        <v>93261</v>
      </c>
      <c r="O41" s="131">
        <f t="shared" si="15"/>
        <v>88261</v>
      </c>
      <c r="P41" s="131">
        <f t="shared" si="15"/>
        <v>88261</v>
      </c>
    </row>
    <row r="42" spans="1:16" ht="23.25" hidden="1" outlineLevel="1" x14ac:dyDescent="0.25">
      <c r="A42" s="67" t="s">
        <v>11</v>
      </c>
      <c r="B42" s="129" t="s">
        <v>543</v>
      </c>
      <c r="C42" s="129" t="s">
        <v>13</v>
      </c>
      <c r="D42" s="129" t="s">
        <v>23</v>
      </c>
      <c r="E42" s="129" t="s">
        <v>18</v>
      </c>
      <c r="F42" s="129" t="s">
        <v>19</v>
      </c>
      <c r="G42" s="130" t="s">
        <v>24</v>
      </c>
      <c r="H42" s="131"/>
      <c r="I42" s="131">
        <v>0</v>
      </c>
      <c r="J42" s="131">
        <v>3500</v>
      </c>
      <c r="K42" s="131">
        <v>3500</v>
      </c>
      <c r="L42" s="131">
        <f>M42/10*13</f>
        <v>2021.3700000000001</v>
      </c>
      <c r="M42" s="131">
        <v>1554.9</v>
      </c>
      <c r="N42" s="131">
        <v>4005</v>
      </c>
      <c r="O42" s="131">
        <f t="shared" si="13"/>
        <v>4005</v>
      </c>
      <c r="P42" s="131">
        <f t="shared" si="14"/>
        <v>4005</v>
      </c>
    </row>
    <row r="43" spans="1:16" ht="23.25" hidden="1" outlineLevel="1" x14ac:dyDescent="0.25">
      <c r="A43" s="67" t="s">
        <v>11</v>
      </c>
      <c r="B43" s="129" t="s">
        <v>543</v>
      </c>
      <c r="C43" s="129" t="s">
        <v>13</v>
      </c>
      <c r="D43" s="129" t="s">
        <v>23</v>
      </c>
      <c r="E43" s="129" t="s">
        <v>15</v>
      </c>
      <c r="F43" s="129" t="s">
        <v>19</v>
      </c>
      <c r="G43" s="130" t="s">
        <v>24</v>
      </c>
      <c r="H43" s="131"/>
      <c r="I43" s="131">
        <v>0</v>
      </c>
      <c r="J43" s="131"/>
      <c r="K43" s="131"/>
      <c r="L43" s="131"/>
      <c r="M43" s="131"/>
      <c r="N43" s="131">
        <v>522</v>
      </c>
      <c r="O43" s="131">
        <f t="shared" si="13"/>
        <v>522</v>
      </c>
      <c r="P43" s="131">
        <f t="shared" si="14"/>
        <v>522</v>
      </c>
    </row>
    <row r="44" spans="1:16" hidden="1" outlineLevel="1" x14ac:dyDescent="0.25">
      <c r="A44" s="67" t="s">
        <v>11</v>
      </c>
      <c r="B44" s="129" t="s">
        <v>543</v>
      </c>
      <c r="C44" s="129" t="s">
        <v>13</v>
      </c>
      <c r="D44" s="129" t="s">
        <v>27</v>
      </c>
      <c r="E44" s="129" t="s">
        <v>18</v>
      </c>
      <c r="F44" s="129" t="s">
        <v>19</v>
      </c>
      <c r="G44" s="130" t="s">
        <v>28</v>
      </c>
      <c r="H44" s="131"/>
      <c r="I44" s="131">
        <v>0</v>
      </c>
      <c r="J44" s="131">
        <v>2267</v>
      </c>
      <c r="K44" s="131">
        <v>3677</v>
      </c>
      <c r="L44" s="131">
        <f>M44/10*13</f>
        <v>2189.4989999999998</v>
      </c>
      <c r="M44" s="131">
        <v>1684.23</v>
      </c>
      <c r="N44" s="131">
        <v>4005</v>
      </c>
      <c r="O44" s="131">
        <f t="shared" si="13"/>
        <v>4005</v>
      </c>
      <c r="P44" s="131">
        <f t="shared" si="14"/>
        <v>4005</v>
      </c>
    </row>
    <row r="45" spans="1:16" hidden="1" outlineLevel="1" x14ac:dyDescent="0.25">
      <c r="A45" s="67" t="s">
        <v>11</v>
      </c>
      <c r="B45" s="129" t="s">
        <v>543</v>
      </c>
      <c r="C45" s="129" t="s">
        <v>13</v>
      </c>
      <c r="D45" s="129" t="s">
        <v>27</v>
      </c>
      <c r="E45" s="129" t="s">
        <v>15</v>
      </c>
      <c r="F45" s="129" t="s">
        <v>19</v>
      </c>
      <c r="G45" s="130" t="s">
        <v>28</v>
      </c>
      <c r="H45" s="131"/>
      <c r="I45" s="131">
        <v>0</v>
      </c>
      <c r="J45" s="131"/>
      <c r="K45" s="131"/>
      <c r="L45" s="131"/>
      <c r="M45" s="131"/>
      <c r="N45" s="131">
        <v>522</v>
      </c>
      <c r="O45" s="131">
        <f t="shared" si="13"/>
        <v>522</v>
      </c>
      <c r="P45" s="131">
        <f t="shared" si="14"/>
        <v>522</v>
      </c>
    </row>
    <row r="46" spans="1:16" ht="34.5" hidden="1" outlineLevel="1" x14ac:dyDescent="0.25">
      <c r="A46" s="67" t="s">
        <v>11</v>
      </c>
      <c r="B46" s="129" t="s">
        <v>543</v>
      </c>
      <c r="C46" s="129" t="s">
        <v>13</v>
      </c>
      <c r="D46" s="129" t="s">
        <v>53</v>
      </c>
      <c r="E46" s="129" t="s">
        <v>18</v>
      </c>
      <c r="F46" s="129" t="s">
        <v>19</v>
      </c>
      <c r="G46" s="130" t="s">
        <v>54</v>
      </c>
      <c r="H46" s="131"/>
      <c r="I46" s="131">
        <v>0</v>
      </c>
      <c r="J46" s="131">
        <v>600</v>
      </c>
      <c r="K46" s="131">
        <v>600</v>
      </c>
      <c r="L46" s="131">
        <f>M46/10*13</f>
        <v>273</v>
      </c>
      <c r="M46" s="131">
        <v>210</v>
      </c>
      <c r="N46" s="131">
        <v>960</v>
      </c>
      <c r="O46" s="131">
        <f t="shared" si="13"/>
        <v>960</v>
      </c>
      <c r="P46" s="131">
        <f t="shared" si="14"/>
        <v>960</v>
      </c>
    </row>
    <row r="47" spans="1:16" ht="34.5" hidden="1" outlineLevel="1" x14ac:dyDescent="0.25">
      <c r="A47" s="67" t="s">
        <v>11</v>
      </c>
      <c r="B47" s="129" t="s">
        <v>543</v>
      </c>
      <c r="C47" s="129" t="s">
        <v>13</v>
      </c>
      <c r="D47" s="129" t="s">
        <v>30</v>
      </c>
      <c r="E47" s="129" t="s">
        <v>18</v>
      </c>
      <c r="F47" s="129" t="s">
        <v>19</v>
      </c>
      <c r="G47" s="130" t="s">
        <v>31</v>
      </c>
      <c r="H47" s="131"/>
      <c r="I47" s="131">
        <v>0</v>
      </c>
      <c r="J47" s="131">
        <v>807</v>
      </c>
      <c r="K47" s="131">
        <v>807</v>
      </c>
      <c r="L47" s="131">
        <f t="shared" ref="L47:L58" si="16">M47/10*13</f>
        <v>511.00400000000002</v>
      </c>
      <c r="M47" s="131">
        <v>393.08</v>
      </c>
      <c r="N47" s="131">
        <v>1130</v>
      </c>
      <c r="O47" s="131">
        <f t="shared" si="13"/>
        <v>1130</v>
      </c>
      <c r="P47" s="131">
        <f t="shared" si="14"/>
        <v>1130</v>
      </c>
    </row>
    <row r="48" spans="1:16" ht="34.5" hidden="1" outlineLevel="1" x14ac:dyDescent="0.25">
      <c r="A48" s="67" t="s">
        <v>11</v>
      </c>
      <c r="B48" s="129" t="s">
        <v>543</v>
      </c>
      <c r="C48" s="129" t="s">
        <v>13</v>
      </c>
      <c r="D48" s="129" t="s">
        <v>30</v>
      </c>
      <c r="E48" s="129" t="s">
        <v>15</v>
      </c>
      <c r="F48" s="129" t="s">
        <v>19</v>
      </c>
      <c r="G48" s="130" t="s">
        <v>31</v>
      </c>
      <c r="H48" s="131"/>
      <c r="I48" s="131">
        <v>0</v>
      </c>
      <c r="J48" s="131"/>
      <c r="K48" s="131"/>
      <c r="L48" s="131">
        <f t="shared" si="16"/>
        <v>0</v>
      </c>
      <c r="M48" s="131">
        <v>0</v>
      </c>
      <c r="N48" s="131">
        <v>147</v>
      </c>
      <c r="O48" s="131">
        <f t="shared" si="13"/>
        <v>147</v>
      </c>
      <c r="P48" s="131">
        <f t="shared" si="14"/>
        <v>147</v>
      </c>
    </row>
    <row r="49" spans="1:16" ht="34.5" hidden="1" outlineLevel="1" x14ac:dyDescent="0.25">
      <c r="A49" s="67"/>
      <c r="B49" s="129" t="s">
        <v>543</v>
      </c>
      <c r="C49" s="129" t="s">
        <v>13</v>
      </c>
      <c r="D49" s="129" t="s">
        <v>33</v>
      </c>
      <c r="E49" s="129" t="s">
        <v>18</v>
      </c>
      <c r="F49" s="129" t="s">
        <v>19</v>
      </c>
      <c r="G49" s="130" t="s">
        <v>35</v>
      </c>
      <c r="H49" s="131"/>
      <c r="I49" s="131">
        <v>0</v>
      </c>
      <c r="J49" s="131">
        <v>8074</v>
      </c>
      <c r="K49" s="131">
        <v>7774</v>
      </c>
      <c r="L49" s="131">
        <f t="shared" si="16"/>
        <v>6681.8180000000002</v>
      </c>
      <c r="M49" s="131">
        <v>5139.8599999999997</v>
      </c>
      <c r="N49" s="131">
        <v>11210</v>
      </c>
      <c r="O49" s="131">
        <f t="shared" si="13"/>
        <v>11210</v>
      </c>
      <c r="P49" s="131">
        <f t="shared" si="14"/>
        <v>11210</v>
      </c>
    </row>
    <row r="50" spans="1:16" ht="34.5" hidden="1" outlineLevel="1" x14ac:dyDescent="0.25">
      <c r="A50" s="67" t="s">
        <v>11</v>
      </c>
      <c r="B50" s="129" t="s">
        <v>543</v>
      </c>
      <c r="C50" s="129" t="s">
        <v>13</v>
      </c>
      <c r="D50" s="129" t="s">
        <v>33</v>
      </c>
      <c r="E50" s="129" t="s">
        <v>15</v>
      </c>
      <c r="F50" s="129" t="s">
        <v>19</v>
      </c>
      <c r="G50" s="130" t="s">
        <v>35</v>
      </c>
      <c r="H50" s="131"/>
      <c r="I50" s="131">
        <v>0</v>
      </c>
      <c r="J50" s="131"/>
      <c r="K50" s="131"/>
      <c r="L50" s="131">
        <f t="shared" si="16"/>
        <v>0</v>
      </c>
      <c r="M50" s="131">
        <v>0</v>
      </c>
      <c r="N50" s="131">
        <v>1462</v>
      </c>
      <c r="O50" s="131">
        <f t="shared" si="13"/>
        <v>1462</v>
      </c>
      <c r="P50" s="131">
        <f t="shared" si="14"/>
        <v>1462</v>
      </c>
    </row>
    <row r="51" spans="1:16" ht="34.5" hidden="1" outlineLevel="1" x14ac:dyDescent="0.25">
      <c r="A51" s="67" t="s">
        <v>11</v>
      </c>
      <c r="B51" s="129" t="s">
        <v>543</v>
      </c>
      <c r="C51" s="129" t="s">
        <v>13</v>
      </c>
      <c r="D51" s="129" t="s">
        <v>37</v>
      </c>
      <c r="E51" s="129" t="s">
        <v>18</v>
      </c>
      <c r="F51" s="129" t="s">
        <v>19</v>
      </c>
      <c r="G51" s="130" t="s">
        <v>39</v>
      </c>
      <c r="H51" s="131"/>
      <c r="I51" s="131">
        <v>0</v>
      </c>
      <c r="J51" s="131">
        <v>461</v>
      </c>
      <c r="K51" s="131">
        <v>411</v>
      </c>
      <c r="L51" s="131">
        <f t="shared" si="16"/>
        <v>451.113</v>
      </c>
      <c r="M51" s="131">
        <v>347.01</v>
      </c>
      <c r="N51" s="131">
        <v>645</v>
      </c>
      <c r="O51" s="131">
        <f t="shared" si="13"/>
        <v>645</v>
      </c>
      <c r="P51" s="131">
        <f t="shared" si="14"/>
        <v>645</v>
      </c>
    </row>
    <row r="52" spans="1:16" ht="34.5" hidden="1" outlineLevel="1" x14ac:dyDescent="0.25">
      <c r="A52" s="67" t="s">
        <v>11</v>
      </c>
      <c r="B52" s="129" t="s">
        <v>543</v>
      </c>
      <c r="C52" s="129" t="s">
        <v>13</v>
      </c>
      <c r="D52" s="129" t="s">
        <v>37</v>
      </c>
      <c r="E52" s="129" t="s">
        <v>15</v>
      </c>
      <c r="F52" s="129" t="s">
        <v>19</v>
      </c>
      <c r="G52" s="130" t="s">
        <v>39</v>
      </c>
      <c r="H52" s="131"/>
      <c r="I52" s="131">
        <v>0</v>
      </c>
      <c r="J52" s="131"/>
      <c r="K52" s="131"/>
      <c r="L52" s="131">
        <f t="shared" si="16"/>
        <v>0</v>
      </c>
      <c r="M52" s="131">
        <v>0</v>
      </c>
      <c r="N52" s="131">
        <v>85</v>
      </c>
      <c r="O52" s="131">
        <f t="shared" si="13"/>
        <v>85</v>
      </c>
      <c r="P52" s="131">
        <f t="shared" si="14"/>
        <v>85</v>
      </c>
    </row>
    <row r="53" spans="1:16" ht="34.5" hidden="1" outlineLevel="1" x14ac:dyDescent="0.25">
      <c r="A53" s="67" t="s">
        <v>11</v>
      </c>
      <c r="B53" s="129" t="s">
        <v>543</v>
      </c>
      <c r="C53" s="129" t="s">
        <v>13</v>
      </c>
      <c r="D53" s="129" t="s">
        <v>41</v>
      </c>
      <c r="E53" s="129" t="s">
        <v>18</v>
      </c>
      <c r="F53" s="129" t="s">
        <v>19</v>
      </c>
      <c r="G53" s="130" t="s">
        <v>43</v>
      </c>
      <c r="H53" s="131"/>
      <c r="I53" s="131">
        <v>0</v>
      </c>
      <c r="J53" s="131">
        <v>1730</v>
      </c>
      <c r="K53" s="131">
        <v>1730</v>
      </c>
      <c r="L53" s="131">
        <f t="shared" si="16"/>
        <v>1440.9590000000001</v>
      </c>
      <c r="M53" s="131">
        <v>1108.43</v>
      </c>
      <c r="N53" s="131">
        <v>2410</v>
      </c>
      <c r="O53" s="131">
        <f t="shared" si="13"/>
        <v>2410</v>
      </c>
      <c r="P53" s="131">
        <f t="shared" si="14"/>
        <v>2410</v>
      </c>
    </row>
    <row r="54" spans="1:16" ht="34.5" hidden="1" outlineLevel="1" x14ac:dyDescent="0.25">
      <c r="A54" s="67" t="s">
        <v>11</v>
      </c>
      <c r="B54" s="129" t="s">
        <v>543</v>
      </c>
      <c r="C54" s="129" t="s">
        <v>13</v>
      </c>
      <c r="D54" s="129" t="s">
        <v>41</v>
      </c>
      <c r="E54" s="129" t="s">
        <v>15</v>
      </c>
      <c r="F54" s="129" t="s">
        <v>19</v>
      </c>
      <c r="G54" s="130" t="s">
        <v>43</v>
      </c>
      <c r="H54" s="131"/>
      <c r="I54" s="131">
        <v>0</v>
      </c>
      <c r="J54" s="131"/>
      <c r="K54" s="131"/>
      <c r="L54" s="131">
        <f t="shared" si="16"/>
        <v>0</v>
      </c>
      <c r="M54" s="131">
        <v>0</v>
      </c>
      <c r="N54" s="131">
        <v>315</v>
      </c>
      <c r="O54" s="131">
        <f t="shared" si="13"/>
        <v>315</v>
      </c>
      <c r="P54" s="131">
        <f t="shared" si="14"/>
        <v>315</v>
      </c>
    </row>
    <row r="55" spans="1:16" ht="34.5" hidden="1" outlineLevel="1" x14ac:dyDescent="0.25">
      <c r="A55" s="67" t="s">
        <v>11</v>
      </c>
      <c r="B55" s="129" t="s">
        <v>543</v>
      </c>
      <c r="C55" s="129" t="s">
        <v>13</v>
      </c>
      <c r="D55" s="129" t="s">
        <v>45</v>
      </c>
      <c r="E55" s="129" t="s">
        <v>18</v>
      </c>
      <c r="F55" s="129" t="s">
        <v>19</v>
      </c>
      <c r="G55" s="130" t="s">
        <v>47</v>
      </c>
      <c r="H55" s="131"/>
      <c r="I55" s="131">
        <v>0</v>
      </c>
      <c r="J55" s="131">
        <v>577</v>
      </c>
      <c r="K55" s="131">
        <v>577</v>
      </c>
      <c r="L55" s="131">
        <f t="shared" si="16"/>
        <v>421.53800000000001</v>
      </c>
      <c r="M55" s="131">
        <v>324.26</v>
      </c>
      <c r="N55" s="131">
        <v>810</v>
      </c>
      <c r="O55" s="131">
        <f t="shared" si="13"/>
        <v>810</v>
      </c>
      <c r="P55" s="131">
        <f t="shared" si="14"/>
        <v>810</v>
      </c>
    </row>
    <row r="56" spans="1:16" ht="34.5" hidden="1" outlineLevel="1" x14ac:dyDescent="0.25">
      <c r="A56" s="67" t="s">
        <v>11</v>
      </c>
      <c r="B56" s="129" t="s">
        <v>543</v>
      </c>
      <c r="C56" s="129" t="s">
        <v>13</v>
      </c>
      <c r="D56" s="129" t="s">
        <v>45</v>
      </c>
      <c r="E56" s="129" t="s">
        <v>15</v>
      </c>
      <c r="F56" s="129" t="s">
        <v>19</v>
      </c>
      <c r="G56" s="130" t="s">
        <v>47</v>
      </c>
      <c r="H56" s="131"/>
      <c r="I56" s="131">
        <v>0</v>
      </c>
      <c r="J56" s="131"/>
      <c r="K56" s="131"/>
      <c r="L56" s="131">
        <f t="shared" si="16"/>
        <v>0</v>
      </c>
      <c r="M56" s="131">
        <v>0</v>
      </c>
      <c r="N56" s="131">
        <v>105</v>
      </c>
      <c r="O56" s="131">
        <f t="shared" si="13"/>
        <v>105</v>
      </c>
      <c r="P56" s="131">
        <f t="shared" si="14"/>
        <v>105</v>
      </c>
    </row>
    <row r="57" spans="1:16" ht="34.5" hidden="1" outlineLevel="1" x14ac:dyDescent="0.25">
      <c r="A57" s="67" t="s">
        <v>11</v>
      </c>
      <c r="B57" s="129" t="s">
        <v>543</v>
      </c>
      <c r="C57" s="129" t="s">
        <v>13</v>
      </c>
      <c r="D57" s="129" t="s">
        <v>49</v>
      </c>
      <c r="E57" s="129" t="s">
        <v>18</v>
      </c>
      <c r="F57" s="129" t="s">
        <v>19</v>
      </c>
      <c r="G57" s="130" t="s">
        <v>51</v>
      </c>
      <c r="H57" s="131"/>
      <c r="I57" s="131">
        <v>0</v>
      </c>
      <c r="J57" s="131">
        <v>2739</v>
      </c>
      <c r="K57" s="131">
        <v>2539</v>
      </c>
      <c r="L57" s="131">
        <f t="shared" si="16"/>
        <v>2408.2239999999997</v>
      </c>
      <c r="M57" s="131">
        <v>1852.48</v>
      </c>
      <c r="N57" s="131">
        <v>3805</v>
      </c>
      <c r="O57" s="131">
        <f t="shared" si="13"/>
        <v>3805</v>
      </c>
      <c r="P57" s="131">
        <f t="shared" si="14"/>
        <v>3805</v>
      </c>
    </row>
    <row r="58" spans="1:16" ht="34.5" hidden="1" outlineLevel="1" x14ac:dyDescent="0.25">
      <c r="A58" s="67" t="s">
        <v>11</v>
      </c>
      <c r="B58" s="129" t="s">
        <v>543</v>
      </c>
      <c r="C58" s="129" t="s">
        <v>13</v>
      </c>
      <c r="D58" s="129" t="s">
        <v>49</v>
      </c>
      <c r="E58" s="129" t="s">
        <v>15</v>
      </c>
      <c r="F58" s="129" t="s">
        <v>19</v>
      </c>
      <c r="G58" s="130" t="s">
        <v>51</v>
      </c>
      <c r="H58" s="131"/>
      <c r="I58" s="131">
        <v>0</v>
      </c>
      <c r="J58" s="131"/>
      <c r="K58" s="131"/>
      <c r="L58" s="131">
        <f t="shared" si="16"/>
        <v>0</v>
      </c>
      <c r="M58" s="131">
        <v>0</v>
      </c>
      <c r="N58" s="131">
        <v>500</v>
      </c>
      <c r="O58" s="131">
        <f t="shared" si="13"/>
        <v>500</v>
      </c>
      <c r="P58" s="131">
        <f t="shared" si="14"/>
        <v>500</v>
      </c>
    </row>
    <row r="59" spans="1:16" ht="23.25" hidden="1" outlineLevel="1" x14ac:dyDescent="0.25">
      <c r="A59" s="66"/>
      <c r="B59" s="129" t="s">
        <v>543</v>
      </c>
      <c r="C59" s="129" t="s">
        <v>662</v>
      </c>
      <c r="D59" s="129" t="s">
        <v>525</v>
      </c>
      <c r="E59" s="129"/>
      <c r="F59" s="129"/>
      <c r="G59" s="130" t="s">
        <v>529</v>
      </c>
      <c r="H59" s="131">
        <v>0</v>
      </c>
      <c r="I59" s="131">
        <f t="shared" ref="I59:P59" si="17">SUM(I42:I58)</f>
        <v>0</v>
      </c>
      <c r="J59" s="131">
        <f t="shared" si="17"/>
        <v>20755</v>
      </c>
      <c r="K59" s="131">
        <f t="shared" si="17"/>
        <v>21615</v>
      </c>
      <c r="L59" s="131">
        <f t="shared" si="17"/>
        <v>16398.524999999998</v>
      </c>
      <c r="M59" s="131">
        <f t="shared" si="17"/>
        <v>12614.25</v>
      </c>
      <c r="N59" s="131">
        <f t="shared" si="17"/>
        <v>32638</v>
      </c>
      <c r="O59" s="131">
        <f t="shared" si="17"/>
        <v>32638</v>
      </c>
      <c r="P59" s="131">
        <f t="shared" si="17"/>
        <v>32638</v>
      </c>
    </row>
    <row r="60" spans="1:16" ht="34.5" hidden="1" outlineLevel="1" x14ac:dyDescent="0.25">
      <c r="A60" s="67" t="s">
        <v>11</v>
      </c>
      <c r="B60" s="129" t="s">
        <v>543</v>
      </c>
      <c r="C60" s="129" t="s">
        <v>13</v>
      </c>
      <c r="D60" s="129" t="s">
        <v>87</v>
      </c>
      <c r="E60" s="129" t="s">
        <v>18</v>
      </c>
      <c r="F60" s="129" t="s">
        <v>19</v>
      </c>
      <c r="G60" s="130" t="s">
        <v>88</v>
      </c>
      <c r="H60" s="131"/>
      <c r="I60" s="131">
        <v>0</v>
      </c>
      <c r="J60" s="131">
        <v>0</v>
      </c>
      <c r="K60" s="131">
        <v>510</v>
      </c>
      <c r="L60" s="131">
        <f>M60</f>
        <v>510</v>
      </c>
      <c r="M60" s="131">
        <v>510</v>
      </c>
      <c r="N60" s="131">
        <v>500</v>
      </c>
      <c r="O60" s="131">
        <f t="shared" si="13"/>
        <v>500</v>
      </c>
      <c r="P60" s="131">
        <f t="shared" si="14"/>
        <v>500</v>
      </c>
    </row>
    <row r="61" spans="1:16" ht="23.25" hidden="1" outlineLevel="1" x14ac:dyDescent="0.25">
      <c r="A61" s="67" t="s">
        <v>11</v>
      </c>
      <c r="B61" s="129" t="s">
        <v>543</v>
      </c>
      <c r="C61" s="129" t="s">
        <v>13</v>
      </c>
      <c r="D61" s="129" t="s">
        <v>89</v>
      </c>
      <c r="E61" s="129" t="s">
        <v>15</v>
      </c>
      <c r="F61" s="129" t="s">
        <v>19</v>
      </c>
      <c r="G61" s="130" t="s">
        <v>90</v>
      </c>
      <c r="H61" s="131"/>
      <c r="I61" s="131">
        <v>518.88</v>
      </c>
      <c r="J61" s="131">
        <v>0</v>
      </c>
      <c r="K61" s="131">
        <v>0</v>
      </c>
      <c r="L61" s="131">
        <v>0</v>
      </c>
      <c r="M61" s="131">
        <v>0</v>
      </c>
      <c r="N61" s="131">
        <v>0</v>
      </c>
      <c r="O61" s="131">
        <f t="shared" si="13"/>
        <v>0</v>
      </c>
      <c r="P61" s="131">
        <f t="shared" si="14"/>
        <v>0</v>
      </c>
    </row>
    <row r="62" spans="1:16" ht="23.25" hidden="1" outlineLevel="1" x14ac:dyDescent="0.25">
      <c r="A62" s="67" t="s">
        <v>11</v>
      </c>
      <c r="B62" s="129" t="s">
        <v>543</v>
      </c>
      <c r="C62" s="129" t="s">
        <v>13</v>
      </c>
      <c r="D62" s="129" t="s">
        <v>104</v>
      </c>
      <c r="E62" s="129" t="s">
        <v>18</v>
      </c>
      <c r="F62" s="129" t="s">
        <v>19</v>
      </c>
      <c r="G62" s="130" t="s">
        <v>105</v>
      </c>
      <c r="H62" s="131"/>
      <c r="I62" s="131">
        <v>869.89</v>
      </c>
      <c r="J62" s="131">
        <v>250</v>
      </c>
      <c r="K62" s="131">
        <v>310</v>
      </c>
      <c r="L62" s="131">
        <v>309.26</v>
      </c>
      <c r="M62" s="131">
        <v>309.26</v>
      </c>
      <c r="N62" s="131">
        <v>200</v>
      </c>
      <c r="O62" s="131">
        <f t="shared" si="13"/>
        <v>200</v>
      </c>
      <c r="P62" s="131">
        <f t="shared" si="14"/>
        <v>200</v>
      </c>
    </row>
    <row r="63" spans="1:16" hidden="1" outlineLevel="1" x14ac:dyDescent="0.25">
      <c r="A63" s="66"/>
      <c r="B63" s="129" t="s">
        <v>543</v>
      </c>
      <c r="C63" s="129" t="s">
        <v>662</v>
      </c>
      <c r="D63" s="129" t="s">
        <v>526</v>
      </c>
      <c r="E63" s="129"/>
      <c r="F63" s="129"/>
      <c r="G63" s="130" t="s">
        <v>649</v>
      </c>
      <c r="H63" s="131">
        <v>0</v>
      </c>
      <c r="I63" s="131">
        <v>0</v>
      </c>
      <c r="J63" s="131">
        <f t="shared" ref="J63:P63" si="18">SUM(J60:J62)</f>
        <v>250</v>
      </c>
      <c r="K63" s="131">
        <f t="shared" si="18"/>
        <v>820</v>
      </c>
      <c r="L63" s="131">
        <f t="shared" si="18"/>
        <v>819.26</v>
      </c>
      <c r="M63" s="131">
        <f t="shared" si="18"/>
        <v>819.26</v>
      </c>
      <c r="N63" s="131">
        <f t="shared" si="18"/>
        <v>700</v>
      </c>
      <c r="O63" s="131">
        <f t="shared" si="18"/>
        <v>700</v>
      </c>
      <c r="P63" s="131">
        <f t="shared" si="18"/>
        <v>700</v>
      </c>
    </row>
    <row r="64" spans="1:16" ht="23.25" hidden="1" outlineLevel="1" x14ac:dyDescent="0.25">
      <c r="A64" s="67" t="s">
        <v>11</v>
      </c>
      <c r="B64" s="129" t="s">
        <v>543</v>
      </c>
      <c r="C64" s="129" t="s">
        <v>13</v>
      </c>
      <c r="D64" s="129" t="s">
        <v>138</v>
      </c>
      <c r="E64" s="129" t="s">
        <v>18</v>
      </c>
      <c r="F64" s="129" t="s">
        <v>19</v>
      </c>
      <c r="G64" s="130" t="s">
        <v>141</v>
      </c>
      <c r="H64" s="131"/>
      <c r="I64" s="131">
        <v>0</v>
      </c>
      <c r="J64" s="131">
        <v>14971.3</v>
      </c>
      <c r="K64" s="131">
        <v>13300</v>
      </c>
      <c r="L64" s="131">
        <f>M64/10*12</f>
        <v>7177.9079999999994</v>
      </c>
      <c r="M64" s="131">
        <v>5981.59</v>
      </c>
      <c r="N64" s="131">
        <v>10000</v>
      </c>
      <c r="O64" s="131">
        <f t="shared" si="13"/>
        <v>10000</v>
      </c>
      <c r="P64" s="131">
        <f t="shared" si="14"/>
        <v>10000</v>
      </c>
    </row>
    <row r="65" spans="1:16" hidden="1" outlineLevel="1" x14ac:dyDescent="0.25">
      <c r="A65" s="67" t="s">
        <v>11</v>
      </c>
      <c r="B65" s="129" t="s">
        <v>543</v>
      </c>
      <c r="C65" s="129" t="s">
        <v>13</v>
      </c>
      <c r="D65" s="129" t="s">
        <v>143</v>
      </c>
      <c r="E65" s="129" t="s">
        <v>18</v>
      </c>
      <c r="F65" s="129" t="s">
        <v>19</v>
      </c>
      <c r="G65" s="130" t="s">
        <v>145</v>
      </c>
      <c r="H65" s="131"/>
      <c r="I65" s="131">
        <v>0</v>
      </c>
      <c r="J65" s="131">
        <v>360</v>
      </c>
      <c r="K65" s="131">
        <v>360</v>
      </c>
      <c r="L65" s="131">
        <f>M65</f>
        <v>62.7</v>
      </c>
      <c r="M65" s="131">
        <v>62.7</v>
      </c>
      <c r="N65" s="131">
        <v>60</v>
      </c>
      <c r="O65" s="131">
        <f t="shared" si="13"/>
        <v>60</v>
      </c>
      <c r="P65" s="131">
        <f t="shared" si="14"/>
        <v>60</v>
      </c>
    </row>
    <row r="66" spans="1:16" hidden="1" outlineLevel="1" x14ac:dyDescent="0.25">
      <c r="A66" s="67" t="s">
        <v>11</v>
      </c>
      <c r="B66" s="129" t="s">
        <v>543</v>
      </c>
      <c r="C66" s="129" t="s">
        <v>13</v>
      </c>
      <c r="D66" s="129" t="s">
        <v>152</v>
      </c>
      <c r="E66" s="129" t="s">
        <v>18</v>
      </c>
      <c r="F66" s="129" t="s">
        <v>19</v>
      </c>
      <c r="G66" s="130" t="s">
        <v>153</v>
      </c>
      <c r="H66" s="131"/>
      <c r="I66" s="131">
        <v>0</v>
      </c>
      <c r="J66" s="131">
        <v>2385</v>
      </c>
      <c r="K66" s="131">
        <v>1785</v>
      </c>
      <c r="L66" s="131">
        <v>1785</v>
      </c>
      <c r="M66" s="131">
        <v>2755.7</v>
      </c>
      <c r="N66" s="131">
        <v>5610</v>
      </c>
      <c r="O66" s="131">
        <f t="shared" si="13"/>
        <v>5610</v>
      </c>
      <c r="P66" s="131">
        <f t="shared" si="14"/>
        <v>5610</v>
      </c>
    </row>
    <row r="67" spans="1:16" ht="23.25" hidden="1" outlineLevel="1" x14ac:dyDescent="0.25">
      <c r="A67" s="67" t="s">
        <v>11</v>
      </c>
      <c r="B67" s="129" t="s">
        <v>543</v>
      </c>
      <c r="C67" s="129" t="s">
        <v>13</v>
      </c>
      <c r="D67" s="129" t="s">
        <v>156</v>
      </c>
      <c r="E67" s="129" t="s">
        <v>18</v>
      </c>
      <c r="F67" s="129" t="s">
        <v>19</v>
      </c>
      <c r="G67" s="130" t="s">
        <v>157</v>
      </c>
      <c r="H67" s="131"/>
      <c r="I67" s="131">
        <v>0</v>
      </c>
      <c r="J67" s="131">
        <v>757</v>
      </c>
      <c r="K67" s="131">
        <v>757</v>
      </c>
      <c r="L67" s="131">
        <f>M67/10*12.5</f>
        <v>421.28749999999997</v>
      </c>
      <c r="M67" s="131">
        <v>337.03</v>
      </c>
      <c r="N67" s="131">
        <v>949</v>
      </c>
      <c r="O67" s="131">
        <f t="shared" si="13"/>
        <v>949</v>
      </c>
      <c r="P67" s="131">
        <f t="shared" si="14"/>
        <v>949</v>
      </c>
    </row>
    <row r="68" spans="1:16" hidden="1" outlineLevel="1" x14ac:dyDescent="0.25">
      <c r="A68" s="67" t="s">
        <v>11</v>
      </c>
      <c r="B68" s="129" t="s">
        <v>543</v>
      </c>
      <c r="C68" s="129" t="s">
        <v>13</v>
      </c>
      <c r="D68" s="129" t="s">
        <v>165</v>
      </c>
      <c r="E68" s="129" t="s">
        <v>18</v>
      </c>
      <c r="F68" s="129" t="s">
        <v>19</v>
      </c>
      <c r="G68" s="130" t="s">
        <v>166</v>
      </c>
      <c r="H68" s="131"/>
      <c r="I68" s="131">
        <v>0</v>
      </c>
      <c r="J68" s="131">
        <v>0</v>
      </c>
      <c r="K68" s="131">
        <v>170</v>
      </c>
      <c r="L68" s="131">
        <v>170</v>
      </c>
      <c r="M68" s="131">
        <v>170</v>
      </c>
      <c r="N68" s="131">
        <v>0</v>
      </c>
      <c r="O68" s="131">
        <f t="shared" si="13"/>
        <v>0</v>
      </c>
      <c r="P68" s="131">
        <f t="shared" si="14"/>
        <v>0</v>
      </c>
    </row>
    <row r="69" spans="1:16" hidden="1" outlineLevel="1" x14ac:dyDescent="0.25">
      <c r="A69" s="66"/>
      <c r="B69" s="129" t="s">
        <v>543</v>
      </c>
      <c r="C69" s="129" t="s">
        <v>662</v>
      </c>
      <c r="D69" s="129" t="s">
        <v>535</v>
      </c>
      <c r="E69" s="129"/>
      <c r="F69" s="129"/>
      <c r="G69" s="130" t="s">
        <v>536</v>
      </c>
      <c r="H69" s="131">
        <v>0</v>
      </c>
      <c r="I69" s="131">
        <f t="shared" ref="I69:P69" si="19">SUM(I64:I68)</f>
        <v>0</v>
      </c>
      <c r="J69" s="131">
        <f t="shared" si="19"/>
        <v>18473.3</v>
      </c>
      <c r="K69" s="131">
        <f t="shared" si="19"/>
        <v>16372</v>
      </c>
      <c r="L69" s="131">
        <f t="shared" si="19"/>
        <v>9616.8955000000005</v>
      </c>
      <c r="M69" s="131">
        <f t="shared" si="19"/>
        <v>9307.02</v>
      </c>
      <c r="N69" s="131">
        <f t="shared" si="19"/>
        <v>16619</v>
      </c>
      <c r="O69" s="131">
        <f t="shared" si="19"/>
        <v>16619</v>
      </c>
      <c r="P69" s="131">
        <f t="shared" si="19"/>
        <v>16619</v>
      </c>
    </row>
    <row r="70" spans="1:16" hidden="1" outlineLevel="1" x14ac:dyDescent="0.25">
      <c r="A70" s="64"/>
      <c r="B70" s="129" t="s">
        <v>543</v>
      </c>
      <c r="C70" s="129"/>
      <c r="D70" s="129"/>
      <c r="E70" s="129"/>
      <c r="F70" s="129"/>
      <c r="G70" s="130" t="s">
        <v>712</v>
      </c>
      <c r="H70" s="131">
        <v>79782.19</v>
      </c>
      <c r="I70" s="131">
        <v>96704.52</v>
      </c>
      <c r="J70" s="131">
        <f t="shared" ref="J70:P70" si="20">J69+J63+J59+J41</f>
        <v>97148.3</v>
      </c>
      <c r="K70" s="131">
        <f t="shared" si="20"/>
        <v>89477</v>
      </c>
      <c r="L70" s="131">
        <f t="shared" si="20"/>
        <v>77038.067500000005</v>
      </c>
      <c r="M70" s="131">
        <f t="shared" si="20"/>
        <v>62183.519999999997</v>
      </c>
      <c r="N70" s="131">
        <f t="shared" si="20"/>
        <v>143218</v>
      </c>
      <c r="O70" s="131">
        <f t="shared" si="20"/>
        <v>138218</v>
      </c>
      <c r="P70" s="131">
        <f t="shared" si="20"/>
        <v>138218</v>
      </c>
    </row>
    <row r="71" spans="1:16" ht="34.5" hidden="1" outlineLevel="1" x14ac:dyDescent="0.25">
      <c r="A71" s="31" t="s">
        <v>11</v>
      </c>
      <c r="B71" s="129" t="s">
        <v>544</v>
      </c>
      <c r="C71" s="129" t="s">
        <v>13</v>
      </c>
      <c r="D71" s="129" t="s">
        <v>14</v>
      </c>
      <c r="E71" s="129" t="s">
        <v>18</v>
      </c>
      <c r="F71" s="129" t="s">
        <v>19</v>
      </c>
      <c r="G71" s="130" t="s">
        <v>20</v>
      </c>
      <c r="H71" s="131">
        <v>0</v>
      </c>
      <c r="I71" s="131">
        <v>0</v>
      </c>
      <c r="J71" s="131">
        <v>29521</v>
      </c>
      <c r="K71" s="131">
        <v>28521</v>
      </c>
      <c r="L71" s="131">
        <v>30013.32</v>
      </c>
      <c r="M71" s="131">
        <v>25408.32</v>
      </c>
      <c r="N71" s="131">
        <v>26234</v>
      </c>
      <c r="O71" s="131">
        <f t="shared" ref="O71:O155" si="21">N71</f>
        <v>26234</v>
      </c>
      <c r="P71" s="131">
        <f t="shared" ref="P71:P154" si="22">N71</f>
        <v>26234</v>
      </c>
    </row>
    <row r="72" spans="1:16" hidden="1" outlineLevel="1" x14ac:dyDescent="0.25">
      <c r="A72" s="31"/>
      <c r="B72" s="129" t="s">
        <v>544</v>
      </c>
      <c r="C72" s="129" t="s">
        <v>13</v>
      </c>
      <c r="D72" s="129" t="s">
        <v>609</v>
      </c>
      <c r="E72" s="129" t="s">
        <v>18</v>
      </c>
      <c r="F72" s="129" t="s">
        <v>19</v>
      </c>
      <c r="G72" s="130" t="s">
        <v>610</v>
      </c>
      <c r="H72" s="131">
        <v>0</v>
      </c>
      <c r="I72" s="131">
        <v>0</v>
      </c>
      <c r="J72" s="131">
        <v>0</v>
      </c>
      <c r="K72" s="131">
        <v>0</v>
      </c>
      <c r="L72" s="131">
        <v>0</v>
      </c>
      <c r="M72" s="131">
        <v>0</v>
      </c>
      <c r="N72" s="131">
        <v>275</v>
      </c>
      <c r="O72" s="131">
        <f>N72</f>
        <v>275</v>
      </c>
      <c r="P72" s="131">
        <f>N72</f>
        <v>275</v>
      </c>
    </row>
    <row r="73" spans="1:16" hidden="1" outlineLevel="1" x14ac:dyDescent="0.25">
      <c r="A73" s="66"/>
      <c r="B73" s="129" t="s">
        <v>544</v>
      </c>
      <c r="C73" s="129" t="s">
        <v>662</v>
      </c>
      <c r="D73" s="129" t="s">
        <v>524</v>
      </c>
      <c r="E73" s="129"/>
      <c r="F73" s="129"/>
      <c r="G73" s="130" t="s">
        <v>528</v>
      </c>
      <c r="H73" s="131">
        <f>SUM(H71:H72)</f>
        <v>0</v>
      </c>
      <c r="I73" s="131">
        <f t="shared" ref="I73:P73" si="23">SUM(I71:I72)</f>
        <v>0</v>
      </c>
      <c r="J73" s="131">
        <f t="shared" si="23"/>
        <v>29521</v>
      </c>
      <c r="K73" s="131">
        <f t="shared" si="23"/>
        <v>28521</v>
      </c>
      <c r="L73" s="131">
        <f t="shared" si="23"/>
        <v>30013.32</v>
      </c>
      <c r="M73" s="131">
        <f t="shared" si="23"/>
        <v>25408.32</v>
      </c>
      <c r="N73" s="131">
        <f t="shared" si="23"/>
        <v>26509</v>
      </c>
      <c r="O73" s="131">
        <f t="shared" si="23"/>
        <v>26509</v>
      </c>
      <c r="P73" s="131">
        <f t="shared" si="23"/>
        <v>26509</v>
      </c>
    </row>
    <row r="74" spans="1:16" hidden="1" outlineLevel="1" x14ac:dyDescent="0.25">
      <c r="A74" s="67" t="s">
        <v>11</v>
      </c>
      <c r="B74" s="129" t="s">
        <v>544</v>
      </c>
      <c r="C74" s="129" t="s">
        <v>13</v>
      </c>
      <c r="D74" s="129" t="s">
        <v>27</v>
      </c>
      <c r="E74" s="129" t="s">
        <v>18</v>
      </c>
      <c r="F74" s="129" t="s">
        <v>19</v>
      </c>
      <c r="G74" s="130" t="s">
        <v>28</v>
      </c>
      <c r="H74" s="131">
        <v>0</v>
      </c>
      <c r="I74" s="131">
        <v>0</v>
      </c>
      <c r="J74" s="131">
        <v>2952</v>
      </c>
      <c r="K74" s="131">
        <v>2352</v>
      </c>
      <c r="L74" s="131">
        <v>3207.98</v>
      </c>
      <c r="M74" s="131">
        <v>2747.48</v>
      </c>
      <c r="N74" s="131">
        <v>2630</v>
      </c>
      <c r="O74" s="131">
        <f t="shared" si="21"/>
        <v>2630</v>
      </c>
      <c r="P74" s="131">
        <f t="shared" si="22"/>
        <v>2630</v>
      </c>
    </row>
    <row r="75" spans="1:16" ht="34.5" hidden="1" outlineLevel="1" x14ac:dyDescent="0.25">
      <c r="A75" s="67" t="s">
        <v>11</v>
      </c>
      <c r="B75" s="129" t="s">
        <v>544</v>
      </c>
      <c r="C75" s="129" t="s">
        <v>13</v>
      </c>
      <c r="D75" s="129" t="s">
        <v>53</v>
      </c>
      <c r="E75" s="129" t="s">
        <v>18</v>
      </c>
      <c r="F75" s="129" t="s">
        <v>19</v>
      </c>
      <c r="G75" s="130" t="s">
        <v>54</v>
      </c>
      <c r="H75" s="131">
        <v>0</v>
      </c>
      <c r="I75" s="131">
        <v>0</v>
      </c>
      <c r="J75" s="131">
        <v>240</v>
      </c>
      <c r="K75" s="131">
        <v>240</v>
      </c>
      <c r="L75" s="131">
        <v>150</v>
      </c>
      <c r="M75" s="131">
        <v>130</v>
      </c>
      <c r="N75" s="131">
        <v>240</v>
      </c>
      <c r="O75" s="131">
        <f t="shared" si="21"/>
        <v>240</v>
      </c>
      <c r="P75" s="131">
        <f t="shared" si="22"/>
        <v>240</v>
      </c>
    </row>
    <row r="76" spans="1:16" ht="34.5" hidden="1" outlineLevel="1" x14ac:dyDescent="0.25">
      <c r="A76" s="67" t="s">
        <v>11</v>
      </c>
      <c r="B76" s="129" t="s">
        <v>544</v>
      </c>
      <c r="C76" s="129" t="s">
        <v>13</v>
      </c>
      <c r="D76" s="129" t="s">
        <v>30</v>
      </c>
      <c r="E76" s="129" t="s">
        <v>18</v>
      </c>
      <c r="F76" s="129" t="s">
        <v>19</v>
      </c>
      <c r="G76" s="130" t="s">
        <v>31</v>
      </c>
      <c r="H76" s="131">
        <v>0</v>
      </c>
      <c r="I76" s="131">
        <v>0</v>
      </c>
      <c r="J76" s="131">
        <v>413</v>
      </c>
      <c r="K76" s="131">
        <v>413</v>
      </c>
      <c r="L76" s="131">
        <v>447.19000000000005</v>
      </c>
      <c r="M76" s="131">
        <v>382.72</v>
      </c>
      <c r="N76" s="131">
        <v>369</v>
      </c>
      <c r="O76" s="131">
        <f t="shared" si="21"/>
        <v>369</v>
      </c>
      <c r="P76" s="131">
        <f t="shared" si="22"/>
        <v>369</v>
      </c>
    </row>
    <row r="77" spans="1:16" ht="34.5" hidden="1" outlineLevel="1" x14ac:dyDescent="0.25">
      <c r="A77" s="67" t="s">
        <v>11</v>
      </c>
      <c r="B77" s="129" t="s">
        <v>544</v>
      </c>
      <c r="C77" s="129" t="s">
        <v>13</v>
      </c>
      <c r="D77" s="129" t="s">
        <v>33</v>
      </c>
      <c r="E77" s="129" t="s">
        <v>18</v>
      </c>
      <c r="F77" s="129" t="s">
        <v>19</v>
      </c>
      <c r="G77" s="130" t="s">
        <v>35</v>
      </c>
      <c r="H77" s="131">
        <v>0</v>
      </c>
      <c r="I77" s="131">
        <v>0</v>
      </c>
      <c r="J77" s="131">
        <v>4133</v>
      </c>
      <c r="K77" s="131">
        <v>4133</v>
      </c>
      <c r="L77" s="131">
        <v>4472.97</v>
      </c>
      <c r="M77" s="131">
        <v>3828.27</v>
      </c>
      <c r="N77" s="131">
        <v>3680</v>
      </c>
      <c r="O77" s="131">
        <f t="shared" si="21"/>
        <v>3680</v>
      </c>
      <c r="P77" s="131">
        <f t="shared" si="22"/>
        <v>3680</v>
      </c>
    </row>
    <row r="78" spans="1:16" ht="34.5" hidden="1" outlineLevel="1" x14ac:dyDescent="0.25">
      <c r="A78" s="67" t="s">
        <v>11</v>
      </c>
      <c r="B78" s="129" t="s">
        <v>544</v>
      </c>
      <c r="C78" s="129" t="s">
        <v>13</v>
      </c>
      <c r="D78" s="129" t="s">
        <v>37</v>
      </c>
      <c r="E78" s="129" t="s">
        <v>18</v>
      </c>
      <c r="F78" s="129" t="s">
        <v>19</v>
      </c>
      <c r="G78" s="130" t="s">
        <v>39</v>
      </c>
      <c r="H78" s="131">
        <v>0</v>
      </c>
      <c r="I78" s="131">
        <v>0</v>
      </c>
      <c r="J78" s="131">
        <v>236</v>
      </c>
      <c r="K78" s="131">
        <v>236</v>
      </c>
      <c r="L78" s="131">
        <v>255.49</v>
      </c>
      <c r="M78" s="131">
        <v>218.65</v>
      </c>
      <c r="N78" s="131">
        <v>210</v>
      </c>
      <c r="O78" s="131">
        <f t="shared" si="21"/>
        <v>210</v>
      </c>
      <c r="P78" s="131">
        <f t="shared" si="22"/>
        <v>210</v>
      </c>
    </row>
    <row r="79" spans="1:16" ht="34.5" hidden="1" outlineLevel="1" x14ac:dyDescent="0.25">
      <c r="A79" s="67" t="s">
        <v>11</v>
      </c>
      <c r="B79" s="129" t="s">
        <v>544</v>
      </c>
      <c r="C79" s="129" t="s">
        <v>13</v>
      </c>
      <c r="D79" s="129" t="s">
        <v>41</v>
      </c>
      <c r="E79" s="129" t="s">
        <v>18</v>
      </c>
      <c r="F79" s="129" t="s">
        <v>19</v>
      </c>
      <c r="G79" s="130" t="s">
        <v>43</v>
      </c>
      <c r="H79" s="131">
        <v>0</v>
      </c>
      <c r="I79" s="131">
        <v>0</v>
      </c>
      <c r="J79" s="131">
        <v>886</v>
      </c>
      <c r="K79" s="131">
        <v>886</v>
      </c>
      <c r="L79" s="131">
        <v>958.42</v>
      </c>
      <c r="M79" s="131">
        <v>820.27</v>
      </c>
      <c r="N79" s="131">
        <v>790</v>
      </c>
      <c r="O79" s="131">
        <f t="shared" si="21"/>
        <v>790</v>
      </c>
      <c r="P79" s="131">
        <f t="shared" si="22"/>
        <v>790</v>
      </c>
    </row>
    <row r="80" spans="1:16" ht="34.5" hidden="1" outlineLevel="1" x14ac:dyDescent="0.25">
      <c r="A80" s="67" t="s">
        <v>11</v>
      </c>
      <c r="B80" s="129" t="s">
        <v>544</v>
      </c>
      <c r="C80" s="129" t="s">
        <v>13</v>
      </c>
      <c r="D80" s="129" t="s">
        <v>45</v>
      </c>
      <c r="E80" s="129" t="s">
        <v>18</v>
      </c>
      <c r="F80" s="129" t="s">
        <v>19</v>
      </c>
      <c r="G80" s="130" t="s">
        <v>47</v>
      </c>
      <c r="H80" s="131">
        <v>0</v>
      </c>
      <c r="I80" s="131">
        <v>0</v>
      </c>
      <c r="J80" s="131">
        <v>295</v>
      </c>
      <c r="K80" s="131">
        <v>295</v>
      </c>
      <c r="L80" s="131">
        <v>319.42</v>
      </c>
      <c r="M80" s="131">
        <v>273.37</v>
      </c>
      <c r="N80" s="131">
        <v>265</v>
      </c>
      <c r="O80" s="131">
        <f t="shared" si="21"/>
        <v>265</v>
      </c>
      <c r="P80" s="131">
        <f t="shared" si="22"/>
        <v>265</v>
      </c>
    </row>
    <row r="81" spans="1:16" ht="34.5" hidden="1" outlineLevel="1" x14ac:dyDescent="0.25">
      <c r="A81" s="67" t="s">
        <v>11</v>
      </c>
      <c r="B81" s="129" t="s">
        <v>544</v>
      </c>
      <c r="C81" s="129" t="s">
        <v>13</v>
      </c>
      <c r="D81" s="129" t="s">
        <v>49</v>
      </c>
      <c r="E81" s="129" t="s">
        <v>18</v>
      </c>
      <c r="F81" s="129" t="s">
        <v>19</v>
      </c>
      <c r="G81" s="130" t="s">
        <v>51</v>
      </c>
      <c r="H81" s="131">
        <v>0</v>
      </c>
      <c r="I81" s="131">
        <v>0</v>
      </c>
      <c r="J81" s="131">
        <v>1402</v>
      </c>
      <c r="K81" s="131">
        <v>1402</v>
      </c>
      <c r="L81" s="131">
        <v>1417.4974999999999</v>
      </c>
      <c r="M81" s="131">
        <v>1198.76</v>
      </c>
      <c r="N81" s="131">
        <v>1250</v>
      </c>
      <c r="O81" s="131">
        <f t="shared" si="21"/>
        <v>1250</v>
      </c>
      <c r="P81" s="131">
        <f t="shared" si="22"/>
        <v>1250</v>
      </c>
    </row>
    <row r="82" spans="1:16" ht="23.25" hidden="1" outlineLevel="1" x14ac:dyDescent="0.25">
      <c r="A82" s="66"/>
      <c r="B82" s="129" t="s">
        <v>544</v>
      </c>
      <c r="C82" s="129" t="s">
        <v>662</v>
      </c>
      <c r="D82" s="129" t="s">
        <v>525</v>
      </c>
      <c r="E82" s="129"/>
      <c r="F82" s="129"/>
      <c r="G82" s="130" t="s">
        <v>529</v>
      </c>
      <c r="H82" s="131">
        <f>SUM(H74:H81)</f>
        <v>0</v>
      </c>
      <c r="I82" s="131">
        <f t="shared" ref="I82:P82" si="24">SUM(I74:I81)</f>
        <v>0</v>
      </c>
      <c r="J82" s="131">
        <f t="shared" si="24"/>
        <v>10557</v>
      </c>
      <c r="K82" s="131">
        <f t="shared" si="24"/>
        <v>9957</v>
      </c>
      <c r="L82" s="131">
        <f t="shared" si="24"/>
        <v>11228.967499999999</v>
      </c>
      <c r="M82" s="131">
        <f t="shared" si="24"/>
        <v>9599.52</v>
      </c>
      <c r="N82" s="131">
        <f t="shared" si="24"/>
        <v>9434</v>
      </c>
      <c r="O82" s="131">
        <f t="shared" si="24"/>
        <v>9434</v>
      </c>
      <c r="P82" s="131">
        <f t="shared" si="24"/>
        <v>9434</v>
      </c>
    </row>
    <row r="83" spans="1:16" ht="23.25" hidden="1" outlineLevel="1" x14ac:dyDescent="0.25">
      <c r="A83" s="67" t="s">
        <v>11</v>
      </c>
      <c r="B83" s="129" t="s">
        <v>544</v>
      </c>
      <c r="C83" s="129" t="s">
        <v>13</v>
      </c>
      <c r="D83" s="129" t="s">
        <v>104</v>
      </c>
      <c r="E83" s="129" t="s">
        <v>18</v>
      </c>
      <c r="F83" s="129" t="s">
        <v>19</v>
      </c>
      <c r="G83" s="130" t="s">
        <v>105</v>
      </c>
      <c r="H83" s="131">
        <v>0</v>
      </c>
      <c r="I83" s="131">
        <v>0</v>
      </c>
      <c r="J83" s="131">
        <v>100</v>
      </c>
      <c r="K83" s="131">
        <v>100</v>
      </c>
      <c r="L83" s="131">
        <v>65</v>
      </c>
      <c r="M83" s="131">
        <v>35.28</v>
      </c>
      <c r="N83" s="131">
        <v>100</v>
      </c>
      <c r="O83" s="131">
        <f t="shared" si="21"/>
        <v>100</v>
      </c>
      <c r="P83" s="131">
        <f t="shared" si="22"/>
        <v>100</v>
      </c>
    </row>
    <row r="84" spans="1:16" hidden="1" outlineLevel="1" x14ac:dyDescent="0.25">
      <c r="A84" s="66"/>
      <c r="B84" s="129" t="s">
        <v>544</v>
      </c>
      <c r="C84" s="129" t="s">
        <v>662</v>
      </c>
      <c r="D84" s="129" t="s">
        <v>526</v>
      </c>
      <c r="E84" s="129"/>
      <c r="F84" s="129"/>
      <c r="G84" s="130" t="s">
        <v>649</v>
      </c>
      <c r="H84" s="131">
        <f>SUM(H83)</f>
        <v>0</v>
      </c>
      <c r="I84" s="131">
        <f t="shared" ref="I84:P84" si="25">SUM(I83)</f>
        <v>0</v>
      </c>
      <c r="J84" s="131">
        <f t="shared" si="25"/>
        <v>100</v>
      </c>
      <c r="K84" s="131">
        <f t="shared" si="25"/>
        <v>100</v>
      </c>
      <c r="L84" s="131">
        <f t="shared" si="25"/>
        <v>65</v>
      </c>
      <c r="M84" s="131">
        <f t="shared" si="25"/>
        <v>35.28</v>
      </c>
      <c r="N84" s="131">
        <f t="shared" si="25"/>
        <v>100</v>
      </c>
      <c r="O84" s="131">
        <f t="shared" si="25"/>
        <v>100</v>
      </c>
      <c r="P84" s="131">
        <f t="shared" si="25"/>
        <v>100</v>
      </c>
    </row>
    <row r="85" spans="1:16" hidden="1" outlineLevel="1" x14ac:dyDescent="0.25">
      <c r="A85" s="67" t="s">
        <v>11</v>
      </c>
      <c r="B85" s="129" t="s">
        <v>544</v>
      </c>
      <c r="C85" s="129" t="s">
        <v>13</v>
      </c>
      <c r="D85" s="129" t="s">
        <v>152</v>
      </c>
      <c r="E85" s="129" t="s">
        <v>18</v>
      </c>
      <c r="F85" s="129" t="s">
        <v>19</v>
      </c>
      <c r="G85" s="130" t="s">
        <v>153</v>
      </c>
      <c r="H85" s="131">
        <v>0</v>
      </c>
      <c r="I85" s="131">
        <v>0</v>
      </c>
      <c r="J85" s="131">
        <v>954</v>
      </c>
      <c r="K85" s="131">
        <v>954</v>
      </c>
      <c r="L85" s="131">
        <v>954</v>
      </c>
      <c r="M85" s="131">
        <v>1418.76</v>
      </c>
      <c r="N85" s="131">
        <v>1122</v>
      </c>
      <c r="O85" s="131">
        <f t="shared" si="21"/>
        <v>1122</v>
      </c>
      <c r="P85" s="131">
        <f t="shared" si="22"/>
        <v>1122</v>
      </c>
    </row>
    <row r="86" spans="1:16" ht="23.25" hidden="1" outlineLevel="1" x14ac:dyDescent="0.25">
      <c r="A86" s="67" t="s">
        <v>11</v>
      </c>
      <c r="B86" s="129" t="s">
        <v>544</v>
      </c>
      <c r="C86" s="129" t="s">
        <v>13</v>
      </c>
      <c r="D86" s="129" t="s">
        <v>156</v>
      </c>
      <c r="E86" s="129" t="s">
        <v>18</v>
      </c>
      <c r="F86" s="129" t="s">
        <v>19</v>
      </c>
      <c r="G86" s="130" t="s">
        <v>157</v>
      </c>
      <c r="H86" s="131">
        <v>0</v>
      </c>
      <c r="I86" s="131">
        <v>0</v>
      </c>
      <c r="J86" s="131">
        <v>385</v>
      </c>
      <c r="K86" s="131">
        <v>385</v>
      </c>
      <c r="L86" s="131">
        <v>300.13319999999999</v>
      </c>
      <c r="M86" s="131">
        <v>230.37</v>
      </c>
      <c r="N86" s="131">
        <v>262</v>
      </c>
      <c r="O86" s="131">
        <f t="shared" si="21"/>
        <v>262</v>
      </c>
      <c r="P86" s="131">
        <f t="shared" si="22"/>
        <v>262</v>
      </c>
    </row>
    <row r="87" spans="1:16" hidden="1" outlineLevel="1" x14ac:dyDescent="0.25">
      <c r="A87" s="67" t="s">
        <v>11</v>
      </c>
      <c r="B87" s="129" t="s">
        <v>544</v>
      </c>
      <c r="C87" s="129" t="s">
        <v>13</v>
      </c>
      <c r="D87" s="129" t="s">
        <v>167</v>
      </c>
      <c r="E87" s="129" t="s">
        <v>18</v>
      </c>
      <c r="F87" s="129" t="s">
        <v>19</v>
      </c>
      <c r="G87" s="130" t="s">
        <v>168</v>
      </c>
      <c r="H87" s="131">
        <v>2480.02</v>
      </c>
      <c r="I87" s="131">
        <v>1196.0999999999999</v>
      </c>
      <c r="J87" s="131">
        <v>0</v>
      </c>
      <c r="K87" s="131">
        <v>0</v>
      </c>
      <c r="L87" s="131">
        <v>0</v>
      </c>
      <c r="M87" s="131">
        <v>0</v>
      </c>
      <c r="N87" s="131">
        <v>0</v>
      </c>
      <c r="O87" s="131">
        <f t="shared" si="21"/>
        <v>0</v>
      </c>
      <c r="P87" s="131">
        <f t="shared" si="22"/>
        <v>0</v>
      </c>
    </row>
    <row r="88" spans="1:16" hidden="1" outlineLevel="1" x14ac:dyDescent="0.25">
      <c r="A88" s="67" t="s">
        <v>11</v>
      </c>
      <c r="B88" s="129" t="s">
        <v>544</v>
      </c>
      <c r="C88" s="129" t="s">
        <v>13</v>
      </c>
      <c r="D88" s="129" t="s">
        <v>167</v>
      </c>
      <c r="E88" s="129" t="s">
        <v>18</v>
      </c>
      <c r="F88" s="129" t="s">
        <v>19</v>
      </c>
      <c r="G88" s="130" t="s">
        <v>169</v>
      </c>
      <c r="H88" s="131">
        <v>0</v>
      </c>
      <c r="I88" s="131">
        <v>0</v>
      </c>
      <c r="J88" s="131">
        <v>960</v>
      </c>
      <c r="K88" s="131">
        <v>960</v>
      </c>
      <c r="L88" s="131">
        <v>960</v>
      </c>
      <c r="M88" s="131">
        <v>716.94</v>
      </c>
      <c r="N88" s="131">
        <v>960</v>
      </c>
      <c r="O88" s="131">
        <f t="shared" si="21"/>
        <v>960</v>
      </c>
      <c r="P88" s="131">
        <f t="shared" si="22"/>
        <v>960</v>
      </c>
    </row>
    <row r="89" spans="1:16" hidden="1" outlineLevel="1" x14ac:dyDescent="0.25">
      <c r="A89" s="67" t="s">
        <v>11</v>
      </c>
      <c r="B89" s="129" t="s">
        <v>544</v>
      </c>
      <c r="C89" s="129" t="s">
        <v>13</v>
      </c>
      <c r="D89" s="129" t="s">
        <v>167</v>
      </c>
      <c r="E89" s="129" t="s">
        <v>18</v>
      </c>
      <c r="F89" s="129" t="s">
        <v>19</v>
      </c>
      <c r="G89" s="130" t="s">
        <v>170</v>
      </c>
      <c r="H89" s="131">
        <v>0</v>
      </c>
      <c r="I89" s="131">
        <v>0</v>
      </c>
      <c r="J89" s="131">
        <v>0</v>
      </c>
      <c r="K89" s="131">
        <v>10</v>
      </c>
      <c r="L89" s="131">
        <v>-8.77</v>
      </c>
      <c r="M89" s="131">
        <v>-8.77</v>
      </c>
      <c r="N89" s="131">
        <v>10</v>
      </c>
      <c r="O89" s="131">
        <f t="shared" si="21"/>
        <v>10</v>
      </c>
      <c r="P89" s="131">
        <f t="shared" si="22"/>
        <v>10</v>
      </c>
    </row>
    <row r="90" spans="1:16" hidden="1" outlineLevel="1" x14ac:dyDescent="0.25">
      <c r="A90" s="66"/>
      <c r="B90" s="129" t="s">
        <v>544</v>
      </c>
      <c r="C90" s="129" t="s">
        <v>662</v>
      </c>
      <c r="D90" s="129" t="s">
        <v>535</v>
      </c>
      <c r="E90" s="129"/>
      <c r="F90" s="129"/>
      <c r="G90" s="130" t="s">
        <v>536</v>
      </c>
      <c r="H90" s="131">
        <v>0</v>
      </c>
      <c r="I90" s="131">
        <v>0</v>
      </c>
      <c r="J90" s="131">
        <f t="shared" ref="J90:P90" si="26">SUM(J85:J89)</f>
        <v>2299</v>
      </c>
      <c r="K90" s="131">
        <f t="shared" si="26"/>
        <v>2309</v>
      </c>
      <c r="L90" s="131">
        <f t="shared" si="26"/>
        <v>2205.3632000000002</v>
      </c>
      <c r="M90" s="131">
        <f t="shared" si="26"/>
        <v>2357.3000000000002</v>
      </c>
      <c r="N90" s="131">
        <f t="shared" si="26"/>
        <v>2354</v>
      </c>
      <c r="O90" s="131">
        <f t="shared" si="26"/>
        <v>2354</v>
      </c>
      <c r="P90" s="131">
        <f t="shared" si="26"/>
        <v>2354</v>
      </c>
    </row>
    <row r="91" spans="1:16" hidden="1" outlineLevel="1" x14ac:dyDescent="0.25">
      <c r="A91" s="67" t="s">
        <v>11</v>
      </c>
      <c r="B91" s="129" t="s">
        <v>544</v>
      </c>
      <c r="C91" s="129" t="s">
        <v>264</v>
      </c>
      <c r="D91" s="129" t="s">
        <v>266</v>
      </c>
      <c r="E91" s="129" t="s">
        <v>18</v>
      </c>
      <c r="F91" s="129" t="s">
        <v>267</v>
      </c>
      <c r="G91" s="130" t="s">
        <v>268</v>
      </c>
      <c r="H91" s="131">
        <v>253478.87</v>
      </c>
      <c r="I91" s="131">
        <v>272969.37</v>
      </c>
      <c r="J91" s="131">
        <v>0</v>
      </c>
      <c r="K91" s="131">
        <v>0</v>
      </c>
      <c r="L91" s="131">
        <v>0</v>
      </c>
      <c r="M91" s="131">
        <v>0</v>
      </c>
      <c r="N91" s="131">
        <v>0</v>
      </c>
      <c r="O91" s="131">
        <v>0</v>
      </c>
      <c r="P91" s="131">
        <f>N91</f>
        <v>0</v>
      </c>
    </row>
    <row r="92" spans="1:16" hidden="1" outlineLevel="1" x14ac:dyDescent="0.25">
      <c r="A92" s="66"/>
      <c r="B92" s="129" t="s">
        <v>544</v>
      </c>
      <c r="C92" s="129" t="s">
        <v>670</v>
      </c>
      <c r="D92" s="129" t="s">
        <v>531</v>
      </c>
      <c r="E92" s="129"/>
      <c r="F92" s="129"/>
      <c r="G92" s="130" t="s">
        <v>532</v>
      </c>
      <c r="H92" s="131">
        <v>0</v>
      </c>
      <c r="I92" s="131">
        <v>0</v>
      </c>
      <c r="J92" s="131">
        <f t="shared" ref="J92:P92" si="27">SUM(J91)</f>
        <v>0</v>
      </c>
      <c r="K92" s="131">
        <f t="shared" si="27"/>
        <v>0</v>
      </c>
      <c r="L92" s="131">
        <f t="shared" si="27"/>
        <v>0</v>
      </c>
      <c r="M92" s="131">
        <f t="shared" si="27"/>
        <v>0</v>
      </c>
      <c r="N92" s="131">
        <f t="shared" si="27"/>
        <v>0</v>
      </c>
      <c r="O92" s="131">
        <f t="shared" si="27"/>
        <v>0</v>
      </c>
      <c r="P92" s="131">
        <f t="shared" si="27"/>
        <v>0</v>
      </c>
    </row>
    <row r="93" spans="1:16" hidden="1" outlineLevel="1" x14ac:dyDescent="0.25">
      <c r="A93" s="64"/>
      <c r="B93" s="129" t="s">
        <v>544</v>
      </c>
      <c r="C93" s="129" t="s">
        <v>662</v>
      </c>
      <c r="D93" s="129"/>
      <c r="E93" s="129"/>
      <c r="F93" s="129"/>
      <c r="G93" s="130" t="s">
        <v>715</v>
      </c>
      <c r="H93" s="131">
        <v>32202.95</v>
      </c>
      <c r="I93" s="131">
        <v>31215.57</v>
      </c>
      <c r="J93" s="131">
        <f t="shared" ref="J93:P93" si="28">J73+J82+J84+J90+J92</f>
        <v>42477</v>
      </c>
      <c r="K93" s="131">
        <f t="shared" si="28"/>
        <v>40887</v>
      </c>
      <c r="L93" s="131">
        <f t="shared" si="28"/>
        <v>43512.650699999998</v>
      </c>
      <c r="M93" s="131">
        <f t="shared" si="28"/>
        <v>37400.42</v>
      </c>
      <c r="N93" s="131">
        <f t="shared" si="28"/>
        <v>38397</v>
      </c>
      <c r="O93" s="131">
        <f t="shared" si="28"/>
        <v>38397</v>
      </c>
      <c r="P93" s="131">
        <f t="shared" si="28"/>
        <v>38397</v>
      </c>
    </row>
    <row r="94" spans="1:16" ht="34.5" hidden="1" outlineLevel="1" x14ac:dyDescent="0.25">
      <c r="A94" s="6" t="s">
        <v>11</v>
      </c>
      <c r="B94" s="129" t="s">
        <v>545</v>
      </c>
      <c r="C94" s="129" t="s">
        <v>13</v>
      </c>
      <c r="D94" s="129" t="s">
        <v>14</v>
      </c>
      <c r="E94" s="129" t="s">
        <v>18</v>
      </c>
      <c r="F94" s="129" t="s">
        <v>19</v>
      </c>
      <c r="G94" s="130" t="s">
        <v>20</v>
      </c>
      <c r="H94" s="131">
        <v>0</v>
      </c>
      <c r="I94" s="131">
        <v>0</v>
      </c>
      <c r="J94" s="131">
        <v>29211</v>
      </c>
      <c r="K94" s="131">
        <v>29211</v>
      </c>
      <c r="L94" s="131">
        <v>22455.88</v>
      </c>
      <c r="M94" s="131">
        <v>19627.88</v>
      </c>
      <c r="N94" s="131">
        <v>15500</v>
      </c>
      <c r="O94" s="131">
        <f t="shared" si="21"/>
        <v>15500</v>
      </c>
      <c r="P94" s="131">
        <f t="shared" si="22"/>
        <v>15500</v>
      </c>
    </row>
    <row r="95" spans="1:16" hidden="1" outlineLevel="1" x14ac:dyDescent="0.25">
      <c r="A95" s="66"/>
      <c r="B95" s="129" t="s">
        <v>545</v>
      </c>
      <c r="C95" s="129" t="s">
        <v>662</v>
      </c>
      <c r="D95" s="129" t="s">
        <v>524</v>
      </c>
      <c r="E95" s="129"/>
      <c r="F95" s="129"/>
      <c r="G95" s="130" t="s">
        <v>528</v>
      </c>
      <c r="H95" s="131">
        <f>SUM(H94)</f>
        <v>0</v>
      </c>
      <c r="I95" s="131">
        <f t="shared" ref="I95:P95" si="29">SUM(I94)</f>
        <v>0</v>
      </c>
      <c r="J95" s="131">
        <f t="shared" si="29"/>
        <v>29211</v>
      </c>
      <c r="K95" s="131">
        <f t="shared" si="29"/>
        <v>29211</v>
      </c>
      <c r="L95" s="131">
        <f t="shared" si="29"/>
        <v>22455.88</v>
      </c>
      <c r="M95" s="131">
        <f t="shared" si="29"/>
        <v>19627.88</v>
      </c>
      <c r="N95" s="131">
        <f t="shared" si="29"/>
        <v>15500</v>
      </c>
      <c r="O95" s="131">
        <f t="shared" si="29"/>
        <v>15500</v>
      </c>
      <c r="P95" s="131">
        <f t="shared" si="29"/>
        <v>15500</v>
      </c>
    </row>
    <row r="96" spans="1:16" ht="23.25" hidden="1" outlineLevel="1" x14ac:dyDescent="0.25">
      <c r="A96" s="67" t="s">
        <v>11</v>
      </c>
      <c r="B96" s="129" t="s">
        <v>545</v>
      </c>
      <c r="C96" s="129" t="s">
        <v>13</v>
      </c>
      <c r="D96" s="129" t="s">
        <v>23</v>
      </c>
      <c r="E96" s="129" t="s">
        <v>18</v>
      </c>
      <c r="F96" s="129" t="s">
        <v>19</v>
      </c>
      <c r="G96" s="130" t="s">
        <v>24</v>
      </c>
      <c r="H96" s="131">
        <v>0</v>
      </c>
      <c r="I96" s="131">
        <v>0</v>
      </c>
      <c r="J96" s="131">
        <v>2921</v>
      </c>
      <c r="K96" s="131">
        <v>2921</v>
      </c>
      <c r="L96" s="131">
        <v>1179.6099999999999</v>
      </c>
      <c r="M96" s="131">
        <v>1179.6099999999999</v>
      </c>
      <c r="N96" s="131">
        <v>1550</v>
      </c>
      <c r="O96" s="131">
        <f t="shared" si="21"/>
        <v>1550</v>
      </c>
      <c r="P96" s="131">
        <f t="shared" si="22"/>
        <v>1550</v>
      </c>
    </row>
    <row r="97" spans="1:16" hidden="1" outlineLevel="1" x14ac:dyDescent="0.25">
      <c r="A97" s="67" t="s">
        <v>11</v>
      </c>
      <c r="B97" s="129" t="s">
        <v>545</v>
      </c>
      <c r="C97" s="129" t="s">
        <v>13</v>
      </c>
      <c r="D97" s="129" t="s">
        <v>27</v>
      </c>
      <c r="E97" s="129" t="s">
        <v>18</v>
      </c>
      <c r="F97" s="129" t="s">
        <v>19</v>
      </c>
      <c r="G97" s="130" t="s">
        <v>28</v>
      </c>
      <c r="H97" s="131">
        <v>0</v>
      </c>
      <c r="I97" s="131">
        <v>0</v>
      </c>
      <c r="J97" s="131"/>
      <c r="K97" s="131">
        <v>947</v>
      </c>
      <c r="L97" s="131">
        <v>1082.7</v>
      </c>
      <c r="M97" s="131">
        <v>799.9</v>
      </c>
      <c r="N97" s="131"/>
      <c r="O97" s="131">
        <f t="shared" si="21"/>
        <v>0</v>
      </c>
      <c r="P97" s="131">
        <f t="shared" si="22"/>
        <v>0</v>
      </c>
    </row>
    <row r="98" spans="1:16" ht="34.5" hidden="1" outlineLevel="1" x14ac:dyDescent="0.25">
      <c r="A98" s="67" t="s">
        <v>11</v>
      </c>
      <c r="B98" s="129" t="s">
        <v>545</v>
      </c>
      <c r="C98" s="129" t="s">
        <v>13</v>
      </c>
      <c r="D98" s="129" t="s">
        <v>53</v>
      </c>
      <c r="E98" s="129" t="s">
        <v>18</v>
      </c>
      <c r="F98" s="129" t="s">
        <v>19</v>
      </c>
      <c r="G98" s="130" t="s">
        <v>54</v>
      </c>
      <c r="H98" s="131">
        <v>0</v>
      </c>
      <c r="I98" s="131">
        <v>0</v>
      </c>
      <c r="J98" s="131">
        <v>240</v>
      </c>
      <c r="K98" s="131">
        <v>240</v>
      </c>
      <c r="L98" s="131">
        <v>60</v>
      </c>
      <c r="M98" s="131">
        <v>60</v>
      </c>
      <c r="N98" s="131">
        <v>120</v>
      </c>
      <c r="O98" s="131">
        <f t="shared" si="21"/>
        <v>120</v>
      </c>
      <c r="P98" s="131">
        <f t="shared" si="22"/>
        <v>120</v>
      </c>
    </row>
    <row r="99" spans="1:16" ht="34.5" hidden="1" outlineLevel="1" x14ac:dyDescent="0.25">
      <c r="A99" s="67" t="s">
        <v>11</v>
      </c>
      <c r="B99" s="129" t="s">
        <v>545</v>
      </c>
      <c r="C99" s="129" t="s">
        <v>13</v>
      </c>
      <c r="D99" s="129" t="s">
        <v>30</v>
      </c>
      <c r="E99" s="129" t="s">
        <v>18</v>
      </c>
      <c r="F99" s="129" t="s">
        <v>19</v>
      </c>
      <c r="G99" s="130" t="s">
        <v>31</v>
      </c>
      <c r="H99" s="131">
        <v>0</v>
      </c>
      <c r="I99" s="131">
        <v>0</v>
      </c>
      <c r="J99" s="131">
        <v>409</v>
      </c>
      <c r="K99" s="131">
        <v>409</v>
      </c>
      <c r="L99" s="131">
        <v>311.10199999999998</v>
      </c>
      <c r="M99" s="131">
        <v>271.51</v>
      </c>
      <c r="N99" s="131">
        <v>217</v>
      </c>
      <c r="O99" s="131">
        <f t="shared" si="21"/>
        <v>217</v>
      </c>
      <c r="P99" s="131">
        <f t="shared" si="22"/>
        <v>217</v>
      </c>
    </row>
    <row r="100" spans="1:16" ht="34.5" hidden="1" outlineLevel="1" x14ac:dyDescent="0.25">
      <c r="A100" s="67" t="s">
        <v>11</v>
      </c>
      <c r="B100" s="129" t="s">
        <v>545</v>
      </c>
      <c r="C100" s="129" t="s">
        <v>13</v>
      </c>
      <c r="D100" s="129" t="s">
        <v>33</v>
      </c>
      <c r="E100" s="129" t="s">
        <v>18</v>
      </c>
      <c r="F100" s="129" t="s">
        <v>19</v>
      </c>
      <c r="G100" s="130" t="s">
        <v>35</v>
      </c>
      <c r="H100" s="131">
        <v>0</v>
      </c>
      <c r="I100" s="131">
        <v>0</v>
      </c>
      <c r="J100" s="131">
        <v>4090</v>
      </c>
      <c r="K100" s="131">
        <v>4090</v>
      </c>
      <c r="L100" s="131">
        <v>3111.57</v>
      </c>
      <c r="M100" s="131">
        <v>2715.65</v>
      </c>
      <c r="N100" s="131">
        <v>2170</v>
      </c>
      <c r="O100" s="131">
        <f t="shared" si="21"/>
        <v>2170</v>
      </c>
      <c r="P100" s="131">
        <f t="shared" si="22"/>
        <v>2170</v>
      </c>
    </row>
    <row r="101" spans="1:16" ht="34.5" hidden="1" outlineLevel="1" x14ac:dyDescent="0.25">
      <c r="A101" s="67" t="s">
        <v>11</v>
      </c>
      <c r="B101" s="129" t="s">
        <v>545</v>
      </c>
      <c r="C101" s="129" t="s">
        <v>13</v>
      </c>
      <c r="D101" s="129" t="s">
        <v>37</v>
      </c>
      <c r="E101" s="129" t="s">
        <v>18</v>
      </c>
      <c r="F101" s="129" t="s">
        <v>19</v>
      </c>
      <c r="G101" s="130" t="s">
        <v>39</v>
      </c>
      <c r="H101" s="131">
        <v>0</v>
      </c>
      <c r="I101" s="131">
        <v>0</v>
      </c>
      <c r="J101" s="131">
        <v>234</v>
      </c>
      <c r="K101" s="131">
        <v>234</v>
      </c>
      <c r="L101" s="131">
        <v>180.44399999999999</v>
      </c>
      <c r="M101" s="131">
        <v>157.82</v>
      </c>
      <c r="N101" s="131">
        <v>124</v>
      </c>
      <c r="O101" s="131">
        <f t="shared" si="21"/>
        <v>124</v>
      </c>
      <c r="P101" s="131">
        <f t="shared" si="22"/>
        <v>124</v>
      </c>
    </row>
    <row r="102" spans="1:16" ht="34.5" hidden="1" outlineLevel="1" x14ac:dyDescent="0.25">
      <c r="A102" s="67" t="s">
        <v>11</v>
      </c>
      <c r="B102" s="129" t="s">
        <v>545</v>
      </c>
      <c r="C102" s="129" t="s">
        <v>13</v>
      </c>
      <c r="D102" s="129" t="s">
        <v>41</v>
      </c>
      <c r="E102" s="129" t="s">
        <v>18</v>
      </c>
      <c r="F102" s="129" t="s">
        <v>19</v>
      </c>
      <c r="G102" s="130" t="s">
        <v>43</v>
      </c>
      <c r="H102" s="131">
        <v>0</v>
      </c>
      <c r="I102" s="131">
        <v>0</v>
      </c>
      <c r="J102" s="131">
        <v>876</v>
      </c>
      <c r="K102" s="131">
        <v>876</v>
      </c>
      <c r="L102" s="131">
        <v>666.72</v>
      </c>
      <c r="M102" s="131">
        <v>581.88</v>
      </c>
      <c r="N102" s="131">
        <v>465</v>
      </c>
      <c r="O102" s="131">
        <f t="shared" si="21"/>
        <v>465</v>
      </c>
      <c r="P102" s="131">
        <f t="shared" si="22"/>
        <v>465</v>
      </c>
    </row>
    <row r="103" spans="1:16" ht="34.5" hidden="1" outlineLevel="1" x14ac:dyDescent="0.25">
      <c r="A103" s="67" t="s">
        <v>11</v>
      </c>
      <c r="B103" s="129" t="s">
        <v>545</v>
      </c>
      <c r="C103" s="129" t="s">
        <v>13</v>
      </c>
      <c r="D103" s="129" t="s">
        <v>45</v>
      </c>
      <c r="E103" s="129" t="s">
        <v>18</v>
      </c>
      <c r="F103" s="129" t="s">
        <v>19</v>
      </c>
      <c r="G103" s="130" t="s">
        <v>47</v>
      </c>
      <c r="H103" s="131">
        <v>0</v>
      </c>
      <c r="I103" s="131">
        <v>0</v>
      </c>
      <c r="J103" s="131">
        <v>292</v>
      </c>
      <c r="K103" s="131">
        <v>292</v>
      </c>
      <c r="L103" s="131">
        <v>222.21</v>
      </c>
      <c r="M103" s="131">
        <v>193.93</v>
      </c>
      <c r="N103" s="131">
        <v>155</v>
      </c>
      <c r="O103" s="131">
        <f t="shared" si="21"/>
        <v>155</v>
      </c>
      <c r="P103" s="131">
        <f t="shared" si="22"/>
        <v>155</v>
      </c>
    </row>
    <row r="104" spans="1:16" ht="34.5" hidden="1" outlineLevel="1" x14ac:dyDescent="0.25">
      <c r="A104" s="67" t="s">
        <v>11</v>
      </c>
      <c r="B104" s="129" t="s">
        <v>545</v>
      </c>
      <c r="C104" s="129" t="s">
        <v>13</v>
      </c>
      <c r="D104" s="129" t="s">
        <v>49</v>
      </c>
      <c r="E104" s="129" t="s">
        <v>18</v>
      </c>
      <c r="F104" s="129" t="s">
        <v>19</v>
      </c>
      <c r="G104" s="130" t="s">
        <v>51</v>
      </c>
      <c r="H104" s="131">
        <v>0</v>
      </c>
      <c r="I104" s="131">
        <v>0</v>
      </c>
      <c r="J104" s="131">
        <v>1387</v>
      </c>
      <c r="K104" s="131">
        <v>1387</v>
      </c>
      <c r="L104" s="131">
        <v>1055.6399999999999</v>
      </c>
      <c r="M104" s="131">
        <v>921.31</v>
      </c>
      <c r="N104" s="131">
        <v>736</v>
      </c>
      <c r="O104" s="131">
        <f t="shared" si="21"/>
        <v>736</v>
      </c>
      <c r="P104" s="131">
        <f t="shared" si="22"/>
        <v>736</v>
      </c>
    </row>
    <row r="105" spans="1:16" ht="23.25" hidden="1" outlineLevel="1" x14ac:dyDescent="0.25">
      <c r="A105" s="66"/>
      <c r="B105" s="129" t="s">
        <v>545</v>
      </c>
      <c r="C105" s="129" t="s">
        <v>662</v>
      </c>
      <c r="D105" s="129" t="s">
        <v>525</v>
      </c>
      <c r="E105" s="129"/>
      <c r="F105" s="129"/>
      <c r="G105" s="130" t="s">
        <v>529</v>
      </c>
      <c r="H105" s="131">
        <f>SUM(H96:H104)</f>
        <v>0</v>
      </c>
      <c r="I105" s="131">
        <f t="shared" ref="I105:P105" si="30">SUM(I96:I104)</f>
        <v>0</v>
      </c>
      <c r="J105" s="131">
        <f t="shared" si="30"/>
        <v>10449</v>
      </c>
      <c r="K105" s="131">
        <f t="shared" si="30"/>
        <v>11396</v>
      </c>
      <c r="L105" s="131">
        <f t="shared" si="30"/>
        <v>7869.996000000001</v>
      </c>
      <c r="M105" s="131">
        <f t="shared" si="30"/>
        <v>6881.6100000000006</v>
      </c>
      <c r="N105" s="131">
        <f t="shared" si="30"/>
        <v>5537</v>
      </c>
      <c r="O105" s="131">
        <f t="shared" si="30"/>
        <v>5537</v>
      </c>
      <c r="P105" s="131">
        <f t="shared" si="30"/>
        <v>5537</v>
      </c>
    </row>
    <row r="106" spans="1:16" hidden="1" outlineLevel="1" x14ac:dyDescent="0.25">
      <c r="A106" s="67" t="s">
        <v>11</v>
      </c>
      <c r="B106" s="129" t="s">
        <v>545</v>
      </c>
      <c r="C106" s="129" t="s">
        <v>13</v>
      </c>
      <c r="D106" s="129" t="s">
        <v>152</v>
      </c>
      <c r="E106" s="129" t="s">
        <v>18</v>
      </c>
      <c r="F106" s="129" t="s">
        <v>19</v>
      </c>
      <c r="G106" s="130" t="s">
        <v>153</v>
      </c>
      <c r="H106" s="131">
        <v>0</v>
      </c>
      <c r="I106" s="131">
        <v>0</v>
      </c>
      <c r="J106" s="131">
        <v>954</v>
      </c>
      <c r="K106" s="131">
        <v>954</v>
      </c>
      <c r="L106" s="131">
        <v>954</v>
      </c>
      <c r="M106" s="131">
        <v>920.59</v>
      </c>
      <c r="N106" s="131">
        <v>561</v>
      </c>
      <c r="O106" s="131">
        <f t="shared" si="21"/>
        <v>561</v>
      </c>
      <c r="P106" s="131">
        <f t="shared" si="22"/>
        <v>561</v>
      </c>
    </row>
    <row r="107" spans="1:16" ht="23.25" hidden="1" outlineLevel="1" x14ac:dyDescent="0.25">
      <c r="A107" s="67" t="s">
        <v>11</v>
      </c>
      <c r="B107" s="129" t="s">
        <v>545</v>
      </c>
      <c r="C107" s="129" t="s">
        <v>13</v>
      </c>
      <c r="D107" s="129" t="s">
        <v>156</v>
      </c>
      <c r="E107" s="129" t="s">
        <v>18</v>
      </c>
      <c r="F107" s="129" t="s">
        <v>19</v>
      </c>
      <c r="G107" s="130" t="s">
        <v>157</v>
      </c>
      <c r="H107" s="131">
        <v>0</v>
      </c>
      <c r="I107" s="131">
        <v>0</v>
      </c>
      <c r="J107" s="131">
        <v>383</v>
      </c>
      <c r="K107" s="131">
        <v>383</v>
      </c>
      <c r="L107" s="131">
        <v>185.31</v>
      </c>
      <c r="M107" s="131">
        <v>157.03</v>
      </c>
      <c r="N107" s="131">
        <v>155</v>
      </c>
      <c r="O107" s="131">
        <f t="shared" si="21"/>
        <v>155</v>
      </c>
      <c r="P107" s="131">
        <f t="shared" si="22"/>
        <v>155</v>
      </c>
    </row>
    <row r="108" spans="1:16" hidden="1" outlineLevel="1" x14ac:dyDescent="0.25">
      <c r="A108" s="66"/>
      <c r="B108" s="129" t="s">
        <v>545</v>
      </c>
      <c r="C108" s="129" t="s">
        <v>662</v>
      </c>
      <c r="D108" s="129" t="s">
        <v>535</v>
      </c>
      <c r="E108" s="129"/>
      <c r="F108" s="129"/>
      <c r="G108" s="130" t="s">
        <v>536</v>
      </c>
      <c r="H108" s="131">
        <f>SUM(H106:H107)</f>
        <v>0</v>
      </c>
      <c r="I108" s="131">
        <f t="shared" ref="I108:P108" si="31">SUM(I106:I107)</f>
        <v>0</v>
      </c>
      <c r="J108" s="131">
        <f t="shared" si="31"/>
        <v>1337</v>
      </c>
      <c r="K108" s="131">
        <f t="shared" si="31"/>
        <v>1337</v>
      </c>
      <c r="L108" s="131">
        <f t="shared" si="31"/>
        <v>1139.31</v>
      </c>
      <c r="M108" s="131">
        <f t="shared" si="31"/>
        <v>1077.6200000000001</v>
      </c>
      <c r="N108" s="131">
        <f t="shared" si="31"/>
        <v>716</v>
      </c>
      <c r="O108" s="131">
        <f t="shared" si="31"/>
        <v>716</v>
      </c>
      <c r="P108" s="131">
        <f t="shared" si="31"/>
        <v>716</v>
      </c>
    </row>
    <row r="109" spans="1:16" hidden="1" outlineLevel="1" x14ac:dyDescent="0.25">
      <c r="A109" s="64"/>
      <c r="B109" s="129" t="s">
        <v>545</v>
      </c>
      <c r="C109" s="129" t="s">
        <v>662</v>
      </c>
      <c r="D109" s="129"/>
      <c r="E109" s="129"/>
      <c r="F109" s="129"/>
      <c r="G109" s="130" t="s">
        <v>716</v>
      </c>
      <c r="H109" s="131">
        <v>13899.79</v>
      </c>
      <c r="I109" s="131">
        <v>19695.150000000001</v>
      </c>
      <c r="J109" s="131">
        <f t="shared" ref="J109:P109" si="32">J108+J105+J95</f>
        <v>40997</v>
      </c>
      <c r="K109" s="131">
        <f t="shared" si="32"/>
        <v>41944</v>
      </c>
      <c r="L109" s="131">
        <f t="shared" si="32"/>
        <v>31465.186000000002</v>
      </c>
      <c r="M109" s="131">
        <f t="shared" si="32"/>
        <v>27587.11</v>
      </c>
      <c r="N109" s="131">
        <f t="shared" si="32"/>
        <v>21753</v>
      </c>
      <c r="O109" s="131">
        <f t="shared" si="32"/>
        <v>21753</v>
      </c>
      <c r="P109" s="131">
        <f t="shared" si="32"/>
        <v>21753</v>
      </c>
    </row>
    <row r="110" spans="1:16" ht="34.5" hidden="1" outlineLevel="1" x14ac:dyDescent="0.25">
      <c r="A110" s="31" t="s">
        <v>11</v>
      </c>
      <c r="B110" s="129" t="s">
        <v>546</v>
      </c>
      <c r="C110" s="129" t="s">
        <v>13</v>
      </c>
      <c r="D110" s="129" t="s">
        <v>14</v>
      </c>
      <c r="E110" s="129" t="s">
        <v>18</v>
      </c>
      <c r="F110" s="129" t="s">
        <v>19</v>
      </c>
      <c r="G110" s="130" t="s">
        <v>20</v>
      </c>
      <c r="H110" s="131">
        <v>0</v>
      </c>
      <c r="I110" s="131">
        <v>0</v>
      </c>
      <c r="J110" s="131">
        <v>32750</v>
      </c>
      <c r="K110" s="131">
        <v>32750</v>
      </c>
      <c r="L110" s="131">
        <v>33593.919999999998</v>
      </c>
      <c r="M110" s="131">
        <v>25317.919999999998</v>
      </c>
      <c r="N110" s="131">
        <v>46730</v>
      </c>
      <c r="O110" s="131">
        <f t="shared" si="21"/>
        <v>46730</v>
      </c>
      <c r="P110" s="131">
        <f t="shared" si="22"/>
        <v>46730</v>
      </c>
    </row>
    <row r="111" spans="1:16" hidden="1" outlineLevel="1" x14ac:dyDescent="0.25">
      <c r="A111" s="31"/>
      <c r="B111" s="129" t="s">
        <v>546</v>
      </c>
      <c r="C111" s="129" t="s">
        <v>13</v>
      </c>
      <c r="D111" s="129" t="s">
        <v>609</v>
      </c>
      <c r="E111" s="129" t="s">
        <v>18</v>
      </c>
      <c r="F111" s="129" t="s">
        <v>19</v>
      </c>
      <c r="G111" s="130" t="s">
        <v>610</v>
      </c>
      <c r="H111" s="131">
        <v>0</v>
      </c>
      <c r="I111" s="131">
        <v>0</v>
      </c>
      <c r="J111" s="131">
        <v>0</v>
      </c>
      <c r="K111" s="131">
        <v>0</v>
      </c>
      <c r="L111" s="131">
        <v>0</v>
      </c>
      <c r="M111" s="131">
        <v>0</v>
      </c>
      <c r="N111" s="131">
        <v>1100</v>
      </c>
      <c r="O111" s="131">
        <f>N111</f>
        <v>1100</v>
      </c>
      <c r="P111" s="131">
        <f>N111</f>
        <v>1100</v>
      </c>
    </row>
    <row r="112" spans="1:16" hidden="1" outlineLevel="1" x14ac:dyDescent="0.25">
      <c r="A112" s="66"/>
      <c r="B112" s="129" t="s">
        <v>546</v>
      </c>
      <c r="C112" s="129" t="s">
        <v>662</v>
      </c>
      <c r="D112" s="129" t="s">
        <v>524</v>
      </c>
      <c r="E112" s="129"/>
      <c r="F112" s="129"/>
      <c r="G112" s="130" t="s">
        <v>528</v>
      </c>
      <c r="H112" s="131">
        <f>SUM(H110:H111)</f>
        <v>0</v>
      </c>
      <c r="I112" s="131">
        <f t="shared" ref="I112:P112" si="33">SUM(I110:I111)</f>
        <v>0</v>
      </c>
      <c r="J112" s="131">
        <f t="shared" si="33"/>
        <v>32750</v>
      </c>
      <c r="K112" s="131">
        <f t="shared" si="33"/>
        <v>32750</v>
      </c>
      <c r="L112" s="131">
        <f t="shared" si="33"/>
        <v>33593.919999999998</v>
      </c>
      <c r="M112" s="131">
        <f t="shared" si="33"/>
        <v>25317.919999999998</v>
      </c>
      <c r="N112" s="131">
        <f t="shared" si="33"/>
        <v>47830</v>
      </c>
      <c r="O112" s="131">
        <f t="shared" si="33"/>
        <v>47830</v>
      </c>
      <c r="P112" s="131">
        <f t="shared" si="33"/>
        <v>47830</v>
      </c>
    </row>
    <row r="113" spans="1:17" ht="23.25" hidden="1" outlineLevel="1" x14ac:dyDescent="0.25">
      <c r="A113" s="67" t="s">
        <v>11</v>
      </c>
      <c r="B113" s="129" t="s">
        <v>546</v>
      </c>
      <c r="C113" s="129" t="s">
        <v>13</v>
      </c>
      <c r="D113" s="129" t="s">
        <v>23</v>
      </c>
      <c r="E113" s="129" t="s">
        <v>18</v>
      </c>
      <c r="F113" s="129" t="s">
        <v>19</v>
      </c>
      <c r="G113" s="130" t="s">
        <v>24</v>
      </c>
      <c r="H113" s="131">
        <v>0</v>
      </c>
      <c r="I113" s="131">
        <v>0</v>
      </c>
      <c r="J113" s="131">
        <v>2000</v>
      </c>
      <c r="K113" s="131">
        <v>1500</v>
      </c>
      <c r="L113" s="131">
        <v>2303.37</v>
      </c>
      <c r="M113" s="131">
        <v>1475.77</v>
      </c>
      <c r="N113" s="131">
        <v>2600</v>
      </c>
      <c r="O113" s="131">
        <f t="shared" si="21"/>
        <v>2600</v>
      </c>
      <c r="P113" s="131">
        <f t="shared" si="22"/>
        <v>2600</v>
      </c>
    </row>
    <row r="114" spans="1:17" hidden="1" outlineLevel="1" x14ac:dyDescent="0.25">
      <c r="A114" s="67" t="s">
        <v>11</v>
      </c>
      <c r="B114" s="129" t="s">
        <v>546</v>
      </c>
      <c r="C114" s="129" t="s">
        <v>13</v>
      </c>
      <c r="D114" s="129" t="s">
        <v>27</v>
      </c>
      <c r="E114" s="129" t="s">
        <v>18</v>
      </c>
      <c r="F114" s="129" t="s">
        <v>19</v>
      </c>
      <c r="G114" s="130" t="s">
        <v>28</v>
      </c>
      <c r="H114" s="131">
        <v>0</v>
      </c>
      <c r="I114" s="131">
        <v>0</v>
      </c>
      <c r="J114" s="131">
        <v>1275</v>
      </c>
      <c r="K114" s="131">
        <v>1275</v>
      </c>
      <c r="L114" s="131">
        <v>1085.68</v>
      </c>
      <c r="M114" s="131">
        <v>1085.68</v>
      </c>
      <c r="N114" s="131">
        <v>2073</v>
      </c>
      <c r="O114" s="131">
        <f t="shared" si="21"/>
        <v>2073</v>
      </c>
      <c r="P114" s="131">
        <f t="shared" si="22"/>
        <v>2073</v>
      </c>
    </row>
    <row r="115" spans="1:17" ht="34.5" hidden="1" outlineLevel="1" x14ac:dyDescent="0.25">
      <c r="A115" s="67" t="s">
        <v>11</v>
      </c>
      <c r="B115" s="129" t="s">
        <v>546</v>
      </c>
      <c r="C115" s="129" t="s">
        <v>13</v>
      </c>
      <c r="D115" s="129" t="s">
        <v>53</v>
      </c>
      <c r="E115" s="129" t="s">
        <v>18</v>
      </c>
      <c r="F115" s="129" t="s">
        <v>19</v>
      </c>
      <c r="G115" s="130" t="s">
        <v>54</v>
      </c>
      <c r="H115" s="131">
        <v>0</v>
      </c>
      <c r="I115" s="131">
        <v>0</v>
      </c>
      <c r="J115" s="131">
        <v>360</v>
      </c>
      <c r="K115" s="131">
        <v>360</v>
      </c>
      <c r="L115" s="131">
        <v>380</v>
      </c>
      <c r="M115" s="131">
        <v>300</v>
      </c>
      <c r="N115" s="131">
        <v>480</v>
      </c>
      <c r="O115" s="131">
        <f t="shared" si="21"/>
        <v>480</v>
      </c>
      <c r="P115" s="131">
        <f t="shared" si="22"/>
        <v>480</v>
      </c>
    </row>
    <row r="116" spans="1:17" ht="34.5" hidden="1" outlineLevel="1" x14ac:dyDescent="0.25">
      <c r="A116" s="67" t="s">
        <v>11</v>
      </c>
      <c r="B116" s="129" t="s">
        <v>546</v>
      </c>
      <c r="C116" s="129" t="s">
        <v>13</v>
      </c>
      <c r="D116" s="129" t="s">
        <v>30</v>
      </c>
      <c r="E116" s="129" t="s">
        <v>18</v>
      </c>
      <c r="F116" s="129" t="s">
        <v>19</v>
      </c>
      <c r="G116" s="130" t="s">
        <v>31</v>
      </c>
      <c r="H116" s="131">
        <v>0</v>
      </c>
      <c r="I116" s="131">
        <v>0</v>
      </c>
      <c r="J116" s="131">
        <v>458</v>
      </c>
      <c r="K116" s="131">
        <v>458</v>
      </c>
      <c r="L116" s="131">
        <v>466.43399999999997</v>
      </c>
      <c r="M116" s="131">
        <v>350.57</v>
      </c>
      <c r="N116" s="131">
        <v>654</v>
      </c>
      <c r="O116" s="131">
        <f t="shared" si="21"/>
        <v>654</v>
      </c>
      <c r="P116" s="131">
        <f t="shared" si="22"/>
        <v>654</v>
      </c>
    </row>
    <row r="117" spans="1:17" ht="34.5" hidden="1" outlineLevel="1" x14ac:dyDescent="0.25">
      <c r="A117" s="67" t="s">
        <v>11</v>
      </c>
      <c r="B117" s="129" t="s">
        <v>546</v>
      </c>
      <c r="C117" s="129" t="s">
        <v>13</v>
      </c>
      <c r="D117" s="129" t="s">
        <v>33</v>
      </c>
      <c r="E117" s="129" t="s">
        <v>18</v>
      </c>
      <c r="F117" s="129" t="s">
        <v>19</v>
      </c>
      <c r="G117" s="130" t="s">
        <v>35</v>
      </c>
      <c r="H117" s="131">
        <v>0</v>
      </c>
      <c r="I117" s="131">
        <v>0</v>
      </c>
      <c r="J117" s="131">
        <v>4585</v>
      </c>
      <c r="K117" s="131">
        <v>4585</v>
      </c>
      <c r="L117" s="131">
        <v>4734.72</v>
      </c>
      <c r="M117" s="131">
        <v>3576.08</v>
      </c>
      <c r="N117" s="131">
        <v>6542</v>
      </c>
      <c r="O117" s="131">
        <f t="shared" si="21"/>
        <v>6542</v>
      </c>
      <c r="P117" s="131">
        <f t="shared" si="22"/>
        <v>6542</v>
      </c>
    </row>
    <row r="118" spans="1:17" ht="34.5" hidden="1" outlineLevel="1" x14ac:dyDescent="0.25">
      <c r="A118" s="67" t="s">
        <v>11</v>
      </c>
      <c r="B118" s="129" t="s">
        <v>546</v>
      </c>
      <c r="C118" s="129" t="s">
        <v>13</v>
      </c>
      <c r="D118" s="129" t="s">
        <v>37</v>
      </c>
      <c r="E118" s="129" t="s">
        <v>18</v>
      </c>
      <c r="F118" s="129" t="s">
        <v>19</v>
      </c>
      <c r="G118" s="130" t="s">
        <v>39</v>
      </c>
      <c r="H118" s="131">
        <v>0</v>
      </c>
      <c r="I118" s="131">
        <v>0</v>
      </c>
      <c r="J118" s="131">
        <v>262</v>
      </c>
      <c r="K118" s="131">
        <v>262</v>
      </c>
      <c r="L118" s="131">
        <v>270.358</v>
      </c>
      <c r="M118" s="131">
        <v>204.15</v>
      </c>
      <c r="N118" s="131">
        <v>374</v>
      </c>
      <c r="O118" s="131">
        <f t="shared" si="21"/>
        <v>374</v>
      </c>
      <c r="P118" s="131">
        <f t="shared" si="22"/>
        <v>374</v>
      </c>
    </row>
    <row r="119" spans="1:17" ht="34.5" hidden="1" outlineLevel="1" x14ac:dyDescent="0.25">
      <c r="A119" s="67" t="s">
        <v>11</v>
      </c>
      <c r="B119" s="129" t="s">
        <v>546</v>
      </c>
      <c r="C119" s="129" t="s">
        <v>13</v>
      </c>
      <c r="D119" s="129" t="s">
        <v>41</v>
      </c>
      <c r="E119" s="129" t="s">
        <v>18</v>
      </c>
      <c r="F119" s="129" t="s">
        <v>19</v>
      </c>
      <c r="G119" s="130" t="s">
        <v>43</v>
      </c>
      <c r="H119" s="131">
        <v>0</v>
      </c>
      <c r="I119" s="131">
        <v>0</v>
      </c>
      <c r="J119" s="131">
        <v>982</v>
      </c>
      <c r="K119" s="131">
        <v>982</v>
      </c>
      <c r="L119" s="131">
        <v>987.44999999999993</v>
      </c>
      <c r="M119" s="131">
        <v>739.17</v>
      </c>
      <c r="N119" s="131">
        <v>1402</v>
      </c>
      <c r="O119" s="131">
        <f t="shared" si="21"/>
        <v>1402</v>
      </c>
      <c r="P119" s="131">
        <f t="shared" si="22"/>
        <v>1402</v>
      </c>
    </row>
    <row r="120" spans="1:17" ht="34.5" hidden="1" outlineLevel="1" x14ac:dyDescent="0.25">
      <c r="A120" s="67" t="s">
        <v>11</v>
      </c>
      <c r="B120" s="129" t="s">
        <v>546</v>
      </c>
      <c r="C120" s="129" t="s">
        <v>13</v>
      </c>
      <c r="D120" s="129" t="s">
        <v>45</v>
      </c>
      <c r="E120" s="129" t="s">
        <v>18</v>
      </c>
      <c r="F120" s="129" t="s">
        <v>19</v>
      </c>
      <c r="G120" s="130" t="s">
        <v>47</v>
      </c>
      <c r="H120" s="131">
        <v>0</v>
      </c>
      <c r="I120" s="131">
        <v>0</v>
      </c>
      <c r="J120" s="131">
        <v>327</v>
      </c>
      <c r="K120" s="131">
        <v>327</v>
      </c>
      <c r="L120" s="131">
        <v>333.2</v>
      </c>
      <c r="M120" s="131">
        <v>250.44</v>
      </c>
      <c r="N120" s="131">
        <v>467</v>
      </c>
      <c r="O120" s="131">
        <f t="shared" si="21"/>
        <v>467</v>
      </c>
      <c r="P120" s="131">
        <f t="shared" si="22"/>
        <v>467</v>
      </c>
    </row>
    <row r="121" spans="1:17" ht="34.5" hidden="1" outlineLevel="1" x14ac:dyDescent="0.25">
      <c r="A121" s="67" t="s">
        <v>11</v>
      </c>
      <c r="B121" s="129" t="s">
        <v>546</v>
      </c>
      <c r="C121" s="129" t="s">
        <v>13</v>
      </c>
      <c r="D121" s="129" t="s">
        <v>49</v>
      </c>
      <c r="E121" s="129" t="s">
        <v>18</v>
      </c>
      <c r="F121" s="129" t="s">
        <v>19</v>
      </c>
      <c r="G121" s="130" t="s">
        <v>51</v>
      </c>
      <c r="H121" s="131">
        <v>0</v>
      </c>
      <c r="I121" s="131">
        <v>0</v>
      </c>
      <c r="J121" s="131">
        <v>1556</v>
      </c>
      <c r="K121" s="131">
        <v>1556</v>
      </c>
      <c r="L121" s="131">
        <v>1606.23</v>
      </c>
      <c r="M121" s="131">
        <v>1213.1199999999999</v>
      </c>
      <c r="N121" s="131">
        <v>2220</v>
      </c>
      <c r="O121" s="131">
        <f t="shared" si="21"/>
        <v>2220</v>
      </c>
      <c r="P121" s="131">
        <f t="shared" si="22"/>
        <v>2220</v>
      </c>
    </row>
    <row r="122" spans="1:17" ht="23.25" hidden="1" outlineLevel="1" x14ac:dyDescent="0.25">
      <c r="A122" s="66"/>
      <c r="B122" s="129" t="s">
        <v>546</v>
      </c>
      <c r="C122" s="129" t="s">
        <v>662</v>
      </c>
      <c r="D122" s="129" t="s">
        <v>525</v>
      </c>
      <c r="E122" s="129"/>
      <c r="F122" s="129"/>
      <c r="G122" s="130" t="s">
        <v>529</v>
      </c>
      <c r="H122" s="131">
        <f>SUM(H113:H121)</f>
        <v>0</v>
      </c>
      <c r="I122" s="131">
        <f t="shared" ref="I122:P122" si="34">SUM(I113:I121)</f>
        <v>0</v>
      </c>
      <c r="J122" s="131">
        <f t="shared" si="34"/>
        <v>11805</v>
      </c>
      <c r="K122" s="131">
        <f t="shared" si="34"/>
        <v>11305</v>
      </c>
      <c r="L122" s="131">
        <f t="shared" si="34"/>
        <v>12167.442000000003</v>
      </c>
      <c r="M122" s="131">
        <f t="shared" si="34"/>
        <v>9194.98</v>
      </c>
      <c r="N122" s="131">
        <f t="shared" si="34"/>
        <v>16812</v>
      </c>
      <c r="O122" s="131">
        <f t="shared" si="34"/>
        <v>16812</v>
      </c>
      <c r="P122" s="131">
        <f t="shared" si="34"/>
        <v>16812</v>
      </c>
    </row>
    <row r="123" spans="1:17" ht="23.25" hidden="1" outlineLevel="1" x14ac:dyDescent="0.25">
      <c r="A123" s="67" t="s">
        <v>11</v>
      </c>
      <c r="B123" s="129" t="s">
        <v>546</v>
      </c>
      <c r="C123" s="129" t="s">
        <v>13</v>
      </c>
      <c r="D123" s="129" t="s">
        <v>55</v>
      </c>
      <c r="E123" s="129" t="s">
        <v>18</v>
      </c>
      <c r="F123" s="129" t="s">
        <v>19</v>
      </c>
      <c r="G123" s="130" t="s">
        <v>56</v>
      </c>
      <c r="H123" s="131">
        <v>787.18</v>
      </c>
      <c r="I123" s="131">
        <v>363.12</v>
      </c>
      <c r="J123" s="131">
        <v>500</v>
      </c>
      <c r="K123" s="131">
        <v>500</v>
      </c>
      <c r="L123" s="131">
        <v>410.41200000000003</v>
      </c>
      <c r="M123" s="131">
        <v>342.01</v>
      </c>
      <c r="N123" s="131">
        <v>500</v>
      </c>
      <c r="O123" s="131">
        <f t="shared" si="21"/>
        <v>500</v>
      </c>
      <c r="P123" s="131">
        <f t="shared" si="22"/>
        <v>500</v>
      </c>
      <c r="Q123" s="37"/>
    </row>
    <row r="124" spans="1:17" ht="23.25" hidden="1" outlineLevel="1" x14ac:dyDescent="0.25">
      <c r="A124" s="66"/>
      <c r="B124" s="129" t="s">
        <v>546</v>
      </c>
      <c r="C124" s="129" t="s">
        <v>662</v>
      </c>
      <c r="D124" s="129" t="s">
        <v>537</v>
      </c>
      <c r="E124" s="129"/>
      <c r="F124" s="129"/>
      <c r="G124" s="130" t="s">
        <v>56</v>
      </c>
      <c r="H124" s="131">
        <f>SUM(H123)</f>
        <v>787.18</v>
      </c>
      <c r="I124" s="131">
        <v>0</v>
      </c>
      <c r="J124" s="131">
        <f t="shared" ref="J124:P124" si="35">SUM(J123)</f>
        <v>500</v>
      </c>
      <c r="K124" s="131">
        <f t="shared" si="35"/>
        <v>500</v>
      </c>
      <c r="L124" s="131">
        <f t="shared" si="35"/>
        <v>410.41200000000003</v>
      </c>
      <c r="M124" s="131">
        <f t="shared" si="35"/>
        <v>342.01</v>
      </c>
      <c r="N124" s="131">
        <f t="shared" si="35"/>
        <v>500</v>
      </c>
      <c r="O124" s="131">
        <f t="shared" si="35"/>
        <v>500</v>
      </c>
      <c r="P124" s="131">
        <f t="shared" si="35"/>
        <v>500</v>
      </c>
      <c r="Q124" s="37"/>
    </row>
    <row r="125" spans="1:17" hidden="1" outlineLevel="1" x14ac:dyDescent="0.25">
      <c r="A125" s="67" t="s">
        <v>11</v>
      </c>
      <c r="B125" s="129" t="s">
        <v>546</v>
      </c>
      <c r="C125" s="129" t="s">
        <v>13</v>
      </c>
      <c r="D125" s="129" t="s">
        <v>89</v>
      </c>
      <c r="E125" s="129" t="s">
        <v>18</v>
      </c>
      <c r="F125" s="129" t="s">
        <v>19</v>
      </c>
      <c r="G125" s="130" t="s">
        <v>94</v>
      </c>
      <c r="H125" s="131">
        <v>0</v>
      </c>
      <c r="I125" s="131">
        <v>0</v>
      </c>
      <c r="J125" s="131">
        <v>1000</v>
      </c>
      <c r="K125" s="131">
        <v>1000</v>
      </c>
      <c r="L125" s="131">
        <v>329.86799999999994</v>
      </c>
      <c r="M125" s="131">
        <v>274.89</v>
      </c>
      <c r="N125" s="131">
        <v>800</v>
      </c>
      <c r="O125" s="131">
        <f t="shared" si="21"/>
        <v>800</v>
      </c>
      <c r="P125" s="131">
        <f t="shared" si="22"/>
        <v>800</v>
      </c>
    </row>
    <row r="126" spans="1:17" hidden="1" outlineLevel="1" x14ac:dyDescent="0.25">
      <c r="A126" s="67" t="s">
        <v>11</v>
      </c>
      <c r="B126" s="129" t="s">
        <v>546</v>
      </c>
      <c r="C126" s="129" t="s">
        <v>13</v>
      </c>
      <c r="D126" s="129" t="s">
        <v>89</v>
      </c>
      <c r="E126" s="129" t="s">
        <v>18</v>
      </c>
      <c r="F126" s="129" t="s">
        <v>19</v>
      </c>
      <c r="G126" s="130" t="s">
        <v>95</v>
      </c>
      <c r="H126" s="131">
        <v>0</v>
      </c>
      <c r="I126" s="131">
        <v>0</v>
      </c>
      <c r="J126" s="131">
        <v>3900</v>
      </c>
      <c r="K126" s="131">
        <v>3900</v>
      </c>
      <c r="L126" s="131">
        <v>4843.3559999999998</v>
      </c>
      <c r="M126" s="131">
        <v>4036.13</v>
      </c>
      <c r="N126" s="131">
        <v>5000</v>
      </c>
      <c r="O126" s="131">
        <f t="shared" si="21"/>
        <v>5000</v>
      </c>
      <c r="P126" s="131">
        <f t="shared" si="22"/>
        <v>5000</v>
      </c>
    </row>
    <row r="127" spans="1:17" hidden="1" outlineLevel="1" x14ac:dyDescent="0.25">
      <c r="A127" s="67" t="s">
        <v>11</v>
      </c>
      <c r="B127" s="129" t="s">
        <v>546</v>
      </c>
      <c r="C127" s="129" t="s">
        <v>13</v>
      </c>
      <c r="D127" s="129" t="s">
        <v>89</v>
      </c>
      <c r="E127" s="129" t="s">
        <v>18</v>
      </c>
      <c r="F127" s="129" t="s">
        <v>19</v>
      </c>
      <c r="G127" s="130" t="s">
        <v>93</v>
      </c>
      <c r="H127" s="131">
        <v>0</v>
      </c>
      <c r="I127" s="131">
        <v>0</v>
      </c>
      <c r="J127" s="131">
        <v>13000</v>
      </c>
      <c r="K127" s="131">
        <v>19717.09</v>
      </c>
      <c r="L127" s="131">
        <v>22000</v>
      </c>
      <c r="M127" s="131">
        <v>21409.24</v>
      </c>
      <c r="N127" s="131">
        <v>20000</v>
      </c>
      <c r="O127" s="131">
        <f t="shared" si="21"/>
        <v>20000</v>
      </c>
      <c r="P127" s="131">
        <f t="shared" si="22"/>
        <v>20000</v>
      </c>
    </row>
    <row r="128" spans="1:17" ht="34.5" hidden="1" outlineLevel="1" x14ac:dyDescent="0.25">
      <c r="A128" s="67" t="s">
        <v>11</v>
      </c>
      <c r="B128" s="129" t="s">
        <v>546</v>
      </c>
      <c r="C128" s="129" t="s">
        <v>13</v>
      </c>
      <c r="D128" s="129" t="s">
        <v>102</v>
      </c>
      <c r="E128" s="129" t="s">
        <v>18</v>
      </c>
      <c r="F128" s="129" t="s">
        <v>19</v>
      </c>
      <c r="G128" s="130" t="s">
        <v>103</v>
      </c>
      <c r="H128" s="131">
        <v>2142.16</v>
      </c>
      <c r="I128" s="131">
        <v>1926.8</v>
      </c>
      <c r="J128" s="131">
        <v>2000</v>
      </c>
      <c r="K128" s="131">
        <v>1948</v>
      </c>
      <c r="L128" s="131">
        <v>578.26800000000003</v>
      </c>
      <c r="M128" s="131">
        <v>481.89</v>
      </c>
      <c r="N128" s="131">
        <v>800</v>
      </c>
      <c r="O128" s="131">
        <f t="shared" si="21"/>
        <v>800</v>
      </c>
      <c r="P128" s="131">
        <f t="shared" si="22"/>
        <v>800</v>
      </c>
    </row>
    <row r="129" spans="1:16" hidden="1" outlineLevel="1" x14ac:dyDescent="0.25">
      <c r="A129" s="66"/>
      <c r="B129" s="129" t="s">
        <v>546</v>
      </c>
      <c r="C129" s="129" t="s">
        <v>662</v>
      </c>
      <c r="D129" s="129" t="s">
        <v>526</v>
      </c>
      <c r="E129" s="129"/>
      <c r="F129" s="129"/>
      <c r="G129" s="130" t="s">
        <v>649</v>
      </c>
      <c r="H129" s="131">
        <f>SUM(H125:H128)</f>
        <v>2142.16</v>
      </c>
      <c r="I129" s="131">
        <v>0</v>
      </c>
      <c r="J129" s="131">
        <f t="shared" ref="J129:P129" si="36">SUM(J125:J128)</f>
        <v>19900</v>
      </c>
      <c r="K129" s="131">
        <f t="shared" si="36"/>
        <v>26565.09</v>
      </c>
      <c r="L129" s="131">
        <f t="shared" si="36"/>
        <v>27751.492000000002</v>
      </c>
      <c r="M129" s="131">
        <f t="shared" si="36"/>
        <v>26202.15</v>
      </c>
      <c r="N129" s="131">
        <f t="shared" si="36"/>
        <v>26600</v>
      </c>
      <c r="O129" s="131">
        <f t="shared" si="36"/>
        <v>26600</v>
      </c>
      <c r="P129" s="131">
        <f t="shared" si="36"/>
        <v>26600</v>
      </c>
    </row>
    <row r="130" spans="1:16" hidden="1" outlineLevel="1" x14ac:dyDescent="0.25">
      <c r="A130" s="67" t="s">
        <v>11</v>
      </c>
      <c r="B130" s="129" t="s">
        <v>546</v>
      </c>
      <c r="C130" s="129" t="s">
        <v>13</v>
      </c>
      <c r="D130" s="129" t="s">
        <v>138</v>
      </c>
      <c r="E130" s="129" t="s">
        <v>18</v>
      </c>
      <c r="F130" s="129" t="s">
        <v>19</v>
      </c>
      <c r="G130" s="130" t="s">
        <v>142</v>
      </c>
      <c r="H130" s="131">
        <v>19478.77</v>
      </c>
      <c r="I130" s="131">
        <v>25478</v>
      </c>
      <c r="J130" s="131">
        <v>1800</v>
      </c>
      <c r="K130" s="131">
        <v>1800</v>
      </c>
      <c r="L130" s="131">
        <v>1800</v>
      </c>
      <c r="M130" s="131">
        <v>900</v>
      </c>
      <c r="N130" s="131">
        <v>6000</v>
      </c>
      <c r="O130" s="131">
        <f t="shared" si="21"/>
        <v>6000</v>
      </c>
      <c r="P130" s="131">
        <f t="shared" si="22"/>
        <v>6000</v>
      </c>
    </row>
    <row r="131" spans="1:16" hidden="1" outlineLevel="1" x14ac:dyDescent="0.25">
      <c r="A131" s="67" t="s">
        <v>11</v>
      </c>
      <c r="B131" s="129" t="s">
        <v>546</v>
      </c>
      <c r="C131" s="129" t="s">
        <v>13</v>
      </c>
      <c r="D131" s="129" t="s">
        <v>143</v>
      </c>
      <c r="E131" s="129" t="s">
        <v>18</v>
      </c>
      <c r="F131" s="129" t="s">
        <v>19</v>
      </c>
      <c r="G131" s="130" t="s">
        <v>146</v>
      </c>
      <c r="H131" s="131">
        <v>0</v>
      </c>
      <c r="I131" s="131">
        <v>0</v>
      </c>
      <c r="J131" s="131">
        <v>600</v>
      </c>
      <c r="K131" s="131">
        <v>600</v>
      </c>
      <c r="L131" s="131">
        <v>179.38800000000003</v>
      </c>
      <c r="M131" s="131">
        <v>149.49</v>
      </c>
      <c r="N131" s="131">
        <v>250</v>
      </c>
      <c r="O131" s="131">
        <f t="shared" si="21"/>
        <v>250</v>
      </c>
      <c r="P131" s="131">
        <f t="shared" si="22"/>
        <v>250</v>
      </c>
    </row>
    <row r="132" spans="1:16" ht="23.25" hidden="1" outlineLevel="1" x14ac:dyDescent="0.25">
      <c r="A132" s="67" t="s">
        <v>11</v>
      </c>
      <c r="B132" s="129" t="s">
        <v>546</v>
      </c>
      <c r="C132" s="129" t="s">
        <v>13</v>
      </c>
      <c r="D132" s="129" t="s">
        <v>143</v>
      </c>
      <c r="E132" s="129" t="s">
        <v>18</v>
      </c>
      <c r="F132" s="129" t="s">
        <v>19</v>
      </c>
      <c r="G132" s="130" t="s">
        <v>147</v>
      </c>
      <c r="H132" s="131">
        <v>0</v>
      </c>
      <c r="I132" s="131">
        <v>0</v>
      </c>
      <c r="J132" s="131">
        <v>100</v>
      </c>
      <c r="K132" s="131">
        <v>150</v>
      </c>
      <c r="L132" s="131">
        <v>157.10399999999998</v>
      </c>
      <c r="M132" s="131">
        <v>130.91999999999999</v>
      </c>
      <c r="N132" s="131">
        <v>180</v>
      </c>
      <c r="O132" s="131">
        <f t="shared" si="21"/>
        <v>180</v>
      </c>
      <c r="P132" s="131">
        <f t="shared" si="22"/>
        <v>180</v>
      </c>
    </row>
    <row r="133" spans="1:16" hidden="1" outlineLevel="1" x14ac:dyDescent="0.25">
      <c r="A133" s="67" t="s">
        <v>11</v>
      </c>
      <c r="B133" s="129" t="s">
        <v>546</v>
      </c>
      <c r="C133" s="129" t="s">
        <v>13</v>
      </c>
      <c r="D133" s="129" t="s">
        <v>143</v>
      </c>
      <c r="E133" s="129" t="s">
        <v>18</v>
      </c>
      <c r="F133" s="129" t="s">
        <v>19</v>
      </c>
      <c r="G133" s="130" t="s">
        <v>148</v>
      </c>
      <c r="H133" s="131">
        <v>0</v>
      </c>
      <c r="I133" s="131">
        <v>0</v>
      </c>
      <c r="J133" s="131">
        <v>1500</v>
      </c>
      <c r="K133" s="131">
        <v>1450</v>
      </c>
      <c r="L133" s="131">
        <v>1838.22</v>
      </c>
      <c r="M133" s="131">
        <v>1531.85</v>
      </c>
      <c r="N133" s="131">
        <v>2000</v>
      </c>
      <c r="O133" s="131">
        <f t="shared" si="21"/>
        <v>2000</v>
      </c>
      <c r="P133" s="131">
        <f t="shared" si="22"/>
        <v>2000</v>
      </c>
    </row>
    <row r="134" spans="1:16" hidden="1" outlineLevel="1" x14ac:dyDescent="0.25">
      <c r="A134" s="67" t="s">
        <v>11</v>
      </c>
      <c r="B134" s="129" t="s">
        <v>546</v>
      </c>
      <c r="C134" s="129" t="s">
        <v>13</v>
      </c>
      <c r="D134" s="129" t="s">
        <v>143</v>
      </c>
      <c r="E134" s="129" t="s">
        <v>18</v>
      </c>
      <c r="F134" s="129" t="s">
        <v>19</v>
      </c>
      <c r="G134" s="130" t="s">
        <v>149</v>
      </c>
      <c r="H134" s="131">
        <v>0</v>
      </c>
      <c r="I134" s="131">
        <v>0</v>
      </c>
      <c r="J134" s="131">
        <v>900</v>
      </c>
      <c r="K134" s="131">
        <v>900</v>
      </c>
      <c r="L134" s="131">
        <v>699.27600000000007</v>
      </c>
      <c r="M134" s="131">
        <v>582.73</v>
      </c>
      <c r="N134" s="131">
        <v>800</v>
      </c>
      <c r="O134" s="131">
        <f t="shared" si="21"/>
        <v>800</v>
      </c>
      <c r="P134" s="131">
        <f t="shared" si="22"/>
        <v>800</v>
      </c>
    </row>
    <row r="135" spans="1:16" ht="23.25" hidden="1" outlineLevel="1" x14ac:dyDescent="0.25">
      <c r="A135" s="67" t="s">
        <v>11</v>
      </c>
      <c r="B135" s="129" t="s">
        <v>546</v>
      </c>
      <c r="C135" s="129" t="s">
        <v>13</v>
      </c>
      <c r="D135" s="129" t="s">
        <v>143</v>
      </c>
      <c r="E135" s="129" t="s">
        <v>18</v>
      </c>
      <c r="F135" s="129" t="s">
        <v>19</v>
      </c>
      <c r="G135" s="130" t="s">
        <v>150</v>
      </c>
      <c r="H135" s="131">
        <v>0</v>
      </c>
      <c r="I135" s="131">
        <v>0</v>
      </c>
      <c r="J135" s="131">
        <v>110</v>
      </c>
      <c r="K135" s="131">
        <v>110</v>
      </c>
      <c r="L135" s="131">
        <v>128.04</v>
      </c>
      <c r="M135" s="131">
        <v>106.7</v>
      </c>
      <c r="N135" s="131">
        <v>150</v>
      </c>
      <c r="O135" s="131">
        <f t="shared" si="21"/>
        <v>150</v>
      </c>
      <c r="P135" s="131">
        <f t="shared" si="22"/>
        <v>150</v>
      </c>
    </row>
    <row r="136" spans="1:16" ht="23.25" hidden="1" outlineLevel="1" x14ac:dyDescent="0.25">
      <c r="A136" s="67" t="s">
        <v>11</v>
      </c>
      <c r="B136" s="129" t="s">
        <v>546</v>
      </c>
      <c r="C136" s="129" t="s">
        <v>13</v>
      </c>
      <c r="D136" s="129" t="s">
        <v>143</v>
      </c>
      <c r="E136" s="129" t="s">
        <v>18</v>
      </c>
      <c r="F136" s="129" t="s">
        <v>19</v>
      </c>
      <c r="G136" s="130" t="s">
        <v>151</v>
      </c>
      <c r="H136" s="131">
        <v>0</v>
      </c>
      <c r="I136" s="131">
        <v>0</v>
      </c>
      <c r="J136" s="131">
        <v>150</v>
      </c>
      <c r="K136" s="131">
        <v>200</v>
      </c>
      <c r="L136" s="131">
        <v>214.68</v>
      </c>
      <c r="M136" s="131">
        <v>178.9</v>
      </c>
      <c r="N136" s="131">
        <v>250</v>
      </c>
      <c r="O136" s="131">
        <f t="shared" si="21"/>
        <v>250</v>
      </c>
      <c r="P136" s="131">
        <f t="shared" si="22"/>
        <v>250</v>
      </c>
    </row>
    <row r="137" spans="1:16" hidden="1" outlineLevel="1" x14ac:dyDescent="0.25">
      <c r="A137" s="67" t="s">
        <v>11</v>
      </c>
      <c r="B137" s="129" t="s">
        <v>546</v>
      </c>
      <c r="C137" s="129" t="s">
        <v>13</v>
      </c>
      <c r="D137" s="129" t="s">
        <v>152</v>
      </c>
      <c r="E137" s="129" t="s">
        <v>18</v>
      </c>
      <c r="F137" s="129" t="s">
        <v>19</v>
      </c>
      <c r="G137" s="130" t="s">
        <v>153</v>
      </c>
      <c r="H137" s="131">
        <v>0</v>
      </c>
      <c r="I137" s="131">
        <v>0</v>
      </c>
      <c r="J137" s="131">
        <v>1500</v>
      </c>
      <c r="K137" s="131">
        <v>1400</v>
      </c>
      <c r="L137" s="131">
        <v>1400</v>
      </c>
      <c r="M137" s="131">
        <v>1982.89</v>
      </c>
      <c r="N137" s="131">
        <v>2244</v>
      </c>
      <c r="O137" s="131">
        <f t="shared" si="21"/>
        <v>2244</v>
      </c>
      <c r="P137" s="131">
        <f t="shared" si="22"/>
        <v>2244</v>
      </c>
    </row>
    <row r="138" spans="1:16" ht="23.25" hidden="1" outlineLevel="1" x14ac:dyDescent="0.25">
      <c r="A138" s="67" t="s">
        <v>11</v>
      </c>
      <c r="B138" s="129" t="s">
        <v>546</v>
      </c>
      <c r="C138" s="129" t="s">
        <v>13</v>
      </c>
      <c r="D138" s="129" t="s">
        <v>156</v>
      </c>
      <c r="E138" s="129" t="s">
        <v>18</v>
      </c>
      <c r="F138" s="129" t="s">
        <v>19</v>
      </c>
      <c r="G138" s="130" t="s">
        <v>157</v>
      </c>
      <c r="H138" s="131">
        <v>0</v>
      </c>
      <c r="I138" s="131">
        <v>0</v>
      </c>
      <c r="J138" s="131">
        <v>430</v>
      </c>
      <c r="K138" s="131">
        <v>430</v>
      </c>
      <c r="L138" s="131">
        <v>308.11</v>
      </c>
      <c r="M138" s="131">
        <v>225.35</v>
      </c>
      <c r="N138" s="131">
        <v>467</v>
      </c>
      <c r="O138" s="131">
        <f t="shared" si="21"/>
        <v>467</v>
      </c>
      <c r="P138" s="131">
        <f t="shared" si="22"/>
        <v>467</v>
      </c>
    </row>
    <row r="139" spans="1:16" ht="23.25" hidden="1" outlineLevel="1" x14ac:dyDescent="0.25">
      <c r="A139" s="67" t="s">
        <v>11</v>
      </c>
      <c r="B139" s="129" t="s">
        <v>546</v>
      </c>
      <c r="C139" s="129" t="s">
        <v>13</v>
      </c>
      <c r="D139" s="129" t="s">
        <v>160</v>
      </c>
      <c r="E139" s="129" t="s">
        <v>18</v>
      </c>
      <c r="F139" s="129" t="s">
        <v>19</v>
      </c>
      <c r="G139" s="130" t="s">
        <v>161</v>
      </c>
      <c r="H139" s="131">
        <v>7825.59</v>
      </c>
      <c r="I139" s="131">
        <v>8351.5</v>
      </c>
      <c r="J139" s="131">
        <v>500</v>
      </c>
      <c r="K139" s="131">
        <v>250</v>
      </c>
      <c r="L139" s="131">
        <v>205</v>
      </c>
      <c r="M139" s="131">
        <v>205</v>
      </c>
      <c r="N139" s="131">
        <v>500</v>
      </c>
      <c r="O139" s="131">
        <f t="shared" si="21"/>
        <v>500</v>
      </c>
      <c r="P139" s="131">
        <f t="shared" si="22"/>
        <v>500</v>
      </c>
    </row>
    <row r="140" spans="1:16" hidden="1" outlineLevel="1" x14ac:dyDescent="0.25">
      <c r="A140" s="66"/>
      <c r="B140" s="129" t="s">
        <v>546</v>
      </c>
      <c r="C140" s="129" t="s">
        <v>662</v>
      </c>
      <c r="D140" s="129" t="s">
        <v>535</v>
      </c>
      <c r="E140" s="129"/>
      <c r="F140" s="129"/>
      <c r="G140" s="130" t="s">
        <v>536</v>
      </c>
      <c r="H140" s="131">
        <f>SUM(H130:H139)</f>
        <v>27304.36</v>
      </c>
      <c r="I140" s="131">
        <v>0</v>
      </c>
      <c r="J140" s="131">
        <f t="shared" ref="J140:P140" si="37">SUM(J130:J139)</f>
        <v>7590</v>
      </c>
      <c r="K140" s="131">
        <f t="shared" si="37"/>
        <v>7290</v>
      </c>
      <c r="L140" s="131">
        <f t="shared" si="37"/>
        <v>6929.8179999999993</v>
      </c>
      <c r="M140" s="131">
        <f t="shared" si="37"/>
        <v>5993.8300000000008</v>
      </c>
      <c r="N140" s="131">
        <f t="shared" si="37"/>
        <v>12841</v>
      </c>
      <c r="O140" s="131">
        <f t="shared" si="37"/>
        <v>12841</v>
      </c>
      <c r="P140" s="131">
        <f t="shared" si="37"/>
        <v>12841</v>
      </c>
    </row>
    <row r="141" spans="1:16" ht="34.5" hidden="1" outlineLevel="1" x14ac:dyDescent="0.25">
      <c r="A141" s="67" t="s">
        <v>11</v>
      </c>
      <c r="B141" s="129" t="s">
        <v>546</v>
      </c>
      <c r="C141" s="129" t="s">
        <v>541</v>
      </c>
      <c r="D141" s="129" t="s">
        <v>30</v>
      </c>
      <c r="E141" s="129" t="s">
        <v>15</v>
      </c>
      <c r="F141" s="129" t="s">
        <v>439</v>
      </c>
      <c r="G141" s="130" t="s">
        <v>31</v>
      </c>
      <c r="H141" s="131">
        <v>14.18</v>
      </c>
      <c r="I141" s="131">
        <v>11.97</v>
      </c>
      <c r="J141" s="131">
        <v>15</v>
      </c>
      <c r="K141" s="131">
        <v>15</v>
      </c>
      <c r="L141" s="131">
        <v>4.5999999999999996</v>
      </c>
      <c r="M141" s="131">
        <v>4.5999999999999996</v>
      </c>
      <c r="N141" s="131">
        <v>20</v>
      </c>
      <c r="O141" s="131">
        <f t="shared" si="21"/>
        <v>20</v>
      </c>
      <c r="P141" s="131">
        <f t="shared" si="22"/>
        <v>20</v>
      </c>
    </row>
    <row r="142" spans="1:16" ht="34.5" hidden="1" outlineLevel="1" x14ac:dyDescent="0.25">
      <c r="A142" s="67" t="s">
        <v>11</v>
      </c>
      <c r="B142" s="129" t="s">
        <v>546</v>
      </c>
      <c r="C142" s="129" t="s">
        <v>541</v>
      </c>
      <c r="D142" s="129" t="s">
        <v>33</v>
      </c>
      <c r="E142" s="129" t="s">
        <v>15</v>
      </c>
      <c r="F142" s="129" t="s">
        <v>439</v>
      </c>
      <c r="G142" s="130" t="s">
        <v>35</v>
      </c>
      <c r="H142" s="131">
        <v>141.80000000000001</v>
      </c>
      <c r="I142" s="131">
        <v>119.72</v>
      </c>
      <c r="J142" s="131">
        <v>150</v>
      </c>
      <c r="K142" s="131">
        <v>150</v>
      </c>
      <c r="L142" s="131">
        <v>45.9</v>
      </c>
      <c r="M142" s="131">
        <v>45.9</v>
      </c>
      <c r="N142" s="131">
        <v>60</v>
      </c>
      <c r="O142" s="131">
        <f t="shared" si="21"/>
        <v>60</v>
      </c>
      <c r="P142" s="131">
        <f t="shared" si="22"/>
        <v>60</v>
      </c>
    </row>
    <row r="143" spans="1:16" ht="34.5" hidden="1" outlineLevel="1" x14ac:dyDescent="0.25">
      <c r="A143" s="67" t="s">
        <v>11</v>
      </c>
      <c r="B143" s="129" t="s">
        <v>546</v>
      </c>
      <c r="C143" s="129" t="s">
        <v>541</v>
      </c>
      <c r="D143" s="129" t="s">
        <v>37</v>
      </c>
      <c r="E143" s="129" t="s">
        <v>15</v>
      </c>
      <c r="F143" s="129" t="s">
        <v>439</v>
      </c>
      <c r="G143" s="130" t="s">
        <v>39</v>
      </c>
      <c r="H143" s="131">
        <v>8.11</v>
      </c>
      <c r="I143" s="131">
        <v>6.84</v>
      </c>
      <c r="J143" s="131">
        <v>9</v>
      </c>
      <c r="K143" s="131">
        <v>9</v>
      </c>
      <c r="L143" s="131">
        <v>2.63</v>
      </c>
      <c r="M143" s="131">
        <v>2.63</v>
      </c>
      <c r="N143" s="131">
        <v>20</v>
      </c>
      <c r="O143" s="131">
        <f t="shared" si="21"/>
        <v>20</v>
      </c>
      <c r="P143" s="131">
        <f t="shared" si="22"/>
        <v>20</v>
      </c>
    </row>
    <row r="144" spans="1:16" ht="34.5" hidden="1" outlineLevel="1" x14ac:dyDescent="0.25">
      <c r="A144" s="67" t="s">
        <v>11</v>
      </c>
      <c r="B144" s="129" t="s">
        <v>546</v>
      </c>
      <c r="C144" s="129" t="s">
        <v>541</v>
      </c>
      <c r="D144" s="129" t="s">
        <v>41</v>
      </c>
      <c r="E144" s="129" t="s">
        <v>15</v>
      </c>
      <c r="F144" s="129" t="s">
        <v>439</v>
      </c>
      <c r="G144" s="130" t="s">
        <v>43</v>
      </c>
      <c r="H144" s="131">
        <v>30.38</v>
      </c>
      <c r="I144" s="131">
        <v>25.65</v>
      </c>
      <c r="J144" s="131">
        <v>32</v>
      </c>
      <c r="K144" s="131">
        <v>32</v>
      </c>
      <c r="L144" s="131">
        <v>9.9</v>
      </c>
      <c r="M144" s="131">
        <v>9.9</v>
      </c>
      <c r="N144" s="131">
        <v>10</v>
      </c>
      <c r="O144" s="131">
        <f t="shared" si="21"/>
        <v>10</v>
      </c>
      <c r="P144" s="131">
        <f t="shared" si="22"/>
        <v>10</v>
      </c>
    </row>
    <row r="145" spans="1:16384" ht="15" hidden="1" customHeight="1" outlineLevel="2" x14ac:dyDescent="0.25">
      <c r="A145" s="67" t="s">
        <v>11</v>
      </c>
      <c r="B145" s="129" t="s">
        <v>546</v>
      </c>
      <c r="C145" s="129" t="s">
        <v>541</v>
      </c>
      <c r="D145" s="129" t="s">
        <v>45</v>
      </c>
      <c r="E145" s="129" t="s">
        <v>15</v>
      </c>
      <c r="F145" s="129" t="s">
        <v>439</v>
      </c>
      <c r="G145" s="130" t="s">
        <v>47</v>
      </c>
      <c r="H145" s="131">
        <v>10.130000000000001</v>
      </c>
      <c r="I145" s="131">
        <v>8.5500000000000007</v>
      </c>
      <c r="J145" s="131">
        <v>11</v>
      </c>
      <c r="K145" s="131">
        <v>11</v>
      </c>
      <c r="L145" s="131">
        <v>3.3</v>
      </c>
      <c r="M145" s="131">
        <v>3.3</v>
      </c>
      <c r="N145" s="131">
        <v>10</v>
      </c>
      <c r="O145" s="131">
        <f t="shared" si="21"/>
        <v>10</v>
      </c>
      <c r="P145" s="131">
        <f t="shared" si="22"/>
        <v>10</v>
      </c>
    </row>
    <row r="146" spans="1:16384" ht="15" hidden="1" customHeight="1" outlineLevel="2" x14ac:dyDescent="0.25">
      <c r="A146" s="67" t="s">
        <v>11</v>
      </c>
      <c r="B146" s="129" t="s">
        <v>546</v>
      </c>
      <c r="C146" s="129" t="s">
        <v>541</v>
      </c>
      <c r="D146" s="129" t="s">
        <v>49</v>
      </c>
      <c r="E146" s="129" t="s">
        <v>15</v>
      </c>
      <c r="F146" s="129" t="s">
        <v>439</v>
      </c>
      <c r="G146" s="130" t="s">
        <v>51</v>
      </c>
      <c r="H146" s="131">
        <v>47.44</v>
      </c>
      <c r="I146" s="131">
        <v>40.61</v>
      </c>
      <c r="J146" s="131">
        <v>50</v>
      </c>
      <c r="K146" s="131">
        <v>50</v>
      </c>
      <c r="L146" s="131">
        <v>15.65</v>
      </c>
      <c r="M146" s="131">
        <v>15.65</v>
      </c>
      <c r="N146" s="131">
        <v>30</v>
      </c>
      <c r="O146" s="131">
        <f t="shared" si="21"/>
        <v>30</v>
      </c>
      <c r="P146" s="131">
        <f t="shared" si="22"/>
        <v>30</v>
      </c>
    </row>
    <row r="147" spans="1:16384" ht="15" hidden="1" customHeight="1" outlineLevel="1" collapsed="1" x14ac:dyDescent="0.25">
      <c r="A147" s="66"/>
      <c r="B147" s="129" t="s">
        <v>546</v>
      </c>
      <c r="C147" s="129" t="s">
        <v>541</v>
      </c>
      <c r="D147" s="129" t="s">
        <v>525</v>
      </c>
      <c r="E147" s="129"/>
      <c r="F147" s="129"/>
      <c r="G147" s="130" t="s">
        <v>529</v>
      </c>
      <c r="H147" s="131">
        <f>SUM(H141:H146)</f>
        <v>252.04000000000002</v>
      </c>
      <c r="I147" s="131">
        <v>0</v>
      </c>
      <c r="J147" s="131">
        <f t="shared" ref="J147:P147" si="38">SUM(J141:J146)</f>
        <v>267</v>
      </c>
      <c r="K147" s="131">
        <f t="shared" si="38"/>
        <v>267</v>
      </c>
      <c r="L147" s="131">
        <f t="shared" si="38"/>
        <v>81.98</v>
      </c>
      <c r="M147" s="131">
        <f t="shared" si="38"/>
        <v>81.98</v>
      </c>
      <c r="N147" s="131">
        <f t="shared" si="38"/>
        <v>150</v>
      </c>
      <c r="O147" s="131">
        <f t="shared" si="38"/>
        <v>150</v>
      </c>
      <c r="P147" s="131">
        <f t="shared" si="38"/>
        <v>150</v>
      </c>
    </row>
    <row r="148" spans="1:16384" ht="15" hidden="1" customHeight="1" outlineLevel="3" x14ac:dyDescent="0.25">
      <c r="A148" s="67" t="s">
        <v>11</v>
      </c>
      <c r="B148" s="129" t="s">
        <v>546</v>
      </c>
      <c r="C148" s="129" t="s">
        <v>264</v>
      </c>
      <c r="D148" s="129" t="s">
        <v>266</v>
      </c>
      <c r="E148" s="129" t="s">
        <v>18</v>
      </c>
      <c r="F148" s="129" t="s">
        <v>267</v>
      </c>
      <c r="G148" s="130" t="s">
        <v>268</v>
      </c>
      <c r="H148" s="131">
        <v>0</v>
      </c>
      <c r="I148" s="131">
        <v>0</v>
      </c>
      <c r="J148" s="131">
        <v>88854</v>
      </c>
      <c r="K148" s="131">
        <v>88354</v>
      </c>
      <c r="L148" s="131">
        <v>88354</v>
      </c>
      <c r="M148" s="131">
        <v>49871.12</v>
      </c>
      <c r="N148" s="131">
        <v>25000</v>
      </c>
      <c r="O148" s="131">
        <f>N148</f>
        <v>25000</v>
      </c>
      <c r="P148" s="131">
        <f>N148</f>
        <v>25000</v>
      </c>
    </row>
    <row r="149" spans="1:16384" ht="15" hidden="1" customHeight="1" outlineLevel="1" collapsed="1" x14ac:dyDescent="0.25">
      <c r="A149" s="66"/>
      <c r="B149" s="129" t="s">
        <v>546</v>
      </c>
      <c r="C149" s="129" t="s">
        <v>264</v>
      </c>
      <c r="D149" s="129" t="s">
        <v>531</v>
      </c>
      <c r="E149" s="129"/>
      <c r="F149" s="129"/>
      <c r="G149" s="130" t="s">
        <v>532</v>
      </c>
      <c r="H149" s="131">
        <f>SUM(H148)</f>
        <v>0</v>
      </c>
      <c r="I149" s="131">
        <f t="shared" ref="I149:P149" si="39">SUM(I148)</f>
        <v>0</v>
      </c>
      <c r="J149" s="131">
        <f t="shared" si="39"/>
        <v>88854</v>
      </c>
      <c r="K149" s="131">
        <f t="shared" si="39"/>
        <v>88354</v>
      </c>
      <c r="L149" s="131">
        <f t="shared" si="39"/>
        <v>88354</v>
      </c>
      <c r="M149" s="131">
        <f t="shared" si="39"/>
        <v>49871.12</v>
      </c>
      <c r="N149" s="131">
        <f t="shared" si="39"/>
        <v>25000</v>
      </c>
      <c r="O149" s="131">
        <f t="shared" si="39"/>
        <v>25000</v>
      </c>
      <c r="P149" s="131">
        <f t="shared" si="39"/>
        <v>25000</v>
      </c>
    </row>
    <row r="150" spans="1:16384" ht="15" hidden="1" customHeight="1" outlineLevel="1" x14ac:dyDescent="0.25">
      <c r="A150" s="64"/>
      <c r="B150" s="129" t="s">
        <v>546</v>
      </c>
      <c r="C150" s="129"/>
      <c r="D150" s="129"/>
      <c r="E150" s="129"/>
      <c r="F150" s="129"/>
      <c r="G150" s="130" t="s">
        <v>717</v>
      </c>
      <c r="H150" s="131">
        <v>100850.96</v>
      </c>
      <c r="I150" s="131">
        <v>119886.33</v>
      </c>
      <c r="J150" s="131">
        <f t="shared" ref="J150:P150" si="40">J149+J147+J140+J129+J124+J122+J112</f>
        <v>161666</v>
      </c>
      <c r="K150" s="131">
        <f t="shared" si="40"/>
        <v>167031.09</v>
      </c>
      <c r="L150" s="131">
        <f t="shared" si="40"/>
        <v>169289.06400000001</v>
      </c>
      <c r="M150" s="131">
        <f t="shared" si="40"/>
        <v>117003.99</v>
      </c>
      <c r="N150" s="131">
        <f t="shared" si="40"/>
        <v>129733</v>
      </c>
      <c r="O150" s="131">
        <f t="shared" si="40"/>
        <v>129733</v>
      </c>
      <c r="P150" s="131">
        <f t="shared" si="40"/>
        <v>129733</v>
      </c>
    </row>
    <row r="151" spans="1:16384" ht="15" hidden="1" customHeight="1" outlineLevel="1" x14ac:dyDescent="0.25">
      <c r="A151" s="64"/>
      <c r="B151" s="129" t="s">
        <v>720</v>
      </c>
      <c r="C151" s="129"/>
      <c r="D151" s="129"/>
      <c r="E151" s="129"/>
      <c r="F151" s="129"/>
      <c r="G151" s="130" t="s">
        <v>721</v>
      </c>
      <c r="H151" s="131">
        <f>H150+H109+H93</f>
        <v>146953.70000000001</v>
      </c>
      <c r="I151" s="131">
        <f t="shared" ref="I151:P151" si="41">I150+I109+I93</f>
        <v>170797.05000000002</v>
      </c>
      <c r="J151" s="131">
        <f t="shared" si="41"/>
        <v>245140</v>
      </c>
      <c r="K151" s="131">
        <f t="shared" si="41"/>
        <v>249862.09</v>
      </c>
      <c r="L151" s="131">
        <f t="shared" si="41"/>
        <v>244266.9007</v>
      </c>
      <c r="M151" s="131">
        <f t="shared" si="41"/>
        <v>181991.52000000002</v>
      </c>
      <c r="N151" s="131">
        <f t="shared" si="41"/>
        <v>189883</v>
      </c>
      <c r="O151" s="131">
        <f t="shared" si="41"/>
        <v>189883</v>
      </c>
      <c r="P151" s="131">
        <f t="shared" si="41"/>
        <v>189883</v>
      </c>
    </row>
    <row r="152" spans="1:16384" ht="15" hidden="1" customHeight="1" outlineLevel="2" x14ac:dyDescent="0.25">
      <c r="A152" s="6" t="s">
        <v>11</v>
      </c>
      <c r="B152" s="129" t="s">
        <v>547</v>
      </c>
      <c r="C152" s="129" t="s">
        <v>13</v>
      </c>
      <c r="D152" s="129" t="s">
        <v>14</v>
      </c>
      <c r="E152" s="129" t="s">
        <v>18</v>
      </c>
      <c r="F152" s="129" t="s">
        <v>19</v>
      </c>
      <c r="G152" s="130" t="s">
        <v>20</v>
      </c>
      <c r="H152" s="131">
        <v>0</v>
      </c>
      <c r="I152" s="131">
        <v>0</v>
      </c>
      <c r="J152" s="131">
        <v>11008</v>
      </c>
      <c r="K152" s="131">
        <v>11008</v>
      </c>
      <c r="L152" s="131">
        <v>0</v>
      </c>
      <c r="M152" s="131">
        <v>0</v>
      </c>
      <c r="N152" s="131">
        <v>0</v>
      </c>
      <c r="O152" s="131">
        <f t="shared" si="21"/>
        <v>0</v>
      </c>
      <c r="P152" s="131">
        <f t="shared" si="22"/>
        <v>0</v>
      </c>
    </row>
    <row r="153" spans="1:16384" s="70" customFormat="1" ht="15" hidden="1" customHeight="1" outlineLevel="1" collapsed="1" x14ac:dyDescent="0.25">
      <c r="A153" s="66"/>
      <c r="B153" s="129" t="s">
        <v>547</v>
      </c>
      <c r="C153" s="129" t="s">
        <v>662</v>
      </c>
      <c r="D153" s="129" t="s">
        <v>524</v>
      </c>
      <c r="E153" s="129"/>
      <c r="F153" s="129"/>
      <c r="G153" s="130" t="s">
        <v>528</v>
      </c>
      <c r="H153" s="131">
        <f t="shared" ref="H153:P153" si="42">SUM(H152)</f>
        <v>0</v>
      </c>
      <c r="I153" s="131">
        <f t="shared" si="42"/>
        <v>0</v>
      </c>
      <c r="J153" s="131">
        <f t="shared" si="42"/>
        <v>11008</v>
      </c>
      <c r="K153" s="131">
        <f t="shared" si="42"/>
        <v>11008</v>
      </c>
      <c r="L153" s="131">
        <f t="shared" si="42"/>
        <v>0</v>
      </c>
      <c r="M153" s="131">
        <f t="shared" si="42"/>
        <v>0</v>
      </c>
      <c r="N153" s="131">
        <f t="shared" si="42"/>
        <v>0</v>
      </c>
      <c r="O153" s="131">
        <f t="shared" si="42"/>
        <v>0</v>
      </c>
      <c r="P153" s="131">
        <f t="shared" si="42"/>
        <v>0</v>
      </c>
      <c r="Q153" s="71"/>
      <c r="R153" s="71"/>
      <c r="S153" s="71"/>
      <c r="T153" s="71"/>
      <c r="U153" s="71"/>
      <c r="V153" s="71"/>
      <c r="W153" s="71"/>
      <c r="X153" s="72"/>
      <c r="Y153" s="72"/>
      <c r="Z153" s="72"/>
      <c r="AA153" s="72"/>
      <c r="AB153" s="72"/>
      <c r="AC153" s="72"/>
      <c r="AD153" s="72"/>
      <c r="AE153" s="72"/>
      <c r="AF153" s="72"/>
      <c r="AG153" s="71"/>
      <c r="AH153" s="71"/>
      <c r="AI153" s="71"/>
      <c r="AJ153" s="71"/>
      <c r="AK153" s="71"/>
      <c r="AL153" s="71"/>
      <c r="AM153" s="71"/>
      <c r="AN153" s="72"/>
      <c r="AO153" s="72"/>
      <c r="AP153" s="72"/>
      <c r="AQ153" s="72"/>
      <c r="AR153" s="72"/>
      <c r="AS153" s="72"/>
      <c r="AT153" s="72"/>
      <c r="AU153" s="72"/>
      <c r="AV153" s="72"/>
      <c r="AW153" s="71"/>
      <c r="AX153" s="71"/>
      <c r="AY153" s="71"/>
      <c r="AZ153" s="71"/>
      <c r="BA153" s="71"/>
      <c r="BB153" s="71"/>
      <c r="BC153" s="71"/>
      <c r="BD153" s="72"/>
      <c r="BE153" s="72"/>
      <c r="BF153" s="72"/>
      <c r="BG153" s="72"/>
      <c r="BH153" s="72"/>
      <c r="BI153" s="72"/>
      <c r="BJ153" s="72"/>
      <c r="BK153" s="72"/>
      <c r="BL153" s="72"/>
      <c r="BM153" s="71"/>
      <c r="BN153" s="71"/>
      <c r="BO153" s="71"/>
      <c r="BP153" s="71"/>
      <c r="BQ153" s="71"/>
      <c r="BR153" s="71"/>
      <c r="BS153" s="71"/>
      <c r="BT153" s="72"/>
      <c r="BU153" s="72"/>
      <c r="BV153" s="72"/>
      <c r="BW153" s="72"/>
      <c r="BX153" s="72"/>
      <c r="BY153" s="72"/>
      <c r="BZ153" s="72"/>
      <c r="CA153" s="72"/>
      <c r="CB153" s="72"/>
      <c r="CC153" s="71"/>
      <c r="CD153" s="71"/>
      <c r="CE153" s="71"/>
      <c r="CF153" s="71"/>
      <c r="CG153" s="71"/>
      <c r="CH153" s="71"/>
      <c r="CI153" s="71"/>
      <c r="CJ153" s="72"/>
      <c r="CK153" s="72"/>
      <c r="CL153" s="72"/>
      <c r="CM153" s="72"/>
      <c r="CN153" s="72"/>
      <c r="CO153" s="72"/>
      <c r="CP153" s="72"/>
      <c r="CQ153" s="72"/>
      <c r="CR153" s="72"/>
      <c r="CS153" s="71"/>
      <c r="CT153" s="71"/>
      <c r="CU153" s="71"/>
      <c r="CV153" s="71"/>
      <c r="CW153" s="71"/>
      <c r="CX153" s="71"/>
      <c r="CY153" s="71"/>
      <c r="CZ153" s="72"/>
      <c r="DA153" s="72"/>
      <c r="DB153" s="72"/>
      <c r="DC153" s="72"/>
      <c r="DD153" s="72"/>
      <c r="DE153" s="72"/>
      <c r="DF153" s="72"/>
      <c r="DG153" s="72"/>
      <c r="DH153" s="72"/>
      <c r="DI153" s="71"/>
      <c r="DJ153" s="71"/>
      <c r="DK153" s="71"/>
      <c r="DL153" s="71"/>
      <c r="DM153" s="71"/>
      <c r="DN153" s="71"/>
      <c r="DO153" s="71"/>
      <c r="DP153" s="72"/>
      <c r="DQ153" s="72"/>
      <c r="DR153" s="72"/>
      <c r="DS153" s="72"/>
      <c r="DT153" s="72"/>
      <c r="DU153" s="72"/>
      <c r="DV153" s="72"/>
      <c r="DW153" s="72"/>
      <c r="DX153" s="72"/>
      <c r="DY153" s="71"/>
      <c r="DZ153" s="71"/>
      <c r="EA153" s="71"/>
      <c r="EB153" s="71"/>
      <c r="EC153" s="71"/>
      <c r="ED153" s="71"/>
      <c r="EE153" s="71"/>
      <c r="EF153" s="72"/>
      <c r="EG153" s="72"/>
      <c r="EH153" s="72"/>
      <c r="EI153" s="72"/>
      <c r="EJ153" s="72"/>
      <c r="EK153" s="72"/>
      <c r="EL153" s="72"/>
      <c r="EM153" s="72"/>
      <c r="EN153" s="72"/>
      <c r="EO153" s="71"/>
      <c r="EP153" s="71"/>
      <c r="EQ153" s="71"/>
      <c r="ER153" s="71"/>
      <c r="ES153" s="71"/>
      <c r="ET153" s="71"/>
      <c r="EU153" s="71"/>
      <c r="EV153" s="72"/>
      <c r="EW153" s="72"/>
      <c r="EX153" s="72"/>
      <c r="EY153" s="72"/>
      <c r="EZ153" s="72"/>
      <c r="FA153" s="72"/>
      <c r="FB153" s="72"/>
      <c r="FC153" s="72"/>
      <c r="FD153" s="72"/>
      <c r="FE153" s="71"/>
      <c r="FF153" s="71"/>
      <c r="FG153" s="71"/>
      <c r="FH153" s="71"/>
      <c r="FI153" s="71"/>
      <c r="FJ153" s="71"/>
      <c r="FK153" s="71"/>
      <c r="FL153" s="72"/>
      <c r="FM153" s="72"/>
      <c r="FN153" s="72"/>
      <c r="FO153" s="72"/>
      <c r="FP153" s="72"/>
      <c r="FQ153" s="72"/>
      <c r="FR153" s="72"/>
      <c r="FS153" s="72"/>
      <c r="FT153" s="72"/>
      <c r="FU153" s="71"/>
      <c r="FV153" s="71"/>
      <c r="FW153" s="71"/>
      <c r="FX153" s="71"/>
      <c r="FY153" s="71"/>
      <c r="FZ153" s="71"/>
      <c r="GA153" s="71"/>
      <c r="GB153" s="72"/>
      <c r="GC153" s="72"/>
      <c r="GD153" s="72"/>
      <c r="GE153" s="72"/>
      <c r="GF153" s="72"/>
      <c r="GG153" s="72"/>
      <c r="GH153" s="72"/>
      <c r="GI153" s="72"/>
      <c r="GJ153" s="72"/>
      <c r="GK153" s="71"/>
      <c r="GL153" s="71"/>
      <c r="GM153" s="71"/>
      <c r="GN153" s="71"/>
      <c r="GO153" s="71"/>
      <c r="GP153" s="71"/>
      <c r="GQ153" s="71"/>
      <c r="GR153" s="72"/>
      <c r="GS153" s="72"/>
      <c r="GT153" s="72"/>
      <c r="GU153" s="72"/>
      <c r="GV153" s="72"/>
      <c r="GW153" s="72"/>
      <c r="GX153" s="72"/>
      <c r="GY153" s="72"/>
      <c r="GZ153" s="72"/>
      <c r="HA153" s="71"/>
      <c r="HB153" s="71"/>
      <c r="HC153" s="71"/>
      <c r="HD153" s="71"/>
      <c r="HE153" s="71"/>
      <c r="HF153" s="71"/>
      <c r="HG153" s="71"/>
      <c r="HH153" s="72"/>
      <c r="HI153" s="72"/>
      <c r="HJ153" s="72"/>
      <c r="HK153" s="72"/>
      <c r="HL153" s="72"/>
      <c r="HM153" s="72"/>
      <c r="HN153" s="72"/>
      <c r="HO153" s="72"/>
      <c r="HP153" s="72"/>
      <c r="HQ153" s="71"/>
      <c r="HR153" s="71"/>
      <c r="HS153" s="71"/>
      <c r="HT153" s="71"/>
      <c r="HU153" s="71"/>
      <c r="HV153" s="71"/>
      <c r="HW153" s="71"/>
      <c r="HX153" s="72"/>
      <c r="HY153" s="72"/>
      <c r="HZ153" s="72"/>
      <c r="IA153" s="72"/>
      <c r="IB153" s="72"/>
      <c r="IC153" s="72"/>
      <c r="ID153" s="72"/>
      <c r="IE153" s="72"/>
      <c r="IF153" s="72"/>
      <c r="IG153" s="71"/>
      <c r="IH153" s="71"/>
      <c r="II153" s="71"/>
      <c r="IJ153" s="71"/>
      <c r="IK153" s="71"/>
      <c r="IL153" s="71"/>
      <c r="IM153" s="71"/>
      <c r="IN153" s="72"/>
      <c r="IO153" s="72"/>
      <c r="IP153" s="72"/>
      <c r="IQ153" s="72"/>
      <c r="IR153" s="72"/>
      <c r="IS153" s="72"/>
      <c r="IT153" s="72"/>
      <c r="IU153" s="72"/>
      <c r="IV153" s="72"/>
      <c r="IW153" s="71"/>
      <c r="IX153" s="71"/>
      <c r="IY153" s="71"/>
      <c r="IZ153" s="71"/>
      <c r="JA153" s="71"/>
      <c r="JB153" s="71"/>
      <c r="JC153" s="71"/>
      <c r="JD153" s="72"/>
      <c r="JE153" s="72"/>
      <c r="JF153" s="72"/>
      <c r="JG153" s="72"/>
      <c r="JH153" s="72"/>
      <c r="JI153" s="72"/>
      <c r="JJ153" s="72"/>
      <c r="JK153" s="72"/>
      <c r="JL153" s="72"/>
      <c r="JM153" s="71"/>
      <c r="JN153" s="71"/>
      <c r="JO153" s="71"/>
      <c r="JP153" s="71"/>
      <c r="JQ153" s="71"/>
      <c r="JR153" s="71"/>
      <c r="JS153" s="71"/>
      <c r="JT153" s="72"/>
      <c r="JU153" s="72"/>
      <c r="JV153" s="72"/>
      <c r="JW153" s="72"/>
      <c r="JX153" s="72"/>
      <c r="JY153" s="72"/>
      <c r="JZ153" s="72"/>
      <c r="KA153" s="72"/>
      <c r="KB153" s="72"/>
      <c r="KC153" s="71"/>
      <c r="KD153" s="71"/>
      <c r="KE153" s="71"/>
      <c r="KF153" s="71"/>
      <c r="KG153" s="71"/>
      <c r="KH153" s="71"/>
      <c r="KI153" s="71"/>
      <c r="KJ153" s="72"/>
      <c r="KK153" s="72"/>
      <c r="KL153" s="72"/>
      <c r="KM153" s="72"/>
      <c r="KN153" s="72"/>
      <c r="KO153" s="72"/>
      <c r="KP153" s="72"/>
      <c r="KQ153" s="72"/>
      <c r="KR153" s="72"/>
      <c r="KS153" s="71"/>
      <c r="KT153" s="71"/>
      <c r="KU153" s="71"/>
      <c r="KV153" s="71"/>
      <c r="KW153" s="71"/>
      <c r="KX153" s="71"/>
      <c r="KY153" s="71"/>
      <c r="KZ153" s="72"/>
      <c r="LA153" s="72"/>
      <c r="LB153" s="72"/>
      <c r="LC153" s="72"/>
      <c r="LD153" s="72"/>
      <c r="LE153" s="72"/>
      <c r="LF153" s="72"/>
      <c r="LG153" s="72"/>
      <c r="LH153" s="72"/>
      <c r="LI153" s="71"/>
      <c r="LJ153" s="71"/>
      <c r="LK153" s="71"/>
      <c r="LL153" s="71"/>
      <c r="LM153" s="71"/>
      <c r="LN153" s="71"/>
      <c r="LO153" s="71"/>
      <c r="LP153" s="72"/>
      <c r="LQ153" s="72"/>
      <c r="LR153" s="72"/>
      <c r="LS153" s="72"/>
      <c r="LT153" s="72"/>
      <c r="LU153" s="72"/>
      <c r="LV153" s="72"/>
      <c r="LW153" s="72"/>
      <c r="LX153" s="72"/>
      <c r="LY153" s="71"/>
      <c r="LZ153" s="71"/>
      <c r="MA153" s="71"/>
      <c r="MB153" s="71"/>
      <c r="MC153" s="71"/>
      <c r="MD153" s="71"/>
      <c r="ME153" s="71"/>
      <c r="MF153" s="72"/>
      <c r="MG153" s="72"/>
      <c r="MH153" s="72"/>
      <c r="MI153" s="72"/>
      <c r="MJ153" s="72"/>
      <c r="MK153" s="72"/>
      <c r="ML153" s="72"/>
      <c r="MM153" s="72"/>
      <c r="MN153" s="72"/>
      <c r="MO153" s="71"/>
      <c r="MP153" s="71"/>
      <c r="MQ153" s="71"/>
      <c r="MR153" s="71"/>
      <c r="MS153" s="71"/>
      <c r="MT153" s="71"/>
      <c r="MU153" s="71"/>
      <c r="MV153" s="72"/>
      <c r="MW153" s="72"/>
      <c r="MX153" s="72"/>
      <c r="MY153" s="72"/>
      <c r="MZ153" s="72"/>
      <c r="NA153" s="72"/>
      <c r="NB153" s="72"/>
      <c r="NC153" s="72"/>
      <c r="ND153" s="72"/>
      <c r="NE153" s="71"/>
      <c r="NF153" s="71"/>
      <c r="NG153" s="71"/>
      <c r="NH153" s="71"/>
      <c r="NI153" s="71"/>
      <c r="NJ153" s="71"/>
      <c r="NK153" s="71"/>
      <c r="NL153" s="72"/>
      <c r="NM153" s="72"/>
      <c r="NN153" s="72"/>
      <c r="NO153" s="72"/>
      <c r="NP153" s="72"/>
      <c r="NQ153" s="72"/>
      <c r="NR153" s="72"/>
      <c r="NS153" s="72"/>
      <c r="NT153" s="72"/>
      <c r="NU153" s="71"/>
      <c r="NV153" s="71"/>
      <c r="NW153" s="71"/>
      <c r="NX153" s="71"/>
      <c r="NY153" s="71"/>
      <c r="NZ153" s="71"/>
      <c r="OA153" s="71"/>
      <c r="OB153" s="72"/>
      <c r="OC153" s="72"/>
      <c r="OD153" s="72"/>
      <c r="OE153" s="72"/>
      <c r="OF153" s="72"/>
      <c r="OG153" s="72"/>
      <c r="OH153" s="72"/>
      <c r="OI153" s="72"/>
      <c r="OJ153" s="72"/>
      <c r="OK153" s="71"/>
      <c r="OL153" s="71"/>
      <c r="OM153" s="71"/>
      <c r="ON153" s="71"/>
      <c r="OO153" s="71"/>
      <c r="OP153" s="71"/>
      <c r="OQ153" s="71"/>
      <c r="OR153" s="72"/>
      <c r="OS153" s="72"/>
      <c r="OT153" s="72"/>
      <c r="OU153" s="72"/>
      <c r="OV153" s="72"/>
      <c r="OW153" s="72"/>
      <c r="OX153" s="72"/>
      <c r="OY153" s="72"/>
      <c r="OZ153" s="72"/>
      <c r="PA153" s="71"/>
      <c r="PB153" s="71"/>
      <c r="PC153" s="71"/>
      <c r="PD153" s="71"/>
      <c r="PE153" s="71"/>
      <c r="PF153" s="71"/>
      <c r="PG153" s="71"/>
      <c r="PH153" s="72"/>
      <c r="PI153" s="72"/>
      <c r="PJ153" s="72"/>
      <c r="PK153" s="72"/>
      <c r="PL153" s="72"/>
      <c r="PM153" s="72"/>
      <c r="PN153" s="72"/>
      <c r="PO153" s="72"/>
      <c r="PP153" s="72"/>
      <c r="PQ153" s="71"/>
      <c r="PR153" s="71"/>
      <c r="PS153" s="71"/>
      <c r="PT153" s="71"/>
      <c r="PU153" s="71"/>
      <c r="PV153" s="71"/>
      <c r="PW153" s="71"/>
      <c r="PX153" s="72"/>
      <c r="PY153" s="72"/>
      <c r="PZ153" s="72"/>
      <c r="QA153" s="72"/>
      <c r="QB153" s="72"/>
      <c r="QC153" s="72"/>
      <c r="QD153" s="72"/>
      <c r="QE153" s="72"/>
      <c r="QF153" s="72"/>
      <c r="QG153" s="71"/>
      <c r="QH153" s="71"/>
      <c r="QI153" s="71"/>
      <c r="QJ153" s="71"/>
      <c r="QK153" s="71"/>
      <c r="QL153" s="71"/>
      <c r="QM153" s="71"/>
      <c r="QN153" s="72"/>
      <c r="QO153" s="72"/>
      <c r="QP153" s="72"/>
      <c r="QQ153" s="72"/>
      <c r="QR153" s="72"/>
      <c r="QS153" s="72"/>
      <c r="QT153" s="72"/>
      <c r="QU153" s="72"/>
      <c r="QV153" s="72"/>
      <c r="QW153" s="71"/>
      <c r="QX153" s="71"/>
      <c r="QY153" s="71"/>
      <c r="QZ153" s="71"/>
      <c r="RA153" s="71"/>
      <c r="RB153" s="71"/>
      <c r="RC153" s="71"/>
      <c r="RD153" s="72"/>
      <c r="RE153" s="72"/>
      <c r="RF153" s="72"/>
      <c r="RG153" s="72"/>
      <c r="RH153" s="72"/>
      <c r="RI153" s="72"/>
      <c r="RJ153" s="72"/>
      <c r="RK153" s="72"/>
      <c r="RL153" s="72"/>
      <c r="RM153" s="71"/>
      <c r="RN153" s="71"/>
      <c r="RO153" s="71"/>
      <c r="RP153" s="71"/>
      <c r="RQ153" s="71"/>
      <c r="RR153" s="71"/>
      <c r="RS153" s="71"/>
      <c r="RT153" s="72"/>
      <c r="RU153" s="72"/>
      <c r="RV153" s="72"/>
      <c r="RW153" s="72"/>
      <c r="RX153" s="72"/>
      <c r="RY153" s="72"/>
      <c r="RZ153" s="72"/>
      <c r="SA153" s="72"/>
      <c r="SB153" s="72"/>
      <c r="SC153" s="71"/>
      <c r="SD153" s="71"/>
      <c r="SE153" s="71"/>
      <c r="SF153" s="71"/>
      <c r="SG153" s="71"/>
      <c r="SH153" s="71"/>
      <c r="SI153" s="71"/>
      <c r="SJ153" s="72"/>
      <c r="SK153" s="72"/>
      <c r="SL153" s="72"/>
      <c r="SM153" s="72"/>
      <c r="SN153" s="72"/>
      <c r="SO153" s="72"/>
      <c r="SP153" s="72"/>
      <c r="SQ153" s="72"/>
      <c r="SR153" s="72"/>
      <c r="SS153" s="71"/>
      <c r="ST153" s="71"/>
      <c r="SU153" s="71"/>
      <c r="SV153" s="71"/>
      <c r="SW153" s="71"/>
      <c r="SX153" s="71"/>
      <c r="SY153" s="71"/>
      <c r="SZ153" s="72"/>
      <c r="TA153" s="72"/>
      <c r="TB153" s="72"/>
      <c r="TC153" s="72"/>
      <c r="TD153" s="72"/>
      <c r="TE153" s="72"/>
      <c r="TF153" s="72"/>
      <c r="TG153" s="72"/>
      <c r="TH153" s="72"/>
      <c r="TI153" s="71"/>
      <c r="TJ153" s="71"/>
      <c r="TK153" s="71"/>
      <c r="TL153" s="71"/>
      <c r="TM153" s="71"/>
      <c r="TN153" s="71"/>
      <c r="TO153" s="71"/>
      <c r="TP153" s="72"/>
      <c r="TQ153" s="72"/>
      <c r="TR153" s="72"/>
      <c r="TS153" s="72"/>
      <c r="TT153" s="72"/>
      <c r="TU153" s="72"/>
      <c r="TV153" s="72"/>
      <c r="TW153" s="72"/>
      <c r="TX153" s="72"/>
      <c r="TY153" s="71"/>
      <c r="TZ153" s="71"/>
      <c r="UA153" s="71"/>
      <c r="UB153" s="71"/>
      <c r="UC153" s="71"/>
      <c r="UD153" s="71"/>
      <c r="UE153" s="71"/>
      <c r="UF153" s="72"/>
      <c r="UG153" s="72"/>
      <c r="UH153" s="72"/>
      <c r="UI153" s="72"/>
      <c r="UJ153" s="72"/>
      <c r="UK153" s="72"/>
      <c r="UL153" s="72"/>
      <c r="UM153" s="72"/>
      <c r="UN153" s="72"/>
      <c r="UO153" s="71"/>
      <c r="UP153" s="71"/>
      <c r="UQ153" s="71"/>
      <c r="UR153" s="71"/>
      <c r="US153" s="71"/>
      <c r="UT153" s="71"/>
      <c r="UU153" s="71"/>
      <c r="UV153" s="72"/>
      <c r="UW153" s="72"/>
      <c r="UX153" s="72"/>
      <c r="UY153" s="72"/>
      <c r="UZ153" s="72"/>
      <c r="VA153" s="72"/>
      <c r="VB153" s="72"/>
      <c r="VC153" s="72"/>
      <c r="VD153" s="72"/>
      <c r="VE153" s="71"/>
      <c r="VF153" s="71"/>
      <c r="VG153" s="71"/>
      <c r="VH153" s="71"/>
      <c r="VI153" s="71"/>
      <c r="VJ153" s="71"/>
      <c r="VK153" s="71"/>
      <c r="VL153" s="72"/>
      <c r="VM153" s="72"/>
      <c r="VN153" s="72"/>
      <c r="VO153" s="72"/>
      <c r="VP153" s="72"/>
      <c r="VQ153" s="72"/>
      <c r="VR153" s="72"/>
      <c r="VS153" s="72"/>
      <c r="VT153" s="72"/>
      <c r="VU153" s="71"/>
      <c r="VV153" s="71"/>
      <c r="VW153" s="71"/>
      <c r="VX153" s="71"/>
      <c r="VY153" s="71"/>
      <c r="VZ153" s="71"/>
      <c r="WA153" s="71"/>
      <c r="WB153" s="72"/>
      <c r="WC153" s="72"/>
      <c r="WD153" s="72"/>
      <c r="WE153" s="72"/>
      <c r="WF153" s="72"/>
      <c r="WG153" s="72"/>
      <c r="WH153" s="72"/>
      <c r="WI153" s="72"/>
      <c r="WJ153" s="72"/>
      <c r="WK153" s="71"/>
      <c r="WL153" s="71"/>
      <c r="WM153" s="71"/>
      <c r="WN153" s="71"/>
      <c r="WO153" s="71"/>
      <c r="WP153" s="71"/>
      <c r="WQ153" s="71"/>
      <c r="WR153" s="72"/>
      <c r="WS153" s="72"/>
      <c r="WT153" s="72"/>
      <c r="WU153" s="72"/>
      <c r="WV153" s="72"/>
      <c r="WW153" s="72"/>
      <c r="WX153" s="72"/>
      <c r="WY153" s="72"/>
      <c r="WZ153" s="72"/>
      <c r="XA153" s="71"/>
      <c r="XB153" s="71"/>
      <c r="XC153" s="71"/>
      <c r="XD153" s="71"/>
      <c r="XE153" s="71"/>
      <c r="XF153" s="71"/>
      <c r="XG153" s="71"/>
      <c r="XH153" s="72"/>
      <c r="XI153" s="72"/>
      <c r="XJ153" s="72"/>
      <c r="XK153" s="72"/>
      <c r="XL153" s="72"/>
      <c r="XM153" s="72"/>
      <c r="XN153" s="72"/>
      <c r="XO153" s="72"/>
      <c r="XP153" s="72"/>
      <c r="XQ153" s="71"/>
      <c r="XR153" s="71"/>
      <c r="XS153" s="71"/>
      <c r="XT153" s="71"/>
      <c r="XU153" s="71"/>
      <c r="XV153" s="71"/>
      <c r="XW153" s="71"/>
      <c r="XX153" s="72"/>
      <c r="XY153" s="72"/>
      <c r="XZ153" s="72"/>
      <c r="YA153" s="72"/>
      <c r="YB153" s="72"/>
      <c r="YC153" s="72"/>
      <c r="YD153" s="72"/>
      <c r="YE153" s="72"/>
      <c r="YF153" s="72"/>
      <c r="YG153" s="71"/>
      <c r="YH153" s="71"/>
      <c r="YI153" s="71"/>
      <c r="YJ153" s="71"/>
      <c r="YK153" s="71"/>
      <c r="YL153" s="71"/>
      <c r="YM153" s="71"/>
      <c r="YN153" s="72"/>
      <c r="YO153" s="72"/>
      <c r="YP153" s="72"/>
      <c r="YQ153" s="72"/>
      <c r="YR153" s="72"/>
      <c r="YS153" s="72"/>
      <c r="YT153" s="72"/>
      <c r="YU153" s="72"/>
      <c r="YV153" s="72"/>
      <c r="YW153" s="71"/>
      <c r="YX153" s="71"/>
      <c r="YY153" s="71"/>
      <c r="YZ153" s="71"/>
      <c r="ZA153" s="71"/>
      <c r="ZB153" s="71"/>
      <c r="ZC153" s="71"/>
      <c r="ZD153" s="72"/>
      <c r="ZE153" s="72"/>
      <c r="ZF153" s="72"/>
      <c r="ZG153" s="72"/>
      <c r="ZH153" s="72"/>
      <c r="ZI153" s="72"/>
      <c r="ZJ153" s="72"/>
      <c r="ZK153" s="72"/>
      <c r="ZL153" s="72"/>
      <c r="ZM153" s="71"/>
      <c r="ZN153" s="71"/>
      <c r="ZO153" s="71"/>
      <c r="ZP153" s="71"/>
      <c r="ZQ153" s="71"/>
      <c r="ZR153" s="71"/>
      <c r="ZS153" s="71"/>
      <c r="ZT153" s="72"/>
      <c r="ZU153" s="72"/>
      <c r="ZV153" s="72"/>
      <c r="ZW153" s="72"/>
      <c r="ZX153" s="72"/>
      <c r="ZY153" s="72"/>
      <c r="ZZ153" s="72"/>
      <c r="AAA153" s="72"/>
      <c r="AAB153" s="72"/>
      <c r="AAC153" s="71"/>
      <c r="AAD153" s="71"/>
      <c r="AAE153" s="71"/>
      <c r="AAF153" s="71"/>
      <c r="AAG153" s="71"/>
      <c r="AAH153" s="71"/>
      <c r="AAI153" s="71"/>
      <c r="AAJ153" s="72"/>
      <c r="AAK153" s="72"/>
      <c r="AAL153" s="72"/>
      <c r="AAM153" s="72"/>
      <c r="AAN153" s="72"/>
      <c r="AAO153" s="72"/>
      <c r="AAP153" s="72"/>
      <c r="AAQ153" s="72"/>
      <c r="AAR153" s="72"/>
      <c r="AAS153" s="71"/>
      <c r="AAT153" s="71"/>
      <c r="AAU153" s="71"/>
      <c r="AAV153" s="71"/>
      <c r="AAW153" s="71"/>
      <c r="AAX153" s="71"/>
      <c r="AAY153" s="71"/>
      <c r="AAZ153" s="72"/>
      <c r="ABA153" s="72"/>
      <c r="ABB153" s="72"/>
      <c r="ABC153" s="72"/>
      <c r="ABD153" s="72"/>
      <c r="ABE153" s="72"/>
      <c r="ABF153" s="72"/>
      <c r="ABG153" s="72"/>
      <c r="ABH153" s="72"/>
      <c r="ABI153" s="71"/>
      <c r="ABJ153" s="71"/>
      <c r="ABK153" s="71"/>
      <c r="ABL153" s="71"/>
      <c r="ABM153" s="71"/>
      <c r="ABN153" s="71"/>
      <c r="ABO153" s="71"/>
      <c r="ABP153" s="72"/>
      <c r="ABQ153" s="72"/>
      <c r="ABR153" s="72"/>
      <c r="ABS153" s="72"/>
      <c r="ABT153" s="72"/>
      <c r="ABU153" s="72"/>
      <c r="ABV153" s="72"/>
      <c r="ABW153" s="72"/>
      <c r="ABX153" s="72"/>
      <c r="ABY153" s="71"/>
      <c r="ABZ153" s="71"/>
      <c r="ACA153" s="71"/>
      <c r="ACB153" s="71"/>
      <c r="ACC153" s="71"/>
      <c r="ACD153" s="71"/>
      <c r="ACE153" s="71"/>
      <c r="ACF153" s="72"/>
      <c r="ACG153" s="72"/>
      <c r="ACH153" s="72"/>
      <c r="ACI153" s="72"/>
      <c r="ACJ153" s="72"/>
      <c r="ACK153" s="72"/>
      <c r="ACL153" s="72"/>
      <c r="ACM153" s="72"/>
      <c r="ACN153" s="72"/>
      <c r="ACO153" s="71"/>
      <c r="ACP153" s="71"/>
      <c r="ACQ153" s="71"/>
      <c r="ACR153" s="71"/>
      <c r="ACS153" s="71"/>
      <c r="ACT153" s="71"/>
      <c r="ACU153" s="71"/>
      <c r="ACV153" s="72"/>
      <c r="ACW153" s="72"/>
      <c r="ACX153" s="72"/>
      <c r="ACY153" s="72"/>
      <c r="ACZ153" s="72"/>
      <c r="ADA153" s="72"/>
      <c r="ADB153" s="72"/>
      <c r="ADC153" s="72"/>
      <c r="ADD153" s="72"/>
      <c r="ADE153" s="71"/>
      <c r="ADF153" s="71"/>
      <c r="ADG153" s="71"/>
      <c r="ADH153" s="71"/>
      <c r="ADI153" s="71"/>
      <c r="ADJ153" s="71"/>
      <c r="ADK153" s="71"/>
      <c r="ADL153" s="72"/>
      <c r="ADM153" s="72"/>
      <c r="ADN153" s="72"/>
      <c r="ADO153" s="72"/>
      <c r="ADP153" s="72"/>
      <c r="ADQ153" s="72"/>
      <c r="ADR153" s="72"/>
      <c r="ADS153" s="72"/>
      <c r="ADT153" s="72"/>
      <c r="ADU153" s="71"/>
      <c r="ADV153" s="71"/>
      <c r="ADW153" s="71"/>
      <c r="ADX153" s="71"/>
      <c r="ADY153" s="71"/>
      <c r="ADZ153" s="71"/>
      <c r="AEA153" s="71"/>
      <c r="AEB153" s="72"/>
      <c r="AEC153" s="72"/>
      <c r="AED153" s="72"/>
      <c r="AEE153" s="72"/>
      <c r="AEF153" s="72"/>
      <c r="AEG153" s="72"/>
      <c r="AEH153" s="72"/>
      <c r="AEI153" s="72"/>
      <c r="AEJ153" s="72"/>
      <c r="AEK153" s="71"/>
      <c r="AEL153" s="71"/>
      <c r="AEM153" s="71"/>
      <c r="AEN153" s="71"/>
      <c r="AEO153" s="71"/>
      <c r="AEP153" s="71"/>
      <c r="AEQ153" s="71"/>
      <c r="AER153" s="72"/>
      <c r="AES153" s="72"/>
      <c r="AET153" s="72"/>
      <c r="AEU153" s="72"/>
      <c r="AEV153" s="72"/>
      <c r="AEW153" s="72"/>
      <c r="AEX153" s="72"/>
      <c r="AEY153" s="72"/>
      <c r="AEZ153" s="72"/>
      <c r="AFA153" s="71"/>
      <c r="AFB153" s="71"/>
      <c r="AFC153" s="71"/>
      <c r="AFD153" s="71"/>
      <c r="AFE153" s="71"/>
      <c r="AFF153" s="71"/>
      <c r="AFG153" s="71"/>
      <c r="AFH153" s="72"/>
      <c r="AFI153" s="72"/>
      <c r="AFJ153" s="72"/>
      <c r="AFK153" s="72"/>
      <c r="AFL153" s="72"/>
      <c r="AFM153" s="72"/>
      <c r="AFN153" s="72"/>
      <c r="AFO153" s="72"/>
      <c r="AFP153" s="72"/>
      <c r="AFQ153" s="71"/>
      <c r="AFR153" s="71"/>
      <c r="AFS153" s="71"/>
      <c r="AFT153" s="71"/>
      <c r="AFU153" s="71"/>
      <c r="AFV153" s="71"/>
      <c r="AFW153" s="71"/>
      <c r="AFX153" s="72"/>
      <c r="AFY153" s="72"/>
      <c r="AFZ153" s="72"/>
      <c r="AGA153" s="72"/>
      <c r="AGB153" s="72"/>
      <c r="AGC153" s="72"/>
      <c r="AGD153" s="72"/>
      <c r="AGE153" s="72"/>
      <c r="AGF153" s="72"/>
      <c r="AGG153" s="71"/>
      <c r="AGH153" s="71"/>
      <c r="AGI153" s="71"/>
      <c r="AGJ153" s="71"/>
      <c r="AGK153" s="71"/>
      <c r="AGL153" s="71"/>
      <c r="AGM153" s="71"/>
      <c r="AGN153" s="72"/>
      <c r="AGO153" s="72"/>
      <c r="AGP153" s="72"/>
      <c r="AGQ153" s="72"/>
      <c r="AGR153" s="72"/>
      <c r="AGS153" s="72"/>
      <c r="AGT153" s="72"/>
      <c r="AGU153" s="72"/>
      <c r="AGV153" s="72"/>
      <c r="AGW153" s="71"/>
      <c r="AGX153" s="71"/>
      <c r="AGY153" s="71"/>
      <c r="AGZ153" s="71"/>
      <c r="AHA153" s="71"/>
      <c r="AHB153" s="71"/>
      <c r="AHC153" s="71"/>
      <c r="AHD153" s="72"/>
      <c r="AHE153" s="72"/>
      <c r="AHF153" s="72"/>
      <c r="AHG153" s="72"/>
      <c r="AHH153" s="72"/>
      <c r="AHI153" s="72"/>
      <c r="AHJ153" s="72"/>
      <c r="AHK153" s="72"/>
      <c r="AHL153" s="72"/>
      <c r="AHM153" s="71"/>
      <c r="AHN153" s="71"/>
      <c r="AHO153" s="71"/>
      <c r="AHP153" s="71"/>
      <c r="AHQ153" s="71"/>
      <c r="AHR153" s="71"/>
      <c r="AHS153" s="71"/>
      <c r="AHT153" s="72"/>
      <c r="AHU153" s="72"/>
      <c r="AHV153" s="72"/>
      <c r="AHW153" s="72"/>
      <c r="AHX153" s="72"/>
      <c r="AHY153" s="72"/>
      <c r="AHZ153" s="72"/>
      <c r="AIA153" s="72"/>
      <c r="AIB153" s="72"/>
      <c r="AIC153" s="71"/>
      <c r="AID153" s="71"/>
      <c r="AIE153" s="71"/>
      <c r="AIF153" s="71"/>
      <c r="AIG153" s="71"/>
      <c r="AIH153" s="71"/>
      <c r="AII153" s="71"/>
      <c r="AIJ153" s="72"/>
      <c r="AIK153" s="72"/>
      <c r="AIL153" s="72"/>
      <c r="AIM153" s="72"/>
      <c r="AIN153" s="72"/>
      <c r="AIO153" s="72"/>
      <c r="AIP153" s="72"/>
      <c r="AIQ153" s="72"/>
      <c r="AIR153" s="72"/>
      <c r="AIS153" s="71"/>
      <c r="AIT153" s="71"/>
      <c r="AIU153" s="71"/>
      <c r="AIV153" s="71"/>
      <c r="AIW153" s="71"/>
      <c r="AIX153" s="71"/>
      <c r="AIY153" s="71"/>
      <c r="AIZ153" s="72"/>
      <c r="AJA153" s="72"/>
      <c r="AJB153" s="72"/>
      <c r="AJC153" s="72"/>
      <c r="AJD153" s="72"/>
      <c r="AJE153" s="72"/>
      <c r="AJF153" s="72"/>
      <c r="AJG153" s="72"/>
      <c r="AJH153" s="72"/>
      <c r="AJI153" s="71"/>
      <c r="AJJ153" s="71"/>
      <c r="AJK153" s="71"/>
      <c r="AJL153" s="71"/>
      <c r="AJM153" s="71"/>
      <c r="AJN153" s="71"/>
      <c r="AJO153" s="71"/>
      <c r="AJP153" s="72"/>
      <c r="AJQ153" s="72"/>
      <c r="AJR153" s="72"/>
      <c r="AJS153" s="72"/>
      <c r="AJT153" s="72"/>
      <c r="AJU153" s="72"/>
      <c r="AJV153" s="72"/>
      <c r="AJW153" s="72"/>
      <c r="AJX153" s="72"/>
      <c r="AJY153" s="71"/>
      <c r="AJZ153" s="71"/>
      <c r="AKA153" s="71"/>
      <c r="AKB153" s="71"/>
      <c r="AKC153" s="71"/>
      <c r="AKD153" s="71"/>
      <c r="AKE153" s="71"/>
      <c r="AKF153" s="72"/>
      <c r="AKG153" s="72"/>
      <c r="AKH153" s="72"/>
      <c r="AKI153" s="72"/>
      <c r="AKJ153" s="72"/>
      <c r="AKK153" s="72"/>
      <c r="AKL153" s="72"/>
      <c r="AKM153" s="72"/>
      <c r="AKN153" s="72"/>
      <c r="AKO153" s="71"/>
      <c r="AKP153" s="71"/>
      <c r="AKQ153" s="71"/>
      <c r="AKR153" s="71"/>
      <c r="AKS153" s="71"/>
      <c r="AKT153" s="71"/>
      <c r="AKU153" s="71"/>
      <c r="AKV153" s="72"/>
      <c r="AKW153" s="72"/>
      <c r="AKX153" s="72"/>
      <c r="AKY153" s="72"/>
      <c r="AKZ153" s="72"/>
      <c r="ALA153" s="72"/>
      <c r="ALB153" s="72"/>
      <c r="ALC153" s="72"/>
      <c r="ALD153" s="72"/>
      <c r="ALE153" s="71"/>
      <c r="ALF153" s="71"/>
      <c r="ALG153" s="71"/>
      <c r="ALH153" s="71"/>
      <c r="ALI153" s="71"/>
      <c r="ALJ153" s="71"/>
      <c r="ALK153" s="71"/>
      <c r="ALL153" s="72"/>
      <c r="ALM153" s="72"/>
      <c r="ALN153" s="72"/>
      <c r="ALO153" s="72"/>
      <c r="ALP153" s="72"/>
      <c r="ALQ153" s="72"/>
      <c r="ALR153" s="72"/>
      <c r="ALS153" s="72"/>
      <c r="ALT153" s="72"/>
      <c r="ALU153" s="71"/>
      <c r="ALV153" s="71"/>
      <c r="ALW153" s="71"/>
      <c r="ALX153" s="71"/>
      <c r="ALY153" s="71"/>
      <c r="ALZ153" s="71"/>
      <c r="AMA153" s="71"/>
      <c r="AMB153" s="72"/>
      <c r="AMC153" s="72"/>
      <c r="AMD153" s="72"/>
      <c r="AME153" s="72"/>
      <c r="AMF153" s="72"/>
      <c r="AMG153" s="72"/>
      <c r="AMH153" s="72"/>
      <c r="AMI153" s="72"/>
      <c r="AMJ153" s="72"/>
      <c r="AMK153" s="71"/>
      <c r="AML153" s="71"/>
      <c r="AMM153" s="71"/>
      <c r="AMN153" s="71"/>
      <c r="AMO153" s="71"/>
      <c r="AMP153" s="71"/>
      <c r="AMQ153" s="71"/>
      <c r="AMR153" s="72"/>
      <c r="AMS153" s="72"/>
      <c r="AMT153" s="72"/>
      <c r="AMU153" s="72"/>
      <c r="AMV153" s="72"/>
      <c r="AMW153" s="72"/>
      <c r="AMX153" s="72"/>
      <c r="AMY153" s="72"/>
      <c r="AMZ153" s="72"/>
      <c r="ANA153" s="71"/>
      <c r="ANB153" s="71"/>
      <c r="ANC153" s="71"/>
      <c r="AND153" s="71"/>
      <c r="ANE153" s="71"/>
      <c r="ANF153" s="71"/>
      <c r="ANG153" s="71"/>
      <c r="ANH153" s="72"/>
      <c r="ANI153" s="72"/>
      <c r="ANJ153" s="72"/>
      <c r="ANK153" s="72"/>
      <c r="ANL153" s="72"/>
      <c r="ANM153" s="72"/>
      <c r="ANN153" s="72"/>
      <c r="ANO153" s="72"/>
      <c r="ANP153" s="72"/>
      <c r="ANQ153" s="71"/>
      <c r="ANR153" s="71"/>
      <c r="ANS153" s="71"/>
      <c r="ANT153" s="71"/>
      <c r="ANU153" s="71"/>
      <c r="ANV153" s="71"/>
      <c r="ANW153" s="71"/>
      <c r="ANX153" s="72"/>
      <c r="ANY153" s="72"/>
      <c r="ANZ153" s="72"/>
      <c r="AOA153" s="72"/>
      <c r="AOB153" s="72"/>
      <c r="AOC153" s="72"/>
      <c r="AOD153" s="72"/>
      <c r="AOE153" s="72"/>
      <c r="AOF153" s="72"/>
      <c r="AOG153" s="71"/>
      <c r="AOH153" s="71"/>
      <c r="AOI153" s="71"/>
      <c r="AOJ153" s="71"/>
      <c r="AOK153" s="71"/>
      <c r="AOL153" s="71"/>
      <c r="AOM153" s="71"/>
      <c r="AON153" s="72"/>
      <c r="AOO153" s="72"/>
      <c r="AOP153" s="72"/>
      <c r="AOQ153" s="72"/>
      <c r="AOR153" s="72"/>
      <c r="AOS153" s="72"/>
      <c r="AOT153" s="72"/>
      <c r="AOU153" s="72"/>
      <c r="AOV153" s="72"/>
      <c r="AOW153" s="71"/>
      <c r="AOX153" s="71"/>
      <c r="AOY153" s="71"/>
      <c r="AOZ153" s="71"/>
      <c r="APA153" s="71"/>
      <c r="APB153" s="71"/>
      <c r="APC153" s="71"/>
      <c r="APD153" s="72"/>
      <c r="APE153" s="72"/>
      <c r="APF153" s="72"/>
      <c r="APG153" s="72"/>
      <c r="APH153" s="72"/>
      <c r="API153" s="72"/>
      <c r="APJ153" s="72"/>
      <c r="APK153" s="72"/>
      <c r="APL153" s="72"/>
      <c r="APM153" s="71"/>
      <c r="APN153" s="71"/>
      <c r="APO153" s="71"/>
      <c r="APP153" s="71"/>
      <c r="APQ153" s="71"/>
      <c r="APR153" s="71"/>
      <c r="APS153" s="71"/>
      <c r="APT153" s="72"/>
      <c r="APU153" s="72"/>
      <c r="APV153" s="72"/>
      <c r="APW153" s="72"/>
      <c r="APX153" s="72"/>
      <c r="APY153" s="72"/>
      <c r="APZ153" s="72"/>
      <c r="AQA153" s="72"/>
      <c r="AQB153" s="72"/>
      <c r="AQC153" s="71"/>
      <c r="AQD153" s="71"/>
      <c r="AQE153" s="71"/>
      <c r="AQF153" s="71"/>
      <c r="AQG153" s="71"/>
      <c r="AQH153" s="71"/>
      <c r="AQI153" s="71"/>
      <c r="AQJ153" s="72"/>
      <c r="AQK153" s="72"/>
      <c r="AQL153" s="72"/>
      <c r="AQM153" s="72"/>
      <c r="AQN153" s="72"/>
      <c r="AQO153" s="72"/>
      <c r="AQP153" s="72"/>
      <c r="AQQ153" s="72"/>
      <c r="AQR153" s="72"/>
      <c r="AQS153" s="71"/>
      <c r="AQT153" s="71"/>
      <c r="AQU153" s="71"/>
      <c r="AQV153" s="71"/>
      <c r="AQW153" s="71"/>
      <c r="AQX153" s="71"/>
      <c r="AQY153" s="71"/>
      <c r="AQZ153" s="72"/>
      <c r="ARA153" s="72"/>
      <c r="ARB153" s="72"/>
      <c r="ARC153" s="72"/>
      <c r="ARD153" s="72"/>
      <c r="ARE153" s="72"/>
      <c r="ARF153" s="72"/>
      <c r="ARG153" s="72"/>
      <c r="ARH153" s="72"/>
      <c r="ARI153" s="71"/>
      <c r="ARJ153" s="71"/>
      <c r="ARK153" s="71"/>
      <c r="ARL153" s="71"/>
      <c r="ARM153" s="71"/>
      <c r="ARN153" s="71"/>
      <c r="ARO153" s="71"/>
      <c r="ARP153" s="72"/>
      <c r="ARQ153" s="72"/>
      <c r="ARR153" s="72"/>
      <c r="ARS153" s="72"/>
      <c r="ART153" s="72"/>
      <c r="ARU153" s="72"/>
      <c r="ARV153" s="72"/>
      <c r="ARW153" s="72"/>
      <c r="ARX153" s="72"/>
      <c r="ARY153" s="71"/>
      <c r="ARZ153" s="71"/>
      <c r="ASA153" s="71"/>
      <c r="ASB153" s="71"/>
      <c r="ASC153" s="71"/>
      <c r="ASD153" s="71"/>
      <c r="ASE153" s="71"/>
      <c r="ASF153" s="72"/>
      <c r="ASG153" s="72"/>
      <c r="ASH153" s="72"/>
      <c r="ASI153" s="72"/>
      <c r="ASJ153" s="72"/>
      <c r="ASK153" s="72"/>
      <c r="ASL153" s="72"/>
      <c r="ASM153" s="72"/>
      <c r="ASN153" s="72"/>
      <c r="ASO153" s="71"/>
      <c r="ASP153" s="71"/>
      <c r="ASQ153" s="71"/>
      <c r="ASR153" s="71"/>
      <c r="ASS153" s="71"/>
      <c r="AST153" s="71"/>
      <c r="ASU153" s="71"/>
      <c r="ASV153" s="72"/>
      <c r="ASW153" s="72"/>
      <c r="ASX153" s="72"/>
      <c r="ASY153" s="72"/>
      <c r="ASZ153" s="72"/>
      <c r="ATA153" s="72"/>
      <c r="ATB153" s="72"/>
      <c r="ATC153" s="72"/>
      <c r="ATD153" s="72"/>
      <c r="ATE153" s="71"/>
      <c r="ATF153" s="71"/>
      <c r="ATG153" s="71"/>
      <c r="ATH153" s="71"/>
      <c r="ATI153" s="71"/>
      <c r="ATJ153" s="71"/>
      <c r="ATK153" s="71"/>
      <c r="ATL153" s="72"/>
      <c r="ATM153" s="72"/>
      <c r="ATN153" s="72"/>
      <c r="ATO153" s="72"/>
      <c r="ATP153" s="72"/>
      <c r="ATQ153" s="72"/>
      <c r="ATR153" s="72"/>
      <c r="ATS153" s="72"/>
      <c r="ATT153" s="72"/>
      <c r="ATU153" s="71"/>
      <c r="ATV153" s="71"/>
      <c r="ATW153" s="71"/>
      <c r="ATX153" s="71"/>
      <c r="ATY153" s="71"/>
      <c r="ATZ153" s="71"/>
      <c r="AUA153" s="71"/>
      <c r="AUB153" s="72"/>
      <c r="AUC153" s="72"/>
      <c r="AUD153" s="72"/>
      <c r="AUE153" s="72"/>
      <c r="AUF153" s="72"/>
      <c r="AUG153" s="72"/>
      <c r="AUH153" s="72"/>
      <c r="AUI153" s="72"/>
      <c r="AUJ153" s="72"/>
      <c r="AUK153" s="71"/>
      <c r="AUL153" s="71"/>
      <c r="AUM153" s="71"/>
      <c r="AUN153" s="71"/>
      <c r="AUO153" s="71"/>
      <c r="AUP153" s="71"/>
      <c r="AUQ153" s="71"/>
      <c r="AUR153" s="72"/>
      <c r="AUS153" s="72"/>
      <c r="AUT153" s="72"/>
      <c r="AUU153" s="72"/>
      <c r="AUV153" s="72"/>
      <c r="AUW153" s="72"/>
      <c r="AUX153" s="72"/>
      <c r="AUY153" s="72"/>
      <c r="AUZ153" s="72"/>
      <c r="AVA153" s="71"/>
      <c r="AVB153" s="71"/>
      <c r="AVC153" s="71"/>
      <c r="AVD153" s="71"/>
      <c r="AVE153" s="71"/>
      <c r="AVF153" s="71"/>
      <c r="AVG153" s="71"/>
      <c r="AVH153" s="72"/>
      <c r="AVI153" s="72"/>
      <c r="AVJ153" s="72"/>
      <c r="AVK153" s="72"/>
      <c r="AVL153" s="72"/>
      <c r="AVM153" s="72"/>
      <c r="AVN153" s="72"/>
      <c r="AVO153" s="72"/>
      <c r="AVP153" s="72"/>
      <c r="AVQ153" s="71"/>
      <c r="AVR153" s="71"/>
      <c r="AVS153" s="71"/>
      <c r="AVT153" s="71"/>
      <c r="AVU153" s="71"/>
      <c r="AVV153" s="71"/>
      <c r="AVW153" s="71"/>
      <c r="AVX153" s="72"/>
      <c r="AVY153" s="72"/>
      <c r="AVZ153" s="72"/>
      <c r="AWA153" s="72"/>
      <c r="AWB153" s="72"/>
      <c r="AWC153" s="72"/>
      <c r="AWD153" s="72"/>
      <c r="AWE153" s="72"/>
      <c r="AWF153" s="72"/>
      <c r="AWG153" s="71"/>
      <c r="AWH153" s="71"/>
      <c r="AWI153" s="71"/>
      <c r="AWJ153" s="71"/>
      <c r="AWK153" s="71"/>
      <c r="AWL153" s="71"/>
      <c r="AWM153" s="71"/>
      <c r="AWN153" s="72"/>
      <c r="AWO153" s="72"/>
      <c r="AWP153" s="72"/>
      <c r="AWQ153" s="72"/>
      <c r="AWR153" s="72"/>
      <c r="AWS153" s="72"/>
      <c r="AWT153" s="72"/>
      <c r="AWU153" s="72"/>
      <c r="AWV153" s="72"/>
      <c r="AWW153" s="71"/>
      <c r="AWX153" s="71"/>
      <c r="AWY153" s="71"/>
      <c r="AWZ153" s="71"/>
      <c r="AXA153" s="71"/>
      <c r="AXB153" s="71"/>
      <c r="AXC153" s="71"/>
      <c r="AXD153" s="72"/>
      <c r="AXE153" s="72"/>
      <c r="AXF153" s="72"/>
      <c r="AXG153" s="72"/>
      <c r="AXH153" s="72"/>
      <c r="AXI153" s="72"/>
      <c r="AXJ153" s="72"/>
      <c r="AXK153" s="72"/>
      <c r="AXL153" s="72"/>
      <c r="AXM153" s="71"/>
      <c r="AXN153" s="71"/>
      <c r="AXO153" s="71"/>
      <c r="AXP153" s="71"/>
      <c r="AXQ153" s="71"/>
      <c r="AXR153" s="71"/>
      <c r="AXS153" s="71"/>
      <c r="AXT153" s="72"/>
      <c r="AXU153" s="72"/>
      <c r="AXV153" s="72"/>
      <c r="AXW153" s="72"/>
      <c r="AXX153" s="72"/>
      <c r="AXY153" s="72"/>
      <c r="AXZ153" s="72"/>
      <c r="AYA153" s="72"/>
      <c r="AYB153" s="72"/>
      <c r="AYC153" s="71"/>
      <c r="AYD153" s="71"/>
      <c r="AYE153" s="71"/>
      <c r="AYF153" s="71"/>
      <c r="AYG153" s="71"/>
      <c r="AYH153" s="71"/>
      <c r="AYI153" s="71"/>
      <c r="AYJ153" s="72"/>
      <c r="AYK153" s="72"/>
      <c r="AYL153" s="72"/>
      <c r="AYM153" s="72"/>
      <c r="AYN153" s="72"/>
      <c r="AYO153" s="72"/>
      <c r="AYP153" s="72"/>
      <c r="AYQ153" s="72"/>
      <c r="AYR153" s="72"/>
      <c r="AYS153" s="71"/>
      <c r="AYT153" s="71"/>
      <c r="AYU153" s="71"/>
      <c r="AYV153" s="71"/>
      <c r="AYW153" s="71"/>
      <c r="AYX153" s="71"/>
      <c r="AYY153" s="71"/>
      <c r="AYZ153" s="72"/>
      <c r="AZA153" s="72"/>
      <c r="AZB153" s="72"/>
      <c r="AZC153" s="72"/>
      <c r="AZD153" s="72"/>
      <c r="AZE153" s="72"/>
      <c r="AZF153" s="72"/>
      <c r="AZG153" s="72"/>
      <c r="AZH153" s="72"/>
      <c r="AZI153" s="71"/>
      <c r="AZJ153" s="71"/>
      <c r="AZK153" s="71"/>
      <c r="AZL153" s="71"/>
      <c r="AZM153" s="71"/>
      <c r="AZN153" s="71"/>
      <c r="AZO153" s="71"/>
      <c r="AZP153" s="72"/>
      <c r="AZQ153" s="72"/>
      <c r="AZR153" s="72"/>
      <c r="AZS153" s="72"/>
      <c r="AZT153" s="72"/>
      <c r="AZU153" s="72"/>
      <c r="AZV153" s="72"/>
      <c r="AZW153" s="72"/>
      <c r="AZX153" s="72"/>
      <c r="AZY153" s="71"/>
      <c r="AZZ153" s="71"/>
      <c r="BAA153" s="71"/>
      <c r="BAB153" s="71"/>
      <c r="BAC153" s="71"/>
      <c r="BAD153" s="71"/>
      <c r="BAE153" s="71"/>
      <c r="BAF153" s="72"/>
      <c r="BAG153" s="72"/>
      <c r="BAH153" s="72"/>
      <c r="BAI153" s="72"/>
      <c r="BAJ153" s="72"/>
      <c r="BAK153" s="72"/>
      <c r="BAL153" s="72"/>
      <c r="BAM153" s="72"/>
      <c r="BAN153" s="72"/>
      <c r="BAO153" s="71"/>
      <c r="BAP153" s="71"/>
      <c r="BAQ153" s="71"/>
      <c r="BAR153" s="71"/>
      <c r="BAS153" s="71"/>
      <c r="BAT153" s="71"/>
      <c r="BAU153" s="71"/>
      <c r="BAV153" s="72"/>
      <c r="BAW153" s="72"/>
      <c r="BAX153" s="72"/>
      <c r="BAY153" s="72"/>
      <c r="BAZ153" s="72"/>
      <c r="BBA153" s="72"/>
      <c r="BBB153" s="72"/>
      <c r="BBC153" s="72"/>
      <c r="BBD153" s="72"/>
      <c r="BBE153" s="71"/>
      <c r="BBF153" s="71"/>
      <c r="BBG153" s="71"/>
      <c r="BBH153" s="71"/>
      <c r="BBI153" s="71"/>
      <c r="BBJ153" s="71"/>
      <c r="BBK153" s="71"/>
      <c r="BBL153" s="72"/>
      <c r="BBM153" s="72"/>
      <c r="BBN153" s="72"/>
      <c r="BBO153" s="72"/>
      <c r="BBP153" s="72"/>
      <c r="BBQ153" s="72"/>
      <c r="BBR153" s="72"/>
      <c r="BBS153" s="72"/>
      <c r="BBT153" s="72"/>
      <c r="BBU153" s="71"/>
      <c r="BBV153" s="71"/>
      <c r="BBW153" s="71"/>
      <c r="BBX153" s="71"/>
      <c r="BBY153" s="71"/>
      <c r="BBZ153" s="71"/>
      <c r="BCA153" s="71"/>
      <c r="BCB153" s="72"/>
      <c r="BCC153" s="72"/>
      <c r="BCD153" s="72"/>
      <c r="BCE153" s="72"/>
      <c r="BCF153" s="72"/>
      <c r="BCG153" s="72"/>
      <c r="BCH153" s="72"/>
      <c r="BCI153" s="72"/>
      <c r="BCJ153" s="72"/>
      <c r="BCK153" s="71"/>
      <c r="BCL153" s="71"/>
      <c r="BCM153" s="71"/>
      <c r="BCN153" s="71"/>
      <c r="BCO153" s="71"/>
      <c r="BCP153" s="71"/>
      <c r="BCQ153" s="71"/>
      <c r="BCR153" s="72"/>
      <c r="BCS153" s="72"/>
      <c r="BCT153" s="72"/>
      <c r="BCU153" s="72"/>
      <c r="BCV153" s="72"/>
      <c r="BCW153" s="72"/>
      <c r="BCX153" s="72"/>
      <c r="BCY153" s="72"/>
      <c r="BCZ153" s="72"/>
      <c r="BDA153" s="71"/>
      <c r="BDB153" s="71"/>
      <c r="BDC153" s="71"/>
      <c r="BDD153" s="71"/>
      <c r="BDE153" s="71"/>
      <c r="BDF153" s="71"/>
      <c r="BDG153" s="71"/>
      <c r="BDH153" s="72"/>
      <c r="BDI153" s="72"/>
      <c r="BDJ153" s="72"/>
      <c r="BDK153" s="72"/>
      <c r="BDL153" s="72"/>
      <c r="BDM153" s="72"/>
      <c r="BDN153" s="72"/>
      <c r="BDO153" s="72"/>
      <c r="BDP153" s="72"/>
      <c r="BDQ153" s="71"/>
      <c r="BDR153" s="71"/>
      <c r="BDS153" s="71"/>
      <c r="BDT153" s="71"/>
      <c r="BDU153" s="71"/>
      <c r="BDV153" s="71"/>
      <c r="BDW153" s="71"/>
      <c r="BDX153" s="72"/>
      <c r="BDY153" s="72"/>
      <c r="BDZ153" s="72"/>
      <c r="BEA153" s="72"/>
      <c r="BEB153" s="72"/>
      <c r="BEC153" s="72"/>
      <c r="BED153" s="72"/>
      <c r="BEE153" s="72"/>
      <c r="BEF153" s="72"/>
      <c r="BEG153" s="71"/>
      <c r="BEH153" s="71"/>
      <c r="BEI153" s="71"/>
      <c r="BEJ153" s="71"/>
      <c r="BEK153" s="71"/>
      <c r="BEL153" s="71"/>
      <c r="BEM153" s="71"/>
      <c r="BEN153" s="72"/>
      <c r="BEO153" s="72"/>
      <c r="BEP153" s="72"/>
      <c r="BEQ153" s="72"/>
      <c r="BER153" s="72"/>
      <c r="BES153" s="72"/>
      <c r="BET153" s="72"/>
      <c r="BEU153" s="72"/>
      <c r="BEV153" s="72"/>
      <c r="BEW153" s="71"/>
      <c r="BEX153" s="71"/>
      <c r="BEY153" s="71"/>
      <c r="BEZ153" s="71"/>
      <c r="BFA153" s="71"/>
      <c r="BFB153" s="71"/>
      <c r="BFC153" s="71"/>
      <c r="BFD153" s="72"/>
      <c r="BFE153" s="72"/>
      <c r="BFF153" s="72"/>
      <c r="BFG153" s="72"/>
      <c r="BFH153" s="72"/>
      <c r="BFI153" s="72"/>
      <c r="BFJ153" s="72"/>
      <c r="BFK153" s="72"/>
      <c r="BFL153" s="72"/>
      <c r="BFM153" s="71"/>
      <c r="BFN153" s="71"/>
      <c r="BFO153" s="71"/>
      <c r="BFP153" s="71"/>
      <c r="BFQ153" s="71"/>
      <c r="BFR153" s="71"/>
      <c r="BFS153" s="71"/>
      <c r="BFT153" s="72"/>
      <c r="BFU153" s="72"/>
      <c r="BFV153" s="72"/>
      <c r="BFW153" s="72"/>
      <c r="BFX153" s="72"/>
      <c r="BFY153" s="72"/>
      <c r="BFZ153" s="72"/>
      <c r="BGA153" s="72"/>
      <c r="BGB153" s="72"/>
      <c r="BGC153" s="71"/>
      <c r="BGD153" s="71"/>
      <c r="BGE153" s="71"/>
      <c r="BGF153" s="71"/>
      <c r="BGG153" s="71"/>
      <c r="BGH153" s="71"/>
      <c r="BGI153" s="71"/>
      <c r="BGJ153" s="72"/>
      <c r="BGK153" s="72"/>
      <c r="BGL153" s="72"/>
      <c r="BGM153" s="72"/>
      <c r="BGN153" s="72"/>
      <c r="BGO153" s="72"/>
      <c r="BGP153" s="72"/>
      <c r="BGQ153" s="72"/>
      <c r="BGR153" s="72"/>
      <c r="BGS153" s="71"/>
      <c r="BGT153" s="71"/>
      <c r="BGU153" s="71"/>
      <c r="BGV153" s="71"/>
      <c r="BGW153" s="71"/>
      <c r="BGX153" s="71"/>
      <c r="BGY153" s="71"/>
      <c r="BGZ153" s="72"/>
      <c r="BHA153" s="72"/>
      <c r="BHB153" s="72"/>
      <c r="BHC153" s="72"/>
      <c r="BHD153" s="72"/>
      <c r="BHE153" s="72"/>
      <c r="BHF153" s="72"/>
      <c r="BHG153" s="72"/>
      <c r="BHH153" s="72"/>
      <c r="BHI153" s="71"/>
      <c r="BHJ153" s="71"/>
      <c r="BHK153" s="71"/>
      <c r="BHL153" s="71"/>
      <c r="BHM153" s="71"/>
      <c r="BHN153" s="71"/>
      <c r="BHO153" s="71"/>
      <c r="BHP153" s="72"/>
      <c r="BHQ153" s="72"/>
      <c r="BHR153" s="72"/>
      <c r="BHS153" s="72"/>
      <c r="BHT153" s="72"/>
      <c r="BHU153" s="72"/>
      <c r="BHV153" s="72"/>
      <c r="BHW153" s="72"/>
      <c r="BHX153" s="72"/>
      <c r="BHY153" s="71"/>
      <c r="BHZ153" s="71"/>
      <c r="BIA153" s="71"/>
      <c r="BIB153" s="71"/>
      <c r="BIC153" s="71"/>
      <c r="BID153" s="71"/>
      <c r="BIE153" s="71"/>
      <c r="BIF153" s="72"/>
      <c r="BIG153" s="72"/>
      <c r="BIH153" s="72"/>
      <c r="BII153" s="72"/>
      <c r="BIJ153" s="72"/>
      <c r="BIK153" s="72"/>
      <c r="BIL153" s="72"/>
      <c r="BIM153" s="72"/>
      <c r="BIN153" s="72"/>
      <c r="BIO153" s="71"/>
      <c r="BIP153" s="71"/>
      <c r="BIQ153" s="71"/>
      <c r="BIR153" s="71"/>
      <c r="BIS153" s="71"/>
      <c r="BIT153" s="71"/>
      <c r="BIU153" s="71"/>
      <c r="BIV153" s="72"/>
      <c r="BIW153" s="72"/>
      <c r="BIX153" s="72"/>
      <c r="BIY153" s="72"/>
      <c r="BIZ153" s="72"/>
      <c r="BJA153" s="72"/>
      <c r="BJB153" s="72"/>
      <c r="BJC153" s="72"/>
      <c r="BJD153" s="72"/>
      <c r="BJE153" s="71"/>
      <c r="BJF153" s="71"/>
      <c r="BJG153" s="71"/>
      <c r="BJH153" s="71"/>
      <c r="BJI153" s="71"/>
      <c r="BJJ153" s="71"/>
      <c r="BJK153" s="71"/>
      <c r="BJL153" s="72"/>
      <c r="BJM153" s="72"/>
      <c r="BJN153" s="72"/>
      <c r="BJO153" s="72"/>
      <c r="BJP153" s="72"/>
      <c r="BJQ153" s="72"/>
      <c r="BJR153" s="72"/>
      <c r="BJS153" s="72"/>
      <c r="BJT153" s="72"/>
      <c r="BJU153" s="71"/>
      <c r="BJV153" s="71"/>
      <c r="BJW153" s="71"/>
      <c r="BJX153" s="71"/>
      <c r="BJY153" s="71"/>
      <c r="BJZ153" s="71"/>
      <c r="BKA153" s="71"/>
      <c r="BKB153" s="72"/>
      <c r="BKC153" s="72"/>
      <c r="BKD153" s="72"/>
      <c r="BKE153" s="72"/>
      <c r="BKF153" s="72"/>
      <c r="BKG153" s="72"/>
      <c r="BKH153" s="72"/>
      <c r="BKI153" s="72"/>
      <c r="BKJ153" s="72"/>
      <c r="BKK153" s="71"/>
      <c r="BKL153" s="71"/>
      <c r="BKM153" s="71"/>
      <c r="BKN153" s="71"/>
      <c r="BKO153" s="71"/>
      <c r="BKP153" s="71"/>
      <c r="BKQ153" s="71"/>
      <c r="BKR153" s="72"/>
      <c r="BKS153" s="72"/>
      <c r="BKT153" s="72"/>
      <c r="BKU153" s="72"/>
      <c r="BKV153" s="72"/>
      <c r="BKW153" s="72"/>
      <c r="BKX153" s="72"/>
      <c r="BKY153" s="72"/>
      <c r="BKZ153" s="72"/>
      <c r="BLA153" s="71"/>
      <c r="BLB153" s="71"/>
      <c r="BLC153" s="71"/>
      <c r="BLD153" s="71"/>
      <c r="BLE153" s="71"/>
      <c r="BLF153" s="71"/>
      <c r="BLG153" s="71"/>
      <c r="BLH153" s="72"/>
      <c r="BLI153" s="72"/>
      <c r="BLJ153" s="72"/>
      <c r="BLK153" s="72"/>
      <c r="BLL153" s="72"/>
      <c r="BLM153" s="72"/>
      <c r="BLN153" s="72"/>
      <c r="BLO153" s="72"/>
      <c r="BLP153" s="72"/>
      <c r="BLQ153" s="71"/>
      <c r="BLR153" s="71"/>
      <c r="BLS153" s="71"/>
      <c r="BLT153" s="71"/>
      <c r="BLU153" s="71"/>
      <c r="BLV153" s="71"/>
      <c r="BLW153" s="71"/>
      <c r="BLX153" s="72"/>
      <c r="BLY153" s="72"/>
      <c r="BLZ153" s="72"/>
      <c r="BMA153" s="72"/>
      <c r="BMB153" s="72"/>
      <c r="BMC153" s="72"/>
      <c r="BMD153" s="72"/>
      <c r="BME153" s="72"/>
      <c r="BMF153" s="72"/>
      <c r="BMG153" s="71"/>
      <c r="BMH153" s="71"/>
      <c r="BMI153" s="71"/>
      <c r="BMJ153" s="71"/>
      <c r="BMK153" s="71"/>
      <c r="BML153" s="71"/>
      <c r="BMM153" s="71"/>
      <c r="BMN153" s="72"/>
      <c r="BMO153" s="72"/>
      <c r="BMP153" s="72"/>
      <c r="BMQ153" s="72"/>
      <c r="BMR153" s="72"/>
      <c r="BMS153" s="72"/>
      <c r="BMT153" s="72"/>
      <c r="BMU153" s="72"/>
      <c r="BMV153" s="72"/>
      <c r="BMW153" s="71"/>
      <c r="BMX153" s="71"/>
      <c r="BMY153" s="71"/>
      <c r="BMZ153" s="71"/>
      <c r="BNA153" s="71"/>
      <c r="BNB153" s="71"/>
      <c r="BNC153" s="71"/>
      <c r="BND153" s="72"/>
      <c r="BNE153" s="72"/>
      <c r="BNF153" s="72"/>
      <c r="BNG153" s="72"/>
      <c r="BNH153" s="72"/>
      <c r="BNI153" s="72"/>
      <c r="BNJ153" s="72"/>
      <c r="BNK153" s="72"/>
      <c r="BNL153" s="72"/>
      <c r="BNM153" s="71"/>
      <c r="BNN153" s="71"/>
      <c r="BNO153" s="71"/>
      <c r="BNP153" s="71"/>
      <c r="BNQ153" s="71"/>
      <c r="BNR153" s="71"/>
      <c r="BNS153" s="71"/>
      <c r="BNT153" s="72"/>
      <c r="BNU153" s="72"/>
      <c r="BNV153" s="72"/>
      <c r="BNW153" s="72"/>
      <c r="BNX153" s="72"/>
      <c r="BNY153" s="72"/>
      <c r="BNZ153" s="72"/>
      <c r="BOA153" s="72"/>
      <c r="BOB153" s="72"/>
      <c r="BOC153" s="71"/>
      <c r="BOD153" s="71"/>
      <c r="BOE153" s="71"/>
      <c r="BOF153" s="71"/>
      <c r="BOG153" s="71"/>
      <c r="BOH153" s="71"/>
      <c r="BOI153" s="71"/>
      <c r="BOJ153" s="72"/>
      <c r="BOK153" s="72"/>
      <c r="BOL153" s="72"/>
      <c r="BOM153" s="72"/>
      <c r="BON153" s="72"/>
      <c r="BOO153" s="72"/>
      <c r="BOP153" s="72"/>
      <c r="BOQ153" s="72"/>
      <c r="BOR153" s="72"/>
      <c r="BOS153" s="71"/>
      <c r="BOT153" s="71"/>
      <c r="BOU153" s="71"/>
      <c r="BOV153" s="71"/>
      <c r="BOW153" s="71"/>
      <c r="BOX153" s="71"/>
      <c r="BOY153" s="71"/>
      <c r="BOZ153" s="72"/>
      <c r="BPA153" s="72"/>
      <c r="BPB153" s="72"/>
      <c r="BPC153" s="72"/>
      <c r="BPD153" s="72"/>
      <c r="BPE153" s="72"/>
      <c r="BPF153" s="72"/>
      <c r="BPG153" s="72"/>
      <c r="BPH153" s="72"/>
      <c r="BPI153" s="71"/>
      <c r="BPJ153" s="71"/>
      <c r="BPK153" s="71"/>
      <c r="BPL153" s="71"/>
      <c r="BPM153" s="71"/>
      <c r="BPN153" s="71"/>
      <c r="BPO153" s="71"/>
      <c r="BPP153" s="72"/>
      <c r="BPQ153" s="72"/>
      <c r="BPR153" s="72"/>
      <c r="BPS153" s="72"/>
      <c r="BPT153" s="72"/>
      <c r="BPU153" s="72"/>
      <c r="BPV153" s="72"/>
      <c r="BPW153" s="72"/>
      <c r="BPX153" s="72"/>
      <c r="BPY153" s="71"/>
      <c r="BPZ153" s="71"/>
      <c r="BQA153" s="71"/>
      <c r="BQB153" s="71"/>
      <c r="BQC153" s="71"/>
      <c r="BQD153" s="71"/>
      <c r="BQE153" s="71"/>
      <c r="BQF153" s="72"/>
      <c r="BQG153" s="72"/>
      <c r="BQH153" s="72"/>
      <c r="BQI153" s="72"/>
      <c r="BQJ153" s="72"/>
      <c r="BQK153" s="72"/>
      <c r="BQL153" s="72"/>
      <c r="BQM153" s="72"/>
      <c r="BQN153" s="72"/>
      <c r="BQO153" s="71"/>
      <c r="BQP153" s="71"/>
      <c r="BQQ153" s="71"/>
      <c r="BQR153" s="71"/>
      <c r="BQS153" s="71"/>
      <c r="BQT153" s="71"/>
      <c r="BQU153" s="71"/>
      <c r="BQV153" s="72"/>
      <c r="BQW153" s="72"/>
      <c r="BQX153" s="72"/>
      <c r="BQY153" s="72"/>
      <c r="BQZ153" s="72"/>
      <c r="BRA153" s="72"/>
      <c r="BRB153" s="72"/>
      <c r="BRC153" s="72"/>
      <c r="BRD153" s="72"/>
      <c r="BRE153" s="71"/>
      <c r="BRF153" s="71"/>
      <c r="BRG153" s="71"/>
      <c r="BRH153" s="71"/>
      <c r="BRI153" s="71"/>
      <c r="BRJ153" s="71"/>
      <c r="BRK153" s="71"/>
      <c r="BRL153" s="72"/>
      <c r="BRM153" s="72"/>
      <c r="BRN153" s="72"/>
      <c r="BRO153" s="72"/>
      <c r="BRP153" s="72"/>
      <c r="BRQ153" s="72"/>
      <c r="BRR153" s="72"/>
      <c r="BRS153" s="72"/>
      <c r="BRT153" s="72"/>
      <c r="BRU153" s="71"/>
      <c r="BRV153" s="71"/>
      <c r="BRW153" s="71"/>
      <c r="BRX153" s="71"/>
      <c r="BRY153" s="71"/>
      <c r="BRZ153" s="71"/>
      <c r="BSA153" s="71"/>
      <c r="BSB153" s="72"/>
      <c r="BSC153" s="72"/>
      <c r="BSD153" s="72"/>
      <c r="BSE153" s="72"/>
      <c r="BSF153" s="72"/>
      <c r="BSG153" s="72"/>
      <c r="BSH153" s="72"/>
      <c r="BSI153" s="72"/>
      <c r="BSJ153" s="72"/>
      <c r="BSK153" s="71"/>
      <c r="BSL153" s="71"/>
      <c r="BSM153" s="71"/>
      <c r="BSN153" s="71"/>
      <c r="BSO153" s="71"/>
      <c r="BSP153" s="71"/>
      <c r="BSQ153" s="71"/>
      <c r="BSR153" s="72"/>
      <c r="BSS153" s="72"/>
      <c r="BST153" s="72"/>
      <c r="BSU153" s="72"/>
      <c r="BSV153" s="72"/>
      <c r="BSW153" s="72"/>
      <c r="BSX153" s="72"/>
      <c r="BSY153" s="72"/>
      <c r="BSZ153" s="72"/>
      <c r="BTA153" s="71"/>
      <c r="BTB153" s="71"/>
      <c r="BTC153" s="71"/>
      <c r="BTD153" s="71"/>
      <c r="BTE153" s="71"/>
      <c r="BTF153" s="71"/>
      <c r="BTG153" s="71"/>
      <c r="BTH153" s="72"/>
      <c r="BTI153" s="72"/>
      <c r="BTJ153" s="72"/>
      <c r="BTK153" s="72"/>
      <c r="BTL153" s="72"/>
      <c r="BTM153" s="72"/>
      <c r="BTN153" s="72"/>
      <c r="BTO153" s="72"/>
      <c r="BTP153" s="72"/>
      <c r="BTQ153" s="71"/>
      <c r="BTR153" s="71"/>
      <c r="BTS153" s="71"/>
      <c r="BTT153" s="71"/>
      <c r="BTU153" s="71"/>
      <c r="BTV153" s="71"/>
      <c r="BTW153" s="71"/>
      <c r="BTX153" s="72"/>
      <c r="BTY153" s="72"/>
      <c r="BTZ153" s="72"/>
      <c r="BUA153" s="72"/>
      <c r="BUB153" s="72"/>
      <c r="BUC153" s="72"/>
      <c r="BUD153" s="72"/>
      <c r="BUE153" s="72"/>
      <c r="BUF153" s="72"/>
      <c r="BUG153" s="71"/>
      <c r="BUH153" s="71"/>
      <c r="BUI153" s="71"/>
      <c r="BUJ153" s="71"/>
      <c r="BUK153" s="71"/>
      <c r="BUL153" s="71"/>
      <c r="BUM153" s="71"/>
      <c r="BUN153" s="72"/>
      <c r="BUO153" s="72"/>
      <c r="BUP153" s="72"/>
      <c r="BUQ153" s="72"/>
      <c r="BUR153" s="72"/>
      <c r="BUS153" s="72"/>
      <c r="BUT153" s="72"/>
      <c r="BUU153" s="72"/>
      <c r="BUV153" s="72"/>
      <c r="BUW153" s="71"/>
      <c r="BUX153" s="71"/>
      <c r="BUY153" s="71"/>
      <c r="BUZ153" s="71"/>
      <c r="BVA153" s="71"/>
      <c r="BVB153" s="71"/>
      <c r="BVC153" s="71"/>
      <c r="BVD153" s="72"/>
      <c r="BVE153" s="72"/>
      <c r="BVF153" s="72"/>
      <c r="BVG153" s="72"/>
      <c r="BVH153" s="72"/>
      <c r="BVI153" s="72"/>
      <c r="BVJ153" s="72"/>
      <c r="BVK153" s="72"/>
      <c r="BVL153" s="72"/>
      <c r="BVM153" s="71"/>
      <c r="BVN153" s="71"/>
      <c r="BVO153" s="71"/>
      <c r="BVP153" s="71"/>
      <c r="BVQ153" s="71"/>
      <c r="BVR153" s="71"/>
      <c r="BVS153" s="71"/>
      <c r="BVT153" s="72"/>
      <c r="BVU153" s="72"/>
      <c r="BVV153" s="72"/>
      <c r="BVW153" s="72"/>
      <c r="BVX153" s="72"/>
      <c r="BVY153" s="72"/>
      <c r="BVZ153" s="72"/>
      <c r="BWA153" s="72"/>
      <c r="BWB153" s="72"/>
      <c r="BWC153" s="71"/>
      <c r="BWD153" s="71"/>
      <c r="BWE153" s="71"/>
      <c r="BWF153" s="71"/>
      <c r="BWG153" s="71"/>
      <c r="BWH153" s="71"/>
      <c r="BWI153" s="71"/>
      <c r="BWJ153" s="72"/>
      <c r="BWK153" s="72"/>
      <c r="BWL153" s="72"/>
      <c r="BWM153" s="72"/>
      <c r="BWN153" s="72"/>
      <c r="BWO153" s="72"/>
      <c r="BWP153" s="72"/>
      <c r="BWQ153" s="72"/>
      <c r="BWR153" s="72"/>
      <c r="BWS153" s="71"/>
      <c r="BWT153" s="71"/>
      <c r="BWU153" s="71"/>
      <c r="BWV153" s="71"/>
      <c r="BWW153" s="71"/>
      <c r="BWX153" s="71"/>
      <c r="BWY153" s="71"/>
      <c r="BWZ153" s="72"/>
      <c r="BXA153" s="72"/>
      <c r="BXB153" s="72"/>
      <c r="BXC153" s="72"/>
      <c r="BXD153" s="72"/>
      <c r="BXE153" s="72"/>
      <c r="BXF153" s="72"/>
      <c r="BXG153" s="72"/>
      <c r="BXH153" s="72"/>
      <c r="BXI153" s="71"/>
      <c r="BXJ153" s="71"/>
      <c r="BXK153" s="71"/>
      <c r="BXL153" s="71"/>
      <c r="BXM153" s="71"/>
      <c r="BXN153" s="71"/>
      <c r="BXO153" s="71"/>
      <c r="BXP153" s="72"/>
      <c r="BXQ153" s="72"/>
      <c r="BXR153" s="72"/>
      <c r="BXS153" s="72"/>
      <c r="BXT153" s="72"/>
      <c r="BXU153" s="72"/>
      <c r="BXV153" s="72"/>
      <c r="BXW153" s="72"/>
      <c r="BXX153" s="72"/>
      <c r="BXY153" s="71"/>
      <c r="BXZ153" s="71"/>
      <c r="BYA153" s="71"/>
      <c r="BYB153" s="71"/>
      <c r="BYC153" s="71"/>
      <c r="BYD153" s="71"/>
      <c r="BYE153" s="71"/>
      <c r="BYF153" s="72"/>
      <c r="BYG153" s="72"/>
      <c r="BYH153" s="72"/>
      <c r="BYI153" s="72"/>
      <c r="BYJ153" s="72"/>
      <c r="BYK153" s="72"/>
      <c r="BYL153" s="72"/>
      <c r="BYM153" s="72"/>
      <c r="BYN153" s="72"/>
      <c r="BYO153" s="71"/>
      <c r="BYP153" s="71"/>
      <c r="BYQ153" s="71"/>
      <c r="BYR153" s="71"/>
      <c r="BYS153" s="71"/>
      <c r="BYT153" s="71"/>
      <c r="BYU153" s="71"/>
      <c r="BYV153" s="72"/>
      <c r="BYW153" s="72"/>
      <c r="BYX153" s="72"/>
      <c r="BYY153" s="72"/>
      <c r="BYZ153" s="72"/>
      <c r="BZA153" s="72"/>
      <c r="BZB153" s="72"/>
      <c r="BZC153" s="72"/>
      <c r="BZD153" s="72"/>
      <c r="BZE153" s="71"/>
      <c r="BZF153" s="71"/>
      <c r="BZG153" s="71"/>
      <c r="BZH153" s="71"/>
      <c r="BZI153" s="71"/>
      <c r="BZJ153" s="71"/>
      <c r="BZK153" s="71"/>
      <c r="BZL153" s="72"/>
      <c r="BZM153" s="72"/>
      <c r="BZN153" s="72"/>
      <c r="BZO153" s="72"/>
      <c r="BZP153" s="72"/>
      <c r="BZQ153" s="72"/>
      <c r="BZR153" s="72"/>
      <c r="BZS153" s="72"/>
      <c r="BZT153" s="72"/>
      <c r="BZU153" s="71"/>
      <c r="BZV153" s="71"/>
      <c r="BZW153" s="71"/>
      <c r="BZX153" s="71"/>
      <c r="BZY153" s="71"/>
      <c r="BZZ153" s="71"/>
      <c r="CAA153" s="71"/>
      <c r="CAB153" s="72"/>
      <c r="CAC153" s="72"/>
      <c r="CAD153" s="72"/>
      <c r="CAE153" s="72"/>
      <c r="CAF153" s="72"/>
      <c r="CAG153" s="72"/>
      <c r="CAH153" s="72"/>
      <c r="CAI153" s="72"/>
      <c r="CAJ153" s="72"/>
      <c r="CAK153" s="71"/>
      <c r="CAL153" s="71"/>
      <c r="CAM153" s="71"/>
      <c r="CAN153" s="71"/>
      <c r="CAO153" s="71"/>
      <c r="CAP153" s="71"/>
      <c r="CAQ153" s="71"/>
      <c r="CAR153" s="72"/>
      <c r="CAS153" s="72"/>
      <c r="CAT153" s="72"/>
      <c r="CAU153" s="72"/>
      <c r="CAV153" s="72"/>
      <c r="CAW153" s="72"/>
      <c r="CAX153" s="72"/>
      <c r="CAY153" s="72"/>
      <c r="CAZ153" s="72"/>
      <c r="CBA153" s="71"/>
      <c r="CBB153" s="71"/>
      <c r="CBC153" s="71"/>
      <c r="CBD153" s="71"/>
      <c r="CBE153" s="71"/>
      <c r="CBF153" s="71"/>
      <c r="CBG153" s="71"/>
      <c r="CBH153" s="72"/>
      <c r="CBI153" s="72"/>
      <c r="CBJ153" s="72"/>
      <c r="CBK153" s="72"/>
      <c r="CBL153" s="72"/>
      <c r="CBM153" s="72"/>
      <c r="CBN153" s="72"/>
      <c r="CBO153" s="72"/>
      <c r="CBP153" s="72"/>
      <c r="CBQ153" s="71"/>
      <c r="CBR153" s="71"/>
      <c r="CBS153" s="71"/>
      <c r="CBT153" s="71"/>
      <c r="CBU153" s="71"/>
      <c r="CBV153" s="71"/>
      <c r="CBW153" s="71"/>
      <c r="CBX153" s="72"/>
      <c r="CBY153" s="72"/>
      <c r="CBZ153" s="72"/>
      <c r="CCA153" s="72"/>
      <c r="CCB153" s="72"/>
      <c r="CCC153" s="72"/>
      <c r="CCD153" s="72"/>
      <c r="CCE153" s="72"/>
      <c r="CCF153" s="72"/>
      <c r="CCG153" s="71"/>
      <c r="CCH153" s="71"/>
      <c r="CCI153" s="71"/>
      <c r="CCJ153" s="71"/>
      <c r="CCK153" s="71"/>
      <c r="CCL153" s="71"/>
      <c r="CCM153" s="71"/>
      <c r="CCN153" s="72"/>
      <c r="CCO153" s="72"/>
      <c r="CCP153" s="72"/>
      <c r="CCQ153" s="72"/>
      <c r="CCR153" s="72"/>
      <c r="CCS153" s="72"/>
      <c r="CCT153" s="72"/>
      <c r="CCU153" s="72"/>
      <c r="CCV153" s="72"/>
      <c r="CCW153" s="71"/>
      <c r="CCX153" s="71"/>
      <c r="CCY153" s="71"/>
      <c r="CCZ153" s="71"/>
      <c r="CDA153" s="71"/>
      <c r="CDB153" s="71"/>
      <c r="CDC153" s="71"/>
      <c r="CDD153" s="72"/>
      <c r="CDE153" s="72"/>
      <c r="CDF153" s="72"/>
      <c r="CDG153" s="72"/>
      <c r="CDH153" s="72"/>
      <c r="CDI153" s="72"/>
      <c r="CDJ153" s="72"/>
      <c r="CDK153" s="72"/>
      <c r="CDL153" s="72"/>
      <c r="CDM153" s="71"/>
      <c r="CDN153" s="71"/>
      <c r="CDO153" s="71"/>
      <c r="CDP153" s="71"/>
      <c r="CDQ153" s="71"/>
      <c r="CDR153" s="71"/>
      <c r="CDS153" s="71"/>
      <c r="CDT153" s="72"/>
      <c r="CDU153" s="72"/>
      <c r="CDV153" s="72"/>
      <c r="CDW153" s="72"/>
      <c r="CDX153" s="72"/>
      <c r="CDY153" s="72"/>
      <c r="CDZ153" s="72"/>
      <c r="CEA153" s="72"/>
      <c r="CEB153" s="72"/>
      <c r="CEC153" s="71"/>
      <c r="CED153" s="71"/>
      <c r="CEE153" s="71"/>
      <c r="CEF153" s="71"/>
      <c r="CEG153" s="71"/>
      <c r="CEH153" s="71"/>
      <c r="CEI153" s="71"/>
      <c r="CEJ153" s="72"/>
      <c r="CEK153" s="72"/>
      <c r="CEL153" s="72"/>
      <c r="CEM153" s="72"/>
      <c r="CEN153" s="72"/>
      <c r="CEO153" s="72"/>
      <c r="CEP153" s="72"/>
      <c r="CEQ153" s="72"/>
      <c r="CER153" s="72"/>
      <c r="CES153" s="71"/>
      <c r="CET153" s="71"/>
      <c r="CEU153" s="71"/>
      <c r="CEV153" s="71"/>
      <c r="CEW153" s="71"/>
      <c r="CEX153" s="71"/>
      <c r="CEY153" s="71"/>
      <c r="CEZ153" s="72"/>
      <c r="CFA153" s="72"/>
      <c r="CFB153" s="72"/>
      <c r="CFC153" s="72"/>
      <c r="CFD153" s="72"/>
      <c r="CFE153" s="72"/>
      <c r="CFF153" s="72"/>
      <c r="CFG153" s="72"/>
      <c r="CFH153" s="72"/>
      <c r="CFI153" s="71"/>
      <c r="CFJ153" s="71"/>
      <c r="CFK153" s="71"/>
      <c r="CFL153" s="71"/>
      <c r="CFM153" s="71"/>
      <c r="CFN153" s="71"/>
      <c r="CFO153" s="71"/>
      <c r="CFP153" s="72"/>
      <c r="CFQ153" s="72"/>
      <c r="CFR153" s="72"/>
      <c r="CFS153" s="72"/>
      <c r="CFT153" s="72"/>
      <c r="CFU153" s="72"/>
      <c r="CFV153" s="72"/>
      <c r="CFW153" s="72"/>
      <c r="CFX153" s="72"/>
      <c r="CFY153" s="71"/>
      <c r="CFZ153" s="71"/>
      <c r="CGA153" s="71"/>
      <c r="CGB153" s="71"/>
      <c r="CGC153" s="71"/>
      <c r="CGD153" s="71"/>
      <c r="CGE153" s="71"/>
      <c r="CGF153" s="72"/>
      <c r="CGG153" s="72"/>
      <c r="CGH153" s="72"/>
      <c r="CGI153" s="72"/>
      <c r="CGJ153" s="72"/>
      <c r="CGK153" s="72"/>
      <c r="CGL153" s="72"/>
      <c r="CGM153" s="72"/>
      <c r="CGN153" s="72"/>
      <c r="CGO153" s="71"/>
      <c r="CGP153" s="71"/>
      <c r="CGQ153" s="71"/>
      <c r="CGR153" s="71"/>
      <c r="CGS153" s="71"/>
      <c r="CGT153" s="71"/>
      <c r="CGU153" s="71"/>
      <c r="CGV153" s="72"/>
      <c r="CGW153" s="72"/>
      <c r="CGX153" s="72"/>
      <c r="CGY153" s="72"/>
      <c r="CGZ153" s="72"/>
      <c r="CHA153" s="72"/>
      <c r="CHB153" s="72"/>
      <c r="CHC153" s="72"/>
      <c r="CHD153" s="72"/>
      <c r="CHE153" s="71"/>
      <c r="CHF153" s="71"/>
      <c r="CHG153" s="71"/>
      <c r="CHH153" s="71"/>
      <c r="CHI153" s="71"/>
      <c r="CHJ153" s="71"/>
      <c r="CHK153" s="71"/>
      <c r="CHL153" s="72"/>
      <c r="CHM153" s="72"/>
      <c r="CHN153" s="72"/>
      <c r="CHO153" s="72"/>
      <c r="CHP153" s="72"/>
      <c r="CHQ153" s="72"/>
      <c r="CHR153" s="72"/>
      <c r="CHS153" s="72"/>
      <c r="CHT153" s="72"/>
      <c r="CHU153" s="71"/>
      <c r="CHV153" s="71"/>
      <c r="CHW153" s="71"/>
      <c r="CHX153" s="71"/>
      <c r="CHY153" s="71"/>
      <c r="CHZ153" s="71"/>
      <c r="CIA153" s="71"/>
      <c r="CIB153" s="72"/>
      <c r="CIC153" s="72"/>
      <c r="CID153" s="72"/>
      <c r="CIE153" s="72"/>
      <c r="CIF153" s="72"/>
      <c r="CIG153" s="72"/>
      <c r="CIH153" s="72"/>
      <c r="CII153" s="72"/>
      <c r="CIJ153" s="72"/>
      <c r="CIK153" s="71"/>
      <c r="CIL153" s="71"/>
      <c r="CIM153" s="71"/>
      <c r="CIN153" s="71"/>
      <c r="CIO153" s="71"/>
      <c r="CIP153" s="71"/>
      <c r="CIQ153" s="71"/>
      <c r="CIR153" s="72"/>
      <c r="CIS153" s="72"/>
      <c r="CIT153" s="72"/>
      <c r="CIU153" s="72"/>
      <c r="CIV153" s="72"/>
      <c r="CIW153" s="72"/>
      <c r="CIX153" s="72"/>
      <c r="CIY153" s="72"/>
      <c r="CIZ153" s="72"/>
      <c r="CJA153" s="71"/>
      <c r="CJB153" s="71"/>
      <c r="CJC153" s="71"/>
      <c r="CJD153" s="71"/>
      <c r="CJE153" s="71"/>
      <c r="CJF153" s="71"/>
      <c r="CJG153" s="71"/>
      <c r="CJH153" s="72"/>
      <c r="CJI153" s="72"/>
      <c r="CJJ153" s="72"/>
      <c r="CJK153" s="72"/>
      <c r="CJL153" s="72"/>
      <c r="CJM153" s="72"/>
      <c r="CJN153" s="72"/>
      <c r="CJO153" s="72"/>
      <c r="CJP153" s="72"/>
      <c r="CJQ153" s="71"/>
      <c r="CJR153" s="71"/>
      <c r="CJS153" s="71"/>
      <c r="CJT153" s="71"/>
      <c r="CJU153" s="71"/>
      <c r="CJV153" s="71"/>
      <c r="CJW153" s="71"/>
      <c r="CJX153" s="72"/>
      <c r="CJY153" s="72"/>
      <c r="CJZ153" s="72"/>
      <c r="CKA153" s="72"/>
      <c r="CKB153" s="72"/>
      <c r="CKC153" s="72"/>
      <c r="CKD153" s="72"/>
      <c r="CKE153" s="72"/>
      <c r="CKF153" s="72"/>
      <c r="CKG153" s="71"/>
      <c r="CKH153" s="71"/>
      <c r="CKI153" s="71"/>
      <c r="CKJ153" s="71"/>
      <c r="CKK153" s="71"/>
      <c r="CKL153" s="71"/>
      <c r="CKM153" s="71"/>
      <c r="CKN153" s="72"/>
      <c r="CKO153" s="72"/>
      <c r="CKP153" s="72"/>
      <c r="CKQ153" s="72"/>
      <c r="CKR153" s="72"/>
      <c r="CKS153" s="72"/>
      <c r="CKT153" s="72"/>
      <c r="CKU153" s="72"/>
      <c r="CKV153" s="72"/>
      <c r="CKW153" s="71"/>
      <c r="CKX153" s="71"/>
      <c r="CKY153" s="71"/>
      <c r="CKZ153" s="71"/>
      <c r="CLA153" s="71"/>
      <c r="CLB153" s="71"/>
      <c r="CLC153" s="71"/>
      <c r="CLD153" s="72"/>
      <c r="CLE153" s="72"/>
      <c r="CLF153" s="72"/>
      <c r="CLG153" s="72"/>
      <c r="CLH153" s="72"/>
      <c r="CLI153" s="72"/>
      <c r="CLJ153" s="72"/>
      <c r="CLK153" s="72"/>
      <c r="CLL153" s="72"/>
      <c r="CLM153" s="71"/>
      <c r="CLN153" s="71"/>
      <c r="CLO153" s="71"/>
      <c r="CLP153" s="71"/>
      <c r="CLQ153" s="71"/>
      <c r="CLR153" s="71"/>
      <c r="CLS153" s="71"/>
      <c r="CLT153" s="72"/>
      <c r="CLU153" s="72"/>
      <c r="CLV153" s="72"/>
      <c r="CLW153" s="72"/>
      <c r="CLX153" s="72"/>
      <c r="CLY153" s="72"/>
      <c r="CLZ153" s="72"/>
      <c r="CMA153" s="72"/>
      <c r="CMB153" s="72"/>
      <c r="CMC153" s="71"/>
      <c r="CMD153" s="71"/>
      <c r="CME153" s="71"/>
      <c r="CMF153" s="71"/>
      <c r="CMG153" s="71"/>
      <c r="CMH153" s="71"/>
      <c r="CMI153" s="71"/>
      <c r="CMJ153" s="72"/>
      <c r="CMK153" s="72"/>
      <c r="CML153" s="72"/>
      <c r="CMM153" s="72"/>
      <c r="CMN153" s="72"/>
      <c r="CMO153" s="72"/>
      <c r="CMP153" s="72"/>
      <c r="CMQ153" s="72"/>
      <c r="CMR153" s="72"/>
      <c r="CMS153" s="71"/>
      <c r="CMT153" s="71"/>
      <c r="CMU153" s="71"/>
      <c r="CMV153" s="71"/>
      <c r="CMW153" s="71"/>
      <c r="CMX153" s="71"/>
      <c r="CMY153" s="71"/>
      <c r="CMZ153" s="72"/>
      <c r="CNA153" s="72"/>
      <c r="CNB153" s="72"/>
      <c r="CNC153" s="72"/>
      <c r="CND153" s="72"/>
      <c r="CNE153" s="72"/>
      <c r="CNF153" s="72"/>
      <c r="CNG153" s="72"/>
      <c r="CNH153" s="72"/>
      <c r="CNI153" s="71"/>
      <c r="CNJ153" s="71"/>
      <c r="CNK153" s="71"/>
      <c r="CNL153" s="71"/>
      <c r="CNM153" s="71"/>
      <c r="CNN153" s="71"/>
      <c r="CNO153" s="71"/>
      <c r="CNP153" s="72"/>
      <c r="CNQ153" s="72"/>
      <c r="CNR153" s="72"/>
      <c r="CNS153" s="72"/>
      <c r="CNT153" s="72"/>
      <c r="CNU153" s="72"/>
      <c r="CNV153" s="72"/>
      <c r="CNW153" s="72"/>
      <c r="CNX153" s="72"/>
      <c r="CNY153" s="71"/>
      <c r="CNZ153" s="71"/>
      <c r="COA153" s="71"/>
      <c r="COB153" s="71"/>
      <c r="COC153" s="71"/>
      <c r="COD153" s="71"/>
      <c r="COE153" s="71"/>
      <c r="COF153" s="72"/>
      <c r="COG153" s="72"/>
      <c r="COH153" s="72"/>
      <c r="COI153" s="72"/>
      <c r="COJ153" s="72"/>
      <c r="COK153" s="72"/>
      <c r="COL153" s="72"/>
      <c r="COM153" s="72"/>
      <c r="CON153" s="72"/>
      <c r="COO153" s="71"/>
      <c r="COP153" s="71"/>
      <c r="COQ153" s="71"/>
      <c r="COR153" s="71"/>
      <c r="COS153" s="71"/>
      <c r="COT153" s="71"/>
      <c r="COU153" s="71"/>
      <c r="COV153" s="72"/>
      <c r="COW153" s="72"/>
      <c r="COX153" s="72"/>
      <c r="COY153" s="72"/>
      <c r="COZ153" s="72"/>
      <c r="CPA153" s="72"/>
      <c r="CPB153" s="72"/>
      <c r="CPC153" s="72"/>
      <c r="CPD153" s="72"/>
      <c r="CPE153" s="71"/>
      <c r="CPF153" s="71"/>
      <c r="CPG153" s="71"/>
      <c r="CPH153" s="71"/>
      <c r="CPI153" s="71"/>
      <c r="CPJ153" s="71"/>
      <c r="CPK153" s="71"/>
      <c r="CPL153" s="72"/>
      <c r="CPM153" s="72"/>
      <c r="CPN153" s="72"/>
      <c r="CPO153" s="72"/>
      <c r="CPP153" s="72"/>
      <c r="CPQ153" s="72"/>
      <c r="CPR153" s="72"/>
      <c r="CPS153" s="72"/>
      <c r="CPT153" s="72"/>
      <c r="CPU153" s="71"/>
      <c r="CPV153" s="71"/>
      <c r="CPW153" s="71"/>
      <c r="CPX153" s="71"/>
      <c r="CPY153" s="71"/>
      <c r="CPZ153" s="71"/>
      <c r="CQA153" s="71"/>
      <c r="CQB153" s="72"/>
      <c r="CQC153" s="72"/>
      <c r="CQD153" s="72"/>
      <c r="CQE153" s="72"/>
      <c r="CQF153" s="72"/>
      <c r="CQG153" s="72"/>
      <c r="CQH153" s="72"/>
      <c r="CQI153" s="72"/>
      <c r="CQJ153" s="72"/>
      <c r="CQK153" s="71"/>
      <c r="CQL153" s="71"/>
      <c r="CQM153" s="71"/>
      <c r="CQN153" s="71"/>
      <c r="CQO153" s="71"/>
      <c r="CQP153" s="71"/>
      <c r="CQQ153" s="71"/>
      <c r="CQR153" s="72"/>
      <c r="CQS153" s="72"/>
      <c r="CQT153" s="72"/>
      <c r="CQU153" s="72"/>
      <c r="CQV153" s="72"/>
      <c r="CQW153" s="72"/>
      <c r="CQX153" s="72"/>
      <c r="CQY153" s="72"/>
      <c r="CQZ153" s="72"/>
      <c r="CRA153" s="71"/>
      <c r="CRB153" s="71"/>
      <c r="CRC153" s="71"/>
      <c r="CRD153" s="71"/>
      <c r="CRE153" s="71"/>
      <c r="CRF153" s="71"/>
      <c r="CRG153" s="71"/>
      <c r="CRH153" s="72"/>
      <c r="CRI153" s="72"/>
      <c r="CRJ153" s="72"/>
      <c r="CRK153" s="72"/>
      <c r="CRL153" s="72"/>
      <c r="CRM153" s="72"/>
      <c r="CRN153" s="72"/>
      <c r="CRO153" s="72"/>
      <c r="CRP153" s="72"/>
      <c r="CRQ153" s="71"/>
      <c r="CRR153" s="71"/>
      <c r="CRS153" s="71"/>
      <c r="CRT153" s="71"/>
      <c r="CRU153" s="71"/>
      <c r="CRV153" s="71"/>
      <c r="CRW153" s="71"/>
      <c r="CRX153" s="72"/>
      <c r="CRY153" s="72"/>
      <c r="CRZ153" s="72"/>
      <c r="CSA153" s="72"/>
      <c r="CSB153" s="72"/>
      <c r="CSC153" s="72"/>
      <c r="CSD153" s="72"/>
      <c r="CSE153" s="72"/>
      <c r="CSF153" s="72"/>
      <c r="CSG153" s="71"/>
      <c r="CSH153" s="71"/>
      <c r="CSI153" s="71"/>
      <c r="CSJ153" s="71"/>
      <c r="CSK153" s="71"/>
      <c r="CSL153" s="71"/>
      <c r="CSM153" s="71"/>
      <c r="CSN153" s="72"/>
      <c r="CSO153" s="72"/>
      <c r="CSP153" s="72"/>
      <c r="CSQ153" s="72"/>
      <c r="CSR153" s="72"/>
      <c r="CSS153" s="72"/>
      <c r="CST153" s="72"/>
      <c r="CSU153" s="72"/>
      <c r="CSV153" s="72"/>
      <c r="CSW153" s="71"/>
      <c r="CSX153" s="71"/>
      <c r="CSY153" s="71"/>
      <c r="CSZ153" s="71"/>
      <c r="CTA153" s="71"/>
      <c r="CTB153" s="71"/>
      <c r="CTC153" s="71"/>
      <c r="CTD153" s="72"/>
      <c r="CTE153" s="72"/>
      <c r="CTF153" s="72"/>
      <c r="CTG153" s="72"/>
      <c r="CTH153" s="72"/>
      <c r="CTI153" s="72"/>
      <c r="CTJ153" s="72"/>
      <c r="CTK153" s="72"/>
      <c r="CTL153" s="72"/>
      <c r="CTM153" s="71"/>
      <c r="CTN153" s="71"/>
      <c r="CTO153" s="71"/>
      <c r="CTP153" s="71"/>
      <c r="CTQ153" s="71"/>
      <c r="CTR153" s="71"/>
      <c r="CTS153" s="71"/>
      <c r="CTT153" s="72"/>
      <c r="CTU153" s="72"/>
      <c r="CTV153" s="72"/>
      <c r="CTW153" s="72"/>
      <c r="CTX153" s="72"/>
      <c r="CTY153" s="72"/>
      <c r="CTZ153" s="72"/>
      <c r="CUA153" s="72"/>
      <c r="CUB153" s="72"/>
      <c r="CUC153" s="71"/>
      <c r="CUD153" s="71"/>
      <c r="CUE153" s="71"/>
      <c r="CUF153" s="71"/>
      <c r="CUG153" s="71"/>
      <c r="CUH153" s="71"/>
      <c r="CUI153" s="71"/>
      <c r="CUJ153" s="72"/>
      <c r="CUK153" s="72"/>
      <c r="CUL153" s="72"/>
      <c r="CUM153" s="72"/>
      <c r="CUN153" s="72"/>
      <c r="CUO153" s="72"/>
      <c r="CUP153" s="72"/>
      <c r="CUQ153" s="72"/>
      <c r="CUR153" s="72"/>
      <c r="CUS153" s="71"/>
      <c r="CUT153" s="71"/>
      <c r="CUU153" s="71"/>
      <c r="CUV153" s="71"/>
      <c r="CUW153" s="71"/>
      <c r="CUX153" s="71"/>
      <c r="CUY153" s="71"/>
      <c r="CUZ153" s="72"/>
      <c r="CVA153" s="72"/>
      <c r="CVB153" s="72"/>
      <c r="CVC153" s="72"/>
      <c r="CVD153" s="72"/>
      <c r="CVE153" s="72"/>
      <c r="CVF153" s="72"/>
      <c r="CVG153" s="72"/>
      <c r="CVH153" s="72"/>
      <c r="CVI153" s="71"/>
      <c r="CVJ153" s="71"/>
      <c r="CVK153" s="71"/>
      <c r="CVL153" s="71"/>
      <c r="CVM153" s="71"/>
      <c r="CVN153" s="71"/>
      <c r="CVO153" s="71"/>
      <c r="CVP153" s="72"/>
      <c r="CVQ153" s="72"/>
      <c r="CVR153" s="72"/>
      <c r="CVS153" s="72"/>
      <c r="CVT153" s="72"/>
      <c r="CVU153" s="72"/>
      <c r="CVV153" s="72"/>
      <c r="CVW153" s="72"/>
      <c r="CVX153" s="72"/>
      <c r="CVY153" s="71"/>
      <c r="CVZ153" s="71"/>
      <c r="CWA153" s="71"/>
      <c r="CWB153" s="71"/>
      <c r="CWC153" s="71"/>
      <c r="CWD153" s="71"/>
      <c r="CWE153" s="71"/>
      <c r="CWF153" s="72"/>
      <c r="CWG153" s="72"/>
      <c r="CWH153" s="72"/>
      <c r="CWI153" s="72"/>
      <c r="CWJ153" s="72"/>
      <c r="CWK153" s="72"/>
      <c r="CWL153" s="72"/>
      <c r="CWM153" s="72"/>
      <c r="CWN153" s="72"/>
      <c r="CWO153" s="71"/>
      <c r="CWP153" s="71"/>
      <c r="CWQ153" s="71"/>
      <c r="CWR153" s="71"/>
      <c r="CWS153" s="71"/>
      <c r="CWT153" s="71"/>
      <c r="CWU153" s="71"/>
      <c r="CWV153" s="72"/>
      <c r="CWW153" s="72"/>
      <c r="CWX153" s="72"/>
      <c r="CWY153" s="72"/>
      <c r="CWZ153" s="72"/>
      <c r="CXA153" s="72"/>
      <c r="CXB153" s="72"/>
      <c r="CXC153" s="72"/>
      <c r="CXD153" s="72"/>
      <c r="CXE153" s="71"/>
      <c r="CXF153" s="71"/>
      <c r="CXG153" s="71"/>
      <c r="CXH153" s="71"/>
      <c r="CXI153" s="71"/>
      <c r="CXJ153" s="71"/>
      <c r="CXK153" s="71"/>
      <c r="CXL153" s="72"/>
      <c r="CXM153" s="72"/>
      <c r="CXN153" s="72"/>
      <c r="CXO153" s="72"/>
      <c r="CXP153" s="72"/>
      <c r="CXQ153" s="72"/>
      <c r="CXR153" s="72"/>
      <c r="CXS153" s="72"/>
      <c r="CXT153" s="72"/>
      <c r="CXU153" s="71"/>
      <c r="CXV153" s="71"/>
      <c r="CXW153" s="71"/>
      <c r="CXX153" s="71"/>
      <c r="CXY153" s="71"/>
      <c r="CXZ153" s="71"/>
      <c r="CYA153" s="71"/>
      <c r="CYB153" s="72"/>
      <c r="CYC153" s="72"/>
      <c r="CYD153" s="72"/>
      <c r="CYE153" s="72"/>
      <c r="CYF153" s="72"/>
      <c r="CYG153" s="72"/>
      <c r="CYH153" s="72"/>
      <c r="CYI153" s="72"/>
      <c r="CYJ153" s="72"/>
      <c r="CYK153" s="71"/>
      <c r="CYL153" s="71"/>
      <c r="CYM153" s="71"/>
      <c r="CYN153" s="71"/>
      <c r="CYO153" s="71"/>
      <c r="CYP153" s="71"/>
      <c r="CYQ153" s="71"/>
      <c r="CYR153" s="72"/>
      <c r="CYS153" s="72"/>
      <c r="CYT153" s="72"/>
      <c r="CYU153" s="72"/>
      <c r="CYV153" s="72"/>
      <c r="CYW153" s="72"/>
      <c r="CYX153" s="72"/>
      <c r="CYY153" s="72"/>
      <c r="CYZ153" s="72"/>
      <c r="CZA153" s="71"/>
      <c r="CZB153" s="71"/>
      <c r="CZC153" s="71"/>
      <c r="CZD153" s="71"/>
      <c r="CZE153" s="71"/>
      <c r="CZF153" s="71"/>
      <c r="CZG153" s="71"/>
      <c r="CZH153" s="72"/>
      <c r="CZI153" s="72"/>
      <c r="CZJ153" s="72"/>
      <c r="CZK153" s="72"/>
      <c r="CZL153" s="72"/>
      <c r="CZM153" s="72"/>
      <c r="CZN153" s="72"/>
      <c r="CZO153" s="72"/>
      <c r="CZP153" s="72"/>
      <c r="CZQ153" s="71"/>
      <c r="CZR153" s="71"/>
      <c r="CZS153" s="71"/>
      <c r="CZT153" s="71"/>
      <c r="CZU153" s="71"/>
      <c r="CZV153" s="71"/>
      <c r="CZW153" s="71"/>
      <c r="CZX153" s="72"/>
      <c r="CZY153" s="72"/>
      <c r="CZZ153" s="72"/>
      <c r="DAA153" s="72"/>
      <c r="DAB153" s="72"/>
      <c r="DAC153" s="72"/>
      <c r="DAD153" s="72"/>
      <c r="DAE153" s="72"/>
      <c r="DAF153" s="72"/>
      <c r="DAG153" s="71"/>
      <c r="DAH153" s="71"/>
      <c r="DAI153" s="71"/>
      <c r="DAJ153" s="71"/>
      <c r="DAK153" s="71"/>
      <c r="DAL153" s="71"/>
      <c r="DAM153" s="71"/>
      <c r="DAN153" s="72"/>
      <c r="DAO153" s="72"/>
      <c r="DAP153" s="72"/>
      <c r="DAQ153" s="72"/>
      <c r="DAR153" s="72"/>
      <c r="DAS153" s="72"/>
      <c r="DAT153" s="72"/>
      <c r="DAU153" s="72"/>
      <c r="DAV153" s="72"/>
      <c r="DAW153" s="71"/>
      <c r="DAX153" s="71"/>
      <c r="DAY153" s="71"/>
      <c r="DAZ153" s="71"/>
      <c r="DBA153" s="71"/>
      <c r="DBB153" s="71"/>
      <c r="DBC153" s="71"/>
      <c r="DBD153" s="72"/>
      <c r="DBE153" s="72"/>
      <c r="DBF153" s="72"/>
      <c r="DBG153" s="72"/>
      <c r="DBH153" s="72"/>
      <c r="DBI153" s="72"/>
      <c r="DBJ153" s="72"/>
      <c r="DBK153" s="72"/>
      <c r="DBL153" s="72"/>
      <c r="DBM153" s="71"/>
      <c r="DBN153" s="71"/>
      <c r="DBO153" s="71"/>
      <c r="DBP153" s="71"/>
      <c r="DBQ153" s="71"/>
      <c r="DBR153" s="71"/>
      <c r="DBS153" s="71"/>
      <c r="DBT153" s="72"/>
      <c r="DBU153" s="72"/>
      <c r="DBV153" s="72"/>
      <c r="DBW153" s="72"/>
      <c r="DBX153" s="72"/>
      <c r="DBY153" s="72"/>
      <c r="DBZ153" s="72"/>
      <c r="DCA153" s="72"/>
      <c r="DCB153" s="72"/>
      <c r="DCC153" s="71"/>
      <c r="DCD153" s="71"/>
      <c r="DCE153" s="71"/>
      <c r="DCF153" s="71"/>
      <c r="DCG153" s="71"/>
      <c r="DCH153" s="71"/>
      <c r="DCI153" s="71"/>
      <c r="DCJ153" s="72"/>
      <c r="DCK153" s="72"/>
      <c r="DCL153" s="72"/>
      <c r="DCM153" s="72"/>
      <c r="DCN153" s="72"/>
      <c r="DCO153" s="72"/>
      <c r="DCP153" s="72"/>
      <c r="DCQ153" s="72"/>
      <c r="DCR153" s="72"/>
      <c r="DCS153" s="71"/>
      <c r="DCT153" s="71"/>
      <c r="DCU153" s="71"/>
      <c r="DCV153" s="71"/>
      <c r="DCW153" s="71"/>
      <c r="DCX153" s="71"/>
      <c r="DCY153" s="71"/>
      <c r="DCZ153" s="72"/>
      <c r="DDA153" s="72"/>
      <c r="DDB153" s="72"/>
      <c r="DDC153" s="72"/>
      <c r="DDD153" s="72"/>
      <c r="DDE153" s="72"/>
      <c r="DDF153" s="72"/>
      <c r="DDG153" s="72"/>
      <c r="DDH153" s="72"/>
      <c r="DDI153" s="71"/>
      <c r="DDJ153" s="71"/>
      <c r="DDK153" s="71"/>
      <c r="DDL153" s="71"/>
      <c r="DDM153" s="71"/>
      <c r="DDN153" s="71"/>
      <c r="DDO153" s="71"/>
      <c r="DDP153" s="72"/>
      <c r="DDQ153" s="72"/>
      <c r="DDR153" s="72"/>
      <c r="DDS153" s="72"/>
      <c r="DDT153" s="72"/>
      <c r="DDU153" s="72"/>
      <c r="DDV153" s="72"/>
      <c r="DDW153" s="72"/>
      <c r="DDX153" s="72"/>
      <c r="DDY153" s="71"/>
      <c r="DDZ153" s="71"/>
      <c r="DEA153" s="71"/>
      <c r="DEB153" s="71"/>
      <c r="DEC153" s="71"/>
      <c r="DED153" s="71"/>
      <c r="DEE153" s="71"/>
      <c r="DEF153" s="72"/>
      <c r="DEG153" s="72"/>
      <c r="DEH153" s="72"/>
      <c r="DEI153" s="72"/>
      <c r="DEJ153" s="72"/>
      <c r="DEK153" s="72"/>
      <c r="DEL153" s="72"/>
      <c r="DEM153" s="72"/>
      <c r="DEN153" s="72"/>
      <c r="DEO153" s="71"/>
      <c r="DEP153" s="71"/>
      <c r="DEQ153" s="71"/>
      <c r="DER153" s="71"/>
      <c r="DES153" s="71"/>
      <c r="DET153" s="71"/>
      <c r="DEU153" s="71"/>
      <c r="DEV153" s="72"/>
      <c r="DEW153" s="72"/>
      <c r="DEX153" s="72"/>
      <c r="DEY153" s="72"/>
      <c r="DEZ153" s="72"/>
      <c r="DFA153" s="72"/>
      <c r="DFB153" s="72"/>
      <c r="DFC153" s="72"/>
      <c r="DFD153" s="72"/>
      <c r="DFE153" s="71"/>
      <c r="DFF153" s="71"/>
      <c r="DFG153" s="71"/>
      <c r="DFH153" s="71"/>
      <c r="DFI153" s="71"/>
      <c r="DFJ153" s="71"/>
      <c r="DFK153" s="71"/>
      <c r="DFL153" s="72"/>
      <c r="DFM153" s="72"/>
      <c r="DFN153" s="72"/>
      <c r="DFO153" s="72"/>
      <c r="DFP153" s="72"/>
      <c r="DFQ153" s="72"/>
      <c r="DFR153" s="72"/>
      <c r="DFS153" s="72"/>
      <c r="DFT153" s="72"/>
      <c r="DFU153" s="71"/>
      <c r="DFV153" s="71"/>
      <c r="DFW153" s="71"/>
      <c r="DFX153" s="71"/>
      <c r="DFY153" s="71"/>
      <c r="DFZ153" s="71"/>
      <c r="DGA153" s="71"/>
      <c r="DGB153" s="72"/>
      <c r="DGC153" s="72"/>
      <c r="DGD153" s="72"/>
      <c r="DGE153" s="72"/>
      <c r="DGF153" s="72"/>
      <c r="DGG153" s="72"/>
      <c r="DGH153" s="72"/>
      <c r="DGI153" s="72"/>
      <c r="DGJ153" s="72"/>
      <c r="DGK153" s="71"/>
      <c r="DGL153" s="71"/>
      <c r="DGM153" s="71"/>
      <c r="DGN153" s="71"/>
      <c r="DGO153" s="71"/>
      <c r="DGP153" s="71"/>
      <c r="DGQ153" s="71"/>
      <c r="DGR153" s="72"/>
      <c r="DGS153" s="72"/>
      <c r="DGT153" s="72"/>
      <c r="DGU153" s="72"/>
      <c r="DGV153" s="72"/>
      <c r="DGW153" s="72"/>
      <c r="DGX153" s="72"/>
      <c r="DGY153" s="72"/>
      <c r="DGZ153" s="72"/>
      <c r="DHA153" s="71"/>
      <c r="DHB153" s="71"/>
      <c r="DHC153" s="71"/>
      <c r="DHD153" s="71"/>
      <c r="DHE153" s="71"/>
      <c r="DHF153" s="71"/>
      <c r="DHG153" s="71"/>
      <c r="DHH153" s="72"/>
      <c r="DHI153" s="72"/>
      <c r="DHJ153" s="72"/>
      <c r="DHK153" s="72"/>
      <c r="DHL153" s="72"/>
      <c r="DHM153" s="72"/>
      <c r="DHN153" s="72"/>
      <c r="DHO153" s="72"/>
      <c r="DHP153" s="72"/>
      <c r="DHQ153" s="71"/>
      <c r="DHR153" s="71"/>
      <c r="DHS153" s="71"/>
      <c r="DHT153" s="71"/>
      <c r="DHU153" s="71"/>
      <c r="DHV153" s="71"/>
      <c r="DHW153" s="71"/>
      <c r="DHX153" s="72"/>
      <c r="DHY153" s="72"/>
      <c r="DHZ153" s="72"/>
      <c r="DIA153" s="72"/>
      <c r="DIB153" s="72"/>
      <c r="DIC153" s="72"/>
      <c r="DID153" s="72"/>
      <c r="DIE153" s="72"/>
      <c r="DIF153" s="72"/>
      <c r="DIG153" s="71"/>
      <c r="DIH153" s="71"/>
      <c r="DII153" s="71"/>
      <c r="DIJ153" s="71"/>
      <c r="DIK153" s="71"/>
      <c r="DIL153" s="71"/>
      <c r="DIM153" s="71"/>
      <c r="DIN153" s="72"/>
      <c r="DIO153" s="72"/>
      <c r="DIP153" s="72"/>
      <c r="DIQ153" s="72"/>
      <c r="DIR153" s="72"/>
      <c r="DIS153" s="72"/>
      <c r="DIT153" s="72"/>
      <c r="DIU153" s="72"/>
      <c r="DIV153" s="72"/>
      <c r="DIW153" s="71"/>
      <c r="DIX153" s="71"/>
      <c r="DIY153" s="71"/>
      <c r="DIZ153" s="71"/>
      <c r="DJA153" s="71"/>
      <c r="DJB153" s="71"/>
      <c r="DJC153" s="71"/>
      <c r="DJD153" s="72"/>
      <c r="DJE153" s="72"/>
      <c r="DJF153" s="72"/>
      <c r="DJG153" s="72"/>
      <c r="DJH153" s="72"/>
      <c r="DJI153" s="72"/>
      <c r="DJJ153" s="72"/>
      <c r="DJK153" s="72"/>
      <c r="DJL153" s="72"/>
      <c r="DJM153" s="71"/>
      <c r="DJN153" s="71"/>
      <c r="DJO153" s="71"/>
      <c r="DJP153" s="71"/>
      <c r="DJQ153" s="71"/>
      <c r="DJR153" s="71"/>
      <c r="DJS153" s="71"/>
      <c r="DJT153" s="72"/>
      <c r="DJU153" s="72"/>
      <c r="DJV153" s="72"/>
      <c r="DJW153" s="72"/>
      <c r="DJX153" s="72"/>
      <c r="DJY153" s="72"/>
      <c r="DJZ153" s="72"/>
      <c r="DKA153" s="72"/>
      <c r="DKB153" s="72"/>
      <c r="DKC153" s="71"/>
      <c r="DKD153" s="71"/>
      <c r="DKE153" s="71"/>
      <c r="DKF153" s="71"/>
      <c r="DKG153" s="71"/>
      <c r="DKH153" s="71"/>
      <c r="DKI153" s="71"/>
      <c r="DKJ153" s="72"/>
      <c r="DKK153" s="72"/>
      <c r="DKL153" s="72"/>
      <c r="DKM153" s="72"/>
      <c r="DKN153" s="72"/>
      <c r="DKO153" s="72"/>
      <c r="DKP153" s="72"/>
      <c r="DKQ153" s="72"/>
      <c r="DKR153" s="72"/>
      <c r="DKS153" s="71"/>
      <c r="DKT153" s="71"/>
      <c r="DKU153" s="71"/>
      <c r="DKV153" s="71"/>
      <c r="DKW153" s="71"/>
      <c r="DKX153" s="71"/>
      <c r="DKY153" s="71"/>
      <c r="DKZ153" s="72"/>
      <c r="DLA153" s="72"/>
      <c r="DLB153" s="72"/>
      <c r="DLC153" s="72"/>
      <c r="DLD153" s="72"/>
      <c r="DLE153" s="72"/>
      <c r="DLF153" s="72"/>
      <c r="DLG153" s="72"/>
      <c r="DLH153" s="72"/>
      <c r="DLI153" s="71"/>
      <c r="DLJ153" s="71"/>
      <c r="DLK153" s="71"/>
      <c r="DLL153" s="71"/>
      <c r="DLM153" s="71"/>
      <c r="DLN153" s="71"/>
      <c r="DLO153" s="71"/>
      <c r="DLP153" s="72"/>
      <c r="DLQ153" s="72"/>
      <c r="DLR153" s="72"/>
      <c r="DLS153" s="72"/>
      <c r="DLT153" s="72"/>
      <c r="DLU153" s="72"/>
      <c r="DLV153" s="72"/>
      <c r="DLW153" s="72"/>
      <c r="DLX153" s="72"/>
      <c r="DLY153" s="71"/>
      <c r="DLZ153" s="71"/>
      <c r="DMA153" s="71"/>
      <c r="DMB153" s="71"/>
      <c r="DMC153" s="71"/>
      <c r="DMD153" s="71"/>
      <c r="DME153" s="71"/>
      <c r="DMF153" s="72"/>
      <c r="DMG153" s="72"/>
      <c r="DMH153" s="72"/>
      <c r="DMI153" s="72"/>
      <c r="DMJ153" s="72"/>
      <c r="DMK153" s="72"/>
      <c r="DML153" s="72"/>
      <c r="DMM153" s="72"/>
      <c r="DMN153" s="72"/>
      <c r="DMO153" s="71"/>
      <c r="DMP153" s="71"/>
      <c r="DMQ153" s="71"/>
      <c r="DMR153" s="71"/>
      <c r="DMS153" s="71"/>
      <c r="DMT153" s="71"/>
      <c r="DMU153" s="71"/>
      <c r="DMV153" s="72"/>
      <c r="DMW153" s="72"/>
      <c r="DMX153" s="72"/>
      <c r="DMY153" s="72"/>
      <c r="DMZ153" s="72"/>
      <c r="DNA153" s="72"/>
      <c r="DNB153" s="72"/>
      <c r="DNC153" s="72"/>
      <c r="DND153" s="72"/>
      <c r="DNE153" s="71"/>
      <c r="DNF153" s="71"/>
      <c r="DNG153" s="71"/>
      <c r="DNH153" s="71"/>
      <c r="DNI153" s="71"/>
      <c r="DNJ153" s="71"/>
      <c r="DNK153" s="71"/>
      <c r="DNL153" s="72"/>
      <c r="DNM153" s="72"/>
      <c r="DNN153" s="72"/>
      <c r="DNO153" s="72"/>
      <c r="DNP153" s="72"/>
      <c r="DNQ153" s="72"/>
      <c r="DNR153" s="72"/>
      <c r="DNS153" s="72"/>
      <c r="DNT153" s="72"/>
      <c r="DNU153" s="71"/>
      <c r="DNV153" s="71"/>
      <c r="DNW153" s="71"/>
      <c r="DNX153" s="71"/>
      <c r="DNY153" s="71"/>
      <c r="DNZ153" s="71"/>
      <c r="DOA153" s="71"/>
      <c r="DOB153" s="72"/>
      <c r="DOC153" s="72"/>
      <c r="DOD153" s="72"/>
      <c r="DOE153" s="72"/>
      <c r="DOF153" s="72"/>
      <c r="DOG153" s="72"/>
      <c r="DOH153" s="72"/>
      <c r="DOI153" s="72"/>
      <c r="DOJ153" s="72"/>
      <c r="DOK153" s="71"/>
      <c r="DOL153" s="71"/>
      <c r="DOM153" s="71"/>
      <c r="DON153" s="71"/>
      <c r="DOO153" s="71"/>
      <c r="DOP153" s="71"/>
      <c r="DOQ153" s="71"/>
      <c r="DOR153" s="72"/>
      <c r="DOS153" s="72"/>
      <c r="DOT153" s="72"/>
      <c r="DOU153" s="72"/>
      <c r="DOV153" s="72"/>
      <c r="DOW153" s="72"/>
      <c r="DOX153" s="72"/>
      <c r="DOY153" s="72"/>
      <c r="DOZ153" s="72"/>
      <c r="DPA153" s="71"/>
      <c r="DPB153" s="71"/>
      <c r="DPC153" s="71"/>
      <c r="DPD153" s="71"/>
      <c r="DPE153" s="71"/>
      <c r="DPF153" s="71"/>
      <c r="DPG153" s="71"/>
      <c r="DPH153" s="72"/>
      <c r="DPI153" s="72"/>
      <c r="DPJ153" s="72"/>
      <c r="DPK153" s="72"/>
      <c r="DPL153" s="72"/>
      <c r="DPM153" s="72"/>
      <c r="DPN153" s="72"/>
      <c r="DPO153" s="72"/>
      <c r="DPP153" s="72"/>
      <c r="DPQ153" s="71"/>
      <c r="DPR153" s="71"/>
      <c r="DPS153" s="71"/>
      <c r="DPT153" s="71"/>
      <c r="DPU153" s="71"/>
      <c r="DPV153" s="71"/>
      <c r="DPW153" s="71"/>
      <c r="DPX153" s="72"/>
      <c r="DPY153" s="72"/>
      <c r="DPZ153" s="72"/>
      <c r="DQA153" s="72"/>
      <c r="DQB153" s="72"/>
      <c r="DQC153" s="72"/>
      <c r="DQD153" s="72"/>
      <c r="DQE153" s="72"/>
      <c r="DQF153" s="72"/>
      <c r="DQG153" s="71"/>
      <c r="DQH153" s="71"/>
      <c r="DQI153" s="71"/>
      <c r="DQJ153" s="71"/>
      <c r="DQK153" s="71"/>
      <c r="DQL153" s="71"/>
      <c r="DQM153" s="71"/>
      <c r="DQN153" s="72"/>
      <c r="DQO153" s="72"/>
      <c r="DQP153" s="72"/>
      <c r="DQQ153" s="72"/>
      <c r="DQR153" s="72"/>
      <c r="DQS153" s="72"/>
      <c r="DQT153" s="72"/>
      <c r="DQU153" s="72"/>
      <c r="DQV153" s="72"/>
      <c r="DQW153" s="71"/>
      <c r="DQX153" s="71"/>
      <c r="DQY153" s="71"/>
      <c r="DQZ153" s="71"/>
      <c r="DRA153" s="71"/>
      <c r="DRB153" s="71"/>
      <c r="DRC153" s="71"/>
      <c r="DRD153" s="72"/>
      <c r="DRE153" s="72"/>
      <c r="DRF153" s="72"/>
      <c r="DRG153" s="72"/>
      <c r="DRH153" s="72"/>
      <c r="DRI153" s="72"/>
      <c r="DRJ153" s="72"/>
      <c r="DRK153" s="72"/>
      <c r="DRL153" s="72"/>
      <c r="DRM153" s="71"/>
      <c r="DRN153" s="71"/>
      <c r="DRO153" s="71"/>
      <c r="DRP153" s="71"/>
      <c r="DRQ153" s="71"/>
      <c r="DRR153" s="71"/>
      <c r="DRS153" s="71"/>
      <c r="DRT153" s="72"/>
      <c r="DRU153" s="72"/>
      <c r="DRV153" s="72"/>
      <c r="DRW153" s="72"/>
      <c r="DRX153" s="72"/>
      <c r="DRY153" s="72"/>
      <c r="DRZ153" s="72"/>
      <c r="DSA153" s="72"/>
      <c r="DSB153" s="72"/>
      <c r="DSC153" s="71"/>
      <c r="DSD153" s="71"/>
      <c r="DSE153" s="71"/>
      <c r="DSF153" s="71"/>
      <c r="DSG153" s="71"/>
      <c r="DSH153" s="71"/>
      <c r="DSI153" s="71"/>
      <c r="DSJ153" s="72"/>
      <c r="DSK153" s="72"/>
      <c r="DSL153" s="72"/>
      <c r="DSM153" s="72"/>
      <c r="DSN153" s="72"/>
      <c r="DSO153" s="72"/>
      <c r="DSP153" s="72"/>
      <c r="DSQ153" s="72"/>
      <c r="DSR153" s="72"/>
      <c r="DSS153" s="71"/>
      <c r="DST153" s="71"/>
      <c r="DSU153" s="71"/>
      <c r="DSV153" s="71"/>
      <c r="DSW153" s="71"/>
      <c r="DSX153" s="71"/>
      <c r="DSY153" s="71"/>
      <c r="DSZ153" s="72"/>
      <c r="DTA153" s="72"/>
      <c r="DTB153" s="72"/>
      <c r="DTC153" s="72"/>
      <c r="DTD153" s="72"/>
      <c r="DTE153" s="72"/>
      <c r="DTF153" s="72"/>
      <c r="DTG153" s="72"/>
      <c r="DTH153" s="72"/>
      <c r="DTI153" s="71"/>
      <c r="DTJ153" s="71"/>
      <c r="DTK153" s="71"/>
      <c r="DTL153" s="71"/>
      <c r="DTM153" s="71"/>
      <c r="DTN153" s="71"/>
      <c r="DTO153" s="71"/>
      <c r="DTP153" s="72"/>
      <c r="DTQ153" s="72"/>
      <c r="DTR153" s="72"/>
      <c r="DTS153" s="72"/>
      <c r="DTT153" s="72"/>
      <c r="DTU153" s="72"/>
      <c r="DTV153" s="72"/>
      <c r="DTW153" s="72"/>
      <c r="DTX153" s="72"/>
      <c r="DTY153" s="71"/>
      <c r="DTZ153" s="71"/>
      <c r="DUA153" s="71"/>
      <c r="DUB153" s="71"/>
      <c r="DUC153" s="71"/>
      <c r="DUD153" s="71"/>
      <c r="DUE153" s="71"/>
      <c r="DUF153" s="72"/>
      <c r="DUG153" s="72"/>
      <c r="DUH153" s="72"/>
      <c r="DUI153" s="72"/>
      <c r="DUJ153" s="72"/>
      <c r="DUK153" s="72"/>
      <c r="DUL153" s="72"/>
      <c r="DUM153" s="72"/>
      <c r="DUN153" s="72"/>
      <c r="DUO153" s="71"/>
      <c r="DUP153" s="71"/>
      <c r="DUQ153" s="71"/>
      <c r="DUR153" s="71"/>
      <c r="DUS153" s="71"/>
      <c r="DUT153" s="71"/>
      <c r="DUU153" s="71"/>
      <c r="DUV153" s="72"/>
      <c r="DUW153" s="72"/>
      <c r="DUX153" s="72"/>
      <c r="DUY153" s="72"/>
      <c r="DUZ153" s="72"/>
      <c r="DVA153" s="72"/>
      <c r="DVB153" s="72"/>
      <c r="DVC153" s="72"/>
      <c r="DVD153" s="72"/>
      <c r="DVE153" s="71"/>
      <c r="DVF153" s="71"/>
      <c r="DVG153" s="71"/>
      <c r="DVH153" s="71"/>
      <c r="DVI153" s="71"/>
      <c r="DVJ153" s="71"/>
      <c r="DVK153" s="71"/>
      <c r="DVL153" s="72"/>
      <c r="DVM153" s="72"/>
      <c r="DVN153" s="72"/>
      <c r="DVO153" s="72"/>
      <c r="DVP153" s="72"/>
      <c r="DVQ153" s="72"/>
      <c r="DVR153" s="72"/>
      <c r="DVS153" s="72"/>
      <c r="DVT153" s="72"/>
      <c r="DVU153" s="71"/>
      <c r="DVV153" s="71"/>
      <c r="DVW153" s="71"/>
      <c r="DVX153" s="71"/>
      <c r="DVY153" s="71"/>
      <c r="DVZ153" s="71"/>
      <c r="DWA153" s="71"/>
      <c r="DWB153" s="72"/>
      <c r="DWC153" s="72"/>
      <c r="DWD153" s="72"/>
      <c r="DWE153" s="72"/>
      <c r="DWF153" s="72"/>
      <c r="DWG153" s="72"/>
      <c r="DWH153" s="72"/>
      <c r="DWI153" s="72"/>
      <c r="DWJ153" s="72"/>
      <c r="DWK153" s="71"/>
      <c r="DWL153" s="71"/>
      <c r="DWM153" s="71"/>
      <c r="DWN153" s="71"/>
      <c r="DWO153" s="71"/>
      <c r="DWP153" s="71"/>
      <c r="DWQ153" s="71"/>
      <c r="DWR153" s="72"/>
      <c r="DWS153" s="72"/>
      <c r="DWT153" s="72"/>
      <c r="DWU153" s="72"/>
      <c r="DWV153" s="72"/>
      <c r="DWW153" s="72"/>
      <c r="DWX153" s="72"/>
      <c r="DWY153" s="72"/>
      <c r="DWZ153" s="72"/>
      <c r="DXA153" s="71"/>
      <c r="DXB153" s="71"/>
      <c r="DXC153" s="71"/>
      <c r="DXD153" s="71"/>
      <c r="DXE153" s="71"/>
      <c r="DXF153" s="71"/>
      <c r="DXG153" s="71"/>
      <c r="DXH153" s="72"/>
      <c r="DXI153" s="72"/>
      <c r="DXJ153" s="72"/>
      <c r="DXK153" s="72"/>
      <c r="DXL153" s="72"/>
      <c r="DXM153" s="72"/>
      <c r="DXN153" s="72"/>
      <c r="DXO153" s="72"/>
      <c r="DXP153" s="72"/>
      <c r="DXQ153" s="71"/>
      <c r="DXR153" s="71"/>
      <c r="DXS153" s="71"/>
      <c r="DXT153" s="71"/>
      <c r="DXU153" s="71"/>
      <c r="DXV153" s="71"/>
      <c r="DXW153" s="71"/>
      <c r="DXX153" s="72"/>
      <c r="DXY153" s="72"/>
      <c r="DXZ153" s="72"/>
      <c r="DYA153" s="72"/>
      <c r="DYB153" s="72"/>
      <c r="DYC153" s="72"/>
      <c r="DYD153" s="72"/>
      <c r="DYE153" s="72"/>
      <c r="DYF153" s="72"/>
      <c r="DYG153" s="71"/>
      <c r="DYH153" s="71"/>
      <c r="DYI153" s="71"/>
      <c r="DYJ153" s="71"/>
      <c r="DYK153" s="71"/>
      <c r="DYL153" s="71"/>
      <c r="DYM153" s="71"/>
      <c r="DYN153" s="72"/>
      <c r="DYO153" s="72"/>
      <c r="DYP153" s="72"/>
      <c r="DYQ153" s="72"/>
      <c r="DYR153" s="72"/>
      <c r="DYS153" s="72"/>
      <c r="DYT153" s="72"/>
      <c r="DYU153" s="72"/>
      <c r="DYV153" s="72"/>
      <c r="DYW153" s="71"/>
      <c r="DYX153" s="71"/>
      <c r="DYY153" s="71"/>
      <c r="DYZ153" s="71"/>
      <c r="DZA153" s="71"/>
      <c r="DZB153" s="71"/>
      <c r="DZC153" s="71"/>
      <c r="DZD153" s="72"/>
      <c r="DZE153" s="72"/>
      <c r="DZF153" s="72"/>
      <c r="DZG153" s="72"/>
      <c r="DZH153" s="72"/>
      <c r="DZI153" s="72"/>
      <c r="DZJ153" s="72"/>
      <c r="DZK153" s="72"/>
      <c r="DZL153" s="72"/>
      <c r="DZM153" s="71"/>
      <c r="DZN153" s="71"/>
      <c r="DZO153" s="71"/>
      <c r="DZP153" s="71"/>
      <c r="DZQ153" s="71"/>
      <c r="DZR153" s="71"/>
      <c r="DZS153" s="71"/>
      <c r="DZT153" s="72"/>
      <c r="DZU153" s="72"/>
      <c r="DZV153" s="72"/>
      <c r="DZW153" s="72"/>
      <c r="DZX153" s="72"/>
      <c r="DZY153" s="72"/>
      <c r="DZZ153" s="72"/>
      <c r="EAA153" s="72"/>
      <c r="EAB153" s="72"/>
      <c r="EAC153" s="71"/>
      <c r="EAD153" s="71"/>
      <c r="EAE153" s="71"/>
      <c r="EAF153" s="71"/>
      <c r="EAG153" s="71"/>
      <c r="EAH153" s="71"/>
      <c r="EAI153" s="71"/>
      <c r="EAJ153" s="72"/>
      <c r="EAK153" s="72"/>
      <c r="EAL153" s="72"/>
      <c r="EAM153" s="72"/>
      <c r="EAN153" s="72"/>
      <c r="EAO153" s="72"/>
      <c r="EAP153" s="72"/>
      <c r="EAQ153" s="72"/>
      <c r="EAR153" s="72"/>
      <c r="EAS153" s="71"/>
      <c r="EAT153" s="71"/>
      <c r="EAU153" s="71"/>
      <c r="EAV153" s="71"/>
      <c r="EAW153" s="71"/>
      <c r="EAX153" s="71"/>
      <c r="EAY153" s="71"/>
      <c r="EAZ153" s="72"/>
      <c r="EBA153" s="72"/>
      <c r="EBB153" s="72"/>
      <c r="EBC153" s="72"/>
      <c r="EBD153" s="72"/>
      <c r="EBE153" s="72"/>
      <c r="EBF153" s="72"/>
      <c r="EBG153" s="72"/>
      <c r="EBH153" s="72"/>
      <c r="EBI153" s="71"/>
      <c r="EBJ153" s="71"/>
      <c r="EBK153" s="71"/>
      <c r="EBL153" s="71"/>
      <c r="EBM153" s="71"/>
      <c r="EBN153" s="71"/>
      <c r="EBO153" s="71"/>
      <c r="EBP153" s="72"/>
      <c r="EBQ153" s="72"/>
      <c r="EBR153" s="72"/>
      <c r="EBS153" s="72"/>
      <c r="EBT153" s="72"/>
      <c r="EBU153" s="72"/>
      <c r="EBV153" s="72"/>
      <c r="EBW153" s="72"/>
      <c r="EBX153" s="72"/>
      <c r="EBY153" s="71"/>
      <c r="EBZ153" s="71"/>
      <c r="ECA153" s="71"/>
      <c r="ECB153" s="71"/>
      <c r="ECC153" s="71"/>
      <c r="ECD153" s="71"/>
      <c r="ECE153" s="71"/>
      <c r="ECF153" s="72"/>
      <c r="ECG153" s="72"/>
      <c r="ECH153" s="72"/>
      <c r="ECI153" s="72"/>
      <c r="ECJ153" s="72"/>
      <c r="ECK153" s="72"/>
      <c r="ECL153" s="72"/>
      <c r="ECM153" s="72"/>
      <c r="ECN153" s="72"/>
      <c r="ECO153" s="71"/>
      <c r="ECP153" s="71"/>
      <c r="ECQ153" s="71"/>
      <c r="ECR153" s="71"/>
      <c r="ECS153" s="71"/>
      <c r="ECT153" s="71"/>
      <c r="ECU153" s="71"/>
      <c r="ECV153" s="72"/>
      <c r="ECW153" s="72"/>
      <c r="ECX153" s="72"/>
      <c r="ECY153" s="72"/>
      <c r="ECZ153" s="72"/>
      <c r="EDA153" s="72"/>
      <c r="EDB153" s="72"/>
      <c r="EDC153" s="72"/>
      <c r="EDD153" s="72"/>
      <c r="EDE153" s="71"/>
      <c r="EDF153" s="71"/>
      <c r="EDG153" s="71"/>
      <c r="EDH153" s="71"/>
      <c r="EDI153" s="71"/>
      <c r="EDJ153" s="71"/>
      <c r="EDK153" s="71"/>
      <c r="EDL153" s="72"/>
      <c r="EDM153" s="72"/>
      <c r="EDN153" s="72"/>
      <c r="EDO153" s="72"/>
      <c r="EDP153" s="72"/>
      <c r="EDQ153" s="72"/>
      <c r="EDR153" s="72"/>
      <c r="EDS153" s="72"/>
      <c r="EDT153" s="72"/>
      <c r="EDU153" s="71"/>
      <c r="EDV153" s="71"/>
      <c r="EDW153" s="71"/>
      <c r="EDX153" s="71"/>
      <c r="EDY153" s="71"/>
      <c r="EDZ153" s="71"/>
      <c r="EEA153" s="71"/>
      <c r="EEB153" s="72"/>
      <c r="EEC153" s="72"/>
      <c r="EED153" s="72"/>
      <c r="EEE153" s="72"/>
      <c r="EEF153" s="72"/>
      <c r="EEG153" s="72"/>
      <c r="EEH153" s="72"/>
      <c r="EEI153" s="72"/>
      <c r="EEJ153" s="72"/>
      <c r="EEK153" s="71"/>
      <c r="EEL153" s="71"/>
      <c r="EEM153" s="71"/>
      <c r="EEN153" s="71"/>
      <c r="EEO153" s="71"/>
      <c r="EEP153" s="71"/>
      <c r="EEQ153" s="71"/>
      <c r="EER153" s="72"/>
      <c r="EES153" s="72"/>
      <c r="EET153" s="72"/>
      <c r="EEU153" s="72"/>
      <c r="EEV153" s="72"/>
      <c r="EEW153" s="72"/>
      <c r="EEX153" s="72"/>
      <c r="EEY153" s="72"/>
      <c r="EEZ153" s="72"/>
      <c r="EFA153" s="71"/>
      <c r="EFB153" s="71"/>
      <c r="EFC153" s="71"/>
      <c r="EFD153" s="71"/>
      <c r="EFE153" s="71"/>
      <c r="EFF153" s="71"/>
      <c r="EFG153" s="71"/>
      <c r="EFH153" s="72"/>
      <c r="EFI153" s="72"/>
      <c r="EFJ153" s="72"/>
      <c r="EFK153" s="72"/>
      <c r="EFL153" s="72"/>
      <c r="EFM153" s="72"/>
      <c r="EFN153" s="72"/>
      <c r="EFO153" s="72"/>
      <c r="EFP153" s="72"/>
      <c r="EFQ153" s="71"/>
      <c r="EFR153" s="71"/>
      <c r="EFS153" s="71"/>
      <c r="EFT153" s="71"/>
      <c r="EFU153" s="71"/>
      <c r="EFV153" s="71"/>
      <c r="EFW153" s="71"/>
      <c r="EFX153" s="72"/>
      <c r="EFY153" s="72"/>
      <c r="EFZ153" s="72"/>
      <c r="EGA153" s="72"/>
      <c r="EGB153" s="72"/>
      <c r="EGC153" s="72"/>
      <c r="EGD153" s="72"/>
      <c r="EGE153" s="72"/>
      <c r="EGF153" s="72"/>
      <c r="EGG153" s="71"/>
      <c r="EGH153" s="71"/>
      <c r="EGI153" s="71"/>
      <c r="EGJ153" s="71"/>
      <c r="EGK153" s="71"/>
      <c r="EGL153" s="71"/>
      <c r="EGM153" s="71"/>
      <c r="EGN153" s="72"/>
      <c r="EGO153" s="72"/>
      <c r="EGP153" s="72"/>
      <c r="EGQ153" s="72"/>
      <c r="EGR153" s="72"/>
      <c r="EGS153" s="72"/>
      <c r="EGT153" s="72"/>
      <c r="EGU153" s="72"/>
      <c r="EGV153" s="72"/>
      <c r="EGW153" s="71"/>
      <c r="EGX153" s="71"/>
      <c r="EGY153" s="71"/>
      <c r="EGZ153" s="71"/>
      <c r="EHA153" s="71"/>
      <c r="EHB153" s="71"/>
      <c r="EHC153" s="71"/>
      <c r="EHD153" s="72"/>
      <c r="EHE153" s="72"/>
      <c r="EHF153" s="72"/>
      <c r="EHG153" s="72"/>
      <c r="EHH153" s="72"/>
      <c r="EHI153" s="72"/>
      <c r="EHJ153" s="72"/>
      <c r="EHK153" s="72"/>
      <c r="EHL153" s="72"/>
      <c r="EHM153" s="71"/>
      <c r="EHN153" s="71"/>
      <c r="EHO153" s="71"/>
      <c r="EHP153" s="71"/>
      <c r="EHQ153" s="71"/>
      <c r="EHR153" s="71"/>
      <c r="EHS153" s="71"/>
      <c r="EHT153" s="72"/>
      <c r="EHU153" s="72"/>
      <c r="EHV153" s="72"/>
      <c r="EHW153" s="72"/>
      <c r="EHX153" s="72"/>
      <c r="EHY153" s="72"/>
      <c r="EHZ153" s="72"/>
      <c r="EIA153" s="72"/>
      <c r="EIB153" s="72"/>
      <c r="EIC153" s="71"/>
      <c r="EID153" s="71"/>
      <c r="EIE153" s="71"/>
      <c r="EIF153" s="71"/>
      <c r="EIG153" s="71"/>
      <c r="EIH153" s="71"/>
      <c r="EII153" s="71"/>
      <c r="EIJ153" s="72"/>
      <c r="EIK153" s="72"/>
      <c r="EIL153" s="72"/>
      <c r="EIM153" s="72"/>
      <c r="EIN153" s="72"/>
      <c r="EIO153" s="72"/>
      <c r="EIP153" s="72"/>
      <c r="EIQ153" s="72"/>
      <c r="EIR153" s="72"/>
      <c r="EIS153" s="71"/>
      <c r="EIT153" s="71"/>
      <c r="EIU153" s="71"/>
      <c r="EIV153" s="71"/>
      <c r="EIW153" s="71"/>
      <c r="EIX153" s="71"/>
      <c r="EIY153" s="71"/>
      <c r="EIZ153" s="72"/>
      <c r="EJA153" s="72"/>
      <c r="EJB153" s="72"/>
      <c r="EJC153" s="72"/>
      <c r="EJD153" s="72"/>
      <c r="EJE153" s="72"/>
      <c r="EJF153" s="72"/>
      <c r="EJG153" s="72"/>
      <c r="EJH153" s="72"/>
      <c r="EJI153" s="71"/>
      <c r="EJJ153" s="71"/>
      <c r="EJK153" s="71"/>
      <c r="EJL153" s="71"/>
      <c r="EJM153" s="71"/>
      <c r="EJN153" s="71"/>
      <c r="EJO153" s="71"/>
      <c r="EJP153" s="72"/>
      <c r="EJQ153" s="72"/>
      <c r="EJR153" s="72"/>
      <c r="EJS153" s="72"/>
      <c r="EJT153" s="72"/>
      <c r="EJU153" s="72"/>
      <c r="EJV153" s="72"/>
      <c r="EJW153" s="72"/>
      <c r="EJX153" s="72"/>
      <c r="EJY153" s="71"/>
      <c r="EJZ153" s="71"/>
      <c r="EKA153" s="71"/>
      <c r="EKB153" s="71"/>
      <c r="EKC153" s="71"/>
      <c r="EKD153" s="71"/>
      <c r="EKE153" s="71"/>
      <c r="EKF153" s="72"/>
      <c r="EKG153" s="72"/>
      <c r="EKH153" s="72"/>
      <c r="EKI153" s="72"/>
      <c r="EKJ153" s="72"/>
      <c r="EKK153" s="72"/>
      <c r="EKL153" s="72"/>
      <c r="EKM153" s="72"/>
      <c r="EKN153" s="72"/>
      <c r="EKO153" s="71"/>
      <c r="EKP153" s="71"/>
      <c r="EKQ153" s="71"/>
      <c r="EKR153" s="71"/>
      <c r="EKS153" s="71"/>
      <c r="EKT153" s="71"/>
      <c r="EKU153" s="71"/>
      <c r="EKV153" s="72"/>
      <c r="EKW153" s="72"/>
      <c r="EKX153" s="72"/>
      <c r="EKY153" s="72"/>
      <c r="EKZ153" s="72"/>
      <c r="ELA153" s="72"/>
      <c r="ELB153" s="72"/>
      <c r="ELC153" s="72"/>
      <c r="ELD153" s="72"/>
      <c r="ELE153" s="71"/>
      <c r="ELF153" s="71"/>
      <c r="ELG153" s="71"/>
      <c r="ELH153" s="71"/>
      <c r="ELI153" s="71"/>
      <c r="ELJ153" s="71"/>
      <c r="ELK153" s="71"/>
      <c r="ELL153" s="72"/>
      <c r="ELM153" s="72"/>
      <c r="ELN153" s="72"/>
      <c r="ELO153" s="72"/>
      <c r="ELP153" s="72"/>
      <c r="ELQ153" s="72"/>
      <c r="ELR153" s="72"/>
      <c r="ELS153" s="72"/>
      <c r="ELT153" s="72"/>
      <c r="ELU153" s="71"/>
      <c r="ELV153" s="71"/>
      <c r="ELW153" s="71"/>
      <c r="ELX153" s="71"/>
      <c r="ELY153" s="71"/>
      <c r="ELZ153" s="71"/>
      <c r="EMA153" s="71"/>
      <c r="EMB153" s="72"/>
      <c r="EMC153" s="72"/>
      <c r="EMD153" s="72"/>
      <c r="EME153" s="72"/>
      <c r="EMF153" s="72"/>
      <c r="EMG153" s="72"/>
      <c r="EMH153" s="72"/>
      <c r="EMI153" s="72"/>
      <c r="EMJ153" s="72"/>
      <c r="EMK153" s="71"/>
      <c r="EML153" s="71"/>
      <c r="EMM153" s="71"/>
      <c r="EMN153" s="71"/>
      <c r="EMO153" s="71"/>
      <c r="EMP153" s="71"/>
      <c r="EMQ153" s="71"/>
      <c r="EMR153" s="72"/>
      <c r="EMS153" s="72"/>
      <c r="EMT153" s="72"/>
      <c r="EMU153" s="72"/>
      <c r="EMV153" s="72"/>
      <c r="EMW153" s="72"/>
      <c r="EMX153" s="72"/>
      <c r="EMY153" s="72"/>
      <c r="EMZ153" s="72"/>
      <c r="ENA153" s="71"/>
      <c r="ENB153" s="71"/>
      <c r="ENC153" s="71"/>
      <c r="END153" s="71"/>
      <c r="ENE153" s="71"/>
      <c r="ENF153" s="71"/>
      <c r="ENG153" s="71"/>
      <c r="ENH153" s="72"/>
      <c r="ENI153" s="72"/>
      <c r="ENJ153" s="72"/>
      <c r="ENK153" s="72"/>
      <c r="ENL153" s="72"/>
      <c r="ENM153" s="72"/>
      <c r="ENN153" s="72"/>
      <c r="ENO153" s="72"/>
      <c r="ENP153" s="72"/>
      <c r="ENQ153" s="71"/>
      <c r="ENR153" s="71"/>
      <c r="ENS153" s="71"/>
      <c r="ENT153" s="71"/>
      <c r="ENU153" s="71"/>
      <c r="ENV153" s="71"/>
      <c r="ENW153" s="71"/>
      <c r="ENX153" s="72"/>
      <c r="ENY153" s="72"/>
      <c r="ENZ153" s="72"/>
      <c r="EOA153" s="72"/>
      <c r="EOB153" s="72"/>
      <c r="EOC153" s="72"/>
      <c r="EOD153" s="72"/>
      <c r="EOE153" s="72"/>
      <c r="EOF153" s="72"/>
      <c r="EOG153" s="71"/>
      <c r="EOH153" s="71"/>
      <c r="EOI153" s="71"/>
      <c r="EOJ153" s="71"/>
      <c r="EOK153" s="71"/>
      <c r="EOL153" s="71"/>
      <c r="EOM153" s="71"/>
      <c r="EON153" s="72"/>
      <c r="EOO153" s="72"/>
      <c r="EOP153" s="72"/>
      <c r="EOQ153" s="72"/>
      <c r="EOR153" s="72"/>
      <c r="EOS153" s="72"/>
      <c r="EOT153" s="72"/>
      <c r="EOU153" s="72"/>
      <c r="EOV153" s="72"/>
      <c r="EOW153" s="71"/>
      <c r="EOX153" s="71"/>
      <c r="EOY153" s="71"/>
      <c r="EOZ153" s="71"/>
      <c r="EPA153" s="71"/>
      <c r="EPB153" s="71"/>
      <c r="EPC153" s="71"/>
      <c r="EPD153" s="72"/>
      <c r="EPE153" s="72"/>
      <c r="EPF153" s="72"/>
      <c r="EPG153" s="72"/>
      <c r="EPH153" s="72"/>
      <c r="EPI153" s="72"/>
      <c r="EPJ153" s="72"/>
      <c r="EPK153" s="72"/>
      <c r="EPL153" s="72"/>
      <c r="EPM153" s="71"/>
      <c r="EPN153" s="71"/>
      <c r="EPO153" s="71"/>
      <c r="EPP153" s="71"/>
      <c r="EPQ153" s="71"/>
      <c r="EPR153" s="71"/>
      <c r="EPS153" s="71"/>
      <c r="EPT153" s="72"/>
      <c r="EPU153" s="72"/>
      <c r="EPV153" s="72"/>
      <c r="EPW153" s="72"/>
      <c r="EPX153" s="72"/>
      <c r="EPY153" s="72"/>
      <c r="EPZ153" s="72"/>
      <c r="EQA153" s="72"/>
      <c r="EQB153" s="72"/>
      <c r="EQC153" s="71"/>
      <c r="EQD153" s="71"/>
      <c r="EQE153" s="71"/>
      <c r="EQF153" s="71"/>
      <c r="EQG153" s="71"/>
      <c r="EQH153" s="71"/>
      <c r="EQI153" s="71"/>
      <c r="EQJ153" s="72"/>
      <c r="EQK153" s="72"/>
      <c r="EQL153" s="72"/>
      <c r="EQM153" s="72"/>
      <c r="EQN153" s="72"/>
      <c r="EQO153" s="72"/>
      <c r="EQP153" s="72"/>
      <c r="EQQ153" s="72"/>
      <c r="EQR153" s="72"/>
      <c r="EQS153" s="71"/>
      <c r="EQT153" s="71"/>
      <c r="EQU153" s="71"/>
      <c r="EQV153" s="71"/>
      <c r="EQW153" s="71"/>
      <c r="EQX153" s="71"/>
      <c r="EQY153" s="71"/>
      <c r="EQZ153" s="72"/>
      <c r="ERA153" s="72"/>
      <c r="ERB153" s="72"/>
      <c r="ERC153" s="72"/>
      <c r="ERD153" s="72"/>
      <c r="ERE153" s="72"/>
      <c r="ERF153" s="72"/>
      <c r="ERG153" s="72"/>
      <c r="ERH153" s="72"/>
      <c r="ERI153" s="71"/>
      <c r="ERJ153" s="71"/>
      <c r="ERK153" s="71"/>
      <c r="ERL153" s="71"/>
      <c r="ERM153" s="71"/>
      <c r="ERN153" s="71"/>
      <c r="ERO153" s="71"/>
      <c r="ERP153" s="72"/>
      <c r="ERQ153" s="72"/>
      <c r="ERR153" s="72"/>
      <c r="ERS153" s="72"/>
      <c r="ERT153" s="72"/>
      <c r="ERU153" s="72"/>
      <c r="ERV153" s="72"/>
      <c r="ERW153" s="72"/>
      <c r="ERX153" s="72"/>
      <c r="ERY153" s="71"/>
      <c r="ERZ153" s="71"/>
      <c r="ESA153" s="71"/>
      <c r="ESB153" s="71"/>
      <c r="ESC153" s="71"/>
      <c r="ESD153" s="71"/>
      <c r="ESE153" s="71"/>
      <c r="ESF153" s="72"/>
      <c r="ESG153" s="72"/>
      <c r="ESH153" s="72"/>
      <c r="ESI153" s="72"/>
      <c r="ESJ153" s="72"/>
      <c r="ESK153" s="72"/>
      <c r="ESL153" s="72"/>
      <c r="ESM153" s="72"/>
      <c r="ESN153" s="72"/>
      <c r="ESO153" s="71"/>
      <c r="ESP153" s="71"/>
      <c r="ESQ153" s="71"/>
      <c r="ESR153" s="71"/>
      <c r="ESS153" s="71"/>
      <c r="EST153" s="71"/>
      <c r="ESU153" s="71"/>
      <c r="ESV153" s="72"/>
      <c r="ESW153" s="72"/>
      <c r="ESX153" s="72"/>
      <c r="ESY153" s="72"/>
      <c r="ESZ153" s="72"/>
      <c r="ETA153" s="72"/>
      <c r="ETB153" s="72"/>
      <c r="ETC153" s="72"/>
      <c r="ETD153" s="72"/>
      <c r="ETE153" s="71"/>
      <c r="ETF153" s="71"/>
      <c r="ETG153" s="71"/>
      <c r="ETH153" s="71"/>
      <c r="ETI153" s="71"/>
      <c r="ETJ153" s="71"/>
      <c r="ETK153" s="71"/>
      <c r="ETL153" s="72"/>
      <c r="ETM153" s="72"/>
      <c r="ETN153" s="72"/>
      <c r="ETO153" s="72"/>
      <c r="ETP153" s="72"/>
      <c r="ETQ153" s="72"/>
      <c r="ETR153" s="72"/>
      <c r="ETS153" s="72"/>
      <c r="ETT153" s="72"/>
      <c r="ETU153" s="71"/>
      <c r="ETV153" s="71"/>
      <c r="ETW153" s="71"/>
      <c r="ETX153" s="71"/>
      <c r="ETY153" s="71"/>
      <c r="ETZ153" s="71"/>
      <c r="EUA153" s="71"/>
      <c r="EUB153" s="72"/>
      <c r="EUC153" s="72"/>
      <c r="EUD153" s="72"/>
      <c r="EUE153" s="72"/>
      <c r="EUF153" s="72"/>
      <c r="EUG153" s="72"/>
      <c r="EUH153" s="72"/>
      <c r="EUI153" s="72"/>
      <c r="EUJ153" s="72"/>
      <c r="EUK153" s="71"/>
      <c r="EUL153" s="71"/>
      <c r="EUM153" s="71"/>
      <c r="EUN153" s="71"/>
      <c r="EUO153" s="71"/>
      <c r="EUP153" s="71"/>
      <c r="EUQ153" s="71"/>
      <c r="EUR153" s="72"/>
      <c r="EUS153" s="72"/>
      <c r="EUT153" s="72"/>
      <c r="EUU153" s="72"/>
      <c r="EUV153" s="72"/>
      <c r="EUW153" s="72"/>
      <c r="EUX153" s="72"/>
      <c r="EUY153" s="72"/>
      <c r="EUZ153" s="72"/>
      <c r="EVA153" s="71"/>
      <c r="EVB153" s="71"/>
      <c r="EVC153" s="71"/>
      <c r="EVD153" s="71"/>
      <c r="EVE153" s="71"/>
      <c r="EVF153" s="71"/>
      <c r="EVG153" s="71"/>
      <c r="EVH153" s="72"/>
      <c r="EVI153" s="72"/>
      <c r="EVJ153" s="72"/>
      <c r="EVK153" s="72"/>
      <c r="EVL153" s="72"/>
      <c r="EVM153" s="72"/>
      <c r="EVN153" s="72"/>
      <c r="EVO153" s="72"/>
      <c r="EVP153" s="72"/>
      <c r="EVQ153" s="71"/>
      <c r="EVR153" s="71"/>
      <c r="EVS153" s="71"/>
      <c r="EVT153" s="71"/>
      <c r="EVU153" s="71"/>
      <c r="EVV153" s="71"/>
      <c r="EVW153" s="71"/>
      <c r="EVX153" s="72"/>
      <c r="EVY153" s="72"/>
      <c r="EVZ153" s="72"/>
      <c r="EWA153" s="72"/>
      <c r="EWB153" s="72"/>
      <c r="EWC153" s="72"/>
      <c r="EWD153" s="72"/>
      <c r="EWE153" s="72"/>
      <c r="EWF153" s="72"/>
      <c r="EWG153" s="71"/>
      <c r="EWH153" s="71"/>
      <c r="EWI153" s="71"/>
      <c r="EWJ153" s="71"/>
      <c r="EWK153" s="71"/>
      <c r="EWL153" s="71"/>
      <c r="EWM153" s="71"/>
      <c r="EWN153" s="72"/>
      <c r="EWO153" s="72"/>
      <c r="EWP153" s="72"/>
      <c r="EWQ153" s="72"/>
      <c r="EWR153" s="72"/>
      <c r="EWS153" s="72"/>
      <c r="EWT153" s="72"/>
      <c r="EWU153" s="72"/>
      <c r="EWV153" s="72"/>
      <c r="EWW153" s="71"/>
      <c r="EWX153" s="71"/>
      <c r="EWY153" s="71"/>
      <c r="EWZ153" s="71"/>
      <c r="EXA153" s="71"/>
      <c r="EXB153" s="71"/>
      <c r="EXC153" s="71"/>
      <c r="EXD153" s="72"/>
      <c r="EXE153" s="72"/>
      <c r="EXF153" s="72"/>
      <c r="EXG153" s="72"/>
      <c r="EXH153" s="72"/>
      <c r="EXI153" s="72"/>
      <c r="EXJ153" s="72"/>
      <c r="EXK153" s="72"/>
      <c r="EXL153" s="72"/>
      <c r="EXM153" s="71"/>
      <c r="EXN153" s="71"/>
      <c r="EXO153" s="71"/>
      <c r="EXP153" s="71"/>
      <c r="EXQ153" s="71"/>
      <c r="EXR153" s="71"/>
      <c r="EXS153" s="71"/>
      <c r="EXT153" s="72"/>
      <c r="EXU153" s="72"/>
      <c r="EXV153" s="72"/>
      <c r="EXW153" s="72"/>
      <c r="EXX153" s="72"/>
      <c r="EXY153" s="72"/>
      <c r="EXZ153" s="72"/>
      <c r="EYA153" s="72"/>
      <c r="EYB153" s="72"/>
      <c r="EYC153" s="71"/>
      <c r="EYD153" s="71"/>
      <c r="EYE153" s="71"/>
      <c r="EYF153" s="71"/>
      <c r="EYG153" s="71"/>
      <c r="EYH153" s="71"/>
      <c r="EYI153" s="71"/>
      <c r="EYJ153" s="72"/>
      <c r="EYK153" s="72"/>
      <c r="EYL153" s="72"/>
      <c r="EYM153" s="72"/>
      <c r="EYN153" s="72"/>
      <c r="EYO153" s="72"/>
      <c r="EYP153" s="72"/>
      <c r="EYQ153" s="72"/>
      <c r="EYR153" s="72"/>
      <c r="EYS153" s="71"/>
      <c r="EYT153" s="71"/>
      <c r="EYU153" s="71"/>
      <c r="EYV153" s="71"/>
      <c r="EYW153" s="71"/>
      <c r="EYX153" s="71"/>
      <c r="EYY153" s="71"/>
      <c r="EYZ153" s="72"/>
      <c r="EZA153" s="72"/>
      <c r="EZB153" s="72"/>
      <c r="EZC153" s="72"/>
      <c r="EZD153" s="72"/>
      <c r="EZE153" s="72"/>
      <c r="EZF153" s="72"/>
      <c r="EZG153" s="72"/>
      <c r="EZH153" s="72"/>
      <c r="EZI153" s="71"/>
      <c r="EZJ153" s="71"/>
      <c r="EZK153" s="71"/>
      <c r="EZL153" s="71"/>
      <c r="EZM153" s="71"/>
      <c r="EZN153" s="71"/>
      <c r="EZO153" s="71"/>
      <c r="EZP153" s="72"/>
      <c r="EZQ153" s="72"/>
      <c r="EZR153" s="72"/>
      <c r="EZS153" s="72"/>
      <c r="EZT153" s="72"/>
      <c r="EZU153" s="72"/>
      <c r="EZV153" s="72"/>
      <c r="EZW153" s="72"/>
      <c r="EZX153" s="72"/>
      <c r="EZY153" s="71"/>
      <c r="EZZ153" s="71"/>
      <c r="FAA153" s="71"/>
      <c r="FAB153" s="71"/>
      <c r="FAC153" s="71"/>
      <c r="FAD153" s="71"/>
      <c r="FAE153" s="71"/>
      <c r="FAF153" s="72"/>
      <c r="FAG153" s="72"/>
      <c r="FAH153" s="72"/>
      <c r="FAI153" s="72"/>
      <c r="FAJ153" s="72"/>
      <c r="FAK153" s="72"/>
      <c r="FAL153" s="72"/>
      <c r="FAM153" s="72"/>
      <c r="FAN153" s="72"/>
      <c r="FAO153" s="71"/>
      <c r="FAP153" s="71"/>
      <c r="FAQ153" s="71"/>
      <c r="FAR153" s="71"/>
      <c r="FAS153" s="71"/>
      <c r="FAT153" s="71"/>
      <c r="FAU153" s="71"/>
      <c r="FAV153" s="72"/>
      <c r="FAW153" s="72"/>
      <c r="FAX153" s="72"/>
      <c r="FAY153" s="72"/>
      <c r="FAZ153" s="72"/>
      <c r="FBA153" s="72"/>
      <c r="FBB153" s="72"/>
      <c r="FBC153" s="72"/>
      <c r="FBD153" s="72"/>
      <c r="FBE153" s="71"/>
      <c r="FBF153" s="71"/>
      <c r="FBG153" s="71"/>
      <c r="FBH153" s="71"/>
      <c r="FBI153" s="71"/>
      <c r="FBJ153" s="71"/>
      <c r="FBK153" s="71"/>
      <c r="FBL153" s="72"/>
      <c r="FBM153" s="72"/>
      <c r="FBN153" s="72"/>
      <c r="FBO153" s="72"/>
      <c r="FBP153" s="72"/>
      <c r="FBQ153" s="72"/>
      <c r="FBR153" s="72"/>
      <c r="FBS153" s="72"/>
      <c r="FBT153" s="72"/>
      <c r="FBU153" s="71"/>
      <c r="FBV153" s="71"/>
      <c r="FBW153" s="71"/>
      <c r="FBX153" s="71"/>
      <c r="FBY153" s="71"/>
      <c r="FBZ153" s="71"/>
      <c r="FCA153" s="71"/>
      <c r="FCB153" s="72"/>
      <c r="FCC153" s="72"/>
      <c r="FCD153" s="72"/>
      <c r="FCE153" s="72"/>
      <c r="FCF153" s="72"/>
      <c r="FCG153" s="72"/>
      <c r="FCH153" s="72"/>
      <c r="FCI153" s="72"/>
      <c r="FCJ153" s="72"/>
      <c r="FCK153" s="71"/>
      <c r="FCL153" s="71"/>
      <c r="FCM153" s="71"/>
      <c r="FCN153" s="71"/>
      <c r="FCO153" s="71"/>
      <c r="FCP153" s="71"/>
      <c r="FCQ153" s="71"/>
      <c r="FCR153" s="72"/>
      <c r="FCS153" s="72"/>
      <c r="FCT153" s="72"/>
      <c r="FCU153" s="72"/>
      <c r="FCV153" s="72"/>
      <c r="FCW153" s="72"/>
      <c r="FCX153" s="72"/>
      <c r="FCY153" s="72"/>
      <c r="FCZ153" s="72"/>
      <c r="FDA153" s="71"/>
      <c r="FDB153" s="71"/>
      <c r="FDC153" s="71"/>
      <c r="FDD153" s="71"/>
      <c r="FDE153" s="71"/>
      <c r="FDF153" s="71"/>
      <c r="FDG153" s="71"/>
      <c r="FDH153" s="72"/>
      <c r="FDI153" s="72"/>
      <c r="FDJ153" s="72"/>
      <c r="FDK153" s="72"/>
      <c r="FDL153" s="72"/>
      <c r="FDM153" s="72"/>
      <c r="FDN153" s="72"/>
      <c r="FDO153" s="72"/>
      <c r="FDP153" s="72"/>
      <c r="FDQ153" s="71"/>
      <c r="FDR153" s="71"/>
      <c r="FDS153" s="71"/>
      <c r="FDT153" s="71"/>
      <c r="FDU153" s="71"/>
      <c r="FDV153" s="71"/>
      <c r="FDW153" s="71"/>
      <c r="FDX153" s="72"/>
      <c r="FDY153" s="72"/>
      <c r="FDZ153" s="72"/>
      <c r="FEA153" s="72"/>
      <c r="FEB153" s="72"/>
      <c r="FEC153" s="72"/>
      <c r="FED153" s="72"/>
      <c r="FEE153" s="72"/>
      <c r="FEF153" s="72"/>
      <c r="FEG153" s="71"/>
      <c r="FEH153" s="71"/>
      <c r="FEI153" s="71"/>
      <c r="FEJ153" s="71"/>
      <c r="FEK153" s="71"/>
      <c r="FEL153" s="71"/>
      <c r="FEM153" s="71"/>
      <c r="FEN153" s="72"/>
      <c r="FEO153" s="72"/>
      <c r="FEP153" s="72"/>
      <c r="FEQ153" s="72"/>
      <c r="FER153" s="72"/>
      <c r="FES153" s="72"/>
      <c r="FET153" s="72"/>
      <c r="FEU153" s="72"/>
      <c r="FEV153" s="72"/>
      <c r="FEW153" s="71"/>
      <c r="FEX153" s="71"/>
      <c r="FEY153" s="71"/>
      <c r="FEZ153" s="71"/>
      <c r="FFA153" s="71"/>
      <c r="FFB153" s="71"/>
      <c r="FFC153" s="71"/>
      <c r="FFD153" s="72"/>
      <c r="FFE153" s="72"/>
      <c r="FFF153" s="72"/>
      <c r="FFG153" s="72"/>
      <c r="FFH153" s="72"/>
      <c r="FFI153" s="72"/>
      <c r="FFJ153" s="72"/>
      <c r="FFK153" s="72"/>
      <c r="FFL153" s="72"/>
      <c r="FFM153" s="71"/>
      <c r="FFN153" s="71"/>
      <c r="FFO153" s="71"/>
      <c r="FFP153" s="71"/>
      <c r="FFQ153" s="71"/>
      <c r="FFR153" s="71"/>
      <c r="FFS153" s="71"/>
      <c r="FFT153" s="72"/>
      <c r="FFU153" s="72"/>
      <c r="FFV153" s="72"/>
      <c r="FFW153" s="72"/>
      <c r="FFX153" s="72"/>
      <c r="FFY153" s="72"/>
      <c r="FFZ153" s="72"/>
      <c r="FGA153" s="72"/>
      <c r="FGB153" s="72"/>
      <c r="FGC153" s="71"/>
      <c r="FGD153" s="71"/>
      <c r="FGE153" s="71"/>
      <c r="FGF153" s="71"/>
      <c r="FGG153" s="71"/>
      <c r="FGH153" s="71"/>
      <c r="FGI153" s="71"/>
      <c r="FGJ153" s="72"/>
      <c r="FGK153" s="72"/>
      <c r="FGL153" s="72"/>
      <c r="FGM153" s="72"/>
      <c r="FGN153" s="72"/>
      <c r="FGO153" s="72"/>
      <c r="FGP153" s="72"/>
      <c r="FGQ153" s="72"/>
      <c r="FGR153" s="72"/>
      <c r="FGS153" s="71"/>
      <c r="FGT153" s="71"/>
      <c r="FGU153" s="71"/>
      <c r="FGV153" s="71"/>
      <c r="FGW153" s="71"/>
      <c r="FGX153" s="71"/>
      <c r="FGY153" s="71"/>
      <c r="FGZ153" s="72"/>
      <c r="FHA153" s="72"/>
      <c r="FHB153" s="72"/>
      <c r="FHC153" s="72"/>
      <c r="FHD153" s="72"/>
      <c r="FHE153" s="72"/>
      <c r="FHF153" s="72"/>
      <c r="FHG153" s="72"/>
      <c r="FHH153" s="72"/>
      <c r="FHI153" s="71"/>
      <c r="FHJ153" s="71"/>
      <c r="FHK153" s="71"/>
      <c r="FHL153" s="71"/>
      <c r="FHM153" s="71"/>
      <c r="FHN153" s="71"/>
      <c r="FHO153" s="71"/>
      <c r="FHP153" s="72"/>
      <c r="FHQ153" s="72"/>
      <c r="FHR153" s="72"/>
      <c r="FHS153" s="72"/>
      <c r="FHT153" s="72"/>
      <c r="FHU153" s="72"/>
      <c r="FHV153" s="72"/>
      <c r="FHW153" s="72"/>
      <c r="FHX153" s="72"/>
      <c r="FHY153" s="71"/>
      <c r="FHZ153" s="71"/>
      <c r="FIA153" s="71"/>
      <c r="FIB153" s="71"/>
      <c r="FIC153" s="71"/>
      <c r="FID153" s="71"/>
      <c r="FIE153" s="71"/>
      <c r="FIF153" s="72"/>
      <c r="FIG153" s="72"/>
      <c r="FIH153" s="72"/>
      <c r="FII153" s="72"/>
      <c r="FIJ153" s="72"/>
      <c r="FIK153" s="72"/>
      <c r="FIL153" s="72"/>
      <c r="FIM153" s="72"/>
      <c r="FIN153" s="72"/>
      <c r="FIO153" s="71"/>
      <c r="FIP153" s="71"/>
      <c r="FIQ153" s="71"/>
      <c r="FIR153" s="71"/>
      <c r="FIS153" s="71"/>
      <c r="FIT153" s="71"/>
      <c r="FIU153" s="71"/>
      <c r="FIV153" s="72"/>
      <c r="FIW153" s="72"/>
      <c r="FIX153" s="72"/>
      <c r="FIY153" s="72"/>
      <c r="FIZ153" s="72"/>
      <c r="FJA153" s="72"/>
      <c r="FJB153" s="72"/>
      <c r="FJC153" s="72"/>
      <c r="FJD153" s="72"/>
      <c r="FJE153" s="71"/>
      <c r="FJF153" s="71"/>
      <c r="FJG153" s="71"/>
      <c r="FJH153" s="71"/>
      <c r="FJI153" s="71"/>
      <c r="FJJ153" s="71"/>
      <c r="FJK153" s="71"/>
      <c r="FJL153" s="72"/>
      <c r="FJM153" s="72"/>
      <c r="FJN153" s="72"/>
      <c r="FJO153" s="72"/>
      <c r="FJP153" s="72"/>
      <c r="FJQ153" s="72"/>
      <c r="FJR153" s="72"/>
      <c r="FJS153" s="72"/>
      <c r="FJT153" s="72"/>
      <c r="FJU153" s="71"/>
      <c r="FJV153" s="71"/>
      <c r="FJW153" s="71"/>
      <c r="FJX153" s="71"/>
      <c r="FJY153" s="71"/>
      <c r="FJZ153" s="71"/>
      <c r="FKA153" s="71"/>
      <c r="FKB153" s="72"/>
      <c r="FKC153" s="72"/>
      <c r="FKD153" s="72"/>
      <c r="FKE153" s="72"/>
      <c r="FKF153" s="72"/>
      <c r="FKG153" s="72"/>
      <c r="FKH153" s="72"/>
      <c r="FKI153" s="72"/>
      <c r="FKJ153" s="72"/>
      <c r="FKK153" s="71"/>
      <c r="FKL153" s="71"/>
      <c r="FKM153" s="71"/>
      <c r="FKN153" s="71"/>
      <c r="FKO153" s="71"/>
      <c r="FKP153" s="71"/>
      <c r="FKQ153" s="71"/>
      <c r="FKR153" s="72"/>
      <c r="FKS153" s="72"/>
      <c r="FKT153" s="72"/>
      <c r="FKU153" s="72"/>
      <c r="FKV153" s="72"/>
      <c r="FKW153" s="72"/>
      <c r="FKX153" s="72"/>
      <c r="FKY153" s="72"/>
      <c r="FKZ153" s="72"/>
      <c r="FLA153" s="71"/>
      <c r="FLB153" s="71"/>
      <c r="FLC153" s="71"/>
      <c r="FLD153" s="71"/>
      <c r="FLE153" s="71"/>
      <c r="FLF153" s="71"/>
      <c r="FLG153" s="71"/>
      <c r="FLH153" s="72"/>
      <c r="FLI153" s="72"/>
      <c r="FLJ153" s="72"/>
      <c r="FLK153" s="72"/>
      <c r="FLL153" s="72"/>
      <c r="FLM153" s="72"/>
      <c r="FLN153" s="72"/>
      <c r="FLO153" s="72"/>
      <c r="FLP153" s="72"/>
      <c r="FLQ153" s="71"/>
      <c r="FLR153" s="71"/>
      <c r="FLS153" s="71"/>
      <c r="FLT153" s="71"/>
      <c r="FLU153" s="71"/>
      <c r="FLV153" s="71"/>
      <c r="FLW153" s="71"/>
      <c r="FLX153" s="72"/>
      <c r="FLY153" s="72"/>
      <c r="FLZ153" s="72"/>
      <c r="FMA153" s="72"/>
      <c r="FMB153" s="72"/>
      <c r="FMC153" s="72"/>
      <c r="FMD153" s="72"/>
      <c r="FME153" s="72"/>
      <c r="FMF153" s="72"/>
      <c r="FMG153" s="71"/>
      <c r="FMH153" s="71"/>
      <c r="FMI153" s="71"/>
      <c r="FMJ153" s="71"/>
      <c r="FMK153" s="71"/>
      <c r="FML153" s="71"/>
      <c r="FMM153" s="71"/>
      <c r="FMN153" s="72"/>
      <c r="FMO153" s="72"/>
      <c r="FMP153" s="72"/>
      <c r="FMQ153" s="72"/>
      <c r="FMR153" s="72"/>
      <c r="FMS153" s="72"/>
      <c r="FMT153" s="72"/>
      <c r="FMU153" s="72"/>
      <c r="FMV153" s="72"/>
      <c r="FMW153" s="71"/>
      <c r="FMX153" s="71"/>
      <c r="FMY153" s="71"/>
      <c r="FMZ153" s="71"/>
      <c r="FNA153" s="71"/>
      <c r="FNB153" s="71"/>
      <c r="FNC153" s="71"/>
      <c r="FND153" s="72"/>
      <c r="FNE153" s="72"/>
      <c r="FNF153" s="72"/>
      <c r="FNG153" s="72"/>
      <c r="FNH153" s="72"/>
      <c r="FNI153" s="72"/>
      <c r="FNJ153" s="72"/>
      <c r="FNK153" s="72"/>
      <c r="FNL153" s="72"/>
      <c r="FNM153" s="71"/>
      <c r="FNN153" s="71"/>
      <c r="FNO153" s="71"/>
      <c r="FNP153" s="71"/>
      <c r="FNQ153" s="71"/>
      <c r="FNR153" s="71"/>
      <c r="FNS153" s="71"/>
      <c r="FNT153" s="72"/>
      <c r="FNU153" s="72"/>
      <c r="FNV153" s="72"/>
      <c r="FNW153" s="72"/>
      <c r="FNX153" s="72"/>
      <c r="FNY153" s="72"/>
      <c r="FNZ153" s="72"/>
      <c r="FOA153" s="72"/>
      <c r="FOB153" s="72"/>
      <c r="FOC153" s="71"/>
      <c r="FOD153" s="71"/>
      <c r="FOE153" s="71"/>
      <c r="FOF153" s="71"/>
      <c r="FOG153" s="71"/>
      <c r="FOH153" s="71"/>
      <c r="FOI153" s="71"/>
      <c r="FOJ153" s="72"/>
      <c r="FOK153" s="72"/>
      <c r="FOL153" s="72"/>
      <c r="FOM153" s="72"/>
      <c r="FON153" s="72"/>
      <c r="FOO153" s="72"/>
      <c r="FOP153" s="72"/>
      <c r="FOQ153" s="72"/>
      <c r="FOR153" s="72"/>
      <c r="FOS153" s="71"/>
      <c r="FOT153" s="71"/>
      <c r="FOU153" s="71"/>
      <c r="FOV153" s="71"/>
      <c r="FOW153" s="71"/>
      <c r="FOX153" s="71"/>
      <c r="FOY153" s="71"/>
      <c r="FOZ153" s="72"/>
      <c r="FPA153" s="72"/>
      <c r="FPB153" s="72"/>
      <c r="FPC153" s="72"/>
      <c r="FPD153" s="72"/>
      <c r="FPE153" s="72"/>
      <c r="FPF153" s="72"/>
      <c r="FPG153" s="72"/>
      <c r="FPH153" s="72"/>
      <c r="FPI153" s="71"/>
      <c r="FPJ153" s="71"/>
      <c r="FPK153" s="71"/>
      <c r="FPL153" s="71"/>
      <c r="FPM153" s="71"/>
      <c r="FPN153" s="71"/>
      <c r="FPO153" s="71"/>
      <c r="FPP153" s="72"/>
      <c r="FPQ153" s="72"/>
      <c r="FPR153" s="72"/>
      <c r="FPS153" s="72"/>
      <c r="FPT153" s="72"/>
      <c r="FPU153" s="72"/>
      <c r="FPV153" s="72"/>
      <c r="FPW153" s="72"/>
      <c r="FPX153" s="72"/>
      <c r="FPY153" s="71"/>
      <c r="FPZ153" s="71"/>
      <c r="FQA153" s="71"/>
      <c r="FQB153" s="71"/>
      <c r="FQC153" s="71"/>
      <c r="FQD153" s="71"/>
      <c r="FQE153" s="71"/>
      <c r="FQF153" s="72"/>
      <c r="FQG153" s="72"/>
      <c r="FQH153" s="72"/>
      <c r="FQI153" s="72"/>
      <c r="FQJ153" s="72"/>
      <c r="FQK153" s="72"/>
      <c r="FQL153" s="72"/>
      <c r="FQM153" s="72"/>
      <c r="FQN153" s="72"/>
      <c r="FQO153" s="71"/>
      <c r="FQP153" s="71"/>
      <c r="FQQ153" s="71"/>
      <c r="FQR153" s="71"/>
      <c r="FQS153" s="71"/>
      <c r="FQT153" s="71"/>
      <c r="FQU153" s="71"/>
      <c r="FQV153" s="72"/>
      <c r="FQW153" s="72"/>
      <c r="FQX153" s="72"/>
      <c r="FQY153" s="72"/>
      <c r="FQZ153" s="72"/>
      <c r="FRA153" s="72"/>
      <c r="FRB153" s="72"/>
      <c r="FRC153" s="72"/>
      <c r="FRD153" s="72"/>
      <c r="FRE153" s="71"/>
      <c r="FRF153" s="71"/>
      <c r="FRG153" s="71"/>
      <c r="FRH153" s="71"/>
      <c r="FRI153" s="71"/>
      <c r="FRJ153" s="71"/>
      <c r="FRK153" s="71"/>
      <c r="FRL153" s="72"/>
      <c r="FRM153" s="72"/>
      <c r="FRN153" s="72"/>
      <c r="FRO153" s="72"/>
      <c r="FRP153" s="72"/>
      <c r="FRQ153" s="72"/>
      <c r="FRR153" s="72"/>
      <c r="FRS153" s="72"/>
      <c r="FRT153" s="72"/>
      <c r="FRU153" s="71"/>
      <c r="FRV153" s="71"/>
      <c r="FRW153" s="71"/>
      <c r="FRX153" s="71"/>
      <c r="FRY153" s="71"/>
      <c r="FRZ153" s="71"/>
      <c r="FSA153" s="71"/>
      <c r="FSB153" s="72"/>
      <c r="FSC153" s="72"/>
      <c r="FSD153" s="72"/>
      <c r="FSE153" s="72"/>
      <c r="FSF153" s="72"/>
      <c r="FSG153" s="72"/>
      <c r="FSH153" s="72"/>
      <c r="FSI153" s="72"/>
      <c r="FSJ153" s="72"/>
      <c r="FSK153" s="71"/>
      <c r="FSL153" s="71"/>
      <c r="FSM153" s="71"/>
      <c r="FSN153" s="71"/>
      <c r="FSO153" s="71"/>
      <c r="FSP153" s="71"/>
      <c r="FSQ153" s="71"/>
      <c r="FSR153" s="72"/>
      <c r="FSS153" s="72"/>
      <c r="FST153" s="72"/>
      <c r="FSU153" s="72"/>
      <c r="FSV153" s="72"/>
      <c r="FSW153" s="72"/>
      <c r="FSX153" s="72"/>
      <c r="FSY153" s="72"/>
      <c r="FSZ153" s="72"/>
      <c r="FTA153" s="71"/>
      <c r="FTB153" s="71"/>
      <c r="FTC153" s="71"/>
      <c r="FTD153" s="71"/>
      <c r="FTE153" s="71"/>
      <c r="FTF153" s="71"/>
      <c r="FTG153" s="71"/>
      <c r="FTH153" s="72"/>
      <c r="FTI153" s="72"/>
      <c r="FTJ153" s="72"/>
      <c r="FTK153" s="72"/>
      <c r="FTL153" s="72"/>
      <c r="FTM153" s="72"/>
      <c r="FTN153" s="72"/>
      <c r="FTO153" s="72"/>
      <c r="FTP153" s="72"/>
      <c r="FTQ153" s="71"/>
      <c r="FTR153" s="71"/>
      <c r="FTS153" s="71"/>
      <c r="FTT153" s="71"/>
      <c r="FTU153" s="71"/>
      <c r="FTV153" s="71"/>
      <c r="FTW153" s="71"/>
      <c r="FTX153" s="72"/>
      <c r="FTY153" s="72"/>
      <c r="FTZ153" s="72"/>
      <c r="FUA153" s="72"/>
      <c r="FUB153" s="72"/>
      <c r="FUC153" s="72"/>
      <c r="FUD153" s="72"/>
      <c r="FUE153" s="72"/>
      <c r="FUF153" s="72"/>
      <c r="FUG153" s="71"/>
      <c r="FUH153" s="71"/>
      <c r="FUI153" s="71"/>
      <c r="FUJ153" s="71"/>
      <c r="FUK153" s="71"/>
      <c r="FUL153" s="71"/>
      <c r="FUM153" s="71"/>
      <c r="FUN153" s="72"/>
      <c r="FUO153" s="72"/>
      <c r="FUP153" s="72"/>
      <c r="FUQ153" s="72"/>
      <c r="FUR153" s="72"/>
      <c r="FUS153" s="72"/>
      <c r="FUT153" s="72"/>
      <c r="FUU153" s="72"/>
      <c r="FUV153" s="72"/>
      <c r="FUW153" s="71"/>
      <c r="FUX153" s="71"/>
      <c r="FUY153" s="71"/>
      <c r="FUZ153" s="71"/>
      <c r="FVA153" s="71"/>
      <c r="FVB153" s="71"/>
      <c r="FVC153" s="71"/>
      <c r="FVD153" s="72"/>
      <c r="FVE153" s="72"/>
      <c r="FVF153" s="72"/>
      <c r="FVG153" s="72"/>
      <c r="FVH153" s="72"/>
      <c r="FVI153" s="72"/>
      <c r="FVJ153" s="72"/>
      <c r="FVK153" s="72"/>
      <c r="FVL153" s="72"/>
      <c r="FVM153" s="71"/>
      <c r="FVN153" s="71"/>
      <c r="FVO153" s="71"/>
      <c r="FVP153" s="71"/>
      <c r="FVQ153" s="71"/>
      <c r="FVR153" s="71"/>
      <c r="FVS153" s="71"/>
      <c r="FVT153" s="72"/>
      <c r="FVU153" s="72"/>
      <c r="FVV153" s="72"/>
      <c r="FVW153" s="72"/>
      <c r="FVX153" s="72"/>
      <c r="FVY153" s="72"/>
      <c r="FVZ153" s="72"/>
      <c r="FWA153" s="72"/>
      <c r="FWB153" s="72"/>
      <c r="FWC153" s="71"/>
      <c r="FWD153" s="71"/>
      <c r="FWE153" s="71"/>
      <c r="FWF153" s="71"/>
      <c r="FWG153" s="71"/>
      <c r="FWH153" s="71"/>
      <c r="FWI153" s="71"/>
      <c r="FWJ153" s="72"/>
      <c r="FWK153" s="72"/>
      <c r="FWL153" s="72"/>
      <c r="FWM153" s="72"/>
      <c r="FWN153" s="72"/>
      <c r="FWO153" s="72"/>
      <c r="FWP153" s="72"/>
      <c r="FWQ153" s="72"/>
      <c r="FWR153" s="72"/>
      <c r="FWS153" s="71"/>
      <c r="FWT153" s="71"/>
      <c r="FWU153" s="71"/>
      <c r="FWV153" s="71"/>
      <c r="FWW153" s="71"/>
      <c r="FWX153" s="71"/>
      <c r="FWY153" s="71"/>
      <c r="FWZ153" s="72"/>
      <c r="FXA153" s="72"/>
      <c r="FXB153" s="72"/>
      <c r="FXC153" s="72"/>
      <c r="FXD153" s="72"/>
      <c r="FXE153" s="72"/>
      <c r="FXF153" s="72"/>
      <c r="FXG153" s="72"/>
      <c r="FXH153" s="72"/>
      <c r="FXI153" s="71"/>
      <c r="FXJ153" s="71"/>
      <c r="FXK153" s="71"/>
      <c r="FXL153" s="71"/>
      <c r="FXM153" s="71"/>
      <c r="FXN153" s="71"/>
      <c r="FXO153" s="71"/>
      <c r="FXP153" s="72"/>
      <c r="FXQ153" s="72"/>
      <c r="FXR153" s="72"/>
      <c r="FXS153" s="72"/>
      <c r="FXT153" s="72"/>
      <c r="FXU153" s="72"/>
      <c r="FXV153" s="72"/>
      <c r="FXW153" s="72"/>
      <c r="FXX153" s="72"/>
      <c r="FXY153" s="71"/>
      <c r="FXZ153" s="71"/>
      <c r="FYA153" s="71"/>
      <c r="FYB153" s="71"/>
      <c r="FYC153" s="71"/>
      <c r="FYD153" s="71"/>
      <c r="FYE153" s="71"/>
      <c r="FYF153" s="72"/>
      <c r="FYG153" s="72"/>
      <c r="FYH153" s="72"/>
      <c r="FYI153" s="72"/>
      <c r="FYJ153" s="72"/>
      <c r="FYK153" s="72"/>
      <c r="FYL153" s="72"/>
      <c r="FYM153" s="72"/>
      <c r="FYN153" s="72"/>
      <c r="FYO153" s="71"/>
      <c r="FYP153" s="71"/>
      <c r="FYQ153" s="71"/>
      <c r="FYR153" s="71"/>
      <c r="FYS153" s="71"/>
      <c r="FYT153" s="71"/>
      <c r="FYU153" s="71"/>
      <c r="FYV153" s="72"/>
      <c r="FYW153" s="72"/>
      <c r="FYX153" s="72"/>
      <c r="FYY153" s="72"/>
      <c r="FYZ153" s="72"/>
      <c r="FZA153" s="72"/>
      <c r="FZB153" s="72"/>
      <c r="FZC153" s="72"/>
      <c r="FZD153" s="72"/>
      <c r="FZE153" s="71"/>
      <c r="FZF153" s="71"/>
      <c r="FZG153" s="71"/>
      <c r="FZH153" s="71"/>
      <c r="FZI153" s="71"/>
      <c r="FZJ153" s="71"/>
      <c r="FZK153" s="71"/>
      <c r="FZL153" s="72"/>
      <c r="FZM153" s="72"/>
      <c r="FZN153" s="72"/>
      <c r="FZO153" s="72"/>
      <c r="FZP153" s="72"/>
      <c r="FZQ153" s="72"/>
      <c r="FZR153" s="72"/>
      <c r="FZS153" s="72"/>
      <c r="FZT153" s="72"/>
      <c r="FZU153" s="71"/>
      <c r="FZV153" s="71"/>
      <c r="FZW153" s="71"/>
      <c r="FZX153" s="71"/>
      <c r="FZY153" s="71"/>
      <c r="FZZ153" s="71"/>
      <c r="GAA153" s="71"/>
      <c r="GAB153" s="72"/>
      <c r="GAC153" s="72"/>
      <c r="GAD153" s="72"/>
      <c r="GAE153" s="72"/>
      <c r="GAF153" s="72"/>
      <c r="GAG153" s="72"/>
      <c r="GAH153" s="72"/>
      <c r="GAI153" s="72"/>
      <c r="GAJ153" s="72"/>
      <c r="GAK153" s="71"/>
      <c r="GAL153" s="71"/>
      <c r="GAM153" s="71"/>
      <c r="GAN153" s="71"/>
      <c r="GAO153" s="71"/>
      <c r="GAP153" s="71"/>
      <c r="GAQ153" s="71"/>
      <c r="GAR153" s="72"/>
      <c r="GAS153" s="72"/>
      <c r="GAT153" s="72"/>
      <c r="GAU153" s="72"/>
      <c r="GAV153" s="72"/>
      <c r="GAW153" s="72"/>
      <c r="GAX153" s="72"/>
      <c r="GAY153" s="72"/>
      <c r="GAZ153" s="72"/>
      <c r="GBA153" s="71"/>
      <c r="GBB153" s="71"/>
      <c r="GBC153" s="71"/>
      <c r="GBD153" s="71"/>
      <c r="GBE153" s="71"/>
      <c r="GBF153" s="71"/>
      <c r="GBG153" s="71"/>
      <c r="GBH153" s="72"/>
      <c r="GBI153" s="72"/>
      <c r="GBJ153" s="72"/>
      <c r="GBK153" s="72"/>
      <c r="GBL153" s="72"/>
      <c r="GBM153" s="72"/>
      <c r="GBN153" s="72"/>
      <c r="GBO153" s="72"/>
      <c r="GBP153" s="72"/>
      <c r="GBQ153" s="71"/>
      <c r="GBR153" s="71"/>
      <c r="GBS153" s="71"/>
      <c r="GBT153" s="71"/>
      <c r="GBU153" s="71"/>
      <c r="GBV153" s="71"/>
      <c r="GBW153" s="71"/>
      <c r="GBX153" s="72"/>
      <c r="GBY153" s="72"/>
      <c r="GBZ153" s="72"/>
      <c r="GCA153" s="72"/>
      <c r="GCB153" s="72"/>
      <c r="GCC153" s="72"/>
      <c r="GCD153" s="72"/>
      <c r="GCE153" s="72"/>
      <c r="GCF153" s="72"/>
      <c r="GCG153" s="71"/>
      <c r="GCH153" s="71"/>
      <c r="GCI153" s="71"/>
      <c r="GCJ153" s="71"/>
      <c r="GCK153" s="71"/>
      <c r="GCL153" s="71"/>
      <c r="GCM153" s="71"/>
      <c r="GCN153" s="72"/>
      <c r="GCO153" s="72"/>
      <c r="GCP153" s="72"/>
      <c r="GCQ153" s="72"/>
      <c r="GCR153" s="72"/>
      <c r="GCS153" s="72"/>
      <c r="GCT153" s="72"/>
      <c r="GCU153" s="72"/>
      <c r="GCV153" s="72"/>
      <c r="GCW153" s="71"/>
      <c r="GCX153" s="71"/>
      <c r="GCY153" s="71"/>
      <c r="GCZ153" s="71"/>
      <c r="GDA153" s="71"/>
      <c r="GDB153" s="71"/>
      <c r="GDC153" s="71"/>
      <c r="GDD153" s="72"/>
      <c r="GDE153" s="72"/>
      <c r="GDF153" s="72"/>
      <c r="GDG153" s="72"/>
      <c r="GDH153" s="72"/>
      <c r="GDI153" s="72"/>
      <c r="GDJ153" s="72"/>
      <c r="GDK153" s="72"/>
      <c r="GDL153" s="72"/>
      <c r="GDM153" s="71"/>
      <c r="GDN153" s="71"/>
      <c r="GDO153" s="71"/>
      <c r="GDP153" s="71"/>
      <c r="GDQ153" s="71"/>
      <c r="GDR153" s="71"/>
      <c r="GDS153" s="71"/>
      <c r="GDT153" s="72"/>
      <c r="GDU153" s="72"/>
      <c r="GDV153" s="72"/>
      <c r="GDW153" s="72"/>
      <c r="GDX153" s="72"/>
      <c r="GDY153" s="72"/>
      <c r="GDZ153" s="72"/>
      <c r="GEA153" s="72"/>
      <c r="GEB153" s="72"/>
      <c r="GEC153" s="71"/>
      <c r="GED153" s="71"/>
      <c r="GEE153" s="71"/>
      <c r="GEF153" s="71"/>
      <c r="GEG153" s="71"/>
      <c r="GEH153" s="71"/>
      <c r="GEI153" s="71"/>
      <c r="GEJ153" s="72"/>
      <c r="GEK153" s="72"/>
      <c r="GEL153" s="72"/>
      <c r="GEM153" s="72"/>
      <c r="GEN153" s="72"/>
      <c r="GEO153" s="72"/>
      <c r="GEP153" s="72"/>
      <c r="GEQ153" s="72"/>
      <c r="GER153" s="72"/>
      <c r="GES153" s="71"/>
      <c r="GET153" s="71"/>
      <c r="GEU153" s="71"/>
      <c r="GEV153" s="71"/>
      <c r="GEW153" s="71"/>
      <c r="GEX153" s="71"/>
      <c r="GEY153" s="71"/>
      <c r="GEZ153" s="72"/>
      <c r="GFA153" s="72"/>
      <c r="GFB153" s="72"/>
      <c r="GFC153" s="72"/>
      <c r="GFD153" s="72"/>
      <c r="GFE153" s="72"/>
      <c r="GFF153" s="72"/>
      <c r="GFG153" s="72"/>
      <c r="GFH153" s="72"/>
      <c r="GFI153" s="71"/>
      <c r="GFJ153" s="71"/>
      <c r="GFK153" s="71"/>
      <c r="GFL153" s="71"/>
      <c r="GFM153" s="71"/>
      <c r="GFN153" s="71"/>
      <c r="GFO153" s="71"/>
      <c r="GFP153" s="72"/>
      <c r="GFQ153" s="72"/>
      <c r="GFR153" s="72"/>
      <c r="GFS153" s="72"/>
      <c r="GFT153" s="72"/>
      <c r="GFU153" s="72"/>
      <c r="GFV153" s="72"/>
      <c r="GFW153" s="72"/>
      <c r="GFX153" s="72"/>
      <c r="GFY153" s="71"/>
      <c r="GFZ153" s="71"/>
      <c r="GGA153" s="71"/>
      <c r="GGB153" s="71"/>
      <c r="GGC153" s="71"/>
      <c r="GGD153" s="71"/>
      <c r="GGE153" s="71"/>
      <c r="GGF153" s="72"/>
      <c r="GGG153" s="72"/>
      <c r="GGH153" s="72"/>
      <c r="GGI153" s="72"/>
      <c r="GGJ153" s="72"/>
      <c r="GGK153" s="72"/>
      <c r="GGL153" s="72"/>
      <c r="GGM153" s="72"/>
      <c r="GGN153" s="72"/>
      <c r="GGO153" s="71"/>
      <c r="GGP153" s="71"/>
      <c r="GGQ153" s="71"/>
      <c r="GGR153" s="71"/>
      <c r="GGS153" s="71"/>
      <c r="GGT153" s="71"/>
      <c r="GGU153" s="71"/>
      <c r="GGV153" s="72"/>
      <c r="GGW153" s="72"/>
      <c r="GGX153" s="72"/>
      <c r="GGY153" s="72"/>
      <c r="GGZ153" s="72"/>
      <c r="GHA153" s="72"/>
      <c r="GHB153" s="72"/>
      <c r="GHC153" s="72"/>
      <c r="GHD153" s="72"/>
      <c r="GHE153" s="71"/>
      <c r="GHF153" s="71"/>
      <c r="GHG153" s="71"/>
      <c r="GHH153" s="71"/>
      <c r="GHI153" s="71"/>
      <c r="GHJ153" s="71"/>
      <c r="GHK153" s="71"/>
      <c r="GHL153" s="72"/>
      <c r="GHM153" s="72"/>
      <c r="GHN153" s="72"/>
      <c r="GHO153" s="72"/>
      <c r="GHP153" s="72"/>
      <c r="GHQ153" s="72"/>
      <c r="GHR153" s="72"/>
      <c r="GHS153" s="72"/>
      <c r="GHT153" s="72"/>
      <c r="GHU153" s="71"/>
      <c r="GHV153" s="71"/>
      <c r="GHW153" s="71"/>
      <c r="GHX153" s="71"/>
      <c r="GHY153" s="71"/>
      <c r="GHZ153" s="71"/>
      <c r="GIA153" s="71"/>
      <c r="GIB153" s="72"/>
      <c r="GIC153" s="72"/>
      <c r="GID153" s="72"/>
      <c r="GIE153" s="72"/>
      <c r="GIF153" s="72"/>
      <c r="GIG153" s="72"/>
      <c r="GIH153" s="72"/>
      <c r="GII153" s="72"/>
      <c r="GIJ153" s="72"/>
      <c r="GIK153" s="71"/>
      <c r="GIL153" s="71"/>
      <c r="GIM153" s="71"/>
      <c r="GIN153" s="71"/>
      <c r="GIO153" s="71"/>
      <c r="GIP153" s="71"/>
      <c r="GIQ153" s="71"/>
      <c r="GIR153" s="72"/>
      <c r="GIS153" s="72"/>
      <c r="GIT153" s="72"/>
      <c r="GIU153" s="72"/>
      <c r="GIV153" s="72"/>
      <c r="GIW153" s="72"/>
      <c r="GIX153" s="72"/>
      <c r="GIY153" s="72"/>
      <c r="GIZ153" s="72"/>
      <c r="GJA153" s="71"/>
      <c r="GJB153" s="71"/>
      <c r="GJC153" s="71"/>
      <c r="GJD153" s="71"/>
      <c r="GJE153" s="71"/>
      <c r="GJF153" s="71"/>
      <c r="GJG153" s="71"/>
      <c r="GJH153" s="72"/>
      <c r="GJI153" s="72"/>
      <c r="GJJ153" s="72"/>
      <c r="GJK153" s="72"/>
      <c r="GJL153" s="72"/>
      <c r="GJM153" s="72"/>
      <c r="GJN153" s="72"/>
      <c r="GJO153" s="72"/>
      <c r="GJP153" s="72"/>
      <c r="GJQ153" s="71"/>
      <c r="GJR153" s="71"/>
      <c r="GJS153" s="71"/>
      <c r="GJT153" s="71"/>
      <c r="GJU153" s="71"/>
      <c r="GJV153" s="71"/>
      <c r="GJW153" s="71"/>
      <c r="GJX153" s="72"/>
      <c r="GJY153" s="72"/>
      <c r="GJZ153" s="72"/>
      <c r="GKA153" s="72"/>
      <c r="GKB153" s="72"/>
      <c r="GKC153" s="72"/>
      <c r="GKD153" s="72"/>
      <c r="GKE153" s="72"/>
      <c r="GKF153" s="72"/>
      <c r="GKG153" s="71"/>
      <c r="GKH153" s="71"/>
      <c r="GKI153" s="71"/>
      <c r="GKJ153" s="71"/>
      <c r="GKK153" s="71"/>
      <c r="GKL153" s="71"/>
      <c r="GKM153" s="71"/>
      <c r="GKN153" s="72"/>
      <c r="GKO153" s="72"/>
      <c r="GKP153" s="72"/>
      <c r="GKQ153" s="72"/>
      <c r="GKR153" s="72"/>
      <c r="GKS153" s="72"/>
      <c r="GKT153" s="72"/>
      <c r="GKU153" s="72"/>
      <c r="GKV153" s="72"/>
      <c r="GKW153" s="71"/>
      <c r="GKX153" s="71"/>
      <c r="GKY153" s="71"/>
      <c r="GKZ153" s="71"/>
      <c r="GLA153" s="71"/>
      <c r="GLB153" s="71"/>
      <c r="GLC153" s="71"/>
      <c r="GLD153" s="72"/>
      <c r="GLE153" s="72"/>
      <c r="GLF153" s="72"/>
      <c r="GLG153" s="72"/>
      <c r="GLH153" s="72"/>
      <c r="GLI153" s="72"/>
      <c r="GLJ153" s="72"/>
      <c r="GLK153" s="72"/>
      <c r="GLL153" s="72"/>
      <c r="GLM153" s="71"/>
      <c r="GLN153" s="71"/>
      <c r="GLO153" s="71"/>
      <c r="GLP153" s="71"/>
      <c r="GLQ153" s="71"/>
      <c r="GLR153" s="71"/>
      <c r="GLS153" s="71"/>
      <c r="GLT153" s="72"/>
      <c r="GLU153" s="72"/>
      <c r="GLV153" s="72"/>
      <c r="GLW153" s="72"/>
      <c r="GLX153" s="72"/>
      <c r="GLY153" s="72"/>
      <c r="GLZ153" s="72"/>
      <c r="GMA153" s="72"/>
      <c r="GMB153" s="72"/>
      <c r="GMC153" s="71"/>
      <c r="GMD153" s="71"/>
      <c r="GME153" s="71"/>
      <c r="GMF153" s="71"/>
      <c r="GMG153" s="71"/>
      <c r="GMH153" s="71"/>
      <c r="GMI153" s="71"/>
      <c r="GMJ153" s="72"/>
      <c r="GMK153" s="72"/>
      <c r="GML153" s="72"/>
      <c r="GMM153" s="72"/>
      <c r="GMN153" s="72"/>
      <c r="GMO153" s="72"/>
      <c r="GMP153" s="72"/>
      <c r="GMQ153" s="72"/>
      <c r="GMR153" s="72"/>
      <c r="GMS153" s="71"/>
      <c r="GMT153" s="71"/>
      <c r="GMU153" s="71"/>
      <c r="GMV153" s="71"/>
      <c r="GMW153" s="71"/>
      <c r="GMX153" s="71"/>
      <c r="GMY153" s="71"/>
      <c r="GMZ153" s="72"/>
      <c r="GNA153" s="72"/>
      <c r="GNB153" s="72"/>
      <c r="GNC153" s="72"/>
      <c r="GND153" s="72"/>
      <c r="GNE153" s="72"/>
      <c r="GNF153" s="72"/>
      <c r="GNG153" s="72"/>
      <c r="GNH153" s="72"/>
      <c r="GNI153" s="71"/>
      <c r="GNJ153" s="71"/>
      <c r="GNK153" s="71"/>
      <c r="GNL153" s="71"/>
      <c r="GNM153" s="71"/>
      <c r="GNN153" s="71"/>
      <c r="GNO153" s="71"/>
      <c r="GNP153" s="72"/>
      <c r="GNQ153" s="72"/>
      <c r="GNR153" s="72"/>
      <c r="GNS153" s="72"/>
      <c r="GNT153" s="72"/>
      <c r="GNU153" s="72"/>
      <c r="GNV153" s="72"/>
      <c r="GNW153" s="72"/>
      <c r="GNX153" s="72"/>
      <c r="GNY153" s="71"/>
      <c r="GNZ153" s="71"/>
      <c r="GOA153" s="71"/>
      <c r="GOB153" s="71"/>
      <c r="GOC153" s="71"/>
      <c r="GOD153" s="71"/>
      <c r="GOE153" s="71"/>
      <c r="GOF153" s="72"/>
      <c r="GOG153" s="72"/>
      <c r="GOH153" s="72"/>
      <c r="GOI153" s="72"/>
      <c r="GOJ153" s="72"/>
      <c r="GOK153" s="72"/>
      <c r="GOL153" s="72"/>
      <c r="GOM153" s="72"/>
      <c r="GON153" s="72"/>
      <c r="GOO153" s="71"/>
      <c r="GOP153" s="71"/>
      <c r="GOQ153" s="71"/>
      <c r="GOR153" s="71"/>
      <c r="GOS153" s="71"/>
      <c r="GOT153" s="71"/>
      <c r="GOU153" s="71"/>
      <c r="GOV153" s="72"/>
      <c r="GOW153" s="72"/>
      <c r="GOX153" s="72"/>
      <c r="GOY153" s="72"/>
      <c r="GOZ153" s="72"/>
      <c r="GPA153" s="72"/>
      <c r="GPB153" s="72"/>
      <c r="GPC153" s="72"/>
      <c r="GPD153" s="72"/>
      <c r="GPE153" s="71"/>
      <c r="GPF153" s="71"/>
      <c r="GPG153" s="71"/>
      <c r="GPH153" s="71"/>
      <c r="GPI153" s="71"/>
      <c r="GPJ153" s="71"/>
      <c r="GPK153" s="71"/>
      <c r="GPL153" s="72"/>
      <c r="GPM153" s="72"/>
      <c r="GPN153" s="72"/>
      <c r="GPO153" s="72"/>
      <c r="GPP153" s="72"/>
      <c r="GPQ153" s="72"/>
      <c r="GPR153" s="72"/>
      <c r="GPS153" s="72"/>
      <c r="GPT153" s="72"/>
      <c r="GPU153" s="71"/>
      <c r="GPV153" s="71"/>
      <c r="GPW153" s="71"/>
      <c r="GPX153" s="71"/>
      <c r="GPY153" s="71"/>
      <c r="GPZ153" s="71"/>
      <c r="GQA153" s="71"/>
      <c r="GQB153" s="72"/>
      <c r="GQC153" s="72"/>
      <c r="GQD153" s="72"/>
      <c r="GQE153" s="72"/>
      <c r="GQF153" s="72"/>
      <c r="GQG153" s="72"/>
      <c r="GQH153" s="72"/>
      <c r="GQI153" s="72"/>
      <c r="GQJ153" s="72"/>
      <c r="GQK153" s="71"/>
      <c r="GQL153" s="71"/>
      <c r="GQM153" s="71"/>
      <c r="GQN153" s="71"/>
      <c r="GQO153" s="71"/>
      <c r="GQP153" s="71"/>
      <c r="GQQ153" s="71"/>
      <c r="GQR153" s="72"/>
      <c r="GQS153" s="72"/>
      <c r="GQT153" s="72"/>
      <c r="GQU153" s="72"/>
      <c r="GQV153" s="72"/>
      <c r="GQW153" s="72"/>
      <c r="GQX153" s="72"/>
      <c r="GQY153" s="72"/>
      <c r="GQZ153" s="72"/>
      <c r="GRA153" s="71"/>
      <c r="GRB153" s="71"/>
      <c r="GRC153" s="71"/>
      <c r="GRD153" s="71"/>
      <c r="GRE153" s="71"/>
      <c r="GRF153" s="71"/>
      <c r="GRG153" s="71"/>
      <c r="GRH153" s="72"/>
      <c r="GRI153" s="72"/>
      <c r="GRJ153" s="72"/>
      <c r="GRK153" s="72"/>
      <c r="GRL153" s="72"/>
      <c r="GRM153" s="72"/>
      <c r="GRN153" s="72"/>
      <c r="GRO153" s="72"/>
      <c r="GRP153" s="72"/>
      <c r="GRQ153" s="71"/>
      <c r="GRR153" s="71"/>
      <c r="GRS153" s="71"/>
      <c r="GRT153" s="71"/>
      <c r="GRU153" s="71"/>
      <c r="GRV153" s="71"/>
      <c r="GRW153" s="71"/>
      <c r="GRX153" s="72"/>
      <c r="GRY153" s="72"/>
      <c r="GRZ153" s="72"/>
      <c r="GSA153" s="72"/>
      <c r="GSB153" s="72"/>
      <c r="GSC153" s="72"/>
      <c r="GSD153" s="72"/>
      <c r="GSE153" s="72"/>
      <c r="GSF153" s="72"/>
      <c r="GSG153" s="71"/>
      <c r="GSH153" s="71"/>
      <c r="GSI153" s="71"/>
      <c r="GSJ153" s="71"/>
      <c r="GSK153" s="71"/>
      <c r="GSL153" s="71"/>
      <c r="GSM153" s="71"/>
      <c r="GSN153" s="72"/>
      <c r="GSO153" s="72"/>
      <c r="GSP153" s="72"/>
      <c r="GSQ153" s="72"/>
      <c r="GSR153" s="72"/>
      <c r="GSS153" s="72"/>
      <c r="GST153" s="72"/>
      <c r="GSU153" s="72"/>
      <c r="GSV153" s="72"/>
      <c r="GSW153" s="71"/>
      <c r="GSX153" s="71"/>
      <c r="GSY153" s="71"/>
      <c r="GSZ153" s="71"/>
      <c r="GTA153" s="71"/>
      <c r="GTB153" s="71"/>
      <c r="GTC153" s="71"/>
      <c r="GTD153" s="72"/>
      <c r="GTE153" s="72"/>
      <c r="GTF153" s="72"/>
      <c r="GTG153" s="72"/>
      <c r="GTH153" s="72"/>
      <c r="GTI153" s="72"/>
      <c r="GTJ153" s="72"/>
      <c r="GTK153" s="72"/>
      <c r="GTL153" s="72"/>
      <c r="GTM153" s="71"/>
      <c r="GTN153" s="71"/>
      <c r="GTO153" s="71"/>
      <c r="GTP153" s="71"/>
      <c r="GTQ153" s="71"/>
      <c r="GTR153" s="71"/>
      <c r="GTS153" s="71"/>
      <c r="GTT153" s="72"/>
      <c r="GTU153" s="72"/>
      <c r="GTV153" s="72"/>
      <c r="GTW153" s="72"/>
      <c r="GTX153" s="72"/>
      <c r="GTY153" s="72"/>
      <c r="GTZ153" s="72"/>
      <c r="GUA153" s="72"/>
      <c r="GUB153" s="72"/>
      <c r="GUC153" s="71"/>
      <c r="GUD153" s="71"/>
      <c r="GUE153" s="71"/>
      <c r="GUF153" s="71"/>
      <c r="GUG153" s="71"/>
      <c r="GUH153" s="71"/>
      <c r="GUI153" s="71"/>
      <c r="GUJ153" s="72"/>
      <c r="GUK153" s="72"/>
      <c r="GUL153" s="72"/>
      <c r="GUM153" s="72"/>
      <c r="GUN153" s="72"/>
      <c r="GUO153" s="72"/>
      <c r="GUP153" s="72"/>
      <c r="GUQ153" s="72"/>
      <c r="GUR153" s="72"/>
      <c r="GUS153" s="71"/>
      <c r="GUT153" s="71"/>
      <c r="GUU153" s="71"/>
      <c r="GUV153" s="71"/>
      <c r="GUW153" s="71"/>
      <c r="GUX153" s="71"/>
      <c r="GUY153" s="71"/>
      <c r="GUZ153" s="72"/>
      <c r="GVA153" s="72"/>
      <c r="GVB153" s="72"/>
      <c r="GVC153" s="72"/>
      <c r="GVD153" s="72"/>
      <c r="GVE153" s="72"/>
      <c r="GVF153" s="72"/>
      <c r="GVG153" s="72"/>
      <c r="GVH153" s="72"/>
      <c r="GVI153" s="71"/>
      <c r="GVJ153" s="71"/>
      <c r="GVK153" s="71"/>
      <c r="GVL153" s="71"/>
      <c r="GVM153" s="71"/>
      <c r="GVN153" s="71"/>
      <c r="GVO153" s="71"/>
      <c r="GVP153" s="72"/>
      <c r="GVQ153" s="72"/>
      <c r="GVR153" s="72"/>
      <c r="GVS153" s="72"/>
      <c r="GVT153" s="72"/>
      <c r="GVU153" s="72"/>
      <c r="GVV153" s="72"/>
      <c r="GVW153" s="72"/>
      <c r="GVX153" s="72"/>
      <c r="GVY153" s="71"/>
      <c r="GVZ153" s="71"/>
      <c r="GWA153" s="71"/>
      <c r="GWB153" s="71"/>
      <c r="GWC153" s="71"/>
      <c r="GWD153" s="71"/>
      <c r="GWE153" s="71"/>
      <c r="GWF153" s="72"/>
      <c r="GWG153" s="72"/>
      <c r="GWH153" s="72"/>
      <c r="GWI153" s="72"/>
      <c r="GWJ153" s="72"/>
      <c r="GWK153" s="72"/>
      <c r="GWL153" s="72"/>
      <c r="GWM153" s="72"/>
      <c r="GWN153" s="72"/>
      <c r="GWO153" s="71"/>
      <c r="GWP153" s="71"/>
      <c r="GWQ153" s="71"/>
      <c r="GWR153" s="71"/>
      <c r="GWS153" s="71"/>
      <c r="GWT153" s="71"/>
      <c r="GWU153" s="71"/>
      <c r="GWV153" s="72"/>
      <c r="GWW153" s="72"/>
      <c r="GWX153" s="72"/>
      <c r="GWY153" s="72"/>
      <c r="GWZ153" s="72"/>
      <c r="GXA153" s="72"/>
      <c r="GXB153" s="72"/>
      <c r="GXC153" s="72"/>
      <c r="GXD153" s="72"/>
      <c r="GXE153" s="71"/>
      <c r="GXF153" s="71"/>
      <c r="GXG153" s="71"/>
      <c r="GXH153" s="71"/>
      <c r="GXI153" s="71"/>
      <c r="GXJ153" s="71"/>
      <c r="GXK153" s="71"/>
      <c r="GXL153" s="72"/>
      <c r="GXM153" s="72"/>
      <c r="GXN153" s="72"/>
      <c r="GXO153" s="72"/>
      <c r="GXP153" s="72"/>
      <c r="GXQ153" s="72"/>
      <c r="GXR153" s="72"/>
      <c r="GXS153" s="72"/>
      <c r="GXT153" s="72"/>
      <c r="GXU153" s="71"/>
      <c r="GXV153" s="71"/>
      <c r="GXW153" s="71"/>
      <c r="GXX153" s="71"/>
      <c r="GXY153" s="71"/>
      <c r="GXZ153" s="71"/>
      <c r="GYA153" s="71"/>
      <c r="GYB153" s="72"/>
      <c r="GYC153" s="72"/>
      <c r="GYD153" s="72"/>
      <c r="GYE153" s="72"/>
      <c r="GYF153" s="72"/>
      <c r="GYG153" s="72"/>
      <c r="GYH153" s="72"/>
      <c r="GYI153" s="72"/>
      <c r="GYJ153" s="72"/>
      <c r="GYK153" s="71"/>
      <c r="GYL153" s="71"/>
      <c r="GYM153" s="71"/>
      <c r="GYN153" s="71"/>
      <c r="GYO153" s="71"/>
      <c r="GYP153" s="71"/>
      <c r="GYQ153" s="71"/>
      <c r="GYR153" s="72"/>
      <c r="GYS153" s="72"/>
      <c r="GYT153" s="72"/>
      <c r="GYU153" s="72"/>
      <c r="GYV153" s="72"/>
      <c r="GYW153" s="72"/>
      <c r="GYX153" s="72"/>
      <c r="GYY153" s="72"/>
      <c r="GYZ153" s="72"/>
      <c r="GZA153" s="71"/>
      <c r="GZB153" s="71"/>
      <c r="GZC153" s="71"/>
      <c r="GZD153" s="71"/>
      <c r="GZE153" s="71"/>
      <c r="GZF153" s="71"/>
      <c r="GZG153" s="71"/>
      <c r="GZH153" s="72"/>
      <c r="GZI153" s="72"/>
      <c r="GZJ153" s="72"/>
      <c r="GZK153" s="72"/>
      <c r="GZL153" s="72"/>
      <c r="GZM153" s="72"/>
      <c r="GZN153" s="72"/>
      <c r="GZO153" s="72"/>
      <c r="GZP153" s="72"/>
      <c r="GZQ153" s="71"/>
      <c r="GZR153" s="71"/>
      <c r="GZS153" s="71"/>
      <c r="GZT153" s="71"/>
      <c r="GZU153" s="71"/>
      <c r="GZV153" s="71"/>
      <c r="GZW153" s="71"/>
      <c r="GZX153" s="72"/>
      <c r="GZY153" s="72"/>
      <c r="GZZ153" s="72"/>
      <c r="HAA153" s="72"/>
      <c r="HAB153" s="72"/>
      <c r="HAC153" s="72"/>
      <c r="HAD153" s="72"/>
      <c r="HAE153" s="72"/>
      <c r="HAF153" s="72"/>
      <c r="HAG153" s="71"/>
      <c r="HAH153" s="71"/>
      <c r="HAI153" s="71"/>
      <c r="HAJ153" s="71"/>
      <c r="HAK153" s="71"/>
      <c r="HAL153" s="71"/>
      <c r="HAM153" s="71"/>
      <c r="HAN153" s="72"/>
      <c r="HAO153" s="72"/>
      <c r="HAP153" s="72"/>
      <c r="HAQ153" s="72"/>
      <c r="HAR153" s="72"/>
      <c r="HAS153" s="72"/>
      <c r="HAT153" s="72"/>
      <c r="HAU153" s="72"/>
      <c r="HAV153" s="72"/>
      <c r="HAW153" s="71"/>
      <c r="HAX153" s="71"/>
      <c r="HAY153" s="71"/>
      <c r="HAZ153" s="71"/>
      <c r="HBA153" s="71"/>
      <c r="HBB153" s="71"/>
      <c r="HBC153" s="71"/>
      <c r="HBD153" s="72"/>
      <c r="HBE153" s="72"/>
      <c r="HBF153" s="72"/>
      <c r="HBG153" s="72"/>
      <c r="HBH153" s="72"/>
      <c r="HBI153" s="72"/>
      <c r="HBJ153" s="72"/>
      <c r="HBK153" s="72"/>
      <c r="HBL153" s="72"/>
      <c r="HBM153" s="71"/>
      <c r="HBN153" s="71"/>
      <c r="HBO153" s="71"/>
      <c r="HBP153" s="71"/>
      <c r="HBQ153" s="71"/>
      <c r="HBR153" s="71"/>
      <c r="HBS153" s="71"/>
      <c r="HBT153" s="72"/>
      <c r="HBU153" s="72"/>
      <c r="HBV153" s="72"/>
      <c r="HBW153" s="72"/>
      <c r="HBX153" s="72"/>
      <c r="HBY153" s="72"/>
      <c r="HBZ153" s="72"/>
      <c r="HCA153" s="72"/>
      <c r="HCB153" s="72"/>
      <c r="HCC153" s="71"/>
      <c r="HCD153" s="71"/>
      <c r="HCE153" s="71"/>
      <c r="HCF153" s="71"/>
      <c r="HCG153" s="71"/>
      <c r="HCH153" s="71"/>
      <c r="HCI153" s="71"/>
      <c r="HCJ153" s="72"/>
      <c r="HCK153" s="72"/>
      <c r="HCL153" s="72"/>
      <c r="HCM153" s="72"/>
      <c r="HCN153" s="72"/>
      <c r="HCO153" s="72"/>
      <c r="HCP153" s="72"/>
      <c r="HCQ153" s="72"/>
      <c r="HCR153" s="72"/>
      <c r="HCS153" s="71"/>
      <c r="HCT153" s="71"/>
      <c r="HCU153" s="71"/>
      <c r="HCV153" s="71"/>
      <c r="HCW153" s="71"/>
      <c r="HCX153" s="71"/>
      <c r="HCY153" s="71"/>
      <c r="HCZ153" s="72"/>
      <c r="HDA153" s="72"/>
      <c r="HDB153" s="72"/>
      <c r="HDC153" s="72"/>
      <c r="HDD153" s="72"/>
      <c r="HDE153" s="72"/>
      <c r="HDF153" s="72"/>
      <c r="HDG153" s="72"/>
      <c r="HDH153" s="72"/>
      <c r="HDI153" s="71"/>
      <c r="HDJ153" s="71"/>
      <c r="HDK153" s="71"/>
      <c r="HDL153" s="71"/>
      <c r="HDM153" s="71"/>
      <c r="HDN153" s="71"/>
      <c r="HDO153" s="71"/>
      <c r="HDP153" s="72"/>
      <c r="HDQ153" s="72"/>
      <c r="HDR153" s="72"/>
      <c r="HDS153" s="72"/>
      <c r="HDT153" s="72"/>
      <c r="HDU153" s="72"/>
      <c r="HDV153" s="72"/>
      <c r="HDW153" s="72"/>
      <c r="HDX153" s="72"/>
      <c r="HDY153" s="71"/>
      <c r="HDZ153" s="71"/>
      <c r="HEA153" s="71"/>
      <c r="HEB153" s="71"/>
      <c r="HEC153" s="71"/>
      <c r="HED153" s="71"/>
      <c r="HEE153" s="71"/>
      <c r="HEF153" s="72"/>
      <c r="HEG153" s="72"/>
      <c r="HEH153" s="72"/>
      <c r="HEI153" s="72"/>
      <c r="HEJ153" s="72"/>
      <c r="HEK153" s="72"/>
      <c r="HEL153" s="72"/>
      <c r="HEM153" s="72"/>
      <c r="HEN153" s="72"/>
      <c r="HEO153" s="71"/>
      <c r="HEP153" s="71"/>
      <c r="HEQ153" s="71"/>
      <c r="HER153" s="71"/>
      <c r="HES153" s="71"/>
      <c r="HET153" s="71"/>
      <c r="HEU153" s="71"/>
      <c r="HEV153" s="72"/>
      <c r="HEW153" s="72"/>
      <c r="HEX153" s="72"/>
      <c r="HEY153" s="72"/>
      <c r="HEZ153" s="72"/>
      <c r="HFA153" s="72"/>
      <c r="HFB153" s="72"/>
      <c r="HFC153" s="72"/>
      <c r="HFD153" s="72"/>
      <c r="HFE153" s="71"/>
      <c r="HFF153" s="71"/>
      <c r="HFG153" s="71"/>
      <c r="HFH153" s="71"/>
      <c r="HFI153" s="71"/>
      <c r="HFJ153" s="71"/>
      <c r="HFK153" s="71"/>
      <c r="HFL153" s="72"/>
      <c r="HFM153" s="72"/>
      <c r="HFN153" s="72"/>
      <c r="HFO153" s="72"/>
      <c r="HFP153" s="72"/>
      <c r="HFQ153" s="72"/>
      <c r="HFR153" s="72"/>
      <c r="HFS153" s="72"/>
      <c r="HFT153" s="72"/>
      <c r="HFU153" s="71"/>
      <c r="HFV153" s="71"/>
      <c r="HFW153" s="71"/>
      <c r="HFX153" s="71"/>
      <c r="HFY153" s="71"/>
      <c r="HFZ153" s="71"/>
      <c r="HGA153" s="71"/>
      <c r="HGB153" s="72"/>
      <c r="HGC153" s="72"/>
      <c r="HGD153" s="72"/>
      <c r="HGE153" s="72"/>
      <c r="HGF153" s="72"/>
      <c r="HGG153" s="72"/>
      <c r="HGH153" s="72"/>
      <c r="HGI153" s="72"/>
      <c r="HGJ153" s="72"/>
      <c r="HGK153" s="71"/>
      <c r="HGL153" s="71"/>
      <c r="HGM153" s="71"/>
      <c r="HGN153" s="71"/>
      <c r="HGO153" s="71"/>
      <c r="HGP153" s="71"/>
      <c r="HGQ153" s="71"/>
      <c r="HGR153" s="72"/>
      <c r="HGS153" s="72"/>
      <c r="HGT153" s="72"/>
      <c r="HGU153" s="72"/>
      <c r="HGV153" s="72"/>
      <c r="HGW153" s="72"/>
      <c r="HGX153" s="72"/>
      <c r="HGY153" s="72"/>
      <c r="HGZ153" s="72"/>
      <c r="HHA153" s="71"/>
      <c r="HHB153" s="71"/>
      <c r="HHC153" s="71"/>
      <c r="HHD153" s="71"/>
      <c r="HHE153" s="71"/>
      <c r="HHF153" s="71"/>
      <c r="HHG153" s="71"/>
      <c r="HHH153" s="72"/>
      <c r="HHI153" s="72"/>
      <c r="HHJ153" s="72"/>
      <c r="HHK153" s="72"/>
      <c r="HHL153" s="72"/>
      <c r="HHM153" s="72"/>
      <c r="HHN153" s="72"/>
      <c r="HHO153" s="72"/>
      <c r="HHP153" s="72"/>
      <c r="HHQ153" s="71"/>
      <c r="HHR153" s="71"/>
      <c r="HHS153" s="71"/>
      <c r="HHT153" s="71"/>
      <c r="HHU153" s="71"/>
      <c r="HHV153" s="71"/>
      <c r="HHW153" s="71"/>
      <c r="HHX153" s="72"/>
      <c r="HHY153" s="72"/>
      <c r="HHZ153" s="72"/>
      <c r="HIA153" s="72"/>
      <c r="HIB153" s="72"/>
      <c r="HIC153" s="72"/>
      <c r="HID153" s="72"/>
      <c r="HIE153" s="72"/>
      <c r="HIF153" s="72"/>
      <c r="HIG153" s="71"/>
      <c r="HIH153" s="71"/>
      <c r="HII153" s="71"/>
      <c r="HIJ153" s="71"/>
      <c r="HIK153" s="71"/>
      <c r="HIL153" s="71"/>
      <c r="HIM153" s="71"/>
      <c r="HIN153" s="72"/>
      <c r="HIO153" s="72"/>
      <c r="HIP153" s="72"/>
      <c r="HIQ153" s="72"/>
      <c r="HIR153" s="72"/>
      <c r="HIS153" s="72"/>
      <c r="HIT153" s="72"/>
      <c r="HIU153" s="72"/>
      <c r="HIV153" s="72"/>
      <c r="HIW153" s="71"/>
      <c r="HIX153" s="71"/>
      <c r="HIY153" s="71"/>
      <c r="HIZ153" s="71"/>
      <c r="HJA153" s="71"/>
      <c r="HJB153" s="71"/>
      <c r="HJC153" s="71"/>
      <c r="HJD153" s="72"/>
      <c r="HJE153" s="72"/>
      <c r="HJF153" s="72"/>
      <c r="HJG153" s="72"/>
      <c r="HJH153" s="72"/>
      <c r="HJI153" s="72"/>
      <c r="HJJ153" s="72"/>
      <c r="HJK153" s="72"/>
      <c r="HJL153" s="72"/>
      <c r="HJM153" s="71"/>
      <c r="HJN153" s="71"/>
      <c r="HJO153" s="71"/>
      <c r="HJP153" s="71"/>
      <c r="HJQ153" s="71"/>
      <c r="HJR153" s="71"/>
      <c r="HJS153" s="71"/>
      <c r="HJT153" s="72"/>
      <c r="HJU153" s="72"/>
      <c r="HJV153" s="72"/>
      <c r="HJW153" s="72"/>
      <c r="HJX153" s="72"/>
      <c r="HJY153" s="72"/>
      <c r="HJZ153" s="72"/>
      <c r="HKA153" s="72"/>
      <c r="HKB153" s="72"/>
      <c r="HKC153" s="71"/>
      <c r="HKD153" s="71"/>
      <c r="HKE153" s="71"/>
      <c r="HKF153" s="71"/>
      <c r="HKG153" s="71"/>
      <c r="HKH153" s="71"/>
      <c r="HKI153" s="71"/>
      <c r="HKJ153" s="72"/>
      <c r="HKK153" s="72"/>
      <c r="HKL153" s="72"/>
      <c r="HKM153" s="72"/>
      <c r="HKN153" s="72"/>
      <c r="HKO153" s="72"/>
      <c r="HKP153" s="72"/>
      <c r="HKQ153" s="72"/>
      <c r="HKR153" s="72"/>
      <c r="HKS153" s="71"/>
      <c r="HKT153" s="71"/>
      <c r="HKU153" s="71"/>
      <c r="HKV153" s="71"/>
      <c r="HKW153" s="71"/>
      <c r="HKX153" s="71"/>
      <c r="HKY153" s="71"/>
      <c r="HKZ153" s="72"/>
      <c r="HLA153" s="72"/>
      <c r="HLB153" s="72"/>
      <c r="HLC153" s="72"/>
      <c r="HLD153" s="72"/>
      <c r="HLE153" s="72"/>
      <c r="HLF153" s="72"/>
      <c r="HLG153" s="72"/>
      <c r="HLH153" s="72"/>
      <c r="HLI153" s="71"/>
      <c r="HLJ153" s="71"/>
      <c r="HLK153" s="71"/>
      <c r="HLL153" s="71"/>
      <c r="HLM153" s="71"/>
      <c r="HLN153" s="71"/>
      <c r="HLO153" s="71"/>
      <c r="HLP153" s="72"/>
      <c r="HLQ153" s="72"/>
      <c r="HLR153" s="72"/>
      <c r="HLS153" s="72"/>
      <c r="HLT153" s="72"/>
      <c r="HLU153" s="72"/>
      <c r="HLV153" s="72"/>
      <c r="HLW153" s="72"/>
      <c r="HLX153" s="72"/>
      <c r="HLY153" s="71"/>
      <c r="HLZ153" s="71"/>
      <c r="HMA153" s="71"/>
      <c r="HMB153" s="71"/>
      <c r="HMC153" s="71"/>
      <c r="HMD153" s="71"/>
      <c r="HME153" s="71"/>
      <c r="HMF153" s="72"/>
      <c r="HMG153" s="72"/>
      <c r="HMH153" s="72"/>
      <c r="HMI153" s="72"/>
      <c r="HMJ153" s="72"/>
      <c r="HMK153" s="72"/>
      <c r="HML153" s="72"/>
      <c r="HMM153" s="72"/>
      <c r="HMN153" s="72"/>
      <c r="HMO153" s="71"/>
      <c r="HMP153" s="71"/>
      <c r="HMQ153" s="71"/>
      <c r="HMR153" s="71"/>
      <c r="HMS153" s="71"/>
      <c r="HMT153" s="71"/>
      <c r="HMU153" s="71"/>
      <c r="HMV153" s="72"/>
      <c r="HMW153" s="72"/>
      <c r="HMX153" s="72"/>
      <c r="HMY153" s="72"/>
      <c r="HMZ153" s="72"/>
      <c r="HNA153" s="72"/>
      <c r="HNB153" s="72"/>
      <c r="HNC153" s="72"/>
      <c r="HND153" s="72"/>
      <c r="HNE153" s="71"/>
      <c r="HNF153" s="71"/>
      <c r="HNG153" s="71"/>
      <c r="HNH153" s="71"/>
      <c r="HNI153" s="71"/>
      <c r="HNJ153" s="71"/>
      <c r="HNK153" s="71"/>
      <c r="HNL153" s="72"/>
      <c r="HNM153" s="72"/>
      <c r="HNN153" s="72"/>
      <c r="HNO153" s="72"/>
      <c r="HNP153" s="72"/>
      <c r="HNQ153" s="72"/>
      <c r="HNR153" s="72"/>
      <c r="HNS153" s="72"/>
      <c r="HNT153" s="72"/>
      <c r="HNU153" s="71"/>
      <c r="HNV153" s="71"/>
      <c r="HNW153" s="71"/>
      <c r="HNX153" s="71"/>
      <c r="HNY153" s="71"/>
      <c r="HNZ153" s="71"/>
      <c r="HOA153" s="71"/>
      <c r="HOB153" s="72"/>
      <c r="HOC153" s="72"/>
      <c r="HOD153" s="72"/>
      <c r="HOE153" s="72"/>
      <c r="HOF153" s="72"/>
      <c r="HOG153" s="72"/>
      <c r="HOH153" s="72"/>
      <c r="HOI153" s="72"/>
      <c r="HOJ153" s="72"/>
      <c r="HOK153" s="71"/>
      <c r="HOL153" s="71"/>
      <c r="HOM153" s="71"/>
      <c r="HON153" s="71"/>
      <c r="HOO153" s="71"/>
      <c r="HOP153" s="71"/>
      <c r="HOQ153" s="71"/>
      <c r="HOR153" s="72"/>
      <c r="HOS153" s="72"/>
      <c r="HOT153" s="72"/>
      <c r="HOU153" s="72"/>
      <c r="HOV153" s="72"/>
      <c r="HOW153" s="72"/>
      <c r="HOX153" s="72"/>
      <c r="HOY153" s="72"/>
      <c r="HOZ153" s="72"/>
      <c r="HPA153" s="71"/>
      <c r="HPB153" s="71"/>
      <c r="HPC153" s="71"/>
      <c r="HPD153" s="71"/>
      <c r="HPE153" s="71"/>
      <c r="HPF153" s="71"/>
      <c r="HPG153" s="71"/>
      <c r="HPH153" s="72"/>
      <c r="HPI153" s="72"/>
      <c r="HPJ153" s="72"/>
      <c r="HPK153" s="72"/>
      <c r="HPL153" s="72"/>
      <c r="HPM153" s="72"/>
      <c r="HPN153" s="72"/>
      <c r="HPO153" s="72"/>
      <c r="HPP153" s="72"/>
      <c r="HPQ153" s="71"/>
      <c r="HPR153" s="71"/>
      <c r="HPS153" s="71"/>
      <c r="HPT153" s="71"/>
      <c r="HPU153" s="71"/>
      <c r="HPV153" s="71"/>
      <c r="HPW153" s="71"/>
      <c r="HPX153" s="72"/>
      <c r="HPY153" s="72"/>
      <c r="HPZ153" s="72"/>
      <c r="HQA153" s="72"/>
      <c r="HQB153" s="72"/>
      <c r="HQC153" s="72"/>
      <c r="HQD153" s="72"/>
      <c r="HQE153" s="72"/>
      <c r="HQF153" s="72"/>
      <c r="HQG153" s="71"/>
      <c r="HQH153" s="71"/>
      <c r="HQI153" s="71"/>
      <c r="HQJ153" s="71"/>
      <c r="HQK153" s="71"/>
      <c r="HQL153" s="71"/>
      <c r="HQM153" s="71"/>
      <c r="HQN153" s="72"/>
      <c r="HQO153" s="72"/>
      <c r="HQP153" s="72"/>
      <c r="HQQ153" s="72"/>
      <c r="HQR153" s="72"/>
      <c r="HQS153" s="72"/>
      <c r="HQT153" s="72"/>
      <c r="HQU153" s="72"/>
      <c r="HQV153" s="72"/>
      <c r="HQW153" s="71"/>
      <c r="HQX153" s="71"/>
      <c r="HQY153" s="71"/>
      <c r="HQZ153" s="71"/>
      <c r="HRA153" s="71"/>
      <c r="HRB153" s="71"/>
      <c r="HRC153" s="71"/>
      <c r="HRD153" s="72"/>
      <c r="HRE153" s="72"/>
      <c r="HRF153" s="72"/>
      <c r="HRG153" s="72"/>
      <c r="HRH153" s="72"/>
      <c r="HRI153" s="72"/>
      <c r="HRJ153" s="72"/>
      <c r="HRK153" s="72"/>
      <c r="HRL153" s="72"/>
      <c r="HRM153" s="71"/>
      <c r="HRN153" s="71"/>
      <c r="HRO153" s="71"/>
      <c r="HRP153" s="71"/>
      <c r="HRQ153" s="71"/>
      <c r="HRR153" s="71"/>
      <c r="HRS153" s="71"/>
      <c r="HRT153" s="72"/>
      <c r="HRU153" s="72"/>
      <c r="HRV153" s="72"/>
      <c r="HRW153" s="72"/>
      <c r="HRX153" s="72"/>
      <c r="HRY153" s="72"/>
      <c r="HRZ153" s="72"/>
      <c r="HSA153" s="72"/>
      <c r="HSB153" s="72"/>
      <c r="HSC153" s="71"/>
      <c r="HSD153" s="71"/>
      <c r="HSE153" s="71"/>
      <c r="HSF153" s="71"/>
      <c r="HSG153" s="71"/>
      <c r="HSH153" s="71"/>
      <c r="HSI153" s="71"/>
      <c r="HSJ153" s="72"/>
      <c r="HSK153" s="72"/>
      <c r="HSL153" s="72"/>
      <c r="HSM153" s="72"/>
      <c r="HSN153" s="72"/>
      <c r="HSO153" s="72"/>
      <c r="HSP153" s="72"/>
      <c r="HSQ153" s="72"/>
      <c r="HSR153" s="72"/>
      <c r="HSS153" s="71"/>
      <c r="HST153" s="71"/>
      <c r="HSU153" s="71"/>
      <c r="HSV153" s="71"/>
      <c r="HSW153" s="71"/>
      <c r="HSX153" s="71"/>
      <c r="HSY153" s="71"/>
      <c r="HSZ153" s="72"/>
      <c r="HTA153" s="72"/>
      <c r="HTB153" s="72"/>
      <c r="HTC153" s="72"/>
      <c r="HTD153" s="72"/>
      <c r="HTE153" s="72"/>
      <c r="HTF153" s="72"/>
      <c r="HTG153" s="72"/>
      <c r="HTH153" s="72"/>
      <c r="HTI153" s="71"/>
      <c r="HTJ153" s="71"/>
      <c r="HTK153" s="71"/>
      <c r="HTL153" s="71"/>
      <c r="HTM153" s="71"/>
      <c r="HTN153" s="71"/>
      <c r="HTO153" s="71"/>
      <c r="HTP153" s="72"/>
      <c r="HTQ153" s="72"/>
      <c r="HTR153" s="72"/>
      <c r="HTS153" s="72"/>
      <c r="HTT153" s="72"/>
      <c r="HTU153" s="72"/>
      <c r="HTV153" s="72"/>
      <c r="HTW153" s="72"/>
      <c r="HTX153" s="72"/>
      <c r="HTY153" s="71"/>
      <c r="HTZ153" s="71"/>
      <c r="HUA153" s="71"/>
      <c r="HUB153" s="71"/>
      <c r="HUC153" s="71"/>
      <c r="HUD153" s="71"/>
      <c r="HUE153" s="71"/>
      <c r="HUF153" s="72"/>
      <c r="HUG153" s="72"/>
      <c r="HUH153" s="72"/>
      <c r="HUI153" s="72"/>
      <c r="HUJ153" s="72"/>
      <c r="HUK153" s="72"/>
      <c r="HUL153" s="72"/>
      <c r="HUM153" s="72"/>
      <c r="HUN153" s="72"/>
      <c r="HUO153" s="71"/>
      <c r="HUP153" s="71"/>
      <c r="HUQ153" s="71"/>
      <c r="HUR153" s="71"/>
      <c r="HUS153" s="71"/>
      <c r="HUT153" s="71"/>
      <c r="HUU153" s="71"/>
      <c r="HUV153" s="72"/>
      <c r="HUW153" s="72"/>
      <c r="HUX153" s="72"/>
      <c r="HUY153" s="72"/>
      <c r="HUZ153" s="72"/>
      <c r="HVA153" s="72"/>
      <c r="HVB153" s="72"/>
      <c r="HVC153" s="72"/>
      <c r="HVD153" s="72"/>
      <c r="HVE153" s="71"/>
      <c r="HVF153" s="71"/>
      <c r="HVG153" s="71"/>
      <c r="HVH153" s="71"/>
      <c r="HVI153" s="71"/>
      <c r="HVJ153" s="71"/>
      <c r="HVK153" s="71"/>
      <c r="HVL153" s="72"/>
      <c r="HVM153" s="72"/>
      <c r="HVN153" s="72"/>
      <c r="HVO153" s="72"/>
      <c r="HVP153" s="72"/>
      <c r="HVQ153" s="72"/>
      <c r="HVR153" s="72"/>
      <c r="HVS153" s="72"/>
      <c r="HVT153" s="72"/>
      <c r="HVU153" s="71"/>
      <c r="HVV153" s="71"/>
      <c r="HVW153" s="71"/>
      <c r="HVX153" s="71"/>
      <c r="HVY153" s="71"/>
      <c r="HVZ153" s="71"/>
      <c r="HWA153" s="71"/>
      <c r="HWB153" s="72"/>
      <c r="HWC153" s="72"/>
      <c r="HWD153" s="72"/>
      <c r="HWE153" s="72"/>
      <c r="HWF153" s="72"/>
      <c r="HWG153" s="72"/>
      <c r="HWH153" s="72"/>
      <c r="HWI153" s="72"/>
      <c r="HWJ153" s="72"/>
      <c r="HWK153" s="71"/>
      <c r="HWL153" s="71"/>
      <c r="HWM153" s="71"/>
      <c r="HWN153" s="71"/>
      <c r="HWO153" s="71"/>
      <c r="HWP153" s="71"/>
      <c r="HWQ153" s="71"/>
      <c r="HWR153" s="72"/>
      <c r="HWS153" s="72"/>
      <c r="HWT153" s="72"/>
      <c r="HWU153" s="72"/>
      <c r="HWV153" s="72"/>
      <c r="HWW153" s="72"/>
      <c r="HWX153" s="72"/>
      <c r="HWY153" s="72"/>
      <c r="HWZ153" s="72"/>
      <c r="HXA153" s="71"/>
      <c r="HXB153" s="71"/>
      <c r="HXC153" s="71"/>
      <c r="HXD153" s="71"/>
      <c r="HXE153" s="71"/>
      <c r="HXF153" s="71"/>
      <c r="HXG153" s="71"/>
      <c r="HXH153" s="72"/>
      <c r="HXI153" s="72"/>
      <c r="HXJ153" s="72"/>
      <c r="HXK153" s="72"/>
      <c r="HXL153" s="72"/>
      <c r="HXM153" s="72"/>
      <c r="HXN153" s="72"/>
      <c r="HXO153" s="72"/>
      <c r="HXP153" s="72"/>
      <c r="HXQ153" s="71"/>
      <c r="HXR153" s="71"/>
      <c r="HXS153" s="71"/>
      <c r="HXT153" s="71"/>
      <c r="HXU153" s="71"/>
      <c r="HXV153" s="71"/>
      <c r="HXW153" s="71"/>
      <c r="HXX153" s="72"/>
      <c r="HXY153" s="72"/>
      <c r="HXZ153" s="72"/>
      <c r="HYA153" s="72"/>
      <c r="HYB153" s="72"/>
      <c r="HYC153" s="72"/>
      <c r="HYD153" s="72"/>
      <c r="HYE153" s="72"/>
      <c r="HYF153" s="72"/>
      <c r="HYG153" s="71"/>
      <c r="HYH153" s="71"/>
      <c r="HYI153" s="71"/>
      <c r="HYJ153" s="71"/>
      <c r="HYK153" s="71"/>
      <c r="HYL153" s="71"/>
      <c r="HYM153" s="71"/>
      <c r="HYN153" s="72"/>
      <c r="HYO153" s="72"/>
      <c r="HYP153" s="72"/>
      <c r="HYQ153" s="72"/>
      <c r="HYR153" s="72"/>
      <c r="HYS153" s="72"/>
      <c r="HYT153" s="72"/>
      <c r="HYU153" s="72"/>
      <c r="HYV153" s="72"/>
      <c r="HYW153" s="71"/>
      <c r="HYX153" s="71"/>
      <c r="HYY153" s="71"/>
      <c r="HYZ153" s="71"/>
      <c r="HZA153" s="71"/>
      <c r="HZB153" s="71"/>
      <c r="HZC153" s="71"/>
      <c r="HZD153" s="72"/>
      <c r="HZE153" s="72"/>
      <c r="HZF153" s="72"/>
      <c r="HZG153" s="72"/>
      <c r="HZH153" s="72"/>
      <c r="HZI153" s="72"/>
      <c r="HZJ153" s="72"/>
      <c r="HZK153" s="72"/>
      <c r="HZL153" s="72"/>
      <c r="HZM153" s="71"/>
      <c r="HZN153" s="71"/>
      <c r="HZO153" s="71"/>
      <c r="HZP153" s="71"/>
      <c r="HZQ153" s="71"/>
      <c r="HZR153" s="71"/>
      <c r="HZS153" s="71"/>
      <c r="HZT153" s="72"/>
      <c r="HZU153" s="72"/>
      <c r="HZV153" s="72"/>
      <c r="HZW153" s="72"/>
      <c r="HZX153" s="72"/>
      <c r="HZY153" s="72"/>
      <c r="HZZ153" s="72"/>
      <c r="IAA153" s="72"/>
      <c r="IAB153" s="72"/>
      <c r="IAC153" s="71"/>
      <c r="IAD153" s="71"/>
      <c r="IAE153" s="71"/>
      <c r="IAF153" s="71"/>
      <c r="IAG153" s="71"/>
      <c r="IAH153" s="71"/>
      <c r="IAI153" s="71"/>
      <c r="IAJ153" s="72"/>
      <c r="IAK153" s="72"/>
      <c r="IAL153" s="72"/>
      <c r="IAM153" s="72"/>
      <c r="IAN153" s="72"/>
      <c r="IAO153" s="72"/>
      <c r="IAP153" s="72"/>
      <c r="IAQ153" s="72"/>
      <c r="IAR153" s="72"/>
      <c r="IAS153" s="71"/>
      <c r="IAT153" s="71"/>
      <c r="IAU153" s="71"/>
      <c r="IAV153" s="71"/>
      <c r="IAW153" s="71"/>
      <c r="IAX153" s="71"/>
      <c r="IAY153" s="71"/>
      <c r="IAZ153" s="72"/>
      <c r="IBA153" s="72"/>
      <c r="IBB153" s="72"/>
      <c r="IBC153" s="72"/>
      <c r="IBD153" s="72"/>
      <c r="IBE153" s="72"/>
      <c r="IBF153" s="72"/>
      <c r="IBG153" s="72"/>
      <c r="IBH153" s="72"/>
      <c r="IBI153" s="71"/>
      <c r="IBJ153" s="71"/>
      <c r="IBK153" s="71"/>
      <c r="IBL153" s="71"/>
      <c r="IBM153" s="71"/>
      <c r="IBN153" s="71"/>
      <c r="IBO153" s="71"/>
      <c r="IBP153" s="72"/>
      <c r="IBQ153" s="72"/>
      <c r="IBR153" s="72"/>
      <c r="IBS153" s="72"/>
      <c r="IBT153" s="72"/>
      <c r="IBU153" s="72"/>
      <c r="IBV153" s="72"/>
      <c r="IBW153" s="72"/>
      <c r="IBX153" s="72"/>
      <c r="IBY153" s="71"/>
      <c r="IBZ153" s="71"/>
      <c r="ICA153" s="71"/>
      <c r="ICB153" s="71"/>
      <c r="ICC153" s="71"/>
      <c r="ICD153" s="71"/>
      <c r="ICE153" s="71"/>
      <c r="ICF153" s="72"/>
      <c r="ICG153" s="72"/>
      <c r="ICH153" s="72"/>
      <c r="ICI153" s="72"/>
      <c r="ICJ153" s="72"/>
      <c r="ICK153" s="72"/>
      <c r="ICL153" s="72"/>
      <c r="ICM153" s="72"/>
      <c r="ICN153" s="72"/>
      <c r="ICO153" s="71"/>
      <c r="ICP153" s="71"/>
      <c r="ICQ153" s="71"/>
      <c r="ICR153" s="71"/>
      <c r="ICS153" s="71"/>
      <c r="ICT153" s="71"/>
      <c r="ICU153" s="71"/>
      <c r="ICV153" s="72"/>
      <c r="ICW153" s="72"/>
      <c r="ICX153" s="72"/>
      <c r="ICY153" s="72"/>
      <c r="ICZ153" s="72"/>
      <c r="IDA153" s="72"/>
      <c r="IDB153" s="72"/>
      <c r="IDC153" s="72"/>
      <c r="IDD153" s="72"/>
      <c r="IDE153" s="71"/>
      <c r="IDF153" s="71"/>
      <c r="IDG153" s="71"/>
      <c r="IDH153" s="71"/>
      <c r="IDI153" s="71"/>
      <c r="IDJ153" s="71"/>
      <c r="IDK153" s="71"/>
      <c r="IDL153" s="72"/>
      <c r="IDM153" s="72"/>
      <c r="IDN153" s="72"/>
      <c r="IDO153" s="72"/>
      <c r="IDP153" s="72"/>
      <c r="IDQ153" s="72"/>
      <c r="IDR153" s="72"/>
      <c r="IDS153" s="72"/>
      <c r="IDT153" s="72"/>
      <c r="IDU153" s="71"/>
      <c r="IDV153" s="71"/>
      <c r="IDW153" s="71"/>
      <c r="IDX153" s="71"/>
      <c r="IDY153" s="71"/>
      <c r="IDZ153" s="71"/>
      <c r="IEA153" s="71"/>
      <c r="IEB153" s="72"/>
      <c r="IEC153" s="72"/>
      <c r="IED153" s="72"/>
      <c r="IEE153" s="72"/>
      <c r="IEF153" s="72"/>
      <c r="IEG153" s="72"/>
      <c r="IEH153" s="72"/>
      <c r="IEI153" s="72"/>
      <c r="IEJ153" s="72"/>
      <c r="IEK153" s="71"/>
      <c r="IEL153" s="71"/>
      <c r="IEM153" s="71"/>
      <c r="IEN153" s="71"/>
      <c r="IEO153" s="71"/>
      <c r="IEP153" s="71"/>
      <c r="IEQ153" s="71"/>
      <c r="IER153" s="72"/>
      <c r="IES153" s="72"/>
      <c r="IET153" s="72"/>
      <c r="IEU153" s="72"/>
      <c r="IEV153" s="72"/>
      <c r="IEW153" s="72"/>
      <c r="IEX153" s="72"/>
      <c r="IEY153" s="72"/>
      <c r="IEZ153" s="72"/>
      <c r="IFA153" s="71"/>
      <c r="IFB153" s="71"/>
      <c r="IFC153" s="71"/>
      <c r="IFD153" s="71"/>
      <c r="IFE153" s="71"/>
      <c r="IFF153" s="71"/>
      <c r="IFG153" s="71"/>
      <c r="IFH153" s="72"/>
      <c r="IFI153" s="72"/>
      <c r="IFJ153" s="72"/>
      <c r="IFK153" s="72"/>
      <c r="IFL153" s="72"/>
      <c r="IFM153" s="72"/>
      <c r="IFN153" s="72"/>
      <c r="IFO153" s="72"/>
      <c r="IFP153" s="72"/>
      <c r="IFQ153" s="71"/>
      <c r="IFR153" s="71"/>
      <c r="IFS153" s="71"/>
      <c r="IFT153" s="71"/>
      <c r="IFU153" s="71"/>
      <c r="IFV153" s="71"/>
      <c r="IFW153" s="71"/>
      <c r="IFX153" s="72"/>
      <c r="IFY153" s="72"/>
      <c r="IFZ153" s="72"/>
      <c r="IGA153" s="72"/>
      <c r="IGB153" s="72"/>
      <c r="IGC153" s="72"/>
      <c r="IGD153" s="72"/>
      <c r="IGE153" s="72"/>
      <c r="IGF153" s="72"/>
      <c r="IGG153" s="71"/>
      <c r="IGH153" s="71"/>
      <c r="IGI153" s="71"/>
      <c r="IGJ153" s="71"/>
      <c r="IGK153" s="71"/>
      <c r="IGL153" s="71"/>
      <c r="IGM153" s="71"/>
      <c r="IGN153" s="72"/>
      <c r="IGO153" s="72"/>
      <c r="IGP153" s="72"/>
      <c r="IGQ153" s="72"/>
      <c r="IGR153" s="72"/>
      <c r="IGS153" s="72"/>
      <c r="IGT153" s="72"/>
      <c r="IGU153" s="72"/>
      <c r="IGV153" s="72"/>
      <c r="IGW153" s="71"/>
      <c r="IGX153" s="71"/>
      <c r="IGY153" s="71"/>
      <c r="IGZ153" s="71"/>
      <c r="IHA153" s="71"/>
      <c r="IHB153" s="71"/>
      <c r="IHC153" s="71"/>
      <c r="IHD153" s="72"/>
      <c r="IHE153" s="72"/>
      <c r="IHF153" s="72"/>
      <c r="IHG153" s="72"/>
      <c r="IHH153" s="72"/>
      <c r="IHI153" s="72"/>
      <c r="IHJ153" s="72"/>
      <c r="IHK153" s="72"/>
      <c r="IHL153" s="72"/>
      <c r="IHM153" s="71"/>
      <c r="IHN153" s="71"/>
      <c r="IHO153" s="71"/>
      <c r="IHP153" s="71"/>
      <c r="IHQ153" s="71"/>
      <c r="IHR153" s="71"/>
      <c r="IHS153" s="71"/>
      <c r="IHT153" s="72"/>
      <c r="IHU153" s="72"/>
      <c r="IHV153" s="72"/>
      <c r="IHW153" s="72"/>
      <c r="IHX153" s="72"/>
      <c r="IHY153" s="72"/>
      <c r="IHZ153" s="72"/>
      <c r="IIA153" s="72"/>
      <c r="IIB153" s="72"/>
      <c r="IIC153" s="71"/>
      <c r="IID153" s="71"/>
      <c r="IIE153" s="71"/>
      <c r="IIF153" s="71"/>
      <c r="IIG153" s="71"/>
      <c r="IIH153" s="71"/>
      <c r="III153" s="71"/>
      <c r="IIJ153" s="72"/>
      <c r="IIK153" s="72"/>
      <c r="IIL153" s="72"/>
      <c r="IIM153" s="72"/>
      <c r="IIN153" s="72"/>
      <c r="IIO153" s="72"/>
      <c r="IIP153" s="72"/>
      <c r="IIQ153" s="72"/>
      <c r="IIR153" s="72"/>
      <c r="IIS153" s="71"/>
      <c r="IIT153" s="71"/>
      <c r="IIU153" s="71"/>
      <c r="IIV153" s="71"/>
      <c r="IIW153" s="71"/>
      <c r="IIX153" s="71"/>
      <c r="IIY153" s="71"/>
      <c r="IIZ153" s="72"/>
      <c r="IJA153" s="72"/>
      <c r="IJB153" s="72"/>
      <c r="IJC153" s="72"/>
      <c r="IJD153" s="72"/>
      <c r="IJE153" s="72"/>
      <c r="IJF153" s="72"/>
      <c r="IJG153" s="72"/>
      <c r="IJH153" s="72"/>
      <c r="IJI153" s="71"/>
      <c r="IJJ153" s="71"/>
      <c r="IJK153" s="71"/>
      <c r="IJL153" s="71"/>
      <c r="IJM153" s="71"/>
      <c r="IJN153" s="71"/>
      <c r="IJO153" s="71"/>
      <c r="IJP153" s="72"/>
      <c r="IJQ153" s="72"/>
      <c r="IJR153" s="72"/>
      <c r="IJS153" s="72"/>
      <c r="IJT153" s="72"/>
      <c r="IJU153" s="72"/>
      <c r="IJV153" s="72"/>
      <c r="IJW153" s="72"/>
      <c r="IJX153" s="72"/>
      <c r="IJY153" s="71"/>
      <c r="IJZ153" s="71"/>
      <c r="IKA153" s="71"/>
      <c r="IKB153" s="71"/>
      <c r="IKC153" s="71"/>
      <c r="IKD153" s="71"/>
      <c r="IKE153" s="71"/>
      <c r="IKF153" s="72"/>
      <c r="IKG153" s="72"/>
      <c r="IKH153" s="72"/>
      <c r="IKI153" s="72"/>
      <c r="IKJ153" s="72"/>
      <c r="IKK153" s="72"/>
      <c r="IKL153" s="72"/>
      <c r="IKM153" s="72"/>
      <c r="IKN153" s="72"/>
      <c r="IKO153" s="71"/>
      <c r="IKP153" s="71"/>
      <c r="IKQ153" s="71"/>
      <c r="IKR153" s="71"/>
      <c r="IKS153" s="71"/>
      <c r="IKT153" s="71"/>
      <c r="IKU153" s="71"/>
      <c r="IKV153" s="72"/>
      <c r="IKW153" s="72"/>
      <c r="IKX153" s="72"/>
      <c r="IKY153" s="72"/>
      <c r="IKZ153" s="72"/>
      <c r="ILA153" s="72"/>
      <c r="ILB153" s="72"/>
      <c r="ILC153" s="72"/>
      <c r="ILD153" s="72"/>
      <c r="ILE153" s="71"/>
      <c r="ILF153" s="71"/>
      <c r="ILG153" s="71"/>
      <c r="ILH153" s="71"/>
      <c r="ILI153" s="71"/>
      <c r="ILJ153" s="71"/>
      <c r="ILK153" s="71"/>
      <c r="ILL153" s="72"/>
      <c r="ILM153" s="72"/>
      <c r="ILN153" s="72"/>
      <c r="ILO153" s="72"/>
      <c r="ILP153" s="72"/>
      <c r="ILQ153" s="72"/>
      <c r="ILR153" s="72"/>
      <c r="ILS153" s="72"/>
      <c r="ILT153" s="72"/>
      <c r="ILU153" s="71"/>
      <c r="ILV153" s="71"/>
      <c r="ILW153" s="71"/>
      <c r="ILX153" s="71"/>
      <c r="ILY153" s="71"/>
      <c r="ILZ153" s="71"/>
      <c r="IMA153" s="71"/>
      <c r="IMB153" s="72"/>
      <c r="IMC153" s="72"/>
      <c r="IMD153" s="72"/>
      <c r="IME153" s="72"/>
      <c r="IMF153" s="72"/>
      <c r="IMG153" s="72"/>
      <c r="IMH153" s="72"/>
      <c r="IMI153" s="72"/>
      <c r="IMJ153" s="72"/>
      <c r="IMK153" s="71"/>
      <c r="IML153" s="71"/>
      <c r="IMM153" s="71"/>
      <c r="IMN153" s="71"/>
      <c r="IMO153" s="71"/>
      <c r="IMP153" s="71"/>
      <c r="IMQ153" s="71"/>
      <c r="IMR153" s="72"/>
      <c r="IMS153" s="72"/>
      <c r="IMT153" s="72"/>
      <c r="IMU153" s="72"/>
      <c r="IMV153" s="72"/>
      <c r="IMW153" s="72"/>
      <c r="IMX153" s="72"/>
      <c r="IMY153" s="72"/>
      <c r="IMZ153" s="72"/>
      <c r="INA153" s="71"/>
      <c r="INB153" s="71"/>
      <c r="INC153" s="71"/>
      <c r="IND153" s="71"/>
      <c r="INE153" s="71"/>
      <c r="INF153" s="71"/>
      <c r="ING153" s="71"/>
      <c r="INH153" s="72"/>
      <c r="INI153" s="72"/>
      <c r="INJ153" s="72"/>
      <c r="INK153" s="72"/>
      <c r="INL153" s="72"/>
      <c r="INM153" s="72"/>
      <c r="INN153" s="72"/>
      <c r="INO153" s="72"/>
      <c r="INP153" s="72"/>
      <c r="INQ153" s="71"/>
      <c r="INR153" s="71"/>
      <c r="INS153" s="71"/>
      <c r="INT153" s="71"/>
      <c r="INU153" s="71"/>
      <c r="INV153" s="71"/>
      <c r="INW153" s="71"/>
      <c r="INX153" s="72"/>
      <c r="INY153" s="72"/>
      <c r="INZ153" s="72"/>
      <c r="IOA153" s="72"/>
      <c r="IOB153" s="72"/>
      <c r="IOC153" s="72"/>
      <c r="IOD153" s="72"/>
      <c r="IOE153" s="72"/>
      <c r="IOF153" s="72"/>
      <c r="IOG153" s="71"/>
      <c r="IOH153" s="71"/>
      <c r="IOI153" s="71"/>
      <c r="IOJ153" s="71"/>
      <c r="IOK153" s="71"/>
      <c r="IOL153" s="71"/>
      <c r="IOM153" s="71"/>
      <c r="ION153" s="72"/>
      <c r="IOO153" s="72"/>
      <c r="IOP153" s="72"/>
      <c r="IOQ153" s="72"/>
      <c r="IOR153" s="72"/>
      <c r="IOS153" s="72"/>
      <c r="IOT153" s="72"/>
      <c r="IOU153" s="72"/>
      <c r="IOV153" s="72"/>
      <c r="IOW153" s="71"/>
      <c r="IOX153" s="71"/>
      <c r="IOY153" s="71"/>
      <c r="IOZ153" s="71"/>
      <c r="IPA153" s="71"/>
      <c r="IPB153" s="71"/>
      <c r="IPC153" s="71"/>
      <c r="IPD153" s="72"/>
      <c r="IPE153" s="72"/>
      <c r="IPF153" s="72"/>
      <c r="IPG153" s="72"/>
      <c r="IPH153" s="72"/>
      <c r="IPI153" s="72"/>
      <c r="IPJ153" s="72"/>
      <c r="IPK153" s="72"/>
      <c r="IPL153" s="72"/>
      <c r="IPM153" s="71"/>
      <c r="IPN153" s="71"/>
      <c r="IPO153" s="71"/>
      <c r="IPP153" s="71"/>
      <c r="IPQ153" s="71"/>
      <c r="IPR153" s="71"/>
      <c r="IPS153" s="71"/>
      <c r="IPT153" s="72"/>
      <c r="IPU153" s="72"/>
      <c r="IPV153" s="72"/>
      <c r="IPW153" s="72"/>
      <c r="IPX153" s="72"/>
      <c r="IPY153" s="72"/>
      <c r="IPZ153" s="72"/>
      <c r="IQA153" s="72"/>
      <c r="IQB153" s="72"/>
      <c r="IQC153" s="71"/>
      <c r="IQD153" s="71"/>
      <c r="IQE153" s="71"/>
      <c r="IQF153" s="71"/>
      <c r="IQG153" s="71"/>
      <c r="IQH153" s="71"/>
      <c r="IQI153" s="71"/>
      <c r="IQJ153" s="72"/>
      <c r="IQK153" s="72"/>
      <c r="IQL153" s="72"/>
      <c r="IQM153" s="72"/>
      <c r="IQN153" s="72"/>
      <c r="IQO153" s="72"/>
      <c r="IQP153" s="72"/>
      <c r="IQQ153" s="72"/>
      <c r="IQR153" s="72"/>
      <c r="IQS153" s="71"/>
      <c r="IQT153" s="71"/>
      <c r="IQU153" s="71"/>
      <c r="IQV153" s="71"/>
      <c r="IQW153" s="71"/>
      <c r="IQX153" s="71"/>
      <c r="IQY153" s="71"/>
      <c r="IQZ153" s="72"/>
      <c r="IRA153" s="72"/>
      <c r="IRB153" s="72"/>
      <c r="IRC153" s="72"/>
      <c r="IRD153" s="72"/>
      <c r="IRE153" s="72"/>
      <c r="IRF153" s="72"/>
      <c r="IRG153" s="72"/>
      <c r="IRH153" s="72"/>
      <c r="IRI153" s="71"/>
      <c r="IRJ153" s="71"/>
      <c r="IRK153" s="71"/>
      <c r="IRL153" s="71"/>
      <c r="IRM153" s="71"/>
      <c r="IRN153" s="71"/>
      <c r="IRO153" s="71"/>
      <c r="IRP153" s="72"/>
      <c r="IRQ153" s="72"/>
      <c r="IRR153" s="72"/>
      <c r="IRS153" s="72"/>
      <c r="IRT153" s="72"/>
      <c r="IRU153" s="72"/>
      <c r="IRV153" s="72"/>
      <c r="IRW153" s="72"/>
      <c r="IRX153" s="72"/>
      <c r="IRY153" s="71"/>
      <c r="IRZ153" s="71"/>
      <c r="ISA153" s="71"/>
      <c r="ISB153" s="71"/>
      <c r="ISC153" s="71"/>
      <c r="ISD153" s="71"/>
      <c r="ISE153" s="71"/>
      <c r="ISF153" s="72"/>
      <c r="ISG153" s="72"/>
      <c r="ISH153" s="72"/>
      <c r="ISI153" s="72"/>
      <c r="ISJ153" s="72"/>
      <c r="ISK153" s="72"/>
      <c r="ISL153" s="72"/>
      <c r="ISM153" s="72"/>
      <c r="ISN153" s="72"/>
      <c r="ISO153" s="71"/>
      <c r="ISP153" s="71"/>
      <c r="ISQ153" s="71"/>
      <c r="ISR153" s="71"/>
      <c r="ISS153" s="71"/>
      <c r="IST153" s="71"/>
      <c r="ISU153" s="71"/>
      <c r="ISV153" s="72"/>
      <c r="ISW153" s="72"/>
      <c r="ISX153" s="72"/>
      <c r="ISY153" s="72"/>
      <c r="ISZ153" s="72"/>
      <c r="ITA153" s="72"/>
      <c r="ITB153" s="72"/>
      <c r="ITC153" s="72"/>
      <c r="ITD153" s="72"/>
      <c r="ITE153" s="71"/>
      <c r="ITF153" s="71"/>
      <c r="ITG153" s="71"/>
      <c r="ITH153" s="71"/>
      <c r="ITI153" s="71"/>
      <c r="ITJ153" s="71"/>
      <c r="ITK153" s="71"/>
      <c r="ITL153" s="72"/>
      <c r="ITM153" s="72"/>
      <c r="ITN153" s="72"/>
      <c r="ITO153" s="72"/>
      <c r="ITP153" s="72"/>
      <c r="ITQ153" s="72"/>
      <c r="ITR153" s="72"/>
      <c r="ITS153" s="72"/>
      <c r="ITT153" s="72"/>
      <c r="ITU153" s="71"/>
      <c r="ITV153" s="71"/>
      <c r="ITW153" s="71"/>
      <c r="ITX153" s="71"/>
      <c r="ITY153" s="71"/>
      <c r="ITZ153" s="71"/>
      <c r="IUA153" s="71"/>
      <c r="IUB153" s="72"/>
      <c r="IUC153" s="72"/>
      <c r="IUD153" s="72"/>
      <c r="IUE153" s="72"/>
      <c r="IUF153" s="72"/>
      <c r="IUG153" s="72"/>
      <c r="IUH153" s="72"/>
      <c r="IUI153" s="72"/>
      <c r="IUJ153" s="72"/>
      <c r="IUK153" s="71"/>
      <c r="IUL153" s="71"/>
      <c r="IUM153" s="71"/>
      <c r="IUN153" s="71"/>
      <c r="IUO153" s="71"/>
      <c r="IUP153" s="71"/>
      <c r="IUQ153" s="71"/>
      <c r="IUR153" s="72"/>
      <c r="IUS153" s="72"/>
      <c r="IUT153" s="72"/>
      <c r="IUU153" s="72"/>
      <c r="IUV153" s="72"/>
      <c r="IUW153" s="72"/>
      <c r="IUX153" s="72"/>
      <c r="IUY153" s="72"/>
      <c r="IUZ153" s="72"/>
      <c r="IVA153" s="71"/>
      <c r="IVB153" s="71"/>
      <c r="IVC153" s="71"/>
      <c r="IVD153" s="71"/>
      <c r="IVE153" s="71"/>
      <c r="IVF153" s="71"/>
      <c r="IVG153" s="71"/>
      <c r="IVH153" s="72"/>
      <c r="IVI153" s="72"/>
      <c r="IVJ153" s="72"/>
      <c r="IVK153" s="72"/>
      <c r="IVL153" s="72"/>
      <c r="IVM153" s="72"/>
      <c r="IVN153" s="72"/>
      <c r="IVO153" s="72"/>
      <c r="IVP153" s="72"/>
      <c r="IVQ153" s="71"/>
      <c r="IVR153" s="71"/>
      <c r="IVS153" s="71"/>
      <c r="IVT153" s="71"/>
      <c r="IVU153" s="71"/>
      <c r="IVV153" s="71"/>
      <c r="IVW153" s="71"/>
      <c r="IVX153" s="72"/>
      <c r="IVY153" s="72"/>
      <c r="IVZ153" s="72"/>
      <c r="IWA153" s="72"/>
      <c r="IWB153" s="72"/>
      <c r="IWC153" s="72"/>
      <c r="IWD153" s="72"/>
      <c r="IWE153" s="72"/>
      <c r="IWF153" s="72"/>
      <c r="IWG153" s="71"/>
      <c r="IWH153" s="71"/>
      <c r="IWI153" s="71"/>
      <c r="IWJ153" s="71"/>
      <c r="IWK153" s="71"/>
      <c r="IWL153" s="71"/>
      <c r="IWM153" s="71"/>
      <c r="IWN153" s="72"/>
      <c r="IWO153" s="72"/>
      <c r="IWP153" s="72"/>
      <c r="IWQ153" s="72"/>
      <c r="IWR153" s="72"/>
      <c r="IWS153" s="72"/>
      <c r="IWT153" s="72"/>
      <c r="IWU153" s="72"/>
      <c r="IWV153" s="72"/>
      <c r="IWW153" s="71"/>
      <c r="IWX153" s="71"/>
      <c r="IWY153" s="71"/>
      <c r="IWZ153" s="71"/>
      <c r="IXA153" s="71"/>
      <c r="IXB153" s="71"/>
      <c r="IXC153" s="71"/>
      <c r="IXD153" s="72"/>
      <c r="IXE153" s="72"/>
      <c r="IXF153" s="72"/>
      <c r="IXG153" s="72"/>
      <c r="IXH153" s="72"/>
      <c r="IXI153" s="72"/>
      <c r="IXJ153" s="72"/>
      <c r="IXK153" s="72"/>
      <c r="IXL153" s="72"/>
      <c r="IXM153" s="71"/>
      <c r="IXN153" s="71"/>
      <c r="IXO153" s="71"/>
      <c r="IXP153" s="71"/>
      <c r="IXQ153" s="71"/>
      <c r="IXR153" s="71"/>
      <c r="IXS153" s="71"/>
      <c r="IXT153" s="72"/>
      <c r="IXU153" s="72"/>
      <c r="IXV153" s="72"/>
      <c r="IXW153" s="72"/>
      <c r="IXX153" s="72"/>
      <c r="IXY153" s="72"/>
      <c r="IXZ153" s="72"/>
      <c r="IYA153" s="72"/>
      <c r="IYB153" s="72"/>
      <c r="IYC153" s="71"/>
      <c r="IYD153" s="71"/>
      <c r="IYE153" s="71"/>
      <c r="IYF153" s="71"/>
      <c r="IYG153" s="71"/>
      <c r="IYH153" s="71"/>
      <c r="IYI153" s="71"/>
      <c r="IYJ153" s="72"/>
      <c r="IYK153" s="72"/>
      <c r="IYL153" s="72"/>
      <c r="IYM153" s="72"/>
      <c r="IYN153" s="72"/>
      <c r="IYO153" s="72"/>
      <c r="IYP153" s="72"/>
      <c r="IYQ153" s="72"/>
      <c r="IYR153" s="72"/>
      <c r="IYS153" s="71"/>
      <c r="IYT153" s="71"/>
      <c r="IYU153" s="71"/>
      <c r="IYV153" s="71"/>
      <c r="IYW153" s="71"/>
      <c r="IYX153" s="71"/>
      <c r="IYY153" s="71"/>
      <c r="IYZ153" s="72"/>
      <c r="IZA153" s="72"/>
      <c r="IZB153" s="72"/>
      <c r="IZC153" s="72"/>
      <c r="IZD153" s="72"/>
      <c r="IZE153" s="72"/>
      <c r="IZF153" s="72"/>
      <c r="IZG153" s="72"/>
      <c r="IZH153" s="72"/>
      <c r="IZI153" s="71"/>
      <c r="IZJ153" s="71"/>
      <c r="IZK153" s="71"/>
      <c r="IZL153" s="71"/>
      <c r="IZM153" s="71"/>
      <c r="IZN153" s="71"/>
      <c r="IZO153" s="71"/>
      <c r="IZP153" s="72"/>
      <c r="IZQ153" s="72"/>
      <c r="IZR153" s="72"/>
      <c r="IZS153" s="72"/>
      <c r="IZT153" s="72"/>
      <c r="IZU153" s="72"/>
      <c r="IZV153" s="72"/>
      <c r="IZW153" s="72"/>
      <c r="IZX153" s="72"/>
      <c r="IZY153" s="71"/>
      <c r="IZZ153" s="71"/>
      <c r="JAA153" s="71"/>
      <c r="JAB153" s="71"/>
      <c r="JAC153" s="71"/>
      <c r="JAD153" s="71"/>
      <c r="JAE153" s="71"/>
      <c r="JAF153" s="72"/>
      <c r="JAG153" s="72"/>
      <c r="JAH153" s="72"/>
      <c r="JAI153" s="72"/>
      <c r="JAJ153" s="72"/>
      <c r="JAK153" s="72"/>
      <c r="JAL153" s="72"/>
      <c r="JAM153" s="72"/>
      <c r="JAN153" s="72"/>
      <c r="JAO153" s="71"/>
      <c r="JAP153" s="71"/>
      <c r="JAQ153" s="71"/>
      <c r="JAR153" s="71"/>
      <c r="JAS153" s="71"/>
      <c r="JAT153" s="71"/>
      <c r="JAU153" s="71"/>
      <c r="JAV153" s="72"/>
      <c r="JAW153" s="72"/>
      <c r="JAX153" s="72"/>
      <c r="JAY153" s="72"/>
      <c r="JAZ153" s="72"/>
      <c r="JBA153" s="72"/>
      <c r="JBB153" s="72"/>
      <c r="JBC153" s="72"/>
      <c r="JBD153" s="72"/>
      <c r="JBE153" s="71"/>
      <c r="JBF153" s="71"/>
      <c r="JBG153" s="71"/>
      <c r="JBH153" s="71"/>
      <c r="JBI153" s="71"/>
      <c r="JBJ153" s="71"/>
      <c r="JBK153" s="71"/>
      <c r="JBL153" s="72"/>
      <c r="JBM153" s="72"/>
      <c r="JBN153" s="72"/>
      <c r="JBO153" s="72"/>
      <c r="JBP153" s="72"/>
      <c r="JBQ153" s="72"/>
      <c r="JBR153" s="72"/>
      <c r="JBS153" s="72"/>
      <c r="JBT153" s="72"/>
      <c r="JBU153" s="71"/>
      <c r="JBV153" s="71"/>
      <c r="JBW153" s="71"/>
      <c r="JBX153" s="71"/>
      <c r="JBY153" s="71"/>
      <c r="JBZ153" s="71"/>
      <c r="JCA153" s="71"/>
      <c r="JCB153" s="72"/>
      <c r="JCC153" s="72"/>
      <c r="JCD153" s="72"/>
      <c r="JCE153" s="72"/>
      <c r="JCF153" s="72"/>
      <c r="JCG153" s="72"/>
      <c r="JCH153" s="72"/>
      <c r="JCI153" s="72"/>
      <c r="JCJ153" s="72"/>
      <c r="JCK153" s="71"/>
      <c r="JCL153" s="71"/>
      <c r="JCM153" s="71"/>
      <c r="JCN153" s="71"/>
      <c r="JCO153" s="71"/>
      <c r="JCP153" s="71"/>
      <c r="JCQ153" s="71"/>
      <c r="JCR153" s="72"/>
      <c r="JCS153" s="72"/>
      <c r="JCT153" s="72"/>
      <c r="JCU153" s="72"/>
      <c r="JCV153" s="72"/>
      <c r="JCW153" s="72"/>
      <c r="JCX153" s="72"/>
      <c r="JCY153" s="72"/>
      <c r="JCZ153" s="72"/>
      <c r="JDA153" s="71"/>
      <c r="JDB153" s="71"/>
      <c r="JDC153" s="71"/>
      <c r="JDD153" s="71"/>
      <c r="JDE153" s="71"/>
      <c r="JDF153" s="71"/>
      <c r="JDG153" s="71"/>
      <c r="JDH153" s="72"/>
      <c r="JDI153" s="72"/>
      <c r="JDJ153" s="72"/>
      <c r="JDK153" s="72"/>
      <c r="JDL153" s="72"/>
      <c r="JDM153" s="72"/>
      <c r="JDN153" s="72"/>
      <c r="JDO153" s="72"/>
      <c r="JDP153" s="72"/>
      <c r="JDQ153" s="71"/>
      <c r="JDR153" s="71"/>
      <c r="JDS153" s="71"/>
      <c r="JDT153" s="71"/>
      <c r="JDU153" s="71"/>
      <c r="JDV153" s="71"/>
      <c r="JDW153" s="71"/>
      <c r="JDX153" s="72"/>
      <c r="JDY153" s="72"/>
      <c r="JDZ153" s="72"/>
      <c r="JEA153" s="72"/>
      <c r="JEB153" s="72"/>
      <c r="JEC153" s="72"/>
      <c r="JED153" s="72"/>
      <c r="JEE153" s="72"/>
      <c r="JEF153" s="72"/>
      <c r="JEG153" s="71"/>
      <c r="JEH153" s="71"/>
      <c r="JEI153" s="71"/>
      <c r="JEJ153" s="71"/>
      <c r="JEK153" s="71"/>
      <c r="JEL153" s="71"/>
      <c r="JEM153" s="71"/>
      <c r="JEN153" s="72"/>
      <c r="JEO153" s="72"/>
      <c r="JEP153" s="72"/>
      <c r="JEQ153" s="72"/>
      <c r="JER153" s="72"/>
      <c r="JES153" s="72"/>
      <c r="JET153" s="72"/>
      <c r="JEU153" s="72"/>
      <c r="JEV153" s="72"/>
      <c r="JEW153" s="71"/>
      <c r="JEX153" s="71"/>
      <c r="JEY153" s="71"/>
      <c r="JEZ153" s="71"/>
      <c r="JFA153" s="71"/>
      <c r="JFB153" s="71"/>
      <c r="JFC153" s="71"/>
      <c r="JFD153" s="72"/>
      <c r="JFE153" s="72"/>
      <c r="JFF153" s="72"/>
      <c r="JFG153" s="72"/>
      <c r="JFH153" s="72"/>
      <c r="JFI153" s="72"/>
      <c r="JFJ153" s="72"/>
      <c r="JFK153" s="72"/>
      <c r="JFL153" s="72"/>
      <c r="JFM153" s="71"/>
      <c r="JFN153" s="71"/>
      <c r="JFO153" s="71"/>
      <c r="JFP153" s="71"/>
      <c r="JFQ153" s="71"/>
      <c r="JFR153" s="71"/>
      <c r="JFS153" s="71"/>
      <c r="JFT153" s="72"/>
      <c r="JFU153" s="72"/>
      <c r="JFV153" s="72"/>
      <c r="JFW153" s="72"/>
      <c r="JFX153" s="72"/>
      <c r="JFY153" s="72"/>
      <c r="JFZ153" s="72"/>
      <c r="JGA153" s="72"/>
      <c r="JGB153" s="72"/>
      <c r="JGC153" s="71"/>
      <c r="JGD153" s="71"/>
      <c r="JGE153" s="71"/>
      <c r="JGF153" s="71"/>
      <c r="JGG153" s="71"/>
      <c r="JGH153" s="71"/>
      <c r="JGI153" s="71"/>
      <c r="JGJ153" s="72"/>
      <c r="JGK153" s="72"/>
      <c r="JGL153" s="72"/>
      <c r="JGM153" s="72"/>
      <c r="JGN153" s="72"/>
      <c r="JGO153" s="72"/>
      <c r="JGP153" s="72"/>
      <c r="JGQ153" s="72"/>
      <c r="JGR153" s="72"/>
      <c r="JGS153" s="71"/>
      <c r="JGT153" s="71"/>
      <c r="JGU153" s="71"/>
      <c r="JGV153" s="71"/>
      <c r="JGW153" s="71"/>
      <c r="JGX153" s="71"/>
      <c r="JGY153" s="71"/>
      <c r="JGZ153" s="72"/>
      <c r="JHA153" s="72"/>
      <c r="JHB153" s="72"/>
      <c r="JHC153" s="72"/>
      <c r="JHD153" s="72"/>
      <c r="JHE153" s="72"/>
      <c r="JHF153" s="72"/>
      <c r="JHG153" s="72"/>
      <c r="JHH153" s="72"/>
      <c r="JHI153" s="71"/>
      <c r="JHJ153" s="71"/>
      <c r="JHK153" s="71"/>
      <c r="JHL153" s="71"/>
      <c r="JHM153" s="71"/>
      <c r="JHN153" s="71"/>
      <c r="JHO153" s="71"/>
      <c r="JHP153" s="72"/>
      <c r="JHQ153" s="72"/>
      <c r="JHR153" s="72"/>
      <c r="JHS153" s="72"/>
      <c r="JHT153" s="72"/>
      <c r="JHU153" s="72"/>
      <c r="JHV153" s="72"/>
      <c r="JHW153" s="72"/>
      <c r="JHX153" s="72"/>
      <c r="JHY153" s="71"/>
      <c r="JHZ153" s="71"/>
      <c r="JIA153" s="71"/>
      <c r="JIB153" s="71"/>
      <c r="JIC153" s="71"/>
      <c r="JID153" s="71"/>
      <c r="JIE153" s="71"/>
      <c r="JIF153" s="72"/>
      <c r="JIG153" s="72"/>
      <c r="JIH153" s="72"/>
      <c r="JII153" s="72"/>
      <c r="JIJ153" s="72"/>
      <c r="JIK153" s="72"/>
      <c r="JIL153" s="72"/>
      <c r="JIM153" s="72"/>
      <c r="JIN153" s="72"/>
      <c r="JIO153" s="71"/>
      <c r="JIP153" s="71"/>
      <c r="JIQ153" s="71"/>
      <c r="JIR153" s="71"/>
      <c r="JIS153" s="71"/>
      <c r="JIT153" s="71"/>
      <c r="JIU153" s="71"/>
      <c r="JIV153" s="72"/>
      <c r="JIW153" s="72"/>
      <c r="JIX153" s="72"/>
      <c r="JIY153" s="72"/>
      <c r="JIZ153" s="72"/>
      <c r="JJA153" s="72"/>
      <c r="JJB153" s="72"/>
      <c r="JJC153" s="72"/>
      <c r="JJD153" s="72"/>
      <c r="JJE153" s="71"/>
      <c r="JJF153" s="71"/>
      <c r="JJG153" s="71"/>
      <c r="JJH153" s="71"/>
      <c r="JJI153" s="71"/>
      <c r="JJJ153" s="71"/>
      <c r="JJK153" s="71"/>
      <c r="JJL153" s="72"/>
      <c r="JJM153" s="72"/>
      <c r="JJN153" s="72"/>
      <c r="JJO153" s="72"/>
      <c r="JJP153" s="72"/>
      <c r="JJQ153" s="72"/>
      <c r="JJR153" s="72"/>
      <c r="JJS153" s="72"/>
      <c r="JJT153" s="72"/>
      <c r="JJU153" s="71"/>
      <c r="JJV153" s="71"/>
      <c r="JJW153" s="71"/>
      <c r="JJX153" s="71"/>
      <c r="JJY153" s="71"/>
      <c r="JJZ153" s="71"/>
      <c r="JKA153" s="71"/>
      <c r="JKB153" s="72"/>
      <c r="JKC153" s="72"/>
      <c r="JKD153" s="72"/>
      <c r="JKE153" s="72"/>
      <c r="JKF153" s="72"/>
      <c r="JKG153" s="72"/>
      <c r="JKH153" s="72"/>
      <c r="JKI153" s="72"/>
      <c r="JKJ153" s="72"/>
      <c r="JKK153" s="71"/>
      <c r="JKL153" s="71"/>
      <c r="JKM153" s="71"/>
      <c r="JKN153" s="71"/>
      <c r="JKO153" s="71"/>
      <c r="JKP153" s="71"/>
      <c r="JKQ153" s="71"/>
      <c r="JKR153" s="72"/>
      <c r="JKS153" s="72"/>
      <c r="JKT153" s="72"/>
      <c r="JKU153" s="72"/>
      <c r="JKV153" s="72"/>
      <c r="JKW153" s="72"/>
      <c r="JKX153" s="72"/>
      <c r="JKY153" s="72"/>
      <c r="JKZ153" s="72"/>
      <c r="JLA153" s="71"/>
      <c r="JLB153" s="71"/>
      <c r="JLC153" s="71"/>
      <c r="JLD153" s="71"/>
      <c r="JLE153" s="71"/>
      <c r="JLF153" s="71"/>
      <c r="JLG153" s="71"/>
      <c r="JLH153" s="72"/>
      <c r="JLI153" s="72"/>
      <c r="JLJ153" s="72"/>
      <c r="JLK153" s="72"/>
      <c r="JLL153" s="72"/>
      <c r="JLM153" s="72"/>
      <c r="JLN153" s="72"/>
      <c r="JLO153" s="72"/>
      <c r="JLP153" s="72"/>
      <c r="JLQ153" s="71"/>
      <c r="JLR153" s="71"/>
      <c r="JLS153" s="71"/>
      <c r="JLT153" s="71"/>
      <c r="JLU153" s="71"/>
      <c r="JLV153" s="71"/>
      <c r="JLW153" s="71"/>
      <c r="JLX153" s="72"/>
      <c r="JLY153" s="72"/>
      <c r="JLZ153" s="72"/>
      <c r="JMA153" s="72"/>
      <c r="JMB153" s="72"/>
      <c r="JMC153" s="72"/>
      <c r="JMD153" s="72"/>
      <c r="JME153" s="72"/>
      <c r="JMF153" s="72"/>
      <c r="JMG153" s="71"/>
      <c r="JMH153" s="71"/>
      <c r="JMI153" s="71"/>
      <c r="JMJ153" s="71"/>
      <c r="JMK153" s="71"/>
      <c r="JML153" s="71"/>
      <c r="JMM153" s="71"/>
      <c r="JMN153" s="72"/>
      <c r="JMO153" s="72"/>
      <c r="JMP153" s="72"/>
      <c r="JMQ153" s="72"/>
      <c r="JMR153" s="72"/>
      <c r="JMS153" s="72"/>
      <c r="JMT153" s="72"/>
      <c r="JMU153" s="72"/>
      <c r="JMV153" s="72"/>
      <c r="JMW153" s="71"/>
      <c r="JMX153" s="71"/>
      <c r="JMY153" s="71"/>
      <c r="JMZ153" s="71"/>
      <c r="JNA153" s="71"/>
      <c r="JNB153" s="71"/>
      <c r="JNC153" s="71"/>
      <c r="JND153" s="72"/>
      <c r="JNE153" s="72"/>
      <c r="JNF153" s="72"/>
      <c r="JNG153" s="72"/>
      <c r="JNH153" s="72"/>
      <c r="JNI153" s="72"/>
      <c r="JNJ153" s="72"/>
      <c r="JNK153" s="72"/>
      <c r="JNL153" s="72"/>
      <c r="JNM153" s="71"/>
      <c r="JNN153" s="71"/>
      <c r="JNO153" s="71"/>
      <c r="JNP153" s="71"/>
      <c r="JNQ153" s="71"/>
      <c r="JNR153" s="71"/>
      <c r="JNS153" s="71"/>
      <c r="JNT153" s="72"/>
      <c r="JNU153" s="72"/>
      <c r="JNV153" s="72"/>
      <c r="JNW153" s="72"/>
      <c r="JNX153" s="72"/>
      <c r="JNY153" s="72"/>
      <c r="JNZ153" s="72"/>
      <c r="JOA153" s="72"/>
      <c r="JOB153" s="72"/>
      <c r="JOC153" s="71"/>
      <c r="JOD153" s="71"/>
      <c r="JOE153" s="71"/>
      <c r="JOF153" s="71"/>
      <c r="JOG153" s="71"/>
      <c r="JOH153" s="71"/>
      <c r="JOI153" s="71"/>
      <c r="JOJ153" s="72"/>
      <c r="JOK153" s="72"/>
      <c r="JOL153" s="72"/>
      <c r="JOM153" s="72"/>
      <c r="JON153" s="72"/>
      <c r="JOO153" s="72"/>
      <c r="JOP153" s="72"/>
      <c r="JOQ153" s="72"/>
      <c r="JOR153" s="72"/>
      <c r="JOS153" s="71"/>
      <c r="JOT153" s="71"/>
      <c r="JOU153" s="71"/>
      <c r="JOV153" s="71"/>
      <c r="JOW153" s="71"/>
      <c r="JOX153" s="71"/>
      <c r="JOY153" s="71"/>
      <c r="JOZ153" s="72"/>
      <c r="JPA153" s="72"/>
      <c r="JPB153" s="72"/>
      <c r="JPC153" s="72"/>
      <c r="JPD153" s="72"/>
      <c r="JPE153" s="72"/>
      <c r="JPF153" s="72"/>
      <c r="JPG153" s="72"/>
      <c r="JPH153" s="72"/>
      <c r="JPI153" s="71"/>
      <c r="JPJ153" s="71"/>
      <c r="JPK153" s="71"/>
      <c r="JPL153" s="71"/>
      <c r="JPM153" s="71"/>
      <c r="JPN153" s="71"/>
      <c r="JPO153" s="71"/>
      <c r="JPP153" s="72"/>
      <c r="JPQ153" s="72"/>
      <c r="JPR153" s="72"/>
      <c r="JPS153" s="72"/>
      <c r="JPT153" s="72"/>
      <c r="JPU153" s="72"/>
      <c r="JPV153" s="72"/>
      <c r="JPW153" s="72"/>
      <c r="JPX153" s="72"/>
      <c r="JPY153" s="71"/>
      <c r="JPZ153" s="71"/>
      <c r="JQA153" s="71"/>
      <c r="JQB153" s="71"/>
      <c r="JQC153" s="71"/>
      <c r="JQD153" s="71"/>
      <c r="JQE153" s="71"/>
      <c r="JQF153" s="72"/>
      <c r="JQG153" s="72"/>
      <c r="JQH153" s="72"/>
      <c r="JQI153" s="72"/>
      <c r="JQJ153" s="72"/>
      <c r="JQK153" s="72"/>
      <c r="JQL153" s="72"/>
      <c r="JQM153" s="72"/>
      <c r="JQN153" s="72"/>
      <c r="JQO153" s="71"/>
      <c r="JQP153" s="71"/>
      <c r="JQQ153" s="71"/>
      <c r="JQR153" s="71"/>
      <c r="JQS153" s="71"/>
      <c r="JQT153" s="71"/>
      <c r="JQU153" s="71"/>
      <c r="JQV153" s="72"/>
      <c r="JQW153" s="72"/>
      <c r="JQX153" s="72"/>
      <c r="JQY153" s="72"/>
      <c r="JQZ153" s="72"/>
      <c r="JRA153" s="72"/>
      <c r="JRB153" s="72"/>
      <c r="JRC153" s="72"/>
      <c r="JRD153" s="72"/>
      <c r="JRE153" s="71"/>
      <c r="JRF153" s="71"/>
      <c r="JRG153" s="71"/>
      <c r="JRH153" s="71"/>
      <c r="JRI153" s="71"/>
      <c r="JRJ153" s="71"/>
      <c r="JRK153" s="71"/>
      <c r="JRL153" s="72"/>
      <c r="JRM153" s="72"/>
      <c r="JRN153" s="72"/>
      <c r="JRO153" s="72"/>
      <c r="JRP153" s="72"/>
      <c r="JRQ153" s="72"/>
      <c r="JRR153" s="72"/>
      <c r="JRS153" s="72"/>
      <c r="JRT153" s="72"/>
      <c r="JRU153" s="71"/>
      <c r="JRV153" s="71"/>
      <c r="JRW153" s="71"/>
      <c r="JRX153" s="71"/>
      <c r="JRY153" s="71"/>
      <c r="JRZ153" s="71"/>
      <c r="JSA153" s="71"/>
      <c r="JSB153" s="72"/>
      <c r="JSC153" s="72"/>
      <c r="JSD153" s="72"/>
      <c r="JSE153" s="72"/>
      <c r="JSF153" s="72"/>
      <c r="JSG153" s="72"/>
      <c r="JSH153" s="72"/>
      <c r="JSI153" s="72"/>
      <c r="JSJ153" s="72"/>
      <c r="JSK153" s="71"/>
      <c r="JSL153" s="71"/>
      <c r="JSM153" s="71"/>
      <c r="JSN153" s="71"/>
      <c r="JSO153" s="71"/>
      <c r="JSP153" s="71"/>
      <c r="JSQ153" s="71"/>
      <c r="JSR153" s="72"/>
      <c r="JSS153" s="72"/>
      <c r="JST153" s="72"/>
      <c r="JSU153" s="72"/>
      <c r="JSV153" s="72"/>
      <c r="JSW153" s="72"/>
      <c r="JSX153" s="72"/>
      <c r="JSY153" s="72"/>
      <c r="JSZ153" s="72"/>
      <c r="JTA153" s="71"/>
      <c r="JTB153" s="71"/>
      <c r="JTC153" s="71"/>
      <c r="JTD153" s="71"/>
      <c r="JTE153" s="71"/>
      <c r="JTF153" s="71"/>
      <c r="JTG153" s="71"/>
      <c r="JTH153" s="72"/>
      <c r="JTI153" s="72"/>
      <c r="JTJ153" s="72"/>
      <c r="JTK153" s="72"/>
      <c r="JTL153" s="72"/>
      <c r="JTM153" s="72"/>
      <c r="JTN153" s="72"/>
      <c r="JTO153" s="72"/>
      <c r="JTP153" s="72"/>
      <c r="JTQ153" s="71"/>
      <c r="JTR153" s="71"/>
      <c r="JTS153" s="71"/>
      <c r="JTT153" s="71"/>
      <c r="JTU153" s="71"/>
      <c r="JTV153" s="71"/>
      <c r="JTW153" s="71"/>
      <c r="JTX153" s="72"/>
      <c r="JTY153" s="72"/>
      <c r="JTZ153" s="72"/>
      <c r="JUA153" s="72"/>
      <c r="JUB153" s="72"/>
      <c r="JUC153" s="72"/>
      <c r="JUD153" s="72"/>
      <c r="JUE153" s="72"/>
      <c r="JUF153" s="72"/>
      <c r="JUG153" s="71"/>
      <c r="JUH153" s="71"/>
      <c r="JUI153" s="71"/>
      <c r="JUJ153" s="71"/>
      <c r="JUK153" s="71"/>
      <c r="JUL153" s="71"/>
      <c r="JUM153" s="71"/>
      <c r="JUN153" s="72"/>
      <c r="JUO153" s="72"/>
      <c r="JUP153" s="72"/>
      <c r="JUQ153" s="72"/>
      <c r="JUR153" s="72"/>
      <c r="JUS153" s="72"/>
      <c r="JUT153" s="72"/>
      <c r="JUU153" s="72"/>
      <c r="JUV153" s="72"/>
      <c r="JUW153" s="71"/>
      <c r="JUX153" s="71"/>
      <c r="JUY153" s="71"/>
      <c r="JUZ153" s="71"/>
      <c r="JVA153" s="71"/>
      <c r="JVB153" s="71"/>
      <c r="JVC153" s="71"/>
      <c r="JVD153" s="72"/>
      <c r="JVE153" s="72"/>
      <c r="JVF153" s="72"/>
      <c r="JVG153" s="72"/>
      <c r="JVH153" s="72"/>
      <c r="JVI153" s="72"/>
      <c r="JVJ153" s="72"/>
      <c r="JVK153" s="72"/>
      <c r="JVL153" s="72"/>
      <c r="JVM153" s="71"/>
      <c r="JVN153" s="71"/>
      <c r="JVO153" s="71"/>
      <c r="JVP153" s="71"/>
      <c r="JVQ153" s="71"/>
      <c r="JVR153" s="71"/>
      <c r="JVS153" s="71"/>
      <c r="JVT153" s="72"/>
      <c r="JVU153" s="72"/>
      <c r="JVV153" s="72"/>
      <c r="JVW153" s="72"/>
      <c r="JVX153" s="72"/>
      <c r="JVY153" s="72"/>
      <c r="JVZ153" s="72"/>
      <c r="JWA153" s="72"/>
      <c r="JWB153" s="72"/>
      <c r="JWC153" s="71"/>
      <c r="JWD153" s="71"/>
      <c r="JWE153" s="71"/>
      <c r="JWF153" s="71"/>
      <c r="JWG153" s="71"/>
      <c r="JWH153" s="71"/>
      <c r="JWI153" s="71"/>
      <c r="JWJ153" s="72"/>
      <c r="JWK153" s="72"/>
      <c r="JWL153" s="72"/>
      <c r="JWM153" s="72"/>
      <c r="JWN153" s="72"/>
      <c r="JWO153" s="72"/>
      <c r="JWP153" s="72"/>
      <c r="JWQ153" s="72"/>
      <c r="JWR153" s="72"/>
      <c r="JWS153" s="71"/>
      <c r="JWT153" s="71"/>
      <c r="JWU153" s="71"/>
      <c r="JWV153" s="71"/>
      <c r="JWW153" s="71"/>
      <c r="JWX153" s="71"/>
      <c r="JWY153" s="71"/>
      <c r="JWZ153" s="72"/>
      <c r="JXA153" s="72"/>
      <c r="JXB153" s="72"/>
      <c r="JXC153" s="72"/>
      <c r="JXD153" s="72"/>
      <c r="JXE153" s="72"/>
      <c r="JXF153" s="72"/>
      <c r="JXG153" s="72"/>
      <c r="JXH153" s="72"/>
      <c r="JXI153" s="71"/>
      <c r="JXJ153" s="71"/>
      <c r="JXK153" s="71"/>
      <c r="JXL153" s="71"/>
      <c r="JXM153" s="71"/>
      <c r="JXN153" s="71"/>
      <c r="JXO153" s="71"/>
      <c r="JXP153" s="72"/>
      <c r="JXQ153" s="72"/>
      <c r="JXR153" s="72"/>
      <c r="JXS153" s="72"/>
      <c r="JXT153" s="72"/>
      <c r="JXU153" s="72"/>
      <c r="JXV153" s="72"/>
      <c r="JXW153" s="72"/>
      <c r="JXX153" s="72"/>
      <c r="JXY153" s="71"/>
      <c r="JXZ153" s="71"/>
      <c r="JYA153" s="71"/>
      <c r="JYB153" s="71"/>
      <c r="JYC153" s="71"/>
      <c r="JYD153" s="71"/>
      <c r="JYE153" s="71"/>
      <c r="JYF153" s="72"/>
      <c r="JYG153" s="72"/>
      <c r="JYH153" s="72"/>
      <c r="JYI153" s="72"/>
      <c r="JYJ153" s="72"/>
      <c r="JYK153" s="72"/>
      <c r="JYL153" s="72"/>
      <c r="JYM153" s="72"/>
      <c r="JYN153" s="72"/>
      <c r="JYO153" s="71"/>
      <c r="JYP153" s="71"/>
      <c r="JYQ153" s="71"/>
      <c r="JYR153" s="71"/>
      <c r="JYS153" s="71"/>
      <c r="JYT153" s="71"/>
      <c r="JYU153" s="71"/>
      <c r="JYV153" s="72"/>
      <c r="JYW153" s="72"/>
      <c r="JYX153" s="72"/>
      <c r="JYY153" s="72"/>
      <c r="JYZ153" s="72"/>
      <c r="JZA153" s="72"/>
      <c r="JZB153" s="72"/>
      <c r="JZC153" s="72"/>
      <c r="JZD153" s="72"/>
      <c r="JZE153" s="71"/>
      <c r="JZF153" s="71"/>
      <c r="JZG153" s="71"/>
      <c r="JZH153" s="71"/>
      <c r="JZI153" s="71"/>
      <c r="JZJ153" s="71"/>
      <c r="JZK153" s="71"/>
      <c r="JZL153" s="72"/>
      <c r="JZM153" s="72"/>
      <c r="JZN153" s="72"/>
      <c r="JZO153" s="72"/>
      <c r="JZP153" s="72"/>
      <c r="JZQ153" s="72"/>
      <c r="JZR153" s="72"/>
      <c r="JZS153" s="72"/>
      <c r="JZT153" s="72"/>
      <c r="JZU153" s="71"/>
      <c r="JZV153" s="71"/>
      <c r="JZW153" s="71"/>
      <c r="JZX153" s="71"/>
      <c r="JZY153" s="71"/>
      <c r="JZZ153" s="71"/>
      <c r="KAA153" s="71"/>
      <c r="KAB153" s="72"/>
      <c r="KAC153" s="72"/>
      <c r="KAD153" s="72"/>
      <c r="KAE153" s="72"/>
      <c r="KAF153" s="72"/>
      <c r="KAG153" s="72"/>
      <c r="KAH153" s="72"/>
      <c r="KAI153" s="72"/>
      <c r="KAJ153" s="72"/>
      <c r="KAK153" s="71"/>
      <c r="KAL153" s="71"/>
      <c r="KAM153" s="71"/>
      <c r="KAN153" s="71"/>
      <c r="KAO153" s="71"/>
      <c r="KAP153" s="71"/>
      <c r="KAQ153" s="71"/>
      <c r="KAR153" s="72"/>
      <c r="KAS153" s="72"/>
      <c r="KAT153" s="72"/>
      <c r="KAU153" s="72"/>
      <c r="KAV153" s="72"/>
      <c r="KAW153" s="72"/>
      <c r="KAX153" s="72"/>
      <c r="KAY153" s="72"/>
      <c r="KAZ153" s="72"/>
      <c r="KBA153" s="71"/>
      <c r="KBB153" s="71"/>
      <c r="KBC153" s="71"/>
      <c r="KBD153" s="71"/>
      <c r="KBE153" s="71"/>
      <c r="KBF153" s="71"/>
      <c r="KBG153" s="71"/>
      <c r="KBH153" s="72"/>
      <c r="KBI153" s="72"/>
      <c r="KBJ153" s="72"/>
      <c r="KBK153" s="72"/>
      <c r="KBL153" s="72"/>
      <c r="KBM153" s="72"/>
      <c r="KBN153" s="72"/>
      <c r="KBO153" s="72"/>
      <c r="KBP153" s="72"/>
      <c r="KBQ153" s="71"/>
      <c r="KBR153" s="71"/>
      <c r="KBS153" s="71"/>
      <c r="KBT153" s="71"/>
      <c r="KBU153" s="71"/>
      <c r="KBV153" s="71"/>
      <c r="KBW153" s="71"/>
      <c r="KBX153" s="72"/>
      <c r="KBY153" s="72"/>
      <c r="KBZ153" s="72"/>
      <c r="KCA153" s="72"/>
      <c r="KCB153" s="72"/>
      <c r="KCC153" s="72"/>
      <c r="KCD153" s="72"/>
      <c r="KCE153" s="72"/>
      <c r="KCF153" s="72"/>
      <c r="KCG153" s="71"/>
      <c r="KCH153" s="71"/>
      <c r="KCI153" s="71"/>
      <c r="KCJ153" s="71"/>
      <c r="KCK153" s="71"/>
      <c r="KCL153" s="71"/>
      <c r="KCM153" s="71"/>
      <c r="KCN153" s="72"/>
      <c r="KCO153" s="72"/>
      <c r="KCP153" s="72"/>
      <c r="KCQ153" s="72"/>
      <c r="KCR153" s="72"/>
      <c r="KCS153" s="72"/>
      <c r="KCT153" s="72"/>
      <c r="KCU153" s="72"/>
      <c r="KCV153" s="72"/>
      <c r="KCW153" s="71"/>
      <c r="KCX153" s="71"/>
      <c r="KCY153" s="71"/>
      <c r="KCZ153" s="71"/>
      <c r="KDA153" s="71"/>
      <c r="KDB153" s="71"/>
      <c r="KDC153" s="71"/>
      <c r="KDD153" s="72"/>
      <c r="KDE153" s="72"/>
      <c r="KDF153" s="72"/>
      <c r="KDG153" s="72"/>
      <c r="KDH153" s="72"/>
      <c r="KDI153" s="72"/>
      <c r="KDJ153" s="72"/>
      <c r="KDK153" s="72"/>
      <c r="KDL153" s="72"/>
      <c r="KDM153" s="71"/>
      <c r="KDN153" s="71"/>
      <c r="KDO153" s="71"/>
      <c r="KDP153" s="71"/>
      <c r="KDQ153" s="71"/>
      <c r="KDR153" s="71"/>
      <c r="KDS153" s="71"/>
      <c r="KDT153" s="72"/>
      <c r="KDU153" s="72"/>
      <c r="KDV153" s="72"/>
      <c r="KDW153" s="72"/>
      <c r="KDX153" s="72"/>
      <c r="KDY153" s="72"/>
      <c r="KDZ153" s="72"/>
      <c r="KEA153" s="72"/>
      <c r="KEB153" s="72"/>
      <c r="KEC153" s="71"/>
      <c r="KED153" s="71"/>
      <c r="KEE153" s="71"/>
      <c r="KEF153" s="71"/>
      <c r="KEG153" s="71"/>
      <c r="KEH153" s="71"/>
      <c r="KEI153" s="71"/>
      <c r="KEJ153" s="72"/>
      <c r="KEK153" s="72"/>
      <c r="KEL153" s="72"/>
      <c r="KEM153" s="72"/>
      <c r="KEN153" s="72"/>
      <c r="KEO153" s="72"/>
      <c r="KEP153" s="72"/>
      <c r="KEQ153" s="72"/>
      <c r="KER153" s="72"/>
      <c r="KES153" s="71"/>
      <c r="KET153" s="71"/>
      <c r="KEU153" s="71"/>
      <c r="KEV153" s="71"/>
      <c r="KEW153" s="71"/>
      <c r="KEX153" s="71"/>
      <c r="KEY153" s="71"/>
      <c r="KEZ153" s="72"/>
      <c r="KFA153" s="72"/>
      <c r="KFB153" s="72"/>
      <c r="KFC153" s="72"/>
      <c r="KFD153" s="72"/>
      <c r="KFE153" s="72"/>
      <c r="KFF153" s="72"/>
      <c r="KFG153" s="72"/>
      <c r="KFH153" s="72"/>
      <c r="KFI153" s="71"/>
      <c r="KFJ153" s="71"/>
      <c r="KFK153" s="71"/>
      <c r="KFL153" s="71"/>
      <c r="KFM153" s="71"/>
      <c r="KFN153" s="71"/>
      <c r="KFO153" s="71"/>
      <c r="KFP153" s="72"/>
      <c r="KFQ153" s="72"/>
      <c r="KFR153" s="72"/>
      <c r="KFS153" s="72"/>
      <c r="KFT153" s="72"/>
      <c r="KFU153" s="72"/>
      <c r="KFV153" s="72"/>
      <c r="KFW153" s="72"/>
      <c r="KFX153" s="72"/>
      <c r="KFY153" s="71"/>
      <c r="KFZ153" s="71"/>
      <c r="KGA153" s="71"/>
      <c r="KGB153" s="71"/>
      <c r="KGC153" s="71"/>
      <c r="KGD153" s="71"/>
      <c r="KGE153" s="71"/>
      <c r="KGF153" s="72"/>
      <c r="KGG153" s="72"/>
      <c r="KGH153" s="72"/>
      <c r="KGI153" s="72"/>
      <c r="KGJ153" s="72"/>
      <c r="KGK153" s="72"/>
      <c r="KGL153" s="72"/>
      <c r="KGM153" s="72"/>
      <c r="KGN153" s="72"/>
      <c r="KGO153" s="71"/>
      <c r="KGP153" s="71"/>
      <c r="KGQ153" s="71"/>
      <c r="KGR153" s="71"/>
      <c r="KGS153" s="71"/>
      <c r="KGT153" s="71"/>
      <c r="KGU153" s="71"/>
      <c r="KGV153" s="72"/>
      <c r="KGW153" s="72"/>
      <c r="KGX153" s="72"/>
      <c r="KGY153" s="72"/>
      <c r="KGZ153" s="72"/>
      <c r="KHA153" s="72"/>
      <c r="KHB153" s="72"/>
      <c r="KHC153" s="72"/>
      <c r="KHD153" s="72"/>
      <c r="KHE153" s="71"/>
      <c r="KHF153" s="71"/>
      <c r="KHG153" s="71"/>
      <c r="KHH153" s="71"/>
      <c r="KHI153" s="71"/>
      <c r="KHJ153" s="71"/>
      <c r="KHK153" s="71"/>
      <c r="KHL153" s="72"/>
      <c r="KHM153" s="72"/>
      <c r="KHN153" s="72"/>
      <c r="KHO153" s="72"/>
      <c r="KHP153" s="72"/>
      <c r="KHQ153" s="72"/>
      <c r="KHR153" s="72"/>
      <c r="KHS153" s="72"/>
      <c r="KHT153" s="72"/>
      <c r="KHU153" s="71"/>
      <c r="KHV153" s="71"/>
      <c r="KHW153" s="71"/>
      <c r="KHX153" s="71"/>
      <c r="KHY153" s="71"/>
      <c r="KHZ153" s="71"/>
      <c r="KIA153" s="71"/>
      <c r="KIB153" s="72"/>
      <c r="KIC153" s="72"/>
      <c r="KID153" s="72"/>
      <c r="KIE153" s="72"/>
      <c r="KIF153" s="72"/>
      <c r="KIG153" s="72"/>
      <c r="KIH153" s="72"/>
      <c r="KII153" s="72"/>
      <c r="KIJ153" s="72"/>
      <c r="KIK153" s="71"/>
      <c r="KIL153" s="71"/>
      <c r="KIM153" s="71"/>
      <c r="KIN153" s="71"/>
      <c r="KIO153" s="71"/>
      <c r="KIP153" s="71"/>
      <c r="KIQ153" s="71"/>
      <c r="KIR153" s="72"/>
      <c r="KIS153" s="72"/>
      <c r="KIT153" s="72"/>
      <c r="KIU153" s="72"/>
      <c r="KIV153" s="72"/>
      <c r="KIW153" s="72"/>
      <c r="KIX153" s="72"/>
      <c r="KIY153" s="72"/>
      <c r="KIZ153" s="72"/>
      <c r="KJA153" s="71"/>
      <c r="KJB153" s="71"/>
      <c r="KJC153" s="71"/>
      <c r="KJD153" s="71"/>
      <c r="KJE153" s="71"/>
      <c r="KJF153" s="71"/>
      <c r="KJG153" s="71"/>
      <c r="KJH153" s="72"/>
      <c r="KJI153" s="72"/>
      <c r="KJJ153" s="72"/>
      <c r="KJK153" s="72"/>
      <c r="KJL153" s="72"/>
      <c r="KJM153" s="72"/>
      <c r="KJN153" s="72"/>
      <c r="KJO153" s="72"/>
      <c r="KJP153" s="72"/>
      <c r="KJQ153" s="71"/>
      <c r="KJR153" s="71"/>
      <c r="KJS153" s="71"/>
      <c r="KJT153" s="71"/>
      <c r="KJU153" s="71"/>
      <c r="KJV153" s="71"/>
      <c r="KJW153" s="71"/>
      <c r="KJX153" s="72"/>
      <c r="KJY153" s="72"/>
      <c r="KJZ153" s="72"/>
      <c r="KKA153" s="72"/>
      <c r="KKB153" s="72"/>
      <c r="KKC153" s="72"/>
      <c r="KKD153" s="72"/>
      <c r="KKE153" s="72"/>
      <c r="KKF153" s="72"/>
      <c r="KKG153" s="71"/>
      <c r="KKH153" s="71"/>
      <c r="KKI153" s="71"/>
      <c r="KKJ153" s="71"/>
      <c r="KKK153" s="71"/>
      <c r="KKL153" s="71"/>
      <c r="KKM153" s="71"/>
      <c r="KKN153" s="72"/>
      <c r="KKO153" s="72"/>
      <c r="KKP153" s="72"/>
      <c r="KKQ153" s="72"/>
      <c r="KKR153" s="72"/>
      <c r="KKS153" s="72"/>
      <c r="KKT153" s="72"/>
      <c r="KKU153" s="72"/>
      <c r="KKV153" s="72"/>
      <c r="KKW153" s="71"/>
      <c r="KKX153" s="71"/>
      <c r="KKY153" s="71"/>
      <c r="KKZ153" s="71"/>
      <c r="KLA153" s="71"/>
      <c r="KLB153" s="71"/>
      <c r="KLC153" s="71"/>
      <c r="KLD153" s="72"/>
      <c r="KLE153" s="72"/>
      <c r="KLF153" s="72"/>
      <c r="KLG153" s="72"/>
      <c r="KLH153" s="72"/>
      <c r="KLI153" s="72"/>
      <c r="KLJ153" s="72"/>
      <c r="KLK153" s="72"/>
      <c r="KLL153" s="72"/>
      <c r="KLM153" s="71"/>
      <c r="KLN153" s="71"/>
      <c r="KLO153" s="71"/>
      <c r="KLP153" s="71"/>
      <c r="KLQ153" s="71"/>
      <c r="KLR153" s="71"/>
      <c r="KLS153" s="71"/>
      <c r="KLT153" s="72"/>
      <c r="KLU153" s="72"/>
      <c r="KLV153" s="72"/>
      <c r="KLW153" s="72"/>
      <c r="KLX153" s="72"/>
      <c r="KLY153" s="72"/>
      <c r="KLZ153" s="72"/>
      <c r="KMA153" s="72"/>
      <c r="KMB153" s="72"/>
      <c r="KMC153" s="71"/>
      <c r="KMD153" s="71"/>
      <c r="KME153" s="71"/>
      <c r="KMF153" s="71"/>
      <c r="KMG153" s="71"/>
      <c r="KMH153" s="71"/>
      <c r="KMI153" s="71"/>
      <c r="KMJ153" s="72"/>
      <c r="KMK153" s="72"/>
      <c r="KML153" s="72"/>
      <c r="KMM153" s="72"/>
      <c r="KMN153" s="72"/>
      <c r="KMO153" s="72"/>
      <c r="KMP153" s="72"/>
      <c r="KMQ153" s="72"/>
      <c r="KMR153" s="72"/>
      <c r="KMS153" s="71"/>
      <c r="KMT153" s="71"/>
      <c r="KMU153" s="71"/>
      <c r="KMV153" s="71"/>
      <c r="KMW153" s="71"/>
      <c r="KMX153" s="71"/>
      <c r="KMY153" s="71"/>
      <c r="KMZ153" s="72"/>
      <c r="KNA153" s="72"/>
      <c r="KNB153" s="72"/>
      <c r="KNC153" s="72"/>
      <c r="KND153" s="72"/>
      <c r="KNE153" s="72"/>
      <c r="KNF153" s="72"/>
      <c r="KNG153" s="72"/>
      <c r="KNH153" s="72"/>
      <c r="KNI153" s="71"/>
      <c r="KNJ153" s="71"/>
      <c r="KNK153" s="71"/>
      <c r="KNL153" s="71"/>
      <c r="KNM153" s="71"/>
      <c r="KNN153" s="71"/>
      <c r="KNO153" s="71"/>
      <c r="KNP153" s="72"/>
      <c r="KNQ153" s="72"/>
      <c r="KNR153" s="72"/>
      <c r="KNS153" s="72"/>
      <c r="KNT153" s="72"/>
      <c r="KNU153" s="72"/>
      <c r="KNV153" s="72"/>
      <c r="KNW153" s="72"/>
      <c r="KNX153" s="72"/>
      <c r="KNY153" s="71"/>
      <c r="KNZ153" s="71"/>
      <c r="KOA153" s="71"/>
      <c r="KOB153" s="71"/>
      <c r="KOC153" s="71"/>
      <c r="KOD153" s="71"/>
      <c r="KOE153" s="71"/>
      <c r="KOF153" s="72"/>
      <c r="KOG153" s="72"/>
      <c r="KOH153" s="72"/>
      <c r="KOI153" s="72"/>
      <c r="KOJ153" s="72"/>
      <c r="KOK153" s="72"/>
      <c r="KOL153" s="72"/>
      <c r="KOM153" s="72"/>
      <c r="KON153" s="72"/>
      <c r="KOO153" s="71"/>
      <c r="KOP153" s="71"/>
      <c r="KOQ153" s="71"/>
      <c r="KOR153" s="71"/>
      <c r="KOS153" s="71"/>
      <c r="KOT153" s="71"/>
      <c r="KOU153" s="71"/>
      <c r="KOV153" s="72"/>
      <c r="KOW153" s="72"/>
      <c r="KOX153" s="72"/>
      <c r="KOY153" s="72"/>
      <c r="KOZ153" s="72"/>
      <c r="KPA153" s="72"/>
      <c r="KPB153" s="72"/>
      <c r="KPC153" s="72"/>
      <c r="KPD153" s="72"/>
      <c r="KPE153" s="71"/>
      <c r="KPF153" s="71"/>
      <c r="KPG153" s="71"/>
      <c r="KPH153" s="71"/>
      <c r="KPI153" s="71"/>
      <c r="KPJ153" s="71"/>
      <c r="KPK153" s="71"/>
      <c r="KPL153" s="72"/>
      <c r="KPM153" s="72"/>
      <c r="KPN153" s="72"/>
      <c r="KPO153" s="72"/>
      <c r="KPP153" s="72"/>
      <c r="KPQ153" s="72"/>
      <c r="KPR153" s="72"/>
      <c r="KPS153" s="72"/>
      <c r="KPT153" s="72"/>
      <c r="KPU153" s="71"/>
      <c r="KPV153" s="71"/>
      <c r="KPW153" s="71"/>
      <c r="KPX153" s="71"/>
      <c r="KPY153" s="71"/>
      <c r="KPZ153" s="71"/>
      <c r="KQA153" s="71"/>
      <c r="KQB153" s="72"/>
      <c r="KQC153" s="72"/>
      <c r="KQD153" s="72"/>
      <c r="KQE153" s="72"/>
      <c r="KQF153" s="72"/>
      <c r="KQG153" s="72"/>
      <c r="KQH153" s="72"/>
      <c r="KQI153" s="72"/>
      <c r="KQJ153" s="72"/>
      <c r="KQK153" s="71"/>
      <c r="KQL153" s="71"/>
      <c r="KQM153" s="71"/>
      <c r="KQN153" s="71"/>
      <c r="KQO153" s="71"/>
      <c r="KQP153" s="71"/>
      <c r="KQQ153" s="71"/>
      <c r="KQR153" s="72"/>
      <c r="KQS153" s="72"/>
      <c r="KQT153" s="72"/>
      <c r="KQU153" s="72"/>
      <c r="KQV153" s="72"/>
      <c r="KQW153" s="72"/>
      <c r="KQX153" s="72"/>
      <c r="KQY153" s="72"/>
      <c r="KQZ153" s="72"/>
      <c r="KRA153" s="71"/>
      <c r="KRB153" s="71"/>
      <c r="KRC153" s="71"/>
      <c r="KRD153" s="71"/>
      <c r="KRE153" s="71"/>
      <c r="KRF153" s="71"/>
      <c r="KRG153" s="71"/>
      <c r="KRH153" s="72"/>
      <c r="KRI153" s="72"/>
      <c r="KRJ153" s="72"/>
      <c r="KRK153" s="72"/>
      <c r="KRL153" s="72"/>
      <c r="KRM153" s="72"/>
      <c r="KRN153" s="72"/>
      <c r="KRO153" s="72"/>
      <c r="KRP153" s="72"/>
      <c r="KRQ153" s="71"/>
      <c r="KRR153" s="71"/>
      <c r="KRS153" s="71"/>
      <c r="KRT153" s="71"/>
      <c r="KRU153" s="71"/>
      <c r="KRV153" s="71"/>
      <c r="KRW153" s="71"/>
      <c r="KRX153" s="72"/>
      <c r="KRY153" s="72"/>
      <c r="KRZ153" s="72"/>
      <c r="KSA153" s="72"/>
      <c r="KSB153" s="72"/>
      <c r="KSC153" s="72"/>
      <c r="KSD153" s="72"/>
      <c r="KSE153" s="72"/>
      <c r="KSF153" s="72"/>
      <c r="KSG153" s="71"/>
      <c r="KSH153" s="71"/>
      <c r="KSI153" s="71"/>
      <c r="KSJ153" s="71"/>
      <c r="KSK153" s="71"/>
      <c r="KSL153" s="71"/>
      <c r="KSM153" s="71"/>
      <c r="KSN153" s="72"/>
      <c r="KSO153" s="72"/>
      <c r="KSP153" s="72"/>
      <c r="KSQ153" s="72"/>
      <c r="KSR153" s="72"/>
      <c r="KSS153" s="72"/>
      <c r="KST153" s="72"/>
      <c r="KSU153" s="72"/>
      <c r="KSV153" s="72"/>
      <c r="KSW153" s="71"/>
      <c r="KSX153" s="71"/>
      <c r="KSY153" s="71"/>
      <c r="KSZ153" s="71"/>
      <c r="KTA153" s="71"/>
      <c r="KTB153" s="71"/>
      <c r="KTC153" s="71"/>
      <c r="KTD153" s="72"/>
      <c r="KTE153" s="72"/>
      <c r="KTF153" s="72"/>
      <c r="KTG153" s="72"/>
      <c r="KTH153" s="72"/>
      <c r="KTI153" s="72"/>
      <c r="KTJ153" s="72"/>
      <c r="KTK153" s="72"/>
      <c r="KTL153" s="72"/>
      <c r="KTM153" s="71"/>
      <c r="KTN153" s="71"/>
      <c r="KTO153" s="71"/>
      <c r="KTP153" s="71"/>
      <c r="KTQ153" s="71"/>
      <c r="KTR153" s="71"/>
      <c r="KTS153" s="71"/>
      <c r="KTT153" s="72"/>
      <c r="KTU153" s="72"/>
      <c r="KTV153" s="72"/>
      <c r="KTW153" s="72"/>
      <c r="KTX153" s="72"/>
      <c r="KTY153" s="72"/>
      <c r="KTZ153" s="72"/>
      <c r="KUA153" s="72"/>
      <c r="KUB153" s="72"/>
      <c r="KUC153" s="71"/>
      <c r="KUD153" s="71"/>
      <c r="KUE153" s="71"/>
      <c r="KUF153" s="71"/>
      <c r="KUG153" s="71"/>
      <c r="KUH153" s="71"/>
      <c r="KUI153" s="71"/>
      <c r="KUJ153" s="72"/>
      <c r="KUK153" s="72"/>
      <c r="KUL153" s="72"/>
      <c r="KUM153" s="72"/>
      <c r="KUN153" s="72"/>
      <c r="KUO153" s="72"/>
      <c r="KUP153" s="72"/>
      <c r="KUQ153" s="72"/>
      <c r="KUR153" s="72"/>
      <c r="KUS153" s="71"/>
      <c r="KUT153" s="71"/>
      <c r="KUU153" s="71"/>
      <c r="KUV153" s="71"/>
      <c r="KUW153" s="71"/>
      <c r="KUX153" s="71"/>
      <c r="KUY153" s="71"/>
      <c r="KUZ153" s="72"/>
      <c r="KVA153" s="72"/>
      <c r="KVB153" s="72"/>
      <c r="KVC153" s="72"/>
      <c r="KVD153" s="72"/>
      <c r="KVE153" s="72"/>
      <c r="KVF153" s="72"/>
      <c r="KVG153" s="72"/>
      <c r="KVH153" s="72"/>
      <c r="KVI153" s="71"/>
      <c r="KVJ153" s="71"/>
      <c r="KVK153" s="71"/>
      <c r="KVL153" s="71"/>
      <c r="KVM153" s="71"/>
      <c r="KVN153" s="71"/>
      <c r="KVO153" s="71"/>
      <c r="KVP153" s="72"/>
      <c r="KVQ153" s="72"/>
      <c r="KVR153" s="72"/>
      <c r="KVS153" s="72"/>
      <c r="KVT153" s="72"/>
      <c r="KVU153" s="72"/>
      <c r="KVV153" s="72"/>
      <c r="KVW153" s="72"/>
      <c r="KVX153" s="72"/>
      <c r="KVY153" s="71"/>
      <c r="KVZ153" s="71"/>
      <c r="KWA153" s="71"/>
      <c r="KWB153" s="71"/>
      <c r="KWC153" s="71"/>
      <c r="KWD153" s="71"/>
      <c r="KWE153" s="71"/>
      <c r="KWF153" s="72"/>
      <c r="KWG153" s="72"/>
      <c r="KWH153" s="72"/>
      <c r="KWI153" s="72"/>
      <c r="KWJ153" s="72"/>
      <c r="KWK153" s="72"/>
      <c r="KWL153" s="72"/>
      <c r="KWM153" s="72"/>
      <c r="KWN153" s="72"/>
      <c r="KWO153" s="71"/>
      <c r="KWP153" s="71"/>
      <c r="KWQ153" s="71"/>
      <c r="KWR153" s="71"/>
      <c r="KWS153" s="71"/>
      <c r="KWT153" s="71"/>
      <c r="KWU153" s="71"/>
      <c r="KWV153" s="72"/>
      <c r="KWW153" s="72"/>
      <c r="KWX153" s="72"/>
      <c r="KWY153" s="72"/>
      <c r="KWZ153" s="72"/>
      <c r="KXA153" s="72"/>
      <c r="KXB153" s="72"/>
      <c r="KXC153" s="72"/>
      <c r="KXD153" s="72"/>
      <c r="KXE153" s="71"/>
      <c r="KXF153" s="71"/>
      <c r="KXG153" s="71"/>
      <c r="KXH153" s="71"/>
      <c r="KXI153" s="71"/>
      <c r="KXJ153" s="71"/>
      <c r="KXK153" s="71"/>
      <c r="KXL153" s="72"/>
      <c r="KXM153" s="72"/>
      <c r="KXN153" s="72"/>
      <c r="KXO153" s="72"/>
      <c r="KXP153" s="72"/>
      <c r="KXQ153" s="72"/>
      <c r="KXR153" s="72"/>
      <c r="KXS153" s="72"/>
      <c r="KXT153" s="72"/>
      <c r="KXU153" s="71"/>
      <c r="KXV153" s="71"/>
      <c r="KXW153" s="71"/>
      <c r="KXX153" s="71"/>
      <c r="KXY153" s="71"/>
      <c r="KXZ153" s="71"/>
      <c r="KYA153" s="71"/>
      <c r="KYB153" s="72"/>
      <c r="KYC153" s="72"/>
      <c r="KYD153" s="72"/>
      <c r="KYE153" s="72"/>
      <c r="KYF153" s="72"/>
      <c r="KYG153" s="72"/>
      <c r="KYH153" s="72"/>
      <c r="KYI153" s="72"/>
      <c r="KYJ153" s="72"/>
      <c r="KYK153" s="71"/>
      <c r="KYL153" s="71"/>
      <c r="KYM153" s="71"/>
      <c r="KYN153" s="71"/>
      <c r="KYO153" s="71"/>
      <c r="KYP153" s="71"/>
      <c r="KYQ153" s="71"/>
      <c r="KYR153" s="72"/>
      <c r="KYS153" s="72"/>
      <c r="KYT153" s="72"/>
      <c r="KYU153" s="72"/>
      <c r="KYV153" s="72"/>
      <c r="KYW153" s="72"/>
      <c r="KYX153" s="72"/>
      <c r="KYY153" s="72"/>
      <c r="KYZ153" s="72"/>
      <c r="KZA153" s="71"/>
      <c r="KZB153" s="71"/>
      <c r="KZC153" s="71"/>
      <c r="KZD153" s="71"/>
      <c r="KZE153" s="71"/>
      <c r="KZF153" s="71"/>
      <c r="KZG153" s="71"/>
      <c r="KZH153" s="72"/>
      <c r="KZI153" s="72"/>
      <c r="KZJ153" s="72"/>
      <c r="KZK153" s="72"/>
      <c r="KZL153" s="72"/>
      <c r="KZM153" s="72"/>
      <c r="KZN153" s="72"/>
      <c r="KZO153" s="72"/>
      <c r="KZP153" s="72"/>
      <c r="KZQ153" s="71"/>
      <c r="KZR153" s="71"/>
      <c r="KZS153" s="71"/>
      <c r="KZT153" s="71"/>
      <c r="KZU153" s="71"/>
      <c r="KZV153" s="71"/>
      <c r="KZW153" s="71"/>
      <c r="KZX153" s="72"/>
      <c r="KZY153" s="72"/>
      <c r="KZZ153" s="72"/>
      <c r="LAA153" s="72"/>
      <c r="LAB153" s="72"/>
      <c r="LAC153" s="72"/>
      <c r="LAD153" s="72"/>
      <c r="LAE153" s="72"/>
      <c r="LAF153" s="72"/>
      <c r="LAG153" s="71"/>
      <c r="LAH153" s="71"/>
      <c r="LAI153" s="71"/>
      <c r="LAJ153" s="71"/>
      <c r="LAK153" s="71"/>
      <c r="LAL153" s="71"/>
      <c r="LAM153" s="71"/>
      <c r="LAN153" s="72"/>
      <c r="LAO153" s="72"/>
      <c r="LAP153" s="72"/>
      <c r="LAQ153" s="72"/>
      <c r="LAR153" s="72"/>
      <c r="LAS153" s="72"/>
      <c r="LAT153" s="72"/>
      <c r="LAU153" s="72"/>
      <c r="LAV153" s="72"/>
      <c r="LAW153" s="71"/>
      <c r="LAX153" s="71"/>
      <c r="LAY153" s="71"/>
      <c r="LAZ153" s="71"/>
      <c r="LBA153" s="71"/>
      <c r="LBB153" s="71"/>
      <c r="LBC153" s="71"/>
      <c r="LBD153" s="72"/>
      <c r="LBE153" s="72"/>
      <c r="LBF153" s="72"/>
      <c r="LBG153" s="72"/>
      <c r="LBH153" s="72"/>
      <c r="LBI153" s="72"/>
      <c r="LBJ153" s="72"/>
      <c r="LBK153" s="72"/>
      <c r="LBL153" s="72"/>
      <c r="LBM153" s="71"/>
      <c r="LBN153" s="71"/>
      <c r="LBO153" s="71"/>
      <c r="LBP153" s="71"/>
      <c r="LBQ153" s="71"/>
      <c r="LBR153" s="71"/>
      <c r="LBS153" s="71"/>
      <c r="LBT153" s="72"/>
      <c r="LBU153" s="72"/>
      <c r="LBV153" s="72"/>
      <c r="LBW153" s="72"/>
      <c r="LBX153" s="72"/>
      <c r="LBY153" s="72"/>
      <c r="LBZ153" s="72"/>
      <c r="LCA153" s="72"/>
      <c r="LCB153" s="72"/>
      <c r="LCC153" s="71"/>
      <c r="LCD153" s="71"/>
      <c r="LCE153" s="71"/>
      <c r="LCF153" s="71"/>
      <c r="LCG153" s="71"/>
      <c r="LCH153" s="71"/>
      <c r="LCI153" s="71"/>
      <c r="LCJ153" s="72"/>
      <c r="LCK153" s="72"/>
      <c r="LCL153" s="72"/>
      <c r="LCM153" s="72"/>
      <c r="LCN153" s="72"/>
      <c r="LCO153" s="72"/>
      <c r="LCP153" s="72"/>
      <c r="LCQ153" s="72"/>
      <c r="LCR153" s="72"/>
      <c r="LCS153" s="71"/>
      <c r="LCT153" s="71"/>
      <c r="LCU153" s="71"/>
      <c r="LCV153" s="71"/>
      <c r="LCW153" s="71"/>
      <c r="LCX153" s="71"/>
      <c r="LCY153" s="71"/>
      <c r="LCZ153" s="72"/>
      <c r="LDA153" s="72"/>
      <c r="LDB153" s="72"/>
      <c r="LDC153" s="72"/>
      <c r="LDD153" s="72"/>
      <c r="LDE153" s="72"/>
      <c r="LDF153" s="72"/>
      <c r="LDG153" s="72"/>
      <c r="LDH153" s="72"/>
      <c r="LDI153" s="71"/>
      <c r="LDJ153" s="71"/>
      <c r="LDK153" s="71"/>
      <c r="LDL153" s="71"/>
      <c r="LDM153" s="71"/>
      <c r="LDN153" s="71"/>
      <c r="LDO153" s="71"/>
      <c r="LDP153" s="72"/>
      <c r="LDQ153" s="72"/>
      <c r="LDR153" s="72"/>
      <c r="LDS153" s="72"/>
      <c r="LDT153" s="72"/>
      <c r="LDU153" s="72"/>
      <c r="LDV153" s="72"/>
      <c r="LDW153" s="72"/>
      <c r="LDX153" s="72"/>
      <c r="LDY153" s="71"/>
      <c r="LDZ153" s="71"/>
      <c r="LEA153" s="71"/>
      <c r="LEB153" s="71"/>
      <c r="LEC153" s="71"/>
      <c r="LED153" s="71"/>
      <c r="LEE153" s="71"/>
      <c r="LEF153" s="72"/>
      <c r="LEG153" s="72"/>
      <c r="LEH153" s="72"/>
      <c r="LEI153" s="72"/>
      <c r="LEJ153" s="72"/>
      <c r="LEK153" s="72"/>
      <c r="LEL153" s="72"/>
      <c r="LEM153" s="72"/>
      <c r="LEN153" s="72"/>
      <c r="LEO153" s="71"/>
      <c r="LEP153" s="71"/>
      <c r="LEQ153" s="71"/>
      <c r="LER153" s="71"/>
      <c r="LES153" s="71"/>
      <c r="LET153" s="71"/>
      <c r="LEU153" s="71"/>
      <c r="LEV153" s="72"/>
      <c r="LEW153" s="72"/>
      <c r="LEX153" s="72"/>
      <c r="LEY153" s="72"/>
      <c r="LEZ153" s="72"/>
      <c r="LFA153" s="72"/>
      <c r="LFB153" s="72"/>
      <c r="LFC153" s="72"/>
      <c r="LFD153" s="72"/>
      <c r="LFE153" s="71"/>
      <c r="LFF153" s="71"/>
      <c r="LFG153" s="71"/>
      <c r="LFH153" s="71"/>
      <c r="LFI153" s="71"/>
      <c r="LFJ153" s="71"/>
      <c r="LFK153" s="71"/>
      <c r="LFL153" s="72"/>
      <c r="LFM153" s="72"/>
      <c r="LFN153" s="72"/>
      <c r="LFO153" s="72"/>
      <c r="LFP153" s="72"/>
      <c r="LFQ153" s="72"/>
      <c r="LFR153" s="72"/>
      <c r="LFS153" s="72"/>
      <c r="LFT153" s="72"/>
      <c r="LFU153" s="71"/>
      <c r="LFV153" s="71"/>
      <c r="LFW153" s="71"/>
      <c r="LFX153" s="71"/>
      <c r="LFY153" s="71"/>
      <c r="LFZ153" s="71"/>
      <c r="LGA153" s="71"/>
      <c r="LGB153" s="72"/>
      <c r="LGC153" s="72"/>
      <c r="LGD153" s="72"/>
      <c r="LGE153" s="72"/>
      <c r="LGF153" s="72"/>
      <c r="LGG153" s="72"/>
      <c r="LGH153" s="72"/>
      <c r="LGI153" s="72"/>
      <c r="LGJ153" s="72"/>
      <c r="LGK153" s="71"/>
      <c r="LGL153" s="71"/>
      <c r="LGM153" s="71"/>
      <c r="LGN153" s="71"/>
      <c r="LGO153" s="71"/>
      <c r="LGP153" s="71"/>
      <c r="LGQ153" s="71"/>
      <c r="LGR153" s="72"/>
      <c r="LGS153" s="72"/>
      <c r="LGT153" s="72"/>
      <c r="LGU153" s="72"/>
      <c r="LGV153" s="72"/>
      <c r="LGW153" s="72"/>
      <c r="LGX153" s="72"/>
      <c r="LGY153" s="72"/>
      <c r="LGZ153" s="72"/>
      <c r="LHA153" s="71"/>
      <c r="LHB153" s="71"/>
      <c r="LHC153" s="71"/>
      <c r="LHD153" s="71"/>
      <c r="LHE153" s="71"/>
      <c r="LHF153" s="71"/>
      <c r="LHG153" s="71"/>
      <c r="LHH153" s="72"/>
      <c r="LHI153" s="72"/>
      <c r="LHJ153" s="72"/>
      <c r="LHK153" s="72"/>
      <c r="LHL153" s="72"/>
      <c r="LHM153" s="72"/>
      <c r="LHN153" s="72"/>
      <c r="LHO153" s="72"/>
      <c r="LHP153" s="72"/>
      <c r="LHQ153" s="71"/>
      <c r="LHR153" s="71"/>
      <c r="LHS153" s="71"/>
      <c r="LHT153" s="71"/>
      <c r="LHU153" s="71"/>
      <c r="LHV153" s="71"/>
      <c r="LHW153" s="71"/>
      <c r="LHX153" s="72"/>
      <c r="LHY153" s="72"/>
      <c r="LHZ153" s="72"/>
      <c r="LIA153" s="72"/>
      <c r="LIB153" s="72"/>
      <c r="LIC153" s="72"/>
      <c r="LID153" s="72"/>
      <c r="LIE153" s="72"/>
      <c r="LIF153" s="72"/>
      <c r="LIG153" s="71"/>
      <c r="LIH153" s="71"/>
      <c r="LII153" s="71"/>
      <c r="LIJ153" s="71"/>
      <c r="LIK153" s="71"/>
      <c r="LIL153" s="71"/>
      <c r="LIM153" s="71"/>
      <c r="LIN153" s="72"/>
      <c r="LIO153" s="72"/>
      <c r="LIP153" s="72"/>
      <c r="LIQ153" s="72"/>
      <c r="LIR153" s="72"/>
      <c r="LIS153" s="72"/>
      <c r="LIT153" s="72"/>
      <c r="LIU153" s="72"/>
      <c r="LIV153" s="72"/>
      <c r="LIW153" s="71"/>
      <c r="LIX153" s="71"/>
      <c r="LIY153" s="71"/>
      <c r="LIZ153" s="71"/>
      <c r="LJA153" s="71"/>
      <c r="LJB153" s="71"/>
      <c r="LJC153" s="71"/>
      <c r="LJD153" s="72"/>
      <c r="LJE153" s="72"/>
      <c r="LJF153" s="72"/>
      <c r="LJG153" s="72"/>
      <c r="LJH153" s="72"/>
      <c r="LJI153" s="72"/>
      <c r="LJJ153" s="72"/>
      <c r="LJK153" s="72"/>
      <c r="LJL153" s="72"/>
      <c r="LJM153" s="71"/>
      <c r="LJN153" s="71"/>
      <c r="LJO153" s="71"/>
      <c r="LJP153" s="71"/>
      <c r="LJQ153" s="71"/>
      <c r="LJR153" s="71"/>
      <c r="LJS153" s="71"/>
      <c r="LJT153" s="72"/>
      <c r="LJU153" s="72"/>
      <c r="LJV153" s="72"/>
      <c r="LJW153" s="72"/>
      <c r="LJX153" s="72"/>
      <c r="LJY153" s="72"/>
      <c r="LJZ153" s="72"/>
      <c r="LKA153" s="72"/>
      <c r="LKB153" s="72"/>
      <c r="LKC153" s="71"/>
      <c r="LKD153" s="71"/>
      <c r="LKE153" s="71"/>
      <c r="LKF153" s="71"/>
      <c r="LKG153" s="71"/>
      <c r="LKH153" s="71"/>
      <c r="LKI153" s="71"/>
      <c r="LKJ153" s="72"/>
      <c r="LKK153" s="72"/>
      <c r="LKL153" s="72"/>
      <c r="LKM153" s="72"/>
      <c r="LKN153" s="72"/>
      <c r="LKO153" s="72"/>
      <c r="LKP153" s="72"/>
      <c r="LKQ153" s="72"/>
      <c r="LKR153" s="72"/>
      <c r="LKS153" s="71"/>
      <c r="LKT153" s="71"/>
      <c r="LKU153" s="71"/>
      <c r="LKV153" s="71"/>
      <c r="LKW153" s="71"/>
      <c r="LKX153" s="71"/>
      <c r="LKY153" s="71"/>
      <c r="LKZ153" s="72"/>
      <c r="LLA153" s="72"/>
      <c r="LLB153" s="72"/>
      <c r="LLC153" s="72"/>
      <c r="LLD153" s="72"/>
      <c r="LLE153" s="72"/>
      <c r="LLF153" s="72"/>
      <c r="LLG153" s="72"/>
      <c r="LLH153" s="72"/>
      <c r="LLI153" s="71"/>
      <c r="LLJ153" s="71"/>
      <c r="LLK153" s="71"/>
      <c r="LLL153" s="71"/>
      <c r="LLM153" s="71"/>
      <c r="LLN153" s="71"/>
      <c r="LLO153" s="71"/>
      <c r="LLP153" s="72"/>
      <c r="LLQ153" s="72"/>
      <c r="LLR153" s="72"/>
      <c r="LLS153" s="72"/>
      <c r="LLT153" s="72"/>
      <c r="LLU153" s="72"/>
      <c r="LLV153" s="72"/>
      <c r="LLW153" s="72"/>
      <c r="LLX153" s="72"/>
      <c r="LLY153" s="71"/>
      <c r="LLZ153" s="71"/>
      <c r="LMA153" s="71"/>
      <c r="LMB153" s="71"/>
      <c r="LMC153" s="71"/>
      <c r="LMD153" s="71"/>
      <c r="LME153" s="71"/>
      <c r="LMF153" s="72"/>
      <c r="LMG153" s="72"/>
      <c r="LMH153" s="72"/>
      <c r="LMI153" s="72"/>
      <c r="LMJ153" s="72"/>
      <c r="LMK153" s="72"/>
      <c r="LML153" s="72"/>
      <c r="LMM153" s="72"/>
      <c r="LMN153" s="72"/>
      <c r="LMO153" s="71"/>
      <c r="LMP153" s="71"/>
      <c r="LMQ153" s="71"/>
      <c r="LMR153" s="71"/>
      <c r="LMS153" s="71"/>
      <c r="LMT153" s="71"/>
      <c r="LMU153" s="71"/>
      <c r="LMV153" s="72"/>
      <c r="LMW153" s="72"/>
      <c r="LMX153" s="72"/>
      <c r="LMY153" s="72"/>
      <c r="LMZ153" s="72"/>
      <c r="LNA153" s="72"/>
      <c r="LNB153" s="72"/>
      <c r="LNC153" s="72"/>
      <c r="LND153" s="72"/>
      <c r="LNE153" s="71"/>
      <c r="LNF153" s="71"/>
      <c r="LNG153" s="71"/>
      <c r="LNH153" s="71"/>
      <c r="LNI153" s="71"/>
      <c r="LNJ153" s="71"/>
      <c r="LNK153" s="71"/>
      <c r="LNL153" s="72"/>
      <c r="LNM153" s="72"/>
      <c r="LNN153" s="72"/>
      <c r="LNO153" s="72"/>
      <c r="LNP153" s="72"/>
      <c r="LNQ153" s="72"/>
      <c r="LNR153" s="72"/>
      <c r="LNS153" s="72"/>
      <c r="LNT153" s="72"/>
      <c r="LNU153" s="71"/>
      <c r="LNV153" s="71"/>
      <c r="LNW153" s="71"/>
      <c r="LNX153" s="71"/>
      <c r="LNY153" s="71"/>
      <c r="LNZ153" s="71"/>
      <c r="LOA153" s="71"/>
      <c r="LOB153" s="72"/>
      <c r="LOC153" s="72"/>
      <c r="LOD153" s="72"/>
      <c r="LOE153" s="72"/>
      <c r="LOF153" s="72"/>
      <c r="LOG153" s="72"/>
      <c r="LOH153" s="72"/>
      <c r="LOI153" s="72"/>
      <c r="LOJ153" s="72"/>
      <c r="LOK153" s="71"/>
      <c r="LOL153" s="71"/>
      <c r="LOM153" s="71"/>
      <c r="LON153" s="71"/>
      <c r="LOO153" s="71"/>
      <c r="LOP153" s="71"/>
      <c r="LOQ153" s="71"/>
      <c r="LOR153" s="72"/>
      <c r="LOS153" s="72"/>
      <c r="LOT153" s="72"/>
      <c r="LOU153" s="72"/>
      <c r="LOV153" s="72"/>
      <c r="LOW153" s="72"/>
      <c r="LOX153" s="72"/>
      <c r="LOY153" s="72"/>
      <c r="LOZ153" s="72"/>
      <c r="LPA153" s="71"/>
      <c r="LPB153" s="71"/>
      <c r="LPC153" s="71"/>
      <c r="LPD153" s="71"/>
      <c r="LPE153" s="71"/>
      <c r="LPF153" s="71"/>
      <c r="LPG153" s="71"/>
      <c r="LPH153" s="72"/>
      <c r="LPI153" s="72"/>
      <c r="LPJ153" s="72"/>
      <c r="LPK153" s="72"/>
      <c r="LPL153" s="72"/>
      <c r="LPM153" s="72"/>
      <c r="LPN153" s="72"/>
      <c r="LPO153" s="72"/>
      <c r="LPP153" s="72"/>
      <c r="LPQ153" s="71"/>
      <c r="LPR153" s="71"/>
      <c r="LPS153" s="71"/>
      <c r="LPT153" s="71"/>
      <c r="LPU153" s="71"/>
      <c r="LPV153" s="71"/>
      <c r="LPW153" s="71"/>
      <c r="LPX153" s="72"/>
      <c r="LPY153" s="72"/>
      <c r="LPZ153" s="72"/>
      <c r="LQA153" s="72"/>
      <c r="LQB153" s="72"/>
      <c r="LQC153" s="72"/>
      <c r="LQD153" s="72"/>
      <c r="LQE153" s="72"/>
      <c r="LQF153" s="72"/>
      <c r="LQG153" s="71"/>
      <c r="LQH153" s="71"/>
      <c r="LQI153" s="71"/>
      <c r="LQJ153" s="71"/>
      <c r="LQK153" s="71"/>
      <c r="LQL153" s="71"/>
      <c r="LQM153" s="71"/>
      <c r="LQN153" s="72"/>
      <c r="LQO153" s="72"/>
      <c r="LQP153" s="72"/>
      <c r="LQQ153" s="72"/>
      <c r="LQR153" s="72"/>
      <c r="LQS153" s="72"/>
      <c r="LQT153" s="72"/>
      <c r="LQU153" s="72"/>
      <c r="LQV153" s="72"/>
      <c r="LQW153" s="71"/>
      <c r="LQX153" s="71"/>
      <c r="LQY153" s="71"/>
      <c r="LQZ153" s="71"/>
      <c r="LRA153" s="71"/>
      <c r="LRB153" s="71"/>
      <c r="LRC153" s="71"/>
      <c r="LRD153" s="72"/>
      <c r="LRE153" s="72"/>
      <c r="LRF153" s="72"/>
      <c r="LRG153" s="72"/>
      <c r="LRH153" s="72"/>
      <c r="LRI153" s="72"/>
      <c r="LRJ153" s="72"/>
      <c r="LRK153" s="72"/>
      <c r="LRL153" s="72"/>
      <c r="LRM153" s="71"/>
      <c r="LRN153" s="71"/>
      <c r="LRO153" s="71"/>
      <c r="LRP153" s="71"/>
      <c r="LRQ153" s="71"/>
      <c r="LRR153" s="71"/>
      <c r="LRS153" s="71"/>
      <c r="LRT153" s="72"/>
      <c r="LRU153" s="72"/>
      <c r="LRV153" s="72"/>
      <c r="LRW153" s="72"/>
      <c r="LRX153" s="72"/>
      <c r="LRY153" s="72"/>
      <c r="LRZ153" s="72"/>
      <c r="LSA153" s="72"/>
      <c r="LSB153" s="72"/>
      <c r="LSC153" s="71"/>
      <c r="LSD153" s="71"/>
      <c r="LSE153" s="71"/>
      <c r="LSF153" s="71"/>
      <c r="LSG153" s="71"/>
      <c r="LSH153" s="71"/>
      <c r="LSI153" s="71"/>
      <c r="LSJ153" s="72"/>
      <c r="LSK153" s="72"/>
      <c r="LSL153" s="72"/>
      <c r="LSM153" s="72"/>
      <c r="LSN153" s="72"/>
      <c r="LSO153" s="72"/>
      <c r="LSP153" s="72"/>
      <c r="LSQ153" s="72"/>
      <c r="LSR153" s="72"/>
      <c r="LSS153" s="71"/>
      <c r="LST153" s="71"/>
      <c r="LSU153" s="71"/>
      <c r="LSV153" s="71"/>
      <c r="LSW153" s="71"/>
      <c r="LSX153" s="71"/>
      <c r="LSY153" s="71"/>
      <c r="LSZ153" s="72"/>
      <c r="LTA153" s="72"/>
      <c r="LTB153" s="72"/>
      <c r="LTC153" s="72"/>
      <c r="LTD153" s="72"/>
      <c r="LTE153" s="72"/>
      <c r="LTF153" s="72"/>
      <c r="LTG153" s="72"/>
      <c r="LTH153" s="72"/>
      <c r="LTI153" s="71"/>
      <c r="LTJ153" s="71"/>
      <c r="LTK153" s="71"/>
      <c r="LTL153" s="71"/>
      <c r="LTM153" s="71"/>
      <c r="LTN153" s="71"/>
      <c r="LTO153" s="71"/>
      <c r="LTP153" s="72"/>
      <c r="LTQ153" s="72"/>
      <c r="LTR153" s="72"/>
      <c r="LTS153" s="72"/>
      <c r="LTT153" s="72"/>
      <c r="LTU153" s="72"/>
      <c r="LTV153" s="72"/>
      <c r="LTW153" s="72"/>
      <c r="LTX153" s="72"/>
      <c r="LTY153" s="71"/>
      <c r="LTZ153" s="71"/>
      <c r="LUA153" s="71"/>
      <c r="LUB153" s="71"/>
      <c r="LUC153" s="71"/>
      <c r="LUD153" s="71"/>
      <c r="LUE153" s="71"/>
      <c r="LUF153" s="72"/>
      <c r="LUG153" s="72"/>
      <c r="LUH153" s="72"/>
      <c r="LUI153" s="72"/>
      <c r="LUJ153" s="72"/>
      <c r="LUK153" s="72"/>
      <c r="LUL153" s="72"/>
      <c r="LUM153" s="72"/>
      <c r="LUN153" s="72"/>
      <c r="LUO153" s="71"/>
      <c r="LUP153" s="71"/>
      <c r="LUQ153" s="71"/>
      <c r="LUR153" s="71"/>
      <c r="LUS153" s="71"/>
      <c r="LUT153" s="71"/>
      <c r="LUU153" s="71"/>
      <c r="LUV153" s="72"/>
      <c r="LUW153" s="72"/>
      <c r="LUX153" s="72"/>
      <c r="LUY153" s="72"/>
      <c r="LUZ153" s="72"/>
      <c r="LVA153" s="72"/>
      <c r="LVB153" s="72"/>
      <c r="LVC153" s="72"/>
      <c r="LVD153" s="72"/>
      <c r="LVE153" s="71"/>
      <c r="LVF153" s="71"/>
      <c r="LVG153" s="71"/>
      <c r="LVH153" s="71"/>
      <c r="LVI153" s="71"/>
      <c r="LVJ153" s="71"/>
      <c r="LVK153" s="71"/>
      <c r="LVL153" s="72"/>
      <c r="LVM153" s="72"/>
      <c r="LVN153" s="72"/>
      <c r="LVO153" s="72"/>
      <c r="LVP153" s="72"/>
      <c r="LVQ153" s="72"/>
      <c r="LVR153" s="72"/>
      <c r="LVS153" s="72"/>
      <c r="LVT153" s="72"/>
      <c r="LVU153" s="71"/>
      <c r="LVV153" s="71"/>
      <c r="LVW153" s="71"/>
      <c r="LVX153" s="71"/>
      <c r="LVY153" s="71"/>
      <c r="LVZ153" s="71"/>
      <c r="LWA153" s="71"/>
      <c r="LWB153" s="72"/>
      <c r="LWC153" s="72"/>
      <c r="LWD153" s="72"/>
      <c r="LWE153" s="72"/>
      <c r="LWF153" s="72"/>
      <c r="LWG153" s="72"/>
      <c r="LWH153" s="72"/>
      <c r="LWI153" s="72"/>
      <c r="LWJ153" s="72"/>
      <c r="LWK153" s="71"/>
      <c r="LWL153" s="71"/>
      <c r="LWM153" s="71"/>
      <c r="LWN153" s="71"/>
      <c r="LWO153" s="71"/>
      <c r="LWP153" s="71"/>
      <c r="LWQ153" s="71"/>
      <c r="LWR153" s="72"/>
      <c r="LWS153" s="72"/>
      <c r="LWT153" s="72"/>
      <c r="LWU153" s="72"/>
      <c r="LWV153" s="72"/>
      <c r="LWW153" s="72"/>
      <c r="LWX153" s="72"/>
      <c r="LWY153" s="72"/>
      <c r="LWZ153" s="72"/>
      <c r="LXA153" s="71"/>
      <c r="LXB153" s="71"/>
      <c r="LXC153" s="71"/>
      <c r="LXD153" s="71"/>
      <c r="LXE153" s="71"/>
      <c r="LXF153" s="71"/>
      <c r="LXG153" s="71"/>
      <c r="LXH153" s="72"/>
      <c r="LXI153" s="72"/>
      <c r="LXJ153" s="72"/>
      <c r="LXK153" s="72"/>
      <c r="LXL153" s="72"/>
      <c r="LXM153" s="72"/>
      <c r="LXN153" s="72"/>
      <c r="LXO153" s="72"/>
      <c r="LXP153" s="72"/>
      <c r="LXQ153" s="71"/>
      <c r="LXR153" s="71"/>
      <c r="LXS153" s="71"/>
      <c r="LXT153" s="71"/>
      <c r="LXU153" s="71"/>
      <c r="LXV153" s="71"/>
      <c r="LXW153" s="71"/>
      <c r="LXX153" s="72"/>
      <c r="LXY153" s="72"/>
      <c r="LXZ153" s="72"/>
      <c r="LYA153" s="72"/>
      <c r="LYB153" s="72"/>
      <c r="LYC153" s="72"/>
      <c r="LYD153" s="72"/>
      <c r="LYE153" s="72"/>
      <c r="LYF153" s="72"/>
      <c r="LYG153" s="71"/>
      <c r="LYH153" s="71"/>
      <c r="LYI153" s="71"/>
      <c r="LYJ153" s="71"/>
      <c r="LYK153" s="71"/>
      <c r="LYL153" s="71"/>
      <c r="LYM153" s="71"/>
      <c r="LYN153" s="72"/>
      <c r="LYO153" s="72"/>
      <c r="LYP153" s="72"/>
      <c r="LYQ153" s="72"/>
      <c r="LYR153" s="72"/>
      <c r="LYS153" s="72"/>
      <c r="LYT153" s="72"/>
      <c r="LYU153" s="72"/>
      <c r="LYV153" s="72"/>
      <c r="LYW153" s="71"/>
      <c r="LYX153" s="71"/>
      <c r="LYY153" s="71"/>
      <c r="LYZ153" s="71"/>
      <c r="LZA153" s="71"/>
      <c r="LZB153" s="71"/>
      <c r="LZC153" s="71"/>
      <c r="LZD153" s="72"/>
      <c r="LZE153" s="72"/>
      <c r="LZF153" s="72"/>
      <c r="LZG153" s="72"/>
      <c r="LZH153" s="72"/>
      <c r="LZI153" s="72"/>
      <c r="LZJ153" s="72"/>
      <c r="LZK153" s="72"/>
      <c r="LZL153" s="72"/>
      <c r="LZM153" s="71"/>
      <c r="LZN153" s="71"/>
      <c r="LZO153" s="71"/>
      <c r="LZP153" s="71"/>
      <c r="LZQ153" s="71"/>
      <c r="LZR153" s="71"/>
      <c r="LZS153" s="71"/>
      <c r="LZT153" s="72"/>
      <c r="LZU153" s="72"/>
      <c r="LZV153" s="72"/>
      <c r="LZW153" s="72"/>
      <c r="LZX153" s="72"/>
      <c r="LZY153" s="72"/>
      <c r="LZZ153" s="72"/>
      <c r="MAA153" s="72"/>
      <c r="MAB153" s="72"/>
      <c r="MAC153" s="71"/>
      <c r="MAD153" s="71"/>
      <c r="MAE153" s="71"/>
      <c r="MAF153" s="71"/>
      <c r="MAG153" s="71"/>
      <c r="MAH153" s="71"/>
      <c r="MAI153" s="71"/>
      <c r="MAJ153" s="72"/>
      <c r="MAK153" s="72"/>
      <c r="MAL153" s="72"/>
      <c r="MAM153" s="72"/>
      <c r="MAN153" s="72"/>
      <c r="MAO153" s="72"/>
      <c r="MAP153" s="72"/>
      <c r="MAQ153" s="72"/>
      <c r="MAR153" s="72"/>
      <c r="MAS153" s="71"/>
      <c r="MAT153" s="71"/>
      <c r="MAU153" s="71"/>
      <c r="MAV153" s="71"/>
      <c r="MAW153" s="71"/>
      <c r="MAX153" s="71"/>
      <c r="MAY153" s="71"/>
      <c r="MAZ153" s="72"/>
      <c r="MBA153" s="72"/>
      <c r="MBB153" s="72"/>
      <c r="MBC153" s="72"/>
      <c r="MBD153" s="72"/>
      <c r="MBE153" s="72"/>
      <c r="MBF153" s="72"/>
      <c r="MBG153" s="72"/>
      <c r="MBH153" s="72"/>
      <c r="MBI153" s="71"/>
      <c r="MBJ153" s="71"/>
      <c r="MBK153" s="71"/>
      <c r="MBL153" s="71"/>
      <c r="MBM153" s="71"/>
      <c r="MBN153" s="71"/>
      <c r="MBO153" s="71"/>
      <c r="MBP153" s="72"/>
      <c r="MBQ153" s="72"/>
      <c r="MBR153" s="72"/>
      <c r="MBS153" s="72"/>
      <c r="MBT153" s="72"/>
      <c r="MBU153" s="72"/>
      <c r="MBV153" s="72"/>
      <c r="MBW153" s="72"/>
      <c r="MBX153" s="72"/>
      <c r="MBY153" s="71"/>
      <c r="MBZ153" s="71"/>
      <c r="MCA153" s="71"/>
      <c r="MCB153" s="71"/>
      <c r="MCC153" s="71"/>
      <c r="MCD153" s="71"/>
      <c r="MCE153" s="71"/>
      <c r="MCF153" s="72"/>
      <c r="MCG153" s="72"/>
      <c r="MCH153" s="72"/>
      <c r="MCI153" s="72"/>
      <c r="MCJ153" s="72"/>
      <c r="MCK153" s="72"/>
      <c r="MCL153" s="72"/>
      <c r="MCM153" s="72"/>
      <c r="MCN153" s="72"/>
      <c r="MCO153" s="71"/>
      <c r="MCP153" s="71"/>
      <c r="MCQ153" s="71"/>
      <c r="MCR153" s="71"/>
      <c r="MCS153" s="71"/>
      <c r="MCT153" s="71"/>
      <c r="MCU153" s="71"/>
      <c r="MCV153" s="72"/>
      <c r="MCW153" s="72"/>
      <c r="MCX153" s="72"/>
      <c r="MCY153" s="72"/>
      <c r="MCZ153" s="72"/>
      <c r="MDA153" s="72"/>
      <c r="MDB153" s="72"/>
      <c r="MDC153" s="72"/>
      <c r="MDD153" s="72"/>
      <c r="MDE153" s="71"/>
      <c r="MDF153" s="71"/>
      <c r="MDG153" s="71"/>
      <c r="MDH153" s="71"/>
      <c r="MDI153" s="71"/>
      <c r="MDJ153" s="71"/>
      <c r="MDK153" s="71"/>
      <c r="MDL153" s="72"/>
      <c r="MDM153" s="72"/>
      <c r="MDN153" s="72"/>
      <c r="MDO153" s="72"/>
      <c r="MDP153" s="72"/>
      <c r="MDQ153" s="72"/>
      <c r="MDR153" s="72"/>
      <c r="MDS153" s="72"/>
      <c r="MDT153" s="72"/>
      <c r="MDU153" s="71"/>
      <c r="MDV153" s="71"/>
      <c r="MDW153" s="71"/>
      <c r="MDX153" s="71"/>
      <c r="MDY153" s="71"/>
      <c r="MDZ153" s="71"/>
      <c r="MEA153" s="71"/>
      <c r="MEB153" s="72"/>
      <c r="MEC153" s="72"/>
      <c r="MED153" s="72"/>
      <c r="MEE153" s="72"/>
      <c r="MEF153" s="72"/>
      <c r="MEG153" s="72"/>
      <c r="MEH153" s="72"/>
      <c r="MEI153" s="72"/>
      <c r="MEJ153" s="72"/>
      <c r="MEK153" s="71"/>
      <c r="MEL153" s="71"/>
      <c r="MEM153" s="71"/>
      <c r="MEN153" s="71"/>
      <c r="MEO153" s="71"/>
      <c r="MEP153" s="71"/>
      <c r="MEQ153" s="71"/>
      <c r="MER153" s="72"/>
      <c r="MES153" s="72"/>
      <c r="MET153" s="72"/>
      <c r="MEU153" s="72"/>
      <c r="MEV153" s="72"/>
      <c r="MEW153" s="72"/>
      <c r="MEX153" s="72"/>
      <c r="MEY153" s="72"/>
      <c r="MEZ153" s="72"/>
      <c r="MFA153" s="71"/>
      <c r="MFB153" s="71"/>
      <c r="MFC153" s="71"/>
      <c r="MFD153" s="71"/>
      <c r="MFE153" s="71"/>
      <c r="MFF153" s="71"/>
      <c r="MFG153" s="71"/>
      <c r="MFH153" s="72"/>
      <c r="MFI153" s="72"/>
      <c r="MFJ153" s="72"/>
      <c r="MFK153" s="72"/>
      <c r="MFL153" s="72"/>
      <c r="MFM153" s="72"/>
      <c r="MFN153" s="72"/>
      <c r="MFO153" s="72"/>
      <c r="MFP153" s="72"/>
      <c r="MFQ153" s="71"/>
      <c r="MFR153" s="71"/>
      <c r="MFS153" s="71"/>
      <c r="MFT153" s="71"/>
      <c r="MFU153" s="71"/>
      <c r="MFV153" s="71"/>
      <c r="MFW153" s="71"/>
      <c r="MFX153" s="72"/>
      <c r="MFY153" s="72"/>
      <c r="MFZ153" s="72"/>
      <c r="MGA153" s="72"/>
      <c r="MGB153" s="72"/>
      <c r="MGC153" s="72"/>
      <c r="MGD153" s="72"/>
      <c r="MGE153" s="72"/>
      <c r="MGF153" s="72"/>
      <c r="MGG153" s="71"/>
      <c r="MGH153" s="71"/>
      <c r="MGI153" s="71"/>
      <c r="MGJ153" s="71"/>
      <c r="MGK153" s="71"/>
      <c r="MGL153" s="71"/>
      <c r="MGM153" s="71"/>
      <c r="MGN153" s="72"/>
      <c r="MGO153" s="72"/>
      <c r="MGP153" s="72"/>
      <c r="MGQ153" s="72"/>
      <c r="MGR153" s="72"/>
      <c r="MGS153" s="72"/>
      <c r="MGT153" s="72"/>
      <c r="MGU153" s="72"/>
      <c r="MGV153" s="72"/>
      <c r="MGW153" s="71"/>
      <c r="MGX153" s="71"/>
      <c r="MGY153" s="71"/>
      <c r="MGZ153" s="71"/>
      <c r="MHA153" s="71"/>
      <c r="MHB153" s="71"/>
      <c r="MHC153" s="71"/>
      <c r="MHD153" s="72"/>
      <c r="MHE153" s="72"/>
      <c r="MHF153" s="72"/>
      <c r="MHG153" s="72"/>
      <c r="MHH153" s="72"/>
      <c r="MHI153" s="72"/>
      <c r="MHJ153" s="72"/>
      <c r="MHK153" s="72"/>
      <c r="MHL153" s="72"/>
      <c r="MHM153" s="71"/>
      <c r="MHN153" s="71"/>
      <c r="MHO153" s="71"/>
      <c r="MHP153" s="71"/>
      <c r="MHQ153" s="71"/>
      <c r="MHR153" s="71"/>
      <c r="MHS153" s="71"/>
      <c r="MHT153" s="72"/>
      <c r="MHU153" s="72"/>
      <c r="MHV153" s="72"/>
      <c r="MHW153" s="72"/>
      <c r="MHX153" s="72"/>
      <c r="MHY153" s="72"/>
      <c r="MHZ153" s="72"/>
      <c r="MIA153" s="72"/>
      <c r="MIB153" s="72"/>
      <c r="MIC153" s="71"/>
      <c r="MID153" s="71"/>
      <c r="MIE153" s="71"/>
      <c r="MIF153" s="71"/>
      <c r="MIG153" s="71"/>
      <c r="MIH153" s="71"/>
      <c r="MII153" s="71"/>
      <c r="MIJ153" s="72"/>
      <c r="MIK153" s="72"/>
      <c r="MIL153" s="72"/>
      <c r="MIM153" s="72"/>
      <c r="MIN153" s="72"/>
      <c r="MIO153" s="72"/>
      <c r="MIP153" s="72"/>
      <c r="MIQ153" s="72"/>
      <c r="MIR153" s="72"/>
      <c r="MIS153" s="71"/>
      <c r="MIT153" s="71"/>
      <c r="MIU153" s="71"/>
      <c r="MIV153" s="71"/>
      <c r="MIW153" s="71"/>
      <c r="MIX153" s="71"/>
      <c r="MIY153" s="71"/>
      <c r="MIZ153" s="72"/>
      <c r="MJA153" s="72"/>
      <c r="MJB153" s="72"/>
      <c r="MJC153" s="72"/>
      <c r="MJD153" s="72"/>
      <c r="MJE153" s="72"/>
      <c r="MJF153" s="72"/>
      <c r="MJG153" s="72"/>
      <c r="MJH153" s="72"/>
      <c r="MJI153" s="71"/>
      <c r="MJJ153" s="71"/>
      <c r="MJK153" s="71"/>
      <c r="MJL153" s="71"/>
      <c r="MJM153" s="71"/>
      <c r="MJN153" s="71"/>
      <c r="MJO153" s="71"/>
      <c r="MJP153" s="72"/>
      <c r="MJQ153" s="72"/>
      <c r="MJR153" s="72"/>
      <c r="MJS153" s="72"/>
      <c r="MJT153" s="72"/>
      <c r="MJU153" s="72"/>
      <c r="MJV153" s="72"/>
      <c r="MJW153" s="72"/>
      <c r="MJX153" s="72"/>
      <c r="MJY153" s="71"/>
      <c r="MJZ153" s="71"/>
      <c r="MKA153" s="71"/>
      <c r="MKB153" s="71"/>
      <c r="MKC153" s="71"/>
      <c r="MKD153" s="71"/>
      <c r="MKE153" s="71"/>
      <c r="MKF153" s="72"/>
      <c r="MKG153" s="72"/>
      <c r="MKH153" s="72"/>
      <c r="MKI153" s="72"/>
      <c r="MKJ153" s="72"/>
      <c r="MKK153" s="72"/>
      <c r="MKL153" s="72"/>
      <c r="MKM153" s="72"/>
      <c r="MKN153" s="72"/>
      <c r="MKO153" s="71"/>
      <c r="MKP153" s="71"/>
      <c r="MKQ153" s="71"/>
      <c r="MKR153" s="71"/>
      <c r="MKS153" s="71"/>
      <c r="MKT153" s="71"/>
      <c r="MKU153" s="71"/>
      <c r="MKV153" s="72"/>
      <c r="MKW153" s="72"/>
      <c r="MKX153" s="72"/>
      <c r="MKY153" s="72"/>
      <c r="MKZ153" s="72"/>
      <c r="MLA153" s="72"/>
      <c r="MLB153" s="72"/>
      <c r="MLC153" s="72"/>
      <c r="MLD153" s="72"/>
      <c r="MLE153" s="71"/>
      <c r="MLF153" s="71"/>
      <c r="MLG153" s="71"/>
      <c r="MLH153" s="71"/>
      <c r="MLI153" s="71"/>
      <c r="MLJ153" s="71"/>
      <c r="MLK153" s="71"/>
      <c r="MLL153" s="72"/>
      <c r="MLM153" s="72"/>
      <c r="MLN153" s="72"/>
      <c r="MLO153" s="72"/>
      <c r="MLP153" s="72"/>
      <c r="MLQ153" s="72"/>
      <c r="MLR153" s="72"/>
      <c r="MLS153" s="72"/>
      <c r="MLT153" s="72"/>
      <c r="MLU153" s="71"/>
      <c r="MLV153" s="71"/>
      <c r="MLW153" s="71"/>
      <c r="MLX153" s="71"/>
      <c r="MLY153" s="71"/>
      <c r="MLZ153" s="71"/>
      <c r="MMA153" s="71"/>
      <c r="MMB153" s="72"/>
      <c r="MMC153" s="72"/>
      <c r="MMD153" s="72"/>
      <c r="MME153" s="72"/>
      <c r="MMF153" s="72"/>
      <c r="MMG153" s="72"/>
      <c r="MMH153" s="72"/>
      <c r="MMI153" s="72"/>
      <c r="MMJ153" s="72"/>
      <c r="MMK153" s="71"/>
      <c r="MML153" s="71"/>
      <c r="MMM153" s="71"/>
      <c r="MMN153" s="71"/>
      <c r="MMO153" s="71"/>
      <c r="MMP153" s="71"/>
      <c r="MMQ153" s="71"/>
      <c r="MMR153" s="72"/>
      <c r="MMS153" s="72"/>
      <c r="MMT153" s="72"/>
      <c r="MMU153" s="72"/>
      <c r="MMV153" s="72"/>
      <c r="MMW153" s="72"/>
      <c r="MMX153" s="72"/>
      <c r="MMY153" s="72"/>
      <c r="MMZ153" s="72"/>
      <c r="MNA153" s="71"/>
      <c r="MNB153" s="71"/>
      <c r="MNC153" s="71"/>
      <c r="MND153" s="71"/>
      <c r="MNE153" s="71"/>
      <c r="MNF153" s="71"/>
      <c r="MNG153" s="71"/>
      <c r="MNH153" s="72"/>
      <c r="MNI153" s="72"/>
      <c r="MNJ153" s="72"/>
      <c r="MNK153" s="72"/>
      <c r="MNL153" s="72"/>
      <c r="MNM153" s="72"/>
      <c r="MNN153" s="72"/>
      <c r="MNO153" s="72"/>
      <c r="MNP153" s="72"/>
      <c r="MNQ153" s="71"/>
      <c r="MNR153" s="71"/>
      <c r="MNS153" s="71"/>
      <c r="MNT153" s="71"/>
      <c r="MNU153" s="71"/>
      <c r="MNV153" s="71"/>
      <c r="MNW153" s="71"/>
      <c r="MNX153" s="72"/>
      <c r="MNY153" s="72"/>
      <c r="MNZ153" s="72"/>
      <c r="MOA153" s="72"/>
      <c r="MOB153" s="72"/>
      <c r="MOC153" s="72"/>
      <c r="MOD153" s="72"/>
      <c r="MOE153" s="72"/>
      <c r="MOF153" s="72"/>
      <c r="MOG153" s="71"/>
      <c r="MOH153" s="71"/>
      <c r="MOI153" s="71"/>
      <c r="MOJ153" s="71"/>
      <c r="MOK153" s="71"/>
      <c r="MOL153" s="71"/>
      <c r="MOM153" s="71"/>
      <c r="MON153" s="72"/>
      <c r="MOO153" s="72"/>
      <c r="MOP153" s="72"/>
      <c r="MOQ153" s="72"/>
      <c r="MOR153" s="72"/>
      <c r="MOS153" s="72"/>
      <c r="MOT153" s="72"/>
      <c r="MOU153" s="72"/>
      <c r="MOV153" s="72"/>
      <c r="MOW153" s="71"/>
      <c r="MOX153" s="71"/>
      <c r="MOY153" s="71"/>
      <c r="MOZ153" s="71"/>
      <c r="MPA153" s="71"/>
      <c r="MPB153" s="71"/>
      <c r="MPC153" s="71"/>
      <c r="MPD153" s="72"/>
      <c r="MPE153" s="72"/>
      <c r="MPF153" s="72"/>
      <c r="MPG153" s="72"/>
      <c r="MPH153" s="72"/>
      <c r="MPI153" s="72"/>
      <c r="MPJ153" s="72"/>
      <c r="MPK153" s="72"/>
      <c r="MPL153" s="72"/>
      <c r="MPM153" s="71"/>
      <c r="MPN153" s="71"/>
      <c r="MPO153" s="71"/>
      <c r="MPP153" s="71"/>
      <c r="MPQ153" s="71"/>
      <c r="MPR153" s="71"/>
      <c r="MPS153" s="71"/>
      <c r="MPT153" s="72"/>
      <c r="MPU153" s="72"/>
      <c r="MPV153" s="72"/>
      <c r="MPW153" s="72"/>
      <c r="MPX153" s="72"/>
      <c r="MPY153" s="72"/>
      <c r="MPZ153" s="72"/>
      <c r="MQA153" s="72"/>
      <c r="MQB153" s="72"/>
      <c r="MQC153" s="71"/>
      <c r="MQD153" s="71"/>
      <c r="MQE153" s="71"/>
      <c r="MQF153" s="71"/>
      <c r="MQG153" s="71"/>
      <c r="MQH153" s="71"/>
      <c r="MQI153" s="71"/>
      <c r="MQJ153" s="72"/>
      <c r="MQK153" s="72"/>
      <c r="MQL153" s="72"/>
      <c r="MQM153" s="72"/>
      <c r="MQN153" s="72"/>
      <c r="MQO153" s="72"/>
      <c r="MQP153" s="72"/>
      <c r="MQQ153" s="72"/>
      <c r="MQR153" s="72"/>
      <c r="MQS153" s="71"/>
      <c r="MQT153" s="71"/>
      <c r="MQU153" s="71"/>
      <c r="MQV153" s="71"/>
      <c r="MQW153" s="71"/>
      <c r="MQX153" s="71"/>
      <c r="MQY153" s="71"/>
      <c r="MQZ153" s="72"/>
      <c r="MRA153" s="72"/>
      <c r="MRB153" s="72"/>
      <c r="MRC153" s="72"/>
      <c r="MRD153" s="72"/>
      <c r="MRE153" s="72"/>
      <c r="MRF153" s="72"/>
      <c r="MRG153" s="72"/>
      <c r="MRH153" s="72"/>
      <c r="MRI153" s="71"/>
      <c r="MRJ153" s="71"/>
      <c r="MRK153" s="71"/>
      <c r="MRL153" s="71"/>
      <c r="MRM153" s="71"/>
      <c r="MRN153" s="71"/>
      <c r="MRO153" s="71"/>
      <c r="MRP153" s="72"/>
      <c r="MRQ153" s="72"/>
      <c r="MRR153" s="72"/>
      <c r="MRS153" s="72"/>
      <c r="MRT153" s="72"/>
      <c r="MRU153" s="72"/>
      <c r="MRV153" s="72"/>
      <c r="MRW153" s="72"/>
      <c r="MRX153" s="72"/>
      <c r="MRY153" s="71"/>
      <c r="MRZ153" s="71"/>
      <c r="MSA153" s="71"/>
      <c r="MSB153" s="71"/>
      <c r="MSC153" s="71"/>
      <c r="MSD153" s="71"/>
      <c r="MSE153" s="71"/>
      <c r="MSF153" s="72"/>
      <c r="MSG153" s="72"/>
      <c r="MSH153" s="72"/>
      <c r="MSI153" s="72"/>
      <c r="MSJ153" s="72"/>
      <c r="MSK153" s="72"/>
      <c r="MSL153" s="72"/>
      <c r="MSM153" s="72"/>
      <c r="MSN153" s="72"/>
      <c r="MSO153" s="71"/>
      <c r="MSP153" s="71"/>
      <c r="MSQ153" s="71"/>
      <c r="MSR153" s="71"/>
      <c r="MSS153" s="71"/>
      <c r="MST153" s="71"/>
      <c r="MSU153" s="71"/>
      <c r="MSV153" s="72"/>
      <c r="MSW153" s="72"/>
      <c r="MSX153" s="72"/>
      <c r="MSY153" s="72"/>
      <c r="MSZ153" s="72"/>
      <c r="MTA153" s="72"/>
      <c r="MTB153" s="72"/>
      <c r="MTC153" s="72"/>
      <c r="MTD153" s="72"/>
      <c r="MTE153" s="71"/>
      <c r="MTF153" s="71"/>
      <c r="MTG153" s="71"/>
      <c r="MTH153" s="71"/>
      <c r="MTI153" s="71"/>
      <c r="MTJ153" s="71"/>
      <c r="MTK153" s="71"/>
      <c r="MTL153" s="72"/>
      <c r="MTM153" s="72"/>
      <c r="MTN153" s="72"/>
      <c r="MTO153" s="72"/>
      <c r="MTP153" s="72"/>
      <c r="MTQ153" s="72"/>
      <c r="MTR153" s="72"/>
      <c r="MTS153" s="72"/>
      <c r="MTT153" s="72"/>
      <c r="MTU153" s="71"/>
      <c r="MTV153" s="71"/>
      <c r="MTW153" s="71"/>
      <c r="MTX153" s="71"/>
      <c r="MTY153" s="71"/>
      <c r="MTZ153" s="71"/>
      <c r="MUA153" s="71"/>
      <c r="MUB153" s="72"/>
      <c r="MUC153" s="72"/>
      <c r="MUD153" s="72"/>
      <c r="MUE153" s="72"/>
      <c r="MUF153" s="72"/>
      <c r="MUG153" s="72"/>
      <c r="MUH153" s="72"/>
      <c r="MUI153" s="72"/>
      <c r="MUJ153" s="72"/>
      <c r="MUK153" s="71"/>
      <c r="MUL153" s="71"/>
      <c r="MUM153" s="71"/>
      <c r="MUN153" s="71"/>
      <c r="MUO153" s="71"/>
      <c r="MUP153" s="71"/>
      <c r="MUQ153" s="71"/>
      <c r="MUR153" s="72"/>
      <c r="MUS153" s="72"/>
      <c r="MUT153" s="72"/>
      <c r="MUU153" s="72"/>
      <c r="MUV153" s="72"/>
      <c r="MUW153" s="72"/>
      <c r="MUX153" s="72"/>
      <c r="MUY153" s="72"/>
      <c r="MUZ153" s="72"/>
      <c r="MVA153" s="71"/>
      <c r="MVB153" s="71"/>
      <c r="MVC153" s="71"/>
      <c r="MVD153" s="71"/>
      <c r="MVE153" s="71"/>
      <c r="MVF153" s="71"/>
      <c r="MVG153" s="71"/>
      <c r="MVH153" s="72"/>
      <c r="MVI153" s="72"/>
      <c r="MVJ153" s="72"/>
      <c r="MVK153" s="72"/>
      <c r="MVL153" s="72"/>
      <c r="MVM153" s="72"/>
      <c r="MVN153" s="72"/>
      <c r="MVO153" s="72"/>
      <c r="MVP153" s="72"/>
      <c r="MVQ153" s="71"/>
      <c r="MVR153" s="71"/>
      <c r="MVS153" s="71"/>
      <c r="MVT153" s="71"/>
      <c r="MVU153" s="71"/>
      <c r="MVV153" s="71"/>
      <c r="MVW153" s="71"/>
      <c r="MVX153" s="72"/>
      <c r="MVY153" s="72"/>
      <c r="MVZ153" s="72"/>
      <c r="MWA153" s="72"/>
      <c r="MWB153" s="72"/>
      <c r="MWC153" s="72"/>
      <c r="MWD153" s="72"/>
      <c r="MWE153" s="72"/>
      <c r="MWF153" s="72"/>
      <c r="MWG153" s="71"/>
      <c r="MWH153" s="71"/>
      <c r="MWI153" s="71"/>
      <c r="MWJ153" s="71"/>
      <c r="MWK153" s="71"/>
      <c r="MWL153" s="71"/>
      <c r="MWM153" s="71"/>
      <c r="MWN153" s="72"/>
      <c r="MWO153" s="72"/>
      <c r="MWP153" s="72"/>
      <c r="MWQ153" s="72"/>
      <c r="MWR153" s="72"/>
      <c r="MWS153" s="72"/>
      <c r="MWT153" s="72"/>
      <c r="MWU153" s="72"/>
      <c r="MWV153" s="72"/>
      <c r="MWW153" s="71"/>
      <c r="MWX153" s="71"/>
      <c r="MWY153" s="71"/>
      <c r="MWZ153" s="71"/>
      <c r="MXA153" s="71"/>
      <c r="MXB153" s="71"/>
      <c r="MXC153" s="71"/>
      <c r="MXD153" s="72"/>
      <c r="MXE153" s="72"/>
      <c r="MXF153" s="72"/>
      <c r="MXG153" s="72"/>
      <c r="MXH153" s="72"/>
      <c r="MXI153" s="72"/>
      <c r="MXJ153" s="72"/>
      <c r="MXK153" s="72"/>
      <c r="MXL153" s="72"/>
      <c r="MXM153" s="71"/>
      <c r="MXN153" s="71"/>
      <c r="MXO153" s="71"/>
      <c r="MXP153" s="71"/>
      <c r="MXQ153" s="71"/>
      <c r="MXR153" s="71"/>
      <c r="MXS153" s="71"/>
      <c r="MXT153" s="72"/>
      <c r="MXU153" s="72"/>
      <c r="MXV153" s="72"/>
      <c r="MXW153" s="72"/>
      <c r="MXX153" s="72"/>
      <c r="MXY153" s="72"/>
      <c r="MXZ153" s="72"/>
      <c r="MYA153" s="72"/>
      <c r="MYB153" s="72"/>
      <c r="MYC153" s="71"/>
      <c r="MYD153" s="71"/>
      <c r="MYE153" s="71"/>
      <c r="MYF153" s="71"/>
      <c r="MYG153" s="71"/>
      <c r="MYH153" s="71"/>
      <c r="MYI153" s="71"/>
      <c r="MYJ153" s="72"/>
      <c r="MYK153" s="72"/>
      <c r="MYL153" s="72"/>
      <c r="MYM153" s="72"/>
      <c r="MYN153" s="72"/>
      <c r="MYO153" s="72"/>
      <c r="MYP153" s="72"/>
      <c r="MYQ153" s="72"/>
      <c r="MYR153" s="72"/>
      <c r="MYS153" s="71"/>
      <c r="MYT153" s="71"/>
      <c r="MYU153" s="71"/>
      <c r="MYV153" s="71"/>
      <c r="MYW153" s="71"/>
      <c r="MYX153" s="71"/>
      <c r="MYY153" s="71"/>
      <c r="MYZ153" s="72"/>
      <c r="MZA153" s="72"/>
      <c r="MZB153" s="72"/>
      <c r="MZC153" s="72"/>
      <c r="MZD153" s="72"/>
      <c r="MZE153" s="72"/>
      <c r="MZF153" s="72"/>
      <c r="MZG153" s="72"/>
      <c r="MZH153" s="72"/>
      <c r="MZI153" s="71"/>
      <c r="MZJ153" s="71"/>
      <c r="MZK153" s="71"/>
      <c r="MZL153" s="71"/>
      <c r="MZM153" s="71"/>
      <c r="MZN153" s="71"/>
      <c r="MZO153" s="71"/>
      <c r="MZP153" s="72"/>
      <c r="MZQ153" s="72"/>
      <c r="MZR153" s="72"/>
      <c r="MZS153" s="72"/>
      <c r="MZT153" s="72"/>
      <c r="MZU153" s="72"/>
      <c r="MZV153" s="72"/>
      <c r="MZW153" s="72"/>
      <c r="MZX153" s="72"/>
      <c r="MZY153" s="71"/>
      <c r="MZZ153" s="71"/>
      <c r="NAA153" s="71"/>
      <c r="NAB153" s="71"/>
      <c r="NAC153" s="71"/>
      <c r="NAD153" s="71"/>
      <c r="NAE153" s="71"/>
      <c r="NAF153" s="72"/>
      <c r="NAG153" s="72"/>
      <c r="NAH153" s="72"/>
      <c r="NAI153" s="72"/>
      <c r="NAJ153" s="72"/>
      <c r="NAK153" s="72"/>
      <c r="NAL153" s="72"/>
      <c r="NAM153" s="72"/>
      <c r="NAN153" s="72"/>
      <c r="NAO153" s="71"/>
      <c r="NAP153" s="71"/>
      <c r="NAQ153" s="71"/>
      <c r="NAR153" s="71"/>
      <c r="NAS153" s="71"/>
      <c r="NAT153" s="71"/>
      <c r="NAU153" s="71"/>
      <c r="NAV153" s="72"/>
      <c r="NAW153" s="72"/>
      <c r="NAX153" s="72"/>
      <c r="NAY153" s="72"/>
      <c r="NAZ153" s="72"/>
      <c r="NBA153" s="72"/>
      <c r="NBB153" s="72"/>
      <c r="NBC153" s="72"/>
      <c r="NBD153" s="72"/>
      <c r="NBE153" s="71"/>
      <c r="NBF153" s="71"/>
      <c r="NBG153" s="71"/>
      <c r="NBH153" s="71"/>
      <c r="NBI153" s="71"/>
      <c r="NBJ153" s="71"/>
      <c r="NBK153" s="71"/>
      <c r="NBL153" s="72"/>
      <c r="NBM153" s="72"/>
      <c r="NBN153" s="72"/>
      <c r="NBO153" s="72"/>
      <c r="NBP153" s="72"/>
      <c r="NBQ153" s="72"/>
      <c r="NBR153" s="72"/>
      <c r="NBS153" s="72"/>
      <c r="NBT153" s="72"/>
      <c r="NBU153" s="71"/>
      <c r="NBV153" s="71"/>
      <c r="NBW153" s="71"/>
      <c r="NBX153" s="71"/>
      <c r="NBY153" s="71"/>
      <c r="NBZ153" s="71"/>
      <c r="NCA153" s="71"/>
      <c r="NCB153" s="72"/>
      <c r="NCC153" s="72"/>
      <c r="NCD153" s="72"/>
      <c r="NCE153" s="72"/>
      <c r="NCF153" s="72"/>
      <c r="NCG153" s="72"/>
      <c r="NCH153" s="72"/>
      <c r="NCI153" s="72"/>
      <c r="NCJ153" s="72"/>
      <c r="NCK153" s="71"/>
      <c r="NCL153" s="71"/>
      <c r="NCM153" s="71"/>
      <c r="NCN153" s="71"/>
      <c r="NCO153" s="71"/>
      <c r="NCP153" s="71"/>
      <c r="NCQ153" s="71"/>
      <c r="NCR153" s="72"/>
      <c r="NCS153" s="72"/>
      <c r="NCT153" s="72"/>
      <c r="NCU153" s="72"/>
      <c r="NCV153" s="72"/>
      <c r="NCW153" s="72"/>
      <c r="NCX153" s="72"/>
      <c r="NCY153" s="72"/>
      <c r="NCZ153" s="72"/>
      <c r="NDA153" s="71"/>
      <c r="NDB153" s="71"/>
      <c r="NDC153" s="71"/>
      <c r="NDD153" s="71"/>
      <c r="NDE153" s="71"/>
      <c r="NDF153" s="71"/>
      <c r="NDG153" s="71"/>
      <c r="NDH153" s="72"/>
      <c r="NDI153" s="72"/>
      <c r="NDJ153" s="72"/>
      <c r="NDK153" s="72"/>
      <c r="NDL153" s="72"/>
      <c r="NDM153" s="72"/>
      <c r="NDN153" s="72"/>
      <c r="NDO153" s="72"/>
      <c r="NDP153" s="72"/>
      <c r="NDQ153" s="71"/>
      <c r="NDR153" s="71"/>
      <c r="NDS153" s="71"/>
      <c r="NDT153" s="71"/>
      <c r="NDU153" s="71"/>
      <c r="NDV153" s="71"/>
      <c r="NDW153" s="71"/>
      <c r="NDX153" s="72"/>
      <c r="NDY153" s="72"/>
      <c r="NDZ153" s="72"/>
      <c r="NEA153" s="72"/>
      <c r="NEB153" s="72"/>
      <c r="NEC153" s="72"/>
      <c r="NED153" s="72"/>
      <c r="NEE153" s="72"/>
      <c r="NEF153" s="72"/>
      <c r="NEG153" s="71"/>
      <c r="NEH153" s="71"/>
      <c r="NEI153" s="71"/>
      <c r="NEJ153" s="71"/>
      <c r="NEK153" s="71"/>
      <c r="NEL153" s="71"/>
      <c r="NEM153" s="71"/>
      <c r="NEN153" s="72"/>
      <c r="NEO153" s="72"/>
      <c r="NEP153" s="72"/>
      <c r="NEQ153" s="72"/>
      <c r="NER153" s="72"/>
      <c r="NES153" s="72"/>
      <c r="NET153" s="72"/>
      <c r="NEU153" s="72"/>
      <c r="NEV153" s="72"/>
      <c r="NEW153" s="71"/>
      <c r="NEX153" s="71"/>
      <c r="NEY153" s="71"/>
      <c r="NEZ153" s="71"/>
      <c r="NFA153" s="71"/>
      <c r="NFB153" s="71"/>
      <c r="NFC153" s="71"/>
      <c r="NFD153" s="72"/>
      <c r="NFE153" s="72"/>
      <c r="NFF153" s="72"/>
      <c r="NFG153" s="72"/>
      <c r="NFH153" s="72"/>
      <c r="NFI153" s="72"/>
      <c r="NFJ153" s="72"/>
      <c r="NFK153" s="72"/>
      <c r="NFL153" s="72"/>
      <c r="NFM153" s="71"/>
      <c r="NFN153" s="71"/>
      <c r="NFO153" s="71"/>
      <c r="NFP153" s="71"/>
      <c r="NFQ153" s="71"/>
      <c r="NFR153" s="71"/>
      <c r="NFS153" s="71"/>
      <c r="NFT153" s="72"/>
      <c r="NFU153" s="72"/>
      <c r="NFV153" s="72"/>
      <c r="NFW153" s="72"/>
      <c r="NFX153" s="72"/>
      <c r="NFY153" s="72"/>
      <c r="NFZ153" s="72"/>
      <c r="NGA153" s="72"/>
      <c r="NGB153" s="72"/>
      <c r="NGC153" s="71"/>
      <c r="NGD153" s="71"/>
      <c r="NGE153" s="71"/>
      <c r="NGF153" s="71"/>
      <c r="NGG153" s="71"/>
      <c r="NGH153" s="71"/>
      <c r="NGI153" s="71"/>
      <c r="NGJ153" s="72"/>
      <c r="NGK153" s="72"/>
      <c r="NGL153" s="72"/>
      <c r="NGM153" s="72"/>
      <c r="NGN153" s="72"/>
      <c r="NGO153" s="72"/>
      <c r="NGP153" s="72"/>
      <c r="NGQ153" s="72"/>
      <c r="NGR153" s="72"/>
      <c r="NGS153" s="71"/>
      <c r="NGT153" s="71"/>
      <c r="NGU153" s="71"/>
      <c r="NGV153" s="71"/>
      <c r="NGW153" s="71"/>
      <c r="NGX153" s="71"/>
      <c r="NGY153" s="71"/>
      <c r="NGZ153" s="72"/>
      <c r="NHA153" s="72"/>
      <c r="NHB153" s="72"/>
      <c r="NHC153" s="72"/>
      <c r="NHD153" s="72"/>
      <c r="NHE153" s="72"/>
      <c r="NHF153" s="72"/>
      <c r="NHG153" s="72"/>
      <c r="NHH153" s="72"/>
      <c r="NHI153" s="71"/>
      <c r="NHJ153" s="71"/>
      <c r="NHK153" s="71"/>
      <c r="NHL153" s="71"/>
      <c r="NHM153" s="71"/>
      <c r="NHN153" s="71"/>
      <c r="NHO153" s="71"/>
      <c r="NHP153" s="72"/>
      <c r="NHQ153" s="72"/>
      <c r="NHR153" s="72"/>
      <c r="NHS153" s="72"/>
      <c r="NHT153" s="72"/>
      <c r="NHU153" s="72"/>
      <c r="NHV153" s="72"/>
      <c r="NHW153" s="72"/>
      <c r="NHX153" s="72"/>
      <c r="NHY153" s="71"/>
      <c r="NHZ153" s="71"/>
      <c r="NIA153" s="71"/>
      <c r="NIB153" s="71"/>
      <c r="NIC153" s="71"/>
      <c r="NID153" s="71"/>
      <c r="NIE153" s="71"/>
      <c r="NIF153" s="72"/>
      <c r="NIG153" s="72"/>
      <c r="NIH153" s="72"/>
      <c r="NII153" s="72"/>
      <c r="NIJ153" s="72"/>
      <c r="NIK153" s="72"/>
      <c r="NIL153" s="72"/>
      <c r="NIM153" s="72"/>
      <c r="NIN153" s="72"/>
      <c r="NIO153" s="71"/>
      <c r="NIP153" s="71"/>
      <c r="NIQ153" s="71"/>
      <c r="NIR153" s="71"/>
      <c r="NIS153" s="71"/>
      <c r="NIT153" s="71"/>
      <c r="NIU153" s="71"/>
      <c r="NIV153" s="72"/>
      <c r="NIW153" s="72"/>
      <c r="NIX153" s="72"/>
      <c r="NIY153" s="72"/>
      <c r="NIZ153" s="72"/>
      <c r="NJA153" s="72"/>
      <c r="NJB153" s="72"/>
      <c r="NJC153" s="72"/>
      <c r="NJD153" s="72"/>
      <c r="NJE153" s="71"/>
      <c r="NJF153" s="71"/>
      <c r="NJG153" s="71"/>
      <c r="NJH153" s="71"/>
      <c r="NJI153" s="71"/>
      <c r="NJJ153" s="71"/>
      <c r="NJK153" s="71"/>
      <c r="NJL153" s="72"/>
      <c r="NJM153" s="72"/>
      <c r="NJN153" s="72"/>
      <c r="NJO153" s="72"/>
      <c r="NJP153" s="72"/>
      <c r="NJQ153" s="72"/>
      <c r="NJR153" s="72"/>
      <c r="NJS153" s="72"/>
      <c r="NJT153" s="72"/>
      <c r="NJU153" s="71"/>
      <c r="NJV153" s="71"/>
      <c r="NJW153" s="71"/>
      <c r="NJX153" s="71"/>
      <c r="NJY153" s="71"/>
      <c r="NJZ153" s="71"/>
      <c r="NKA153" s="71"/>
      <c r="NKB153" s="72"/>
      <c r="NKC153" s="72"/>
      <c r="NKD153" s="72"/>
      <c r="NKE153" s="72"/>
      <c r="NKF153" s="72"/>
      <c r="NKG153" s="72"/>
      <c r="NKH153" s="72"/>
      <c r="NKI153" s="72"/>
      <c r="NKJ153" s="72"/>
      <c r="NKK153" s="71"/>
      <c r="NKL153" s="71"/>
      <c r="NKM153" s="71"/>
      <c r="NKN153" s="71"/>
      <c r="NKO153" s="71"/>
      <c r="NKP153" s="71"/>
      <c r="NKQ153" s="71"/>
      <c r="NKR153" s="72"/>
      <c r="NKS153" s="72"/>
      <c r="NKT153" s="72"/>
      <c r="NKU153" s="72"/>
      <c r="NKV153" s="72"/>
      <c r="NKW153" s="72"/>
      <c r="NKX153" s="72"/>
      <c r="NKY153" s="72"/>
      <c r="NKZ153" s="72"/>
      <c r="NLA153" s="71"/>
      <c r="NLB153" s="71"/>
      <c r="NLC153" s="71"/>
      <c r="NLD153" s="71"/>
      <c r="NLE153" s="71"/>
      <c r="NLF153" s="71"/>
      <c r="NLG153" s="71"/>
      <c r="NLH153" s="72"/>
      <c r="NLI153" s="72"/>
      <c r="NLJ153" s="72"/>
      <c r="NLK153" s="72"/>
      <c r="NLL153" s="72"/>
      <c r="NLM153" s="72"/>
      <c r="NLN153" s="72"/>
      <c r="NLO153" s="72"/>
      <c r="NLP153" s="72"/>
      <c r="NLQ153" s="71"/>
      <c r="NLR153" s="71"/>
      <c r="NLS153" s="71"/>
      <c r="NLT153" s="71"/>
      <c r="NLU153" s="71"/>
      <c r="NLV153" s="71"/>
      <c r="NLW153" s="71"/>
      <c r="NLX153" s="72"/>
      <c r="NLY153" s="72"/>
      <c r="NLZ153" s="72"/>
      <c r="NMA153" s="72"/>
      <c r="NMB153" s="72"/>
      <c r="NMC153" s="72"/>
      <c r="NMD153" s="72"/>
      <c r="NME153" s="72"/>
      <c r="NMF153" s="72"/>
      <c r="NMG153" s="71"/>
      <c r="NMH153" s="71"/>
      <c r="NMI153" s="71"/>
      <c r="NMJ153" s="71"/>
      <c r="NMK153" s="71"/>
      <c r="NML153" s="71"/>
      <c r="NMM153" s="71"/>
      <c r="NMN153" s="72"/>
      <c r="NMO153" s="72"/>
      <c r="NMP153" s="72"/>
      <c r="NMQ153" s="72"/>
      <c r="NMR153" s="72"/>
      <c r="NMS153" s="72"/>
      <c r="NMT153" s="72"/>
      <c r="NMU153" s="72"/>
      <c r="NMV153" s="72"/>
      <c r="NMW153" s="71"/>
      <c r="NMX153" s="71"/>
      <c r="NMY153" s="71"/>
      <c r="NMZ153" s="71"/>
      <c r="NNA153" s="71"/>
      <c r="NNB153" s="71"/>
      <c r="NNC153" s="71"/>
      <c r="NND153" s="72"/>
      <c r="NNE153" s="72"/>
      <c r="NNF153" s="72"/>
      <c r="NNG153" s="72"/>
      <c r="NNH153" s="72"/>
      <c r="NNI153" s="72"/>
      <c r="NNJ153" s="72"/>
      <c r="NNK153" s="72"/>
      <c r="NNL153" s="72"/>
      <c r="NNM153" s="71"/>
      <c r="NNN153" s="71"/>
      <c r="NNO153" s="71"/>
      <c r="NNP153" s="71"/>
      <c r="NNQ153" s="71"/>
      <c r="NNR153" s="71"/>
      <c r="NNS153" s="71"/>
      <c r="NNT153" s="72"/>
      <c r="NNU153" s="72"/>
      <c r="NNV153" s="72"/>
      <c r="NNW153" s="72"/>
      <c r="NNX153" s="72"/>
      <c r="NNY153" s="72"/>
      <c r="NNZ153" s="72"/>
      <c r="NOA153" s="72"/>
      <c r="NOB153" s="72"/>
      <c r="NOC153" s="71"/>
      <c r="NOD153" s="71"/>
      <c r="NOE153" s="71"/>
      <c r="NOF153" s="71"/>
      <c r="NOG153" s="71"/>
      <c r="NOH153" s="71"/>
      <c r="NOI153" s="71"/>
      <c r="NOJ153" s="72"/>
      <c r="NOK153" s="72"/>
      <c r="NOL153" s="72"/>
      <c r="NOM153" s="72"/>
      <c r="NON153" s="72"/>
      <c r="NOO153" s="72"/>
      <c r="NOP153" s="72"/>
      <c r="NOQ153" s="72"/>
      <c r="NOR153" s="72"/>
      <c r="NOS153" s="71"/>
      <c r="NOT153" s="71"/>
      <c r="NOU153" s="71"/>
      <c r="NOV153" s="71"/>
      <c r="NOW153" s="71"/>
      <c r="NOX153" s="71"/>
      <c r="NOY153" s="71"/>
      <c r="NOZ153" s="72"/>
      <c r="NPA153" s="72"/>
      <c r="NPB153" s="72"/>
      <c r="NPC153" s="72"/>
      <c r="NPD153" s="72"/>
      <c r="NPE153" s="72"/>
      <c r="NPF153" s="72"/>
      <c r="NPG153" s="72"/>
      <c r="NPH153" s="72"/>
      <c r="NPI153" s="71"/>
      <c r="NPJ153" s="71"/>
      <c r="NPK153" s="71"/>
      <c r="NPL153" s="71"/>
      <c r="NPM153" s="71"/>
      <c r="NPN153" s="71"/>
      <c r="NPO153" s="71"/>
      <c r="NPP153" s="72"/>
      <c r="NPQ153" s="72"/>
      <c r="NPR153" s="72"/>
      <c r="NPS153" s="72"/>
      <c r="NPT153" s="72"/>
      <c r="NPU153" s="72"/>
      <c r="NPV153" s="72"/>
      <c r="NPW153" s="72"/>
      <c r="NPX153" s="72"/>
      <c r="NPY153" s="71"/>
      <c r="NPZ153" s="71"/>
      <c r="NQA153" s="71"/>
      <c r="NQB153" s="71"/>
      <c r="NQC153" s="71"/>
      <c r="NQD153" s="71"/>
      <c r="NQE153" s="71"/>
      <c r="NQF153" s="72"/>
      <c r="NQG153" s="72"/>
      <c r="NQH153" s="72"/>
      <c r="NQI153" s="72"/>
      <c r="NQJ153" s="72"/>
      <c r="NQK153" s="72"/>
      <c r="NQL153" s="72"/>
      <c r="NQM153" s="72"/>
      <c r="NQN153" s="72"/>
      <c r="NQO153" s="71"/>
      <c r="NQP153" s="71"/>
      <c r="NQQ153" s="71"/>
      <c r="NQR153" s="71"/>
      <c r="NQS153" s="71"/>
      <c r="NQT153" s="71"/>
      <c r="NQU153" s="71"/>
      <c r="NQV153" s="72"/>
      <c r="NQW153" s="72"/>
      <c r="NQX153" s="72"/>
      <c r="NQY153" s="72"/>
      <c r="NQZ153" s="72"/>
      <c r="NRA153" s="72"/>
      <c r="NRB153" s="72"/>
      <c r="NRC153" s="72"/>
      <c r="NRD153" s="72"/>
      <c r="NRE153" s="71"/>
      <c r="NRF153" s="71"/>
      <c r="NRG153" s="71"/>
      <c r="NRH153" s="71"/>
      <c r="NRI153" s="71"/>
      <c r="NRJ153" s="71"/>
      <c r="NRK153" s="71"/>
      <c r="NRL153" s="72"/>
      <c r="NRM153" s="72"/>
      <c r="NRN153" s="72"/>
      <c r="NRO153" s="72"/>
      <c r="NRP153" s="72"/>
      <c r="NRQ153" s="72"/>
      <c r="NRR153" s="72"/>
      <c r="NRS153" s="72"/>
      <c r="NRT153" s="72"/>
      <c r="NRU153" s="71"/>
      <c r="NRV153" s="71"/>
      <c r="NRW153" s="71"/>
      <c r="NRX153" s="71"/>
      <c r="NRY153" s="71"/>
      <c r="NRZ153" s="71"/>
      <c r="NSA153" s="71"/>
      <c r="NSB153" s="72"/>
      <c r="NSC153" s="72"/>
      <c r="NSD153" s="72"/>
      <c r="NSE153" s="72"/>
      <c r="NSF153" s="72"/>
      <c r="NSG153" s="72"/>
      <c r="NSH153" s="72"/>
      <c r="NSI153" s="72"/>
      <c r="NSJ153" s="72"/>
      <c r="NSK153" s="71"/>
      <c r="NSL153" s="71"/>
      <c r="NSM153" s="71"/>
      <c r="NSN153" s="71"/>
      <c r="NSO153" s="71"/>
      <c r="NSP153" s="71"/>
      <c r="NSQ153" s="71"/>
      <c r="NSR153" s="72"/>
      <c r="NSS153" s="72"/>
      <c r="NST153" s="72"/>
      <c r="NSU153" s="72"/>
      <c r="NSV153" s="72"/>
      <c r="NSW153" s="72"/>
      <c r="NSX153" s="72"/>
      <c r="NSY153" s="72"/>
      <c r="NSZ153" s="72"/>
      <c r="NTA153" s="71"/>
      <c r="NTB153" s="71"/>
      <c r="NTC153" s="71"/>
      <c r="NTD153" s="71"/>
      <c r="NTE153" s="71"/>
      <c r="NTF153" s="71"/>
      <c r="NTG153" s="71"/>
      <c r="NTH153" s="72"/>
      <c r="NTI153" s="72"/>
      <c r="NTJ153" s="72"/>
      <c r="NTK153" s="72"/>
      <c r="NTL153" s="72"/>
      <c r="NTM153" s="72"/>
      <c r="NTN153" s="72"/>
      <c r="NTO153" s="72"/>
      <c r="NTP153" s="72"/>
      <c r="NTQ153" s="71"/>
      <c r="NTR153" s="71"/>
      <c r="NTS153" s="71"/>
      <c r="NTT153" s="71"/>
      <c r="NTU153" s="71"/>
      <c r="NTV153" s="71"/>
      <c r="NTW153" s="71"/>
      <c r="NTX153" s="72"/>
      <c r="NTY153" s="72"/>
      <c r="NTZ153" s="72"/>
      <c r="NUA153" s="72"/>
      <c r="NUB153" s="72"/>
      <c r="NUC153" s="72"/>
      <c r="NUD153" s="72"/>
      <c r="NUE153" s="72"/>
      <c r="NUF153" s="72"/>
      <c r="NUG153" s="71"/>
      <c r="NUH153" s="71"/>
      <c r="NUI153" s="71"/>
      <c r="NUJ153" s="71"/>
      <c r="NUK153" s="71"/>
      <c r="NUL153" s="71"/>
      <c r="NUM153" s="71"/>
      <c r="NUN153" s="72"/>
      <c r="NUO153" s="72"/>
      <c r="NUP153" s="72"/>
      <c r="NUQ153" s="72"/>
      <c r="NUR153" s="72"/>
      <c r="NUS153" s="72"/>
      <c r="NUT153" s="72"/>
      <c r="NUU153" s="72"/>
      <c r="NUV153" s="72"/>
      <c r="NUW153" s="71"/>
      <c r="NUX153" s="71"/>
      <c r="NUY153" s="71"/>
      <c r="NUZ153" s="71"/>
      <c r="NVA153" s="71"/>
      <c r="NVB153" s="71"/>
      <c r="NVC153" s="71"/>
      <c r="NVD153" s="72"/>
      <c r="NVE153" s="72"/>
      <c r="NVF153" s="72"/>
      <c r="NVG153" s="72"/>
      <c r="NVH153" s="72"/>
      <c r="NVI153" s="72"/>
      <c r="NVJ153" s="72"/>
      <c r="NVK153" s="72"/>
      <c r="NVL153" s="72"/>
      <c r="NVM153" s="71"/>
      <c r="NVN153" s="71"/>
      <c r="NVO153" s="71"/>
      <c r="NVP153" s="71"/>
      <c r="NVQ153" s="71"/>
      <c r="NVR153" s="71"/>
      <c r="NVS153" s="71"/>
      <c r="NVT153" s="72"/>
      <c r="NVU153" s="72"/>
      <c r="NVV153" s="72"/>
      <c r="NVW153" s="72"/>
      <c r="NVX153" s="72"/>
      <c r="NVY153" s="72"/>
      <c r="NVZ153" s="72"/>
      <c r="NWA153" s="72"/>
      <c r="NWB153" s="72"/>
      <c r="NWC153" s="71"/>
      <c r="NWD153" s="71"/>
      <c r="NWE153" s="71"/>
      <c r="NWF153" s="71"/>
      <c r="NWG153" s="71"/>
      <c r="NWH153" s="71"/>
      <c r="NWI153" s="71"/>
      <c r="NWJ153" s="72"/>
      <c r="NWK153" s="72"/>
      <c r="NWL153" s="72"/>
      <c r="NWM153" s="72"/>
      <c r="NWN153" s="72"/>
      <c r="NWO153" s="72"/>
      <c r="NWP153" s="72"/>
      <c r="NWQ153" s="72"/>
      <c r="NWR153" s="72"/>
      <c r="NWS153" s="71"/>
      <c r="NWT153" s="71"/>
      <c r="NWU153" s="71"/>
      <c r="NWV153" s="71"/>
      <c r="NWW153" s="71"/>
      <c r="NWX153" s="71"/>
      <c r="NWY153" s="71"/>
      <c r="NWZ153" s="72"/>
      <c r="NXA153" s="72"/>
      <c r="NXB153" s="72"/>
      <c r="NXC153" s="72"/>
      <c r="NXD153" s="72"/>
      <c r="NXE153" s="72"/>
      <c r="NXF153" s="72"/>
      <c r="NXG153" s="72"/>
      <c r="NXH153" s="72"/>
      <c r="NXI153" s="71"/>
      <c r="NXJ153" s="71"/>
      <c r="NXK153" s="71"/>
      <c r="NXL153" s="71"/>
      <c r="NXM153" s="71"/>
      <c r="NXN153" s="71"/>
      <c r="NXO153" s="71"/>
      <c r="NXP153" s="72"/>
      <c r="NXQ153" s="72"/>
      <c r="NXR153" s="72"/>
      <c r="NXS153" s="72"/>
      <c r="NXT153" s="72"/>
      <c r="NXU153" s="72"/>
      <c r="NXV153" s="72"/>
      <c r="NXW153" s="72"/>
      <c r="NXX153" s="72"/>
      <c r="NXY153" s="71"/>
      <c r="NXZ153" s="71"/>
      <c r="NYA153" s="71"/>
      <c r="NYB153" s="71"/>
      <c r="NYC153" s="71"/>
      <c r="NYD153" s="71"/>
      <c r="NYE153" s="71"/>
      <c r="NYF153" s="72"/>
      <c r="NYG153" s="72"/>
      <c r="NYH153" s="72"/>
      <c r="NYI153" s="72"/>
      <c r="NYJ153" s="72"/>
      <c r="NYK153" s="72"/>
      <c r="NYL153" s="72"/>
      <c r="NYM153" s="72"/>
      <c r="NYN153" s="72"/>
      <c r="NYO153" s="71"/>
      <c r="NYP153" s="71"/>
      <c r="NYQ153" s="71"/>
      <c r="NYR153" s="71"/>
      <c r="NYS153" s="71"/>
      <c r="NYT153" s="71"/>
      <c r="NYU153" s="71"/>
      <c r="NYV153" s="72"/>
      <c r="NYW153" s="72"/>
      <c r="NYX153" s="72"/>
      <c r="NYY153" s="72"/>
      <c r="NYZ153" s="72"/>
      <c r="NZA153" s="72"/>
      <c r="NZB153" s="72"/>
      <c r="NZC153" s="72"/>
      <c r="NZD153" s="72"/>
      <c r="NZE153" s="71"/>
      <c r="NZF153" s="71"/>
      <c r="NZG153" s="71"/>
      <c r="NZH153" s="71"/>
      <c r="NZI153" s="71"/>
      <c r="NZJ153" s="71"/>
      <c r="NZK153" s="71"/>
      <c r="NZL153" s="72"/>
      <c r="NZM153" s="72"/>
      <c r="NZN153" s="72"/>
      <c r="NZO153" s="72"/>
      <c r="NZP153" s="72"/>
      <c r="NZQ153" s="72"/>
      <c r="NZR153" s="72"/>
      <c r="NZS153" s="72"/>
      <c r="NZT153" s="72"/>
      <c r="NZU153" s="71"/>
      <c r="NZV153" s="71"/>
      <c r="NZW153" s="71"/>
      <c r="NZX153" s="71"/>
      <c r="NZY153" s="71"/>
      <c r="NZZ153" s="71"/>
      <c r="OAA153" s="71"/>
      <c r="OAB153" s="72"/>
      <c r="OAC153" s="72"/>
      <c r="OAD153" s="72"/>
      <c r="OAE153" s="72"/>
      <c r="OAF153" s="72"/>
      <c r="OAG153" s="72"/>
      <c r="OAH153" s="72"/>
      <c r="OAI153" s="72"/>
      <c r="OAJ153" s="72"/>
      <c r="OAK153" s="71"/>
      <c r="OAL153" s="71"/>
      <c r="OAM153" s="71"/>
      <c r="OAN153" s="71"/>
      <c r="OAO153" s="71"/>
      <c r="OAP153" s="71"/>
      <c r="OAQ153" s="71"/>
      <c r="OAR153" s="72"/>
      <c r="OAS153" s="72"/>
      <c r="OAT153" s="72"/>
      <c r="OAU153" s="72"/>
      <c r="OAV153" s="72"/>
      <c r="OAW153" s="72"/>
      <c r="OAX153" s="72"/>
      <c r="OAY153" s="72"/>
      <c r="OAZ153" s="72"/>
      <c r="OBA153" s="71"/>
      <c r="OBB153" s="71"/>
      <c r="OBC153" s="71"/>
      <c r="OBD153" s="71"/>
      <c r="OBE153" s="71"/>
      <c r="OBF153" s="71"/>
      <c r="OBG153" s="71"/>
      <c r="OBH153" s="72"/>
      <c r="OBI153" s="72"/>
      <c r="OBJ153" s="72"/>
      <c r="OBK153" s="72"/>
      <c r="OBL153" s="72"/>
      <c r="OBM153" s="72"/>
      <c r="OBN153" s="72"/>
      <c r="OBO153" s="72"/>
      <c r="OBP153" s="72"/>
      <c r="OBQ153" s="71"/>
      <c r="OBR153" s="71"/>
      <c r="OBS153" s="71"/>
      <c r="OBT153" s="71"/>
      <c r="OBU153" s="71"/>
      <c r="OBV153" s="71"/>
      <c r="OBW153" s="71"/>
      <c r="OBX153" s="72"/>
      <c r="OBY153" s="72"/>
      <c r="OBZ153" s="72"/>
      <c r="OCA153" s="72"/>
      <c r="OCB153" s="72"/>
      <c r="OCC153" s="72"/>
      <c r="OCD153" s="72"/>
      <c r="OCE153" s="72"/>
      <c r="OCF153" s="72"/>
      <c r="OCG153" s="71"/>
      <c r="OCH153" s="71"/>
      <c r="OCI153" s="71"/>
      <c r="OCJ153" s="71"/>
      <c r="OCK153" s="71"/>
      <c r="OCL153" s="71"/>
      <c r="OCM153" s="71"/>
      <c r="OCN153" s="72"/>
      <c r="OCO153" s="72"/>
      <c r="OCP153" s="72"/>
      <c r="OCQ153" s="72"/>
      <c r="OCR153" s="72"/>
      <c r="OCS153" s="72"/>
      <c r="OCT153" s="72"/>
      <c r="OCU153" s="72"/>
      <c r="OCV153" s="72"/>
      <c r="OCW153" s="71"/>
      <c r="OCX153" s="71"/>
      <c r="OCY153" s="71"/>
      <c r="OCZ153" s="71"/>
      <c r="ODA153" s="71"/>
      <c r="ODB153" s="71"/>
      <c r="ODC153" s="71"/>
      <c r="ODD153" s="72"/>
      <c r="ODE153" s="72"/>
      <c r="ODF153" s="72"/>
      <c r="ODG153" s="72"/>
      <c r="ODH153" s="72"/>
      <c r="ODI153" s="72"/>
      <c r="ODJ153" s="72"/>
      <c r="ODK153" s="72"/>
      <c r="ODL153" s="72"/>
      <c r="ODM153" s="71"/>
      <c r="ODN153" s="71"/>
      <c r="ODO153" s="71"/>
      <c r="ODP153" s="71"/>
      <c r="ODQ153" s="71"/>
      <c r="ODR153" s="71"/>
      <c r="ODS153" s="71"/>
      <c r="ODT153" s="72"/>
      <c r="ODU153" s="72"/>
      <c r="ODV153" s="72"/>
      <c r="ODW153" s="72"/>
      <c r="ODX153" s="72"/>
      <c r="ODY153" s="72"/>
      <c r="ODZ153" s="72"/>
      <c r="OEA153" s="72"/>
      <c r="OEB153" s="72"/>
      <c r="OEC153" s="71"/>
      <c r="OED153" s="71"/>
      <c r="OEE153" s="71"/>
      <c r="OEF153" s="71"/>
      <c r="OEG153" s="71"/>
      <c r="OEH153" s="71"/>
      <c r="OEI153" s="71"/>
      <c r="OEJ153" s="72"/>
      <c r="OEK153" s="72"/>
      <c r="OEL153" s="72"/>
      <c r="OEM153" s="72"/>
      <c r="OEN153" s="72"/>
      <c r="OEO153" s="72"/>
      <c r="OEP153" s="72"/>
      <c r="OEQ153" s="72"/>
      <c r="OER153" s="72"/>
      <c r="OES153" s="71"/>
      <c r="OET153" s="71"/>
      <c r="OEU153" s="71"/>
      <c r="OEV153" s="71"/>
      <c r="OEW153" s="71"/>
      <c r="OEX153" s="71"/>
      <c r="OEY153" s="71"/>
      <c r="OEZ153" s="72"/>
      <c r="OFA153" s="72"/>
      <c r="OFB153" s="72"/>
      <c r="OFC153" s="72"/>
      <c r="OFD153" s="72"/>
      <c r="OFE153" s="72"/>
      <c r="OFF153" s="72"/>
      <c r="OFG153" s="72"/>
      <c r="OFH153" s="72"/>
      <c r="OFI153" s="71"/>
      <c r="OFJ153" s="71"/>
      <c r="OFK153" s="71"/>
      <c r="OFL153" s="71"/>
      <c r="OFM153" s="71"/>
      <c r="OFN153" s="71"/>
      <c r="OFO153" s="71"/>
      <c r="OFP153" s="72"/>
      <c r="OFQ153" s="72"/>
      <c r="OFR153" s="72"/>
      <c r="OFS153" s="72"/>
      <c r="OFT153" s="72"/>
      <c r="OFU153" s="72"/>
      <c r="OFV153" s="72"/>
      <c r="OFW153" s="72"/>
      <c r="OFX153" s="72"/>
      <c r="OFY153" s="71"/>
      <c r="OFZ153" s="71"/>
      <c r="OGA153" s="71"/>
      <c r="OGB153" s="71"/>
      <c r="OGC153" s="71"/>
      <c r="OGD153" s="71"/>
      <c r="OGE153" s="71"/>
      <c r="OGF153" s="72"/>
      <c r="OGG153" s="72"/>
      <c r="OGH153" s="72"/>
      <c r="OGI153" s="72"/>
      <c r="OGJ153" s="72"/>
      <c r="OGK153" s="72"/>
      <c r="OGL153" s="72"/>
      <c r="OGM153" s="72"/>
      <c r="OGN153" s="72"/>
      <c r="OGO153" s="71"/>
      <c r="OGP153" s="71"/>
      <c r="OGQ153" s="71"/>
      <c r="OGR153" s="71"/>
      <c r="OGS153" s="71"/>
      <c r="OGT153" s="71"/>
      <c r="OGU153" s="71"/>
      <c r="OGV153" s="72"/>
      <c r="OGW153" s="72"/>
      <c r="OGX153" s="72"/>
      <c r="OGY153" s="72"/>
      <c r="OGZ153" s="72"/>
      <c r="OHA153" s="72"/>
      <c r="OHB153" s="72"/>
      <c r="OHC153" s="72"/>
      <c r="OHD153" s="72"/>
      <c r="OHE153" s="71"/>
      <c r="OHF153" s="71"/>
      <c r="OHG153" s="71"/>
      <c r="OHH153" s="71"/>
      <c r="OHI153" s="71"/>
      <c r="OHJ153" s="71"/>
      <c r="OHK153" s="71"/>
      <c r="OHL153" s="72"/>
      <c r="OHM153" s="72"/>
      <c r="OHN153" s="72"/>
      <c r="OHO153" s="72"/>
      <c r="OHP153" s="72"/>
      <c r="OHQ153" s="72"/>
      <c r="OHR153" s="72"/>
      <c r="OHS153" s="72"/>
      <c r="OHT153" s="72"/>
      <c r="OHU153" s="71"/>
      <c r="OHV153" s="71"/>
      <c r="OHW153" s="71"/>
      <c r="OHX153" s="71"/>
      <c r="OHY153" s="71"/>
      <c r="OHZ153" s="71"/>
      <c r="OIA153" s="71"/>
      <c r="OIB153" s="72"/>
      <c r="OIC153" s="72"/>
      <c r="OID153" s="72"/>
      <c r="OIE153" s="72"/>
      <c r="OIF153" s="72"/>
      <c r="OIG153" s="72"/>
      <c r="OIH153" s="72"/>
      <c r="OII153" s="72"/>
      <c r="OIJ153" s="72"/>
      <c r="OIK153" s="71"/>
      <c r="OIL153" s="71"/>
      <c r="OIM153" s="71"/>
      <c r="OIN153" s="71"/>
      <c r="OIO153" s="71"/>
      <c r="OIP153" s="71"/>
      <c r="OIQ153" s="71"/>
      <c r="OIR153" s="72"/>
      <c r="OIS153" s="72"/>
      <c r="OIT153" s="72"/>
      <c r="OIU153" s="72"/>
      <c r="OIV153" s="72"/>
      <c r="OIW153" s="72"/>
      <c r="OIX153" s="72"/>
      <c r="OIY153" s="72"/>
      <c r="OIZ153" s="72"/>
      <c r="OJA153" s="71"/>
      <c r="OJB153" s="71"/>
      <c r="OJC153" s="71"/>
      <c r="OJD153" s="71"/>
      <c r="OJE153" s="71"/>
      <c r="OJF153" s="71"/>
      <c r="OJG153" s="71"/>
      <c r="OJH153" s="72"/>
      <c r="OJI153" s="72"/>
      <c r="OJJ153" s="72"/>
      <c r="OJK153" s="72"/>
      <c r="OJL153" s="72"/>
      <c r="OJM153" s="72"/>
      <c r="OJN153" s="72"/>
      <c r="OJO153" s="72"/>
      <c r="OJP153" s="72"/>
      <c r="OJQ153" s="71"/>
      <c r="OJR153" s="71"/>
      <c r="OJS153" s="71"/>
      <c r="OJT153" s="71"/>
      <c r="OJU153" s="71"/>
      <c r="OJV153" s="71"/>
      <c r="OJW153" s="71"/>
      <c r="OJX153" s="72"/>
      <c r="OJY153" s="72"/>
      <c r="OJZ153" s="72"/>
      <c r="OKA153" s="72"/>
      <c r="OKB153" s="72"/>
      <c r="OKC153" s="72"/>
      <c r="OKD153" s="72"/>
      <c r="OKE153" s="72"/>
      <c r="OKF153" s="72"/>
      <c r="OKG153" s="71"/>
      <c r="OKH153" s="71"/>
      <c r="OKI153" s="71"/>
      <c r="OKJ153" s="71"/>
      <c r="OKK153" s="71"/>
      <c r="OKL153" s="71"/>
      <c r="OKM153" s="71"/>
      <c r="OKN153" s="72"/>
      <c r="OKO153" s="72"/>
      <c r="OKP153" s="72"/>
      <c r="OKQ153" s="72"/>
      <c r="OKR153" s="72"/>
      <c r="OKS153" s="72"/>
      <c r="OKT153" s="72"/>
      <c r="OKU153" s="72"/>
      <c r="OKV153" s="72"/>
      <c r="OKW153" s="71"/>
      <c r="OKX153" s="71"/>
      <c r="OKY153" s="71"/>
      <c r="OKZ153" s="71"/>
      <c r="OLA153" s="71"/>
      <c r="OLB153" s="71"/>
      <c r="OLC153" s="71"/>
      <c r="OLD153" s="72"/>
      <c r="OLE153" s="72"/>
      <c r="OLF153" s="72"/>
      <c r="OLG153" s="72"/>
      <c r="OLH153" s="72"/>
      <c r="OLI153" s="72"/>
      <c r="OLJ153" s="72"/>
      <c r="OLK153" s="72"/>
      <c r="OLL153" s="72"/>
      <c r="OLM153" s="71"/>
      <c r="OLN153" s="71"/>
      <c r="OLO153" s="71"/>
      <c r="OLP153" s="71"/>
      <c r="OLQ153" s="71"/>
      <c r="OLR153" s="71"/>
      <c r="OLS153" s="71"/>
      <c r="OLT153" s="72"/>
      <c r="OLU153" s="72"/>
      <c r="OLV153" s="72"/>
      <c r="OLW153" s="72"/>
      <c r="OLX153" s="72"/>
      <c r="OLY153" s="72"/>
      <c r="OLZ153" s="72"/>
      <c r="OMA153" s="72"/>
      <c r="OMB153" s="72"/>
      <c r="OMC153" s="71"/>
      <c r="OMD153" s="71"/>
      <c r="OME153" s="71"/>
      <c r="OMF153" s="71"/>
      <c r="OMG153" s="71"/>
      <c r="OMH153" s="71"/>
      <c r="OMI153" s="71"/>
      <c r="OMJ153" s="72"/>
      <c r="OMK153" s="72"/>
      <c r="OML153" s="72"/>
      <c r="OMM153" s="72"/>
      <c r="OMN153" s="72"/>
      <c r="OMO153" s="72"/>
      <c r="OMP153" s="72"/>
      <c r="OMQ153" s="72"/>
      <c r="OMR153" s="72"/>
      <c r="OMS153" s="71"/>
      <c r="OMT153" s="71"/>
      <c r="OMU153" s="71"/>
      <c r="OMV153" s="71"/>
      <c r="OMW153" s="71"/>
      <c r="OMX153" s="71"/>
      <c r="OMY153" s="71"/>
      <c r="OMZ153" s="72"/>
      <c r="ONA153" s="72"/>
      <c r="ONB153" s="72"/>
      <c r="ONC153" s="72"/>
      <c r="OND153" s="72"/>
      <c r="ONE153" s="72"/>
      <c r="ONF153" s="72"/>
      <c r="ONG153" s="72"/>
      <c r="ONH153" s="72"/>
      <c r="ONI153" s="71"/>
      <c r="ONJ153" s="71"/>
      <c r="ONK153" s="71"/>
      <c r="ONL153" s="71"/>
      <c r="ONM153" s="71"/>
      <c r="ONN153" s="71"/>
      <c r="ONO153" s="71"/>
      <c r="ONP153" s="72"/>
      <c r="ONQ153" s="72"/>
      <c r="ONR153" s="72"/>
      <c r="ONS153" s="72"/>
      <c r="ONT153" s="72"/>
      <c r="ONU153" s="72"/>
      <c r="ONV153" s="72"/>
      <c r="ONW153" s="72"/>
      <c r="ONX153" s="72"/>
      <c r="ONY153" s="71"/>
      <c r="ONZ153" s="71"/>
      <c r="OOA153" s="71"/>
      <c r="OOB153" s="71"/>
      <c r="OOC153" s="71"/>
      <c r="OOD153" s="71"/>
      <c r="OOE153" s="71"/>
      <c r="OOF153" s="72"/>
      <c r="OOG153" s="72"/>
      <c r="OOH153" s="72"/>
      <c r="OOI153" s="72"/>
      <c r="OOJ153" s="72"/>
      <c r="OOK153" s="72"/>
      <c r="OOL153" s="72"/>
      <c r="OOM153" s="72"/>
      <c r="OON153" s="72"/>
      <c r="OOO153" s="71"/>
      <c r="OOP153" s="71"/>
      <c r="OOQ153" s="71"/>
      <c r="OOR153" s="71"/>
      <c r="OOS153" s="71"/>
      <c r="OOT153" s="71"/>
      <c r="OOU153" s="71"/>
      <c r="OOV153" s="72"/>
      <c r="OOW153" s="72"/>
      <c r="OOX153" s="72"/>
      <c r="OOY153" s="72"/>
      <c r="OOZ153" s="72"/>
      <c r="OPA153" s="72"/>
      <c r="OPB153" s="72"/>
      <c r="OPC153" s="72"/>
      <c r="OPD153" s="72"/>
      <c r="OPE153" s="71"/>
      <c r="OPF153" s="71"/>
      <c r="OPG153" s="71"/>
      <c r="OPH153" s="71"/>
      <c r="OPI153" s="71"/>
      <c r="OPJ153" s="71"/>
      <c r="OPK153" s="71"/>
      <c r="OPL153" s="72"/>
      <c r="OPM153" s="72"/>
      <c r="OPN153" s="72"/>
      <c r="OPO153" s="72"/>
      <c r="OPP153" s="72"/>
      <c r="OPQ153" s="72"/>
      <c r="OPR153" s="72"/>
      <c r="OPS153" s="72"/>
      <c r="OPT153" s="72"/>
      <c r="OPU153" s="71"/>
      <c r="OPV153" s="71"/>
      <c r="OPW153" s="71"/>
      <c r="OPX153" s="71"/>
      <c r="OPY153" s="71"/>
      <c r="OPZ153" s="71"/>
      <c r="OQA153" s="71"/>
      <c r="OQB153" s="72"/>
      <c r="OQC153" s="72"/>
      <c r="OQD153" s="72"/>
      <c r="OQE153" s="72"/>
      <c r="OQF153" s="72"/>
      <c r="OQG153" s="72"/>
      <c r="OQH153" s="72"/>
      <c r="OQI153" s="72"/>
      <c r="OQJ153" s="72"/>
      <c r="OQK153" s="71"/>
      <c r="OQL153" s="71"/>
      <c r="OQM153" s="71"/>
      <c r="OQN153" s="71"/>
      <c r="OQO153" s="71"/>
      <c r="OQP153" s="71"/>
      <c r="OQQ153" s="71"/>
      <c r="OQR153" s="72"/>
      <c r="OQS153" s="72"/>
      <c r="OQT153" s="72"/>
      <c r="OQU153" s="72"/>
      <c r="OQV153" s="72"/>
      <c r="OQW153" s="72"/>
      <c r="OQX153" s="72"/>
      <c r="OQY153" s="72"/>
      <c r="OQZ153" s="72"/>
      <c r="ORA153" s="71"/>
      <c r="ORB153" s="71"/>
      <c r="ORC153" s="71"/>
      <c r="ORD153" s="71"/>
      <c r="ORE153" s="71"/>
      <c r="ORF153" s="71"/>
      <c r="ORG153" s="71"/>
      <c r="ORH153" s="72"/>
      <c r="ORI153" s="72"/>
      <c r="ORJ153" s="72"/>
      <c r="ORK153" s="72"/>
      <c r="ORL153" s="72"/>
      <c r="ORM153" s="72"/>
      <c r="ORN153" s="72"/>
      <c r="ORO153" s="72"/>
      <c r="ORP153" s="72"/>
      <c r="ORQ153" s="71"/>
      <c r="ORR153" s="71"/>
      <c r="ORS153" s="71"/>
      <c r="ORT153" s="71"/>
      <c r="ORU153" s="71"/>
      <c r="ORV153" s="71"/>
      <c r="ORW153" s="71"/>
      <c r="ORX153" s="72"/>
      <c r="ORY153" s="72"/>
      <c r="ORZ153" s="72"/>
      <c r="OSA153" s="72"/>
      <c r="OSB153" s="72"/>
      <c r="OSC153" s="72"/>
      <c r="OSD153" s="72"/>
      <c r="OSE153" s="72"/>
      <c r="OSF153" s="72"/>
      <c r="OSG153" s="71"/>
      <c r="OSH153" s="71"/>
      <c r="OSI153" s="71"/>
      <c r="OSJ153" s="71"/>
      <c r="OSK153" s="71"/>
      <c r="OSL153" s="71"/>
      <c r="OSM153" s="71"/>
      <c r="OSN153" s="72"/>
      <c r="OSO153" s="72"/>
      <c r="OSP153" s="72"/>
      <c r="OSQ153" s="72"/>
      <c r="OSR153" s="72"/>
      <c r="OSS153" s="72"/>
      <c r="OST153" s="72"/>
      <c r="OSU153" s="72"/>
      <c r="OSV153" s="72"/>
      <c r="OSW153" s="71"/>
      <c r="OSX153" s="71"/>
      <c r="OSY153" s="71"/>
      <c r="OSZ153" s="71"/>
      <c r="OTA153" s="71"/>
      <c r="OTB153" s="71"/>
      <c r="OTC153" s="71"/>
      <c r="OTD153" s="72"/>
      <c r="OTE153" s="72"/>
      <c r="OTF153" s="72"/>
      <c r="OTG153" s="72"/>
      <c r="OTH153" s="72"/>
      <c r="OTI153" s="72"/>
      <c r="OTJ153" s="72"/>
      <c r="OTK153" s="72"/>
      <c r="OTL153" s="72"/>
      <c r="OTM153" s="71"/>
      <c r="OTN153" s="71"/>
      <c r="OTO153" s="71"/>
      <c r="OTP153" s="71"/>
      <c r="OTQ153" s="71"/>
      <c r="OTR153" s="71"/>
      <c r="OTS153" s="71"/>
      <c r="OTT153" s="72"/>
      <c r="OTU153" s="72"/>
      <c r="OTV153" s="72"/>
      <c r="OTW153" s="72"/>
      <c r="OTX153" s="72"/>
      <c r="OTY153" s="72"/>
      <c r="OTZ153" s="72"/>
      <c r="OUA153" s="72"/>
      <c r="OUB153" s="72"/>
      <c r="OUC153" s="71"/>
      <c r="OUD153" s="71"/>
      <c r="OUE153" s="71"/>
      <c r="OUF153" s="71"/>
      <c r="OUG153" s="71"/>
      <c r="OUH153" s="71"/>
      <c r="OUI153" s="71"/>
      <c r="OUJ153" s="72"/>
      <c r="OUK153" s="72"/>
      <c r="OUL153" s="72"/>
      <c r="OUM153" s="72"/>
      <c r="OUN153" s="72"/>
      <c r="OUO153" s="72"/>
      <c r="OUP153" s="72"/>
      <c r="OUQ153" s="72"/>
      <c r="OUR153" s="72"/>
      <c r="OUS153" s="71"/>
      <c r="OUT153" s="71"/>
      <c r="OUU153" s="71"/>
      <c r="OUV153" s="71"/>
      <c r="OUW153" s="71"/>
      <c r="OUX153" s="71"/>
      <c r="OUY153" s="71"/>
      <c r="OUZ153" s="72"/>
      <c r="OVA153" s="72"/>
      <c r="OVB153" s="72"/>
      <c r="OVC153" s="72"/>
      <c r="OVD153" s="72"/>
      <c r="OVE153" s="72"/>
      <c r="OVF153" s="72"/>
      <c r="OVG153" s="72"/>
      <c r="OVH153" s="72"/>
      <c r="OVI153" s="71"/>
      <c r="OVJ153" s="71"/>
      <c r="OVK153" s="71"/>
      <c r="OVL153" s="71"/>
      <c r="OVM153" s="71"/>
      <c r="OVN153" s="71"/>
      <c r="OVO153" s="71"/>
      <c r="OVP153" s="72"/>
      <c r="OVQ153" s="72"/>
      <c r="OVR153" s="72"/>
      <c r="OVS153" s="72"/>
      <c r="OVT153" s="72"/>
      <c r="OVU153" s="72"/>
      <c r="OVV153" s="72"/>
      <c r="OVW153" s="72"/>
      <c r="OVX153" s="72"/>
      <c r="OVY153" s="71"/>
      <c r="OVZ153" s="71"/>
      <c r="OWA153" s="71"/>
      <c r="OWB153" s="71"/>
      <c r="OWC153" s="71"/>
      <c r="OWD153" s="71"/>
      <c r="OWE153" s="71"/>
      <c r="OWF153" s="72"/>
      <c r="OWG153" s="72"/>
      <c r="OWH153" s="72"/>
      <c r="OWI153" s="72"/>
      <c r="OWJ153" s="72"/>
      <c r="OWK153" s="72"/>
      <c r="OWL153" s="72"/>
      <c r="OWM153" s="72"/>
      <c r="OWN153" s="72"/>
      <c r="OWO153" s="71"/>
      <c r="OWP153" s="71"/>
      <c r="OWQ153" s="71"/>
      <c r="OWR153" s="71"/>
      <c r="OWS153" s="71"/>
      <c r="OWT153" s="71"/>
      <c r="OWU153" s="71"/>
      <c r="OWV153" s="72"/>
      <c r="OWW153" s="72"/>
      <c r="OWX153" s="72"/>
      <c r="OWY153" s="72"/>
      <c r="OWZ153" s="72"/>
      <c r="OXA153" s="72"/>
      <c r="OXB153" s="72"/>
      <c r="OXC153" s="72"/>
      <c r="OXD153" s="72"/>
      <c r="OXE153" s="71"/>
      <c r="OXF153" s="71"/>
      <c r="OXG153" s="71"/>
      <c r="OXH153" s="71"/>
      <c r="OXI153" s="71"/>
      <c r="OXJ153" s="71"/>
      <c r="OXK153" s="71"/>
      <c r="OXL153" s="72"/>
      <c r="OXM153" s="72"/>
      <c r="OXN153" s="72"/>
      <c r="OXO153" s="72"/>
      <c r="OXP153" s="72"/>
      <c r="OXQ153" s="72"/>
      <c r="OXR153" s="72"/>
      <c r="OXS153" s="72"/>
      <c r="OXT153" s="72"/>
      <c r="OXU153" s="71"/>
      <c r="OXV153" s="71"/>
      <c r="OXW153" s="71"/>
      <c r="OXX153" s="71"/>
      <c r="OXY153" s="71"/>
      <c r="OXZ153" s="71"/>
      <c r="OYA153" s="71"/>
      <c r="OYB153" s="72"/>
      <c r="OYC153" s="72"/>
      <c r="OYD153" s="72"/>
      <c r="OYE153" s="72"/>
      <c r="OYF153" s="72"/>
      <c r="OYG153" s="72"/>
      <c r="OYH153" s="72"/>
      <c r="OYI153" s="72"/>
      <c r="OYJ153" s="72"/>
      <c r="OYK153" s="71"/>
      <c r="OYL153" s="71"/>
      <c r="OYM153" s="71"/>
      <c r="OYN153" s="71"/>
      <c r="OYO153" s="71"/>
      <c r="OYP153" s="71"/>
      <c r="OYQ153" s="71"/>
      <c r="OYR153" s="72"/>
      <c r="OYS153" s="72"/>
      <c r="OYT153" s="72"/>
      <c r="OYU153" s="72"/>
      <c r="OYV153" s="72"/>
      <c r="OYW153" s="72"/>
      <c r="OYX153" s="72"/>
      <c r="OYY153" s="72"/>
      <c r="OYZ153" s="72"/>
      <c r="OZA153" s="71"/>
      <c r="OZB153" s="71"/>
      <c r="OZC153" s="71"/>
      <c r="OZD153" s="71"/>
      <c r="OZE153" s="71"/>
      <c r="OZF153" s="71"/>
      <c r="OZG153" s="71"/>
      <c r="OZH153" s="72"/>
      <c r="OZI153" s="72"/>
      <c r="OZJ153" s="72"/>
      <c r="OZK153" s="72"/>
      <c r="OZL153" s="72"/>
      <c r="OZM153" s="72"/>
      <c r="OZN153" s="72"/>
      <c r="OZO153" s="72"/>
      <c r="OZP153" s="72"/>
      <c r="OZQ153" s="71"/>
      <c r="OZR153" s="71"/>
      <c r="OZS153" s="71"/>
      <c r="OZT153" s="71"/>
      <c r="OZU153" s="71"/>
      <c r="OZV153" s="71"/>
      <c r="OZW153" s="71"/>
      <c r="OZX153" s="72"/>
      <c r="OZY153" s="72"/>
      <c r="OZZ153" s="72"/>
      <c r="PAA153" s="72"/>
      <c r="PAB153" s="72"/>
      <c r="PAC153" s="72"/>
      <c r="PAD153" s="72"/>
      <c r="PAE153" s="72"/>
      <c r="PAF153" s="72"/>
      <c r="PAG153" s="71"/>
      <c r="PAH153" s="71"/>
      <c r="PAI153" s="71"/>
      <c r="PAJ153" s="71"/>
      <c r="PAK153" s="71"/>
      <c r="PAL153" s="71"/>
      <c r="PAM153" s="71"/>
      <c r="PAN153" s="72"/>
      <c r="PAO153" s="72"/>
      <c r="PAP153" s="72"/>
      <c r="PAQ153" s="72"/>
      <c r="PAR153" s="72"/>
      <c r="PAS153" s="72"/>
      <c r="PAT153" s="72"/>
      <c r="PAU153" s="72"/>
      <c r="PAV153" s="72"/>
      <c r="PAW153" s="71"/>
      <c r="PAX153" s="71"/>
      <c r="PAY153" s="71"/>
      <c r="PAZ153" s="71"/>
      <c r="PBA153" s="71"/>
      <c r="PBB153" s="71"/>
      <c r="PBC153" s="71"/>
      <c r="PBD153" s="72"/>
      <c r="PBE153" s="72"/>
      <c r="PBF153" s="72"/>
      <c r="PBG153" s="72"/>
      <c r="PBH153" s="72"/>
      <c r="PBI153" s="72"/>
      <c r="PBJ153" s="72"/>
      <c r="PBK153" s="72"/>
      <c r="PBL153" s="72"/>
      <c r="PBM153" s="71"/>
      <c r="PBN153" s="71"/>
      <c r="PBO153" s="71"/>
      <c r="PBP153" s="71"/>
      <c r="PBQ153" s="71"/>
      <c r="PBR153" s="71"/>
      <c r="PBS153" s="71"/>
      <c r="PBT153" s="72"/>
      <c r="PBU153" s="72"/>
      <c r="PBV153" s="72"/>
      <c r="PBW153" s="72"/>
      <c r="PBX153" s="72"/>
      <c r="PBY153" s="72"/>
      <c r="PBZ153" s="72"/>
      <c r="PCA153" s="72"/>
      <c r="PCB153" s="72"/>
      <c r="PCC153" s="71"/>
      <c r="PCD153" s="71"/>
      <c r="PCE153" s="71"/>
      <c r="PCF153" s="71"/>
      <c r="PCG153" s="71"/>
      <c r="PCH153" s="71"/>
      <c r="PCI153" s="71"/>
      <c r="PCJ153" s="72"/>
      <c r="PCK153" s="72"/>
      <c r="PCL153" s="72"/>
      <c r="PCM153" s="72"/>
      <c r="PCN153" s="72"/>
      <c r="PCO153" s="72"/>
      <c r="PCP153" s="72"/>
      <c r="PCQ153" s="72"/>
      <c r="PCR153" s="72"/>
      <c r="PCS153" s="71"/>
      <c r="PCT153" s="71"/>
      <c r="PCU153" s="71"/>
      <c r="PCV153" s="71"/>
      <c r="PCW153" s="71"/>
      <c r="PCX153" s="71"/>
      <c r="PCY153" s="71"/>
      <c r="PCZ153" s="72"/>
      <c r="PDA153" s="72"/>
      <c r="PDB153" s="72"/>
      <c r="PDC153" s="72"/>
      <c r="PDD153" s="72"/>
      <c r="PDE153" s="72"/>
      <c r="PDF153" s="72"/>
      <c r="PDG153" s="72"/>
      <c r="PDH153" s="72"/>
      <c r="PDI153" s="71"/>
      <c r="PDJ153" s="71"/>
      <c r="PDK153" s="71"/>
      <c r="PDL153" s="71"/>
      <c r="PDM153" s="71"/>
      <c r="PDN153" s="71"/>
      <c r="PDO153" s="71"/>
      <c r="PDP153" s="72"/>
      <c r="PDQ153" s="72"/>
      <c r="PDR153" s="72"/>
      <c r="PDS153" s="72"/>
      <c r="PDT153" s="72"/>
      <c r="PDU153" s="72"/>
      <c r="PDV153" s="72"/>
      <c r="PDW153" s="72"/>
      <c r="PDX153" s="72"/>
      <c r="PDY153" s="71"/>
      <c r="PDZ153" s="71"/>
      <c r="PEA153" s="71"/>
      <c r="PEB153" s="71"/>
      <c r="PEC153" s="71"/>
      <c r="PED153" s="71"/>
      <c r="PEE153" s="71"/>
      <c r="PEF153" s="72"/>
      <c r="PEG153" s="72"/>
      <c r="PEH153" s="72"/>
      <c r="PEI153" s="72"/>
      <c r="PEJ153" s="72"/>
      <c r="PEK153" s="72"/>
      <c r="PEL153" s="72"/>
      <c r="PEM153" s="72"/>
      <c r="PEN153" s="72"/>
      <c r="PEO153" s="71"/>
      <c r="PEP153" s="71"/>
      <c r="PEQ153" s="71"/>
      <c r="PER153" s="71"/>
      <c r="PES153" s="71"/>
      <c r="PET153" s="71"/>
      <c r="PEU153" s="71"/>
      <c r="PEV153" s="72"/>
      <c r="PEW153" s="72"/>
      <c r="PEX153" s="72"/>
      <c r="PEY153" s="72"/>
      <c r="PEZ153" s="72"/>
      <c r="PFA153" s="72"/>
      <c r="PFB153" s="72"/>
      <c r="PFC153" s="72"/>
      <c r="PFD153" s="72"/>
      <c r="PFE153" s="71"/>
      <c r="PFF153" s="71"/>
      <c r="PFG153" s="71"/>
      <c r="PFH153" s="71"/>
      <c r="PFI153" s="71"/>
      <c r="PFJ153" s="71"/>
      <c r="PFK153" s="71"/>
      <c r="PFL153" s="72"/>
      <c r="PFM153" s="72"/>
      <c r="PFN153" s="72"/>
      <c r="PFO153" s="72"/>
      <c r="PFP153" s="72"/>
      <c r="PFQ153" s="72"/>
      <c r="PFR153" s="72"/>
      <c r="PFS153" s="72"/>
      <c r="PFT153" s="72"/>
      <c r="PFU153" s="71"/>
      <c r="PFV153" s="71"/>
      <c r="PFW153" s="71"/>
      <c r="PFX153" s="71"/>
      <c r="PFY153" s="71"/>
      <c r="PFZ153" s="71"/>
      <c r="PGA153" s="71"/>
      <c r="PGB153" s="72"/>
      <c r="PGC153" s="72"/>
      <c r="PGD153" s="72"/>
      <c r="PGE153" s="72"/>
      <c r="PGF153" s="72"/>
      <c r="PGG153" s="72"/>
      <c r="PGH153" s="72"/>
      <c r="PGI153" s="72"/>
      <c r="PGJ153" s="72"/>
      <c r="PGK153" s="71"/>
      <c r="PGL153" s="71"/>
      <c r="PGM153" s="71"/>
      <c r="PGN153" s="71"/>
      <c r="PGO153" s="71"/>
      <c r="PGP153" s="71"/>
      <c r="PGQ153" s="71"/>
      <c r="PGR153" s="72"/>
      <c r="PGS153" s="72"/>
      <c r="PGT153" s="72"/>
      <c r="PGU153" s="72"/>
      <c r="PGV153" s="72"/>
      <c r="PGW153" s="72"/>
      <c r="PGX153" s="72"/>
      <c r="PGY153" s="72"/>
      <c r="PGZ153" s="72"/>
      <c r="PHA153" s="71"/>
      <c r="PHB153" s="71"/>
      <c r="PHC153" s="71"/>
      <c r="PHD153" s="71"/>
      <c r="PHE153" s="71"/>
      <c r="PHF153" s="71"/>
      <c r="PHG153" s="71"/>
      <c r="PHH153" s="72"/>
      <c r="PHI153" s="72"/>
      <c r="PHJ153" s="72"/>
      <c r="PHK153" s="72"/>
      <c r="PHL153" s="72"/>
      <c r="PHM153" s="72"/>
      <c r="PHN153" s="72"/>
      <c r="PHO153" s="72"/>
      <c r="PHP153" s="72"/>
      <c r="PHQ153" s="71"/>
      <c r="PHR153" s="71"/>
      <c r="PHS153" s="71"/>
      <c r="PHT153" s="71"/>
      <c r="PHU153" s="71"/>
      <c r="PHV153" s="71"/>
      <c r="PHW153" s="71"/>
      <c r="PHX153" s="72"/>
      <c r="PHY153" s="72"/>
      <c r="PHZ153" s="72"/>
      <c r="PIA153" s="72"/>
      <c r="PIB153" s="72"/>
      <c r="PIC153" s="72"/>
      <c r="PID153" s="72"/>
      <c r="PIE153" s="72"/>
      <c r="PIF153" s="72"/>
      <c r="PIG153" s="71"/>
      <c r="PIH153" s="71"/>
      <c r="PII153" s="71"/>
      <c r="PIJ153" s="71"/>
      <c r="PIK153" s="71"/>
      <c r="PIL153" s="71"/>
      <c r="PIM153" s="71"/>
      <c r="PIN153" s="72"/>
      <c r="PIO153" s="72"/>
      <c r="PIP153" s="72"/>
      <c r="PIQ153" s="72"/>
      <c r="PIR153" s="72"/>
      <c r="PIS153" s="72"/>
      <c r="PIT153" s="72"/>
      <c r="PIU153" s="72"/>
      <c r="PIV153" s="72"/>
      <c r="PIW153" s="71"/>
      <c r="PIX153" s="71"/>
      <c r="PIY153" s="71"/>
      <c r="PIZ153" s="71"/>
      <c r="PJA153" s="71"/>
      <c r="PJB153" s="71"/>
      <c r="PJC153" s="71"/>
      <c r="PJD153" s="72"/>
      <c r="PJE153" s="72"/>
      <c r="PJF153" s="72"/>
      <c r="PJG153" s="72"/>
      <c r="PJH153" s="72"/>
      <c r="PJI153" s="72"/>
      <c r="PJJ153" s="72"/>
      <c r="PJK153" s="72"/>
      <c r="PJL153" s="72"/>
      <c r="PJM153" s="71"/>
      <c r="PJN153" s="71"/>
      <c r="PJO153" s="71"/>
      <c r="PJP153" s="71"/>
      <c r="PJQ153" s="71"/>
      <c r="PJR153" s="71"/>
      <c r="PJS153" s="71"/>
      <c r="PJT153" s="72"/>
      <c r="PJU153" s="72"/>
      <c r="PJV153" s="72"/>
      <c r="PJW153" s="72"/>
      <c r="PJX153" s="72"/>
      <c r="PJY153" s="72"/>
      <c r="PJZ153" s="72"/>
      <c r="PKA153" s="72"/>
      <c r="PKB153" s="72"/>
      <c r="PKC153" s="71"/>
      <c r="PKD153" s="71"/>
      <c r="PKE153" s="71"/>
      <c r="PKF153" s="71"/>
      <c r="PKG153" s="71"/>
      <c r="PKH153" s="71"/>
      <c r="PKI153" s="71"/>
      <c r="PKJ153" s="72"/>
      <c r="PKK153" s="72"/>
      <c r="PKL153" s="72"/>
      <c r="PKM153" s="72"/>
      <c r="PKN153" s="72"/>
      <c r="PKO153" s="72"/>
      <c r="PKP153" s="72"/>
      <c r="PKQ153" s="72"/>
      <c r="PKR153" s="72"/>
      <c r="PKS153" s="71"/>
      <c r="PKT153" s="71"/>
      <c r="PKU153" s="71"/>
      <c r="PKV153" s="71"/>
      <c r="PKW153" s="71"/>
      <c r="PKX153" s="71"/>
      <c r="PKY153" s="71"/>
      <c r="PKZ153" s="72"/>
      <c r="PLA153" s="72"/>
      <c r="PLB153" s="72"/>
      <c r="PLC153" s="72"/>
      <c r="PLD153" s="72"/>
      <c r="PLE153" s="72"/>
      <c r="PLF153" s="72"/>
      <c r="PLG153" s="72"/>
      <c r="PLH153" s="72"/>
      <c r="PLI153" s="71"/>
      <c r="PLJ153" s="71"/>
      <c r="PLK153" s="71"/>
      <c r="PLL153" s="71"/>
      <c r="PLM153" s="71"/>
      <c r="PLN153" s="71"/>
      <c r="PLO153" s="71"/>
      <c r="PLP153" s="72"/>
      <c r="PLQ153" s="72"/>
      <c r="PLR153" s="72"/>
      <c r="PLS153" s="72"/>
      <c r="PLT153" s="72"/>
      <c r="PLU153" s="72"/>
      <c r="PLV153" s="72"/>
      <c r="PLW153" s="72"/>
      <c r="PLX153" s="72"/>
      <c r="PLY153" s="71"/>
      <c r="PLZ153" s="71"/>
      <c r="PMA153" s="71"/>
      <c r="PMB153" s="71"/>
      <c r="PMC153" s="71"/>
      <c r="PMD153" s="71"/>
      <c r="PME153" s="71"/>
      <c r="PMF153" s="72"/>
      <c r="PMG153" s="72"/>
      <c r="PMH153" s="72"/>
      <c r="PMI153" s="72"/>
      <c r="PMJ153" s="72"/>
      <c r="PMK153" s="72"/>
      <c r="PML153" s="72"/>
      <c r="PMM153" s="72"/>
      <c r="PMN153" s="72"/>
      <c r="PMO153" s="71"/>
      <c r="PMP153" s="71"/>
      <c r="PMQ153" s="71"/>
      <c r="PMR153" s="71"/>
      <c r="PMS153" s="71"/>
      <c r="PMT153" s="71"/>
      <c r="PMU153" s="71"/>
      <c r="PMV153" s="72"/>
      <c r="PMW153" s="72"/>
      <c r="PMX153" s="72"/>
      <c r="PMY153" s="72"/>
      <c r="PMZ153" s="72"/>
      <c r="PNA153" s="72"/>
      <c r="PNB153" s="72"/>
      <c r="PNC153" s="72"/>
      <c r="PND153" s="72"/>
      <c r="PNE153" s="71"/>
      <c r="PNF153" s="71"/>
      <c r="PNG153" s="71"/>
      <c r="PNH153" s="71"/>
      <c r="PNI153" s="71"/>
      <c r="PNJ153" s="71"/>
      <c r="PNK153" s="71"/>
      <c r="PNL153" s="72"/>
      <c r="PNM153" s="72"/>
      <c r="PNN153" s="72"/>
      <c r="PNO153" s="72"/>
      <c r="PNP153" s="72"/>
      <c r="PNQ153" s="72"/>
      <c r="PNR153" s="72"/>
      <c r="PNS153" s="72"/>
      <c r="PNT153" s="72"/>
      <c r="PNU153" s="71"/>
      <c r="PNV153" s="71"/>
      <c r="PNW153" s="71"/>
      <c r="PNX153" s="71"/>
      <c r="PNY153" s="71"/>
      <c r="PNZ153" s="71"/>
      <c r="POA153" s="71"/>
      <c r="POB153" s="72"/>
      <c r="POC153" s="72"/>
      <c r="POD153" s="72"/>
      <c r="POE153" s="72"/>
      <c r="POF153" s="72"/>
      <c r="POG153" s="72"/>
      <c r="POH153" s="72"/>
      <c r="POI153" s="72"/>
      <c r="POJ153" s="72"/>
      <c r="POK153" s="71"/>
      <c r="POL153" s="71"/>
      <c r="POM153" s="71"/>
      <c r="PON153" s="71"/>
      <c r="POO153" s="71"/>
      <c r="POP153" s="71"/>
      <c r="POQ153" s="71"/>
      <c r="POR153" s="72"/>
      <c r="POS153" s="72"/>
      <c r="POT153" s="72"/>
      <c r="POU153" s="72"/>
      <c r="POV153" s="72"/>
      <c r="POW153" s="72"/>
      <c r="POX153" s="72"/>
      <c r="POY153" s="72"/>
      <c r="POZ153" s="72"/>
      <c r="PPA153" s="71"/>
      <c r="PPB153" s="71"/>
      <c r="PPC153" s="71"/>
      <c r="PPD153" s="71"/>
      <c r="PPE153" s="71"/>
      <c r="PPF153" s="71"/>
      <c r="PPG153" s="71"/>
      <c r="PPH153" s="72"/>
      <c r="PPI153" s="72"/>
      <c r="PPJ153" s="72"/>
      <c r="PPK153" s="72"/>
      <c r="PPL153" s="72"/>
      <c r="PPM153" s="72"/>
      <c r="PPN153" s="72"/>
      <c r="PPO153" s="72"/>
      <c r="PPP153" s="72"/>
      <c r="PPQ153" s="71"/>
      <c r="PPR153" s="71"/>
      <c r="PPS153" s="71"/>
      <c r="PPT153" s="71"/>
      <c r="PPU153" s="71"/>
      <c r="PPV153" s="71"/>
      <c r="PPW153" s="71"/>
      <c r="PPX153" s="72"/>
      <c r="PPY153" s="72"/>
      <c r="PPZ153" s="72"/>
      <c r="PQA153" s="72"/>
      <c r="PQB153" s="72"/>
      <c r="PQC153" s="72"/>
      <c r="PQD153" s="72"/>
      <c r="PQE153" s="72"/>
      <c r="PQF153" s="72"/>
      <c r="PQG153" s="71"/>
      <c r="PQH153" s="71"/>
      <c r="PQI153" s="71"/>
      <c r="PQJ153" s="71"/>
      <c r="PQK153" s="71"/>
      <c r="PQL153" s="71"/>
      <c r="PQM153" s="71"/>
      <c r="PQN153" s="72"/>
      <c r="PQO153" s="72"/>
      <c r="PQP153" s="72"/>
      <c r="PQQ153" s="72"/>
      <c r="PQR153" s="72"/>
      <c r="PQS153" s="72"/>
      <c r="PQT153" s="72"/>
      <c r="PQU153" s="72"/>
      <c r="PQV153" s="72"/>
      <c r="PQW153" s="71"/>
      <c r="PQX153" s="71"/>
      <c r="PQY153" s="71"/>
      <c r="PQZ153" s="71"/>
      <c r="PRA153" s="71"/>
      <c r="PRB153" s="71"/>
      <c r="PRC153" s="71"/>
      <c r="PRD153" s="72"/>
      <c r="PRE153" s="72"/>
      <c r="PRF153" s="72"/>
      <c r="PRG153" s="72"/>
      <c r="PRH153" s="72"/>
      <c r="PRI153" s="72"/>
      <c r="PRJ153" s="72"/>
      <c r="PRK153" s="72"/>
      <c r="PRL153" s="72"/>
      <c r="PRM153" s="71"/>
      <c r="PRN153" s="71"/>
      <c r="PRO153" s="71"/>
      <c r="PRP153" s="71"/>
      <c r="PRQ153" s="71"/>
      <c r="PRR153" s="71"/>
      <c r="PRS153" s="71"/>
      <c r="PRT153" s="72"/>
      <c r="PRU153" s="72"/>
      <c r="PRV153" s="72"/>
      <c r="PRW153" s="72"/>
      <c r="PRX153" s="72"/>
      <c r="PRY153" s="72"/>
      <c r="PRZ153" s="72"/>
      <c r="PSA153" s="72"/>
      <c r="PSB153" s="72"/>
      <c r="PSC153" s="71"/>
      <c r="PSD153" s="71"/>
      <c r="PSE153" s="71"/>
      <c r="PSF153" s="71"/>
      <c r="PSG153" s="71"/>
      <c r="PSH153" s="71"/>
      <c r="PSI153" s="71"/>
      <c r="PSJ153" s="72"/>
      <c r="PSK153" s="72"/>
      <c r="PSL153" s="72"/>
      <c r="PSM153" s="72"/>
      <c r="PSN153" s="72"/>
      <c r="PSO153" s="72"/>
      <c r="PSP153" s="72"/>
      <c r="PSQ153" s="72"/>
      <c r="PSR153" s="72"/>
      <c r="PSS153" s="71"/>
      <c r="PST153" s="71"/>
      <c r="PSU153" s="71"/>
      <c r="PSV153" s="71"/>
      <c r="PSW153" s="71"/>
      <c r="PSX153" s="71"/>
      <c r="PSY153" s="71"/>
      <c r="PSZ153" s="72"/>
      <c r="PTA153" s="72"/>
      <c r="PTB153" s="72"/>
      <c r="PTC153" s="72"/>
      <c r="PTD153" s="72"/>
      <c r="PTE153" s="72"/>
      <c r="PTF153" s="72"/>
      <c r="PTG153" s="72"/>
      <c r="PTH153" s="72"/>
      <c r="PTI153" s="71"/>
      <c r="PTJ153" s="71"/>
      <c r="PTK153" s="71"/>
      <c r="PTL153" s="71"/>
      <c r="PTM153" s="71"/>
      <c r="PTN153" s="71"/>
      <c r="PTO153" s="71"/>
      <c r="PTP153" s="72"/>
      <c r="PTQ153" s="72"/>
      <c r="PTR153" s="72"/>
      <c r="PTS153" s="72"/>
      <c r="PTT153" s="72"/>
      <c r="PTU153" s="72"/>
      <c r="PTV153" s="72"/>
      <c r="PTW153" s="72"/>
      <c r="PTX153" s="72"/>
      <c r="PTY153" s="71"/>
      <c r="PTZ153" s="71"/>
      <c r="PUA153" s="71"/>
      <c r="PUB153" s="71"/>
      <c r="PUC153" s="71"/>
      <c r="PUD153" s="71"/>
      <c r="PUE153" s="71"/>
      <c r="PUF153" s="72"/>
      <c r="PUG153" s="72"/>
      <c r="PUH153" s="72"/>
      <c r="PUI153" s="72"/>
      <c r="PUJ153" s="72"/>
      <c r="PUK153" s="72"/>
      <c r="PUL153" s="72"/>
      <c r="PUM153" s="72"/>
      <c r="PUN153" s="72"/>
      <c r="PUO153" s="71"/>
      <c r="PUP153" s="71"/>
      <c r="PUQ153" s="71"/>
      <c r="PUR153" s="71"/>
      <c r="PUS153" s="71"/>
      <c r="PUT153" s="71"/>
      <c r="PUU153" s="71"/>
      <c r="PUV153" s="72"/>
      <c r="PUW153" s="72"/>
      <c r="PUX153" s="72"/>
      <c r="PUY153" s="72"/>
      <c r="PUZ153" s="72"/>
      <c r="PVA153" s="72"/>
      <c r="PVB153" s="72"/>
      <c r="PVC153" s="72"/>
      <c r="PVD153" s="72"/>
      <c r="PVE153" s="71"/>
      <c r="PVF153" s="71"/>
      <c r="PVG153" s="71"/>
      <c r="PVH153" s="71"/>
      <c r="PVI153" s="71"/>
      <c r="PVJ153" s="71"/>
      <c r="PVK153" s="71"/>
      <c r="PVL153" s="72"/>
      <c r="PVM153" s="72"/>
      <c r="PVN153" s="72"/>
      <c r="PVO153" s="72"/>
      <c r="PVP153" s="72"/>
      <c r="PVQ153" s="72"/>
      <c r="PVR153" s="72"/>
      <c r="PVS153" s="72"/>
      <c r="PVT153" s="72"/>
      <c r="PVU153" s="71"/>
      <c r="PVV153" s="71"/>
      <c r="PVW153" s="71"/>
      <c r="PVX153" s="71"/>
      <c r="PVY153" s="71"/>
      <c r="PVZ153" s="71"/>
      <c r="PWA153" s="71"/>
      <c r="PWB153" s="72"/>
      <c r="PWC153" s="72"/>
      <c r="PWD153" s="72"/>
      <c r="PWE153" s="72"/>
      <c r="PWF153" s="72"/>
      <c r="PWG153" s="72"/>
      <c r="PWH153" s="72"/>
      <c r="PWI153" s="72"/>
      <c r="PWJ153" s="72"/>
      <c r="PWK153" s="71"/>
      <c r="PWL153" s="71"/>
      <c r="PWM153" s="71"/>
      <c r="PWN153" s="71"/>
      <c r="PWO153" s="71"/>
      <c r="PWP153" s="71"/>
      <c r="PWQ153" s="71"/>
      <c r="PWR153" s="72"/>
      <c r="PWS153" s="72"/>
      <c r="PWT153" s="72"/>
      <c r="PWU153" s="72"/>
      <c r="PWV153" s="72"/>
      <c r="PWW153" s="72"/>
      <c r="PWX153" s="72"/>
      <c r="PWY153" s="72"/>
      <c r="PWZ153" s="72"/>
      <c r="PXA153" s="71"/>
      <c r="PXB153" s="71"/>
      <c r="PXC153" s="71"/>
      <c r="PXD153" s="71"/>
      <c r="PXE153" s="71"/>
      <c r="PXF153" s="71"/>
      <c r="PXG153" s="71"/>
      <c r="PXH153" s="72"/>
      <c r="PXI153" s="72"/>
      <c r="PXJ153" s="72"/>
      <c r="PXK153" s="72"/>
      <c r="PXL153" s="72"/>
      <c r="PXM153" s="72"/>
      <c r="PXN153" s="72"/>
      <c r="PXO153" s="72"/>
      <c r="PXP153" s="72"/>
      <c r="PXQ153" s="71"/>
      <c r="PXR153" s="71"/>
      <c r="PXS153" s="71"/>
      <c r="PXT153" s="71"/>
      <c r="PXU153" s="71"/>
      <c r="PXV153" s="71"/>
      <c r="PXW153" s="71"/>
      <c r="PXX153" s="72"/>
      <c r="PXY153" s="72"/>
      <c r="PXZ153" s="72"/>
      <c r="PYA153" s="72"/>
      <c r="PYB153" s="72"/>
      <c r="PYC153" s="72"/>
      <c r="PYD153" s="72"/>
      <c r="PYE153" s="72"/>
      <c r="PYF153" s="72"/>
      <c r="PYG153" s="71"/>
      <c r="PYH153" s="71"/>
      <c r="PYI153" s="71"/>
      <c r="PYJ153" s="71"/>
      <c r="PYK153" s="71"/>
      <c r="PYL153" s="71"/>
      <c r="PYM153" s="71"/>
      <c r="PYN153" s="72"/>
      <c r="PYO153" s="72"/>
      <c r="PYP153" s="72"/>
      <c r="PYQ153" s="72"/>
      <c r="PYR153" s="72"/>
      <c r="PYS153" s="72"/>
      <c r="PYT153" s="72"/>
      <c r="PYU153" s="72"/>
      <c r="PYV153" s="72"/>
      <c r="PYW153" s="71"/>
      <c r="PYX153" s="71"/>
      <c r="PYY153" s="71"/>
      <c r="PYZ153" s="71"/>
      <c r="PZA153" s="71"/>
      <c r="PZB153" s="71"/>
      <c r="PZC153" s="71"/>
      <c r="PZD153" s="72"/>
      <c r="PZE153" s="72"/>
      <c r="PZF153" s="72"/>
      <c r="PZG153" s="72"/>
      <c r="PZH153" s="72"/>
      <c r="PZI153" s="72"/>
      <c r="PZJ153" s="72"/>
      <c r="PZK153" s="72"/>
      <c r="PZL153" s="72"/>
      <c r="PZM153" s="71"/>
      <c r="PZN153" s="71"/>
      <c r="PZO153" s="71"/>
      <c r="PZP153" s="71"/>
      <c r="PZQ153" s="71"/>
      <c r="PZR153" s="71"/>
      <c r="PZS153" s="71"/>
      <c r="PZT153" s="72"/>
      <c r="PZU153" s="72"/>
      <c r="PZV153" s="72"/>
      <c r="PZW153" s="72"/>
      <c r="PZX153" s="72"/>
      <c r="PZY153" s="72"/>
      <c r="PZZ153" s="72"/>
      <c r="QAA153" s="72"/>
      <c r="QAB153" s="72"/>
      <c r="QAC153" s="71"/>
      <c r="QAD153" s="71"/>
      <c r="QAE153" s="71"/>
      <c r="QAF153" s="71"/>
      <c r="QAG153" s="71"/>
      <c r="QAH153" s="71"/>
      <c r="QAI153" s="71"/>
      <c r="QAJ153" s="72"/>
      <c r="QAK153" s="72"/>
      <c r="QAL153" s="72"/>
      <c r="QAM153" s="72"/>
      <c r="QAN153" s="72"/>
      <c r="QAO153" s="72"/>
      <c r="QAP153" s="72"/>
      <c r="QAQ153" s="72"/>
      <c r="QAR153" s="72"/>
      <c r="QAS153" s="71"/>
      <c r="QAT153" s="71"/>
      <c r="QAU153" s="71"/>
      <c r="QAV153" s="71"/>
      <c r="QAW153" s="71"/>
      <c r="QAX153" s="71"/>
      <c r="QAY153" s="71"/>
      <c r="QAZ153" s="72"/>
      <c r="QBA153" s="72"/>
      <c r="QBB153" s="72"/>
      <c r="QBC153" s="72"/>
      <c r="QBD153" s="72"/>
      <c r="QBE153" s="72"/>
      <c r="QBF153" s="72"/>
      <c r="QBG153" s="72"/>
      <c r="QBH153" s="72"/>
      <c r="QBI153" s="71"/>
      <c r="QBJ153" s="71"/>
      <c r="QBK153" s="71"/>
      <c r="QBL153" s="71"/>
      <c r="QBM153" s="71"/>
      <c r="QBN153" s="71"/>
      <c r="QBO153" s="71"/>
      <c r="QBP153" s="72"/>
      <c r="QBQ153" s="72"/>
      <c r="QBR153" s="72"/>
      <c r="QBS153" s="72"/>
      <c r="QBT153" s="72"/>
      <c r="QBU153" s="72"/>
      <c r="QBV153" s="72"/>
      <c r="QBW153" s="72"/>
      <c r="QBX153" s="72"/>
      <c r="QBY153" s="71"/>
      <c r="QBZ153" s="71"/>
      <c r="QCA153" s="71"/>
      <c r="QCB153" s="71"/>
      <c r="QCC153" s="71"/>
      <c r="QCD153" s="71"/>
      <c r="QCE153" s="71"/>
      <c r="QCF153" s="72"/>
      <c r="QCG153" s="72"/>
      <c r="QCH153" s="72"/>
      <c r="QCI153" s="72"/>
      <c r="QCJ153" s="72"/>
      <c r="QCK153" s="72"/>
      <c r="QCL153" s="72"/>
      <c r="QCM153" s="72"/>
      <c r="QCN153" s="72"/>
      <c r="QCO153" s="71"/>
      <c r="QCP153" s="71"/>
      <c r="QCQ153" s="71"/>
      <c r="QCR153" s="71"/>
      <c r="QCS153" s="71"/>
      <c r="QCT153" s="71"/>
      <c r="QCU153" s="71"/>
      <c r="QCV153" s="72"/>
      <c r="QCW153" s="72"/>
      <c r="QCX153" s="72"/>
      <c r="QCY153" s="72"/>
      <c r="QCZ153" s="72"/>
      <c r="QDA153" s="72"/>
      <c r="QDB153" s="72"/>
      <c r="QDC153" s="72"/>
      <c r="QDD153" s="72"/>
      <c r="QDE153" s="71"/>
      <c r="QDF153" s="71"/>
      <c r="QDG153" s="71"/>
      <c r="QDH153" s="71"/>
      <c r="QDI153" s="71"/>
      <c r="QDJ153" s="71"/>
      <c r="QDK153" s="71"/>
      <c r="QDL153" s="72"/>
      <c r="QDM153" s="72"/>
      <c r="QDN153" s="72"/>
      <c r="QDO153" s="72"/>
      <c r="QDP153" s="72"/>
      <c r="QDQ153" s="72"/>
      <c r="QDR153" s="72"/>
      <c r="QDS153" s="72"/>
      <c r="QDT153" s="72"/>
      <c r="QDU153" s="71"/>
      <c r="QDV153" s="71"/>
      <c r="QDW153" s="71"/>
      <c r="QDX153" s="71"/>
      <c r="QDY153" s="71"/>
      <c r="QDZ153" s="71"/>
      <c r="QEA153" s="71"/>
      <c r="QEB153" s="72"/>
      <c r="QEC153" s="72"/>
      <c r="QED153" s="72"/>
      <c r="QEE153" s="72"/>
      <c r="QEF153" s="72"/>
      <c r="QEG153" s="72"/>
      <c r="QEH153" s="72"/>
      <c r="QEI153" s="72"/>
      <c r="QEJ153" s="72"/>
      <c r="QEK153" s="71"/>
      <c r="QEL153" s="71"/>
      <c r="QEM153" s="71"/>
      <c r="QEN153" s="71"/>
      <c r="QEO153" s="71"/>
      <c r="QEP153" s="71"/>
      <c r="QEQ153" s="71"/>
      <c r="QER153" s="72"/>
      <c r="QES153" s="72"/>
      <c r="QET153" s="72"/>
      <c r="QEU153" s="72"/>
      <c r="QEV153" s="72"/>
      <c r="QEW153" s="72"/>
      <c r="QEX153" s="72"/>
      <c r="QEY153" s="72"/>
      <c r="QEZ153" s="72"/>
      <c r="QFA153" s="71"/>
      <c r="QFB153" s="71"/>
      <c r="QFC153" s="71"/>
      <c r="QFD153" s="71"/>
      <c r="QFE153" s="71"/>
      <c r="QFF153" s="71"/>
      <c r="QFG153" s="71"/>
      <c r="QFH153" s="72"/>
      <c r="QFI153" s="72"/>
      <c r="QFJ153" s="72"/>
      <c r="QFK153" s="72"/>
      <c r="QFL153" s="72"/>
      <c r="QFM153" s="72"/>
      <c r="QFN153" s="72"/>
      <c r="QFO153" s="72"/>
      <c r="QFP153" s="72"/>
      <c r="QFQ153" s="71"/>
      <c r="QFR153" s="71"/>
      <c r="QFS153" s="71"/>
      <c r="QFT153" s="71"/>
      <c r="QFU153" s="71"/>
      <c r="QFV153" s="71"/>
      <c r="QFW153" s="71"/>
      <c r="QFX153" s="72"/>
      <c r="QFY153" s="72"/>
      <c r="QFZ153" s="72"/>
      <c r="QGA153" s="72"/>
      <c r="QGB153" s="72"/>
      <c r="QGC153" s="72"/>
      <c r="QGD153" s="72"/>
      <c r="QGE153" s="72"/>
      <c r="QGF153" s="72"/>
      <c r="QGG153" s="71"/>
      <c r="QGH153" s="71"/>
      <c r="QGI153" s="71"/>
      <c r="QGJ153" s="71"/>
      <c r="QGK153" s="71"/>
      <c r="QGL153" s="71"/>
      <c r="QGM153" s="71"/>
      <c r="QGN153" s="72"/>
      <c r="QGO153" s="72"/>
      <c r="QGP153" s="72"/>
      <c r="QGQ153" s="72"/>
      <c r="QGR153" s="72"/>
      <c r="QGS153" s="72"/>
      <c r="QGT153" s="72"/>
      <c r="QGU153" s="72"/>
      <c r="QGV153" s="72"/>
      <c r="QGW153" s="71"/>
      <c r="QGX153" s="71"/>
      <c r="QGY153" s="71"/>
      <c r="QGZ153" s="71"/>
      <c r="QHA153" s="71"/>
      <c r="QHB153" s="71"/>
      <c r="QHC153" s="71"/>
      <c r="QHD153" s="72"/>
      <c r="QHE153" s="72"/>
      <c r="QHF153" s="72"/>
      <c r="QHG153" s="72"/>
      <c r="QHH153" s="72"/>
      <c r="QHI153" s="72"/>
      <c r="QHJ153" s="72"/>
      <c r="QHK153" s="72"/>
      <c r="QHL153" s="72"/>
      <c r="QHM153" s="71"/>
      <c r="QHN153" s="71"/>
      <c r="QHO153" s="71"/>
      <c r="QHP153" s="71"/>
      <c r="QHQ153" s="71"/>
      <c r="QHR153" s="71"/>
      <c r="QHS153" s="71"/>
      <c r="QHT153" s="72"/>
      <c r="QHU153" s="72"/>
      <c r="QHV153" s="72"/>
      <c r="QHW153" s="72"/>
      <c r="QHX153" s="72"/>
      <c r="QHY153" s="72"/>
      <c r="QHZ153" s="72"/>
      <c r="QIA153" s="72"/>
      <c r="QIB153" s="72"/>
      <c r="QIC153" s="71"/>
      <c r="QID153" s="71"/>
      <c r="QIE153" s="71"/>
      <c r="QIF153" s="71"/>
      <c r="QIG153" s="71"/>
      <c r="QIH153" s="71"/>
      <c r="QII153" s="71"/>
      <c r="QIJ153" s="72"/>
      <c r="QIK153" s="72"/>
      <c r="QIL153" s="72"/>
      <c r="QIM153" s="72"/>
      <c r="QIN153" s="72"/>
      <c r="QIO153" s="72"/>
      <c r="QIP153" s="72"/>
      <c r="QIQ153" s="72"/>
      <c r="QIR153" s="72"/>
      <c r="QIS153" s="71"/>
      <c r="QIT153" s="71"/>
      <c r="QIU153" s="71"/>
      <c r="QIV153" s="71"/>
      <c r="QIW153" s="71"/>
      <c r="QIX153" s="71"/>
      <c r="QIY153" s="71"/>
      <c r="QIZ153" s="72"/>
      <c r="QJA153" s="72"/>
      <c r="QJB153" s="72"/>
      <c r="QJC153" s="72"/>
      <c r="QJD153" s="72"/>
      <c r="QJE153" s="72"/>
      <c r="QJF153" s="72"/>
      <c r="QJG153" s="72"/>
      <c r="QJH153" s="72"/>
      <c r="QJI153" s="71"/>
      <c r="QJJ153" s="71"/>
      <c r="QJK153" s="71"/>
      <c r="QJL153" s="71"/>
      <c r="QJM153" s="71"/>
      <c r="QJN153" s="71"/>
      <c r="QJO153" s="71"/>
      <c r="QJP153" s="72"/>
      <c r="QJQ153" s="72"/>
      <c r="QJR153" s="72"/>
      <c r="QJS153" s="72"/>
      <c r="QJT153" s="72"/>
      <c r="QJU153" s="72"/>
      <c r="QJV153" s="72"/>
      <c r="QJW153" s="72"/>
      <c r="QJX153" s="72"/>
      <c r="QJY153" s="71"/>
      <c r="QJZ153" s="71"/>
      <c r="QKA153" s="71"/>
      <c r="QKB153" s="71"/>
      <c r="QKC153" s="71"/>
      <c r="QKD153" s="71"/>
      <c r="QKE153" s="71"/>
      <c r="QKF153" s="72"/>
      <c r="QKG153" s="72"/>
      <c r="QKH153" s="72"/>
      <c r="QKI153" s="72"/>
      <c r="QKJ153" s="72"/>
      <c r="QKK153" s="72"/>
      <c r="QKL153" s="72"/>
      <c r="QKM153" s="72"/>
      <c r="QKN153" s="72"/>
      <c r="QKO153" s="71"/>
      <c r="QKP153" s="71"/>
      <c r="QKQ153" s="71"/>
      <c r="QKR153" s="71"/>
      <c r="QKS153" s="71"/>
      <c r="QKT153" s="71"/>
      <c r="QKU153" s="71"/>
      <c r="QKV153" s="72"/>
      <c r="QKW153" s="72"/>
      <c r="QKX153" s="72"/>
      <c r="QKY153" s="72"/>
      <c r="QKZ153" s="72"/>
      <c r="QLA153" s="72"/>
      <c r="QLB153" s="72"/>
      <c r="QLC153" s="72"/>
      <c r="QLD153" s="72"/>
      <c r="QLE153" s="71"/>
      <c r="QLF153" s="71"/>
      <c r="QLG153" s="71"/>
      <c r="QLH153" s="71"/>
      <c r="QLI153" s="71"/>
      <c r="QLJ153" s="71"/>
      <c r="QLK153" s="71"/>
      <c r="QLL153" s="72"/>
      <c r="QLM153" s="72"/>
      <c r="QLN153" s="72"/>
      <c r="QLO153" s="72"/>
      <c r="QLP153" s="72"/>
      <c r="QLQ153" s="72"/>
      <c r="QLR153" s="72"/>
      <c r="QLS153" s="72"/>
      <c r="QLT153" s="72"/>
      <c r="QLU153" s="71"/>
      <c r="QLV153" s="71"/>
      <c r="QLW153" s="71"/>
      <c r="QLX153" s="71"/>
      <c r="QLY153" s="71"/>
      <c r="QLZ153" s="71"/>
      <c r="QMA153" s="71"/>
      <c r="QMB153" s="72"/>
      <c r="QMC153" s="72"/>
      <c r="QMD153" s="72"/>
      <c r="QME153" s="72"/>
      <c r="QMF153" s="72"/>
      <c r="QMG153" s="72"/>
      <c r="QMH153" s="72"/>
      <c r="QMI153" s="72"/>
      <c r="QMJ153" s="72"/>
      <c r="QMK153" s="71"/>
      <c r="QML153" s="71"/>
      <c r="QMM153" s="71"/>
      <c r="QMN153" s="71"/>
      <c r="QMO153" s="71"/>
      <c r="QMP153" s="71"/>
      <c r="QMQ153" s="71"/>
      <c r="QMR153" s="72"/>
      <c r="QMS153" s="72"/>
      <c r="QMT153" s="72"/>
      <c r="QMU153" s="72"/>
      <c r="QMV153" s="72"/>
      <c r="QMW153" s="72"/>
      <c r="QMX153" s="72"/>
      <c r="QMY153" s="72"/>
      <c r="QMZ153" s="72"/>
      <c r="QNA153" s="71"/>
      <c r="QNB153" s="71"/>
      <c r="QNC153" s="71"/>
      <c r="QND153" s="71"/>
      <c r="QNE153" s="71"/>
      <c r="QNF153" s="71"/>
      <c r="QNG153" s="71"/>
      <c r="QNH153" s="72"/>
      <c r="QNI153" s="72"/>
      <c r="QNJ153" s="72"/>
      <c r="QNK153" s="72"/>
      <c r="QNL153" s="72"/>
      <c r="QNM153" s="72"/>
      <c r="QNN153" s="72"/>
      <c r="QNO153" s="72"/>
      <c r="QNP153" s="72"/>
      <c r="QNQ153" s="71"/>
      <c r="QNR153" s="71"/>
      <c r="QNS153" s="71"/>
      <c r="QNT153" s="71"/>
      <c r="QNU153" s="71"/>
      <c r="QNV153" s="71"/>
      <c r="QNW153" s="71"/>
      <c r="QNX153" s="72"/>
      <c r="QNY153" s="72"/>
      <c r="QNZ153" s="72"/>
      <c r="QOA153" s="72"/>
      <c r="QOB153" s="72"/>
      <c r="QOC153" s="72"/>
      <c r="QOD153" s="72"/>
      <c r="QOE153" s="72"/>
      <c r="QOF153" s="72"/>
      <c r="QOG153" s="71"/>
      <c r="QOH153" s="71"/>
      <c r="QOI153" s="71"/>
      <c r="QOJ153" s="71"/>
      <c r="QOK153" s="71"/>
      <c r="QOL153" s="71"/>
      <c r="QOM153" s="71"/>
      <c r="QON153" s="72"/>
      <c r="QOO153" s="72"/>
      <c r="QOP153" s="72"/>
      <c r="QOQ153" s="72"/>
      <c r="QOR153" s="72"/>
      <c r="QOS153" s="72"/>
      <c r="QOT153" s="72"/>
      <c r="QOU153" s="72"/>
      <c r="QOV153" s="72"/>
      <c r="QOW153" s="71"/>
      <c r="QOX153" s="71"/>
      <c r="QOY153" s="71"/>
      <c r="QOZ153" s="71"/>
      <c r="QPA153" s="71"/>
      <c r="QPB153" s="71"/>
      <c r="QPC153" s="71"/>
      <c r="QPD153" s="72"/>
      <c r="QPE153" s="72"/>
      <c r="QPF153" s="72"/>
      <c r="QPG153" s="72"/>
      <c r="QPH153" s="72"/>
      <c r="QPI153" s="72"/>
      <c r="QPJ153" s="72"/>
      <c r="QPK153" s="72"/>
      <c r="QPL153" s="72"/>
      <c r="QPM153" s="71"/>
      <c r="QPN153" s="71"/>
      <c r="QPO153" s="71"/>
      <c r="QPP153" s="71"/>
      <c r="QPQ153" s="71"/>
      <c r="QPR153" s="71"/>
      <c r="QPS153" s="71"/>
      <c r="QPT153" s="72"/>
      <c r="QPU153" s="72"/>
      <c r="QPV153" s="72"/>
      <c r="QPW153" s="72"/>
      <c r="QPX153" s="72"/>
      <c r="QPY153" s="72"/>
      <c r="QPZ153" s="72"/>
      <c r="QQA153" s="72"/>
      <c r="QQB153" s="72"/>
      <c r="QQC153" s="71"/>
      <c r="QQD153" s="71"/>
      <c r="QQE153" s="71"/>
      <c r="QQF153" s="71"/>
      <c r="QQG153" s="71"/>
      <c r="QQH153" s="71"/>
      <c r="QQI153" s="71"/>
      <c r="QQJ153" s="72"/>
      <c r="QQK153" s="72"/>
      <c r="QQL153" s="72"/>
      <c r="QQM153" s="72"/>
      <c r="QQN153" s="72"/>
      <c r="QQO153" s="72"/>
      <c r="QQP153" s="72"/>
      <c r="QQQ153" s="72"/>
      <c r="QQR153" s="72"/>
      <c r="QQS153" s="71"/>
      <c r="QQT153" s="71"/>
      <c r="QQU153" s="71"/>
      <c r="QQV153" s="71"/>
      <c r="QQW153" s="71"/>
      <c r="QQX153" s="71"/>
      <c r="QQY153" s="71"/>
      <c r="QQZ153" s="72"/>
      <c r="QRA153" s="72"/>
      <c r="QRB153" s="72"/>
      <c r="QRC153" s="72"/>
      <c r="QRD153" s="72"/>
      <c r="QRE153" s="72"/>
      <c r="QRF153" s="72"/>
      <c r="QRG153" s="72"/>
      <c r="QRH153" s="72"/>
      <c r="QRI153" s="71"/>
      <c r="QRJ153" s="71"/>
      <c r="QRK153" s="71"/>
      <c r="QRL153" s="71"/>
      <c r="QRM153" s="71"/>
      <c r="QRN153" s="71"/>
      <c r="QRO153" s="71"/>
      <c r="QRP153" s="72"/>
      <c r="QRQ153" s="72"/>
      <c r="QRR153" s="72"/>
      <c r="QRS153" s="72"/>
      <c r="QRT153" s="72"/>
      <c r="QRU153" s="72"/>
      <c r="QRV153" s="72"/>
      <c r="QRW153" s="72"/>
      <c r="QRX153" s="72"/>
      <c r="QRY153" s="71"/>
      <c r="QRZ153" s="71"/>
      <c r="QSA153" s="71"/>
      <c r="QSB153" s="71"/>
      <c r="QSC153" s="71"/>
      <c r="QSD153" s="71"/>
      <c r="QSE153" s="71"/>
      <c r="QSF153" s="72"/>
      <c r="QSG153" s="72"/>
      <c r="QSH153" s="72"/>
      <c r="QSI153" s="72"/>
      <c r="QSJ153" s="72"/>
      <c r="QSK153" s="72"/>
      <c r="QSL153" s="72"/>
      <c r="QSM153" s="72"/>
      <c r="QSN153" s="72"/>
      <c r="QSO153" s="71"/>
      <c r="QSP153" s="71"/>
      <c r="QSQ153" s="71"/>
      <c r="QSR153" s="71"/>
      <c r="QSS153" s="71"/>
      <c r="QST153" s="71"/>
      <c r="QSU153" s="71"/>
      <c r="QSV153" s="72"/>
      <c r="QSW153" s="72"/>
      <c r="QSX153" s="72"/>
      <c r="QSY153" s="72"/>
      <c r="QSZ153" s="72"/>
      <c r="QTA153" s="72"/>
      <c r="QTB153" s="72"/>
      <c r="QTC153" s="72"/>
      <c r="QTD153" s="72"/>
      <c r="QTE153" s="71"/>
      <c r="QTF153" s="71"/>
      <c r="QTG153" s="71"/>
      <c r="QTH153" s="71"/>
      <c r="QTI153" s="71"/>
      <c r="QTJ153" s="71"/>
      <c r="QTK153" s="71"/>
      <c r="QTL153" s="72"/>
      <c r="QTM153" s="72"/>
      <c r="QTN153" s="72"/>
      <c r="QTO153" s="72"/>
      <c r="QTP153" s="72"/>
      <c r="QTQ153" s="72"/>
      <c r="QTR153" s="72"/>
      <c r="QTS153" s="72"/>
      <c r="QTT153" s="72"/>
      <c r="QTU153" s="71"/>
      <c r="QTV153" s="71"/>
      <c r="QTW153" s="71"/>
      <c r="QTX153" s="71"/>
      <c r="QTY153" s="71"/>
      <c r="QTZ153" s="71"/>
      <c r="QUA153" s="71"/>
      <c r="QUB153" s="72"/>
      <c r="QUC153" s="72"/>
      <c r="QUD153" s="72"/>
      <c r="QUE153" s="72"/>
      <c r="QUF153" s="72"/>
      <c r="QUG153" s="72"/>
      <c r="QUH153" s="72"/>
      <c r="QUI153" s="72"/>
      <c r="QUJ153" s="72"/>
      <c r="QUK153" s="71"/>
      <c r="QUL153" s="71"/>
      <c r="QUM153" s="71"/>
      <c r="QUN153" s="71"/>
      <c r="QUO153" s="71"/>
      <c r="QUP153" s="71"/>
      <c r="QUQ153" s="71"/>
      <c r="QUR153" s="72"/>
      <c r="QUS153" s="72"/>
      <c r="QUT153" s="72"/>
      <c r="QUU153" s="72"/>
      <c r="QUV153" s="72"/>
      <c r="QUW153" s="72"/>
      <c r="QUX153" s="72"/>
      <c r="QUY153" s="72"/>
      <c r="QUZ153" s="72"/>
      <c r="QVA153" s="71"/>
      <c r="QVB153" s="71"/>
      <c r="QVC153" s="71"/>
      <c r="QVD153" s="71"/>
      <c r="QVE153" s="71"/>
      <c r="QVF153" s="71"/>
      <c r="QVG153" s="71"/>
      <c r="QVH153" s="72"/>
      <c r="QVI153" s="72"/>
      <c r="QVJ153" s="72"/>
      <c r="QVK153" s="72"/>
      <c r="QVL153" s="72"/>
      <c r="QVM153" s="72"/>
      <c r="QVN153" s="72"/>
      <c r="QVO153" s="72"/>
      <c r="QVP153" s="72"/>
      <c r="QVQ153" s="71"/>
      <c r="QVR153" s="71"/>
      <c r="QVS153" s="71"/>
      <c r="QVT153" s="71"/>
      <c r="QVU153" s="71"/>
      <c r="QVV153" s="71"/>
      <c r="QVW153" s="71"/>
      <c r="QVX153" s="72"/>
      <c r="QVY153" s="72"/>
      <c r="QVZ153" s="72"/>
      <c r="QWA153" s="72"/>
      <c r="QWB153" s="72"/>
      <c r="QWC153" s="72"/>
      <c r="QWD153" s="72"/>
      <c r="QWE153" s="72"/>
      <c r="QWF153" s="72"/>
      <c r="QWG153" s="71"/>
      <c r="QWH153" s="71"/>
      <c r="QWI153" s="71"/>
      <c r="QWJ153" s="71"/>
      <c r="QWK153" s="71"/>
      <c r="QWL153" s="71"/>
      <c r="QWM153" s="71"/>
      <c r="QWN153" s="72"/>
      <c r="QWO153" s="72"/>
      <c r="QWP153" s="72"/>
      <c r="QWQ153" s="72"/>
      <c r="QWR153" s="72"/>
      <c r="QWS153" s="72"/>
      <c r="QWT153" s="72"/>
      <c r="QWU153" s="72"/>
      <c r="QWV153" s="72"/>
      <c r="QWW153" s="71"/>
      <c r="QWX153" s="71"/>
      <c r="QWY153" s="71"/>
      <c r="QWZ153" s="71"/>
      <c r="QXA153" s="71"/>
      <c r="QXB153" s="71"/>
      <c r="QXC153" s="71"/>
      <c r="QXD153" s="72"/>
      <c r="QXE153" s="72"/>
      <c r="QXF153" s="72"/>
      <c r="QXG153" s="72"/>
      <c r="QXH153" s="72"/>
      <c r="QXI153" s="72"/>
      <c r="QXJ153" s="72"/>
      <c r="QXK153" s="72"/>
      <c r="QXL153" s="72"/>
      <c r="QXM153" s="71"/>
      <c r="QXN153" s="71"/>
      <c r="QXO153" s="71"/>
      <c r="QXP153" s="71"/>
      <c r="QXQ153" s="71"/>
      <c r="QXR153" s="71"/>
      <c r="QXS153" s="71"/>
      <c r="QXT153" s="72"/>
      <c r="QXU153" s="72"/>
      <c r="QXV153" s="72"/>
      <c r="QXW153" s="72"/>
      <c r="QXX153" s="72"/>
      <c r="QXY153" s="72"/>
      <c r="QXZ153" s="72"/>
      <c r="QYA153" s="72"/>
      <c r="QYB153" s="72"/>
      <c r="QYC153" s="71"/>
      <c r="QYD153" s="71"/>
      <c r="QYE153" s="71"/>
      <c r="QYF153" s="71"/>
      <c r="QYG153" s="71"/>
      <c r="QYH153" s="71"/>
      <c r="QYI153" s="71"/>
      <c r="QYJ153" s="72"/>
      <c r="QYK153" s="72"/>
      <c r="QYL153" s="72"/>
      <c r="QYM153" s="72"/>
      <c r="QYN153" s="72"/>
      <c r="QYO153" s="72"/>
      <c r="QYP153" s="72"/>
      <c r="QYQ153" s="72"/>
      <c r="QYR153" s="72"/>
      <c r="QYS153" s="71"/>
      <c r="QYT153" s="71"/>
      <c r="QYU153" s="71"/>
      <c r="QYV153" s="71"/>
      <c r="QYW153" s="71"/>
      <c r="QYX153" s="71"/>
      <c r="QYY153" s="71"/>
      <c r="QYZ153" s="72"/>
      <c r="QZA153" s="72"/>
      <c r="QZB153" s="72"/>
      <c r="QZC153" s="72"/>
      <c r="QZD153" s="72"/>
      <c r="QZE153" s="72"/>
      <c r="QZF153" s="72"/>
      <c r="QZG153" s="72"/>
      <c r="QZH153" s="72"/>
      <c r="QZI153" s="71"/>
      <c r="QZJ153" s="71"/>
      <c r="QZK153" s="71"/>
      <c r="QZL153" s="71"/>
      <c r="QZM153" s="71"/>
      <c r="QZN153" s="71"/>
      <c r="QZO153" s="71"/>
      <c r="QZP153" s="72"/>
      <c r="QZQ153" s="72"/>
      <c r="QZR153" s="72"/>
      <c r="QZS153" s="72"/>
      <c r="QZT153" s="72"/>
      <c r="QZU153" s="72"/>
      <c r="QZV153" s="72"/>
      <c r="QZW153" s="72"/>
      <c r="QZX153" s="72"/>
      <c r="QZY153" s="71"/>
      <c r="QZZ153" s="71"/>
      <c r="RAA153" s="71"/>
      <c r="RAB153" s="71"/>
      <c r="RAC153" s="71"/>
      <c r="RAD153" s="71"/>
      <c r="RAE153" s="71"/>
      <c r="RAF153" s="72"/>
      <c r="RAG153" s="72"/>
      <c r="RAH153" s="72"/>
      <c r="RAI153" s="72"/>
      <c r="RAJ153" s="72"/>
      <c r="RAK153" s="72"/>
      <c r="RAL153" s="72"/>
      <c r="RAM153" s="72"/>
      <c r="RAN153" s="72"/>
      <c r="RAO153" s="71"/>
      <c r="RAP153" s="71"/>
      <c r="RAQ153" s="71"/>
      <c r="RAR153" s="71"/>
      <c r="RAS153" s="71"/>
      <c r="RAT153" s="71"/>
      <c r="RAU153" s="71"/>
      <c r="RAV153" s="72"/>
      <c r="RAW153" s="72"/>
      <c r="RAX153" s="72"/>
      <c r="RAY153" s="72"/>
      <c r="RAZ153" s="72"/>
      <c r="RBA153" s="72"/>
      <c r="RBB153" s="72"/>
      <c r="RBC153" s="72"/>
      <c r="RBD153" s="72"/>
      <c r="RBE153" s="71"/>
      <c r="RBF153" s="71"/>
      <c r="RBG153" s="71"/>
      <c r="RBH153" s="71"/>
      <c r="RBI153" s="71"/>
      <c r="RBJ153" s="71"/>
      <c r="RBK153" s="71"/>
      <c r="RBL153" s="72"/>
      <c r="RBM153" s="72"/>
      <c r="RBN153" s="72"/>
      <c r="RBO153" s="72"/>
      <c r="RBP153" s="72"/>
      <c r="RBQ153" s="72"/>
      <c r="RBR153" s="72"/>
      <c r="RBS153" s="72"/>
      <c r="RBT153" s="72"/>
      <c r="RBU153" s="71"/>
      <c r="RBV153" s="71"/>
      <c r="RBW153" s="71"/>
      <c r="RBX153" s="71"/>
      <c r="RBY153" s="71"/>
      <c r="RBZ153" s="71"/>
      <c r="RCA153" s="71"/>
      <c r="RCB153" s="72"/>
      <c r="RCC153" s="72"/>
      <c r="RCD153" s="72"/>
      <c r="RCE153" s="72"/>
      <c r="RCF153" s="72"/>
      <c r="RCG153" s="72"/>
      <c r="RCH153" s="72"/>
      <c r="RCI153" s="72"/>
      <c r="RCJ153" s="72"/>
      <c r="RCK153" s="71"/>
      <c r="RCL153" s="71"/>
      <c r="RCM153" s="71"/>
      <c r="RCN153" s="71"/>
      <c r="RCO153" s="71"/>
      <c r="RCP153" s="71"/>
      <c r="RCQ153" s="71"/>
      <c r="RCR153" s="72"/>
      <c r="RCS153" s="72"/>
      <c r="RCT153" s="72"/>
      <c r="RCU153" s="72"/>
      <c r="RCV153" s="72"/>
      <c r="RCW153" s="72"/>
      <c r="RCX153" s="72"/>
      <c r="RCY153" s="72"/>
      <c r="RCZ153" s="72"/>
      <c r="RDA153" s="71"/>
      <c r="RDB153" s="71"/>
      <c r="RDC153" s="71"/>
      <c r="RDD153" s="71"/>
      <c r="RDE153" s="71"/>
      <c r="RDF153" s="71"/>
      <c r="RDG153" s="71"/>
      <c r="RDH153" s="72"/>
      <c r="RDI153" s="72"/>
      <c r="RDJ153" s="72"/>
      <c r="RDK153" s="72"/>
      <c r="RDL153" s="72"/>
      <c r="RDM153" s="72"/>
      <c r="RDN153" s="72"/>
      <c r="RDO153" s="72"/>
      <c r="RDP153" s="72"/>
      <c r="RDQ153" s="71"/>
      <c r="RDR153" s="71"/>
      <c r="RDS153" s="71"/>
      <c r="RDT153" s="71"/>
      <c r="RDU153" s="71"/>
      <c r="RDV153" s="71"/>
      <c r="RDW153" s="71"/>
      <c r="RDX153" s="72"/>
      <c r="RDY153" s="72"/>
      <c r="RDZ153" s="72"/>
      <c r="REA153" s="72"/>
      <c r="REB153" s="72"/>
      <c r="REC153" s="72"/>
      <c r="RED153" s="72"/>
      <c r="REE153" s="72"/>
      <c r="REF153" s="72"/>
      <c r="REG153" s="71"/>
      <c r="REH153" s="71"/>
      <c r="REI153" s="71"/>
      <c r="REJ153" s="71"/>
      <c r="REK153" s="71"/>
      <c r="REL153" s="71"/>
      <c r="REM153" s="71"/>
      <c r="REN153" s="72"/>
      <c r="REO153" s="72"/>
      <c r="REP153" s="72"/>
      <c r="REQ153" s="72"/>
      <c r="RER153" s="72"/>
      <c r="RES153" s="72"/>
      <c r="RET153" s="72"/>
      <c r="REU153" s="72"/>
      <c r="REV153" s="72"/>
      <c r="REW153" s="71"/>
      <c r="REX153" s="71"/>
      <c r="REY153" s="71"/>
      <c r="REZ153" s="71"/>
      <c r="RFA153" s="71"/>
      <c r="RFB153" s="71"/>
      <c r="RFC153" s="71"/>
      <c r="RFD153" s="72"/>
      <c r="RFE153" s="72"/>
      <c r="RFF153" s="72"/>
      <c r="RFG153" s="72"/>
      <c r="RFH153" s="72"/>
      <c r="RFI153" s="72"/>
      <c r="RFJ153" s="72"/>
      <c r="RFK153" s="72"/>
      <c r="RFL153" s="72"/>
      <c r="RFM153" s="71"/>
      <c r="RFN153" s="71"/>
      <c r="RFO153" s="71"/>
      <c r="RFP153" s="71"/>
      <c r="RFQ153" s="71"/>
      <c r="RFR153" s="71"/>
      <c r="RFS153" s="71"/>
      <c r="RFT153" s="72"/>
      <c r="RFU153" s="72"/>
      <c r="RFV153" s="72"/>
      <c r="RFW153" s="72"/>
      <c r="RFX153" s="72"/>
      <c r="RFY153" s="72"/>
      <c r="RFZ153" s="72"/>
      <c r="RGA153" s="72"/>
      <c r="RGB153" s="72"/>
      <c r="RGC153" s="71"/>
      <c r="RGD153" s="71"/>
      <c r="RGE153" s="71"/>
      <c r="RGF153" s="71"/>
      <c r="RGG153" s="71"/>
      <c r="RGH153" s="71"/>
      <c r="RGI153" s="71"/>
      <c r="RGJ153" s="72"/>
      <c r="RGK153" s="72"/>
      <c r="RGL153" s="72"/>
      <c r="RGM153" s="72"/>
      <c r="RGN153" s="72"/>
      <c r="RGO153" s="72"/>
      <c r="RGP153" s="72"/>
      <c r="RGQ153" s="72"/>
      <c r="RGR153" s="72"/>
      <c r="RGS153" s="71"/>
      <c r="RGT153" s="71"/>
      <c r="RGU153" s="71"/>
      <c r="RGV153" s="71"/>
      <c r="RGW153" s="71"/>
      <c r="RGX153" s="71"/>
      <c r="RGY153" s="71"/>
      <c r="RGZ153" s="72"/>
      <c r="RHA153" s="72"/>
      <c r="RHB153" s="72"/>
      <c r="RHC153" s="72"/>
      <c r="RHD153" s="72"/>
      <c r="RHE153" s="72"/>
      <c r="RHF153" s="72"/>
      <c r="RHG153" s="72"/>
      <c r="RHH153" s="72"/>
      <c r="RHI153" s="71"/>
      <c r="RHJ153" s="71"/>
      <c r="RHK153" s="71"/>
      <c r="RHL153" s="71"/>
      <c r="RHM153" s="71"/>
      <c r="RHN153" s="71"/>
      <c r="RHO153" s="71"/>
      <c r="RHP153" s="72"/>
      <c r="RHQ153" s="72"/>
      <c r="RHR153" s="72"/>
      <c r="RHS153" s="72"/>
      <c r="RHT153" s="72"/>
      <c r="RHU153" s="72"/>
      <c r="RHV153" s="72"/>
      <c r="RHW153" s="72"/>
      <c r="RHX153" s="72"/>
      <c r="RHY153" s="71"/>
      <c r="RHZ153" s="71"/>
      <c r="RIA153" s="71"/>
      <c r="RIB153" s="71"/>
      <c r="RIC153" s="71"/>
      <c r="RID153" s="71"/>
      <c r="RIE153" s="71"/>
      <c r="RIF153" s="72"/>
      <c r="RIG153" s="72"/>
      <c r="RIH153" s="72"/>
      <c r="RII153" s="72"/>
      <c r="RIJ153" s="72"/>
      <c r="RIK153" s="72"/>
      <c r="RIL153" s="72"/>
      <c r="RIM153" s="72"/>
      <c r="RIN153" s="72"/>
      <c r="RIO153" s="71"/>
      <c r="RIP153" s="71"/>
      <c r="RIQ153" s="71"/>
      <c r="RIR153" s="71"/>
      <c r="RIS153" s="71"/>
      <c r="RIT153" s="71"/>
      <c r="RIU153" s="71"/>
      <c r="RIV153" s="72"/>
      <c r="RIW153" s="72"/>
      <c r="RIX153" s="72"/>
      <c r="RIY153" s="72"/>
      <c r="RIZ153" s="72"/>
      <c r="RJA153" s="72"/>
      <c r="RJB153" s="72"/>
      <c r="RJC153" s="72"/>
      <c r="RJD153" s="72"/>
      <c r="RJE153" s="71"/>
      <c r="RJF153" s="71"/>
      <c r="RJG153" s="71"/>
      <c r="RJH153" s="71"/>
      <c r="RJI153" s="71"/>
      <c r="RJJ153" s="71"/>
      <c r="RJK153" s="71"/>
      <c r="RJL153" s="72"/>
      <c r="RJM153" s="72"/>
      <c r="RJN153" s="72"/>
      <c r="RJO153" s="72"/>
      <c r="RJP153" s="72"/>
      <c r="RJQ153" s="72"/>
      <c r="RJR153" s="72"/>
      <c r="RJS153" s="72"/>
      <c r="RJT153" s="72"/>
      <c r="RJU153" s="71"/>
      <c r="RJV153" s="71"/>
      <c r="RJW153" s="71"/>
      <c r="RJX153" s="71"/>
      <c r="RJY153" s="71"/>
      <c r="RJZ153" s="71"/>
      <c r="RKA153" s="71"/>
      <c r="RKB153" s="72"/>
      <c r="RKC153" s="72"/>
      <c r="RKD153" s="72"/>
      <c r="RKE153" s="72"/>
      <c r="RKF153" s="72"/>
      <c r="RKG153" s="72"/>
      <c r="RKH153" s="72"/>
      <c r="RKI153" s="72"/>
      <c r="RKJ153" s="72"/>
      <c r="RKK153" s="71"/>
      <c r="RKL153" s="71"/>
      <c r="RKM153" s="71"/>
      <c r="RKN153" s="71"/>
      <c r="RKO153" s="71"/>
      <c r="RKP153" s="71"/>
      <c r="RKQ153" s="71"/>
      <c r="RKR153" s="72"/>
      <c r="RKS153" s="72"/>
      <c r="RKT153" s="72"/>
      <c r="RKU153" s="72"/>
      <c r="RKV153" s="72"/>
      <c r="RKW153" s="72"/>
      <c r="RKX153" s="72"/>
      <c r="RKY153" s="72"/>
      <c r="RKZ153" s="72"/>
      <c r="RLA153" s="71"/>
      <c r="RLB153" s="71"/>
      <c r="RLC153" s="71"/>
      <c r="RLD153" s="71"/>
      <c r="RLE153" s="71"/>
      <c r="RLF153" s="71"/>
      <c r="RLG153" s="71"/>
      <c r="RLH153" s="72"/>
      <c r="RLI153" s="72"/>
      <c r="RLJ153" s="72"/>
      <c r="RLK153" s="72"/>
      <c r="RLL153" s="72"/>
      <c r="RLM153" s="72"/>
      <c r="RLN153" s="72"/>
      <c r="RLO153" s="72"/>
      <c r="RLP153" s="72"/>
      <c r="RLQ153" s="71"/>
      <c r="RLR153" s="71"/>
      <c r="RLS153" s="71"/>
      <c r="RLT153" s="71"/>
      <c r="RLU153" s="71"/>
      <c r="RLV153" s="71"/>
      <c r="RLW153" s="71"/>
      <c r="RLX153" s="72"/>
      <c r="RLY153" s="72"/>
      <c r="RLZ153" s="72"/>
      <c r="RMA153" s="72"/>
      <c r="RMB153" s="72"/>
      <c r="RMC153" s="72"/>
      <c r="RMD153" s="72"/>
      <c r="RME153" s="72"/>
      <c r="RMF153" s="72"/>
      <c r="RMG153" s="71"/>
      <c r="RMH153" s="71"/>
      <c r="RMI153" s="71"/>
      <c r="RMJ153" s="71"/>
      <c r="RMK153" s="71"/>
      <c r="RML153" s="71"/>
      <c r="RMM153" s="71"/>
      <c r="RMN153" s="72"/>
      <c r="RMO153" s="72"/>
      <c r="RMP153" s="72"/>
      <c r="RMQ153" s="72"/>
      <c r="RMR153" s="72"/>
      <c r="RMS153" s="72"/>
      <c r="RMT153" s="72"/>
      <c r="RMU153" s="72"/>
      <c r="RMV153" s="72"/>
      <c r="RMW153" s="71"/>
      <c r="RMX153" s="71"/>
      <c r="RMY153" s="71"/>
      <c r="RMZ153" s="71"/>
      <c r="RNA153" s="71"/>
      <c r="RNB153" s="71"/>
      <c r="RNC153" s="71"/>
      <c r="RND153" s="72"/>
      <c r="RNE153" s="72"/>
      <c r="RNF153" s="72"/>
      <c r="RNG153" s="72"/>
      <c r="RNH153" s="72"/>
      <c r="RNI153" s="72"/>
      <c r="RNJ153" s="72"/>
      <c r="RNK153" s="72"/>
      <c r="RNL153" s="72"/>
      <c r="RNM153" s="71"/>
      <c r="RNN153" s="71"/>
      <c r="RNO153" s="71"/>
      <c r="RNP153" s="71"/>
      <c r="RNQ153" s="71"/>
      <c r="RNR153" s="71"/>
      <c r="RNS153" s="71"/>
      <c r="RNT153" s="72"/>
      <c r="RNU153" s="72"/>
      <c r="RNV153" s="72"/>
      <c r="RNW153" s="72"/>
      <c r="RNX153" s="72"/>
      <c r="RNY153" s="72"/>
      <c r="RNZ153" s="72"/>
      <c r="ROA153" s="72"/>
      <c r="ROB153" s="72"/>
      <c r="ROC153" s="71"/>
      <c r="ROD153" s="71"/>
      <c r="ROE153" s="71"/>
      <c r="ROF153" s="71"/>
      <c r="ROG153" s="71"/>
      <c r="ROH153" s="71"/>
      <c r="ROI153" s="71"/>
      <c r="ROJ153" s="72"/>
      <c r="ROK153" s="72"/>
      <c r="ROL153" s="72"/>
      <c r="ROM153" s="72"/>
      <c r="RON153" s="72"/>
      <c r="ROO153" s="72"/>
      <c r="ROP153" s="72"/>
      <c r="ROQ153" s="72"/>
      <c r="ROR153" s="72"/>
      <c r="ROS153" s="71"/>
      <c r="ROT153" s="71"/>
      <c r="ROU153" s="71"/>
      <c r="ROV153" s="71"/>
      <c r="ROW153" s="71"/>
      <c r="ROX153" s="71"/>
      <c r="ROY153" s="71"/>
      <c r="ROZ153" s="72"/>
      <c r="RPA153" s="72"/>
      <c r="RPB153" s="72"/>
      <c r="RPC153" s="72"/>
      <c r="RPD153" s="72"/>
      <c r="RPE153" s="72"/>
      <c r="RPF153" s="72"/>
      <c r="RPG153" s="72"/>
      <c r="RPH153" s="72"/>
      <c r="RPI153" s="71"/>
      <c r="RPJ153" s="71"/>
      <c r="RPK153" s="71"/>
      <c r="RPL153" s="71"/>
      <c r="RPM153" s="71"/>
      <c r="RPN153" s="71"/>
      <c r="RPO153" s="71"/>
      <c r="RPP153" s="72"/>
      <c r="RPQ153" s="72"/>
      <c r="RPR153" s="72"/>
      <c r="RPS153" s="72"/>
      <c r="RPT153" s="72"/>
      <c r="RPU153" s="72"/>
      <c r="RPV153" s="72"/>
      <c r="RPW153" s="72"/>
      <c r="RPX153" s="72"/>
      <c r="RPY153" s="71"/>
      <c r="RPZ153" s="71"/>
      <c r="RQA153" s="71"/>
      <c r="RQB153" s="71"/>
      <c r="RQC153" s="71"/>
      <c r="RQD153" s="71"/>
      <c r="RQE153" s="71"/>
      <c r="RQF153" s="72"/>
      <c r="RQG153" s="72"/>
      <c r="RQH153" s="72"/>
      <c r="RQI153" s="72"/>
      <c r="RQJ153" s="72"/>
      <c r="RQK153" s="72"/>
      <c r="RQL153" s="72"/>
      <c r="RQM153" s="72"/>
      <c r="RQN153" s="72"/>
      <c r="RQO153" s="71"/>
      <c r="RQP153" s="71"/>
      <c r="RQQ153" s="71"/>
      <c r="RQR153" s="71"/>
      <c r="RQS153" s="71"/>
      <c r="RQT153" s="71"/>
      <c r="RQU153" s="71"/>
      <c r="RQV153" s="72"/>
      <c r="RQW153" s="72"/>
      <c r="RQX153" s="72"/>
      <c r="RQY153" s="72"/>
      <c r="RQZ153" s="72"/>
      <c r="RRA153" s="72"/>
      <c r="RRB153" s="72"/>
      <c r="RRC153" s="72"/>
      <c r="RRD153" s="72"/>
      <c r="RRE153" s="71"/>
      <c r="RRF153" s="71"/>
      <c r="RRG153" s="71"/>
      <c r="RRH153" s="71"/>
      <c r="RRI153" s="71"/>
      <c r="RRJ153" s="71"/>
      <c r="RRK153" s="71"/>
      <c r="RRL153" s="72"/>
      <c r="RRM153" s="72"/>
      <c r="RRN153" s="72"/>
      <c r="RRO153" s="72"/>
      <c r="RRP153" s="72"/>
      <c r="RRQ153" s="72"/>
      <c r="RRR153" s="72"/>
      <c r="RRS153" s="72"/>
      <c r="RRT153" s="72"/>
      <c r="RRU153" s="71"/>
      <c r="RRV153" s="71"/>
      <c r="RRW153" s="71"/>
      <c r="RRX153" s="71"/>
      <c r="RRY153" s="71"/>
      <c r="RRZ153" s="71"/>
      <c r="RSA153" s="71"/>
      <c r="RSB153" s="72"/>
      <c r="RSC153" s="72"/>
      <c r="RSD153" s="72"/>
      <c r="RSE153" s="72"/>
      <c r="RSF153" s="72"/>
      <c r="RSG153" s="72"/>
      <c r="RSH153" s="72"/>
      <c r="RSI153" s="72"/>
      <c r="RSJ153" s="72"/>
      <c r="RSK153" s="71"/>
      <c r="RSL153" s="71"/>
      <c r="RSM153" s="71"/>
      <c r="RSN153" s="71"/>
      <c r="RSO153" s="71"/>
      <c r="RSP153" s="71"/>
      <c r="RSQ153" s="71"/>
      <c r="RSR153" s="72"/>
      <c r="RSS153" s="72"/>
      <c r="RST153" s="72"/>
      <c r="RSU153" s="72"/>
      <c r="RSV153" s="72"/>
      <c r="RSW153" s="72"/>
      <c r="RSX153" s="72"/>
      <c r="RSY153" s="72"/>
      <c r="RSZ153" s="72"/>
      <c r="RTA153" s="71"/>
      <c r="RTB153" s="71"/>
      <c r="RTC153" s="71"/>
      <c r="RTD153" s="71"/>
      <c r="RTE153" s="71"/>
      <c r="RTF153" s="71"/>
      <c r="RTG153" s="71"/>
      <c r="RTH153" s="72"/>
      <c r="RTI153" s="72"/>
      <c r="RTJ153" s="72"/>
      <c r="RTK153" s="72"/>
      <c r="RTL153" s="72"/>
      <c r="RTM153" s="72"/>
      <c r="RTN153" s="72"/>
      <c r="RTO153" s="72"/>
      <c r="RTP153" s="72"/>
      <c r="RTQ153" s="71"/>
      <c r="RTR153" s="71"/>
      <c r="RTS153" s="71"/>
      <c r="RTT153" s="71"/>
      <c r="RTU153" s="71"/>
      <c r="RTV153" s="71"/>
      <c r="RTW153" s="71"/>
      <c r="RTX153" s="72"/>
      <c r="RTY153" s="72"/>
      <c r="RTZ153" s="72"/>
      <c r="RUA153" s="72"/>
      <c r="RUB153" s="72"/>
      <c r="RUC153" s="72"/>
      <c r="RUD153" s="72"/>
      <c r="RUE153" s="72"/>
      <c r="RUF153" s="72"/>
      <c r="RUG153" s="71"/>
      <c r="RUH153" s="71"/>
      <c r="RUI153" s="71"/>
      <c r="RUJ153" s="71"/>
      <c r="RUK153" s="71"/>
      <c r="RUL153" s="71"/>
      <c r="RUM153" s="71"/>
      <c r="RUN153" s="72"/>
      <c r="RUO153" s="72"/>
      <c r="RUP153" s="72"/>
      <c r="RUQ153" s="72"/>
      <c r="RUR153" s="72"/>
      <c r="RUS153" s="72"/>
      <c r="RUT153" s="72"/>
      <c r="RUU153" s="72"/>
      <c r="RUV153" s="72"/>
      <c r="RUW153" s="71"/>
      <c r="RUX153" s="71"/>
      <c r="RUY153" s="71"/>
      <c r="RUZ153" s="71"/>
      <c r="RVA153" s="71"/>
      <c r="RVB153" s="71"/>
      <c r="RVC153" s="71"/>
      <c r="RVD153" s="72"/>
      <c r="RVE153" s="72"/>
      <c r="RVF153" s="72"/>
      <c r="RVG153" s="72"/>
      <c r="RVH153" s="72"/>
      <c r="RVI153" s="72"/>
      <c r="RVJ153" s="72"/>
      <c r="RVK153" s="72"/>
      <c r="RVL153" s="72"/>
      <c r="RVM153" s="71"/>
      <c r="RVN153" s="71"/>
      <c r="RVO153" s="71"/>
      <c r="RVP153" s="71"/>
      <c r="RVQ153" s="71"/>
      <c r="RVR153" s="71"/>
      <c r="RVS153" s="71"/>
      <c r="RVT153" s="72"/>
      <c r="RVU153" s="72"/>
      <c r="RVV153" s="72"/>
      <c r="RVW153" s="72"/>
      <c r="RVX153" s="72"/>
      <c r="RVY153" s="72"/>
      <c r="RVZ153" s="72"/>
      <c r="RWA153" s="72"/>
      <c r="RWB153" s="72"/>
      <c r="RWC153" s="71"/>
      <c r="RWD153" s="71"/>
      <c r="RWE153" s="71"/>
      <c r="RWF153" s="71"/>
      <c r="RWG153" s="71"/>
      <c r="RWH153" s="71"/>
      <c r="RWI153" s="71"/>
      <c r="RWJ153" s="72"/>
      <c r="RWK153" s="72"/>
      <c r="RWL153" s="72"/>
      <c r="RWM153" s="72"/>
      <c r="RWN153" s="72"/>
      <c r="RWO153" s="72"/>
      <c r="RWP153" s="72"/>
      <c r="RWQ153" s="72"/>
      <c r="RWR153" s="72"/>
      <c r="RWS153" s="71"/>
      <c r="RWT153" s="71"/>
      <c r="RWU153" s="71"/>
      <c r="RWV153" s="71"/>
      <c r="RWW153" s="71"/>
      <c r="RWX153" s="71"/>
      <c r="RWY153" s="71"/>
      <c r="RWZ153" s="72"/>
      <c r="RXA153" s="72"/>
      <c r="RXB153" s="72"/>
      <c r="RXC153" s="72"/>
      <c r="RXD153" s="72"/>
      <c r="RXE153" s="72"/>
      <c r="RXF153" s="72"/>
      <c r="RXG153" s="72"/>
      <c r="RXH153" s="72"/>
      <c r="RXI153" s="71"/>
      <c r="RXJ153" s="71"/>
      <c r="RXK153" s="71"/>
      <c r="RXL153" s="71"/>
      <c r="RXM153" s="71"/>
      <c r="RXN153" s="71"/>
      <c r="RXO153" s="71"/>
      <c r="RXP153" s="72"/>
      <c r="RXQ153" s="72"/>
      <c r="RXR153" s="72"/>
      <c r="RXS153" s="72"/>
      <c r="RXT153" s="72"/>
      <c r="RXU153" s="72"/>
      <c r="RXV153" s="72"/>
      <c r="RXW153" s="72"/>
      <c r="RXX153" s="72"/>
      <c r="RXY153" s="71"/>
      <c r="RXZ153" s="71"/>
      <c r="RYA153" s="71"/>
      <c r="RYB153" s="71"/>
      <c r="RYC153" s="71"/>
      <c r="RYD153" s="71"/>
      <c r="RYE153" s="71"/>
      <c r="RYF153" s="72"/>
      <c r="RYG153" s="72"/>
      <c r="RYH153" s="72"/>
      <c r="RYI153" s="72"/>
      <c r="RYJ153" s="72"/>
      <c r="RYK153" s="72"/>
      <c r="RYL153" s="72"/>
      <c r="RYM153" s="72"/>
      <c r="RYN153" s="72"/>
      <c r="RYO153" s="71"/>
      <c r="RYP153" s="71"/>
      <c r="RYQ153" s="71"/>
      <c r="RYR153" s="71"/>
      <c r="RYS153" s="71"/>
      <c r="RYT153" s="71"/>
      <c r="RYU153" s="71"/>
      <c r="RYV153" s="72"/>
      <c r="RYW153" s="72"/>
      <c r="RYX153" s="72"/>
      <c r="RYY153" s="72"/>
      <c r="RYZ153" s="72"/>
      <c r="RZA153" s="72"/>
      <c r="RZB153" s="72"/>
      <c r="RZC153" s="72"/>
      <c r="RZD153" s="72"/>
      <c r="RZE153" s="71"/>
      <c r="RZF153" s="71"/>
      <c r="RZG153" s="71"/>
      <c r="RZH153" s="71"/>
      <c r="RZI153" s="71"/>
      <c r="RZJ153" s="71"/>
      <c r="RZK153" s="71"/>
      <c r="RZL153" s="72"/>
      <c r="RZM153" s="72"/>
      <c r="RZN153" s="72"/>
      <c r="RZO153" s="72"/>
      <c r="RZP153" s="72"/>
      <c r="RZQ153" s="72"/>
      <c r="RZR153" s="72"/>
      <c r="RZS153" s="72"/>
      <c r="RZT153" s="72"/>
      <c r="RZU153" s="71"/>
      <c r="RZV153" s="71"/>
      <c r="RZW153" s="71"/>
      <c r="RZX153" s="71"/>
      <c r="RZY153" s="71"/>
      <c r="RZZ153" s="71"/>
      <c r="SAA153" s="71"/>
      <c r="SAB153" s="72"/>
      <c r="SAC153" s="72"/>
      <c r="SAD153" s="72"/>
      <c r="SAE153" s="72"/>
      <c r="SAF153" s="72"/>
      <c r="SAG153" s="72"/>
      <c r="SAH153" s="72"/>
      <c r="SAI153" s="72"/>
      <c r="SAJ153" s="72"/>
      <c r="SAK153" s="71"/>
      <c r="SAL153" s="71"/>
      <c r="SAM153" s="71"/>
      <c r="SAN153" s="71"/>
      <c r="SAO153" s="71"/>
      <c r="SAP153" s="71"/>
      <c r="SAQ153" s="71"/>
      <c r="SAR153" s="72"/>
      <c r="SAS153" s="72"/>
      <c r="SAT153" s="72"/>
      <c r="SAU153" s="72"/>
      <c r="SAV153" s="72"/>
      <c r="SAW153" s="72"/>
      <c r="SAX153" s="72"/>
      <c r="SAY153" s="72"/>
      <c r="SAZ153" s="72"/>
      <c r="SBA153" s="71"/>
      <c r="SBB153" s="71"/>
      <c r="SBC153" s="71"/>
      <c r="SBD153" s="71"/>
      <c r="SBE153" s="71"/>
      <c r="SBF153" s="71"/>
      <c r="SBG153" s="71"/>
      <c r="SBH153" s="72"/>
      <c r="SBI153" s="72"/>
      <c r="SBJ153" s="72"/>
      <c r="SBK153" s="72"/>
      <c r="SBL153" s="72"/>
      <c r="SBM153" s="72"/>
      <c r="SBN153" s="72"/>
      <c r="SBO153" s="72"/>
      <c r="SBP153" s="72"/>
      <c r="SBQ153" s="71"/>
      <c r="SBR153" s="71"/>
      <c r="SBS153" s="71"/>
      <c r="SBT153" s="71"/>
      <c r="SBU153" s="71"/>
      <c r="SBV153" s="71"/>
      <c r="SBW153" s="71"/>
      <c r="SBX153" s="72"/>
      <c r="SBY153" s="72"/>
      <c r="SBZ153" s="72"/>
      <c r="SCA153" s="72"/>
      <c r="SCB153" s="72"/>
      <c r="SCC153" s="72"/>
      <c r="SCD153" s="72"/>
      <c r="SCE153" s="72"/>
      <c r="SCF153" s="72"/>
      <c r="SCG153" s="71"/>
      <c r="SCH153" s="71"/>
      <c r="SCI153" s="71"/>
      <c r="SCJ153" s="71"/>
      <c r="SCK153" s="71"/>
      <c r="SCL153" s="71"/>
      <c r="SCM153" s="71"/>
      <c r="SCN153" s="72"/>
      <c r="SCO153" s="72"/>
      <c r="SCP153" s="72"/>
      <c r="SCQ153" s="72"/>
      <c r="SCR153" s="72"/>
      <c r="SCS153" s="72"/>
      <c r="SCT153" s="72"/>
      <c r="SCU153" s="72"/>
      <c r="SCV153" s="72"/>
      <c r="SCW153" s="71"/>
      <c r="SCX153" s="71"/>
      <c r="SCY153" s="71"/>
      <c r="SCZ153" s="71"/>
      <c r="SDA153" s="71"/>
      <c r="SDB153" s="71"/>
      <c r="SDC153" s="71"/>
      <c r="SDD153" s="72"/>
      <c r="SDE153" s="72"/>
      <c r="SDF153" s="72"/>
      <c r="SDG153" s="72"/>
      <c r="SDH153" s="72"/>
      <c r="SDI153" s="72"/>
      <c r="SDJ153" s="72"/>
      <c r="SDK153" s="72"/>
      <c r="SDL153" s="72"/>
      <c r="SDM153" s="71"/>
      <c r="SDN153" s="71"/>
      <c r="SDO153" s="71"/>
      <c r="SDP153" s="71"/>
      <c r="SDQ153" s="71"/>
      <c r="SDR153" s="71"/>
      <c r="SDS153" s="71"/>
      <c r="SDT153" s="72"/>
      <c r="SDU153" s="72"/>
      <c r="SDV153" s="72"/>
      <c r="SDW153" s="72"/>
      <c r="SDX153" s="72"/>
      <c r="SDY153" s="72"/>
      <c r="SDZ153" s="72"/>
      <c r="SEA153" s="72"/>
      <c r="SEB153" s="72"/>
      <c r="SEC153" s="71"/>
      <c r="SED153" s="71"/>
      <c r="SEE153" s="71"/>
      <c r="SEF153" s="71"/>
      <c r="SEG153" s="71"/>
      <c r="SEH153" s="71"/>
      <c r="SEI153" s="71"/>
      <c r="SEJ153" s="72"/>
      <c r="SEK153" s="72"/>
      <c r="SEL153" s="72"/>
      <c r="SEM153" s="72"/>
      <c r="SEN153" s="72"/>
      <c r="SEO153" s="72"/>
      <c r="SEP153" s="72"/>
      <c r="SEQ153" s="72"/>
      <c r="SER153" s="72"/>
      <c r="SES153" s="71"/>
      <c r="SET153" s="71"/>
      <c r="SEU153" s="71"/>
      <c r="SEV153" s="71"/>
      <c r="SEW153" s="71"/>
      <c r="SEX153" s="71"/>
      <c r="SEY153" s="71"/>
      <c r="SEZ153" s="72"/>
      <c r="SFA153" s="72"/>
      <c r="SFB153" s="72"/>
      <c r="SFC153" s="72"/>
      <c r="SFD153" s="72"/>
      <c r="SFE153" s="72"/>
      <c r="SFF153" s="72"/>
      <c r="SFG153" s="72"/>
      <c r="SFH153" s="72"/>
      <c r="SFI153" s="71"/>
      <c r="SFJ153" s="71"/>
      <c r="SFK153" s="71"/>
      <c r="SFL153" s="71"/>
      <c r="SFM153" s="71"/>
      <c r="SFN153" s="71"/>
      <c r="SFO153" s="71"/>
      <c r="SFP153" s="72"/>
      <c r="SFQ153" s="72"/>
      <c r="SFR153" s="72"/>
      <c r="SFS153" s="72"/>
      <c r="SFT153" s="72"/>
      <c r="SFU153" s="72"/>
      <c r="SFV153" s="72"/>
      <c r="SFW153" s="72"/>
      <c r="SFX153" s="72"/>
      <c r="SFY153" s="71"/>
      <c r="SFZ153" s="71"/>
      <c r="SGA153" s="71"/>
      <c r="SGB153" s="71"/>
      <c r="SGC153" s="71"/>
      <c r="SGD153" s="71"/>
      <c r="SGE153" s="71"/>
      <c r="SGF153" s="72"/>
      <c r="SGG153" s="72"/>
      <c r="SGH153" s="72"/>
      <c r="SGI153" s="72"/>
      <c r="SGJ153" s="72"/>
      <c r="SGK153" s="72"/>
      <c r="SGL153" s="72"/>
      <c r="SGM153" s="72"/>
      <c r="SGN153" s="72"/>
      <c r="SGO153" s="71"/>
      <c r="SGP153" s="71"/>
      <c r="SGQ153" s="71"/>
      <c r="SGR153" s="71"/>
      <c r="SGS153" s="71"/>
      <c r="SGT153" s="71"/>
      <c r="SGU153" s="71"/>
      <c r="SGV153" s="72"/>
      <c r="SGW153" s="72"/>
      <c r="SGX153" s="72"/>
      <c r="SGY153" s="72"/>
      <c r="SGZ153" s="72"/>
      <c r="SHA153" s="72"/>
      <c r="SHB153" s="72"/>
      <c r="SHC153" s="72"/>
      <c r="SHD153" s="72"/>
      <c r="SHE153" s="71"/>
      <c r="SHF153" s="71"/>
      <c r="SHG153" s="71"/>
      <c r="SHH153" s="71"/>
      <c r="SHI153" s="71"/>
      <c r="SHJ153" s="71"/>
      <c r="SHK153" s="71"/>
      <c r="SHL153" s="72"/>
      <c r="SHM153" s="72"/>
      <c r="SHN153" s="72"/>
      <c r="SHO153" s="72"/>
      <c r="SHP153" s="72"/>
      <c r="SHQ153" s="72"/>
      <c r="SHR153" s="72"/>
      <c r="SHS153" s="72"/>
      <c r="SHT153" s="72"/>
      <c r="SHU153" s="71"/>
      <c r="SHV153" s="71"/>
      <c r="SHW153" s="71"/>
      <c r="SHX153" s="71"/>
      <c r="SHY153" s="71"/>
      <c r="SHZ153" s="71"/>
      <c r="SIA153" s="71"/>
      <c r="SIB153" s="72"/>
      <c r="SIC153" s="72"/>
      <c r="SID153" s="72"/>
      <c r="SIE153" s="72"/>
      <c r="SIF153" s="72"/>
      <c r="SIG153" s="72"/>
      <c r="SIH153" s="72"/>
      <c r="SII153" s="72"/>
      <c r="SIJ153" s="72"/>
      <c r="SIK153" s="71"/>
      <c r="SIL153" s="71"/>
      <c r="SIM153" s="71"/>
      <c r="SIN153" s="71"/>
      <c r="SIO153" s="71"/>
      <c r="SIP153" s="71"/>
      <c r="SIQ153" s="71"/>
      <c r="SIR153" s="72"/>
      <c r="SIS153" s="72"/>
      <c r="SIT153" s="72"/>
      <c r="SIU153" s="72"/>
      <c r="SIV153" s="72"/>
      <c r="SIW153" s="72"/>
      <c r="SIX153" s="72"/>
      <c r="SIY153" s="72"/>
      <c r="SIZ153" s="72"/>
      <c r="SJA153" s="71"/>
      <c r="SJB153" s="71"/>
      <c r="SJC153" s="71"/>
      <c r="SJD153" s="71"/>
      <c r="SJE153" s="71"/>
      <c r="SJF153" s="71"/>
      <c r="SJG153" s="71"/>
      <c r="SJH153" s="72"/>
      <c r="SJI153" s="72"/>
      <c r="SJJ153" s="72"/>
      <c r="SJK153" s="72"/>
      <c r="SJL153" s="72"/>
      <c r="SJM153" s="72"/>
      <c r="SJN153" s="72"/>
      <c r="SJO153" s="72"/>
      <c r="SJP153" s="72"/>
      <c r="SJQ153" s="71"/>
      <c r="SJR153" s="71"/>
      <c r="SJS153" s="71"/>
      <c r="SJT153" s="71"/>
      <c r="SJU153" s="71"/>
      <c r="SJV153" s="71"/>
      <c r="SJW153" s="71"/>
      <c r="SJX153" s="72"/>
      <c r="SJY153" s="72"/>
      <c r="SJZ153" s="72"/>
      <c r="SKA153" s="72"/>
      <c r="SKB153" s="72"/>
      <c r="SKC153" s="72"/>
      <c r="SKD153" s="72"/>
      <c r="SKE153" s="72"/>
      <c r="SKF153" s="72"/>
      <c r="SKG153" s="71"/>
      <c r="SKH153" s="71"/>
      <c r="SKI153" s="71"/>
      <c r="SKJ153" s="71"/>
      <c r="SKK153" s="71"/>
      <c r="SKL153" s="71"/>
      <c r="SKM153" s="71"/>
      <c r="SKN153" s="72"/>
      <c r="SKO153" s="72"/>
      <c r="SKP153" s="72"/>
      <c r="SKQ153" s="72"/>
      <c r="SKR153" s="72"/>
      <c r="SKS153" s="72"/>
      <c r="SKT153" s="72"/>
      <c r="SKU153" s="72"/>
      <c r="SKV153" s="72"/>
      <c r="SKW153" s="71"/>
      <c r="SKX153" s="71"/>
      <c r="SKY153" s="71"/>
      <c r="SKZ153" s="71"/>
      <c r="SLA153" s="71"/>
      <c r="SLB153" s="71"/>
      <c r="SLC153" s="71"/>
      <c r="SLD153" s="72"/>
      <c r="SLE153" s="72"/>
      <c r="SLF153" s="72"/>
      <c r="SLG153" s="72"/>
      <c r="SLH153" s="72"/>
      <c r="SLI153" s="72"/>
      <c r="SLJ153" s="72"/>
      <c r="SLK153" s="72"/>
      <c r="SLL153" s="72"/>
      <c r="SLM153" s="71"/>
      <c r="SLN153" s="71"/>
      <c r="SLO153" s="71"/>
      <c r="SLP153" s="71"/>
      <c r="SLQ153" s="71"/>
      <c r="SLR153" s="71"/>
      <c r="SLS153" s="71"/>
      <c r="SLT153" s="72"/>
      <c r="SLU153" s="72"/>
      <c r="SLV153" s="72"/>
      <c r="SLW153" s="72"/>
      <c r="SLX153" s="72"/>
      <c r="SLY153" s="72"/>
      <c r="SLZ153" s="72"/>
      <c r="SMA153" s="72"/>
      <c r="SMB153" s="72"/>
      <c r="SMC153" s="71"/>
      <c r="SMD153" s="71"/>
      <c r="SME153" s="71"/>
      <c r="SMF153" s="71"/>
      <c r="SMG153" s="71"/>
      <c r="SMH153" s="71"/>
      <c r="SMI153" s="71"/>
      <c r="SMJ153" s="72"/>
      <c r="SMK153" s="72"/>
      <c r="SML153" s="72"/>
      <c r="SMM153" s="72"/>
      <c r="SMN153" s="72"/>
      <c r="SMO153" s="72"/>
      <c r="SMP153" s="72"/>
      <c r="SMQ153" s="72"/>
      <c r="SMR153" s="72"/>
      <c r="SMS153" s="71"/>
      <c r="SMT153" s="71"/>
      <c r="SMU153" s="71"/>
      <c r="SMV153" s="71"/>
      <c r="SMW153" s="71"/>
      <c r="SMX153" s="71"/>
      <c r="SMY153" s="71"/>
      <c r="SMZ153" s="72"/>
      <c r="SNA153" s="72"/>
      <c r="SNB153" s="72"/>
      <c r="SNC153" s="72"/>
      <c r="SND153" s="72"/>
      <c r="SNE153" s="72"/>
      <c r="SNF153" s="72"/>
      <c r="SNG153" s="72"/>
      <c r="SNH153" s="72"/>
      <c r="SNI153" s="71"/>
      <c r="SNJ153" s="71"/>
      <c r="SNK153" s="71"/>
      <c r="SNL153" s="71"/>
      <c r="SNM153" s="71"/>
      <c r="SNN153" s="71"/>
      <c r="SNO153" s="71"/>
      <c r="SNP153" s="72"/>
      <c r="SNQ153" s="72"/>
      <c r="SNR153" s="72"/>
      <c r="SNS153" s="72"/>
      <c r="SNT153" s="72"/>
      <c r="SNU153" s="72"/>
      <c r="SNV153" s="72"/>
      <c r="SNW153" s="72"/>
      <c r="SNX153" s="72"/>
      <c r="SNY153" s="71"/>
      <c r="SNZ153" s="71"/>
      <c r="SOA153" s="71"/>
      <c r="SOB153" s="71"/>
      <c r="SOC153" s="71"/>
      <c r="SOD153" s="71"/>
      <c r="SOE153" s="71"/>
      <c r="SOF153" s="72"/>
      <c r="SOG153" s="72"/>
      <c r="SOH153" s="72"/>
      <c r="SOI153" s="72"/>
      <c r="SOJ153" s="72"/>
      <c r="SOK153" s="72"/>
      <c r="SOL153" s="72"/>
      <c r="SOM153" s="72"/>
      <c r="SON153" s="72"/>
      <c r="SOO153" s="71"/>
      <c r="SOP153" s="71"/>
      <c r="SOQ153" s="71"/>
      <c r="SOR153" s="71"/>
      <c r="SOS153" s="71"/>
      <c r="SOT153" s="71"/>
      <c r="SOU153" s="71"/>
      <c r="SOV153" s="72"/>
      <c r="SOW153" s="72"/>
      <c r="SOX153" s="72"/>
      <c r="SOY153" s="72"/>
      <c r="SOZ153" s="72"/>
      <c r="SPA153" s="72"/>
      <c r="SPB153" s="72"/>
      <c r="SPC153" s="72"/>
      <c r="SPD153" s="72"/>
      <c r="SPE153" s="71"/>
      <c r="SPF153" s="71"/>
      <c r="SPG153" s="71"/>
      <c r="SPH153" s="71"/>
      <c r="SPI153" s="71"/>
      <c r="SPJ153" s="71"/>
      <c r="SPK153" s="71"/>
      <c r="SPL153" s="72"/>
      <c r="SPM153" s="72"/>
      <c r="SPN153" s="72"/>
      <c r="SPO153" s="72"/>
      <c r="SPP153" s="72"/>
      <c r="SPQ153" s="72"/>
      <c r="SPR153" s="72"/>
      <c r="SPS153" s="72"/>
      <c r="SPT153" s="72"/>
      <c r="SPU153" s="71"/>
      <c r="SPV153" s="71"/>
      <c r="SPW153" s="71"/>
      <c r="SPX153" s="71"/>
      <c r="SPY153" s="71"/>
      <c r="SPZ153" s="71"/>
      <c r="SQA153" s="71"/>
      <c r="SQB153" s="72"/>
      <c r="SQC153" s="72"/>
      <c r="SQD153" s="72"/>
      <c r="SQE153" s="72"/>
      <c r="SQF153" s="72"/>
      <c r="SQG153" s="72"/>
      <c r="SQH153" s="72"/>
      <c r="SQI153" s="72"/>
      <c r="SQJ153" s="72"/>
      <c r="SQK153" s="71"/>
      <c r="SQL153" s="71"/>
      <c r="SQM153" s="71"/>
      <c r="SQN153" s="71"/>
      <c r="SQO153" s="71"/>
      <c r="SQP153" s="71"/>
      <c r="SQQ153" s="71"/>
      <c r="SQR153" s="72"/>
      <c r="SQS153" s="72"/>
      <c r="SQT153" s="72"/>
      <c r="SQU153" s="72"/>
      <c r="SQV153" s="72"/>
      <c r="SQW153" s="72"/>
      <c r="SQX153" s="72"/>
      <c r="SQY153" s="72"/>
      <c r="SQZ153" s="72"/>
      <c r="SRA153" s="71"/>
      <c r="SRB153" s="71"/>
      <c r="SRC153" s="71"/>
      <c r="SRD153" s="71"/>
      <c r="SRE153" s="71"/>
      <c r="SRF153" s="71"/>
      <c r="SRG153" s="71"/>
      <c r="SRH153" s="72"/>
      <c r="SRI153" s="72"/>
      <c r="SRJ153" s="72"/>
      <c r="SRK153" s="72"/>
      <c r="SRL153" s="72"/>
      <c r="SRM153" s="72"/>
      <c r="SRN153" s="72"/>
      <c r="SRO153" s="72"/>
      <c r="SRP153" s="72"/>
      <c r="SRQ153" s="71"/>
      <c r="SRR153" s="71"/>
      <c r="SRS153" s="71"/>
      <c r="SRT153" s="71"/>
      <c r="SRU153" s="71"/>
      <c r="SRV153" s="71"/>
      <c r="SRW153" s="71"/>
      <c r="SRX153" s="72"/>
      <c r="SRY153" s="72"/>
      <c r="SRZ153" s="72"/>
      <c r="SSA153" s="72"/>
      <c r="SSB153" s="72"/>
      <c r="SSC153" s="72"/>
      <c r="SSD153" s="72"/>
      <c r="SSE153" s="72"/>
      <c r="SSF153" s="72"/>
      <c r="SSG153" s="71"/>
      <c r="SSH153" s="71"/>
      <c r="SSI153" s="71"/>
      <c r="SSJ153" s="71"/>
      <c r="SSK153" s="71"/>
      <c r="SSL153" s="71"/>
      <c r="SSM153" s="71"/>
      <c r="SSN153" s="72"/>
      <c r="SSO153" s="72"/>
      <c r="SSP153" s="72"/>
      <c r="SSQ153" s="72"/>
      <c r="SSR153" s="72"/>
      <c r="SSS153" s="72"/>
      <c r="SST153" s="72"/>
      <c r="SSU153" s="72"/>
      <c r="SSV153" s="72"/>
      <c r="SSW153" s="71"/>
      <c r="SSX153" s="71"/>
      <c r="SSY153" s="71"/>
      <c r="SSZ153" s="71"/>
      <c r="STA153" s="71"/>
      <c r="STB153" s="71"/>
      <c r="STC153" s="71"/>
      <c r="STD153" s="72"/>
      <c r="STE153" s="72"/>
      <c r="STF153" s="72"/>
      <c r="STG153" s="72"/>
      <c r="STH153" s="72"/>
      <c r="STI153" s="72"/>
      <c r="STJ153" s="72"/>
      <c r="STK153" s="72"/>
      <c r="STL153" s="72"/>
      <c r="STM153" s="71"/>
      <c r="STN153" s="71"/>
      <c r="STO153" s="71"/>
      <c r="STP153" s="71"/>
      <c r="STQ153" s="71"/>
      <c r="STR153" s="71"/>
      <c r="STS153" s="71"/>
      <c r="STT153" s="72"/>
      <c r="STU153" s="72"/>
      <c r="STV153" s="72"/>
      <c r="STW153" s="72"/>
      <c r="STX153" s="72"/>
      <c r="STY153" s="72"/>
      <c r="STZ153" s="72"/>
      <c r="SUA153" s="72"/>
      <c r="SUB153" s="72"/>
      <c r="SUC153" s="71"/>
      <c r="SUD153" s="71"/>
      <c r="SUE153" s="71"/>
      <c r="SUF153" s="71"/>
      <c r="SUG153" s="71"/>
      <c r="SUH153" s="71"/>
      <c r="SUI153" s="71"/>
      <c r="SUJ153" s="72"/>
      <c r="SUK153" s="72"/>
      <c r="SUL153" s="72"/>
      <c r="SUM153" s="72"/>
      <c r="SUN153" s="72"/>
      <c r="SUO153" s="72"/>
      <c r="SUP153" s="72"/>
      <c r="SUQ153" s="72"/>
      <c r="SUR153" s="72"/>
      <c r="SUS153" s="71"/>
      <c r="SUT153" s="71"/>
      <c r="SUU153" s="71"/>
      <c r="SUV153" s="71"/>
      <c r="SUW153" s="71"/>
      <c r="SUX153" s="71"/>
      <c r="SUY153" s="71"/>
      <c r="SUZ153" s="72"/>
      <c r="SVA153" s="72"/>
      <c r="SVB153" s="72"/>
      <c r="SVC153" s="72"/>
      <c r="SVD153" s="72"/>
      <c r="SVE153" s="72"/>
      <c r="SVF153" s="72"/>
      <c r="SVG153" s="72"/>
      <c r="SVH153" s="72"/>
      <c r="SVI153" s="71"/>
      <c r="SVJ153" s="71"/>
      <c r="SVK153" s="71"/>
      <c r="SVL153" s="71"/>
      <c r="SVM153" s="71"/>
      <c r="SVN153" s="71"/>
      <c r="SVO153" s="71"/>
      <c r="SVP153" s="72"/>
      <c r="SVQ153" s="72"/>
      <c r="SVR153" s="72"/>
      <c r="SVS153" s="72"/>
      <c r="SVT153" s="72"/>
      <c r="SVU153" s="72"/>
      <c r="SVV153" s="72"/>
      <c r="SVW153" s="72"/>
      <c r="SVX153" s="72"/>
      <c r="SVY153" s="71"/>
      <c r="SVZ153" s="71"/>
      <c r="SWA153" s="71"/>
      <c r="SWB153" s="71"/>
      <c r="SWC153" s="71"/>
      <c r="SWD153" s="71"/>
      <c r="SWE153" s="71"/>
      <c r="SWF153" s="72"/>
      <c r="SWG153" s="72"/>
      <c r="SWH153" s="72"/>
      <c r="SWI153" s="72"/>
      <c r="SWJ153" s="72"/>
      <c r="SWK153" s="72"/>
      <c r="SWL153" s="72"/>
      <c r="SWM153" s="72"/>
      <c r="SWN153" s="72"/>
      <c r="SWO153" s="71"/>
      <c r="SWP153" s="71"/>
      <c r="SWQ153" s="71"/>
      <c r="SWR153" s="71"/>
      <c r="SWS153" s="71"/>
      <c r="SWT153" s="71"/>
      <c r="SWU153" s="71"/>
      <c r="SWV153" s="72"/>
      <c r="SWW153" s="72"/>
      <c r="SWX153" s="72"/>
      <c r="SWY153" s="72"/>
      <c r="SWZ153" s="72"/>
      <c r="SXA153" s="72"/>
      <c r="SXB153" s="72"/>
      <c r="SXC153" s="72"/>
      <c r="SXD153" s="72"/>
      <c r="SXE153" s="71"/>
      <c r="SXF153" s="71"/>
      <c r="SXG153" s="71"/>
      <c r="SXH153" s="71"/>
      <c r="SXI153" s="71"/>
      <c r="SXJ153" s="71"/>
      <c r="SXK153" s="71"/>
      <c r="SXL153" s="72"/>
      <c r="SXM153" s="72"/>
      <c r="SXN153" s="72"/>
      <c r="SXO153" s="72"/>
      <c r="SXP153" s="72"/>
      <c r="SXQ153" s="72"/>
      <c r="SXR153" s="72"/>
      <c r="SXS153" s="72"/>
      <c r="SXT153" s="72"/>
      <c r="SXU153" s="71"/>
      <c r="SXV153" s="71"/>
      <c r="SXW153" s="71"/>
      <c r="SXX153" s="71"/>
      <c r="SXY153" s="71"/>
      <c r="SXZ153" s="71"/>
      <c r="SYA153" s="71"/>
      <c r="SYB153" s="72"/>
      <c r="SYC153" s="72"/>
      <c r="SYD153" s="72"/>
      <c r="SYE153" s="72"/>
      <c r="SYF153" s="72"/>
      <c r="SYG153" s="72"/>
      <c r="SYH153" s="72"/>
      <c r="SYI153" s="72"/>
      <c r="SYJ153" s="72"/>
      <c r="SYK153" s="71"/>
      <c r="SYL153" s="71"/>
      <c r="SYM153" s="71"/>
      <c r="SYN153" s="71"/>
      <c r="SYO153" s="71"/>
      <c r="SYP153" s="71"/>
      <c r="SYQ153" s="71"/>
      <c r="SYR153" s="72"/>
      <c r="SYS153" s="72"/>
      <c r="SYT153" s="72"/>
      <c r="SYU153" s="72"/>
      <c r="SYV153" s="72"/>
      <c r="SYW153" s="72"/>
      <c r="SYX153" s="72"/>
      <c r="SYY153" s="72"/>
      <c r="SYZ153" s="72"/>
      <c r="SZA153" s="71"/>
      <c r="SZB153" s="71"/>
      <c r="SZC153" s="71"/>
      <c r="SZD153" s="71"/>
      <c r="SZE153" s="71"/>
      <c r="SZF153" s="71"/>
      <c r="SZG153" s="71"/>
      <c r="SZH153" s="72"/>
      <c r="SZI153" s="72"/>
      <c r="SZJ153" s="72"/>
      <c r="SZK153" s="72"/>
      <c r="SZL153" s="72"/>
      <c r="SZM153" s="72"/>
      <c r="SZN153" s="72"/>
      <c r="SZO153" s="72"/>
      <c r="SZP153" s="72"/>
      <c r="SZQ153" s="71"/>
      <c r="SZR153" s="71"/>
      <c r="SZS153" s="71"/>
      <c r="SZT153" s="71"/>
      <c r="SZU153" s="71"/>
      <c r="SZV153" s="71"/>
      <c r="SZW153" s="71"/>
      <c r="SZX153" s="72"/>
      <c r="SZY153" s="72"/>
      <c r="SZZ153" s="72"/>
      <c r="TAA153" s="72"/>
      <c r="TAB153" s="72"/>
      <c r="TAC153" s="72"/>
      <c r="TAD153" s="72"/>
      <c r="TAE153" s="72"/>
      <c r="TAF153" s="72"/>
      <c r="TAG153" s="71"/>
      <c r="TAH153" s="71"/>
      <c r="TAI153" s="71"/>
      <c r="TAJ153" s="71"/>
      <c r="TAK153" s="71"/>
      <c r="TAL153" s="71"/>
      <c r="TAM153" s="71"/>
      <c r="TAN153" s="72"/>
      <c r="TAO153" s="72"/>
      <c r="TAP153" s="72"/>
      <c r="TAQ153" s="72"/>
      <c r="TAR153" s="72"/>
      <c r="TAS153" s="72"/>
      <c r="TAT153" s="72"/>
      <c r="TAU153" s="72"/>
      <c r="TAV153" s="72"/>
      <c r="TAW153" s="71"/>
      <c r="TAX153" s="71"/>
      <c r="TAY153" s="71"/>
      <c r="TAZ153" s="71"/>
      <c r="TBA153" s="71"/>
      <c r="TBB153" s="71"/>
      <c r="TBC153" s="71"/>
      <c r="TBD153" s="72"/>
      <c r="TBE153" s="72"/>
      <c r="TBF153" s="72"/>
      <c r="TBG153" s="72"/>
      <c r="TBH153" s="72"/>
      <c r="TBI153" s="72"/>
      <c r="TBJ153" s="72"/>
      <c r="TBK153" s="72"/>
      <c r="TBL153" s="72"/>
      <c r="TBM153" s="71"/>
      <c r="TBN153" s="71"/>
      <c r="TBO153" s="71"/>
      <c r="TBP153" s="71"/>
      <c r="TBQ153" s="71"/>
      <c r="TBR153" s="71"/>
      <c r="TBS153" s="71"/>
      <c r="TBT153" s="72"/>
      <c r="TBU153" s="72"/>
      <c r="TBV153" s="72"/>
      <c r="TBW153" s="72"/>
      <c r="TBX153" s="72"/>
      <c r="TBY153" s="72"/>
      <c r="TBZ153" s="72"/>
      <c r="TCA153" s="72"/>
      <c r="TCB153" s="72"/>
      <c r="TCC153" s="71"/>
      <c r="TCD153" s="71"/>
      <c r="TCE153" s="71"/>
      <c r="TCF153" s="71"/>
      <c r="TCG153" s="71"/>
      <c r="TCH153" s="71"/>
      <c r="TCI153" s="71"/>
      <c r="TCJ153" s="72"/>
      <c r="TCK153" s="72"/>
      <c r="TCL153" s="72"/>
      <c r="TCM153" s="72"/>
      <c r="TCN153" s="72"/>
      <c r="TCO153" s="72"/>
      <c r="TCP153" s="72"/>
      <c r="TCQ153" s="72"/>
      <c r="TCR153" s="72"/>
      <c r="TCS153" s="71"/>
      <c r="TCT153" s="71"/>
      <c r="TCU153" s="71"/>
      <c r="TCV153" s="71"/>
      <c r="TCW153" s="71"/>
      <c r="TCX153" s="71"/>
      <c r="TCY153" s="71"/>
      <c r="TCZ153" s="72"/>
      <c r="TDA153" s="72"/>
      <c r="TDB153" s="72"/>
      <c r="TDC153" s="72"/>
      <c r="TDD153" s="72"/>
      <c r="TDE153" s="72"/>
      <c r="TDF153" s="72"/>
      <c r="TDG153" s="72"/>
      <c r="TDH153" s="72"/>
      <c r="TDI153" s="71"/>
      <c r="TDJ153" s="71"/>
      <c r="TDK153" s="71"/>
      <c r="TDL153" s="71"/>
      <c r="TDM153" s="71"/>
      <c r="TDN153" s="71"/>
      <c r="TDO153" s="71"/>
      <c r="TDP153" s="72"/>
      <c r="TDQ153" s="72"/>
      <c r="TDR153" s="72"/>
      <c r="TDS153" s="72"/>
      <c r="TDT153" s="72"/>
      <c r="TDU153" s="72"/>
      <c r="TDV153" s="72"/>
      <c r="TDW153" s="72"/>
      <c r="TDX153" s="72"/>
      <c r="TDY153" s="71"/>
      <c r="TDZ153" s="71"/>
      <c r="TEA153" s="71"/>
      <c r="TEB153" s="71"/>
      <c r="TEC153" s="71"/>
      <c r="TED153" s="71"/>
      <c r="TEE153" s="71"/>
      <c r="TEF153" s="72"/>
      <c r="TEG153" s="72"/>
      <c r="TEH153" s="72"/>
      <c r="TEI153" s="72"/>
      <c r="TEJ153" s="72"/>
      <c r="TEK153" s="72"/>
      <c r="TEL153" s="72"/>
      <c r="TEM153" s="72"/>
      <c r="TEN153" s="72"/>
      <c r="TEO153" s="71"/>
      <c r="TEP153" s="71"/>
      <c r="TEQ153" s="71"/>
      <c r="TER153" s="71"/>
      <c r="TES153" s="71"/>
      <c r="TET153" s="71"/>
      <c r="TEU153" s="71"/>
      <c r="TEV153" s="72"/>
      <c r="TEW153" s="72"/>
      <c r="TEX153" s="72"/>
      <c r="TEY153" s="72"/>
      <c r="TEZ153" s="72"/>
      <c r="TFA153" s="72"/>
      <c r="TFB153" s="72"/>
      <c r="TFC153" s="72"/>
      <c r="TFD153" s="72"/>
      <c r="TFE153" s="71"/>
      <c r="TFF153" s="71"/>
      <c r="TFG153" s="71"/>
      <c r="TFH153" s="71"/>
      <c r="TFI153" s="71"/>
      <c r="TFJ153" s="71"/>
      <c r="TFK153" s="71"/>
      <c r="TFL153" s="72"/>
      <c r="TFM153" s="72"/>
      <c r="TFN153" s="72"/>
      <c r="TFO153" s="72"/>
      <c r="TFP153" s="72"/>
      <c r="TFQ153" s="72"/>
      <c r="TFR153" s="72"/>
      <c r="TFS153" s="72"/>
      <c r="TFT153" s="72"/>
      <c r="TFU153" s="71"/>
      <c r="TFV153" s="71"/>
      <c r="TFW153" s="71"/>
      <c r="TFX153" s="71"/>
      <c r="TFY153" s="71"/>
      <c r="TFZ153" s="71"/>
      <c r="TGA153" s="71"/>
      <c r="TGB153" s="72"/>
      <c r="TGC153" s="72"/>
      <c r="TGD153" s="72"/>
      <c r="TGE153" s="72"/>
      <c r="TGF153" s="72"/>
      <c r="TGG153" s="72"/>
      <c r="TGH153" s="72"/>
      <c r="TGI153" s="72"/>
      <c r="TGJ153" s="72"/>
      <c r="TGK153" s="71"/>
      <c r="TGL153" s="71"/>
      <c r="TGM153" s="71"/>
      <c r="TGN153" s="71"/>
      <c r="TGO153" s="71"/>
      <c r="TGP153" s="71"/>
      <c r="TGQ153" s="71"/>
      <c r="TGR153" s="72"/>
      <c r="TGS153" s="72"/>
      <c r="TGT153" s="72"/>
      <c r="TGU153" s="72"/>
      <c r="TGV153" s="72"/>
      <c r="TGW153" s="72"/>
      <c r="TGX153" s="72"/>
      <c r="TGY153" s="72"/>
      <c r="TGZ153" s="72"/>
      <c r="THA153" s="71"/>
      <c r="THB153" s="71"/>
      <c r="THC153" s="71"/>
      <c r="THD153" s="71"/>
      <c r="THE153" s="71"/>
      <c r="THF153" s="71"/>
      <c r="THG153" s="71"/>
      <c r="THH153" s="72"/>
      <c r="THI153" s="72"/>
      <c r="THJ153" s="72"/>
      <c r="THK153" s="72"/>
      <c r="THL153" s="72"/>
      <c r="THM153" s="72"/>
      <c r="THN153" s="72"/>
      <c r="THO153" s="72"/>
      <c r="THP153" s="72"/>
      <c r="THQ153" s="71"/>
      <c r="THR153" s="71"/>
      <c r="THS153" s="71"/>
      <c r="THT153" s="71"/>
      <c r="THU153" s="71"/>
      <c r="THV153" s="71"/>
      <c r="THW153" s="71"/>
      <c r="THX153" s="72"/>
      <c r="THY153" s="72"/>
      <c r="THZ153" s="72"/>
      <c r="TIA153" s="72"/>
      <c r="TIB153" s="72"/>
      <c r="TIC153" s="72"/>
      <c r="TID153" s="72"/>
      <c r="TIE153" s="72"/>
      <c r="TIF153" s="72"/>
      <c r="TIG153" s="71"/>
      <c r="TIH153" s="71"/>
      <c r="TII153" s="71"/>
      <c r="TIJ153" s="71"/>
      <c r="TIK153" s="71"/>
      <c r="TIL153" s="71"/>
      <c r="TIM153" s="71"/>
      <c r="TIN153" s="72"/>
      <c r="TIO153" s="72"/>
      <c r="TIP153" s="72"/>
      <c r="TIQ153" s="72"/>
      <c r="TIR153" s="72"/>
      <c r="TIS153" s="72"/>
      <c r="TIT153" s="72"/>
      <c r="TIU153" s="72"/>
      <c r="TIV153" s="72"/>
      <c r="TIW153" s="71"/>
      <c r="TIX153" s="71"/>
      <c r="TIY153" s="71"/>
      <c r="TIZ153" s="71"/>
      <c r="TJA153" s="71"/>
      <c r="TJB153" s="71"/>
      <c r="TJC153" s="71"/>
      <c r="TJD153" s="72"/>
      <c r="TJE153" s="72"/>
      <c r="TJF153" s="72"/>
      <c r="TJG153" s="72"/>
      <c r="TJH153" s="72"/>
      <c r="TJI153" s="72"/>
      <c r="TJJ153" s="72"/>
      <c r="TJK153" s="72"/>
      <c r="TJL153" s="72"/>
      <c r="TJM153" s="71"/>
      <c r="TJN153" s="71"/>
      <c r="TJO153" s="71"/>
      <c r="TJP153" s="71"/>
      <c r="TJQ153" s="71"/>
      <c r="TJR153" s="71"/>
      <c r="TJS153" s="71"/>
      <c r="TJT153" s="72"/>
      <c r="TJU153" s="72"/>
      <c r="TJV153" s="72"/>
      <c r="TJW153" s="72"/>
      <c r="TJX153" s="72"/>
      <c r="TJY153" s="72"/>
      <c r="TJZ153" s="72"/>
      <c r="TKA153" s="72"/>
      <c r="TKB153" s="72"/>
      <c r="TKC153" s="71"/>
      <c r="TKD153" s="71"/>
      <c r="TKE153" s="71"/>
      <c r="TKF153" s="71"/>
      <c r="TKG153" s="71"/>
      <c r="TKH153" s="71"/>
      <c r="TKI153" s="71"/>
      <c r="TKJ153" s="72"/>
      <c r="TKK153" s="72"/>
      <c r="TKL153" s="72"/>
      <c r="TKM153" s="72"/>
      <c r="TKN153" s="72"/>
      <c r="TKO153" s="72"/>
      <c r="TKP153" s="72"/>
      <c r="TKQ153" s="72"/>
      <c r="TKR153" s="72"/>
      <c r="TKS153" s="71"/>
      <c r="TKT153" s="71"/>
      <c r="TKU153" s="71"/>
      <c r="TKV153" s="71"/>
      <c r="TKW153" s="71"/>
      <c r="TKX153" s="71"/>
      <c r="TKY153" s="71"/>
      <c r="TKZ153" s="72"/>
      <c r="TLA153" s="72"/>
      <c r="TLB153" s="72"/>
      <c r="TLC153" s="72"/>
      <c r="TLD153" s="72"/>
      <c r="TLE153" s="72"/>
      <c r="TLF153" s="72"/>
      <c r="TLG153" s="72"/>
      <c r="TLH153" s="72"/>
      <c r="TLI153" s="71"/>
      <c r="TLJ153" s="71"/>
      <c r="TLK153" s="71"/>
      <c r="TLL153" s="71"/>
      <c r="TLM153" s="71"/>
      <c r="TLN153" s="71"/>
      <c r="TLO153" s="71"/>
      <c r="TLP153" s="72"/>
      <c r="TLQ153" s="72"/>
      <c r="TLR153" s="72"/>
      <c r="TLS153" s="72"/>
      <c r="TLT153" s="72"/>
      <c r="TLU153" s="72"/>
      <c r="TLV153" s="72"/>
      <c r="TLW153" s="72"/>
      <c r="TLX153" s="72"/>
      <c r="TLY153" s="71"/>
      <c r="TLZ153" s="71"/>
      <c r="TMA153" s="71"/>
      <c r="TMB153" s="71"/>
      <c r="TMC153" s="71"/>
      <c r="TMD153" s="71"/>
      <c r="TME153" s="71"/>
      <c r="TMF153" s="72"/>
      <c r="TMG153" s="72"/>
      <c r="TMH153" s="72"/>
      <c r="TMI153" s="72"/>
      <c r="TMJ153" s="72"/>
      <c r="TMK153" s="72"/>
      <c r="TML153" s="72"/>
      <c r="TMM153" s="72"/>
      <c r="TMN153" s="72"/>
      <c r="TMO153" s="71"/>
      <c r="TMP153" s="71"/>
      <c r="TMQ153" s="71"/>
      <c r="TMR153" s="71"/>
      <c r="TMS153" s="71"/>
      <c r="TMT153" s="71"/>
      <c r="TMU153" s="71"/>
      <c r="TMV153" s="72"/>
      <c r="TMW153" s="72"/>
      <c r="TMX153" s="72"/>
      <c r="TMY153" s="72"/>
      <c r="TMZ153" s="72"/>
      <c r="TNA153" s="72"/>
      <c r="TNB153" s="72"/>
      <c r="TNC153" s="72"/>
      <c r="TND153" s="72"/>
      <c r="TNE153" s="71"/>
      <c r="TNF153" s="71"/>
      <c r="TNG153" s="71"/>
      <c r="TNH153" s="71"/>
      <c r="TNI153" s="71"/>
      <c r="TNJ153" s="71"/>
      <c r="TNK153" s="71"/>
      <c r="TNL153" s="72"/>
      <c r="TNM153" s="72"/>
      <c r="TNN153" s="72"/>
      <c r="TNO153" s="72"/>
      <c r="TNP153" s="72"/>
      <c r="TNQ153" s="72"/>
      <c r="TNR153" s="72"/>
      <c r="TNS153" s="72"/>
      <c r="TNT153" s="72"/>
      <c r="TNU153" s="71"/>
      <c r="TNV153" s="71"/>
      <c r="TNW153" s="71"/>
      <c r="TNX153" s="71"/>
      <c r="TNY153" s="71"/>
      <c r="TNZ153" s="71"/>
      <c r="TOA153" s="71"/>
      <c r="TOB153" s="72"/>
      <c r="TOC153" s="72"/>
      <c r="TOD153" s="72"/>
      <c r="TOE153" s="72"/>
      <c r="TOF153" s="72"/>
      <c r="TOG153" s="72"/>
      <c r="TOH153" s="72"/>
      <c r="TOI153" s="72"/>
      <c r="TOJ153" s="72"/>
      <c r="TOK153" s="71"/>
      <c r="TOL153" s="71"/>
      <c r="TOM153" s="71"/>
      <c r="TON153" s="71"/>
      <c r="TOO153" s="71"/>
      <c r="TOP153" s="71"/>
      <c r="TOQ153" s="71"/>
      <c r="TOR153" s="72"/>
      <c r="TOS153" s="72"/>
      <c r="TOT153" s="72"/>
      <c r="TOU153" s="72"/>
      <c r="TOV153" s="72"/>
      <c r="TOW153" s="72"/>
      <c r="TOX153" s="72"/>
      <c r="TOY153" s="72"/>
      <c r="TOZ153" s="72"/>
      <c r="TPA153" s="71"/>
      <c r="TPB153" s="71"/>
      <c r="TPC153" s="71"/>
      <c r="TPD153" s="71"/>
      <c r="TPE153" s="71"/>
      <c r="TPF153" s="71"/>
      <c r="TPG153" s="71"/>
      <c r="TPH153" s="72"/>
      <c r="TPI153" s="72"/>
      <c r="TPJ153" s="72"/>
      <c r="TPK153" s="72"/>
      <c r="TPL153" s="72"/>
      <c r="TPM153" s="72"/>
      <c r="TPN153" s="72"/>
      <c r="TPO153" s="72"/>
      <c r="TPP153" s="72"/>
      <c r="TPQ153" s="71"/>
      <c r="TPR153" s="71"/>
      <c r="TPS153" s="71"/>
      <c r="TPT153" s="71"/>
      <c r="TPU153" s="71"/>
      <c r="TPV153" s="71"/>
      <c r="TPW153" s="71"/>
      <c r="TPX153" s="72"/>
      <c r="TPY153" s="72"/>
      <c r="TPZ153" s="72"/>
      <c r="TQA153" s="72"/>
      <c r="TQB153" s="72"/>
      <c r="TQC153" s="72"/>
      <c r="TQD153" s="72"/>
      <c r="TQE153" s="72"/>
      <c r="TQF153" s="72"/>
      <c r="TQG153" s="71"/>
      <c r="TQH153" s="71"/>
      <c r="TQI153" s="71"/>
      <c r="TQJ153" s="71"/>
      <c r="TQK153" s="71"/>
      <c r="TQL153" s="71"/>
      <c r="TQM153" s="71"/>
      <c r="TQN153" s="72"/>
      <c r="TQO153" s="72"/>
      <c r="TQP153" s="72"/>
      <c r="TQQ153" s="72"/>
      <c r="TQR153" s="72"/>
      <c r="TQS153" s="72"/>
      <c r="TQT153" s="72"/>
      <c r="TQU153" s="72"/>
      <c r="TQV153" s="72"/>
      <c r="TQW153" s="71"/>
      <c r="TQX153" s="71"/>
      <c r="TQY153" s="71"/>
      <c r="TQZ153" s="71"/>
      <c r="TRA153" s="71"/>
      <c r="TRB153" s="71"/>
      <c r="TRC153" s="71"/>
      <c r="TRD153" s="72"/>
      <c r="TRE153" s="72"/>
      <c r="TRF153" s="72"/>
      <c r="TRG153" s="72"/>
      <c r="TRH153" s="72"/>
      <c r="TRI153" s="72"/>
      <c r="TRJ153" s="72"/>
      <c r="TRK153" s="72"/>
      <c r="TRL153" s="72"/>
      <c r="TRM153" s="71"/>
      <c r="TRN153" s="71"/>
      <c r="TRO153" s="71"/>
      <c r="TRP153" s="71"/>
      <c r="TRQ153" s="71"/>
      <c r="TRR153" s="71"/>
      <c r="TRS153" s="71"/>
      <c r="TRT153" s="72"/>
      <c r="TRU153" s="72"/>
      <c r="TRV153" s="72"/>
      <c r="TRW153" s="72"/>
      <c r="TRX153" s="72"/>
      <c r="TRY153" s="72"/>
      <c r="TRZ153" s="72"/>
      <c r="TSA153" s="72"/>
      <c r="TSB153" s="72"/>
      <c r="TSC153" s="71"/>
      <c r="TSD153" s="71"/>
      <c r="TSE153" s="71"/>
      <c r="TSF153" s="71"/>
      <c r="TSG153" s="71"/>
      <c r="TSH153" s="71"/>
      <c r="TSI153" s="71"/>
      <c r="TSJ153" s="72"/>
      <c r="TSK153" s="72"/>
      <c r="TSL153" s="72"/>
      <c r="TSM153" s="72"/>
      <c r="TSN153" s="72"/>
      <c r="TSO153" s="72"/>
      <c r="TSP153" s="72"/>
      <c r="TSQ153" s="72"/>
      <c r="TSR153" s="72"/>
      <c r="TSS153" s="71"/>
      <c r="TST153" s="71"/>
      <c r="TSU153" s="71"/>
      <c r="TSV153" s="71"/>
      <c r="TSW153" s="71"/>
      <c r="TSX153" s="71"/>
      <c r="TSY153" s="71"/>
      <c r="TSZ153" s="72"/>
      <c r="TTA153" s="72"/>
      <c r="TTB153" s="72"/>
      <c r="TTC153" s="72"/>
      <c r="TTD153" s="72"/>
      <c r="TTE153" s="72"/>
      <c r="TTF153" s="72"/>
      <c r="TTG153" s="72"/>
      <c r="TTH153" s="72"/>
      <c r="TTI153" s="71"/>
      <c r="TTJ153" s="71"/>
      <c r="TTK153" s="71"/>
      <c r="TTL153" s="71"/>
      <c r="TTM153" s="71"/>
      <c r="TTN153" s="71"/>
      <c r="TTO153" s="71"/>
      <c r="TTP153" s="72"/>
      <c r="TTQ153" s="72"/>
      <c r="TTR153" s="72"/>
      <c r="TTS153" s="72"/>
      <c r="TTT153" s="72"/>
      <c r="TTU153" s="72"/>
      <c r="TTV153" s="72"/>
      <c r="TTW153" s="72"/>
      <c r="TTX153" s="72"/>
      <c r="TTY153" s="71"/>
      <c r="TTZ153" s="71"/>
      <c r="TUA153" s="71"/>
      <c r="TUB153" s="71"/>
      <c r="TUC153" s="71"/>
      <c r="TUD153" s="71"/>
      <c r="TUE153" s="71"/>
      <c r="TUF153" s="72"/>
      <c r="TUG153" s="72"/>
      <c r="TUH153" s="72"/>
      <c r="TUI153" s="72"/>
      <c r="TUJ153" s="72"/>
      <c r="TUK153" s="72"/>
      <c r="TUL153" s="72"/>
      <c r="TUM153" s="72"/>
      <c r="TUN153" s="72"/>
      <c r="TUO153" s="71"/>
      <c r="TUP153" s="71"/>
      <c r="TUQ153" s="71"/>
      <c r="TUR153" s="71"/>
      <c r="TUS153" s="71"/>
      <c r="TUT153" s="71"/>
      <c r="TUU153" s="71"/>
      <c r="TUV153" s="72"/>
      <c r="TUW153" s="72"/>
      <c r="TUX153" s="72"/>
      <c r="TUY153" s="72"/>
      <c r="TUZ153" s="72"/>
      <c r="TVA153" s="72"/>
      <c r="TVB153" s="72"/>
      <c r="TVC153" s="72"/>
      <c r="TVD153" s="72"/>
      <c r="TVE153" s="71"/>
      <c r="TVF153" s="71"/>
      <c r="TVG153" s="71"/>
      <c r="TVH153" s="71"/>
      <c r="TVI153" s="71"/>
      <c r="TVJ153" s="71"/>
      <c r="TVK153" s="71"/>
      <c r="TVL153" s="72"/>
      <c r="TVM153" s="72"/>
      <c r="TVN153" s="72"/>
      <c r="TVO153" s="72"/>
      <c r="TVP153" s="72"/>
      <c r="TVQ153" s="72"/>
      <c r="TVR153" s="72"/>
      <c r="TVS153" s="72"/>
      <c r="TVT153" s="72"/>
      <c r="TVU153" s="71"/>
      <c r="TVV153" s="71"/>
      <c r="TVW153" s="71"/>
      <c r="TVX153" s="71"/>
      <c r="TVY153" s="71"/>
      <c r="TVZ153" s="71"/>
      <c r="TWA153" s="71"/>
      <c r="TWB153" s="72"/>
      <c r="TWC153" s="72"/>
      <c r="TWD153" s="72"/>
      <c r="TWE153" s="72"/>
      <c r="TWF153" s="72"/>
      <c r="TWG153" s="72"/>
      <c r="TWH153" s="72"/>
      <c r="TWI153" s="72"/>
      <c r="TWJ153" s="72"/>
      <c r="TWK153" s="71"/>
      <c r="TWL153" s="71"/>
      <c r="TWM153" s="71"/>
      <c r="TWN153" s="71"/>
      <c r="TWO153" s="71"/>
      <c r="TWP153" s="71"/>
      <c r="TWQ153" s="71"/>
      <c r="TWR153" s="72"/>
      <c r="TWS153" s="72"/>
      <c r="TWT153" s="72"/>
      <c r="TWU153" s="72"/>
      <c r="TWV153" s="72"/>
      <c r="TWW153" s="72"/>
      <c r="TWX153" s="72"/>
      <c r="TWY153" s="72"/>
      <c r="TWZ153" s="72"/>
      <c r="TXA153" s="71"/>
      <c r="TXB153" s="71"/>
      <c r="TXC153" s="71"/>
      <c r="TXD153" s="71"/>
      <c r="TXE153" s="71"/>
      <c r="TXF153" s="71"/>
      <c r="TXG153" s="71"/>
      <c r="TXH153" s="72"/>
      <c r="TXI153" s="72"/>
      <c r="TXJ153" s="72"/>
      <c r="TXK153" s="72"/>
      <c r="TXL153" s="72"/>
      <c r="TXM153" s="72"/>
      <c r="TXN153" s="72"/>
      <c r="TXO153" s="72"/>
      <c r="TXP153" s="72"/>
      <c r="TXQ153" s="71"/>
      <c r="TXR153" s="71"/>
      <c r="TXS153" s="71"/>
      <c r="TXT153" s="71"/>
      <c r="TXU153" s="71"/>
      <c r="TXV153" s="71"/>
      <c r="TXW153" s="71"/>
      <c r="TXX153" s="72"/>
      <c r="TXY153" s="72"/>
      <c r="TXZ153" s="72"/>
      <c r="TYA153" s="72"/>
      <c r="TYB153" s="72"/>
      <c r="TYC153" s="72"/>
      <c r="TYD153" s="72"/>
      <c r="TYE153" s="72"/>
      <c r="TYF153" s="72"/>
      <c r="TYG153" s="71"/>
      <c r="TYH153" s="71"/>
      <c r="TYI153" s="71"/>
      <c r="TYJ153" s="71"/>
      <c r="TYK153" s="71"/>
      <c r="TYL153" s="71"/>
      <c r="TYM153" s="71"/>
      <c r="TYN153" s="72"/>
      <c r="TYO153" s="72"/>
      <c r="TYP153" s="72"/>
      <c r="TYQ153" s="72"/>
      <c r="TYR153" s="72"/>
      <c r="TYS153" s="72"/>
      <c r="TYT153" s="72"/>
      <c r="TYU153" s="72"/>
      <c r="TYV153" s="72"/>
      <c r="TYW153" s="71"/>
      <c r="TYX153" s="71"/>
      <c r="TYY153" s="71"/>
      <c r="TYZ153" s="71"/>
      <c r="TZA153" s="71"/>
      <c r="TZB153" s="71"/>
      <c r="TZC153" s="71"/>
      <c r="TZD153" s="72"/>
      <c r="TZE153" s="72"/>
      <c r="TZF153" s="72"/>
      <c r="TZG153" s="72"/>
      <c r="TZH153" s="72"/>
      <c r="TZI153" s="72"/>
      <c r="TZJ153" s="72"/>
      <c r="TZK153" s="72"/>
      <c r="TZL153" s="72"/>
      <c r="TZM153" s="71"/>
      <c r="TZN153" s="71"/>
      <c r="TZO153" s="71"/>
      <c r="TZP153" s="71"/>
      <c r="TZQ153" s="71"/>
      <c r="TZR153" s="71"/>
      <c r="TZS153" s="71"/>
      <c r="TZT153" s="72"/>
      <c r="TZU153" s="72"/>
      <c r="TZV153" s="72"/>
      <c r="TZW153" s="72"/>
      <c r="TZX153" s="72"/>
      <c r="TZY153" s="72"/>
      <c r="TZZ153" s="72"/>
      <c r="UAA153" s="72"/>
      <c r="UAB153" s="72"/>
      <c r="UAC153" s="71"/>
      <c r="UAD153" s="71"/>
      <c r="UAE153" s="71"/>
      <c r="UAF153" s="71"/>
      <c r="UAG153" s="71"/>
      <c r="UAH153" s="71"/>
      <c r="UAI153" s="71"/>
      <c r="UAJ153" s="72"/>
      <c r="UAK153" s="72"/>
      <c r="UAL153" s="72"/>
      <c r="UAM153" s="72"/>
      <c r="UAN153" s="72"/>
      <c r="UAO153" s="72"/>
      <c r="UAP153" s="72"/>
      <c r="UAQ153" s="72"/>
      <c r="UAR153" s="72"/>
      <c r="UAS153" s="71"/>
      <c r="UAT153" s="71"/>
      <c r="UAU153" s="71"/>
      <c r="UAV153" s="71"/>
      <c r="UAW153" s="71"/>
      <c r="UAX153" s="71"/>
      <c r="UAY153" s="71"/>
      <c r="UAZ153" s="72"/>
      <c r="UBA153" s="72"/>
      <c r="UBB153" s="72"/>
      <c r="UBC153" s="72"/>
      <c r="UBD153" s="72"/>
      <c r="UBE153" s="72"/>
      <c r="UBF153" s="72"/>
      <c r="UBG153" s="72"/>
      <c r="UBH153" s="72"/>
      <c r="UBI153" s="71"/>
      <c r="UBJ153" s="71"/>
      <c r="UBK153" s="71"/>
      <c r="UBL153" s="71"/>
      <c r="UBM153" s="71"/>
      <c r="UBN153" s="71"/>
      <c r="UBO153" s="71"/>
      <c r="UBP153" s="72"/>
      <c r="UBQ153" s="72"/>
      <c r="UBR153" s="72"/>
      <c r="UBS153" s="72"/>
      <c r="UBT153" s="72"/>
      <c r="UBU153" s="72"/>
      <c r="UBV153" s="72"/>
      <c r="UBW153" s="72"/>
      <c r="UBX153" s="72"/>
      <c r="UBY153" s="71"/>
      <c r="UBZ153" s="71"/>
      <c r="UCA153" s="71"/>
      <c r="UCB153" s="71"/>
      <c r="UCC153" s="71"/>
      <c r="UCD153" s="71"/>
      <c r="UCE153" s="71"/>
      <c r="UCF153" s="72"/>
      <c r="UCG153" s="72"/>
      <c r="UCH153" s="72"/>
      <c r="UCI153" s="72"/>
      <c r="UCJ153" s="72"/>
      <c r="UCK153" s="72"/>
      <c r="UCL153" s="72"/>
      <c r="UCM153" s="72"/>
      <c r="UCN153" s="72"/>
      <c r="UCO153" s="71"/>
      <c r="UCP153" s="71"/>
      <c r="UCQ153" s="71"/>
      <c r="UCR153" s="71"/>
      <c r="UCS153" s="71"/>
      <c r="UCT153" s="71"/>
      <c r="UCU153" s="71"/>
      <c r="UCV153" s="72"/>
      <c r="UCW153" s="72"/>
      <c r="UCX153" s="72"/>
      <c r="UCY153" s="72"/>
      <c r="UCZ153" s="72"/>
      <c r="UDA153" s="72"/>
      <c r="UDB153" s="72"/>
      <c r="UDC153" s="72"/>
      <c r="UDD153" s="72"/>
      <c r="UDE153" s="71"/>
      <c r="UDF153" s="71"/>
      <c r="UDG153" s="71"/>
      <c r="UDH153" s="71"/>
      <c r="UDI153" s="71"/>
      <c r="UDJ153" s="71"/>
      <c r="UDK153" s="71"/>
      <c r="UDL153" s="72"/>
      <c r="UDM153" s="72"/>
      <c r="UDN153" s="72"/>
      <c r="UDO153" s="72"/>
      <c r="UDP153" s="72"/>
      <c r="UDQ153" s="72"/>
      <c r="UDR153" s="72"/>
      <c r="UDS153" s="72"/>
      <c r="UDT153" s="72"/>
      <c r="UDU153" s="71"/>
      <c r="UDV153" s="71"/>
      <c r="UDW153" s="71"/>
      <c r="UDX153" s="71"/>
      <c r="UDY153" s="71"/>
      <c r="UDZ153" s="71"/>
      <c r="UEA153" s="71"/>
      <c r="UEB153" s="72"/>
      <c r="UEC153" s="72"/>
      <c r="UED153" s="72"/>
      <c r="UEE153" s="72"/>
      <c r="UEF153" s="72"/>
      <c r="UEG153" s="72"/>
      <c r="UEH153" s="72"/>
      <c r="UEI153" s="72"/>
      <c r="UEJ153" s="72"/>
      <c r="UEK153" s="71"/>
      <c r="UEL153" s="71"/>
      <c r="UEM153" s="71"/>
      <c r="UEN153" s="71"/>
      <c r="UEO153" s="71"/>
      <c r="UEP153" s="71"/>
      <c r="UEQ153" s="71"/>
      <c r="UER153" s="72"/>
      <c r="UES153" s="72"/>
      <c r="UET153" s="72"/>
      <c r="UEU153" s="72"/>
      <c r="UEV153" s="72"/>
      <c r="UEW153" s="72"/>
      <c r="UEX153" s="72"/>
      <c r="UEY153" s="72"/>
      <c r="UEZ153" s="72"/>
      <c r="UFA153" s="71"/>
      <c r="UFB153" s="71"/>
      <c r="UFC153" s="71"/>
      <c r="UFD153" s="71"/>
      <c r="UFE153" s="71"/>
      <c r="UFF153" s="71"/>
      <c r="UFG153" s="71"/>
      <c r="UFH153" s="72"/>
      <c r="UFI153" s="72"/>
      <c r="UFJ153" s="72"/>
      <c r="UFK153" s="72"/>
      <c r="UFL153" s="72"/>
      <c r="UFM153" s="72"/>
      <c r="UFN153" s="72"/>
      <c r="UFO153" s="72"/>
      <c r="UFP153" s="72"/>
      <c r="UFQ153" s="71"/>
      <c r="UFR153" s="71"/>
      <c r="UFS153" s="71"/>
      <c r="UFT153" s="71"/>
      <c r="UFU153" s="71"/>
      <c r="UFV153" s="71"/>
      <c r="UFW153" s="71"/>
      <c r="UFX153" s="72"/>
      <c r="UFY153" s="72"/>
      <c r="UFZ153" s="72"/>
      <c r="UGA153" s="72"/>
      <c r="UGB153" s="72"/>
      <c r="UGC153" s="72"/>
      <c r="UGD153" s="72"/>
      <c r="UGE153" s="72"/>
      <c r="UGF153" s="72"/>
      <c r="UGG153" s="71"/>
      <c r="UGH153" s="71"/>
      <c r="UGI153" s="71"/>
      <c r="UGJ153" s="71"/>
      <c r="UGK153" s="71"/>
      <c r="UGL153" s="71"/>
      <c r="UGM153" s="71"/>
      <c r="UGN153" s="72"/>
      <c r="UGO153" s="72"/>
      <c r="UGP153" s="72"/>
      <c r="UGQ153" s="72"/>
      <c r="UGR153" s="72"/>
      <c r="UGS153" s="72"/>
      <c r="UGT153" s="72"/>
      <c r="UGU153" s="72"/>
      <c r="UGV153" s="72"/>
      <c r="UGW153" s="71"/>
      <c r="UGX153" s="71"/>
      <c r="UGY153" s="71"/>
      <c r="UGZ153" s="71"/>
      <c r="UHA153" s="71"/>
      <c r="UHB153" s="71"/>
      <c r="UHC153" s="71"/>
      <c r="UHD153" s="72"/>
      <c r="UHE153" s="72"/>
      <c r="UHF153" s="72"/>
      <c r="UHG153" s="72"/>
      <c r="UHH153" s="72"/>
      <c r="UHI153" s="72"/>
      <c r="UHJ153" s="72"/>
      <c r="UHK153" s="72"/>
      <c r="UHL153" s="72"/>
      <c r="UHM153" s="71"/>
      <c r="UHN153" s="71"/>
      <c r="UHO153" s="71"/>
      <c r="UHP153" s="71"/>
      <c r="UHQ153" s="71"/>
      <c r="UHR153" s="71"/>
      <c r="UHS153" s="71"/>
      <c r="UHT153" s="72"/>
      <c r="UHU153" s="72"/>
      <c r="UHV153" s="72"/>
      <c r="UHW153" s="72"/>
      <c r="UHX153" s="72"/>
      <c r="UHY153" s="72"/>
      <c r="UHZ153" s="72"/>
      <c r="UIA153" s="72"/>
      <c r="UIB153" s="72"/>
      <c r="UIC153" s="71"/>
      <c r="UID153" s="71"/>
      <c r="UIE153" s="71"/>
      <c r="UIF153" s="71"/>
      <c r="UIG153" s="71"/>
      <c r="UIH153" s="71"/>
      <c r="UII153" s="71"/>
      <c r="UIJ153" s="72"/>
      <c r="UIK153" s="72"/>
      <c r="UIL153" s="72"/>
      <c r="UIM153" s="72"/>
      <c r="UIN153" s="72"/>
      <c r="UIO153" s="72"/>
      <c r="UIP153" s="72"/>
      <c r="UIQ153" s="72"/>
      <c r="UIR153" s="72"/>
      <c r="UIS153" s="71"/>
      <c r="UIT153" s="71"/>
      <c r="UIU153" s="71"/>
      <c r="UIV153" s="71"/>
      <c r="UIW153" s="71"/>
      <c r="UIX153" s="71"/>
      <c r="UIY153" s="71"/>
      <c r="UIZ153" s="72"/>
      <c r="UJA153" s="72"/>
      <c r="UJB153" s="72"/>
      <c r="UJC153" s="72"/>
      <c r="UJD153" s="72"/>
      <c r="UJE153" s="72"/>
      <c r="UJF153" s="72"/>
      <c r="UJG153" s="72"/>
      <c r="UJH153" s="72"/>
      <c r="UJI153" s="71"/>
      <c r="UJJ153" s="71"/>
      <c r="UJK153" s="71"/>
      <c r="UJL153" s="71"/>
      <c r="UJM153" s="71"/>
      <c r="UJN153" s="71"/>
      <c r="UJO153" s="71"/>
      <c r="UJP153" s="72"/>
      <c r="UJQ153" s="72"/>
      <c r="UJR153" s="72"/>
      <c r="UJS153" s="72"/>
      <c r="UJT153" s="72"/>
      <c r="UJU153" s="72"/>
      <c r="UJV153" s="72"/>
      <c r="UJW153" s="72"/>
      <c r="UJX153" s="72"/>
      <c r="UJY153" s="71"/>
      <c r="UJZ153" s="71"/>
      <c r="UKA153" s="71"/>
      <c r="UKB153" s="71"/>
      <c r="UKC153" s="71"/>
      <c r="UKD153" s="71"/>
      <c r="UKE153" s="71"/>
      <c r="UKF153" s="72"/>
      <c r="UKG153" s="72"/>
      <c r="UKH153" s="72"/>
      <c r="UKI153" s="72"/>
      <c r="UKJ153" s="72"/>
      <c r="UKK153" s="72"/>
      <c r="UKL153" s="72"/>
      <c r="UKM153" s="72"/>
      <c r="UKN153" s="72"/>
      <c r="UKO153" s="71"/>
      <c r="UKP153" s="71"/>
      <c r="UKQ153" s="71"/>
      <c r="UKR153" s="71"/>
      <c r="UKS153" s="71"/>
      <c r="UKT153" s="71"/>
      <c r="UKU153" s="71"/>
      <c r="UKV153" s="72"/>
      <c r="UKW153" s="72"/>
      <c r="UKX153" s="72"/>
      <c r="UKY153" s="72"/>
      <c r="UKZ153" s="72"/>
      <c r="ULA153" s="72"/>
      <c r="ULB153" s="72"/>
      <c r="ULC153" s="72"/>
      <c r="ULD153" s="72"/>
      <c r="ULE153" s="71"/>
      <c r="ULF153" s="71"/>
      <c r="ULG153" s="71"/>
      <c r="ULH153" s="71"/>
      <c r="ULI153" s="71"/>
      <c r="ULJ153" s="71"/>
      <c r="ULK153" s="71"/>
      <c r="ULL153" s="72"/>
      <c r="ULM153" s="72"/>
      <c r="ULN153" s="72"/>
      <c r="ULO153" s="72"/>
      <c r="ULP153" s="72"/>
      <c r="ULQ153" s="72"/>
      <c r="ULR153" s="72"/>
      <c r="ULS153" s="72"/>
      <c r="ULT153" s="72"/>
      <c r="ULU153" s="71"/>
      <c r="ULV153" s="71"/>
      <c r="ULW153" s="71"/>
      <c r="ULX153" s="71"/>
      <c r="ULY153" s="71"/>
      <c r="ULZ153" s="71"/>
      <c r="UMA153" s="71"/>
      <c r="UMB153" s="72"/>
      <c r="UMC153" s="72"/>
      <c r="UMD153" s="72"/>
      <c r="UME153" s="72"/>
      <c r="UMF153" s="72"/>
      <c r="UMG153" s="72"/>
      <c r="UMH153" s="72"/>
      <c r="UMI153" s="72"/>
      <c r="UMJ153" s="72"/>
      <c r="UMK153" s="71"/>
      <c r="UML153" s="71"/>
      <c r="UMM153" s="71"/>
      <c r="UMN153" s="71"/>
      <c r="UMO153" s="71"/>
      <c r="UMP153" s="71"/>
      <c r="UMQ153" s="71"/>
      <c r="UMR153" s="72"/>
      <c r="UMS153" s="72"/>
      <c r="UMT153" s="72"/>
      <c r="UMU153" s="72"/>
      <c r="UMV153" s="72"/>
      <c r="UMW153" s="72"/>
      <c r="UMX153" s="72"/>
      <c r="UMY153" s="72"/>
      <c r="UMZ153" s="72"/>
      <c r="UNA153" s="71"/>
      <c r="UNB153" s="71"/>
      <c r="UNC153" s="71"/>
      <c r="UND153" s="71"/>
      <c r="UNE153" s="71"/>
      <c r="UNF153" s="71"/>
      <c r="UNG153" s="71"/>
      <c r="UNH153" s="72"/>
      <c r="UNI153" s="72"/>
      <c r="UNJ153" s="72"/>
      <c r="UNK153" s="72"/>
      <c r="UNL153" s="72"/>
      <c r="UNM153" s="72"/>
      <c r="UNN153" s="72"/>
      <c r="UNO153" s="72"/>
      <c r="UNP153" s="72"/>
      <c r="UNQ153" s="71"/>
      <c r="UNR153" s="71"/>
      <c r="UNS153" s="71"/>
      <c r="UNT153" s="71"/>
      <c r="UNU153" s="71"/>
      <c r="UNV153" s="71"/>
      <c r="UNW153" s="71"/>
      <c r="UNX153" s="72"/>
      <c r="UNY153" s="72"/>
      <c r="UNZ153" s="72"/>
      <c r="UOA153" s="72"/>
      <c r="UOB153" s="72"/>
      <c r="UOC153" s="72"/>
      <c r="UOD153" s="72"/>
      <c r="UOE153" s="72"/>
      <c r="UOF153" s="72"/>
      <c r="UOG153" s="71"/>
      <c r="UOH153" s="71"/>
      <c r="UOI153" s="71"/>
      <c r="UOJ153" s="71"/>
      <c r="UOK153" s="71"/>
      <c r="UOL153" s="71"/>
      <c r="UOM153" s="71"/>
      <c r="UON153" s="72"/>
      <c r="UOO153" s="72"/>
      <c r="UOP153" s="72"/>
      <c r="UOQ153" s="72"/>
      <c r="UOR153" s="72"/>
      <c r="UOS153" s="72"/>
      <c r="UOT153" s="72"/>
      <c r="UOU153" s="72"/>
      <c r="UOV153" s="72"/>
      <c r="UOW153" s="71"/>
      <c r="UOX153" s="71"/>
      <c r="UOY153" s="71"/>
      <c r="UOZ153" s="71"/>
      <c r="UPA153" s="71"/>
      <c r="UPB153" s="71"/>
      <c r="UPC153" s="71"/>
      <c r="UPD153" s="72"/>
      <c r="UPE153" s="72"/>
      <c r="UPF153" s="72"/>
      <c r="UPG153" s="72"/>
      <c r="UPH153" s="72"/>
      <c r="UPI153" s="72"/>
      <c r="UPJ153" s="72"/>
      <c r="UPK153" s="72"/>
      <c r="UPL153" s="72"/>
      <c r="UPM153" s="71"/>
      <c r="UPN153" s="71"/>
      <c r="UPO153" s="71"/>
      <c r="UPP153" s="71"/>
      <c r="UPQ153" s="71"/>
      <c r="UPR153" s="71"/>
      <c r="UPS153" s="71"/>
      <c r="UPT153" s="72"/>
      <c r="UPU153" s="72"/>
      <c r="UPV153" s="72"/>
      <c r="UPW153" s="72"/>
      <c r="UPX153" s="72"/>
      <c r="UPY153" s="72"/>
      <c r="UPZ153" s="72"/>
      <c r="UQA153" s="72"/>
      <c r="UQB153" s="72"/>
      <c r="UQC153" s="71"/>
      <c r="UQD153" s="71"/>
      <c r="UQE153" s="71"/>
      <c r="UQF153" s="71"/>
      <c r="UQG153" s="71"/>
      <c r="UQH153" s="71"/>
      <c r="UQI153" s="71"/>
      <c r="UQJ153" s="72"/>
      <c r="UQK153" s="72"/>
      <c r="UQL153" s="72"/>
      <c r="UQM153" s="72"/>
      <c r="UQN153" s="72"/>
      <c r="UQO153" s="72"/>
      <c r="UQP153" s="72"/>
      <c r="UQQ153" s="72"/>
      <c r="UQR153" s="72"/>
      <c r="UQS153" s="71"/>
      <c r="UQT153" s="71"/>
      <c r="UQU153" s="71"/>
      <c r="UQV153" s="71"/>
      <c r="UQW153" s="71"/>
      <c r="UQX153" s="71"/>
      <c r="UQY153" s="71"/>
      <c r="UQZ153" s="72"/>
      <c r="URA153" s="72"/>
      <c r="URB153" s="72"/>
      <c r="URC153" s="72"/>
      <c r="URD153" s="72"/>
      <c r="URE153" s="72"/>
      <c r="URF153" s="72"/>
      <c r="URG153" s="72"/>
      <c r="URH153" s="72"/>
      <c r="URI153" s="71"/>
      <c r="URJ153" s="71"/>
      <c r="URK153" s="71"/>
      <c r="URL153" s="71"/>
      <c r="URM153" s="71"/>
      <c r="URN153" s="71"/>
      <c r="URO153" s="71"/>
      <c r="URP153" s="72"/>
      <c r="URQ153" s="72"/>
      <c r="URR153" s="72"/>
      <c r="URS153" s="72"/>
      <c r="URT153" s="72"/>
      <c r="URU153" s="72"/>
      <c r="URV153" s="72"/>
      <c r="URW153" s="72"/>
      <c r="URX153" s="72"/>
      <c r="URY153" s="71"/>
      <c r="URZ153" s="71"/>
      <c r="USA153" s="71"/>
      <c r="USB153" s="71"/>
      <c r="USC153" s="71"/>
      <c r="USD153" s="71"/>
      <c r="USE153" s="71"/>
      <c r="USF153" s="72"/>
      <c r="USG153" s="72"/>
      <c r="USH153" s="72"/>
      <c r="USI153" s="72"/>
      <c r="USJ153" s="72"/>
      <c r="USK153" s="72"/>
      <c r="USL153" s="72"/>
      <c r="USM153" s="72"/>
      <c r="USN153" s="72"/>
      <c r="USO153" s="71"/>
      <c r="USP153" s="71"/>
      <c r="USQ153" s="71"/>
      <c r="USR153" s="71"/>
      <c r="USS153" s="71"/>
      <c r="UST153" s="71"/>
      <c r="USU153" s="71"/>
      <c r="USV153" s="72"/>
      <c r="USW153" s="72"/>
      <c r="USX153" s="72"/>
      <c r="USY153" s="72"/>
      <c r="USZ153" s="72"/>
      <c r="UTA153" s="72"/>
      <c r="UTB153" s="72"/>
      <c r="UTC153" s="72"/>
      <c r="UTD153" s="72"/>
      <c r="UTE153" s="71"/>
      <c r="UTF153" s="71"/>
      <c r="UTG153" s="71"/>
      <c r="UTH153" s="71"/>
      <c r="UTI153" s="71"/>
      <c r="UTJ153" s="71"/>
      <c r="UTK153" s="71"/>
      <c r="UTL153" s="72"/>
      <c r="UTM153" s="72"/>
      <c r="UTN153" s="72"/>
      <c r="UTO153" s="72"/>
      <c r="UTP153" s="72"/>
      <c r="UTQ153" s="72"/>
      <c r="UTR153" s="72"/>
      <c r="UTS153" s="72"/>
      <c r="UTT153" s="72"/>
      <c r="UTU153" s="71"/>
      <c r="UTV153" s="71"/>
      <c r="UTW153" s="71"/>
      <c r="UTX153" s="71"/>
      <c r="UTY153" s="71"/>
      <c r="UTZ153" s="71"/>
      <c r="UUA153" s="71"/>
      <c r="UUB153" s="72"/>
      <c r="UUC153" s="72"/>
      <c r="UUD153" s="72"/>
      <c r="UUE153" s="72"/>
      <c r="UUF153" s="72"/>
      <c r="UUG153" s="72"/>
      <c r="UUH153" s="72"/>
      <c r="UUI153" s="72"/>
      <c r="UUJ153" s="72"/>
      <c r="UUK153" s="71"/>
      <c r="UUL153" s="71"/>
      <c r="UUM153" s="71"/>
      <c r="UUN153" s="71"/>
      <c r="UUO153" s="71"/>
      <c r="UUP153" s="71"/>
      <c r="UUQ153" s="71"/>
      <c r="UUR153" s="72"/>
      <c r="UUS153" s="72"/>
      <c r="UUT153" s="72"/>
      <c r="UUU153" s="72"/>
      <c r="UUV153" s="72"/>
      <c r="UUW153" s="72"/>
      <c r="UUX153" s="72"/>
      <c r="UUY153" s="72"/>
      <c r="UUZ153" s="72"/>
      <c r="UVA153" s="71"/>
      <c r="UVB153" s="71"/>
      <c r="UVC153" s="71"/>
      <c r="UVD153" s="71"/>
      <c r="UVE153" s="71"/>
      <c r="UVF153" s="71"/>
      <c r="UVG153" s="71"/>
      <c r="UVH153" s="72"/>
      <c r="UVI153" s="72"/>
      <c r="UVJ153" s="72"/>
      <c r="UVK153" s="72"/>
      <c r="UVL153" s="72"/>
      <c r="UVM153" s="72"/>
      <c r="UVN153" s="72"/>
      <c r="UVO153" s="72"/>
      <c r="UVP153" s="72"/>
      <c r="UVQ153" s="71"/>
      <c r="UVR153" s="71"/>
      <c r="UVS153" s="71"/>
      <c r="UVT153" s="71"/>
      <c r="UVU153" s="71"/>
      <c r="UVV153" s="71"/>
      <c r="UVW153" s="71"/>
      <c r="UVX153" s="72"/>
      <c r="UVY153" s="72"/>
      <c r="UVZ153" s="72"/>
      <c r="UWA153" s="72"/>
      <c r="UWB153" s="72"/>
      <c r="UWC153" s="72"/>
      <c r="UWD153" s="72"/>
      <c r="UWE153" s="72"/>
      <c r="UWF153" s="72"/>
      <c r="UWG153" s="71"/>
      <c r="UWH153" s="71"/>
      <c r="UWI153" s="71"/>
      <c r="UWJ153" s="71"/>
      <c r="UWK153" s="71"/>
      <c r="UWL153" s="71"/>
      <c r="UWM153" s="71"/>
      <c r="UWN153" s="72"/>
      <c r="UWO153" s="72"/>
      <c r="UWP153" s="72"/>
      <c r="UWQ153" s="72"/>
      <c r="UWR153" s="72"/>
      <c r="UWS153" s="72"/>
      <c r="UWT153" s="72"/>
      <c r="UWU153" s="72"/>
      <c r="UWV153" s="72"/>
      <c r="UWW153" s="71"/>
      <c r="UWX153" s="71"/>
      <c r="UWY153" s="71"/>
      <c r="UWZ153" s="71"/>
      <c r="UXA153" s="71"/>
      <c r="UXB153" s="71"/>
      <c r="UXC153" s="71"/>
      <c r="UXD153" s="72"/>
      <c r="UXE153" s="72"/>
      <c r="UXF153" s="72"/>
      <c r="UXG153" s="72"/>
      <c r="UXH153" s="72"/>
      <c r="UXI153" s="72"/>
      <c r="UXJ153" s="72"/>
      <c r="UXK153" s="72"/>
      <c r="UXL153" s="72"/>
      <c r="UXM153" s="71"/>
      <c r="UXN153" s="71"/>
      <c r="UXO153" s="71"/>
      <c r="UXP153" s="71"/>
      <c r="UXQ153" s="71"/>
      <c r="UXR153" s="71"/>
      <c r="UXS153" s="71"/>
      <c r="UXT153" s="72"/>
      <c r="UXU153" s="72"/>
      <c r="UXV153" s="72"/>
      <c r="UXW153" s="72"/>
      <c r="UXX153" s="72"/>
      <c r="UXY153" s="72"/>
      <c r="UXZ153" s="72"/>
      <c r="UYA153" s="72"/>
      <c r="UYB153" s="72"/>
      <c r="UYC153" s="71"/>
      <c r="UYD153" s="71"/>
      <c r="UYE153" s="71"/>
      <c r="UYF153" s="71"/>
      <c r="UYG153" s="71"/>
      <c r="UYH153" s="71"/>
      <c r="UYI153" s="71"/>
      <c r="UYJ153" s="72"/>
      <c r="UYK153" s="72"/>
      <c r="UYL153" s="72"/>
      <c r="UYM153" s="72"/>
      <c r="UYN153" s="72"/>
      <c r="UYO153" s="72"/>
      <c r="UYP153" s="72"/>
      <c r="UYQ153" s="72"/>
      <c r="UYR153" s="72"/>
      <c r="UYS153" s="71"/>
      <c r="UYT153" s="71"/>
      <c r="UYU153" s="71"/>
      <c r="UYV153" s="71"/>
      <c r="UYW153" s="71"/>
      <c r="UYX153" s="71"/>
      <c r="UYY153" s="71"/>
      <c r="UYZ153" s="72"/>
      <c r="UZA153" s="72"/>
      <c r="UZB153" s="72"/>
      <c r="UZC153" s="72"/>
      <c r="UZD153" s="72"/>
      <c r="UZE153" s="72"/>
      <c r="UZF153" s="72"/>
      <c r="UZG153" s="72"/>
      <c r="UZH153" s="72"/>
      <c r="UZI153" s="71"/>
      <c r="UZJ153" s="71"/>
      <c r="UZK153" s="71"/>
      <c r="UZL153" s="71"/>
      <c r="UZM153" s="71"/>
      <c r="UZN153" s="71"/>
      <c r="UZO153" s="71"/>
      <c r="UZP153" s="72"/>
      <c r="UZQ153" s="72"/>
      <c r="UZR153" s="72"/>
      <c r="UZS153" s="72"/>
      <c r="UZT153" s="72"/>
      <c r="UZU153" s="72"/>
      <c r="UZV153" s="72"/>
      <c r="UZW153" s="72"/>
      <c r="UZX153" s="72"/>
      <c r="UZY153" s="71"/>
      <c r="UZZ153" s="71"/>
      <c r="VAA153" s="71"/>
      <c r="VAB153" s="71"/>
      <c r="VAC153" s="71"/>
      <c r="VAD153" s="71"/>
      <c r="VAE153" s="71"/>
      <c r="VAF153" s="72"/>
      <c r="VAG153" s="72"/>
      <c r="VAH153" s="72"/>
      <c r="VAI153" s="72"/>
      <c r="VAJ153" s="72"/>
      <c r="VAK153" s="72"/>
      <c r="VAL153" s="72"/>
      <c r="VAM153" s="72"/>
      <c r="VAN153" s="72"/>
      <c r="VAO153" s="71"/>
      <c r="VAP153" s="71"/>
      <c r="VAQ153" s="71"/>
      <c r="VAR153" s="71"/>
      <c r="VAS153" s="71"/>
      <c r="VAT153" s="71"/>
      <c r="VAU153" s="71"/>
      <c r="VAV153" s="72"/>
      <c r="VAW153" s="72"/>
      <c r="VAX153" s="72"/>
      <c r="VAY153" s="72"/>
      <c r="VAZ153" s="72"/>
      <c r="VBA153" s="72"/>
      <c r="VBB153" s="72"/>
      <c r="VBC153" s="72"/>
      <c r="VBD153" s="72"/>
      <c r="VBE153" s="71"/>
      <c r="VBF153" s="71"/>
      <c r="VBG153" s="71"/>
      <c r="VBH153" s="71"/>
      <c r="VBI153" s="71"/>
      <c r="VBJ153" s="71"/>
      <c r="VBK153" s="71"/>
      <c r="VBL153" s="72"/>
      <c r="VBM153" s="72"/>
      <c r="VBN153" s="72"/>
      <c r="VBO153" s="72"/>
      <c r="VBP153" s="72"/>
      <c r="VBQ153" s="72"/>
      <c r="VBR153" s="72"/>
      <c r="VBS153" s="72"/>
      <c r="VBT153" s="72"/>
      <c r="VBU153" s="71"/>
      <c r="VBV153" s="71"/>
      <c r="VBW153" s="71"/>
      <c r="VBX153" s="71"/>
      <c r="VBY153" s="71"/>
      <c r="VBZ153" s="71"/>
      <c r="VCA153" s="71"/>
      <c r="VCB153" s="72"/>
      <c r="VCC153" s="72"/>
      <c r="VCD153" s="72"/>
      <c r="VCE153" s="72"/>
      <c r="VCF153" s="72"/>
      <c r="VCG153" s="72"/>
      <c r="VCH153" s="72"/>
      <c r="VCI153" s="72"/>
      <c r="VCJ153" s="72"/>
      <c r="VCK153" s="71"/>
      <c r="VCL153" s="71"/>
      <c r="VCM153" s="71"/>
      <c r="VCN153" s="71"/>
      <c r="VCO153" s="71"/>
      <c r="VCP153" s="71"/>
      <c r="VCQ153" s="71"/>
      <c r="VCR153" s="72"/>
      <c r="VCS153" s="72"/>
      <c r="VCT153" s="72"/>
      <c r="VCU153" s="72"/>
      <c r="VCV153" s="72"/>
      <c r="VCW153" s="72"/>
      <c r="VCX153" s="72"/>
      <c r="VCY153" s="72"/>
      <c r="VCZ153" s="72"/>
      <c r="VDA153" s="71"/>
      <c r="VDB153" s="71"/>
      <c r="VDC153" s="71"/>
      <c r="VDD153" s="71"/>
      <c r="VDE153" s="71"/>
      <c r="VDF153" s="71"/>
      <c r="VDG153" s="71"/>
      <c r="VDH153" s="72"/>
      <c r="VDI153" s="72"/>
      <c r="VDJ153" s="72"/>
      <c r="VDK153" s="72"/>
      <c r="VDL153" s="72"/>
      <c r="VDM153" s="72"/>
      <c r="VDN153" s="72"/>
      <c r="VDO153" s="72"/>
      <c r="VDP153" s="72"/>
      <c r="VDQ153" s="71"/>
      <c r="VDR153" s="71"/>
      <c r="VDS153" s="71"/>
      <c r="VDT153" s="71"/>
      <c r="VDU153" s="71"/>
      <c r="VDV153" s="71"/>
      <c r="VDW153" s="71"/>
      <c r="VDX153" s="72"/>
      <c r="VDY153" s="72"/>
      <c r="VDZ153" s="72"/>
      <c r="VEA153" s="72"/>
      <c r="VEB153" s="72"/>
      <c r="VEC153" s="72"/>
      <c r="VED153" s="72"/>
      <c r="VEE153" s="72"/>
      <c r="VEF153" s="72"/>
      <c r="VEG153" s="71"/>
      <c r="VEH153" s="71"/>
      <c r="VEI153" s="71"/>
      <c r="VEJ153" s="71"/>
      <c r="VEK153" s="71"/>
      <c r="VEL153" s="71"/>
      <c r="VEM153" s="71"/>
      <c r="VEN153" s="72"/>
      <c r="VEO153" s="72"/>
      <c r="VEP153" s="72"/>
      <c r="VEQ153" s="72"/>
      <c r="VER153" s="72"/>
      <c r="VES153" s="72"/>
      <c r="VET153" s="72"/>
      <c r="VEU153" s="72"/>
      <c r="VEV153" s="72"/>
      <c r="VEW153" s="71"/>
      <c r="VEX153" s="71"/>
      <c r="VEY153" s="71"/>
      <c r="VEZ153" s="71"/>
      <c r="VFA153" s="71"/>
      <c r="VFB153" s="71"/>
      <c r="VFC153" s="71"/>
      <c r="VFD153" s="72"/>
      <c r="VFE153" s="72"/>
      <c r="VFF153" s="72"/>
      <c r="VFG153" s="72"/>
      <c r="VFH153" s="72"/>
      <c r="VFI153" s="72"/>
      <c r="VFJ153" s="72"/>
      <c r="VFK153" s="72"/>
      <c r="VFL153" s="72"/>
      <c r="VFM153" s="71"/>
      <c r="VFN153" s="71"/>
      <c r="VFO153" s="71"/>
      <c r="VFP153" s="71"/>
      <c r="VFQ153" s="71"/>
      <c r="VFR153" s="71"/>
      <c r="VFS153" s="71"/>
      <c r="VFT153" s="72"/>
      <c r="VFU153" s="72"/>
      <c r="VFV153" s="72"/>
      <c r="VFW153" s="72"/>
      <c r="VFX153" s="72"/>
      <c r="VFY153" s="72"/>
      <c r="VFZ153" s="72"/>
      <c r="VGA153" s="72"/>
      <c r="VGB153" s="72"/>
      <c r="VGC153" s="71"/>
      <c r="VGD153" s="71"/>
      <c r="VGE153" s="71"/>
      <c r="VGF153" s="71"/>
      <c r="VGG153" s="71"/>
      <c r="VGH153" s="71"/>
      <c r="VGI153" s="71"/>
      <c r="VGJ153" s="72"/>
      <c r="VGK153" s="72"/>
      <c r="VGL153" s="72"/>
      <c r="VGM153" s="72"/>
      <c r="VGN153" s="72"/>
      <c r="VGO153" s="72"/>
      <c r="VGP153" s="72"/>
      <c r="VGQ153" s="72"/>
      <c r="VGR153" s="72"/>
      <c r="VGS153" s="71"/>
      <c r="VGT153" s="71"/>
      <c r="VGU153" s="71"/>
      <c r="VGV153" s="71"/>
      <c r="VGW153" s="71"/>
      <c r="VGX153" s="71"/>
      <c r="VGY153" s="71"/>
      <c r="VGZ153" s="72"/>
      <c r="VHA153" s="72"/>
      <c r="VHB153" s="72"/>
      <c r="VHC153" s="72"/>
      <c r="VHD153" s="72"/>
      <c r="VHE153" s="72"/>
      <c r="VHF153" s="72"/>
      <c r="VHG153" s="72"/>
      <c r="VHH153" s="72"/>
      <c r="VHI153" s="71"/>
      <c r="VHJ153" s="71"/>
      <c r="VHK153" s="71"/>
      <c r="VHL153" s="71"/>
      <c r="VHM153" s="71"/>
      <c r="VHN153" s="71"/>
      <c r="VHO153" s="71"/>
      <c r="VHP153" s="72"/>
      <c r="VHQ153" s="72"/>
      <c r="VHR153" s="72"/>
      <c r="VHS153" s="72"/>
      <c r="VHT153" s="72"/>
      <c r="VHU153" s="72"/>
      <c r="VHV153" s="72"/>
      <c r="VHW153" s="72"/>
      <c r="VHX153" s="72"/>
      <c r="VHY153" s="71"/>
      <c r="VHZ153" s="71"/>
      <c r="VIA153" s="71"/>
      <c r="VIB153" s="71"/>
      <c r="VIC153" s="71"/>
      <c r="VID153" s="71"/>
      <c r="VIE153" s="71"/>
      <c r="VIF153" s="72"/>
      <c r="VIG153" s="72"/>
      <c r="VIH153" s="72"/>
      <c r="VII153" s="72"/>
      <c r="VIJ153" s="72"/>
      <c r="VIK153" s="72"/>
      <c r="VIL153" s="72"/>
      <c r="VIM153" s="72"/>
      <c r="VIN153" s="72"/>
      <c r="VIO153" s="71"/>
      <c r="VIP153" s="71"/>
      <c r="VIQ153" s="71"/>
      <c r="VIR153" s="71"/>
      <c r="VIS153" s="71"/>
      <c r="VIT153" s="71"/>
      <c r="VIU153" s="71"/>
      <c r="VIV153" s="72"/>
      <c r="VIW153" s="72"/>
      <c r="VIX153" s="72"/>
      <c r="VIY153" s="72"/>
      <c r="VIZ153" s="72"/>
      <c r="VJA153" s="72"/>
      <c r="VJB153" s="72"/>
      <c r="VJC153" s="72"/>
      <c r="VJD153" s="72"/>
      <c r="VJE153" s="71"/>
      <c r="VJF153" s="71"/>
      <c r="VJG153" s="71"/>
      <c r="VJH153" s="71"/>
      <c r="VJI153" s="71"/>
      <c r="VJJ153" s="71"/>
      <c r="VJK153" s="71"/>
      <c r="VJL153" s="72"/>
      <c r="VJM153" s="72"/>
      <c r="VJN153" s="72"/>
      <c r="VJO153" s="72"/>
      <c r="VJP153" s="72"/>
      <c r="VJQ153" s="72"/>
      <c r="VJR153" s="72"/>
      <c r="VJS153" s="72"/>
      <c r="VJT153" s="72"/>
      <c r="VJU153" s="71"/>
      <c r="VJV153" s="71"/>
      <c r="VJW153" s="71"/>
      <c r="VJX153" s="71"/>
      <c r="VJY153" s="71"/>
      <c r="VJZ153" s="71"/>
      <c r="VKA153" s="71"/>
      <c r="VKB153" s="72"/>
      <c r="VKC153" s="72"/>
      <c r="VKD153" s="72"/>
      <c r="VKE153" s="72"/>
      <c r="VKF153" s="72"/>
      <c r="VKG153" s="72"/>
      <c r="VKH153" s="72"/>
      <c r="VKI153" s="72"/>
      <c r="VKJ153" s="72"/>
      <c r="VKK153" s="71"/>
      <c r="VKL153" s="71"/>
      <c r="VKM153" s="71"/>
      <c r="VKN153" s="71"/>
      <c r="VKO153" s="71"/>
      <c r="VKP153" s="71"/>
      <c r="VKQ153" s="71"/>
      <c r="VKR153" s="72"/>
      <c r="VKS153" s="72"/>
      <c r="VKT153" s="72"/>
      <c r="VKU153" s="72"/>
      <c r="VKV153" s="72"/>
      <c r="VKW153" s="72"/>
      <c r="VKX153" s="72"/>
      <c r="VKY153" s="72"/>
      <c r="VKZ153" s="72"/>
      <c r="VLA153" s="71"/>
      <c r="VLB153" s="71"/>
      <c r="VLC153" s="71"/>
      <c r="VLD153" s="71"/>
      <c r="VLE153" s="71"/>
      <c r="VLF153" s="71"/>
      <c r="VLG153" s="71"/>
      <c r="VLH153" s="72"/>
      <c r="VLI153" s="72"/>
      <c r="VLJ153" s="72"/>
      <c r="VLK153" s="72"/>
      <c r="VLL153" s="72"/>
      <c r="VLM153" s="72"/>
      <c r="VLN153" s="72"/>
      <c r="VLO153" s="72"/>
      <c r="VLP153" s="72"/>
      <c r="VLQ153" s="71"/>
      <c r="VLR153" s="71"/>
      <c r="VLS153" s="71"/>
      <c r="VLT153" s="71"/>
      <c r="VLU153" s="71"/>
      <c r="VLV153" s="71"/>
      <c r="VLW153" s="71"/>
      <c r="VLX153" s="72"/>
      <c r="VLY153" s="72"/>
      <c r="VLZ153" s="72"/>
      <c r="VMA153" s="72"/>
      <c r="VMB153" s="72"/>
      <c r="VMC153" s="72"/>
      <c r="VMD153" s="72"/>
      <c r="VME153" s="72"/>
      <c r="VMF153" s="72"/>
      <c r="VMG153" s="71"/>
      <c r="VMH153" s="71"/>
      <c r="VMI153" s="71"/>
      <c r="VMJ153" s="71"/>
      <c r="VMK153" s="71"/>
      <c r="VML153" s="71"/>
      <c r="VMM153" s="71"/>
      <c r="VMN153" s="72"/>
      <c r="VMO153" s="72"/>
      <c r="VMP153" s="72"/>
      <c r="VMQ153" s="72"/>
      <c r="VMR153" s="72"/>
      <c r="VMS153" s="72"/>
      <c r="VMT153" s="72"/>
      <c r="VMU153" s="72"/>
      <c r="VMV153" s="72"/>
      <c r="VMW153" s="71"/>
      <c r="VMX153" s="71"/>
      <c r="VMY153" s="71"/>
      <c r="VMZ153" s="71"/>
      <c r="VNA153" s="71"/>
      <c r="VNB153" s="71"/>
      <c r="VNC153" s="71"/>
      <c r="VND153" s="72"/>
      <c r="VNE153" s="72"/>
      <c r="VNF153" s="72"/>
      <c r="VNG153" s="72"/>
      <c r="VNH153" s="72"/>
      <c r="VNI153" s="72"/>
      <c r="VNJ153" s="72"/>
      <c r="VNK153" s="72"/>
      <c r="VNL153" s="72"/>
      <c r="VNM153" s="71"/>
      <c r="VNN153" s="71"/>
      <c r="VNO153" s="71"/>
      <c r="VNP153" s="71"/>
      <c r="VNQ153" s="71"/>
      <c r="VNR153" s="71"/>
      <c r="VNS153" s="71"/>
      <c r="VNT153" s="72"/>
      <c r="VNU153" s="72"/>
      <c r="VNV153" s="72"/>
      <c r="VNW153" s="72"/>
      <c r="VNX153" s="72"/>
      <c r="VNY153" s="72"/>
      <c r="VNZ153" s="72"/>
      <c r="VOA153" s="72"/>
      <c r="VOB153" s="72"/>
      <c r="VOC153" s="71"/>
      <c r="VOD153" s="71"/>
      <c r="VOE153" s="71"/>
      <c r="VOF153" s="71"/>
      <c r="VOG153" s="71"/>
      <c r="VOH153" s="71"/>
      <c r="VOI153" s="71"/>
      <c r="VOJ153" s="72"/>
      <c r="VOK153" s="72"/>
      <c r="VOL153" s="72"/>
      <c r="VOM153" s="72"/>
      <c r="VON153" s="72"/>
      <c r="VOO153" s="72"/>
      <c r="VOP153" s="72"/>
      <c r="VOQ153" s="72"/>
      <c r="VOR153" s="72"/>
      <c r="VOS153" s="71"/>
      <c r="VOT153" s="71"/>
      <c r="VOU153" s="71"/>
      <c r="VOV153" s="71"/>
      <c r="VOW153" s="71"/>
      <c r="VOX153" s="71"/>
      <c r="VOY153" s="71"/>
      <c r="VOZ153" s="72"/>
      <c r="VPA153" s="72"/>
      <c r="VPB153" s="72"/>
      <c r="VPC153" s="72"/>
      <c r="VPD153" s="72"/>
      <c r="VPE153" s="72"/>
      <c r="VPF153" s="72"/>
      <c r="VPG153" s="72"/>
      <c r="VPH153" s="72"/>
      <c r="VPI153" s="71"/>
      <c r="VPJ153" s="71"/>
      <c r="VPK153" s="71"/>
      <c r="VPL153" s="71"/>
      <c r="VPM153" s="71"/>
      <c r="VPN153" s="71"/>
      <c r="VPO153" s="71"/>
      <c r="VPP153" s="72"/>
      <c r="VPQ153" s="72"/>
      <c r="VPR153" s="72"/>
      <c r="VPS153" s="72"/>
      <c r="VPT153" s="72"/>
      <c r="VPU153" s="72"/>
      <c r="VPV153" s="72"/>
      <c r="VPW153" s="72"/>
      <c r="VPX153" s="72"/>
      <c r="VPY153" s="71"/>
      <c r="VPZ153" s="71"/>
      <c r="VQA153" s="71"/>
      <c r="VQB153" s="71"/>
      <c r="VQC153" s="71"/>
      <c r="VQD153" s="71"/>
      <c r="VQE153" s="71"/>
      <c r="VQF153" s="72"/>
      <c r="VQG153" s="72"/>
      <c r="VQH153" s="72"/>
      <c r="VQI153" s="72"/>
      <c r="VQJ153" s="72"/>
      <c r="VQK153" s="72"/>
      <c r="VQL153" s="72"/>
      <c r="VQM153" s="72"/>
      <c r="VQN153" s="72"/>
      <c r="VQO153" s="71"/>
      <c r="VQP153" s="71"/>
      <c r="VQQ153" s="71"/>
      <c r="VQR153" s="71"/>
      <c r="VQS153" s="71"/>
      <c r="VQT153" s="71"/>
      <c r="VQU153" s="71"/>
      <c r="VQV153" s="72"/>
      <c r="VQW153" s="72"/>
      <c r="VQX153" s="72"/>
      <c r="VQY153" s="72"/>
      <c r="VQZ153" s="72"/>
      <c r="VRA153" s="72"/>
      <c r="VRB153" s="72"/>
      <c r="VRC153" s="72"/>
      <c r="VRD153" s="72"/>
      <c r="VRE153" s="71"/>
      <c r="VRF153" s="71"/>
      <c r="VRG153" s="71"/>
      <c r="VRH153" s="71"/>
      <c r="VRI153" s="71"/>
      <c r="VRJ153" s="71"/>
      <c r="VRK153" s="71"/>
      <c r="VRL153" s="72"/>
      <c r="VRM153" s="72"/>
      <c r="VRN153" s="72"/>
      <c r="VRO153" s="72"/>
      <c r="VRP153" s="72"/>
      <c r="VRQ153" s="72"/>
      <c r="VRR153" s="72"/>
      <c r="VRS153" s="72"/>
      <c r="VRT153" s="72"/>
      <c r="VRU153" s="71"/>
      <c r="VRV153" s="71"/>
      <c r="VRW153" s="71"/>
      <c r="VRX153" s="71"/>
      <c r="VRY153" s="71"/>
      <c r="VRZ153" s="71"/>
      <c r="VSA153" s="71"/>
      <c r="VSB153" s="72"/>
      <c r="VSC153" s="72"/>
      <c r="VSD153" s="72"/>
      <c r="VSE153" s="72"/>
      <c r="VSF153" s="72"/>
      <c r="VSG153" s="72"/>
      <c r="VSH153" s="72"/>
      <c r="VSI153" s="72"/>
      <c r="VSJ153" s="72"/>
      <c r="VSK153" s="71"/>
      <c r="VSL153" s="71"/>
      <c r="VSM153" s="71"/>
      <c r="VSN153" s="71"/>
      <c r="VSO153" s="71"/>
      <c r="VSP153" s="71"/>
      <c r="VSQ153" s="71"/>
      <c r="VSR153" s="72"/>
      <c r="VSS153" s="72"/>
      <c r="VST153" s="72"/>
      <c r="VSU153" s="72"/>
      <c r="VSV153" s="72"/>
      <c r="VSW153" s="72"/>
      <c r="VSX153" s="72"/>
      <c r="VSY153" s="72"/>
      <c r="VSZ153" s="72"/>
      <c r="VTA153" s="71"/>
      <c r="VTB153" s="71"/>
      <c r="VTC153" s="71"/>
      <c r="VTD153" s="71"/>
      <c r="VTE153" s="71"/>
      <c r="VTF153" s="71"/>
      <c r="VTG153" s="71"/>
      <c r="VTH153" s="72"/>
      <c r="VTI153" s="72"/>
      <c r="VTJ153" s="72"/>
      <c r="VTK153" s="72"/>
      <c r="VTL153" s="72"/>
      <c r="VTM153" s="72"/>
      <c r="VTN153" s="72"/>
      <c r="VTO153" s="72"/>
      <c r="VTP153" s="72"/>
      <c r="VTQ153" s="71"/>
      <c r="VTR153" s="71"/>
      <c r="VTS153" s="71"/>
      <c r="VTT153" s="71"/>
      <c r="VTU153" s="71"/>
      <c r="VTV153" s="71"/>
      <c r="VTW153" s="71"/>
      <c r="VTX153" s="72"/>
      <c r="VTY153" s="72"/>
      <c r="VTZ153" s="72"/>
      <c r="VUA153" s="72"/>
      <c r="VUB153" s="72"/>
      <c r="VUC153" s="72"/>
      <c r="VUD153" s="72"/>
      <c r="VUE153" s="72"/>
      <c r="VUF153" s="72"/>
      <c r="VUG153" s="71"/>
      <c r="VUH153" s="71"/>
      <c r="VUI153" s="71"/>
      <c r="VUJ153" s="71"/>
      <c r="VUK153" s="71"/>
      <c r="VUL153" s="71"/>
      <c r="VUM153" s="71"/>
      <c r="VUN153" s="72"/>
      <c r="VUO153" s="72"/>
      <c r="VUP153" s="72"/>
      <c r="VUQ153" s="72"/>
      <c r="VUR153" s="72"/>
      <c r="VUS153" s="72"/>
      <c r="VUT153" s="72"/>
      <c r="VUU153" s="72"/>
      <c r="VUV153" s="72"/>
      <c r="VUW153" s="71"/>
      <c r="VUX153" s="71"/>
      <c r="VUY153" s="71"/>
      <c r="VUZ153" s="71"/>
      <c r="VVA153" s="71"/>
      <c r="VVB153" s="71"/>
      <c r="VVC153" s="71"/>
      <c r="VVD153" s="72"/>
      <c r="VVE153" s="72"/>
      <c r="VVF153" s="72"/>
      <c r="VVG153" s="72"/>
      <c r="VVH153" s="72"/>
      <c r="VVI153" s="72"/>
      <c r="VVJ153" s="72"/>
      <c r="VVK153" s="72"/>
      <c r="VVL153" s="72"/>
      <c r="VVM153" s="71"/>
      <c r="VVN153" s="71"/>
      <c r="VVO153" s="71"/>
      <c r="VVP153" s="71"/>
      <c r="VVQ153" s="71"/>
      <c r="VVR153" s="71"/>
      <c r="VVS153" s="71"/>
      <c r="VVT153" s="72"/>
      <c r="VVU153" s="72"/>
      <c r="VVV153" s="72"/>
      <c r="VVW153" s="72"/>
      <c r="VVX153" s="72"/>
      <c r="VVY153" s="72"/>
      <c r="VVZ153" s="72"/>
      <c r="VWA153" s="72"/>
      <c r="VWB153" s="72"/>
      <c r="VWC153" s="71"/>
      <c r="VWD153" s="71"/>
      <c r="VWE153" s="71"/>
      <c r="VWF153" s="71"/>
      <c r="VWG153" s="71"/>
      <c r="VWH153" s="71"/>
      <c r="VWI153" s="71"/>
      <c r="VWJ153" s="72"/>
      <c r="VWK153" s="72"/>
      <c r="VWL153" s="72"/>
      <c r="VWM153" s="72"/>
      <c r="VWN153" s="72"/>
      <c r="VWO153" s="72"/>
      <c r="VWP153" s="72"/>
      <c r="VWQ153" s="72"/>
      <c r="VWR153" s="72"/>
      <c r="VWS153" s="71"/>
      <c r="VWT153" s="71"/>
      <c r="VWU153" s="71"/>
      <c r="VWV153" s="71"/>
      <c r="VWW153" s="71"/>
      <c r="VWX153" s="71"/>
      <c r="VWY153" s="71"/>
      <c r="VWZ153" s="72"/>
      <c r="VXA153" s="72"/>
      <c r="VXB153" s="72"/>
      <c r="VXC153" s="72"/>
      <c r="VXD153" s="72"/>
      <c r="VXE153" s="72"/>
      <c r="VXF153" s="72"/>
      <c r="VXG153" s="72"/>
      <c r="VXH153" s="72"/>
      <c r="VXI153" s="71"/>
      <c r="VXJ153" s="71"/>
      <c r="VXK153" s="71"/>
      <c r="VXL153" s="71"/>
      <c r="VXM153" s="71"/>
      <c r="VXN153" s="71"/>
      <c r="VXO153" s="71"/>
      <c r="VXP153" s="72"/>
      <c r="VXQ153" s="72"/>
      <c r="VXR153" s="72"/>
      <c r="VXS153" s="72"/>
      <c r="VXT153" s="72"/>
      <c r="VXU153" s="72"/>
      <c r="VXV153" s="72"/>
      <c r="VXW153" s="72"/>
      <c r="VXX153" s="72"/>
      <c r="VXY153" s="71"/>
      <c r="VXZ153" s="71"/>
      <c r="VYA153" s="71"/>
      <c r="VYB153" s="71"/>
      <c r="VYC153" s="71"/>
      <c r="VYD153" s="71"/>
      <c r="VYE153" s="71"/>
      <c r="VYF153" s="72"/>
      <c r="VYG153" s="72"/>
      <c r="VYH153" s="72"/>
      <c r="VYI153" s="72"/>
      <c r="VYJ153" s="72"/>
      <c r="VYK153" s="72"/>
      <c r="VYL153" s="72"/>
      <c r="VYM153" s="72"/>
      <c r="VYN153" s="72"/>
      <c r="VYO153" s="71"/>
      <c r="VYP153" s="71"/>
      <c r="VYQ153" s="71"/>
      <c r="VYR153" s="71"/>
      <c r="VYS153" s="71"/>
      <c r="VYT153" s="71"/>
      <c r="VYU153" s="71"/>
      <c r="VYV153" s="72"/>
      <c r="VYW153" s="72"/>
      <c r="VYX153" s="72"/>
      <c r="VYY153" s="72"/>
      <c r="VYZ153" s="72"/>
      <c r="VZA153" s="72"/>
      <c r="VZB153" s="72"/>
      <c r="VZC153" s="72"/>
      <c r="VZD153" s="72"/>
      <c r="VZE153" s="71"/>
      <c r="VZF153" s="71"/>
      <c r="VZG153" s="71"/>
      <c r="VZH153" s="71"/>
      <c r="VZI153" s="71"/>
      <c r="VZJ153" s="71"/>
      <c r="VZK153" s="71"/>
      <c r="VZL153" s="72"/>
      <c r="VZM153" s="72"/>
      <c r="VZN153" s="72"/>
      <c r="VZO153" s="72"/>
      <c r="VZP153" s="72"/>
      <c r="VZQ153" s="72"/>
      <c r="VZR153" s="72"/>
      <c r="VZS153" s="72"/>
      <c r="VZT153" s="72"/>
      <c r="VZU153" s="71"/>
      <c r="VZV153" s="71"/>
      <c r="VZW153" s="71"/>
      <c r="VZX153" s="71"/>
      <c r="VZY153" s="71"/>
      <c r="VZZ153" s="71"/>
      <c r="WAA153" s="71"/>
      <c r="WAB153" s="72"/>
      <c r="WAC153" s="72"/>
      <c r="WAD153" s="72"/>
      <c r="WAE153" s="72"/>
      <c r="WAF153" s="72"/>
      <c r="WAG153" s="72"/>
      <c r="WAH153" s="72"/>
      <c r="WAI153" s="72"/>
      <c r="WAJ153" s="72"/>
      <c r="WAK153" s="71"/>
      <c r="WAL153" s="71"/>
      <c r="WAM153" s="71"/>
      <c r="WAN153" s="71"/>
      <c r="WAO153" s="71"/>
      <c r="WAP153" s="71"/>
      <c r="WAQ153" s="71"/>
      <c r="WAR153" s="72"/>
      <c r="WAS153" s="72"/>
      <c r="WAT153" s="72"/>
      <c r="WAU153" s="72"/>
      <c r="WAV153" s="72"/>
      <c r="WAW153" s="72"/>
      <c r="WAX153" s="72"/>
      <c r="WAY153" s="72"/>
      <c r="WAZ153" s="72"/>
      <c r="WBA153" s="71"/>
      <c r="WBB153" s="71"/>
      <c r="WBC153" s="71"/>
      <c r="WBD153" s="71"/>
      <c r="WBE153" s="71"/>
      <c r="WBF153" s="71"/>
      <c r="WBG153" s="71"/>
      <c r="WBH153" s="72"/>
      <c r="WBI153" s="72"/>
      <c r="WBJ153" s="72"/>
      <c r="WBK153" s="72"/>
      <c r="WBL153" s="72"/>
      <c r="WBM153" s="72"/>
      <c r="WBN153" s="72"/>
      <c r="WBO153" s="72"/>
      <c r="WBP153" s="72"/>
      <c r="WBQ153" s="71"/>
      <c r="WBR153" s="71"/>
      <c r="WBS153" s="71"/>
      <c r="WBT153" s="71"/>
      <c r="WBU153" s="71"/>
      <c r="WBV153" s="71"/>
      <c r="WBW153" s="71"/>
      <c r="WBX153" s="72"/>
      <c r="WBY153" s="72"/>
      <c r="WBZ153" s="72"/>
      <c r="WCA153" s="72"/>
      <c r="WCB153" s="72"/>
      <c r="WCC153" s="72"/>
      <c r="WCD153" s="72"/>
      <c r="WCE153" s="72"/>
      <c r="WCF153" s="72"/>
      <c r="WCG153" s="71"/>
      <c r="WCH153" s="71"/>
      <c r="WCI153" s="71"/>
      <c r="WCJ153" s="71"/>
      <c r="WCK153" s="71"/>
      <c r="WCL153" s="71"/>
      <c r="WCM153" s="71"/>
      <c r="WCN153" s="72"/>
      <c r="WCO153" s="72"/>
      <c r="WCP153" s="72"/>
      <c r="WCQ153" s="72"/>
      <c r="WCR153" s="72"/>
      <c r="WCS153" s="72"/>
      <c r="WCT153" s="72"/>
      <c r="WCU153" s="72"/>
      <c r="WCV153" s="72"/>
      <c r="WCW153" s="71"/>
      <c r="WCX153" s="71"/>
      <c r="WCY153" s="71"/>
      <c r="WCZ153" s="71"/>
      <c r="WDA153" s="71"/>
      <c r="WDB153" s="71"/>
      <c r="WDC153" s="71"/>
      <c r="WDD153" s="72"/>
      <c r="WDE153" s="72"/>
      <c r="WDF153" s="72"/>
      <c r="WDG153" s="72"/>
      <c r="WDH153" s="72"/>
      <c r="WDI153" s="72"/>
      <c r="WDJ153" s="72"/>
      <c r="WDK153" s="72"/>
      <c r="WDL153" s="72"/>
      <c r="WDM153" s="71"/>
      <c r="WDN153" s="71"/>
      <c r="WDO153" s="71"/>
      <c r="WDP153" s="71"/>
      <c r="WDQ153" s="71"/>
      <c r="WDR153" s="71"/>
      <c r="WDS153" s="71"/>
      <c r="WDT153" s="72"/>
      <c r="WDU153" s="72"/>
      <c r="WDV153" s="72"/>
      <c r="WDW153" s="72"/>
      <c r="WDX153" s="72"/>
      <c r="WDY153" s="72"/>
      <c r="WDZ153" s="72"/>
      <c r="WEA153" s="72"/>
      <c r="WEB153" s="72"/>
      <c r="WEC153" s="71"/>
      <c r="WED153" s="71"/>
      <c r="WEE153" s="71"/>
      <c r="WEF153" s="71"/>
      <c r="WEG153" s="71"/>
      <c r="WEH153" s="71"/>
      <c r="WEI153" s="71"/>
      <c r="WEJ153" s="72"/>
      <c r="WEK153" s="72"/>
      <c r="WEL153" s="72"/>
      <c r="WEM153" s="72"/>
      <c r="WEN153" s="72"/>
      <c r="WEO153" s="72"/>
      <c r="WEP153" s="72"/>
      <c r="WEQ153" s="72"/>
      <c r="WER153" s="72"/>
      <c r="WES153" s="71"/>
      <c r="WET153" s="71"/>
      <c r="WEU153" s="71"/>
      <c r="WEV153" s="71"/>
      <c r="WEW153" s="71"/>
      <c r="WEX153" s="71"/>
      <c r="WEY153" s="71"/>
      <c r="WEZ153" s="72"/>
      <c r="WFA153" s="72"/>
      <c r="WFB153" s="72"/>
      <c r="WFC153" s="72"/>
      <c r="WFD153" s="72"/>
      <c r="WFE153" s="72"/>
      <c r="WFF153" s="72"/>
      <c r="WFG153" s="72"/>
      <c r="WFH153" s="72"/>
      <c r="WFI153" s="71"/>
      <c r="WFJ153" s="71"/>
      <c r="WFK153" s="71"/>
      <c r="WFL153" s="71"/>
      <c r="WFM153" s="71"/>
      <c r="WFN153" s="71"/>
      <c r="WFO153" s="71"/>
      <c r="WFP153" s="72"/>
      <c r="WFQ153" s="72"/>
      <c r="WFR153" s="72"/>
      <c r="WFS153" s="72"/>
      <c r="WFT153" s="72"/>
      <c r="WFU153" s="72"/>
      <c r="WFV153" s="72"/>
      <c r="WFW153" s="72"/>
      <c r="WFX153" s="72"/>
      <c r="WFY153" s="71"/>
      <c r="WFZ153" s="71"/>
      <c r="WGA153" s="71"/>
      <c r="WGB153" s="71"/>
      <c r="WGC153" s="71"/>
      <c r="WGD153" s="71"/>
      <c r="WGE153" s="71"/>
      <c r="WGF153" s="72"/>
      <c r="WGG153" s="72"/>
      <c r="WGH153" s="72"/>
      <c r="WGI153" s="72"/>
      <c r="WGJ153" s="72"/>
      <c r="WGK153" s="72"/>
      <c r="WGL153" s="72"/>
      <c r="WGM153" s="72"/>
      <c r="WGN153" s="72"/>
      <c r="WGO153" s="71"/>
      <c r="WGP153" s="71"/>
      <c r="WGQ153" s="71"/>
      <c r="WGR153" s="71"/>
      <c r="WGS153" s="71"/>
      <c r="WGT153" s="71"/>
      <c r="WGU153" s="71"/>
      <c r="WGV153" s="72"/>
      <c r="WGW153" s="72"/>
      <c r="WGX153" s="72"/>
      <c r="WGY153" s="72"/>
      <c r="WGZ153" s="72"/>
      <c r="WHA153" s="72"/>
      <c r="WHB153" s="72"/>
      <c r="WHC153" s="72"/>
      <c r="WHD153" s="72"/>
      <c r="WHE153" s="71"/>
      <c r="WHF153" s="71"/>
      <c r="WHG153" s="71"/>
      <c r="WHH153" s="71"/>
      <c r="WHI153" s="71"/>
      <c r="WHJ153" s="71"/>
      <c r="WHK153" s="71"/>
      <c r="WHL153" s="72"/>
      <c r="WHM153" s="72"/>
      <c r="WHN153" s="72"/>
      <c r="WHO153" s="72"/>
      <c r="WHP153" s="72"/>
      <c r="WHQ153" s="72"/>
      <c r="WHR153" s="72"/>
      <c r="WHS153" s="72"/>
      <c r="WHT153" s="72"/>
      <c r="WHU153" s="71"/>
      <c r="WHV153" s="71"/>
      <c r="WHW153" s="71"/>
      <c r="WHX153" s="71"/>
      <c r="WHY153" s="71"/>
      <c r="WHZ153" s="71"/>
      <c r="WIA153" s="71"/>
      <c r="WIB153" s="72"/>
      <c r="WIC153" s="72"/>
      <c r="WID153" s="72"/>
      <c r="WIE153" s="72"/>
      <c r="WIF153" s="72"/>
      <c r="WIG153" s="72"/>
      <c r="WIH153" s="72"/>
      <c r="WII153" s="72"/>
      <c r="WIJ153" s="72"/>
      <c r="WIK153" s="71"/>
      <c r="WIL153" s="71"/>
      <c r="WIM153" s="71"/>
      <c r="WIN153" s="71"/>
      <c r="WIO153" s="71"/>
      <c r="WIP153" s="71"/>
      <c r="WIQ153" s="71"/>
      <c r="WIR153" s="72"/>
      <c r="WIS153" s="72"/>
      <c r="WIT153" s="72"/>
      <c r="WIU153" s="72"/>
      <c r="WIV153" s="72"/>
      <c r="WIW153" s="72"/>
      <c r="WIX153" s="72"/>
      <c r="WIY153" s="72"/>
      <c r="WIZ153" s="72"/>
      <c r="WJA153" s="71"/>
      <c r="WJB153" s="71"/>
      <c r="WJC153" s="71"/>
      <c r="WJD153" s="71"/>
      <c r="WJE153" s="71"/>
      <c r="WJF153" s="71"/>
      <c r="WJG153" s="71"/>
      <c r="WJH153" s="72"/>
      <c r="WJI153" s="72"/>
      <c r="WJJ153" s="72"/>
      <c r="WJK153" s="72"/>
      <c r="WJL153" s="72"/>
      <c r="WJM153" s="72"/>
      <c r="WJN153" s="72"/>
      <c r="WJO153" s="72"/>
      <c r="WJP153" s="72"/>
      <c r="WJQ153" s="71"/>
      <c r="WJR153" s="71"/>
      <c r="WJS153" s="71"/>
      <c r="WJT153" s="71"/>
      <c r="WJU153" s="71"/>
      <c r="WJV153" s="71"/>
      <c r="WJW153" s="71"/>
      <c r="WJX153" s="72"/>
      <c r="WJY153" s="72"/>
      <c r="WJZ153" s="72"/>
      <c r="WKA153" s="72"/>
      <c r="WKB153" s="72"/>
      <c r="WKC153" s="72"/>
      <c r="WKD153" s="72"/>
      <c r="WKE153" s="72"/>
      <c r="WKF153" s="72"/>
      <c r="WKG153" s="71"/>
      <c r="WKH153" s="71"/>
      <c r="WKI153" s="71"/>
      <c r="WKJ153" s="71"/>
      <c r="WKK153" s="71"/>
      <c r="WKL153" s="71"/>
      <c r="WKM153" s="71"/>
      <c r="WKN153" s="72"/>
      <c r="WKO153" s="72"/>
      <c r="WKP153" s="72"/>
      <c r="WKQ153" s="72"/>
      <c r="WKR153" s="72"/>
      <c r="WKS153" s="72"/>
      <c r="WKT153" s="72"/>
      <c r="WKU153" s="72"/>
      <c r="WKV153" s="72"/>
      <c r="WKW153" s="71"/>
      <c r="WKX153" s="71"/>
      <c r="WKY153" s="71"/>
      <c r="WKZ153" s="71"/>
      <c r="WLA153" s="71"/>
      <c r="WLB153" s="71"/>
      <c r="WLC153" s="71"/>
      <c r="WLD153" s="72"/>
      <c r="WLE153" s="72"/>
      <c r="WLF153" s="72"/>
      <c r="WLG153" s="72"/>
      <c r="WLH153" s="72"/>
      <c r="WLI153" s="72"/>
      <c r="WLJ153" s="72"/>
      <c r="WLK153" s="72"/>
      <c r="WLL153" s="72"/>
      <c r="WLM153" s="71"/>
      <c r="WLN153" s="71"/>
      <c r="WLO153" s="71"/>
      <c r="WLP153" s="71"/>
      <c r="WLQ153" s="71"/>
      <c r="WLR153" s="71"/>
      <c r="WLS153" s="71"/>
      <c r="WLT153" s="72"/>
      <c r="WLU153" s="72"/>
      <c r="WLV153" s="72"/>
      <c r="WLW153" s="72"/>
      <c r="WLX153" s="72"/>
      <c r="WLY153" s="72"/>
      <c r="WLZ153" s="72"/>
      <c r="WMA153" s="72"/>
      <c r="WMB153" s="72"/>
      <c r="WMC153" s="71"/>
      <c r="WMD153" s="71"/>
      <c r="WME153" s="71"/>
      <c r="WMF153" s="71"/>
      <c r="WMG153" s="71"/>
      <c r="WMH153" s="71"/>
      <c r="WMI153" s="71"/>
      <c r="WMJ153" s="72"/>
      <c r="WMK153" s="72"/>
      <c r="WML153" s="72"/>
      <c r="WMM153" s="72"/>
      <c r="WMN153" s="72"/>
      <c r="WMO153" s="72"/>
      <c r="WMP153" s="72"/>
      <c r="WMQ153" s="72"/>
      <c r="WMR153" s="72"/>
      <c r="WMS153" s="71"/>
      <c r="WMT153" s="71"/>
      <c r="WMU153" s="71"/>
      <c r="WMV153" s="71"/>
      <c r="WMW153" s="71"/>
      <c r="WMX153" s="71"/>
      <c r="WMY153" s="71"/>
      <c r="WMZ153" s="72"/>
      <c r="WNA153" s="72"/>
      <c r="WNB153" s="72"/>
      <c r="WNC153" s="72"/>
      <c r="WND153" s="72"/>
      <c r="WNE153" s="72"/>
      <c r="WNF153" s="72"/>
      <c r="WNG153" s="72"/>
      <c r="WNH153" s="72"/>
      <c r="WNI153" s="71"/>
      <c r="WNJ153" s="71"/>
      <c r="WNK153" s="71"/>
      <c r="WNL153" s="71"/>
      <c r="WNM153" s="71"/>
      <c r="WNN153" s="71"/>
      <c r="WNO153" s="71"/>
      <c r="WNP153" s="72"/>
      <c r="WNQ153" s="72"/>
      <c r="WNR153" s="72"/>
      <c r="WNS153" s="72"/>
      <c r="WNT153" s="72"/>
      <c r="WNU153" s="72"/>
      <c r="WNV153" s="72"/>
      <c r="WNW153" s="72"/>
      <c r="WNX153" s="72"/>
      <c r="WNY153" s="71"/>
      <c r="WNZ153" s="71"/>
      <c r="WOA153" s="71"/>
      <c r="WOB153" s="71"/>
      <c r="WOC153" s="71"/>
      <c r="WOD153" s="71"/>
      <c r="WOE153" s="71"/>
      <c r="WOF153" s="72"/>
      <c r="WOG153" s="72"/>
      <c r="WOH153" s="72"/>
      <c r="WOI153" s="72"/>
      <c r="WOJ153" s="72"/>
      <c r="WOK153" s="72"/>
      <c r="WOL153" s="72"/>
      <c r="WOM153" s="72"/>
      <c r="WON153" s="72"/>
      <c r="WOO153" s="71"/>
      <c r="WOP153" s="71"/>
      <c r="WOQ153" s="71"/>
      <c r="WOR153" s="71"/>
      <c r="WOS153" s="71"/>
      <c r="WOT153" s="71"/>
      <c r="WOU153" s="71"/>
      <c r="WOV153" s="72"/>
      <c r="WOW153" s="72"/>
      <c r="WOX153" s="72"/>
      <c r="WOY153" s="72"/>
      <c r="WOZ153" s="72"/>
      <c r="WPA153" s="72"/>
      <c r="WPB153" s="72"/>
      <c r="WPC153" s="72"/>
      <c r="WPD153" s="72"/>
      <c r="WPE153" s="71"/>
      <c r="WPF153" s="71"/>
      <c r="WPG153" s="71"/>
      <c r="WPH153" s="71"/>
      <c r="WPI153" s="71"/>
      <c r="WPJ153" s="71"/>
      <c r="WPK153" s="71"/>
      <c r="WPL153" s="72"/>
      <c r="WPM153" s="72"/>
      <c r="WPN153" s="72"/>
      <c r="WPO153" s="72"/>
      <c r="WPP153" s="72"/>
      <c r="WPQ153" s="72"/>
      <c r="WPR153" s="72"/>
      <c r="WPS153" s="72"/>
      <c r="WPT153" s="72"/>
      <c r="WPU153" s="71"/>
      <c r="WPV153" s="71"/>
      <c r="WPW153" s="71"/>
      <c r="WPX153" s="71"/>
      <c r="WPY153" s="71"/>
      <c r="WPZ153" s="71"/>
      <c r="WQA153" s="71"/>
      <c r="WQB153" s="72"/>
      <c r="WQC153" s="72"/>
      <c r="WQD153" s="72"/>
      <c r="WQE153" s="72"/>
      <c r="WQF153" s="72"/>
      <c r="WQG153" s="72"/>
      <c r="WQH153" s="72"/>
      <c r="WQI153" s="72"/>
      <c r="WQJ153" s="72"/>
      <c r="WQK153" s="71"/>
      <c r="WQL153" s="71"/>
      <c r="WQM153" s="71"/>
      <c r="WQN153" s="71"/>
      <c r="WQO153" s="71"/>
      <c r="WQP153" s="71"/>
      <c r="WQQ153" s="71"/>
      <c r="WQR153" s="72"/>
      <c r="WQS153" s="72"/>
      <c r="WQT153" s="72"/>
      <c r="WQU153" s="72"/>
      <c r="WQV153" s="72"/>
      <c r="WQW153" s="72"/>
      <c r="WQX153" s="72"/>
      <c r="WQY153" s="72"/>
      <c r="WQZ153" s="72"/>
      <c r="WRA153" s="71"/>
      <c r="WRB153" s="71"/>
      <c r="WRC153" s="71"/>
      <c r="WRD153" s="71"/>
      <c r="WRE153" s="71"/>
      <c r="WRF153" s="71"/>
      <c r="WRG153" s="71"/>
      <c r="WRH153" s="72"/>
      <c r="WRI153" s="72"/>
      <c r="WRJ153" s="72"/>
      <c r="WRK153" s="72"/>
      <c r="WRL153" s="72"/>
      <c r="WRM153" s="72"/>
      <c r="WRN153" s="72"/>
      <c r="WRO153" s="72"/>
      <c r="WRP153" s="72"/>
      <c r="WRQ153" s="71"/>
      <c r="WRR153" s="71"/>
      <c r="WRS153" s="71"/>
      <c r="WRT153" s="71"/>
      <c r="WRU153" s="71"/>
      <c r="WRV153" s="71"/>
      <c r="WRW153" s="71"/>
      <c r="WRX153" s="72"/>
      <c r="WRY153" s="72"/>
      <c r="WRZ153" s="72"/>
      <c r="WSA153" s="72"/>
      <c r="WSB153" s="72"/>
      <c r="WSC153" s="72"/>
      <c r="WSD153" s="72"/>
      <c r="WSE153" s="72"/>
      <c r="WSF153" s="72"/>
      <c r="WSG153" s="71"/>
      <c r="WSH153" s="71"/>
      <c r="WSI153" s="71"/>
      <c r="WSJ153" s="71"/>
      <c r="WSK153" s="71"/>
      <c r="WSL153" s="71"/>
      <c r="WSM153" s="71"/>
      <c r="WSN153" s="72"/>
      <c r="WSO153" s="72"/>
      <c r="WSP153" s="72"/>
      <c r="WSQ153" s="72"/>
      <c r="WSR153" s="72"/>
      <c r="WSS153" s="72"/>
      <c r="WST153" s="72"/>
      <c r="WSU153" s="72"/>
      <c r="WSV153" s="72"/>
      <c r="WSW153" s="71"/>
      <c r="WSX153" s="71"/>
      <c r="WSY153" s="71"/>
      <c r="WSZ153" s="71"/>
      <c r="WTA153" s="71"/>
      <c r="WTB153" s="71"/>
      <c r="WTC153" s="71"/>
      <c r="WTD153" s="72"/>
      <c r="WTE153" s="72"/>
      <c r="WTF153" s="72"/>
      <c r="WTG153" s="72"/>
      <c r="WTH153" s="72"/>
      <c r="WTI153" s="72"/>
      <c r="WTJ153" s="72"/>
      <c r="WTK153" s="72"/>
      <c r="WTL153" s="72"/>
      <c r="WTM153" s="71"/>
      <c r="WTN153" s="71"/>
      <c r="WTO153" s="71"/>
      <c r="WTP153" s="71"/>
      <c r="WTQ153" s="71"/>
      <c r="WTR153" s="71"/>
      <c r="WTS153" s="71"/>
      <c r="WTT153" s="72"/>
      <c r="WTU153" s="72"/>
      <c r="WTV153" s="72"/>
      <c r="WTW153" s="72"/>
      <c r="WTX153" s="72"/>
      <c r="WTY153" s="72"/>
      <c r="WTZ153" s="72"/>
      <c r="WUA153" s="72"/>
      <c r="WUB153" s="72"/>
      <c r="WUC153" s="71"/>
      <c r="WUD153" s="71"/>
      <c r="WUE153" s="71"/>
      <c r="WUF153" s="71"/>
      <c r="WUG153" s="71"/>
      <c r="WUH153" s="71"/>
      <c r="WUI153" s="71"/>
      <c r="WUJ153" s="72"/>
      <c r="WUK153" s="72"/>
      <c r="WUL153" s="72"/>
      <c r="WUM153" s="72"/>
      <c r="WUN153" s="72"/>
      <c r="WUO153" s="72"/>
      <c r="WUP153" s="72"/>
      <c r="WUQ153" s="72"/>
      <c r="WUR153" s="72"/>
      <c r="WUS153" s="71"/>
      <c r="WUT153" s="71"/>
      <c r="WUU153" s="71"/>
      <c r="WUV153" s="71"/>
      <c r="WUW153" s="71"/>
      <c r="WUX153" s="71"/>
      <c r="WUY153" s="71"/>
      <c r="WUZ153" s="72"/>
      <c r="WVA153" s="72"/>
      <c r="WVB153" s="72"/>
      <c r="WVC153" s="72"/>
      <c r="WVD153" s="72"/>
      <c r="WVE153" s="72"/>
      <c r="WVF153" s="72"/>
      <c r="WVG153" s="72"/>
      <c r="WVH153" s="72"/>
      <c r="WVI153" s="71"/>
      <c r="WVJ153" s="71"/>
      <c r="WVK153" s="71"/>
      <c r="WVL153" s="71"/>
      <c r="WVM153" s="71"/>
      <c r="WVN153" s="71"/>
      <c r="WVO153" s="71"/>
      <c r="WVP153" s="72"/>
      <c r="WVQ153" s="72"/>
      <c r="WVR153" s="72"/>
      <c r="WVS153" s="72"/>
      <c r="WVT153" s="72"/>
      <c r="WVU153" s="72"/>
      <c r="WVV153" s="72"/>
      <c r="WVW153" s="72"/>
      <c r="WVX153" s="72"/>
      <c r="WVY153" s="71"/>
      <c r="WVZ153" s="71"/>
      <c r="WWA153" s="71"/>
      <c r="WWB153" s="71"/>
      <c r="WWC153" s="71"/>
      <c r="WWD153" s="71"/>
      <c r="WWE153" s="71"/>
      <c r="WWF153" s="72"/>
      <c r="WWG153" s="72"/>
      <c r="WWH153" s="72"/>
      <c r="WWI153" s="72"/>
      <c r="WWJ153" s="72"/>
      <c r="WWK153" s="72"/>
      <c r="WWL153" s="72"/>
      <c r="WWM153" s="72"/>
      <c r="WWN153" s="72"/>
      <c r="WWO153" s="71"/>
      <c r="WWP153" s="71"/>
      <c r="WWQ153" s="71"/>
      <c r="WWR153" s="71"/>
      <c r="WWS153" s="71"/>
      <c r="WWT153" s="71"/>
      <c r="WWU153" s="71"/>
      <c r="WWV153" s="72"/>
      <c r="WWW153" s="72"/>
      <c r="WWX153" s="72"/>
      <c r="WWY153" s="72"/>
      <c r="WWZ153" s="72"/>
      <c r="WXA153" s="72"/>
      <c r="WXB153" s="72"/>
      <c r="WXC153" s="72"/>
      <c r="WXD153" s="72"/>
      <c r="WXE153" s="71"/>
      <c r="WXF153" s="71"/>
      <c r="WXG153" s="71"/>
      <c r="WXH153" s="71"/>
      <c r="WXI153" s="71"/>
      <c r="WXJ153" s="71"/>
      <c r="WXK153" s="71"/>
      <c r="WXL153" s="72"/>
      <c r="WXM153" s="72"/>
      <c r="WXN153" s="72"/>
      <c r="WXO153" s="72"/>
      <c r="WXP153" s="72"/>
      <c r="WXQ153" s="72"/>
      <c r="WXR153" s="72"/>
      <c r="WXS153" s="72"/>
      <c r="WXT153" s="72"/>
      <c r="WXU153" s="71"/>
      <c r="WXV153" s="71"/>
      <c r="WXW153" s="71"/>
      <c r="WXX153" s="71"/>
      <c r="WXY153" s="71"/>
      <c r="WXZ153" s="71"/>
      <c r="WYA153" s="71"/>
      <c r="WYB153" s="72"/>
      <c r="WYC153" s="72"/>
      <c r="WYD153" s="72"/>
      <c r="WYE153" s="72"/>
      <c r="WYF153" s="72"/>
      <c r="WYG153" s="72"/>
      <c r="WYH153" s="72"/>
      <c r="WYI153" s="72"/>
      <c r="WYJ153" s="72"/>
      <c r="WYK153" s="71"/>
      <c r="WYL153" s="71"/>
      <c r="WYM153" s="71"/>
      <c r="WYN153" s="71"/>
      <c r="WYO153" s="71"/>
      <c r="WYP153" s="71"/>
      <c r="WYQ153" s="71"/>
      <c r="WYR153" s="72"/>
      <c r="WYS153" s="72"/>
      <c r="WYT153" s="72"/>
      <c r="WYU153" s="72"/>
      <c r="WYV153" s="72"/>
      <c r="WYW153" s="72"/>
      <c r="WYX153" s="72"/>
      <c r="WYY153" s="72"/>
      <c r="WYZ153" s="72"/>
      <c r="WZA153" s="71"/>
      <c r="WZB153" s="71"/>
      <c r="WZC153" s="71"/>
      <c r="WZD153" s="71"/>
      <c r="WZE153" s="71"/>
      <c r="WZF153" s="71"/>
      <c r="WZG153" s="71"/>
      <c r="WZH153" s="72"/>
      <c r="WZI153" s="72"/>
      <c r="WZJ153" s="72"/>
      <c r="WZK153" s="72"/>
      <c r="WZL153" s="72"/>
      <c r="WZM153" s="72"/>
      <c r="WZN153" s="72"/>
      <c r="WZO153" s="72"/>
      <c r="WZP153" s="72"/>
      <c r="WZQ153" s="71"/>
      <c r="WZR153" s="71"/>
      <c r="WZS153" s="71"/>
      <c r="WZT153" s="71"/>
      <c r="WZU153" s="71"/>
      <c r="WZV153" s="71"/>
      <c r="WZW153" s="71"/>
      <c r="WZX153" s="72"/>
      <c r="WZY153" s="72"/>
      <c r="WZZ153" s="72"/>
      <c r="XAA153" s="72"/>
      <c r="XAB153" s="72"/>
      <c r="XAC153" s="72"/>
      <c r="XAD153" s="72"/>
      <c r="XAE153" s="72"/>
      <c r="XAF153" s="72"/>
      <c r="XAG153" s="71"/>
      <c r="XAH153" s="71"/>
      <c r="XAI153" s="71"/>
      <c r="XAJ153" s="71"/>
      <c r="XAK153" s="71"/>
      <c r="XAL153" s="71"/>
      <c r="XAM153" s="71"/>
      <c r="XAN153" s="72"/>
      <c r="XAO153" s="72"/>
      <c r="XAP153" s="72"/>
      <c r="XAQ153" s="72"/>
      <c r="XAR153" s="72"/>
      <c r="XAS153" s="72"/>
      <c r="XAT153" s="72"/>
      <c r="XAU153" s="72"/>
      <c r="XAV153" s="72"/>
      <c r="XAW153" s="71"/>
      <c r="XAX153" s="71"/>
      <c r="XAY153" s="71"/>
      <c r="XAZ153" s="71"/>
      <c r="XBA153" s="71"/>
      <c r="XBB153" s="71"/>
      <c r="XBC153" s="71"/>
      <c r="XBD153" s="72"/>
      <c r="XBE153" s="72"/>
      <c r="XBF153" s="72"/>
      <c r="XBG153" s="72"/>
      <c r="XBH153" s="72"/>
      <c r="XBI153" s="72"/>
      <c r="XBJ153" s="72"/>
      <c r="XBK153" s="72"/>
      <c r="XBL153" s="72"/>
      <c r="XBM153" s="71"/>
      <c r="XBN153" s="71"/>
      <c r="XBO153" s="71"/>
      <c r="XBP153" s="71"/>
      <c r="XBQ153" s="71"/>
      <c r="XBR153" s="71"/>
      <c r="XBS153" s="71"/>
      <c r="XBT153" s="72"/>
      <c r="XBU153" s="72"/>
      <c r="XBV153" s="72"/>
      <c r="XBW153" s="72"/>
      <c r="XBX153" s="72"/>
      <c r="XBY153" s="72"/>
      <c r="XBZ153" s="72"/>
      <c r="XCA153" s="72"/>
      <c r="XCB153" s="72"/>
      <c r="XCC153" s="71"/>
      <c r="XCD153" s="71"/>
      <c r="XCE153" s="71"/>
      <c r="XCF153" s="71"/>
      <c r="XCG153" s="71"/>
      <c r="XCH153" s="71"/>
      <c r="XCI153" s="71"/>
      <c r="XCJ153" s="72"/>
      <c r="XCK153" s="72"/>
      <c r="XCL153" s="72"/>
      <c r="XCM153" s="72"/>
      <c r="XCN153" s="72"/>
      <c r="XCO153" s="72"/>
      <c r="XCP153" s="72"/>
      <c r="XCQ153" s="72"/>
      <c r="XCR153" s="72"/>
      <c r="XCS153" s="71"/>
      <c r="XCT153" s="71"/>
      <c r="XCU153" s="71"/>
      <c r="XCV153" s="71"/>
      <c r="XCW153" s="71"/>
      <c r="XCX153" s="71"/>
      <c r="XCY153" s="71"/>
      <c r="XCZ153" s="72"/>
      <c r="XDA153" s="72"/>
      <c r="XDB153" s="72"/>
      <c r="XDC153" s="72"/>
      <c r="XDD153" s="72"/>
      <c r="XDE153" s="72"/>
      <c r="XDF153" s="72"/>
      <c r="XDG153" s="72"/>
      <c r="XDH153" s="72"/>
      <c r="XDI153" s="71"/>
      <c r="XDJ153" s="71"/>
      <c r="XDK153" s="71"/>
      <c r="XDL153" s="71"/>
      <c r="XDM153" s="71"/>
      <c r="XDN153" s="71"/>
      <c r="XDO153" s="71"/>
      <c r="XDP153" s="72"/>
      <c r="XDQ153" s="72"/>
      <c r="XDR153" s="72"/>
      <c r="XDS153" s="72"/>
      <c r="XDT153" s="72"/>
      <c r="XDU153" s="72"/>
      <c r="XDV153" s="72"/>
      <c r="XDW153" s="72"/>
      <c r="XDX153" s="72"/>
      <c r="XDY153" s="71"/>
      <c r="XDZ153" s="71"/>
      <c r="XEA153" s="71"/>
      <c r="XEB153" s="71"/>
      <c r="XEC153" s="71"/>
      <c r="XED153" s="71"/>
      <c r="XEE153" s="71"/>
      <c r="XEF153" s="72"/>
      <c r="XEG153" s="72"/>
      <c r="XEH153" s="72"/>
      <c r="XEI153" s="72"/>
      <c r="XEJ153" s="72"/>
      <c r="XEK153" s="72"/>
      <c r="XEL153" s="72"/>
      <c r="XEM153" s="72"/>
      <c r="XEN153" s="72"/>
      <c r="XEO153" s="71"/>
      <c r="XEP153" s="71"/>
      <c r="XEQ153" s="71"/>
      <c r="XER153" s="71"/>
      <c r="XES153" s="71"/>
      <c r="XET153" s="71"/>
      <c r="XEU153" s="71"/>
      <c r="XEV153" s="72"/>
      <c r="XEW153" s="72"/>
      <c r="XEX153" s="72"/>
      <c r="XEY153" s="72"/>
      <c r="XEZ153" s="72"/>
      <c r="XFA153" s="72"/>
      <c r="XFB153" s="72"/>
      <c r="XFC153" s="72"/>
      <c r="XFD153" s="72"/>
    </row>
    <row r="154" spans="1:16384" s="70" customFormat="1" ht="15" hidden="1" customHeight="1" outlineLevel="2" x14ac:dyDescent="0.25">
      <c r="A154" s="67" t="s">
        <v>11</v>
      </c>
      <c r="B154" s="129" t="s">
        <v>547</v>
      </c>
      <c r="C154" s="129" t="s">
        <v>13</v>
      </c>
      <c r="D154" s="129" t="s">
        <v>53</v>
      </c>
      <c r="E154" s="129" t="s">
        <v>18</v>
      </c>
      <c r="F154" s="129" t="s">
        <v>19</v>
      </c>
      <c r="G154" s="130" t="s">
        <v>54</v>
      </c>
      <c r="H154" s="131">
        <v>0</v>
      </c>
      <c r="I154" s="131">
        <v>0</v>
      </c>
      <c r="J154" s="131">
        <v>77</v>
      </c>
      <c r="K154" s="131">
        <v>77</v>
      </c>
      <c r="L154" s="131">
        <v>0</v>
      </c>
      <c r="M154" s="131">
        <v>0</v>
      </c>
      <c r="N154" s="131">
        <v>0</v>
      </c>
      <c r="O154" s="131">
        <f t="shared" si="21"/>
        <v>0</v>
      </c>
      <c r="P154" s="131">
        <f t="shared" si="22"/>
        <v>0</v>
      </c>
    </row>
    <row r="155" spans="1:16384" s="70" customFormat="1" ht="15" hidden="1" customHeight="1" outlineLevel="2" x14ac:dyDescent="0.25">
      <c r="A155" s="67" t="s">
        <v>11</v>
      </c>
      <c r="B155" s="129" t="s">
        <v>547</v>
      </c>
      <c r="C155" s="129" t="s">
        <v>13</v>
      </c>
      <c r="D155" s="129" t="s">
        <v>30</v>
      </c>
      <c r="E155" s="129" t="s">
        <v>18</v>
      </c>
      <c r="F155" s="129" t="s">
        <v>19</v>
      </c>
      <c r="G155" s="130" t="s">
        <v>31</v>
      </c>
      <c r="H155" s="131">
        <v>0</v>
      </c>
      <c r="I155" s="131">
        <v>0</v>
      </c>
      <c r="J155" s="131">
        <v>260</v>
      </c>
      <c r="K155" s="131">
        <v>260</v>
      </c>
      <c r="L155" s="131">
        <v>0</v>
      </c>
      <c r="M155" s="131">
        <v>0</v>
      </c>
      <c r="N155" s="131">
        <v>0</v>
      </c>
      <c r="O155" s="131">
        <f t="shared" si="21"/>
        <v>0</v>
      </c>
      <c r="P155" s="131">
        <f t="shared" ref="P155:P205" si="43">N155</f>
        <v>0</v>
      </c>
    </row>
    <row r="156" spans="1:16384" s="70" customFormat="1" ht="15" hidden="1" customHeight="1" outlineLevel="2" x14ac:dyDescent="0.25">
      <c r="A156" s="67" t="s">
        <v>11</v>
      </c>
      <c r="B156" s="129" t="s">
        <v>547</v>
      </c>
      <c r="C156" s="129" t="s">
        <v>13</v>
      </c>
      <c r="D156" s="129" t="s">
        <v>33</v>
      </c>
      <c r="E156" s="129" t="s">
        <v>18</v>
      </c>
      <c r="F156" s="129" t="s">
        <v>19</v>
      </c>
      <c r="G156" s="130" t="s">
        <v>35</v>
      </c>
      <c r="H156" s="131">
        <v>0</v>
      </c>
      <c r="I156" s="131">
        <v>0</v>
      </c>
      <c r="J156" s="131">
        <v>2730</v>
      </c>
      <c r="K156" s="131">
        <v>2730</v>
      </c>
      <c r="L156" s="131">
        <v>0</v>
      </c>
      <c r="M156" s="131">
        <v>0</v>
      </c>
      <c r="N156" s="131">
        <v>0</v>
      </c>
      <c r="O156" s="131">
        <f t="shared" ref="O156:O205" si="44">N156</f>
        <v>0</v>
      </c>
      <c r="P156" s="131">
        <f t="shared" si="43"/>
        <v>0</v>
      </c>
    </row>
    <row r="157" spans="1:16384" s="70" customFormat="1" ht="15" hidden="1" customHeight="1" outlineLevel="2" x14ac:dyDescent="0.25">
      <c r="A157" s="67" t="s">
        <v>11</v>
      </c>
      <c r="B157" s="129" t="s">
        <v>547</v>
      </c>
      <c r="C157" s="129" t="s">
        <v>13</v>
      </c>
      <c r="D157" s="129" t="s">
        <v>37</v>
      </c>
      <c r="E157" s="129" t="s">
        <v>18</v>
      </c>
      <c r="F157" s="129" t="s">
        <v>19</v>
      </c>
      <c r="G157" s="130" t="s">
        <v>39</v>
      </c>
      <c r="H157" s="131">
        <v>0</v>
      </c>
      <c r="I157" s="131">
        <v>0</v>
      </c>
      <c r="J157" s="131">
        <v>156</v>
      </c>
      <c r="K157" s="131">
        <v>156</v>
      </c>
      <c r="L157" s="131">
        <v>0</v>
      </c>
      <c r="M157" s="131">
        <v>0</v>
      </c>
      <c r="N157" s="131">
        <v>0</v>
      </c>
      <c r="O157" s="131">
        <f t="shared" si="44"/>
        <v>0</v>
      </c>
      <c r="P157" s="131">
        <f t="shared" si="43"/>
        <v>0</v>
      </c>
    </row>
    <row r="158" spans="1:16384" s="70" customFormat="1" ht="15" hidden="1" customHeight="1" outlineLevel="2" x14ac:dyDescent="0.25">
      <c r="A158" s="67" t="s">
        <v>11</v>
      </c>
      <c r="B158" s="129" t="s">
        <v>547</v>
      </c>
      <c r="C158" s="129" t="s">
        <v>13</v>
      </c>
      <c r="D158" s="129" t="s">
        <v>41</v>
      </c>
      <c r="E158" s="129" t="s">
        <v>18</v>
      </c>
      <c r="F158" s="129" t="s">
        <v>19</v>
      </c>
      <c r="G158" s="130" t="s">
        <v>43</v>
      </c>
      <c r="H158" s="131">
        <v>0</v>
      </c>
      <c r="I158" s="131">
        <v>0</v>
      </c>
      <c r="J158" s="131">
        <v>584</v>
      </c>
      <c r="K158" s="131">
        <v>584</v>
      </c>
      <c r="L158" s="131">
        <v>0</v>
      </c>
      <c r="M158" s="131">
        <v>0</v>
      </c>
      <c r="N158" s="131">
        <v>0</v>
      </c>
      <c r="O158" s="131">
        <f t="shared" si="44"/>
        <v>0</v>
      </c>
      <c r="P158" s="131">
        <f t="shared" si="43"/>
        <v>0</v>
      </c>
    </row>
    <row r="159" spans="1:16384" s="70" customFormat="1" ht="15" hidden="1" customHeight="1" outlineLevel="2" x14ac:dyDescent="0.25">
      <c r="A159" s="67" t="s">
        <v>11</v>
      </c>
      <c r="B159" s="129" t="s">
        <v>547</v>
      </c>
      <c r="C159" s="129" t="s">
        <v>13</v>
      </c>
      <c r="D159" s="129" t="s">
        <v>45</v>
      </c>
      <c r="E159" s="129" t="s">
        <v>18</v>
      </c>
      <c r="F159" s="129" t="s">
        <v>19</v>
      </c>
      <c r="G159" s="130" t="s">
        <v>47</v>
      </c>
      <c r="H159" s="131">
        <v>0</v>
      </c>
      <c r="I159" s="131">
        <v>0</v>
      </c>
      <c r="J159" s="131">
        <v>195</v>
      </c>
      <c r="K159" s="131">
        <v>195</v>
      </c>
      <c r="L159" s="131">
        <v>0</v>
      </c>
      <c r="M159" s="131">
        <v>0</v>
      </c>
      <c r="N159" s="131">
        <v>0</v>
      </c>
      <c r="O159" s="131">
        <f t="shared" si="44"/>
        <v>0</v>
      </c>
      <c r="P159" s="131">
        <f t="shared" si="43"/>
        <v>0</v>
      </c>
    </row>
    <row r="160" spans="1:16384" s="70" customFormat="1" ht="15" hidden="1" customHeight="1" outlineLevel="2" x14ac:dyDescent="0.25">
      <c r="A160" s="67" t="s">
        <v>11</v>
      </c>
      <c r="B160" s="129" t="s">
        <v>547</v>
      </c>
      <c r="C160" s="129" t="s">
        <v>13</v>
      </c>
      <c r="D160" s="129" t="s">
        <v>49</v>
      </c>
      <c r="E160" s="129" t="s">
        <v>18</v>
      </c>
      <c r="F160" s="129" t="s">
        <v>19</v>
      </c>
      <c r="G160" s="130" t="s">
        <v>51</v>
      </c>
      <c r="H160" s="131">
        <v>0</v>
      </c>
      <c r="I160" s="131">
        <v>0</v>
      </c>
      <c r="J160" s="131">
        <v>876</v>
      </c>
      <c r="K160" s="131">
        <v>876</v>
      </c>
      <c r="L160" s="131">
        <v>0</v>
      </c>
      <c r="M160" s="131">
        <v>0</v>
      </c>
      <c r="N160" s="131">
        <v>0</v>
      </c>
      <c r="O160" s="131">
        <f t="shared" si="44"/>
        <v>0</v>
      </c>
      <c r="P160" s="131">
        <f t="shared" si="43"/>
        <v>0</v>
      </c>
    </row>
    <row r="161" spans="1:16384" s="70" customFormat="1" ht="15" hidden="1" customHeight="1" outlineLevel="1" collapsed="1" x14ac:dyDescent="0.25">
      <c r="A161" s="66"/>
      <c r="B161" s="129" t="s">
        <v>547</v>
      </c>
      <c r="C161" s="129" t="s">
        <v>662</v>
      </c>
      <c r="D161" s="129" t="s">
        <v>525</v>
      </c>
      <c r="E161" s="129"/>
      <c r="F161" s="129"/>
      <c r="G161" s="130" t="s">
        <v>529</v>
      </c>
      <c r="H161" s="131">
        <f>SUM(H154:H160)</f>
        <v>0</v>
      </c>
      <c r="I161" s="131">
        <f t="shared" ref="I161:P161" si="45">SUM(I154:I160)</f>
        <v>0</v>
      </c>
      <c r="J161" s="131">
        <v>6825</v>
      </c>
      <c r="K161" s="131">
        <f t="shared" si="45"/>
        <v>4878</v>
      </c>
      <c r="L161" s="131">
        <f t="shared" si="45"/>
        <v>0</v>
      </c>
      <c r="M161" s="131">
        <f t="shared" si="45"/>
        <v>0</v>
      </c>
      <c r="N161" s="131">
        <f t="shared" si="45"/>
        <v>0</v>
      </c>
      <c r="O161" s="131">
        <f t="shared" si="45"/>
        <v>0</v>
      </c>
      <c r="P161" s="131">
        <f t="shared" si="45"/>
        <v>0</v>
      </c>
      <c r="Q161" s="71"/>
      <c r="R161" s="71"/>
      <c r="S161" s="71"/>
      <c r="T161" s="71"/>
      <c r="U161" s="71"/>
      <c r="V161" s="71"/>
      <c r="W161" s="71"/>
      <c r="X161" s="72"/>
      <c r="Y161" s="72"/>
      <c r="Z161" s="72"/>
      <c r="AA161" s="72"/>
      <c r="AB161" s="72"/>
      <c r="AC161" s="72"/>
      <c r="AD161" s="72"/>
      <c r="AE161" s="72"/>
      <c r="AF161" s="72"/>
      <c r="AG161" s="71"/>
      <c r="AH161" s="71"/>
      <c r="AI161" s="71"/>
      <c r="AJ161" s="71"/>
      <c r="AK161" s="71"/>
      <c r="AL161" s="71"/>
      <c r="AM161" s="71"/>
      <c r="AN161" s="72"/>
      <c r="AO161" s="72"/>
      <c r="AP161" s="72"/>
      <c r="AQ161" s="72"/>
      <c r="AR161" s="72"/>
      <c r="AS161" s="72"/>
      <c r="AT161" s="72"/>
      <c r="AU161" s="72"/>
      <c r="AV161" s="72"/>
      <c r="AW161" s="71"/>
      <c r="AX161" s="71"/>
      <c r="AY161" s="71"/>
      <c r="AZ161" s="71"/>
      <c r="BA161" s="71"/>
      <c r="BB161" s="71"/>
      <c r="BC161" s="71"/>
      <c r="BD161" s="72"/>
      <c r="BE161" s="72"/>
      <c r="BF161" s="72"/>
      <c r="BG161" s="72"/>
      <c r="BH161" s="72"/>
      <c r="BI161" s="72"/>
      <c r="BJ161" s="72"/>
      <c r="BK161" s="72"/>
      <c r="BL161" s="72"/>
      <c r="BM161" s="71"/>
      <c r="BN161" s="71"/>
      <c r="BO161" s="71"/>
      <c r="BP161" s="71"/>
      <c r="BQ161" s="71"/>
      <c r="BR161" s="71"/>
      <c r="BS161" s="71"/>
      <c r="BT161" s="72"/>
      <c r="BU161" s="72"/>
      <c r="BV161" s="72"/>
      <c r="BW161" s="72"/>
      <c r="BX161" s="72"/>
      <c r="BY161" s="72"/>
      <c r="BZ161" s="72"/>
      <c r="CA161" s="72"/>
      <c r="CB161" s="72"/>
      <c r="CC161" s="71"/>
      <c r="CD161" s="71"/>
      <c r="CE161" s="71"/>
      <c r="CF161" s="71"/>
      <c r="CG161" s="71"/>
      <c r="CH161" s="71"/>
      <c r="CI161" s="71"/>
      <c r="CJ161" s="72"/>
      <c r="CK161" s="72"/>
      <c r="CL161" s="72"/>
      <c r="CM161" s="72"/>
      <c r="CN161" s="72"/>
      <c r="CO161" s="72"/>
      <c r="CP161" s="72"/>
      <c r="CQ161" s="72"/>
      <c r="CR161" s="72"/>
      <c r="CS161" s="71"/>
      <c r="CT161" s="71"/>
      <c r="CU161" s="71"/>
      <c r="CV161" s="71"/>
      <c r="CW161" s="71"/>
      <c r="CX161" s="71"/>
      <c r="CY161" s="71"/>
      <c r="CZ161" s="72"/>
      <c r="DA161" s="72"/>
      <c r="DB161" s="72"/>
      <c r="DC161" s="72"/>
      <c r="DD161" s="72"/>
      <c r="DE161" s="72"/>
      <c r="DF161" s="72"/>
      <c r="DG161" s="72"/>
      <c r="DH161" s="72"/>
      <c r="DI161" s="71"/>
      <c r="DJ161" s="71"/>
      <c r="DK161" s="71"/>
      <c r="DL161" s="71"/>
      <c r="DM161" s="71"/>
      <c r="DN161" s="71"/>
      <c r="DO161" s="71"/>
      <c r="DP161" s="72"/>
      <c r="DQ161" s="72"/>
      <c r="DR161" s="72"/>
      <c r="DS161" s="72"/>
      <c r="DT161" s="72"/>
      <c r="DU161" s="72"/>
      <c r="DV161" s="72"/>
      <c r="DW161" s="72"/>
      <c r="DX161" s="72"/>
      <c r="DY161" s="71"/>
      <c r="DZ161" s="71"/>
      <c r="EA161" s="71"/>
      <c r="EB161" s="71"/>
      <c r="EC161" s="71"/>
      <c r="ED161" s="71"/>
      <c r="EE161" s="71"/>
      <c r="EF161" s="72"/>
      <c r="EG161" s="72"/>
      <c r="EH161" s="72"/>
      <c r="EI161" s="72"/>
      <c r="EJ161" s="72"/>
      <c r="EK161" s="72"/>
      <c r="EL161" s="72"/>
      <c r="EM161" s="72"/>
      <c r="EN161" s="72"/>
      <c r="EO161" s="71"/>
      <c r="EP161" s="71"/>
      <c r="EQ161" s="71"/>
      <c r="ER161" s="71"/>
      <c r="ES161" s="71"/>
      <c r="ET161" s="71"/>
      <c r="EU161" s="71"/>
      <c r="EV161" s="72"/>
      <c r="EW161" s="72"/>
      <c r="EX161" s="72"/>
      <c r="EY161" s="72"/>
      <c r="EZ161" s="72"/>
      <c r="FA161" s="72"/>
      <c r="FB161" s="72"/>
      <c r="FC161" s="72"/>
      <c r="FD161" s="72"/>
      <c r="FE161" s="71"/>
      <c r="FF161" s="71"/>
      <c r="FG161" s="71"/>
      <c r="FH161" s="71"/>
      <c r="FI161" s="71"/>
      <c r="FJ161" s="71"/>
      <c r="FK161" s="71"/>
      <c r="FL161" s="72"/>
      <c r="FM161" s="72"/>
      <c r="FN161" s="72"/>
      <c r="FO161" s="72"/>
      <c r="FP161" s="72"/>
      <c r="FQ161" s="72"/>
      <c r="FR161" s="72"/>
      <c r="FS161" s="72"/>
      <c r="FT161" s="72"/>
      <c r="FU161" s="71"/>
      <c r="FV161" s="71"/>
      <c r="FW161" s="71"/>
      <c r="FX161" s="71"/>
      <c r="FY161" s="71"/>
      <c r="FZ161" s="71"/>
      <c r="GA161" s="71"/>
      <c r="GB161" s="72"/>
      <c r="GC161" s="72"/>
      <c r="GD161" s="72"/>
      <c r="GE161" s="72"/>
      <c r="GF161" s="72"/>
      <c r="GG161" s="72"/>
      <c r="GH161" s="72"/>
      <c r="GI161" s="72"/>
      <c r="GJ161" s="72"/>
      <c r="GK161" s="71"/>
      <c r="GL161" s="71"/>
      <c r="GM161" s="71"/>
      <c r="GN161" s="71"/>
      <c r="GO161" s="71"/>
      <c r="GP161" s="71"/>
      <c r="GQ161" s="71"/>
      <c r="GR161" s="72"/>
      <c r="GS161" s="72"/>
      <c r="GT161" s="72"/>
      <c r="GU161" s="72"/>
      <c r="GV161" s="72"/>
      <c r="GW161" s="72"/>
      <c r="GX161" s="72"/>
      <c r="GY161" s="72"/>
      <c r="GZ161" s="72"/>
      <c r="HA161" s="71"/>
      <c r="HB161" s="71"/>
      <c r="HC161" s="71"/>
      <c r="HD161" s="71"/>
      <c r="HE161" s="71"/>
      <c r="HF161" s="71"/>
      <c r="HG161" s="71"/>
      <c r="HH161" s="72"/>
      <c r="HI161" s="72"/>
      <c r="HJ161" s="72"/>
      <c r="HK161" s="72"/>
      <c r="HL161" s="72"/>
      <c r="HM161" s="72"/>
      <c r="HN161" s="72"/>
      <c r="HO161" s="72"/>
      <c r="HP161" s="72"/>
      <c r="HQ161" s="71"/>
      <c r="HR161" s="71"/>
      <c r="HS161" s="71"/>
      <c r="HT161" s="71"/>
      <c r="HU161" s="71"/>
      <c r="HV161" s="71"/>
      <c r="HW161" s="71"/>
      <c r="HX161" s="72"/>
      <c r="HY161" s="72"/>
      <c r="HZ161" s="72"/>
      <c r="IA161" s="72"/>
      <c r="IB161" s="72"/>
      <c r="IC161" s="72"/>
      <c r="ID161" s="72"/>
      <c r="IE161" s="72"/>
      <c r="IF161" s="72"/>
      <c r="IG161" s="71"/>
      <c r="IH161" s="71"/>
      <c r="II161" s="71"/>
      <c r="IJ161" s="71"/>
      <c r="IK161" s="71"/>
      <c r="IL161" s="71"/>
      <c r="IM161" s="71"/>
      <c r="IN161" s="72"/>
      <c r="IO161" s="72"/>
      <c r="IP161" s="72"/>
      <c r="IQ161" s="72"/>
      <c r="IR161" s="72"/>
      <c r="IS161" s="72"/>
      <c r="IT161" s="72"/>
      <c r="IU161" s="72"/>
      <c r="IV161" s="72"/>
      <c r="IW161" s="71"/>
      <c r="IX161" s="71"/>
      <c r="IY161" s="71"/>
      <c r="IZ161" s="71"/>
      <c r="JA161" s="71"/>
      <c r="JB161" s="71"/>
      <c r="JC161" s="71"/>
      <c r="JD161" s="72"/>
      <c r="JE161" s="72"/>
      <c r="JF161" s="72"/>
      <c r="JG161" s="72"/>
      <c r="JH161" s="72"/>
      <c r="JI161" s="72"/>
      <c r="JJ161" s="72"/>
      <c r="JK161" s="72"/>
      <c r="JL161" s="72"/>
      <c r="JM161" s="71"/>
      <c r="JN161" s="71"/>
      <c r="JO161" s="71"/>
      <c r="JP161" s="71"/>
      <c r="JQ161" s="71"/>
      <c r="JR161" s="71"/>
      <c r="JS161" s="71"/>
      <c r="JT161" s="72"/>
      <c r="JU161" s="72"/>
      <c r="JV161" s="72"/>
      <c r="JW161" s="72"/>
      <c r="JX161" s="72"/>
      <c r="JY161" s="72"/>
      <c r="JZ161" s="72"/>
      <c r="KA161" s="72"/>
      <c r="KB161" s="72"/>
      <c r="KC161" s="71"/>
      <c r="KD161" s="71"/>
      <c r="KE161" s="71"/>
      <c r="KF161" s="71"/>
      <c r="KG161" s="71"/>
      <c r="KH161" s="71"/>
      <c r="KI161" s="71"/>
      <c r="KJ161" s="72"/>
      <c r="KK161" s="72"/>
      <c r="KL161" s="72"/>
      <c r="KM161" s="72"/>
      <c r="KN161" s="72"/>
      <c r="KO161" s="72"/>
      <c r="KP161" s="72"/>
      <c r="KQ161" s="72"/>
      <c r="KR161" s="72"/>
      <c r="KS161" s="71"/>
      <c r="KT161" s="71"/>
      <c r="KU161" s="71"/>
      <c r="KV161" s="71"/>
      <c r="KW161" s="71"/>
      <c r="KX161" s="71"/>
      <c r="KY161" s="71"/>
      <c r="KZ161" s="72"/>
      <c r="LA161" s="72"/>
      <c r="LB161" s="72"/>
      <c r="LC161" s="72"/>
      <c r="LD161" s="72"/>
      <c r="LE161" s="72"/>
      <c r="LF161" s="72"/>
      <c r="LG161" s="72"/>
      <c r="LH161" s="72"/>
      <c r="LI161" s="71"/>
      <c r="LJ161" s="71"/>
      <c r="LK161" s="71"/>
      <c r="LL161" s="71"/>
      <c r="LM161" s="71"/>
      <c r="LN161" s="71"/>
      <c r="LO161" s="71"/>
      <c r="LP161" s="72"/>
      <c r="LQ161" s="72"/>
      <c r="LR161" s="72"/>
      <c r="LS161" s="72"/>
      <c r="LT161" s="72"/>
      <c r="LU161" s="72"/>
      <c r="LV161" s="72"/>
      <c r="LW161" s="72"/>
      <c r="LX161" s="72"/>
      <c r="LY161" s="71"/>
      <c r="LZ161" s="71"/>
      <c r="MA161" s="71"/>
      <c r="MB161" s="71"/>
      <c r="MC161" s="71"/>
      <c r="MD161" s="71"/>
      <c r="ME161" s="71"/>
      <c r="MF161" s="72"/>
      <c r="MG161" s="72"/>
      <c r="MH161" s="72"/>
      <c r="MI161" s="72"/>
      <c r="MJ161" s="72"/>
      <c r="MK161" s="72"/>
      <c r="ML161" s="72"/>
      <c r="MM161" s="72"/>
      <c r="MN161" s="72"/>
      <c r="MO161" s="71"/>
      <c r="MP161" s="71"/>
      <c r="MQ161" s="71"/>
      <c r="MR161" s="71"/>
      <c r="MS161" s="71"/>
      <c r="MT161" s="71"/>
      <c r="MU161" s="71"/>
      <c r="MV161" s="72"/>
      <c r="MW161" s="72"/>
      <c r="MX161" s="72"/>
      <c r="MY161" s="72"/>
      <c r="MZ161" s="72"/>
      <c r="NA161" s="72"/>
      <c r="NB161" s="72"/>
      <c r="NC161" s="72"/>
      <c r="ND161" s="72"/>
      <c r="NE161" s="71"/>
      <c r="NF161" s="71"/>
      <c r="NG161" s="71"/>
      <c r="NH161" s="71"/>
      <c r="NI161" s="71"/>
      <c r="NJ161" s="71"/>
      <c r="NK161" s="71"/>
      <c r="NL161" s="72"/>
      <c r="NM161" s="72"/>
      <c r="NN161" s="72"/>
      <c r="NO161" s="72"/>
      <c r="NP161" s="72"/>
      <c r="NQ161" s="72"/>
      <c r="NR161" s="72"/>
      <c r="NS161" s="72"/>
      <c r="NT161" s="72"/>
      <c r="NU161" s="71"/>
      <c r="NV161" s="71"/>
      <c r="NW161" s="71"/>
      <c r="NX161" s="71"/>
      <c r="NY161" s="71"/>
      <c r="NZ161" s="71"/>
      <c r="OA161" s="71"/>
      <c r="OB161" s="72"/>
      <c r="OC161" s="72"/>
      <c r="OD161" s="72"/>
      <c r="OE161" s="72"/>
      <c r="OF161" s="72"/>
      <c r="OG161" s="72"/>
      <c r="OH161" s="72"/>
      <c r="OI161" s="72"/>
      <c r="OJ161" s="72"/>
      <c r="OK161" s="71"/>
      <c r="OL161" s="71"/>
      <c r="OM161" s="71"/>
      <c r="ON161" s="71"/>
      <c r="OO161" s="71"/>
      <c r="OP161" s="71"/>
      <c r="OQ161" s="71"/>
      <c r="OR161" s="72"/>
      <c r="OS161" s="72"/>
      <c r="OT161" s="72"/>
      <c r="OU161" s="72"/>
      <c r="OV161" s="72"/>
      <c r="OW161" s="72"/>
      <c r="OX161" s="72"/>
      <c r="OY161" s="72"/>
      <c r="OZ161" s="72"/>
      <c r="PA161" s="71"/>
      <c r="PB161" s="71"/>
      <c r="PC161" s="71"/>
      <c r="PD161" s="71"/>
      <c r="PE161" s="71"/>
      <c r="PF161" s="71"/>
      <c r="PG161" s="71"/>
      <c r="PH161" s="72"/>
      <c r="PI161" s="72"/>
      <c r="PJ161" s="72"/>
      <c r="PK161" s="72"/>
      <c r="PL161" s="72"/>
      <c r="PM161" s="72"/>
      <c r="PN161" s="72"/>
      <c r="PO161" s="72"/>
      <c r="PP161" s="72"/>
      <c r="PQ161" s="71"/>
      <c r="PR161" s="71"/>
      <c r="PS161" s="71"/>
      <c r="PT161" s="71"/>
      <c r="PU161" s="71"/>
      <c r="PV161" s="71"/>
      <c r="PW161" s="71"/>
      <c r="PX161" s="72"/>
      <c r="PY161" s="72"/>
      <c r="PZ161" s="72"/>
      <c r="QA161" s="72"/>
      <c r="QB161" s="72"/>
      <c r="QC161" s="72"/>
      <c r="QD161" s="72"/>
      <c r="QE161" s="72"/>
      <c r="QF161" s="72"/>
      <c r="QG161" s="71"/>
      <c r="QH161" s="71"/>
      <c r="QI161" s="71"/>
      <c r="QJ161" s="71"/>
      <c r="QK161" s="71"/>
      <c r="QL161" s="71"/>
      <c r="QM161" s="71"/>
      <c r="QN161" s="72"/>
      <c r="QO161" s="72"/>
      <c r="QP161" s="72"/>
      <c r="QQ161" s="72"/>
      <c r="QR161" s="72"/>
      <c r="QS161" s="72"/>
      <c r="QT161" s="72"/>
      <c r="QU161" s="72"/>
      <c r="QV161" s="72"/>
      <c r="QW161" s="71"/>
      <c r="QX161" s="71"/>
      <c r="QY161" s="71"/>
      <c r="QZ161" s="71"/>
      <c r="RA161" s="71"/>
      <c r="RB161" s="71"/>
      <c r="RC161" s="71"/>
      <c r="RD161" s="72"/>
      <c r="RE161" s="72"/>
      <c r="RF161" s="72"/>
      <c r="RG161" s="72"/>
      <c r="RH161" s="72"/>
      <c r="RI161" s="72"/>
      <c r="RJ161" s="72"/>
      <c r="RK161" s="72"/>
      <c r="RL161" s="72"/>
      <c r="RM161" s="71"/>
      <c r="RN161" s="71"/>
      <c r="RO161" s="71"/>
      <c r="RP161" s="71"/>
      <c r="RQ161" s="71"/>
      <c r="RR161" s="71"/>
      <c r="RS161" s="71"/>
      <c r="RT161" s="72"/>
      <c r="RU161" s="72"/>
      <c r="RV161" s="72"/>
      <c r="RW161" s="72"/>
      <c r="RX161" s="72"/>
      <c r="RY161" s="72"/>
      <c r="RZ161" s="72"/>
      <c r="SA161" s="72"/>
      <c r="SB161" s="72"/>
      <c r="SC161" s="71"/>
      <c r="SD161" s="71"/>
      <c r="SE161" s="71"/>
      <c r="SF161" s="71"/>
      <c r="SG161" s="71"/>
      <c r="SH161" s="71"/>
      <c r="SI161" s="71"/>
      <c r="SJ161" s="72"/>
      <c r="SK161" s="72"/>
      <c r="SL161" s="72"/>
      <c r="SM161" s="72"/>
      <c r="SN161" s="72"/>
      <c r="SO161" s="72"/>
      <c r="SP161" s="72"/>
      <c r="SQ161" s="72"/>
      <c r="SR161" s="72"/>
      <c r="SS161" s="71"/>
      <c r="ST161" s="71"/>
      <c r="SU161" s="71"/>
      <c r="SV161" s="71"/>
      <c r="SW161" s="71"/>
      <c r="SX161" s="71"/>
      <c r="SY161" s="71"/>
      <c r="SZ161" s="72"/>
      <c r="TA161" s="72"/>
      <c r="TB161" s="72"/>
      <c r="TC161" s="72"/>
      <c r="TD161" s="72"/>
      <c r="TE161" s="72"/>
      <c r="TF161" s="72"/>
      <c r="TG161" s="72"/>
      <c r="TH161" s="72"/>
      <c r="TI161" s="71"/>
      <c r="TJ161" s="71"/>
      <c r="TK161" s="71"/>
      <c r="TL161" s="71"/>
      <c r="TM161" s="71"/>
      <c r="TN161" s="71"/>
      <c r="TO161" s="71"/>
      <c r="TP161" s="72"/>
      <c r="TQ161" s="72"/>
      <c r="TR161" s="72"/>
      <c r="TS161" s="72"/>
      <c r="TT161" s="72"/>
      <c r="TU161" s="72"/>
      <c r="TV161" s="72"/>
      <c r="TW161" s="72"/>
      <c r="TX161" s="72"/>
      <c r="TY161" s="71"/>
      <c r="TZ161" s="71"/>
      <c r="UA161" s="71"/>
      <c r="UB161" s="71"/>
      <c r="UC161" s="71"/>
      <c r="UD161" s="71"/>
      <c r="UE161" s="71"/>
      <c r="UF161" s="72"/>
      <c r="UG161" s="72"/>
      <c r="UH161" s="72"/>
      <c r="UI161" s="72"/>
      <c r="UJ161" s="72"/>
      <c r="UK161" s="72"/>
      <c r="UL161" s="72"/>
      <c r="UM161" s="72"/>
      <c r="UN161" s="72"/>
      <c r="UO161" s="71"/>
      <c r="UP161" s="71"/>
      <c r="UQ161" s="71"/>
      <c r="UR161" s="71"/>
      <c r="US161" s="71"/>
      <c r="UT161" s="71"/>
      <c r="UU161" s="71"/>
      <c r="UV161" s="72"/>
      <c r="UW161" s="72"/>
      <c r="UX161" s="72"/>
      <c r="UY161" s="72"/>
      <c r="UZ161" s="72"/>
      <c r="VA161" s="72"/>
      <c r="VB161" s="72"/>
      <c r="VC161" s="72"/>
      <c r="VD161" s="72"/>
      <c r="VE161" s="71"/>
      <c r="VF161" s="71"/>
      <c r="VG161" s="71"/>
      <c r="VH161" s="71"/>
      <c r="VI161" s="71"/>
      <c r="VJ161" s="71"/>
      <c r="VK161" s="71"/>
      <c r="VL161" s="72"/>
      <c r="VM161" s="72"/>
      <c r="VN161" s="72"/>
      <c r="VO161" s="72"/>
      <c r="VP161" s="72"/>
      <c r="VQ161" s="72"/>
      <c r="VR161" s="72"/>
      <c r="VS161" s="72"/>
      <c r="VT161" s="72"/>
      <c r="VU161" s="71"/>
      <c r="VV161" s="71"/>
      <c r="VW161" s="71"/>
      <c r="VX161" s="71"/>
      <c r="VY161" s="71"/>
      <c r="VZ161" s="71"/>
      <c r="WA161" s="71"/>
      <c r="WB161" s="72"/>
      <c r="WC161" s="72"/>
      <c r="WD161" s="72"/>
      <c r="WE161" s="72"/>
      <c r="WF161" s="72"/>
      <c r="WG161" s="72"/>
      <c r="WH161" s="72"/>
      <c r="WI161" s="72"/>
      <c r="WJ161" s="72"/>
      <c r="WK161" s="71"/>
      <c r="WL161" s="71"/>
      <c r="WM161" s="71"/>
      <c r="WN161" s="71"/>
      <c r="WO161" s="71"/>
      <c r="WP161" s="71"/>
      <c r="WQ161" s="71"/>
      <c r="WR161" s="72"/>
      <c r="WS161" s="72"/>
      <c r="WT161" s="72"/>
      <c r="WU161" s="72"/>
      <c r="WV161" s="72"/>
      <c r="WW161" s="72"/>
      <c r="WX161" s="72"/>
      <c r="WY161" s="72"/>
      <c r="WZ161" s="72"/>
      <c r="XA161" s="71"/>
      <c r="XB161" s="71"/>
      <c r="XC161" s="71"/>
      <c r="XD161" s="71"/>
      <c r="XE161" s="71"/>
      <c r="XF161" s="71"/>
      <c r="XG161" s="71"/>
      <c r="XH161" s="72"/>
      <c r="XI161" s="72"/>
      <c r="XJ161" s="72"/>
      <c r="XK161" s="72"/>
      <c r="XL161" s="72"/>
      <c r="XM161" s="72"/>
      <c r="XN161" s="72"/>
      <c r="XO161" s="72"/>
      <c r="XP161" s="72"/>
      <c r="XQ161" s="71"/>
      <c r="XR161" s="71"/>
      <c r="XS161" s="71"/>
      <c r="XT161" s="71"/>
      <c r="XU161" s="71"/>
      <c r="XV161" s="71"/>
      <c r="XW161" s="71"/>
      <c r="XX161" s="72"/>
      <c r="XY161" s="72"/>
      <c r="XZ161" s="72"/>
      <c r="YA161" s="72"/>
      <c r="YB161" s="72"/>
      <c r="YC161" s="72"/>
      <c r="YD161" s="72"/>
      <c r="YE161" s="72"/>
      <c r="YF161" s="72"/>
      <c r="YG161" s="71"/>
      <c r="YH161" s="71"/>
      <c r="YI161" s="71"/>
      <c r="YJ161" s="71"/>
      <c r="YK161" s="71"/>
      <c r="YL161" s="71"/>
      <c r="YM161" s="71"/>
      <c r="YN161" s="72"/>
      <c r="YO161" s="72"/>
      <c r="YP161" s="72"/>
      <c r="YQ161" s="72"/>
      <c r="YR161" s="72"/>
      <c r="YS161" s="72"/>
      <c r="YT161" s="72"/>
      <c r="YU161" s="72"/>
      <c r="YV161" s="72"/>
      <c r="YW161" s="71"/>
      <c r="YX161" s="71"/>
      <c r="YY161" s="71"/>
      <c r="YZ161" s="71"/>
      <c r="ZA161" s="71"/>
      <c r="ZB161" s="71"/>
      <c r="ZC161" s="71"/>
      <c r="ZD161" s="72"/>
      <c r="ZE161" s="72"/>
      <c r="ZF161" s="72"/>
      <c r="ZG161" s="72"/>
      <c r="ZH161" s="72"/>
      <c r="ZI161" s="72"/>
      <c r="ZJ161" s="72"/>
      <c r="ZK161" s="72"/>
      <c r="ZL161" s="72"/>
      <c r="ZM161" s="71"/>
      <c r="ZN161" s="71"/>
      <c r="ZO161" s="71"/>
      <c r="ZP161" s="71"/>
      <c r="ZQ161" s="71"/>
      <c r="ZR161" s="71"/>
      <c r="ZS161" s="71"/>
      <c r="ZT161" s="72"/>
      <c r="ZU161" s="72"/>
      <c r="ZV161" s="72"/>
      <c r="ZW161" s="72"/>
      <c r="ZX161" s="72"/>
      <c r="ZY161" s="72"/>
      <c r="ZZ161" s="72"/>
      <c r="AAA161" s="72"/>
      <c r="AAB161" s="72"/>
      <c r="AAC161" s="71"/>
      <c r="AAD161" s="71"/>
      <c r="AAE161" s="71"/>
      <c r="AAF161" s="71"/>
      <c r="AAG161" s="71"/>
      <c r="AAH161" s="71"/>
      <c r="AAI161" s="71"/>
      <c r="AAJ161" s="72"/>
      <c r="AAK161" s="72"/>
      <c r="AAL161" s="72"/>
      <c r="AAM161" s="72"/>
      <c r="AAN161" s="72"/>
      <c r="AAO161" s="72"/>
      <c r="AAP161" s="72"/>
      <c r="AAQ161" s="72"/>
      <c r="AAR161" s="72"/>
      <c r="AAS161" s="71"/>
      <c r="AAT161" s="71"/>
      <c r="AAU161" s="71"/>
      <c r="AAV161" s="71"/>
      <c r="AAW161" s="71"/>
      <c r="AAX161" s="71"/>
      <c r="AAY161" s="71"/>
      <c r="AAZ161" s="72"/>
      <c r="ABA161" s="72"/>
      <c r="ABB161" s="72"/>
      <c r="ABC161" s="72"/>
      <c r="ABD161" s="72"/>
      <c r="ABE161" s="72"/>
      <c r="ABF161" s="72"/>
      <c r="ABG161" s="72"/>
      <c r="ABH161" s="72"/>
      <c r="ABI161" s="71"/>
      <c r="ABJ161" s="71"/>
      <c r="ABK161" s="71"/>
      <c r="ABL161" s="71"/>
      <c r="ABM161" s="71"/>
      <c r="ABN161" s="71"/>
      <c r="ABO161" s="71"/>
      <c r="ABP161" s="72"/>
      <c r="ABQ161" s="72"/>
      <c r="ABR161" s="72"/>
      <c r="ABS161" s="72"/>
      <c r="ABT161" s="72"/>
      <c r="ABU161" s="72"/>
      <c r="ABV161" s="72"/>
      <c r="ABW161" s="72"/>
      <c r="ABX161" s="72"/>
      <c r="ABY161" s="71"/>
      <c r="ABZ161" s="71"/>
      <c r="ACA161" s="71"/>
      <c r="ACB161" s="71"/>
      <c r="ACC161" s="71"/>
      <c r="ACD161" s="71"/>
      <c r="ACE161" s="71"/>
      <c r="ACF161" s="72"/>
      <c r="ACG161" s="72"/>
      <c r="ACH161" s="72"/>
      <c r="ACI161" s="72"/>
      <c r="ACJ161" s="72"/>
      <c r="ACK161" s="72"/>
      <c r="ACL161" s="72"/>
      <c r="ACM161" s="72"/>
      <c r="ACN161" s="72"/>
      <c r="ACO161" s="71"/>
      <c r="ACP161" s="71"/>
      <c r="ACQ161" s="71"/>
      <c r="ACR161" s="71"/>
      <c r="ACS161" s="71"/>
      <c r="ACT161" s="71"/>
      <c r="ACU161" s="71"/>
      <c r="ACV161" s="72"/>
      <c r="ACW161" s="72"/>
      <c r="ACX161" s="72"/>
      <c r="ACY161" s="72"/>
      <c r="ACZ161" s="72"/>
      <c r="ADA161" s="72"/>
      <c r="ADB161" s="72"/>
      <c r="ADC161" s="72"/>
      <c r="ADD161" s="72"/>
      <c r="ADE161" s="71"/>
      <c r="ADF161" s="71"/>
      <c r="ADG161" s="71"/>
      <c r="ADH161" s="71"/>
      <c r="ADI161" s="71"/>
      <c r="ADJ161" s="71"/>
      <c r="ADK161" s="71"/>
      <c r="ADL161" s="72"/>
      <c r="ADM161" s="72"/>
      <c r="ADN161" s="72"/>
      <c r="ADO161" s="72"/>
      <c r="ADP161" s="72"/>
      <c r="ADQ161" s="72"/>
      <c r="ADR161" s="72"/>
      <c r="ADS161" s="72"/>
      <c r="ADT161" s="72"/>
      <c r="ADU161" s="71"/>
      <c r="ADV161" s="71"/>
      <c r="ADW161" s="71"/>
      <c r="ADX161" s="71"/>
      <c r="ADY161" s="71"/>
      <c r="ADZ161" s="71"/>
      <c r="AEA161" s="71"/>
      <c r="AEB161" s="72"/>
      <c r="AEC161" s="72"/>
      <c r="AED161" s="72"/>
      <c r="AEE161" s="72"/>
      <c r="AEF161" s="72"/>
      <c r="AEG161" s="72"/>
      <c r="AEH161" s="72"/>
      <c r="AEI161" s="72"/>
      <c r="AEJ161" s="72"/>
      <c r="AEK161" s="71"/>
      <c r="AEL161" s="71"/>
      <c r="AEM161" s="71"/>
      <c r="AEN161" s="71"/>
      <c r="AEO161" s="71"/>
      <c r="AEP161" s="71"/>
      <c r="AEQ161" s="71"/>
      <c r="AER161" s="72"/>
      <c r="AES161" s="72"/>
      <c r="AET161" s="72"/>
      <c r="AEU161" s="72"/>
      <c r="AEV161" s="72"/>
      <c r="AEW161" s="72"/>
      <c r="AEX161" s="72"/>
      <c r="AEY161" s="72"/>
      <c r="AEZ161" s="72"/>
      <c r="AFA161" s="71"/>
      <c r="AFB161" s="71"/>
      <c r="AFC161" s="71"/>
      <c r="AFD161" s="71"/>
      <c r="AFE161" s="71"/>
      <c r="AFF161" s="71"/>
      <c r="AFG161" s="71"/>
      <c r="AFH161" s="72"/>
      <c r="AFI161" s="72"/>
      <c r="AFJ161" s="72"/>
      <c r="AFK161" s="72"/>
      <c r="AFL161" s="72"/>
      <c r="AFM161" s="72"/>
      <c r="AFN161" s="72"/>
      <c r="AFO161" s="72"/>
      <c r="AFP161" s="72"/>
      <c r="AFQ161" s="71"/>
      <c r="AFR161" s="71"/>
      <c r="AFS161" s="71"/>
      <c r="AFT161" s="71"/>
      <c r="AFU161" s="71"/>
      <c r="AFV161" s="71"/>
      <c r="AFW161" s="71"/>
      <c r="AFX161" s="72"/>
      <c r="AFY161" s="72"/>
      <c r="AFZ161" s="72"/>
      <c r="AGA161" s="72"/>
      <c r="AGB161" s="72"/>
      <c r="AGC161" s="72"/>
      <c r="AGD161" s="72"/>
      <c r="AGE161" s="72"/>
      <c r="AGF161" s="72"/>
      <c r="AGG161" s="71"/>
      <c r="AGH161" s="71"/>
      <c r="AGI161" s="71"/>
      <c r="AGJ161" s="71"/>
      <c r="AGK161" s="71"/>
      <c r="AGL161" s="71"/>
      <c r="AGM161" s="71"/>
      <c r="AGN161" s="72"/>
      <c r="AGO161" s="72"/>
      <c r="AGP161" s="72"/>
      <c r="AGQ161" s="72"/>
      <c r="AGR161" s="72"/>
      <c r="AGS161" s="72"/>
      <c r="AGT161" s="72"/>
      <c r="AGU161" s="72"/>
      <c r="AGV161" s="72"/>
      <c r="AGW161" s="71"/>
      <c r="AGX161" s="71"/>
      <c r="AGY161" s="71"/>
      <c r="AGZ161" s="71"/>
      <c r="AHA161" s="71"/>
      <c r="AHB161" s="71"/>
      <c r="AHC161" s="71"/>
      <c r="AHD161" s="72"/>
      <c r="AHE161" s="72"/>
      <c r="AHF161" s="72"/>
      <c r="AHG161" s="72"/>
      <c r="AHH161" s="72"/>
      <c r="AHI161" s="72"/>
      <c r="AHJ161" s="72"/>
      <c r="AHK161" s="72"/>
      <c r="AHL161" s="72"/>
      <c r="AHM161" s="71"/>
      <c r="AHN161" s="71"/>
      <c r="AHO161" s="71"/>
      <c r="AHP161" s="71"/>
      <c r="AHQ161" s="71"/>
      <c r="AHR161" s="71"/>
      <c r="AHS161" s="71"/>
      <c r="AHT161" s="72"/>
      <c r="AHU161" s="72"/>
      <c r="AHV161" s="72"/>
      <c r="AHW161" s="72"/>
      <c r="AHX161" s="72"/>
      <c r="AHY161" s="72"/>
      <c r="AHZ161" s="72"/>
      <c r="AIA161" s="72"/>
      <c r="AIB161" s="72"/>
      <c r="AIC161" s="71"/>
      <c r="AID161" s="71"/>
      <c r="AIE161" s="71"/>
      <c r="AIF161" s="71"/>
      <c r="AIG161" s="71"/>
      <c r="AIH161" s="71"/>
      <c r="AII161" s="71"/>
      <c r="AIJ161" s="72"/>
      <c r="AIK161" s="72"/>
      <c r="AIL161" s="72"/>
      <c r="AIM161" s="72"/>
      <c r="AIN161" s="72"/>
      <c r="AIO161" s="72"/>
      <c r="AIP161" s="72"/>
      <c r="AIQ161" s="72"/>
      <c r="AIR161" s="72"/>
      <c r="AIS161" s="71"/>
      <c r="AIT161" s="71"/>
      <c r="AIU161" s="71"/>
      <c r="AIV161" s="71"/>
      <c r="AIW161" s="71"/>
      <c r="AIX161" s="71"/>
      <c r="AIY161" s="71"/>
      <c r="AIZ161" s="72"/>
      <c r="AJA161" s="72"/>
      <c r="AJB161" s="72"/>
      <c r="AJC161" s="72"/>
      <c r="AJD161" s="72"/>
      <c r="AJE161" s="72"/>
      <c r="AJF161" s="72"/>
      <c r="AJG161" s="72"/>
      <c r="AJH161" s="72"/>
      <c r="AJI161" s="71"/>
      <c r="AJJ161" s="71"/>
      <c r="AJK161" s="71"/>
      <c r="AJL161" s="71"/>
      <c r="AJM161" s="71"/>
      <c r="AJN161" s="71"/>
      <c r="AJO161" s="71"/>
      <c r="AJP161" s="72"/>
      <c r="AJQ161" s="72"/>
      <c r="AJR161" s="72"/>
      <c r="AJS161" s="72"/>
      <c r="AJT161" s="72"/>
      <c r="AJU161" s="72"/>
      <c r="AJV161" s="72"/>
      <c r="AJW161" s="72"/>
      <c r="AJX161" s="72"/>
      <c r="AJY161" s="71"/>
      <c r="AJZ161" s="71"/>
      <c r="AKA161" s="71"/>
      <c r="AKB161" s="71"/>
      <c r="AKC161" s="71"/>
      <c r="AKD161" s="71"/>
      <c r="AKE161" s="71"/>
      <c r="AKF161" s="72"/>
      <c r="AKG161" s="72"/>
      <c r="AKH161" s="72"/>
      <c r="AKI161" s="72"/>
      <c r="AKJ161" s="72"/>
      <c r="AKK161" s="72"/>
      <c r="AKL161" s="72"/>
      <c r="AKM161" s="72"/>
      <c r="AKN161" s="72"/>
      <c r="AKO161" s="71"/>
      <c r="AKP161" s="71"/>
      <c r="AKQ161" s="71"/>
      <c r="AKR161" s="71"/>
      <c r="AKS161" s="71"/>
      <c r="AKT161" s="71"/>
      <c r="AKU161" s="71"/>
      <c r="AKV161" s="72"/>
      <c r="AKW161" s="72"/>
      <c r="AKX161" s="72"/>
      <c r="AKY161" s="72"/>
      <c r="AKZ161" s="72"/>
      <c r="ALA161" s="72"/>
      <c r="ALB161" s="72"/>
      <c r="ALC161" s="72"/>
      <c r="ALD161" s="72"/>
      <c r="ALE161" s="71"/>
      <c r="ALF161" s="71"/>
      <c r="ALG161" s="71"/>
      <c r="ALH161" s="71"/>
      <c r="ALI161" s="71"/>
      <c r="ALJ161" s="71"/>
      <c r="ALK161" s="71"/>
      <c r="ALL161" s="72"/>
      <c r="ALM161" s="72"/>
      <c r="ALN161" s="72"/>
      <c r="ALO161" s="72"/>
      <c r="ALP161" s="72"/>
      <c r="ALQ161" s="72"/>
      <c r="ALR161" s="72"/>
      <c r="ALS161" s="72"/>
      <c r="ALT161" s="72"/>
      <c r="ALU161" s="71"/>
      <c r="ALV161" s="71"/>
      <c r="ALW161" s="71"/>
      <c r="ALX161" s="71"/>
      <c r="ALY161" s="71"/>
      <c r="ALZ161" s="71"/>
      <c r="AMA161" s="71"/>
      <c r="AMB161" s="72"/>
      <c r="AMC161" s="72"/>
      <c r="AMD161" s="72"/>
      <c r="AME161" s="72"/>
      <c r="AMF161" s="72"/>
      <c r="AMG161" s="72"/>
      <c r="AMH161" s="72"/>
      <c r="AMI161" s="72"/>
      <c r="AMJ161" s="72"/>
      <c r="AMK161" s="71"/>
      <c r="AML161" s="71"/>
      <c r="AMM161" s="71"/>
      <c r="AMN161" s="71"/>
      <c r="AMO161" s="71"/>
      <c r="AMP161" s="71"/>
      <c r="AMQ161" s="71"/>
      <c r="AMR161" s="72"/>
      <c r="AMS161" s="72"/>
      <c r="AMT161" s="72"/>
      <c r="AMU161" s="72"/>
      <c r="AMV161" s="72"/>
      <c r="AMW161" s="72"/>
      <c r="AMX161" s="72"/>
      <c r="AMY161" s="72"/>
      <c r="AMZ161" s="72"/>
      <c r="ANA161" s="71"/>
      <c r="ANB161" s="71"/>
      <c r="ANC161" s="71"/>
      <c r="AND161" s="71"/>
      <c r="ANE161" s="71"/>
      <c r="ANF161" s="71"/>
      <c r="ANG161" s="71"/>
      <c r="ANH161" s="72"/>
      <c r="ANI161" s="72"/>
      <c r="ANJ161" s="72"/>
      <c r="ANK161" s="72"/>
      <c r="ANL161" s="72"/>
      <c r="ANM161" s="72"/>
      <c r="ANN161" s="72"/>
      <c r="ANO161" s="72"/>
      <c r="ANP161" s="72"/>
      <c r="ANQ161" s="71"/>
      <c r="ANR161" s="71"/>
      <c r="ANS161" s="71"/>
      <c r="ANT161" s="71"/>
      <c r="ANU161" s="71"/>
      <c r="ANV161" s="71"/>
      <c r="ANW161" s="71"/>
      <c r="ANX161" s="72"/>
      <c r="ANY161" s="72"/>
      <c r="ANZ161" s="72"/>
      <c r="AOA161" s="72"/>
      <c r="AOB161" s="72"/>
      <c r="AOC161" s="72"/>
      <c r="AOD161" s="72"/>
      <c r="AOE161" s="72"/>
      <c r="AOF161" s="72"/>
      <c r="AOG161" s="71"/>
      <c r="AOH161" s="71"/>
      <c r="AOI161" s="71"/>
      <c r="AOJ161" s="71"/>
      <c r="AOK161" s="71"/>
      <c r="AOL161" s="71"/>
      <c r="AOM161" s="71"/>
      <c r="AON161" s="72"/>
      <c r="AOO161" s="72"/>
      <c r="AOP161" s="72"/>
      <c r="AOQ161" s="72"/>
      <c r="AOR161" s="72"/>
      <c r="AOS161" s="72"/>
      <c r="AOT161" s="72"/>
      <c r="AOU161" s="72"/>
      <c r="AOV161" s="72"/>
      <c r="AOW161" s="71"/>
      <c r="AOX161" s="71"/>
      <c r="AOY161" s="71"/>
      <c r="AOZ161" s="71"/>
      <c r="APA161" s="71"/>
      <c r="APB161" s="71"/>
      <c r="APC161" s="71"/>
      <c r="APD161" s="72"/>
      <c r="APE161" s="72"/>
      <c r="APF161" s="72"/>
      <c r="APG161" s="72"/>
      <c r="APH161" s="72"/>
      <c r="API161" s="72"/>
      <c r="APJ161" s="72"/>
      <c r="APK161" s="72"/>
      <c r="APL161" s="72"/>
      <c r="APM161" s="71"/>
      <c r="APN161" s="71"/>
      <c r="APO161" s="71"/>
      <c r="APP161" s="71"/>
      <c r="APQ161" s="71"/>
      <c r="APR161" s="71"/>
      <c r="APS161" s="71"/>
      <c r="APT161" s="72"/>
      <c r="APU161" s="72"/>
      <c r="APV161" s="72"/>
      <c r="APW161" s="72"/>
      <c r="APX161" s="72"/>
      <c r="APY161" s="72"/>
      <c r="APZ161" s="72"/>
      <c r="AQA161" s="72"/>
      <c r="AQB161" s="72"/>
      <c r="AQC161" s="71"/>
      <c r="AQD161" s="71"/>
      <c r="AQE161" s="71"/>
      <c r="AQF161" s="71"/>
      <c r="AQG161" s="71"/>
      <c r="AQH161" s="71"/>
      <c r="AQI161" s="71"/>
      <c r="AQJ161" s="72"/>
      <c r="AQK161" s="72"/>
      <c r="AQL161" s="72"/>
      <c r="AQM161" s="72"/>
      <c r="AQN161" s="72"/>
      <c r="AQO161" s="72"/>
      <c r="AQP161" s="72"/>
      <c r="AQQ161" s="72"/>
      <c r="AQR161" s="72"/>
      <c r="AQS161" s="71"/>
      <c r="AQT161" s="71"/>
      <c r="AQU161" s="71"/>
      <c r="AQV161" s="71"/>
      <c r="AQW161" s="71"/>
      <c r="AQX161" s="71"/>
      <c r="AQY161" s="71"/>
      <c r="AQZ161" s="72"/>
      <c r="ARA161" s="72"/>
      <c r="ARB161" s="72"/>
      <c r="ARC161" s="72"/>
      <c r="ARD161" s="72"/>
      <c r="ARE161" s="72"/>
      <c r="ARF161" s="72"/>
      <c r="ARG161" s="72"/>
      <c r="ARH161" s="72"/>
      <c r="ARI161" s="71"/>
      <c r="ARJ161" s="71"/>
      <c r="ARK161" s="71"/>
      <c r="ARL161" s="71"/>
      <c r="ARM161" s="71"/>
      <c r="ARN161" s="71"/>
      <c r="ARO161" s="71"/>
      <c r="ARP161" s="72"/>
      <c r="ARQ161" s="72"/>
      <c r="ARR161" s="72"/>
      <c r="ARS161" s="72"/>
      <c r="ART161" s="72"/>
      <c r="ARU161" s="72"/>
      <c r="ARV161" s="72"/>
      <c r="ARW161" s="72"/>
      <c r="ARX161" s="72"/>
      <c r="ARY161" s="71"/>
      <c r="ARZ161" s="71"/>
      <c r="ASA161" s="71"/>
      <c r="ASB161" s="71"/>
      <c r="ASC161" s="71"/>
      <c r="ASD161" s="71"/>
      <c r="ASE161" s="71"/>
      <c r="ASF161" s="72"/>
      <c r="ASG161" s="72"/>
      <c r="ASH161" s="72"/>
      <c r="ASI161" s="72"/>
      <c r="ASJ161" s="72"/>
      <c r="ASK161" s="72"/>
      <c r="ASL161" s="72"/>
      <c r="ASM161" s="72"/>
      <c r="ASN161" s="72"/>
      <c r="ASO161" s="71"/>
      <c r="ASP161" s="71"/>
      <c r="ASQ161" s="71"/>
      <c r="ASR161" s="71"/>
      <c r="ASS161" s="71"/>
      <c r="AST161" s="71"/>
      <c r="ASU161" s="71"/>
      <c r="ASV161" s="72"/>
      <c r="ASW161" s="72"/>
      <c r="ASX161" s="72"/>
      <c r="ASY161" s="72"/>
      <c r="ASZ161" s="72"/>
      <c r="ATA161" s="72"/>
      <c r="ATB161" s="72"/>
      <c r="ATC161" s="72"/>
      <c r="ATD161" s="72"/>
      <c r="ATE161" s="71"/>
      <c r="ATF161" s="71"/>
      <c r="ATG161" s="71"/>
      <c r="ATH161" s="71"/>
      <c r="ATI161" s="71"/>
      <c r="ATJ161" s="71"/>
      <c r="ATK161" s="71"/>
      <c r="ATL161" s="72"/>
      <c r="ATM161" s="72"/>
      <c r="ATN161" s="72"/>
      <c r="ATO161" s="72"/>
      <c r="ATP161" s="72"/>
      <c r="ATQ161" s="72"/>
      <c r="ATR161" s="72"/>
      <c r="ATS161" s="72"/>
      <c r="ATT161" s="72"/>
      <c r="ATU161" s="71"/>
      <c r="ATV161" s="71"/>
      <c r="ATW161" s="71"/>
      <c r="ATX161" s="71"/>
      <c r="ATY161" s="71"/>
      <c r="ATZ161" s="71"/>
      <c r="AUA161" s="71"/>
      <c r="AUB161" s="72"/>
      <c r="AUC161" s="72"/>
      <c r="AUD161" s="72"/>
      <c r="AUE161" s="72"/>
      <c r="AUF161" s="72"/>
      <c r="AUG161" s="72"/>
      <c r="AUH161" s="72"/>
      <c r="AUI161" s="72"/>
      <c r="AUJ161" s="72"/>
      <c r="AUK161" s="71"/>
      <c r="AUL161" s="71"/>
      <c r="AUM161" s="71"/>
      <c r="AUN161" s="71"/>
      <c r="AUO161" s="71"/>
      <c r="AUP161" s="71"/>
      <c r="AUQ161" s="71"/>
      <c r="AUR161" s="72"/>
      <c r="AUS161" s="72"/>
      <c r="AUT161" s="72"/>
      <c r="AUU161" s="72"/>
      <c r="AUV161" s="72"/>
      <c r="AUW161" s="72"/>
      <c r="AUX161" s="72"/>
      <c r="AUY161" s="72"/>
      <c r="AUZ161" s="72"/>
      <c r="AVA161" s="71"/>
      <c r="AVB161" s="71"/>
      <c r="AVC161" s="71"/>
      <c r="AVD161" s="71"/>
      <c r="AVE161" s="71"/>
      <c r="AVF161" s="71"/>
      <c r="AVG161" s="71"/>
      <c r="AVH161" s="72"/>
      <c r="AVI161" s="72"/>
      <c r="AVJ161" s="72"/>
      <c r="AVK161" s="72"/>
      <c r="AVL161" s="72"/>
      <c r="AVM161" s="72"/>
      <c r="AVN161" s="72"/>
      <c r="AVO161" s="72"/>
      <c r="AVP161" s="72"/>
      <c r="AVQ161" s="71"/>
      <c r="AVR161" s="71"/>
      <c r="AVS161" s="71"/>
      <c r="AVT161" s="71"/>
      <c r="AVU161" s="71"/>
      <c r="AVV161" s="71"/>
      <c r="AVW161" s="71"/>
      <c r="AVX161" s="72"/>
      <c r="AVY161" s="72"/>
      <c r="AVZ161" s="72"/>
      <c r="AWA161" s="72"/>
      <c r="AWB161" s="72"/>
      <c r="AWC161" s="72"/>
      <c r="AWD161" s="72"/>
      <c r="AWE161" s="72"/>
      <c r="AWF161" s="72"/>
      <c r="AWG161" s="71"/>
      <c r="AWH161" s="71"/>
      <c r="AWI161" s="71"/>
      <c r="AWJ161" s="71"/>
      <c r="AWK161" s="71"/>
      <c r="AWL161" s="71"/>
      <c r="AWM161" s="71"/>
      <c r="AWN161" s="72"/>
      <c r="AWO161" s="72"/>
      <c r="AWP161" s="72"/>
      <c r="AWQ161" s="72"/>
      <c r="AWR161" s="72"/>
      <c r="AWS161" s="72"/>
      <c r="AWT161" s="72"/>
      <c r="AWU161" s="72"/>
      <c r="AWV161" s="72"/>
      <c r="AWW161" s="71"/>
      <c r="AWX161" s="71"/>
      <c r="AWY161" s="71"/>
      <c r="AWZ161" s="71"/>
      <c r="AXA161" s="71"/>
      <c r="AXB161" s="71"/>
      <c r="AXC161" s="71"/>
      <c r="AXD161" s="72"/>
      <c r="AXE161" s="72"/>
      <c r="AXF161" s="72"/>
      <c r="AXG161" s="72"/>
      <c r="AXH161" s="72"/>
      <c r="AXI161" s="72"/>
      <c r="AXJ161" s="72"/>
      <c r="AXK161" s="72"/>
      <c r="AXL161" s="72"/>
      <c r="AXM161" s="71"/>
      <c r="AXN161" s="71"/>
      <c r="AXO161" s="71"/>
      <c r="AXP161" s="71"/>
      <c r="AXQ161" s="71"/>
      <c r="AXR161" s="71"/>
      <c r="AXS161" s="71"/>
      <c r="AXT161" s="72"/>
      <c r="AXU161" s="72"/>
      <c r="AXV161" s="72"/>
      <c r="AXW161" s="72"/>
      <c r="AXX161" s="72"/>
      <c r="AXY161" s="72"/>
      <c r="AXZ161" s="72"/>
      <c r="AYA161" s="72"/>
      <c r="AYB161" s="72"/>
      <c r="AYC161" s="71"/>
      <c r="AYD161" s="71"/>
      <c r="AYE161" s="71"/>
      <c r="AYF161" s="71"/>
      <c r="AYG161" s="71"/>
      <c r="AYH161" s="71"/>
      <c r="AYI161" s="71"/>
      <c r="AYJ161" s="72"/>
      <c r="AYK161" s="72"/>
      <c r="AYL161" s="72"/>
      <c r="AYM161" s="72"/>
      <c r="AYN161" s="72"/>
      <c r="AYO161" s="72"/>
      <c r="AYP161" s="72"/>
      <c r="AYQ161" s="72"/>
      <c r="AYR161" s="72"/>
      <c r="AYS161" s="71"/>
      <c r="AYT161" s="71"/>
      <c r="AYU161" s="71"/>
      <c r="AYV161" s="71"/>
      <c r="AYW161" s="71"/>
      <c r="AYX161" s="71"/>
      <c r="AYY161" s="71"/>
      <c r="AYZ161" s="72"/>
      <c r="AZA161" s="72"/>
      <c r="AZB161" s="72"/>
      <c r="AZC161" s="72"/>
      <c r="AZD161" s="72"/>
      <c r="AZE161" s="72"/>
      <c r="AZF161" s="72"/>
      <c r="AZG161" s="72"/>
      <c r="AZH161" s="72"/>
      <c r="AZI161" s="71"/>
      <c r="AZJ161" s="71"/>
      <c r="AZK161" s="71"/>
      <c r="AZL161" s="71"/>
      <c r="AZM161" s="71"/>
      <c r="AZN161" s="71"/>
      <c r="AZO161" s="71"/>
      <c r="AZP161" s="72"/>
      <c r="AZQ161" s="72"/>
      <c r="AZR161" s="72"/>
      <c r="AZS161" s="72"/>
      <c r="AZT161" s="72"/>
      <c r="AZU161" s="72"/>
      <c r="AZV161" s="72"/>
      <c r="AZW161" s="72"/>
      <c r="AZX161" s="72"/>
      <c r="AZY161" s="71"/>
      <c r="AZZ161" s="71"/>
      <c r="BAA161" s="71"/>
      <c r="BAB161" s="71"/>
      <c r="BAC161" s="71"/>
      <c r="BAD161" s="71"/>
      <c r="BAE161" s="71"/>
      <c r="BAF161" s="72"/>
      <c r="BAG161" s="72"/>
      <c r="BAH161" s="72"/>
      <c r="BAI161" s="72"/>
      <c r="BAJ161" s="72"/>
      <c r="BAK161" s="72"/>
      <c r="BAL161" s="72"/>
      <c r="BAM161" s="72"/>
      <c r="BAN161" s="72"/>
      <c r="BAO161" s="71"/>
      <c r="BAP161" s="71"/>
      <c r="BAQ161" s="71"/>
      <c r="BAR161" s="71"/>
      <c r="BAS161" s="71"/>
      <c r="BAT161" s="71"/>
      <c r="BAU161" s="71"/>
      <c r="BAV161" s="72"/>
      <c r="BAW161" s="72"/>
      <c r="BAX161" s="72"/>
      <c r="BAY161" s="72"/>
      <c r="BAZ161" s="72"/>
      <c r="BBA161" s="72"/>
      <c r="BBB161" s="72"/>
      <c r="BBC161" s="72"/>
      <c r="BBD161" s="72"/>
      <c r="BBE161" s="71"/>
      <c r="BBF161" s="71"/>
      <c r="BBG161" s="71"/>
      <c r="BBH161" s="71"/>
      <c r="BBI161" s="71"/>
      <c r="BBJ161" s="71"/>
      <c r="BBK161" s="71"/>
      <c r="BBL161" s="72"/>
      <c r="BBM161" s="72"/>
      <c r="BBN161" s="72"/>
      <c r="BBO161" s="72"/>
      <c r="BBP161" s="72"/>
      <c r="BBQ161" s="72"/>
      <c r="BBR161" s="72"/>
      <c r="BBS161" s="72"/>
      <c r="BBT161" s="72"/>
      <c r="BBU161" s="71"/>
      <c r="BBV161" s="71"/>
      <c r="BBW161" s="71"/>
      <c r="BBX161" s="71"/>
      <c r="BBY161" s="71"/>
      <c r="BBZ161" s="71"/>
      <c r="BCA161" s="71"/>
      <c r="BCB161" s="72"/>
      <c r="BCC161" s="72"/>
      <c r="BCD161" s="72"/>
      <c r="BCE161" s="72"/>
      <c r="BCF161" s="72"/>
      <c r="BCG161" s="72"/>
      <c r="BCH161" s="72"/>
      <c r="BCI161" s="72"/>
      <c r="BCJ161" s="72"/>
      <c r="BCK161" s="71"/>
      <c r="BCL161" s="71"/>
      <c r="BCM161" s="71"/>
      <c r="BCN161" s="71"/>
      <c r="BCO161" s="71"/>
      <c r="BCP161" s="71"/>
      <c r="BCQ161" s="71"/>
      <c r="BCR161" s="72"/>
      <c r="BCS161" s="72"/>
      <c r="BCT161" s="72"/>
      <c r="BCU161" s="72"/>
      <c r="BCV161" s="72"/>
      <c r="BCW161" s="72"/>
      <c r="BCX161" s="72"/>
      <c r="BCY161" s="72"/>
      <c r="BCZ161" s="72"/>
      <c r="BDA161" s="71"/>
      <c r="BDB161" s="71"/>
      <c r="BDC161" s="71"/>
      <c r="BDD161" s="71"/>
      <c r="BDE161" s="71"/>
      <c r="BDF161" s="71"/>
      <c r="BDG161" s="71"/>
      <c r="BDH161" s="72"/>
      <c r="BDI161" s="72"/>
      <c r="BDJ161" s="72"/>
      <c r="BDK161" s="72"/>
      <c r="BDL161" s="72"/>
      <c r="BDM161" s="72"/>
      <c r="BDN161" s="72"/>
      <c r="BDO161" s="72"/>
      <c r="BDP161" s="72"/>
      <c r="BDQ161" s="71"/>
      <c r="BDR161" s="71"/>
      <c r="BDS161" s="71"/>
      <c r="BDT161" s="71"/>
      <c r="BDU161" s="71"/>
      <c r="BDV161" s="71"/>
      <c r="BDW161" s="71"/>
      <c r="BDX161" s="72"/>
      <c r="BDY161" s="72"/>
      <c r="BDZ161" s="72"/>
      <c r="BEA161" s="72"/>
      <c r="BEB161" s="72"/>
      <c r="BEC161" s="72"/>
      <c r="BED161" s="72"/>
      <c r="BEE161" s="72"/>
      <c r="BEF161" s="72"/>
      <c r="BEG161" s="71"/>
      <c r="BEH161" s="71"/>
      <c r="BEI161" s="71"/>
      <c r="BEJ161" s="71"/>
      <c r="BEK161" s="71"/>
      <c r="BEL161" s="71"/>
      <c r="BEM161" s="71"/>
      <c r="BEN161" s="72"/>
      <c r="BEO161" s="72"/>
      <c r="BEP161" s="72"/>
      <c r="BEQ161" s="72"/>
      <c r="BER161" s="72"/>
      <c r="BES161" s="72"/>
      <c r="BET161" s="72"/>
      <c r="BEU161" s="72"/>
      <c r="BEV161" s="72"/>
      <c r="BEW161" s="71"/>
      <c r="BEX161" s="71"/>
      <c r="BEY161" s="71"/>
      <c r="BEZ161" s="71"/>
      <c r="BFA161" s="71"/>
      <c r="BFB161" s="71"/>
      <c r="BFC161" s="71"/>
      <c r="BFD161" s="72"/>
      <c r="BFE161" s="72"/>
      <c r="BFF161" s="72"/>
      <c r="BFG161" s="72"/>
      <c r="BFH161" s="72"/>
      <c r="BFI161" s="72"/>
      <c r="BFJ161" s="72"/>
      <c r="BFK161" s="72"/>
      <c r="BFL161" s="72"/>
      <c r="BFM161" s="71"/>
      <c r="BFN161" s="71"/>
      <c r="BFO161" s="71"/>
      <c r="BFP161" s="71"/>
      <c r="BFQ161" s="71"/>
      <c r="BFR161" s="71"/>
      <c r="BFS161" s="71"/>
      <c r="BFT161" s="72"/>
      <c r="BFU161" s="72"/>
      <c r="BFV161" s="72"/>
      <c r="BFW161" s="72"/>
      <c r="BFX161" s="72"/>
      <c r="BFY161" s="72"/>
      <c r="BFZ161" s="72"/>
      <c r="BGA161" s="72"/>
      <c r="BGB161" s="72"/>
      <c r="BGC161" s="71"/>
      <c r="BGD161" s="71"/>
      <c r="BGE161" s="71"/>
      <c r="BGF161" s="71"/>
      <c r="BGG161" s="71"/>
      <c r="BGH161" s="71"/>
      <c r="BGI161" s="71"/>
      <c r="BGJ161" s="72"/>
      <c r="BGK161" s="72"/>
      <c r="BGL161" s="72"/>
      <c r="BGM161" s="72"/>
      <c r="BGN161" s="72"/>
      <c r="BGO161" s="72"/>
      <c r="BGP161" s="72"/>
      <c r="BGQ161" s="72"/>
      <c r="BGR161" s="72"/>
      <c r="BGS161" s="71"/>
      <c r="BGT161" s="71"/>
      <c r="BGU161" s="71"/>
      <c r="BGV161" s="71"/>
      <c r="BGW161" s="71"/>
      <c r="BGX161" s="71"/>
      <c r="BGY161" s="71"/>
      <c r="BGZ161" s="72"/>
      <c r="BHA161" s="72"/>
      <c r="BHB161" s="72"/>
      <c r="BHC161" s="72"/>
      <c r="BHD161" s="72"/>
      <c r="BHE161" s="72"/>
      <c r="BHF161" s="72"/>
      <c r="BHG161" s="72"/>
      <c r="BHH161" s="72"/>
      <c r="BHI161" s="71"/>
      <c r="BHJ161" s="71"/>
      <c r="BHK161" s="71"/>
      <c r="BHL161" s="71"/>
      <c r="BHM161" s="71"/>
      <c r="BHN161" s="71"/>
      <c r="BHO161" s="71"/>
      <c r="BHP161" s="72"/>
      <c r="BHQ161" s="72"/>
      <c r="BHR161" s="72"/>
      <c r="BHS161" s="72"/>
      <c r="BHT161" s="72"/>
      <c r="BHU161" s="72"/>
      <c r="BHV161" s="72"/>
      <c r="BHW161" s="72"/>
      <c r="BHX161" s="72"/>
      <c r="BHY161" s="71"/>
      <c r="BHZ161" s="71"/>
      <c r="BIA161" s="71"/>
      <c r="BIB161" s="71"/>
      <c r="BIC161" s="71"/>
      <c r="BID161" s="71"/>
      <c r="BIE161" s="71"/>
      <c r="BIF161" s="72"/>
      <c r="BIG161" s="72"/>
      <c r="BIH161" s="72"/>
      <c r="BII161" s="72"/>
      <c r="BIJ161" s="72"/>
      <c r="BIK161" s="72"/>
      <c r="BIL161" s="72"/>
      <c r="BIM161" s="72"/>
      <c r="BIN161" s="72"/>
      <c r="BIO161" s="71"/>
      <c r="BIP161" s="71"/>
      <c r="BIQ161" s="71"/>
      <c r="BIR161" s="71"/>
      <c r="BIS161" s="71"/>
      <c r="BIT161" s="71"/>
      <c r="BIU161" s="71"/>
      <c r="BIV161" s="72"/>
      <c r="BIW161" s="72"/>
      <c r="BIX161" s="72"/>
      <c r="BIY161" s="72"/>
      <c r="BIZ161" s="72"/>
      <c r="BJA161" s="72"/>
      <c r="BJB161" s="72"/>
      <c r="BJC161" s="72"/>
      <c r="BJD161" s="72"/>
      <c r="BJE161" s="71"/>
      <c r="BJF161" s="71"/>
      <c r="BJG161" s="71"/>
      <c r="BJH161" s="71"/>
      <c r="BJI161" s="71"/>
      <c r="BJJ161" s="71"/>
      <c r="BJK161" s="71"/>
      <c r="BJL161" s="72"/>
      <c r="BJM161" s="72"/>
      <c r="BJN161" s="72"/>
      <c r="BJO161" s="72"/>
      <c r="BJP161" s="72"/>
      <c r="BJQ161" s="72"/>
      <c r="BJR161" s="72"/>
      <c r="BJS161" s="72"/>
      <c r="BJT161" s="72"/>
      <c r="BJU161" s="71"/>
      <c r="BJV161" s="71"/>
      <c r="BJW161" s="71"/>
      <c r="BJX161" s="71"/>
      <c r="BJY161" s="71"/>
      <c r="BJZ161" s="71"/>
      <c r="BKA161" s="71"/>
      <c r="BKB161" s="72"/>
      <c r="BKC161" s="72"/>
      <c r="BKD161" s="72"/>
      <c r="BKE161" s="72"/>
      <c r="BKF161" s="72"/>
      <c r="BKG161" s="72"/>
      <c r="BKH161" s="72"/>
      <c r="BKI161" s="72"/>
      <c r="BKJ161" s="72"/>
      <c r="BKK161" s="71"/>
      <c r="BKL161" s="71"/>
      <c r="BKM161" s="71"/>
      <c r="BKN161" s="71"/>
      <c r="BKO161" s="71"/>
      <c r="BKP161" s="71"/>
      <c r="BKQ161" s="71"/>
      <c r="BKR161" s="72"/>
      <c r="BKS161" s="72"/>
      <c r="BKT161" s="72"/>
      <c r="BKU161" s="72"/>
      <c r="BKV161" s="72"/>
      <c r="BKW161" s="72"/>
      <c r="BKX161" s="72"/>
      <c r="BKY161" s="72"/>
      <c r="BKZ161" s="72"/>
      <c r="BLA161" s="71"/>
      <c r="BLB161" s="71"/>
      <c r="BLC161" s="71"/>
      <c r="BLD161" s="71"/>
      <c r="BLE161" s="71"/>
      <c r="BLF161" s="71"/>
      <c r="BLG161" s="71"/>
      <c r="BLH161" s="72"/>
      <c r="BLI161" s="72"/>
      <c r="BLJ161" s="72"/>
      <c r="BLK161" s="72"/>
      <c r="BLL161" s="72"/>
      <c r="BLM161" s="72"/>
      <c r="BLN161" s="72"/>
      <c r="BLO161" s="72"/>
      <c r="BLP161" s="72"/>
      <c r="BLQ161" s="71"/>
      <c r="BLR161" s="71"/>
      <c r="BLS161" s="71"/>
      <c r="BLT161" s="71"/>
      <c r="BLU161" s="71"/>
      <c r="BLV161" s="71"/>
      <c r="BLW161" s="71"/>
      <c r="BLX161" s="72"/>
      <c r="BLY161" s="72"/>
      <c r="BLZ161" s="72"/>
      <c r="BMA161" s="72"/>
      <c r="BMB161" s="72"/>
      <c r="BMC161" s="72"/>
      <c r="BMD161" s="72"/>
      <c r="BME161" s="72"/>
      <c r="BMF161" s="72"/>
      <c r="BMG161" s="71"/>
      <c r="BMH161" s="71"/>
      <c r="BMI161" s="71"/>
      <c r="BMJ161" s="71"/>
      <c r="BMK161" s="71"/>
      <c r="BML161" s="71"/>
      <c r="BMM161" s="71"/>
      <c r="BMN161" s="72"/>
      <c r="BMO161" s="72"/>
      <c r="BMP161" s="72"/>
      <c r="BMQ161" s="72"/>
      <c r="BMR161" s="72"/>
      <c r="BMS161" s="72"/>
      <c r="BMT161" s="72"/>
      <c r="BMU161" s="72"/>
      <c r="BMV161" s="72"/>
      <c r="BMW161" s="71"/>
      <c r="BMX161" s="71"/>
      <c r="BMY161" s="71"/>
      <c r="BMZ161" s="71"/>
      <c r="BNA161" s="71"/>
      <c r="BNB161" s="71"/>
      <c r="BNC161" s="71"/>
      <c r="BND161" s="72"/>
      <c r="BNE161" s="72"/>
      <c r="BNF161" s="72"/>
      <c r="BNG161" s="72"/>
      <c r="BNH161" s="72"/>
      <c r="BNI161" s="72"/>
      <c r="BNJ161" s="72"/>
      <c r="BNK161" s="72"/>
      <c r="BNL161" s="72"/>
      <c r="BNM161" s="71"/>
      <c r="BNN161" s="71"/>
      <c r="BNO161" s="71"/>
      <c r="BNP161" s="71"/>
      <c r="BNQ161" s="71"/>
      <c r="BNR161" s="71"/>
      <c r="BNS161" s="71"/>
      <c r="BNT161" s="72"/>
      <c r="BNU161" s="72"/>
      <c r="BNV161" s="72"/>
      <c r="BNW161" s="72"/>
      <c r="BNX161" s="72"/>
      <c r="BNY161" s="72"/>
      <c r="BNZ161" s="72"/>
      <c r="BOA161" s="72"/>
      <c r="BOB161" s="72"/>
      <c r="BOC161" s="71"/>
      <c r="BOD161" s="71"/>
      <c r="BOE161" s="71"/>
      <c r="BOF161" s="71"/>
      <c r="BOG161" s="71"/>
      <c r="BOH161" s="71"/>
      <c r="BOI161" s="71"/>
      <c r="BOJ161" s="72"/>
      <c r="BOK161" s="72"/>
      <c r="BOL161" s="72"/>
      <c r="BOM161" s="72"/>
      <c r="BON161" s="72"/>
      <c r="BOO161" s="72"/>
      <c r="BOP161" s="72"/>
      <c r="BOQ161" s="72"/>
      <c r="BOR161" s="72"/>
      <c r="BOS161" s="71"/>
      <c r="BOT161" s="71"/>
      <c r="BOU161" s="71"/>
      <c r="BOV161" s="71"/>
      <c r="BOW161" s="71"/>
      <c r="BOX161" s="71"/>
      <c r="BOY161" s="71"/>
      <c r="BOZ161" s="72"/>
      <c r="BPA161" s="72"/>
      <c r="BPB161" s="72"/>
      <c r="BPC161" s="72"/>
      <c r="BPD161" s="72"/>
      <c r="BPE161" s="72"/>
      <c r="BPF161" s="72"/>
      <c r="BPG161" s="72"/>
      <c r="BPH161" s="72"/>
      <c r="BPI161" s="71"/>
      <c r="BPJ161" s="71"/>
      <c r="BPK161" s="71"/>
      <c r="BPL161" s="71"/>
      <c r="BPM161" s="71"/>
      <c r="BPN161" s="71"/>
      <c r="BPO161" s="71"/>
      <c r="BPP161" s="72"/>
      <c r="BPQ161" s="72"/>
      <c r="BPR161" s="72"/>
      <c r="BPS161" s="72"/>
      <c r="BPT161" s="72"/>
      <c r="BPU161" s="72"/>
      <c r="BPV161" s="72"/>
      <c r="BPW161" s="72"/>
      <c r="BPX161" s="72"/>
      <c r="BPY161" s="71"/>
      <c r="BPZ161" s="71"/>
      <c r="BQA161" s="71"/>
      <c r="BQB161" s="71"/>
      <c r="BQC161" s="71"/>
      <c r="BQD161" s="71"/>
      <c r="BQE161" s="71"/>
      <c r="BQF161" s="72"/>
      <c r="BQG161" s="72"/>
      <c r="BQH161" s="72"/>
      <c r="BQI161" s="72"/>
      <c r="BQJ161" s="72"/>
      <c r="BQK161" s="72"/>
      <c r="BQL161" s="72"/>
      <c r="BQM161" s="72"/>
      <c r="BQN161" s="72"/>
      <c r="BQO161" s="71"/>
      <c r="BQP161" s="71"/>
      <c r="BQQ161" s="71"/>
      <c r="BQR161" s="71"/>
      <c r="BQS161" s="71"/>
      <c r="BQT161" s="71"/>
      <c r="BQU161" s="71"/>
      <c r="BQV161" s="72"/>
      <c r="BQW161" s="72"/>
      <c r="BQX161" s="72"/>
      <c r="BQY161" s="72"/>
      <c r="BQZ161" s="72"/>
      <c r="BRA161" s="72"/>
      <c r="BRB161" s="72"/>
      <c r="BRC161" s="72"/>
      <c r="BRD161" s="72"/>
      <c r="BRE161" s="71"/>
      <c r="BRF161" s="71"/>
      <c r="BRG161" s="71"/>
      <c r="BRH161" s="71"/>
      <c r="BRI161" s="71"/>
      <c r="BRJ161" s="71"/>
      <c r="BRK161" s="71"/>
      <c r="BRL161" s="72"/>
      <c r="BRM161" s="72"/>
      <c r="BRN161" s="72"/>
      <c r="BRO161" s="72"/>
      <c r="BRP161" s="72"/>
      <c r="BRQ161" s="72"/>
      <c r="BRR161" s="72"/>
      <c r="BRS161" s="72"/>
      <c r="BRT161" s="72"/>
      <c r="BRU161" s="71"/>
      <c r="BRV161" s="71"/>
      <c r="BRW161" s="71"/>
      <c r="BRX161" s="71"/>
      <c r="BRY161" s="71"/>
      <c r="BRZ161" s="71"/>
      <c r="BSA161" s="71"/>
      <c r="BSB161" s="72"/>
      <c r="BSC161" s="72"/>
      <c r="BSD161" s="72"/>
      <c r="BSE161" s="72"/>
      <c r="BSF161" s="72"/>
      <c r="BSG161" s="72"/>
      <c r="BSH161" s="72"/>
      <c r="BSI161" s="72"/>
      <c r="BSJ161" s="72"/>
      <c r="BSK161" s="71"/>
      <c r="BSL161" s="71"/>
      <c r="BSM161" s="71"/>
      <c r="BSN161" s="71"/>
      <c r="BSO161" s="71"/>
      <c r="BSP161" s="71"/>
      <c r="BSQ161" s="71"/>
      <c r="BSR161" s="72"/>
      <c r="BSS161" s="72"/>
      <c r="BST161" s="72"/>
      <c r="BSU161" s="72"/>
      <c r="BSV161" s="72"/>
      <c r="BSW161" s="72"/>
      <c r="BSX161" s="72"/>
      <c r="BSY161" s="72"/>
      <c r="BSZ161" s="72"/>
      <c r="BTA161" s="71"/>
      <c r="BTB161" s="71"/>
      <c r="BTC161" s="71"/>
      <c r="BTD161" s="71"/>
      <c r="BTE161" s="71"/>
      <c r="BTF161" s="71"/>
      <c r="BTG161" s="71"/>
      <c r="BTH161" s="72"/>
      <c r="BTI161" s="72"/>
      <c r="BTJ161" s="72"/>
      <c r="BTK161" s="72"/>
      <c r="BTL161" s="72"/>
      <c r="BTM161" s="72"/>
      <c r="BTN161" s="72"/>
      <c r="BTO161" s="72"/>
      <c r="BTP161" s="72"/>
      <c r="BTQ161" s="71"/>
      <c r="BTR161" s="71"/>
      <c r="BTS161" s="71"/>
      <c r="BTT161" s="71"/>
      <c r="BTU161" s="71"/>
      <c r="BTV161" s="71"/>
      <c r="BTW161" s="71"/>
      <c r="BTX161" s="72"/>
      <c r="BTY161" s="72"/>
      <c r="BTZ161" s="72"/>
      <c r="BUA161" s="72"/>
      <c r="BUB161" s="72"/>
      <c r="BUC161" s="72"/>
      <c r="BUD161" s="72"/>
      <c r="BUE161" s="72"/>
      <c r="BUF161" s="72"/>
      <c r="BUG161" s="71"/>
      <c r="BUH161" s="71"/>
      <c r="BUI161" s="71"/>
      <c r="BUJ161" s="71"/>
      <c r="BUK161" s="71"/>
      <c r="BUL161" s="71"/>
      <c r="BUM161" s="71"/>
      <c r="BUN161" s="72"/>
      <c r="BUO161" s="72"/>
      <c r="BUP161" s="72"/>
      <c r="BUQ161" s="72"/>
      <c r="BUR161" s="72"/>
      <c r="BUS161" s="72"/>
      <c r="BUT161" s="72"/>
      <c r="BUU161" s="72"/>
      <c r="BUV161" s="72"/>
      <c r="BUW161" s="71"/>
      <c r="BUX161" s="71"/>
      <c r="BUY161" s="71"/>
      <c r="BUZ161" s="71"/>
      <c r="BVA161" s="71"/>
      <c r="BVB161" s="71"/>
      <c r="BVC161" s="71"/>
      <c r="BVD161" s="72"/>
      <c r="BVE161" s="72"/>
      <c r="BVF161" s="72"/>
      <c r="BVG161" s="72"/>
      <c r="BVH161" s="72"/>
      <c r="BVI161" s="72"/>
      <c r="BVJ161" s="72"/>
      <c r="BVK161" s="72"/>
      <c r="BVL161" s="72"/>
      <c r="BVM161" s="71"/>
      <c r="BVN161" s="71"/>
      <c r="BVO161" s="71"/>
      <c r="BVP161" s="71"/>
      <c r="BVQ161" s="71"/>
      <c r="BVR161" s="71"/>
      <c r="BVS161" s="71"/>
      <c r="BVT161" s="72"/>
      <c r="BVU161" s="72"/>
      <c r="BVV161" s="72"/>
      <c r="BVW161" s="72"/>
      <c r="BVX161" s="72"/>
      <c r="BVY161" s="72"/>
      <c r="BVZ161" s="72"/>
      <c r="BWA161" s="72"/>
      <c r="BWB161" s="72"/>
      <c r="BWC161" s="71"/>
      <c r="BWD161" s="71"/>
      <c r="BWE161" s="71"/>
      <c r="BWF161" s="71"/>
      <c r="BWG161" s="71"/>
      <c r="BWH161" s="71"/>
      <c r="BWI161" s="71"/>
      <c r="BWJ161" s="72"/>
      <c r="BWK161" s="72"/>
      <c r="BWL161" s="72"/>
      <c r="BWM161" s="72"/>
      <c r="BWN161" s="72"/>
      <c r="BWO161" s="72"/>
      <c r="BWP161" s="72"/>
      <c r="BWQ161" s="72"/>
      <c r="BWR161" s="72"/>
      <c r="BWS161" s="71"/>
      <c r="BWT161" s="71"/>
      <c r="BWU161" s="71"/>
      <c r="BWV161" s="71"/>
      <c r="BWW161" s="71"/>
      <c r="BWX161" s="71"/>
      <c r="BWY161" s="71"/>
      <c r="BWZ161" s="72"/>
      <c r="BXA161" s="72"/>
      <c r="BXB161" s="72"/>
      <c r="BXC161" s="72"/>
      <c r="BXD161" s="72"/>
      <c r="BXE161" s="72"/>
      <c r="BXF161" s="72"/>
      <c r="BXG161" s="72"/>
      <c r="BXH161" s="72"/>
      <c r="BXI161" s="71"/>
      <c r="BXJ161" s="71"/>
      <c r="BXK161" s="71"/>
      <c r="BXL161" s="71"/>
      <c r="BXM161" s="71"/>
      <c r="BXN161" s="71"/>
      <c r="BXO161" s="71"/>
      <c r="BXP161" s="72"/>
      <c r="BXQ161" s="72"/>
      <c r="BXR161" s="72"/>
      <c r="BXS161" s="72"/>
      <c r="BXT161" s="72"/>
      <c r="BXU161" s="72"/>
      <c r="BXV161" s="72"/>
      <c r="BXW161" s="72"/>
      <c r="BXX161" s="72"/>
      <c r="BXY161" s="71"/>
      <c r="BXZ161" s="71"/>
      <c r="BYA161" s="71"/>
      <c r="BYB161" s="71"/>
      <c r="BYC161" s="71"/>
      <c r="BYD161" s="71"/>
      <c r="BYE161" s="71"/>
      <c r="BYF161" s="72"/>
      <c r="BYG161" s="72"/>
      <c r="BYH161" s="72"/>
      <c r="BYI161" s="72"/>
      <c r="BYJ161" s="72"/>
      <c r="BYK161" s="72"/>
      <c r="BYL161" s="72"/>
      <c r="BYM161" s="72"/>
      <c r="BYN161" s="72"/>
      <c r="BYO161" s="71"/>
      <c r="BYP161" s="71"/>
      <c r="BYQ161" s="71"/>
      <c r="BYR161" s="71"/>
      <c r="BYS161" s="71"/>
      <c r="BYT161" s="71"/>
      <c r="BYU161" s="71"/>
      <c r="BYV161" s="72"/>
      <c r="BYW161" s="72"/>
      <c r="BYX161" s="72"/>
      <c r="BYY161" s="72"/>
      <c r="BYZ161" s="72"/>
      <c r="BZA161" s="72"/>
      <c r="BZB161" s="72"/>
      <c r="BZC161" s="72"/>
      <c r="BZD161" s="72"/>
      <c r="BZE161" s="71"/>
      <c r="BZF161" s="71"/>
      <c r="BZG161" s="71"/>
      <c r="BZH161" s="71"/>
      <c r="BZI161" s="71"/>
      <c r="BZJ161" s="71"/>
      <c r="BZK161" s="71"/>
      <c r="BZL161" s="72"/>
      <c r="BZM161" s="72"/>
      <c r="BZN161" s="72"/>
      <c r="BZO161" s="72"/>
      <c r="BZP161" s="72"/>
      <c r="BZQ161" s="72"/>
      <c r="BZR161" s="72"/>
      <c r="BZS161" s="72"/>
      <c r="BZT161" s="72"/>
      <c r="BZU161" s="71"/>
      <c r="BZV161" s="71"/>
      <c r="BZW161" s="71"/>
      <c r="BZX161" s="71"/>
      <c r="BZY161" s="71"/>
      <c r="BZZ161" s="71"/>
      <c r="CAA161" s="71"/>
      <c r="CAB161" s="72"/>
      <c r="CAC161" s="72"/>
      <c r="CAD161" s="72"/>
      <c r="CAE161" s="72"/>
      <c r="CAF161" s="72"/>
      <c r="CAG161" s="72"/>
      <c r="CAH161" s="72"/>
      <c r="CAI161" s="72"/>
      <c r="CAJ161" s="72"/>
      <c r="CAK161" s="71"/>
      <c r="CAL161" s="71"/>
      <c r="CAM161" s="71"/>
      <c r="CAN161" s="71"/>
      <c r="CAO161" s="71"/>
      <c r="CAP161" s="71"/>
      <c r="CAQ161" s="71"/>
      <c r="CAR161" s="72"/>
      <c r="CAS161" s="72"/>
      <c r="CAT161" s="72"/>
      <c r="CAU161" s="72"/>
      <c r="CAV161" s="72"/>
      <c r="CAW161" s="72"/>
      <c r="CAX161" s="72"/>
      <c r="CAY161" s="72"/>
      <c r="CAZ161" s="72"/>
      <c r="CBA161" s="71"/>
      <c r="CBB161" s="71"/>
      <c r="CBC161" s="71"/>
      <c r="CBD161" s="71"/>
      <c r="CBE161" s="71"/>
      <c r="CBF161" s="71"/>
      <c r="CBG161" s="71"/>
      <c r="CBH161" s="72"/>
      <c r="CBI161" s="72"/>
      <c r="CBJ161" s="72"/>
      <c r="CBK161" s="72"/>
      <c r="CBL161" s="72"/>
      <c r="CBM161" s="72"/>
      <c r="CBN161" s="72"/>
      <c r="CBO161" s="72"/>
      <c r="CBP161" s="72"/>
      <c r="CBQ161" s="71"/>
      <c r="CBR161" s="71"/>
      <c r="CBS161" s="71"/>
      <c r="CBT161" s="71"/>
      <c r="CBU161" s="71"/>
      <c r="CBV161" s="71"/>
      <c r="CBW161" s="71"/>
      <c r="CBX161" s="72"/>
      <c r="CBY161" s="72"/>
      <c r="CBZ161" s="72"/>
      <c r="CCA161" s="72"/>
      <c r="CCB161" s="72"/>
      <c r="CCC161" s="72"/>
      <c r="CCD161" s="72"/>
      <c r="CCE161" s="72"/>
      <c r="CCF161" s="72"/>
      <c r="CCG161" s="71"/>
      <c r="CCH161" s="71"/>
      <c r="CCI161" s="71"/>
      <c r="CCJ161" s="71"/>
      <c r="CCK161" s="71"/>
      <c r="CCL161" s="71"/>
      <c r="CCM161" s="71"/>
      <c r="CCN161" s="72"/>
      <c r="CCO161" s="72"/>
      <c r="CCP161" s="72"/>
      <c r="CCQ161" s="72"/>
      <c r="CCR161" s="72"/>
      <c r="CCS161" s="72"/>
      <c r="CCT161" s="72"/>
      <c r="CCU161" s="72"/>
      <c r="CCV161" s="72"/>
      <c r="CCW161" s="71"/>
      <c r="CCX161" s="71"/>
      <c r="CCY161" s="71"/>
      <c r="CCZ161" s="71"/>
      <c r="CDA161" s="71"/>
      <c r="CDB161" s="71"/>
      <c r="CDC161" s="71"/>
      <c r="CDD161" s="72"/>
      <c r="CDE161" s="72"/>
      <c r="CDF161" s="72"/>
      <c r="CDG161" s="72"/>
      <c r="CDH161" s="72"/>
      <c r="CDI161" s="72"/>
      <c r="CDJ161" s="72"/>
      <c r="CDK161" s="72"/>
      <c r="CDL161" s="72"/>
      <c r="CDM161" s="71"/>
      <c r="CDN161" s="71"/>
      <c r="CDO161" s="71"/>
      <c r="CDP161" s="71"/>
      <c r="CDQ161" s="71"/>
      <c r="CDR161" s="71"/>
      <c r="CDS161" s="71"/>
      <c r="CDT161" s="72"/>
      <c r="CDU161" s="72"/>
      <c r="CDV161" s="72"/>
      <c r="CDW161" s="72"/>
      <c r="CDX161" s="72"/>
      <c r="CDY161" s="72"/>
      <c r="CDZ161" s="72"/>
      <c r="CEA161" s="72"/>
      <c r="CEB161" s="72"/>
      <c r="CEC161" s="71"/>
      <c r="CED161" s="71"/>
      <c r="CEE161" s="71"/>
      <c r="CEF161" s="71"/>
      <c r="CEG161" s="71"/>
      <c r="CEH161" s="71"/>
      <c r="CEI161" s="71"/>
      <c r="CEJ161" s="72"/>
      <c r="CEK161" s="72"/>
      <c r="CEL161" s="72"/>
      <c r="CEM161" s="72"/>
      <c r="CEN161" s="72"/>
      <c r="CEO161" s="72"/>
      <c r="CEP161" s="72"/>
      <c r="CEQ161" s="72"/>
      <c r="CER161" s="72"/>
      <c r="CES161" s="71"/>
      <c r="CET161" s="71"/>
      <c r="CEU161" s="71"/>
      <c r="CEV161" s="71"/>
      <c r="CEW161" s="71"/>
      <c r="CEX161" s="71"/>
      <c r="CEY161" s="71"/>
      <c r="CEZ161" s="72"/>
      <c r="CFA161" s="72"/>
      <c r="CFB161" s="72"/>
      <c r="CFC161" s="72"/>
      <c r="CFD161" s="72"/>
      <c r="CFE161" s="72"/>
      <c r="CFF161" s="72"/>
      <c r="CFG161" s="72"/>
      <c r="CFH161" s="72"/>
      <c r="CFI161" s="71"/>
      <c r="CFJ161" s="71"/>
      <c r="CFK161" s="71"/>
      <c r="CFL161" s="71"/>
      <c r="CFM161" s="71"/>
      <c r="CFN161" s="71"/>
      <c r="CFO161" s="71"/>
      <c r="CFP161" s="72"/>
      <c r="CFQ161" s="72"/>
      <c r="CFR161" s="72"/>
      <c r="CFS161" s="72"/>
      <c r="CFT161" s="72"/>
      <c r="CFU161" s="72"/>
      <c r="CFV161" s="72"/>
      <c r="CFW161" s="72"/>
      <c r="CFX161" s="72"/>
      <c r="CFY161" s="71"/>
      <c r="CFZ161" s="71"/>
      <c r="CGA161" s="71"/>
      <c r="CGB161" s="71"/>
      <c r="CGC161" s="71"/>
      <c r="CGD161" s="71"/>
      <c r="CGE161" s="71"/>
      <c r="CGF161" s="72"/>
      <c r="CGG161" s="72"/>
      <c r="CGH161" s="72"/>
      <c r="CGI161" s="72"/>
      <c r="CGJ161" s="72"/>
      <c r="CGK161" s="72"/>
      <c r="CGL161" s="72"/>
      <c r="CGM161" s="72"/>
      <c r="CGN161" s="72"/>
      <c r="CGO161" s="71"/>
      <c r="CGP161" s="71"/>
      <c r="CGQ161" s="71"/>
      <c r="CGR161" s="71"/>
      <c r="CGS161" s="71"/>
      <c r="CGT161" s="71"/>
      <c r="CGU161" s="71"/>
      <c r="CGV161" s="72"/>
      <c r="CGW161" s="72"/>
      <c r="CGX161" s="72"/>
      <c r="CGY161" s="72"/>
      <c r="CGZ161" s="72"/>
      <c r="CHA161" s="72"/>
      <c r="CHB161" s="72"/>
      <c r="CHC161" s="72"/>
      <c r="CHD161" s="72"/>
      <c r="CHE161" s="71"/>
      <c r="CHF161" s="71"/>
      <c r="CHG161" s="71"/>
      <c r="CHH161" s="71"/>
      <c r="CHI161" s="71"/>
      <c r="CHJ161" s="71"/>
      <c r="CHK161" s="71"/>
      <c r="CHL161" s="72"/>
      <c r="CHM161" s="72"/>
      <c r="CHN161" s="72"/>
      <c r="CHO161" s="72"/>
      <c r="CHP161" s="72"/>
      <c r="CHQ161" s="72"/>
      <c r="CHR161" s="72"/>
      <c r="CHS161" s="72"/>
      <c r="CHT161" s="72"/>
      <c r="CHU161" s="71"/>
      <c r="CHV161" s="71"/>
      <c r="CHW161" s="71"/>
      <c r="CHX161" s="71"/>
      <c r="CHY161" s="71"/>
      <c r="CHZ161" s="71"/>
      <c r="CIA161" s="71"/>
      <c r="CIB161" s="72"/>
      <c r="CIC161" s="72"/>
      <c r="CID161" s="72"/>
      <c r="CIE161" s="72"/>
      <c r="CIF161" s="72"/>
      <c r="CIG161" s="72"/>
      <c r="CIH161" s="72"/>
      <c r="CII161" s="72"/>
      <c r="CIJ161" s="72"/>
      <c r="CIK161" s="71"/>
      <c r="CIL161" s="71"/>
      <c r="CIM161" s="71"/>
      <c r="CIN161" s="71"/>
      <c r="CIO161" s="71"/>
      <c r="CIP161" s="71"/>
      <c r="CIQ161" s="71"/>
      <c r="CIR161" s="72"/>
      <c r="CIS161" s="72"/>
      <c r="CIT161" s="72"/>
      <c r="CIU161" s="72"/>
      <c r="CIV161" s="72"/>
      <c r="CIW161" s="72"/>
      <c r="CIX161" s="72"/>
      <c r="CIY161" s="72"/>
      <c r="CIZ161" s="72"/>
      <c r="CJA161" s="71"/>
      <c r="CJB161" s="71"/>
      <c r="CJC161" s="71"/>
      <c r="CJD161" s="71"/>
      <c r="CJE161" s="71"/>
      <c r="CJF161" s="71"/>
      <c r="CJG161" s="71"/>
      <c r="CJH161" s="72"/>
      <c r="CJI161" s="72"/>
      <c r="CJJ161" s="72"/>
      <c r="CJK161" s="72"/>
      <c r="CJL161" s="72"/>
      <c r="CJM161" s="72"/>
      <c r="CJN161" s="72"/>
      <c r="CJO161" s="72"/>
      <c r="CJP161" s="72"/>
      <c r="CJQ161" s="71"/>
      <c r="CJR161" s="71"/>
      <c r="CJS161" s="71"/>
      <c r="CJT161" s="71"/>
      <c r="CJU161" s="71"/>
      <c r="CJV161" s="71"/>
      <c r="CJW161" s="71"/>
      <c r="CJX161" s="72"/>
      <c r="CJY161" s="72"/>
      <c r="CJZ161" s="72"/>
      <c r="CKA161" s="72"/>
      <c r="CKB161" s="72"/>
      <c r="CKC161" s="72"/>
      <c r="CKD161" s="72"/>
      <c r="CKE161" s="72"/>
      <c r="CKF161" s="72"/>
      <c r="CKG161" s="71"/>
      <c r="CKH161" s="71"/>
      <c r="CKI161" s="71"/>
      <c r="CKJ161" s="71"/>
      <c r="CKK161" s="71"/>
      <c r="CKL161" s="71"/>
      <c r="CKM161" s="71"/>
      <c r="CKN161" s="72"/>
      <c r="CKO161" s="72"/>
      <c r="CKP161" s="72"/>
      <c r="CKQ161" s="72"/>
      <c r="CKR161" s="72"/>
      <c r="CKS161" s="72"/>
      <c r="CKT161" s="72"/>
      <c r="CKU161" s="72"/>
      <c r="CKV161" s="72"/>
      <c r="CKW161" s="71"/>
      <c r="CKX161" s="71"/>
      <c r="CKY161" s="71"/>
      <c r="CKZ161" s="71"/>
      <c r="CLA161" s="71"/>
      <c r="CLB161" s="71"/>
      <c r="CLC161" s="71"/>
      <c r="CLD161" s="72"/>
      <c r="CLE161" s="72"/>
      <c r="CLF161" s="72"/>
      <c r="CLG161" s="72"/>
      <c r="CLH161" s="72"/>
      <c r="CLI161" s="72"/>
      <c r="CLJ161" s="72"/>
      <c r="CLK161" s="72"/>
      <c r="CLL161" s="72"/>
      <c r="CLM161" s="71"/>
      <c r="CLN161" s="71"/>
      <c r="CLO161" s="71"/>
      <c r="CLP161" s="71"/>
      <c r="CLQ161" s="71"/>
      <c r="CLR161" s="71"/>
      <c r="CLS161" s="71"/>
      <c r="CLT161" s="72"/>
      <c r="CLU161" s="72"/>
      <c r="CLV161" s="72"/>
      <c r="CLW161" s="72"/>
      <c r="CLX161" s="72"/>
      <c r="CLY161" s="72"/>
      <c r="CLZ161" s="72"/>
      <c r="CMA161" s="72"/>
      <c r="CMB161" s="72"/>
      <c r="CMC161" s="71"/>
      <c r="CMD161" s="71"/>
      <c r="CME161" s="71"/>
      <c r="CMF161" s="71"/>
      <c r="CMG161" s="71"/>
      <c r="CMH161" s="71"/>
      <c r="CMI161" s="71"/>
      <c r="CMJ161" s="72"/>
      <c r="CMK161" s="72"/>
      <c r="CML161" s="72"/>
      <c r="CMM161" s="72"/>
      <c r="CMN161" s="72"/>
      <c r="CMO161" s="72"/>
      <c r="CMP161" s="72"/>
      <c r="CMQ161" s="72"/>
      <c r="CMR161" s="72"/>
      <c r="CMS161" s="71"/>
      <c r="CMT161" s="71"/>
      <c r="CMU161" s="71"/>
      <c r="CMV161" s="71"/>
      <c r="CMW161" s="71"/>
      <c r="CMX161" s="71"/>
      <c r="CMY161" s="71"/>
      <c r="CMZ161" s="72"/>
      <c r="CNA161" s="72"/>
      <c r="CNB161" s="72"/>
      <c r="CNC161" s="72"/>
      <c r="CND161" s="72"/>
      <c r="CNE161" s="72"/>
      <c r="CNF161" s="72"/>
      <c r="CNG161" s="72"/>
      <c r="CNH161" s="72"/>
      <c r="CNI161" s="71"/>
      <c r="CNJ161" s="71"/>
      <c r="CNK161" s="71"/>
      <c r="CNL161" s="71"/>
      <c r="CNM161" s="71"/>
      <c r="CNN161" s="71"/>
      <c r="CNO161" s="71"/>
      <c r="CNP161" s="72"/>
      <c r="CNQ161" s="72"/>
      <c r="CNR161" s="72"/>
      <c r="CNS161" s="72"/>
      <c r="CNT161" s="72"/>
      <c r="CNU161" s="72"/>
      <c r="CNV161" s="72"/>
      <c r="CNW161" s="72"/>
      <c r="CNX161" s="72"/>
      <c r="CNY161" s="71"/>
      <c r="CNZ161" s="71"/>
      <c r="COA161" s="71"/>
      <c r="COB161" s="71"/>
      <c r="COC161" s="71"/>
      <c r="COD161" s="71"/>
      <c r="COE161" s="71"/>
      <c r="COF161" s="72"/>
      <c r="COG161" s="72"/>
      <c r="COH161" s="72"/>
      <c r="COI161" s="72"/>
      <c r="COJ161" s="72"/>
      <c r="COK161" s="72"/>
      <c r="COL161" s="72"/>
      <c r="COM161" s="72"/>
      <c r="CON161" s="72"/>
      <c r="COO161" s="71"/>
      <c r="COP161" s="71"/>
      <c r="COQ161" s="71"/>
      <c r="COR161" s="71"/>
      <c r="COS161" s="71"/>
      <c r="COT161" s="71"/>
      <c r="COU161" s="71"/>
      <c r="COV161" s="72"/>
      <c r="COW161" s="72"/>
      <c r="COX161" s="72"/>
      <c r="COY161" s="72"/>
      <c r="COZ161" s="72"/>
      <c r="CPA161" s="72"/>
      <c r="CPB161" s="72"/>
      <c r="CPC161" s="72"/>
      <c r="CPD161" s="72"/>
      <c r="CPE161" s="71"/>
      <c r="CPF161" s="71"/>
      <c r="CPG161" s="71"/>
      <c r="CPH161" s="71"/>
      <c r="CPI161" s="71"/>
      <c r="CPJ161" s="71"/>
      <c r="CPK161" s="71"/>
      <c r="CPL161" s="72"/>
      <c r="CPM161" s="72"/>
      <c r="CPN161" s="72"/>
      <c r="CPO161" s="72"/>
      <c r="CPP161" s="72"/>
      <c r="CPQ161" s="72"/>
      <c r="CPR161" s="72"/>
      <c r="CPS161" s="72"/>
      <c r="CPT161" s="72"/>
      <c r="CPU161" s="71"/>
      <c r="CPV161" s="71"/>
      <c r="CPW161" s="71"/>
      <c r="CPX161" s="71"/>
      <c r="CPY161" s="71"/>
      <c r="CPZ161" s="71"/>
      <c r="CQA161" s="71"/>
      <c r="CQB161" s="72"/>
      <c r="CQC161" s="72"/>
      <c r="CQD161" s="72"/>
      <c r="CQE161" s="72"/>
      <c r="CQF161" s="72"/>
      <c r="CQG161" s="72"/>
      <c r="CQH161" s="72"/>
      <c r="CQI161" s="72"/>
      <c r="CQJ161" s="72"/>
      <c r="CQK161" s="71"/>
      <c r="CQL161" s="71"/>
      <c r="CQM161" s="71"/>
      <c r="CQN161" s="71"/>
      <c r="CQO161" s="71"/>
      <c r="CQP161" s="71"/>
      <c r="CQQ161" s="71"/>
      <c r="CQR161" s="72"/>
      <c r="CQS161" s="72"/>
      <c r="CQT161" s="72"/>
      <c r="CQU161" s="72"/>
      <c r="CQV161" s="72"/>
      <c r="CQW161" s="72"/>
      <c r="CQX161" s="72"/>
      <c r="CQY161" s="72"/>
      <c r="CQZ161" s="72"/>
      <c r="CRA161" s="71"/>
      <c r="CRB161" s="71"/>
      <c r="CRC161" s="71"/>
      <c r="CRD161" s="71"/>
      <c r="CRE161" s="71"/>
      <c r="CRF161" s="71"/>
      <c r="CRG161" s="71"/>
      <c r="CRH161" s="72"/>
      <c r="CRI161" s="72"/>
      <c r="CRJ161" s="72"/>
      <c r="CRK161" s="72"/>
      <c r="CRL161" s="72"/>
      <c r="CRM161" s="72"/>
      <c r="CRN161" s="72"/>
      <c r="CRO161" s="72"/>
      <c r="CRP161" s="72"/>
      <c r="CRQ161" s="71"/>
      <c r="CRR161" s="71"/>
      <c r="CRS161" s="71"/>
      <c r="CRT161" s="71"/>
      <c r="CRU161" s="71"/>
      <c r="CRV161" s="71"/>
      <c r="CRW161" s="71"/>
      <c r="CRX161" s="72"/>
      <c r="CRY161" s="72"/>
      <c r="CRZ161" s="72"/>
      <c r="CSA161" s="72"/>
      <c r="CSB161" s="72"/>
      <c r="CSC161" s="72"/>
      <c r="CSD161" s="72"/>
      <c r="CSE161" s="72"/>
      <c r="CSF161" s="72"/>
      <c r="CSG161" s="71"/>
      <c r="CSH161" s="71"/>
      <c r="CSI161" s="71"/>
      <c r="CSJ161" s="71"/>
      <c r="CSK161" s="71"/>
      <c r="CSL161" s="71"/>
      <c r="CSM161" s="71"/>
      <c r="CSN161" s="72"/>
      <c r="CSO161" s="72"/>
      <c r="CSP161" s="72"/>
      <c r="CSQ161" s="72"/>
      <c r="CSR161" s="72"/>
      <c r="CSS161" s="72"/>
      <c r="CST161" s="72"/>
      <c r="CSU161" s="72"/>
      <c r="CSV161" s="72"/>
      <c r="CSW161" s="71"/>
      <c r="CSX161" s="71"/>
      <c r="CSY161" s="71"/>
      <c r="CSZ161" s="71"/>
      <c r="CTA161" s="71"/>
      <c r="CTB161" s="71"/>
      <c r="CTC161" s="71"/>
      <c r="CTD161" s="72"/>
      <c r="CTE161" s="72"/>
      <c r="CTF161" s="72"/>
      <c r="CTG161" s="72"/>
      <c r="CTH161" s="72"/>
      <c r="CTI161" s="72"/>
      <c r="CTJ161" s="72"/>
      <c r="CTK161" s="72"/>
      <c r="CTL161" s="72"/>
      <c r="CTM161" s="71"/>
      <c r="CTN161" s="71"/>
      <c r="CTO161" s="71"/>
      <c r="CTP161" s="71"/>
      <c r="CTQ161" s="71"/>
      <c r="CTR161" s="71"/>
      <c r="CTS161" s="71"/>
      <c r="CTT161" s="72"/>
      <c r="CTU161" s="72"/>
      <c r="CTV161" s="72"/>
      <c r="CTW161" s="72"/>
      <c r="CTX161" s="72"/>
      <c r="CTY161" s="72"/>
      <c r="CTZ161" s="72"/>
      <c r="CUA161" s="72"/>
      <c r="CUB161" s="72"/>
      <c r="CUC161" s="71"/>
      <c r="CUD161" s="71"/>
      <c r="CUE161" s="71"/>
      <c r="CUF161" s="71"/>
      <c r="CUG161" s="71"/>
      <c r="CUH161" s="71"/>
      <c r="CUI161" s="71"/>
      <c r="CUJ161" s="72"/>
      <c r="CUK161" s="72"/>
      <c r="CUL161" s="72"/>
      <c r="CUM161" s="72"/>
      <c r="CUN161" s="72"/>
      <c r="CUO161" s="72"/>
      <c r="CUP161" s="72"/>
      <c r="CUQ161" s="72"/>
      <c r="CUR161" s="72"/>
      <c r="CUS161" s="71"/>
      <c r="CUT161" s="71"/>
      <c r="CUU161" s="71"/>
      <c r="CUV161" s="71"/>
      <c r="CUW161" s="71"/>
      <c r="CUX161" s="71"/>
      <c r="CUY161" s="71"/>
      <c r="CUZ161" s="72"/>
      <c r="CVA161" s="72"/>
      <c r="CVB161" s="72"/>
      <c r="CVC161" s="72"/>
      <c r="CVD161" s="72"/>
      <c r="CVE161" s="72"/>
      <c r="CVF161" s="72"/>
      <c r="CVG161" s="72"/>
      <c r="CVH161" s="72"/>
      <c r="CVI161" s="71"/>
      <c r="CVJ161" s="71"/>
      <c r="CVK161" s="71"/>
      <c r="CVL161" s="71"/>
      <c r="CVM161" s="71"/>
      <c r="CVN161" s="71"/>
      <c r="CVO161" s="71"/>
      <c r="CVP161" s="72"/>
      <c r="CVQ161" s="72"/>
      <c r="CVR161" s="72"/>
      <c r="CVS161" s="72"/>
      <c r="CVT161" s="72"/>
      <c r="CVU161" s="72"/>
      <c r="CVV161" s="72"/>
      <c r="CVW161" s="72"/>
      <c r="CVX161" s="72"/>
      <c r="CVY161" s="71"/>
      <c r="CVZ161" s="71"/>
      <c r="CWA161" s="71"/>
      <c r="CWB161" s="71"/>
      <c r="CWC161" s="71"/>
      <c r="CWD161" s="71"/>
      <c r="CWE161" s="71"/>
      <c r="CWF161" s="72"/>
      <c r="CWG161" s="72"/>
      <c r="CWH161" s="72"/>
      <c r="CWI161" s="72"/>
      <c r="CWJ161" s="72"/>
      <c r="CWK161" s="72"/>
      <c r="CWL161" s="72"/>
      <c r="CWM161" s="72"/>
      <c r="CWN161" s="72"/>
      <c r="CWO161" s="71"/>
      <c r="CWP161" s="71"/>
      <c r="CWQ161" s="71"/>
      <c r="CWR161" s="71"/>
      <c r="CWS161" s="71"/>
      <c r="CWT161" s="71"/>
      <c r="CWU161" s="71"/>
      <c r="CWV161" s="72"/>
      <c r="CWW161" s="72"/>
      <c r="CWX161" s="72"/>
      <c r="CWY161" s="72"/>
      <c r="CWZ161" s="72"/>
      <c r="CXA161" s="72"/>
      <c r="CXB161" s="72"/>
      <c r="CXC161" s="72"/>
      <c r="CXD161" s="72"/>
      <c r="CXE161" s="71"/>
      <c r="CXF161" s="71"/>
      <c r="CXG161" s="71"/>
      <c r="CXH161" s="71"/>
      <c r="CXI161" s="71"/>
      <c r="CXJ161" s="71"/>
      <c r="CXK161" s="71"/>
      <c r="CXL161" s="72"/>
      <c r="CXM161" s="72"/>
      <c r="CXN161" s="72"/>
      <c r="CXO161" s="72"/>
      <c r="CXP161" s="72"/>
      <c r="CXQ161" s="72"/>
      <c r="CXR161" s="72"/>
      <c r="CXS161" s="72"/>
      <c r="CXT161" s="72"/>
      <c r="CXU161" s="71"/>
      <c r="CXV161" s="71"/>
      <c r="CXW161" s="71"/>
      <c r="CXX161" s="71"/>
      <c r="CXY161" s="71"/>
      <c r="CXZ161" s="71"/>
      <c r="CYA161" s="71"/>
      <c r="CYB161" s="72"/>
      <c r="CYC161" s="72"/>
      <c r="CYD161" s="72"/>
      <c r="CYE161" s="72"/>
      <c r="CYF161" s="72"/>
      <c r="CYG161" s="72"/>
      <c r="CYH161" s="72"/>
      <c r="CYI161" s="72"/>
      <c r="CYJ161" s="72"/>
      <c r="CYK161" s="71"/>
      <c r="CYL161" s="71"/>
      <c r="CYM161" s="71"/>
      <c r="CYN161" s="71"/>
      <c r="CYO161" s="71"/>
      <c r="CYP161" s="71"/>
      <c r="CYQ161" s="71"/>
      <c r="CYR161" s="72"/>
      <c r="CYS161" s="72"/>
      <c r="CYT161" s="72"/>
      <c r="CYU161" s="72"/>
      <c r="CYV161" s="72"/>
      <c r="CYW161" s="72"/>
      <c r="CYX161" s="72"/>
      <c r="CYY161" s="72"/>
      <c r="CYZ161" s="72"/>
      <c r="CZA161" s="71"/>
      <c r="CZB161" s="71"/>
      <c r="CZC161" s="71"/>
      <c r="CZD161" s="71"/>
      <c r="CZE161" s="71"/>
      <c r="CZF161" s="71"/>
      <c r="CZG161" s="71"/>
      <c r="CZH161" s="72"/>
      <c r="CZI161" s="72"/>
      <c r="CZJ161" s="72"/>
      <c r="CZK161" s="72"/>
      <c r="CZL161" s="72"/>
      <c r="CZM161" s="72"/>
      <c r="CZN161" s="72"/>
      <c r="CZO161" s="72"/>
      <c r="CZP161" s="72"/>
      <c r="CZQ161" s="71"/>
      <c r="CZR161" s="71"/>
      <c r="CZS161" s="71"/>
      <c r="CZT161" s="71"/>
      <c r="CZU161" s="71"/>
      <c r="CZV161" s="71"/>
      <c r="CZW161" s="71"/>
      <c r="CZX161" s="72"/>
      <c r="CZY161" s="72"/>
      <c r="CZZ161" s="72"/>
      <c r="DAA161" s="72"/>
      <c r="DAB161" s="72"/>
      <c r="DAC161" s="72"/>
      <c r="DAD161" s="72"/>
      <c r="DAE161" s="72"/>
      <c r="DAF161" s="72"/>
      <c r="DAG161" s="71"/>
      <c r="DAH161" s="71"/>
      <c r="DAI161" s="71"/>
      <c r="DAJ161" s="71"/>
      <c r="DAK161" s="71"/>
      <c r="DAL161" s="71"/>
      <c r="DAM161" s="71"/>
      <c r="DAN161" s="72"/>
      <c r="DAO161" s="72"/>
      <c r="DAP161" s="72"/>
      <c r="DAQ161" s="72"/>
      <c r="DAR161" s="72"/>
      <c r="DAS161" s="72"/>
      <c r="DAT161" s="72"/>
      <c r="DAU161" s="72"/>
      <c r="DAV161" s="72"/>
      <c r="DAW161" s="71"/>
      <c r="DAX161" s="71"/>
      <c r="DAY161" s="71"/>
      <c r="DAZ161" s="71"/>
      <c r="DBA161" s="71"/>
      <c r="DBB161" s="71"/>
      <c r="DBC161" s="71"/>
      <c r="DBD161" s="72"/>
      <c r="DBE161" s="72"/>
      <c r="DBF161" s="72"/>
      <c r="DBG161" s="72"/>
      <c r="DBH161" s="72"/>
      <c r="DBI161" s="72"/>
      <c r="DBJ161" s="72"/>
      <c r="DBK161" s="72"/>
      <c r="DBL161" s="72"/>
      <c r="DBM161" s="71"/>
      <c r="DBN161" s="71"/>
      <c r="DBO161" s="71"/>
      <c r="DBP161" s="71"/>
      <c r="DBQ161" s="71"/>
      <c r="DBR161" s="71"/>
      <c r="DBS161" s="71"/>
      <c r="DBT161" s="72"/>
      <c r="DBU161" s="72"/>
      <c r="DBV161" s="72"/>
      <c r="DBW161" s="72"/>
      <c r="DBX161" s="72"/>
      <c r="DBY161" s="72"/>
      <c r="DBZ161" s="72"/>
      <c r="DCA161" s="72"/>
      <c r="DCB161" s="72"/>
      <c r="DCC161" s="71"/>
      <c r="DCD161" s="71"/>
      <c r="DCE161" s="71"/>
      <c r="DCF161" s="71"/>
      <c r="DCG161" s="71"/>
      <c r="DCH161" s="71"/>
      <c r="DCI161" s="71"/>
      <c r="DCJ161" s="72"/>
      <c r="DCK161" s="72"/>
      <c r="DCL161" s="72"/>
      <c r="DCM161" s="72"/>
      <c r="DCN161" s="72"/>
      <c r="DCO161" s="72"/>
      <c r="DCP161" s="72"/>
      <c r="DCQ161" s="72"/>
      <c r="DCR161" s="72"/>
      <c r="DCS161" s="71"/>
      <c r="DCT161" s="71"/>
      <c r="DCU161" s="71"/>
      <c r="DCV161" s="71"/>
      <c r="DCW161" s="71"/>
      <c r="DCX161" s="71"/>
      <c r="DCY161" s="71"/>
      <c r="DCZ161" s="72"/>
      <c r="DDA161" s="72"/>
      <c r="DDB161" s="72"/>
      <c r="DDC161" s="72"/>
      <c r="DDD161" s="72"/>
      <c r="DDE161" s="72"/>
      <c r="DDF161" s="72"/>
      <c r="DDG161" s="72"/>
      <c r="DDH161" s="72"/>
      <c r="DDI161" s="71"/>
      <c r="DDJ161" s="71"/>
      <c r="DDK161" s="71"/>
      <c r="DDL161" s="71"/>
      <c r="DDM161" s="71"/>
      <c r="DDN161" s="71"/>
      <c r="DDO161" s="71"/>
      <c r="DDP161" s="72"/>
      <c r="DDQ161" s="72"/>
      <c r="DDR161" s="72"/>
      <c r="DDS161" s="72"/>
      <c r="DDT161" s="72"/>
      <c r="DDU161" s="72"/>
      <c r="DDV161" s="72"/>
      <c r="DDW161" s="72"/>
      <c r="DDX161" s="72"/>
      <c r="DDY161" s="71"/>
      <c r="DDZ161" s="71"/>
      <c r="DEA161" s="71"/>
      <c r="DEB161" s="71"/>
      <c r="DEC161" s="71"/>
      <c r="DED161" s="71"/>
      <c r="DEE161" s="71"/>
      <c r="DEF161" s="72"/>
      <c r="DEG161" s="72"/>
      <c r="DEH161" s="72"/>
      <c r="DEI161" s="72"/>
      <c r="DEJ161" s="72"/>
      <c r="DEK161" s="72"/>
      <c r="DEL161" s="72"/>
      <c r="DEM161" s="72"/>
      <c r="DEN161" s="72"/>
      <c r="DEO161" s="71"/>
      <c r="DEP161" s="71"/>
      <c r="DEQ161" s="71"/>
      <c r="DER161" s="71"/>
      <c r="DES161" s="71"/>
      <c r="DET161" s="71"/>
      <c r="DEU161" s="71"/>
      <c r="DEV161" s="72"/>
      <c r="DEW161" s="72"/>
      <c r="DEX161" s="72"/>
      <c r="DEY161" s="72"/>
      <c r="DEZ161" s="72"/>
      <c r="DFA161" s="72"/>
      <c r="DFB161" s="72"/>
      <c r="DFC161" s="72"/>
      <c r="DFD161" s="72"/>
      <c r="DFE161" s="71"/>
      <c r="DFF161" s="71"/>
      <c r="DFG161" s="71"/>
      <c r="DFH161" s="71"/>
      <c r="DFI161" s="71"/>
      <c r="DFJ161" s="71"/>
      <c r="DFK161" s="71"/>
      <c r="DFL161" s="72"/>
      <c r="DFM161" s="72"/>
      <c r="DFN161" s="72"/>
      <c r="DFO161" s="72"/>
      <c r="DFP161" s="72"/>
      <c r="DFQ161" s="72"/>
      <c r="DFR161" s="72"/>
      <c r="DFS161" s="72"/>
      <c r="DFT161" s="72"/>
      <c r="DFU161" s="71"/>
      <c r="DFV161" s="71"/>
      <c r="DFW161" s="71"/>
      <c r="DFX161" s="71"/>
      <c r="DFY161" s="71"/>
      <c r="DFZ161" s="71"/>
      <c r="DGA161" s="71"/>
      <c r="DGB161" s="72"/>
      <c r="DGC161" s="72"/>
      <c r="DGD161" s="72"/>
      <c r="DGE161" s="72"/>
      <c r="DGF161" s="72"/>
      <c r="DGG161" s="72"/>
      <c r="DGH161" s="72"/>
      <c r="DGI161" s="72"/>
      <c r="DGJ161" s="72"/>
      <c r="DGK161" s="71"/>
      <c r="DGL161" s="71"/>
      <c r="DGM161" s="71"/>
      <c r="DGN161" s="71"/>
      <c r="DGO161" s="71"/>
      <c r="DGP161" s="71"/>
      <c r="DGQ161" s="71"/>
      <c r="DGR161" s="72"/>
      <c r="DGS161" s="72"/>
      <c r="DGT161" s="72"/>
      <c r="DGU161" s="72"/>
      <c r="DGV161" s="72"/>
      <c r="DGW161" s="72"/>
      <c r="DGX161" s="72"/>
      <c r="DGY161" s="72"/>
      <c r="DGZ161" s="72"/>
      <c r="DHA161" s="71"/>
      <c r="DHB161" s="71"/>
      <c r="DHC161" s="71"/>
      <c r="DHD161" s="71"/>
      <c r="DHE161" s="71"/>
      <c r="DHF161" s="71"/>
      <c r="DHG161" s="71"/>
      <c r="DHH161" s="72"/>
      <c r="DHI161" s="72"/>
      <c r="DHJ161" s="72"/>
      <c r="DHK161" s="72"/>
      <c r="DHL161" s="72"/>
      <c r="DHM161" s="72"/>
      <c r="DHN161" s="72"/>
      <c r="DHO161" s="72"/>
      <c r="DHP161" s="72"/>
      <c r="DHQ161" s="71"/>
      <c r="DHR161" s="71"/>
      <c r="DHS161" s="71"/>
      <c r="DHT161" s="71"/>
      <c r="DHU161" s="71"/>
      <c r="DHV161" s="71"/>
      <c r="DHW161" s="71"/>
      <c r="DHX161" s="72"/>
      <c r="DHY161" s="72"/>
      <c r="DHZ161" s="72"/>
      <c r="DIA161" s="72"/>
      <c r="DIB161" s="72"/>
      <c r="DIC161" s="72"/>
      <c r="DID161" s="72"/>
      <c r="DIE161" s="72"/>
      <c r="DIF161" s="72"/>
      <c r="DIG161" s="71"/>
      <c r="DIH161" s="71"/>
      <c r="DII161" s="71"/>
      <c r="DIJ161" s="71"/>
      <c r="DIK161" s="71"/>
      <c r="DIL161" s="71"/>
      <c r="DIM161" s="71"/>
      <c r="DIN161" s="72"/>
      <c r="DIO161" s="72"/>
      <c r="DIP161" s="72"/>
      <c r="DIQ161" s="72"/>
      <c r="DIR161" s="72"/>
      <c r="DIS161" s="72"/>
      <c r="DIT161" s="72"/>
      <c r="DIU161" s="72"/>
      <c r="DIV161" s="72"/>
      <c r="DIW161" s="71"/>
      <c r="DIX161" s="71"/>
      <c r="DIY161" s="71"/>
      <c r="DIZ161" s="71"/>
      <c r="DJA161" s="71"/>
      <c r="DJB161" s="71"/>
      <c r="DJC161" s="71"/>
      <c r="DJD161" s="72"/>
      <c r="DJE161" s="72"/>
      <c r="DJF161" s="72"/>
      <c r="DJG161" s="72"/>
      <c r="DJH161" s="72"/>
      <c r="DJI161" s="72"/>
      <c r="DJJ161" s="72"/>
      <c r="DJK161" s="72"/>
      <c r="DJL161" s="72"/>
      <c r="DJM161" s="71"/>
      <c r="DJN161" s="71"/>
      <c r="DJO161" s="71"/>
      <c r="DJP161" s="71"/>
      <c r="DJQ161" s="71"/>
      <c r="DJR161" s="71"/>
      <c r="DJS161" s="71"/>
      <c r="DJT161" s="72"/>
      <c r="DJU161" s="72"/>
      <c r="DJV161" s="72"/>
      <c r="DJW161" s="72"/>
      <c r="DJX161" s="72"/>
      <c r="DJY161" s="72"/>
      <c r="DJZ161" s="72"/>
      <c r="DKA161" s="72"/>
      <c r="DKB161" s="72"/>
      <c r="DKC161" s="71"/>
      <c r="DKD161" s="71"/>
      <c r="DKE161" s="71"/>
      <c r="DKF161" s="71"/>
      <c r="DKG161" s="71"/>
      <c r="DKH161" s="71"/>
      <c r="DKI161" s="71"/>
      <c r="DKJ161" s="72"/>
      <c r="DKK161" s="72"/>
      <c r="DKL161" s="72"/>
      <c r="DKM161" s="72"/>
      <c r="DKN161" s="72"/>
      <c r="DKO161" s="72"/>
      <c r="DKP161" s="72"/>
      <c r="DKQ161" s="72"/>
      <c r="DKR161" s="72"/>
      <c r="DKS161" s="71"/>
      <c r="DKT161" s="71"/>
      <c r="DKU161" s="71"/>
      <c r="DKV161" s="71"/>
      <c r="DKW161" s="71"/>
      <c r="DKX161" s="71"/>
      <c r="DKY161" s="71"/>
      <c r="DKZ161" s="72"/>
      <c r="DLA161" s="72"/>
      <c r="DLB161" s="72"/>
      <c r="DLC161" s="72"/>
      <c r="DLD161" s="72"/>
      <c r="DLE161" s="72"/>
      <c r="DLF161" s="72"/>
      <c r="DLG161" s="72"/>
      <c r="DLH161" s="72"/>
      <c r="DLI161" s="71"/>
      <c r="DLJ161" s="71"/>
      <c r="DLK161" s="71"/>
      <c r="DLL161" s="71"/>
      <c r="DLM161" s="71"/>
      <c r="DLN161" s="71"/>
      <c r="DLO161" s="71"/>
      <c r="DLP161" s="72"/>
      <c r="DLQ161" s="72"/>
      <c r="DLR161" s="72"/>
      <c r="DLS161" s="72"/>
      <c r="DLT161" s="72"/>
      <c r="DLU161" s="72"/>
      <c r="DLV161" s="72"/>
      <c r="DLW161" s="72"/>
      <c r="DLX161" s="72"/>
      <c r="DLY161" s="71"/>
      <c r="DLZ161" s="71"/>
      <c r="DMA161" s="71"/>
      <c r="DMB161" s="71"/>
      <c r="DMC161" s="71"/>
      <c r="DMD161" s="71"/>
      <c r="DME161" s="71"/>
      <c r="DMF161" s="72"/>
      <c r="DMG161" s="72"/>
      <c r="DMH161" s="72"/>
      <c r="DMI161" s="72"/>
      <c r="DMJ161" s="72"/>
      <c r="DMK161" s="72"/>
      <c r="DML161" s="72"/>
      <c r="DMM161" s="72"/>
      <c r="DMN161" s="72"/>
      <c r="DMO161" s="71"/>
      <c r="DMP161" s="71"/>
      <c r="DMQ161" s="71"/>
      <c r="DMR161" s="71"/>
      <c r="DMS161" s="71"/>
      <c r="DMT161" s="71"/>
      <c r="DMU161" s="71"/>
      <c r="DMV161" s="72"/>
      <c r="DMW161" s="72"/>
      <c r="DMX161" s="72"/>
      <c r="DMY161" s="72"/>
      <c r="DMZ161" s="72"/>
      <c r="DNA161" s="72"/>
      <c r="DNB161" s="72"/>
      <c r="DNC161" s="72"/>
      <c r="DND161" s="72"/>
      <c r="DNE161" s="71"/>
      <c r="DNF161" s="71"/>
      <c r="DNG161" s="71"/>
      <c r="DNH161" s="71"/>
      <c r="DNI161" s="71"/>
      <c r="DNJ161" s="71"/>
      <c r="DNK161" s="71"/>
      <c r="DNL161" s="72"/>
      <c r="DNM161" s="72"/>
      <c r="DNN161" s="72"/>
      <c r="DNO161" s="72"/>
      <c r="DNP161" s="72"/>
      <c r="DNQ161" s="72"/>
      <c r="DNR161" s="72"/>
      <c r="DNS161" s="72"/>
      <c r="DNT161" s="72"/>
      <c r="DNU161" s="71"/>
      <c r="DNV161" s="71"/>
      <c r="DNW161" s="71"/>
      <c r="DNX161" s="71"/>
      <c r="DNY161" s="71"/>
      <c r="DNZ161" s="71"/>
      <c r="DOA161" s="71"/>
      <c r="DOB161" s="72"/>
      <c r="DOC161" s="72"/>
      <c r="DOD161" s="72"/>
      <c r="DOE161" s="72"/>
      <c r="DOF161" s="72"/>
      <c r="DOG161" s="72"/>
      <c r="DOH161" s="72"/>
      <c r="DOI161" s="72"/>
      <c r="DOJ161" s="72"/>
      <c r="DOK161" s="71"/>
      <c r="DOL161" s="71"/>
      <c r="DOM161" s="71"/>
      <c r="DON161" s="71"/>
      <c r="DOO161" s="71"/>
      <c r="DOP161" s="71"/>
      <c r="DOQ161" s="71"/>
      <c r="DOR161" s="72"/>
      <c r="DOS161" s="72"/>
      <c r="DOT161" s="72"/>
      <c r="DOU161" s="72"/>
      <c r="DOV161" s="72"/>
      <c r="DOW161" s="72"/>
      <c r="DOX161" s="72"/>
      <c r="DOY161" s="72"/>
      <c r="DOZ161" s="72"/>
      <c r="DPA161" s="71"/>
      <c r="DPB161" s="71"/>
      <c r="DPC161" s="71"/>
      <c r="DPD161" s="71"/>
      <c r="DPE161" s="71"/>
      <c r="DPF161" s="71"/>
      <c r="DPG161" s="71"/>
      <c r="DPH161" s="72"/>
      <c r="DPI161" s="72"/>
      <c r="DPJ161" s="72"/>
      <c r="DPK161" s="72"/>
      <c r="DPL161" s="72"/>
      <c r="DPM161" s="72"/>
      <c r="DPN161" s="72"/>
      <c r="DPO161" s="72"/>
      <c r="DPP161" s="72"/>
      <c r="DPQ161" s="71"/>
      <c r="DPR161" s="71"/>
      <c r="DPS161" s="71"/>
      <c r="DPT161" s="71"/>
      <c r="DPU161" s="71"/>
      <c r="DPV161" s="71"/>
      <c r="DPW161" s="71"/>
      <c r="DPX161" s="72"/>
      <c r="DPY161" s="72"/>
      <c r="DPZ161" s="72"/>
      <c r="DQA161" s="72"/>
      <c r="DQB161" s="72"/>
      <c r="DQC161" s="72"/>
      <c r="DQD161" s="72"/>
      <c r="DQE161" s="72"/>
      <c r="DQF161" s="72"/>
      <c r="DQG161" s="71"/>
      <c r="DQH161" s="71"/>
      <c r="DQI161" s="71"/>
      <c r="DQJ161" s="71"/>
      <c r="DQK161" s="71"/>
      <c r="DQL161" s="71"/>
      <c r="DQM161" s="71"/>
      <c r="DQN161" s="72"/>
      <c r="DQO161" s="72"/>
      <c r="DQP161" s="72"/>
      <c r="DQQ161" s="72"/>
      <c r="DQR161" s="72"/>
      <c r="DQS161" s="72"/>
      <c r="DQT161" s="72"/>
      <c r="DQU161" s="72"/>
      <c r="DQV161" s="72"/>
      <c r="DQW161" s="71"/>
      <c r="DQX161" s="71"/>
      <c r="DQY161" s="71"/>
      <c r="DQZ161" s="71"/>
      <c r="DRA161" s="71"/>
      <c r="DRB161" s="71"/>
      <c r="DRC161" s="71"/>
      <c r="DRD161" s="72"/>
      <c r="DRE161" s="72"/>
      <c r="DRF161" s="72"/>
      <c r="DRG161" s="72"/>
      <c r="DRH161" s="72"/>
      <c r="DRI161" s="72"/>
      <c r="DRJ161" s="72"/>
      <c r="DRK161" s="72"/>
      <c r="DRL161" s="72"/>
      <c r="DRM161" s="71"/>
      <c r="DRN161" s="71"/>
      <c r="DRO161" s="71"/>
      <c r="DRP161" s="71"/>
      <c r="DRQ161" s="71"/>
      <c r="DRR161" s="71"/>
      <c r="DRS161" s="71"/>
      <c r="DRT161" s="72"/>
      <c r="DRU161" s="72"/>
      <c r="DRV161" s="72"/>
      <c r="DRW161" s="72"/>
      <c r="DRX161" s="72"/>
      <c r="DRY161" s="72"/>
      <c r="DRZ161" s="72"/>
      <c r="DSA161" s="72"/>
      <c r="DSB161" s="72"/>
      <c r="DSC161" s="71"/>
      <c r="DSD161" s="71"/>
      <c r="DSE161" s="71"/>
      <c r="DSF161" s="71"/>
      <c r="DSG161" s="71"/>
      <c r="DSH161" s="71"/>
      <c r="DSI161" s="71"/>
      <c r="DSJ161" s="72"/>
      <c r="DSK161" s="72"/>
      <c r="DSL161" s="72"/>
      <c r="DSM161" s="72"/>
      <c r="DSN161" s="72"/>
      <c r="DSO161" s="72"/>
      <c r="DSP161" s="72"/>
      <c r="DSQ161" s="72"/>
      <c r="DSR161" s="72"/>
      <c r="DSS161" s="71"/>
      <c r="DST161" s="71"/>
      <c r="DSU161" s="71"/>
      <c r="DSV161" s="71"/>
      <c r="DSW161" s="71"/>
      <c r="DSX161" s="71"/>
      <c r="DSY161" s="71"/>
      <c r="DSZ161" s="72"/>
      <c r="DTA161" s="72"/>
      <c r="DTB161" s="72"/>
      <c r="DTC161" s="72"/>
      <c r="DTD161" s="72"/>
      <c r="DTE161" s="72"/>
      <c r="DTF161" s="72"/>
      <c r="DTG161" s="72"/>
      <c r="DTH161" s="72"/>
      <c r="DTI161" s="71"/>
      <c r="DTJ161" s="71"/>
      <c r="DTK161" s="71"/>
      <c r="DTL161" s="71"/>
      <c r="DTM161" s="71"/>
      <c r="DTN161" s="71"/>
      <c r="DTO161" s="71"/>
      <c r="DTP161" s="72"/>
      <c r="DTQ161" s="72"/>
      <c r="DTR161" s="72"/>
      <c r="DTS161" s="72"/>
      <c r="DTT161" s="72"/>
      <c r="DTU161" s="72"/>
      <c r="DTV161" s="72"/>
      <c r="DTW161" s="72"/>
      <c r="DTX161" s="72"/>
      <c r="DTY161" s="71"/>
      <c r="DTZ161" s="71"/>
      <c r="DUA161" s="71"/>
      <c r="DUB161" s="71"/>
      <c r="DUC161" s="71"/>
      <c r="DUD161" s="71"/>
      <c r="DUE161" s="71"/>
      <c r="DUF161" s="72"/>
      <c r="DUG161" s="72"/>
      <c r="DUH161" s="72"/>
      <c r="DUI161" s="72"/>
      <c r="DUJ161" s="72"/>
      <c r="DUK161" s="72"/>
      <c r="DUL161" s="72"/>
      <c r="DUM161" s="72"/>
      <c r="DUN161" s="72"/>
      <c r="DUO161" s="71"/>
      <c r="DUP161" s="71"/>
      <c r="DUQ161" s="71"/>
      <c r="DUR161" s="71"/>
      <c r="DUS161" s="71"/>
      <c r="DUT161" s="71"/>
      <c r="DUU161" s="71"/>
      <c r="DUV161" s="72"/>
      <c r="DUW161" s="72"/>
      <c r="DUX161" s="72"/>
      <c r="DUY161" s="72"/>
      <c r="DUZ161" s="72"/>
      <c r="DVA161" s="72"/>
      <c r="DVB161" s="72"/>
      <c r="DVC161" s="72"/>
      <c r="DVD161" s="72"/>
      <c r="DVE161" s="71"/>
      <c r="DVF161" s="71"/>
      <c r="DVG161" s="71"/>
      <c r="DVH161" s="71"/>
      <c r="DVI161" s="71"/>
      <c r="DVJ161" s="71"/>
      <c r="DVK161" s="71"/>
      <c r="DVL161" s="72"/>
      <c r="DVM161" s="72"/>
      <c r="DVN161" s="72"/>
      <c r="DVO161" s="72"/>
      <c r="DVP161" s="72"/>
      <c r="DVQ161" s="72"/>
      <c r="DVR161" s="72"/>
      <c r="DVS161" s="72"/>
      <c r="DVT161" s="72"/>
      <c r="DVU161" s="71"/>
      <c r="DVV161" s="71"/>
      <c r="DVW161" s="71"/>
      <c r="DVX161" s="71"/>
      <c r="DVY161" s="71"/>
      <c r="DVZ161" s="71"/>
      <c r="DWA161" s="71"/>
      <c r="DWB161" s="72"/>
      <c r="DWC161" s="72"/>
      <c r="DWD161" s="72"/>
      <c r="DWE161" s="72"/>
      <c r="DWF161" s="72"/>
      <c r="DWG161" s="72"/>
      <c r="DWH161" s="72"/>
      <c r="DWI161" s="72"/>
      <c r="DWJ161" s="72"/>
      <c r="DWK161" s="71"/>
      <c r="DWL161" s="71"/>
      <c r="DWM161" s="71"/>
      <c r="DWN161" s="71"/>
      <c r="DWO161" s="71"/>
      <c r="DWP161" s="71"/>
      <c r="DWQ161" s="71"/>
      <c r="DWR161" s="72"/>
      <c r="DWS161" s="72"/>
      <c r="DWT161" s="72"/>
      <c r="DWU161" s="72"/>
      <c r="DWV161" s="72"/>
      <c r="DWW161" s="72"/>
      <c r="DWX161" s="72"/>
      <c r="DWY161" s="72"/>
      <c r="DWZ161" s="72"/>
      <c r="DXA161" s="71"/>
      <c r="DXB161" s="71"/>
      <c r="DXC161" s="71"/>
      <c r="DXD161" s="71"/>
      <c r="DXE161" s="71"/>
      <c r="DXF161" s="71"/>
      <c r="DXG161" s="71"/>
      <c r="DXH161" s="72"/>
      <c r="DXI161" s="72"/>
      <c r="DXJ161" s="72"/>
      <c r="DXK161" s="72"/>
      <c r="DXL161" s="72"/>
      <c r="DXM161" s="72"/>
      <c r="DXN161" s="72"/>
      <c r="DXO161" s="72"/>
      <c r="DXP161" s="72"/>
      <c r="DXQ161" s="71"/>
      <c r="DXR161" s="71"/>
      <c r="DXS161" s="71"/>
      <c r="DXT161" s="71"/>
      <c r="DXU161" s="71"/>
      <c r="DXV161" s="71"/>
      <c r="DXW161" s="71"/>
      <c r="DXX161" s="72"/>
      <c r="DXY161" s="72"/>
      <c r="DXZ161" s="72"/>
      <c r="DYA161" s="72"/>
      <c r="DYB161" s="72"/>
      <c r="DYC161" s="72"/>
      <c r="DYD161" s="72"/>
      <c r="DYE161" s="72"/>
      <c r="DYF161" s="72"/>
      <c r="DYG161" s="71"/>
      <c r="DYH161" s="71"/>
      <c r="DYI161" s="71"/>
      <c r="DYJ161" s="71"/>
      <c r="DYK161" s="71"/>
      <c r="DYL161" s="71"/>
      <c r="DYM161" s="71"/>
      <c r="DYN161" s="72"/>
      <c r="DYO161" s="72"/>
      <c r="DYP161" s="72"/>
      <c r="DYQ161" s="72"/>
      <c r="DYR161" s="72"/>
      <c r="DYS161" s="72"/>
      <c r="DYT161" s="72"/>
      <c r="DYU161" s="72"/>
      <c r="DYV161" s="72"/>
      <c r="DYW161" s="71"/>
      <c r="DYX161" s="71"/>
      <c r="DYY161" s="71"/>
      <c r="DYZ161" s="71"/>
      <c r="DZA161" s="71"/>
      <c r="DZB161" s="71"/>
      <c r="DZC161" s="71"/>
      <c r="DZD161" s="72"/>
      <c r="DZE161" s="72"/>
      <c r="DZF161" s="72"/>
      <c r="DZG161" s="72"/>
      <c r="DZH161" s="72"/>
      <c r="DZI161" s="72"/>
      <c r="DZJ161" s="72"/>
      <c r="DZK161" s="72"/>
      <c r="DZL161" s="72"/>
      <c r="DZM161" s="71"/>
      <c r="DZN161" s="71"/>
      <c r="DZO161" s="71"/>
      <c r="DZP161" s="71"/>
      <c r="DZQ161" s="71"/>
      <c r="DZR161" s="71"/>
      <c r="DZS161" s="71"/>
      <c r="DZT161" s="72"/>
      <c r="DZU161" s="72"/>
      <c r="DZV161" s="72"/>
      <c r="DZW161" s="72"/>
      <c r="DZX161" s="72"/>
      <c r="DZY161" s="72"/>
      <c r="DZZ161" s="72"/>
      <c r="EAA161" s="72"/>
      <c r="EAB161" s="72"/>
      <c r="EAC161" s="71"/>
      <c r="EAD161" s="71"/>
      <c r="EAE161" s="71"/>
      <c r="EAF161" s="71"/>
      <c r="EAG161" s="71"/>
      <c r="EAH161" s="71"/>
      <c r="EAI161" s="71"/>
      <c r="EAJ161" s="72"/>
      <c r="EAK161" s="72"/>
      <c r="EAL161" s="72"/>
      <c r="EAM161" s="72"/>
      <c r="EAN161" s="72"/>
      <c r="EAO161" s="72"/>
      <c r="EAP161" s="72"/>
      <c r="EAQ161" s="72"/>
      <c r="EAR161" s="72"/>
      <c r="EAS161" s="71"/>
      <c r="EAT161" s="71"/>
      <c r="EAU161" s="71"/>
      <c r="EAV161" s="71"/>
      <c r="EAW161" s="71"/>
      <c r="EAX161" s="71"/>
      <c r="EAY161" s="71"/>
      <c r="EAZ161" s="72"/>
      <c r="EBA161" s="72"/>
      <c r="EBB161" s="72"/>
      <c r="EBC161" s="72"/>
      <c r="EBD161" s="72"/>
      <c r="EBE161" s="72"/>
      <c r="EBF161" s="72"/>
      <c r="EBG161" s="72"/>
      <c r="EBH161" s="72"/>
      <c r="EBI161" s="71"/>
      <c r="EBJ161" s="71"/>
      <c r="EBK161" s="71"/>
      <c r="EBL161" s="71"/>
      <c r="EBM161" s="71"/>
      <c r="EBN161" s="71"/>
      <c r="EBO161" s="71"/>
      <c r="EBP161" s="72"/>
      <c r="EBQ161" s="72"/>
      <c r="EBR161" s="72"/>
      <c r="EBS161" s="72"/>
      <c r="EBT161" s="72"/>
      <c r="EBU161" s="72"/>
      <c r="EBV161" s="72"/>
      <c r="EBW161" s="72"/>
      <c r="EBX161" s="72"/>
      <c r="EBY161" s="71"/>
      <c r="EBZ161" s="71"/>
      <c r="ECA161" s="71"/>
      <c r="ECB161" s="71"/>
      <c r="ECC161" s="71"/>
      <c r="ECD161" s="71"/>
      <c r="ECE161" s="71"/>
      <c r="ECF161" s="72"/>
      <c r="ECG161" s="72"/>
      <c r="ECH161" s="72"/>
      <c r="ECI161" s="72"/>
      <c r="ECJ161" s="72"/>
      <c r="ECK161" s="72"/>
      <c r="ECL161" s="72"/>
      <c r="ECM161" s="72"/>
      <c r="ECN161" s="72"/>
      <c r="ECO161" s="71"/>
      <c r="ECP161" s="71"/>
      <c r="ECQ161" s="71"/>
      <c r="ECR161" s="71"/>
      <c r="ECS161" s="71"/>
      <c r="ECT161" s="71"/>
      <c r="ECU161" s="71"/>
      <c r="ECV161" s="72"/>
      <c r="ECW161" s="72"/>
      <c r="ECX161" s="72"/>
      <c r="ECY161" s="72"/>
      <c r="ECZ161" s="72"/>
      <c r="EDA161" s="72"/>
      <c r="EDB161" s="72"/>
      <c r="EDC161" s="72"/>
      <c r="EDD161" s="72"/>
      <c r="EDE161" s="71"/>
      <c r="EDF161" s="71"/>
      <c r="EDG161" s="71"/>
      <c r="EDH161" s="71"/>
      <c r="EDI161" s="71"/>
      <c r="EDJ161" s="71"/>
      <c r="EDK161" s="71"/>
      <c r="EDL161" s="72"/>
      <c r="EDM161" s="72"/>
      <c r="EDN161" s="72"/>
      <c r="EDO161" s="72"/>
      <c r="EDP161" s="72"/>
      <c r="EDQ161" s="72"/>
      <c r="EDR161" s="72"/>
      <c r="EDS161" s="72"/>
      <c r="EDT161" s="72"/>
      <c r="EDU161" s="71"/>
      <c r="EDV161" s="71"/>
      <c r="EDW161" s="71"/>
      <c r="EDX161" s="71"/>
      <c r="EDY161" s="71"/>
      <c r="EDZ161" s="71"/>
      <c r="EEA161" s="71"/>
      <c r="EEB161" s="72"/>
      <c r="EEC161" s="72"/>
      <c r="EED161" s="72"/>
      <c r="EEE161" s="72"/>
      <c r="EEF161" s="72"/>
      <c r="EEG161" s="72"/>
      <c r="EEH161" s="72"/>
      <c r="EEI161" s="72"/>
      <c r="EEJ161" s="72"/>
      <c r="EEK161" s="71"/>
      <c r="EEL161" s="71"/>
      <c r="EEM161" s="71"/>
      <c r="EEN161" s="71"/>
      <c r="EEO161" s="71"/>
      <c r="EEP161" s="71"/>
      <c r="EEQ161" s="71"/>
      <c r="EER161" s="72"/>
      <c r="EES161" s="72"/>
      <c r="EET161" s="72"/>
      <c r="EEU161" s="72"/>
      <c r="EEV161" s="72"/>
      <c r="EEW161" s="72"/>
      <c r="EEX161" s="72"/>
      <c r="EEY161" s="72"/>
      <c r="EEZ161" s="72"/>
      <c r="EFA161" s="71"/>
      <c r="EFB161" s="71"/>
      <c r="EFC161" s="71"/>
      <c r="EFD161" s="71"/>
      <c r="EFE161" s="71"/>
      <c r="EFF161" s="71"/>
      <c r="EFG161" s="71"/>
      <c r="EFH161" s="72"/>
      <c r="EFI161" s="72"/>
      <c r="EFJ161" s="72"/>
      <c r="EFK161" s="72"/>
      <c r="EFL161" s="72"/>
      <c r="EFM161" s="72"/>
      <c r="EFN161" s="72"/>
      <c r="EFO161" s="72"/>
      <c r="EFP161" s="72"/>
      <c r="EFQ161" s="71"/>
      <c r="EFR161" s="71"/>
      <c r="EFS161" s="71"/>
      <c r="EFT161" s="71"/>
      <c r="EFU161" s="71"/>
      <c r="EFV161" s="71"/>
      <c r="EFW161" s="71"/>
      <c r="EFX161" s="72"/>
      <c r="EFY161" s="72"/>
      <c r="EFZ161" s="72"/>
      <c r="EGA161" s="72"/>
      <c r="EGB161" s="72"/>
      <c r="EGC161" s="72"/>
      <c r="EGD161" s="72"/>
      <c r="EGE161" s="72"/>
      <c r="EGF161" s="72"/>
      <c r="EGG161" s="71"/>
      <c r="EGH161" s="71"/>
      <c r="EGI161" s="71"/>
      <c r="EGJ161" s="71"/>
      <c r="EGK161" s="71"/>
      <c r="EGL161" s="71"/>
      <c r="EGM161" s="71"/>
      <c r="EGN161" s="72"/>
      <c r="EGO161" s="72"/>
      <c r="EGP161" s="72"/>
      <c r="EGQ161" s="72"/>
      <c r="EGR161" s="72"/>
      <c r="EGS161" s="72"/>
      <c r="EGT161" s="72"/>
      <c r="EGU161" s="72"/>
      <c r="EGV161" s="72"/>
      <c r="EGW161" s="71"/>
      <c r="EGX161" s="71"/>
      <c r="EGY161" s="71"/>
      <c r="EGZ161" s="71"/>
      <c r="EHA161" s="71"/>
      <c r="EHB161" s="71"/>
      <c r="EHC161" s="71"/>
      <c r="EHD161" s="72"/>
      <c r="EHE161" s="72"/>
      <c r="EHF161" s="72"/>
      <c r="EHG161" s="72"/>
      <c r="EHH161" s="72"/>
      <c r="EHI161" s="72"/>
      <c r="EHJ161" s="72"/>
      <c r="EHK161" s="72"/>
      <c r="EHL161" s="72"/>
      <c r="EHM161" s="71"/>
      <c r="EHN161" s="71"/>
      <c r="EHO161" s="71"/>
      <c r="EHP161" s="71"/>
      <c r="EHQ161" s="71"/>
      <c r="EHR161" s="71"/>
      <c r="EHS161" s="71"/>
      <c r="EHT161" s="72"/>
      <c r="EHU161" s="72"/>
      <c r="EHV161" s="72"/>
      <c r="EHW161" s="72"/>
      <c r="EHX161" s="72"/>
      <c r="EHY161" s="72"/>
      <c r="EHZ161" s="72"/>
      <c r="EIA161" s="72"/>
      <c r="EIB161" s="72"/>
      <c r="EIC161" s="71"/>
      <c r="EID161" s="71"/>
      <c r="EIE161" s="71"/>
      <c r="EIF161" s="71"/>
      <c r="EIG161" s="71"/>
      <c r="EIH161" s="71"/>
      <c r="EII161" s="71"/>
      <c r="EIJ161" s="72"/>
      <c r="EIK161" s="72"/>
      <c r="EIL161" s="72"/>
      <c r="EIM161" s="72"/>
      <c r="EIN161" s="72"/>
      <c r="EIO161" s="72"/>
      <c r="EIP161" s="72"/>
      <c r="EIQ161" s="72"/>
      <c r="EIR161" s="72"/>
      <c r="EIS161" s="71"/>
      <c r="EIT161" s="71"/>
      <c r="EIU161" s="71"/>
      <c r="EIV161" s="71"/>
      <c r="EIW161" s="71"/>
      <c r="EIX161" s="71"/>
      <c r="EIY161" s="71"/>
      <c r="EIZ161" s="72"/>
      <c r="EJA161" s="72"/>
      <c r="EJB161" s="72"/>
      <c r="EJC161" s="72"/>
      <c r="EJD161" s="72"/>
      <c r="EJE161" s="72"/>
      <c r="EJF161" s="72"/>
      <c r="EJG161" s="72"/>
      <c r="EJH161" s="72"/>
      <c r="EJI161" s="71"/>
      <c r="EJJ161" s="71"/>
      <c r="EJK161" s="71"/>
      <c r="EJL161" s="71"/>
      <c r="EJM161" s="71"/>
      <c r="EJN161" s="71"/>
      <c r="EJO161" s="71"/>
      <c r="EJP161" s="72"/>
      <c r="EJQ161" s="72"/>
      <c r="EJR161" s="72"/>
      <c r="EJS161" s="72"/>
      <c r="EJT161" s="72"/>
      <c r="EJU161" s="72"/>
      <c r="EJV161" s="72"/>
      <c r="EJW161" s="72"/>
      <c r="EJX161" s="72"/>
      <c r="EJY161" s="71"/>
      <c r="EJZ161" s="71"/>
      <c r="EKA161" s="71"/>
      <c r="EKB161" s="71"/>
      <c r="EKC161" s="71"/>
      <c r="EKD161" s="71"/>
      <c r="EKE161" s="71"/>
      <c r="EKF161" s="72"/>
      <c r="EKG161" s="72"/>
      <c r="EKH161" s="72"/>
      <c r="EKI161" s="72"/>
      <c r="EKJ161" s="72"/>
      <c r="EKK161" s="72"/>
      <c r="EKL161" s="72"/>
      <c r="EKM161" s="72"/>
      <c r="EKN161" s="72"/>
      <c r="EKO161" s="71"/>
      <c r="EKP161" s="71"/>
      <c r="EKQ161" s="71"/>
      <c r="EKR161" s="71"/>
      <c r="EKS161" s="71"/>
      <c r="EKT161" s="71"/>
      <c r="EKU161" s="71"/>
      <c r="EKV161" s="72"/>
      <c r="EKW161" s="72"/>
      <c r="EKX161" s="72"/>
      <c r="EKY161" s="72"/>
      <c r="EKZ161" s="72"/>
      <c r="ELA161" s="72"/>
      <c r="ELB161" s="72"/>
      <c r="ELC161" s="72"/>
      <c r="ELD161" s="72"/>
      <c r="ELE161" s="71"/>
      <c r="ELF161" s="71"/>
      <c r="ELG161" s="71"/>
      <c r="ELH161" s="71"/>
      <c r="ELI161" s="71"/>
      <c r="ELJ161" s="71"/>
      <c r="ELK161" s="71"/>
      <c r="ELL161" s="72"/>
      <c r="ELM161" s="72"/>
      <c r="ELN161" s="72"/>
      <c r="ELO161" s="72"/>
      <c r="ELP161" s="72"/>
      <c r="ELQ161" s="72"/>
      <c r="ELR161" s="72"/>
      <c r="ELS161" s="72"/>
      <c r="ELT161" s="72"/>
      <c r="ELU161" s="71"/>
      <c r="ELV161" s="71"/>
      <c r="ELW161" s="71"/>
      <c r="ELX161" s="71"/>
      <c r="ELY161" s="71"/>
      <c r="ELZ161" s="71"/>
      <c r="EMA161" s="71"/>
      <c r="EMB161" s="72"/>
      <c r="EMC161" s="72"/>
      <c r="EMD161" s="72"/>
      <c r="EME161" s="72"/>
      <c r="EMF161" s="72"/>
      <c r="EMG161" s="72"/>
      <c r="EMH161" s="72"/>
      <c r="EMI161" s="72"/>
      <c r="EMJ161" s="72"/>
      <c r="EMK161" s="71"/>
      <c r="EML161" s="71"/>
      <c r="EMM161" s="71"/>
      <c r="EMN161" s="71"/>
      <c r="EMO161" s="71"/>
      <c r="EMP161" s="71"/>
      <c r="EMQ161" s="71"/>
      <c r="EMR161" s="72"/>
      <c r="EMS161" s="72"/>
      <c r="EMT161" s="72"/>
      <c r="EMU161" s="72"/>
      <c r="EMV161" s="72"/>
      <c r="EMW161" s="72"/>
      <c r="EMX161" s="72"/>
      <c r="EMY161" s="72"/>
      <c r="EMZ161" s="72"/>
      <c r="ENA161" s="71"/>
      <c r="ENB161" s="71"/>
      <c r="ENC161" s="71"/>
      <c r="END161" s="71"/>
      <c r="ENE161" s="71"/>
      <c r="ENF161" s="71"/>
      <c r="ENG161" s="71"/>
      <c r="ENH161" s="72"/>
      <c r="ENI161" s="72"/>
      <c r="ENJ161" s="72"/>
      <c r="ENK161" s="72"/>
      <c r="ENL161" s="72"/>
      <c r="ENM161" s="72"/>
      <c r="ENN161" s="72"/>
      <c r="ENO161" s="72"/>
      <c r="ENP161" s="72"/>
      <c r="ENQ161" s="71"/>
      <c r="ENR161" s="71"/>
      <c r="ENS161" s="71"/>
      <c r="ENT161" s="71"/>
      <c r="ENU161" s="71"/>
      <c r="ENV161" s="71"/>
      <c r="ENW161" s="71"/>
      <c r="ENX161" s="72"/>
      <c r="ENY161" s="72"/>
      <c r="ENZ161" s="72"/>
      <c r="EOA161" s="72"/>
      <c r="EOB161" s="72"/>
      <c r="EOC161" s="72"/>
      <c r="EOD161" s="72"/>
      <c r="EOE161" s="72"/>
      <c r="EOF161" s="72"/>
      <c r="EOG161" s="71"/>
      <c r="EOH161" s="71"/>
      <c r="EOI161" s="71"/>
      <c r="EOJ161" s="71"/>
      <c r="EOK161" s="71"/>
      <c r="EOL161" s="71"/>
      <c r="EOM161" s="71"/>
      <c r="EON161" s="72"/>
      <c r="EOO161" s="72"/>
      <c r="EOP161" s="72"/>
      <c r="EOQ161" s="72"/>
      <c r="EOR161" s="72"/>
      <c r="EOS161" s="72"/>
      <c r="EOT161" s="72"/>
      <c r="EOU161" s="72"/>
      <c r="EOV161" s="72"/>
      <c r="EOW161" s="71"/>
      <c r="EOX161" s="71"/>
      <c r="EOY161" s="71"/>
      <c r="EOZ161" s="71"/>
      <c r="EPA161" s="71"/>
      <c r="EPB161" s="71"/>
      <c r="EPC161" s="71"/>
      <c r="EPD161" s="72"/>
      <c r="EPE161" s="72"/>
      <c r="EPF161" s="72"/>
      <c r="EPG161" s="72"/>
      <c r="EPH161" s="72"/>
      <c r="EPI161" s="72"/>
      <c r="EPJ161" s="72"/>
      <c r="EPK161" s="72"/>
      <c r="EPL161" s="72"/>
      <c r="EPM161" s="71"/>
      <c r="EPN161" s="71"/>
      <c r="EPO161" s="71"/>
      <c r="EPP161" s="71"/>
      <c r="EPQ161" s="71"/>
      <c r="EPR161" s="71"/>
      <c r="EPS161" s="71"/>
      <c r="EPT161" s="72"/>
      <c r="EPU161" s="72"/>
      <c r="EPV161" s="72"/>
      <c r="EPW161" s="72"/>
      <c r="EPX161" s="72"/>
      <c r="EPY161" s="72"/>
      <c r="EPZ161" s="72"/>
      <c r="EQA161" s="72"/>
      <c r="EQB161" s="72"/>
      <c r="EQC161" s="71"/>
      <c r="EQD161" s="71"/>
      <c r="EQE161" s="71"/>
      <c r="EQF161" s="71"/>
      <c r="EQG161" s="71"/>
      <c r="EQH161" s="71"/>
      <c r="EQI161" s="71"/>
      <c r="EQJ161" s="72"/>
      <c r="EQK161" s="72"/>
      <c r="EQL161" s="72"/>
      <c r="EQM161" s="72"/>
      <c r="EQN161" s="72"/>
      <c r="EQO161" s="72"/>
      <c r="EQP161" s="72"/>
      <c r="EQQ161" s="72"/>
      <c r="EQR161" s="72"/>
      <c r="EQS161" s="71"/>
      <c r="EQT161" s="71"/>
      <c r="EQU161" s="71"/>
      <c r="EQV161" s="71"/>
      <c r="EQW161" s="71"/>
      <c r="EQX161" s="71"/>
      <c r="EQY161" s="71"/>
      <c r="EQZ161" s="72"/>
      <c r="ERA161" s="72"/>
      <c r="ERB161" s="72"/>
      <c r="ERC161" s="72"/>
      <c r="ERD161" s="72"/>
      <c r="ERE161" s="72"/>
      <c r="ERF161" s="72"/>
      <c r="ERG161" s="72"/>
      <c r="ERH161" s="72"/>
      <c r="ERI161" s="71"/>
      <c r="ERJ161" s="71"/>
      <c r="ERK161" s="71"/>
      <c r="ERL161" s="71"/>
      <c r="ERM161" s="71"/>
      <c r="ERN161" s="71"/>
      <c r="ERO161" s="71"/>
      <c r="ERP161" s="72"/>
      <c r="ERQ161" s="72"/>
      <c r="ERR161" s="72"/>
      <c r="ERS161" s="72"/>
      <c r="ERT161" s="72"/>
      <c r="ERU161" s="72"/>
      <c r="ERV161" s="72"/>
      <c r="ERW161" s="72"/>
      <c r="ERX161" s="72"/>
      <c r="ERY161" s="71"/>
      <c r="ERZ161" s="71"/>
      <c r="ESA161" s="71"/>
      <c r="ESB161" s="71"/>
      <c r="ESC161" s="71"/>
      <c r="ESD161" s="71"/>
      <c r="ESE161" s="71"/>
      <c r="ESF161" s="72"/>
      <c r="ESG161" s="72"/>
      <c r="ESH161" s="72"/>
      <c r="ESI161" s="72"/>
      <c r="ESJ161" s="72"/>
      <c r="ESK161" s="72"/>
      <c r="ESL161" s="72"/>
      <c r="ESM161" s="72"/>
      <c r="ESN161" s="72"/>
      <c r="ESO161" s="71"/>
      <c r="ESP161" s="71"/>
      <c r="ESQ161" s="71"/>
      <c r="ESR161" s="71"/>
      <c r="ESS161" s="71"/>
      <c r="EST161" s="71"/>
      <c r="ESU161" s="71"/>
      <c r="ESV161" s="72"/>
      <c r="ESW161" s="72"/>
      <c r="ESX161" s="72"/>
      <c r="ESY161" s="72"/>
      <c r="ESZ161" s="72"/>
      <c r="ETA161" s="72"/>
      <c r="ETB161" s="72"/>
      <c r="ETC161" s="72"/>
      <c r="ETD161" s="72"/>
      <c r="ETE161" s="71"/>
      <c r="ETF161" s="71"/>
      <c r="ETG161" s="71"/>
      <c r="ETH161" s="71"/>
      <c r="ETI161" s="71"/>
      <c r="ETJ161" s="71"/>
      <c r="ETK161" s="71"/>
      <c r="ETL161" s="72"/>
      <c r="ETM161" s="72"/>
      <c r="ETN161" s="72"/>
      <c r="ETO161" s="72"/>
      <c r="ETP161" s="72"/>
      <c r="ETQ161" s="72"/>
      <c r="ETR161" s="72"/>
      <c r="ETS161" s="72"/>
      <c r="ETT161" s="72"/>
      <c r="ETU161" s="71"/>
      <c r="ETV161" s="71"/>
      <c r="ETW161" s="71"/>
      <c r="ETX161" s="71"/>
      <c r="ETY161" s="71"/>
      <c r="ETZ161" s="71"/>
      <c r="EUA161" s="71"/>
      <c r="EUB161" s="72"/>
      <c r="EUC161" s="72"/>
      <c r="EUD161" s="72"/>
      <c r="EUE161" s="72"/>
      <c r="EUF161" s="72"/>
      <c r="EUG161" s="72"/>
      <c r="EUH161" s="72"/>
      <c r="EUI161" s="72"/>
      <c r="EUJ161" s="72"/>
      <c r="EUK161" s="71"/>
      <c r="EUL161" s="71"/>
      <c r="EUM161" s="71"/>
      <c r="EUN161" s="71"/>
      <c r="EUO161" s="71"/>
      <c r="EUP161" s="71"/>
      <c r="EUQ161" s="71"/>
      <c r="EUR161" s="72"/>
      <c r="EUS161" s="72"/>
      <c r="EUT161" s="72"/>
      <c r="EUU161" s="72"/>
      <c r="EUV161" s="72"/>
      <c r="EUW161" s="72"/>
      <c r="EUX161" s="72"/>
      <c r="EUY161" s="72"/>
      <c r="EUZ161" s="72"/>
      <c r="EVA161" s="71"/>
      <c r="EVB161" s="71"/>
      <c r="EVC161" s="71"/>
      <c r="EVD161" s="71"/>
      <c r="EVE161" s="71"/>
      <c r="EVF161" s="71"/>
      <c r="EVG161" s="71"/>
      <c r="EVH161" s="72"/>
      <c r="EVI161" s="72"/>
      <c r="EVJ161" s="72"/>
      <c r="EVK161" s="72"/>
      <c r="EVL161" s="72"/>
      <c r="EVM161" s="72"/>
      <c r="EVN161" s="72"/>
      <c r="EVO161" s="72"/>
      <c r="EVP161" s="72"/>
      <c r="EVQ161" s="71"/>
      <c r="EVR161" s="71"/>
      <c r="EVS161" s="71"/>
      <c r="EVT161" s="71"/>
      <c r="EVU161" s="71"/>
      <c r="EVV161" s="71"/>
      <c r="EVW161" s="71"/>
      <c r="EVX161" s="72"/>
      <c r="EVY161" s="72"/>
      <c r="EVZ161" s="72"/>
      <c r="EWA161" s="72"/>
      <c r="EWB161" s="72"/>
      <c r="EWC161" s="72"/>
      <c r="EWD161" s="72"/>
      <c r="EWE161" s="72"/>
      <c r="EWF161" s="72"/>
      <c r="EWG161" s="71"/>
      <c r="EWH161" s="71"/>
      <c r="EWI161" s="71"/>
      <c r="EWJ161" s="71"/>
      <c r="EWK161" s="71"/>
      <c r="EWL161" s="71"/>
      <c r="EWM161" s="71"/>
      <c r="EWN161" s="72"/>
      <c r="EWO161" s="72"/>
      <c r="EWP161" s="72"/>
      <c r="EWQ161" s="72"/>
      <c r="EWR161" s="72"/>
      <c r="EWS161" s="72"/>
      <c r="EWT161" s="72"/>
      <c r="EWU161" s="72"/>
      <c r="EWV161" s="72"/>
      <c r="EWW161" s="71"/>
      <c r="EWX161" s="71"/>
      <c r="EWY161" s="71"/>
      <c r="EWZ161" s="71"/>
      <c r="EXA161" s="71"/>
      <c r="EXB161" s="71"/>
      <c r="EXC161" s="71"/>
      <c r="EXD161" s="72"/>
      <c r="EXE161" s="72"/>
      <c r="EXF161" s="72"/>
      <c r="EXG161" s="72"/>
      <c r="EXH161" s="72"/>
      <c r="EXI161" s="72"/>
      <c r="EXJ161" s="72"/>
      <c r="EXK161" s="72"/>
      <c r="EXL161" s="72"/>
      <c r="EXM161" s="71"/>
      <c r="EXN161" s="71"/>
      <c r="EXO161" s="71"/>
      <c r="EXP161" s="71"/>
      <c r="EXQ161" s="71"/>
      <c r="EXR161" s="71"/>
      <c r="EXS161" s="71"/>
      <c r="EXT161" s="72"/>
      <c r="EXU161" s="72"/>
      <c r="EXV161" s="72"/>
      <c r="EXW161" s="72"/>
      <c r="EXX161" s="72"/>
      <c r="EXY161" s="72"/>
      <c r="EXZ161" s="72"/>
      <c r="EYA161" s="72"/>
      <c r="EYB161" s="72"/>
      <c r="EYC161" s="71"/>
      <c r="EYD161" s="71"/>
      <c r="EYE161" s="71"/>
      <c r="EYF161" s="71"/>
      <c r="EYG161" s="71"/>
      <c r="EYH161" s="71"/>
      <c r="EYI161" s="71"/>
      <c r="EYJ161" s="72"/>
      <c r="EYK161" s="72"/>
      <c r="EYL161" s="72"/>
      <c r="EYM161" s="72"/>
      <c r="EYN161" s="72"/>
      <c r="EYO161" s="72"/>
      <c r="EYP161" s="72"/>
      <c r="EYQ161" s="72"/>
      <c r="EYR161" s="72"/>
      <c r="EYS161" s="71"/>
      <c r="EYT161" s="71"/>
      <c r="EYU161" s="71"/>
      <c r="EYV161" s="71"/>
      <c r="EYW161" s="71"/>
      <c r="EYX161" s="71"/>
      <c r="EYY161" s="71"/>
      <c r="EYZ161" s="72"/>
      <c r="EZA161" s="72"/>
      <c r="EZB161" s="72"/>
      <c r="EZC161" s="72"/>
      <c r="EZD161" s="72"/>
      <c r="EZE161" s="72"/>
      <c r="EZF161" s="72"/>
      <c r="EZG161" s="72"/>
      <c r="EZH161" s="72"/>
      <c r="EZI161" s="71"/>
      <c r="EZJ161" s="71"/>
      <c r="EZK161" s="71"/>
      <c r="EZL161" s="71"/>
      <c r="EZM161" s="71"/>
      <c r="EZN161" s="71"/>
      <c r="EZO161" s="71"/>
      <c r="EZP161" s="72"/>
      <c r="EZQ161" s="72"/>
      <c r="EZR161" s="72"/>
      <c r="EZS161" s="72"/>
      <c r="EZT161" s="72"/>
      <c r="EZU161" s="72"/>
      <c r="EZV161" s="72"/>
      <c r="EZW161" s="72"/>
      <c r="EZX161" s="72"/>
      <c r="EZY161" s="71"/>
      <c r="EZZ161" s="71"/>
      <c r="FAA161" s="71"/>
      <c r="FAB161" s="71"/>
      <c r="FAC161" s="71"/>
      <c r="FAD161" s="71"/>
      <c r="FAE161" s="71"/>
      <c r="FAF161" s="72"/>
      <c r="FAG161" s="72"/>
      <c r="FAH161" s="72"/>
      <c r="FAI161" s="72"/>
      <c r="FAJ161" s="72"/>
      <c r="FAK161" s="72"/>
      <c r="FAL161" s="72"/>
      <c r="FAM161" s="72"/>
      <c r="FAN161" s="72"/>
      <c r="FAO161" s="71"/>
      <c r="FAP161" s="71"/>
      <c r="FAQ161" s="71"/>
      <c r="FAR161" s="71"/>
      <c r="FAS161" s="71"/>
      <c r="FAT161" s="71"/>
      <c r="FAU161" s="71"/>
      <c r="FAV161" s="72"/>
      <c r="FAW161" s="72"/>
      <c r="FAX161" s="72"/>
      <c r="FAY161" s="72"/>
      <c r="FAZ161" s="72"/>
      <c r="FBA161" s="72"/>
      <c r="FBB161" s="72"/>
      <c r="FBC161" s="72"/>
      <c r="FBD161" s="72"/>
      <c r="FBE161" s="71"/>
      <c r="FBF161" s="71"/>
      <c r="FBG161" s="71"/>
      <c r="FBH161" s="71"/>
      <c r="FBI161" s="71"/>
      <c r="FBJ161" s="71"/>
      <c r="FBK161" s="71"/>
      <c r="FBL161" s="72"/>
      <c r="FBM161" s="72"/>
      <c r="FBN161" s="72"/>
      <c r="FBO161" s="72"/>
      <c r="FBP161" s="72"/>
      <c r="FBQ161" s="72"/>
      <c r="FBR161" s="72"/>
      <c r="FBS161" s="72"/>
      <c r="FBT161" s="72"/>
      <c r="FBU161" s="71"/>
      <c r="FBV161" s="71"/>
      <c r="FBW161" s="71"/>
      <c r="FBX161" s="71"/>
      <c r="FBY161" s="71"/>
      <c r="FBZ161" s="71"/>
      <c r="FCA161" s="71"/>
      <c r="FCB161" s="72"/>
      <c r="FCC161" s="72"/>
      <c r="FCD161" s="72"/>
      <c r="FCE161" s="72"/>
      <c r="FCF161" s="72"/>
      <c r="FCG161" s="72"/>
      <c r="FCH161" s="72"/>
      <c r="FCI161" s="72"/>
      <c r="FCJ161" s="72"/>
      <c r="FCK161" s="71"/>
      <c r="FCL161" s="71"/>
      <c r="FCM161" s="71"/>
      <c r="FCN161" s="71"/>
      <c r="FCO161" s="71"/>
      <c r="FCP161" s="71"/>
      <c r="FCQ161" s="71"/>
      <c r="FCR161" s="72"/>
      <c r="FCS161" s="72"/>
      <c r="FCT161" s="72"/>
      <c r="FCU161" s="72"/>
      <c r="FCV161" s="72"/>
      <c r="FCW161" s="72"/>
      <c r="FCX161" s="72"/>
      <c r="FCY161" s="72"/>
      <c r="FCZ161" s="72"/>
      <c r="FDA161" s="71"/>
      <c r="FDB161" s="71"/>
      <c r="FDC161" s="71"/>
      <c r="FDD161" s="71"/>
      <c r="FDE161" s="71"/>
      <c r="FDF161" s="71"/>
      <c r="FDG161" s="71"/>
      <c r="FDH161" s="72"/>
      <c r="FDI161" s="72"/>
      <c r="FDJ161" s="72"/>
      <c r="FDK161" s="72"/>
      <c r="FDL161" s="72"/>
      <c r="FDM161" s="72"/>
      <c r="FDN161" s="72"/>
      <c r="FDO161" s="72"/>
      <c r="FDP161" s="72"/>
      <c r="FDQ161" s="71"/>
      <c r="FDR161" s="71"/>
      <c r="FDS161" s="71"/>
      <c r="FDT161" s="71"/>
      <c r="FDU161" s="71"/>
      <c r="FDV161" s="71"/>
      <c r="FDW161" s="71"/>
      <c r="FDX161" s="72"/>
      <c r="FDY161" s="72"/>
      <c r="FDZ161" s="72"/>
      <c r="FEA161" s="72"/>
      <c r="FEB161" s="72"/>
      <c r="FEC161" s="72"/>
      <c r="FED161" s="72"/>
      <c r="FEE161" s="72"/>
      <c r="FEF161" s="72"/>
      <c r="FEG161" s="71"/>
      <c r="FEH161" s="71"/>
      <c r="FEI161" s="71"/>
      <c r="FEJ161" s="71"/>
      <c r="FEK161" s="71"/>
      <c r="FEL161" s="71"/>
      <c r="FEM161" s="71"/>
      <c r="FEN161" s="72"/>
      <c r="FEO161" s="72"/>
      <c r="FEP161" s="72"/>
      <c r="FEQ161" s="72"/>
      <c r="FER161" s="72"/>
      <c r="FES161" s="72"/>
      <c r="FET161" s="72"/>
      <c r="FEU161" s="72"/>
      <c r="FEV161" s="72"/>
      <c r="FEW161" s="71"/>
      <c r="FEX161" s="71"/>
      <c r="FEY161" s="71"/>
      <c r="FEZ161" s="71"/>
      <c r="FFA161" s="71"/>
      <c r="FFB161" s="71"/>
      <c r="FFC161" s="71"/>
      <c r="FFD161" s="72"/>
      <c r="FFE161" s="72"/>
      <c r="FFF161" s="72"/>
      <c r="FFG161" s="72"/>
      <c r="FFH161" s="72"/>
      <c r="FFI161" s="72"/>
      <c r="FFJ161" s="72"/>
      <c r="FFK161" s="72"/>
      <c r="FFL161" s="72"/>
      <c r="FFM161" s="71"/>
      <c r="FFN161" s="71"/>
      <c r="FFO161" s="71"/>
      <c r="FFP161" s="71"/>
      <c r="FFQ161" s="71"/>
      <c r="FFR161" s="71"/>
      <c r="FFS161" s="71"/>
      <c r="FFT161" s="72"/>
      <c r="FFU161" s="72"/>
      <c r="FFV161" s="72"/>
      <c r="FFW161" s="72"/>
      <c r="FFX161" s="72"/>
      <c r="FFY161" s="72"/>
      <c r="FFZ161" s="72"/>
      <c r="FGA161" s="72"/>
      <c r="FGB161" s="72"/>
      <c r="FGC161" s="71"/>
      <c r="FGD161" s="71"/>
      <c r="FGE161" s="71"/>
      <c r="FGF161" s="71"/>
      <c r="FGG161" s="71"/>
      <c r="FGH161" s="71"/>
      <c r="FGI161" s="71"/>
      <c r="FGJ161" s="72"/>
      <c r="FGK161" s="72"/>
      <c r="FGL161" s="72"/>
      <c r="FGM161" s="72"/>
      <c r="FGN161" s="72"/>
      <c r="FGO161" s="72"/>
      <c r="FGP161" s="72"/>
      <c r="FGQ161" s="72"/>
      <c r="FGR161" s="72"/>
      <c r="FGS161" s="71"/>
      <c r="FGT161" s="71"/>
      <c r="FGU161" s="71"/>
      <c r="FGV161" s="71"/>
      <c r="FGW161" s="71"/>
      <c r="FGX161" s="71"/>
      <c r="FGY161" s="71"/>
      <c r="FGZ161" s="72"/>
      <c r="FHA161" s="72"/>
      <c r="FHB161" s="72"/>
      <c r="FHC161" s="72"/>
      <c r="FHD161" s="72"/>
      <c r="FHE161" s="72"/>
      <c r="FHF161" s="72"/>
      <c r="FHG161" s="72"/>
      <c r="FHH161" s="72"/>
      <c r="FHI161" s="71"/>
      <c r="FHJ161" s="71"/>
      <c r="FHK161" s="71"/>
      <c r="FHL161" s="71"/>
      <c r="FHM161" s="71"/>
      <c r="FHN161" s="71"/>
      <c r="FHO161" s="71"/>
      <c r="FHP161" s="72"/>
      <c r="FHQ161" s="72"/>
      <c r="FHR161" s="72"/>
      <c r="FHS161" s="72"/>
      <c r="FHT161" s="72"/>
      <c r="FHU161" s="72"/>
      <c r="FHV161" s="72"/>
      <c r="FHW161" s="72"/>
      <c r="FHX161" s="72"/>
      <c r="FHY161" s="71"/>
      <c r="FHZ161" s="71"/>
      <c r="FIA161" s="71"/>
      <c r="FIB161" s="71"/>
      <c r="FIC161" s="71"/>
      <c r="FID161" s="71"/>
      <c r="FIE161" s="71"/>
      <c r="FIF161" s="72"/>
      <c r="FIG161" s="72"/>
      <c r="FIH161" s="72"/>
      <c r="FII161" s="72"/>
      <c r="FIJ161" s="72"/>
      <c r="FIK161" s="72"/>
      <c r="FIL161" s="72"/>
      <c r="FIM161" s="72"/>
      <c r="FIN161" s="72"/>
      <c r="FIO161" s="71"/>
      <c r="FIP161" s="71"/>
      <c r="FIQ161" s="71"/>
      <c r="FIR161" s="71"/>
      <c r="FIS161" s="71"/>
      <c r="FIT161" s="71"/>
      <c r="FIU161" s="71"/>
      <c r="FIV161" s="72"/>
      <c r="FIW161" s="72"/>
      <c r="FIX161" s="72"/>
      <c r="FIY161" s="72"/>
      <c r="FIZ161" s="72"/>
      <c r="FJA161" s="72"/>
      <c r="FJB161" s="72"/>
      <c r="FJC161" s="72"/>
      <c r="FJD161" s="72"/>
      <c r="FJE161" s="71"/>
      <c r="FJF161" s="71"/>
      <c r="FJG161" s="71"/>
      <c r="FJH161" s="71"/>
      <c r="FJI161" s="71"/>
      <c r="FJJ161" s="71"/>
      <c r="FJK161" s="71"/>
      <c r="FJL161" s="72"/>
      <c r="FJM161" s="72"/>
      <c r="FJN161" s="72"/>
      <c r="FJO161" s="72"/>
      <c r="FJP161" s="72"/>
      <c r="FJQ161" s="72"/>
      <c r="FJR161" s="72"/>
      <c r="FJS161" s="72"/>
      <c r="FJT161" s="72"/>
      <c r="FJU161" s="71"/>
      <c r="FJV161" s="71"/>
      <c r="FJW161" s="71"/>
      <c r="FJX161" s="71"/>
      <c r="FJY161" s="71"/>
      <c r="FJZ161" s="71"/>
      <c r="FKA161" s="71"/>
      <c r="FKB161" s="72"/>
      <c r="FKC161" s="72"/>
      <c r="FKD161" s="72"/>
      <c r="FKE161" s="72"/>
      <c r="FKF161" s="72"/>
      <c r="FKG161" s="72"/>
      <c r="FKH161" s="72"/>
      <c r="FKI161" s="72"/>
      <c r="FKJ161" s="72"/>
      <c r="FKK161" s="71"/>
      <c r="FKL161" s="71"/>
      <c r="FKM161" s="71"/>
      <c r="FKN161" s="71"/>
      <c r="FKO161" s="71"/>
      <c r="FKP161" s="71"/>
      <c r="FKQ161" s="71"/>
      <c r="FKR161" s="72"/>
      <c r="FKS161" s="72"/>
      <c r="FKT161" s="72"/>
      <c r="FKU161" s="72"/>
      <c r="FKV161" s="72"/>
      <c r="FKW161" s="72"/>
      <c r="FKX161" s="72"/>
      <c r="FKY161" s="72"/>
      <c r="FKZ161" s="72"/>
      <c r="FLA161" s="71"/>
      <c r="FLB161" s="71"/>
      <c r="FLC161" s="71"/>
      <c r="FLD161" s="71"/>
      <c r="FLE161" s="71"/>
      <c r="FLF161" s="71"/>
      <c r="FLG161" s="71"/>
      <c r="FLH161" s="72"/>
      <c r="FLI161" s="72"/>
      <c r="FLJ161" s="72"/>
      <c r="FLK161" s="72"/>
      <c r="FLL161" s="72"/>
      <c r="FLM161" s="72"/>
      <c r="FLN161" s="72"/>
      <c r="FLO161" s="72"/>
      <c r="FLP161" s="72"/>
      <c r="FLQ161" s="71"/>
      <c r="FLR161" s="71"/>
      <c r="FLS161" s="71"/>
      <c r="FLT161" s="71"/>
      <c r="FLU161" s="71"/>
      <c r="FLV161" s="71"/>
      <c r="FLW161" s="71"/>
      <c r="FLX161" s="72"/>
      <c r="FLY161" s="72"/>
      <c r="FLZ161" s="72"/>
      <c r="FMA161" s="72"/>
      <c r="FMB161" s="72"/>
      <c r="FMC161" s="72"/>
      <c r="FMD161" s="72"/>
      <c r="FME161" s="72"/>
      <c r="FMF161" s="72"/>
      <c r="FMG161" s="71"/>
      <c r="FMH161" s="71"/>
      <c r="FMI161" s="71"/>
      <c r="FMJ161" s="71"/>
      <c r="FMK161" s="71"/>
      <c r="FML161" s="71"/>
      <c r="FMM161" s="71"/>
      <c r="FMN161" s="72"/>
      <c r="FMO161" s="72"/>
      <c r="FMP161" s="72"/>
      <c r="FMQ161" s="72"/>
      <c r="FMR161" s="72"/>
      <c r="FMS161" s="72"/>
      <c r="FMT161" s="72"/>
      <c r="FMU161" s="72"/>
      <c r="FMV161" s="72"/>
      <c r="FMW161" s="71"/>
      <c r="FMX161" s="71"/>
      <c r="FMY161" s="71"/>
      <c r="FMZ161" s="71"/>
      <c r="FNA161" s="71"/>
      <c r="FNB161" s="71"/>
      <c r="FNC161" s="71"/>
      <c r="FND161" s="72"/>
      <c r="FNE161" s="72"/>
      <c r="FNF161" s="72"/>
      <c r="FNG161" s="72"/>
      <c r="FNH161" s="72"/>
      <c r="FNI161" s="72"/>
      <c r="FNJ161" s="72"/>
      <c r="FNK161" s="72"/>
      <c r="FNL161" s="72"/>
      <c r="FNM161" s="71"/>
      <c r="FNN161" s="71"/>
      <c r="FNO161" s="71"/>
      <c r="FNP161" s="71"/>
      <c r="FNQ161" s="71"/>
      <c r="FNR161" s="71"/>
      <c r="FNS161" s="71"/>
      <c r="FNT161" s="72"/>
      <c r="FNU161" s="72"/>
      <c r="FNV161" s="72"/>
      <c r="FNW161" s="72"/>
      <c r="FNX161" s="72"/>
      <c r="FNY161" s="72"/>
      <c r="FNZ161" s="72"/>
      <c r="FOA161" s="72"/>
      <c r="FOB161" s="72"/>
      <c r="FOC161" s="71"/>
      <c r="FOD161" s="71"/>
      <c r="FOE161" s="71"/>
      <c r="FOF161" s="71"/>
      <c r="FOG161" s="71"/>
      <c r="FOH161" s="71"/>
      <c r="FOI161" s="71"/>
      <c r="FOJ161" s="72"/>
      <c r="FOK161" s="72"/>
      <c r="FOL161" s="72"/>
      <c r="FOM161" s="72"/>
      <c r="FON161" s="72"/>
      <c r="FOO161" s="72"/>
      <c r="FOP161" s="72"/>
      <c r="FOQ161" s="72"/>
      <c r="FOR161" s="72"/>
      <c r="FOS161" s="71"/>
      <c r="FOT161" s="71"/>
      <c r="FOU161" s="71"/>
      <c r="FOV161" s="71"/>
      <c r="FOW161" s="71"/>
      <c r="FOX161" s="71"/>
      <c r="FOY161" s="71"/>
      <c r="FOZ161" s="72"/>
      <c r="FPA161" s="72"/>
      <c r="FPB161" s="72"/>
      <c r="FPC161" s="72"/>
      <c r="FPD161" s="72"/>
      <c r="FPE161" s="72"/>
      <c r="FPF161" s="72"/>
      <c r="FPG161" s="72"/>
      <c r="FPH161" s="72"/>
      <c r="FPI161" s="71"/>
      <c r="FPJ161" s="71"/>
      <c r="FPK161" s="71"/>
      <c r="FPL161" s="71"/>
      <c r="FPM161" s="71"/>
      <c r="FPN161" s="71"/>
      <c r="FPO161" s="71"/>
      <c r="FPP161" s="72"/>
      <c r="FPQ161" s="72"/>
      <c r="FPR161" s="72"/>
      <c r="FPS161" s="72"/>
      <c r="FPT161" s="72"/>
      <c r="FPU161" s="72"/>
      <c r="FPV161" s="72"/>
      <c r="FPW161" s="72"/>
      <c r="FPX161" s="72"/>
      <c r="FPY161" s="71"/>
      <c r="FPZ161" s="71"/>
      <c r="FQA161" s="71"/>
      <c r="FQB161" s="71"/>
      <c r="FQC161" s="71"/>
      <c r="FQD161" s="71"/>
      <c r="FQE161" s="71"/>
      <c r="FQF161" s="72"/>
      <c r="FQG161" s="72"/>
      <c r="FQH161" s="72"/>
      <c r="FQI161" s="72"/>
      <c r="FQJ161" s="72"/>
      <c r="FQK161" s="72"/>
      <c r="FQL161" s="72"/>
      <c r="FQM161" s="72"/>
      <c r="FQN161" s="72"/>
      <c r="FQO161" s="71"/>
      <c r="FQP161" s="71"/>
      <c r="FQQ161" s="71"/>
      <c r="FQR161" s="71"/>
      <c r="FQS161" s="71"/>
      <c r="FQT161" s="71"/>
      <c r="FQU161" s="71"/>
      <c r="FQV161" s="72"/>
      <c r="FQW161" s="72"/>
      <c r="FQX161" s="72"/>
      <c r="FQY161" s="72"/>
      <c r="FQZ161" s="72"/>
      <c r="FRA161" s="72"/>
      <c r="FRB161" s="72"/>
      <c r="FRC161" s="72"/>
      <c r="FRD161" s="72"/>
      <c r="FRE161" s="71"/>
      <c r="FRF161" s="71"/>
      <c r="FRG161" s="71"/>
      <c r="FRH161" s="71"/>
      <c r="FRI161" s="71"/>
      <c r="FRJ161" s="71"/>
      <c r="FRK161" s="71"/>
      <c r="FRL161" s="72"/>
      <c r="FRM161" s="72"/>
      <c r="FRN161" s="72"/>
      <c r="FRO161" s="72"/>
      <c r="FRP161" s="72"/>
      <c r="FRQ161" s="72"/>
      <c r="FRR161" s="72"/>
      <c r="FRS161" s="72"/>
      <c r="FRT161" s="72"/>
      <c r="FRU161" s="71"/>
      <c r="FRV161" s="71"/>
      <c r="FRW161" s="71"/>
      <c r="FRX161" s="71"/>
      <c r="FRY161" s="71"/>
      <c r="FRZ161" s="71"/>
      <c r="FSA161" s="71"/>
      <c r="FSB161" s="72"/>
      <c r="FSC161" s="72"/>
      <c r="FSD161" s="72"/>
      <c r="FSE161" s="72"/>
      <c r="FSF161" s="72"/>
      <c r="FSG161" s="72"/>
      <c r="FSH161" s="72"/>
      <c r="FSI161" s="72"/>
      <c r="FSJ161" s="72"/>
      <c r="FSK161" s="71"/>
      <c r="FSL161" s="71"/>
      <c r="FSM161" s="71"/>
      <c r="FSN161" s="71"/>
      <c r="FSO161" s="71"/>
      <c r="FSP161" s="71"/>
      <c r="FSQ161" s="71"/>
      <c r="FSR161" s="72"/>
      <c r="FSS161" s="72"/>
      <c r="FST161" s="72"/>
      <c r="FSU161" s="72"/>
      <c r="FSV161" s="72"/>
      <c r="FSW161" s="72"/>
      <c r="FSX161" s="72"/>
      <c r="FSY161" s="72"/>
      <c r="FSZ161" s="72"/>
      <c r="FTA161" s="71"/>
      <c r="FTB161" s="71"/>
      <c r="FTC161" s="71"/>
      <c r="FTD161" s="71"/>
      <c r="FTE161" s="71"/>
      <c r="FTF161" s="71"/>
      <c r="FTG161" s="71"/>
      <c r="FTH161" s="72"/>
      <c r="FTI161" s="72"/>
      <c r="FTJ161" s="72"/>
      <c r="FTK161" s="72"/>
      <c r="FTL161" s="72"/>
      <c r="FTM161" s="72"/>
      <c r="FTN161" s="72"/>
      <c r="FTO161" s="72"/>
      <c r="FTP161" s="72"/>
      <c r="FTQ161" s="71"/>
      <c r="FTR161" s="71"/>
      <c r="FTS161" s="71"/>
      <c r="FTT161" s="71"/>
      <c r="FTU161" s="71"/>
      <c r="FTV161" s="71"/>
      <c r="FTW161" s="71"/>
      <c r="FTX161" s="72"/>
      <c r="FTY161" s="72"/>
      <c r="FTZ161" s="72"/>
      <c r="FUA161" s="72"/>
      <c r="FUB161" s="72"/>
      <c r="FUC161" s="72"/>
      <c r="FUD161" s="72"/>
      <c r="FUE161" s="72"/>
      <c r="FUF161" s="72"/>
      <c r="FUG161" s="71"/>
      <c r="FUH161" s="71"/>
      <c r="FUI161" s="71"/>
      <c r="FUJ161" s="71"/>
      <c r="FUK161" s="71"/>
      <c r="FUL161" s="71"/>
      <c r="FUM161" s="71"/>
      <c r="FUN161" s="72"/>
      <c r="FUO161" s="72"/>
      <c r="FUP161" s="72"/>
      <c r="FUQ161" s="72"/>
      <c r="FUR161" s="72"/>
      <c r="FUS161" s="72"/>
      <c r="FUT161" s="72"/>
      <c r="FUU161" s="72"/>
      <c r="FUV161" s="72"/>
      <c r="FUW161" s="71"/>
      <c r="FUX161" s="71"/>
      <c r="FUY161" s="71"/>
      <c r="FUZ161" s="71"/>
      <c r="FVA161" s="71"/>
      <c r="FVB161" s="71"/>
      <c r="FVC161" s="71"/>
      <c r="FVD161" s="72"/>
      <c r="FVE161" s="72"/>
      <c r="FVF161" s="72"/>
      <c r="FVG161" s="72"/>
      <c r="FVH161" s="72"/>
      <c r="FVI161" s="72"/>
      <c r="FVJ161" s="72"/>
      <c r="FVK161" s="72"/>
      <c r="FVL161" s="72"/>
      <c r="FVM161" s="71"/>
      <c r="FVN161" s="71"/>
      <c r="FVO161" s="71"/>
      <c r="FVP161" s="71"/>
      <c r="FVQ161" s="71"/>
      <c r="FVR161" s="71"/>
      <c r="FVS161" s="71"/>
      <c r="FVT161" s="72"/>
      <c r="FVU161" s="72"/>
      <c r="FVV161" s="72"/>
      <c r="FVW161" s="72"/>
      <c r="FVX161" s="72"/>
      <c r="FVY161" s="72"/>
      <c r="FVZ161" s="72"/>
      <c r="FWA161" s="72"/>
      <c r="FWB161" s="72"/>
      <c r="FWC161" s="71"/>
      <c r="FWD161" s="71"/>
      <c r="FWE161" s="71"/>
      <c r="FWF161" s="71"/>
      <c r="FWG161" s="71"/>
      <c r="FWH161" s="71"/>
      <c r="FWI161" s="71"/>
      <c r="FWJ161" s="72"/>
      <c r="FWK161" s="72"/>
      <c r="FWL161" s="72"/>
      <c r="FWM161" s="72"/>
      <c r="FWN161" s="72"/>
      <c r="FWO161" s="72"/>
      <c r="FWP161" s="72"/>
      <c r="FWQ161" s="72"/>
      <c r="FWR161" s="72"/>
      <c r="FWS161" s="71"/>
      <c r="FWT161" s="71"/>
      <c r="FWU161" s="71"/>
      <c r="FWV161" s="71"/>
      <c r="FWW161" s="71"/>
      <c r="FWX161" s="71"/>
      <c r="FWY161" s="71"/>
      <c r="FWZ161" s="72"/>
      <c r="FXA161" s="72"/>
      <c r="FXB161" s="72"/>
      <c r="FXC161" s="72"/>
      <c r="FXD161" s="72"/>
      <c r="FXE161" s="72"/>
      <c r="FXF161" s="72"/>
      <c r="FXG161" s="72"/>
      <c r="FXH161" s="72"/>
      <c r="FXI161" s="71"/>
      <c r="FXJ161" s="71"/>
      <c r="FXK161" s="71"/>
      <c r="FXL161" s="71"/>
      <c r="FXM161" s="71"/>
      <c r="FXN161" s="71"/>
      <c r="FXO161" s="71"/>
      <c r="FXP161" s="72"/>
      <c r="FXQ161" s="72"/>
      <c r="FXR161" s="72"/>
      <c r="FXS161" s="72"/>
      <c r="FXT161" s="72"/>
      <c r="FXU161" s="72"/>
      <c r="FXV161" s="72"/>
      <c r="FXW161" s="72"/>
      <c r="FXX161" s="72"/>
      <c r="FXY161" s="71"/>
      <c r="FXZ161" s="71"/>
      <c r="FYA161" s="71"/>
      <c r="FYB161" s="71"/>
      <c r="FYC161" s="71"/>
      <c r="FYD161" s="71"/>
      <c r="FYE161" s="71"/>
      <c r="FYF161" s="72"/>
      <c r="FYG161" s="72"/>
      <c r="FYH161" s="72"/>
      <c r="FYI161" s="72"/>
      <c r="FYJ161" s="72"/>
      <c r="FYK161" s="72"/>
      <c r="FYL161" s="72"/>
      <c r="FYM161" s="72"/>
      <c r="FYN161" s="72"/>
      <c r="FYO161" s="71"/>
      <c r="FYP161" s="71"/>
      <c r="FYQ161" s="71"/>
      <c r="FYR161" s="71"/>
      <c r="FYS161" s="71"/>
      <c r="FYT161" s="71"/>
      <c r="FYU161" s="71"/>
      <c r="FYV161" s="72"/>
      <c r="FYW161" s="72"/>
      <c r="FYX161" s="72"/>
      <c r="FYY161" s="72"/>
      <c r="FYZ161" s="72"/>
      <c r="FZA161" s="72"/>
      <c r="FZB161" s="72"/>
      <c r="FZC161" s="72"/>
      <c r="FZD161" s="72"/>
      <c r="FZE161" s="71"/>
      <c r="FZF161" s="71"/>
      <c r="FZG161" s="71"/>
      <c r="FZH161" s="71"/>
      <c r="FZI161" s="71"/>
      <c r="FZJ161" s="71"/>
      <c r="FZK161" s="71"/>
      <c r="FZL161" s="72"/>
      <c r="FZM161" s="72"/>
      <c r="FZN161" s="72"/>
      <c r="FZO161" s="72"/>
      <c r="FZP161" s="72"/>
      <c r="FZQ161" s="72"/>
      <c r="FZR161" s="72"/>
      <c r="FZS161" s="72"/>
      <c r="FZT161" s="72"/>
      <c r="FZU161" s="71"/>
      <c r="FZV161" s="71"/>
      <c r="FZW161" s="71"/>
      <c r="FZX161" s="71"/>
      <c r="FZY161" s="71"/>
      <c r="FZZ161" s="71"/>
      <c r="GAA161" s="71"/>
      <c r="GAB161" s="72"/>
      <c r="GAC161" s="72"/>
      <c r="GAD161" s="72"/>
      <c r="GAE161" s="72"/>
      <c r="GAF161" s="72"/>
      <c r="GAG161" s="72"/>
      <c r="GAH161" s="72"/>
      <c r="GAI161" s="72"/>
      <c r="GAJ161" s="72"/>
      <c r="GAK161" s="71"/>
      <c r="GAL161" s="71"/>
      <c r="GAM161" s="71"/>
      <c r="GAN161" s="71"/>
      <c r="GAO161" s="71"/>
      <c r="GAP161" s="71"/>
      <c r="GAQ161" s="71"/>
      <c r="GAR161" s="72"/>
      <c r="GAS161" s="72"/>
      <c r="GAT161" s="72"/>
      <c r="GAU161" s="72"/>
      <c r="GAV161" s="72"/>
      <c r="GAW161" s="72"/>
      <c r="GAX161" s="72"/>
      <c r="GAY161" s="72"/>
      <c r="GAZ161" s="72"/>
      <c r="GBA161" s="71"/>
      <c r="GBB161" s="71"/>
      <c r="GBC161" s="71"/>
      <c r="GBD161" s="71"/>
      <c r="GBE161" s="71"/>
      <c r="GBF161" s="71"/>
      <c r="GBG161" s="71"/>
      <c r="GBH161" s="72"/>
      <c r="GBI161" s="72"/>
      <c r="GBJ161" s="72"/>
      <c r="GBK161" s="72"/>
      <c r="GBL161" s="72"/>
      <c r="GBM161" s="72"/>
      <c r="GBN161" s="72"/>
      <c r="GBO161" s="72"/>
      <c r="GBP161" s="72"/>
      <c r="GBQ161" s="71"/>
      <c r="GBR161" s="71"/>
      <c r="GBS161" s="71"/>
      <c r="GBT161" s="71"/>
      <c r="GBU161" s="71"/>
      <c r="GBV161" s="71"/>
      <c r="GBW161" s="71"/>
      <c r="GBX161" s="72"/>
      <c r="GBY161" s="72"/>
      <c r="GBZ161" s="72"/>
      <c r="GCA161" s="72"/>
      <c r="GCB161" s="72"/>
      <c r="GCC161" s="72"/>
      <c r="GCD161" s="72"/>
      <c r="GCE161" s="72"/>
      <c r="GCF161" s="72"/>
      <c r="GCG161" s="71"/>
      <c r="GCH161" s="71"/>
      <c r="GCI161" s="71"/>
      <c r="GCJ161" s="71"/>
      <c r="GCK161" s="71"/>
      <c r="GCL161" s="71"/>
      <c r="GCM161" s="71"/>
      <c r="GCN161" s="72"/>
      <c r="GCO161" s="72"/>
      <c r="GCP161" s="72"/>
      <c r="GCQ161" s="72"/>
      <c r="GCR161" s="72"/>
      <c r="GCS161" s="72"/>
      <c r="GCT161" s="72"/>
      <c r="GCU161" s="72"/>
      <c r="GCV161" s="72"/>
      <c r="GCW161" s="71"/>
      <c r="GCX161" s="71"/>
      <c r="GCY161" s="71"/>
      <c r="GCZ161" s="71"/>
      <c r="GDA161" s="71"/>
      <c r="GDB161" s="71"/>
      <c r="GDC161" s="71"/>
      <c r="GDD161" s="72"/>
      <c r="GDE161" s="72"/>
      <c r="GDF161" s="72"/>
      <c r="GDG161" s="72"/>
      <c r="GDH161" s="72"/>
      <c r="GDI161" s="72"/>
      <c r="GDJ161" s="72"/>
      <c r="GDK161" s="72"/>
      <c r="GDL161" s="72"/>
      <c r="GDM161" s="71"/>
      <c r="GDN161" s="71"/>
      <c r="GDO161" s="71"/>
      <c r="GDP161" s="71"/>
      <c r="GDQ161" s="71"/>
      <c r="GDR161" s="71"/>
      <c r="GDS161" s="71"/>
      <c r="GDT161" s="72"/>
      <c r="GDU161" s="72"/>
      <c r="GDV161" s="72"/>
      <c r="GDW161" s="72"/>
      <c r="GDX161" s="72"/>
      <c r="GDY161" s="72"/>
      <c r="GDZ161" s="72"/>
      <c r="GEA161" s="72"/>
      <c r="GEB161" s="72"/>
      <c r="GEC161" s="71"/>
      <c r="GED161" s="71"/>
      <c r="GEE161" s="71"/>
      <c r="GEF161" s="71"/>
      <c r="GEG161" s="71"/>
      <c r="GEH161" s="71"/>
      <c r="GEI161" s="71"/>
      <c r="GEJ161" s="72"/>
      <c r="GEK161" s="72"/>
      <c r="GEL161" s="72"/>
      <c r="GEM161" s="72"/>
      <c r="GEN161" s="72"/>
      <c r="GEO161" s="72"/>
      <c r="GEP161" s="72"/>
      <c r="GEQ161" s="72"/>
      <c r="GER161" s="72"/>
      <c r="GES161" s="71"/>
      <c r="GET161" s="71"/>
      <c r="GEU161" s="71"/>
      <c r="GEV161" s="71"/>
      <c r="GEW161" s="71"/>
      <c r="GEX161" s="71"/>
      <c r="GEY161" s="71"/>
      <c r="GEZ161" s="72"/>
      <c r="GFA161" s="72"/>
      <c r="GFB161" s="72"/>
      <c r="GFC161" s="72"/>
      <c r="GFD161" s="72"/>
      <c r="GFE161" s="72"/>
      <c r="GFF161" s="72"/>
      <c r="GFG161" s="72"/>
      <c r="GFH161" s="72"/>
      <c r="GFI161" s="71"/>
      <c r="GFJ161" s="71"/>
      <c r="GFK161" s="71"/>
      <c r="GFL161" s="71"/>
      <c r="GFM161" s="71"/>
      <c r="GFN161" s="71"/>
      <c r="GFO161" s="71"/>
      <c r="GFP161" s="72"/>
      <c r="GFQ161" s="72"/>
      <c r="GFR161" s="72"/>
      <c r="GFS161" s="72"/>
      <c r="GFT161" s="72"/>
      <c r="GFU161" s="72"/>
      <c r="GFV161" s="72"/>
      <c r="GFW161" s="72"/>
      <c r="GFX161" s="72"/>
      <c r="GFY161" s="71"/>
      <c r="GFZ161" s="71"/>
      <c r="GGA161" s="71"/>
      <c r="GGB161" s="71"/>
      <c r="GGC161" s="71"/>
      <c r="GGD161" s="71"/>
      <c r="GGE161" s="71"/>
      <c r="GGF161" s="72"/>
      <c r="GGG161" s="72"/>
      <c r="GGH161" s="72"/>
      <c r="GGI161" s="72"/>
      <c r="GGJ161" s="72"/>
      <c r="GGK161" s="72"/>
      <c r="GGL161" s="72"/>
      <c r="GGM161" s="72"/>
      <c r="GGN161" s="72"/>
      <c r="GGO161" s="71"/>
      <c r="GGP161" s="71"/>
      <c r="GGQ161" s="71"/>
      <c r="GGR161" s="71"/>
      <c r="GGS161" s="71"/>
      <c r="GGT161" s="71"/>
      <c r="GGU161" s="71"/>
      <c r="GGV161" s="72"/>
      <c r="GGW161" s="72"/>
      <c r="GGX161" s="72"/>
      <c r="GGY161" s="72"/>
      <c r="GGZ161" s="72"/>
      <c r="GHA161" s="72"/>
      <c r="GHB161" s="72"/>
      <c r="GHC161" s="72"/>
      <c r="GHD161" s="72"/>
      <c r="GHE161" s="71"/>
      <c r="GHF161" s="71"/>
      <c r="GHG161" s="71"/>
      <c r="GHH161" s="71"/>
      <c r="GHI161" s="71"/>
      <c r="GHJ161" s="71"/>
      <c r="GHK161" s="71"/>
      <c r="GHL161" s="72"/>
      <c r="GHM161" s="72"/>
      <c r="GHN161" s="72"/>
      <c r="GHO161" s="72"/>
      <c r="GHP161" s="72"/>
      <c r="GHQ161" s="72"/>
      <c r="GHR161" s="72"/>
      <c r="GHS161" s="72"/>
      <c r="GHT161" s="72"/>
      <c r="GHU161" s="71"/>
      <c r="GHV161" s="71"/>
      <c r="GHW161" s="71"/>
      <c r="GHX161" s="71"/>
      <c r="GHY161" s="71"/>
      <c r="GHZ161" s="71"/>
      <c r="GIA161" s="71"/>
      <c r="GIB161" s="72"/>
      <c r="GIC161" s="72"/>
      <c r="GID161" s="72"/>
      <c r="GIE161" s="72"/>
      <c r="GIF161" s="72"/>
      <c r="GIG161" s="72"/>
      <c r="GIH161" s="72"/>
      <c r="GII161" s="72"/>
      <c r="GIJ161" s="72"/>
      <c r="GIK161" s="71"/>
      <c r="GIL161" s="71"/>
      <c r="GIM161" s="71"/>
      <c r="GIN161" s="71"/>
      <c r="GIO161" s="71"/>
      <c r="GIP161" s="71"/>
      <c r="GIQ161" s="71"/>
      <c r="GIR161" s="72"/>
      <c r="GIS161" s="72"/>
      <c r="GIT161" s="72"/>
      <c r="GIU161" s="72"/>
      <c r="GIV161" s="72"/>
      <c r="GIW161" s="72"/>
      <c r="GIX161" s="72"/>
      <c r="GIY161" s="72"/>
      <c r="GIZ161" s="72"/>
      <c r="GJA161" s="71"/>
      <c r="GJB161" s="71"/>
      <c r="GJC161" s="71"/>
      <c r="GJD161" s="71"/>
      <c r="GJE161" s="71"/>
      <c r="GJF161" s="71"/>
      <c r="GJG161" s="71"/>
      <c r="GJH161" s="72"/>
      <c r="GJI161" s="72"/>
      <c r="GJJ161" s="72"/>
      <c r="GJK161" s="72"/>
      <c r="GJL161" s="72"/>
      <c r="GJM161" s="72"/>
      <c r="GJN161" s="72"/>
      <c r="GJO161" s="72"/>
      <c r="GJP161" s="72"/>
      <c r="GJQ161" s="71"/>
      <c r="GJR161" s="71"/>
      <c r="GJS161" s="71"/>
      <c r="GJT161" s="71"/>
      <c r="GJU161" s="71"/>
      <c r="GJV161" s="71"/>
      <c r="GJW161" s="71"/>
      <c r="GJX161" s="72"/>
      <c r="GJY161" s="72"/>
      <c r="GJZ161" s="72"/>
      <c r="GKA161" s="72"/>
      <c r="GKB161" s="72"/>
      <c r="GKC161" s="72"/>
      <c r="GKD161" s="72"/>
      <c r="GKE161" s="72"/>
      <c r="GKF161" s="72"/>
      <c r="GKG161" s="71"/>
      <c r="GKH161" s="71"/>
      <c r="GKI161" s="71"/>
      <c r="GKJ161" s="71"/>
      <c r="GKK161" s="71"/>
      <c r="GKL161" s="71"/>
      <c r="GKM161" s="71"/>
      <c r="GKN161" s="72"/>
      <c r="GKO161" s="72"/>
      <c r="GKP161" s="72"/>
      <c r="GKQ161" s="72"/>
      <c r="GKR161" s="72"/>
      <c r="GKS161" s="72"/>
      <c r="GKT161" s="72"/>
      <c r="GKU161" s="72"/>
      <c r="GKV161" s="72"/>
      <c r="GKW161" s="71"/>
      <c r="GKX161" s="71"/>
      <c r="GKY161" s="71"/>
      <c r="GKZ161" s="71"/>
      <c r="GLA161" s="71"/>
      <c r="GLB161" s="71"/>
      <c r="GLC161" s="71"/>
      <c r="GLD161" s="72"/>
      <c r="GLE161" s="72"/>
      <c r="GLF161" s="72"/>
      <c r="GLG161" s="72"/>
      <c r="GLH161" s="72"/>
      <c r="GLI161" s="72"/>
      <c r="GLJ161" s="72"/>
      <c r="GLK161" s="72"/>
      <c r="GLL161" s="72"/>
      <c r="GLM161" s="71"/>
      <c r="GLN161" s="71"/>
      <c r="GLO161" s="71"/>
      <c r="GLP161" s="71"/>
      <c r="GLQ161" s="71"/>
      <c r="GLR161" s="71"/>
      <c r="GLS161" s="71"/>
      <c r="GLT161" s="72"/>
      <c r="GLU161" s="72"/>
      <c r="GLV161" s="72"/>
      <c r="GLW161" s="72"/>
      <c r="GLX161" s="72"/>
      <c r="GLY161" s="72"/>
      <c r="GLZ161" s="72"/>
      <c r="GMA161" s="72"/>
      <c r="GMB161" s="72"/>
      <c r="GMC161" s="71"/>
      <c r="GMD161" s="71"/>
      <c r="GME161" s="71"/>
      <c r="GMF161" s="71"/>
      <c r="GMG161" s="71"/>
      <c r="GMH161" s="71"/>
      <c r="GMI161" s="71"/>
      <c r="GMJ161" s="72"/>
      <c r="GMK161" s="72"/>
      <c r="GML161" s="72"/>
      <c r="GMM161" s="72"/>
      <c r="GMN161" s="72"/>
      <c r="GMO161" s="72"/>
      <c r="GMP161" s="72"/>
      <c r="GMQ161" s="72"/>
      <c r="GMR161" s="72"/>
      <c r="GMS161" s="71"/>
      <c r="GMT161" s="71"/>
      <c r="GMU161" s="71"/>
      <c r="GMV161" s="71"/>
      <c r="GMW161" s="71"/>
      <c r="GMX161" s="71"/>
      <c r="GMY161" s="71"/>
      <c r="GMZ161" s="72"/>
      <c r="GNA161" s="72"/>
      <c r="GNB161" s="72"/>
      <c r="GNC161" s="72"/>
      <c r="GND161" s="72"/>
      <c r="GNE161" s="72"/>
      <c r="GNF161" s="72"/>
      <c r="GNG161" s="72"/>
      <c r="GNH161" s="72"/>
      <c r="GNI161" s="71"/>
      <c r="GNJ161" s="71"/>
      <c r="GNK161" s="71"/>
      <c r="GNL161" s="71"/>
      <c r="GNM161" s="71"/>
      <c r="GNN161" s="71"/>
      <c r="GNO161" s="71"/>
      <c r="GNP161" s="72"/>
      <c r="GNQ161" s="72"/>
      <c r="GNR161" s="72"/>
      <c r="GNS161" s="72"/>
      <c r="GNT161" s="72"/>
      <c r="GNU161" s="72"/>
      <c r="GNV161" s="72"/>
      <c r="GNW161" s="72"/>
      <c r="GNX161" s="72"/>
      <c r="GNY161" s="71"/>
      <c r="GNZ161" s="71"/>
      <c r="GOA161" s="71"/>
      <c r="GOB161" s="71"/>
      <c r="GOC161" s="71"/>
      <c r="GOD161" s="71"/>
      <c r="GOE161" s="71"/>
      <c r="GOF161" s="72"/>
      <c r="GOG161" s="72"/>
      <c r="GOH161" s="72"/>
      <c r="GOI161" s="72"/>
      <c r="GOJ161" s="72"/>
      <c r="GOK161" s="72"/>
      <c r="GOL161" s="72"/>
      <c r="GOM161" s="72"/>
      <c r="GON161" s="72"/>
      <c r="GOO161" s="71"/>
      <c r="GOP161" s="71"/>
      <c r="GOQ161" s="71"/>
      <c r="GOR161" s="71"/>
      <c r="GOS161" s="71"/>
      <c r="GOT161" s="71"/>
      <c r="GOU161" s="71"/>
      <c r="GOV161" s="72"/>
      <c r="GOW161" s="72"/>
      <c r="GOX161" s="72"/>
      <c r="GOY161" s="72"/>
      <c r="GOZ161" s="72"/>
      <c r="GPA161" s="72"/>
      <c r="GPB161" s="72"/>
      <c r="GPC161" s="72"/>
      <c r="GPD161" s="72"/>
      <c r="GPE161" s="71"/>
      <c r="GPF161" s="71"/>
      <c r="GPG161" s="71"/>
      <c r="GPH161" s="71"/>
      <c r="GPI161" s="71"/>
      <c r="GPJ161" s="71"/>
      <c r="GPK161" s="71"/>
      <c r="GPL161" s="72"/>
      <c r="GPM161" s="72"/>
      <c r="GPN161" s="72"/>
      <c r="GPO161" s="72"/>
      <c r="GPP161" s="72"/>
      <c r="GPQ161" s="72"/>
      <c r="GPR161" s="72"/>
      <c r="GPS161" s="72"/>
      <c r="GPT161" s="72"/>
      <c r="GPU161" s="71"/>
      <c r="GPV161" s="71"/>
      <c r="GPW161" s="71"/>
      <c r="GPX161" s="71"/>
      <c r="GPY161" s="71"/>
      <c r="GPZ161" s="71"/>
      <c r="GQA161" s="71"/>
      <c r="GQB161" s="72"/>
      <c r="GQC161" s="72"/>
      <c r="GQD161" s="72"/>
      <c r="GQE161" s="72"/>
      <c r="GQF161" s="72"/>
      <c r="GQG161" s="72"/>
      <c r="GQH161" s="72"/>
      <c r="GQI161" s="72"/>
      <c r="GQJ161" s="72"/>
      <c r="GQK161" s="71"/>
      <c r="GQL161" s="71"/>
      <c r="GQM161" s="71"/>
      <c r="GQN161" s="71"/>
      <c r="GQO161" s="71"/>
      <c r="GQP161" s="71"/>
      <c r="GQQ161" s="71"/>
      <c r="GQR161" s="72"/>
      <c r="GQS161" s="72"/>
      <c r="GQT161" s="72"/>
      <c r="GQU161" s="72"/>
      <c r="GQV161" s="72"/>
      <c r="GQW161" s="72"/>
      <c r="GQX161" s="72"/>
      <c r="GQY161" s="72"/>
      <c r="GQZ161" s="72"/>
      <c r="GRA161" s="71"/>
      <c r="GRB161" s="71"/>
      <c r="GRC161" s="71"/>
      <c r="GRD161" s="71"/>
      <c r="GRE161" s="71"/>
      <c r="GRF161" s="71"/>
      <c r="GRG161" s="71"/>
      <c r="GRH161" s="72"/>
      <c r="GRI161" s="72"/>
      <c r="GRJ161" s="72"/>
      <c r="GRK161" s="72"/>
      <c r="GRL161" s="72"/>
      <c r="GRM161" s="72"/>
      <c r="GRN161" s="72"/>
      <c r="GRO161" s="72"/>
      <c r="GRP161" s="72"/>
      <c r="GRQ161" s="71"/>
      <c r="GRR161" s="71"/>
      <c r="GRS161" s="71"/>
      <c r="GRT161" s="71"/>
      <c r="GRU161" s="71"/>
      <c r="GRV161" s="71"/>
      <c r="GRW161" s="71"/>
      <c r="GRX161" s="72"/>
      <c r="GRY161" s="72"/>
      <c r="GRZ161" s="72"/>
      <c r="GSA161" s="72"/>
      <c r="GSB161" s="72"/>
      <c r="GSC161" s="72"/>
      <c r="GSD161" s="72"/>
      <c r="GSE161" s="72"/>
      <c r="GSF161" s="72"/>
      <c r="GSG161" s="71"/>
      <c r="GSH161" s="71"/>
      <c r="GSI161" s="71"/>
      <c r="GSJ161" s="71"/>
      <c r="GSK161" s="71"/>
      <c r="GSL161" s="71"/>
      <c r="GSM161" s="71"/>
      <c r="GSN161" s="72"/>
      <c r="GSO161" s="72"/>
      <c r="GSP161" s="72"/>
      <c r="GSQ161" s="72"/>
      <c r="GSR161" s="72"/>
      <c r="GSS161" s="72"/>
      <c r="GST161" s="72"/>
      <c r="GSU161" s="72"/>
      <c r="GSV161" s="72"/>
      <c r="GSW161" s="71"/>
      <c r="GSX161" s="71"/>
      <c r="GSY161" s="71"/>
      <c r="GSZ161" s="71"/>
      <c r="GTA161" s="71"/>
      <c r="GTB161" s="71"/>
      <c r="GTC161" s="71"/>
      <c r="GTD161" s="72"/>
      <c r="GTE161" s="72"/>
      <c r="GTF161" s="72"/>
      <c r="GTG161" s="72"/>
      <c r="GTH161" s="72"/>
      <c r="GTI161" s="72"/>
      <c r="GTJ161" s="72"/>
      <c r="GTK161" s="72"/>
      <c r="GTL161" s="72"/>
      <c r="GTM161" s="71"/>
      <c r="GTN161" s="71"/>
      <c r="GTO161" s="71"/>
      <c r="GTP161" s="71"/>
      <c r="GTQ161" s="71"/>
      <c r="GTR161" s="71"/>
      <c r="GTS161" s="71"/>
      <c r="GTT161" s="72"/>
      <c r="GTU161" s="72"/>
      <c r="GTV161" s="72"/>
      <c r="GTW161" s="72"/>
      <c r="GTX161" s="72"/>
      <c r="GTY161" s="72"/>
      <c r="GTZ161" s="72"/>
      <c r="GUA161" s="72"/>
      <c r="GUB161" s="72"/>
      <c r="GUC161" s="71"/>
      <c r="GUD161" s="71"/>
      <c r="GUE161" s="71"/>
      <c r="GUF161" s="71"/>
      <c r="GUG161" s="71"/>
      <c r="GUH161" s="71"/>
      <c r="GUI161" s="71"/>
      <c r="GUJ161" s="72"/>
      <c r="GUK161" s="72"/>
      <c r="GUL161" s="72"/>
      <c r="GUM161" s="72"/>
      <c r="GUN161" s="72"/>
      <c r="GUO161" s="72"/>
      <c r="GUP161" s="72"/>
      <c r="GUQ161" s="72"/>
      <c r="GUR161" s="72"/>
      <c r="GUS161" s="71"/>
      <c r="GUT161" s="71"/>
      <c r="GUU161" s="71"/>
      <c r="GUV161" s="71"/>
      <c r="GUW161" s="71"/>
      <c r="GUX161" s="71"/>
      <c r="GUY161" s="71"/>
      <c r="GUZ161" s="72"/>
      <c r="GVA161" s="72"/>
      <c r="GVB161" s="72"/>
      <c r="GVC161" s="72"/>
      <c r="GVD161" s="72"/>
      <c r="GVE161" s="72"/>
      <c r="GVF161" s="72"/>
      <c r="GVG161" s="72"/>
      <c r="GVH161" s="72"/>
      <c r="GVI161" s="71"/>
      <c r="GVJ161" s="71"/>
      <c r="GVK161" s="71"/>
      <c r="GVL161" s="71"/>
      <c r="GVM161" s="71"/>
      <c r="GVN161" s="71"/>
      <c r="GVO161" s="71"/>
      <c r="GVP161" s="72"/>
      <c r="GVQ161" s="72"/>
      <c r="GVR161" s="72"/>
      <c r="GVS161" s="72"/>
      <c r="GVT161" s="72"/>
      <c r="GVU161" s="72"/>
      <c r="GVV161" s="72"/>
      <c r="GVW161" s="72"/>
      <c r="GVX161" s="72"/>
      <c r="GVY161" s="71"/>
      <c r="GVZ161" s="71"/>
      <c r="GWA161" s="71"/>
      <c r="GWB161" s="71"/>
      <c r="GWC161" s="71"/>
      <c r="GWD161" s="71"/>
      <c r="GWE161" s="71"/>
      <c r="GWF161" s="72"/>
      <c r="GWG161" s="72"/>
      <c r="GWH161" s="72"/>
      <c r="GWI161" s="72"/>
      <c r="GWJ161" s="72"/>
      <c r="GWK161" s="72"/>
      <c r="GWL161" s="72"/>
      <c r="GWM161" s="72"/>
      <c r="GWN161" s="72"/>
      <c r="GWO161" s="71"/>
      <c r="GWP161" s="71"/>
      <c r="GWQ161" s="71"/>
      <c r="GWR161" s="71"/>
      <c r="GWS161" s="71"/>
      <c r="GWT161" s="71"/>
      <c r="GWU161" s="71"/>
      <c r="GWV161" s="72"/>
      <c r="GWW161" s="72"/>
      <c r="GWX161" s="72"/>
      <c r="GWY161" s="72"/>
      <c r="GWZ161" s="72"/>
      <c r="GXA161" s="72"/>
      <c r="GXB161" s="72"/>
      <c r="GXC161" s="72"/>
      <c r="GXD161" s="72"/>
      <c r="GXE161" s="71"/>
      <c r="GXF161" s="71"/>
      <c r="GXG161" s="71"/>
      <c r="GXH161" s="71"/>
      <c r="GXI161" s="71"/>
      <c r="GXJ161" s="71"/>
      <c r="GXK161" s="71"/>
      <c r="GXL161" s="72"/>
      <c r="GXM161" s="72"/>
      <c r="GXN161" s="72"/>
      <c r="GXO161" s="72"/>
      <c r="GXP161" s="72"/>
      <c r="GXQ161" s="72"/>
      <c r="GXR161" s="72"/>
      <c r="GXS161" s="72"/>
      <c r="GXT161" s="72"/>
      <c r="GXU161" s="71"/>
      <c r="GXV161" s="71"/>
      <c r="GXW161" s="71"/>
      <c r="GXX161" s="71"/>
      <c r="GXY161" s="71"/>
      <c r="GXZ161" s="71"/>
      <c r="GYA161" s="71"/>
      <c r="GYB161" s="72"/>
      <c r="GYC161" s="72"/>
      <c r="GYD161" s="72"/>
      <c r="GYE161" s="72"/>
      <c r="GYF161" s="72"/>
      <c r="GYG161" s="72"/>
      <c r="GYH161" s="72"/>
      <c r="GYI161" s="72"/>
      <c r="GYJ161" s="72"/>
      <c r="GYK161" s="71"/>
      <c r="GYL161" s="71"/>
      <c r="GYM161" s="71"/>
      <c r="GYN161" s="71"/>
      <c r="GYO161" s="71"/>
      <c r="GYP161" s="71"/>
      <c r="GYQ161" s="71"/>
      <c r="GYR161" s="72"/>
      <c r="GYS161" s="72"/>
      <c r="GYT161" s="72"/>
      <c r="GYU161" s="72"/>
      <c r="GYV161" s="72"/>
      <c r="GYW161" s="72"/>
      <c r="GYX161" s="72"/>
      <c r="GYY161" s="72"/>
      <c r="GYZ161" s="72"/>
      <c r="GZA161" s="71"/>
      <c r="GZB161" s="71"/>
      <c r="GZC161" s="71"/>
      <c r="GZD161" s="71"/>
      <c r="GZE161" s="71"/>
      <c r="GZF161" s="71"/>
      <c r="GZG161" s="71"/>
      <c r="GZH161" s="72"/>
      <c r="GZI161" s="72"/>
      <c r="GZJ161" s="72"/>
      <c r="GZK161" s="72"/>
      <c r="GZL161" s="72"/>
      <c r="GZM161" s="72"/>
      <c r="GZN161" s="72"/>
      <c r="GZO161" s="72"/>
      <c r="GZP161" s="72"/>
      <c r="GZQ161" s="71"/>
      <c r="GZR161" s="71"/>
      <c r="GZS161" s="71"/>
      <c r="GZT161" s="71"/>
      <c r="GZU161" s="71"/>
      <c r="GZV161" s="71"/>
      <c r="GZW161" s="71"/>
      <c r="GZX161" s="72"/>
      <c r="GZY161" s="72"/>
      <c r="GZZ161" s="72"/>
      <c r="HAA161" s="72"/>
      <c r="HAB161" s="72"/>
      <c r="HAC161" s="72"/>
      <c r="HAD161" s="72"/>
      <c r="HAE161" s="72"/>
      <c r="HAF161" s="72"/>
      <c r="HAG161" s="71"/>
      <c r="HAH161" s="71"/>
      <c r="HAI161" s="71"/>
      <c r="HAJ161" s="71"/>
      <c r="HAK161" s="71"/>
      <c r="HAL161" s="71"/>
      <c r="HAM161" s="71"/>
      <c r="HAN161" s="72"/>
      <c r="HAO161" s="72"/>
      <c r="HAP161" s="72"/>
      <c r="HAQ161" s="72"/>
      <c r="HAR161" s="72"/>
      <c r="HAS161" s="72"/>
      <c r="HAT161" s="72"/>
      <c r="HAU161" s="72"/>
      <c r="HAV161" s="72"/>
      <c r="HAW161" s="71"/>
      <c r="HAX161" s="71"/>
      <c r="HAY161" s="71"/>
      <c r="HAZ161" s="71"/>
      <c r="HBA161" s="71"/>
      <c r="HBB161" s="71"/>
      <c r="HBC161" s="71"/>
      <c r="HBD161" s="72"/>
      <c r="HBE161" s="72"/>
      <c r="HBF161" s="72"/>
      <c r="HBG161" s="72"/>
      <c r="HBH161" s="72"/>
      <c r="HBI161" s="72"/>
      <c r="HBJ161" s="72"/>
      <c r="HBK161" s="72"/>
      <c r="HBL161" s="72"/>
      <c r="HBM161" s="71"/>
      <c r="HBN161" s="71"/>
      <c r="HBO161" s="71"/>
      <c r="HBP161" s="71"/>
      <c r="HBQ161" s="71"/>
      <c r="HBR161" s="71"/>
      <c r="HBS161" s="71"/>
      <c r="HBT161" s="72"/>
      <c r="HBU161" s="72"/>
      <c r="HBV161" s="72"/>
      <c r="HBW161" s="72"/>
      <c r="HBX161" s="72"/>
      <c r="HBY161" s="72"/>
      <c r="HBZ161" s="72"/>
      <c r="HCA161" s="72"/>
      <c r="HCB161" s="72"/>
      <c r="HCC161" s="71"/>
      <c r="HCD161" s="71"/>
      <c r="HCE161" s="71"/>
      <c r="HCF161" s="71"/>
      <c r="HCG161" s="71"/>
      <c r="HCH161" s="71"/>
      <c r="HCI161" s="71"/>
      <c r="HCJ161" s="72"/>
      <c r="HCK161" s="72"/>
      <c r="HCL161" s="72"/>
      <c r="HCM161" s="72"/>
      <c r="HCN161" s="72"/>
      <c r="HCO161" s="72"/>
      <c r="HCP161" s="72"/>
      <c r="HCQ161" s="72"/>
      <c r="HCR161" s="72"/>
      <c r="HCS161" s="71"/>
      <c r="HCT161" s="71"/>
      <c r="HCU161" s="71"/>
      <c r="HCV161" s="71"/>
      <c r="HCW161" s="71"/>
      <c r="HCX161" s="71"/>
      <c r="HCY161" s="71"/>
      <c r="HCZ161" s="72"/>
      <c r="HDA161" s="72"/>
      <c r="HDB161" s="72"/>
      <c r="HDC161" s="72"/>
      <c r="HDD161" s="72"/>
      <c r="HDE161" s="72"/>
      <c r="HDF161" s="72"/>
      <c r="HDG161" s="72"/>
      <c r="HDH161" s="72"/>
      <c r="HDI161" s="71"/>
      <c r="HDJ161" s="71"/>
      <c r="HDK161" s="71"/>
      <c r="HDL161" s="71"/>
      <c r="HDM161" s="71"/>
      <c r="HDN161" s="71"/>
      <c r="HDO161" s="71"/>
      <c r="HDP161" s="72"/>
      <c r="HDQ161" s="72"/>
      <c r="HDR161" s="72"/>
      <c r="HDS161" s="72"/>
      <c r="HDT161" s="72"/>
      <c r="HDU161" s="72"/>
      <c r="HDV161" s="72"/>
      <c r="HDW161" s="72"/>
      <c r="HDX161" s="72"/>
      <c r="HDY161" s="71"/>
      <c r="HDZ161" s="71"/>
      <c r="HEA161" s="71"/>
      <c r="HEB161" s="71"/>
      <c r="HEC161" s="71"/>
      <c r="HED161" s="71"/>
      <c r="HEE161" s="71"/>
      <c r="HEF161" s="72"/>
      <c r="HEG161" s="72"/>
      <c r="HEH161" s="72"/>
      <c r="HEI161" s="72"/>
      <c r="HEJ161" s="72"/>
      <c r="HEK161" s="72"/>
      <c r="HEL161" s="72"/>
      <c r="HEM161" s="72"/>
      <c r="HEN161" s="72"/>
      <c r="HEO161" s="71"/>
      <c r="HEP161" s="71"/>
      <c r="HEQ161" s="71"/>
      <c r="HER161" s="71"/>
      <c r="HES161" s="71"/>
      <c r="HET161" s="71"/>
      <c r="HEU161" s="71"/>
      <c r="HEV161" s="72"/>
      <c r="HEW161" s="72"/>
      <c r="HEX161" s="72"/>
      <c r="HEY161" s="72"/>
      <c r="HEZ161" s="72"/>
      <c r="HFA161" s="72"/>
      <c r="HFB161" s="72"/>
      <c r="HFC161" s="72"/>
      <c r="HFD161" s="72"/>
      <c r="HFE161" s="71"/>
      <c r="HFF161" s="71"/>
      <c r="HFG161" s="71"/>
      <c r="HFH161" s="71"/>
      <c r="HFI161" s="71"/>
      <c r="HFJ161" s="71"/>
      <c r="HFK161" s="71"/>
      <c r="HFL161" s="72"/>
      <c r="HFM161" s="72"/>
      <c r="HFN161" s="72"/>
      <c r="HFO161" s="72"/>
      <c r="HFP161" s="72"/>
      <c r="HFQ161" s="72"/>
      <c r="HFR161" s="72"/>
      <c r="HFS161" s="72"/>
      <c r="HFT161" s="72"/>
      <c r="HFU161" s="71"/>
      <c r="HFV161" s="71"/>
      <c r="HFW161" s="71"/>
      <c r="HFX161" s="71"/>
      <c r="HFY161" s="71"/>
      <c r="HFZ161" s="71"/>
      <c r="HGA161" s="71"/>
      <c r="HGB161" s="72"/>
      <c r="HGC161" s="72"/>
      <c r="HGD161" s="72"/>
      <c r="HGE161" s="72"/>
      <c r="HGF161" s="72"/>
      <c r="HGG161" s="72"/>
      <c r="HGH161" s="72"/>
      <c r="HGI161" s="72"/>
      <c r="HGJ161" s="72"/>
      <c r="HGK161" s="71"/>
      <c r="HGL161" s="71"/>
      <c r="HGM161" s="71"/>
      <c r="HGN161" s="71"/>
      <c r="HGO161" s="71"/>
      <c r="HGP161" s="71"/>
      <c r="HGQ161" s="71"/>
      <c r="HGR161" s="72"/>
      <c r="HGS161" s="72"/>
      <c r="HGT161" s="72"/>
      <c r="HGU161" s="72"/>
      <c r="HGV161" s="72"/>
      <c r="HGW161" s="72"/>
      <c r="HGX161" s="72"/>
      <c r="HGY161" s="72"/>
      <c r="HGZ161" s="72"/>
      <c r="HHA161" s="71"/>
      <c r="HHB161" s="71"/>
      <c r="HHC161" s="71"/>
      <c r="HHD161" s="71"/>
      <c r="HHE161" s="71"/>
      <c r="HHF161" s="71"/>
      <c r="HHG161" s="71"/>
      <c r="HHH161" s="72"/>
      <c r="HHI161" s="72"/>
      <c r="HHJ161" s="72"/>
      <c r="HHK161" s="72"/>
      <c r="HHL161" s="72"/>
      <c r="HHM161" s="72"/>
      <c r="HHN161" s="72"/>
      <c r="HHO161" s="72"/>
      <c r="HHP161" s="72"/>
      <c r="HHQ161" s="71"/>
      <c r="HHR161" s="71"/>
      <c r="HHS161" s="71"/>
      <c r="HHT161" s="71"/>
      <c r="HHU161" s="71"/>
      <c r="HHV161" s="71"/>
      <c r="HHW161" s="71"/>
      <c r="HHX161" s="72"/>
      <c r="HHY161" s="72"/>
      <c r="HHZ161" s="72"/>
      <c r="HIA161" s="72"/>
      <c r="HIB161" s="72"/>
      <c r="HIC161" s="72"/>
      <c r="HID161" s="72"/>
      <c r="HIE161" s="72"/>
      <c r="HIF161" s="72"/>
      <c r="HIG161" s="71"/>
      <c r="HIH161" s="71"/>
      <c r="HII161" s="71"/>
      <c r="HIJ161" s="71"/>
      <c r="HIK161" s="71"/>
      <c r="HIL161" s="71"/>
      <c r="HIM161" s="71"/>
      <c r="HIN161" s="72"/>
      <c r="HIO161" s="72"/>
      <c r="HIP161" s="72"/>
      <c r="HIQ161" s="72"/>
      <c r="HIR161" s="72"/>
      <c r="HIS161" s="72"/>
      <c r="HIT161" s="72"/>
      <c r="HIU161" s="72"/>
      <c r="HIV161" s="72"/>
      <c r="HIW161" s="71"/>
      <c r="HIX161" s="71"/>
      <c r="HIY161" s="71"/>
      <c r="HIZ161" s="71"/>
      <c r="HJA161" s="71"/>
      <c r="HJB161" s="71"/>
      <c r="HJC161" s="71"/>
      <c r="HJD161" s="72"/>
      <c r="HJE161" s="72"/>
      <c r="HJF161" s="72"/>
      <c r="HJG161" s="72"/>
      <c r="HJH161" s="72"/>
      <c r="HJI161" s="72"/>
      <c r="HJJ161" s="72"/>
      <c r="HJK161" s="72"/>
      <c r="HJL161" s="72"/>
      <c r="HJM161" s="71"/>
      <c r="HJN161" s="71"/>
      <c r="HJO161" s="71"/>
      <c r="HJP161" s="71"/>
      <c r="HJQ161" s="71"/>
      <c r="HJR161" s="71"/>
      <c r="HJS161" s="71"/>
      <c r="HJT161" s="72"/>
      <c r="HJU161" s="72"/>
      <c r="HJV161" s="72"/>
      <c r="HJW161" s="72"/>
      <c r="HJX161" s="72"/>
      <c r="HJY161" s="72"/>
      <c r="HJZ161" s="72"/>
      <c r="HKA161" s="72"/>
      <c r="HKB161" s="72"/>
      <c r="HKC161" s="71"/>
      <c r="HKD161" s="71"/>
      <c r="HKE161" s="71"/>
      <c r="HKF161" s="71"/>
      <c r="HKG161" s="71"/>
      <c r="HKH161" s="71"/>
      <c r="HKI161" s="71"/>
      <c r="HKJ161" s="72"/>
      <c r="HKK161" s="72"/>
      <c r="HKL161" s="72"/>
      <c r="HKM161" s="72"/>
      <c r="HKN161" s="72"/>
      <c r="HKO161" s="72"/>
      <c r="HKP161" s="72"/>
      <c r="HKQ161" s="72"/>
      <c r="HKR161" s="72"/>
      <c r="HKS161" s="71"/>
      <c r="HKT161" s="71"/>
      <c r="HKU161" s="71"/>
      <c r="HKV161" s="71"/>
      <c r="HKW161" s="71"/>
      <c r="HKX161" s="71"/>
      <c r="HKY161" s="71"/>
      <c r="HKZ161" s="72"/>
      <c r="HLA161" s="72"/>
      <c r="HLB161" s="72"/>
      <c r="HLC161" s="72"/>
      <c r="HLD161" s="72"/>
      <c r="HLE161" s="72"/>
      <c r="HLF161" s="72"/>
      <c r="HLG161" s="72"/>
      <c r="HLH161" s="72"/>
      <c r="HLI161" s="71"/>
      <c r="HLJ161" s="71"/>
      <c r="HLK161" s="71"/>
      <c r="HLL161" s="71"/>
      <c r="HLM161" s="71"/>
      <c r="HLN161" s="71"/>
      <c r="HLO161" s="71"/>
      <c r="HLP161" s="72"/>
      <c r="HLQ161" s="72"/>
      <c r="HLR161" s="72"/>
      <c r="HLS161" s="72"/>
      <c r="HLT161" s="72"/>
      <c r="HLU161" s="72"/>
      <c r="HLV161" s="72"/>
      <c r="HLW161" s="72"/>
      <c r="HLX161" s="72"/>
      <c r="HLY161" s="71"/>
      <c r="HLZ161" s="71"/>
      <c r="HMA161" s="71"/>
      <c r="HMB161" s="71"/>
      <c r="HMC161" s="71"/>
      <c r="HMD161" s="71"/>
      <c r="HME161" s="71"/>
      <c r="HMF161" s="72"/>
      <c r="HMG161" s="72"/>
      <c r="HMH161" s="72"/>
      <c r="HMI161" s="72"/>
      <c r="HMJ161" s="72"/>
      <c r="HMK161" s="72"/>
      <c r="HML161" s="72"/>
      <c r="HMM161" s="72"/>
      <c r="HMN161" s="72"/>
      <c r="HMO161" s="71"/>
      <c r="HMP161" s="71"/>
      <c r="HMQ161" s="71"/>
      <c r="HMR161" s="71"/>
      <c r="HMS161" s="71"/>
      <c r="HMT161" s="71"/>
      <c r="HMU161" s="71"/>
      <c r="HMV161" s="72"/>
      <c r="HMW161" s="72"/>
      <c r="HMX161" s="72"/>
      <c r="HMY161" s="72"/>
      <c r="HMZ161" s="72"/>
      <c r="HNA161" s="72"/>
      <c r="HNB161" s="72"/>
      <c r="HNC161" s="72"/>
      <c r="HND161" s="72"/>
      <c r="HNE161" s="71"/>
      <c r="HNF161" s="71"/>
      <c r="HNG161" s="71"/>
      <c r="HNH161" s="71"/>
      <c r="HNI161" s="71"/>
      <c r="HNJ161" s="71"/>
      <c r="HNK161" s="71"/>
      <c r="HNL161" s="72"/>
      <c r="HNM161" s="72"/>
      <c r="HNN161" s="72"/>
      <c r="HNO161" s="72"/>
      <c r="HNP161" s="72"/>
      <c r="HNQ161" s="72"/>
      <c r="HNR161" s="72"/>
      <c r="HNS161" s="72"/>
      <c r="HNT161" s="72"/>
      <c r="HNU161" s="71"/>
      <c r="HNV161" s="71"/>
      <c r="HNW161" s="71"/>
      <c r="HNX161" s="71"/>
      <c r="HNY161" s="71"/>
      <c r="HNZ161" s="71"/>
      <c r="HOA161" s="71"/>
      <c r="HOB161" s="72"/>
      <c r="HOC161" s="72"/>
      <c r="HOD161" s="72"/>
      <c r="HOE161" s="72"/>
      <c r="HOF161" s="72"/>
      <c r="HOG161" s="72"/>
      <c r="HOH161" s="72"/>
      <c r="HOI161" s="72"/>
      <c r="HOJ161" s="72"/>
      <c r="HOK161" s="71"/>
      <c r="HOL161" s="71"/>
      <c r="HOM161" s="71"/>
      <c r="HON161" s="71"/>
      <c r="HOO161" s="71"/>
      <c r="HOP161" s="71"/>
      <c r="HOQ161" s="71"/>
      <c r="HOR161" s="72"/>
      <c r="HOS161" s="72"/>
      <c r="HOT161" s="72"/>
      <c r="HOU161" s="72"/>
      <c r="HOV161" s="72"/>
      <c r="HOW161" s="72"/>
      <c r="HOX161" s="72"/>
      <c r="HOY161" s="72"/>
      <c r="HOZ161" s="72"/>
      <c r="HPA161" s="71"/>
      <c r="HPB161" s="71"/>
      <c r="HPC161" s="71"/>
      <c r="HPD161" s="71"/>
      <c r="HPE161" s="71"/>
      <c r="HPF161" s="71"/>
      <c r="HPG161" s="71"/>
      <c r="HPH161" s="72"/>
      <c r="HPI161" s="72"/>
      <c r="HPJ161" s="72"/>
      <c r="HPK161" s="72"/>
      <c r="HPL161" s="72"/>
      <c r="HPM161" s="72"/>
      <c r="HPN161" s="72"/>
      <c r="HPO161" s="72"/>
      <c r="HPP161" s="72"/>
      <c r="HPQ161" s="71"/>
      <c r="HPR161" s="71"/>
      <c r="HPS161" s="71"/>
      <c r="HPT161" s="71"/>
      <c r="HPU161" s="71"/>
      <c r="HPV161" s="71"/>
      <c r="HPW161" s="71"/>
      <c r="HPX161" s="72"/>
      <c r="HPY161" s="72"/>
      <c r="HPZ161" s="72"/>
      <c r="HQA161" s="72"/>
      <c r="HQB161" s="72"/>
      <c r="HQC161" s="72"/>
      <c r="HQD161" s="72"/>
      <c r="HQE161" s="72"/>
      <c r="HQF161" s="72"/>
      <c r="HQG161" s="71"/>
      <c r="HQH161" s="71"/>
      <c r="HQI161" s="71"/>
      <c r="HQJ161" s="71"/>
      <c r="HQK161" s="71"/>
      <c r="HQL161" s="71"/>
      <c r="HQM161" s="71"/>
      <c r="HQN161" s="72"/>
      <c r="HQO161" s="72"/>
      <c r="HQP161" s="72"/>
      <c r="HQQ161" s="72"/>
      <c r="HQR161" s="72"/>
      <c r="HQS161" s="72"/>
      <c r="HQT161" s="72"/>
      <c r="HQU161" s="72"/>
      <c r="HQV161" s="72"/>
      <c r="HQW161" s="71"/>
      <c r="HQX161" s="71"/>
      <c r="HQY161" s="71"/>
      <c r="HQZ161" s="71"/>
      <c r="HRA161" s="71"/>
      <c r="HRB161" s="71"/>
      <c r="HRC161" s="71"/>
      <c r="HRD161" s="72"/>
      <c r="HRE161" s="72"/>
      <c r="HRF161" s="72"/>
      <c r="HRG161" s="72"/>
      <c r="HRH161" s="72"/>
      <c r="HRI161" s="72"/>
      <c r="HRJ161" s="72"/>
      <c r="HRK161" s="72"/>
      <c r="HRL161" s="72"/>
      <c r="HRM161" s="71"/>
      <c r="HRN161" s="71"/>
      <c r="HRO161" s="71"/>
      <c r="HRP161" s="71"/>
      <c r="HRQ161" s="71"/>
      <c r="HRR161" s="71"/>
      <c r="HRS161" s="71"/>
      <c r="HRT161" s="72"/>
      <c r="HRU161" s="72"/>
      <c r="HRV161" s="72"/>
      <c r="HRW161" s="72"/>
      <c r="HRX161" s="72"/>
      <c r="HRY161" s="72"/>
      <c r="HRZ161" s="72"/>
      <c r="HSA161" s="72"/>
      <c r="HSB161" s="72"/>
      <c r="HSC161" s="71"/>
      <c r="HSD161" s="71"/>
      <c r="HSE161" s="71"/>
      <c r="HSF161" s="71"/>
      <c r="HSG161" s="71"/>
      <c r="HSH161" s="71"/>
      <c r="HSI161" s="71"/>
      <c r="HSJ161" s="72"/>
      <c r="HSK161" s="72"/>
      <c r="HSL161" s="72"/>
      <c r="HSM161" s="72"/>
      <c r="HSN161" s="72"/>
      <c r="HSO161" s="72"/>
      <c r="HSP161" s="72"/>
      <c r="HSQ161" s="72"/>
      <c r="HSR161" s="72"/>
      <c r="HSS161" s="71"/>
      <c r="HST161" s="71"/>
      <c r="HSU161" s="71"/>
      <c r="HSV161" s="71"/>
      <c r="HSW161" s="71"/>
      <c r="HSX161" s="71"/>
      <c r="HSY161" s="71"/>
      <c r="HSZ161" s="72"/>
      <c r="HTA161" s="72"/>
      <c r="HTB161" s="72"/>
      <c r="HTC161" s="72"/>
      <c r="HTD161" s="72"/>
      <c r="HTE161" s="72"/>
      <c r="HTF161" s="72"/>
      <c r="HTG161" s="72"/>
      <c r="HTH161" s="72"/>
      <c r="HTI161" s="71"/>
      <c r="HTJ161" s="71"/>
      <c r="HTK161" s="71"/>
      <c r="HTL161" s="71"/>
      <c r="HTM161" s="71"/>
      <c r="HTN161" s="71"/>
      <c r="HTO161" s="71"/>
      <c r="HTP161" s="72"/>
      <c r="HTQ161" s="72"/>
      <c r="HTR161" s="72"/>
      <c r="HTS161" s="72"/>
      <c r="HTT161" s="72"/>
      <c r="HTU161" s="72"/>
      <c r="HTV161" s="72"/>
      <c r="HTW161" s="72"/>
      <c r="HTX161" s="72"/>
      <c r="HTY161" s="71"/>
      <c r="HTZ161" s="71"/>
      <c r="HUA161" s="71"/>
      <c r="HUB161" s="71"/>
      <c r="HUC161" s="71"/>
      <c r="HUD161" s="71"/>
      <c r="HUE161" s="71"/>
      <c r="HUF161" s="72"/>
      <c r="HUG161" s="72"/>
      <c r="HUH161" s="72"/>
      <c r="HUI161" s="72"/>
      <c r="HUJ161" s="72"/>
      <c r="HUK161" s="72"/>
      <c r="HUL161" s="72"/>
      <c r="HUM161" s="72"/>
      <c r="HUN161" s="72"/>
      <c r="HUO161" s="71"/>
      <c r="HUP161" s="71"/>
      <c r="HUQ161" s="71"/>
      <c r="HUR161" s="71"/>
      <c r="HUS161" s="71"/>
      <c r="HUT161" s="71"/>
      <c r="HUU161" s="71"/>
      <c r="HUV161" s="72"/>
      <c r="HUW161" s="72"/>
      <c r="HUX161" s="72"/>
      <c r="HUY161" s="72"/>
      <c r="HUZ161" s="72"/>
      <c r="HVA161" s="72"/>
      <c r="HVB161" s="72"/>
      <c r="HVC161" s="72"/>
      <c r="HVD161" s="72"/>
      <c r="HVE161" s="71"/>
      <c r="HVF161" s="71"/>
      <c r="HVG161" s="71"/>
      <c r="HVH161" s="71"/>
      <c r="HVI161" s="71"/>
      <c r="HVJ161" s="71"/>
      <c r="HVK161" s="71"/>
      <c r="HVL161" s="72"/>
      <c r="HVM161" s="72"/>
      <c r="HVN161" s="72"/>
      <c r="HVO161" s="72"/>
      <c r="HVP161" s="72"/>
      <c r="HVQ161" s="72"/>
      <c r="HVR161" s="72"/>
      <c r="HVS161" s="72"/>
      <c r="HVT161" s="72"/>
      <c r="HVU161" s="71"/>
      <c r="HVV161" s="71"/>
      <c r="HVW161" s="71"/>
      <c r="HVX161" s="71"/>
      <c r="HVY161" s="71"/>
      <c r="HVZ161" s="71"/>
      <c r="HWA161" s="71"/>
      <c r="HWB161" s="72"/>
      <c r="HWC161" s="72"/>
      <c r="HWD161" s="72"/>
      <c r="HWE161" s="72"/>
      <c r="HWF161" s="72"/>
      <c r="HWG161" s="72"/>
      <c r="HWH161" s="72"/>
      <c r="HWI161" s="72"/>
      <c r="HWJ161" s="72"/>
      <c r="HWK161" s="71"/>
      <c r="HWL161" s="71"/>
      <c r="HWM161" s="71"/>
      <c r="HWN161" s="71"/>
      <c r="HWO161" s="71"/>
      <c r="HWP161" s="71"/>
      <c r="HWQ161" s="71"/>
      <c r="HWR161" s="72"/>
      <c r="HWS161" s="72"/>
      <c r="HWT161" s="72"/>
      <c r="HWU161" s="72"/>
      <c r="HWV161" s="72"/>
      <c r="HWW161" s="72"/>
      <c r="HWX161" s="72"/>
      <c r="HWY161" s="72"/>
      <c r="HWZ161" s="72"/>
      <c r="HXA161" s="71"/>
      <c r="HXB161" s="71"/>
      <c r="HXC161" s="71"/>
      <c r="HXD161" s="71"/>
      <c r="HXE161" s="71"/>
      <c r="HXF161" s="71"/>
      <c r="HXG161" s="71"/>
      <c r="HXH161" s="72"/>
      <c r="HXI161" s="72"/>
      <c r="HXJ161" s="72"/>
      <c r="HXK161" s="72"/>
      <c r="HXL161" s="72"/>
      <c r="HXM161" s="72"/>
      <c r="HXN161" s="72"/>
      <c r="HXO161" s="72"/>
      <c r="HXP161" s="72"/>
      <c r="HXQ161" s="71"/>
      <c r="HXR161" s="71"/>
      <c r="HXS161" s="71"/>
      <c r="HXT161" s="71"/>
      <c r="HXU161" s="71"/>
      <c r="HXV161" s="71"/>
      <c r="HXW161" s="71"/>
      <c r="HXX161" s="72"/>
      <c r="HXY161" s="72"/>
      <c r="HXZ161" s="72"/>
      <c r="HYA161" s="72"/>
      <c r="HYB161" s="72"/>
      <c r="HYC161" s="72"/>
      <c r="HYD161" s="72"/>
      <c r="HYE161" s="72"/>
      <c r="HYF161" s="72"/>
      <c r="HYG161" s="71"/>
      <c r="HYH161" s="71"/>
      <c r="HYI161" s="71"/>
      <c r="HYJ161" s="71"/>
      <c r="HYK161" s="71"/>
      <c r="HYL161" s="71"/>
      <c r="HYM161" s="71"/>
      <c r="HYN161" s="72"/>
      <c r="HYO161" s="72"/>
      <c r="HYP161" s="72"/>
      <c r="HYQ161" s="72"/>
      <c r="HYR161" s="72"/>
      <c r="HYS161" s="72"/>
      <c r="HYT161" s="72"/>
      <c r="HYU161" s="72"/>
      <c r="HYV161" s="72"/>
      <c r="HYW161" s="71"/>
      <c r="HYX161" s="71"/>
      <c r="HYY161" s="71"/>
      <c r="HYZ161" s="71"/>
      <c r="HZA161" s="71"/>
      <c r="HZB161" s="71"/>
      <c r="HZC161" s="71"/>
      <c r="HZD161" s="72"/>
      <c r="HZE161" s="72"/>
      <c r="HZF161" s="72"/>
      <c r="HZG161" s="72"/>
      <c r="HZH161" s="72"/>
      <c r="HZI161" s="72"/>
      <c r="HZJ161" s="72"/>
      <c r="HZK161" s="72"/>
      <c r="HZL161" s="72"/>
      <c r="HZM161" s="71"/>
      <c r="HZN161" s="71"/>
      <c r="HZO161" s="71"/>
      <c r="HZP161" s="71"/>
      <c r="HZQ161" s="71"/>
      <c r="HZR161" s="71"/>
      <c r="HZS161" s="71"/>
      <c r="HZT161" s="72"/>
      <c r="HZU161" s="72"/>
      <c r="HZV161" s="72"/>
      <c r="HZW161" s="72"/>
      <c r="HZX161" s="72"/>
      <c r="HZY161" s="72"/>
      <c r="HZZ161" s="72"/>
      <c r="IAA161" s="72"/>
      <c r="IAB161" s="72"/>
      <c r="IAC161" s="71"/>
      <c r="IAD161" s="71"/>
      <c r="IAE161" s="71"/>
      <c r="IAF161" s="71"/>
      <c r="IAG161" s="71"/>
      <c r="IAH161" s="71"/>
      <c r="IAI161" s="71"/>
      <c r="IAJ161" s="72"/>
      <c r="IAK161" s="72"/>
      <c r="IAL161" s="72"/>
      <c r="IAM161" s="72"/>
      <c r="IAN161" s="72"/>
      <c r="IAO161" s="72"/>
      <c r="IAP161" s="72"/>
      <c r="IAQ161" s="72"/>
      <c r="IAR161" s="72"/>
      <c r="IAS161" s="71"/>
      <c r="IAT161" s="71"/>
      <c r="IAU161" s="71"/>
      <c r="IAV161" s="71"/>
      <c r="IAW161" s="71"/>
      <c r="IAX161" s="71"/>
      <c r="IAY161" s="71"/>
      <c r="IAZ161" s="72"/>
      <c r="IBA161" s="72"/>
      <c r="IBB161" s="72"/>
      <c r="IBC161" s="72"/>
      <c r="IBD161" s="72"/>
      <c r="IBE161" s="72"/>
      <c r="IBF161" s="72"/>
      <c r="IBG161" s="72"/>
      <c r="IBH161" s="72"/>
      <c r="IBI161" s="71"/>
      <c r="IBJ161" s="71"/>
      <c r="IBK161" s="71"/>
      <c r="IBL161" s="71"/>
      <c r="IBM161" s="71"/>
      <c r="IBN161" s="71"/>
      <c r="IBO161" s="71"/>
      <c r="IBP161" s="72"/>
      <c r="IBQ161" s="72"/>
      <c r="IBR161" s="72"/>
      <c r="IBS161" s="72"/>
      <c r="IBT161" s="72"/>
      <c r="IBU161" s="72"/>
      <c r="IBV161" s="72"/>
      <c r="IBW161" s="72"/>
      <c r="IBX161" s="72"/>
      <c r="IBY161" s="71"/>
      <c r="IBZ161" s="71"/>
      <c r="ICA161" s="71"/>
      <c r="ICB161" s="71"/>
      <c r="ICC161" s="71"/>
      <c r="ICD161" s="71"/>
      <c r="ICE161" s="71"/>
      <c r="ICF161" s="72"/>
      <c r="ICG161" s="72"/>
      <c r="ICH161" s="72"/>
      <c r="ICI161" s="72"/>
      <c r="ICJ161" s="72"/>
      <c r="ICK161" s="72"/>
      <c r="ICL161" s="72"/>
      <c r="ICM161" s="72"/>
      <c r="ICN161" s="72"/>
      <c r="ICO161" s="71"/>
      <c r="ICP161" s="71"/>
      <c r="ICQ161" s="71"/>
      <c r="ICR161" s="71"/>
      <c r="ICS161" s="71"/>
      <c r="ICT161" s="71"/>
      <c r="ICU161" s="71"/>
      <c r="ICV161" s="72"/>
      <c r="ICW161" s="72"/>
      <c r="ICX161" s="72"/>
      <c r="ICY161" s="72"/>
      <c r="ICZ161" s="72"/>
      <c r="IDA161" s="72"/>
      <c r="IDB161" s="72"/>
      <c r="IDC161" s="72"/>
      <c r="IDD161" s="72"/>
      <c r="IDE161" s="71"/>
      <c r="IDF161" s="71"/>
      <c r="IDG161" s="71"/>
      <c r="IDH161" s="71"/>
      <c r="IDI161" s="71"/>
      <c r="IDJ161" s="71"/>
      <c r="IDK161" s="71"/>
      <c r="IDL161" s="72"/>
      <c r="IDM161" s="72"/>
      <c r="IDN161" s="72"/>
      <c r="IDO161" s="72"/>
      <c r="IDP161" s="72"/>
      <c r="IDQ161" s="72"/>
      <c r="IDR161" s="72"/>
      <c r="IDS161" s="72"/>
      <c r="IDT161" s="72"/>
      <c r="IDU161" s="71"/>
      <c r="IDV161" s="71"/>
      <c r="IDW161" s="71"/>
      <c r="IDX161" s="71"/>
      <c r="IDY161" s="71"/>
      <c r="IDZ161" s="71"/>
      <c r="IEA161" s="71"/>
      <c r="IEB161" s="72"/>
      <c r="IEC161" s="72"/>
      <c r="IED161" s="72"/>
      <c r="IEE161" s="72"/>
      <c r="IEF161" s="72"/>
      <c r="IEG161" s="72"/>
      <c r="IEH161" s="72"/>
      <c r="IEI161" s="72"/>
      <c r="IEJ161" s="72"/>
      <c r="IEK161" s="71"/>
      <c r="IEL161" s="71"/>
      <c r="IEM161" s="71"/>
      <c r="IEN161" s="71"/>
      <c r="IEO161" s="71"/>
      <c r="IEP161" s="71"/>
      <c r="IEQ161" s="71"/>
      <c r="IER161" s="72"/>
      <c r="IES161" s="72"/>
      <c r="IET161" s="72"/>
      <c r="IEU161" s="72"/>
      <c r="IEV161" s="72"/>
      <c r="IEW161" s="72"/>
      <c r="IEX161" s="72"/>
      <c r="IEY161" s="72"/>
      <c r="IEZ161" s="72"/>
      <c r="IFA161" s="71"/>
      <c r="IFB161" s="71"/>
      <c r="IFC161" s="71"/>
      <c r="IFD161" s="71"/>
      <c r="IFE161" s="71"/>
      <c r="IFF161" s="71"/>
      <c r="IFG161" s="71"/>
      <c r="IFH161" s="72"/>
      <c r="IFI161" s="72"/>
      <c r="IFJ161" s="72"/>
      <c r="IFK161" s="72"/>
      <c r="IFL161" s="72"/>
      <c r="IFM161" s="72"/>
      <c r="IFN161" s="72"/>
      <c r="IFO161" s="72"/>
      <c r="IFP161" s="72"/>
      <c r="IFQ161" s="71"/>
      <c r="IFR161" s="71"/>
      <c r="IFS161" s="71"/>
      <c r="IFT161" s="71"/>
      <c r="IFU161" s="71"/>
      <c r="IFV161" s="71"/>
      <c r="IFW161" s="71"/>
      <c r="IFX161" s="72"/>
      <c r="IFY161" s="72"/>
      <c r="IFZ161" s="72"/>
      <c r="IGA161" s="72"/>
      <c r="IGB161" s="72"/>
      <c r="IGC161" s="72"/>
      <c r="IGD161" s="72"/>
      <c r="IGE161" s="72"/>
      <c r="IGF161" s="72"/>
      <c r="IGG161" s="71"/>
      <c r="IGH161" s="71"/>
      <c r="IGI161" s="71"/>
      <c r="IGJ161" s="71"/>
      <c r="IGK161" s="71"/>
      <c r="IGL161" s="71"/>
      <c r="IGM161" s="71"/>
      <c r="IGN161" s="72"/>
      <c r="IGO161" s="72"/>
      <c r="IGP161" s="72"/>
      <c r="IGQ161" s="72"/>
      <c r="IGR161" s="72"/>
      <c r="IGS161" s="72"/>
      <c r="IGT161" s="72"/>
      <c r="IGU161" s="72"/>
      <c r="IGV161" s="72"/>
      <c r="IGW161" s="71"/>
      <c r="IGX161" s="71"/>
      <c r="IGY161" s="71"/>
      <c r="IGZ161" s="71"/>
      <c r="IHA161" s="71"/>
      <c r="IHB161" s="71"/>
      <c r="IHC161" s="71"/>
      <c r="IHD161" s="72"/>
      <c r="IHE161" s="72"/>
      <c r="IHF161" s="72"/>
      <c r="IHG161" s="72"/>
      <c r="IHH161" s="72"/>
      <c r="IHI161" s="72"/>
      <c r="IHJ161" s="72"/>
      <c r="IHK161" s="72"/>
      <c r="IHL161" s="72"/>
      <c r="IHM161" s="71"/>
      <c r="IHN161" s="71"/>
      <c r="IHO161" s="71"/>
      <c r="IHP161" s="71"/>
      <c r="IHQ161" s="71"/>
      <c r="IHR161" s="71"/>
      <c r="IHS161" s="71"/>
      <c r="IHT161" s="72"/>
      <c r="IHU161" s="72"/>
      <c r="IHV161" s="72"/>
      <c r="IHW161" s="72"/>
      <c r="IHX161" s="72"/>
      <c r="IHY161" s="72"/>
      <c r="IHZ161" s="72"/>
      <c r="IIA161" s="72"/>
      <c r="IIB161" s="72"/>
      <c r="IIC161" s="71"/>
      <c r="IID161" s="71"/>
      <c r="IIE161" s="71"/>
      <c r="IIF161" s="71"/>
      <c r="IIG161" s="71"/>
      <c r="IIH161" s="71"/>
      <c r="III161" s="71"/>
      <c r="IIJ161" s="72"/>
      <c r="IIK161" s="72"/>
      <c r="IIL161" s="72"/>
      <c r="IIM161" s="72"/>
      <c r="IIN161" s="72"/>
      <c r="IIO161" s="72"/>
      <c r="IIP161" s="72"/>
      <c r="IIQ161" s="72"/>
      <c r="IIR161" s="72"/>
      <c r="IIS161" s="71"/>
      <c r="IIT161" s="71"/>
      <c r="IIU161" s="71"/>
      <c r="IIV161" s="71"/>
      <c r="IIW161" s="71"/>
      <c r="IIX161" s="71"/>
      <c r="IIY161" s="71"/>
      <c r="IIZ161" s="72"/>
      <c r="IJA161" s="72"/>
      <c r="IJB161" s="72"/>
      <c r="IJC161" s="72"/>
      <c r="IJD161" s="72"/>
      <c r="IJE161" s="72"/>
      <c r="IJF161" s="72"/>
      <c r="IJG161" s="72"/>
      <c r="IJH161" s="72"/>
      <c r="IJI161" s="71"/>
      <c r="IJJ161" s="71"/>
      <c r="IJK161" s="71"/>
      <c r="IJL161" s="71"/>
      <c r="IJM161" s="71"/>
      <c r="IJN161" s="71"/>
      <c r="IJO161" s="71"/>
      <c r="IJP161" s="72"/>
      <c r="IJQ161" s="72"/>
      <c r="IJR161" s="72"/>
      <c r="IJS161" s="72"/>
      <c r="IJT161" s="72"/>
      <c r="IJU161" s="72"/>
      <c r="IJV161" s="72"/>
      <c r="IJW161" s="72"/>
      <c r="IJX161" s="72"/>
      <c r="IJY161" s="71"/>
      <c r="IJZ161" s="71"/>
      <c r="IKA161" s="71"/>
      <c r="IKB161" s="71"/>
      <c r="IKC161" s="71"/>
      <c r="IKD161" s="71"/>
      <c r="IKE161" s="71"/>
      <c r="IKF161" s="72"/>
      <c r="IKG161" s="72"/>
      <c r="IKH161" s="72"/>
      <c r="IKI161" s="72"/>
      <c r="IKJ161" s="72"/>
      <c r="IKK161" s="72"/>
      <c r="IKL161" s="72"/>
      <c r="IKM161" s="72"/>
      <c r="IKN161" s="72"/>
      <c r="IKO161" s="71"/>
      <c r="IKP161" s="71"/>
      <c r="IKQ161" s="71"/>
      <c r="IKR161" s="71"/>
      <c r="IKS161" s="71"/>
      <c r="IKT161" s="71"/>
      <c r="IKU161" s="71"/>
      <c r="IKV161" s="72"/>
      <c r="IKW161" s="72"/>
      <c r="IKX161" s="72"/>
      <c r="IKY161" s="72"/>
      <c r="IKZ161" s="72"/>
      <c r="ILA161" s="72"/>
      <c r="ILB161" s="72"/>
      <c r="ILC161" s="72"/>
      <c r="ILD161" s="72"/>
      <c r="ILE161" s="71"/>
      <c r="ILF161" s="71"/>
      <c r="ILG161" s="71"/>
      <c r="ILH161" s="71"/>
      <c r="ILI161" s="71"/>
      <c r="ILJ161" s="71"/>
      <c r="ILK161" s="71"/>
      <c r="ILL161" s="72"/>
      <c r="ILM161" s="72"/>
      <c r="ILN161" s="72"/>
      <c r="ILO161" s="72"/>
      <c r="ILP161" s="72"/>
      <c r="ILQ161" s="72"/>
      <c r="ILR161" s="72"/>
      <c r="ILS161" s="72"/>
      <c r="ILT161" s="72"/>
      <c r="ILU161" s="71"/>
      <c r="ILV161" s="71"/>
      <c r="ILW161" s="71"/>
      <c r="ILX161" s="71"/>
      <c r="ILY161" s="71"/>
      <c r="ILZ161" s="71"/>
      <c r="IMA161" s="71"/>
      <c r="IMB161" s="72"/>
      <c r="IMC161" s="72"/>
      <c r="IMD161" s="72"/>
      <c r="IME161" s="72"/>
      <c r="IMF161" s="72"/>
      <c r="IMG161" s="72"/>
      <c r="IMH161" s="72"/>
      <c r="IMI161" s="72"/>
      <c r="IMJ161" s="72"/>
      <c r="IMK161" s="71"/>
      <c r="IML161" s="71"/>
      <c r="IMM161" s="71"/>
      <c r="IMN161" s="71"/>
      <c r="IMO161" s="71"/>
      <c r="IMP161" s="71"/>
      <c r="IMQ161" s="71"/>
      <c r="IMR161" s="72"/>
      <c r="IMS161" s="72"/>
      <c r="IMT161" s="72"/>
      <c r="IMU161" s="72"/>
      <c r="IMV161" s="72"/>
      <c r="IMW161" s="72"/>
      <c r="IMX161" s="72"/>
      <c r="IMY161" s="72"/>
      <c r="IMZ161" s="72"/>
      <c r="INA161" s="71"/>
      <c r="INB161" s="71"/>
      <c r="INC161" s="71"/>
      <c r="IND161" s="71"/>
      <c r="INE161" s="71"/>
      <c r="INF161" s="71"/>
      <c r="ING161" s="71"/>
      <c r="INH161" s="72"/>
      <c r="INI161" s="72"/>
      <c r="INJ161" s="72"/>
      <c r="INK161" s="72"/>
      <c r="INL161" s="72"/>
      <c r="INM161" s="72"/>
      <c r="INN161" s="72"/>
      <c r="INO161" s="72"/>
      <c r="INP161" s="72"/>
      <c r="INQ161" s="71"/>
      <c r="INR161" s="71"/>
      <c r="INS161" s="71"/>
      <c r="INT161" s="71"/>
      <c r="INU161" s="71"/>
      <c r="INV161" s="71"/>
      <c r="INW161" s="71"/>
      <c r="INX161" s="72"/>
      <c r="INY161" s="72"/>
      <c r="INZ161" s="72"/>
      <c r="IOA161" s="72"/>
      <c r="IOB161" s="72"/>
      <c r="IOC161" s="72"/>
      <c r="IOD161" s="72"/>
      <c r="IOE161" s="72"/>
      <c r="IOF161" s="72"/>
      <c r="IOG161" s="71"/>
      <c r="IOH161" s="71"/>
      <c r="IOI161" s="71"/>
      <c r="IOJ161" s="71"/>
      <c r="IOK161" s="71"/>
      <c r="IOL161" s="71"/>
      <c r="IOM161" s="71"/>
      <c r="ION161" s="72"/>
      <c r="IOO161" s="72"/>
      <c r="IOP161" s="72"/>
      <c r="IOQ161" s="72"/>
      <c r="IOR161" s="72"/>
      <c r="IOS161" s="72"/>
      <c r="IOT161" s="72"/>
      <c r="IOU161" s="72"/>
      <c r="IOV161" s="72"/>
      <c r="IOW161" s="71"/>
      <c r="IOX161" s="71"/>
      <c r="IOY161" s="71"/>
      <c r="IOZ161" s="71"/>
      <c r="IPA161" s="71"/>
      <c r="IPB161" s="71"/>
      <c r="IPC161" s="71"/>
      <c r="IPD161" s="72"/>
      <c r="IPE161" s="72"/>
      <c r="IPF161" s="72"/>
      <c r="IPG161" s="72"/>
      <c r="IPH161" s="72"/>
      <c r="IPI161" s="72"/>
      <c r="IPJ161" s="72"/>
      <c r="IPK161" s="72"/>
      <c r="IPL161" s="72"/>
      <c r="IPM161" s="71"/>
      <c r="IPN161" s="71"/>
      <c r="IPO161" s="71"/>
      <c r="IPP161" s="71"/>
      <c r="IPQ161" s="71"/>
      <c r="IPR161" s="71"/>
      <c r="IPS161" s="71"/>
      <c r="IPT161" s="72"/>
      <c r="IPU161" s="72"/>
      <c r="IPV161" s="72"/>
      <c r="IPW161" s="72"/>
      <c r="IPX161" s="72"/>
      <c r="IPY161" s="72"/>
      <c r="IPZ161" s="72"/>
      <c r="IQA161" s="72"/>
      <c r="IQB161" s="72"/>
      <c r="IQC161" s="71"/>
      <c r="IQD161" s="71"/>
      <c r="IQE161" s="71"/>
      <c r="IQF161" s="71"/>
      <c r="IQG161" s="71"/>
      <c r="IQH161" s="71"/>
      <c r="IQI161" s="71"/>
      <c r="IQJ161" s="72"/>
      <c r="IQK161" s="72"/>
      <c r="IQL161" s="72"/>
      <c r="IQM161" s="72"/>
      <c r="IQN161" s="72"/>
      <c r="IQO161" s="72"/>
      <c r="IQP161" s="72"/>
      <c r="IQQ161" s="72"/>
      <c r="IQR161" s="72"/>
      <c r="IQS161" s="71"/>
      <c r="IQT161" s="71"/>
      <c r="IQU161" s="71"/>
      <c r="IQV161" s="71"/>
      <c r="IQW161" s="71"/>
      <c r="IQX161" s="71"/>
      <c r="IQY161" s="71"/>
      <c r="IQZ161" s="72"/>
      <c r="IRA161" s="72"/>
      <c r="IRB161" s="72"/>
      <c r="IRC161" s="72"/>
      <c r="IRD161" s="72"/>
      <c r="IRE161" s="72"/>
      <c r="IRF161" s="72"/>
      <c r="IRG161" s="72"/>
      <c r="IRH161" s="72"/>
      <c r="IRI161" s="71"/>
      <c r="IRJ161" s="71"/>
      <c r="IRK161" s="71"/>
      <c r="IRL161" s="71"/>
      <c r="IRM161" s="71"/>
      <c r="IRN161" s="71"/>
      <c r="IRO161" s="71"/>
      <c r="IRP161" s="72"/>
      <c r="IRQ161" s="72"/>
      <c r="IRR161" s="72"/>
      <c r="IRS161" s="72"/>
      <c r="IRT161" s="72"/>
      <c r="IRU161" s="72"/>
      <c r="IRV161" s="72"/>
      <c r="IRW161" s="72"/>
      <c r="IRX161" s="72"/>
      <c r="IRY161" s="71"/>
      <c r="IRZ161" s="71"/>
      <c r="ISA161" s="71"/>
      <c r="ISB161" s="71"/>
      <c r="ISC161" s="71"/>
      <c r="ISD161" s="71"/>
      <c r="ISE161" s="71"/>
      <c r="ISF161" s="72"/>
      <c r="ISG161" s="72"/>
      <c r="ISH161" s="72"/>
      <c r="ISI161" s="72"/>
      <c r="ISJ161" s="72"/>
      <c r="ISK161" s="72"/>
      <c r="ISL161" s="72"/>
      <c r="ISM161" s="72"/>
      <c r="ISN161" s="72"/>
      <c r="ISO161" s="71"/>
      <c r="ISP161" s="71"/>
      <c r="ISQ161" s="71"/>
      <c r="ISR161" s="71"/>
      <c r="ISS161" s="71"/>
      <c r="IST161" s="71"/>
      <c r="ISU161" s="71"/>
      <c r="ISV161" s="72"/>
      <c r="ISW161" s="72"/>
      <c r="ISX161" s="72"/>
      <c r="ISY161" s="72"/>
      <c r="ISZ161" s="72"/>
      <c r="ITA161" s="72"/>
      <c r="ITB161" s="72"/>
      <c r="ITC161" s="72"/>
      <c r="ITD161" s="72"/>
      <c r="ITE161" s="71"/>
      <c r="ITF161" s="71"/>
      <c r="ITG161" s="71"/>
      <c r="ITH161" s="71"/>
      <c r="ITI161" s="71"/>
      <c r="ITJ161" s="71"/>
      <c r="ITK161" s="71"/>
      <c r="ITL161" s="72"/>
      <c r="ITM161" s="72"/>
      <c r="ITN161" s="72"/>
      <c r="ITO161" s="72"/>
      <c r="ITP161" s="72"/>
      <c r="ITQ161" s="72"/>
      <c r="ITR161" s="72"/>
      <c r="ITS161" s="72"/>
      <c r="ITT161" s="72"/>
      <c r="ITU161" s="71"/>
      <c r="ITV161" s="71"/>
      <c r="ITW161" s="71"/>
      <c r="ITX161" s="71"/>
      <c r="ITY161" s="71"/>
      <c r="ITZ161" s="71"/>
      <c r="IUA161" s="71"/>
      <c r="IUB161" s="72"/>
      <c r="IUC161" s="72"/>
      <c r="IUD161" s="72"/>
      <c r="IUE161" s="72"/>
      <c r="IUF161" s="72"/>
      <c r="IUG161" s="72"/>
      <c r="IUH161" s="72"/>
      <c r="IUI161" s="72"/>
      <c r="IUJ161" s="72"/>
      <c r="IUK161" s="71"/>
      <c r="IUL161" s="71"/>
      <c r="IUM161" s="71"/>
      <c r="IUN161" s="71"/>
      <c r="IUO161" s="71"/>
      <c r="IUP161" s="71"/>
      <c r="IUQ161" s="71"/>
      <c r="IUR161" s="72"/>
      <c r="IUS161" s="72"/>
      <c r="IUT161" s="72"/>
      <c r="IUU161" s="72"/>
      <c r="IUV161" s="72"/>
      <c r="IUW161" s="72"/>
      <c r="IUX161" s="72"/>
      <c r="IUY161" s="72"/>
      <c r="IUZ161" s="72"/>
      <c r="IVA161" s="71"/>
      <c r="IVB161" s="71"/>
      <c r="IVC161" s="71"/>
      <c r="IVD161" s="71"/>
      <c r="IVE161" s="71"/>
      <c r="IVF161" s="71"/>
      <c r="IVG161" s="71"/>
      <c r="IVH161" s="72"/>
      <c r="IVI161" s="72"/>
      <c r="IVJ161" s="72"/>
      <c r="IVK161" s="72"/>
      <c r="IVL161" s="72"/>
      <c r="IVM161" s="72"/>
      <c r="IVN161" s="72"/>
      <c r="IVO161" s="72"/>
      <c r="IVP161" s="72"/>
      <c r="IVQ161" s="71"/>
      <c r="IVR161" s="71"/>
      <c r="IVS161" s="71"/>
      <c r="IVT161" s="71"/>
      <c r="IVU161" s="71"/>
      <c r="IVV161" s="71"/>
      <c r="IVW161" s="71"/>
      <c r="IVX161" s="72"/>
      <c r="IVY161" s="72"/>
      <c r="IVZ161" s="72"/>
      <c r="IWA161" s="72"/>
      <c r="IWB161" s="72"/>
      <c r="IWC161" s="72"/>
      <c r="IWD161" s="72"/>
      <c r="IWE161" s="72"/>
      <c r="IWF161" s="72"/>
      <c r="IWG161" s="71"/>
      <c r="IWH161" s="71"/>
      <c r="IWI161" s="71"/>
      <c r="IWJ161" s="71"/>
      <c r="IWK161" s="71"/>
      <c r="IWL161" s="71"/>
      <c r="IWM161" s="71"/>
      <c r="IWN161" s="72"/>
      <c r="IWO161" s="72"/>
      <c r="IWP161" s="72"/>
      <c r="IWQ161" s="72"/>
      <c r="IWR161" s="72"/>
      <c r="IWS161" s="72"/>
      <c r="IWT161" s="72"/>
      <c r="IWU161" s="72"/>
      <c r="IWV161" s="72"/>
      <c r="IWW161" s="71"/>
      <c r="IWX161" s="71"/>
      <c r="IWY161" s="71"/>
      <c r="IWZ161" s="71"/>
      <c r="IXA161" s="71"/>
      <c r="IXB161" s="71"/>
      <c r="IXC161" s="71"/>
      <c r="IXD161" s="72"/>
      <c r="IXE161" s="72"/>
      <c r="IXF161" s="72"/>
      <c r="IXG161" s="72"/>
      <c r="IXH161" s="72"/>
      <c r="IXI161" s="72"/>
      <c r="IXJ161" s="72"/>
      <c r="IXK161" s="72"/>
      <c r="IXL161" s="72"/>
      <c r="IXM161" s="71"/>
      <c r="IXN161" s="71"/>
      <c r="IXO161" s="71"/>
      <c r="IXP161" s="71"/>
      <c r="IXQ161" s="71"/>
      <c r="IXR161" s="71"/>
      <c r="IXS161" s="71"/>
      <c r="IXT161" s="72"/>
      <c r="IXU161" s="72"/>
      <c r="IXV161" s="72"/>
      <c r="IXW161" s="72"/>
      <c r="IXX161" s="72"/>
      <c r="IXY161" s="72"/>
      <c r="IXZ161" s="72"/>
      <c r="IYA161" s="72"/>
      <c r="IYB161" s="72"/>
      <c r="IYC161" s="71"/>
      <c r="IYD161" s="71"/>
      <c r="IYE161" s="71"/>
      <c r="IYF161" s="71"/>
      <c r="IYG161" s="71"/>
      <c r="IYH161" s="71"/>
      <c r="IYI161" s="71"/>
      <c r="IYJ161" s="72"/>
      <c r="IYK161" s="72"/>
      <c r="IYL161" s="72"/>
      <c r="IYM161" s="72"/>
      <c r="IYN161" s="72"/>
      <c r="IYO161" s="72"/>
      <c r="IYP161" s="72"/>
      <c r="IYQ161" s="72"/>
      <c r="IYR161" s="72"/>
      <c r="IYS161" s="71"/>
      <c r="IYT161" s="71"/>
      <c r="IYU161" s="71"/>
      <c r="IYV161" s="71"/>
      <c r="IYW161" s="71"/>
      <c r="IYX161" s="71"/>
      <c r="IYY161" s="71"/>
      <c r="IYZ161" s="72"/>
      <c r="IZA161" s="72"/>
      <c r="IZB161" s="72"/>
      <c r="IZC161" s="72"/>
      <c r="IZD161" s="72"/>
      <c r="IZE161" s="72"/>
      <c r="IZF161" s="72"/>
      <c r="IZG161" s="72"/>
      <c r="IZH161" s="72"/>
      <c r="IZI161" s="71"/>
      <c r="IZJ161" s="71"/>
      <c r="IZK161" s="71"/>
      <c r="IZL161" s="71"/>
      <c r="IZM161" s="71"/>
      <c r="IZN161" s="71"/>
      <c r="IZO161" s="71"/>
      <c r="IZP161" s="72"/>
      <c r="IZQ161" s="72"/>
      <c r="IZR161" s="72"/>
      <c r="IZS161" s="72"/>
      <c r="IZT161" s="72"/>
      <c r="IZU161" s="72"/>
      <c r="IZV161" s="72"/>
      <c r="IZW161" s="72"/>
      <c r="IZX161" s="72"/>
      <c r="IZY161" s="71"/>
      <c r="IZZ161" s="71"/>
      <c r="JAA161" s="71"/>
      <c r="JAB161" s="71"/>
      <c r="JAC161" s="71"/>
      <c r="JAD161" s="71"/>
      <c r="JAE161" s="71"/>
      <c r="JAF161" s="72"/>
      <c r="JAG161" s="72"/>
      <c r="JAH161" s="72"/>
      <c r="JAI161" s="72"/>
      <c r="JAJ161" s="72"/>
      <c r="JAK161" s="72"/>
      <c r="JAL161" s="72"/>
      <c r="JAM161" s="72"/>
      <c r="JAN161" s="72"/>
      <c r="JAO161" s="71"/>
      <c r="JAP161" s="71"/>
      <c r="JAQ161" s="71"/>
      <c r="JAR161" s="71"/>
      <c r="JAS161" s="71"/>
      <c r="JAT161" s="71"/>
      <c r="JAU161" s="71"/>
      <c r="JAV161" s="72"/>
      <c r="JAW161" s="72"/>
      <c r="JAX161" s="72"/>
      <c r="JAY161" s="72"/>
      <c r="JAZ161" s="72"/>
      <c r="JBA161" s="72"/>
      <c r="JBB161" s="72"/>
      <c r="JBC161" s="72"/>
      <c r="JBD161" s="72"/>
      <c r="JBE161" s="71"/>
      <c r="JBF161" s="71"/>
      <c r="JBG161" s="71"/>
      <c r="JBH161" s="71"/>
      <c r="JBI161" s="71"/>
      <c r="JBJ161" s="71"/>
      <c r="JBK161" s="71"/>
      <c r="JBL161" s="72"/>
      <c r="JBM161" s="72"/>
      <c r="JBN161" s="72"/>
      <c r="JBO161" s="72"/>
      <c r="JBP161" s="72"/>
      <c r="JBQ161" s="72"/>
      <c r="JBR161" s="72"/>
      <c r="JBS161" s="72"/>
      <c r="JBT161" s="72"/>
      <c r="JBU161" s="71"/>
      <c r="JBV161" s="71"/>
      <c r="JBW161" s="71"/>
      <c r="JBX161" s="71"/>
      <c r="JBY161" s="71"/>
      <c r="JBZ161" s="71"/>
      <c r="JCA161" s="71"/>
      <c r="JCB161" s="72"/>
      <c r="JCC161" s="72"/>
      <c r="JCD161" s="72"/>
      <c r="JCE161" s="72"/>
      <c r="JCF161" s="72"/>
      <c r="JCG161" s="72"/>
      <c r="JCH161" s="72"/>
      <c r="JCI161" s="72"/>
      <c r="JCJ161" s="72"/>
      <c r="JCK161" s="71"/>
      <c r="JCL161" s="71"/>
      <c r="JCM161" s="71"/>
      <c r="JCN161" s="71"/>
      <c r="JCO161" s="71"/>
      <c r="JCP161" s="71"/>
      <c r="JCQ161" s="71"/>
      <c r="JCR161" s="72"/>
      <c r="JCS161" s="72"/>
      <c r="JCT161" s="72"/>
      <c r="JCU161" s="72"/>
      <c r="JCV161" s="72"/>
      <c r="JCW161" s="72"/>
      <c r="JCX161" s="72"/>
      <c r="JCY161" s="72"/>
      <c r="JCZ161" s="72"/>
      <c r="JDA161" s="71"/>
      <c r="JDB161" s="71"/>
      <c r="JDC161" s="71"/>
      <c r="JDD161" s="71"/>
      <c r="JDE161" s="71"/>
      <c r="JDF161" s="71"/>
      <c r="JDG161" s="71"/>
      <c r="JDH161" s="72"/>
      <c r="JDI161" s="72"/>
      <c r="JDJ161" s="72"/>
      <c r="JDK161" s="72"/>
      <c r="JDL161" s="72"/>
      <c r="JDM161" s="72"/>
      <c r="JDN161" s="72"/>
      <c r="JDO161" s="72"/>
      <c r="JDP161" s="72"/>
      <c r="JDQ161" s="71"/>
      <c r="JDR161" s="71"/>
      <c r="JDS161" s="71"/>
      <c r="JDT161" s="71"/>
      <c r="JDU161" s="71"/>
      <c r="JDV161" s="71"/>
      <c r="JDW161" s="71"/>
      <c r="JDX161" s="72"/>
      <c r="JDY161" s="72"/>
      <c r="JDZ161" s="72"/>
      <c r="JEA161" s="72"/>
      <c r="JEB161" s="72"/>
      <c r="JEC161" s="72"/>
      <c r="JED161" s="72"/>
      <c r="JEE161" s="72"/>
      <c r="JEF161" s="72"/>
      <c r="JEG161" s="71"/>
      <c r="JEH161" s="71"/>
      <c r="JEI161" s="71"/>
      <c r="JEJ161" s="71"/>
      <c r="JEK161" s="71"/>
      <c r="JEL161" s="71"/>
      <c r="JEM161" s="71"/>
      <c r="JEN161" s="72"/>
      <c r="JEO161" s="72"/>
      <c r="JEP161" s="72"/>
      <c r="JEQ161" s="72"/>
      <c r="JER161" s="72"/>
      <c r="JES161" s="72"/>
      <c r="JET161" s="72"/>
      <c r="JEU161" s="72"/>
      <c r="JEV161" s="72"/>
      <c r="JEW161" s="71"/>
      <c r="JEX161" s="71"/>
      <c r="JEY161" s="71"/>
      <c r="JEZ161" s="71"/>
      <c r="JFA161" s="71"/>
      <c r="JFB161" s="71"/>
      <c r="JFC161" s="71"/>
      <c r="JFD161" s="72"/>
      <c r="JFE161" s="72"/>
      <c r="JFF161" s="72"/>
      <c r="JFG161" s="72"/>
      <c r="JFH161" s="72"/>
      <c r="JFI161" s="72"/>
      <c r="JFJ161" s="72"/>
      <c r="JFK161" s="72"/>
      <c r="JFL161" s="72"/>
      <c r="JFM161" s="71"/>
      <c r="JFN161" s="71"/>
      <c r="JFO161" s="71"/>
      <c r="JFP161" s="71"/>
      <c r="JFQ161" s="71"/>
      <c r="JFR161" s="71"/>
      <c r="JFS161" s="71"/>
      <c r="JFT161" s="72"/>
      <c r="JFU161" s="72"/>
      <c r="JFV161" s="72"/>
      <c r="JFW161" s="72"/>
      <c r="JFX161" s="72"/>
      <c r="JFY161" s="72"/>
      <c r="JFZ161" s="72"/>
      <c r="JGA161" s="72"/>
      <c r="JGB161" s="72"/>
      <c r="JGC161" s="71"/>
      <c r="JGD161" s="71"/>
      <c r="JGE161" s="71"/>
      <c r="JGF161" s="71"/>
      <c r="JGG161" s="71"/>
      <c r="JGH161" s="71"/>
      <c r="JGI161" s="71"/>
      <c r="JGJ161" s="72"/>
      <c r="JGK161" s="72"/>
      <c r="JGL161" s="72"/>
      <c r="JGM161" s="72"/>
      <c r="JGN161" s="72"/>
      <c r="JGO161" s="72"/>
      <c r="JGP161" s="72"/>
      <c r="JGQ161" s="72"/>
      <c r="JGR161" s="72"/>
      <c r="JGS161" s="71"/>
      <c r="JGT161" s="71"/>
      <c r="JGU161" s="71"/>
      <c r="JGV161" s="71"/>
      <c r="JGW161" s="71"/>
      <c r="JGX161" s="71"/>
      <c r="JGY161" s="71"/>
      <c r="JGZ161" s="72"/>
      <c r="JHA161" s="72"/>
      <c r="JHB161" s="72"/>
      <c r="JHC161" s="72"/>
      <c r="JHD161" s="72"/>
      <c r="JHE161" s="72"/>
      <c r="JHF161" s="72"/>
      <c r="JHG161" s="72"/>
      <c r="JHH161" s="72"/>
      <c r="JHI161" s="71"/>
      <c r="JHJ161" s="71"/>
      <c r="JHK161" s="71"/>
      <c r="JHL161" s="71"/>
      <c r="JHM161" s="71"/>
      <c r="JHN161" s="71"/>
      <c r="JHO161" s="71"/>
      <c r="JHP161" s="72"/>
      <c r="JHQ161" s="72"/>
      <c r="JHR161" s="72"/>
      <c r="JHS161" s="72"/>
      <c r="JHT161" s="72"/>
      <c r="JHU161" s="72"/>
      <c r="JHV161" s="72"/>
      <c r="JHW161" s="72"/>
      <c r="JHX161" s="72"/>
      <c r="JHY161" s="71"/>
      <c r="JHZ161" s="71"/>
      <c r="JIA161" s="71"/>
      <c r="JIB161" s="71"/>
      <c r="JIC161" s="71"/>
      <c r="JID161" s="71"/>
      <c r="JIE161" s="71"/>
      <c r="JIF161" s="72"/>
      <c r="JIG161" s="72"/>
      <c r="JIH161" s="72"/>
      <c r="JII161" s="72"/>
      <c r="JIJ161" s="72"/>
      <c r="JIK161" s="72"/>
      <c r="JIL161" s="72"/>
      <c r="JIM161" s="72"/>
      <c r="JIN161" s="72"/>
      <c r="JIO161" s="71"/>
      <c r="JIP161" s="71"/>
      <c r="JIQ161" s="71"/>
      <c r="JIR161" s="71"/>
      <c r="JIS161" s="71"/>
      <c r="JIT161" s="71"/>
      <c r="JIU161" s="71"/>
      <c r="JIV161" s="72"/>
      <c r="JIW161" s="72"/>
      <c r="JIX161" s="72"/>
      <c r="JIY161" s="72"/>
      <c r="JIZ161" s="72"/>
      <c r="JJA161" s="72"/>
      <c r="JJB161" s="72"/>
      <c r="JJC161" s="72"/>
      <c r="JJD161" s="72"/>
      <c r="JJE161" s="71"/>
      <c r="JJF161" s="71"/>
      <c r="JJG161" s="71"/>
      <c r="JJH161" s="71"/>
      <c r="JJI161" s="71"/>
      <c r="JJJ161" s="71"/>
      <c r="JJK161" s="71"/>
      <c r="JJL161" s="72"/>
      <c r="JJM161" s="72"/>
      <c r="JJN161" s="72"/>
      <c r="JJO161" s="72"/>
      <c r="JJP161" s="72"/>
      <c r="JJQ161" s="72"/>
      <c r="JJR161" s="72"/>
      <c r="JJS161" s="72"/>
      <c r="JJT161" s="72"/>
      <c r="JJU161" s="71"/>
      <c r="JJV161" s="71"/>
      <c r="JJW161" s="71"/>
      <c r="JJX161" s="71"/>
      <c r="JJY161" s="71"/>
      <c r="JJZ161" s="71"/>
      <c r="JKA161" s="71"/>
      <c r="JKB161" s="72"/>
      <c r="JKC161" s="72"/>
      <c r="JKD161" s="72"/>
      <c r="JKE161" s="72"/>
      <c r="JKF161" s="72"/>
      <c r="JKG161" s="72"/>
      <c r="JKH161" s="72"/>
      <c r="JKI161" s="72"/>
      <c r="JKJ161" s="72"/>
      <c r="JKK161" s="71"/>
      <c r="JKL161" s="71"/>
      <c r="JKM161" s="71"/>
      <c r="JKN161" s="71"/>
      <c r="JKO161" s="71"/>
      <c r="JKP161" s="71"/>
      <c r="JKQ161" s="71"/>
      <c r="JKR161" s="72"/>
      <c r="JKS161" s="72"/>
      <c r="JKT161" s="72"/>
      <c r="JKU161" s="72"/>
      <c r="JKV161" s="72"/>
      <c r="JKW161" s="72"/>
      <c r="JKX161" s="72"/>
      <c r="JKY161" s="72"/>
      <c r="JKZ161" s="72"/>
      <c r="JLA161" s="71"/>
      <c r="JLB161" s="71"/>
      <c r="JLC161" s="71"/>
      <c r="JLD161" s="71"/>
      <c r="JLE161" s="71"/>
      <c r="JLF161" s="71"/>
      <c r="JLG161" s="71"/>
      <c r="JLH161" s="72"/>
      <c r="JLI161" s="72"/>
      <c r="JLJ161" s="72"/>
      <c r="JLK161" s="72"/>
      <c r="JLL161" s="72"/>
      <c r="JLM161" s="72"/>
      <c r="JLN161" s="72"/>
      <c r="JLO161" s="72"/>
      <c r="JLP161" s="72"/>
      <c r="JLQ161" s="71"/>
      <c r="JLR161" s="71"/>
      <c r="JLS161" s="71"/>
      <c r="JLT161" s="71"/>
      <c r="JLU161" s="71"/>
      <c r="JLV161" s="71"/>
      <c r="JLW161" s="71"/>
      <c r="JLX161" s="72"/>
      <c r="JLY161" s="72"/>
      <c r="JLZ161" s="72"/>
      <c r="JMA161" s="72"/>
      <c r="JMB161" s="72"/>
      <c r="JMC161" s="72"/>
      <c r="JMD161" s="72"/>
      <c r="JME161" s="72"/>
      <c r="JMF161" s="72"/>
      <c r="JMG161" s="71"/>
      <c r="JMH161" s="71"/>
      <c r="JMI161" s="71"/>
      <c r="JMJ161" s="71"/>
      <c r="JMK161" s="71"/>
      <c r="JML161" s="71"/>
      <c r="JMM161" s="71"/>
      <c r="JMN161" s="72"/>
      <c r="JMO161" s="72"/>
      <c r="JMP161" s="72"/>
      <c r="JMQ161" s="72"/>
      <c r="JMR161" s="72"/>
      <c r="JMS161" s="72"/>
      <c r="JMT161" s="72"/>
      <c r="JMU161" s="72"/>
      <c r="JMV161" s="72"/>
      <c r="JMW161" s="71"/>
      <c r="JMX161" s="71"/>
      <c r="JMY161" s="71"/>
      <c r="JMZ161" s="71"/>
      <c r="JNA161" s="71"/>
      <c r="JNB161" s="71"/>
      <c r="JNC161" s="71"/>
      <c r="JND161" s="72"/>
      <c r="JNE161" s="72"/>
      <c r="JNF161" s="72"/>
      <c r="JNG161" s="72"/>
      <c r="JNH161" s="72"/>
      <c r="JNI161" s="72"/>
      <c r="JNJ161" s="72"/>
      <c r="JNK161" s="72"/>
      <c r="JNL161" s="72"/>
      <c r="JNM161" s="71"/>
      <c r="JNN161" s="71"/>
      <c r="JNO161" s="71"/>
      <c r="JNP161" s="71"/>
      <c r="JNQ161" s="71"/>
      <c r="JNR161" s="71"/>
      <c r="JNS161" s="71"/>
      <c r="JNT161" s="72"/>
      <c r="JNU161" s="72"/>
      <c r="JNV161" s="72"/>
      <c r="JNW161" s="72"/>
      <c r="JNX161" s="72"/>
      <c r="JNY161" s="72"/>
      <c r="JNZ161" s="72"/>
      <c r="JOA161" s="72"/>
      <c r="JOB161" s="72"/>
      <c r="JOC161" s="71"/>
      <c r="JOD161" s="71"/>
      <c r="JOE161" s="71"/>
      <c r="JOF161" s="71"/>
      <c r="JOG161" s="71"/>
      <c r="JOH161" s="71"/>
      <c r="JOI161" s="71"/>
      <c r="JOJ161" s="72"/>
      <c r="JOK161" s="72"/>
      <c r="JOL161" s="72"/>
      <c r="JOM161" s="72"/>
      <c r="JON161" s="72"/>
      <c r="JOO161" s="72"/>
      <c r="JOP161" s="72"/>
      <c r="JOQ161" s="72"/>
      <c r="JOR161" s="72"/>
      <c r="JOS161" s="71"/>
      <c r="JOT161" s="71"/>
      <c r="JOU161" s="71"/>
      <c r="JOV161" s="71"/>
      <c r="JOW161" s="71"/>
      <c r="JOX161" s="71"/>
      <c r="JOY161" s="71"/>
      <c r="JOZ161" s="72"/>
      <c r="JPA161" s="72"/>
      <c r="JPB161" s="72"/>
      <c r="JPC161" s="72"/>
      <c r="JPD161" s="72"/>
      <c r="JPE161" s="72"/>
      <c r="JPF161" s="72"/>
      <c r="JPG161" s="72"/>
      <c r="JPH161" s="72"/>
      <c r="JPI161" s="71"/>
      <c r="JPJ161" s="71"/>
      <c r="JPK161" s="71"/>
      <c r="JPL161" s="71"/>
      <c r="JPM161" s="71"/>
      <c r="JPN161" s="71"/>
      <c r="JPO161" s="71"/>
      <c r="JPP161" s="72"/>
      <c r="JPQ161" s="72"/>
      <c r="JPR161" s="72"/>
      <c r="JPS161" s="72"/>
      <c r="JPT161" s="72"/>
      <c r="JPU161" s="72"/>
      <c r="JPV161" s="72"/>
      <c r="JPW161" s="72"/>
      <c r="JPX161" s="72"/>
      <c r="JPY161" s="71"/>
      <c r="JPZ161" s="71"/>
      <c r="JQA161" s="71"/>
      <c r="JQB161" s="71"/>
      <c r="JQC161" s="71"/>
      <c r="JQD161" s="71"/>
      <c r="JQE161" s="71"/>
      <c r="JQF161" s="72"/>
      <c r="JQG161" s="72"/>
      <c r="JQH161" s="72"/>
      <c r="JQI161" s="72"/>
      <c r="JQJ161" s="72"/>
      <c r="JQK161" s="72"/>
      <c r="JQL161" s="72"/>
      <c r="JQM161" s="72"/>
      <c r="JQN161" s="72"/>
      <c r="JQO161" s="71"/>
      <c r="JQP161" s="71"/>
      <c r="JQQ161" s="71"/>
      <c r="JQR161" s="71"/>
      <c r="JQS161" s="71"/>
      <c r="JQT161" s="71"/>
      <c r="JQU161" s="71"/>
      <c r="JQV161" s="72"/>
      <c r="JQW161" s="72"/>
      <c r="JQX161" s="72"/>
      <c r="JQY161" s="72"/>
      <c r="JQZ161" s="72"/>
      <c r="JRA161" s="72"/>
      <c r="JRB161" s="72"/>
      <c r="JRC161" s="72"/>
      <c r="JRD161" s="72"/>
      <c r="JRE161" s="71"/>
      <c r="JRF161" s="71"/>
      <c r="JRG161" s="71"/>
      <c r="JRH161" s="71"/>
      <c r="JRI161" s="71"/>
      <c r="JRJ161" s="71"/>
      <c r="JRK161" s="71"/>
      <c r="JRL161" s="72"/>
      <c r="JRM161" s="72"/>
      <c r="JRN161" s="72"/>
      <c r="JRO161" s="72"/>
      <c r="JRP161" s="72"/>
      <c r="JRQ161" s="72"/>
      <c r="JRR161" s="72"/>
      <c r="JRS161" s="72"/>
      <c r="JRT161" s="72"/>
      <c r="JRU161" s="71"/>
      <c r="JRV161" s="71"/>
      <c r="JRW161" s="71"/>
      <c r="JRX161" s="71"/>
      <c r="JRY161" s="71"/>
      <c r="JRZ161" s="71"/>
      <c r="JSA161" s="71"/>
      <c r="JSB161" s="72"/>
      <c r="JSC161" s="72"/>
      <c r="JSD161" s="72"/>
      <c r="JSE161" s="72"/>
      <c r="JSF161" s="72"/>
      <c r="JSG161" s="72"/>
      <c r="JSH161" s="72"/>
      <c r="JSI161" s="72"/>
      <c r="JSJ161" s="72"/>
      <c r="JSK161" s="71"/>
      <c r="JSL161" s="71"/>
      <c r="JSM161" s="71"/>
      <c r="JSN161" s="71"/>
      <c r="JSO161" s="71"/>
      <c r="JSP161" s="71"/>
      <c r="JSQ161" s="71"/>
      <c r="JSR161" s="72"/>
      <c r="JSS161" s="72"/>
      <c r="JST161" s="72"/>
      <c r="JSU161" s="72"/>
      <c r="JSV161" s="72"/>
      <c r="JSW161" s="72"/>
      <c r="JSX161" s="72"/>
      <c r="JSY161" s="72"/>
      <c r="JSZ161" s="72"/>
      <c r="JTA161" s="71"/>
      <c r="JTB161" s="71"/>
      <c r="JTC161" s="71"/>
      <c r="JTD161" s="71"/>
      <c r="JTE161" s="71"/>
      <c r="JTF161" s="71"/>
      <c r="JTG161" s="71"/>
      <c r="JTH161" s="72"/>
      <c r="JTI161" s="72"/>
      <c r="JTJ161" s="72"/>
      <c r="JTK161" s="72"/>
      <c r="JTL161" s="72"/>
      <c r="JTM161" s="72"/>
      <c r="JTN161" s="72"/>
      <c r="JTO161" s="72"/>
      <c r="JTP161" s="72"/>
      <c r="JTQ161" s="71"/>
      <c r="JTR161" s="71"/>
      <c r="JTS161" s="71"/>
      <c r="JTT161" s="71"/>
      <c r="JTU161" s="71"/>
      <c r="JTV161" s="71"/>
      <c r="JTW161" s="71"/>
      <c r="JTX161" s="72"/>
      <c r="JTY161" s="72"/>
      <c r="JTZ161" s="72"/>
      <c r="JUA161" s="72"/>
      <c r="JUB161" s="72"/>
      <c r="JUC161" s="72"/>
      <c r="JUD161" s="72"/>
      <c r="JUE161" s="72"/>
      <c r="JUF161" s="72"/>
      <c r="JUG161" s="71"/>
      <c r="JUH161" s="71"/>
      <c r="JUI161" s="71"/>
      <c r="JUJ161" s="71"/>
      <c r="JUK161" s="71"/>
      <c r="JUL161" s="71"/>
      <c r="JUM161" s="71"/>
      <c r="JUN161" s="72"/>
      <c r="JUO161" s="72"/>
      <c r="JUP161" s="72"/>
      <c r="JUQ161" s="72"/>
      <c r="JUR161" s="72"/>
      <c r="JUS161" s="72"/>
      <c r="JUT161" s="72"/>
      <c r="JUU161" s="72"/>
      <c r="JUV161" s="72"/>
      <c r="JUW161" s="71"/>
      <c r="JUX161" s="71"/>
      <c r="JUY161" s="71"/>
      <c r="JUZ161" s="71"/>
      <c r="JVA161" s="71"/>
      <c r="JVB161" s="71"/>
      <c r="JVC161" s="71"/>
      <c r="JVD161" s="72"/>
      <c r="JVE161" s="72"/>
      <c r="JVF161" s="72"/>
      <c r="JVG161" s="72"/>
      <c r="JVH161" s="72"/>
      <c r="JVI161" s="72"/>
      <c r="JVJ161" s="72"/>
      <c r="JVK161" s="72"/>
      <c r="JVL161" s="72"/>
      <c r="JVM161" s="71"/>
      <c r="JVN161" s="71"/>
      <c r="JVO161" s="71"/>
      <c r="JVP161" s="71"/>
      <c r="JVQ161" s="71"/>
      <c r="JVR161" s="71"/>
      <c r="JVS161" s="71"/>
      <c r="JVT161" s="72"/>
      <c r="JVU161" s="72"/>
      <c r="JVV161" s="72"/>
      <c r="JVW161" s="72"/>
      <c r="JVX161" s="72"/>
      <c r="JVY161" s="72"/>
      <c r="JVZ161" s="72"/>
      <c r="JWA161" s="72"/>
      <c r="JWB161" s="72"/>
      <c r="JWC161" s="71"/>
      <c r="JWD161" s="71"/>
      <c r="JWE161" s="71"/>
      <c r="JWF161" s="71"/>
      <c r="JWG161" s="71"/>
      <c r="JWH161" s="71"/>
      <c r="JWI161" s="71"/>
      <c r="JWJ161" s="72"/>
      <c r="JWK161" s="72"/>
      <c r="JWL161" s="72"/>
      <c r="JWM161" s="72"/>
      <c r="JWN161" s="72"/>
      <c r="JWO161" s="72"/>
      <c r="JWP161" s="72"/>
      <c r="JWQ161" s="72"/>
      <c r="JWR161" s="72"/>
      <c r="JWS161" s="71"/>
      <c r="JWT161" s="71"/>
      <c r="JWU161" s="71"/>
      <c r="JWV161" s="71"/>
      <c r="JWW161" s="71"/>
      <c r="JWX161" s="71"/>
      <c r="JWY161" s="71"/>
      <c r="JWZ161" s="72"/>
      <c r="JXA161" s="72"/>
      <c r="JXB161" s="72"/>
      <c r="JXC161" s="72"/>
      <c r="JXD161" s="72"/>
      <c r="JXE161" s="72"/>
      <c r="JXF161" s="72"/>
      <c r="JXG161" s="72"/>
      <c r="JXH161" s="72"/>
      <c r="JXI161" s="71"/>
      <c r="JXJ161" s="71"/>
      <c r="JXK161" s="71"/>
      <c r="JXL161" s="71"/>
      <c r="JXM161" s="71"/>
      <c r="JXN161" s="71"/>
      <c r="JXO161" s="71"/>
      <c r="JXP161" s="72"/>
      <c r="JXQ161" s="72"/>
      <c r="JXR161" s="72"/>
      <c r="JXS161" s="72"/>
      <c r="JXT161" s="72"/>
      <c r="JXU161" s="72"/>
      <c r="JXV161" s="72"/>
      <c r="JXW161" s="72"/>
      <c r="JXX161" s="72"/>
      <c r="JXY161" s="71"/>
      <c r="JXZ161" s="71"/>
      <c r="JYA161" s="71"/>
      <c r="JYB161" s="71"/>
      <c r="JYC161" s="71"/>
      <c r="JYD161" s="71"/>
      <c r="JYE161" s="71"/>
      <c r="JYF161" s="72"/>
      <c r="JYG161" s="72"/>
      <c r="JYH161" s="72"/>
      <c r="JYI161" s="72"/>
      <c r="JYJ161" s="72"/>
      <c r="JYK161" s="72"/>
      <c r="JYL161" s="72"/>
      <c r="JYM161" s="72"/>
      <c r="JYN161" s="72"/>
      <c r="JYO161" s="71"/>
      <c r="JYP161" s="71"/>
      <c r="JYQ161" s="71"/>
      <c r="JYR161" s="71"/>
      <c r="JYS161" s="71"/>
      <c r="JYT161" s="71"/>
      <c r="JYU161" s="71"/>
      <c r="JYV161" s="72"/>
      <c r="JYW161" s="72"/>
      <c r="JYX161" s="72"/>
      <c r="JYY161" s="72"/>
      <c r="JYZ161" s="72"/>
      <c r="JZA161" s="72"/>
      <c r="JZB161" s="72"/>
      <c r="JZC161" s="72"/>
      <c r="JZD161" s="72"/>
      <c r="JZE161" s="71"/>
      <c r="JZF161" s="71"/>
      <c r="JZG161" s="71"/>
      <c r="JZH161" s="71"/>
      <c r="JZI161" s="71"/>
      <c r="JZJ161" s="71"/>
      <c r="JZK161" s="71"/>
      <c r="JZL161" s="72"/>
      <c r="JZM161" s="72"/>
      <c r="JZN161" s="72"/>
      <c r="JZO161" s="72"/>
      <c r="JZP161" s="72"/>
      <c r="JZQ161" s="72"/>
      <c r="JZR161" s="72"/>
      <c r="JZS161" s="72"/>
      <c r="JZT161" s="72"/>
      <c r="JZU161" s="71"/>
      <c r="JZV161" s="71"/>
      <c r="JZW161" s="71"/>
      <c r="JZX161" s="71"/>
      <c r="JZY161" s="71"/>
      <c r="JZZ161" s="71"/>
      <c r="KAA161" s="71"/>
      <c r="KAB161" s="72"/>
      <c r="KAC161" s="72"/>
      <c r="KAD161" s="72"/>
      <c r="KAE161" s="72"/>
      <c r="KAF161" s="72"/>
      <c r="KAG161" s="72"/>
      <c r="KAH161" s="72"/>
      <c r="KAI161" s="72"/>
      <c r="KAJ161" s="72"/>
      <c r="KAK161" s="71"/>
      <c r="KAL161" s="71"/>
      <c r="KAM161" s="71"/>
      <c r="KAN161" s="71"/>
      <c r="KAO161" s="71"/>
      <c r="KAP161" s="71"/>
      <c r="KAQ161" s="71"/>
      <c r="KAR161" s="72"/>
      <c r="KAS161" s="72"/>
      <c r="KAT161" s="72"/>
      <c r="KAU161" s="72"/>
      <c r="KAV161" s="72"/>
      <c r="KAW161" s="72"/>
      <c r="KAX161" s="72"/>
      <c r="KAY161" s="72"/>
      <c r="KAZ161" s="72"/>
      <c r="KBA161" s="71"/>
      <c r="KBB161" s="71"/>
      <c r="KBC161" s="71"/>
      <c r="KBD161" s="71"/>
      <c r="KBE161" s="71"/>
      <c r="KBF161" s="71"/>
      <c r="KBG161" s="71"/>
      <c r="KBH161" s="72"/>
      <c r="KBI161" s="72"/>
      <c r="KBJ161" s="72"/>
      <c r="KBK161" s="72"/>
      <c r="KBL161" s="72"/>
      <c r="KBM161" s="72"/>
      <c r="KBN161" s="72"/>
      <c r="KBO161" s="72"/>
      <c r="KBP161" s="72"/>
      <c r="KBQ161" s="71"/>
      <c r="KBR161" s="71"/>
      <c r="KBS161" s="71"/>
      <c r="KBT161" s="71"/>
      <c r="KBU161" s="71"/>
      <c r="KBV161" s="71"/>
      <c r="KBW161" s="71"/>
      <c r="KBX161" s="72"/>
      <c r="KBY161" s="72"/>
      <c r="KBZ161" s="72"/>
      <c r="KCA161" s="72"/>
      <c r="KCB161" s="72"/>
      <c r="KCC161" s="72"/>
      <c r="KCD161" s="72"/>
      <c r="KCE161" s="72"/>
      <c r="KCF161" s="72"/>
      <c r="KCG161" s="71"/>
      <c r="KCH161" s="71"/>
      <c r="KCI161" s="71"/>
      <c r="KCJ161" s="71"/>
      <c r="KCK161" s="71"/>
      <c r="KCL161" s="71"/>
      <c r="KCM161" s="71"/>
      <c r="KCN161" s="72"/>
      <c r="KCO161" s="72"/>
      <c r="KCP161" s="72"/>
      <c r="KCQ161" s="72"/>
      <c r="KCR161" s="72"/>
      <c r="KCS161" s="72"/>
      <c r="KCT161" s="72"/>
      <c r="KCU161" s="72"/>
      <c r="KCV161" s="72"/>
      <c r="KCW161" s="71"/>
      <c r="KCX161" s="71"/>
      <c r="KCY161" s="71"/>
      <c r="KCZ161" s="71"/>
      <c r="KDA161" s="71"/>
      <c r="KDB161" s="71"/>
      <c r="KDC161" s="71"/>
      <c r="KDD161" s="72"/>
      <c r="KDE161" s="72"/>
      <c r="KDF161" s="72"/>
      <c r="KDG161" s="72"/>
      <c r="KDH161" s="72"/>
      <c r="KDI161" s="72"/>
      <c r="KDJ161" s="72"/>
      <c r="KDK161" s="72"/>
      <c r="KDL161" s="72"/>
      <c r="KDM161" s="71"/>
      <c r="KDN161" s="71"/>
      <c r="KDO161" s="71"/>
      <c r="KDP161" s="71"/>
      <c r="KDQ161" s="71"/>
      <c r="KDR161" s="71"/>
      <c r="KDS161" s="71"/>
      <c r="KDT161" s="72"/>
      <c r="KDU161" s="72"/>
      <c r="KDV161" s="72"/>
      <c r="KDW161" s="72"/>
      <c r="KDX161" s="72"/>
      <c r="KDY161" s="72"/>
      <c r="KDZ161" s="72"/>
      <c r="KEA161" s="72"/>
      <c r="KEB161" s="72"/>
      <c r="KEC161" s="71"/>
      <c r="KED161" s="71"/>
      <c r="KEE161" s="71"/>
      <c r="KEF161" s="71"/>
      <c r="KEG161" s="71"/>
      <c r="KEH161" s="71"/>
      <c r="KEI161" s="71"/>
      <c r="KEJ161" s="72"/>
      <c r="KEK161" s="72"/>
      <c r="KEL161" s="72"/>
      <c r="KEM161" s="72"/>
      <c r="KEN161" s="72"/>
      <c r="KEO161" s="72"/>
      <c r="KEP161" s="72"/>
      <c r="KEQ161" s="72"/>
      <c r="KER161" s="72"/>
      <c r="KES161" s="71"/>
      <c r="KET161" s="71"/>
      <c r="KEU161" s="71"/>
      <c r="KEV161" s="71"/>
      <c r="KEW161" s="71"/>
      <c r="KEX161" s="71"/>
      <c r="KEY161" s="71"/>
      <c r="KEZ161" s="72"/>
      <c r="KFA161" s="72"/>
      <c r="KFB161" s="72"/>
      <c r="KFC161" s="72"/>
      <c r="KFD161" s="72"/>
      <c r="KFE161" s="72"/>
      <c r="KFF161" s="72"/>
      <c r="KFG161" s="72"/>
      <c r="KFH161" s="72"/>
      <c r="KFI161" s="71"/>
      <c r="KFJ161" s="71"/>
      <c r="KFK161" s="71"/>
      <c r="KFL161" s="71"/>
      <c r="KFM161" s="71"/>
      <c r="KFN161" s="71"/>
      <c r="KFO161" s="71"/>
      <c r="KFP161" s="72"/>
      <c r="KFQ161" s="72"/>
      <c r="KFR161" s="72"/>
      <c r="KFS161" s="72"/>
      <c r="KFT161" s="72"/>
      <c r="KFU161" s="72"/>
      <c r="KFV161" s="72"/>
      <c r="KFW161" s="72"/>
      <c r="KFX161" s="72"/>
      <c r="KFY161" s="71"/>
      <c r="KFZ161" s="71"/>
      <c r="KGA161" s="71"/>
      <c r="KGB161" s="71"/>
      <c r="KGC161" s="71"/>
      <c r="KGD161" s="71"/>
      <c r="KGE161" s="71"/>
      <c r="KGF161" s="72"/>
      <c r="KGG161" s="72"/>
      <c r="KGH161" s="72"/>
      <c r="KGI161" s="72"/>
      <c r="KGJ161" s="72"/>
      <c r="KGK161" s="72"/>
      <c r="KGL161" s="72"/>
      <c r="KGM161" s="72"/>
      <c r="KGN161" s="72"/>
      <c r="KGO161" s="71"/>
      <c r="KGP161" s="71"/>
      <c r="KGQ161" s="71"/>
      <c r="KGR161" s="71"/>
      <c r="KGS161" s="71"/>
      <c r="KGT161" s="71"/>
      <c r="KGU161" s="71"/>
      <c r="KGV161" s="72"/>
      <c r="KGW161" s="72"/>
      <c r="KGX161" s="72"/>
      <c r="KGY161" s="72"/>
      <c r="KGZ161" s="72"/>
      <c r="KHA161" s="72"/>
      <c r="KHB161" s="72"/>
      <c r="KHC161" s="72"/>
      <c r="KHD161" s="72"/>
      <c r="KHE161" s="71"/>
      <c r="KHF161" s="71"/>
      <c r="KHG161" s="71"/>
      <c r="KHH161" s="71"/>
      <c r="KHI161" s="71"/>
      <c r="KHJ161" s="71"/>
      <c r="KHK161" s="71"/>
      <c r="KHL161" s="72"/>
      <c r="KHM161" s="72"/>
      <c r="KHN161" s="72"/>
      <c r="KHO161" s="72"/>
      <c r="KHP161" s="72"/>
      <c r="KHQ161" s="72"/>
      <c r="KHR161" s="72"/>
      <c r="KHS161" s="72"/>
      <c r="KHT161" s="72"/>
      <c r="KHU161" s="71"/>
      <c r="KHV161" s="71"/>
      <c r="KHW161" s="71"/>
      <c r="KHX161" s="71"/>
      <c r="KHY161" s="71"/>
      <c r="KHZ161" s="71"/>
      <c r="KIA161" s="71"/>
      <c r="KIB161" s="72"/>
      <c r="KIC161" s="72"/>
      <c r="KID161" s="72"/>
      <c r="KIE161" s="72"/>
      <c r="KIF161" s="72"/>
      <c r="KIG161" s="72"/>
      <c r="KIH161" s="72"/>
      <c r="KII161" s="72"/>
      <c r="KIJ161" s="72"/>
      <c r="KIK161" s="71"/>
      <c r="KIL161" s="71"/>
      <c r="KIM161" s="71"/>
      <c r="KIN161" s="71"/>
      <c r="KIO161" s="71"/>
      <c r="KIP161" s="71"/>
      <c r="KIQ161" s="71"/>
      <c r="KIR161" s="72"/>
      <c r="KIS161" s="72"/>
      <c r="KIT161" s="72"/>
      <c r="KIU161" s="72"/>
      <c r="KIV161" s="72"/>
      <c r="KIW161" s="72"/>
      <c r="KIX161" s="72"/>
      <c r="KIY161" s="72"/>
      <c r="KIZ161" s="72"/>
      <c r="KJA161" s="71"/>
      <c r="KJB161" s="71"/>
      <c r="KJC161" s="71"/>
      <c r="KJD161" s="71"/>
      <c r="KJE161" s="71"/>
      <c r="KJF161" s="71"/>
      <c r="KJG161" s="71"/>
      <c r="KJH161" s="72"/>
      <c r="KJI161" s="72"/>
      <c r="KJJ161" s="72"/>
      <c r="KJK161" s="72"/>
      <c r="KJL161" s="72"/>
      <c r="KJM161" s="72"/>
      <c r="KJN161" s="72"/>
      <c r="KJO161" s="72"/>
      <c r="KJP161" s="72"/>
      <c r="KJQ161" s="71"/>
      <c r="KJR161" s="71"/>
      <c r="KJS161" s="71"/>
      <c r="KJT161" s="71"/>
      <c r="KJU161" s="71"/>
      <c r="KJV161" s="71"/>
      <c r="KJW161" s="71"/>
      <c r="KJX161" s="72"/>
      <c r="KJY161" s="72"/>
      <c r="KJZ161" s="72"/>
      <c r="KKA161" s="72"/>
      <c r="KKB161" s="72"/>
      <c r="KKC161" s="72"/>
      <c r="KKD161" s="72"/>
      <c r="KKE161" s="72"/>
      <c r="KKF161" s="72"/>
      <c r="KKG161" s="71"/>
      <c r="KKH161" s="71"/>
      <c r="KKI161" s="71"/>
      <c r="KKJ161" s="71"/>
      <c r="KKK161" s="71"/>
      <c r="KKL161" s="71"/>
      <c r="KKM161" s="71"/>
      <c r="KKN161" s="72"/>
      <c r="KKO161" s="72"/>
      <c r="KKP161" s="72"/>
      <c r="KKQ161" s="72"/>
      <c r="KKR161" s="72"/>
      <c r="KKS161" s="72"/>
      <c r="KKT161" s="72"/>
      <c r="KKU161" s="72"/>
      <c r="KKV161" s="72"/>
      <c r="KKW161" s="71"/>
      <c r="KKX161" s="71"/>
      <c r="KKY161" s="71"/>
      <c r="KKZ161" s="71"/>
      <c r="KLA161" s="71"/>
      <c r="KLB161" s="71"/>
      <c r="KLC161" s="71"/>
      <c r="KLD161" s="72"/>
      <c r="KLE161" s="72"/>
      <c r="KLF161" s="72"/>
      <c r="KLG161" s="72"/>
      <c r="KLH161" s="72"/>
      <c r="KLI161" s="72"/>
      <c r="KLJ161" s="72"/>
      <c r="KLK161" s="72"/>
      <c r="KLL161" s="72"/>
      <c r="KLM161" s="71"/>
      <c r="KLN161" s="71"/>
      <c r="KLO161" s="71"/>
      <c r="KLP161" s="71"/>
      <c r="KLQ161" s="71"/>
      <c r="KLR161" s="71"/>
      <c r="KLS161" s="71"/>
      <c r="KLT161" s="72"/>
      <c r="KLU161" s="72"/>
      <c r="KLV161" s="72"/>
      <c r="KLW161" s="72"/>
      <c r="KLX161" s="72"/>
      <c r="KLY161" s="72"/>
      <c r="KLZ161" s="72"/>
      <c r="KMA161" s="72"/>
      <c r="KMB161" s="72"/>
      <c r="KMC161" s="71"/>
      <c r="KMD161" s="71"/>
      <c r="KME161" s="71"/>
      <c r="KMF161" s="71"/>
      <c r="KMG161" s="71"/>
      <c r="KMH161" s="71"/>
      <c r="KMI161" s="71"/>
      <c r="KMJ161" s="72"/>
      <c r="KMK161" s="72"/>
      <c r="KML161" s="72"/>
      <c r="KMM161" s="72"/>
      <c r="KMN161" s="72"/>
      <c r="KMO161" s="72"/>
      <c r="KMP161" s="72"/>
      <c r="KMQ161" s="72"/>
      <c r="KMR161" s="72"/>
      <c r="KMS161" s="71"/>
      <c r="KMT161" s="71"/>
      <c r="KMU161" s="71"/>
      <c r="KMV161" s="71"/>
      <c r="KMW161" s="71"/>
      <c r="KMX161" s="71"/>
      <c r="KMY161" s="71"/>
      <c r="KMZ161" s="72"/>
      <c r="KNA161" s="72"/>
      <c r="KNB161" s="72"/>
      <c r="KNC161" s="72"/>
      <c r="KND161" s="72"/>
      <c r="KNE161" s="72"/>
      <c r="KNF161" s="72"/>
      <c r="KNG161" s="72"/>
      <c r="KNH161" s="72"/>
      <c r="KNI161" s="71"/>
      <c r="KNJ161" s="71"/>
      <c r="KNK161" s="71"/>
      <c r="KNL161" s="71"/>
      <c r="KNM161" s="71"/>
      <c r="KNN161" s="71"/>
      <c r="KNO161" s="71"/>
      <c r="KNP161" s="72"/>
      <c r="KNQ161" s="72"/>
      <c r="KNR161" s="72"/>
      <c r="KNS161" s="72"/>
      <c r="KNT161" s="72"/>
      <c r="KNU161" s="72"/>
      <c r="KNV161" s="72"/>
      <c r="KNW161" s="72"/>
      <c r="KNX161" s="72"/>
      <c r="KNY161" s="71"/>
      <c r="KNZ161" s="71"/>
      <c r="KOA161" s="71"/>
      <c r="KOB161" s="71"/>
      <c r="KOC161" s="71"/>
      <c r="KOD161" s="71"/>
      <c r="KOE161" s="71"/>
      <c r="KOF161" s="72"/>
      <c r="KOG161" s="72"/>
      <c r="KOH161" s="72"/>
      <c r="KOI161" s="72"/>
      <c r="KOJ161" s="72"/>
      <c r="KOK161" s="72"/>
      <c r="KOL161" s="72"/>
      <c r="KOM161" s="72"/>
      <c r="KON161" s="72"/>
      <c r="KOO161" s="71"/>
      <c r="KOP161" s="71"/>
      <c r="KOQ161" s="71"/>
      <c r="KOR161" s="71"/>
      <c r="KOS161" s="71"/>
      <c r="KOT161" s="71"/>
      <c r="KOU161" s="71"/>
      <c r="KOV161" s="72"/>
      <c r="KOW161" s="72"/>
      <c r="KOX161" s="72"/>
      <c r="KOY161" s="72"/>
      <c r="KOZ161" s="72"/>
      <c r="KPA161" s="72"/>
      <c r="KPB161" s="72"/>
      <c r="KPC161" s="72"/>
      <c r="KPD161" s="72"/>
      <c r="KPE161" s="71"/>
      <c r="KPF161" s="71"/>
      <c r="KPG161" s="71"/>
      <c r="KPH161" s="71"/>
      <c r="KPI161" s="71"/>
      <c r="KPJ161" s="71"/>
      <c r="KPK161" s="71"/>
      <c r="KPL161" s="72"/>
      <c r="KPM161" s="72"/>
      <c r="KPN161" s="72"/>
      <c r="KPO161" s="72"/>
      <c r="KPP161" s="72"/>
      <c r="KPQ161" s="72"/>
      <c r="KPR161" s="72"/>
      <c r="KPS161" s="72"/>
      <c r="KPT161" s="72"/>
      <c r="KPU161" s="71"/>
      <c r="KPV161" s="71"/>
      <c r="KPW161" s="71"/>
      <c r="KPX161" s="71"/>
      <c r="KPY161" s="71"/>
      <c r="KPZ161" s="71"/>
      <c r="KQA161" s="71"/>
      <c r="KQB161" s="72"/>
      <c r="KQC161" s="72"/>
      <c r="KQD161" s="72"/>
      <c r="KQE161" s="72"/>
      <c r="KQF161" s="72"/>
      <c r="KQG161" s="72"/>
      <c r="KQH161" s="72"/>
      <c r="KQI161" s="72"/>
      <c r="KQJ161" s="72"/>
      <c r="KQK161" s="71"/>
      <c r="KQL161" s="71"/>
      <c r="KQM161" s="71"/>
      <c r="KQN161" s="71"/>
      <c r="KQO161" s="71"/>
      <c r="KQP161" s="71"/>
      <c r="KQQ161" s="71"/>
      <c r="KQR161" s="72"/>
      <c r="KQS161" s="72"/>
      <c r="KQT161" s="72"/>
      <c r="KQU161" s="72"/>
      <c r="KQV161" s="72"/>
      <c r="KQW161" s="72"/>
      <c r="KQX161" s="72"/>
      <c r="KQY161" s="72"/>
      <c r="KQZ161" s="72"/>
      <c r="KRA161" s="71"/>
      <c r="KRB161" s="71"/>
      <c r="KRC161" s="71"/>
      <c r="KRD161" s="71"/>
      <c r="KRE161" s="71"/>
      <c r="KRF161" s="71"/>
      <c r="KRG161" s="71"/>
      <c r="KRH161" s="72"/>
      <c r="KRI161" s="72"/>
      <c r="KRJ161" s="72"/>
      <c r="KRK161" s="72"/>
      <c r="KRL161" s="72"/>
      <c r="KRM161" s="72"/>
      <c r="KRN161" s="72"/>
      <c r="KRO161" s="72"/>
      <c r="KRP161" s="72"/>
      <c r="KRQ161" s="71"/>
      <c r="KRR161" s="71"/>
      <c r="KRS161" s="71"/>
      <c r="KRT161" s="71"/>
      <c r="KRU161" s="71"/>
      <c r="KRV161" s="71"/>
      <c r="KRW161" s="71"/>
      <c r="KRX161" s="72"/>
      <c r="KRY161" s="72"/>
      <c r="KRZ161" s="72"/>
      <c r="KSA161" s="72"/>
      <c r="KSB161" s="72"/>
      <c r="KSC161" s="72"/>
      <c r="KSD161" s="72"/>
      <c r="KSE161" s="72"/>
      <c r="KSF161" s="72"/>
      <c r="KSG161" s="71"/>
      <c r="KSH161" s="71"/>
      <c r="KSI161" s="71"/>
      <c r="KSJ161" s="71"/>
      <c r="KSK161" s="71"/>
      <c r="KSL161" s="71"/>
      <c r="KSM161" s="71"/>
      <c r="KSN161" s="72"/>
      <c r="KSO161" s="72"/>
      <c r="KSP161" s="72"/>
      <c r="KSQ161" s="72"/>
      <c r="KSR161" s="72"/>
      <c r="KSS161" s="72"/>
      <c r="KST161" s="72"/>
      <c r="KSU161" s="72"/>
      <c r="KSV161" s="72"/>
      <c r="KSW161" s="71"/>
      <c r="KSX161" s="71"/>
      <c r="KSY161" s="71"/>
      <c r="KSZ161" s="71"/>
      <c r="KTA161" s="71"/>
      <c r="KTB161" s="71"/>
      <c r="KTC161" s="71"/>
      <c r="KTD161" s="72"/>
      <c r="KTE161" s="72"/>
      <c r="KTF161" s="72"/>
      <c r="KTG161" s="72"/>
      <c r="KTH161" s="72"/>
      <c r="KTI161" s="72"/>
      <c r="KTJ161" s="72"/>
      <c r="KTK161" s="72"/>
      <c r="KTL161" s="72"/>
      <c r="KTM161" s="71"/>
      <c r="KTN161" s="71"/>
      <c r="KTO161" s="71"/>
      <c r="KTP161" s="71"/>
      <c r="KTQ161" s="71"/>
      <c r="KTR161" s="71"/>
      <c r="KTS161" s="71"/>
      <c r="KTT161" s="72"/>
      <c r="KTU161" s="72"/>
      <c r="KTV161" s="72"/>
      <c r="KTW161" s="72"/>
      <c r="KTX161" s="72"/>
      <c r="KTY161" s="72"/>
      <c r="KTZ161" s="72"/>
      <c r="KUA161" s="72"/>
      <c r="KUB161" s="72"/>
      <c r="KUC161" s="71"/>
      <c r="KUD161" s="71"/>
      <c r="KUE161" s="71"/>
      <c r="KUF161" s="71"/>
      <c r="KUG161" s="71"/>
      <c r="KUH161" s="71"/>
      <c r="KUI161" s="71"/>
      <c r="KUJ161" s="72"/>
      <c r="KUK161" s="72"/>
      <c r="KUL161" s="72"/>
      <c r="KUM161" s="72"/>
      <c r="KUN161" s="72"/>
      <c r="KUO161" s="72"/>
      <c r="KUP161" s="72"/>
      <c r="KUQ161" s="72"/>
      <c r="KUR161" s="72"/>
      <c r="KUS161" s="71"/>
      <c r="KUT161" s="71"/>
      <c r="KUU161" s="71"/>
      <c r="KUV161" s="71"/>
      <c r="KUW161" s="71"/>
      <c r="KUX161" s="71"/>
      <c r="KUY161" s="71"/>
      <c r="KUZ161" s="72"/>
      <c r="KVA161" s="72"/>
      <c r="KVB161" s="72"/>
      <c r="KVC161" s="72"/>
      <c r="KVD161" s="72"/>
      <c r="KVE161" s="72"/>
      <c r="KVF161" s="72"/>
      <c r="KVG161" s="72"/>
      <c r="KVH161" s="72"/>
      <c r="KVI161" s="71"/>
      <c r="KVJ161" s="71"/>
      <c r="KVK161" s="71"/>
      <c r="KVL161" s="71"/>
      <c r="KVM161" s="71"/>
      <c r="KVN161" s="71"/>
      <c r="KVO161" s="71"/>
      <c r="KVP161" s="72"/>
      <c r="KVQ161" s="72"/>
      <c r="KVR161" s="72"/>
      <c r="KVS161" s="72"/>
      <c r="KVT161" s="72"/>
      <c r="KVU161" s="72"/>
      <c r="KVV161" s="72"/>
      <c r="KVW161" s="72"/>
      <c r="KVX161" s="72"/>
      <c r="KVY161" s="71"/>
      <c r="KVZ161" s="71"/>
      <c r="KWA161" s="71"/>
      <c r="KWB161" s="71"/>
      <c r="KWC161" s="71"/>
      <c r="KWD161" s="71"/>
      <c r="KWE161" s="71"/>
      <c r="KWF161" s="72"/>
      <c r="KWG161" s="72"/>
      <c r="KWH161" s="72"/>
      <c r="KWI161" s="72"/>
      <c r="KWJ161" s="72"/>
      <c r="KWK161" s="72"/>
      <c r="KWL161" s="72"/>
      <c r="KWM161" s="72"/>
      <c r="KWN161" s="72"/>
      <c r="KWO161" s="71"/>
      <c r="KWP161" s="71"/>
      <c r="KWQ161" s="71"/>
      <c r="KWR161" s="71"/>
      <c r="KWS161" s="71"/>
      <c r="KWT161" s="71"/>
      <c r="KWU161" s="71"/>
      <c r="KWV161" s="72"/>
      <c r="KWW161" s="72"/>
      <c r="KWX161" s="72"/>
      <c r="KWY161" s="72"/>
      <c r="KWZ161" s="72"/>
      <c r="KXA161" s="72"/>
      <c r="KXB161" s="72"/>
      <c r="KXC161" s="72"/>
      <c r="KXD161" s="72"/>
      <c r="KXE161" s="71"/>
      <c r="KXF161" s="71"/>
      <c r="KXG161" s="71"/>
      <c r="KXH161" s="71"/>
      <c r="KXI161" s="71"/>
      <c r="KXJ161" s="71"/>
      <c r="KXK161" s="71"/>
      <c r="KXL161" s="72"/>
      <c r="KXM161" s="72"/>
      <c r="KXN161" s="72"/>
      <c r="KXO161" s="72"/>
      <c r="KXP161" s="72"/>
      <c r="KXQ161" s="72"/>
      <c r="KXR161" s="72"/>
      <c r="KXS161" s="72"/>
      <c r="KXT161" s="72"/>
      <c r="KXU161" s="71"/>
      <c r="KXV161" s="71"/>
      <c r="KXW161" s="71"/>
      <c r="KXX161" s="71"/>
      <c r="KXY161" s="71"/>
      <c r="KXZ161" s="71"/>
      <c r="KYA161" s="71"/>
      <c r="KYB161" s="72"/>
      <c r="KYC161" s="72"/>
      <c r="KYD161" s="72"/>
      <c r="KYE161" s="72"/>
      <c r="KYF161" s="72"/>
      <c r="KYG161" s="72"/>
      <c r="KYH161" s="72"/>
      <c r="KYI161" s="72"/>
      <c r="KYJ161" s="72"/>
      <c r="KYK161" s="71"/>
      <c r="KYL161" s="71"/>
      <c r="KYM161" s="71"/>
      <c r="KYN161" s="71"/>
      <c r="KYO161" s="71"/>
      <c r="KYP161" s="71"/>
      <c r="KYQ161" s="71"/>
      <c r="KYR161" s="72"/>
      <c r="KYS161" s="72"/>
      <c r="KYT161" s="72"/>
      <c r="KYU161" s="72"/>
      <c r="KYV161" s="72"/>
      <c r="KYW161" s="72"/>
      <c r="KYX161" s="72"/>
      <c r="KYY161" s="72"/>
      <c r="KYZ161" s="72"/>
      <c r="KZA161" s="71"/>
      <c r="KZB161" s="71"/>
      <c r="KZC161" s="71"/>
      <c r="KZD161" s="71"/>
      <c r="KZE161" s="71"/>
      <c r="KZF161" s="71"/>
      <c r="KZG161" s="71"/>
      <c r="KZH161" s="72"/>
      <c r="KZI161" s="72"/>
      <c r="KZJ161" s="72"/>
      <c r="KZK161" s="72"/>
      <c r="KZL161" s="72"/>
      <c r="KZM161" s="72"/>
      <c r="KZN161" s="72"/>
      <c r="KZO161" s="72"/>
      <c r="KZP161" s="72"/>
      <c r="KZQ161" s="71"/>
      <c r="KZR161" s="71"/>
      <c r="KZS161" s="71"/>
      <c r="KZT161" s="71"/>
      <c r="KZU161" s="71"/>
      <c r="KZV161" s="71"/>
      <c r="KZW161" s="71"/>
      <c r="KZX161" s="72"/>
      <c r="KZY161" s="72"/>
      <c r="KZZ161" s="72"/>
      <c r="LAA161" s="72"/>
      <c r="LAB161" s="72"/>
      <c r="LAC161" s="72"/>
      <c r="LAD161" s="72"/>
      <c r="LAE161" s="72"/>
      <c r="LAF161" s="72"/>
      <c r="LAG161" s="71"/>
      <c r="LAH161" s="71"/>
      <c r="LAI161" s="71"/>
      <c r="LAJ161" s="71"/>
      <c r="LAK161" s="71"/>
      <c r="LAL161" s="71"/>
      <c r="LAM161" s="71"/>
      <c r="LAN161" s="72"/>
      <c r="LAO161" s="72"/>
      <c r="LAP161" s="72"/>
      <c r="LAQ161" s="72"/>
      <c r="LAR161" s="72"/>
      <c r="LAS161" s="72"/>
      <c r="LAT161" s="72"/>
      <c r="LAU161" s="72"/>
      <c r="LAV161" s="72"/>
      <c r="LAW161" s="71"/>
      <c r="LAX161" s="71"/>
      <c r="LAY161" s="71"/>
      <c r="LAZ161" s="71"/>
      <c r="LBA161" s="71"/>
      <c r="LBB161" s="71"/>
      <c r="LBC161" s="71"/>
      <c r="LBD161" s="72"/>
      <c r="LBE161" s="72"/>
      <c r="LBF161" s="72"/>
      <c r="LBG161" s="72"/>
      <c r="LBH161" s="72"/>
      <c r="LBI161" s="72"/>
      <c r="LBJ161" s="72"/>
      <c r="LBK161" s="72"/>
      <c r="LBL161" s="72"/>
      <c r="LBM161" s="71"/>
      <c r="LBN161" s="71"/>
      <c r="LBO161" s="71"/>
      <c r="LBP161" s="71"/>
      <c r="LBQ161" s="71"/>
      <c r="LBR161" s="71"/>
      <c r="LBS161" s="71"/>
      <c r="LBT161" s="72"/>
      <c r="LBU161" s="72"/>
      <c r="LBV161" s="72"/>
      <c r="LBW161" s="72"/>
      <c r="LBX161" s="72"/>
      <c r="LBY161" s="72"/>
      <c r="LBZ161" s="72"/>
      <c r="LCA161" s="72"/>
      <c r="LCB161" s="72"/>
      <c r="LCC161" s="71"/>
      <c r="LCD161" s="71"/>
      <c r="LCE161" s="71"/>
      <c r="LCF161" s="71"/>
      <c r="LCG161" s="71"/>
      <c r="LCH161" s="71"/>
      <c r="LCI161" s="71"/>
      <c r="LCJ161" s="72"/>
      <c r="LCK161" s="72"/>
      <c r="LCL161" s="72"/>
      <c r="LCM161" s="72"/>
      <c r="LCN161" s="72"/>
      <c r="LCO161" s="72"/>
      <c r="LCP161" s="72"/>
      <c r="LCQ161" s="72"/>
      <c r="LCR161" s="72"/>
      <c r="LCS161" s="71"/>
      <c r="LCT161" s="71"/>
      <c r="LCU161" s="71"/>
      <c r="LCV161" s="71"/>
      <c r="LCW161" s="71"/>
      <c r="LCX161" s="71"/>
      <c r="LCY161" s="71"/>
      <c r="LCZ161" s="72"/>
      <c r="LDA161" s="72"/>
      <c r="LDB161" s="72"/>
      <c r="LDC161" s="72"/>
      <c r="LDD161" s="72"/>
      <c r="LDE161" s="72"/>
      <c r="LDF161" s="72"/>
      <c r="LDG161" s="72"/>
      <c r="LDH161" s="72"/>
      <c r="LDI161" s="71"/>
      <c r="LDJ161" s="71"/>
      <c r="LDK161" s="71"/>
      <c r="LDL161" s="71"/>
      <c r="LDM161" s="71"/>
      <c r="LDN161" s="71"/>
      <c r="LDO161" s="71"/>
      <c r="LDP161" s="72"/>
      <c r="LDQ161" s="72"/>
      <c r="LDR161" s="72"/>
      <c r="LDS161" s="72"/>
      <c r="LDT161" s="72"/>
      <c r="LDU161" s="72"/>
      <c r="LDV161" s="72"/>
      <c r="LDW161" s="72"/>
      <c r="LDX161" s="72"/>
      <c r="LDY161" s="71"/>
      <c r="LDZ161" s="71"/>
      <c r="LEA161" s="71"/>
      <c r="LEB161" s="71"/>
      <c r="LEC161" s="71"/>
      <c r="LED161" s="71"/>
      <c r="LEE161" s="71"/>
      <c r="LEF161" s="72"/>
      <c r="LEG161" s="72"/>
      <c r="LEH161" s="72"/>
      <c r="LEI161" s="72"/>
      <c r="LEJ161" s="72"/>
      <c r="LEK161" s="72"/>
      <c r="LEL161" s="72"/>
      <c r="LEM161" s="72"/>
      <c r="LEN161" s="72"/>
      <c r="LEO161" s="71"/>
      <c r="LEP161" s="71"/>
      <c r="LEQ161" s="71"/>
      <c r="LER161" s="71"/>
      <c r="LES161" s="71"/>
      <c r="LET161" s="71"/>
      <c r="LEU161" s="71"/>
      <c r="LEV161" s="72"/>
      <c r="LEW161" s="72"/>
      <c r="LEX161" s="72"/>
      <c r="LEY161" s="72"/>
      <c r="LEZ161" s="72"/>
      <c r="LFA161" s="72"/>
      <c r="LFB161" s="72"/>
      <c r="LFC161" s="72"/>
      <c r="LFD161" s="72"/>
      <c r="LFE161" s="71"/>
      <c r="LFF161" s="71"/>
      <c r="LFG161" s="71"/>
      <c r="LFH161" s="71"/>
      <c r="LFI161" s="71"/>
      <c r="LFJ161" s="71"/>
      <c r="LFK161" s="71"/>
      <c r="LFL161" s="72"/>
      <c r="LFM161" s="72"/>
      <c r="LFN161" s="72"/>
      <c r="LFO161" s="72"/>
      <c r="LFP161" s="72"/>
      <c r="LFQ161" s="72"/>
      <c r="LFR161" s="72"/>
      <c r="LFS161" s="72"/>
      <c r="LFT161" s="72"/>
      <c r="LFU161" s="71"/>
      <c r="LFV161" s="71"/>
      <c r="LFW161" s="71"/>
      <c r="LFX161" s="71"/>
      <c r="LFY161" s="71"/>
      <c r="LFZ161" s="71"/>
      <c r="LGA161" s="71"/>
      <c r="LGB161" s="72"/>
      <c r="LGC161" s="72"/>
      <c r="LGD161" s="72"/>
      <c r="LGE161" s="72"/>
      <c r="LGF161" s="72"/>
      <c r="LGG161" s="72"/>
      <c r="LGH161" s="72"/>
      <c r="LGI161" s="72"/>
      <c r="LGJ161" s="72"/>
      <c r="LGK161" s="71"/>
      <c r="LGL161" s="71"/>
      <c r="LGM161" s="71"/>
      <c r="LGN161" s="71"/>
      <c r="LGO161" s="71"/>
      <c r="LGP161" s="71"/>
      <c r="LGQ161" s="71"/>
      <c r="LGR161" s="72"/>
      <c r="LGS161" s="72"/>
      <c r="LGT161" s="72"/>
      <c r="LGU161" s="72"/>
      <c r="LGV161" s="72"/>
      <c r="LGW161" s="72"/>
      <c r="LGX161" s="72"/>
      <c r="LGY161" s="72"/>
      <c r="LGZ161" s="72"/>
      <c r="LHA161" s="71"/>
      <c r="LHB161" s="71"/>
      <c r="LHC161" s="71"/>
      <c r="LHD161" s="71"/>
      <c r="LHE161" s="71"/>
      <c r="LHF161" s="71"/>
      <c r="LHG161" s="71"/>
      <c r="LHH161" s="72"/>
      <c r="LHI161" s="72"/>
      <c r="LHJ161" s="72"/>
      <c r="LHK161" s="72"/>
      <c r="LHL161" s="72"/>
      <c r="LHM161" s="72"/>
      <c r="LHN161" s="72"/>
      <c r="LHO161" s="72"/>
      <c r="LHP161" s="72"/>
      <c r="LHQ161" s="71"/>
      <c r="LHR161" s="71"/>
      <c r="LHS161" s="71"/>
      <c r="LHT161" s="71"/>
      <c r="LHU161" s="71"/>
      <c r="LHV161" s="71"/>
      <c r="LHW161" s="71"/>
      <c r="LHX161" s="72"/>
      <c r="LHY161" s="72"/>
      <c r="LHZ161" s="72"/>
      <c r="LIA161" s="72"/>
      <c r="LIB161" s="72"/>
      <c r="LIC161" s="72"/>
      <c r="LID161" s="72"/>
      <c r="LIE161" s="72"/>
      <c r="LIF161" s="72"/>
      <c r="LIG161" s="71"/>
      <c r="LIH161" s="71"/>
      <c r="LII161" s="71"/>
      <c r="LIJ161" s="71"/>
      <c r="LIK161" s="71"/>
      <c r="LIL161" s="71"/>
      <c r="LIM161" s="71"/>
      <c r="LIN161" s="72"/>
      <c r="LIO161" s="72"/>
      <c r="LIP161" s="72"/>
      <c r="LIQ161" s="72"/>
      <c r="LIR161" s="72"/>
      <c r="LIS161" s="72"/>
      <c r="LIT161" s="72"/>
      <c r="LIU161" s="72"/>
      <c r="LIV161" s="72"/>
      <c r="LIW161" s="71"/>
      <c r="LIX161" s="71"/>
      <c r="LIY161" s="71"/>
      <c r="LIZ161" s="71"/>
      <c r="LJA161" s="71"/>
      <c r="LJB161" s="71"/>
      <c r="LJC161" s="71"/>
      <c r="LJD161" s="72"/>
      <c r="LJE161" s="72"/>
      <c r="LJF161" s="72"/>
      <c r="LJG161" s="72"/>
      <c r="LJH161" s="72"/>
      <c r="LJI161" s="72"/>
      <c r="LJJ161" s="72"/>
      <c r="LJK161" s="72"/>
      <c r="LJL161" s="72"/>
      <c r="LJM161" s="71"/>
      <c r="LJN161" s="71"/>
      <c r="LJO161" s="71"/>
      <c r="LJP161" s="71"/>
      <c r="LJQ161" s="71"/>
      <c r="LJR161" s="71"/>
      <c r="LJS161" s="71"/>
      <c r="LJT161" s="72"/>
      <c r="LJU161" s="72"/>
      <c r="LJV161" s="72"/>
      <c r="LJW161" s="72"/>
      <c r="LJX161" s="72"/>
      <c r="LJY161" s="72"/>
      <c r="LJZ161" s="72"/>
      <c r="LKA161" s="72"/>
      <c r="LKB161" s="72"/>
      <c r="LKC161" s="71"/>
      <c r="LKD161" s="71"/>
      <c r="LKE161" s="71"/>
      <c r="LKF161" s="71"/>
      <c r="LKG161" s="71"/>
      <c r="LKH161" s="71"/>
      <c r="LKI161" s="71"/>
      <c r="LKJ161" s="72"/>
      <c r="LKK161" s="72"/>
      <c r="LKL161" s="72"/>
      <c r="LKM161" s="72"/>
      <c r="LKN161" s="72"/>
      <c r="LKO161" s="72"/>
      <c r="LKP161" s="72"/>
      <c r="LKQ161" s="72"/>
      <c r="LKR161" s="72"/>
      <c r="LKS161" s="71"/>
      <c r="LKT161" s="71"/>
      <c r="LKU161" s="71"/>
      <c r="LKV161" s="71"/>
      <c r="LKW161" s="71"/>
      <c r="LKX161" s="71"/>
      <c r="LKY161" s="71"/>
      <c r="LKZ161" s="72"/>
      <c r="LLA161" s="72"/>
      <c r="LLB161" s="72"/>
      <c r="LLC161" s="72"/>
      <c r="LLD161" s="72"/>
      <c r="LLE161" s="72"/>
      <c r="LLF161" s="72"/>
      <c r="LLG161" s="72"/>
      <c r="LLH161" s="72"/>
      <c r="LLI161" s="71"/>
      <c r="LLJ161" s="71"/>
      <c r="LLK161" s="71"/>
      <c r="LLL161" s="71"/>
      <c r="LLM161" s="71"/>
      <c r="LLN161" s="71"/>
      <c r="LLO161" s="71"/>
      <c r="LLP161" s="72"/>
      <c r="LLQ161" s="72"/>
      <c r="LLR161" s="72"/>
      <c r="LLS161" s="72"/>
      <c r="LLT161" s="72"/>
      <c r="LLU161" s="72"/>
      <c r="LLV161" s="72"/>
      <c r="LLW161" s="72"/>
      <c r="LLX161" s="72"/>
      <c r="LLY161" s="71"/>
      <c r="LLZ161" s="71"/>
      <c r="LMA161" s="71"/>
      <c r="LMB161" s="71"/>
      <c r="LMC161" s="71"/>
      <c r="LMD161" s="71"/>
      <c r="LME161" s="71"/>
      <c r="LMF161" s="72"/>
      <c r="LMG161" s="72"/>
      <c r="LMH161" s="72"/>
      <c r="LMI161" s="72"/>
      <c r="LMJ161" s="72"/>
      <c r="LMK161" s="72"/>
      <c r="LML161" s="72"/>
      <c r="LMM161" s="72"/>
      <c r="LMN161" s="72"/>
      <c r="LMO161" s="71"/>
      <c r="LMP161" s="71"/>
      <c r="LMQ161" s="71"/>
      <c r="LMR161" s="71"/>
      <c r="LMS161" s="71"/>
      <c r="LMT161" s="71"/>
      <c r="LMU161" s="71"/>
      <c r="LMV161" s="72"/>
      <c r="LMW161" s="72"/>
      <c r="LMX161" s="72"/>
      <c r="LMY161" s="72"/>
      <c r="LMZ161" s="72"/>
      <c r="LNA161" s="72"/>
      <c r="LNB161" s="72"/>
      <c r="LNC161" s="72"/>
      <c r="LND161" s="72"/>
      <c r="LNE161" s="71"/>
      <c r="LNF161" s="71"/>
      <c r="LNG161" s="71"/>
      <c r="LNH161" s="71"/>
      <c r="LNI161" s="71"/>
      <c r="LNJ161" s="71"/>
      <c r="LNK161" s="71"/>
      <c r="LNL161" s="72"/>
      <c r="LNM161" s="72"/>
      <c r="LNN161" s="72"/>
      <c r="LNO161" s="72"/>
      <c r="LNP161" s="72"/>
      <c r="LNQ161" s="72"/>
      <c r="LNR161" s="72"/>
      <c r="LNS161" s="72"/>
      <c r="LNT161" s="72"/>
      <c r="LNU161" s="71"/>
      <c r="LNV161" s="71"/>
      <c r="LNW161" s="71"/>
      <c r="LNX161" s="71"/>
      <c r="LNY161" s="71"/>
      <c r="LNZ161" s="71"/>
      <c r="LOA161" s="71"/>
      <c r="LOB161" s="72"/>
      <c r="LOC161" s="72"/>
      <c r="LOD161" s="72"/>
      <c r="LOE161" s="72"/>
      <c r="LOF161" s="72"/>
      <c r="LOG161" s="72"/>
      <c r="LOH161" s="72"/>
      <c r="LOI161" s="72"/>
      <c r="LOJ161" s="72"/>
      <c r="LOK161" s="71"/>
      <c r="LOL161" s="71"/>
      <c r="LOM161" s="71"/>
      <c r="LON161" s="71"/>
      <c r="LOO161" s="71"/>
      <c r="LOP161" s="71"/>
      <c r="LOQ161" s="71"/>
      <c r="LOR161" s="72"/>
      <c r="LOS161" s="72"/>
      <c r="LOT161" s="72"/>
      <c r="LOU161" s="72"/>
      <c r="LOV161" s="72"/>
      <c r="LOW161" s="72"/>
      <c r="LOX161" s="72"/>
      <c r="LOY161" s="72"/>
      <c r="LOZ161" s="72"/>
      <c r="LPA161" s="71"/>
      <c r="LPB161" s="71"/>
      <c r="LPC161" s="71"/>
      <c r="LPD161" s="71"/>
      <c r="LPE161" s="71"/>
      <c r="LPF161" s="71"/>
      <c r="LPG161" s="71"/>
      <c r="LPH161" s="72"/>
      <c r="LPI161" s="72"/>
      <c r="LPJ161" s="72"/>
      <c r="LPK161" s="72"/>
      <c r="LPL161" s="72"/>
      <c r="LPM161" s="72"/>
      <c r="LPN161" s="72"/>
      <c r="LPO161" s="72"/>
      <c r="LPP161" s="72"/>
      <c r="LPQ161" s="71"/>
      <c r="LPR161" s="71"/>
      <c r="LPS161" s="71"/>
      <c r="LPT161" s="71"/>
      <c r="LPU161" s="71"/>
      <c r="LPV161" s="71"/>
      <c r="LPW161" s="71"/>
      <c r="LPX161" s="72"/>
      <c r="LPY161" s="72"/>
      <c r="LPZ161" s="72"/>
      <c r="LQA161" s="72"/>
      <c r="LQB161" s="72"/>
      <c r="LQC161" s="72"/>
      <c r="LQD161" s="72"/>
      <c r="LQE161" s="72"/>
      <c r="LQF161" s="72"/>
      <c r="LQG161" s="71"/>
      <c r="LQH161" s="71"/>
      <c r="LQI161" s="71"/>
      <c r="LQJ161" s="71"/>
      <c r="LQK161" s="71"/>
      <c r="LQL161" s="71"/>
      <c r="LQM161" s="71"/>
      <c r="LQN161" s="72"/>
      <c r="LQO161" s="72"/>
      <c r="LQP161" s="72"/>
      <c r="LQQ161" s="72"/>
      <c r="LQR161" s="72"/>
      <c r="LQS161" s="72"/>
      <c r="LQT161" s="72"/>
      <c r="LQU161" s="72"/>
      <c r="LQV161" s="72"/>
      <c r="LQW161" s="71"/>
      <c r="LQX161" s="71"/>
      <c r="LQY161" s="71"/>
      <c r="LQZ161" s="71"/>
      <c r="LRA161" s="71"/>
      <c r="LRB161" s="71"/>
      <c r="LRC161" s="71"/>
      <c r="LRD161" s="72"/>
      <c r="LRE161" s="72"/>
      <c r="LRF161" s="72"/>
      <c r="LRG161" s="72"/>
      <c r="LRH161" s="72"/>
      <c r="LRI161" s="72"/>
      <c r="LRJ161" s="72"/>
      <c r="LRK161" s="72"/>
      <c r="LRL161" s="72"/>
      <c r="LRM161" s="71"/>
      <c r="LRN161" s="71"/>
      <c r="LRO161" s="71"/>
      <c r="LRP161" s="71"/>
      <c r="LRQ161" s="71"/>
      <c r="LRR161" s="71"/>
      <c r="LRS161" s="71"/>
      <c r="LRT161" s="72"/>
      <c r="LRU161" s="72"/>
      <c r="LRV161" s="72"/>
      <c r="LRW161" s="72"/>
      <c r="LRX161" s="72"/>
      <c r="LRY161" s="72"/>
      <c r="LRZ161" s="72"/>
      <c r="LSA161" s="72"/>
      <c r="LSB161" s="72"/>
      <c r="LSC161" s="71"/>
      <c r="LSD161" s="71"/>
      <c r="LSE161" s="71"/>
      <c r="LSF161" s="71"/>
      <c r="LSG161" s="71"/>
      <c r="LSH161" s="71"/>
      <c r="LSI161" s="71"/>
      <c r="LSJ161" s="72"/>
      <c r="LSK161" s="72"/>
      <c r="LSL161" s="72"/>
      <c r="LSM161" s="72"/>
      <c r="LSN161" s="72"/>
      <c r="LSO161" s="72"/>
      <c r="LSP161" s="72"/>
      <c r="LSQ161" s="72"/>
      <c r="LSR161" s="72"/>
      <c r="LSS161" s="71"/>
      <c r="LST161" s="71"/>
      <c r="LSU161" s="71"/>
      <c r="LSV161" s="71"/>
      <c r="LSW161" s="71"/>
      <c r="LSX161" s="71"/>
      <c r="LSY161" s="71"/>
      <c r="LSZ161" s="72"/>
      <c r="LTA161" s="72"/>
      <c r="LTB161" s="72"/>
      <c r="LTC161" s="72"/>
      <c r="LTD161" s="72"/>
      <c r="LTE161" s="72"/>
      <c r="LTF161" s="72"/>
      <c r="LTG161" s="72"/>
      <c r="LTH161" s="72"/>
      <c r="LTI161" s="71"/>
      <c r="LTJ161" s="71"/>
      <c r="LTK161" s="71"/>
      <c r="LTL161" s="71"/>
      <c r="LTM161" s="71"/>
      <c r="LTN161" s="71"/>
      <c r="LTO161" s="71"/>
      <c r="LTP161" s="72"/>
      <c r="LTQ161" s="72"/>
      <c r="LTR161" s="72"/>
      <c r="LTS161" s="72"/>
      <c r="LTT161" s="72"/>
      <c r="LTU161" s="72"/>
      <c r="LTV161" s="72"/>
      <c r="LTW161" s="72"/>
      <c r="LTX161" s="72"/>
      <c r="LTY161" s="71"/>
      <c r="LTZ161" s="71"/>
      <c r="LUA161" s="71"/>
      <c r="LUB161" s="71"/>
      <c r="LUC161" s="71"/>
      <c r="LUD161" s="71"/>
      <c r="LUE161" s="71"/>
      <c r="LUF161" s="72"/>
      <c r="LUG161" s="72"/>
      <c r="LUH161" s="72"/>
      <c r="LUI161" s="72"/>
      <c r="LUJ161" s="72"/>
      <c r="LUK161" s="72"/>
      <c r="LUL161" s="72"/>
      <c r="LUM161" s="72"/>
      <c r="LUN161" s="72"/>
      <c r="LUO161" s="71"/>
      <c r="LUP161" s="71"/>
      <c r="LUQ161" s="71"/>
      <c r="LUR161" s="71"/>
      <c r="LUS161" s="71"/>
      <c r="LUT161" s="71"/>
      <c r="LUU161" s="71"/>
      <c r="LUV161" s="72"/>
      <c r="LUW161" s="72"/>
      <c r="LUX161" s="72"/>
      <c r="LUY161" s="72"/>
      <c r="LUZ161" s="72"/>
      <c r="LVA161" s="72"/>
      <c r="LVB161" s="72"/>
      <c r="LVC161" s="72"/>
      <c r="LVD161" s="72"/>
      <c r="LVE161" s="71"/>
      <c r="LVF161" s="71"/>
      <c r="LVG161" s="71"/>
      <c r="LVH161" s="71"/>
      <c r="LVI161" s="71"/>
      <c r="LVJ161" s="71"/>
      <c r="LVK161" s="71"/>
      <c r="LVL161" s="72"/>
      <c r="LVM161" s="72"/>
      <c r="LVN161" s="72"/>
      <c r="LVO161" s="72"/>
      <c r="LVP161" s="72"/>
      <c r="LVQ161" s="72"/>
      <c r="LVR161" s="72"/>
      <c r="LVS161" s="72"/>
      <c r="LVT161" s="72"/>
      <c r="LVU161" s="71"/>
      <c r="LVV161" s="71"/>
      <c r="LVW161" s="71"/>
      <c r="LVX161" s="71"/>
      <c r="LVY161" s="71"/>
      <c r="LVZ161" s="71"/>
      <c r="LWA161" s="71"/>
      <c r="LWB161" s="72"/>
      <c r="LWC161" s="72"/>
      <c r="LWD161" s="72"/>
      <c r="LWE161" s="72"/>
      <c r="LWF161" s="72"/>
      <c r="LWG161" s="72"/>
      <c r="LWH161" s="72"/>
      <c r="LWI161" s="72"/>
      <c r="LWJ161" s="72"/>
      <c r="LWK161" s="71"/>
      <c r="LWL161" s="71"/>
      <c r="LWM161" s="71"/>
      <c r="LWN161" s="71"/>
      <c r="LWO161" s="71"/>
      <c r="LWP161" s="71"/>
      <c r="LWQ161" s="71"/>
      <c r="LWR161" s="72"/>
      <c r="LWS161" s="72"/>
      <c r="LWT161" s="72"/>
      <c r="LWU161" s="72"/>
      <c r="LWV161" s="72"/>
      <c r="LWW161" s="72"/>
      <c r="LWX161" s="72"/>
      <c r="LWY161" s="72"/>
      <c r="LWZ161" s="72"/>
      <c r="LXA161" s="71"/>
      <c r="LXB161" s="71"/>
      <c r="LXC161" s="71"/>
      <c r="LXD161" s="71"/>
      <c r="LXE161" s="71"/>
      <c r="LXF161" s="71"/>
      <c r="LXG161" s="71"/>
      <c r="LXH161" s="72"/>
      <c r="LXI161" s="72"/>
      <c r="LXJ161" s="72"/>
      <c r="LXK161" s="72"/>
      <c r="LXL161" s="72"/>
      <c r="LXM161" s="72"/>
      <c r="LXN161" s="72"/>
      <c r="LXO161" s="72"/>
      <c r="LXP161" s="72"/>
      <c r="LXQ161" s="71"/>
      <c r="LXR161" s="71"/>
      <c r="LXS161" s="71"/>
      <c r="LXT161" s="71"/>
      <c r="LXU161" s="71"/>
      <c r="LXV161" s="71"/>
      <c r="LXW161" s="71"/>
      <c r="LXX161" s="72"/>
      <c r="LXY161" s="72"/>
      <c r="LXZ161" s="72"/>
      <c r="LYA161" s="72"/>
      <c r="LYB161" s="72"/>
      <c r="LYC161" s="72"/>
      <c r="LYD161" s="72"/>
      <c r="LYE161" s="72"/>
      <c r="LYF161" s="72"/>
      <c r="LYG161" s="71"/>
      <c r="LYH161" s="71"/>
      <c r="LYI161" s="71"/>
      <c r="LYJ161" s="71"/>
      <c r="LYK161" s="71"/>
      <c r="LYL161" s="71"/>
      <c r="LYM161" s="71"/>
      <c r="LYN161" s="72"/>
      <c r="LYO161" s="72"/>
      <c r="LYP161" s="72"/>
      <c r="LYQ161" s="72"/>
      <c r="LYR161" s="72"/>
      <c r="LYS161" s="72"/>
      <c r="LYT161" s="72"/>
      <c r="LYU161" s="72"/>
      <c r="LYV161" s="72"/>
      <c r="LYW161" s="71"/>
      <c r="LYX161" s="71"/>
      <c r="LYY161" s="71"/>
      <c r="LYZ161" s="71"/>
      <c r="LZA161" s="71"/>
      <c r="LZB161" s="71"/>
      <c r="LZC161" s="71"/>
      <c r="LZD161" s="72"/>
      <c r="LZE161" s="72"/>
      <c r="LZF161" s="72"/>
      <c r="LZG161" s="72"/>
      <c r="LZH161" s="72"/>
      <c r="LZI161" s="72"/>
      <c r="LZJ161" s="72"/>
      <c r="LZK161" s="72"/>
      <c r="LZL161" s="72"/>
      <c r="LZM161" s="71"/>
      <c r="LZN161" s="71"/>
      <c r="LZO161" s="71"/>
      <c r="LZP161" s="71"/>
      <c r="LZQ161" s="71"/>
      <c r="LZR161" s="71"/>
      <c r="LZS161" s="71"/>
      <c r="LZT161" s="72"/>
      <c r="LZU161" s="72"/>
      <c r="LZV161" s="72"/>
      <c r="LZW161" s="72"/>
      <c r="LZX161" s="72"/>
      <c r="LZY161" s="72"/>
      <c r="LZZ161" s="72"/>
      <c r="MAA161" s="72"/>
      <c r="MAB161" s="72"/>
      <c r="MAC161" s="71"/>
      <c r="MAD161" s="71"/>
      <c r="MAE161" s="71"/>
      <c r="MAF161" s="71"/>
      <c r="MAG161" s="71"/>
      <c r="MAH161" s="71"/>
      <c r="MAI161" s="71"/>
      <c r="MAJ161" s="72"/>
      <c r="MAK161" s="72"/>
      <c r="MAL161" s="72"/>
      <c r="MAM161" s="72"/>
      <c r="MAN161" s="72"/>
      <c r="MAO161" s="72"/>
      <c r="MAP161" s="72"/>
      <c r="MAQ161" s="72"/>
      <c r="MAR161" s="72"/>
      <c r="MAS161" s="71"/>
      <c r="MAT161" s="71"/>
      <c r="MAU161" s="71"/>
      <c r="MAV161" s="71"/>
      <c r="MAW161" s="71"/>
      <c r="MAX161" s="71"/>
      <c r="MAY161" s="71"/>
      <c r="MAZ161" s="72"/>
      <c r="MBA161" s="72"/>
      <c r="MBB161" s="72"/>
      <c r="MBC161" s="72"/>
      <c r="MBD161" s="72"/>
      <c r="MBE161" s="72"/>
      <c r="MBF161" s="72"/>
      <c r="MBG161" s="72"/>
      <c r="MBH161" s="72"/>
      <c r="MBI161" s="71"/>
      <c r="MBJ161" s="71"/>
      <c r="MBK161" s="71"/>
      <c r="MBL161" s="71"/>
      <c r="MBM161" s="71"/>
      <c r="MBN161" s="71"/>
      <c r="MBO161" s="71"/>
      <c r="MBP161" s="72"/>
      <c r="MBQ161" s="72"/>
      <c r="MBR161" s="72"/>
      <c r="MBS161" s="72"/>
      <c r="MBT161" s="72"/>
      <c r="MBU161" s="72"/>
      <c r="MBV161" s="72"/>
      <c r="MBW161" s="72"/>
      <c r="MBX161" s="72"/>
      <c r="MBY161" s="71"/>
      <c r="MBZ161" s="71"/>
      <c r="MCA161" s="71"/>
      <c r="MCB161" s="71"/>
      <c r="MCC161" s="71"/>
      <c r="MCD161" s="71"/>
      <c r="MCE161" s="71"/>
      <c r="MCF161" s="72"/>
      <c r="MCG161" s="72"/>
      <c r="MCH161" s="72"/>
      <c r="MCI161" s="72"/>
      <c r="MCJ161" s="72"/>
      <c r="MCK161" s="72"/>
      <c r="MCL161" s="72"/>
      <c r="MCM161" s="72"/>
      <c r="MCN161" s="72"/>
      <c r="MCO161" s="71"/>
      <c r="MCP161" s="71"/>
      <c r="MCQ161" s="71"/>
      <c r="MCR161" s="71"/>
      <c r="MCS161" s="71"/>
      <c r="MCT161" s="71"/>
      <c r="MCU161" s="71"/>
      <c r="MCV161" s="72"/>
      <c r="MCW161" s="72"/>
      <c r="MCX161" s="72"/>
      <c r="MCY161" s="72"/>
      <c r="MCZ161" s="72"/>
      <c r="MDA161" s="72"/>
      <c r="MDB161" s="72"/>
      <c r="MDC161" s="72"/>
      <c r="MDD161" s="72"/>
      <c r="MDE161" s="71"/>
      <c r="MDF161" s="71"/>
      <c r="MDG161" s="71"/>
      <c r="MDH161" s="71"/>
      <c r="MDI161" s="71"/>
      <c r="MDJ161" s="71"/>
      <c r="MDK161" s="71"/>
      <c r="MDL161" s="72"/>
      <c r="MDM161" s="72"/>
      <c r="MDN161" s="72"/>
      <c r="MDO161" s="72"/>
      <c r="MDP161" s="72"/>
      <c r="MDQ161" s="72"/>
      <c r="MDR161" s="72"/>
      <c r="MDS161" s="72"/>
      <c r="MDT161" s="72"/>
      <c r="MDU161" s="71"/>
      <c r="MDV161" s="71"/>
      <c r="MDW161" s="71"/>
      <c r="MDX161" s="71"/>
      <c r="MDY161" s="71"/>
      <c r="MDZ161" s="71"/>
      <c r="MEA161" s="71"/>
      <c r="MEB161" s="72"/>
      <c r="MEC161" s="72"/>
      <c r="MED161" s="72"/>
      <c r="MEE161" s="72"/>
      <c r="MEF161" s="72"/>
      <c r="MEG161" s="72"/>
      <c r="MEH161" s="72"/>
      <c r="MEI161" s="72"/>
      <c r="MEJ161" s="72"/>
      <c r="MEK161" s="71"/>
      <c r="MEL161" s="71"/>
      <c r="MEM161" s="71"/>
      <c r="MEN161" s="71"/>
      <c r="MEO161" s="71"/>
      <c r="MEP161" s="71"/>
      <c r="MEQ161" s="71"/>
      <c r="MER161" s="72"/>
      <c r="MES161" s="72"/>
      <c r="MET161" s="72"/>
      <c r="MEU161" s="72"/>
      <c r="MEV161" s="72"/>
      <c r="MEW161" s="72"/>
      <c r="MEX161" s="72"/>
      <c r="MEY161" s="72"/>
      <c r="MEZ161" s="72"/>
      <c r="MFA161" s="71"/>
      <c r="MFB161" s="71"/>
      <c r="MFC161" s="71"/>
      <c r="MFD161" s="71"/>
      <c r="MFE161" s="71"/>
      <c r="MFF161" s="71"/>
      <c r="MFG161" s="71"/>
      <c r="MFH161" s="72"/>
      <c r="MFI161" s="72"/>
      <c r="MFJ161" s="72"/>
      <c r="MFK161" s="72"/>
      <c r="MFL161" s="72"/>
      <c r="MFM161" s="72"/>
      <c r="MFN161" s="72"/>
      <c r="MFO161" s="72"/>
      <c r="MFP161" s="72"/>
      <c r="MFQ161" s="71"/>
      <c r="MFR161" s="71"/>
      <c r="MFS161" s="71"/>
      <c r="MFT161" s="71"/>
      <c r="MFU161" s="71"/>
      <c r="MFV161" s="71"/>
      <c r="MFW161" s="71"/>
      <c r="MFX161" s="72"/>
      <c r="MFY161" s="72"/>
      <c r="MFZ161" s="72"/>
      <c r="MGA161" s="72"/>
      <c r="MGB161" s="72"/>
      <c r="MGC161" s="72"/>
      <c r="MGD161" s="72"/>
      <c r="MGE161" s="72"/>
      <c r="MGF161" s="72"/>
      <c r="MGG161" s="71"/>
      <c r="MGH161" s="71"/>
      <c r="MGI161" s="71"/>
      <c r="MGJ161" s="71"/>
      <c r="MGK161" s="71"/>
      <c r="MGL161" s="71"/>
      <c r="MGM161" s="71"/>
      <c r="MGN161" s="72"/>
      <c r="MGO161" s="72"/>
      <c r="MGP161" s="72"/>
      <c r="MGQ161" s="72"/>
      <c r="MGR161" s="72"/>
      <c r="MGS161" s="72"/>
      <c r="MGT161" s="72"/>
      <c r="MGU161" s="72"/>
      <c r="MGV161" s="72"/>
      <c r="MGW161" s="71"/>
      <c r="MGX161" s="71"/>
      <c r="MGY161" s="71"/>
      <c r="MGZ161" s="71"/>
      <c r="MHA161" s="71"/>
      <c r="MHB161" s="71"/>
      <c r="MHC161" s="71"/>
      <c r="MHD161" s="72"/>
      <c r="MHE161" s="72"/>
      <c r="MHF161" s="72"/>
      <c r="MHG161" s="72"/>
      <c r="MHH161" s="72"/>
      <c r="MHI161" s="72"/>
      <c r="MHJ161" s="72"/>
      <c r="MHK161" s="72"/>
      <c r="MHL161" s="72"/>
      <c r="MHM161" s="71"/>
      <c r="MHN161" s="71"/>
      <c r="MHO161" s="71"/>
      <c r="MHP161" s="71"/>
      <c r="MHQ161" s="71"/>
      <c r="MHR161" s="71"/>
      <c r="MHS161" s="71"/>
      <c r="MHT161" s="72"/>
      <c r="MHU161" s="72"/>
      <c r="MHV161" s="72"/>
      <c r="MHW161" s="72"/>
      <c r="MHX161" s="72"/>
      <c r="MHY161" s="72"/>
      <c r="MHZ161" s="72"/>
      <c r="MIA161" s="72"/>
      <c r="MIB161" s="72"/>
      <c r="MIC161" s="71"/>
      <c r="MID161" s="71"/>
      <c r="MIE161" s="71"/>
      <c r="MIF161" s="71"/>
      <c r="MIG161" s="71"/>
      <c r="MIH161" s="71"/>
      <c r="MII161" s="71"/>
      <c r="MIJ161" s="72"/>
      <c r="MIK161" s="72"/>
      <c r="MIL161" s="72"/>
      <c r="MIM161" s="72"/>
      <c r="MIN161" s="72"/>
      <c r="MIO161" s="72"/>
      <c r="MIP161" s="72"/>
      <c r="MIQ161" s="72"/>
      <c r="MIR161" s="72"/>
      <c r="MIS161" s="71"/>
      <c r="MIT161" s="71"/>
      <c r="MIU161" s="71"/>
      <c r="MIV161" s="71"/>
      <c r="MIW161" s="71"/>
      <c r="MIX161" s="71"/>
      <c r="MIY161" s="71"/>
      <c r="MIZ161" s="72"/>
      <c r="MJA161" s="72"/>
      <c r="MJB161" s="72"/>
      <c r="MJC161" s="72"/>
      <c r="MJD161" s="72"/>
      <c r="MJE161" s="72"/>
      <c r="MJF161" s="72"/>
      <c r="MJG161" s="72"/>
      <c r="MJH161" s="72"/>
      <c r="MJI161" s="71"/>
      <c r="MJJ161" s="71"/>
      <c r="MJK161" s="71"/>
      <c r="MJL161" s="71"/>
      <c r="MJM161" s="71"/>
      <c r="MJN161" s="71"/>
      <c r="MJO161" s="71"/>
      <c r="MJP161" s="72"/>
      <c r="MJQ161" s="72"/>
      <c r="MJR161" s="72"/>
      <c r="MJS161" s="72"/>
      <c r="MJT161" s="72"/>
      <c r="MJU161" s="72"/>
      <c r="MJV161" s="72"/>
      <c r="MJW161" s="72"/>
      <c r="MJX161" s="72"/>
      <c r="MJY161" s="71"/>
      <c r="MJZ161" s="71"/>
      <c r="MKA161" s="71"/>
      <c r="MKB161" s="71"/>
      <c r="MKC161" s="71"/>
      <c r="MKD161" s="71"/>
      <c r="MKE161" s="71"/>
      <c r="MKF161" s="72"/>
      <c r="MKG161" s="72"/>
      <c r="MKH161" s="72"/>
      <c r="MKI161" s="72"/>
      <c r="MKJ161" s="72"/>
      <c r="MKK161" s="72"/>
      <c r="MKL161" s="72"/>
      <c r="MKM161" s="72"/>
      <c r="MKN161" s="72"/>
      <c r="MKO161" s="71"/>
      <c r="MKP161" s="71"/>
      <c r="MKQ161" s="71"/>
      <c r="MKR161" s="71"/>
      <c r="MKS161" s="71"/>
      <c r="MKT161" s="71"/>
      <c r="MKU161" s="71"/>
      <c r="MKV161" s="72"/>
      <c r="MKW161" s="72"/>
      <c r="MKX161" s="72"/>
      <c r="MKY161" s="72"/>
      <c r="MKZ161" s="72"/>
      <c r="MLA161" s="72"/>
      <c r="MLB161" s="72"/>
      <c r="MLC161" s="72"/>
      <c r="MLD161" s="72"/>
      <c r="MLE161" s="71"/>
      <c r="MLF161" s="71"/>
      <c r="MLG161" s="71"/>
      <c r="MLH161" s="71"/>
      <c r="MLI161" s="71"/>
      <c r="MLJ161" s="71"/>
      <c r="MLK161" s="71"/>
      <c r="MLL161" s="72"/>
      <c r="MLM161" s="72"/>
      <c r="MLN161" s="72"/>
      <c r="MLO161" s="72"/>
      <c r="MLP161" s="72"/>
      <c r="MLQ161" s="72"/>
      <c r="MLR161" s="72"/>
      <c r="MLS161" s="72"/>
      <c r="MLT161" s="72"/>
      <c r="MLU161" s="71"/>
      <c r="MLV161" s="71"/>
      <c r="MLW161" s="71"/>
      <c r="MLX161" s="71"/>
      <c r="MLY161" s="71"/>
      <c r="MLZ161" s="71"/>
      <c r="MMA161" s="71"/>
      <c r="MMB161" s="72"/>
      <c r="MMC161" s="72"/>
      <c r="MMD161" s="72"/>
      <c r="MME161" s="72"/>
      <c r="MMF161" s="72"/>
      <c r="MMG161" s="72"/>
      <c r="MMH161" s="72"/>
      <c r="MMI161" s="72"/>
      <c r="MMJ161" s="72"/>
      <c r="MMK161" s="71"/>
      <c r="MML161" s="71"/>
      <c r="MMM161" s="71"/>
      <c r="MMN161" s="71"/>
      <c r="MMO161" s="71"/>
      <c r="MMP161" s="71"/>
      <c r="MMQ161" s="71"/>
      <c r="MMR161" s="72"/>
      <c r="MMS161" s="72"/>
      <c r="MMT161" s="72"/>
      <c r="MMU161" s="72"/>
      <c r="MMV161" s="72"/>
      <c r="MMW161" s="72"/>
      <c r="MMX161" s="72"/>
      <c r="MMY161" s="72"/>
      <c r="MMZ161" s="72"/>
      <c r="MNA161" s="71"/>
      <c r="MNB161" s="71"/>
      <c r="MNC161" s="71"/>
      <c r="MND161" s="71"/>
      <c r="MNE161" s="71"/>
      <c r="MNF161" s="71"/>
      <c r="MNG161" s="71"/>
      <c r="MNH161" s="72"/>
      <c r="MNI161" s="72"/>
      <c r="MNJ161" s="72"/>
      <c r="MNK161" s="72"/>
      <c r="MNL161" s="72"/>
      <c r="MNM161" s="72"/>
      <c r="MNN161" s="72"/>
      <c r="MNO161" s="72"/>
      <c r="MNP161" s="72"/>
      <c r="MNQ161" s="71"/>
      <c r="MNR161" s="71"/>
      <c r="MNS161" s="71"/>
      <c r="MNT161" s="71"/>
      <c r="MNU161" s="71"/>
      <c r="MNV161" s="71"/>
      <c r="MNW161" s="71"/>
      <c r="MNX161" s="72"/>
      <c r="MNY161" s="72"/>
      <c r="MNZ161" s="72"/>
      <c r="MOA161" s="72"/>
      <c r="MOB161" s="72"/>
      <c r="MOC161" s="72"/>
      <c r="MOD161" s="72"/>
      <c r="MOE161" s="72"/>
      <c r="MOF161" s="72"/>
      <c r="MOG161" s="71"/>
      <c r="MOH161" s="71"/>
      <c r="MOI161" s="71"/>
      <c r="MOJ161" s="71"/>
      <c r="MOK161" s="71"/>
      <c r="MOL161" s="71"/>
      <c r="MOM161" s="71"/>
      <c r="MON161" s="72"/>
      <c r="MOO161" s="72"/>
      <c r="MOP161" s="72"/>
      <c r="MOQ161" s="72"/>
      <c r="MOR161" s="72"/>
      <c r="MOS161" s="72"/>
      <c r="MOT161" s="72"/>
      <c r="MOU161" s="72"/>
      <c r="MOV161" s="72"/>
      <c r="MOW161" s="71"/>
      <c r="MOX161" s="71"/>
      <c r="MOY161" s="71"/>
      <c r="MOZ161" s="71"/>
      <c r="MPA161" s="71"/>
      <c r="MPB161" s="71"/>
      <c r="MPC161" s="71"/>
      <c r="MPD161" s="72"/>
      <c r="MPE161" s="72"/>
      <c r="MPF161" s="72"/>
      <c r="MPG161" s="72"/>
      <c r="MPH161" s="72"/>
      <c r="MPI161" s="72"/>
      <c r="MPJ161" s="72"/>
      <c r="MPK161" s="72"/>
      <c r="MPL161" s="72"/>
      <c r="MPM161" s="71"/>
      <c r="MPN161" s="71"/>
      <c r="MPO161" s="71"/>
      <c r="MPP161" s="71"/>
      <c r="MPQ161" s="71"/>
      <c r="MPR161" s="71"/>
      <c r="MPS161" s="71"/>
      <c r="MPT161" s="72"/>
      <c r="MPU161" s="72"/>
      <c r="MPV161" s="72"/>
      <c r="MPW161" s="72"/>
      <c r="MPX161" s="72"/>
      <c r="MPY161" s="72"/>
      <c r="MPZ161" s="72"/>
      <c r="MQA161" s="72"/>
      <c r="MQB161" s="72"/>
      <c r="MQC161" s="71"/>
      <c r="MQD161" s="71"/>
      <c r="MQE161" s="71"/>
      <c r="MQF161" s="71"/>
      <c r="MQG161" s="71"/>
      <c r="MQH161" s="71"/>
      <c r="MQI161" s="71"/>
      <c r="MQJ161" s="72"/>
      <c r="MQK161" s="72"/>
      <c r="MQL161" s="72"/>
      <c r="MQM161" s="72"/>
      <c r="MQN161" s="72"/>
      <c r="MQO161" s="72"/>
      <c r="MQP161" s="72"/>
      <c r="MQQ161" s="72"/>
      <c r="MQR161" s="72"/>
      <c r="MQS161" s="71"/>
      <c r="MQT161" s="71"/>
      <c r="MQU161" s="71"/>
      <c r="MQV161" s="71"/>
      <c r="MQW161" s="71"/>
      <c r="MQX161" s="71"/>
      <c r="MQY161" s="71"/>
      <c r="MQZ161" s="72"/>
      <c r="MRA161" s="72"/>
      <c r="MRB161" s="72"/>
      <c r="MRC161" s="72"/>
      <c r="MRD161" s="72"/>
      <c r="MRE161" s="72"/>
      <c r="MRF161" s="72"/>
      <c r="MRG161" s="72"/>
      <c r="MRH161" s="72"/>
      <c r="MRI161" s="71"/>
      <c r="MRJ161" s="71"/>
      <c r="MRK161" s="71"/>
      <c r="MRL161" s="71"/>
      <c r="MRM161" s="71"/>
      <c r="MRN161" s="71"/>
      <c r="MRO161" s="71"/>
      <c r="MRP161" s="72"/>
      <c r="MRQ161" s="72"/>
      <c r="MRR161" s="72"/>
      <c r="MRS161" s="72"/>
      <c r="MRT161" s="72"/>
      <c r="MRU161" s="72"/>
      <c r="MRV161" s="72"/>
      <c r="MRW161" s="72"/>
      <c r="MRX161" s="72"/>
      <c r="MRY161" s="71"/>
      <c r="MRZ161" s="71"/>
      <c r="MSA161" s="71"/>
      <c r="MSB161" s="71"/>
      <c r="MSC161" s="71"/>
      <c r="MSD161" s="71"/>
      <c r="MSE161" s="71"/>
      <c r="MSF161" s="72"/>
      <c r="MSG161" s="72"/>
      <c r="MSH161" s="72"/>
      <c r="MSI161" s="72"/>
      <c r="MSJ161" s="72"/>
      <c r="MSK161" s="72"/>
      <c r="MSL161" s="72"/>
      <c r="MSM161" s="72"/>
      <c r="MSN161" s="72"/>
      <c r="MSO161" s="71"/>
      <c r="MSP161" s="71"/>
      <c r="MSQ161" s="71"/>
      <c r="MSR161" s="71"/>
      <c r="MSS161" s="71"/>
      <c r="MST161" s="71"/>
      <c r="MSU161" s="71"/>
      <c r="MSV161" s="72"/>
      <c r="MSW161" s="72"/>
      <c r="MSX161" s="72"/>
      <c r="MSY161" s="72"/>
      <c r="MSZ161" s="72"/>
      <c r="MTA161" s="72"/>
      <c r="MTB161" s="72"/>
      <c r="MTC161" s="72"/>
      <c r="MTD161" s="72"/>
      <c r="MTE161" s="71"/>
      <c r="MTF161" s="71"/>
      <c r="MTG161" s="71"/>
      <c r="MTH161" s="71"/>
      <c r="MTI161" s="71"/>
      <c r="MTJ161" s="71"/>
      <c r="MTK161" s="71"/>
      <c r="MTL161" s="72"/>
      <c r="MTM161" s="72"/>
      <c r="MTN161" s="72"/>
      <c r="MTO161" s="72"/>
      <c r="MTP161" s="72"/>
      <c r="MTQ161" s="72"/>
      <c r="MTR161" s="72"/>
      <c r="MTS161" s="72"/>
      <c r="MTT161" s="72"/>
      <c r="MTU161" s="71"/>
      <c r="MTV161" s="71"/>
      <c r="MTW161" s="71"/>
      <c r="MTX161" s="71"/>
      <c r="MTY161" s="71"/>
      <c r="MTZ161" s="71"/>
      <c r="MUA161" s="71"/>
      <c r="MUB161" s="72"/>
      <c r="MUC161" s="72"/>
      <c r="MUD161" s="72"/>
      <c r="MUE161" s="72"/>
      <c r="MUF161" s="72"/>
      <c r="MUG161" s="72"/>
      <c r="MUH161" s="72"/>
      <c r="MUI161" s="72"/>
      <c r="MUJ161" s="72"/>
      <c r="MUK161" s="71"/>
      <c r="MUL161" s="71"/>
      <c r="MUM161" s="71"/>
      <c r="MUN161" s="71"/>
      <c r="MUO161" s="71"/>
      <c r="MUP161" s="71"/>
      <c r="MUQ161" s="71"/>
      <c r="MUR161" s="72"/>
      <c r="MUS161" s="72"/>
      <c r="MUT161" s="72"/>
      <c r="MUU161" s="72"/>
      <c r="MUV161" s="72"/>
      <c r="MUW161" s="72"/>
      <c r="MUX161" s="72"/>
      <c r="MUY161" s="72"/>
      <c r="MUZ161" s="72"/>
      <c r="MVA161" s="71"/>
      <c r="MVB161" s="71"/>
      <c r="MVC161" s="71"/>
      <c r="MVD161" s="71"/>
      <c r="MVE161" s="71"/>
      <c r="MVF161" s="71"/>
      <c r="MVG161" s="71"/>
      <c r="MVH161" s="72"/>
      <c r="MVI161" s="72"/>
      <c r="MVJ161" s="72"/>
      <c r="MVK161" s="72"/>
      <c r="MVL161" s="72"/>
      <c r="MVM161" s="72"/>
      <c r="MVN161" s="72"/>
      <c r="MVO161" s="72"/>
      <c r="MVP161" s="72"/>
      <c r="MVQ161" s="71"/>
      <c r="MVR161" s="71"/>
      <c r="MVS161" s="71"/>
      <c r="MVT161" s="71"/>
      <c r="MVU161" s="71"/>
      <c r="MVV161" s="71"/>
      <c r="MVW161" s="71"/>
      <c r="MVX161" s="72"/>
      <c r="MVY161" s="72"/>
      <c r="MVZ161" s="72"/>
      <c r="MWA161" s="72"/>
      <c r="MWB161" s="72"/>
      <c r="MWC161" s="72"/>
      <c r="MWD161" s="72"/>
      <c r="MWE161" s="72"/>
      <c r="MWF161" s="72"/>
      <c r="MWG161" s="71"/>
      <c r="MWH161" s="71"/>
      <c r="MWI161" s="71"/>
      <c r="MWJ161" s="71"/>
      <c r="MWK161" s="71"/>
      <c r="MWL161" s="71"/>
      <c r="MWM161" s="71"/>
      <c r="MWN161" s="72"/>
      <c r="MWO161" s="72"/>
      <c r="MWP161" s="72"/>
      <c r="MWQ161" s="72"/>
      <c r="MWR161" s="72"/>
      <c r="MWS161" s="72"/>
      <c r="MWT161" s="72"/>
      <c r="MWU161" s="72"/>
      <c r="MWV161" s="72"/>
      <c r="MWW161" s="71"/>
      <c r="MWX161" s="71"/>
      <c r="MWY161" s="71"/>
      <c r="MWZ161" s="71"/>
      <c r="MXA161" s="71"/>
      <c r="MXB161" s="71"/>
      <c r="MXC161" s="71"/>
      <c r="MXD161" s="72"/>
      <c r="MXE161" s="72"/>
      <c r="MXF161" s="72"/>
      <c r="MXG161" s="72"/>
      <c r="MXH161" s="72"/>
      <c r="MXI161" s="72"/>
      <c r="MXJ161" s="72"/>
      <c r="MXK161" s="72"/>
      <c r="MXL161" s="72"/>
      <c r="MXM161" s="71"/>
      <c r="MXN161" s="71"/>
      <c r="MXO161" s="71"/>
      <c r="MXP161" s="71"/>
      <c r="MXQ161" s="71"/>
      <c r="MXR161" s="71"/>
      <c r="MXS161" s="71"/>
      <c r="MXT161" s="72"/>
      <c r="MXU161" s="72"/>
      <c r="MXV161" s="72"/>
      <c r="MXW161" s="72"/>
      <c r="MXX161" s="72"/>
      <c r="MXY161" s="72"/>
      <c r="MXZ161" s="72"/>
      <c r="MYA161" s="72"/>
      <c r="MYB161" s="72"/>
      <c r="MYC161" s="71"/>
      <c r="MYD161" s="71"/>
      <c r="MYE161" s="71"/>
      <c r="MYF161" s="71"/>
      <c r="MYG161" s="71"/>
      <c r="MYH161" s="71"/>
      <c r="MYI161" s="71"/>
      <c r="MYJ161" s="72"/>
      <c r="MYK161" s="72"/>
      <c r="MYL161" s="72"/>
      <c r="MYM161" s="72"/>
      <c r="MYN161" s="72"/>
      <c r="MYO161" s="72"/>
      <c r="MYP161" s="72"/>
      <c r="MYQ161" s="72"/>
      <c r="MYR161" s="72"/>
      <c r="MYS161" s="71"/>
      <c r="MYT161" s="71"/>
      <c r="MYU161" s="71"/>
      <c r="MYV161" s="71"/>
      <c r="MYW161" s="71"/>
      <c r="MYX161" s="71"/>
      <c r="MYY161" s="71"/>
      <c r="MYZ161" s="72"/>
      <c r="MZA161" s="72"/>
      <c r="MZB161" s="72"/>
      <c r="MZC161" s="72"/>
      <c r="MZD161" s="72"/>
      <c r="MZE161" s="72"/>
      <c r="MZF161" s="72"/>
      <c r="MZG161" s="72"/>
      <c r="MZH161" s="72"/>
      <c r="MZI161" s="71"/>
      <c r="MZJ161" s="71"/>
      <c r="MZK161" s="71"/>
      <c r="MZL161" s="71"/>
      <c r="MZM161" s="71"/>
      <c r="MZN161" s="71"/>
      <c r="MZO161" s="71"/>
      <c r="MZP161" s="72"/>
      <c r="MZQ161" s="72"/>
      <c r="MZR161" s="72"/>
      <c r="MZS161" s="72"/>
      <c r="MZT161" s="72"/>
      <c r="MZU161" s="72"/>
      <c r="MZV161" s="72"/>
      <c r="MZW161" s="72"/>
      <c r="MZX161" s="72"/>
      <c r="MZY161" s="71"/>
      <c r="MZZ161" s="71"/>
      <c r="NAA161" s="71"/>
      <c r="NAB161" s="71"/>
      <c r="NAC161" s="71"/>
      <c r="NAD161" s="71"/>
      <c r="NAE161" s="71"/>
      <c r="NAF161" s="72"/>
      <c r="NAG161" s="72"/>
      <c r="NAH161" s="72"/>
      <c r="NAI161" s="72"/>
      <c r="NAJ161" s="72"/>
      <c r="NAK161" s="72"/>
      <c r="NAL161" s="72"/>
      <c r="NAM161" s="72"/>
      <c r="NAN161" s="72"/>
      <c r="NAO161" s="71"/>
      <c r="NAP161" s="71"/>
      <c r="NAQ161" s="71"/>
      <c r="NAR161" s="71"/>
      <c r="NAS161" s="71"/>
      <c r="NAT161" s="71"/>
      <c r="NAU161" s="71"/>
      <c r="NAV161" s="72"/>
      <c r="NAW161" s="72"/>
      <c r="NAX161" s="72"/>
      <c r="NAY161" s="72"/>
      <c r="NAZ161" s="72"/>
      <c r="NBA161" s="72"/>
      <c r="NBB161" s="72"/>
      <c r="NBC161" s="72"/>
      <c r="NBD161" s="72"/>
      <c r="NBE161" s="71"/>
      <c r="NBF161" s="71"/>
      <c r="NBG161" s="71"/>
      <c r="NBH161" s="71"/>
      <c r="NBI161" s="71"/>
      <c r="NBJ161" s="71"/>
      <c r="NBK161" s="71"/>
      <c r="NBL161" s="72"/>
      <c r="NBM161" s="72"/>
      <c r="NBN161" s="72"/>
      <c r="NBO161" s="72"/>
      <c r="NBP161" s="72"/>
      <c r="NBQ161" s="72"/>
      <c r="NBR161" s="72"/>
      <c r="NBS161" s="72"/>
      <c r="NBT161" s="72"/>
      <c r="NBU161" s="71"/>
      <c r="NBV161" s="71"/>
      <c r="NBW161" s="71"/>
      <c r="NBX161" s="71"/>
      <c r="NBY161" s="71"/>
      <c r="NBZ161" s="71"/>
      <c r="NCA161" s="71"/>
      <c r="NCB161" s="72"/>
      <c r="NCC161" s="72"/>
      <c r="NCD161" s="72"/>
      <c r="NCE161" s="72"/>
      <c r="NCF161" s="72"/>
      <c r="NCG161" s="72"/>
      <c r="NCH161" s="72"/>
      <c r="NCI161" s="72"/>
      <c r="NCJ161" s="72"/>
      <c r="NCK161" s="71"/>
      <c r="NCL161" s="71"/>
      <c r="NCM161" s="71"/>
      <c r="NCN161" s="71"/>
      <c r="NCO161" s="71"/>
      <c r="NCP161" s="71"/>
      <c r="NCQ161" s="71"/>
      <c r="NCR161" s="72"/>
      <c r="NCS161" s="72"/>
      <c r="NCT161" s="72"/>
      <c r="NCU161" s="72"/>
      <c r="NCV161" s="72"/>
      <c r="NCW161" s="72"/>
      <c r="NCX161" s="72"/>
      <c r="NCY161" s="72"/>
      <c r="NCZ161" s="72"/>
      <c r="NDA161" s="71"/>
      <c r="NDB161" s="71"/>
      <c r="NDC161" s="71"/>
      <c r="NDD161" s="71"/>
      <c r="NDE161" s="71"/>
      <c r="NDF161" s="71"/>
      <c r="NDG161" s="71"/>
      <c r="NDH161" s="72"/>
      <c r="NDI161" s="72"/>
      <c r="NDJ161" s="72"/>
      <c r="NDK161" s="72"/>
      <c r="NDL161" s="72"/>
      <c r="NDM161" s="72"/>
      <c r="NDN161" s="72"/>
      <c r="NDO161" s="72"/>
      <c r="NDP161" s="72"/>
      <c r="NDQ161" s="71"/>
      <c r="NDR161" s="71"/>
      <c r="NDS161" s="71"/>
      <c r="NDT161" s="71"/>
      <c r="NDU161" s="71"/>
      <c r="NDV161" s="71"/>
      <c r="NDW161" s="71"/>
      <c r="NDX161" s="72"/>
      <c r="NDY161" s="72"/>
      <c r="NDZ161" s="72"/>
      <c r="NEA161" s="72"/>
      <c r="NEB161" s="72"/>
      <c r="NEC161" s="72"/>
      <c r="NED161" s="72"/>
      <c r="NEE161" s="72"/>
      <c r="NEF161" s="72"/>
      <c r="NEG161" s="71"/>
      <c r="NEH161" s="71"/>
      <c r="NEI161" s="71"/>
      <c r="NEJ161" s="71"/>
      <c r="NEK161" s="71"/>
      <c r="NEL161" s="71"/>
      <c r="NEM161" s="71"/>
      <c r="NEN161" s="72"/>
      <c r="NEO161" s="72"/>
      <c r="NEP161" s="72"/>
      <c r="NEQ161" s="72"/>
      <c r="NER161" s="72"/>
      <c r="NES161" s="72"/>
      <c r="NET161" s="72"/>
      <c r="NEU161" s="72"/>
      <c r="NEV161" s="72"/>
      <c r="NEW161" s="71"/>
      <c r="NEX161" s="71"/>
      <c r="NEY161" s="71"/>
      <c r="NEZ161" s="71"/>
      <c r="NFA161" s="71"/>
      <c r="NFB161" s="71"/>
      <c r="NFC161" s="71"/>
      <c r="NFD161" s="72"/>
      <c r="NFE161" s="72"/>
      <c r="NFF161" s="72"/>
      <c r="NFG161" s="72"/>
      <c r="NFH161" s="72"/>
      <c r="NFI161" s="72"/>
      <c r="NFJ161" s="72"/>
      <c r="NFK161" s="72"/>
      <c r="NFL161" s="72"/>
      <c r="NFM161" s="71"/>
      <c r="NFN161" s="71"/>
      <c r="NFO161" s="71"/>
      <c r="NFP161" s="71"/>
      <c r="NFQ161" s="71"/>
      <c r="NFR161" s="71"/>
      <c r="NFS161" s="71"/>
      <c r="NFT161" s="72"/>
      <c r="NFU161" s="72"/>
      <c r="NFV161" s="72"/>
      <c r="NFW161" s="72"/>
      <c r="NFX161" s="72"/>
      <c r="NFY161" s="72"/>
      <c r="NFZ161" s="72"/>
      <c r="NGA161" s="72"/>
      <c r="NGB161" s="72"/>
      <c r="NGC161" s="71"/>
      <c r="NGD161" s="71"/>
      <c r="NGE161" s="71"/>
      <c r="NGF161" s="71"/>
      <c r="NGG161" s="71"/>
      <c r="NGH161" s="71"/>
      <c r="NGI161" s="71"/>
      <c r="NGJ161" s="72"/>
      <c r="NGK161" s="72"/>
      <c r="NGL161" s="72"/>
      <c r="NGM161" s="72"/>
      <c r="NGN161" s="72"/>
      <c r="NGO161" s="72"/>
      <c r="NGP161" s="72"/>
      <c r="NGQ161" s="72"/>
      <c r="NGR161" s="72"/>
      <c r="NGS161" s="71"/>
      <c r="NGT161" s="71"/>
      <c r="NGU161" s="71"/>
      <c r="NGV161" s="71"/>
      <c r="NGW161" s="71"/>
      <c r="NGX161" s="71"/>
      <c r="NGY161" s="71"/>
      <c r="NGZ161" s="72"/>
      <c r="NHA161" s="72"/>
      <c r="NHB161" s="72"/>
      <c r="NHC161" s="72"/>
      <c r="NHD161" s="72"/>
      <c r="NHE161" s="72"/>
      <c r="NHF161" s="72"/>
      <c r="NHG161" s="72"/>
      <c r="NHH161" s="72"/>
      <c r="NHI161" s="71"/>
      <c r="NHJ161" s="71"/>
      <c r="NHK161" s="71"/>
      <c r="NHL161" s="71"/>
      <c r="NHM161" s="71"/>
      <c r="NHN161" s="71"/>
      <c r="NHO161" s="71"/>
      <c r="NHP161" s="72"/>
      <c r="NHQ161" s="72"/>
      <c r="NHR161" s="72"/>
      <c r="NHS161" s="72"/>
      <c r="NHT161" s="72"/>
      <c r="NHU161" s="72"/>
      <c r="NHV161" s="72"/>
      <c r="NHW161" s="72"/>
      <c r="NHX161" s="72"/>
      <c r="NHY161" s="71"/>
      <c r="NHZ161" s="71"/>
      <c r="NIA161" s="71"/>
      <c r="NIB161" s="71"/>
      <c r="NIC161" s="71"/>
      <c r="NID161" s="71"/>
      <c r="NIE161" s="71"/>
      <c r="NIF161" s="72"/>
      <c r="NIG161" s="72"/>
      <c r="NIH161" s="72"/>
      <c r="NII161" s="72"/>
      <c r="NIJ161" s="72"/>
      <c r="NIK161" s="72"/>
      <c r="NIL161" s="72"/>
      <c r="NIM161" s="72"/>
      <c r="NIN161" s="72"/>
      <c r="NIO161" s="71"/>
      <c r="NIP161" s="71"/>
      <c r="NIQ161" s="71"/>
      <c r="NIR161" s="71"/>
      <c r="NIS161" s="71"/>
      <c r="NIT161" s="71"/>
      <c r="NIU161" s="71"/>
      <c r="NIV161" s="72"/>
      <c r="NIW161" s="72"/>
      <c r="NIX161" s="72"/>
      <c r="NIY161" s="72"/>
      <c r="NIZ161" s="72"/>
      <c r="NJA161" s="72"/>
      <c r="NJB161" s="72"/>
      <c r="NJC161" s="72"/>
      <c r="NJD161" s="72"/>
      <c r="NJE161" s="71"/>
      <c r="NJF161" s="71"/>
      <c r="NJG161" s="71"/>
      <c r="NJH161" s="71"/>
      <c r="NJI161" s="71"/>
      <c r="NJJ161" s="71"/>
      <c r="NJK161" s="71"/>
      <c r="NJL161" s="72"/>
      <c r="NJM161" s="72"/>
      <c r="NJN161" s="72"/>
      <c r="NJO161" s="72"/>
      <c r="NJP161" s="72"/>
      <c r="NJQ161" s="72"/>
      <c r="NJR161" s="72"/>
      <c r="NJS161" s="72"/>
      <c r="NJT161" s="72"/>
      <c r="NJU161" s="71"/>
      <c r="NJV161" s="71"/>
      <c r="NJW161" s="71"/>
      <c r="NJX161" s="71"/>
      <c r="NJY161" s="71"/>
      <c r="NJZ161" s="71"/>
      <c r="NKA161" s="71"/>
      <c r="NKB161" s="72"/>
      <c r="NKC161" s="72"/>
      <c r="NKD161" s="72"/>
      <c r="NKE161" s="72"/>
      <c r="NKF161" s="72"/>
      <c r="NKG161" s="72"/>
      <c r="NKH161" s="72"/>
      <c r="NKI161" s="72"/>
      <c r="NKJ161" s="72"/>
      <c r="NKK161" s="71"/>
      <c r="NKL161" s="71"/>
      <c r="NKM161" s="71"/>
      <c r="NKN161" s="71"/>
      <c r="NKO161" s="71"/>
      <c r="NKP161" s="71"/>
      <c r="NKQ161" s="71"/>
      <c r="NKR161" s="72"/>
      <c r="NKS161" s="72"/>
      <c r="NKT161" s="72"/>
      <c r="NKU161" s="72"/>
      <c r="NKV161" s="72"/>
      <c r="NKW161" s="72"/>
      <c r="NKX161" s="72"/>
      <c r="NKY161" s="72"/>
      <c r="NKZ161" s="72"/>
      <c r="NLA161" s="71"/>
      <c r="NLB161" s="71"/>
      <c r="NLC161" s="71"/>
      <c r="NLD161" s="71"/>
      <c r="NLE161" s="71"/>
      <c r="NLF161" s="71"/>
      <c r="NLG161" s="71"/>
      <c r="NLH161" s="72"/>
      <c r="NLI161" s="72"/>
      <c r="NLJ161" s="72"/>
      <c r="NLK161" s="72"/>
      <c r="NLL161" s="72"/>
      <c r="NLM161" s="72"/>
      <c r="NLN161" s="72"/>
      <c r="NLO161" s="72"/>
      <c r="NLP161" s="72"/>
      <c r="NLQ161" s="71"/>
      <c r="NLR161" s="71"/>
      <c r="NLS161" s="71"/>
      <c r="NLT161" s="71"/>
      <c r="NLU161" s="71"/>
      <c r="NLV161" s="71"/>
      <c r="NLW161" s="71"/>
      <c r="NLX161" s="72"/>
      <c r="NLY161" s="72"/>
      <c r="NLZ161" s="72"/>
      <c r="NMA161" s="72"/>
      <c r="NMB161" s="72"/>
      <c r="NMC161" s="72"/>
      <c r="NMD161" s="72"/>
      <c r="NME161" s="72"/>
      <c r="NMF161" s="72"/>
      <c r="NMG161" s="71"/>
      <c r="NMH161" s="71"/>
      <c r="NMI161" s="71"/>
      <c r="NMJ161" s="71"/>
      <c r="NMK161" s="71"/>
      <c r="NML161" s="71"/>
      <c r="NMM161" s="71"/>
      <c r="NMN161" s="72"/>
      <c r="NMO161" s="72"/>
      <c r="NMP161" s="72"/>
      <c r="NMQ161" s="72"/>
      <c r="NMR161" s="72"/>
      <c r="NMS161" s="72"/>
      <c r="NMT161" s="72"/>
      <c r="NMU161" s="72"/>
      <c r="NMV161" s="72"/>
      <c r="NMW161" s="71"/>
      <c r="NMX161" s="71"/>
      <c r="NMY161" s="71"/>
      <c r="NMZ161" s="71"/>
      <c r="NNA161" s="71"/>
      <c r="NNB161" s="71"/>
      <c r="NNC161" s="71"/>
      <c r="NND161" s="72"/>
      <c r="NNE161" s="72"/>
      <c r="NNF161" s="72"/>
      <c r="NNG161" s="72"/>
      <c r="NNH161" s="72"/>
      <c r="NNI161" s="72"/>
      <c r="NNJ161" s="72"/>
      <c r="NNK161" s="72"/>
      <c r="NNL161" s="72"/>
      <c r="NNM161" s="71"/>
      <c r="NNN161" s="71"/>
      <c r="NNO161" s="71"/>
      <c r="NNP161" s="71"/>
      <c r="NNQ161" s="71"/>
      <c r="NNR161" s="71"/>
      <c r="NNS161" s="71"/>
      <c r="NNT161" s="72"/>
      <c r="NNU161" s="72"/>
      <c r="NNV161" s="72"/>
      <c r="NNW161" s="72"/>
      <c r="NNX161" s="72"/>
      <c r="NNY161" s="72"/>
      <c r="NNZ161" s="72"/>
      <c r="NOA161" s="72"/>
      <c r="NOB161" s="72"/>
      <c r="NOC161" s="71"/>
      <c r="NOD161" s="71"/>
      <c r="NOE161" s="71"/>
      <c r="NOF161" s="71"/>
      <c r="NOG161" s="71"/>
      <c r="NOH161" s="71"/>
      <c r="NOI161" s="71"/>
      <c r="NOJ161" s="72"/>
      <c r="NOK161" s="72"/>
      <c r="NOL161" s="72"/>
      <c r="NOM161" s="72"/>
      <c r="NON161" s="72"/>
      <c r="NOO161" s="72"/>
      <c r="NOP161" s="72"/>
      <c r="NOQ161" s="72"/>
      <c r="NOR161" s="72"/>
      <c r="NOS161" s="71"/>
      <c r="NOT161" s="71"/>
      <c r="NOU161" s="71"/>
      <c r="NOV161" s="71"/>
      <c r="NOW161" s="71"/>
      <c r="NOX161" s="71"/>
      <c r="NOY161" s="71"/>
      <c r="NOZ161" s="72"/>
      <c r="NPA161" s="72"/>
      <c r="NPB161" s="72"/>
      <c r="NPC161" s="72"/>
      <c r="NPD161" s="72"/>
      <c r="NPE161" s="72"/>
      <c r="NPF161" s="72"/>
      <c r="NPG161" s="72"/>
      <c r="NPH161" s="72"/>
      <c r="NPI161" s="71"/>
      <c r="NPJ161" s="71"/>
      <c r="NPK161" s="71"/>
      <c r="NPL161" s="71"/>
      <c r="NPM161" s="71"/>
      <c r="NPN161" s="71"/>
      <c r="NPO161" s="71"/>
      <c r="NPP161" s="72"/>
      <c r="NPQ161" s="72"/>
      <c r="NPR161" s="72"/>
      <c r="NPS161" s="72"/>
      <c r="NPT161" s="72"/>
      <c r="NPU161" s="72"/>
      <c r="NPV161" s="72"/>
      <c r="NPW161" s="72"/>
      <c r="NPX161" s="72"/>
      <c r="NPY161" s="71"/>
      <c r="NPZ161" s="71"/>
      <c r="NQA161" s="71"/>
      <c r="NQB161" s="71"/>
      <c r="NQC161" s="71"/>
      <c r="NQD161" s="71"/>
      <c r="NQE161" s="71"/>
      <c r="NQF161" s="72"/>
      <c r="NQG161" s="72"/>
      <c r="NQH161" s="72"/>
      <c r="NQI161" s="72"/>
      <c r="NQJ161" s="72"/>
      <c r="NQK161" s="72"/>
      <c r="NQL161" s="72"/>
      <c r="NQM161" s="72"/>
      <c r="NQN161" s="72"/>
      <c r="NQO161" s="71"/>
      <c r="NQP161" s="71"/>
      <c r="NQQ161" s="71"/>
      <c r="NQR161" s="71"/>
      <c r="NQS161" s="71"/>
      <c r="NQT161" s="71"/>
      <c r="NQU161" s="71"/>
      <c r="NQV161" s="72"/>
      <c r="NQW161" s="72"/>
      <c r="NQX161" s="72"/>
      <c r="NQY161" s="72"/>
      <c r="NQZ161" s="72"/>
      <c r="NRA161" s="72"/>
      <c r="NRB161" s="72"/>
      <c r="NRC161" s="72"/>
      <c r="NRD161" s="72"/>
      <c r="NRE161" s="71"/>
      <c r="NRF161" s="71"/>
      <c r="NRG161" s="71"/>
      <c r="NRH161" s="71"/>
      <c r="NRI161" s="71"/>
      <c r="NRJ161" s="71"/>
      <c r="NRK161" s="71"/>
      <c r="NRL161" s="72"/>
      <c r="NRM161" s="72"/>
      <c r="NRN161" s="72"/>
      <c r="NRO161" s="72"/>
      <c r="NRP161" s="72"/>
      <c r="NRQ161" s="72"/>
      <c r="NRR161" s="72"/>
      <c r="NRS161" s="72"/>
      <c r="NRT161" s="72"/>
      <c r="NRU161" s="71"/>
      <c r="NRV161" s="71"/>
      <c r="NRW161" s="71"/>
      <c r="NRX161" s="71"/>
      <c r="NRY161" s="71"/>
      <c r="NRZ161" s="71"/>
      <c r="NSA161" s="71"/>
      <c r="NSB161" s="72"/>
      <c r="NSC161" s="72"/>
      <c r="NSD161" s="72"/>
      <c r="NSE161" s="72"/>
      <c r="NSF161" s="72"/>
      <c r="NSG161" s="72"/>
      <c r="NSH161" s="72"/>
      <c r="NSI161" s="72"/>
      <c r="NSJ161" s="72"/>
      <c r="NSK161" s="71"/>
      <c r="NSL161" s="71"/>
      <c r="NSM161" s="71"/>
      <c r="NSN161" s="71"/>
      <c r="NSO161" s="71"/>
      <c r="NSP161" s="71"/>
      <c r="NSQ161" s="71"/>
      <c r="NSR161" s="72"/>
      <c r="NSS161" s="72"/>
      <c r="NST161" s="72"/>
      <c r="NSU161" s="72"/>
      <c r="NSV161" s="72"/>
      <c r="NSW161" s="72"/>
      <c r="NSX161" s="72"/>
      <c r="NSY161" s="72"/>
      <c r="NSZ161" s="72"/>
      <c r="NTA161" s="71"/>
      <c r="NTB161" s="71"/>
      <c r="NTC161" s="71"/>
      <c r="NTD161" s="71"/>
      <c r="NTE161" s="71"/>
      <c r="NTF161" s="71"/>
      <c r="NTG161" s="71"/>
      <c r="NTH161" s="72"/>
      <c r="NTI161" s="72"/>
      <c r="NTJ161" s="72"/>
      <c r="NTK161" s="72"/>
      <c r="NTL161" s="72"/>
      <c r="NTM161" s="72"/>
      <c r="NTN161" s="72"/>
      <c r="NTO161" s="72"/>
      <c r="NTP161" s="72"/>
      <c r="NTQ161" s="71"/>
      <c r="NTR161" s="71"/>
      <c r="NTS161" s="71"/>
      <c r="NTT161" s="71"/>
      <c r="NTU161" s="71"/>
      <c r="NTV161" s="71"/>
      <c r="NTW161" s="71"/>
      <c r="NTX161" s="72"/>
      <c r="NTY161" s="72"/>
      <c r="NTZ161" s="72"/>
      <c r="NUA161" s="72"/>
      <c r="NUB161" s="72"/>
      <c r="NUC161" s="72"/>
      <c r="NUD161" s="72"/>
      <c r="NUE161" s="72"/>
      <c r="NUF161" s="72"/>
      <c r="NUG161" s="71"/>
      <c r="NUH161" s="71"/>
      <c r="NUI161" s="71"/>
      <c r="NUJ161" s="71"/>
      <c r="NUK161" s="71"/>
      <c r="NUL161" s="71"/>
      <c r="NUM161" s="71"/>
      <c r="NUN161" s="72"/>
      <c r="NUO161" s="72"/>
      <c r="NUP161" s="72"/>
      <c r="NUQ161" s="72"/>
      <c r="NUR161" s="72"/>
      <c r="NUS161" s="72"/>
      <c r="NUT161" s="72"/>
      <c r="NUU161" s="72"/>
      <c r="NUV161" s="72"/>
      <c r="NUW161" s="71"/>
      <c r="NUX161" s="71"/>
      <c r="NUY161" s="71"/>
      <c r="NUZ161" s="71"/>
      <c r="NVA161" s="71"/>
      <c r="NVB161" s="71"/>
      <c r="NVC161" s="71"/>
      <c r="NVD161" s="72"/>
      <c r="NVE161" s="72"/>
      <c r="NVF161" s="72"/>
      <c r="NVG161" s="72"/>
      <c r="NVH161" s="72"/>
      <c r="NVI161" s="72"/>
      <c r="NVJ161" s="72"/>
      <c r="NVK161" s="72"/>
      <c r="NVL161" s="72"/>
      <c r="NVM161" s="71"/>
      <c r="NVN161" s="71"/>
      <c r="NVO161" s="71"/>
      <c r="NVP161" s="71"/>
      <c r="NVQ161" s="71"/>
      <c r="NVR161" s="71"/>
      <c r="NVS161" s="71"/>
      <c r="NVT161" s="72"/>
      <c r="NVU161" s="72"/>
      <c r="NVV161" s="72"/>
      <c r="NVW161" s="72"/>
      <c r="NVX161" s="72"/>
      <c r="NVY161" s="72"/>
      <c r="NVZ161" s="72"/>
      <c r="NWA161" s="72"/>
      <c r="NWB161" s="72"/>
      <c r="NWC161" s="71"/>
      <c r="NWD161" s="71"/>
      <c r="NWE161" s="71"/>
      <c r="NWF161" s="71"/>
      <c r="NWG161" s="71"/>
      <c r="NWH161" s="71"/>
      <c r="NWI161" s="71"/>
      <c r="NWJ161" s="72"/>
      <c r="NWK161" s="72"/>
      <c r="NWL161" s="72"/>
      <c r="NWM161" s="72"/>
      <c r="NWN161" s="72"/>
      <c r="NWO161" s="72"/>
      <c r="NWP161" s="72"/>
      <c r="NWQ161" s="72"/>
      <c r="NWR161" s="72"/>
      <c r="NWS161" s="71"/>
      <c r="NWT161" s="71"/>
      <c r="NWU161" s="71"/>
      <c r="NWV161" s="71"/>
      <c r="NWW161" s="71"/>
      <c r="NWX161" s="71"/>
      <c r="NWY161" s="71"/>
      <c r="NWZ161" s="72"/>
      <c r="NXA161" s="72"/>
      <c r="NXB161" s="72"/>
      <c r="NXC161" s="72"/>
      <c r="NXD161" s="72"/>
      <c r="NXE161" s="72"/>
      <c r="NXF161" s="72"/>
      <c r="NXG161" s="72"/>
      <c r="NXH161" s="72"/>
      <c r="NXI161" s="71"/>
      <c r="NXJ161" s="71"/>
      <c r="NXK161" s="71"/>
      <c r="NXL161" s="71"/>
      <c r="NXM161" s="71"/>
      <c r="NXN161" s="71"/>
      <c r="NXO161" s="71"/>
      <c r="NXP161" s="72"/>
      <c r="NXQ161" s="72"/>
      <c r="NXR161" s="72"/>
      <c r="NXS161" s="72"/>
      <c r="NXT161" s="72"/>
      <c r="NXU161" s="72"/>
      <c r="NXV161" s="72"/>
      <c r="NXW161" s="72"/>
      <c r="NXX161" s="72"/>
      <c r="NXY161" s="71"/>
      <c r="NXZ161" s="71"/>
      <c r="NYA161" s="71"/>
      <c r="NYB161" s="71"/>
      <c r="NYC161" s="71"/>
      <c r="NYD161" s="71"/>
      <c r="NYE161" s="71"/>
      <c r="NYF161" s="72"/>
      <c r="NYG161" s="72"/>
      <c r="NYH161" s="72"/>
      <c r="NYI161" s="72"/>
      <c r="NYJ161" s="72"/>
      <c r="NYK161" s="72"/>
      <c r="NYL161" s="72"/>
      <c r="NYM161" s="72"/>
      <c r="NYN161" s="72"/>
      <c r="NYO161" s="71"/>
      <c r="NYP161" s="71"/>
      <c r="NYQ161" s="71"/>
      <c r="NYR161" s="71"/>
      <c r="NYS161" s="71"/>
      <c r="NYT161" s="71"/>
      <c r="NYU161" s="71"/>
      <c r="NYV161" s="72"/>
      <c r="NYW161" s="72"/>
      <c r="NYX161" s="72"/>
      <c r="NYY161" s="72"/>
      <c r="NYZ161" s="72"/>
      <c r="NZA161" s="72"/>
      <c r="NZB161" s="72"/>
      <c r="NZC161" s="72"/>
      <c r="NZD161" s="72"/>
      <c r="NZE161" s="71"/>
      <c r="NZF161" s="71"/>
      <c r="NZG161" s="71"/>
      <c r="NZH161" s="71"/>
      <c r="NZI161" s="71"/>
      <c r="NZJ161" s="71"/>
      <c r="NZK161" s="71"/>
      <c r="NZL161" s="72"/>
      <c r="NZM161" s="72"/>
      <c r="NZN161" s="72"/>
      <c r="NZO161" s="72"/>
      <c r="NZP161" s="72"/>
      <c r="NZQ161" s="72"/>
      <c r="NZR161" s="72"/>
      <c r="NZS161" s="72"/>
      <c r="NZT161" s="72"/>
      <c r="NZU161" s="71"/>
      <c r="NZV161" s="71"/>
      <c r="NZW161" s="71"/>
      <c r="NZX161" s="71"/>
      <c r="NZY161" s="71"/>
      <c r="NZZ161" s="71"/>
      <c r="OAA161" s="71"/>
      <c r="OAB161" s="72"/>
      <c r="OAC161" s="72"/>
      <c r="OAD161" s="72"/>
      <c r="OAE161" s="72"/>
      <c r="OAF161" s="72"/>
      <c r="OAG161" s="72"/>
      <c r="OAH161" s="72"/>
      <c r="OAI161" s="72"/>
      <c r="OAJ161" s="72"/>
      <c r="OAK161" s="71"/>
      <c r="OAL161" s="71"/>
      <c r="OAM161" s="71"/>
      <c r="OAN161" s="71"/>
      <c r="OAO161" s="71"/>
      <c r="OAP161" s="71"/>
      <c r="OAQ161" s="71"/>
      <c r="OAR161" s="72"/>
      <c r="OAS161" s="72"/>
      <c r="OAT161" s="72"/>
      <c r="OAU161" s="72"/>
      <c r="OAV161" s="72"/>
      <c r="OAW161" s="72"/>
      <c r="OAX161" s="72"/>
      <c r="OAY161" s="72"/>
      <c r="OAZ161" s="72"/>
      <c r="OBA161" s="71"/>
      <c r="OBB161" s="71"/>
      <c r="OBC161" s="71"/>
      <c r="OBD161" s="71"/>
      <c r="OBE161" s="71"/>
      <c r="OBF161" s="71"/>
      <c r="OBG161" s="71"/>
      <c r="OBH161" s="72"/>
      <c r="OBI161" s="72"/>
      <c r="OBJ161" s="72"/>
      <c r="OBK161" s="72"/>
      <c r="OBL161" s="72"/>
      <c r="OBM161" s="72"/>
      <c r="OBN161" s="72"/>
      <c r="OBO161" s="72"/>
      <c r="OBP161" s="72"/>
      <c r="OBQ161" s="71"/>
      <c r="OBR161" s="71"/>
      <c r="OBS161" s="71"/>
      <c r="OBT161" s="71"/>
      <c r="OBU161" s="71"/>
      <c r="OBV161" s="71"/>
      <c r="OBW161" s="71"/>
      <c r="OBX161" s="72"/>
      <c r="OBY161" s="72"/>
      <c r="OBZ161" s="72"/>
      <c r="OCA161" s="72"/>
      <c r="OCB161" s="72"/>
      <c r="OCC161" s="72"/>
      <c r="OCD161" s="72"/>
      <c r="OCE161" s="72"/>
      <c r="OCF161" s="72"/>
      <c r="OCG161" s="71"/>
      <c r="OCH161" s="71"/>
      <c r="OCI161" s="71"/>
      <c r="OCJ161" s="71"/>
      <c r="OCK161" s="71"/>
      <c r="OCL161" s="71"/>
      <c r="OCM161" s="71"/>
      <c r="OCN161" s="72"/>
      <c r="OCO161" s="72"/>
      <c r="OCP161" s="72"/>
      <c r="OCQ161" s="72"/>
      <c r="OCR161" s="72"/>
      <c r="OCS161" s="72"/>
      <c r="OCT161" s="72"/>
      <c r="OCU161" s="72"/>
      <c r="OCV161" s="72"/>
      <c r="OCW161" s="71"/>
      <c r="OCX161" s="71"/>
      <c r="OCY161" s="71"/>
      <c r="OCZ161" s="71"/>
      <c r="ODA161" s="71"/>
      <c r="ODB161" s="71"/>
      <c r="ODC161" s="71"/>
      <c r="ODD161" s="72"/>
      <c r="ODE161" s="72"/>
      <c r="ODF161" s="72"/>
      <c r="ODG161" s="72"/>
      <c r="ODH161" s="72"/>
      <c r="ODI161" s="72"/>
      <c r="ODJ161" s="72"/>
      <c r="ODK161" s="72"/>
      <c r="ODL161" s="72"/>
      <c r="ODM161" s="71"/>
      <c r="ODN161" s="71"/>
      <c r="ODO161" s="71"/>
      <c r="ODP161" s="71"/>
      <c r="ODQ161" s="71"/>
      <c r="ODR161" s="71"/>
      <c r="ODS161" s="71"/>
      <c r="ODT161" s="72"/>
      <c r="ODU161" s="72"/>
      <c r="ODV161" s="72"/>
      <c r="ODW161" s="72"/>
      <c r="ODX161" s="72"/>
      <c r="ODY161" s="72"/>
      <c r="ODZ161" s="72"/>
      <c r="OEA161" s="72"/>
      <c r="OEB161" s="72"/>
      <c r="OEC161" s="71"/>
      <c r="OED161" s="71"/>
      <c r="OEE161" s="71"/>
      <c r="OEF161" s="71"/>
      <c r="OEG161" s="71"/>
      <c r="OEH161" s="71"/>
      <c r="OEI161" s="71"/>
      <c r="OEJ161" s="72"/>
      <c r="OEK161" s="72"/>
      <c r="OEL161" s="72"/>
      <c r="OEM161" s="72"/>
      <c r="OEN161" s="72"/>
      <c r="OEO161" s="72"/>
      <c r="OEP161" s="72"/>
      <c r="OEQ161" s="72"/>
      <c r="OER161" s="72"/>
      <c r="OES161" s="71"/>
      <c r="OET161" s="71"/>
      <c r="OEU161" s="71"/>
      <c r="OEV161" s="71"/>
      <c r="OEW161" s="71"/>
      <c r="OEX161" s="71"/>
      <c r="OEY161" s="71"/>
      <c r="OEZ161" s="72"/>
      <c r="OFA161" s="72"/>
      <c r="OFB161" s="72"/>
      <c r="OFC161" s="72"/>
      <c r="OFD161" s="72"/>
      <c r="OFE161" s="72"/>
      <c r="OFF161" s="72"/>
      <c r="OFG161" s="72"/>
      <c r="OFH161" s="72"/>
      <c r="OFI161" s="71"/>
      <c r="OFJ161" s="71"/>
      <c r="OFK161" s="71"/>
      <c r="OFL161" s="71"/>
      <c r="OFM161" s="71"/>
      <c r="OFN161" s="71"/>
      <c r="OFO161" s="71"/>
      <c r="OFP161" s="72"/>
      <c r="OFQ161" s="72"/>
      <c r="OFR161" s="72"/>
      <c r="OFS161" s="72"/>
      <c r="OFT161" s="72"/>
      <c r="OFU161" s="72"/>
      <c r="OFV161" s="72"/>
      <c r="OFW161" s="72"/>
      <c r="OFX161" s="72"/>
      <c r="OFY161" s="71"/>
      <c r="OFZ161" s="71"/>
      <c r="OGA161" s="71"/>
      <c r="OGB161" s="71"/>
      <c r="OGC161" s="71"/>
      <c r="OGD161" s="71"/>
      <c r="OGE161" s="71"/>
      <c r="OGF161" s="72"/>
      <c r="OGG161" s="72"/>
      <c r="OGH161" s="72"/>
      <c r="OGI161" s="72"/>
      <c r="OGJ161" s="72"/>
      <c r="OGK161" s="72"/>
      <c r="OGL161" s="72"/>
      <c r="OGM161" s="72"/>
      <c r="OGN161" s="72"/>
      <c r="OGO161" s="71"/>
      <c r="OGP161" s="71"/>
      <c r="OGQ161" s="71"/>
      <c r="OGR161" s="71"/>
      <c r="OGS161" s="71"/>
      <c r="OGT161" s="71"/>
      <c r="OGU161" s="71"/>
      <c r="OGV161" s="72"/>
      <c r="OGW161" s="72"/>
      <c r="OGX161" s="72"/>
      <c r="OGY161" s="72"/>
      <c r="OGZ161" s="72"/>
      <c r="OHA161" s="72"/>
      <c r="OHB161" s="72"/>
      <c r="OHC161" s="72"/>
      <c r="OHD161" s="72"/>
      <c r="OHE161" s="71"/>
      <c r="OHF161" s="71"/>
      <c r="OHG161" s="71"/>
      <c r="OHH161" s="71"/>
      <c r="OHI161" s="71"/>
      <c r="OHJ161" s="71"/>
      <c r="OHK161" s="71"/>
      <c r="OHL161" s="72"/>
      <c r="OHM161" s="72"/>
      <c r="OHN161" s="72"/>
      <c r="OHO161" s="72"/>
      <c r="OHP161" s="72"/>
      <c r="OHQ161" s="72"/>
      <c r="OHR161" s="72"/>
      <c r="OHS161" s="72"/>
      <c r="OHT161" s="72"/>
      <c r="OHU161" s="71"/>
      <c r="OHV161" s="71"/>
      <c r="OHW161" s="71"/>
      <c r="OHX161" s="71"/>
      <c r="OHY161" s="71"/>
      <c r="OHZ161" s="71"/>
      <c r="OIA161" s="71"/>
      <c r="OIB161" s="72"/>
      <c r="OIC161" s="72"/>
      <c r="OID161" s="72"/>
      <c r="OIE161" s="72"/>
      <c r="OIF161" s="72"/>
      <c r="OIG161" s="72"/>
      <c r="OIH161" s="72"/>
      <c r="OII161" s="72"/>
      <c r="OIJ161" s="72"/>
      <c r="OIK161" s="71"/>
      <c r="OIL161" s="71"/>
      <c r="OIM161" s="71"/>
      <c r="OIN161" s="71"/>
      <c r="OIO161" s="71"/>
      <c r="OIP161" s="71"/>
      <c r="OIQ161" s="71"/>
      <c r="OIR161" s="72"/>
      <c r="OIS161" s="72"/>
      <c r="OIT161" s="72"/>
      <c r="OIU161" s="72"/>
      <c r="OIV161" s="72"/>
      <c r="OIW161" s="72"/>
      <c r="OIX161" s="72"/>
      <c r="OIY161" s="72"/>
      <c r="OIZ161" s="72"/>
      <c r="OJA161" s="71"/>
      <c r="OJB161" s="71"/>
      <c r="OJC161" s="71"/>
      <c r="OJD161" s="71"/>
      <c r="OJE161" s="71"/>
      <c r="OJF161" s="71"/>
      <c r="OJG161" s="71"/>
      <c r="OJH161" s="72"/>
      <c r="OJI161" s="72"/>
      <c r="OJJ161" s="72"/>
      <c r="OJK161" s="72"/>
      <c r="OJL161" s="72"/>
      <c r="OJM161" s="72"/>
      <c r="OJN161" s="72"/>
      <c r="OJO161" s="72"/>
      <c r="OJP161" s="72"/>
      <c r="OJQ161" s="71"/>
      <c r="OJR161" s="71"/>
      <c r="OJS161" s="71"/>
      <c r="OJT161" s="71"/>
      <c r="OJU161" s="71"/>
      <c r="OJV161" s="71"/>
      <c r="OJW161" s="71"/>
      <c r="OJX161" s="72"/>
      <c r="OJY161" s="72"/>
      <c r="OJZ161" s="72"/>
      <c r="OKA161" s="72"/>
      <c r="OKB161" s="72"/>
      <c r="OKC161" s="72"/>
      <c r="OKD161" s="72"/>
      <c r="OKE161" s="72"/>
      <c r="OKF161" s="72"/>
      <c r="OKG161" s="71"/>
      <c r="OKH161" s="71"/>
      <c r="OKI161" s="71"/>
      <c r="OKJ161" s="71"/>
      <c r="OKK161" s="71"/>
      <c r="OKL161" s="71"/>
      <c r="OKM161" s="71"/>
      <c r="OKN161" s="72"/>
      <c r="OKO161" s="72"/>
      <c r="OKP161" s="72"/>
      <c r="OKQ161" s="72"/>
      <c r="OKR161" s="72"/>
      <c r="OKS161" s="72"/>
      <c r="OKT161" s="72"/>
      <c r="OKU161" s="72"/>
      <c r="OKV161" s="72"/>
      <c r="OKW161" s="71"/>
      <c r="OKX161" s="71"/>
      <c r="OKY161" s="71"/>
      <c r="OKZ161" s="71"/>
      <c r="OLA161" s="71"/>
      <c r="OLB161" s="71"/>
      <c r="OLC161" s="71"/>
      <c r="OLD161" s="72"/>
      <c r="OLE161" s="72"/>
      <c r="OLF161" s="72"/>
      <c r="OLG161" s="72"/>
      <c r="OLH161" s="72"/>
      <c r="OLI161" s="72"/>
      <c r="OLJ161" s="72"/>
      <c r="OLK161" s="72"/>
      <c r="OLL161" s="72"/>
      <c r="OLM161" s="71"/>
      <c r="OLN161" s="71"/>
      <c r="OLO161" s="71"/>
      <c r="OLP161" s="71"/>
      <c r="OLQ161" s="71"/>
      <c r="OLR161" s="71"/>
      <c r="OLS161" s="71"/>
      <c r="OLT161" s="72"/>
      <c r="OLU161" s="72"/>
      <c r="OLV161" s="72"/>
      <c r="OLW161" s="72"/>
      <c r="OLX161" s="72"/>
      <c r="OLY161" s="72"/>
      <c r="OLZ161" s="72"/>
      <c r="OMA161" s="72"/>
      <c r="OMB161" s="72"/>
      <c r="OMC161" s="71"/>
      <c r="OMD161" s="71"/>
      <c r="OME161" s="71"/>
      <c r="OMF161" s="71"/>
      <c r="OMG161" s="71"/>
      <c r="OMH161" s="71"/>
      <c r="OMI161" s="71"/>
      <c r="OMJ161" s="72"/>
      <c r="OMK161" s="72"/>
      <c r="OML161" s="72"/>
      <c r="OMM161" s="72"/>
      <c r="OMN161" s="72"/>
      <c r="OMO161" s="72"/>
      <c r="OMP161" s="72"/>
      <c r="OMQ161" s="72"/>
      <c r="OMR161" s="72"/>
      <c r="OMS161" s="71"/>
      <c r="OMT161" s="71"/>
      <c r="OMU161" s="71"/>
      <c r="OMV161" s="71"/>
      <c r="OMW161" s="71"/>
      <c r="OMX161" s="71"/>
      <c r="OMY161" s="71"/>
      <c r="OMZ161" s="72"/>
      <c r="ONA161" s="72"/>
      <c r="ONB161" s="72"/>
      <c r="ONC161" s="72"/>
      <c r="OND161" s="72"/>
      <c r="ONE161" s="72"/>
      <c r="ONF161" s="72"/>
      <c r="ONG161" s="72"/>
      <c r="ONH161" s="72"/>
      <c r="ONI161" s="71"/>
      <c r="ONJ161" s="71"/>
      <c r="ONK161" s="71"/>
      <c r="ONL161" s="71"/>
      <c r="ONM161" s="71"/>
      <c r="ONN161" s="71"/>
      <c r="ONO161" s="71"/>
      <c r="ONP161" s="72"/>
      <c r="ONQ161" s="72"/>
      <c r="ONR161" s="72"/>
      <c r="ONS161" s="72"/>
      <c r="ONT161" s="72"/>
      <c r="ONU161" s="72"/>
      <c r="ONV161" s="72"/>
      <c r="ONW161" s="72"/>
      <c r="ONX161" s="72"/>
      <c r="ONY161" s="71"/>
      <c r="ONZ161" s="71"/>
      <c r="OOA161" s="71"/>
      <c r="OOB161" s="71"/>
      <c r="OOC161" s="71"/>
      <c r="OOD161" s="71"/>
      <c r="OOE161" s="71"/>
      <c r="OOF161" s="72"/>
      <c r="OOG161" s="72"/>
      <c r="OOH161" s="72"/>
      <c r="OOI161" s="72"/>
      <c r="OOJ161" s="72"/>
      <c r="OOK161" s="72"/>
      <c r="OOL161" s="72"/>
      <c r="OOM161" s="72"/>
      <c r="OON161" s="72"/>
      <c r="OOO161" s="71"/>
      <c r="OOP161" s="71"/>
      <c r="OOQ161" s="71"/>
      <c r="OOR161" s="71"/>
      <c r="OOS161" s="71"/>
      <c r="OOT161" s="71"/>
      <c r="OOU161" s="71"/>
      <c r="OOV161" s="72"/>
      <c r="OOW161" s="72"/>
      <c r="OOX161" s="72"/>
      <c r="OOY161" s="72"/>
      <c r="OOZ161" s="72"/>
      <c r="OPA161" s="72"/>
      <c r="OPB161" s="72"/>
      <c r="OPC161" s="72"/>
      <c r="OPD161" s="72"/>
      <c r="OPE161" s="71"/>
      <c r="OPF161" s="71"/>
      <c r="OPG161" s="71"/>
      <c r="OPH161" s="71"/>
      <c r="OPI161" s="71"/>
      <c r="OPJ161" s="71"/>
      <c r="OPK161" s="71"/>
      <c r="OPL161" s="72"/>
      <c r="OPM161" s="72"/>
      <c r="OPN161" s="72"/>
      <c r="OPO161" s="72"/>
      <c r="OPP161" s="72"/>
      <c r="OPQ161" s="72"/>
      <c r="OPR161" s="72"/>
      <c r="OPS161" s="72"/>
      <c r="OPT161" s="72"/>
      <c r="OPU161" s="71"/>
      <c r="OPV161" s="71"/>
      <c r="OPW161" s="71"/>
      <c r="OPX161" s="71"/>
      <c r="OPY161" s="71"/>
      <c r="OPZ161" s="71"/>
      <c r="OQA161" s="71"/>
      <c r="OQB161" s="72"/>
      <c r="OQC161" s="72"/>
      <c r="OQD161" s="72"/>
      <c r="OQE161" s="72"/>
      <c r="OQF161" s="72"/>
      <c r="OQG161" s="72"/>
      <c r="OQH161" s="72"/>
      <c r="OQI161" s="72"/>
      <c r="OQJ161" s="72"/>
      <c r="OQK161" s="71"/>
      <c r="OQL161" s="71"/>
      <c r="OQM161" s="71"/>
      <c r="OQN161" s="71"/>
      <c r="OQO161" s="71"/>
      <c r="OQP161" s="71"/>
      <c r="OQQ161" s="71"/>
      <c r="OQR161" s="72"/>
      <c r="OQS161" s="72"/>
      <c r="OQT161" s="72"/>
      <c r="OQU161" s="72"/>
      <c r="OQV161" s="72"/>
      <c r="OQW161" s="72"/>
      <c r="OQX161" s="72"/>
      <c r="OQY161" s="72"/>
      <c r="OQZ161" s="72"/>
      <c r="ORA161" s="71"/>
      <c r="ORB161" s="71"/>
      <c r="ORC161" s="71"/>
      <c r="ORD161" s="71"/>
      <c r="ORE161" s="71"/>
      <c r="ORF161" s="71"/>
      <c r="ORG161" s="71"/>
      <c r="ORH161" s="72"/>
      <c r="ORI161" s="72"/>
      <c r="ORJ161" s="72"/>
      <c r="ORK161" s="72"/>
      <c r="ORL161" s="72"/>
      <c r="ORM161" s="72"/>
      <c r="ORN161" s="72"/>
      <c r="ORO161" s="72"/>
      <c r="ORP161" s="72"/>
      <c r="ORQ161" s="71"/>
      <c r="ORR161" s="71"/>
      <c r="ORS161" s="71"/>
      <c r="ORT161" s="71"/>
      <c r="ORU161" s="71"/>
      <c r="ORV161" s="71"/>
      <c r="ORW161" s="71"/>
      <c r="ORX161" s="72"/>
      <c r="ORY161" s="72"/>
      <c r="ORZ161" s="72"/>
      <c r="OSA161" s="72"/>
      <c r="OSB161" s="72"/>
      <c r="OSC161" s="72"/>
      <c r="OSD161" s="72"/>
      <c r="OSE161" s="72"/>
      <c r="OSF161" s="72"/>
      <c r="OSG161" s="71"/>
      <c r="OSH161" s="71"/>
      <c r="OSI161" s="71"/>
      <c r="OSJ161" s="71"/>
      <c r="OSK161" s="71"/>
      <c r="OSL161" s="71"/>
      <c r="OSM161" s="71"/>
      <c r="OSN161" s="72"/>
      <c r="OSO161" s="72"/>
      <c r="OSP161" s="72"/>
      <c r="OSQ161" s="72"/>
      <c r="OSR161" s="72"/>
      <c r="OSS161" s="72"/>
      <c r="OST161" s="72"/>
      <c r="OSU161" s="72"/>
      <c r="OSV161" s="72"/>
      <c r="OSW161" s="71"/>
      <c r="OSX161" s="71"/>
      <c r="OSY161" s="71"/>
      <c r="OSZ161" s="71"/>
      <c r="OTA161" s="71"/>
      <c r="OTB161" s="71"/>
      <c r="OTC161" s="71"/>
      <c r="OTD161" s="72"/>
      <c r="OTE161" s="72"/>
      <c r="OTF161" s="72"/>
      <c r="OTG161" s="72"/>
      <c r="OTH161" s="72"/>
      <c r="OTI161" s="72"/>
      <c r="OTJ161" s="72"/>
      <c r="OTK161" s="72"/>
      <c r="OTL161" s="72"/>
      <c r="OTM161" s="71"/>
      <c r="OTN161" s="71"/>
      <c r="OTO161" s="71"/>
      <c r="OTP161" s="71"/>
      <c r="OTQ161" s="71"/>
      <c r="OTR161" s="71"/>
      <c r="OTS161" s="71"/>
      <c r="OTT161" s="72"/>
      <c r="OTU161" s="72"/>
      <c r="OTV161" s="72"/>
      <c r="OTW161" s="72"/>
      <c r="OTX161" s="72"/>
      <c r="OTY161" s="72"/>
      <c r="OTZ161" s="72"/>
      <c r="OUA161" s="72"/>
      <c r="OUB161" s="72"/>
      <c r="OUC161" s="71"/>
      <c r="OUD161" s="71"/>
      <c r="OUE161" s="71"/>
      <c r="OUF161" s="71"/>
      <c r="OUG161" s="71"/>
      <c r="OUH161" s="71"/>
      <c r="OUI161" s="71"/>
      <c r="OUJ161" s="72"/>
      <c r="OUK161" s="72"/>
      <c r="OUL161" s="72"/>
      <c r="OUM161" s="72"/>
      <c r="OUN161" s="72"/>
      <c r="OUO161" s="72"/>
      <c r="OUP161" s="72"/>
      <c r="OUQ161" s="72"/>
      <c r="OUR161" s="72"/>
      <c r="OUS161" s="71"/>
      <c r="OUT161" s="71"/>
      <c r="OUU161" s="71"/>
      <c r="OUV161" s="71"/>
      <c r="OUW161" s="71"/>
      <c r="OUX161" s="71"/>
      <c r="OUY161" s="71"/>
      <c r="OUZ161" s="72"/>
      <c r="OVA161" s="72"/>
      <c r="OVB161" s="72"/>
      <c r="OVC161" s="72"/>
      <c r="OVD161" s="72"/>
      <c r="OVE161" s="72"/>
      <c r="OVF161" s="72"/>
      <c r="OVG161" s="72"/>
      <c r="OVH161" s="72"/>
      <c r="OVI161" s="71"/>
      <c r="OVJ161" s="71"/>
      <c r="OVK161" s="71"/>
      <c r="OVL161" s="71"/>
      <c r="OVM161" s="71"/>
      <c r="OVN161" s="71"/>
      <c r="OVO161" s="71"/>
      <c r="OVP161" s="72"/>
      <c r="OVQ161" s="72"/>
      <c r="OVR161" s="72"/>
      <c r="OVS161" s="72"/>
      <c r="OVT161" s="72"/>
      <c r="OVU161" s="72"/>
      <c r="OVV161" s="72"/>
      <c r="OVW161" s="72"/>
      <c r="OVX161" s="72"/>
      <c r="OVY161" s="71"/>
      <c r="OVZ161" s="71"/>
      <c r="OWA161" s="71"/>
      <c r="OWB161" s="71"/>
      <c r="OWC161" s="71"/>
      <c r="OWD161" s="71"/>
      <c r="OWE161" s="71"/>
      <c r="OWF161" s="72"/>
      <c r="OWG161" s="72"/>
      <c r="OWH161" s="72"/>
      <c r="OWI161" s="72"/>
      <c r="OWJ161" s="72"/>
      <c r="OWK161" s="72"/>
      <c r="OWL161" s="72"/>
      <c r="OWM161" s="72"/>
      <c r="OWN161" s="72"/>
      <c r="OWO161" s="71"/>
      <c r="OWP161" s="71"/>
      <c r="OWQ161" s="71"/>
      <c r="OWR161" s="71"/>
      <c r="OWS161" s="71"/>
      <c r="OWT161" s="71"/>
      <c r="OWU161" s="71"/>
      <c r="OWV161" s="72"/>
      <c r="OWW161" s="72"/>
      <c r="OWX161" s="72"/>
      <c r="OWY161" s="72"/>
      <c r="OWZ161" s="72"/>
      <c r="OXA161" s="72"/>
      <c r="OXB161" s="72"/>
      <c r="OXC161" s="72"/>
      <c r="OXD161" s="72"/>
      <c r="OXE161" s="71"/>
      <c r="OXF161" s="71"/>
      <c r="OXG161" s="71"/>
      <c r="OXH161" s="71"/>
      <c r="OXI161" s="71"/>
      <c r="OXJ161" s="71"/>
      <c r="OXK161" s="71"/>
      <c r="OXL161" s="72"/>
      <c r="OXM161" s="72"/>
      <c r="OXN161" s="72"/>
      <c r="OXO161" s="72"/>
      <c r="OXP161" s="72"/>
      <c r="OXQ161" s="72"/>
      <c r="OXR161" s="72"/>
      <c r="OXS161" s="72"/>
      <c r="OXT161" s="72"/>
      <c r="OXU161" s="71"/>
      <c r="OXV161" s="71"/>
      <c r="OXW161" s="71"/>
      <c r="OXX161" s="71"/>
      <c r="OXY161" s="71"/>
      <c r="OXZ161" s="71"/>
      <c r="OYA161" s="71"/>
      <c r="OYB161" s="72"/>
      <c r="OYC161" s="72"/>
      <c r="OYD161" s="72"/>
      <c r="OYE161" s="72"/>
      <c r="OYF161" s="72"/>
      <c r="OYG161" s="72"/>
      <c r="OYH161" s="72"/>
      <c r="OYI161" s="72"/>
      <c r="OYJ161" s="72"/>
      <c r="OYK161" s="71"/>
      <c r="OYL161" s="71"/>
      <c r="OYM161" s="71"/>
      <c r="OYN161" s="71"/>
      <c r="OYO161" s="71"/>
      <c r="OYP161" s="71"/>
      <c r="OYQ161" s="71"/>
      <c r="OYR161" s="72"/>
      <c r="OYS161" s="72"/>
      <c r="OYT161" s="72"/>
      <c r="OYU161" s="72"/>
      <c r="OYV161" s="72"/>
      <c r="OYW161" s="72"/>
      <c r="OYX161" s="72"/>
      <c r="OYY161" s="72"/>
      <c r="OYZ161" s="72"/>
      <c r="OZA161" s="71"/>
      <c r="OZB161" s="71"/>
      <c r="OZC161" s="71"/>
      <c r="OZD161" s="71"/>
      <c r="OZE161" s="71"/>
      <c r="OZF161" s="71"/>
      <c r="OZG161" s="71"/>
      <c r="OZH161" s="72"/>
      <c r="OZI161" s="72"/>
      <c r="OZJ161" s="72"/>
      <c r="OZK161" s="72"/>
      <c r="OZL161" s="72"/>
      <c r="OZM161" s="72"/>
      <c r="OZN161" s="72"/>
      <c r="OZO161" s="72"/>
      <c r="OZP161" s="72"/>
      <c r="OZQ161" s="71"/>
      <c r="OZR161" s="71"/>
      <c r="OZS161" s="71"/>
      <c r="OZT161" s="71"/>
      <c r="OZU161" s="71"/>
      <c r="OZV161" s="71"/>
      <c r="OZW161" s="71"/>
      <c r="OZX161" s="72"/>
      <c r="OZY161" s="72"/>
      <c r="OZZ161" s="72"/>
      <c r="PAA161" s="72"/>
      <c r="PAB161" s="72"/>
      <c r="PAC161" s="72"/>
      <c r="PAD161" s="72"/>
      <c r="PAE161" s="72"/>
      <c r="PAF161" s="72"/>
      <c r="PAG161" s="71"/>
      <c r="PAH161" s="71"/>
      <c r="PAI161" s="71"/>
      <c r="PAJ161" s="71"/>
      <c r="PAK161" s="71"/>
      <c r="PAL161" s="71"/>
      <c r="PAM161" s="71"/>
      <c r="PAN161" s="72"/>
      <c r="PAO161" s="72"/>
      <c r="PAP161" s="72"/>
      <c r="PAQ161" s="72"/>
      <c r="PAR161" s="72"/>
      <c r="PAS161" s="72"/>
      <c r="PAT161" s="72"/>
      <c r="PAU161" s="72"/>
      <c r="PAV161" s="72"/>
      <c r="PAW161" s="71"/>
      <c r="PAX161" s="71"/>
      <c r="PAY161" s="71"/>
      <c r="PAZ161" s="71"/>
      <c r="PBA161" s="71"/>
      <c r="PBB161" s="71"/>
      <c r="PBC161" s="71"/>
      <c r="PBD161" s="72"/>
      <c r="PBE161" s="72"/>
      <c r="PBF161" s="72"/>
      <c r="PBG161" s="72"/>
      <c r="PBH161" s="72"/>
      <c r="PBI161" s="72"/>
      <c r="PBJ161" s="72"/>
      <c r="PBK161" s="72"/>
      <c r="PBL161" s="72"/>
      <c r="PBM161" s="71"/>
      <c r="PBN161" s="71"/>
      <c r="PBO161" s="71"/>
      <c r="PBP161" s="71"/>
      <c r="PBQ161" s="71"/>
      <c r="PBR161" s="71"/>
      <c r="PBS161" s="71"/>
      <c r="PBT161" s="72"/>
      <c r="PBU161" s="72"/>
      <c r="PBV161" s="72"/>
      <c r="PBW161" s="72"/>
      <c r="PBX161" s="72"/>
      <c r="PBY161" s="72"/>
      <c r="PBZ161" s="72"/>
      <c r="PCA161" s="72"/>
      <c r="PCB161" s="72"/>
      <c r="PCC161" s="71"/>
      <c r="PCD161" s="71"/>
      <c r="PCE161" s="71"/>
      <c r="PCF161" s="71"/>
      <c r="PCG161" s="71"/>
      <c r="PCH161" s="71"/>
      <c r="PCI161" s="71"/>
      <c r="PCJ161" s="72"/>
      <c r="PCK161" s="72"/>
      <c r="PCL161" s="72"/>
      <c r="PCM161" s="72"/>
      <c r="PCN161" s="72"/>
      <c r="PCO161" s="72"/>
      <c r="PCP161" s="72"/>
      <c r="PCQ161" s="72"/>
      <c r="PCR161" s="72"/>
      <c r="PCS161" s="71"/>
      <c r="PCT161" s="71"/>
      <c r="PCU161" s="71"/>
      <c r="PCV161" s="71"/>
      <c r="PCW161" s="71"/>
      <c r="PCX161" s="71"/>
      <c r="PCY161" s="71"/>
      <c r="PCZ161" s="72"/>
      <c r="PDA161" s="72"/>
      <c r="PDB161" s="72"/>
      <c r="PDC161" s="72"/>
      <c r="PDD161" s="72"/>
      <c r="PDE161" s="72"/>
      <c r="PDF161" s="72"/>
      <c r="PDG161" s="72"/>
      <c r="PDH161" s="72"/>
      <c r="PDI161" s="71"/>
      <c r="PDJ161" s="71"/>
      <c r="PDK161" s="71"/>
      <c r="PDL161" s="71"/>
      <c r="PDM161" s="71"/>
      <c r="PDN161" s="71"/>
      <c r="PDO161" s="71"/>
      <c r="PDP161" s="72"/>
      <c r="PDQ161" s="72"/>
      <c r="PDR161" s="72"/>
      <c r="PDS161" s="72"/>
      <c r="PDT161" s="72"/>
      <c r="PDU161" s="72"/>
      <c r="PDV161" s="72"/>
      <c r="PDW161" s="72"/>
      <c r="PDX161" s="72"/>
      <c r="PDY161" s="71"/>
      <c r="PDZ161" s="71"/>
      <c r="PEA161" s="71"/>
      <c r="PEB161" s="71"/>
      <c r="PEC161" s="71"/>
      <c r="PED161" s="71"/>
      <c r="PEE161" s="71"/>
      <c r="PEF161" s="72"/>
      <c r="PEG161" s="72"/>
      <c r="PEH161" s="72"/>
      <c r="PEI161" s="72"/>
      <c r="PEJ161" s="72"/>
      <c r="PEK161" s="72"/>
      <c r="PEL161" s="72"/>
      <c r="PEM161" s="72"/>
      <c r="PEN161" s="72"/>
      <c r="PEO161" s="71"/>
      <c r="PEP161" s="71"/>
      <c r="PEQ161" s="71"/>
      <c r="PER161" s="71"/>
      <c r="PES161" s="71"/>
      <c r="PET161" s="71"/>
      <c r="PEU161" s="71"/>
      <c r="PEV161" s="72"/>
      <c r="PEW161" s="72"/>
      <c r="PEX161" s="72"/>
      <c r="PEY161" s="72"/>
      <c r="PEZ161" s="72"/>
      <c r="PFA161" s="72"/>
      <c r="PFB161" s="72"/>
      <c r="PFC161" s="72"/>
      <c r="PFD161" s="72"/>
      <c r="PFE161" s="71"/>
      <c r="PFF161" s="71"/>
      <c r="PFG161" s="71"/>
      <c r="PFH161" s="71"/>
      <c r="PFI161" s="71"/>
      <c r="PFJ161" s="71"/>
      <c r="PFK161" s="71"/>
      <c r="PFL161" s="72"/>
      <c r="PFM161" s="72"/>
      <c r="PFN161" s="72"/>
      <c r="PFO161" s="72"/>
      <c r="PFP161" s="72"/>
      <c r="PFQ161" s="72"/>
      <c r="PFR161" s="72"/>
      <c r="PFS161" s="72"/>
      <c r="PFT161" s="72"/>
      <c r="PFU161" s="71"/>
      <c r="PFV161" s="71"/>
      <c r="PFW161" s="71"/>
      <c r="PFX161" s="71"/>
      <c r="PFY161" s="71"/>
      <c r="PFZ161" s="71"/>
      <c r="PGA161" s="71"/>
      <c r="PGB161" s="72"/>
      <c r="PGC161" s="72"/>
      <c r="PGD161" s="72"/>
      <c r="PGE161" s="72"/>
      <c r="PGF161" s="72"/>
      <c r="PGG161" s="72"/>
      <c r="PGH161" s="72"/>
      <c r="PGI161" s="72"/>
      <c r="PGJ161" s="72"/>
      <c r="PGK161" s="71"/>
      <c r="PGL161" s="71"/>
      <c r="PGM161" s="71"/>
      <c r="PGN161" s="71"/>
      <c r="PGO161" s="71"/>
      <c r="PGP161" s="71"/>
      <c r="PGQ161" s="71"/>
      <c r="PGR161" s="72"/>
      <c r="PGS161" s="72"/>
      <c r="PGT161" s="72"/>
      <c r="PGU161" s="72"/>
      <c r="PGV161" s="72"/>
      <c r="PGW161" s="72"/>
      <c r="PGX161" s="72"/>
      <c r="PGY161" s="72"/>
      <c r="PGZ161" s="72"/>
      <c r="PHA161" s="71"/>
      <c r="PHB161" s="71"/>
      <c r="PHC161" s="71"/>
      <c r="PHD161" s="71"/>
      <c r="PHE161" s="71"/>
      <c r="PHF161" s="71"/>
      <c r="PHG161" s="71"/>
      <c r="PHH161" s="72"/>
      <c r="PHI161" s="72"/>
      <c r="PHJ161" s="72"/>
      <c r="PHK161" s="72"/>
      <c r="PHL161" s="72"/>
      <c r="PHM161" s="72"/>
      <c r="PHN161" s="72"/>
      <c r="PHO161" s="72"/>
      <c r="PHP161" s="72"/>
      <c r="PHQ161" s="71"/>
      <c r="PHR161" s="71"/>
      <c r="PHS161" s="71"/>
      <c r="PHT161" s="71"/>
      <c r="PHU161" s="71"/>
      <c r="PHV161" s="71"/>
      <c r="PHW161" s="71"/>
      <c r="PHX161" s="72"/>
      <c r="PHY161" s="72"/>
      <c r="PHZ161" s="72"/>
      <c r="PIA161" s="72"/>
      <c r="PIB161" s="72"/>
      <c r="PIC161" s="72"/>
      <c r="PID161" s="72"/>
      <c r="PIE161" s="72"/>
      <c r="PIF161" s="72"/>
      <c r="PIG161" s="71"/>
      <c r="PIH161" s="71"/>
      <c r="PII161" s="71"/>
      <c r="PIJ161" s="71"/>
      <c r="PIK161" s="71"/>
      <c r="PIL161" s="71"/>
      <c r="PIM161" s="71"/>
      <c r="PIN161" s="72"/>
      <c r="PIO161" s="72"/>
      <c r="PIP161" s="72"/>
      <c r="PIQ161" s="72"/>
      <c r="PIR161" s="72"/>
      <c r="PIS161" s="72"/>
      <c r="PIT161" s="72"/>
      <c r="PIU161" s="72"/>
      <c r="PIV161" s="72"/>
      <c r="PIW161" s="71"/>
      <c r="PIX161" s="71"/>
      <c r="PIY161" s="71"/>
      <c r="PIZ161" s="71"/>
      <c r="PJA161" s="71"/>
      <c r="PJB161" s="71"/>
      <c r="PJC161" s="71"/>
      <c r="PJD161" s="72"/>
      <c r="PJE161" s="72"/>
      <c r="PJF161" s="72"/>
      <c r="PJG161" s="72"/>
      <c r="PJH161" s="72"/>
      <c r="PJI161" s="72"/>
      <c r="PJJ161" s="72"/>
      <c r="PJK161" s="72"/>
      <c r="PJL161" s="72"/>
      <c r="PJM161" s="71"/>
      <c r="PJN161" s="71"/>
      <c r="PJO161" s="71"/>
      <c r="PJP161" s="71"/>
      <c r="PJQ161" s="71"/>
      <c r="PJR161" s="71"/>
      <c r="PJS161" s="71"/>
      <c r="PJT161" s="72"/>
      <c r="PJU161" s="72"/>
      <c r="PJV161" s="72"/>
      <c r="PJW161" s="72"/>
      <c r="PJX161" s="72"/>
      <c r="PJY161" s="72"/>
      <c r="PJZ161" s="72"/>
      <c r="PKA161" s="72"/>
      <c r="PKB161" s="72"/>
      <c r="PKC161" s="71"/>
      <c r="PKD161" s="71"/>
      <c r="PKE161" s="71"/>
      <c r="PKF161" s="71"/>
      <c r="PKG161" s="71"/>
      <c r="PKH161" s="71"/>
      <c r="PKI161" s="71"/>
      <c r="PKJ161" s="72"/>
      <c r="PKK161" s="72"/>
      <c r="PKL161" s="72"/>
      <c r="PKM161" s="72"/>
      <c r="PKN161" s="72"/>
      <c r="PKO161" s="72"/>
      <c r="PKP161" s="72"/>
      <c r="PKQ161" s="72"/>
      <c r="PKR161" s="72"/>
      <c r="PKS161" s="71"/>
      <c r="PKT161" s="71"/>
      <c r="PKU161" s="71"/>
      <c r="PKV161" s="71"/>
      <c r="PKW161" s="71"/>
      <c r="PKX161" s="71"/>
      <c r="PKY161" s="71"/>
      <c r="PKZ161" s="72"/>
      <c r="PLA161" s="72"/>
      <c r="PLB161" s="72"/>
      <c r="PLC161" s="72"/>
      <c r="PLD161" s="72"/>
      <c r="PLE161" s="72"/>
      <c r="PLF161" s="72"/>
      <c r="PLG161" s="72"/>
      <c r="PLH161" s="72"/>
      <c r="PLI161" s="71"/>
      <c r="PLJ161" s="71"/>
      <c r="PLK161" s="71"/>
      <c r="PLL161" s="71"/>
      <c r="PLM161" s="71"/>
      <c r="PLN161" s="71"/>
      <c r="PLO161" s="71"/>
      <c r="PLP161" s="72"/>
      <c r="PLQ161" s="72"/>
      <c r="PLR161" s="72"/>
      <c r="PLS161" s="72"/>
      <c r="PLT161" s="72"/>
      <c r="PLU161" s="72"/>
      <c r="PLV161" s="72"/>
      <c r="PLW161" s="72"/>
      <c r="PLX161" s="72"/>
      <c r="PLY161" s="71"/>
      <c r="PLZ161" s="71"/>
      <c r="PMA161" s="71"/>
      <c r="PMB161" s="71"/>
      <c r="PMC161" s="71"/>
      <c r="PMD161" s="71"/>
      <c r="PME161" s="71"/>
      <c r="PMF161" s="72"/>
      <c r="PMG161" s="72"/>
      <c r="PMH161" s="72"/>
      <c r="PMI161" s="72"/>
      <c r="PMJ161" s="72"/>
      <c r="PMK161" s="72"/>
      <c r="PML161" s="72"/>
      <c r="PMM161" s="72"/>
      <c r="PMN161" s="72"/>
      <c r="PMO161" s="71"/>
      <c r="PMP161" s="71"/>
      <c r="PMQ161" s="71"/>
      <c r="PMR161" s="71"/>
      <c r="PMS161" s="71"/>
      <c r="PMT161" s="71"/>
      <c r="PMU161" s="71"/>
      <c r="PMV161" s="72"/>
      <c r="PMW161" s="72"/>
      <c r="PMX161" s="72"/>
      <c r="PMY161" s="72"/>
      <c r="PMZ161" s="72"/>
      <c r="PNA161" s="72"/>
      <c r="PNB161" s="72"/>
      <c r="PNC161" s="72"/>
      <c r="PND161" s="72"/>
      <c r="PNE161" s="71"/>
      <c r="PNF161" s="71"/>
      <c r="PNG161" s="71"/>
      <c r="PNH161" s="71"/>
      <c r="PNI161" s="71"/>
      <c r="PNJ161" s="71"/>
      <c r="PNK161" s="71"/>
      <c r="PNL161" s="72"/>
      <c r="PNM161" s="72"/>
      <c r="PNN161" s="72"/>
      <c r="PNO161" s="72"/>
      <c r="PNP161" s="72"/>
      <c r="PNQ161" s="72"/>
      <c r="PNR161" s="72"/>
      <c r="PNS161" s="72"/>
      <c r="PNT161" s="72"/>
      <c r="PNU161" s="71"/>
      <c r="PNV161" s="71"/>
      <c r="PNW161" s="71"/>
      <c r="PNX161" s="71"/>
      <c r="PNY161" s="71"/>
      <c r="PNZ161" s="71"/>
      <c r="POA161" s="71"/>
      <c r="POB161" s="72"/>
      <c r="POC161" s="72"/>
      <c r="POD161" s="72"/>
      <c r="POE161" s="72"/>
      <c r="POF161" s="72"/>
      <c r="POG161" s="72"/>
      <c r="POH161" s="72"/>
      <c r="POI161" s="72"/>
      <c r="POJ161" s="72"/>
      <c r="POK161" s="71"/>
      <c r="POL161" s="71"/>
      <c r="POM161" s="71"/>
      <c r="PON161" s="71"/>
      <c r="POO161" s="71"/>
      <c r="POP161" s="71"/>
      <c r="POQ161" s="71"/>
      <c r="POR161" s="72"/>
      <c r="POS161" s="72"/>
      <c r="POT161" s="72"/>
      <c r="POU161" s="72"/>
      <c r="POV161" s="72"/>
      <c r="POW161" s="72"/>
      <c r="POX161" s="72"/>
      <c r="POY161" s="72"/>
      <c r="POZ161" s="72"/>
      <c r="PPA161" s="71"/>
      <c r="PPB161" s="71"/>
      <c r="PPC161" s="71"/>
      <c r="PPD161" s="71"/>
      <c r="PPE161" s="71"/>
      <c r="PPF161" s="71"/>
      <c r="PPG161" s="71"/>
      <c r="PPH161" s="72"/>
      <c r="PPI161" s="72"/>
      <c r="PPJ161" s="72"/>
      <c r="PPK161" s="72"/>
      <c r="PPL161" s="72"/>
      <c r="PPM161" s="72"/>
      <c r="PPN161" s="72"/>
      <c r="PPO161" s="72"/>
      <c r="PPP161" s="72"/>
      <c r="PPQ161" s="71"/>
      <c r="PPR161" s="71"/>
      <c r="PPS161" s="71"/>
      <c r="PPT161" s="71"/>
      <c r="PPU161" s="71"/>
      <c r="PPV161" s="71"/>
      <c r="PPW161" s="71"/>
      <c r="PPX161" s="72"/>
      <c r="PPY161" s="72"/>
      <c r="PPZ161" s="72"/>
      <c r="PQA161" s="72"/>
      <c r="PQB161" s="72"/>
      <c r="PQC161" s="72"/>
      <c r="PQD161" s="72"/>
      <c r="PQE161" s="72"/>
      <c r="PQF161" s="72"/>
      <c r="PQG161" s="71"/>
      <c r="PQH161" s="71"/>
      <c r="PQI161" s="71"/>
      <c r="PQJ161" s="71"/>
      <c r="PQK161" s="71"/>
      <c r="PQL161" s="71"/>
      <c r="PQM161" s="71"/>
      <c r="PQN161" s="72"/>
      <c r="PQO161" s="72"/>
      <c r="PQP161" s="72"/>
      <c r="PQQ161" s="72"/>
      <c r="PQR161" s="72"/>
      <c r="PQS161" s="72"/>
      <c r="PQT161" s="72"/>
      <c r="PQU161" s="72"/>
      <c r="PQV161" s="72"/>
      <c r="PQW161" s="71"/>
      <c r="PQX161" s="71"/>
      <c r="PQY161" s="71"/>
      <c r="PQZ161" s="71"/>
      <c r="PRA161" s="71"/>
      <c r="PRB161" s="71"/>
      <c r="PRC161" s="71"/>
      <c r="PRD161" s="72"/>
      <c r="PRE161" s="72"/>
      <c r="PRF161" s="72"/>
      <c r="PRG161" s="72"/>
      <c r="PRH161" s="72"/>
      <c r="PRI161" s="72"/>
      <c r="PRJ161" s="72"/>
      <c r="PRK161" s="72"/>
      <c r="PRL161" s="72"/>
      <c r="PRM161" s="71"/>
      <c r="PRN161" s="71"/>
      <c r="PRO161" s="71"/>
      <c r="PRP161" s="71"/>
      <c r="PRQ161" s="71"/>
      <c r="PRR161" s="71"/>
      <c r="PRS161" s="71"/>
      <c r="PRT161" s="72"/>
      <c r="PRU161" s="72"/>
      <c r="PRV161" s="72"/>
      <c r="PRW161" s="72"/>
      <c r="PRX161" s="72"/>
      <c r="PRY161" s="72"/>
      <c r="PRZ161" s="72"/>
      <c r="PSA161" s="72"/>
      <c r="PSB161" s="72"/>
      <c r="PSC161" s="71"/>
      <c r="PSD161" s="71"/>
      <c r="PSE161" s="71"/>
      <c r="PSF161" s="71"/>
      <c r="PSG161" s="71"/>
      <c r="PSH161" s="71"/>
      <c r="PSI161" s="71"/>
      <c r="PSJ161" s="72"/>
      <c r="PSK161" s="72"/>
      <c r="PSL161" s="72"/>
      <c r="PSM161" s="72"/>
      <c r="PSN161" s="72"/>
      <c r="PSO161" s="72"/>
      <c r="PSP161" s="72"/>
      <c r="PSQ161" s="72"/>
      <c r="PSR161" s="72"/>
      <c r="PSS161" s="71"/>
      <c r="PST161" s="71"/>
      <c r="PSU161" s="71"/>
      <c r="PSV161" s="71"/>
      <c r="PSW161" s="71"/>
      <c r="PSX161" s="71"/>
      <c r="PSY161" s="71"/>
      <c r="PSZ161" s="72"/>
      <c r="PTA161" s="72"/>
      <c r="PTB161" s="72"/>
      <c r="PTC161" s="72"/>
      <c r="PTD161" s="72"/>
      <c r="PTE161" s="72"/>
      <c r="PTF161" s="72"/>
      <c r="PTG161" s="72"/>
      <c r="PTH161" s="72"/>
      <c r="PTI161" s="71"/>
      <c r="PTJ161" s="71"/>
      <c r="PTK161" s="71"/>
      <c r="PTL161" s="71"/>
      <c r="PTM161" s="71"/>
      <c r="PTN161" s="71"/>
      <c r="PTO161" s="71"/>
      <c r="PTP161" s="72"/>
      <c r="PTQ161" s="72"/>
      <c r="PTR161" s="72"/>
      <c r="PTS161" s="72"/>
      <c r="PTT161" s="72"/>
      <c r="PTU161" s="72"/>
      <c r="PTV161" s="72"/>
      <c r="PTW161" s="72"/>
      <c r="PTX161" s="72"/>
      <c r="PTY161" s="71"/>
      <c r="PTZ161" s="71"/>
      <c r="PUA161" s="71"/>
      <c r="PUB161" s="71"/>
      <c r="PUC161" s="71"/>
      <c r="PUD161" s="71"/>
      <c r="PUE161" s="71"/>
      <c r="PUF161" s="72"/>
      <c r="PUG161" s="72"/>
      <c r="PUH161" s="72"/>
      <c r="PUI161" s="72"/>
      <c r="PUJ161" s="72"/>
      <c r="PUK161" s="72"/>
      <c r="PUL161" s="72"/>
      <c r="PUM161" s="72"/>
      <c r="PUN161" s="72"/>
      <c r="PUO161" s="71"/>
      <c r="PUP161" s="71"/>
      <c r="PUQ161" s="71"/>
      <c r="PUR161" s="71"/>
      <c r="PUS161" s="71"/>
      <c r="PUT161" s="71"/>
      <c r="PUU161" s="71"/>
      <c r="PUV161" s="72"/>
      <c r="PUW161" s="72"/>
      <c r="PUX161" s="72"/>
      <c r="PUY161" s="72"/>
      <c r="PUZ161" s="72"/>
      <c r="PVA161" s="72"/>
      <c r="PVB161" s="72"/>
      <c r="PVC161" s="72"/>
      <c r="PVD161" s="72"/>
      <c r="PVE161" s="71"/>
      <c r="PVF161" s="71"/>
      <c r="PVG161" s="71"/>
      <c r="PVH161" s="71"/>
      <c r="PVI161" s="71"/>
      <c r="PVJ161" s="71"/>
      <c r="PVK161" s="71"/>
      <c r="PVL161" s="72"/>
      <c r="PVM161" s="72"/>
      <c r="PVN161" s="72"/>
      <c r="PVO161" s="72"/>
      <c r="PVP161" s="72"/>
      <c r="PVQ161" s="72"/>
      <c r="PVR161" s="72"/>
      <c r="PVS161" s="72"/>
      <c r="PVT161" s="72"/>
      <c r="PVU161" s="71"/>
      <c r="PVV161" s="71"/>
      <c r="PVW161" s="71"/>
      <c r="PVX161" s="71"/>
      <c r="PVY161" s="71"/>
      <c r="PVZ161" s="71"/>
      <c r="PWA161" s="71"/>
      <c r="PWB161" s="72"/>
      <c r="PWC161" s="72"/>
      <c r="PWD161" s="72"/>
      <c r="PWE161" s="72"/>
      <c r="PWF161" s="72"/>
      <c r="PWG161" s="72"/>
      <c r="PWH161" s="72"/>
      <c r="PWI161" s="72"/>
      <c r="PWJ161" s="72"/>
      <c r="PWK161" s="71"/>
      <c r="PWL161" s="71"/>
      <c r="PWM161" s="71"/>
      <c r="PWN161" s="71"/>
      <c r="PWO161" s="71"/>
      <c r="PWP161" s="71"/>
      <c r="PWQ161" s="71"/>
      <c r="PWR161" s="72"/>
      <c r="PWS161" s="72"/>
      <c r="PWT161" s="72"/>
      <c r="PWU161" s="72"/>
      <c r="PWV161" s="72"/>
      <c r="PWW161" s="72"/>
      <c r="PWX161" s="72"/>
      <c r="PWY161" s="72"/>
      <c r="PWZ161" s="72"/>
      <c r="PXA161" s="71"/>
      <c r="PXB161" s="71"/>
      <c r="PXC161" s="71"/>
      <c r="PXD161" s="71"/>
      <c r="PXE161" s="71"/>
      <c r="PXF161" s="71"/>
      <c r="PXG161" s="71"/>
      <c r="PXH161" s="72"/>
      <c r="PXI161" s="72"/>
      <c r="PXJ161" s="72"/>
      <c r="PXK161" s="72"/>
      <c r="PXL161" s="72"/>
      <c r="PXM161" s="72"/>
      <c r="PXN161" s="72"/>
      <c r="PXO161" s="72"/>
      <c r="PXP161" s="72"/>
      <c r="PXQ161" s="71"/>
      <c r="PXR161" s="71"/>
      <c r="PXS161" s="71"/>
      <c r="PXT161" s="71"/>
      <c r="PXU161" s="71"/>
      <c r="PXV161" s="71"/>
      <c r="PXW161" s="71"/>
      <c r="PXX161" s="72"/>
      <c r="PXY161" s="72"/>
      <c r="PXZ161" s="72"/>
      <c r="PYA161" s="72"/>
      <c r="PYB161" s="72"/>
      <c r="PYC161" s="72"/>
      <c r="PYD161" s="72"/>
      <c r="PYE161" s="72"/>
      <c r="PYF161" s="72"/>
      <c r="PYG161" s="71"/>
      <c r="PYH161" s="71"/>
      <c r="PYI161" s="71"/>
      <c r="PYJ161" s="71"/>
      <c r="PYK161" s="71"/>
      <c r="PYL161" s="71"/>
      <c r="PYM161" s="71"/>
      <c r="PYN161" s="72"/>
      <c r="PYO161" s="72"/>
      <c r="PYP161" s="72"/>
      <c r="PYQ161" s="72"/>
      <c r="PYR161" s="72"/>
      <c r="PYS161" s="72"/>
      <c r="PYT161" s="72"/>
      <c r="PYU161" s="72"/>
      <c r="PYV161" s="72"/>
      <c r="PYW161" s="71"/>
      <c r="PYX161" s="71"/>
      <c r="PYY161" s="71"/>
      <c r="PYZ161" s="71"/>
      <c r="PZA161" s="71"/>
      <c r="PZB161" s="71"/>
      <c r="PZC161" s="71"/>
      <c r="PZD161" s="72"/>
      <c r="PZE161" s="72"/>
      <c r="PZF161" s="72"/>
      <c r="PZG161" s="72"/>
      <c r="PZH161" s="72"/>
      <c r="PZI161" s="72"/>
      <c r="PZJ161" s="72"/>
      <c r="PZK161" s="72"/>
      <c r="PZL161" s="72"/>
      <c r="PZM161" s="71"/>
      <c r="PZN161" s="71"/>
      <c r="PZO161" s="71"/>
      <c r="PZP161" s="71"/>
      <c r="PZQ161" s="71"/>
      <c r="PZR161" s="71"/>
      <c r="PZS161" s="71"/>
      <c r="PZT161" s="72"/>
      <c r="PZU161" s="72"/>
      <c r="PZV161" s="72"/>
      <c r="PZW161" s="72"/>
      <c r="PZX161" s="72"/>
      <c r="PZY161" s="72"/>
      <c r="PZZ161" s="72"/>
      <c r="QAA161" s="72"/>
      <c r="QAB161" s="72"/>
      <c r="QAC161" s="71"/>
      <c r="QAD161" s="71"/>
      <c r="QAE161" s="71"/>
      <c r="QAF161" s="71"/>
      <c r="QAG161" s="71"/>
      <c r="QAH161" s="71"/>
      <c r="QAI161" s="71"/>
      <c r="QAJ161" s="72"/>
      <c r="QAK161" s="72"/>
      <c r="QAL161" s="72"/>
      <c r="QAM161" s="72"/>
      <c r="QAN161" s="72"/>
      <c r="QAO161" s="72"/>
      <c r="QAP161" s="72"/>
      <c r="QAQ161" s="72"/>
      <c r="QAR161" s="72"/>
      <c r="QAS161" s="71"/>
      <c r="QAT161" s="71"/>
      <c r="QAU161" s="71"/>
      <c r="QAV161" s="71"/>
      <c r="QAW161" s="71"/>
      <c r="QAX161" s="71"/>
      <c r="QAY161" s="71"/>
      <c r="QAZ161" s="72"/>
      <c r="QBA161" s="72"/>
      <c r="QBB161" s="72"/>
      <c r="QBC161" s="72"/>
      <c r="QBD161" s="72"/>
      <c r="QBE161" s="72"/>
      <c r="QBF161" s="72"/>
      <c r="QBG161" s="72"/>
      <c r="QBH161" s="72"/>
      <c r="QBI161" s="71"/>
      <c r="QBJ161" s="71"/>
      <c r="QBK161" s="71"/>
      <c r="QBL161" s="71"/>
      <c r="QBM161" s="71"/>
      <c r="QBN161" s="71"/>
      <c r="QBO161" s="71"/>
      <c r="QBP161" s="72"/>
      <c r="QBQ161" s="72"/>
      <c r="QBR161" s="72"/>
      <c r="QBS161" s="72"/>
      <c r="QBT161" s="72"/>
      <c r="QBU161" s="72"/>
      <c r="QBV161" s="72"/>
      <c r="QBW161" s="72"/>
      <c r="QBX161" s="72"/>
      <c r="QBY161" s="71"/>
      <c r="QBZ161" s="71"/>
      <c r="QCA161" s="71"/>
      <c r="QCB161" s="71"/>
      <c r="QCC161" s="71"/>
      <c r="QCD161" s="71"/>
      <c r="QCE161" s="71"/>
      <c r="QCF161" s="72"/>
      <c r="QCG161" s="72"/>
      <c r="QCH161" s="72"/>
      <c r="QCI161" s="72"/>
      <c r="QCJ161" s="72"/>
      <c r="QCK161" s="72"/>
      <c r="QCL161" s="72"/>
      <c r="QCM161" s="72"/>
      <c r="QCN161" s="72"/>
      <c r="QCO161" s="71"/>
      <c r="QCP161" s="71"/>
      <c r="QCQ161" s="71"/>
      <c r="QCR161" s="71"/>
      <c r="QCS161" s="71"/>
      <c r="QCT161" s="71"/>
      <c r="QCU161" s="71"/>
      <c r="QCV161" s="72"/>
      <c r="QCW161" s="72"/>
      <c r="QCX161" s="72"/>
      <c r="QCY161" s="72"/>
      <c r="QCZ161" s="72"/>
      <c r="QDA161" s="72"/>
      <c r="QDB161" s="72"/>
      <c r="QDC161" s="72"/>
      <c r="QDD161" s="72"/>
      <c r="QDE161" s="71"/>
      <c r="QDF161" s="71"/>
      <c r="QDG161" s="71"/>
      <c r="QDH161" s="71"/>
      <c r="QDI161" s="71"/>
      <c r="QDJ161" s="71"/>
      <c r="QDK161" s="71"/>
      <c r="QDL161" s="72"/>
      <c r="QDM161" s="72"/>
      <c r="QDN161" s="72"/>
      <c r="QDO161" s="72"/>
      <c r="QDP161" s="72"/>
      <c r="QDQ161" s="72"/>
      <c r="QDR161" s="72"/>
      <c r="QDS161" s="72"/>
      <c r="QDT161" s="72"/>
      <c r="QDU161" s="71"/>
      <c r="QDV161" s="71"/>
      <c r="QDW161" s="71"/>
      <c r="QDX161" s="71"/>
      <c r="QDY161" s="71"/>
      <c r="QDZ161" s="71"/>
      <c r="QEA161" s="71"/>
      <c r="QEB161" s="72"/>
      <c r="QEC161" s="72"/>
      <c r="QED161" s="72"/>
      <c r="QEE161" s="72"/>
      <c r="QEF161" s="72"/>
      <c r="QEG161" s="72"/>
      <c r="QEH161" s="72"/>
      <c r="QEI161" s="72"/>
      <c r="QEJ161" s="72"/>
      <c r="QEK161" s="71"/>
      <c r="QEL161" s="71"/>
      <c r="QEM161" s="71"/>
      <c r="QEN161" s="71"/>
      <c r="QEO161" s="71"/>
      <c r="QEP161" s="71"/>
      <c r="QEQ161" s="71"/>
      <c r="QER161" s="72"/>
      <c r="QES161" s="72"/>
      <c r="QET161" s="72"/>
      <c r="QEU161" s="72"/>
      <c r="QEV161" s="72"/>
      <c r="QEW161" s="72"/>
      <c r="QEX161" s="72"/>
      <c r="QEY161" s="72"/>
      <c r="QEZ161" s="72"/>
      <c r="QFA161" s="71"/>
      <c r="QFB161" s="71"/>
      <c r="QFC161" s="71"/>
      <c r="QFD161" s="71"/>
      <c r="QFE161" s="71"/>
      <c r="QFF161" s="71"/>
      <c r="QFG161" s="71"/>
      <c r="QFH161" s="72"/>
      <c r="QFI161" s="72"/>
      <c r="QFJ161" s="72"/>
      <c r="QFK161" s="72"/>
      <c r="QFL161" s="72"/>
      <c r="QFM161" s="72"/>
      <c r="QFN161" s="72"/>
      <c r="QFO161" s="72"/>
      <c r="QFP161" s="72"/>
      <c r="QFQ161" s="71"/>
      <c r="QFR161" s="71"/>
      <c r="QFS161" s="71"/>
      <c r="QFT161" s="71"/>
      <c r="QFU161" s="71"/>
      <c r="QFV161" s="71"/>
      <c r="QFW161" s="71"/>
      <c r="QFX161" s="72"/>
      <c r="QFY161" s="72"/>
      <c r="QFZ161" s="72"/>
      <c r="QGA161" s="72"/>
      <c r="QGB161" s="72"/>
      <c r="QGC161" s="72"/>
      <c r="QGD161" s="72"/>
      <c r="QGE161" s="72"/>
      <c r="QGF161" s="72"/>
      <c r="QGG161" s="71"/>
      <c r="QGH161" s="71"/>
      <c r="QGI161" s="71"/>
      <c r="QGJ161" s="71"/>
      <c r="QGK161" s="71"/>
      <c r="QGL161" s="71"/>
      <c r="QGM161" s="71"/>
      <c r="QGN161" s="72"/>
      <c r="QGO161" s="72"/>
      <c r="QGP161" s="72"/>
      <c r="QGQ161" s="72"/>
      <c r="QGR161" s="72"/>
      <c r="QGS161" s="72"/>
      <c r="QGT161" s="72"/>
      <c r="QGU161" s="72"/>
      <c r="QGV161" s="72"/>
      <c r="QGW161" s="71"/>
      <c r="QGX161" s="71"/>
      <c r="QGY161" s="71"/>
      <c r="QGZ161" s="71"/>
      <c r="QHA161" s="71"/>
      <c r="QHB161" s="71"/>
      <c r="QHC161" s="71"/>
      <c r="QHD161" s="72"/>
      <c r="QHE161" s="72"/>
      <c r="QHF161" s="72"/>
      <c r="QHG161" s="72"/>
      <c r="QHH161" s="72"/>
      <c r="QHI161" s="72"/>
      <c r="QHJ161" s="72"/>
      <c r="QHK161" s="72"/>
      <c r="QHL161" s="72"/>
      <c r="QHM161" s="71"/>
      <c r="QHN161" s="71"/>
      <c r="QHO161" s="71"/>
      <c r="QHP161" s="71"/>
      <c r="QHQ161" s="71"/>
      <c r="QHR161" s="71"/>
      <c r="QHS161" s="71"/>
      <c r="QHT161" s="72"/>
      <c r="QHU161" s="72"/>
      <c r="QHV161" s="72"/>
      <c r="QHW161" s="72"/>
      <c r="QHX161" s="72"/>
      <c r="QHY161" s="72"/>
      <c r="QHZ161" s="72"/>
      <c r="QIA161" s="72"/>
      <c r="QIB161" s="72"/>
      <c r="QIC161" s="71"/>
      <c r="QID161" s="71"/>
      <c r="QIE161" s="71"/>
      <c r="QIF161" s="71"/>
      <c r="QIG161" s="71"/>
      <c r="QIH161" s="71"/>
      <c r="QII161" s="71"/>
      <c r="QIJ161" s="72"/>
      <c r="QIK161" s="72"/>
      <c r="QIL161" s="72"/>
      <c r="QIM161" s="72"/>
      <c r="QIN161" s="72"/>
      <c r="QIO161" s="72"/>
      <c r="QIP161" s="72"/>
      <c r="QIQ161" s="72"/>
      <c r="QIR161" s="72"/>
      <c r="QIS161" s="71"/>
      <c r="QIT161" s="71"/>
      <c r="QIU161" s="71"/>
      <c r="QIV161" s="71"/>
      <c r="QIW161" s="71"/>
      <c r="QIX161" s="71"/>
      <c r="QIY161" s="71"/>
      <c r="QIZ161" s="72"/>
      <c r="QJA161" s="72"/>
      <c r="QJB161" s="72"/>
      <c r="QJC161" s="72"/>
      <c r="QJD161" s="72"/>
      <c r="QJE161" s="72"/>
      <c r="QJF161" s="72"/>
      <c r="QJG161" s="72"/>
      <c r="QJH161" s="72"/>
      <c r="QJI161" s="71"/>
      <c r="QJJ161" s="71"/>
      <c r="QJK161" s="71"/>
      <c r="QJL161" s="71"/>
      <c r="QJM161" s="71"/>
      <c r="QJN161" s="71"/>
      <c r="QJO161" s="71"/>
      <c r="QJP161" s="72"/>
      <c r="QJQ161" s="72"/>
      <c r="QJR161" s="72"/>
      <c r="QJS161" s="72"/>
      <c r="QJT161" s="72"/>
      <c r="QJU161" s="72"/>
      <c r="QJV161" s="72"/>
      <c r="QJW161" s="72"/>
      <c r="QJX161" s="72"/>
      <c r="QJY161" s="71"/>
      <c r="QJZ161" s="71"/>
      <c r="QKA161" s="71"/>
      <c r="QKB161" s="71"/>
      <c r="QKC161" s="71"/>
      <c r="QKD161" s="71"/>
      <c r="QKE161" s="71"/>
      <c r="QKF161" s="72"/>
      <c r="QKG161" s="72"/>
      <c r="QKH161" s="72"/>
      <c r="QKI161" s="72"/>
      <c r="QKJ161" s="72"/>
      <c r="QKK161" s="72"/>
      <c r="QKL161" s="72"/>
      <c r="QKM161" s="72"/>
      <c r="QKN161" s="72"/>
      <c r="QKO161" s="71"/>
      <c r="QKP161" s="71"/>
      <c r="QKQ161" s="71"/>
      <c r="QKR161" s="71"/>
      <c r="QKS161" s="71"/>
      <c r="QKT161" s="71"/>
      <c r="QKU161" s="71"/>
      <c r="QKV161" s="72"/>
      <c r="QKW161" s="72"/>
      <c r="QKX161" s="72"/>
      <c r="QKY161" s="72"/>
      <c r="QKZ161" s="72"/>
      <c r="QLA161" s="72"/>
      <c r="QLB161" s="72"/>
      <c r="QLC161" s="72"/>
      <c r="QLD161" s="72"/>
      <c r="QLE161" s="71"/>
      <c r="QLF161" s="71"/>
      <c r="QLG161" s="71"/>
      <c r="QLH161" s="71"/>
      <c r="QLI161" s="71"/>
      <c r="QLJ161" s="71"/>
      <c r="QLK161" s="71"/>
      <c r="QLL161" s="72"/>
      <c r="QLM161" s="72"/>
      <c r="QLN161" s="72"/>
      <c r="QLO161" s="72"/>
      <c r="QLP161" s="72"/>
      <c r="QLQ161" s="72"/>
      <c r="QLR161" s="72"/>
      <c r="QLS161" s="72"/>
      <c r="QLT161" s="72"/>
      <c r="QLU161" s="71"/>
      <c r="QLV161" s="71"/>
      <c r="QLW161" s="71"/>
      <c r="QLX161" s="71"/>
      <c r="QLY161" s="71"/>
      <c r="QLZ161" s="71"/>
      <c r="QMA161" s="71"/>
      <c r="QMB161" s="72"/>
      <c r="QMC161" s="72"/>
      <c r="QMD161" s="72"/>
      <c r="QME161" s="72"/>
      <c r="QMF161" s="72"/>
      <c r="QMG161" s="72"/>
      <c r="QMH161" s="72"/>
      <c r="QMI161" s="72"/>
      <c r="QMJ161" s="72"/>
      <c r="QMK161" s="71"/>
      <c r="QML161" s="71"/>
      <c r="QMM161" s="71"/>
      <c r="QMN161" s="71"/>
      <c r="QMO161" s="71"/>
      <c r="QMP161" s="71"/>
      <c r="QMQ161" s="71"/>
      <c r="QMR161" s="72"/>
      <c r="QMS161" s="72"/>
      <c r="QMT161" s="72"/>
      <c r="QMU161" s="72"/>
      <c r="QMV161" s="72"/>
      <c r="QMW161" s="72"/>
      <c r="QMX161" s="72"/>
      <c r="QMY161" s="72"/>
      <c r="QMZ161" s="72"/>
      <c r="QNA161" s="71"/>
      <c r="QNB161" s="71"/>
      <c r="QNC161" s="71"/>
      <c r="QND161" s="71"/>
      <c r="QNE161" s="71"/>
      <c r="QNF161" s="71"/>
      <c r="QNG161" s="71"/>
      <c r="QNH161" s="72"/>
      <c r="QNI161" s="72"/>
      <c r="QNJ161" s="72"/>
      <c r="QNK161" s="72"/>
      <c r="QNL161" s="72"/>
      <c r="QNM161" s="72"/>
      <c r="QNN161" s="72"/>
      <c r="QNO161" s="72"/>
      <c r="QNP161" s="72"/>
      <c r="QNQ161" s="71"/>
      <c r="QNR161" s="71"/>
      <c r="QNS161" s="71"/>
      <c r="QNT161" s="71"/>
      <c r="QNU161" s="71"/>
      <c r="QNV161" s="71"/>
      <c r="QNW161" s="71"/>
      <c r="QNX161" s="72"/>
      <c r="QNY161" s="72"/>
      <c r="QNZ161" s="72"/>
      <c r="QOA161" s="72"/>
      <c r="QOB161" s="72"/>
      <c r="QOC161" s="72"/>
      <c r="QOD161" s="72"/>
      <c r="QOE161" s="72"/>
      <c r="QOF161" s="72"/>
      <c r="QOG161" s="71"/>
      <c r="QOH161" s="71"/>
      <c r="QOI161" s="71"/>
      <c r="QOJ161" s="71"/>
      <c r="QOK161" s="71"/>
      <c r="QOL161" s="71"/>
      <c r="QOM161" s="71"/>
      <c r="QON161" s="72"/>
      <c r="QOO161" s="72"/>
      <c r="QOP161" s="72"/>
      <c r="QOQ161" s="72"/>
      <c r="QOR161" s="72"/>
      <c r="QOS161" s="72"/>
      <c r="QOT161" s="72"/>
      <c r="QOU161" s="72"/>
      <c r="QOV161" s="72"/>
      <c r="QOW161" s="71"/>
      <c r="QOX161" s="71"/>
      <c r="QOY161" s="71"/>
      <c r="QOZ161" s="71"/>
      <c r="QPA161" s="71"/>
      <c r="QPB161" s="71"/>
      <c r="QPC161" s="71"/>
      <c r="QPD161" s="72"/>
      <c r="QPE161" s="72"/>
      <c r="QPF161" s="72"/>
      <c r="QPG161" s="72"/>
      <c r="QPH161" s="72"/>
      <c r="QPI161" s="72"/>
      <c r="QPJ161" s="72"/>
      <c r="QPK161" s="72"/>
      <c r="QPL161" s="72"/>
      <c r="QPM161" s="71"/>
      <c r="QPN161" s="71"/>
      <c r="QPO161" s="71"/>
      <c r="QPP161" s="71"/>
      <c r="QPQ161" s="71"/>
      <c r="QPR161" s="71"/>
      <c r="QPS161" s="71"/>
      <c r="QPT161" s="72"/>
      <c r="QPU161" s="72"/>
      <c r="QPV161" s="72"/>
      <c r="QPW161" s="72"/>
      <c r="QPX161" s="72"/>
      <c r="QPY161" s="72"/>
      <c r="QPZ161" s="72"/>
      <c r="QQA161" s="72"/>
      <c r="QQB161" s="72"/>
      <c r="QQC161" s="71"/>
      <c r="QQD161" s="71"/>
      <c r="QQE161" s="71"/>
      <c r="QQF161" s="71"/>
      <c r="QQG161" s="71"/>
      <c r="QQH161" s="71"/>
      <c r="QQI161" s="71"/>
      <c r="QQJ161" s="72"/>
      <c r="QQK161" s="72"/>
      <c r="QQL161" s="72"/>
      <c r="QQM161" s="72"/>
      <c r="QQN161" s="72"/>
      <c r="QQO161" s="72"/>
      <c r="QQP161" s="72"/>
      <c r="QQQ161" s="72"/>
      <c r="QQR161" s="72"/>
      <c r="QQS161" s="71"/>
      <c r="QQT161" s="71"/>
      <c r="QQU161" s="71"/>
      <c r="QQV161" s="71"/>
      <c r="QQW161" s="71"/>
      <c r="QQX161" s="71"/>
      <c r="QQY161" s="71"/>
      <c r="QQZ161" s="72"/>
      <c r="QRA161" s="72"/>
      <c r="QRB161" s="72"/>
      <c r="QRC161" s="72"/>
      <c r="QRD161" s="72"/>
      <c r="QRE161" s="72"/>
      <c r="QRF161" s="72"/>
      <c r="QRG161" s="72"/>
      <c r="QRH161" s="72"/>
      <c r="QRI161" s="71"/>
      <c r="QRJ161" s="71"/>
      <c r="QRK161" s="71"/>
      <c r="QRL161" s="71"/>
      <c r="QRM161" s="71"/>
      <c r="QRN161" s="71"/>
      <c r="QRO161" s="71"/>
      <c r="QRP161" s="72"/>
      <c r="QRQ161" s="72"/>
      <c r="QRR161" s="72"/>
      <c r="QRS161" s="72"/>
      <c r="QRT161" s="72"/>
      <c r="QRU161" s="72"/>
      <c r="QRV161" s="72"/>
      <c r="QRW161" s="72"/>
      <c r="QRX161" s="72"/>
      <c r="QRY161" s="71"/>
      <c r="QRZ161" s="71"/>
      <c r="QSA161" s="71"/>
      <c r="QSB161" s="71"/>
      <c r="QSC161" s="71"/>
      <c r="QSD161" s="71"/>
      <c r="QSE161" s="71"/>
      <c r="QSF161" s="72"/>
      <c r="QSG161" s="72"/>
      <c r="QSH161" s="72"/>
      <c r="QSI161" s="72"/>
      <c r="QSJ161" s="72"/>
      <c r="QSK161" s="72"/>
      <c r="QSL161" s="72"/>
      <c r="QSM161" s="72"/>
      <c r="QSN161" s="72"/>
      <c r="QSO161" s="71"/>
      <c r="QSP161" s="71"/>
      <c r="QSQ161" s="71"/>
      <c r="QSR161" s="71"/>
      <c r="QSS161" s="71"/>
      <c r="QST161" s="71"/>
      <c r="QSU161" s="71"/>
      <c r="QSV161" s="72"/>
      <c r="QSW161" s="72"/>
      <c r="QSX161" s="72"/>
      <c r="QSY161" s="72"/>
      <c r="QSZ161" s="72"/>
      <c r="QTA161" s="72"/>
      <c r="QTB161" s="72"/>
      <c r="QTC161" s="72"/>
      <c r="QTD161" s="72"/>
      <c r="QTE161" s="71"/>
      <c r="QTF161" s="71"/>
      <c r="QTG161" s="71"/>
      <c r="QTH161" s="71"/>
      <c r="QTI161" s="71"/>
      <c r="QTJ161" s="71"/>
      <c r="QTK161" s="71"/>
      <c r="QTL161" s="72"/>
      <c r="QTM161" s="72"/>
      <c r="QTN161" s="72"/>
      <c r="QTO161" s="72"/>
      <c r="QTP161" s="72"/>
      <c r="QTQ161" s="72"/>
      <c r="QTR161" s="72"/>
      <c r="QTS161" s="72"/>
      <c r="QTT161" s="72"/>
      <c r="QTU161" s="71"/>
      <c r="QTV161" s="71"/>
      <c r="QTW161" s="71"/>
      <c r="QTX161" s="71"/>
      <c r="QTY161" s="71"/>
      <c r="QTZ161" s="71"/>
      <c r="QUA161" s="71"/>
      <c r="QUB161" s="72"/>
      <c r="QUC161" s="72"/>
      <c r="QUD161" s="72"/>
      <c r="QUE161" s="72"/>
      <c r="QUF161" s="72"/>
      <c r="QUG161" s="72"/>
      <c r="QUH161" s="72"/>
      <c r="QUI161" s="72"/>
      <c r="QUJ161" s="72"/>
      <c r="QUK161" s="71"/>
      <c r="QUL161" s="71"/>
      <c r="QUM161" s="71"/>
      <c r="QUN161" s="71"/>
      <c r="QUO161" s="71"/>
      <c r="QUP161" s="71"/>
      <c r="QUQ161" s="71"/>
      <c r="QUR161" s="72"/>
      <c r="QUS161" s="72"/>
      <c r="QUT161" s="72"/>
      <c r="QUU161" s="72"/>
      <c r="QUV161" s="72"/>
      <c r="QUW161" s="72"/>
      <c r="QUX161" s="72"/>
      <c r="QUY161" s="72"/>
      <c r="QUZ161" s="72"/>
      <c r="QVA161" s="71"/>
      <c r="QVB161" s="71"/>
      <c r="QVC161" s="71"/>
      <c r="QVD161" s="71"/>
      <c r="QVE161" s="71"/>
      <c r="QVF161" s="71"/>
      <c r="QVG161" s="71"/>
      <c r="QVH161" s="72"/>
      <c r="QVI161" s="72"/>
      <c r="QVJ161" s="72"/>
      <c r="QVK161" s="72"/>
      <c r="QVL161" s="72"/>
      <c r="QVM161" s="72"/>
      <c r="QVN161" s="72"/>
      <c r="QVO161" s="72"/>
      <c r="QVP161" s="72"/>
      <c r="QVQ161" s="71"/>
      <c r="QVR161" s="71"/>
      <c r="QVS161" s="71"/>
      <c r="QVT161" s="71"/>
      <c r="QVU161" s="71"/>
      <c r="QVV161" s="71"/>
      <c r="QVW161" s="71"/>
      <c r="QVX161" s="72"/>
      <c r="QVY161" s="72"/>
      <c r="QVZ161" s="72"/>
      <c r="QWA161" s="72"/>
      <c r="QWB161" s="72"/>
      <c r="QWC161" s="72"/>
      <c r="QWD161" s="72"/>
      <c r="QWE161" s="72"/>
      <c r="QWF161" s="72"/>
      <c r="QWG161" s="71"/>
      <c r="QWH161" s="71"/>
      <c r="QWI161" s="71"/>
      <c r="QWJ161" s="71"/>
      <c r="QWK161" s="71"/>
      <c r="QWL161" s="71"/>
      <c r="QWM161" s="71"/>
      <c r="QWN161" s="72"/>
      <c r="QWO161" s="72"/>
      <c r="QWP161" s="72"/>
      <c r="QWQ161" s="72"/>
      <c r="QWR161" s="72"/>
      <c r="QWS161" s="72"/>
      <c r="QWT161" s="72"/>
      <c r="QWU161" s="72"/>
      <c r="QWV161" s="72"/>
      <c r="QWW161" s="71"/>
      <c r="QWX161" s="71"/>
      <c r="QWY161" s="71"/>
      <c r="QWZ161" s="71"/>
      <c r="QXA161" s="71"/>
      <c r="QXB161" s="71"/>
      <c r="QXC161" s="71"/>
      <c r="QXD161" s="72"/>
      <c r="QXE161" s="72"/>
      <c r="QXF161" s="72"/>
      <c r="QXG161" s="72"/>
      <c r="QXH161" s="72"/>
      <c r="QXI161" s="72"/>
      <c r="QXJ161" s="72"/>
      <c r="QXK161" s="72"/>
      <c r="QXL161" s="72"/>
      <c r="QXM161" s="71"/>
      <c r="QXN161" s="71"/>
      <c r="QXO161" s="71"/>
      <c r="QXP161" s="71"/>
      <c r="QXQ161" s="71"/>
      <c r="QXR161" s="71"/>
      <c r="QXS161" s="71"/>
      <c r="QXT161" s="72"/>
      <c r="QXU161" s="72"/>
      <c r="QXV161" s="72"/>
      <c r="QXW161" s="72"/>
      <c r="QXX161" s="72"/>
      <c r="QXY161" s="72"/>
      <c r="QXZ161" s="72"/>
      <c r="QYA161" s="72"/>
      <c r="QYB161" s="72"/>
      <c r="QYC161" s="71"/>
      <c r="QYD161" s="71"/>
      <c r="QYE161" s="71"/>
      <c r="QYF161" s="71"/>
      <c r="QYG161" s="71"/>
      <c r="QYH161" s="71"/>
      <c r="QYI161" s="71"/>
      <c r="QYJ161" s="72"/>
      <c r="QYK161" s="72"/>
      <c r="QYL161" s="72"/>
      <c r="QYM161" s="72"/>
      <c r="QYN161" s="72"/>
      <c r="QYO161" s="72"/>
      <c r="QYP161" s="72"/>
      <c r="QYQ161" s="72"/>
      <c r="QYR161" s="72"/>
      <c r="QYS161" s="71"/>
      <c r="QYT161" s="71"/>
      <c r="QYU161" s="71"/>
      <c r="QYV161" s="71"/>
      <c r="QYW161" s="71"/>
      <c r="QYX161" s="71"/>
      <c r="QYY161" s="71"/>
      <c r="QYZ161" s="72"/>
      <c r="QZA161" s="72"/>
      <c r="QZB161" s="72"/>
      <c r="QZC161" s="72"/>
      <c r="QZD161" s="72"/>
      <c r="QZE161" s="72"/>
      <c r="QZF161" s="72"/>
      <c r="QZG161" s="72"/>
      <c r="QZH161" s="72"/>
      <c r="QZI161" s="71"/>
      <c r="QZJ161" s="71"/>
      <c r="QZK161" s="71"/>
      <c r="QZL161" s="71"/>
      <c r="QZM161" s="71"/>
      <c r="QZN161" s="71"/>
      <c r="QZO161" s="71"/>
      <c r="QZP161" s="72"/>
      <c r="QZQ161" s="72"/>
      <c r="QZR161" s="72"/>
      <c r="QZS161" s="72"/>
      <c r="QZT161" s="72"/>
      <c r="QZU161" s="72"/>
      <c r="QZV161" s="72"/>
      <c r="QZW161" s="72"/>
      <c r="QZX161" s="72"/>
      <c r="QZY161" s="71"/>
      <c r="QZZ161" s="71"/>
      <c r="RAA161" s="71"/>
      <c r="RAB161" s="71"/>
      <c r="RAC161" s="71"/>
      <c r="RAD161" s="71"/>
      <c r="RAE161" s="71"/>
      <c r="RAF161" s="72"/>
      <c r="RAG161" s="72"/>
      <c r="RAH161" s="72"/>
      <c r="RAI161" s="72"/>
      <c r="RAJ161" s="72"/>
      <c r="RAK161" s="72"/>
      <c r="RAL161" s="72"/>
      <c r="RAM161" s="72"/>
      <c r="RAN161" s="72"/>
      <c r="RAO161" s="71"/>
      <c r="RAP161" s="71"/>
      <c r="RAQ161" s="71"/>
      <c r="RAR161" s="71"/>
      <c r="RAS161" s="71"/>
      <c r="RAT161" s="71"/>
      <c r="RAU161" s="71"/>
      <c r="RAV161" s="72"/>
      <c r="RAW161" s="72"/>
      <c r="RAX161" s="72"/>
      <c r="RAY161" s="72"/>
      <c r="RAZ161" s="72"/>
      <c r="RBA161" s="72"/>
      <c r="RBB161" s="72"/>
      <c r="RBC161" s="72"/>
      <c r="RBD161" s="72"/>
      <c r="RBE161" s="71"/>
      <c r="RBF161" s="71"/>
      <c r="RBG161" s="71"/>
      <c r="RBH161" s="71"/>
      <c r="RBI161" s="71"/>
      <c r="RBJ161" s="71"/>
      <c r="RBK161" s="71"/>
      <c r="RBL161" s="72"/>
      <c r="RBM161" s="72"/>
      <c r="RBN161" s="72"/>
      <c r="RBO161" s="72"/>
      <c r="RBP161" s="72"/>
      <c r="RBQ161" s="72"/>
      <c r="RBR161" s="72"/>
      <c r="RBS161" s="72"/>
      <c r="RBT161" s="72"/>
      <c r="RBU161" s="71"/>
      <c r="RBV161" s="71"/>
      <c r="RBW161" s="71"/>
      <c r="RBX161" s="71"/>
      <c r="RBY161" s="71"/>
      <c r="RBZ161" s="71"/>
      <c r="RCA161" s="71"/>
      <c r="RCB161" s="72"/>
      <c r="RCC161" s="72"/>
      <c r="RCD161" s="72"/>
      <c r="RCE161" s="72"/>
      <c r="RCF161" s="72"/>
      <c r="RCG161" s="72"/>
      <c r="RCH161" s="72"/>
      <c r="RCI161" s="72"/>
      <c r="RCJ161" s="72"/>
      <c r="RCK161" s="71"/>
      <c r="RCL161" s="71"/>
      <c r="RCM161" s="71"/>
      <c r="RCN161" s="71"/>
      <c r="RCO161" s="71"/>
      <c r="RCP161" s="71"/>
      <c r="RCQ161" s="71"/>
      <c r="RCR161" s="72"/>
      <c r="RCS161" s="72"/>
      <c r="RCT161" s="72"/>
      <c r="RCU161" s="72"/>
      <c r="RCV161" s="72"/>
      <c r="RCW161" s="72"/>
      <c r="RCX161" s="72"/>
      <c r="RCY161" s="72"/>
      <c r="RCZ161" s="72"/>
      <c r="RDA161" s="71"/>
      <c r="RDB161" s="71"/>
      <c r="RDC161" s="71"/>
      <c r="RDD161" s="71"/>
      <c r="RDE161" s="71"/>
      <c r="RDF161" s="71"/>
      <c r="RDG161" s="71"/>
      <c r="RDH161" s="72"/>
      <c r="RDI161" s="72"/>
      <c r="RDJ161" s="72"/>
      <c r="RDK161" s="72"/>
      <c r="RDL161" s="72"/>
      <c r="RDM161" s="72"/>
      <c r="RDN161" s="72"/>
      <c r="RDO161" s="72"/>
      <c r="RDP161" s="72"/>
      <c r="RDQ161" s="71"/>
      <c r="RDR161" s="71"/>
      <c r="RDS161" s="71"/>
      <c r="RDT161" s="71"/>
      <c r="RDU161" s="71"/>
      <c r="RDV161" s="71"/>
      <c r="RDW161" s="71"/>
      <c r="RDX161" s="72"/>
      <c r="RDY161" s="72"/>
      <c r="RDZ161" s="72"/>
      <c r="REA161" s="72"/>
      <c r="REB161" s="72"/>
      <c r="REC161" s="72"/>
      <c r="RED161" s="72"/>
      <c r="REE161" s="72"/>
      <c r="REF161" s="72"/>
      <c r="REG161" s="71"/>
      <c r="REH161" s="71"/>
      <c r="REI161" s="71"/>
      <c r="REJ161" s="71"/>
      <c r="REK161" s="71"/>
      <c r="REL161" s="71"/>
      <c r="REM161" s="71"/>
      <c r="REN161" s="72"/>
      <c r="REO161" s="72"/>
      <c r="REP161" s="72"/>
      <c r="REQ161" s="72"/>
      <c r="RER161" s="72"/>
      <c r="RES161" s="72"/>
      <c r="RET161" s="72"/>
      <c r="REU161" s="72"/>
      <c r="REV161" s="72"/>
      <c r="REW161" s="71"/>
      <c r="REX161" s="71"/>
      <c r="REY161" s="71"/>
      <c r="REZ161" s="71"/>
      <c r="RFA161" s="71"/>
      <c r="RFB161" s="71"/>
      <c r="RFC161" s="71"/>
      <c r="RFD161" s="72"/>
      <c r="RFE161" s="72"/>
      <c r="RFF161" s="72"/>
      <c r="RFG161" s="72"/>
      <c r="RFH161" s="72"/>
      <c r="RFI161" s="72"/>
      <c r="RFJ161" s="72"/>
      <c r="RFK161" s="72"/>
      <c r="RFL161" s="72"/>
      <c r="RFM161" s="71"/>
      <c r="RFN161" s="71"/>
      <c r="RFO161" s="71"/>
      <c r="RFP161" s="71"/>
      <c r="RFQ161" s="71"/>
      <c r="RFR161" s="71"/>
      <c r="RFS161" s="71"/>
      <c r="RFT161" s="72"/>
      <c r="RFU161" s="72"/>
      <c r="RFV161" s="72"/>
      <c r="RFW161" s="72"/>
      <c r="RFX161" s="72"/>
      <c r="RFY161" s="72"/>
      <c r="RFZ161" s="72"/>
      <c r="RGA161" s="72"/>
      <c r="RGB161" s="72"/>
      <c r="RGC161" s="71"/>
      <c r="RGD161" s="71"/>
      <c r="RGE161" s="71"/>
      <c r="RGF161" s="71"/>
      <c r="RGG161" s="71"/>
      <c r="RGH161" s="71"/>
      <c r="RGI161" s="71"/>
      <c r="RGJ161" s="72"/>
      <c r="RGK161" s="72"/>
      <c r="RGL161" s="72"/>
      <c r="RGM161" s="72"/>
      <c r="RGN161" s="72"/>
      <c r="RGO161" s="72"/>
      <c r="RGP161" s="72"/>
      <c r="RGQ161" s="72"/>
      <c r="RGR161" s="72"/>
      <c r="RGS161" s="71"/>
      <c r="RGT161" s="71"/>
      <c r="RGU161" s="71"/>
      <c r="RGV161" s="71"/>
      <c r="RGW161" s="71"/>
      <c r="RGX161" s="71"/>
      <c r="RGY161" s="71"/>
      <c r="RGZ161" s="72"/>
      <c r="RHA161" s="72"/>
      <c r="RHB161" s="72"/>
      <c r="RHC161" s="72"/>
      <c r="RHD161" s="72"/>
      <c r="RHE161" s="72"/>
      <c r="RHF161" s="72"/>
      <c r="RHG161" s="72"/>
      <c r="RHH161" s="72"/>
      <c r="RHI161" s="71"/>
      <c r="RHJ161" s="71"/>
      <c r="RHK161" s="71"/>
      <c r="RHL161" s="71"/>
      <c r="RHM161" s="71"/>
      <c r="RHN161" s="71"/>
      <c r="RHO161" s="71"/>
      <c r="RHP161" s="72"/>
      <c r="RHQ161" s="72"/>
      <c r="RHR161" s="72"/>
      <c r="RHS161" s="72"/>
      <c r="RHT161" s="72"/>
      <c r="RHU161" s="72"/>
      <c r="RHV161" s="72"/>
      <c r="RHW161" s="72"/>
      <c r="RHX161" s="72"/>
      <c r="RHY161" s="71"/>
      <c r="RHZ161" s="71"/>
      <c r="RIA161" s="71"/>
      <c r="RIB161" s="71"/>
      <c r="RIC161" s="71"/>
      <c r="RID161" s="71"/>
      <c r="RIE161" s="71"/>
      <c r="RIF161" s="72"/>
      <c r="RIG161" s="72"/>
      <c r="RIH161" s="72"/>
      <c r="RII161" s="72"/>
      <c r="RIJ161" s="72"/>
      <c r="RIK161" s="72"/>
      <c r="RIL161" s="72"/>
      <c r="RIM161" s="72"/>
      <c r="RIN161" s="72"/>
      <c r="RIO161" s="71"/>
      <c r="RIP161" s="71"/>
      <c r="RIQ161" s="71"/>
      <c r="RIR161" s="71"/>
      <c r="RIS161" s="71"/>
      <c r="RIT161" s="71"/>
      <c r="RIU161" s="71"/>
      <c r="RIV161" s="72"/>
      <c r="RIW161" s="72"/>
      <c r="RIX161" s="72"/>
      <c r="RIY161" s="72"/>
      <c r="RIZ161" s="72"/>
      <c r="RJA161" s="72"/>
      <c r="RJB161" s="72"/>
      <c r="RJC161" s="72"/>
      <c r="RJD161" s="72"/>
      <c r="RJE161" s="71"/>
      <c r="RJF161" s="71"/>
      <c r="RJG161" s="71"/>
      <c r="RJH161" s="71"/>
      <c r="RJI161" s="71"/>
      <c r="RJJ161" s="71"/>
      <c r="RJK161" s="71"/>
      <c r="RJL161" s="72"/>
      <c r="RJM161" s="72"/>
      <c r="RJN161" s="72"/>
      <c r="RJO161" s="72"/>
      <c r="RJP161" s="72"/>
      <c r="RJQ161" s="72"/>
      <c r="RJR161" s="72"/>
      <c r="RJS161" s="72"/>
      <c r="RJT161" s="72"/>
      <c r="RJU161" s="71"/>
      <c r="RJV161" s="71"/>
      <c r="RJW161" s="71"/>
      <c r="RJX161" s="71"/>
      <c r="RJY161" s="71"/>
      <c r="RJZ161" s="71"/>
      <c r="RKA161" s="71"/>
      <c r="RKB161" s="72"/>
      <c r="RKC161" s="72"/>
      <c r="RKD161" s="72"/>
      <c r="RKE161" s="72"/>
      <c r="RKF161" s="72"/>
      <c r="RKG161" s="72"/>
      <c r="RKH161" s="72"/>
      <c r="RKI161" s="72"/>
      <c r="RKJ161" s="72"/>
      <c r="RKK161" s="71"/>
      <c r="RKL161" s="71"/>
      <c r="RKM161" s="71"/>
      <c r="RKN161" s="71"/>
      <c r="RKO161" s="71"/>
      <c r="RKP161" s="71"/>
      <c r="RKQ161" s="71"/>
      <c r="RKR161" s="72"/>
      <c r="RKS161" s="72"/>
      <c r="RKT161" s="72"/>
      <c r="RKU161" s="72"/>
      <c r="RKV161" s="72"/>
      <c r="RKW161" s="72"/>
      <c r="RKX161" s="72"/>
      <c r="RKY161" s="72"/>
      <c r="RKZ161" s="72"/>
      <c r="RLA161" s="71"/>
      <c r="RLB161" s="71"/>
      <c r="RLC161" s="71"/>
      <c r="RLD161" s="71"/>
      <c r="RLE161" s="71"/>
      <c r="RLF161" s="71"/>
      <c r="RLG161" s="71"/>
      <c r="RLH161" s="72"/>
      <c r="RLI161" s="72"/>
      <c r="RLJ161" s="72"/>
      <c r="RLK161" s="72"/>
      <c r="RLL161" s="72"/>
      <c r="RLM161" s="72"/>
      <c r="RLN161" s="72"/>
      <c r="RLO161" s="72"/>
      <c r="RLP161" s="72"/>
      <c r="RLQ161" s="71"/>
      <c r="RLR161" s="71"/>
      <c r="RLS161" s="71"/>
      <c r="RLT161" s="71"/>
      <c r="RLU161" s="71"/>
      <c r="RLV161" s="71"/>
      <c r="RLW161" s="71"/>
      <c r="RLX161" s="72"/>
      <c r="RLY161" s="72"/>
      <c r="RLZ161" s="72"/>
      <c r="RMA161" s="72"/>
      <c r="RMB161" s="72"/>
      <c r="RMC161" s="72"/>
      <c r="RMD161" s="72"/>
      <c r="RME161" s="72"/>
      <c r="RMF161" s="72"/>
      <c r="RMG161" s="71"/>
      <c r="RMH161" s="71"/>
      <c r="RMI161" s="71"/>
      <c r="RMJ161" s="71"/>
      <c r="RMK161" s="71"/>
      <c r="RML161" s="71"/>
      <c r="RMM161" s="71"/>
      <c r="RMN161" s="72"/>
      <c r="RMO161" s="72"/>
      <c r="RMP161" s="72"/>
      <c r="RMQ161" s="72"/>
      <c r="RMR161" s="72"/>
      <c r="RMS161" s="72"/>
      <c r="RMT161" s="72"/>
      <c r="RMU161" s="72"/>
      <c r="RMV161" s="72"/>
      <c r="RMW161" s="71"/>
      <c r="RMX161" s="71"/>
      <c r="RMY161" s="71"/>
      <c r="RMZ161" s="71"/>
      <c r="RNA161" s="71"/>
      <c r="RNB161" s="71"/>
      <c r="RNC161" s="71"/>
      <c r="RND161" s="72"/>
      <c r="RNE161" s="72"/>
      <c r="RNF161" s="72"/>
      <c r="RNG161" s="72"/>
      <c r="RNH161" s="72"/>
      <c r="RNI161" s="72"/>
      <c r="RNJ161" s="72"/>
      <c r="RNK161" s="72"/>
      <c r="RNL161" s="72"/>
      <c r="RNM161" s="71"/>
      <c r="RNN161" s="71"/>
      <c r="RNO161" s="71"/>
      <c r="RNP161" s="71"/>
      <c r="RNQ161" s="71"/>
      <c r="RNR161" s="71"/>
      <c r="RNS161" s="71"/>
      <c r="RNT161" s="72"/>
      <c r="RNU161" s="72"/>
      <c r="RNV161" s="72"/>
      <c r="RNW161" s="72"/>
      <c r="RNX161" s="72"/>
      <c r="RNY161" s="72"/>
      <c r="RNZ161" s="72"/>
      <c r="ROA161" s="72"/>
      <c r="ROB161" s="72"/>
      <c r="ROC161" s="71"/>
      <c r="ROD161" s="71"/>
      <c r="ROE161" s="71"/>
      <c r="ROF161" s="71"/>
      <c r="ROG161" s="71"/>
      <c r="ROH161" s="71"/>
      <c r="ROI161" s="71"/>
      <c r="ROJ161" s="72"/>
      <c r="ROK161" s="72"/>
      <c r="ROL161" s="72"/>
      <c r="ROM161" s="72"/>
      <c r="RON161" s="72"/>
      <c r="ROO161" s="72"/>
      <c r="ROP161" s="72"/>
      <c r="ROQ161" s="72"/>
      <c r="ROR161" s="72"/>
      <c r="ROS161" s="71"/>
      <c r="ROT161" s="71"/>
      <c r="ROU161" s="71"/>
      <c r="ROV161" s="71"/>
      <c r="ROW161" s="71"/>
      <c r="ROX161" s="71"/>
      <c r="ROY161" s="71"/>
      <c r="ROZ161" s="72"/>
      <c r="RPA161" s="72"/>
      <c r="RPB161" s="72"/>
      <c r="RPC161" s="72"/>
      <c r="RPD161" s="72"/>
      <c r="RPE161" s="72"/>
      <c r="RPF161" s="72"/>
      <c r="RPG161" s="72"/>
      <c r="RPH161" s="72"/>
      <c r="RPI161" s="71"/>
      <c r="RPJ161" s="71"/>
      <c r="RPK161" s="71"/>
      <c r="RPL161" s="71"/>
      <c r="RPM161" s="71"/>
      <c r="RPN161" s="71"/>
      <c r="RPO161" s="71"/>
      <c r="RPP161" s="72"/>
      <c r="RPQ161" s="72"/>
      <c r="RPR161" s="72"/>
      <c r="RPS161" s="72"/>
      <c r="RPT161" s="72"/>
      <c r="RPU161" s="72"/>
      <c r="RPV161" s="72"/>
      <c r="RPW161" s="72"/>
      <c r="RPX161" s="72"/>
      <c r="RPY161" s="71"/>
      <c r="RPZ161" s="71"/>
      <c r="RQA161" s="71"/>
      <c r="RQB161" s="71"/>
      <c r="RQC161" s="71"/>
      <c r="RQD161" s="71"/>
      <c r="RQE161" s="71"/>
      <c r="RQF161" s="72"/>
      <c r="RQG161" s="72"/>
      <c r="RQH161" s="72"/>
      <c r="RQI161" s="72"/>
      <c r="RQJ161" s="72"/>
      <c r="RQK161" s="72"/>
      <c r="RQL161" s="72"/>
      <c r="RQM161" s="72"/>
      <c r="RQN161" s="72"/>
      <c r="RQO161" s="71"/>
      <c r="RQP161" s="71"/>
      <c r="RQQ161" s="71"/>
      <c r="RQR161" s="71"/>
      <c r="RQS161" s="71"/>
      <c r="RQT161" s="71"/>
      <c r="RQU161" s="71"/>
      <c r="RQV161" s="72"/>
      <c r="RQW161" s="72"/>
      <c r="RQX161" s="72"/>
      <c r="RQY161" s="72"/>
      <c r="RQZ161" s="72"/>
      <c r="RRA161" s="72"/>
      <c r="RRB161" s="72"/>
      <c r="RRC161" s="72"/>
      <c r="RRD161" s="72"/>
      <c r="RRE161" s="71"/>
      <c r="RRF161" s="71"/>
      <c r="RRG161" s="71"/>
      <c r="RRH161" s="71"/>
      <c r="RRI161" s="71"/>
      <c r="RRJ161" s="71"/>
      <c r="RRK161" s="71"/>
      <c r="RRL161" s="72"/>
      <c r="RRM161" s="72"/>
      <c r="RRN161" s="72"/>
      <c r="RRO161" s="72"/>
      <c r="RRP161" s="72"/>
      <c r="RRQ161" s="72"/>
      <c r="RRR161" s="72"/>
      <c r="RRS161" s="72"/>
      <c r="RRT161" s="72"/>
      <c r="RRU161" s="71"/>
      <c r="RRV161" s="71"/>
      <c r="RRW161" s="71"/>
      <c r="RRX161" s="71"/>
      <c r="RRY161" s="71"/>
      <c r="RRZ161" s="71"/>
      <c r="RSA161" s="71"/>
      <c r="RSB161" s="72"/>
      <c r="RSC161" s="72"/>
      <c r="RSD161" s="72"/>
      <c r="RSE161" s="72"/>
      <c r="RSF161" s="72"/>
      <c r="RSG161" s="72"/>
      <c r="RSH161" s="72"/>
      <c r="RSI161" s="72"/>
      <c r="RSJ161" s="72"/>
      <c r="RSK161" s="71"/>
      <c r="RSL161" s="71"/>
      <c r="RSM161" s="71"/>
      <c r="RSN161" s="71"/>
      <c r="RSO161" s="71"/>
      <c r="RSP161" s="71"/>
      <c r="RSQ161" s="71"/>
      <c r="RSR161" s="72"/>
      <c r="RSS161" s="72"/>
      <c r="RST161" s="72"/>
      <c r="RSU161" s="72"/>
      <c r="RSV161" s="72"/>
      <c r="RSW161" s="72"/>
      <c r="RSX161" s="72"/>
      <c r="RSY161" s="72"/>
      <c r="RSZ161" s="72"/>
      <c r="RTA161" s="71"/>
      <c r="RTB161" s="71"/>
      <c r="RTC161" s="71"/>
      <c r="RTD161" s="71"/>
      <c r="RTE161" s="71"/>
      <c r="RTF161" s="71"/>
      <c r="RTG161" s="71"/>
      <c r="RTH161" s="72"/>
      <c r="RTI161" s="72"/>
      <c r="RTJ161" s="72"/>
      <c r="RTK161" s="72"/>
      <c r="RTL161" s="72"/>
      <c r="RTM161" s="72"/>
      <c r="RTN161" s="72"/>
      <c r="RTO161" s="72"/>
      <c r="RTP161" s="72"/>
      <c r="RTQ161" s="71"/>
      <c r="RTR161" s="71"/>
      <c r="RTS161" s="71"/>
      <c r="RTT161" s="71"/>
      <c r="RTU161" s="71"/>
      <c r="RTV161" s="71"/>
      <c r="RTW161" s="71"/>
      <c r="RTX161" s="72"/>
      <c r="RTY161" s="72"/>
      <c r="RTZ161" s="72"/>
      <c r="RUA161" s="72"/>
      <c r="RUB161" s="72"/>
      <c r="RUC161" s="72"/>
      <c r="RUD161" s="72"/>
      <c r="RUE161" s="72"/>
      <c r="RUF161" s="72"/>
      <c r="RUG161" s="71"/>
      <c r="RUH161" s="71"/>
      <c r="RUI161" s="71"/>
      <c r="RUJ161" s="71"/>
      <c r="RUK161" s="71"/>
      <c r="RUL161" s="71"/>
      <c r="RUM161" s="71"/>
      <c r="RUN161" s="72"/>
      <c r="RUO161" s="72"/>
      <c r="RUP161" s="72"/>
      <c r="RUQ161" s="72"/>
      <c r="RUR161" s="72"/>
      <c r="RUS161" s="72"/>
      <c r="RUT161" s="72"/>
      <c r="RUU161" s="72"/>
      <c r="RUV161" s="72"/>
      <c r="RUW161" s="71"/>
      <c r="RUX161" s="71"/>
      <c r="RUY161" s="71"/>
      <c r="RUZ161" s="71"/>
      <c r="RVA161" s="71"/>
      <c r="RVB161" s="71"/>
      <c r="RVC161" s="71"/>
      <c r="RVD161" s="72"/>
      <c r="RVE161" s="72"/>
      <c r="RVF161" s="72"/>
      <c r="RVG161" s="72"/>
      <c r="RVH161" s="72"/>
      <c r="RVI161" s="72"/>
      <c r="RVJ161" s="72"/>
      <c r="RVK161" s="72"/>
      <c r="RVL161" s="72"/>
      <c r="RVM161" s="71"/>
      <c r="RVN161" s="71"/>
      <c r="RVO161" s="71"/>
      <c r="RVP161" s="71"/>
      <c r="RVQ161" s="71"/>
      <c r="RVR161" s="71"/>
      <c r="RVS161" s="71"/>
      <c r="RVT161" s="72"/>
      <c r="RVU161" s="72"/>
      <c r="RVV161" s="72"/>
      <c r="RVW161" s="72"/>
      <c r="RVX161" s="72"/>
      <c r="RVY161" s="72"/>
      <c r="RVZ161" s="72"/>
      <c r="RWA161" s="72"/>
      <c r="RWB161" s="72"/>
      <c r="RWC161" s="71"/>
      <c r="RWD161" s="71"/>
      <c r="RWE161" s="71"/>
      <c r="RWF161" s="71"/>
      <c r="RWG161" s="71"/>
      <c r="RWH161" s="71"/>
      <c r="RWI161" s="71"/>
      <c r="RWJ161" s="72"/>
      <c r="RWK161" s="72"/>
      <c r="RWL161" s="72"/>
      <c r="RWM161" s="72"/>
      <c r="RWN161" s="72"/>
      <c r="RWO161" s="72"/>
      <c r="RWP161" s="72"/>
      <c r="RWQ161" s="72"/>
      <c r="RWR161" s="72"/>
      <c r="RWS161" s="71"/>
      <c r="RWT161" s="71"/>
      <c r="RWU161" s="71"/>
      <c r="RWV161" s="71"/>
      <c r="RWW161" s="71"/>
      <c r="RWX161" s="71"/>
      <c r="RWY161" s="71"/>
      <c r="RWZ161" s="72"/>
      <c r="RXA161" s="72"/>
      <c r="RXB161" s="72"/>
      <c r="RXC161" s="72"/>
      <c r="RXD161" s="72"/>
      <c r="RXE161" s="72"/>
      <c r="RXF161" s="72"/>
      <c r="RXG161" s="72"/>
      <c r="RXH161" s="72"/>
      <c r="RXI161" s="71"/>
      <c r="RXJ161" s="71"/>
      <c r="RXK161" s="71"/>
      <c r="RXL161" s="71"/>
      <c r="RXM161" s="71"/>
      <c r="RXN161" s="71"/>
      <c r="RXO161" s="71"/>
      <c r="RXP161" s="72"/>
      <c r="RXQ161" s="72"/>
      <c r="RXR161" s="72"/>
      <c r="RXS161" s="72"/>
      <c r="RXT161" s="72"/>
      <c r="RXU161" s="72"/>
      <c r="RXV161" s="72"/>
      <c r="RXW161" s="72"/>
      <c r="RXX161" s="72"/>
      <c r="RXY161" s="71"/>
      <c r="RXZ161" s="71"/>
      <c r="RYA161" s="71"/>
      <c r="RYB161" s="71"/>
      <c r="RYC161" s="71"/>
      <c r="RYD161" s="71"/>
      <c r="RYE161" s="71"/>
      <c r="RYF161" s="72"/>
      <c r="RYG161" s="72"/>
      <c r="RYH161" s="72"/>
      <c r="RYI161" s="72"/>
      <c r="RYJ161" s="72"/>
      <c r="RYK161" s="72"/>
      <c r="RYL161" s="72"/>
      <c r="RYM161" s="72"/>
      <c r="RYN161" s="72"/>
      <c r="RYO161" s="71"/>
      <c r="RYP161" s="71"/>
      <c r="RYQ161" s="71"/>
      <c r="RYR161" s="71"/>
      <c r="RYS161" s="71"/>
      <c r="RYT161" s="71"/>
      <c r="RYU161" s="71"/>
      <c r="RYV161" s="72"/>
      <c r="RYW161" s="72"/>
      <c r="RYX161" s="72"/>
      <c r="RYY161" s="72"/>
      <c r="RYZ161" s="72"/>
      <c r="RZA161" s="72"/>
      <c r="RZB161" s="72"/>
      <c r="RZC161" s="72"/>
      <c r="RZD161" s="72"/>
      <c r="RZE161" s="71"/>
      <c r="RZF161" s="71"/>
      <c r="RZG161" s="71"/>
      <c r="RZH161" s="71"/>
      <c r="RZI161" s="71"/>
      <c r="RZJ161" s="71"/>
      <c r="RZK161" s="71"/>
      <c r="RZL161" s="72"/>
      <c r="RZM161" s="72"/>
      <c r="RZN161" s="72"/>
      <c r="RZO161" s="72"/>
      <c r="RZP161" s="72"/>
      <c r="RZQ161" s="72"/>
      <c r="RZR161" s="72"/>
      <c r="RZS161" s="72"/>
      <c r="RZT161" s="72"/>
      <c r="RZU161" s="71"/>
      <c r="RZV161" s="71"/>
      <c r="RZW161" s="71"/>
      <c r="RZX161" s="71"/>
      <c r="RZY161" s="71"/>
      <c r="RZZ161" s="71"/>
      <c r="SAA161" s="71"/>
      <c r="SAB161" s="72"/>
      <c r="SAC161" s="72"/>
      <c r="SAD161" s="72"/>
      <c r="SAE161" s="72"/>
      <c r="SAF161" s="72"/>
      <c r="SAG161" s="72"/>
      <c r="SAH161" s="72"/>
      <c r="SAI161" s="72"/>
      <c r="SAJ161" s="72"/>
      <c r="SAK161" s="71"/>
      <c r="SAL161" s="71"/>
      <c r="SAM161" s="71"/>
      <c r="SAN161" s="71"/>
      <c r="SAO161" s="71"/>
      <c r="SAP161" s="71"/>
      <c r="SAQ161" s="71"/>
      <c r="SAR161" s="72"/>
      <c r="SAS161" s="72"/>
      <c r="SAT161" s="72"/>
      <c r="SAU161" s="72"/>
      <c r="SAV161" s="72"/>
      <c r="SAW161" s="72"/>
      <c r="SAX161" s="72"/>
      <c r="SAY161" s="72"/>
      <c r="SAZ161" s="72"/>
      <c r="SBA161" s="71"/>
      <c r="SBB161" s="71"/>
      <c r="SBC161" s="71"/>
      <c r="SBD161" s="71"/>
      <c r="SBE161" s="71"/>
      <c r="SBF161" s="71"/>
      <c r="SBG161" s="71"/>
      <c r="SBH161" s="72"/>
      <c r="SBI161" s="72"/>
      <c r="SBJ161" s="72"/>
      <c r="SBK161" s="72"/>
      <c r="SBL161" s="72"/>
      <c r="SBM161" s="72"/>
      <c r="SBN161" s="72"/>
      <c r="SBO161" s="72"/>
      <c r="SBP161" s="72"/>
      <c r="SBQ161" s="71"/>
      <c r="SBR161" s="71"/>
      <c r="SBS161" s="71"/>
      <c r="SBT161" s="71"/>
      <c r="SBU161" s="71"/>
      <c r="SBV161" s="71"/>
      <c r="SBW161" s="71"/>
      <c r="SBX161" s="72"/>
      <c r="SBY161" s="72"/>
      <c r="SBZ161" s="72"/>
      <c r="SCA161" s="72"/>
      <c r="SCB161" s="72"/>
      <c r="SCC161" s="72"/>
      <c r="SCD161" s="72"/>
      <c r="SCE161" s="72"/>
      <c r="SCF161" s="72"/>
      <c r="SCG161" s="71"/>
      <c r="SCH161" s="71"/>
      <c r="SCI161" s="71"/>
      <c r="SCJ161" s="71"/>
      <c r="SCK161" s="71"/>
      <c r="SCL161" s="71"/>
      <c r="SCM161" s="71"/>
      <c r="SCN161" s="72"/>
      <c r="SCO161" s="72"/>
      <c r="SCP161" s="72"/>
      <c r="SCQ161" s="72"/>
      <c r="SCR161" s="72"/>
      <c r="SCS161" s="72"/>
      <c r="SCT161" s="72"/>
      <c r="SCU161" s="72"/>
      <c r="SCV161" s="72"/>
      <c r="SCW161" s="71"/>
      <c r="SCX161" s="71"/>
      <c r="SCY161" s="71"/>
      <c r="SCZ161" s="71"/>
      <c r="SDA161" s="71"/>
      <c r="SDB161" s="71"/>
      <c r="SDC161" s="71"/>
      <c r="SDD161" s="72"/>
      <c r="SDE161" s="72"/>
      <c r="SDF161" s="72"/>
      <c r="SDG161" s="72"/>
      <c r="SDH161" s="72"/>
      <c r="SDI161" s="72"/>
      <c r="SDJ161" s="72"/>
      <c r="SDK161" s="72"/>
      <c r="SDL161" s="72"/>
      <c r="SDM161" s="71"/>
      <c r="SDN161" s="71"/>
      <c r="SDO161" s="71"/>
      <c r="SDP161" s="71"/>
      <c r="SDQ161" s="71"/>
      <c r="SDR161" s="71"/>
      <c r="SDS161" s="71"/>
      <c r="SDT161" s="72"/>
      <c r="SDU161" s="72"/>
      <c r="SDV161" s="72"/>
      <c r="SDW161" s="72"/>
      <c r="SDX161" s="72"/>
      <c r="SDY161" s="72"/>
      <c r="SDZ161" s="72"/>
      <c r="SEA161" s="72"/>
      <c r="SEB161" s="72"/>
      <c r="SEC161" s="71"/>
      <c r="SED161" s="71"/>
      <c r="SEE161" s="71"/>
      <c r="SEF161" s="71"/>
      <c r="SEG161" s="71"/>
      <c r="SEH161" s="71"/>
      <c r="SEI161" s="71"/>
      <c r="SEJ161" s="72"/>
      <c r="SEK161" s="72"/>
      <c r="SEL161" s="72"/>
      <c r="SEM161" s="72"/>
      <c r="SEN161" s="72"/>
      <c r="SEO161" s="72"/>
      <c r="SEP161" s="72"/>
      <c r="SEQ161" s="72"/>
      <c r="SER161" s="72"/>
      <c r="SES161" s="71"/>
      <c r="SET161" s="71"/>
      <c r="SEU161" s="71"/>
      <c r="SEV161" s="71"/>
      <c r="SEW161" s="71"/>
      <c r="SEX161" s="71"/>
      <c r="SEY161" s="71"/>
      <c r="SEZ161" s="72"/>
      <c r="SFA161" s="72"/>
      <c r="SFB161" s="72"/>
      <c r="SFC161" s="72"/>
      <c r="SFD161" s="72"/>
      <c r="SFE161" s="72"/>
      <c r="SFF161" s="72"/>
      <c r="SFG161" s="72"/>
      <c r="SFH161" s="72"/>
      <c r="SFI161" s="71"/>
      <c r="SFJ161" s="71"/>
      <c r="SFK161" s="71"/>
      <c r="SFL161" s="71"/>
      <c r="SFM161" s="71"/>
      <c r="SFN161" s="71"/>
      <c r="SFO161" s="71"/>
      <c r="SFP161" s="72"/>
      <c r="SFQ161" s="72"/>
      <c r="SFR161" s="72"/>
      <c r="SFS161" s="72"/>
      <c r="SFT161" s="72"/>
      <c r="SFU161" s="72"/>
      <c r="SFV161" s="72"/>
      <c r="SFW161" s="72"/>
      <c r="SFX161" s="72"/>
      <c r="SFY161" s="71"/>
      <c r="SFZ161" s="71"/>
      <c r="SGA161" s="71"/>
      <c r="SGB161" s="71"/>
      <c r="SGC161" s="71"/>
      <c r="SGD161" s="71"/>
      <c r="SGE161" s="71"/>
      <c r="SGF161" s="72"/>
      <c r="SGG161" s="72"/>
      <c r="SGH161" s="72"/>
      <c r="SGI161" s="72"/>
      <c r="SGJ161" s="72"/>
      <c r="SGK161" s="72"/>
      <c r="SGL161" s="72"/>
      <c r="SGM161" s="72"/>
      <c r="SGN161" s="72"/>
      <c r="SGO161" s="71"/>
      <c r="SGP161" s="71"/>
      <c r="SGQ161" s="71"/>
      <c r="SGR161" s="71"/>
      <c r="SGS161" s="71"/>
      <c r="SGT161" s="71"/>
      <c r="SGU161" s="71"/>
      <c r="SGV161" s="72"/>
      <c r="SGW161" s="72"/>
      <c r="SGX161" s="72"/>
      <c r="SGY161" s="72"/>
      <c r="SGZ161" s="72"/>
      <c r="SHA161" s="72"/>
      <c r="SHB161" s="72"/>
      <c r="SHC161" s="72"/>
      <c r="SHD161" s="72"/>
      <c r="SHE161" s="71"/>
      <c r="SHF161" s="71"/>
      <c r="SHG161" s="71"/>
      <c r="SHH161" s="71"/>
      <c r="SHI161" s="71"/>
      <c r="SHJ161" s="71"/>
      <c r="SHK161" s="71"/>
      <c r="SHL161" s="72"/>
      <c r="SHM161" s="72"/>
      <c r="SHN161" s="72"/>
      <c r="SHO161" s="72"/>
      <c r="SHP161" s="72"/>
      <c r="SHQ161" s="72"/>
      <c r="SHR161" s="72"/>
      <c r="SHS161" s="72"/>
      <c r="SHT161" s="72"/>
      <c r="SHU161" s="71"/>
      <c r="SHV161" s="71"/>
      <c r="SHW161" s="71"/>
      <c r="SHX161" s="71"/>
      <c r="SHY161" s="71"/>
      <c r="SHZ161" s="71"/>
      <c r="SIA161" s="71"/>
      <c r="SIB161" s="72"/>
      <c r="SIC161" s="72"/>
      <c r="SID161" s="72"/>
      <c r="SIE161" s="72"/>
      <c r="SIF161" s="72"/>
      <c r="SIG161" s="72"/>
      <c r="SIH161" s="72"/>
      <c r="SII161" s="72"/>
      <c r="SIJ161" s="72"/>
      <c r="SIK161" s="71"/>
      <c r="SIL161" s="71"/>
      <c r="SIM161" s="71"/>
      <c r="SIN161" s="71"/>
      <c r="SIO161" s="71"/>
      <c r="SIP161" s="71"/>
      <c r="SIQ161" s="71"/>
      <c r="SIR161" s="72"/>
      <c r="SIS161" s="72"/>
      <c r="SIT161" s="72"/>
      <c r="SIU161" s="72"/>
      <c r="SIV161" s="72"/>
      <c r="SIW161" s="72"/>
      <c r="SIX161" s="72"/>
      <c r="SIY161" s="72"/>
      <c r="SIZ161" s="72"/>
      <c r="SJA161" s="71"/>
      <c r="SJB161" s="71"/>
      <c r="SJC161" s="71"/>
      <c r="SJD161" s="71"/>
      <c r="SJE161" s="71"/>
      <c r="SJF161" s="71"/>
      <c r="SJG161" s="71"/>
      <c r="SJH161" s="72"/>
      <c r="SJI161" s="72"/>
      <c r="SJJ161" s="72"/>
      <c r="SJK161" s="72"/>
      <c r="SJL161" s="72"/>
      <c r="SJM161" s="72"/>
      <c r="SJN161" s="72"/>
      <c r="SJO161" s="72"/>
      <c r="SJP161" s="72"/>
      <c r="SJQ161" s="71"/>
      <c r="SJR161" s="71"/>
      <c r="SJS161" s="71"/>
      <c r="SJT161" s="71"/>
      <c r="SJU161" s="71"/>
      <c r="SJV161" s="71"/>
      <c r="SJW161" s="71"/>
      <c r="SJX161" s="72"/>
      <c r="SJY161" s="72"/>
      <c r="SJZ161" s="72"/>
      <c r="SKA161" s="72"/>
      <c r="SKB161" s="72"/>
      <c r="SKC161" s="72"/>
      <c r="SKD161" s="72"/>
      <c r="SKE161" s="72"/>
      <c r="SKF161" s="72"/>
      <c r="SKG161" s="71"/>
      <c r="SKH161" s="71"/>
      <c r="SKI161" s="71"/>
      <c r="SKJ161" s="71"/>
      <c r="SKK161" s="71"/>
      <c r="SKL161" s="71"/>
      <c r="SKM161" s="71"/>
      <c r="SKN161" s="72"/>
      <c r="SKO161" s="72"/>
      <c r="SKP161" s="72"/>
      <c r="SKQ161" s="72"/>
      <c r="SKR161" s="72"/>
      <c r="SKS161" s="72"/>
      <c r="SKT161" s="72"/>
      <c r="SKU161" s="72"/>
      <c r="SKV161" s="72"/>
      <c r="SKW161" s="71"/>
      <c r="SKX161" s="71"/>
      <c r="SKY161" s="71"/>
      <c r="SKZ161" s="71"/>
      <c r="SLA161" s="71"/>
      <c r="SLB161" s="71"/>
      <c r="SLC161" s="71"/>
      <c r="SLD161" s="72"/>
      <c r="SLE161" s="72"/>
      <c r="SLF161" s="72"/>
      <c r="SLG161" s="72"/>
      <c r="SLH161" s="72"/>
      <c r="SLI161" s="72"/>
      <c r="SLJ161" s="72"/>
      <c r="SLK161" s="72"/>
      <c r="SLL161" s="72"/>
      <c r="SLM161" s="71"/>
      <c r="SLN161" s="71"/>
      <c r="SLO161" s="71"/>
      <c r="SLP161" s="71"/>
      <c r="SLQ161" s="71"/>
      <c r="SLR161" s="71"/>
      <c r="SLS161" s="71"/>
      <c r="SLT161" s="72"/>
      <c r="SLU161" s="72"/>
      <c r="SLV161" s="72"/>
      <c r="SLW161" s="72"/>
      <c r="SLX161" s="72"/>
      <c r="SLY161" s="72"/>
      <c r="SLZ161" s="72"/>
      <c r="SMA161" s="72"/>
      <c r="SMB161" s="72"/>
      <c r="SMC161" s="71"/>
      <c r="SMD161" s="71"/>
      <c r="SME161" s="71"/>
      <c r="SMF161" s="71"/>
      <c r="SMG161" s="71"/>
      <c r="SMH161" s="71"/>
      <c r="SMI161" s="71"/>
      <c r="SMJ161" s="72"/>
      <c r="SMK161" s="72"/>
      <c r="SML161" s="72"/>
      <c r="SMM161" s="72"/>
      <c r="SMN161" s="72"/>
      <c r="SMO161" s="72"/>
      <c r="SMP161" s="72"/>
      <c r="SMQ161" s="72"/>
      <c r="SMR161" s="72"/>
      <c r="SMS161" s="71"/>
      <c r="SMT161" s="71"/>
      <c r="SMU161" s="71"/>
      <c r="SMV161" s="71"/>
      <c r="SMW161" s="71"/>
      <c r="SMX161" s="71"/>
      <c r="SMY161" s="71"/>
      <c r="SMZ161" s="72"/>
      <c r="SNA161" s="72"/>
      <c r="SNB161" s="72"/>
      <c r="SNC161" s="72"/>
      <c r="SND161" s="72"/>
      <c r="SNE161" s="72"/>
      <c r="SNF161" s="72"/>
      <c r="SNG161" s="72"/>
      <c r="SNH161" s="72"/>
      <c r="SNI161" s="71"/>
      <c r="SNJ161" s="71"/>
      <c r="SNK161" s="71"/>
      <c r="SNL161" s="71"/>
      <c r="SNM161" s="71"/>
      <c r="SNN161" s="71"/>
      <c r="SNO161" s="71"/>
      <c r="SNP161" s="72"/>
      <c r="SNQ161" s="72"/>
      <c r="SNR161" s="72"/>
      <c r="SNS161" s="72"/>
      <c r="SNT161" s="72"/>
      <c r="SNU161" s="72"/>
      <c r="SNV161" s="72"/>
      <c r="SNW161" s="72"/>
      <c r="SNX161" s="72"/>
      <c r="SNY161" s="71"/>
      <c r="SNZ161" s="71"/>
      <c r="SOA161" s="71"/>
      <c r="SOB161" s="71"/>
      <c r="SOC161" s="71"/>
      <c r="SOD161" s="71"/>
      <c r="SOE161" s="71"/>
      <c r="SOF161" s="72"/>
      <c r="SOG161" s="72"/>
      <c r="SOH161" s="72"/>
      <c r="SOI161" s="72"/>
      <c r="SOJ161" s="72"/>
      <c r="SOK161" s="72"/>
      <c r="SOL161" s="72"/>
      <c r="SOM161" s="72"/>
      <c r="SON161" s="72"/>
      <c r="SOO161" s="71"/>
      <c r="SOP161" s="71"/>
      <c r="SOQ161" s="71"/>
      <c r="SOR161" s="71"/>
      <c r="SOS161" s="71"/>
      <c r="SOT161" s="71"/>
      <c r="SOU161" s="71"/>
      <c r="SOV161" s="72"/>
      <c r="SOW161" s="72"/>
      <c r="SOX161" s="72"/>
      <c r="SOY161" s="72"/>
      <c r="SOZ161" s="72"/>
      <c r="SPA161" s="72"/>
      <c r="SPB161" s="72"/>
      <c r="SPC161" s="72"/>
      <c r="SPD161" s="72"/>
      <c r="SPE161" s="71"/>
      <c r="SPF161" s="71"/>
      <c r="SPG161" s="71"/>
      <c r="SPH161" s="71"/>
      <c r="SPI161" s="71"/>
      <c r="SPJ161" s="71"/>
      <c r="SPK161" s="71"/>
      <c r="SPL161" s="72"/>
      <c r="SPM161" s="72"/>
      <c r="SPN161" s="72"/>
      <c r="SPO161" s="72"/>
      <c r="SPP161" s="72"/>
      <c r="SPQ161" s="72"/>
      <c r="SPR161" s="72"/>
      <c r="SPS161" s="72"/>
      <c r="SPT161" s="72"/>
      <c r="SPU161" s="71"/>
      <c r="SPV161" s="71"/>
      <c r="SPW161" s="71"/>
      <c r="SPX161" s="71"/>
      <c r="SPY161" s="71"/>
      <c r="SPZ161" s="71"/>
      <c r="SQA161" s="71"/>
      <c r="SQB161" s="72"/>
      <c r="SQC161" s="72"/>
      <c r="SQD161" s="72"/>
      <c r="SQE161" s="72"/>
      <c r="SQF161" s="72"/>
      <c r="SQG161" s="72"/>
      <c r="SQH161" s="72"/>
      <c r="SQI161" s="72"/>
      <c r="SQJ161" s="72"/>
      <c r="SQK161" s="71"/>
      <c r="SQL161" s="71"/>
      <c r="SQM161" s="71"/>
      <c r="SQN161" s="71"/>
      <c r="SQO161" s="71"/>
      <c r="SQP161" s="71"/>
      <c r="SQQ161" s="71"/>
      <c r="SQR161" s="72"/>
      <c r="SQS161" s="72"/>
      <c r="SQT161" s="72"/>
      <c r="SQU161" s="72"/>
      <c r="SQV161" s="72"/>
      <c r="SQW161" s="72"/>
      <c r="SQX161" s="72"/>
      <c r="SQY161" s="72"/>
      <c r="SQZ161" s="72"/>
      <c r="SRA161" s="71"/>
      <c r="SRB161" s="71"/>
      <c r="SRC161" s="71"/>
      <c r="SRD161" s="71"/>
      <c r="SRE161" s="71"/>
      <c r="SRF161" s="71"/>
      <c r="SRG161" s="71"/>
      <c r="SRH161" s="72"/>
      <c r="SRI161" s="72"/>
      <c r="SRJ161" s="72"/>
      <c r="SRK161" s="72"/>
      <c r="SRL161" s="72"/>
      <c r="SRM161" s="72"/>
      <c r="SRN161" s="72"/>
      <c r="SRO161" s="72"/>
      <c r="SRP161" s="72"/>
      <c r="SRQ161" s="71"/>
      <c r="SRR161" s="71"/>
      <c r="SRS161" s="71"/>
      <c r="SRT161" s="71"/>
      <c r="SRU161" s="71"/>
      <c r="SRV161" s="71"/>
      <c r="SRW161" s="71"/>
      <c r="SRX161" s="72"/>
      <c r="SRY161" s="72"/>
      <c r="SRZ161" s="72"/>
      <c r="SSA161" s="72"/>
      <c r="SSB161" s="72"/>
      <c r="SSC161" s="72"/>
      <c r="SSD161" s="72"/>
      <c r="SSE161" s="72"/>
      <c r="SSF161" s="72"/>
      <c r="SSG161" s="71"/>
      <c r="SSH161" s="71"/>
      <c r="SSI161" s="71"/>
      <c r="SSJ161" s="71"/>
      <c r="SSK161" s="71"/>
      <c r="SSL161" s="71"/>
      <c r="SSM161" s="71"/>
      <c r="SSN161" s="72"/>
      <c r="SSO161" s="72"/>
      <c r="SSP161" s="72"/>
      <c r="SSQ161" s="72"/>
      <c r="SSR161" s="72"/>
      <c r="SSS161" s="72"/>
      <c r="SST161" s="72"/>
      <c r="SSU161" s="72"/>
      <c r="SSV161" s="72"/>
      <c r="SSW161" s="71"/>
      <c r="SSX161" s="71"/>
      <c r="SSY161" s="71"/>
      <c r="SSZ161" s="71"/>
      <c r="STA161" s="71"/>
      <c r="STB161" s="71"/>
      <c r="STC161" s="71"/>
      <c r="STD161" s="72"/>
      <c r="STE161" s="72"/>
      <c r="STF161" s="72"/>
      <c r="STG161" s="72"/>
      <c r="STH161" s="72"/>
      <c r="STI161" s="72"/>
      <c r="STJ161" s="72"/>
      <c r="STK161" s="72"/>
      <c r="STL161" s="72"/>
      <c r="STM161" s="71"/>
      <c r="STN161" s="71"/>
      <c r="STO161" s="71"/>
      <c r="STP161" s="71"/>
      <c r="STQ161" s="71"/>
      <c r="STR161" s="71"/>
      <c r="STS161" s="71"/>
      <c r="STT161" s="72"/>
      <c r="STU161" s="72"/>
      <c r="STV161" s="72"/>
      <c r="STW161" s="72"/>
      <c r="STX161" s="72"/>
      <c r="STY161" s="72"/>
      <c r="STZ161" s="72"/>
      <c r="SUA161" s="72"/>
      <c r="SUB161" s="72"/>
      <c r="SUC161" s="71"/>
      <c r="SUD161" s="71"/>
      <c r="SUE161" s="71"/>
      <c r="SUF161" s="71"/>
      <c r="SUG161" s="71"/>
      <c r="SUH161" s="71"/>
      <c r="SUI161" s="71"/>
      <c r="SUJ161" s="72"/>
      <c r="SUK161" s="72"/>
      <c r="SUL161" s="72"/>
      <c r="SUM161" s="72"/>
      <c r="SUN161" s="72"/>
      <c r="SUO161" s="72"/>
      <c r="SUP161" s="72"/>
      <c r="SUQ161" s="72"/>
      <c r="SUR161" s="72"/>
      <c r="SUS161" s="71"/>
      <c r="SUT161" s="71"/>
      <c r="SUU161" s="71"/>
      <c r="SUV161" s="71"/>
      <c r="SUW161" s="71"/>
      <c r="SUX161" s="71"/>
      <c r="SUY161" s="71"/>
      <c r="SUZ161" s="72"/>
      <c r="SVA161" s="72"/>
      <c r="SVB161" s="72"/>
      <c r="SVC161" s="72"/>
      <c r="SVD161" s="72"/>
      <c r="SVE161" s="72"/>
      <c r="SVF161" s="72"/>
      <c r="SVG161" s="72"/>
      <c r="SVH161" s="72"/>
      <c r="SVI161" s="71"/>
      <c r="SVJ161" s="71"/>
      <c r="SVK161" s="71"/>
      <c r="SVL161" s="71"/>
      <c r="SVM161" s="71"/>
      <c r="SVN161" s="71"/>
      <c r="SVO161" s="71"/>
      <c r="SVP161" s="72"/>
      <c r="SVQ161" s="72"/>
      <c r="SVR161" s="72"/>
      <c r="SVS161" s="72"/>
      <c r="SVT161" s="72"/>
      <c r="SVU161" s="72"/>
      <c r="SVV161" s="72"/>
      <c r="SVW161" s="72"/>
      <c r="SVX161" s="72"/>
      <c r="SVY161" s="71"/>
      <c r="SVZ161" s="71"/>
      <c r="SWA161" s="71"/>
      <c r="SWB161" s="71"/>
      <c r="SWC161" s="71"/>
      <c r="SWD161" s="71"/>
      <c r="SWE161" s="71"/>
      <c r="SWF161" s="72"/>
      <c r="SWG161" s="72"/>
      <c r="SWH161" s="72"/>
      <c r="SWI161" s="72"/>
      <c r="SWJ161" s="72"/>
      <c r="SWK161" s="72"/>
      <c r="SWL161" s="72"/>
      <c r="SWM161" s="72"/>
      <c r="SWN161" s="72"/>
      <c r="SWO161" s="71"/>
      <c r="SWP161" s="71"/>
      <c r="SWQ161" s="71"/>
      <c r="SWR161" s="71"/>
      <c r="SWS161" s="71"/>
      <c r="SWT161" s="71"/>
      <c r="SWU161" s="71"/>
      <c r="SWV161" s="72"/>
      <c r="SWW161" s="72"/>
      <c r="SWX161" s="72"/>
      <c r="SWY161" s="72"/>
      <c r="SWZ161" s="72"/>
      <c r="SXA161" s="72"/>
      <c r="SXB161" s="72"/>
      <c r="SXC161" s="72"/>
      <c r="SXD161" s="72"/>
      <c r="SXE161" s="71"/>
      <c r="SXF161" s="71"/>
      <c r="SXG161" s="71"/>
      <c r="SXH161" s="71"/>
      <c r="SXI161" s="71"/>
      <c r="SXJ161" s="71"/>
      <c r="SXK161" s="71"/>
      <c r="SXL161" s="72"/>
      <c r="SXM161" s="72"/>
      <c r="SXN161" s="72"/>
      <c r="SXO161" s="72"/>
      <c r="SXP161" s="72"/>
      <c r="SXQ161" s="72"/>
      <c r="SXR161" s="72"/>
      <c r="SXS161" s="72"/>
      <c r="SXT161" s="72"/>
      <c r="SXU161" s="71"/>
      <c r="SXV161" s="71"/>
      <c r="SXW161" s="71"/>
      <c r="SXX161" s="71"/>
      <c r="SXY161" s="71"/>
      <c r="SXZ161" s="71"/>
      <c r="SYA161" s="71"/>
      <c r="SYB161" s="72"/>
      <c r="SYC161" s="72"/>
      <c r="SYD161" s="72"/>
      <c r="SYE161" s="72"/>
      <c r="SYF161" s="72"/>
      <c r="SYG161" s="72"/>
      <c r="SYH161" s="72"/>
      <c r="SYI161" s="72"/>
      <c r="SYJ161" s="72"/>
      <c r="SYK161" s="71"/>
      <c r="SYL161" s="71"/>
      <c r="SYM161" s="71"/>
      <c r="SYN161" s="71"/>
      <c r="SYO161" s="71"/>
      <c r="SYP161" s="71"/>
      <c r="SYQ161" s="71"/>
      <c r="SYR161" s="72"/>
      <c r="SYS161" s="72"/>
      <c r="SYT161" s="72"/>
      <c r="SYU161" s="72"/>
      <c r="SYV161" s="72"/>
      <c r="SYW161" s="72"/>
      <c r="SYX161" s="72"/>
      <c r="SYY161" s="72"/>
      <c r="SYZ161" s="72"/>
      <c r="SZA161" s="71"/>
      <c r="SZB161" s="71"/>
      <c r="SZC161" s="71"/>
      <c r="SZD161" s="71"/>
      <c r="SZE161" s="71"/>
      <c r="SZF161" s="71"/>
      <c r="SZG161" s="71"/>
      <c r="SZH161" s="72"/>
      <c r="SZI161" s="72"/>
      <c r="SZJ161" s="72"/>
      <c r="SZK161" s="72"/>
      <c r="SZL161" s="72"/>
      <c r="SZM161" s="72"/>
      <c r="SZN161" s="72"/>
      <c r="SZO161" s="72"/>
      <c r="SZP161" s="72"/>
      <c r="SZQ161" s="71"/>
      <c r="SZR161" s="71"/>
      <c r="SZS161" s="71"/>
      <c r="SZT161" s="71"/>
      <c r="SZU161" s="71"/>
      <c r="SZV161" s="71"/>
      <c r="SZW161" s="71"/>
      <c r="SZX161" s="72"/>
      <c r="SZY161" s="72"/>
      <c r="SZZ161" s="72"/>
      <c r="TAA161" s="72"/>
      <c r="TAB161" s="72"/>
      <c r="TAC161" s="72"/>
      <c r="TAD161" s="72"/>
      <c r="TAE161" s="72"/>
      <c r="TAF161" s="72"/>
      <c r="TAG161" s="71"/>
      <c r="TAH161" s="71"/>
      <c r="TAI161" s="71"/>
      <c r="TAJ161" s="71"/>
      <c r="TAK161" s="71"/>
      <c r="TAL161" s="71"/>
      <c r="TAM161" s="71"/>
      <c r="TAN161" s="72"/>
      <c r="TAO161" s="72"/>
      <c r="TAP161" s="72"/>
      <c r="TAQ161" s="72"/>
      <c r="TAR161" s="72"/>
      <c r="TAS161" s="72"/>
      <c r="TAT161" s="72"/>
      <c r="TAU161" s="72"/>
      <c r="TAV161" s="72"/>
      <c r="TAW161" s="71"/>
      <c r="TAX161" s="71"/>
      <c r="TAY161" s="71"/>
      <c r="TAZ161" s="71"/>
      <c r="TBA161" s="71"/>
      <c r="TBB161" s="71"/>
      <c r="TBC161" s="71"/>
      <c r="TBD161" s="72"/>
      <c r="TBE161" s="72"/>
      <c r="TBF161" s="72"/>
      <c r="TBG161" s="72"/>
      <c r="TBH161" s="72"/>
      <c r="TBI161" s="72"/>
      <c r="TBJ161" s="72"/>
      <c r="TBK161" s="72"/>
      <c r="TBL161" s="72"/>
      <c r="TBM161" s="71"/>
      <c r="TBN161" s="71"/>
      <c r="TBO161" s="71"/>
      <c r="TBP161" s="71"/>
      <c r="TBQ161" s="71"/>
      <c r="TBR161" s="71"/>
      <c r="TBS161" s="71"/>
      <c r="TBT161" s="72"/>
      <c r="TBU161" s="72"/>
      <c r="TBV161" s="72"/>
      <c r="TBW161" s="72"/>
      <c r="TBX161" s="72"/>
      <c r="TBY161" s="72"/>
      <c r="TBZ161" s="72"/>
      <c r="TCA161" s="72"/>
      <c r="TCB161" s="72"/>
      <c r="TCC161" s="71"/>
      <c r="TCD161" s="71"/>
      <c r="TCE161" s="71"/>
      <c r="TCF161" s="71"/>
      <c r="TCG161" s="71"/>
      <c r="TCH161" s="71"/>
      <c r="TCI161" s="71"/>
      <c r="TCJ161" s="72"/>
      <c r="TCK161" s="72"/>
      <c r="TCL161" s="72"/>
      <c r="TCM161" s="72"/>
      <c r="TCN161" s="72"/>
      <c r="TCO161" s="72"/>
      <c r="TCP161" s="72"/>
      <c r="TCQ161" s="72"/>
      <c r="TCR161" s="72"/>
      <c r="TCS161" s="71"/>
      <c r="TCT161" s="71"/>
      <c r="TCU161" s="71"/>
      <c r="TCV161" s="71"/>
      <c r="TCW161" s="71"/>
      <c r="TCX161" s="71"/>
      <c r="TCY161" s="71"/>
      <c r="TCZ161" s="72"/>
      <c r="TDA161" s="72"/>
      <c r="TDB161" s="72"/>
      <c r="TDC161" s="72"/>
      <c r="TDD161" s="72"/>
      <c r="TDE161" s="72"/>
      <c r="TDF161" s="72"/>
      <c r="TDG161" s="72"/>
      <c r="TDH161" s="72"/>
      <c r="TDI161" s="71"/>
      <c r="TDJ161" s="71"/>
      <c r="TDK161" s="71"/>
      <c r="TDL161" s="71"/>
      <c r="TDM161" s="71"/>
      <c r="TDN161" s="71"/>
      <c r="TDO161" s="71"/>
      <c r="TDP161" s="72"/>
      <c r="TDQ161" s="72"/>
      <c r="TDR161" s="72"/>
      <c r="TDS161" s="72"/>
      <c r="TDT161" s="72"/>
      <c r="TDU161" s="72"/>
      <c r="TDV161" s="72"/>
      <c r="TDW161" s="72"/>
      <c r="TDX161" s="72"/>
      <c r="TDY161" s="71"/>
      <c r="TDZ161" s="71"/>
      <c r="TEA161" s="71"/>
      <c r="TEB161" s="71"/>
      <c r="TEC161" s="71"/>
      <c r="TED161" s="71"/>
      <c r="TEE161" s="71"/>
      <c r="TEF161" s="72"/>
      <c r="TEG161" s="72"/>
      <c r="TEH161" s="72"/>
      <c r="TEI161" s="72"/>
      <c r="TEJ161" s="72"/>
      <c r="TEK161" s="72"/>
      <c r="TEL161" s="72"/>
      <c r="TEM161" s="72"/>
      <c r="TEN161" s="72"/>
      <c r="TEO161" s="71"/>
      <c r="TEP161" s="71"/>
      <c r="TEQ161" s="71"/>
      <c r="TER161" s="71"/>
      <c r="TES161" s="71"/>
      <c r="TET161" s="71"/>
      <c r="TEU161" s="71"/>
      <c r="TEV161" s="72"/>
      <c r="TEW161" s="72"/>
      <c r="TEX161" s="72"/>
      <c r="TEY161" s="72"/>
      <c r="TEZ161" s="72"/>
      <c r="TFA161" s="72"/>
      <c r="TFB161" s="72"/>
      <c r="TFC161" s="72"/>
      <c r="TFD161" s="72"/>
      <c r="TFE161" s="71"/>
      <c r="TFF161" s="71"/>
      <c r="TFG161" s="71"/>
      <c r="TFH161" s="71"/>
      <c r="TFI161" s="71"/>
      <c r="TFJ161" s="71"/>
      <c r="TFK161" s="71"/>
      <c r="TFL161" s="72"/>
      <c r="TFM161" s="72"/>
      <c r="TFN161" s="72"/>
      <c r="TFO161" s="72"/>
      <c r="TFP161" s="72"/>
      <c r="TFQ161" s="72"/>
      <c r="TFR161" s="72"/>
      <c r="TFS161" s="72"/>
      <c r="TFT161" s="72"/>
      <c r="TFU161" s="71"/>
      <c r="TFV161" s="71"/>
      <c r="TFW161" s="71"/>
      <c r="TFX161" s="71"/>
      <c r="TFY161" s="71"/>
      <c r="TFZ161" s="71"/>
      <c r="TGA161" s="71"/>
      <c r="TGB161" s="72"/>
      <c r="TGC161" s="72"/>
      <c r="TGD161" s="72"/>
      <c r="TGE161" s="72"/>
      <c r="TGF161" s="72"/>
      <c r="TGG161" s="72"/>
      <c r="TGH161" s="72"/>
      <c r="TGI161" s="72"/>
      <c r="TGJ161" s="72"/>
      <c r="TGK161" s="71"/>
      <c r="TGL161" s="71"/>
      <c r="TGM161" s="71"/>
      <c r="TGN161" s="71"/>
      <c r="TGO161" s="71"/>
      <c r="TGP161" s="71"/>
      <c r="TGQ161" s="71"/>
      <c r="TGR161" s="72"/>
      <c r="TGS161" s="72"/>
      <c r="TGT161" s="72"/>
      <c r="TGU161" s="72"/>
      <c r="TGV161" s="72"/>
      <c r="TGW161" s="72"/>
      <c r="TGX161" s="72"/>
      <c r="TGY161" s="72"/>
      <c r="TGZ161" s="72"/>
      <c r="THA161" s="71"/>
      <c r="THB161" s="71"/>
      <c r="THC161" s="71"/>
      <c r="THD161" s="71"/>
      <c r="THE161" s="71"/>
      <c r="THF161" s="71"/>
      <c r="THG161" s="71"/>
      <c r="THH161" s="72"/>
      <c r="THI161" s="72"/>
      <c r="THJ161" s="72"/>
      <c r="THK161" s="72"/>
      <c r="THL161" s="72"/>
      <c r="THM161" s="72"/>
      <c r="THN161" s="72"/>
      <c r="THO161" s="72"/>
      <c r="THP161" s="72"/>
      <c r="THQ161" s="71"/>
      <c r="THR161" s="71"/>
      <c r="THS161" s="71"/>
      <c r="THT161" s="71"/>
      <c r="THU161" s="71"/>
      <c r="THV161" s="71"/>
      <c r="THW161" s="71"/>
      <c r="THX161" s="72"/>
      <c r="THY161" s="72"/>
      <c r="THZ161" s="72"/>
      <c r="TIA161" s="72"/>
      <c r="TIB161" s="72"/>
      <c r="TIC161" s="72"/>
      <c r="TID161" s="72"/>
      <c r="TIE161" s="72"/>
      <c r="TIF161" s="72"/>
      <c r="TIG161" s="71"/>
      <c r="TIH161" s="71"/>
      <c r="TII161" s="71"/>
      <c r="TIJ161" s="71"/>
      <c r="TIK161" s="71"/>
      <c r="TIL161" s="71"/>
      <c r="TIM161" s="71"/>
      <c r="TIN161" s="72"/>
      <c r="TIO161" s="72"/>
      <c r="TIP161" s="72"/>
      <c r="TIQ161" s="72"/>
      <c r="TIR161" s="72"/>
      <c r="TIS161" s="72"/>
      <c r="TIT161" s="72"/>
      <c r="TIU161" s="72"/>
      <c r="TIV161" s="72"/>
      <c r="TIW161" s="71"/>
      <c r="TIX161" s="71"/>
      <c r="TIY161" s="71"/>
      <c r="TIZ161" s="71"/>
      <c r="TJA161" s="71"/>
      <c r="TJB161" s="71"/>
      <c r="TJC161" s="71"/>
      <c r="TJD161" s="72"/>
      <c r="TJE161" s="72"/>
      <c r="TJF161" s="72"/>
      <c r="TJG161" s="72"/>
      <c r="TJH161" s="72"/>
      <c r="TJI161" s="72"/>
      <c r="TJJ161" s="72"/>
      <c r="TJK161" s="72"/>
      <c r="TJL161" s="72"/>
      <c r="TJM161" s="71"/>
      <c r="TJN161" s="71"/>
      <c r="TJO161" s="71"/>
      <c r="TJP161" s="71"/>
      <c r="TJQ161" s="71"/>
      <c r="TJR161" s="71"/>
      <c r="TJS161" s="71"/>
      <c r="TJT161" s="72"/>
      <c r="TJU161" s="72"/>
      <c r="TJV161" s="72"/>
      <c r="TJW161" s="72"/>
      <c r="TJX161" s="72"/>
      <c r="TJY161" s="72"/>
      <c r="TJZ161" s="72"/>
      <c r="TKA161" s="72"/>
      <c r="TKB161" s="72"/>
      <c r="TKC161" s="71"/>
      <c r="TKD161" s="71"/>
      <c r="TKE161" s="71"/>
      <c r="TKF161" s="71"/>
      <c r="TKG161" s="71"/>
      <c r="TKH161" s="71"/>
      <c r="TKI161" s="71"/>
      <c r="TKJ161" s="72"/>
      <c r="TKK161" s="72"/>
      <c r="TKL161" s="72"/>
      <c r="TKM161" s="72"/>
      <c r="TKN161" s="72"/>
      <c r="TKO161" s="72"/>
      <c r="TKP161" s="72"/>
      <c r="TKQ161" s="72"/>
      <c r="TKR161" s="72"/>
      <c r="TKS161" s="71"/>
      <c r="TKT161" s="71"/>
      <c r="TKU161" s="71"/>
      <c r="TKV161" s="71"/>
      <c r="TKW161" s="71"/>
      <c r="TKX161" s="71"/>
      <c r="TKY161" s="71"/>
      <c r="TKZ161" s="72"/>
      <c r="TLA161" s="72"/>
      <c r="TLB161" s="72"/>
      <c r="TLC161" s="72"/>
      <c r="TLD161" s="72"/>
      <c r="TLE161" s="72"/>
      <c r="TLF161" s="72"/>
      <c r="TLG161" s="72"/>
      <c r="TLH161" s="72"/>
      <c r="TLI161" s="71"/>
      <c r="TLJ161" s="71"/>
      <c r="TLK161" s="71"/>
      <c r="TLL161" s="71"/>
      <c r="TLM161" s="71"/>
      <c r="TLN161" s="71"/>
      <c r="TLO161" s="71"/>
      <c r="TLP161" s="72"/>
      <c r="TLQ161" s="72"/>
      <c r="TLR161" s="72"/>
      <c r="TLS161" s="72"/>
      <c r="TLT161" s="72"/>
      <c r="TLU161" s="72"/>
      <c r="TLV161" s="72"/>
      <c r="TLW161" s="72"/>
      <c r="TLX161" s="72"/>
      <c r="TLY161" s="71"/>
      <c r="TLZ161" s="71"/>
      <c r="TMA161" s="71"/>
      <c r="TMB161" s="71"/>
      <c r="TMC161" s="71"/>
      <c r="TMD161" s="71"/>
      <c r="TME161" s="71"/>
      <c r="TMF161" s="72"/>
      <c r="TMG161" s="72"/>
      <c r="TMH161" s="72"/>
      <c r="TMI161" s="72"/>
      <c r="TMJ161" s="72"/>
      <c r="TMK161" s="72"/>
      <c r="TML161" s="72"/>
      <c r="TMM161" s="72"/>
      <c r="TMN161" s="72"/>
      <c r="TMO161" s="71"/>
      <c r="TMP161" s="71"/>
      <c r="TMQ161" s="71"/>
      <c r="TMR161" s="71"/>
      <c r="TMS161" s="71"/>
      <c r="TMT161" s="71"/>
      <c r="TMU161" s="71"/>
      <c r="TMV161" s="72"/>
      <c r="TMW161" s="72"/>
      <c r="TMX161" s="72"/>
      <c r="TMY161" s="72"/>
      <c r="TMZ161" s="72"/>
      <c r="TNA161" s="72"/>
      <c r="TNB161" s="72"/>
      <c r="TNC161" s="72"/>
      <c r="TND161" s="72"/>
      <c r="TNE161" s="71"/>
      <c r="TNF161" s="71"/>
      <c r="TNG161" s="71"/>
      <c r="TNH161" s="71"/>
      <c r="TNI161" s="71"/>
      <c r="TNJ161" s="71"/>
      <c r="TNK161" s="71"/>
      <c r="TNL161" s="72"/>
      <c r="TNM161" s="72"/>
      <c r="TNN161" s="72"/>
      <c r="TNO161" s="72"/>
      <c r="TNP161" s="72"/>
      <c r="TNQ161" s="72"/>
      <c r="TNR161" s="72"/>
      <c r="TNS161" s="72"/>
      <c r="TNT161" s="72"/>
      <c r="TNU161" s="71"/>
      <c r="TNV161" s="71"/>
      <c r="TNW161" s="71"/>
      <c r="TNX161" s="71"/>
      <c r="TNY161" s="71"/>
      <c r="TNZ161" s="71"/>
      <c r="TOA161" s="71"/>
      <c r="TOB161" s="72"/>
      <c r="TOC161" s="72"/>
      <c r="TOD161" s="72"/>
      <c r="TOE161" s="72"/>
      <c r="TOF161" s="72"/>
      <c r="TOG161" s="72"/>
      <c r="TOH161" s="72"/>
      <c r="TOI161" s="72"/>
      <c r="TOJ161" s="72"/>
      <c r="TOK161" s="71"/>
      <c r="TOL161" s="71"/>
      <c r="TOM161" s="71"/>
      <c r="TON161" s="71"/>
      <c r="TOO161" s="71"/>
      <c r="TOP161" s="71"/>
      <c r="TOQ161" s="71"/>
      <c r="TOR161" s="72"/>
      <c r="TOS161" s="72"/>
      <c r="TOT161" s="72"/>
      <c r="TOU161" s="72"/>
      <c r="TOV161" s="72"/>
      <c r="TOW161" s="72"/>
      <c r="TOX161" s="72"/>
      <c r="TOY161" s="72"/>
      <c r="TOZ161" s="72"/>
      <c r="TPA161" s="71"/>
      <c r="TPB161" s="71"/>
      <c r="TPC161" s="71"/>
      <c r="TPD161" s="71"/>
      <c r="TPE161" s="71"/>
      <c r="TPF161" s="71"/>
      <c r="TPG161" s="71"/>
      <c r="TPH161" s="72"/>
      <c r="TPI161" s="72"/>
      <c r="TPJ161" s="72"/>
      <c r="TPK161" s="72"/>
      <c r="TPL161" s="72"/>
      <c r="TPM161" s="72"/>
      <c r="TPN161" s="72"/>
      <c r="TPO161" s="72"/>
      <c r="TPP161" s="72"/>
      <c r="TPQ161" s="71"/>
      <c r="TPR161" s="71"/>
      <c r="TPS161" s="71"/>
      <c r="TPT161" s="71"/>
      <c r="TPU161" s="71"/>
      <c r="TPV161" s="71"/>
      <c r="TPW161" s="71"/>
      <c r="TPX161" s="72"/>
      <c r="TPY161" s="72"/>
      <c r="TPZ161" s="72"/>
      <c r="TQA161" s="72"/>
      <c r="TQB161" s="72"/>
      <c r="TQC161" s="72"/>
      <c r="TQD161" s="72"/>
      <c r="TQE161" s="72"/>
      <c r="TQF161" s="72"/>
      <c r="TQG161" s="71"/>
      <c r="TQH161" s="71"/>
      <c r="TQI161" s="71"/>
      <c r="TQJ161" s="71"/>
      <c r="TQK161" s="71"/>
      <c r="TQL161" s="71"/>
      <c r="TQM161" s="71"/>
      <c r="TQN161" s="72"/>
      <c r="TQO161" s="72"/>
      <c r="TQP161" s="72"/>
      <c r="TQQ161" s="72"/>
      <c r="TQR161" s="72"/>
      <c r="TQS161" s="72"/>
      <c r="TQT161" s="72"/>
      <c r="TQU161" s="72"/>
      <c r="TQV161" s="72"/>
      <c r="TQW161" s="71"/>
      <c r="TQX161" s="71"/>
      <c r="TQY161" s="71"/>
      <c r="TQZ161" s="71"/>
      <c r="TRA161" s="71"/>
      <c r="TRB161" s="71"/>
      <c r="TRC161" s="71"/>
      <c r="TRD161" s="72"/>
      <c r="TRE161" s="72"/>
      <c r="TRF161" s="72"/>
      <c r="TRG161" s="72"/>
      <c r="TRH161" s="72"/>
      <c r="TRI161" s="72"/>
      <c r="TRJ161" s="72"/>
      <c r="TRK161" s="72"/>
      <c r="TRL161" s="72"/>
      <c r="TRM161" s="71"/>
      <c r="TRN161" s="71"/>
      <c r="TRO161" s="71"/>
      <c r="TRP161" s="71"/>
      <c r="TRQ161" s="71"/>
      <c r="TRR161" s="71"/>
      <c r="TRS161" s="71"/>
      <c r="TRT161" s="72"/>
      <c r="TRU161" s="72"/>
      <c r="TRV161" s="72"/>
      <c r="TRW161" s="72"/>
      <c r="TRX161" s="72"/>
      <c r="TRY161" s="72"/>
      <c r="TRZ161" s="72"/>
      <c r="TSA161" s="72"/>
      <c r="TSB161" s="72"/>
      <c r="TSC161" s="71"/>
      <c r="TSD161" s="71"/>
      <c r="TSE161" s="71"/>
      <c r="TSF161" s="71"/>
      <c r="TSG161" s="71"/>
      <c r="TSH161" s="71"/>
      <c r="TSI161" s="71"/>
      <c r="TSJ161" s="72"/>
      <c r="TSK161" s="72"/>
      <c r="TSL161" s="72"/>
      <c r="TSM161" s="72"/>
      <c r="TSN161" s="72"/>
      <c r="TSO161" s="72"/>
      <c r="TSP161" s="72"/>
      <c r="TSQ161" s="72"/>
      <c r="TSR161" s="72"/>
      <c r="TSS161" s="71"/>
      <c r="TST161" s="71"/>
      <c r="TSU161" s="71"/>
      <c r="TSV161" s="71"/>
      <c r="TSW161" s="71"/>
      <c r="TSX161" s="71"/>
      <c r="TSY161" s="71"/>
      <c r="TSZ161" s="72"/>
      <c r="TTA161" s="72"/>
      <c r="TTB161" s="72"/>
      <c r="TTC161" s="72"/>
      <c r="TTD161" s="72"/>
      <c r="TTE161" s="72"/>
      <c r="TTF161" s="72"/>
      <c r="TTG161" s="72"/>
      <c r="TTH161" s="72"/>
      <c r="TTI161" s="71"/>
      <c r="TTJ161" s="71"/>
      <c r="TTK161" s="71"/>
      <c r="TTL161" s="71"/>
      <c r="TTM161" s="71"/>
      <c r="TTN161" s="71"/>
      <c r="TTO161" s="71"/>
      <c r="TTP161" s="72"/>
      <c r="TTQ161" s="72"/>
      <c r="TTR161" s="72"/>
      <c r="TTS161" s="72"/>
      <c r="TTT161" s="72"/>
      <c r="TTU161" s="72"/>
      <c r="TTV161" s="72"/>
      <c r="TTW161" s="72"/>
      <c r="TTX161" s="72"/>
      <c r="TTY161" s="71"/>
      <c r="TTZ161" s="71"/>
      <c r="TUA161" s="71"/>
      <c r="TUB161" s="71"/>
      <c r="TUC161" s="71"/>
      <c r="TUD161" s="71"/>
      <c r="TUE161" s="71"/>
      <c r="TUF161" s="72"/>
      <c r="TUG161" s="72"/>
      <c r="TUH161" s="72"/>
      <c r="TUI161" s="72"/>
      <c r="TUJ161" s="72"/>
      <c r="TUK161" s="72"/>
      <c r="TUL161" s="72"/>
      <c r="TUM161" s="72"/>
      <c r="TUN161" s="72"/>
      <c r="TUO161" s="71"/>
      <c r="TUP161" s="71"/>
      <c r="TUQ161" s="71"/>
      <c r="TUR161" s="71"/>
      <c r="TUS161" s="71"/>
      <c r="TUT161" s="71"/>
      <c r="TUU161" s="71"/>
      <c r="TUV161" s="72"/>
      <c r="TUW161" s="72"/>
      <c r="TUX161" s="72"/>
      <c r="TUY161" s="72"/>
      <c r="TUZ161" s="72"/>
      <c r="TVA161" s="72"/>
      <c r="TVB161" s="72"/>
      <c r="TVC161" s="72"/>
      <c r="TVD161" s="72"/>
      <c r="TVE161" s="71"/>
      <c r="TVF161" s="71"/>
      <c r="TVG161" s="71"/>
      <c r="TVH161" s="71"/>
      <c r="TVI161" s="71"/>
      <c r="TVJ161" s="71"/>
      <c r="TVK161" s="71"/>
      <c r="TVL161" s="72"/>
      <c r="TVM161" s="72"/>
      <c r="TVN161" s="72"/>
      <c r="TVO161" s="72"/>
      <c r="TVP161" s="72"/>
      <c r="TVQ161" s="72"/>
      <c r="TVR161" s="72"/>
      <c r="TVS161" s="72"/>
      <c r="TVT161" s="72"/>
      <c r="TVU161" s="71"/>
      <c r="TVV161" s="71"/>
      <c r="TVW161" s="71"/>
      <c r="TVX161" s="71"/>
      <c r="TVY161" s="71"/>
      <c r="TVZ161" s="71"/>
      <c r="TWA161" s="71"/>
      <c r="TWB161" s="72"/>
      <c r="TWC161" s="72"/>
      <c r="TWD161" s="72"/>
      <c r="TWE161" s="72"/>
      <c r="TWF161" s="72"/>
      <c r="TWG161" s="72"/>
      <c r="TWH161" s="72"/>
      <c r="TWI161" s="72"/>
      <c r="TWJ161" s="72"/>
      <c r="TWK161" s="71"/>
      <c r="TWL161" s="71"/>
      <c r="TWM161" s="71"/>
      <c r="TWN161" s="71"/>
      <c r="TWO161" s="71"/>
      <c r="TWP161" s="71"/>
      <c r="TWQ161" s="71"/>
      <c r="TWR161" s="72"/>
      <c r="TWS161" s="72"/>
      <c r="TWT161" s="72"/>
      <c r="TWU161" s="72"/>
      <c r="TWV161" s="72"/>
      <c r="TWW161" s="72"/>
      <c r="TWX161" s="72"/>
      <c r="TWY161" s="72"/>
      <c r="TWZ161" s="72"/>
      <c r="TXA161" s="71"/>
      <c r="TXB161" s="71"/>
      <c r="TXC161" s="71"/>
      <c r="TXD161" s="71"/>
      <c r="TXE161" s="71"/>
      <c r="TXF161" s="71"/>
      <c r="TXG161" s="71"/>
      <c r="TXH161" s="72"/>
      <c r="TXI161" s="72"/>
      <c r="TXJ161" s="72"/>
      <c r="TXK161" s="72"/>
      <c r="TXL161" s="72"/>
      <c r="TXM161" s="72"/>
      <c r="TXN161" s="72"/>
      <c r="TXO161" s="72"/>
      <c r="TXP161" s="72"/>
      <c r="TXQ161" s="71"/>
      <c r="TXR161" s="71"/>
      <c r="TXS161" s="71"/>
      <c r="TXT161" s="71"/>
      <c r="TXU161" s="71"/>
      <c r="TXV161" s="71"/>
      <c r="TXW161" s="71"/>
      <c r="TXX161" s="72"/>
      <c r="TXY161" s="72"/>
      <c r="TXZ161" s="72"/>
      <c r="TYA161" s="72"/>
      <c r="TYB161" s="72"/>
      <c r="TYC161" s="72"/>
      <c r="TYD161" s="72"/>
      <c r="TYE161" s="72"/>
      <c r="TYF161" s="72"/>
      <c r="TYG161" s="71"/>
      <c r="TYH161" s="71"/>
      <c r="TYI161" s="71"/>
      <c r="TYJ161" s="71"/>
      <c r="TYK161" s="71"/>
      <c r="TYL161" s="71"/>
      <c r="TYM161" s="71"/>
      <c r="TYN161" s="72"/>
      <c r="TYO161" s="72"/>
      <c r="TYP161" s="72"/>
      <c r="TYQ161" s="72"/>
      <c r="TYR161" s="72"/>
      <c r="TYS161" s="72"/>
      <c r="TYT161" s="72"/>
      <c r="TYU161" s="72"/>
      <c r="TYV161" s="72"/>
      <c r="TYW161" s="71"/>
      <c r="TYX161" s="71"/>
      <c r="TYY161" s="71"/>
      <c r="TYZ161" s="71"/>
      <c r="TZA161" s="71"/>
      <c r="TZB161" s="71"/>
      <c r="TZC161" s="71"/>
      <c r="TZD161" s="72"/>
      <c r="TZE161" s="72"/>
      <c r="TZF161" s="72"/>
      <c r="TZG161" s="72"/>
      <c r="TZH161" s="72"/>
      <c r="TZI161" s="72"/>
      <c r="TZJ161" s="72"/>
      <c r="TZK161" s="72"/>
      <c r="TZL161" s="72"/>
      <c r="TZM161" s="71"/>
      <c r="TZN161" s="71"/>
      <c r="TZO161" s="71"/>
      <c r="TZP161" s="71"/>
      <c r="TZQ161" s="71"/>
      <c r="TZR161" s="71"/>
      <c r="TZS161" s="71"/>
      <c r="TZT161" s="72"/>
      <c r="TZU161" s="72"/>
      <c r="TZV161" s="72"/>
      <c r="TZW161" s="72"/>
      <c r="TZX161" s="72"/>
      <c r="TZY161" s="72"/>
      <c r="TZZ161" s="72"/>
      <c r="UAA161" s="72"/>
      <c r="UAB161" s="72"/>
      <c r="UAC161" s="71"/>
      <c r="UAD161" s="71"/>
      <c r="UAE161" s="71"/>
      <c r="UAF161" s="71"/>
      <c r="UAG161" s="71"/>
      <c r="UAH161" s="71"/>
      <c r="UAI161" s="71"/>
      <c r="UAJ161" s="72"/>
      <c r="UAK161" s="72"/>
      <c r="UAL161" s="72"/>
      <c r="UAM161" s="72"/>
      <c r="UAN161" s="72"/>
      <c r="UAO161" s="72"/>
      <c r="UAP161" s="72"/>
      <c r="UAQ161" s="72"/>
      <c r="UAR161" s="72"/>
      <c r="UAS161" s="71"/>
      <c r="UAT161" s="71"/>
      <c r="UAU161" s="71"/>
      <c r="UAV161" s="71"/>
      <c r="UAW161" s="71"/>
      <c r="UAX161" s="71"/>
      <c r="UAY161" s="71"/>
      <c r="UAZ161" s="72"/>
      <c r="UBA161" s="72"/>
      <c r="UBB161" s="72"/>
      <c r="UBC161" s="72"/>
      <c r="UBD161" s="72"/>
      <c r="UBE161" s="72"/>
      <c r="UBF161" s="72"/>
      <c r="UBG161" s="72"/>
      <c r="UBH161" s="72"/>
      <c r="UBI161" s="71"/>
      <c r="UBJ161" s="71"/>
      <c r="UBK161" s="71"/>
      <c r="UBL161" s="71"/>
      <c r="UBM161" s="71"/>
      <c r="UBN161" s="71"/>
      <c r="UBO161" s="71"/>
      <c r="UBP161" s="72"/>
      <c r="UBQ161" s="72"/>
      <c r="UBR161" s="72"/>
      <c r="UBS161" s="72"/>
      <c r="UBT161" s="72"/>
      <c r="UBU161" s="72"/>
      <c r="UBV161" s="72"/>
      <c r="UBW161" s="72"/>
      <c r="UBX161" s="72"/>
      <c r="UBY161" s="71"/>
      <c r="UBZ161" s="71"/>
      <c r="UCA161" s="71"/>
      <c r="UCB161" s="71"/>
      <c r="UCC161" s="71"/>
      <c r="UCD161" s="71"/>
      <c r="UCE161" s="71"/>
      <c r="UCF161" s="72"/>
      <c r="UCG161" s="72"/>
      <c r="UCH161" s="72"/>
      <c r="UCI161" s="72"/>
      <c r="UCJ161" s="72"/>
      <c r="UCK161" s="72"/>
      <c r="UCL161" s="72"/>
      <c r="UCM161" s="72"/>
      <c r="UCN161" s="72"/>
      <c r="UCO161" s="71"/>
      <c r="UCP161" s="71"/>
      <c r="UCQ161" s="71"/>
      <c r="UCR161" s="71"/>
      <c r="UCS161" s="71"/>
      <c r="UCT161" s="71"/>
      <c r="UCU161" s="71"/>
      <c r="UCV161" s="72"/>
      <c r="UCW161" s="72"/>
      <c r="UCX161" s="72"/>
      <c r="UCY161" s="72"/>
      <c r="UCZ161" s="72"/>
      <c r="UDA161" s="72"/>
      <c r="UDB161" s="72"/>
      <c r="UDC161" s="72"/>
      <c r="UDD161" s="72"/>
      <c r="UDE161" s="71"/>
      <c r="UDF161" s="71"/>
      <c r="UDG161" s="71"/>
      <c r="UDH161" s="71"/>
      <c r="UDI161" s="71"/>
      <c r="UDJ161" s="71"/>
      <c r="UDK161" s="71"/>
      <c r="UDL161" s="72"/>
      <c r="UDM161" s="72"/>
      <c r="UDN161" s="72"/>
      <c r="UDO161" s="72"/>
      <c r="UDP161" s="72"/>
      <c r="UDQ161" s="72"/>
      <c r="UDR161" s="72"/>
      <c r="UDS161" s="72"/>
      <c r="UDT161" s="72"/>
      <c r="UDU161" s="71"/>
      <c r="UDV161" s="71"/>
      <c r="UDW161" s="71"/>
      <c r="UDX161" s="71"/>
      <c r="UDY161" s="71"/>
      <c r="UDZ161" s="71"/>
      <c r="UEA161" s="71"/>
      <c r="UEB161" s="72"/>
      <c r="UEC161" s="72"/>
      <c r="UED161" s="72"/>
      <c r="UEE161" s="72"/>
      <c r="UEF161" s="72"/>
      <c r="UEG161" s="72"/>
      <c r="UEH161" s="72"/>
      <c r="UEI161" s="72"/>
      <c r="UEJ161" s="72"/>
      <c r="UEK161" s="71"/>
      <c r="UEL161" s="71"/>
      <c r="UEM161" s="71"/>
      <c r="UEN161" s="71"/>
      <c r="UEO161" s="71"/>
      <c r="UEP161" s="71"/>
      <c r="UEQ161" s="71"/>
      <c r="UER161" s="72"/>
      <c r="UES161" s="72"/>
      <c r="UET161" s="72"/>
      <c r="UEU161" s="72"/>
      <c r="UEV161" s="72"/>
      <c r="UEW161" s="72"/>
      <c r="UEX161" s="72"/>
      <c r="UEY161" s="72"/>
      <c r="UEZ161" s="72"/>
      <c r="UFA161" s="71"/>
      <c r="UFB161" s="71"/>
      <c r="UFC161" s="71"/>
      <c r="UFD161" s="71"/>
      <c r="UFE161" s="71"/>
      <c r="UFF161" s="71"/>
      <c r="UFG161" s="71"/>
      <c r="UFH161" s="72"/>
      <c r="UFI161" s="72"/>
      <c r="UFJ161" s="72"/>
      <c r="UFK161" s="72"/>
      <c r="UFL161" s="72"/>
      <c r="UFM161" s="72"/>
      <c r="UFN161" s="72"/>
      <c r="UFO161" s="72"/>
      <c r="UFP161" s="72"/>
      <c r="UFQ161" s="71"/>
      <c r="UFR161" s="71"/>
      <c r="UFS161" s="71"/>
      <c r="UFT161" s="71"/>
      <c r="UFU161" s="71"/>
      <c r="UFV161" s="71"/>
      <c r="UFW161" s="71"/>
      <c r="UFX161" s="72"/>
      <c r="UFY161" s="72"/>
      <c r="UFZ161" s="72"/>
      <c r="UGA161" s="72"/>
      <c r="UGB161" s="72"/>
      <c r="UGC161" s="72"/>
      <c r="UGD161" s="72"/>
      <c r="UGE161" s="72"/>
      <c r="UGF161" s="72"/>
      <c r="UGG161" s="71"/>
      <c r="UGH161" s="71"/>
      <c r="UGI161" s="71"/>
      <c r="UGJ161" s="71"/>
      <c r="UGK161" s="71"/>
      <c r="UGL161" s="71"/>
      <c r="UGM161" s="71"/>
      <c r="UGN161" s="72"/>
      <c r="UGO161" s="72"/>
      <c r="UGP161" s="72"/>
      <c r="UGQ161" s="72"/>
      <c r="UGR161" s="72"/>
      <c r="UGS161" s="72"/>
      <c r="UGT161" s="72"/>
      <c r="UGU161" s="72"/>
      <c r="UGV161" s="72"/>
      <c r="UGW161" s="71"/>
      <c r="UGX161" s="71"/>
      <c r="UGY161" s="71"/>
      <c r="UGZ161" s="71"/>
      <c r="UHA161" s="71"/>
      <c r="UHB161" s="71"/>
      <c r="UHC161" s="71"/>
      <c r="UHD161" s="72"/>
      <c r="UHE161" s="72"/>
      <c r="UHF161" s="72"/>
      <c r="UHG161" s="72"/>
      <c r="UHH161" s="72"/>
      <c r="UHI161" s="72"/>
      <c r="UHJ161" s="72"/>
      <c r="UHK161" s="72"/>
      <c r="UHL161" s="72"/>
      <c r="UHM161" s="71"/>
      <c r="UHN161" s="71"/>
      <c r="UHO161" s="71"/>
      <c r="UHP161" s="71"/>
      <c r="UHQ161" s="71"/>
      <c r="UHR161" s="71"/>
      <c r="UHS161" s="71"/>
      <c r="UHT161" s="72"/>
      <c r="UHU161" s="72"/>
      <c r="UHV161" s="72"/>
      <c r="UHW161" s="72"/>
      <c r="UHX161" s="72"/>
      <c r="UHY161" s="72"/>
      <c r="UHZ161" s="72"/>
      <c r="UIA161" s="72"/>
      <c r="UIB161" s="72"/>
      <c r="UIC161" s="71"/>
      <c r="UID161" s="71"/>
      <c r="UIE161" s="71"/>
      <c r="UIF161" s="71"/>
      <c r="UIG161" s="71"/>
      <c r="UIH161" s="71"/>
      <c r="UII161" s="71"/>
      <c r="UIJ161" s="72"/>
      <c r="UIK161" s="72"/>
      <c r="UIL161" s="72"/>
      <c r="UIM161" s="72"/>
      <c r="UIN161" s="72"/>
      <c r="UIO161" s="72"/>
      <c r="UIP161" s="72"/>
      <c r="UIQ161" s="72"/>
      <c r="UIR161" s="72"/>
      <c r="UIS161" s="71"/>
      <c r="UIT161" s="71"/>
      <c r="UIU161" s="71"/>
      <c r="UIV161" s="71"/>
      <c r="UIW161" s="71"/>
      <c r="UIX161" s="71"/>
      <c r="UIY161" s="71"/>
      <c r="UIZ161" s="72"/>
      <c r="UJA161" s="72"/>
      <c r="UJB161" s="72"/>
      <c r="UJC161" s="72"/>
      <c r="UJD161" s="72"/>
      <c r="UJE161" s="72"/>
      <c r="UJF161" s="72"/>
      <c r="UJG161" s="72"/>
      <c r="UJH161" s="72"/>
      <c r="UJI161" s="71"/>
      <c r="UJJ161" s="71"/>
      <c r="UJK161" s="71"/>
      <c r="UJL161" s="71"/>
      <c r="UJM161" s="71"/>
      <c r="UJN161" s="71"/>
      <c r="UJO161" s="71"/>
      <c r="UJP161" s="72"/>
      <c r="UJQ161" s="72"/>
      <c r="UJR161" s="72"/>
      <c r="UJS161" s="72"/>
      <c r="UJT161" s="72"/>
      <c r="UJU161" s="72"/>
      <c r="UJV161" s="72"/>
      <c r="UJW161" s="72"/>
      <c r="UJX161" s="72"/>
      <c r="UJY161" s="71"/>
      <c r="UJZ161" s="71"/>
      <c r="UKA161" s="71"/>
      <c r="UKB161" s="71"/>
      <c r="UKC161" s="71"/>
      <c r="UKD161" s="71"/>
      <c r="UKE161" s="71"/>
      <c r="UKF161" s="72"/>
      <c r="UKG161" s="72"/>
      <c r="UKH161" s="72"/>
      <c r="UKI161" s="72"/>
      <c r="UKJ161" s="72"/>
      <c r="UKK161" s="72"/>
      <c r="UKL161" s="72"/>
      <c r="UKM161" s="72"/>
      <c r="UKN161" s="72"/>
      <c r="UKO161" s="71"/>
      <c r="UKP161" s="71"/>
      <c r="UKQ161" s="71"/>
      <c r="UKR161" s="71"/>
      <c r="UKS161" s="71"/>
      <c r="UKT161" s="71"/>
      <c r="UKU161" s="71"/>
      <c r="UKV161" s="72"/>
      <c r="UKW161" s="72"/>
      <c r="UKX161" s="72"/>
      <c r="UKY161" s="72"/>
      <c r="UKZ161" s="72"/>
      <c r="ULA161" s="72"/>
      <c r="ULB161" s="72"/>
      <c r="ULC161" s="72"/>
      <c r="ULD161" s="72"/>
      <c r="ULE161" s="71"/>
      <c r="ULF161" s="71"/>
      <c r="ULG161" s="71"/>
      <c r="ULH161" s="71"/>
      <c r="ULI161" s="71"/>
      <c r="ULJ161" s="71"/>
      <c r="ULK161" s="71"/>
      <c r="ULL161" s="72"/>
      <c r="ULM161" s="72"/>
      <c r="ULN161" s="72"/>
      <c r="ULO161" s="72"/>
      <c r="ULP161" s="72"/>
      <c r="ULQ161" s="72"/>
      <c r="ULR161" s="72"/>
      <c r="ULS161" s="72"/>
      <c r="ULT161" s="72"/>
      <c r="ULU161" s="71"/>
      <c r="ULV161" s="71"/>
      <c r="ULW161" s="71"/>
      <c r="ULX161" s="71"/>
      <c r="ULY161" s="71"/>
      <c r="ULZ161" s="71"/>
      <c r="UMA161" s="71"/>
      <c r="UMB161" s="72"/>
      <c r="UMC161" s="72"/>
      <c r="UMD161" s="72"/>
      <c r="UME161" s="72"/>
      <c r="UMF161" s="72"/>
      <c r="UMG161" s="72"/>
      <c r="UMH161" s="72"/>
      <c r="UMI161" s="72"/>
      <c r="UMJ161" s="72"/>
      <c r="UMK161" s="71"/>
      <c r="UML161" s="71"/>
      <c r="UMM161" s="71"/>
      <c r="UMN161" s="71"/>
      <c r="UMO161" s="71"/>
      <c r="UMP161" s="71"/>
      <c r="UMQ161" s="71"/>
      <c r="UMR161" s="72"/>
      <c r="UMS161" s="72"/>
      <c r="UMT161" s="72"/>
      <c r="UMU161" s="72"/>
      <c r="UMV161" s="72"/>
      <c r="UMW161" s="72"/>
      <c r="UMX161" s="72"/>
      <c r="UMY161" s="72"/>
      <c r="UMZ161" s="72"/>
      <c r="UNA161" s="71"/>
      <c r="UNB161" s="71"/>
      <c r="UNC161" s="71"/>
      <c r="UND161" s="71"/>
      <c r="UNE161" s="71"/>
      <c r="UNF161" s="71"/>
      <c r="UNG161" s="71"/>
      <c r="UNH161" s="72"/>
      <c r="UNI161" s="72"/>
      <c r="UNJ161" s="72"/>
      <c r="UNK161" s="72"/>
      <c r="UNL161" s="72"/>
      <c r="UNM161" s="72"/>
      <c r="UNN161" s="72"/>
      <c r="UNO161" s="72"/>
      <c r="UNP161" s="72"/>
      <c r="UNQ161" s="71"/>
      <c r="UNR161" s="71"/>
      <c r="UNS161" s="71"/>
      <c r="UNT161" s="71"/>
      <c r="UNU161" s="71"/>
      <c r="UNV161" s="71"/>
      <c r="UNW161" s="71"/>
      <c r="UNX161" s="72"/>
      <c r="UNY161" s="72"/>
      <c r="UNZ161" s="72"/>
      <c r="UOA161" s="72"/>
      <c r="UOB161" s="72"/>
      <c r="UOC161" s="72"/>
      <c r="UOD161" s="72"/>
      <c r="UOE161" s="72"/>
      <c r="UOF161" s="72"/>
      <c r="UOG161" s="71"/>
      <c r="UOH161" s="71"/>
      <c r="UOI161" s="71"/>
      <c r="UOJ161" s="71"/>
      <c r="UOK161" s="71"/>
      <c r="UOL161" s="71"/>
      <c r="UOM161" s="71"/>
      <c r="UON161" s="72"/>
      <c r="UOO161" s="72"/>
      <c r="UOP161" s="72"/>
      <c r="UOQ161" s="72"/>
      <c r="UOR161" s="72"/>
      <c r="UOS161" s="72"/>
      <c r="UOT161" s="72"/>
      <c r="UOU161" s="72"/>
      <c r="UOV161" s="72"/>
      <c r="UOW161" s="71"/>
      <c r="UOX161" s="71"/>
      <c r="UOY161" s="71"/>
      <c r="UOZ161" s="71"/>
      <c r="UPA161" s="71"/>
      <c r="UPB161" s="71"/>
      <c r="UPC161" s="71"/>
      <c r="UPD161" s="72"/>
      <c r="UPE161" s="72"/>
      <c r="UPF161" s="72"/>
      <c r="UPG161" s="72"/>
      <c r="UPH161" s="72"/>
      <c r="UPI161" s="72"/>
      <c r="UPJ161" s="72"/>
      <c r="UPK161" s="72"/>
      <c r="UPL161" s="72"/>
      <c r="UPM161" s="71"/>
      <c r="UPN161" s="71"/>
      <c r="UPO161" s="71"/>
      <c r="UPP161" s="71"/>
      <c r="UPQ161" s="71"/>
      <c r="UPR161" s="71"/>
      <c r="UPS161" s="71"/>
      <c r="UPT161" s="72"/>
      <c r="UPU161" s="72"/>
      <c r="UPV161" s="72"/>
      <c r="UPW161" s="72"/>
      <c r="UPX161" s="72"/>
      <c r="UPY161" s="72"/>
      <c r="UPZ161" s="72"/>
      <c r="UQA161" s="72"/>
      <c r="UQB161" s="72"/>
      <c r="UQC161" s="71"/>
      <c r="UQD161" s="71"/>
      <c r="UQE161" s="71"/>
      <c r="UQF161" s="71"/>
      <c r="UQG161" s="71"/>
      <c r="UQH161" s="71"/>
      <c r="UQI161" s="71"/>
      <c r="UQJ161" s="72"/>
      <c r="UQK161" s="72"/>
      <c r="UQL161" s="72"/>
      <c r="UQM161" s="72"/>
      <c r="UQN161" s="72"/>
      <c r="UQO161" s="72"/>
      <c r="UQP161" s="72"/>
      <c r="UQQ161" s="72"/>
      <c r="UQR161" s="72"/>
      <c r="UQS161" s="71"/>
      <c r="UQT161" s="71"/>
      <c r="UQU161" s="71"/>
      <c r="UQV161" s="71"/>
      <c r="UQW161" s="71"/>
      <c r="UQX161" s="71"/>
      <c r="UQY161" s="71"/>
      <c r="UQZ161" s="72"/>
      <c r="URA161" s="72"/>
      <c r="URB161" s="72"/>
      <c r="URC161" s="72"/>
      <c r="URD161" s="72"/>
      <c r="URE161" s="72"/>
      <c r="URF161" s="72"/>
      <c r="URG161" s="72"/>
      <c r="URH161" s="72"/>
      <c r="URI161" s="71"/>
      <c r="URJ161" s="71"/>
      <c r="URK161" s="71"/>
      <c r="URL161" s="71"/>
      <c r="URM161" s="71"/>
      <c r="URN161" s="71"/>
      <c r="URO161" s="71"/>
      <c r="URP161" s="72"/>
      <c r="URQ161" s="72"/>
      <c r="URR161" s="72"/>
      <c r="URS161" s="72"/>
      <c r="URT161" s="72"/>
      <c r="URU161" s="72"/>
      <c r="URV161" s="72"/>
      <c r="URW161" s="72"/>
      <c r="URX161" s="72"/>
      <c r="URY161" s="71"/>
      <c r="URZ161" s="71"/>
      <c r="USA161" s="71"/>
      <c r="USB161" s="71"/>
      <c r="USC161" s="71"/>
      <c r="USD161" s="71"/>
      <c r="USE161" s="71"/>
      <c r="USF161" s="72"/>
      <c r="USG161" s="72"/>
      <c r="USH161" s="72"/>
      <c r="USI161" s="72"/>
      <c r="USJ161" s="72"/>
      <c r="USK161" s="72"/>
      <c r="USL161" s="72"/>
      <c r="USM161" s="72"/>
      <c r="USN161" s="72"/>
      <c r="USO161" s="71"/>
      <c r="USP161" s="71"/>
      <c r="USQ161" s="71"/>
      <c r="USR161" s="71"/>
      <c r="USS161" s="71"/>
      <c r="UST161" s="71"/>
      <c r="USU161" s="71"/>
      <c r="USV161" s="72"/>
      <c r="USW161" s="72"/>
      <c r="USX161" s="72"/>
      <c r="USY161" s="72"/>
      <c r="USZ161" s="72"/>
      <c r="UTA161" s="72"/>
      <c r="UTB161" s="72"/>
      <c r="UTC161" s="72"/>
      <c r="UTD161" s="72"/>
      <c r="UTE161" s="71"/>
      <c r="UTF161" s="71"/>
      <c r="UTG161" s="71"/>
      <c r="UTH161" s="71"/>
      <c r="UTI161" s="71"/>
      <c r="UTJ161" s="71"/>
      <c r="UTK161" s="71"/>
      <c r="UTL161" s="72"/>
      <c r="UTM161" s="72"/>
      <c r="UTN161" s="72"/>
      <c r="UTO161" s="72"/>
      <c r="UTP161" s="72"/>
      <c r="UTQ161" s="72"/>
      <c r="UTR161" s="72"/>
      <c r="UTS161" s="72"/>
      <c r="UTT161" s="72"/>
      <c r="UTU161" s="71"/>
      <c r="UTV161" s="71"/>
      <c r="UTW161" s="71"/>
      <c r="UTX161" s="71"/>
      <c r="UTY161" s="71"/>
      <c r="UTZ161" s="71"/>
      <c r="UUA161" s="71"/>
      <c r="UUB161" s="72"/>
      <c r="UUC161" s="72"/>
      <c r="UUD161" s="72"/>
      <c r="UUE161" s="72"/>
      <c r="UUF161" s="72"/>
      <c r="UUG161" s="72"/>
      <c r="UUH161" s="72"/>
      <c r="UUI161" s="72"/>
      <c r="UUJ161" s="72"/>
      <c r="UUK161" s="71"/>
      <c r="UUL161" s="71"/>
      <c r="UUM161" s="71"/>
      <c r="UUN161" s="71"/>
      <c r="UUO161" s="71"/>
      <c r="UUP161" s="71"/>
      <c r="UUQ161" s="71"/>
      <c r="UUR161" s="72"/>
      <c r="UUS161" s="72"/>
      <c r="UUT161" s="72"/>
      <c r="UUU161" s="72"/>
      <c r="UUV161" s="72"/>
      <c r="UUW161" s="72"/>
      <c r="UUX161" s="72"/>
      <c r="UUY161" s="72"/>
      <c r="UUZ161" s="72"/>
      <c r="UVA161" s="71"/>
      <c r="UVB161" s="71"/>
      <c r="UVC161" s="71"/>
      <c r="UVD161" s="71"/>
      <c r="UVE161" s="71"/>
      <c r="UVF161" s="71"/>
      <c r="UVG161" s="71"/>
      <c r="UVH161" s="72"/>
      <c r="UVI161" s="72"/>
      <c r="UVJ161" s="72"/>
      <c r="UVK161" s="72"/>
      <c r="UVL161" s="72"/>
      <c r="UVM161" s="72"/>
      <c r="UVN161" s="72"/>
      <c r="UVO161" s="72"/>
      <c r="UVP161" s="72"/>
      <c r="UVQ161" s="71"/>
      <c r="UVR161" s="71"/>
      <c r="UVS161" s="71"/>
      <c r="UVT161" s="71"/>
      <c r="UVU161" s="71"/>
      <c r="UVV161" s="71"/>
      <c r="UVW161" s="71"/>
      <c r="UVX161" s="72"/>
      <c r="UVY161" s="72"/>
      <c r="UVZ161" s="72"/>
      <c r="UWA161" s="72"/>
      <c r="UWB161" s="72"/>
      <c r="UWC161" s="72"/>
      <c r="UWD161" s="72"/>
      <c r="UWE161" s="72"/>
      <c r="UWF161" s="72"/>
      <c r="UWG161" s="71"/>
      <c r="UWH161" s="71"/>
      <c r="UWI161" s="71"/>
      <c r="UWJ161" s="71"/>
      <c r="UWK161" s="71"/>
      <c r="UWL161" s="71"/>
      <c r="UWM161" s="71"/>
      <c r="UWN161" s="72"/>
      <c r="UWO161" s="72"/>
      <c r="UWP161" s="72"/>
      <c r="UWQ161" s="72"/>
      <c r="UWR161" s="72"/>
      <c r="UWS161" s="72"/>
      <c r="UWT161" s="72"/>
      <c r="UWU161" s="72"/>
      <c r="UWV161" s="72"/>
      <c r="UWW161" s="71"/>
      <c r="UWX161" s="71"/>
      <c r="UWY161" s="71"/>
      <c r="UWZ161" s="71"/>
      <c r="UXA161" s="71"/>
      <c r="UXB161" s="71"/>
      <c r="UXC161" s="71"/>
      <c r="UXD161" s="72"/>
      <c r="UXE161" s="72"/>
      <c r="UXF161" s="72"/>
      <c r="UXG161" s="72"/>
      <c r="UXH161" s="72"/>
      <c r="UXI161" s="72"/>
      <c r="UXJ161" s="72"/>
      <c r="UXK161" s="72"/>
      <c r="UXL161" s="72"/>
      <c r="UXM161" s="71"/>
      <c r="UXN161" s="71"/>
      <c r="UXO161" s="71"/>
      <c r="UXP161" s="71"/>
      <c r="UXQ161" s="71"/>
      <c r="UXR161" s="71"/>
      <c r="UXS161" s="71"/>
      <c r="UXT161" s="72"/>
      <c r="UXU161" s="72"/>
      <c r="UXV161" s="72"/>
      <c r="UXW161" s="72"/>
      <c r="UXX161" s="72"/>
      <c r="UXY161" s="72"/>
      <c r="UXZ161" s="72"/>
      <c r="UYA161" s="72"/>
      <c r="UYB161" s="72"/>
      <c r="UYC161" s="71"/>
      <c r="UYD161" s="71"/>
      <c r="UYE161" s="71"/>
      <c r="UYF161" s="71"/>
      <c r="UYG161" s="71"/>
      <c r="UYH161" s="71"/>
      <c r="UYI161" s="71"/>
      <c r="UYJ161" s="72"/>
      <c r="UYK161" s="72"/>
      <c r="UYL161" s="72"/>
      <c r="UYM161" s="72"/>
      <c r="UYN161" s="72"/>
      <c r="UYO161" s="72"/>
      <c r="UYP161" s="72"/>
      <c r="UYQ161" s="72"/>
      <c r="UYR161" s="72"/>
      <c r="UYS161" s="71"/>
      <c r="UYT161" s="71"/>
      <c r="UYU161" s="71"/>
      <c r="UYV161" s="71"/>
      <c r="UYW161" s="71"/>
      <c r="UYX161" s="71"/>
      <c r="UYY161" s="71"/>
      <c r="UYZ161" s="72"/>
      <c r="UZA161" s="72"/>
      <c r="UZB161" s="72"/>
      <c r="UZC161" s="72"/>
      <c r="UZD161" s="72"/>
      <c r="UZE161" s="72"/>
      <c r="UZF161" s="72"/>
      <c r="UZG161" s="72"/>
      <c r="UZH161" s="72"/>
      <c r="UZI161" s="71"/>
      <c r="UZJ161" s="71"/>
      <c r="UZK161" s="71"/>
      <c r="UZL161" s="71"/>
      <c r="UZM161" s="71"/>
      <c r="UZN161" s="71"/>
      <c r="UZO161" s="71"/>
      <c r="UZP161" s="72"/>
      <c r="UZQ161" s="72"/>
      <c r="UZR161" s="72"/>
      <c r="UZS161" s="72"/>
      <c r="UZT161" s="72"/>
      <c r="UZU161" s="72"/>
      <c r="UZV161" s="72"/>
      <c r="UZW161" s="72"/>
      <c r="UZX161" s="72"/>
      <c r="UZY161" s="71"/>
      <c r="UZZ161" s="71"/>
      <c r="VAA161" s="71"/>
      <c r="VAB161" s="71"/>
      <c r="VAC161" s="71"/>
      <c r="VAD161" s="71"/>
      <c r="VAE161" s="71"/>
      <c r="VAF161" s="72"/>
      <c r="VAG161" s="72"/>
      <c r="VAH161" s="72"/>
      <c r="VAI161" s="72"/>
      <c r="VAJ161" s="72"/>
      <c r="VAK161" s="72"/>
      <c r="VAL161" s="72"/>
      <c r="VAM161" s="72"/>
      <c r="VAN161" s="72"/>
      <c r="VAO161" s="71"/>
      <c r="VAP161" s="71"/>
      <c r="VAQ161" s="71"/>
      <c r="VAR161" s="71"/>
      <c r="VAS161" s="71"/>
      <c r="VAT161" s="71"/>
      <c r="VAU161" s="71"/>
      <c r="VAV161" s="72"/>
      <c r="VAW161" s="72"/>
      <c r="VAX161" s="72"/>
      <c r="VAY161" s="72"/>
      <c r="VAZ161" s="72"/>
      <c r="VBA161" s="72"/>
      <c r="VBB161" s="72"/>
      <c r="VBC161" s="72"/>
      <c r="VBD161" s="72"/>
      <c r="VBE161" s="71"/>
      <c r="VBF161" s="71"/>
      <c r="VBG161" s="71"/>
      <c r="VBH161" s="71"/>
      <c r="VBI161" s="71"/>
      <c r="VBJ161" s="71"/>
      <c r="VBK161" s="71"/>
      <c r="VBL161" s="72"/>
      <c r="VBM161" s="72"/>
      <c r="VBN161" s="72"/>
      <c r="VBO161" s="72"/>
      <c r="VBP161" s="72"/>
      <c r="VBQ161" s="72"/>
      <c r="VBR161" s="72"/>
      <c r="VBS161" s="72"/>
      <c r="VBT161" s="72"/>
      <c r="VBU161" s="71"/>
      <c r="VBV161" s="71"/>
      <c r="VBW161" s="71"/>
      <c r="VBX161" s="71"/>
      <c r="VBY161" s="71"/>
      <c r="VBZ161" s="71"/>
      <c r="VCA161" s="71"/>
      <c r="VCB161" s="72"/>
      <c r="VCC161" s="72"/>
      <c r="VCD161" s="72"/>
      <c r="VCE161" s="72"/>
      <c r="VCF161" s="72"/>
      <c r="VCG161" s="72"/>
      <c r="VCH161" s="72"/>
      <c r="VCI161" s="72"/>
      <c r="VCJ161" s="72"/>
      <c r="VCK161" s="71"/>
      <c r="VCL161" s="71"/>
      <c r="VCM161" s="71"/>
      <c r="VCN161" s="71"/>
      <c r="VCO161" s="71"/>
      <c r="VCP161" s="71"/>
      <c r="VCQ161" s="71"/>
      <c r="VCR161" s="72"/>
      <c r="VCS161" s="72"/>
      <c r="VCT161" s="72"/>
      <c r="VCU161" s="72"/>
      <c r="VCV161" s="72"/>
      <c r="VCW161" s="72"/>
      <c r="VCX161" s="72"/>
      <c r="VCY161" s="72"/>
      <c r="VCZ161" s="72"/>
      <c r="VDA161" s="71"/>
      <c r="VDB161" s="71"/>
      <c r="VDC161" s="71"/>
      <c r="VDD161" s="71"/>
      <c r="VDE161" s="71"/>
      <c r="VDF161" s="71"/>
      <c r="VDG161" s="71"/>
      <c r="VDH161" s="72"/>
      <c r="VDI161" s="72"/>
      <c r="VDJ161" s="72"/>
      <c r="VDK161" s="72"/>
      <c r="VDL161" s="72"/>
      <c r="VDM161" s="72"/>
      <c r="VDN161" s="72"/>
      <c r="VDO161" s="72"/>
      <c r="VDP161" s="72"/>
      <c r="VDQ161" s="71"/>
      <c r="VDR161" s="71"/>
      <c r="VDS161" s="71"/>
      <c r="VDT161" s="71"/>
      <c r="VDU161" s="71"/>
      <c r="VDV161" s="71"/>
      <c r="VDW161" s="71"/>
      <c r="VDX161" s="72"/>
      <c r="VDY161" s="72"/>
      <c r="VDZ161" s="72"/>
      <c r="VEA161" s="72"/>
      <c r="VEB161" s="72"/>
      <c r="VEC161" s="72"/>
      <c r="VED161" s="72"/>
      <c r="VEE161" s="72"/>
      <c r="VEF161" s="72"/>
      <c r="VEG161" s="71"/>
      <c r="VEH161" s="71"/>
      <c r="VEI161" s="71"/>
      <c r="VEJ161" s="71"/>
      <c r="VEK161" s="71"/>
      <c r="VEL161" s="71"/>
      <c r="VEM161" s="71"/>
      <c r="VEN161" s="72"/>
      <c r="VEO161" s="72"/>
      <c r="VEP161" s="72"/>
      <c r="VEQ161" s="72"/>
      <c r="VER161" s="72"/>
      <c r="VES161" s="72"/>
      <c r="VET161" s="72"/>
      <c r="VEU161" s="72"/>
      <c r="VEV161" s="72"/>
      <c r="VEW161" s="71"/>
      <c r="VEX161" s="71"/>
      <c r="VEY161" s="71"/>
      <c r="VEZ161" s="71"/>
      <c r="VFA161" s="71"/>
      <c r="VFB161" s="71"/>
      <c r="VFC161" s="71"/>
      <c r="VFD161" s="72"/>
      <c r="VFE161" s="72"/>
      <c r="VFF161" s="72"/>
      <c r="VFG161" s="72"/>
      <c r="VFH161" s="72"/>
      <c r="VFI161" s="72"/>
      <c r="VFJ161" s="72"/>
      <c r="VFK161" s="72"/>
      <c r="VFL161" s="72"/>
      <c r="VFM161" s="71"/>
      <c r="VFN161" s="71"/>
      <c r="VFO161" s="71"/>
      <c r="VFP161" s="71"/>
      <c r="VFQ161" s="71"/>
      <c r="VFR161" s="71"/>
      <c r="VFS161" s="71"/>
      <c r="VFT161" s="72"/>
      <c r="VFU161" s="72"/>
      <c r="VFV161" s="72"/>
      <c r="VFW161" s="72"/>
      <c r="VFX161" s="72"/>
      <c r="VFY161" s="72"/>
      <c r="VFZ161" s="72"/>
      <c r="VGA161" s="72"/>
      <c r="VGB161" s="72"/>
      <c r="VGC161" s="71"/>
      <c r="VGD161" s="71"/>
      <c r="VGE161" s="71"/>
      <c r="VGF161" s="71"/>
      <c r="VGG161" s="71"/>
      <c r="VGH161" s="71"/>
      <c r="VGI161" s="71"/>
      <c r="VGJ161" s="72"/>
      <c r="VGK161" s="72"/>
      <c r="VGL161" s="72"/>
      <c r="VGM161" s="72"/>
      <c r="VGN161" s="72"/>
      <c r="VGO161" s="72"/>
      <c r="VGP161" s="72"/>
      <c r="VGQ161" s="72"/>
      <c r="VGR161" s="72"/>
      <c r="VGS161" s="71"/>
      <c r="VGT161" s="71"/>
      <c r="VGU161" s="71"/>
      <c r="VGV161" s="71"/>
      <c r="VGW161" s="71"/>
      <c r="VGX161" s="71"/>
      <c r="VGY161" s="71"/>
      <c r="VGZ161" s="72"/>
      <c r="VHA161" s="72"/>
      <c r="VHB161" s="72"/>
      <c r="VHC161" s="72"/>
      <c r="VHD161" s="72"/>
      <c r="VHE161" s="72"/>
      <c r="VHF161" s="72"/>
      <c r="VHG161" s="72"/>
      <c r="VHH161" s="72"/>
      <c r="VHI161" s="71"/>
      <c r="VHJ161" s="71"/>
      <c r="VHK161" s="71"/>
      <c r="VHL161" s="71"/>
      <c r="VHM161" s="71"/>
      <c r="VHN161" s="71"/>
      <c r="VHO161" s="71"/>
      <c r="VHP161" s="72"/>
      <c r="VHQ161" s="72"/>
      <c r="VHR161" s="72"/>
      <c r="VHS161" s="72"/>
      <c r="VHT161" s="72"/>
      <c r="VHU161" s="72"/>
      <c r="VHV161" s="72"/>
      <c r="VHW161" s="72"/>
      <c r="VHX161" s="72"/>
      <c r="VHY161" s="71"/>
      <c r="VHZ161" s="71"/>
      <c r="VIA161" s="71"/>
      <c r="VIB161" s="71"/>
      <c r="VIC161" s="71"/>
      <c r="VID161" s="71"/>
      <c r="VIE161" s="71"/>
      <c r="VIF161" s="72"/>
      <c r="VIG161" s="72"/>
      <c r="VIH161" s="72"/>
      <c r="VII161" s="72"/>
      <c r="VIJ161" s="72"/>
      <c r="VIK161" s="72"/>
      <c r="VIL161" s="72"/>
      <c r="VIM161" s="72"/>
      <c r="VIN161" s="72"/>
      <c r="VIO161" s="71"/>
      <c r="VIP161" s="71"/>
      <c r="VIQ161" s="71"/>
      <c r="VIR161" s="71"/>
      <c r="VIS161" s="71"/>
      <c r="VIT161" s="71"/>
      <c r="VIU161" s="71"/>
      <c r="VIV161" s="72"/>
      <c r="VIW161" s="72"/>
      <c r="VIX161" s="72"/>
      <c r="VIY161" s="72"/>
      <c r="VIZ161" s="72"/>
      <c r="VJA161" s="72"/>
      <c r="VJB161" s="72"/>
      <c r="VJC161" s="72"/>
      <c r="VJD161" s="72"/>
      <c r="VJE161" s="71"/>
      <c r="VJF161" s="71"/>
      <c r="VJG161" s="71"/>
      <c r="VJH161" s="71"/>
      <c r="VJI161" s="71"/>
      <c r="VJJ161" s="71"/>
      <c r="VJK161" s="71"/>
      <c r="VJL161" s="72"/>
      <c r="VJM161" s="72"/>
      <c r="VJN161" s="72"/>
      <c r="VJO161" s="72"/>
      <c r="VJP161" s="72"/>
      <c r="VJQ161" s="72"/>
      <c r="VJR161" s="72"/>
      <c r="VJS161" s="72"/>
      <c r="VJT161" s="72"/>
      <c r="VJU161" s="71"/>
      <c r="VJV161" s="71"/>
      <c r="VJW161" s="71"/>
      <c r="VJX161" s="71"/>
      <c r="VJY161" s="71"/>
      <c r="VJZ161" s="71"/>
      <c r="VKA161" s="71"/>
      <c r="VKB161" s="72"/>
      <c r="VKC161" s="72"/>
      <c r="VKD161" s="72"/>
      <c r="VKE161" s="72"/>
      <c r="VKF161" s="72"/>
      <c r="VKG161" s="72"/>
      <c r="VKH161" s="72"/>
      <c r="VKI161" s="72"/>
      <c r="VKJ161" s="72"/>
      <c r="VKK161" s="71"/>
      <c r="VKL161" s="71"/>
      <c r="VKM161" s="71"/>
      <c r="VKN161" s="71"/>
      <c r="VKO161" s="71"/>
      <c r="VKP161" s="71"/>
      <c r="VKQ161" s="71"/>
      <c r="VKR161" s="72"/>
      <c r="VKS161" s="72"/>
      <c r="VKT161" s="72"/>
      <c r="VKU161" s="72"/>
      <c r="VKV161" s="72"/>
      <c r="VKW161" s="72"/>
      <c r="VKX161" s="72"/>
      <c r="VKY161" s="72"/>
      <c r="VKZ161" s="72"/>
      <c r="VLA161" s="71"/>
      <c r="VLB161" s="71"/>
      <c r="VLC161" s="71"/>
      <c r="VLD161" s="71"/>
      <c r="VLE161" s="71"/>
      <c r="VLF161" s="71"/>
      <c r="VLG161" s="71"/>
      <c r="VLH161" s="72"/>
      <c r="VLI161" s="72"/>
      <c r="VLJ161" s="72"/>
      <c r="VLK161" s="72"/>
      <c r="VLL161" s="72"/>
      <c r="VLM161" s="72"/>
      <c r="VLN161" s="72"/>
      <c r="VLO161" s="72"/>
      <c r="VLP161" s="72"/>
      <c r="VLQ161" s="71"/>
      <c r="VLR161" s="71"/>
      <c r="VLS161" s="71"/>
      <c r="VLT161" s="71"/>
      <c r="VLU161" s="71"/>
      <c r="VLV161" s="71"/>
      <c r="VLW161" s="71"/>
      <c r="VLX161" s="72"/>
      <c r="VLY161" s="72"/>
      <c r="VLZ161" s="72"/>
      <c r="VMA161" s="72"/>
      <c r="VMB161" s="72"/>
      <c r="VMC161" s="72"/>
      <c r="VMD161" s="72"/>
      <c r="VME161" s="72"/>
      <c r="VMF161" s="72"/>
      <c r="VMG161" s="71"/>
      <c r="VMH161" s="71"/>
      <c r="VMI161" s="71"/>
      <c r="VMJ161" s="71"/>
      <c r="VMK161" s="71"/>
      <c r="VML161" s="71"/>
      <c r="VMM161" s="71"/>
      <c r="VMN161" s="72"/>
      <c r="VMO161" s="72"/>
      <c r="VMP161" s="72"/>
      <c r="VMQ161" s="72"/>
      <c r="VMR161" s="72"/>
      <c r="VMS161" s="72"/>
      <c r="VMT161" s="72"/>
      <c r="VMU161" s="72"/>
      <c r="VMV161" s="72"/>
      <c r="VMW161" s="71"/>
      <c r="VMX161" s="71"/>
      <c r="VMY161" s="71"/>
      <c r="VMZ161" s="71"/>
      <c r="VNA161" s="71"/>
      <c r="VNB161" s="71"/>
      <c r="VNC161" s="71"/>
      <c r="VND161" s="72"/>
      <c r="VNE161" s="72"/>
      <c r="VNF161" s="72"/>
      <c r="VNG161" s="72"/>
      <c r="VNH161" s="72"/>
      <c r="VNI161" s="72"/>
      <c r="VNJ161" s="72"/>
      <c r="VNK161" s="72"/>
      <c r="VNL161" s="72"/>
      <c r="VNM161" s="71"/>
      <c r="VNN161" s="71"/>
      <c r="VNO161" s="71"/>
      <c r="VNP161" s="71"/>
      <c r="VNQ161" s="71"/>
      <c r="VNR161" s="71"/>
      <c r="VNS161" s="71"/>
      <c r="VNT161" s="72"/>
      <c r="VNU161" s="72"/>
      <c r="VNV161" s="72"/>
      <c r="VNW161" s="72"/>
      <c r="VNX161" s="72"/>
      <c r="VNY161" s="72"/>
      <c r="VNZ161" s="72"/>
      <c r="VOA161" s="72"/>
      <c r="VOB161" s="72"/>
      <c r="VOC161" s="71"/>
      <c r="VOD161" s="71"/>
      <c r="VOE161" s="71"/>
      <c r="VOF161" s="71"/>
      <c r="VOG161" s="71"/>
      <c r="VOH161" s="71"/>
      <c r="VOI161" s="71"/>
      <c r="VOJ161" s="72"/>
      <c r="VOK161" s="72"/>
      <c r="VOL161" s="72"/>
      <c r="VOM161" s="72"/>
      <c r="VON161" s="72"/>
      <c r="VOO161" s="72"/>
      <c r="VOP161" s="72"/>
      <c r="VOQ161" s="72"/>
      <c r="VOR161" s="72"/>
      <c r="VOS161" s="71"/>
      <c r="VOT161" s="71"/>
      <c r="VOU161" s="71"/>
      <c r="VOV161" s="71"/>
      <c r="VOW161" s="71"/>
      <c r="VOX161" s="71"/>
      <c r="VOY161" s="71"/>
      <c r="VOZ161" s="72"/>
      <c r="VPA161" s="72"/>
      <c r="VPB161" s="72"/>
      <c r="VPC161" s="72"/>
      <c r="VPD161" s="72"/>
      <c r="VPE161" s="72"/>
      <c r="VPF161" s="72"/>
      <c r="VPG161" s="72"/>
      <c r="VPH161" s="72"/>
      <c r="VPI161" s="71"/>
      <c r="VPJ161" s="71"/>
      <c r="VPK161" s="71"/>
      <c r="VPL161" s="71"/>
      <c r="VPM161" s="71"/>
      <c r="VPN161" s="71"/>
      <c r="VPO161" s="71"/>
      <c r="VPP161" s="72"/>
      <c r="VPQ161" s="72"/>
      <c r="VPR161" s="72"/>
      <c r="VPS161" s="72"/>
      <c r="VPT161" s="72"/>
      <c r="VPU161" s="72"/>
      <c r="VPV161" s="72"/>
      <c r="VPW161" s="72"/>
      <c r="VPX161" s="72"/>
      <c r="VPY161" s="71"/>
      <c r="VPZ161" s="71"/>
      <c r="VQA161" s="71"/>
      <c r="VQB161" s="71"/>
      <c r="VQC161" s="71"/>
      <c r="VQD161" s="71"/>
      <c r="VQE161" s="71"/>
      <c r="VQF161" s="72"/>
      <c r="VQG161" s="72"/>
      <c r="VQH161" s="72"/>
      <c r="VQI161" s="72"/>
      <c r="VQJ161" s="72"/>
      <c r="VQK161" s="72"/>
      <c r="VQL161" s="72"/>
      <c r="VQM161" s="72"/>
      <c r="VQN161" s="72"/>
      <c r="VQO161" s="71"/>
      <c r="VQP161" s="71"/>
      <c r="VQQ161" s="71"/>
      <c r="VQR161" s="71"/>
      <c r="VQS161" s="71"/>
      <c r="VQT161" s="71"/>
      <c r="VQU161" s="71"/>
      <c r="VQV161" s="72"/>
      <c r="VQW161" s="72"/>
      <c r="VQX161" s="72"/>
      <c r="VQY161" s="72"/>
      <c r="VQZ161" s="72"/>
      <c r="VRA161" s="72"/>
      <c r="VRB161" s="72"/>
      <c r="VRC161" s="72"/>
      <c r="VRD161" s="72"/>
      <c r="VRE161" s="71"/>
      <c r="VRF161" s="71"/>
      <c r="VRG161" s="71"/>
      <c r="VRH161" s="71"/>
      <c r="VRI161" s="71"/>
      <c r="VRJ161" s="71"/>
      <c r="VRK161" s="71"/>
      <c r="VRL161" s="72"/>
      <c r="VRM161" s="72"/>
      <c r="VRN161" s="72"/>
      <c r="VRO161" s="72"/>
      <c r="VRP161" s="72"/>
      <c r="VRQ161" s="72"/>
      <c r="VRR161" s="72"/>
      <c r="VRS161" s="72"/>
      <c r="VRT161" s="72"/>
      <c r="VRU161" s="71"/>
      <c r="VRV161" s="71"/>
      <c r="VRW161" s="71"/>
      <c r="VRX161" s="71"/>
      <c r="VRY161" s="71"/>
      <c r="VRZ161" s="71"/>
      <c r="VSA161" s="71"/>
      <c r="VSB161" s="72"/>
      <c r="VSC161" s="72"/>
      <c r="VSD161" s="72"/>
      <c r="VSE161" s="72"/>
      <c r="VSF161" s="72"/>
      <c r="VSG161" s="72"/>
      <c r="VSH161" s="72"/>
      <c r="VSI161" s="72"/>
      <c r="VSJ161" s="72"/>
      <c r="VSK161" s="71"/>
      <c r="VSL161" s="71"/>
      <c r="VSM161" s="71"/>
      <c r="VSN161" s="71"/>
      <c r="VSO161" s="71"/>
      <c r="VSP161" s="71"/>
      <c r="VSQ161" s="71"/>
      <c r="VSR161" s="72"/>
      <c r="VSS161" s="72"/>
      <c r="VST161" s="72"/>
      <c r="VSU161" s="72"/>
      <c r="VSV161" s="72"/>
      <c r="VSW161" s="72"/>
      <c r="VSX161" s="72"/>
      <c r="VSY161" s="72"/>
      <c r="VSZ161" s="72"/>
      <c r="VTA161" s="71"/>
      <c r="VTB161" s="71"/>
      <c r="VTC161" s="71"/>
      <c r="VTD161" s="71"/>
      <c r="VTE161" s="71"/>
      <c r="VTF161" s="71"/>
      <c r="VTG161" s="71"/>
      <c r="VTH161" s="72"/>
      <c r="VTI161" s="72"/>
      <c r="VTJ161" s="72"/>
      <c r="VTK161" s="72"/>
      <c r="VTL161" s="72"/>
      <c r="VTM161" s="72"/>
      <c r="VTN161" s="72"/>
      <c r="VTO161" s="72"/>
      <c r="VTP161" s="72"/>
      <c r="VTQ161" s="71"/>
      <c r="VTR161" s="71"/>
      <c r="VTS161" s="71"/>
      <c r="VTT161" s="71"/>
      <c r="VTU161" s="71"/>
      <c r="VTV161" s="71"/>
      <c r="VTW161" s="71"/>
      <c r="VTX161" s="72"/>
      <c r="VTY161" s="72"/>
      <c r="VTZ161" s="72"/>
      <c r="VUA161" s="72"/>
      <c r="VUB161" s="72"/>
      <c r="VUC161" s="72"/>
      <c r="VUD161" s="72"/>
      <c r="VUE161" s="72"/>
      <c r="VUF161" s="72"/>
      <c r="VUG161" s="71"/>
      <c r="VUH161" s="71"/>
      <c r="VUI161" s="71"/>
      <c r="VUJ161" s="71"/>
      <c r="VUK161" s="71"/>
      <c r="VUL161" s="71"/>
      <c r="VUM161" s="71"/>
      <c r="VUN161" s="72"/>
      <c r="VUO161" s="72"/>
      <c r="VUP161" s="72"/>
      <c r="VUQ161" s="72"/>
      <c r="VUR161" s="72"/>
      <c r="VUS161" s="72"/>
      <c r="VUT161" s="72"/>
      <c r="VUU161" s="72"/>
      <c r="VUV161" s="72"/>
      <c r="VUW161" s="71"/>
      <c r="VUX161" s="71"/>
      <c r="VUY161" s="71"/>
      <c r="VUZ161" s="71"/>
      <c r="VVA161" s="71"/>
      <c r="VVB161" s="71"/>
      <c r="VVC161" s="71"/>
      <c r="VVD161" s="72"/>
      <c r="VVE161" s="72"/>
      <c r="VVF161" s="72"/>
      <c r="VVG161" s="72"/>
      <c r="VVH161" s="72"/>
      <c r="VVI161" s="72"/>
      <c r="VVJ161" s="72"/>
      <c r="VVK161" s="72"/>
      <c r="VVL161" s="72"/>
      <c r="VVM161" s="71"/>
      <c r="VVN161" s="71"/>
      <c r="VVO161" s="71"/>
      <c r="VVP161" s="71"/>
      <c r="VVQ161" s="71"/>
      <c r="VVR161" s="71"/>
      <c r="VVS161" s="71"/>
      <c r="VVT161" s="72"/>
      <c r="VVU161" s="72"/>
      <c r="VVV161" s="72"/>
      <c r="VVW161" s="72"/>
      <c r="VVX161" s="72"/>
      <c r="VVY161" s="72"/>
      <c r="VVZ161" s="72"/>
      <c r="VWA161" s="72"/>
      <c r="VWB161" s="72"/>
      <c r="VWC161" s="71"/>
      <c r="VWD161" s="71"/>
      <c r="VWE161" s="71"/>
      <c r="VWF161" s="71"/>
      <c r="VWG161" s="71"/>
      <c r="VWH161" s="71"/>
      <c r="VWI161" s="71"/>
      <c r="VWJ161" s="72"/>
      <c r="VWK161" s="72"/>
      <c r="VWL161" s="72"/>
      <c r="VWM161" s="72"/>
      <c r="VWN161" s="72"/>
      <c r="VWO161" s="72"/>
      <c r="VWP161" s="72"/>
      <c r="VWQ161" s="72"/>
      <c r="VWR161" s="72"/>
      <c r="VWS161" s="71"/>
      <c r="VWT161" s="71"/>
      <c r="VWU161" s="71"/>
      <c r="VWV161" s="71"/>
      <c r="VWW161" s="71"/>
      <c r="VWX161" s="71"/>
      <c r="VWY161" s="71"/>
      <c r="VWZ161" s="72"/>
      <c r="VXA161" s="72"/>
      <c r="VXB161" s="72"/>
      <c r="VXC161" s="72"/>
      <c r="VXD161" s="72"/>
      <c r="VXE161" s="72"/>
      <c r="VXF161" s="72"/>
      <c r="VXG161" s="72"/>
      <c r="VXH161" s="72"/>
      <c r="VXI161" s="71"/>
      <c r="VXJ161" s="71"/>
      <c r="VXK161" s="71"/>
      <c r="VXL161" s="71"/>
      <c r="VXM161" s="71"/>
      <c r="VXN161" s="71"/>
      <c r="VXO161" s="71"/>
      <c r="VXP161" s="72"/>
      <c r="VXQ161" s="72"/>
      <c r="VXR161" s="72"/>
      <c r="VXS161" s="72"/>
      <c r="VXT161" s="72"/>
      <c r="VXU161" s="72"/>
      <c r="VXV161" s="72"/>
      <c r="VXW161" s="72"/>
      <c r="VXX161" s="72"/>
      <c r="VXY161" s="71"/>
      <c r="VXZ161" s="71"/>
      <c r="VYA161" s="71"/>
      <c r="VYB161" s="71"/>
      <c r="VYC161" s="71"/>
      <c r="VYD161" s="71"/>
      <c r="VYE161" s="71"/>
      <c r="VYF161" s="72"/>
      <c r="VYG161" s="72"/>
      <c r="VYH161" s="72"/>
      <c r="VYI161" s="72"/>
      <c r="VYJ161" s="72"/>
      <c r="VYK161" s="72"/>
      <c r="VYL161" s="72"/>
      <c r="VYM161" s="72"/>
      <c r="VYN161" s="72"/>
      <c r="VYO161" s="71"/>
      <c r="VYP161" s="71"/>
      <c r="VYQ161" s="71"/>
      <c r="VYR161" s="71"/>
      <c r="VYS161" s="71"/>
      <c r="VYT161" s="71"/>
      <c r="VYU161" s="71"/>
      <c r="VYV161" s="72"/>
      <c r="VYW161" s="72"/>
      <c r="VYX161" s="72"/>
      <c r="VYY161" s="72"/>
      <c r="VYZ161" s="72"/>
      <c r="VZA161" s="72"/>
      <c r="VZB161" s="72"/>
      <c r="VZC161" s="72"/>
      <c r="VZD161" s="72"/>
      <c r="VZE161" s="71"/>
      <c r="VZF161" s="71"/>
      <c r="VZG161" s="71"/>
      <c r="VZH161" s="71"/>
      <c r="VZI161" s="71"/>
      <c r="VZJ161" s="71"/>
      <c r="VZK161" s="71"/>
      <c r="VZL161" s="72"/>
      <c r="VZM161" s="72"/>
      <c r="VZN161" s="72"/>
      <c r="VZO161" s="72"/>
      <c r="VZP161" s="72"/>
      <c r="VZQ161" s="72"/>
      <c r="VZR161" s="72"/>
      <c r="VZS161" s="72"/>
      <c r="VZT161" s="72"/>
      <c r="VZU161" s="71"/>
      <c r="VZV161" s="71"/>
      <c r="VZW161" s="71"/>
      <c r="VZX161" s="71"/>
      <c r="VZY161" s="71"/>
      <c r="VZZ161" s="71"/>
      <c r="WAA161" s="71"/>
      <c r="WAB161" s="72"/>
      <c r="WAC161" s="72"/>
      <c r="WAD161" s="72"/>
      <c r="WAE161" s="72"/>
      <c r="WAF161" s="72"/>
      <c r="WAG161" s="72"/>
      <c r="WAH161" s="72"/>
      <c r="WAI161" s="72"/>
      <c r="WAJ161" s="72"/>
      <c r="WAK161" s="71"/>
      <c r="WAL161" s="71"/>
      <c r="WAM161" s="71"/>
      <c r="WAN161" s="71"/>
      <c r="WAO161" s="71"/>
      <c r="WAP161" s="71"/>
      <c r="WAQ161" s="71"/>
      <c r="WAR161" s="72"/>
      <c r="WAS161" s="72"/>
      <c r="WAT161" s="72"/>
      <c r="WAU161" s="72"/>
      <c r="WAV161" s="72"/>
      <c r="WAW161" s="72"/>
      <c r="WAX161" s="72"/>
      <c r="WAY161" s="72"/>
      <c r="WAZ161" s="72"/>
      <c r="WBA161" s="71"/>
      <c r="WBB161" s="71"/>
      <c r="WBC161" s="71"/>
      <c r="WBD161" s="71"/>
      <c r="WBE161" s="71"/>
      <c r="WBF161" s="71"/>
      <c r="WBG161" s="71"/>
      <c r="WBH161" s="72"/>
      <c r="WBI161" s="72"/>
      <c r="WBJ161" s="72"/>
      <c r="WBK161" s="72"/>
      <c r="WBL161" s="72"/>
      <c r="WBM161" s="72"/>
      <c r="WBN161" s="72"/>
      <c r="WBO161" s="72"/>
      <c r="WBP161" s="72"/>
      <c r="WBQ161" s="71"/>
      <c r="WBR161" s="71"/>
      <c r="WBS161" s="71"/>
      <c r="WBT161" s="71"/>
      <c r="WBU161" s="71"/>
      <c r="WBV161" s="71"/>
      <c r="WBW161" s="71"/>
      <c r="WBX161" s="72"/>
      <c r="WBY161" s="72"/>
      <c r="WBZ161" s="72"/>
      <c r="WCA161" s="72"/>
      <c r="WCB161" s="72"/>
      <c r="WCC161" s="72"/>
      <c r="WCD161" s="72"/>
      <c r="WCE161" s="72"/>
      <c r="WCF161" s="72"/>
      <c r="WCG161" s="71"/>
      <c r="WCH161" s="71"/>
      <c r="WCI161" s="71"/>
      <c r="WCJ161" s="71"/>
      <c r="WCK161" s="71"/>
      <c r="WCL161" s="71"/>
      <c r="WCM161" s="71"/>
      <c r="WCN161" s="72"/>
      <c r="WCO161" s="72"/>
      <c r="WCP161" s="72"/>
      <c r="WCQ161" s="72"/>
      <c r="WCR161" s="72"/>
      <c r="WCS161" s="72"/>
      <c r="WCT161" s="72"/>
      <c r="WCU161" s="72"/>
      <c r="WCV161" s="72"/>
      <c r="WCW161" s="71"/>
      <c r="WCX161" s="71"/>
      <c r="WCY161" s="71"/>
      <c r="WCZ161" s="71"/>
      <c r="WDA161" s="71"/>
      <c r="WDB161" s="71"/>
      <c r="WDC161" s="71"/>
      <c r="WDD161" s="72"/>
      <c r="WDE161" s="72"/>
      <c r="WDF161" s="72"/>
      <c r="WDG161" s="72"/>
      <c r="WDH161" s="72"/>
      <c r="WDI161" s="72"/>
      <c r="WDJ161" s="72"/>
      <c r="WDK161" s="72"/>
      <c r="WDL161" s="72"/>
      <c r="WDM161" s="71"/>
      <c r="WDN161" s="71"/>
      <c r="WDO161" s="71"/>
      <c r="WDP161" s="71"/>
      <c r="WDQ161" s="71"/>
      <c r="WDR161" s="71"/>
      <c r="WDS161" s="71"/>
      <c r="WDT161" s="72"/>
      <c r="WDU161" s="72"/>
      <c r="WDV161" s="72"/>
      <c r="WDW161" s="72"/>
      <c r="WDX161" s="72"/>
      <c r="WDY161" s="72"/>
      <c r="WDZ161" s="72"/>
      <c r="WEA161" s="72"/>
      <c r="WEB161" s="72"/>
      <c r="WEC161" s="71"/>
      <c r="WED161" s="71"/>
      <c r="WEE161" s="71"/>
      <c r="WEF161" s="71"/>
      <c r="WEG161" s="71"/>
      <c r="WEH161" s="71"/>
      <c r="WEI161" s="71"/>
      <c r="WEJ161" s="72"/>
      <c r="WEK161" s="72"/>
      <c r="WEL161" s="72"/>
      <c r="WEM161" s="72"/>
      <c r="WEN161" s="72"/>
      <c r="WEO161" s="72"/>
      <c r="WEP161" s="72"/>
      <c r="WEQ161" s="72"/>
      <c r="WER161" s="72"/>
      <c r="WES161" s="71"/>
      <c r="WET161" s="71"/>
      <c r="WEU161" s="71"/>
      <c r="WEV161" s="71"/>
      <c r="WEW161" s="71"/>
      <c r="WEX161" s="71"/>
      <c r="WEY161" s="71"/>
      <c r="WEZ161" s="72"/>
      <c r="WFA161" s="72"/>
      <c r="WFB161" s="72"/>
      <c r="WFC161" s="72"/>
      <c r="WFD161" s="72"/>
      <c r="WFE161" s="72"/>
      <c r="WFF161" s="72"/>
      <c r="WFG161" s="72"/>
      <c r="WFH161" s="72"/>
      <c r="WFI161" s="71"/>
      <c r="WFJ161" s="71"/>
      <c r="WFK161" s="71"/>
      <c r="WFL161" s="71"/>
      <c r="WFM161" s="71"/>
      <c r="WFN161" s="71"/>
      <c r="WFO161" s="71"/>
      <c r="WFP161" s="72"/>
      <c r="WFQ161" s="72"/>
      <c r="WFR161" s="72"/>
      <c r="WFS161" s="72"/>
      <c r="WFT161" s="72"/>
      <c r="WFU161" s="72"/>
      <c r="WFV161" s="72"/>
      <c r="WFW161" s="72"/>
      <c r="WFX161" s="72"/>
      <c r="WFY161" s="71"/>
      <c r="WFZ161" s="71"/>
      <c r="WGA161" s="71"/>
      <c r="WGB161" s="71"/>
      <c r="WGC161" s="71"/>
      <c r="WGD161" s="71"/>
      <c r="WGE161" s="71"/>
      <c r="WGF161" s="72"/>
      <c r="WGG161" s="72"/>
      <c r="WGH161" s="72"/>
      <c r="WGI161" s="72"/>
      <c r="WGJ161" s="72"/>
      <c r="WGK161" s="72"/>
      <c r="WGL161" s="72"/>
      <c r="WGM161" s="72"/>
      <c r="WGN161" s="72"/>
      <c r="WGO161" s="71"/>
      <c r="WGP161" s="71"/>
      <c r="WGQ161" s="71"/>
      <c r="WGR161" s="71"/>
      <c r="WGS161" s="71"/>
      <c r="WGT161" s="71"/>
      <c r="WGU161" s="71"/>
      <c r="WGV161" s="72"/>
      <c r="WGW161" s="72"/>
      <c r="WGX161" s="72"/>
      <c r="WGY161" s="72"/>
      <c r="WGZ161" s="72"/>
      <c r="WHA161" s="72"/>
      <c r="WHB161" s="72"/>
      <c r="WHC161" s="72"/>
      <c r="WHD161" s="72"/>
      <c r="WHE161" s="71"/>
      <c r="WHF161" s="71"/>
      <c r="WHG161" s="71"/>
      <c r="WHH161" s="71"/>
      <c r="WHI161" s="71"/>
      <c r="WHJ161" s="71"/>
      <c r="WHK161" s="71"/>
      <c r="WHL161" s="72"/>
      <c r="WHM161" s="72"/>
      <c r="WHN161" s="72"/>
      <c r="WHO161" s="72"/>
      <c r="WHP161" s="72"/>
      <c r="WHQ161" s="72"/>
      <c r="WHR161" s="72"/>
      <c r="WHS161" s="72"/>
      <c r="WHT161" s="72"/>
      <c r="WHU161" s="71"/>
      <c r="WHV161" s="71"/>
      <c r="WHW161" s="71"/>
      <c r="WHX161" s="71"/>
      <c r="WHY161" s="71"/>
      <c r="WHZ161" s="71"/>
      <c r="WIA161" s="71"/>
      <c r="WIB161" s="72"/>
      <c r="WIC161" s="72"/>
      <c r="WID161" s="72"/>
      <c r="WIE161" s="72"/>
      <c r="WIF161" s="72"/>
      <c r="WIG161" s="72"/>
      <c r="WIH161" s="72"/>
      <c r="WII161" s="72"/>
      <c r="WIJ161" s="72"/>
      <c r="WIK161" s="71"/>
      <c r="WIL161" s="71"/>
      <c r="WIM161" s="71"/>
      <c r="WIN161" s="71"/>
      <c r="WIO161" s="71"/>
      <c r="WIP161" s="71"/>
      <c r="WIQ161" s="71"/>
      <c r="WIR161" s="72"/>
      <c r="WIS161" s="72"/>
      <c r="WIT161" s="72"/>
      <c r="WIU161" s="72"/>
      <c r="WIV161" s="72"/>
      <c r="WIW161" s="72"/>
      <c r="WIX161" s="72"/>
      <c r="WIY161" s="72"/>
      <c r="WIZ161" s="72"/>
      <c r="WJA161" s="71"/>
      <c r="WJB161" s="71"/>
      <c r="WJC161" s="71"/>
      <c r="WJD161" s="71"/>
      <c r="WJE161" s="71"/>
      <c r="WJF161" s="71"/>
      <c r="WJG161" s="71"/>
      <c r="WJH161" s="72"/>
      <c r="WJI161" s="72"/>
      <c r="WJJ161" s="72"/>
      <c r="WJK161" s="72"/>
      <c r="WJL161" s="72"/>
      <c r="WJM161" s="72"/>
      <c r="WJN161" s="72"/>
      <c r="WJO161" s="72"/>
      <c r="WJP161" s="72"/>
      <c r="WJQ161" s="71"/>
      <c r="WJR161" s="71"/>
      <c r="WJS161" s="71"/>
      <c r="WJT161" s="71"/>
      <c r="WJU161" s="71"/>
      <c r="WJV161" s="71"/>
      <c r="WJW161" s="71"/>
      <c r="WJX161" s="72"/>
      <c r="WJY161" s="72"/>
      <c r="WJZ161" s="72"/>
      <c r="WKA161" s="72"/>
      <c r="WKB161" s="72"/>
      <c r="WKC161" s="72"/>
      <c r="WKD161" s="72"/>
      <c r="WKE161" s="72"/>
      <c r="WKF161" s="72"/>
      <c r="WKG161" s="71"/>
      <c r="WKH161" s="71"/>
      <c r="WKI161" s="71"/>
      <c r="WKJ161" s="71"/>
      <c r="WKK161" s="71"/>
      <c r="WKL161" s="71"/>
      <c r="WKM161" s="71"/>
      <c r="WKN161" s="72"/>
      <c r="WKO161" s="72"/>
      <c r="WKP161" s="72"/>
      <c r="WKQ161" s="72"/>
      <c r="WKR161" s="72"/>
      <c r="WKS161" s="72"/>
      <c r="WKT161" s="72"/>
      <c r="WKU161" s="72"/>
      <c r="WKV161" s="72"/>
      <c r="WKW161" s="71"/>
      <c r="WKX161" s="71"/>
      <c r="WKY161" s="71"/>
      <c r="WKZ161" s="71"/>
      <c r="WLA161" s="71"/>
      <c r="WLB161" s="71"/>
      <c r="WLC161" s="71"/>
      <c r="WLD161" s="72"/>
      <c r="WLE161" s="72"/>
      <c r="WLF161" s="72"/>
      <c r="WLG161" s="72"/>
      <c r="WLH161" s="72"/>
      <c r="WLI161" s="72"/>
      <c r="WLJ161" s="72"/>
      <c r="WLK161" s="72"/>
      <c r="WLL161" s="72"/>
      <c r="WLM161" s="71"/>
      <c r="WLN161" s="71"/>
      <c r="WLO161" s="71"/>
      <c r="WLP161" s="71"/>
      <c r="WLQ161" s="71"/>
      <c r="WLR161" s="71"/>
      <c r="WLS161" s="71"/>
      <c r="WLT161" s="72"/>
      <c r="WLU161" s="72"/>
      <c r="WLV161" s="72"/>
      <c r="WLW161" s="72"/>
      <c r="WLX161" s="72"/>
      <c r="WLY161" s="72"/>
      <c r="WLZ161" s="72"/>
      <c r="WMA161" s="72"/>
      <c r="WMB161" s="72"/>
      <c r="WMC161" s="71"/>
      <c r="WMD161" s="71"/>
      <c r="WME161" s="71"/>
      <c r="WMF161" s="71"/>
      <c r="WMG161" s="71"/>
      <c r="WMH161" s="71"/>
      <c r="WMI161" s="71"/>
      <c r="WMJ161" s="72"/>
      <c r="WMK161" s="72"/>
      <c r="WML161" s="72"/>
      <c r="WMM161" s="72"/>
      <c r="WMN161" s="72"/>
      <c r="WMO161" s="72"/>
      <c r="WMP161" s="72"/>
      <c r="WMQ161" s="72"/>
      <c r="WMR161" s="72"/>
      <c r="WMS161" s="71"/>
      <c r="WMT161" s="71"/>
      <c r="WMU161" s="71"/>
      <c r="WMV161" s="71"/>
      <c r="WMW161" s="71"/>
      <c r="WMX161" s="71"/>
      <c r="WMY161" s="71"/>
      <c r="WMZ161" s="72"/>
      <c r="WNA161" s="72"/>
      <c r="WNB161" s="72"/>
      <c r="WNC161" s="72"/>
      <c r="WND161" s="72"/>
      <c r="WNE161" s="72"/>
      <c r="WNF161" s="72"/>
      <c r="WNG161" s="72"/>
      <c r="WNH161" s="72"/>
      <c r="WNI161" s="71"/>
      <c r="WNJ161" s="71"/>
      <c r="WNK161" s="71"/>
      <c r="WNL161" s="71"/>
      <c r="WNM161" s="71"/>
      <c r="WNN161" s="71"/>
      <c r="WNO161" s="71"/>
      <c r="WNP161" s="72"/>
      <c r="WNQ161" s="72"/>
      <c r="WNR161" s="72"/>
      <c r="WNS161" s="72"/>
      <c r="WNT161" s="72"/>
      <c r="WNU161" s="72"/>
      <c r="WNV161" s="72"/>
      <c r="WNW161" s="72"/>
      <c r="WNX161" s="72"/>
      <c r="WNY161" s="71"/>
      <c r="WNZ161" s="71"/>
      <c r="WOA161" s="71"/>
      <c r="WOB161" s="71"/>
      <c r="WOC161" s="71"/>
      <c r="WOD161" s="71"/>
      <c r="WOE161" s="71"/>
      <c r="WOF161" s="72"/>
      <c r="WOG161" s="72"/>
      <c r="WOH161" s="72"/>
      <c r="WOI161" s="72"/>
      <c r="WOJ161" s="72"/>
      <c r="WOK161" s="72"/>
      <c r="WOL161" s="72"/>
      <c r="WOM161" s="72"/>
      <c r="WON161" s="72"/>
      <c r="WOO161" s="71"/>
      <c r="WOP161" s="71"/>
      <c r="WOQ161" s="71"/>
      <c r="WOR161" s="71"/>
      <c r="WOS161" s="71"/>
      <c r="WOT161" s="71"/>
      <c r="WOU161" s="71"/>
      <c r="WOV161" s="72"/>
      <c r="WOW161" s="72"/>
      <c r="WOX161" s="72"/>
      <c r="WOY161" s="72"/>
      <c r="WOZ161" s="72"/>
      <c r="WPA161" s="72"/>
      <c r="WPB161" s="72"/>
      <c r="WPC161" s="72"/>
      <c r="WPD161" s="72"/>
      <c r="WPE161" s="71"/>
      <c r="WPF161" s="71"/>
      <c r="WPG161" s="71"/>
      <c r="WPH161" s="71"/>
      <c r="WPI161" s="71"/>
      <c r="WPJ161" s="71"/>
      <c r="WPK161" s="71"/>
      <c r="WPL161" s="72"/>
      <c r="WPM161" s="72"/>
      <c r="WPN161" s="72"/>
      <c r="WPO161" s="72"/>
      <c r="WPP161" s="72"/>
      <c r="WPQ161" s="72"/>
      <c r="WPR161" s="72"/>
      <c r="WPS161" s="72"/>
      <c r="WPT161" s="72"/>
      <c r="WPU161" s="71"/>
      <c r="WPV161" s="71"/>
      <c r="WPW161" s="71"/>
      <c r="WPX161" s="71"/>
      <c r="WPY161" s="71"/>
      <c r="WPZ161" s="71"/>
      <c r="WQA161" s="71"/>
      <c r="WQB161" s="72"/>
      <c r="WQC161" s="72"/>
      <c r="WQD161" s="72"/>
      <c r="WQE161" s="72"/>
      <c r="WQF161" s="72"/>
      <c r="WQG161" s="72"/>
      <c r="WQH161" s="72"/>
      <c r="WQI161" s="72"/>
      <c r="WQJ161" s="72"/>
      <c r="WQK161" s="71"/>
      <c r="WQL161" s="71"/>
      <c r="WQM161" s="71"/>
      <c r="WQN161" s="71"/>
      <c r="WQO161" s="71"/>
      <c r="WQP161" s="71"/>
      <c r="WQQ161" s="71"/>
      <c r="WQR161" s="72"/>
      <c r="WQS161" s="72"/>
      <c r="WQT161" s="72"/>
      <c r="WQU161" s="72"/>
      <c r="WQV161" s="72"/>
      <c r="WQW161" s="72"/>
      <c r="WQX161" s="72"/>
      <c r="WQY161" s="72"/>
      <c r="WQZ161" s="72"/>
      <c r="WRA161" s="71"/>
      <c r="WRB161" s="71"/>
      <c r="WRC161" s="71"/>
      <c r="WRD161" s="71"/>
      <c r="WRE161" s="71"/>
      <c r="WRF161" s="71"/>
      <c r="WRG161" s="71"/>
      <c r="WRH161" s="72"/>
      <c r="WRI161" s="72"/>
      <c r="WRJ161" s="72"/>
      <c r="WRK161" s="72"/>
      <c r="WRL161" s="72"/>
      <c r="WRM161" s="72"/>
      <c r="WRN161" s="72"/>
      <c r="WRO161" s="72"/>
      <c r="WRP161" s="72"/>
      <c r="WRQ161" s="71"/>
      <c r="WRR161" s="71"/>
      <c r="WRS161" s="71"/>
      <c r="WRT161" s="71"/>
      <c r="WRU161" s="71"/>
      <c r="WRV161" s="71"/>
      <c r="WRW161" s="71"/>
      <c r="WRX161" s="72"/>
      <c r="WRY161" s="72"/>
      <c r="WRZ161" s="72"/>
      <c r="WSA161" s="72"/>
      <c r="WSB161" s="72"/>
      <c r="WSC161" s="72"/>
      <c r="WSD161" s="72"/>
      <c r="WSE161" s="72"/>
      <c r="WSF161" s="72"/>
      <c r="WSG161" s="71"/>
      <c r="WSH161" s="71"/>
      <c r="WSI161" s="71"/>
      <c r="WSJ161" s="71"/>
      <c r="WSK161" s="71"/>
      <c r="WSL161" s="71"/>
      <c r="WSM161" s="71"/>
      <c r="WSN161" s="72"/>
      <c r="WSO161" s="72"/>
      <c r="WSP161" s="72"/>
      <c r="WSQ161" s="72"/>
      <c r="WSR161" s="72"/>
      <c r="WSS161" s="72"/>
      <c r="WST161" s="72"/>
      <c r="WSU161" s="72"/>
      <c r="WSV161" s="72"/>
      <c r="WSW161" s="71"/>
      <c r="WSX161" s="71"/>
      <c r="WSY161" s="71"/>
      <c r="WSZ161" s="71"/>
      <c r="WTA161" s="71"/>
      <c r="WTB161" s="71"/>
      <c r="WTC161" s="71"/>
      <c r="WTD161" s="72"/>
      <c r="WTE161" s="72"/>
      <c r="WTF161" s="72"/>
      <c r="WTG161" s="72"/>
      <c r="WTH161" s="72"/>
      <c r="WTI161" s="72"/>
      <c r="WTJ161" s="72"/>
      <c r="WTK161" s="72"/>
      <c r="WTL161" s="72"/>
      <c r="WTM161" s="71"/>
      <c r="WTN161" s="71"/>
      <c r="WTO161" s="71"/>
      <c r="WTP161" s="71"/>
      <c r="WTQ161" s="71"/>
      <c r="WTR161" s="71"/>
      <c r="WTS161" s="71"/>
      <c r="WTT161" s="72"/>
      <c r="WTU161" s="72"/>
      <c r="WTV161" s="72"/>
      <c r="WTW161" s="72"/>
      <c r="WTX161" s="72"/>
      <c r="WTY161" s="72"/>
      <c r="WTZ161" s="72"/>
      <c r="WUA161" s="72"/>
      <c r="WUB161" s="72"/>
      <c r="WUC161" s="71"/>
      <c r="WUD161" s="71"/>
      <c r="WUE161" s="71"/>
      <c r="WUF161" s="71"/>
      <c r="WUG161" s="71"/>
      <c r="WUH161" s="71"/>
      <c r="WUI161" s="71"/>
      <c r="WUJ161" s="72"/>
      <c r="WUK161" s="72"/>
      <c r="WUL161" s="72"/>
      <c r="WUM161" s="72"/>
      <c r="WUN161" s="72"/>
      <c r="WUO161" s="72"/>
      <c r="WUP161" s="72"/>
      <c r="WUQ161" s="72"/>
      <c r="WUR161" s="72"/>
      <c r="WUS161" s="71"/>
      <c r="WUT161" s="71"/>
      <c r="WUU161" s="71"/>
      <c r="WUV161" s="71"/>
      <c r="WUW161" s="71"/>
      <c r="WUX161" s="71"/>
      <c r="WUY161" s="71"/>
      <c r="WUZ161" s="72"/>
      <c r="WVA161" s="72"/>
      <c r="WVB161" s="72"/>
      <c r="WVC161" s="72"/>
      <c r="WVD161" s="72"/>
      <c r="WVE161" s="72"/>
      <c r="WVF161" s="72"/>
      <c r="WVG161" s="72"/>
      <c r="WVH161" s="72"/>
      <c r="WVI161" s="71"/>
      <c r="WVJ161" s="71"/>
      <c r="WVK161" s="71"/>
      <c r="WVL161" s="71"/>
      <c r="WVM161" s="71"/>
      <c r="WVN161" s="71"/>
      <c r="WVO161" s="71"/>
      <c r="WVP161" s="72"/>
      <c r="WVQ161" s="72"/>
      <c r="WVR161" s="72"/>
      <c r="WVS161" s="72"/>
      <c r="WVT161" s="72"/>
      <c r="WVU161" s="72"/>
      <c r="WVV161" s="72"/>
      <c r="WVW161" s="72"/>
      <c r="WVX161" s="72"/>
      <c r="WVY161" s="71"/>
      <c r="WVZ161" s="71"/>
      <c r="WWA161" s="71"/>
      <c r="WWB161" s="71"/>
      <c r="WWC161" s="71"/>
      <c r="WWD161" s="71"/>
      <c r="WWE161" s="71"/>
      <c r="WWF161" s="72"/>
      <c r="WWG161" s="72"/>
      <c r="WWH161" s="72"/>
      <c r="WWI161" s="72"/>
      <c r="WWJ161" s="72"/>
      <c r="WWK161" s="72"/>
      <c r="WWL161" s="72"/>
      <c r="WWM161" s="72"/>
      <c r="WWN161" s="72"/>
      <c r="WWO161" s="71"/>
      <c r="WWP161" s="71"/>
      <c r="WWQ161" s="71"/>
      <c r="WWR161" s="71"/>
      <c r="WWS161" s="71"/>
      <c r="WWT161" s="71"/>
      <c r="WWU161" s="71"/>
      <c r="WWV161" s="72"/>
      <c r="WWW161" s="72"/>
      <c r="WWX161" s="72"/>
      <c r="WWY161" s="72"/>
      <c r="WWZ161" s="72"/>
      <c r="WXA161" s="72"/>
      <c r="WXB161" s="72"/>
      <c r="WXC161" s="72"/>
      <c r="WXD161" s="72"/>
      <c r="WXE161" s="71"/>
      <c r="WXF161" s="71"/>
      <c r="WXG161" s="71"/>
      <c r="WXH161" s="71"/>
      <c r="WXI161" s="71"/>
      <c r="WXJ161" s="71"/>
      <c r="WXK161" s="71"/>
      <c r="WXL161" s="72"/>
      <c r="WXM161" s="72"/>
      <c r="WXN161" s="72"/>
      <c r="WXO161" s="72"/>
      <c r="WXP161" s="72"/>
      <c r="WXQ161" s="72"/>
      <c r="WXR161" s="72"/>
      <c r="WXS161" s="72"/>
      <c r="WXT161" s="72"/>
      <c r="WXU161" s="71"/>
      <c r="WXV161" s="71"/>
      <c r="WXW161" s="71"/>
      <c r="WXX161" s="71"/>
      <c r="WXY161" s="71"/>
      <c r="WXZ161" s="71"/>
      <c r="WYA161" s="71"/>
      <c r="WYB161" s="72"/>
      <c r="WYC161" s="72"/>
      <c r="WYD161" s="72"/>
      <c r="WYE161" s="72"/>
      <c r="WYF161" s="72"/>
      <c r="WYG161" s="72"/>
      <c r="WYH161" s="72"/>
      <c r="WYI161" s="72"/>
      <c r="WYJ161" s="72"/>
      <c r="WYK161" s="71"/>
      <c r="WYL161" s="71"/>
      <c r="WYM161" s="71"/>
      <c r="WYN161" s="71"/>
      <c r="WYO161" s="71"/>
      <c r="WYP161" s="71"/>
      <c r="WYQ161" s="71"/>
      <c r="WYR161" s="72"/>
      <c r="WYS161" s="72"/>
      <c r="WYT161" s="72"/>
      <c r="WYU161" s="72"/>
      <c r="WYV161" s="72"/>
      <c r="WYW161" s="72"/>
      <c r="WYX161" s="72"/>
      <c r="WYY161" s="72"/>
      <c r="WYZ161" s="72"/>
      <c r="WZA161" s="71"/>
      <c r="WZB161" s="71"/>
      <c r="WZC161" s="71"/>
      <c r="WZD161" s="71"/>
      <c r="WZE161" s="71"/>
      <c r="WZF161" s="71"/>
      <c r="WZG161" s="71"/>
      <c r="WZH161" s="72"/>
      <c r="WZI161" s="72"/>
      <c r="WZJ161" s="72"/>
      <c r="WZK161" s="72"/>
      <c r="WZL161" s="72"/>
      <c r="WZM161" s="72"/>
      <c r="WZN161" s="72"/>
      <c r="WZO161" s="72"/>
      <c r="WZP161" s="72"/>
      <c r="WZQ161" s="71"/>
      <c r="WZR161" s="71"/>
      <c r="WZS161" s="71"/>
      <c r="WZT161" s="71"/>
      <c r="WZU161" s="71"/>
      <c r="WZV161" s="71"/>
      <c r="WZW161" s="71"/>
      <c r="WZX161" s="72"/>
      <c r="WZY161" s="72"/>
      <c r="WZZ161" s="72"/>
      <c r="XAA161" s="72"/>
      <c r="XAB161" s="72"/>
      <c r="XAC161" s="72"/>
      <c r="XAD161" s="72"/>
      <c r="XAE161" s="72"/>
      <c r="XAF161" s="72"/>
      <c r="XAG161" s="71"/>
      <c r="XAH161" s="71"/>
      <c r="XAI161" s="71"/>
      <c r="XAJ161" s="71"/>
      <c r="XAK161" s="71"/>
      <c r="XAL161" s="71"/>
      <c r="XAM161" s="71"/>
      <c r="XAN161" s="72"/>
      <c r="XAO161" s="72"/>
      <c r="XAP161" s="72"/>
      <c r="XAQ161" s="72"/>
      <c r="XAR161" s="72"/>
      <c r="XAS161" s="72"/>
      <c r="XAT161" s="72"/>
      <c r="XAU161" s="72"/>
      <c r="XAV161" s="72"/>
      <c r="XAW161" s="71"/>
      <c r="XAX161" s="71"/>
      <c r="XAY161" s="71"/>
      <c r="XAZ161" s="71"/>
      <c r="XBA161" s="71"/>
      <c r="XBB161" s="71"/>
      <c r="XBC161" s="71"/>
      <c r="XBD161" s="72"/>
      <c r="XBE161" s="72"/>
      <c r="XBF161" s="72"/>
      <c r="XBG161" s="72"/>
      <c r="XBH161" s="72"/>
      <c r="XBI161" s="72"/>
      <c r="XBJ161" s="72"/>
      <c r="XBK161" s="72"/>
      <c r="XBL161" s="72"/>
      <c r="XBM161" s="71"/>
      <c r="XBN161" s="71"/>
      <c r="XBO161" s="71"/>
      <c r="XBP161" s="71"/>
      <c r="XBQ161" s="71"/>
      <c r="XBR161" s="71"/>
      <c r="XBS161" s="71"/>
      <c r="XBT161" s="72"/>
      <c r="XBU161" s="72"/>
      <c r="XBV161" s="72"/>
      <c r="XBW161" s="72"/>
      <c r="XBX161" s="72"/>
      <c r="XBY161" s="72"/>
      <c r="XBZ161" s="72"/>
      <c r="XCA161" s="72"/>
      <c r="XCB161" s="72"/>
      <c r="XCC161" s="71"/>
      <c r="XCD161" s="71"/>
      <c r="XCE161" s="71"/>
      <c r="XCF161" s="71"/>
      <c r="XCG161" s="71"/>
      <c r="XCH161" s="71"/>
      <c r="XCI161" s="71"/>
      <c r="XCJ161" s="72"/>
      <c r="XCK161" s="72"/>
      <c r="XCL161" s="72"/>
      <c r="XCM161" s="72"/>
      <c r="XCN161" s="72"/>
      <c r="XCO161" s="72"/>
      <c r="XCP161" s="72"/>
      <c r="XCQ161" s="72"/>
      <c r="XCR161" s="72"/>
      <c r="XCS161" s="71"/>
      <c r="XCT161" s="71"/>
      <c r="XCU161" s="71"/>
      <c r="XCV161" s="71"/>
      <c r="XCW161" s="71"/>
      <c r="XCX161" s="71"/>
      <c r="XCY161" s="71"/>
      <c r="XCZ161" s="72"/>
      <c r="XDA161" s="72"/>
      <c r="XDB161" s="72"/>
      <c r="XDC161" s="72"/>
      <c r="XDD161" s="72"/>
      <c r="XDE161" s="72"/>
      <c r="XDF161" s="72"/>
      <c r="XDG161" s="72"/>
      <c r="XDH161" s="72"/>
      <c r="XDI161" s="71"/>
      <c r="XDJ161" s="71"/>
      <c r="XDK161" s="71"/>
      <c r="XDL161" s="71"/>
      <c r="XDM161" s="71"/>
      <c r="XDN161" s="71"/>
      <c r="XDO161" s="71"/>
      <c r="XDP161" s="72"/>
      <c r="XDQ161" s="72"/>
      <c r="XDR161" s="72"/>
      <c r="XDS161" s="72"/>
      <c r="XDT161" s="72"/>
      <c r="XDU161" s="72"/>
      <c r="XDV161" s="72"/>
      <c r="XDW161" s="72"/>
      <c r="XDX161" s="72"/>
      <c r="XDY161" s="71"/>
      <c r="XDZ161" s="71"/>
      <c r="XEA161" s="71"/>
      <c r="XEB161" s="71"/>
      <c r="XEC161" s="71"/>
      <c r="XED161" s="71"/>
      <c r="XEE161" s="71"/>
      <c r="XEF161" s="72"/>
      <c r="XEG161" s="72"/>
      <c r="XEH161" s="72"/>
      <c r="XEI161" s="72"/>
      <c r="XEJ161" s="72"/>
      <c r="XEK161" s="72"/>
      <c r="XEL161" s="72"/>
      <c r="XEM161" s="72"/>
      <c r="XEN161" s="72"/>
      <c r="XEO161" s="71"/>
      <c r="XEP161" s="71"/>
      <c r="XEQ161" s="71"/>
      <c r="XER161" s="71"/>
      <c r="XES161" s="71"/>
      <c r="XET161" s="71"/>
      <c r="XEU161" s="71"/>
      <c r="XEV161" s="72"/>
      <c r="XEW161" s="72"/>
      <c r="XEX161" s="72"/>
      <c r="XEY161" s="72"/>
      <c r="XEZ161" s="72"/>
      <c r="XFA161" s="72"/>
      <c r="XFB161" s="72"/>
      <c r="XFC161" s="72"/>
      <c r="XFD161" s="72"/>
    </row>
    <row r="162" spans="1:16384" s="70" customFormat="1" ht="15" hidden="1" customHeight="1" outlineLevel="2" x14ac:dyDescent="0.25">
      <c r="A162" s="67" t="s">
        <v>11</v>
      </c>
      <c r="B162" s="129" t="s">
        <v>547</v>
      </c>
      <c r="C162" s="129" t="s">
        <v>13</v>
      </c>
      <c r="D162" s="129" t="s">
        <v>152</v>
      </c>
      <c r="E162" s="129" t="s">
        <v>18</v>
      </c>
      <c r="F162" s="129" t="s">
        <v>19</v>
      </c>
      <c r="G162" s="130" t="s">
        <v>153</v>
      </c>
      <c r="H162" s="131">
        <v>0</v>
      </c>
      <c r="I162" s="131">
        <v>0</v>
      </c>
      <c r="J162" s="131">
        <v>650</v>
      </c>
      <c r="K162" s="131">
        <v>450</v>
      </c>
      <c r="L162" s="131">
        <v>0</v>
      </c>
      <c r="M162" s="131">
        <v>0</v>
      </c>
      <c r="N162" s="131">
        <v>0</v>
      </c>
      <c r="O162" s="131">
        <f t="shared" si="44"/>
        <v>0</v>
      </c>
      <c r="P162" s="131">
        <f t="shared" si="43"/>
        <v>0</v>
      </c>
    </row>
    <row r="163" spans="1:16384" s="70" customFormat="1" ht="15" hidden="1" customHeight="1" outlineLevel="2" x14ac:dyDescent="0.25">
      <c r="A163" s="67" t="s">
        <v>11</v>
      </c>
      <c r="B163" s="129" t="s">
        <v>547</v>
      </c>
      <c r="C163" s="129" t="s">
        <v>13</v>
      </c>
      <c r="D163" s="129" t="s">
        <v>156</v>
      </c>
      <c r="E163" s="129" t="s">
        <v>18</v>
      </c>
      <c r="F163" s="129" t="s">
        <v>19</v>
      </c>
      <c r="G163" s="130" t="s">
        <v>157</v>
      </c>
      <c r="H163" s="131">
        <v>0</v>
      </c>
      <c r="I163" s="131">
        <v>0</v>
      </c>
      <c r="J163" s="131">
        <v>143</v>
      </c>
      <c r="K163" s="131">
        <v>143</v>
      </c>
      <c r="L163" s="131">
        <v>0</v>
      </c>
      <c r="M163" s="131">
        <v>0</v>
      </c>
      <c r="N163" s="131">
        <v>0</v>
      </c>
      <c r="O163" s="131">
        <f t="shared" si="44"/>
        <v>0</v>
      </c>
      <c r="P163" s="131">
        <f t="shared" si="43"/>
        <v>0</v>
      </c>
    </row>
    <row r="164" spans="1:16384" s="70" customFormat="1" ht="15" hidden="1" customHeight="1" outlineLevel="1" collapsed="1" x14ac:dyDescent="0.25">
      <c r="A164" s="66"/>
      <c r="B164" s="129" t="s">
        <v>547</v>
      </c>
      <c r="C164" s="129" t="s">
        <v>662</v>
      </c>
      <c r="D164" s="129" t="s">
        <v>535</v>
      </c>
      <c r="E164" s="129"/>
      <c r="F164" s="129"/>
      <c r="G164" s="130" t="s">
        <v>536</v>
      </c>
      <c r="H164" s="131">
        <f>SUM(H162:H163)</f>
        <v>0</v>
      </c>
      <c r="I164" s="131">
        <f t="shared" ref="I164:P164" si="46">SUM(I162:I163)</f>
        <v>0</v>
      </c>
      <c r="J164" s="131">
        <f t="shared" si="46"/>
        <v>793</v>
      </c>
      <c r="K164" s="131">
        <f t="shared" si="46"/>
        <v>593</v>
      </c>
      <c r="L164" s="131">
        <f t="shared" si="46"/>
        <v>0</v>
      </c>
      <c r="M164" s="131">
        <f t="shared" si="46"/>
        <v>0</v>
      </c>
      <c r="N164" s="131">
        <f t="shared" si="46"/>
        <v>0</v>
      </c>
      <c r="O164" s="131">
        <f t="shared" si="46"/>
        <v>0</v>
      </c>
      <c r="P164" s="131">
        <f t="shared" si="46"/>
        <v>0</v>
      </c>
      <c r="Q164" s="71"/>
      <c r="R164" s="71"/>
      <c r="S164" s="71"/>
      <c r="T164" s="71"/>
      <c r="U164" s="71"/>
      <c r="V164" s="71"/>
      <c r="W164" s="71"/>
      <c r="X164" s="72"/>
      <c r="Y164" s="72"/>
      <c r="Z164" s="72"/>
      <c r="AA164" s="72"/>
      <c r="AB164" s="72"/>
      <c r="AC164" s="72"/>
      <c r="AD164" s="72"/>
      <c r="AE164" s="72"/>
      <c r="AF164" s="72"/>
      <c r="AG164" s="71"/>
      <c r="AH164" s="71"/>
      <c r="AI164" s="71"/>
      <c r="AJ164" s="71"/>
      <c r="AK164" s="71"/>
      <c r="AL164" s="71"/>
      <c r="AM164" s="71"/>
      <c r="AN164" s="72"/>
      <c r="AO164" s="72"/>
      <c r="AP164" s="72"/>
      <c r="AQ164" s="72"/>
      <c r="AR164" s="72"/>
      <c r="AS164" s="72"/>
      <c r="AT164" s="72"/>
      <c r="AU164" s="72"/>
      <c r="AV164" s="72"/>
      <c r="AW164" s="71"/>
      <c r="AX164" s="71"/>
      <c r="AY164" s="71"/>
      <c r="AZ164" s="71"/>
      <c r="BA164" s="71"/>
      <c r="BB164" s="71"/>
      <c r="BC164" s="71"/>
      <c r="BD164" s="72"/>
      <c r="BE164" s="72"/>
      <c r="BF164" s="72"/>
      <c r="BG164" s="72"/>
      <c r="BH164" s="72"/>
      <c r="BI164" s="72"/>
      <c r="BJ164" s="72"/>
      <c r="BK164" s="72"/>
      <c r="BL164" s="72"/>
      <c r="BM164" s="71"/>
      <c r="BN164" s="71"/>
      <c r="BO164" s="71"/>
      <c r="BP164" s="71"/>
      <c r="BQ164" s="71"/>
      <c r="BR164" s="71"/>
      <c r="BS164" s="71"/>
      <c r="BT164" s="72"/>
      <c r="BU164" s="72"/>
      <c r="BV164" s="72"/>
      <c r="BW164" s="72"/>
      <c r="BX164" s="72"/>
      <c r="BY164" s="72"/>
      <c r="BZ164" s="72"/>
      <c r="CA164" s="72"/>
      <c r="CB164" s="72"/>
      <c r="CC164" s="71"/>
      <c r="CD164" s="71"/>
      <c r="CE164" s="71"/>
      <c r="CF164" s="71"/>
      <c r="CG164" s="71"/>
      <c r="CH164" s="71"/>
      <c r="CI164" s="71"/>
      <c r="CJ164" s="72"/>
      <c r="CK164" s="72"/>
      <c r="CL164" s="72"/>
      <c r="CM164" s="72"/>
      <c r="CN164" s="72"/>
      <c r="CO164" s="72"/>
      <c r="CP164" s="72"/>
      <c r="CQ164" s="72"/>
      <c r="CR164" s="72"/>
      <c r="CS164" s="71"/>
      <c r="CT164" s="71"/>
      <c r="CU164" s="71"/>
      <c r="CV164" s="71"/>
      <c r="CW164" s="71"/>
      <c r="CX164" s="71"/>
      <c r="CY164" s="71"/>
      <c r="CZ164" s="72"/>
      <c r="DA164" s="72"/>
      <c r="DB164" s="72"/>
      <c r="DC164" s="72"/>
      <c r="DD164" s="72"/>
      <c r="DE164" s="72"/>
      <c r="DF164" s="72"/>
      <c r="DG164" s="72"/>
      <c r="DH164" s="72"/>
      <c r="DI164" s="71"/>
      <c r="DJ164" s="71"/>
      <c r="DK164" s="71"/>
      <c r="DL164" s="71"/>
      <c r="DM164" s="71"/>
      <c r="DN164" s="71"/>
      <c r="DO164" s="71"/>
      <c r="DP164" s="72"/>
      <c r="DQ164" s="72"/>
      <c r="DR164" s="72"/>
      <c r="DS164" s="72"/>
      <c r="DT164" s="72"/>
      <c r="DU164" s="72"/>
      <c r="DV164" s="72"/>
      <c r="DW164" s="72"/>
      <c r="DX164" s="72"/>
      <c r="DY164" s="71"/>
      <c r="DZ164" s="71"/>
      <c r="EA164" s="71"/>
      <c r="EB164" s="71"/>
      <c r="EC164" s="71"/>
      <c r="ED164" s="71"/>
      <c r="EE164" s="71"/>
      <c r="EF164" s="72"/>
      <c r="EG164" s="72"/>
      <c r="EH164" s="72"/>
      <c r="EI164" s="72"/>
      <c r="EJ164" s="72"/>
      <c r="EK164" s="72"/>
      <c r="EL164" s="72"/>
      <c r="EM164" s="72"/>
      <c r="EN164" s="72"/>
      <c r="EO164" s="71"/>
      <c r="EP164" s="71"/>
      <c r="EQ164" s="71"/>
      <c r="ER164" s="71"/>
      <c r="ES164" s="71"/>
      <c r="ET164" s="71"/>
      <c r="EU164" s="71"/>
      <c r="EV164" s="72"/>
      <c r="EW164" s="72"/>
      <c r="EX164" s="72"/>
      <c r="EY164" s="72"/>
      <c r="EZ164" s="72"/>
      <c r="FA164" s="72"/>
      <c r="FB164" s="72"/>
      <c r="FC164" s="72"/>
      <c r="FD164" s="72"/>
      <c r="FE164" s="71"/>
      <c r="FF164" s="71"/>
      <c r="FG164" s="71"/>
      <c r="FH164" s="71"/>
      <c r="FI164" s="71"/>
      <c r="FJ164" s="71"/>
      <c r="FK164" s="71"/>
      <c r="FL164" s="72"/>
      <c r="FM164" s="72"/>
      <c r="FN164" s="72"/>
      <c r="FO164" s="72"/>
      <c r="FP164" s="72"/>
      <c r="FQ164" s="72"/>
      <c r="FR164" s="72"/>
      <c r="FS164" s="72"/>
      <c r="FT164" s="72"/>
      <c r="FU164" s="71"/>
      <c r="FV164" s="71"/>
      <c r="FW164" s="71"/>
      <c r="FX164" s="71"/>
      <c r="FY164" s="71"/>
      <c r="FZ164" s="71"/>
      <c r="GA164" s="71"/>
      <c r="GB164" s="72"/>
      <c r="GC164" s="72"/>
      <c r="GD164" s="72"/>
      <c r="GE164" s="72"/>
      <c r="GF164" s="72"/>
      <c r="GG164" s="72"/>
      <c r="GH164" s="72"/>
      <c r="GI164" s="72"/>
      <c r="GJ164" s="72"/>
      <c r="GK164" s="71"/>
      <c r="GL164" s="71"/>
      <c r="GM164" s="71"/>
      <c r="GN164" s="71"/>
      <c r="GO164" s="71"/>
      <c r="GP164" s="71"/>
      <c r="GQ164" s="71"/>
      <c r="GR164" s="72"/>
      <c r="GS164" s="72"/>
      <c r="GT164" s="72"/>
      <c r="GU164" s="72"/>
      <c r="GV164" s="72"/>
      <c r="GW164" s="72"/>
      <c r="GX164" s="72"/>
      <c r="GY164" s="72"/>
      <c r="GZ164" s="72"/>
      <c r="HA164" s="71"/>
      <c r="HB164" s="71"/>
      <c r="HC164" s="71"/>
      <c r="HD164" s="71"/>
      <c r="HE164" s="71"/>
      <c r="HF164" s="71"/>
      <c r="HG164" s="71"/>
      <c r="HH164" s="72"/>
      <c r="HI164" s="72"/>
      <c r="HJ164" s="72"/>
      <c r="HK164" s="72"/>
      <c r="HL164" s="72"/>
      <c r="HM164" s="72"/>
      <c r="HN164" s="72"/>
      <c r="HO164" s="72"/>
      <c r="HP164" s="72"/>
      <c r="HQ164" s="71"/>
      <c r="HR164" s="71"/>
      <c r="HS164" s="71"/>
      <c r="HT164" s="71"/>
      <c r="HU164" s="71"/>
      <c r="HV164" s="71"/>
      <c r="HW164" s="71"/>
      <c r="HX164" s="72"/>
      <c r="HY164" s="72"/>
      <c r="HZ164" s="72"/>
      <c r="IA164" s="72"/>
      <c r="IB164" s="72"/>
      <c r="IC164" s="72"/>
      <c r="ID164" s="72"/>
      <c r="IE164" s="72"/>
      <c r="IF164" s="72"/>
      <c r="IG164" s="71"/>
      <c r="IH164" s="71"/>
      <c r="II164" s="71"/>
      <c r="IJ164" s="71"/>
      <c r="IK164" s="71"/>
      <c r="IL164" s="71"/>
      <c r="IM164" s="71"/>
      <c r="IN164" s="72"/>
      <c r="IO164" s="72"/>
      <c r="IP164" s="72"/>
      <c r="IQ164" s="72"/>
      <c r="IR164" s="72"/>
      <c r="IS164" s="72"/>
      <c r="IT164" s="72"/>
      <c r="IU164" s="72"/>
      <c r="IV164" s="72"/>
      <c r="IW164" s="71"/>
      <c r="IX164" s="71"/>
      <c r="IY164" s="71"/>
      <c r="IZ164" s="71"/>
      <c r="JA164" s="71"/>
      <c r="JB164" s="71"/>
      <c r="JC164" s="71"/>
      <c r="JD164" s="72"/>
      <c r="JE164" s="72"/>
      <c r="JF164" s="72"/>
      <c r="JG164" s="72"/>
      <c r="JH164" s="72"/>
      <c r="JI164" s="72"/>
      <c r="JJ164" s="72"/>
      <c r="JK164" s="72"/>
      <c r="JL164" s="72"/>
      <c r="JM164" s="71"/>
      <c r="JN164" s="71"/>
      <c r="JO164" s="71"/>
      <c r="JP164" s="71"/>
      <c r="JQ164" s="71"/>
      <c r="JR164" s="71"/>
      <c r="JS164" s="71"/>
      <c r="JT164" s="72"/>
      <c r="JU164" s="72"/>
      <c r="JV164" s="72"/>
      <c r="JW164" s="72"/>
      <c r="JX164" s="72"/>
      <c r="JY164" s="72"/>
      <c r="JZ164" s="72"/>
      <c r="KA164" s="72"/>
      <c r="KB164" s="72"/>
      <c r="KC164" s="71"/>
      <c r="KD164" s="71"/>
      <c r="KE164" s="71"/>
      <c r="KF164" s="71"/>
      <c r="KG164" s="71"/>
      <c r="KH164" s="71"/>
      <c r="KI164" s="71"/>
      <c r="KJ164" s="72"/>
      <c r="KK164" s="72"/>
      <c r="KL164" s="72"/>
      <c r="KM164" s="72"/>
      <c r="KN164" s="72"/>
      <c r="KO164" s="72"/>
      <c r="KP164" s="72"/>
      <c r="KQ164" s="72"/>
      <c r="KR164" s="72"/>
      <c r="KS164" s="71"/>
      <c r="KT164" s="71"/>
      <c r="KU164" s="71"/>
      <c r="KV164" s="71"/>
      <c r="KW164" s="71"/>
      <c r="KX164" s="71"/>
      <c r="KY164" s="71"/>
      <c r="KZ164" s="72"/>
      <c r="LA164" s="72"/>
      <c r="LB164" s="72"/>
      <c r="LC164" s="72"/>
      <c r="LD164" s="72"/>
      <c r="LE164" s="72"/>
      <c r="LF164" s="72"/>
      <c r="LG164" s="72"/>
      <c r="LH164" s="72"/>
      <c r="LI164" s="71"/>
      <c r="LJ164" s="71"/>
      <c r="LK164" s="71"/>
      <c r="LL164" s="71"/>
      <c r="LM164" s="71"/>
      <c r="LN164" s="71"/>
      <c r="LO164" s="71"/>
      <c r="LP164" s="72"/>
      <c r="LQ164" s="72"/>
      <c r="LR164" s="72"/>
      <c r="LS164" s="72"/>
      <c r="LT164" s="72"/>
      <c r="LU164" s="72"/>
      <c r="LV164" s="72"/>
      <c r="LW164" s="72"/>
      <c r="LX164" s="72"/>
      <c r="LY164" s="71"/>
      <c r="LZ164" s="71"/>
      <c r="MA164" s="71"/>
      <c r="MB164" s="71"/>
      <c r="MC164" s="71"/>
      <c r="MD164" s="71"/>
      <c r="ME164" s="71"/>
      <c r="MF164" s="72"/>
      <c r="MG164" s="72"/>
      <c r="MH164" s="72"/>
      <c r="MI164" s="72"/>
      <c r="MJ164" s="72"/>
      <c r="MK164" s="72"/>
      <c r="ML164" s="72"/>
      <c r="MM164" s="72"/>
      <c r="MN164" s="72"/>
      <c r="MO164" s="71"/>
      <c r="MP164" s="71"/>
      <c r="MQ164" s="71"/>
      <c r="MR164" s="71"/>
      <c r="MS164" s="71"/>
      <c r="MT164" s="71"/>
      <c r="MU164" s="71"/>
      <c r="MV164" s="72"/>
      <c r="MW164" s="72"/>
      <c r="MX164" s="72"/>
      <c r="MY164" s="72"/>
      <c r="MZ164" s="72"/>
      <c r="NA164" s="72"/>
      <c r="NB164" s="72"/>
      <c r="NC164" s="72"/>
      <c r="ND164" s="72"/>
      <c r="NE164" s="71"/>
      <c r="NF164" s="71"/>
      <c r="NG164" s="71"/>
      <c r="NH164" s="71"/>
      <c r="NI164" s="71"/>
      <c r="NJ164" s="71"/>
      <c r="NK164" s="71"/>
      <c r="NL164" s="72"/>
      <c r="NM164" s="72"/>
      <c r="NN164" s="72"/>
      <c r="NO164" s="72"/>
      <c r="NP164" s="72"/>
      <c r="NQ164" s="72"/>
      <c r="NR164" s="72"/>
      <c r="NS164" s="72"/>
      <c r="NT164" s="72"/>
      <c r="NU164" s="71"/>
      <c r="NV164" s="71"/>
      <c r="NW164" s="71"/>
      <c r="NX164" s="71"/>
      <c r="NY164" s="71"/>
      <c r="NZ164" s="71"/>
      <c r="OA164" s="71"/>
      <c r="OB164" s="72"/>
      <c r="OC164" s="72"/>
      <c r="OD164" s="72"/>
      <c r="OE164" s="72"/>
      <c r="OF164" s="72"/>
      <c r="OG164" s="72"/>
      <c r="OH164" s="72"/>
      <c r="OI164" s="72"/>
      <c r="OJ164" s="72"/>
      <c r="OK164" s="71"/>
      <c r="OL164" s="71"/>
      <c r="OM164" s="71"/>
      <c r="ON164" s="71"/>
      <c r="OO164" s="71"/>
      <c r="OP164" s="71"/>
      <c r="OQ164" s="71"/>
      <c r="OR164" s="72"/>
      <c r="OS164" s="72"/>
      <c r="OT164" s="72"/>
      <c r="OU164" s="72"/>
      <c r="OV164" s="72"/>
      <c r="OW164" s="72"/>
      <c r="OX164" s="72"/>
      <c r="OY164" s="72"/>
      <c r="OZ164" s="72"/>
      <c r="PA164" s="71"/>
      <c r="PB164" s="71"/>
      <c r="PC164" s="71"/>
      <c r="PD164" s="71"/>
      <c r="PE164" s="71"/>
      <c r="PF164" s="71"/>
      <c r="PG164" s="71"/>
      <c r="PH164" s="72"/>
      <c r="PI164" s="72"/>
      <c r="PJ164" s="72"/>
      <c r="PK164" s="72"/>
      <c r="PL164" s="72"/>
      <c r="PM164" s="72"/>
      <c r="PN164" s="72"/>
      <c r="PO164" s="72"/>
      <c r="PP164" s="72"/>
      <c r="PQ164" s="71"/>
      <c r="PR164" s="71"/>
      <c r="PS164" s="71"/>
      <c r="PT164" s="71"/>
      <c r="PU164" s="71"/>
      <c r="PV164" s="71"/>
      <c r="PW164" s="71"/>
      <c r="PX164" s="72"/>
      <c r="PY164" s="72"/>
      <c r="PZ164" s="72"/>
      <c r="QA164" s="72"/>
      <c r="QB164" s="72"/>
      <c r="QC164" s="72"/>
      <c r="QD164" s="72"/>
      <c r="QE164" s="72"/>
      <c r="QF164" s="72"/>
      <c r="QG164" s="71"/>
      <c r="QH164" s="71"/>
      <c r="QI164" s="71"/>
      <c r="QJ164" s="71"/>
      <c r="QK164" s="71"/>
      <c r="QL164" s="71"/>
      <c r="QM164" s="71"/>
      <c r="QN164" s="72"/>
      <c r="QO164" s="72"/>
      <c r="QP164" s="72"/>
      <c r="QQ164" s="72"/>
      <c r="QR164" s="72"/>
      <c r="QS164" s="72"/>
      <c r="QT164" s="72"/>
      <c r="QU164" s="72"/>
      <c r="QV164" s="72"/>
      <c r="QW164" s="71"/>
      <c r="QX164" s="71"/>
      <c r="QY164" s="71"/>
      <c r="QZ164" s="71"/>
      <c r="RA164" s="71"/>
      <c r="RB164" s="71"/>
      <c r="RC164" s="71"/>
      <c r="RD164" s="72"/>
      <c r="RE164" s="72"/>
      <c r="RF164" s="72"/>
      <c r="RG164" s="72"/>
      <c r="RH164" s="72"/>
      <c r="RI164" s="72"/>
      <c r="RJ164" s="72"/>
      <c r="RK164" s="72"/>
      <c r="RL164" s="72"/>
      <c r="RM164" s="71"/>
      <c r="RN164" s="71"/>
      <c r="RO164" s="71"/>
      <c r="RP164" s="71"/>
      <c r="RQ164" s="71"/>
      <c r="RR164" s="71"/>
      <c r="RS164" s="71"/>
      <c r="RT164" s="72"/>
      <c r="RU164" s="72"/>
      <c r="RV164" s="72"/>
      <c r="RW164" s="72"/>
      <c r="RX164" s="72"/>
      <c r="RY164" s="72"/>
      <c r="RZ164" s="72"/>
      <c r="SA164" s="72"/>
      <c r="SB164" s="72"/>
      <c r="SC164" s="71"/>
      <c r="SD164" s="71"/>
      <c r="SE164" s="71"/>
      <c r="SF164" s="71"/>
      <c r="SG164" s="71"/>
      <c r="SH164" s="71"/>
      <c r="SI164" s="71"/>
      <c r="SJ164" s="72"/>
      <c r="SK164" s="72"/>
      <c r="SL164" s="72"/>
      <c r="SM164" s="72"/>
      <c r="SN164" s="72"/>
      <c r="SO164" s="72"/>
      <c r="SP164" s="72"/>
      <c r="SQ164" s="72"/>
      <c r="SR164" s="72"/>
      <c r="SS164" s="71"/>
      <c r="ST164" s="71"/>
      <c r="SU164" s="71"/>
      <c r="SV164" s="71"/>
      <c r="SW164" s="71"/>
      <c r="SX164" s="71"/>
      <c r="SY164" s="71"/>
      <c r="SZ164" s="72"/>
      <c r="TA164" s="72"/>
      <c r="TB164" s="72"/>
      <c r="TC164" s="72"/>
      <c r="TD164" s="72"/>
      <c r="TE164" s="72"/>
      <c r="TF164" s="72"/>
      <c r="TG164" s="72"/>
      <c r="TH164" s="72"/>
      <c r="TI164" s="71"/>
      <c r="TJ164" s="71"/>
      <c r="TK164" s="71"/>
      <c r="TL164" s="71"/>
      <c r="TM164" s="71"/>
      <c r="TN164" s="71"/>
      <c r="TO164" s="71"/>
      <c r="TP164" s="72"/>
      <c r="TQ164" s="72"/>
      <c r="TR164" s="72"/>
      <c r="TS164" s="72"/>
      <c r="TT164" s="72"/>
      <c r="TU164" s="72"/>
      <c r="TV164" s="72"/>
      <c r="TW164" s="72"/>
      <c r="TX164" s="72"/>
      <c r="TY164" s="71"/>
      <c r="TZ164" s="71"/>
      <c r="UA164" s="71"/>
      <c r="UB164" s="71"/>
      <c r="UC164" s="71"/>
      <c r="UD164" s="71"/>
      <c r="UE164" s="71"/>
      <c r="UF164" s="72"/>
      <c r="UG164" s="72"/>
      <c r="UH164" s="72"/>
      <c r="UI164" s="72"/>
      <c r="UJ164" s="72"/>
      <c r="UK164" s="72"/>
      <c r="UL164" s="72"/>
      <c r="UM164" s="72"/>
      <c r="UN164" s="72"/>
      <c r="UO164" s="71"/>
      <c r="UP164" s="71"/>
      <c r="UQ164" s="71"/>
      <c r="UR164" s="71"/>
      <c r="US164" s="71"/>
      <c r="UT164" s="71"/>
      <c r="UU164" s="71"/>
      <c r="UV164" s="72"/>
      <c r="UW164" s="72"/>
      <c r="UX164" s="72"/>
      <c r="UY164" s="72"/>
      <c r="UZ164" s="72"/>
      <c r="VA164" s="72"/>
      <c r="VB164" s="72"/>
      <c r="VC164" s="72"/>
      <c r="VD164" s="72"/>
      <c r="VE164" s="71"/>
      <c r="VF164" s="71"/>
      <c r="VG164" s="71"/>
      <c r="VH164" s="71"/>
      <c r="VI164" s="71"/>
      <c r="VJ164" s="71"/>
      <c r="VK164" s="71"/>
      <c r="VL164" s="72"/>
      <c r="VM164" s="72"/>
      <c r="VN164" s="72"/>
      <c r="VO164" s="72"/>
      <c r="VP164" s="72"/>
      <c r="VQ164" s="72"/>
      <c r="VR164" s="72"/>
      <c r="VS164" s="72"/>
      <c r="VT164" s="72"/>
      <c r="VU164" s="71"/>
      <c r="VV164" s="71"/>
      <c r="VW164" s="71"/>
      <c r="VX164" s="71"/>
      <c r="VY164" s="71"/>
      <c r="VZ164" s="71"/>
      <c r="WA164" s="71"/>
      <c r="WB164" s="72"/>
      <c r="WC164" s="72"/>
      <c r="WD164" s="72"/>
      <c r="WE164" s="72"/>
      <c r="WF164" s="72"/>
      <c r="WG164" s="72"/>
      <c r="WH164" s="72"/>
      <c r="WI164" s="72"/>
      <c r="WJ164" s="72"/>
      <c r="WK164" s="71"/>
      <c r="WL164" s="71"/>
      <c r="WM164" s="71"/>
      <c r="WN164" s="71"/>
      <c r="WO164" s="71"/>
      <c r="WP164" s="71"/>
      <c r="WQ164" s="71"/>
      <c r="WR164" s="72"/>
      <c r="WS164" s="72"/>
      <c r="WT164" s="72"/>
      <c r="WU164" s="72"/>
      <c r="WV164" s="72"/>
      <c r="WW164" s="72"/>
      <c r="WX164" s="72"/>
      <c r="WY164" s="72"/>
      <c r="WZ164" s="72"/>
      <c r="XA164" s="71"/>
      <c r="XB164" s="71"/>
      <c r="XC164" s="71"/>
      <c r="XD164" s="71"/>
      <c r="XE164" s="71"/>
      <c r="XF164" s="71"/>
      <c r="XG164" s="71"/>
      <c r="XH164" s="72"/>
      <c r="XI164" s="72"/>
      <c r="XJ164" s="72"/>
      <c r="XK164" s="72"/>
      <c r="XL164" s="72"/>
      <c r="XM164" s="72"/>
      <c r="XN164" s="72"/>
      <c r="XO164" s="72"/>
      <c r="XP164" s="72"/>
      <c r="XQ164" s="71"/>
      <c r="XR164" s="71"/>
      <c r="XS164" s="71"/>
      <c r="XT164" s="71"/>
      <c r="XU164" s="71"/>
      <c r="XV164" s="71"/>
      <c r="XW164" s="71"/>
      <c r="XX164" s="72"/>
      <c r="XY164" s="72"/>
      <c r="XZ164" s="72"/>
      <c r="YA164" s="72"/>
      <c r="YB164" s="72"/>
      <c r="YC164" s="72"/>
      <c r="YD164" s="72"/>
      <c r="YE164" s="72"/>
      <c r="YF164" s="72"/>
      <c r="YG164" s="71"/>
      <c r="YH164" s="71"/>
      <c r="YI164" s="71"/>
      <c r="YJ164" s="71"/>
      <c r="YK164" s="71"/>
      <c r="YL164" s="71"/>
      <c r="YM164" s="71"/>
      <c r="YN164" s="72"/>
      <c r="YO164" s="72"/>
      <c r="YP164" s="72"/>
      <c r="YQ164" s="72"/>
      <c r="YR164" s="72"/>
      <c r="YS164" s="72"/>
      <c r="YT164" s="72"/>
      <c r="YU164" s="72"/>
      <c r="YV164" s="72"/>
      <c r="YW164" s="71"/>
      <c r="YX164" s="71"/>
      <c r="YY164" s="71"/>
      <c r="YZ164" s="71"/>
      <c r="ZA164" s="71"/>
      <c r="ZB164" s="71"/>
      <c r="ZC164" s="71"/>
      <c r="ZD164" s="72"/>
      <c r="ZE164" s="72"/>
      <c r="ZF164" s="72"/>
      <c r="ZG164" s="72"/>
      <c r="ZH164" s="72"/>
      <c r="ZI164" s="72"/>
      <c r="ZJ164" s="72"/>
      <c r="ZK164" s="72"/>
      <c r="ZL164" s="72"/>
      <c r="ZM164" s="71"/>
      <c r="ZN164" s="71"/>
      <c r="ZO164" s="71"/>
      <c r="ZP164" s="71"/>
      <c r="ZQ164" s="71"/>
      <c r="ZR164" s="71"/>
      <c r="ZS164" s="71"/>
      <c r="ZT164" s="72"/>
      <c r="ZU164" s="72"/>
      <c r="ZV164" s="72"/>
      <c r="ZW164" s="72"/>
      <c r="ZX164" s="72"/>
      <c r="ZY164" s="72"/>
      <c r="ZZ164" s="72"/>
      <c r="AAA164" s="72"/>
      <c r="AAB164" s="72"/>
      <c r="AAC164" s="71"/>
      <c r="AAD164" s="71"/>
      <c r="AAE164" s="71"/>
      <c r="AAF164" s="71"/>
      <c r="AAG164" s="71"/>
      <c r="AAH164" s="71"/>
      <c r="AAI164" s="71"/>
      <c r="AAJ164" s="72"/>
      <c r="AAK164" s="72"/>
      <c r="AAL164" s="72"/>
      <c r="AAM164" s="72"/>
      <c r="AAN164" s="72"/>
      <c r="AAO164" s="72"/>
      <c r="AAP164" s="72"/>
      <c r="AAQ164" s="72"/>
      <c r="AAR164" s="72"/>
      <c r="AAS164" s="71"/>
      <c r="AAT164" s="71"/>
      <c r="AAU164" s="71"/>
      <c r="AAV164" s="71"/>
      <c r="AAW164" s="71"/>
      <c r="AAX164" s="71"/>
      <c r="AAY164" s="71"/>
      <c r="AAZ164" s="72"/>
      <c r="ABA164" s="72"/>
      <c r="ABB164" s="72"/>
      <c r="ABC164" s="72"/>
      <c r="ABD164" s="72"/>
      <c r="ABE164" s="72"/>
      <c r="ABF164" s="72"/>
      <c r="ABG164" s="72"/>
      <c r="ABH164" s="72"/>
      <c r="ABI164" s="71"/>
      <c r="ABJ164" s="71"/>
      <c r="ABK164" s="71"/>
      <c r="ABL164" s="71"/>
      <c r="ABM164" s="71"/>
      <c r="ABN164" s="71"/>
      <c r="ABO164" s="71"/>
      <c r="ABP164" s="72"/>
      <c r="ABQ164" s="72"/>
      <c r="ABR164" s="72"/>
      <c r="ABS164" s="72"/>
      <c r="ABT164" s="72"/>
      <c r="ABU164" s="72"/>
      <c r="ABV164" s="72"/>
      <c r="ABW164" s="72"/>
      <c r="ABX164" s="72"/>
      <c r="ABY164" s="71"/>
      <c r="ABZ164" s="71"/>
      <c r="ACA164" s="71"/>
      <c r="ACB164" s="71"/>
      <c r="ACC164" s="71"/>
      <c r="ACD164" s="71"/>
      <c r="ACE164" s="71"/>
      <c r="ACF164" s="72"/>
      <c r="ACG164" s="72"/>
      <c r="ACH164" s="72"/>
      <c r="ACI164" s="72"/>
      <c r="ACJ164" s="72"/>
      <c r="ACK164" s="72"/>
      <c r="ACL164" s="72"/>
      <c r="ACM164" s="72"/>
      <c r="ACN164" s="72"/>
      <c r="ACO164" s="71"/>
      <c r="ACP164" s="71"/>
      <c r="ACQ164" s="71"/>
      <c r="ACR164" s="71"/>
      <c r="ACS164" s="71"/>
      <c r="ACT164" s="71"/>
      <c r="ACU164" s="71"/>
      <c r="ACV164" s="72"/>
      <c r="ACW164" s="72"/>
      <c r="ACX164" s="72"/>
      <c r="ACY164" s="72"/>
      <c r="ACZ164" s="72"/>
      <c r="ADA164" s="72"/>
      <c r="ADB164" s="72"/>
      <c r="ADC164" s="72"/>
      <c r="ADD164" s="72"/>
      <c r="ADE164" s="71"/>
      <c r="ADF164" s="71"/>
      <c r="ADG164" s="71"/>
      <c r="ADH164" s="71"/>
      <c r="ADI164" s="71"/>
      <c r="ADJ164" s="71"/>
      <c r="ADK164" s="71"/>
      <c r="ADL164" s="72"/>
      <c r="ADM164" s="72"/>
      <c r="ADN164" s="72"/>
      <c r="ADO164" s="72"/>
      <c r="ADP164" s="72"/>
      <c r="ADQ164" s="72"/>
      <c r="ADR164" s="72"/>
      <c r="ADS164" s="72"/>
      <c r="ADT164" s="72"/>
      <c r="ADU164" s="71"/>
      <c r="ADV164" s="71"/>
      <c r="ADW164" s="71"/>
      <c r="ADX164" s="71"/>
      <c r="ADY164" s="71"/>
      <c r="ADZ164" s="71"/>
      <c r="AEA164" s="71"/>
      <c r="AEB164" s="72"/>
      <c r="AEC164" s="72"/>
      <c r="AED164" s="72"/>
      <c r="AEE164" s="72"/>
      <c r="AEF164" s="72"/>
      <c r="AEG164" s="72"/>
      <c r="AEH164" s="72"/>
      <c r="AEI164" s="72"/>
      <c r="AEJ164" s="72"/>
      <c r="AEK164" s="71"/>
      <c r="AEL164" s="71"/>
      <c r="AEM164" s="71"/>
      <c r="AEN164" s="71"/>
      <c r="AEO164" s="71"/>
      <c r="AEP164" s="71"/>
      <c r="AEQ164" s="71"/>
      <c r="AER164" s="72"/>
      <c r="AES164" s="72"/>
      <c r="AET164" s="72"/>
      <c r="AEU164" s="72"/>
      <c r="AEV164" s="72"/>
      <c r="AEW164" s="72"/>
      <c r="AEX164" s="72"/>
      <c r="AEY164" s="72"/>
      <c r="AEZ164" s="72"/>
      <c r="AFA164" s="71"/>
      <c r="AFB164" s="71"/>
      <c r="AFC164" s="71"/>
      <c r="AFD164" s="71"/>
      <c r="AFE164" s="71"/>
      <c r="AFF164" s="71"/>
      <c r="AFG164" s="71"/>
      <c r="AFH164" s="72"/>
      <c r="AFI164" s="72"/>
      <c r="AFJ164" s="72"/>
      <c r="AFK164" s="72"/>
      <c r="AFL164" s="72"/>
      <c r="AFM164" s="72"/>
      <c r="AFN164" s="72"/>
      <c r="AFO164" s="72"/>
      <c r="AFP164" s="72"/>
      <c r="AFQ164" s="71"/>
      <c r="AFR164" s="71"/>
      <c r="AFS164" s="71"/>
      <c r="AFT164" s="71"/>
      <c r="AFU164" s="71"/>
      <c r="AFV164" s="71"/>
      <c r="AFW164" s="71"/>
      <c r="AFX164" s="72"/>
      <c r="AFY164" s="72"/>
      <c r="AFZ164" s="72"/>
      <c r="AGA164" s="72"/>
      <c r="AGB164" s="72"/>
      <c r="AGC164" s="72"/>
      <c r="AGD164" s="72"/>
      <c r="AGE164" s="72"/>
      <c r="AGF164" s="72"/>
      <c r="AGG164" s="71"/>
      <c r="AGH164" s="71"/>
      <c r="AGI164" s="71"/>
      <c r="AGJ164" s="71"/>
      <c r="AGK164" s="71"/>
      <c r="AGL164" s="71"/>
      <c r="AGM164" s="71"/>
      <c r="AGN164" s="72"/>
      <c r="AGO164" s="72"/>
      <c r="AGP164" s="72"/>
      <c r="AGQ164" s="72"/>
      <c r="AGR164" s="72"/>
      <c r="AGS164" s="72"/>
      <c r="AGT164" s="72"/>
      <c r="AGU164" s="72"/>
      <c r="AGV164" s="72"/>
      <c r="AGW164" s="71"/>
      <c r="AGX164" s="71"/>
      <c r="AGY164" s="71"/>
      <c r="AGZ164" s="71"/>
      <c r="AHA164" s="71"/>
      <c r="AHB164" s="71"/>
      <c r="AHC164" s="71"/>
      <c r="AHD164" s="72"/>
      <c r="AHE164" s="72"/>
      <c r="AHF164" s="72"/>
      <c r="AHG164" s="72"/>
      <c r="AHH164" s="72"/>
      <c r="AHI164" s="72"/>
      <c r="AHJ164" s="72"/>
      <c r="AHK164" s="72"/>
      <c r="AHL164" s="72"/>
      <c r="AHM164" s="71"/>
      <c r="AHN164" s="71"/>
      <c r="AHO164" s="71"/>
      <c r="AHP164" s="71"/>
      <c r="AHQ164" s="71"/>
      <c r="AHR164" s="71"/>
      <c r="AHS164" s="71"/>
      <c r="AHT164" s="72"/>
      <c r="AHU164" s="72"/>
      <c r="AHV164" s="72"/>
      <c r="AHW164" s="72"/>
      <c r="AHX164" s="72"/>
      <c r="AHY164" s="72"/>
      <c r="AHZ164" s="72"/>
      <c r="AIA164" s="72"/>
      <c r="AIB164" s="72"/>
      <c r="AIC164" s="71"/>
      <c r="AID164" s="71"/>
      <c r="AIE164" s="71"/>
      <c r="AIF164" s="71"/>
      <c r="AIG164" s="71"/>
      <c r="AIH164" s="71"/>
      <c r="AII164" s="71"/>
      <c r="AIJ164" s="72"/>
      <c r="AIK164" s="72"/>
      <c r="AIL164" s="72"/>
      <c r="AIM164" s="72"/>
      <c r="AIN164" s="72"/>
      <c r="AIO164" s="72"/>
      <c r="AIP164" s="72"/>
      <c r="AIQ164" s="72"/>
      <c r="AIR164" s="72"/>
      <c r="AIS164" s="71"/>
      <c r="AIT164" s="71"/>
      <c r="AIU164" s="71"/>
      <c r="AIV164" s="71"/>
      <c r="AIW164" s="71"/>
      <c r="AIX164" s="71"/>
      <c r="AIY164" s="71"/>
      <c r="AIZ164" s="72"/>
      <c r="AJA164" s="72"/>
      <c r="AJB164" s="72"/>
      <c r="AJC164" s="72"/>
      <c r="AJD164" s="72"/>
      <c r="AJE164" s="72"/>
      <c r="AJF164" s="72"/>
      <c r="AJG164" s="72"/>
      <c r="AJH164" s="72"/>
      <c r="AJI164" s="71"/>
      <c r="AJJ164" s="71"/>
      <c r="AJK164" s="71"/>
      <c r="AJL164" s="71"/>
      <c r="AJM164" s="71"/>
      <c r="AJN164" s="71"/>
      <c r="AJO164" s="71"/>
      <c r="AJP164" s="72"/>
      <c r="AJQ164" s="72"/>
      <c r="AJR164" s="72"/>
      <c r="AJS164" s="72"/>
      <c r="AJT164" s="72"/>
      <c r="AJU164" s="72"/>
      <c r="AJV164" s="72"/>
      <c r="AJW164" s="72"/>
      <c r="AJX164" s="72"/>
      <c r="AJY164" s="71"/>
      <c r="AJZ164" s="71"/>
      <c r="AKA164" s="71"/>
      <c r="AKB164" s="71"/>
      <c r="AKC164" s="71"/>
      <c r="AKD164" s="71"/>
      <c r="AKE164" s="71"/>
      <c r="AKF164" s="72"/>
      <c r="AKG164" s="72"/>
      <c r="AKH164" s="72"/>
      <c r="AKI164" s="72"/>
      <c r="AKJ164" s="72"/>
      <c r="AKK164" s="72"/>
      <c r="AKL164" s="72"/>
      <c r="AKM164" s="72"/>
      <c r="AKN164" s="72"/>
      <c r="AKO164" s="71"/>
      <c r="AKP164" s="71"/>
      <c r="AKQ164" s="71"/>
      <c r="AKR164" s="71"/>
      <c r="AKS164" s="71"/>
      <c r="AKT164" s="71"/>
      <c r="AKU164" s="71"/>
      <c r="AKV164" s="72"/>
      <c r="AKW164" s="72"/>
      <c r="AKX164" s="72"/>
      <c r="AKY164" s="72"/>
      <c r="AKZ164" s="72"/>
      <c r="ALA164" s="72"/>
      <c r="ALB164" s="72"/>
      <c r="ALC164" s="72"/>
      <c r="ALD164" s="72"/>
      <c r="ALE164" s="71"/>
      <c r="ALF164" s="71"/>
      <c r="ALG164" s="71"/>
      <c r="ALH164" s="71"/>
      <c r="ALI164" s="71"/>
      <c r="ALJ164" s="71"/>
      <c r="ALK164" s="71"/>
      <c r="ALL164" s="72"/>
      <c r="ALM164" s="72"/>
      <c r="ALN164" s="72"/>
      <c r="ALO164" s="72"/>
      <c r="ALP164" s="72"/>
      <c r="ALQ164" s="72"/>
      <c r="ALR164" s="72"/>
      <c r="ALS164" s="72"/>
      <c r="ALT164" s="72"/>
      <c r="ALU164" s="71"/>
      <c r="ALV164" s="71"/>
      <c r="ALW164" s="71"/>
      <c r="ALX164" s="71"/>
      <c r="ALY164" s="71"/>
      <c r="ALZ164" s="71"/>
      <c r="AMA164" s="71"/>
      <c r="AMB164" s="72"/>
      <c r="AMC164" s="72"/>
      <c r="AMD164" s="72"/>
      <c r="AME164" s="72"/>
      <c r="AMF164" s="72"/>
      <c r="AMG164" s="72"/>
      <c r="AMH164" s="72"/>
      <c r="AMI164" s="72"/>
      <c r="AMJ164" s="72"/>
      <c r="AMK164" s="71"/>
      <c r="AML164" s="71"/>
      <c r="AMM164" s="71"/>
      <c r="AMN164" s="71"/>
      <c r="AMO164" s="71"/>
      <c r="AMP164" s="71"/>
      <c r="AMQ164" s="71"/>
      <c r="AMR164" s="72"/>
      <c r="AMS164" s="72"/>
      <c r="AMT164" s="72"/>
      <c r="AMU164" s="72"/>
      <c r="AMV164" s="72"/>
      <c r="AMW164" s="72"/>
      <c r="AMX164" s="72"/>
      <c r="AMY164" s="72"/>
      <c r="AMZ164" s="72"/>
      <c r="ANA164" s="71"/>
      <c r="ANB164" s="71"/>
      <c r="ANC164" s="71"/>
      <c r="AND164" s="71"/>
      <c r="ANE164" s="71"/>
      <c r="ANF164" s="71"/>
      <c r="ANG164" s="71"/>
      <c r="ANH164" s="72"/>
      <c r="ANI164" s="72"/>
      <c r="ANJ164" s="72"/>
      <c r="ANK164" s="72"/>
      <c r="ANL164" s="72"/>
      <c r="ANM164" s="72"/>
      <c r="ANN164" s="72"/>
      <c r="ANO164" s="72"/>
      <c r="ANP164" s="72"/>
      <c r="ANQ164" s="71"/>
      <c r="ANR164" s="71"/>
      <c r="ANS164" s="71"/>
      <c r="ANT164" s="71"/>
      <c r="ANU164" s="71"/>
      <c r="ANV164" s="71"/>
      <c r="ANW164" s="71"/>
      <c r="ANX164" s="72"/>
      <c r="ANY164" s="72"/>
      <c r="ANZ164" s="72"/>
      <c r="AOA164" s="72"/>
      <c r="AOB164" s="72"/>
      <c r="AOC164" s="72"/>
      <c r="AOD164" s="72"/>
      <c r="AOE164" s="72"/>
      <c r="AOF164" s="72"/>
      <c r="AOG164" s="71"/>
      <c r="AOH164" s="71"/>
      <c r="AOI164" s="71"/>
      <c r="AOJ164" s="71"/>
      <c r="AOK164" s="71"/>
      <c r="AOL164" s="71"/>
      <c r="AOM164" s="71"/>
      <c r="AON164" s="72"/>
      <c r="AOO164" s="72"/>
      <c r="AOP164" s="72"/>
      <c r="AOQ164" s="72"/>
      <c r="AOR164" s="72"/>
      <c r="AOS164" s="72"/>
      <c r="AOT164" s="72"/>
      <c r="AOU164" s="72"/>
      <c r="AOV164" s="72"/>
      <c r="AOW164" s="71"/>
      <c r="AOX164" s="71"/>
      <c r="AOY164" s="71"/>
      <c r="AOZ164" s="71"/>
      <c r="APA164" s="71"/>
      <c r="APB164" s="71"/>
      <c r="APC164" s="71"/>
      <c r="APD164" s="72"/>
      <c r="APE164" s="72"/>
      <c r="APF164" s="72"/>
      <c r="APG164" s="72"/>
      <c r="APH164" s="72"/>
      <c r="API164" s="72"/>
      <c r="APJ164" s="72"/>
      <c r="APK164" s="72"/>
      <c r="APL164" s="72"/>
      <c r="APM164" s="71"/>
      <c r="APN164" s="71"/>
      <c r="APO164" s="71"/>
      <c r="APP164" s="71"/>
      <c r="APQ164" s="71"/>
      <c r="APR164" s="71"/>
      <c r="APS164" s="71"/>
      <c r="APT164" s="72"/>
      <c r="APU164" s="72"/>
      <c r="APV164" s="72"/>
      <c r="APW164" s="72"/>
      <c r="APX164" s="72"/>
      <c r="APY164" s="72"/>
      <c r="APZ164" s="72"/>
      <c r="AQA164" s="72"/>
      <c r="AQB164" s="72"/>
      <c r="AQC164" s="71"/>
      <c r="AQD164" s="71"/>
      <c r="AQE164" s="71"/>
      <c r="AQF164" s="71"/>
      <c r="AQG164" s="71"/>
      <c r="AQH164" s="71"/>
      <c r="AQI164" s="71"/>
      <c r="AQJ164" s="72"/>
      <c r="AQK164" s="72"/>
      <c r="AQL164" s="72"/>
      <c r="AQM164" s="72"/>
      <c r="AQN164" s="72"/>
      <c r="AQO164" s="72"/>
      <c r="AQP164" s="72"/>
      <c r="AQQ164" s="72"/>
      <c r="AQR164" s="72"/>
      <c r="AQS164" s="71"/>
      <c r="AQT164" s="71"/>
      <c r="AQU164" s="71"/>
      <c r="AQV164" s="71"/>
      <c r="AQW164" s="71"/>
      <c r="AQX164" s="71"/>
      <c r="AQY164" s="71"/>
      <c r="AQZ164" s="72"/>
      <c r="ARA164" s="72"/>
      <c r="ARB164" s="72"/>
      <c r="ARC164" s="72"/>
      <c r="ARD164" s="72"/>
      <c r="ARE164" s="72"/>
      <c r="ARF164" s="72"/>
      <c r="ARG164" s="72"/>
      <c r="ARH164" s="72"/>
      <c r="ARI164" s="71"/>
      <c r="ARJ164" s="71"/>
      <c r="ARK164" s="71"/>
      <c r="ARL164" s="71"/>
      <c r="ARM164" s="71"/>
      <c r="ARN164" s="71"/>
      <c r="ARO164" s="71"/>
      <c r="ARP164" s="72"/>
      <c r="ARQ164" s="72"/>
      <c r="ARR164" s="72"/>
      <c r="ARS164" s="72"/>
      <c r="ART164" s="72"/>
      <c r="ARU164" s="72"/>
      <c r="ARV164" s="72"/>
      <c r="ARW164" s="72"/>
      <c r="ARX164" s="72"/>
      <c r="ARY164" s="71"/>
      <c r="ARZ164" s="71"/>
      <c r="ASA164" s="71"/>
      <c r="ASB164" s="71"/>
      <c r="ASC164" s="71"/>
      <c r="ASD164" s="71"/>
      <c r="ASE164" s="71"/>
      <c r="ASF164" s="72"/>
      <c r="ASG164" s="72"/>
      <c r="ASH164" s="72"/>
      <c r="ASI164" s="72"/>
      <c r="ASJ164" s="72"/>
      <c r="ASK164" s="72"/>
      <c r="ASL164" s="72"/>
      <c r="ASM164" s="72"/>
      <c r="ASN164" s="72"/>
      <c r="ASO164" s="71"/>
      <c r="ASP164" s="71"/>
      <c r="ASQ164" s="71"/>
      <c r="ASR164" s="71"/>
      <c r="ASS164" s="71"/>
      <c r="AST164" s="71"/>
      <c r="ASU164" s="71"/>
      <c r="ASV164" s="72"/>
      <c r="ASW164" s="72"/>
      <c r="ASX164" s="72"/>
      <c r="ASY164" s="72"/>
      <c r="ASZ164" s="72"/>
      <c r="ATA164" s="72"/>
      <c r="ATB164" s="72"/>
      <c r="ATC164" s="72"/>
      <c r="ATD164" s="72"/>
      <c r="ATE164" s="71"/>
      <c r="ATF164" s="71"/>
      <c r="ATG164" s="71"/>
      <c r="ATH164" s="71"/>
      <c r="ATI164" s="71"/>
      <c r="ATJ164" s="71"/>
      <c r="ATK164" s="71"/>
      <c r="ATL164" s="72"/>
      <c r="ATM164" s="72"/>
      <c r="ATN164" s="72"/>
      <c r="ATO164" s="72"/>
      <c r="ATP164" s="72"/>
      <c r="ATQ164" s="72"/>
      <c r="ATR164" s="72"/>
      <c r="ATS164" s="72"/>
      <c r="ATT164" s="72"/>
      <c r="ATU164" s="71"/>
      <c r="ATV164" s="71"/>
      <c r="ATW164" s="71"/>
      <c r="ATX164" s="71"/>
      <c r="ATY164" s="71"/>
      <c r="ATZ164" s="71"/>
      <c r="AUA164" s="71"/>
      <c r="AUB164" s="72"/>
      <c r="AUC164" s="72"/>
      <c r="AUD164" s="72"/>
      <c r="AUE164" s="72"/>
      <c r="AUF164" s="72"/>
      <c r="AUG164" s="72"/>
      <c r="AUH164" s="72"/>
      <c r="AUI164" s="72"/>
      <c r="AUJ164" s="72"/>
      <c r="AUK164" s="71"/>
      <c r="AUL164" s="71"/>
      <c r="AUM164" s="71"/>
      <c r="AUN164" s="71"/>
      <c r="AUO164" s="71"/>
      <c r="AUP164" s="71"/>
      <c r="AUQ164" s="71"/>
      <c r="AUR164" s="72"/>
      <c r="AUS164" s="72"/>
      <c r="AUT164" s="72"/>
      <c r="AUU164" s="72"/>
      <c r="AUV164" s="72"/>
      <c r="AUW164" s="72"/>
      <c r="AUX164" s="72"/>
      <c r="AUY164" s="72"/>
      <c r="AUZ164" s="72"/>
      <c r="AVA164" s="71"/>
      <c r="AVB164" s="71"/>
      <c r="AVC164" s="71"/>
      <c r="AVD164" s="71"/>
      <c r="AVE164" s="71"/>
      <c r="AVF164" s="71"/>
      <c r="AVG164" s="71"/>
      <c r="AVH164" s="72"/>
      <c r="AVI164" s="72"/>
      <c r="AVJ164" s="72"/>
      <c r="AVK164" s="72"/>
      <c r="AVL164" s="72"/>
      <c r="AVM164" s="72"/>
      <c r="AVN164" s="72"/>
      <c r="AVO164" s="72"/>
      <c r="AVP164" s="72"/>
      <c r="AVQ164" s="71"/>
      <c r="AVR164" s="71"/>
      <c r="AVS164" s="71"/>
      <c r="AVT164" s="71"/>
      <c r="AVU164" s="71"/>
      <c r="AVV164" s="71"/>
      <c r="AVW164" s="71"/>
      <c r="AVX164" s="72"/>
      <c r="AVY164" s="72"/>
      <c r="AVZ164" s="72"/>
      <c r="AWA164" s="72"/>
      <c r="AWB164" s="72"/>
      <c r="AWC164" s="72"/>
      <c r="AWD164" s="72"/>
      <c r="AWE164" s="72"/>
      <c r="AWF164" s="72"/>
      <c r="AWG164" s="71"/>
      <c r="AWH164" s="71"/>
      <c r="AWI164" s="71"/>
      <c r="AWJ164" s="71"/>
      <c r="AWK164" s="71"/>
      <c r="AWL164" s="71"/>
      <c r="AWM164" s="71"/>
      <c r="AWN164" s="72"/>
      <c r="AWO164" s="72"/>
      <c r="AWP164" s="72"/>
      <c r="AWQ164" s="72"/>
      <c r="AWR164" s="72"/>
      <c r="AWS164" s="72"/>
      <c r="AWT164" s="72"/>
      <c r="AWU164" s="72"/>
      <c r="AWV164" s="72"/>
      <c r="AWW164" s="71"/>
      <c r="AWX164" s="71"/>
      <c r="AWY164" s="71"/>
      <c r="AWZ164" s="71"/>
      <c r="AXA164" s="71"/>
      <c r="AXB164" s="71"/>
      <c r="AXC164" s="71"/>
      <c r="AXD164" s="72"/>
      <c r="AXE164" s="72"/>
      <c r="AXF164" s="72"/>
      <c r="AXG164" s="72"/>
      <c r="AXH164" s="72"/>
      <c r="AXI164" s="72"/>
      <c r="AXJ164" s="72"/>
      <c r="AXK164" s="72"/>
      <c r="AXL164" s="72"/>
      <c r="AXM164" s="71"/>
      <c r="AXN164" s="71"/>
      <c r="AXO164" s="71"/>
      <c r="AXP164" s="71"/>
      <c r="AXQ164" s="71"/>
      <c r="AXR164" s="71"/>
      <c r="AXS164" s="71"/>
      <c r="AXT164" s="72"/>
      <c r="AXU164" s="72"/>
      <c r="AXV164" s="72"/>
      <c r="AXW164" s="72"/>
      <c r="AXX164" s="72"/>
      <c r="AXY164" s="72"/>
      <c r="AXZ164" s="72"/>
      <c r="AYA164" s="72"/>
      <c r="AYB164" s="72"/>
      <c r="AYC164" s="71"/>
      <c r="AYD164" s="71"/>
      <c r="AYE164" s="71"/>
      <c r="AYF164" s="71"/>
      <c r="AYG164" s="71"/>
      <c r="AYH164" s="71"/>
      <c r="AYI164" s="71"/>
      <c r="AYJ164" s="72"/>
      <c r="AYK164" s="72"/>
      <c r="AYL164" s="72"/>
      <c r="AYM164" s="72"/>
      <c r="AYN164" s="72"/>
      <c r="AYO164" s="72"/>
      <c r="AYP164" s="72"/>
      <c r="AYQ164" s="72"/>
      <c r="AYR164" s="72"/>
      <c r="AYS164" s="71"/>
      <c r="AYT164" s="71"/>
      <c r="AYU164" s="71"/>
      <c r="AYV164" s="71"/>
      <c r="AYW164" s="71"/>
      <c r="AYX164" s="71"/>
      <c r="AYY164" s="71"/>
      <c r="AYZ164" s="72"/>
      <c r="AZA164" s="72"/>
      <c r="AZB164" s="72"/>
      <c r="AZC164" s="72"/>
      <c r="AZD164" s="72"/>
      <c r="AZE164" s="72"/>
      <c r="AZF164" s="72"/>
      <c r="AZG164" s="72"/>
      <c r="AZH164" s="72"/>
      <c r="AZI164" s="71"/>
      <c r="AZJ164" s="71"/>
      <c r="AZK164" s="71"/>
      <c r="AZL164" s="71"/>
      <c r="AZM164" s="71"/>
      <c r="AZN164" s="71"/>
      <c r="AZO164" s="71"/>
      <c r="AZP164" s="72"/>
      <c r="AZQ164" s="72"/>
      <c r="AZR164" s="72"/>
      <c r="AZS164" s="72"/>
      <c r="AZT164" s="72"/>
      <c r="AZU164" s="72"/>
      <c r="AZV164" s="72"/>
      <c r="AZW164" s="72"/>
      <c r="AZX164" s="72"/>
      <c r="AZY164" s="71"/>
      <c r="AZZ164" s="71"/>
      <c r="BAA164" s="71"/>
      <c r="BAB164" s="71"/>
      <c r="BAC164" s="71"/>
      <c r="BAD164" s="71"/>
      <c r="BAE164" s="71"/>
      <c r="BAF164" s="72"/>
      <c r="BAG164" s="72"/>
      <c r="BAH164" s="72"/>
      <c r="BAI164" s="72"/>
      <c r="BAJ164" s="72"/>
      <c r="BAK164" s="72"/>
      <c r="BAL164" s="72"/>
      <c r="BAM164" s="72"/>
      <c r="BAN164" s="72"/>
      <c r="BAO164" s="71"/>
      <c r="BAP164" s="71"/>
      <c r="BAQ164" s="71"/>
      <c r="BAR164" s="71"/>
      <c r="BAS164" s="71"/>
      <c r="BAT164" s="71"/>
      <c r="BAU164" s="71"/>
      <c r="BAV164" s="72"/>
      <c r="BAW164" s="72"/>
      <c r="BAX164" s="72"/>
      <c r="BAY164" s="72"/>
      <c r="BAZ164" s="72"/>
      <c r="BBA164" s="72"/>
      <c r="BBB164" s="72"/>
      <c r="BBC164" s="72"/>
      <c r="BBD164" s="72"/>
      <c r="BBE164" s="71"/>
      <c r="BBF164" s="71"/>
      <c r="BBG164" s="71"/>
      <c r="BBH164" s="71"/>
      <c r="BBI164" s="71"/>
      <c r="BBJ164" s="71"/>
      <c r="BBK164" s="71"/>
      <c r="BBL164" s="72"/>
      <c r="BBM164" s="72"/>
      <c r="BBN164" s="72"/>
      <c r="BBO164" s="72"/>
      <c r="BBP164" s="72"/>
      <c r="BBQ164" s="72"/>
      <c r="BBR164" s="72"/>
      <c r="BBS164" s="72"/>
      <c r="BBT164" s="72"/>
      <c r="BBU164" s="71"/>
      <c r="BBV164" s="71"/>
      <c r="BBW164" s="71"/>
      <c r="BBX164" s="71"/>
      <c r="BBY164" s="71"/>
      <c r="BBZ164" s="71"/>
      <c r="BCA164" s="71"/>
      <c r="BCB164" s="72"/>
      <c r="BCC164" s="72"/>
      <c r="BCD164" s="72"/>
      <c r="BCE164" s="72"/>
      <c r="BCF164" s="72"/>
      <c r="BCG164" s="72"/>
      <c r="BCH164" s="72"/>
      <c r="BCI164" s="72"/>
      <c r="BCJ164" s="72"/>
      <c r="BCK164" s="71"/>
      <c r="BCL164" s="71"/>
      <c r="BCM164" s="71"/>
      <c r="BCN164" s="71"/>
      <c r="BCO164" s="71"/>
      <c r="BCP164" s="71"/>
      <c r="BCQ164" s="71"/>
      <c r="BCR164" s="72"/>
      <c r="BCS164" s="72"/>
      <c r="BCT164" s="72"/>
      <c r="BCU164" s="72"/>
      <c r="BCV164" s="72"/>
      <c r="BCW164" s="72"/>
      <c r="BCX164" s="72"/>
      <c r="BCY164" s="72"/>
      <c r="BCZ164" s="72"/>
      <c r="BDA164" s="71"/>
      <c r="BDB164" s="71"/>
      <c r="BDC164" s="71"/>
      <c r="BDD164" s="71"/>
      <c r="BDE164" s="71"/>
      <c r="BDF164" s="71"/>
      <c r="BDG164" s="71"/>
      <c r="BDH164" s="72"/>
      <c r="BDI164" s="72"/>
      <c r="BDJ164" s="72"/>
      <c r="BDK164" s="72"/>
      <c r="BDL164" s="72"/>
      <c r="BDM164" s="72"/>
      <c r="BDN164" s="72"/>
      <c r="BDO164" s="72"/>
      <c r="BDP164" s="72"/>
      <c r="BDQ164" s="71"/>
      <c r="BDR164" s="71"/>
      <c r="BDS164" s="71"/>
      <c r="BDT164" s="71"/>
      <c r="BDU164" s="71"/>
      <c r="BDV164" s="71"/>
      <c r="BDW164" s="71"/>
      <c r="BDX164" s="72"/>
      <c r="BDY164" s="72"/>
      <c r="BDZ164" s="72"/>
      <c r="BEA164" s="72"/>
      <c r="BEB164" s="72"/>
      <c r="BEC164" s="72"/>
      <c r="BED164" s="72"/>
      <c r="BEE164" s="72"/>
      <c r="BEF164" s="72"/>
      <c r="BEG164" s="71"/>
      <c r="BEH164" s="71"/>
      <c r="BEI164" s="71"/>
      <c r="BEJ164" s="71"/>
      <c r="BEK164" s="71"/>
      <c r="BEL164" s="71"/>
      <c r="BEM164" s="71"/>
      <c r="BEN164" s="72"/>
      <c r="BEO164" s="72"/>
      <c r="BEP164" s="72"/>
      <c r="BEQ164" s="72"/>
      <c r="BER164" s="72"/>
      <c r="BES164" s="72"/>
      <c r="BET164" s="72"/>
      <c r="BEU164" s="72"/>
      <c r="BEV164" s="72"/>
      <c r="BEW164" s="71"/>
      <c r="BEX164" s="71"/>
      <c r="BEY164" s="71"/>
      <c r="BEZ164" s="71"/>
      <c r="BFA164" s="71"/>
      <c r="BFB164" s="71"/>
      <c r="BFC164" s="71"/>
      <c r="BFD164" s="72"/>
      <c r="BFE164" s="72"/>
      <c r="BFF164" s="72"/>
      <c r="BFG164" s="72"/>
      <c r="BFH164" s="72"/>
      <c r="BFI164" s="72"/>
      <c r="BFJ164" s="72"/>
      <c r="BFK164" s="72"/>
      <c r="BFL164" s="72"/>
      <c r="BFM164" s="71"/>
      <c r="BFN164" s="71"/>
      <c r="BFO164" s="71"/>
      <c r="BFP164" s="71"/>
      <c r="BFQ164" s="71"/>
      <c r="BFR164" s="71"/>
      <c r="BFS164" s="71"/>
      <c r="BFT164" s="72"/>
      <c r="BFU164" s="72"/>
      <c r="BFV164" s="72"/>
      <c r="BFW164" s="72"/>
      <c r="BFX164" s="72"/>
      <c r="BFY164" s="72"/>
      <c r="BFZ164" s="72"/>
      <c r="BGA164" s="72"/>
      <c r="BGB164" s="72"/>
      <c r="BGC164" s="71"/>
      <c r="BGD164" s="71"/>
      <c r="BGE164" s="71"/>
      <c r="BGF164" s="71"/>
      <c r="BGG164" s="71"/>
      <c r="BGH164" s="71"/>
      <c r="BGI164" s="71"/>
      <c r="BGJ164" s="72"/>
      <c r="BGK164" s="72"/>
      <c r="BGL164" s="72"/>
      <c r="BGM164" s="72"/>
      <c r="BGN164" s="72"/>
      <c r="BGO164" s="72"/>
      <c r="BGP164" s="72"/>
      <c r="BGQ164" s="72"/>
      <c r="BGR164" s="72"/>
      <c r="BGS164" s="71"/>
      <c r="BGT164" s="71"/>
      <c r="BGU164" s="71"/>
      <c r="BGV164" s="71"/>
      <c r="BGW164" s="71"/>
      <c r="BGX164" s="71"/>
      <c r="BGY164" s="71"/>
      <c r="BGZ164" s="72"/>
      <c r="BHA164" s="72"/>
      <c r="BHB164" s="72"/>
      <c r="BHC164" s="72"/>
      <c r="BHD164" s="72"/>
      <c r="BHE164" s="72"/>
      <c r="BHF164" s="72"/>
      <c r="BHG164" s="72"/>
      <c r="BHH164" s="72"/>
      <c r="BHI164" s="71"/>
      <c r="BHJ164" s="71"/>
      <c r="BHK164" s="71"/>
      <c r="BHL164" s="71"/>
      <c r="BHM164" s="71"/>
      <c r="BHN164" s="71"/>
      <c r="BHO164" s="71"/>
      <c r="BHP164" s="72"/>
      <c r="BHQ164" s="72"/>
      <c r="BHR164" s="72"/>
      <c r="BHS164" s="72"/>
      <c r="BHT164" s="72"/>
      <c r="BHU164" s="72"/>
      <c r="BHV164" s="72"/>
      <c r="BHW164" s="72"/>
      <c r="BHX164" s="72"/>
      <c r="BHY164" s="71"/>
      <c r="BHZ164" s="71"/>
      <c r="BIA164" s="71"/>
      <c r="BIB164" s="71"/>
      <c r="BIC164" s="71"/>
      <c r="BID164" s="71"/>
      <c r="BIE164" s="71"/>
      <c r="BIF164" s="72"/>
      <c r="BIG164" s="72"/>
      <c r="BIH164" s="72"/>
      <c r="BII164" s="72"/>
      <c r="BIJ164" s="72"/>
      <c r="BIK164" s="72"/>
      <c r="BIL164" s="72"/>
      <c r="BIM164" s="72"/>
      <c r="BIN164" s="72"/>
      <c r="BIO164" s="71"/>
      <c r="BIP164" s="71"/>
      <c r="BIQ164" s="71"/>
      <c r="BIR164" s="71"/>
      <c r="BIS164" s="71"/>
      <c r="BIT164" s="71"/>
      <c r="BIU164" s="71"/>
      <c r="BIV164" s="72"/>
      <c r="BIW164" s="72"/>
      <c r="BIX164" s="72"/>
      <c r="BIY164" s="72"/>
      <c r="BIZ164" s="72"/>
      <c r="BJA164" s="72"/>
      <c r="BJB164" s="72"/>
      <c r="BJC164" s="72"/>
      <c r="BJD164" s="72"/>
      <c r="BJE164" s="71"/>
      <c r="BJF164" s="71"/>
      <c r="BJG164" s="71"/>
      <c r="BJH164" s="71"/>
      <c r="BJI164" s="71"/>
      <c r="BJJ164" s="71"/>
      <c r="BJK164" s="71"/>
      <c r="BJL164" s="72"/>
      <c r="BJM164" s="72"/>
      <c r="BJN164" s="72"/>
      <c r="BJO164" s="72"/>
      <c r="BJP164" s="72"/>
      <c r="BJQ164" s="72"/>
      <c r="BJR164" s="72"/>
      <c r="BJS164" s="72"/>
      <c r="BJT164" s="72"/>
      <c r="BJU164" s="71"/>
      <c r="BJV164" s="71"/>
      <c r="BJW164" s="71"/>
      <c r="BJX164" s="71"/>
      <c r="BJY164" s="71"/>
      <c r="BJZ164" s="71"/>
      <c r="BKA164" s="71"/>
      <c r="BKB164" s="72"/>
      <c r="BKC164" s="72"/>
      <c r="BKD164" s="72"/>
      <c r="BKE164" s="72"/>
      <c r="BKF164" s="72"/>
      <c r="BKG164" s="72"/>
      <c r="BKH164" s="72"/>
      <c r="BKI164" s="72"/>
      <c r="BKJ164" s="72"/>
      <c r="BKK164" s="71"/>
      <c r="BKL164" s="71"/>
      <c r="BKM164" s="71"/>
      <c r="BKN164" s="71"/>
      <c r="BKO164" s="71"/>
      <c r="BKP164" s="71"/>
      <c r="BKQ164" s="71"/>
      <c r="BKR164" s="72"/>
      <c r="BKS164" s="72"/>
      <c r="BKT164" s="72"/>
      <c r="BKU164" s="72"/>
      <c r="BKV164" s="72"/>
      <c r="BKW164" s="72"/>
      <c r="BKX164" s="72"/>
      <c r="BKY164" s="72"/>
      <c r="BKZ164" s="72"/>
      <c r="BLA164" s="71"/>
      <c r="BLB164" s="71"/>
      <c r="BLC164" s="71"/>
      <c r="BLD164" s="71"/>
      <c r="BLE164" s="71"/>
      <c r="BLF164" s="71"/>
      <c r="BLG164" s="71"/>
      <c r="BLH164" s="72"/>
      <c r="BLI164" s="72"/>
      <c r="BLJ164" s="72"/>
      <c r="BLK164" s="72"/>
      <c r="BLL164" s="72"/>
      <c r="BLM164" s="72"/>
      <c r="BLN164" s="72"/>
      <c r="BLO164" s="72"/>
      <c r="BLP164" s="72"/>
      <c r="BLQ164" s="71"/>
      <c r="BLR164" s="71"/>
      <c r="BLS164" s="71"/>
      <c r="BLT164" s="71"/>
      <c r="BLU164" s="71"/>
      <c r="BLV164" s="71"/>
      <c r="BLW164" s="71"/>
      <c r="BLX164" s="72"/>
      <c r="BLY164" s="72"/>
      <c r="BLZ164" s="72"/>
      <c r="BMA164" s="72"/>
      <c r="BMB164" s="72"/>
      <c r="BMC164" s="72"/>
      <c r="BMD164" s="72"/>
      <c r="BME164" s="72"/>
      <c r="BMF164" s="72"/>
      <c r="BMG164" s="71"/>
      <c r="BMH164" s="71"/>
      <c r="BMI164" s="71"/>
      <c r="BMJ164" s="71"/>
      <c r="BMK164" s="71"/>
      <c r="BML164" s="71"/>
      <c r="BMM164" s="71"/>
      <c r="BMN164" s="72"/>
      <c r="BMO164" s="72"/>
      <c r="BMP164" s="72"/>
      <c r="BMQ164" s="72"/>
      <c r="BMR164" s="72"/>
      <c r="BMS164" s="72"/>
      <c r="BMT164" s="72"/>
      <c r="BMU164" s="72"/>
      <c r="BMV164" s="72"/>
      <c r="BMW164" s="71"/>
      <c r="BMX164" s="71"/>
      <c r="BMY164" s="71"/>
      <c r="BMZ164" s="71"/>
      <c r="BNA164" s="71"/>
      <c r="BNB164" s="71"/>
      <c r="BNC164" s="71"/>
      <c r="BND164" s="72"/>
      <c r="BNE164" s="72"/>
      <c r="BNF164" s="72"/>
      <c r="BNG164" s="72"/>
      <c r="BNH164" s="72"/>
      <c r="BNI164" s="72"/>
      <c r="BNJ164" s="72"/>
      <c r="BNK164" s="72"/>
      <c r="BNL164" s="72"/>
      <c r="BNM164" s="71"/>
      <c r="BNN164" s="71"/>
      <c r="BNO164" s="71"/>
      <c r="BNP164" s="71"/>
      <c r="BNQ164" s="71"/>
      <c r="BNR164" s="71"/>
      <c r="BNS164" s="71"/>
      <c r="BNT164" s="72"/>
      <c r="BNU164" s="72"/>
      <c r="BNV164" s="72"/>
      <c r="BNW164" s="72"/>
      <c r="BNX164" s="72"/>
      <c r="BNY164" s="72"/>
      <c r="BNZ164" s="72"/>
      <c r="BOA164" s="72"/>
      <c r="BOB164" s="72"/>
      <c r="BOC164" s="71"/>
      <c r="BOD164" s="71"/>
      <c r="BOE164" s="71"/>
      <c r="BOF164" s="71"/>
      <c r="BOG164" s="71"/>
      <c r="BOH164" s="71"/>
      <c r="BOI164" s="71"/>
      <c r="BOJ164" s="72"/>
      <c r="BOK164" s="72"/>
      <c r="BOL164" s="72"/>
      <c r="BOM164" s="72"/>
      <c r="BON164" s="72"/>
      <c r="BOO164" s="72"/>
      <c r="BOP164" s="72"/>
      <c r="BOQ164" s="72"/>
      <c r="BOR164" s="72"/>
      <c r="BOS164" s="71"/>
      <c r="BOT164" s="71"/>
      <c r="BOU164" s="71"/>
      <c r="BOV164" s="71"/>
      <c r="BOW164" s="71"/>
      <c r="BOX164" s="71"/>
      <c r="BOY164" s="71"/>
      <c r="BOZ164" s="72"/>
      <c r="BPA164" s="72"/>
      <c r="BPB164" s="72"/>
      <c r="BPC164" s="72"/>
      <c r="BPD164" s="72"/>
      <c r="BPE164" s="72"/>
      <c r="BPF164" s="72"/>
      <c r="BPG164" s="72"/>
      <c r="BPH164" s="72"/>
      <c r="BPI164" s="71"/>
      <c r="BPJ164" s="71"/>
      <c r="BPK164" s="71"/>
      <c r="BPL164" s="71"/>
      <c r="BPM164" s="71"/>
      <c r="BPN164" s="71"/>
      <c r="BPO164" s="71"/>
      <c r="BPP164" s="72"/>
      <c r="BPQ164" s="72"/>
      <c r="BPR164" s="72"/>
      <c r="BPS164" s="72"/>
      <c r="BPT164" s="72"/>
      <c r="BPU164" s="72"/>
      <c r="BPV164" s="72"/>
      <c r="BPW164" s="72"/>
      <c r="BPX164" s="72"/>
      <c r="BPY164" s="71"/>
      <c r="BPZ164" s="71"/>
      <c r="BQA164" s="71"/>
      <c r="BQB164" s="71"/>
      <c r="BQC164" s="71"/>
      <c r="BQD164" s="71"/>
      <c r="BQE164" s="71"/>
      <c r="BQF164" s="72"/>
      <c r="BQG164" s="72"/>
      <c r="BQH164" s="72"/>
      <c r="BQI164" s="72"/>
      <c r="BQJ164" s="72"/>
      <c r="BQK164" s="72"/>
      <c r="BQL164" s="72"/>
      <c r="BQM164" s="72"/>
      <c r="BQN164" s="72"/>
      <c r="BQO164" s="71"/>
      <c r="BQP164" s="71"/>
      <c r="BQQ164" s="71"/>
      <c r="BQR164" s="71"/>
      <c r="BQS164" s="71"/>
      <c r="BQT164" s="71"/>
      <c r="BQU164" s="71"/>
      <c r="BQV164" s="72"/>
      <c r="BQW164" s="72"/>
      <c r="BQX164" s="72"/>
      <c r="BQY164" s="72"/>
      <c r="BQZ164" s="72"/>
      <c r="BRA164" s="72"/>
      <c r="BRB164" s="72"/>
      <c r="BRC164" s="72"/>
      <c r="BRD164" s="72"/>
      <c r="BRE164" s="71"/>
      <c r="BRF164" s="71"/>
      <c r="BRG164" s="71"/>
      <c r="BRH164" s="71"/>
      <c r="BRI164" s="71"/>
      <c r="BRJ164" s="71"/>
      <c r="BRK164" s="71"/>
      <c r="BRL164" s="72"/>
      <c r="BRM164" s="72"/>
      <c r="BRN164" s="72"/>
      <c r="BRO164" s="72"/>
      <c r="BRP164" s="72"/>
      <c r="BRQ164" s="72"/>
      <c r="BRR164" s="72"/>
      <c r="BRS164" s="72"/>
      <c r="BRT164" s="72"/>
      <c r="BRU164" s="71"/>
      <c r="BRV164" s="71"/>
      <c r="BRW164" s="71"/>
      <c r="BRX164" s="71"/>
      <c r="BRY164" s="71"/>
      <c r="BRZ164" s="71"/>
      <c r="BSA164" s="71"/>
      <c r="BSB164" s="72"/>
      <c r="BSC164" s="72"/>
      <c r="BSD164" s="72"/>
      <c r="BSE164" s="72"/>
      <c r="BSF164" s="72"/>
      <c r="BSG164" s="72"/>
      <c r="BSH164" s="72"/>
      <c r="BSI164" s="72"/>
      <c r="BSJ164" s="72"/>
      <c r="BSK164" s="71"/>
      <c r="BSL164" s="71"/>
      <c r="BSM164" s="71"/>
      <c r="BSN164" s="71"/>
      <c r="BSO164" s="71"/>
      <c r="BSP164" s="71"/>
      <c r="BSQ164" s="71"/>
      <c r="BSR164" s="72"/>
      <c r="BSS164" s="72"/>
      <c r="BST164" s="72"/>
      <c r="BSU164" s="72"/>
      <c r="BSV164" s="72"/>
      <c r="BSW164" s="72"/>
      <c r="BSX164" s="72"/>
      <c r="BSY164" s="72"/>
      <c r="BSZ164" s="72"/>
      <c r="BTA164" s="71"/>
      <c r="BTB164" s="71"/>
      <c r="BTC164" s="71"/>
      <c r="BTD164" s="71"/>
      <c r="BTE164" s="71"/>
      <c r="BTF164" s="71"/>
      <c r="BTG164" s="71"/>
      <c r="BTH164" s="72"/>
      <c r="BTI164" s="72"/>
      <c r="BTJ164" s="72"/>
      <c r="BTK164" s="72"/>
      <c r="BTL164" s="72"/>
      <c r="BTM164" s="72"/>
      <c r="BTN164" s="72"/>
      <c r="BTO164" s="72"/>
      <c r="BTP164" s="72"/>
      <c r="BTQ164" s="71"/>
      <c r="BTR164" s="71"/>
      <c r="BTS164" s="71"/>
      <c r="BTT164" s="71"/>
      <c r="BTU164" s="71"/>
      <c r="BTV164" s="71"/>
      <c r="BTW164" s="71"/>
      <c r="BTX164" s="72"/>
      <c r="BTY164" s="72"/>
      <c r="BTZ164" s="72"/>
      <c r="BUA164" s="72"/>
      <c r="BUB164" s="72"/>
      <c r="BUC164" s="72"/>
      <c r="BUD164" s="72"/>
      <c r="BUE164" s="72"/>
      <c r="BUF164" s="72"/>
      <c r="BUG164" s="71"/>
      <c r="BUH164" s="71"/>
      <c r="BUI164" s="71"/>
      <c r="BUJ164" s="71"/>
      <c r="BUK164" s="71"/>
      <c r="BUL164" s="71"/>
      <c r="BUM164" s="71"/>
      <c r="BUN164" s="72"/>
      <c r="BUO164" s="72"/>
      <c r="BUP164" s="72"/>
      <c r="BUQ164" s="72"/>
      <c r="BUR164" s="72"/>
      <c r="BUS164" s="72"/>
      <c r="BUT164" s="72"/>
      <c r="BUU164" s="72"/>
      <c r="BUV164" s="72"/>
      <c r="BUW164" s="71"/>
      <c r="BUX164" s="71"/>
      <c r="BUY164" s="71"/>
      <c r="BUZ164" s="71"/>
      <c r="BVA164" s="71"/>
      <c r="BVB164" s="71"/>
      <c r="BVC164" s="71"/>
      <c r="BVD164" s="72"/>
      <c r="BVE164" s="72"/>
      <c r="BVF164" s="72"/>
      <c r="BVG164" s="72"/>
      <c r="BVH164" s="72"/>
      <c r="BVI164" s="72"/>
      <c r="BVJ164" s="72"/>
      <c r="BVK164" s="72"/>
      <c r="BVL164" s="72"/>
      <c r="BVM164" s="71"/>
      <c r="BVN164" s="71"/>
      <c r="BVO164" s="71"/>
      <c r="BVP164" s="71"/>
      <c r="BVQ164" s="71"/>
      <c r="BVR164" s="71"/>
      <c r="BVS164" s="71"/>
      <c r="BVT164" s="72"/>
      <c r="BVU164" s="72"/>
      <c r="BVV164" s="72"/>
      <c r="BVW164" s="72"/>
      <c r="BVX164" s="72"/>
      <c r="BVY164" s="72"/>
      <c r="BVZ164" s="72"/>
      <c r="BWA164" s="72"/>
      <c r="BWB164" s="72"/>
      <c r="BWC164" s="71"/>
      <c r="BWD164" s="71"/>
      <c r="BWE164" s="71"/>
      <c r="BWF164" s="71"/>
      <c r="BWG164" s="71"/>
      <c r="BWH164" s="71"/>
      <c r="BWI164" s="71"/>
      <c r="BWJ164" s="72"/>
      <c r="BWK164" s="72"/>
      <c r="BWL164" s="72"/>
      <c r="BWM164" s="72"/>
      <c r="BWN164" s="72"/>
      <c r="BWO164" s="72"/>
      <c r="BWP164" s="72"/>
      <c r="BWQ164" s="72"/>
      <c r="BWR164" s="72"/>
      <c r="BWS164" s="71"/>
      <c r="BWT164" s="71"/>
      <c r="BWU164" s="71"/>
      <c r="BWV164" s="71"/>
      <c r="BWW164" s="71"/>
      <c r="BWX164" s="71"/>
      <c r="BWY164" s="71"/>
      <c r="BWZ164" s="72"/>
      <c r="BXA164" s="72"/>
      <c r="BXB164" s="72"/>
      <c r="BXC164" s="72"/>
      <c r="BXD164" s="72"/>
      <c r="BXE164" s="72"/>
      <c r="BXF164" s="72"/>
      <c r="BXG164" s="72"/>
      <c r="BXH164" s="72"/>
      <c r="BXI164" s="71"/>
      <c r="BXJ164" s="71"/>
      <c r="BXK164" s="71"/>
      <c r="BXL164" s="71"/>
      <c r="BXM164" s="71"/>
      <c r="BXN164" s="71"/>
      <c r="BXO164" s="71"/>
      <c r="BXP164" s="72"/>
      <c r="BXQ164" s="72"/>
      <c r="BXR164" s="72"/>
      <c r="BXS164" s="72"/>
      <c r="BXT164" s="72"/>
      <c r="BXU164" s="72"/>
      <c r="BXV164" s="72"/>
      <c r="BXW164" s="72"/>
      <c r="BXX164" s="72"/>
      <c r="BXY164" s="71"/>
      <c r="BXZ164" s="71"/>
      <c r="BYA164" s="71"/>
      <c r="BYB164" s="71"/>
      <c r="BYC164" s="71"/>
      <c r="BYD164" s="71"/>
      <c r="BYE164" s="71"/>
      <c r="BYF164" s="72"/>
      <c r="BYG164" s="72"/>
      <c r="BYH164" s="72"/>
      <c r="BYI164" s="72"/>
      <c r="BYJ164" s="72"/>
      <c r="BYK164" s="72"/>
      <c r="BYL164" s="72"/>
      <c r="BYM164" s="72"/>
      <c r="BYN164" s="72"/>
      <c r="BYO164" s="71"/>
      <c r="BYP164" s="71"/>
      <c r="BYQ164" s="71"/>
      <c r="BYR164" s="71"/>
      <c r="BYS164" s="71"/>
      <c r="BYT164" s="71"/>
      <c r="BYU164" s="71"/>
      <c r="BYV164" s="72"/>
      <c r="BYW164" s="72"/>
      <c r="BYX164" s="72"/>
      <c r="BYY164" s="72"/>
      <c r="BYZ164" s="72"/>
      <c r="BZA164" s="72"/>
      <c r="BZB164" s="72"/>
      <c r="BZC164" s="72"/>
      <c r="BZD164" s="72"/>
      <c r="BZE164" s="71"/>
      <c r="BZF164" s="71"/>
      <c r="BZG164" s="71"/>
      <c r="BZH164" s="71"/>
      <c r="BZI164" s="71"/>
      <c r="BZJ164" s="71"/>
      <c r="BZK164" s="71"/>
      <c r="BZL164" s="72"/>
      <c r="BZM164" s="72"/>
      <c r="BZN164" s="72"/>
      <c r="BZO164" s="72"/>
      <c r="BZP164" s="72"/>
      <c r="BZQ164" s="72"/>
      <c r="BZR164" s="72"/>
      <c r="BZS164" s="72"/>
      <c r="BZT164" s="72"/>
      <c r="BZU164" s="71"/>
      <c r="BZV164" s="71"/>
      <c r="BZW164" s="71"/>
      <c r="BZX164" s="71"/>
      <c r="BZY164" s="71"/>
      <c r="BZZ164" s="71"/>
      <c r="CAA164" s="71"/>
      <c r="CAB164" s="72"/>
      <c r="CAC164" s="72"/>
      <c r="CAD164" s="72"/>
      <c r="CAE164" s="72"/>
      <c r="CAF164" s="72"/>
      <c r="CAG164" s="72"/>
      <c r="CAH164" s="72"/>
      <c r="CAI164" s="72"/>
      <c r="CAJ164" s="72"/>
      <c r="CAK164" s="71"/>
      <c r="CAL164" s="71"/>
      <c r="CAM164" s="71"/>
      <c r="CAN164" s="71"/>
      <c r="CAO164" s="71"/>
      <c r="CAP164" s="71"/>
      <c r="CAQ164" s="71"/>
      <c r="CAR164" s="72"/>
      <c r="CAS164" s="72"/>
      <c r="CAT164" s="72"/>
      <c r="CAU164" s="72"/>
      <c r="CAV164" s="72"/>
      <c r="CAW164" s="72"/>
      <c r="CAX164" s="72"/>
      <c r="CAY164" s="72"/>
      <c r="CAZ164" s="72"/>
      <c r="CBA164" s="71"/>
      <c r="CBB164" s="71"/>
      <c r="CBC164" s="71"/>
      <c r="CBD164" s="71"/>
      <c r="CBE164" s="71"/>
      <c r="CBF164" s="71"/>
      <c r="CBG164" s="71"/>
      <c r="CBH164" s="72"/>
      <c r="CBI164" s="72"/>
      <c r="CBJ164" s="72"/>
      <c r="CBK164" s="72"/>
      <c r="CBL164" s="72"/>
      <c r="CBM164" s="72"/>
      <c r="CBN164" s="72"/>
      <c r="CBO164" s="72"/>
      <c r="CBP164" s="72"/>
      <c r="CBQ164" s="71"/>
      <c r="CBR164" s="71"/>
      <c r="CBS164" s="71"/>
      <c r="CBT164" s="71"/>
      <c r="CBU164" s="71"/>
      <c r="CBV164" s="71"/>
      <c r="CBW164" s="71"/>
      <c r="CBX164" s="72"/>
      <c r="CBY164" s="72"/>
      <c r="CBZ164" s="72"/>
      <c r="CCA164" s="72"/>
      <c r="CCB164" s="72"/>
      <c r="CCC164" s="72"/>
      <c r="CCD164" s="72"/>
      <c r="CCE164" s="72"/>
      <c r="CCF164" s="72"/>
      <c r="CCG164" s="71"/>
      <c r="CCH164" s="71"/>
      <c r="CCI164" s="71"/>
      <c r="CCJ164" s="71"/>
      <c r="CCK164" s="71"/>
      <c r="CCL164" s="71"/>
      <c r="CCM164" s="71"/>
      <c r="CCN164" s="72"/>
      <c r="CCO164" s="72"/>
      <c r="CCP164" s="72"/>
      <c r="CCQ164" s="72"/>
      <c r="CCR164" s="72"/>
      <c r="CCS164" s="72"/>
      <c r="CCT164" s="72"/>
      <c r="CCU164" s="72"/>
      <c r="CCV164" s="72"/>
      <c r="CCW164" s="71"/>
      <c r="CCX164" s="71"/>
      <c r="CCY164" s="71"/>
      <c r="CCZ164" s="71"/>
      <c r="CDA164" s="71"/>
      <c r="CDB164" s="71"/>
      <c r="CDC164" s="71"/>
      <c r="CDD164" s="72"/>
      <c r="CDE164" s="72"/>
      <c r="CDF164" s="72"/>
      <c r="CDG164" s="72"/>
      <c r="CDH164" s="72"/>
      <c r="CDI164" s="72"/>
      <c r="CDJ164" s="72"/>
      <c r="CDK164" s="72"/>
      <c r="CDL164" s="72"/>
      <c r="CDM164" s="71"/>
      <c r="CDN164" s="71"/>
      <c r="CDO164" s="71"/>
      <c r="CDP164" s="71"/>
      <c r="CDQ164" s="71"/>
      <c r="CDR164" s="71"/>
      <c r="CDS164" s="71"/>
      <c r="CDT164" s="72"/>
      <c r="CDU164" s="72"/>
      <c r="CDV164" s="72"/>
      <c r="CDW164" s="72"/>
      <c r="CDX164" s="72"/>
      <c r="CDY164" s="72"/>
      <c r="CDZ164" s="72"/>
      <c r="CEA164" s="72"/>
      <c r="CEB164" s="72"/>
      <c r="CEC164" s="71"/>
      <c r="CED164" s="71"/>
      <c r="CEE164" s="71"/>
      <c r="CEF164" s="71"/>
      <c r="CEG164" s="71"/>
      <c r="CEH164" s="71"/>
      <c r="CEI164" s="71"/>
      <c r="CEJ164" s="72"/>
      <c r="CEK164" s="72"/>
      <c r="CEL164" s="72"/>
      <c r="CEM164" s="72"/>
      <c r="CEN164" s="72"/>
      <c r="CEO164" s="72"/>
      <c r="CEP164" s="72"/>
      <c r="CEQ164" s="72"/>
      <c r="CER164" s="72"/>
      <c r="CES164" s="71"/>
      <c r="CET164" s="71"/>
      <c r="CEU164" s="71"/>
      <c r="CEV164" s="71"/>
      <c r="CEW164" s="71"/>
      <c r="CEX164" s="71"/>
      <c r="CEY164" s="71"/>
      <c r="CEZ164" s="72"/>
      <c r="CFA164" s="72"/>
      <c r="CFB164" s="72"/>
      <c r="CFC164" s="72"/>
      <c r="CFD164" s="72"/>
      <c r="CFE164" s="72"/>
      <c r="CFF164" s="72"/>
      <c r="CFG164" s="72"/>
      <c r="CFH164" s="72"/>
      <c r="CFI164" s="71"/>
      <c r="CFJ164" s="71"/>
      <c r="CFK164" s="71"/>
      <c r="CFL164" s="71"/>
      <c r="CFM164" s="71"/>
      <c r="CFN164" s="71"/>
      <c r="CFO164" s="71"/>
      <c r="CFP164" s="72"/>
      <c r="CFQ164" s="72"/>
      <c r="CFR164" s="72"/>
      <c r="CFS164" s="72"/>
      <c r="CFT164" s="72"/>
      <c r="CFU164" s="72"/>
      <c r="CFV164" s="72"/>
      <c r="CFW164" s="72"/>
      <c r="CFX164" s="72"/>
      <c r="CFY164" s="71"/>
      <c r="CFZ164" s="71"/>
      <c r="CGA164" s="71"/>
      <c r="CGB164" s="71"/>
      <c r="CGC164" s="71"/>
      <c r="CGD164" s="71"/>
      <c r="CGE164" s="71"/>
      <c r="CGF164" s="72"/>
      <c r="CGG164" s="72"/>
      <c r="CGH164" s="72"/>
      <c r="CGI164" s="72"/>
      <c r="CGJ164" s="72"/>
      <c r="CGK164" s="72"/>
      <c r="CGL164" s="72"/>
      <c r="CGM164" s="72"/>
      <c r="CGN164" s="72"/>
      <c r="CGO164" s="71"/>
      <c r="CGP164" s="71"/>
      <c r="CGQ164" s="71"/>
      <c r="CGR164" s="71"/>
      <c r="CGS164" s="71"/>
      <c r="CGT164" s="71"/>
      <c r="CGU164" s="71"/>
      <c r="CGV164" s="72"/>
      <c r="CGW164" s="72"/>
      <c r="CGX164" s="72"/>
      <c r="CGY164" s="72"/>
      <c r="CGZ164" s="72"/>
      <c r="CHA164" s="72"/>
      <c r="CHB164" s="72"/>
      <c r="CHC164" s="72"/>
      <c r="CHD164" s="72"/>
      <c r="CHE164" s="71"/>
      <c r="CHF164" s="71"/>
      <c r="CHG164" s="71"/>
      <c r="CHH164" s="71"/>
      <c r="CHI164" s="71"/>
      <c r="CHJ164" s="71"/>
      <c r="CHK164" s="71"/>
      <c r="CHL164" s="72"/>
      <c r="CHM164" s="72"/>
      <c r="CHN164" s="72"/>
      <c r="CHO164" s="72"/>
      <c r="CHP164" s="72"/>
      <c r="CHQ164" s="72"/>
      <c r="CHR164" s="72"/>
      <c r="CHS164" s="72"/>
      <c r="CHT164" s="72"/>
      <c r="CHU164" s="71"/>
      <c r="CHV164" s="71"/>
      <c r="CHW164" s="71"/>
      <c r="CHX164" s="71"/>
      <c r="CHY164" s="71"/>
      <c r="CHZ164" s="71"/>
      <c r="CIA164" s="71"/>
      <c r="CIB164" s="72"/>
      <c r="CIC164" s="72"/>
      <c r="CID164" s="72"/>
      <c r="CIE164" s="72"/>
      <c r="CIF164" s="72"/>
      <c r="CIG164" s="72"/>
      <c r="CIH164" s="72"/>
      <c r="CII164" s="72"/>
      <c r="CIJ164" s="72"/>
      <c r="CIK164" s="71"/>
      <c r="CIL164" s="71"/>
      <c r="CIM164" s="71"/>
      <c r="CIN164" s="71"/>
      <c r="CIO164" s="71"/>
      <c r="CIP164" s="71"/>
      <c r="CIQ164" s="71"/>
      <c r="CIR164" s="72"/>
      <c r="CIS164" s="72"/>
      <c r="CIT164" s="72"/>
      <c r="CIU164" s="72"/>
      <c r="CIV164" s="72"/>
      <c r="CIW164" s="72"/>
      <c r="CIX164" s="72"/>
      <c r="CIY164" s="72"/>
      <c r="CIZ164" s="72"/>
      <c r="CJA164" s="71"/>
      <c r="CJB164" s="71"/>
      <c r="CJC164" s="71"/>
      <c r="CJD164" s="71"/>
      <c r="CJE164" s="71"/>
      <c r="CJF164" s="71"/>
      <c r="CJG164" s="71"/>
      <c r="CJH164" s="72"/>
      <c r="CJI164" s="72"/>
      <c r="CJJ164" s="72"/>
      <c r="CJK164" s="72"/>
      <c r="CJL164" s="72"/>
      <c r="CJM164" s="72"/>
      <c r="CJN164" s="72"/>
      <c r="CJO164" s="72"/>
      <c r="CJP164" s="72"/>
      <c r="CJQ164" s="71"/>
      <c r="CJR164" s="71"/>
      <c r="CJS164" s="71"/>
      <c r="CJT164" s="71"/>
      <c r="CJU164" s="71"/>
      <c r="CJV164" s="71"/>
      <c r="CJW164" s="71"/>
      <c r="CJX164" s="72"/>
      <c r="CJY164" s="72"/>
      <c r="CJZ164" s="72"/>
      <c r="CKA164" s="72"/>
      <c r="CKB164" s="72"/>
      <c r="CKC164" s="72"/>
      <c r="CKD164" s="72"/>
      <c r="CKE164" s="72"/>
      <c r="CKF164" s="72"/>
      <c r="CKG164" s="71"/>
      <c r="CKH164" s="71"/>
      <c r="CKI164" s="71"/>
      <c r="CKJ164" s="71"/>
      <c r="CKK164" s="71"/>
      <c r="CKL164" s="71"/>
      <c r="CKM164" s="71"/>
      <c r="CKN164" s="72"/>
      <c r="CKO164" s="72"/>
      <c r="CKP164" s="72"/>
      <c r="CKQ164" s="72"/>
      <c r="CKR164" s="72"/>
      <c r="CKS164" s="72"/>
      <c r="CKT164" s="72"/>
      <c r="CKU164" s="72"/>
      <c r="CKV164" s="72"/>
      <c r="CKW164" s="71"/>
      <c r="CKX164" s="71"/>
      <c r="CKY164" s="71"/>
      <c r="CKZ164" s="71"/>
      <c r="CLA164" s="71"/>
      <c r="CLB164" s="71"/>
      <c r="CLC164" s="71"/>
      <c r="CLD164" s="72"/>
      <c r="CLE164" s="72"/>
      <c r="CLF164" s="72"/>
      <c r="CLG164" s="72"/>
      <c r="CLH164" s="72"/>
      <c r="CLI164" s="72"/>
      <c r="CLJ164" s="72"/>
      <c r="CLK164" s="72"/>
      <c r="CLL164" s="72"/>
      <c r="CLM164" s="71"/>
      <c r="CLN164" s="71"/>
      <c r="CLO164" s="71"/>
      <c r="CLP164" s="71"/>
      <c r="CLQ164" s="71"/>
      <c r="CLR164" s="71"/>
      <c r="CLS164" s="71"/>
      <c r="CLT164" s="72"/>
      <c r="CLU164" s="72"/>
      <c r="CLV164" s="72"/>
      <c r="CLW164" s="72"/>
      <c r="CLX164" s="72"/>
      <c r="CLY164" s="72"/>
      <c r="CLZ164" s="72"/>
      <c r="CMA164" s="72"/>
      <c r="CMB164" s="72"/>
      <c r="CMC164" s="71"/>
      <c r="CMD164" s="71"/>
      <c r="CME164" s="71"/>
      <c r="CMF164" s="71"/>
      <c r="CMG164" s="71"/>
      <c r="CMH164" s="71"/>
      <c r="CMI164" s="71"/>
      <c r="CMJ164" s="72"/>
      <c r="CMK164" s="72"/>
      <c r="CML164" s="72"/>
      <c r="CMM164" s="72"/>
      <c r="CMN164" s="72"/>
      <c r="CMO164" s="72"/>
      <c r="CMP164" s="72"/>
      <c r="CMQ164" s="72"/>
      <c r="CMR164" s="72"/>
      <c r="CMS164" s="71"/>
      <c r="CMT164" s="71"/>
      <c r="CMU164" s="71"/>
      <c r="CMV164" s="71"/>
      <c r="CMW164" s="71"/>
      <c r="CMX164" s="71"/>
      <c r="CMY164" s="71"/>
      <c r="CMZ164" s="72"/>
      <c r="CNA164" s="72"/>
      <c r="CNB164" s="72"/>
      <c r="CNC164" s="72"/>
      <c r="CND164" s="72"/>
      <c r="CNE164" s="72"/>
      <c r="CNF164" s="72"/>
      <c r="CNG164" s="72"/>
      <c r="CNH164" s="72"/>
      <c r="CNI164" s="71"/>
      <c r="CNJ164" s="71"/>
      <c r="CNK164" s="71"/>
      <c r="CNL164" s="71"/>
      <c r="CNM164" s="71"/>
      <c r="CNN164" s="71"/>
      <c r="CNO164" s="71"/>
      <c r="CNP164" s="72"/>
      <c r="CNQ164" s="72"/>
      <c r="CNR164" s="72"/>
      <c r="CNS164" s="72"/>
      <c r="CNT164" s="72"/>
      <c r="CNU164" s="72"/>
      <c r="CNV164" s="72"/>
      <c r="CNW164" s="72"/>
      <c r="CNX164" s="72"/>
      <c r="CNY164" s="71"/>
      <c r="CNZ164" s="71"/>
      <c r="COA164" s="71"/>
      <c r="COB164" s="71"/>
      <c r="COC164" s="71"/>
      <c r="COD164" s="71"/>
      <c r="COE164" s="71"/>
      <c r="COF164" s="72"/>
      <c r="COG164" s="72"/>
      <c r="COH164" s="72"/>
      <c r="COI164" s="72"/>
      <c r="COJ164" s="72"/>
      <c r="COK164" s="72"/>
      <c r="COL164" s="72"/>
      <c r="COM164" s="72"/>
      <c r="CON164" s="72"/>
      <c r="COO164" s="71"/>
      <c r="COP164" s="71"/>
      <c r="COQ164" s="71"/>
      <c r="COR164" s="71"/>
      <c r="COS164" s="71"/>
      <c r="COT164" s="71"/>
      <c r="COU164" s="71"/>
      <c r="COV164" s="72"/>
      <c r="COW164" s="72"/>
      <c r="COX164" s="72"/>
      <c r="COY164" s="72"/>
      <c r="COZ164" s="72"/>
      <c r="CPA164" s="72"/>
      <c r="CPB164" s="72"/>
      <c r="CPC164" s="72"/>
      <c r="CPD164" s="72"/>
      <c r="CPE164" s="71"/>
      <c r="CPF164" s="71"/>
      <c r="CPG164" s="71"/>
      <c r="CPH164" s="71"/>
      <c r="CPI164" s="71"/>
      <c r="CPJ164" s="71"/>
      <c r="CPK164" s="71"/>
      <c r="CPL164" s="72"/>
      <c r="CPM164" s="72"/>
      <c r="CPN164" s="72"/>
      <c r="CPO164" s="72"/>
      <c r="CPP164" s="72"/>
      <c r="CPQ164" s="72"/>
      <c r="CPR164" s="72"/>
      <c r="CPS164" s="72"/>
      <c r="CPT164" s="72"/>
      <c r="CPU164" s="71"/>
      <c r="CPV164" s="71"/>
      <c r="CPW164" s="71"/>
      <c r="CPX164" s="71"/>
      <c r="CPY164" s="71"/>
      <c r="CPZ164" s="71"/>
      <c r="CQA164" s="71"/>
      <c r="CQB164" s="72"/>
      <c r="CQC164" s="72"/>
      <c r="CQD164" s="72"/>
      <c r="CQE164" s="72"/>
      <c r="CQF164" s="72"/>
      <c r="CQG164" s="72"/>
      <c r="CQH164" s="72"/>
      <c r="CQI164" s="72"/>
      <c r="CQJ164" s="72"/>
      <c r="CQK164" s="71"/>
      <c r="CQL164" s="71"/>
      <c r="CQM164" s="71"/>
      <c r="CQN164" s="71"/>
      <c r="CQO164" s="71"/>
      <c r="CQP164" s="71"/>
      <c r="CQQ164" s="71"/>
      <c r="CQR164" s="72"/>
      <c r="CQS164" s="72"/>
      <c r="CQT164" s="72"/>
      <c r="CQU164" s="72"/>
      <c r="CQV164" s="72"/>
      <c r="CQW164" s="72"/>
      <c r="CQX164" s="72"/>
      <c r="CQY164" s="72"/>
      <c r="CQZ164" s="72"/>
      <c r="CRA164" s="71"/>
      <c r="CRB164" s="71"/>
      <c r="CRC164" s="71"/>
      <c r="CRD164" s="71"/>
      <c r="CRE164" s="71"/>
      <c r="CRF164" s="71"/>
      <c r="CRG164" s="71"/>
      <c r="CRH164" s="72"/>
      <c r="CRI164" s="72"/>
      <c r="CRJ164" s="72"/>
      <c r="CRK164" s="72"/>
      <c r="CRL164" s="72"/>
      <c r="CRM164" s="72"/>
      <c r="CRN164" s="72"/>
      <c r="CRO164" s="72"/>
      <c r="CRP164" s="72"/>
      <c r="CRQ164" s="71"/>
      <c r="CRR164" s="71"/>
      <c r="CRS164" s="71"/>
      <c r="CRT164" s="71"/>
      <c r="CRU164" s="71"/>
      <c r="CRV164" s="71"/>
      <c r="CRW164" s="71"/>
      <c r="CRX164" s="72"/>
      <c r="CRY164" s="72"/>
      <c r="CRZ164" s="72"/>
      <c r="CSA164" s="72"/>
      <c r="CSB164" s="72"/>
      <c r="CSC164" s="72"/>
      <c r="CSD164" s="72"/>
      <c r="CSE164" s="72"/>
      <c r="CSF164" s="72"/>
      <c r="CSG164" s="71"/>
      <c r="CSH164" s="71"/>
      <c r="CSI164" s="71"/>
      <c r="CSJ164" s="71"/>
      <c r="CSK164" s="71"/>
      <c r="CSL164" s="71"/>
      <c r="CSM164" s="71"/>
      <c r="CSN164" s="72"/>
      <c r="CSO164" s="72"/>
      <c r="CSP164" s="72"/>
      <c r="CSQ164" s="72"/>
      <c r="CSR164" s="72"/>
      <c r="CSS164" s="72"/>
      <c r="CST164" s="72"/>
      <c r="CSU164" s="72"/>
      <c r="CSV164" s="72"/>
      <c r="CSW164" s="71"/>
      <c r="CSX164" s="71"/>
      <c r="CSY164" s="71"/>
      <c r="CSZ164" s="71"/>
      <c r="CTA164" s="71"/>
      <c r="CTB164" s="71"/>
      <c r="CTC164" s="71"/>
      <c r="CTD164" s="72"/>
      <c r="CTE164" s="72"/>
      <c r="CTF164" s="72"/>
      <c r="CTG164" s="72"/>
      <c r="CTH164" s="72"/>
      <c r="CTI164" s="72"/>
      <c r="CTJ164" s="72"/>
      <c r="CTK164" s="72"/>
      <c r="CTL164" s="72"/>
      <c r="CTM164" s="71"/>
      <c r="CTN164" s="71"/>
      <c r="CTO164" s="71"/>
      <c r="CTP164" s="71"/>
      <c r="CTQ164" s="71"/>
      <c r="CTR164" s="71"/>
      <c r="CTS164" s="71"/>
      <c r="CTT164" s="72"/>
      <c r="CTU164" s="72"/>
      <c r="CTV164" s="72"/>
      <c r="CTW164" s="72"/>
      <c r="CTX164" s="72"/>
      <c r="CTY164" s="72"/>
      <c r="CTZ164" s="72"/>
      <c r="CUA164" s="72"/>
      <c r="CUB164" s="72"/>
      <c r="CUC164" s="71"/>
      <c r="CUD164" s="71"/>
      <c r="CUE164" s="71"/>
      <c r="CUF164" s="71"/>
      <c r="CUG164" s="71"/>
      <c r="CUH164" s="71"/>
      <c r="CUI164" s="71"/>
      <c r="CUJ164" s="72"/>
      <c r="CUK164" s="72"/>
      <c r="CUL164" s="72"/>
      <c r="CUM164" s="72"/>
      <c r="CUN164" s="72"/>
      <c r="CUO164" s="72"/>
      <c r="CUP164" s="72"/>
      <c r="CUQ164" s="72"/>
      <c r="CUR164" s="72"/>
      <c r="CUS164" s="71"/>
      <c r="CUT164" s="71"/>
      <c r="CUU164" s="71"/>
      <c r="CUV164" s="71"/>
      <c r="CUW164" s="71"/>
      <c r="CUX164" s="71"/>
      <c r="CUY164" s="71"/>
      <c r="CUZ164" s="72"/>
      <c r="CVA164" s="72"/>
      <c r="CVB164" s="72"/>
      <c r="CVC164" s="72"/>
      <c r="CVD164" s="72"/>
      <c r="CVE164" s="72"/>
      <c r="CVF164" s="72"/>
      <c r="CVG164" s="72"/>
      <c r="CVH164" s="72"/>
      <c r="CVI164" s="71"/>
      <c r="CVJ164" s="71"/>
      <c r="CVK164" s="71"/>
      <c r="CVL164" s="71"/>
      <c r="CVM164" s="71"/>
      <c r="CVN164" s="71"/>
      <c r="CVO164" s="71"/>
      <c r="CVP164" s="72"/>
      <c r="CVQ164" s="72"/>
      <c r="CVR164" s="72"/>
      <c r="CVS164" s="72"/>
      <c r="CVT164" s="72"/>
      <c r="CVU164" s="72"/>
      <c r="CVV164" s="72"/>
      <c r="CVW164" s="72"/>
      <c r="CVX164" s="72"/>
      <c r="CVY164" s="71"/>
      <c r="CVZ164" s="71"/>
      <c r="CWA164" s="71"/>
      <c r="CWB164" s="71"/>
      <c r="CWC164" s="71"/>
      <c r="CWD164" s="71"/>
      <c r="CWE164" s="71"/>
      <c r="CWF164" s="72"/>
      <c r="CWG164" s="72"/>
      <c r="CWH164" s="72"/>
      <c r="CWI164" s="72"/>
      <c r="CWJ164" s="72"/>
      <c r="CWK164" s="72"/>
      <c r="CWL164" s="72"/>
      <c r="CWM164" s="72"/>
      <c r="CWN164" s="72"/>
      <c r="CWO164" s="71"/>
      <c r="CWP164" s="71"/>
      <c r="CWQ164" s="71"/>
      <c r="CWR164" s="71"/>
      <c r="CWS164" s="71"/>
      <c r="CWT164" s="71"/>
      <c r="CWU164" s="71"/>
      <c r="CWV164" s="72"/>
      <c r="CWW164" s="72"/>
      <c r="CWX164" s="72"/>
      <c r="CWY164" s="72"/>
      <c r="CWZ164" s="72"/>
      <c r="CXA164" s="72"/>
      <c r="CXB164" s="72"/>
      <c r="CXC164" s="72"/>
      <c r="CXD164" s="72"/>
      <c r="CXE164" s="71"/>
      <c r="CXF164" s="71"/>
      <c r="CXG164" s="71"/>
      <c r="CXH164" s="71"/>
      <c r="CXI164" s="71"/>
      <c r="CXJ164" s="71"/>
      <c r="CXK164" s="71"/>
      <c r="CXL164" s="72"/>
      <c r="CXM164" s="72"/>
      <c r="CXN164" s="72"/>
      <c r="CXO164" s="72"/>
      <c r="CXP164" s="72"/>
      <c r="CXQ164" s="72"/>
      <c r="CXR164" s="72"/>
      <c r="CXS164" s="72"/>
      <c r="CXT164" s="72"/>
      <c r="CXU164" s="71"/>
      <c r="CXV164" s="71"/>
      <c r="CXW164" s="71"/>
      <c r="CXX164" s="71"/>
      <c r="CXY164" s="71"/>
      <c r="CXZ164" s="71"/>
      <c r="CYA164" s="71"/>
      <c r="CYB164" s="72"/>
      <c r="CYC164" s="72"/>
      <c r="CYD164" s="72"/>
      <c r="CYE164" s="72"/>
      <c r="CYF164" s="72"/>
      <c r="CYG164" s="72"/>
      <c r="CYH164" s="72"/>
      <c r="CYI164" s="72"/>
      <c r="CYJ164" s="72"/>
      <c r="CYK164" s="71"/>
      <c r="CYL164" s="71"/>
      <c r="CYM164" s="71"/>
      <c r="CYN164" s="71"/>
      <c r="CYO164" s="71"/>
      <c r="CYP164" s="71"/>
      <c r="CYQ164" s="71"/>
      <c r="CYR164" s="72"/>
      <c r="CYS164" s="72"/>
      <c r="CYT164" s="72"/>
      <c r="CYU164" s="72"/>
      <c r="CYV164" s="72"/>
      <c r="CYW164" s="72"/>
      <c r="CYX164" s="72"/>
      <c r="CYY164" s="72"/>
      <c r="CYZ164" s="72"/>
      <c r="CZA164" s="71"/>
      <c r="CZB164" s="71"/>
      <c r="CZC164" s="71"/>
      <c r="CZD164" s="71"/>
      <c r="CZE164" s="71"/>
      <c r="CZF164" s="71"/>
      <c r="CZG164" s="71"/>
      <c r="CZH164" s="72"/>
      <c r="CZI164" s="72"/>
      <c r="CZJ164" s="72"/>
      <c r="CZK164" s="72"/>
      <c r="CZL164" s="72"/>
      <c r="CZM164" s="72"/>
      <c r="CZN164" s="72"/>
      <c r="CZO164" s="72"/>
      <c r="CZP164" s="72"/>
      <c r="CZQ164" s="71"/>
      <c r="CZR164" s="71"/>
      <c r="CZS164" s="71"/>
      <c r="CZT164" s="71"/>
      <c r="CZU164" s="71"/>
      <c r="CZV164" s="71"/>
      <c r="CZW164" s="71"/>
      <c r="CZX164" s="72"/>
      <c r="CZY164" s="72"/>
      <c r="CZZ164" s="72"/>
      <c r="DAA164" s="72"/>
      <c r="DAB164" s="72"/>
      <c r="DAC164" s="72"/>
      <c r="DAD164" s="72"/>
      <c r="DAE164" s="72"/>
      <c r="DAF164" s="72"/>
      <c r="DAG164" s="71"/>
      <c r="DAH164" s="71"/>
      <c r="DAI164" s="71"/>
      <c r="DAJ164" s="71"/>
      <c r="DAK164" s="71"/>
      <c r="DAL164" s="71"/>
      <c r="DAM164" s="71"/>
      <c r="DAN164" s="72"/>
      <c r="DAO164" s="72"/>
      <c r="DAP164" s="72"/>
      <c r="DAQ164" s="72"/>
      <c r="DAR164" s="72"/>
      <c r="DAS164" s="72"/>
      <c r="DAT164" s="72"/>
      <c r="DAU164" s="72"/>
      <c r="DAV164" s="72"/>
      <c r="DAW164" s="71"/>
      <c r="DAX164" s="71"/>
      <c r="DAY164" s="71"/>
      <c r="DAZ164" s="71"/>
      <c r="DBA164" s="71"/>
      <c r="DBB164" s="71"/>
      <c r="DBC164" s="71"/>
      <c r="DBD164" s="72"/>
      <c r="DBE164" s="72"/>
      <c r="DBF164" s="72"/>
      <c r="DBG164" s="72"/>
      <c r="DBH164" s="72"/>
      <c r="DBI164" s="72"/>
      <c r="DBJ164" s="72"/>
      <c r="DBK164" s="72"/>
      <c r="DBL164" s="72"/>
      <c r="DBM164" s="71"/>
      <c r="DBN164" s="71"/>
      <c r="DBO164" s="71"/>
      <c r="DBP164" s="71"/>
      <c r="DBQ164" s="71"/>
      <c r="DBR164" s="71"/>
      <c r="DBS164" s="71"/>
      <c r="DBT164" s="72"/>
      <c r="DBU164" s="72"/>
      <c r="DBV164" s="72"/>
      <c r="DBW164" s="72"/>
      <c r="DBX164" s="72"/>
      <c r="DBY164" s="72"/>
      <c r="DBZ164" s="72"/>
      <c r="DCA164" s="72"/>
      <c r="DCB164" s="72"/>
      <c r="DCC164" s="71"/>
      <c r="DCD164" s="71"/>
      <c r="DCE164" s="71"/>
      <c r="DCF164" s="71"/>
      <c r="DCG164" s="71"/>
      <c r="DCH164" s="71"/>
      <c r="DCI164" s="71"/>
      <c r="DCJ164" s="72"/>
      <c r="DCK164" s="72"/>
      <c r="DCL164" s="72"/>
      <c r="DCM164" s="72"/>
      <c r="DCN164" s="72"/>
      <c r="DCO164" s="72"/>
      <c r="DCP164" s="72"/>
      <c r="DCQ164" s="72"/>
      <c r="DCR164" s="72"/>
      <c r="DCS164" s="71"/>
      <c r="DCT164" s="71"/>
      <c r="DCU164" s="71"/>
      <c r="DCV164" s="71"/>
      <c r="DCW164" s="71"/>
      <c r="DCX164" s="71"/>
      <c r="DCY164" s="71"/>
      <c r="DCZ164" s="72"/>
      <c r="DDA164" s="72"/>
      <c r="DDB164" s="72"/>
      <c r="DDC164" s="72"/>
      <c r="DDD164" s="72"/>
      <c r="DDE164" s="72"/>
      <c r="DDF164" s="72"/>
      <c r="DDG164" s="72"/>
      <c r="DDH164" s="72"/>
      <c r="DDI164" s="71"/>
      <c r="DDJ164" s="71"/>
      <c r="DDK164" s="71"/>
      <c r="DDL164" s="71"/>
      <c r="DDM164" s="71"/>
      <c r="DDN164" s="71"/>
      <c r="DDO164" s="71"/>
      <c r="DDP164" s="72"/>
      <c r="DDQ164" s="72"/>
      <c r="DDR164" s="72"/>
      <c r="DDS164" s="72"/>
      <c r="DDT164" s="72"/>
      <c r="DDU164" s="72"/>
      <c r="DDV164" s="72"/>
      <c r="DDW164" s="72"/>
      <c r="DDX164" s="72"/>
      <c r="DDY164" s="71"/>
      <c r="DDZ164" s="71"/>
      <c r="DEA164" s="71"/>
      <c r="DEB164" s="71"/>
      <c r="DEC164" s="71"/>
      <c r="DED164" s="71"/>
      <c r="DEE164" s="71"/>
      <c r="DEF164" s="72"/>
      <c r="DEG164" s="72"/>
      <c r="DEH164" s="72"/>
      <c r="DEI164" s="72"/>
      <c r="DEJ164" s="72"/>
      <c r="DEK164" s="72"/>
      <c r="DEL164" s="72"/>
      <c r="DEM164" s="72"/>
      <c r="DEN164" s="72"/>
      <c r="DEO164" s="71"/>
      <c r="DEP164" s="71"/>
      <c r="DEQ164" s="71"/>
      <c r="DER164" s="71"/>
      <c r="DES164" s="71"/>
      <c r="DET164" s="71"/>
      <c r="DEU164" s="71"/>
      <c r="DEV164" s="72"/>
      <c r="DEW164" s="72"/>
      <c r="DEX164" s="72"/>
      <c r="DEY164" s="72"/>
      <c r="DEZ164" s="72"/>
      <c r="DFA164" s="72"/>
      <c r="DFB164" s="72"/>
      <c r="DFC164" s="72"/>
      <c r="DFD164" s="72"/>
      <c r="DFE164" s="71"/>
      <c r="DFF164" s="71"/>
      <c r="DFG164" s="71"/>
      <c r="DFH164" s="71"/>
      <c r="DFI164" s="71"/>
      <c r="DFJ164" s="71"/>
      <c r="DFK164" s="71"/>
      <c r="DFL164" s="72"/>
      <c r="DFM164" s="72"/>
      <c r="DFN164" s="72"/>
      <c r="DFO164" s="72"/>
      <c r="DFP164" s="72"/>
      <c r="DFQ164" s="72"/>
      <c r="DFR164" s="72"/>
      <c r="DFS164" s="72"/>
      <c r="DFT164" s="72"/>
      <c r="DFU164" s="71"/>
      <c r="DFV164" s="71"/>
      <c r="DFW164" s="71"/>
      <c r="DFX164" s="71"/>
      <c r="DFY164" s="71"/>
      <c r="DFZ164" s="71"/>
      <c r="DGA164" s="71"/>
      <c r="DGB164" s="72"/>
      <c r="DGC164" s="72"/>
      <c r="DGD164" s="72"/>
      <c r="DGE164" s="72"/>
      <c r="DGF164" s="72"/>
      <c r="DGG164" s="72"/>
      <c r="DGH164" s="72"/>
      <c r="DGI164" s="72"/>
      <c r="DGJ164" s="72"/>
      <c r="DGK164" s="71"/>
      <c r="DGL164" s="71"/>
      <c r="DGM164" s="71"/>
      <c r="DGN164" s="71"/>
      <c r="DGO164" s="71"/>
      <c r="DGP164" s="71"/>
      <c r="DGQ164" s="71"/>
      <c r="DGR164" s="72"/>
      <c r="DGS164" s="72"/>
      <c r="DGT164" s="72"/>
      <c r="DGU164" s="72"/>
      <c r="DGV164" s="72"/>
      <c r="DGW164" s="72"/>
      <c r="DGX164" s="72"/>
      <c r="DGY164" s="72"/>
      <c r="DGZ164" s="72"/>
      <c r="DHA164" s="71"/>
      <c r="DHB164" s="71"/>
      <c r="DHC164" s="71"/>
      <c r="DHD164" s="71"/>
      <c r="DHE164" s="71"/>
      <c r="DHF164" s="71"/>
      <c r="DHG164" s="71"/>
      <c r="DHH164" s="72"/>
      <c r="DHI164" s="72"/>
      <c r="DHJ164" s="72"/>
      <c r="DHK164" s="72"/>
      <c r="DHL164" s="72"/>
      <c r="DHM164" s="72"/>
      <c r="DHN164" s="72"/>
      <c r="DHO164" s="72"/>
      <c r="DHP164" s="72"/>
      <c r="DHQ164" s="71"/>
      <c r="DHR164" s="71"/>
      <c r="DHS164" s="71"/>
      <c r="DHT164" s="71"/>
      <c r="DHU164" s="71"/>
      <c r="DHV164" s="71"/>
      <c r="DHW164" s="71"/>
      <c r="DHX164" s="72"/>
      <c r="DHY164" s="72"/>
      <c r="DHZ164" s="72"/>
      <c r="DIA164" s="72"/>
      <c r="DIB164" s="72"/>
      <c r="DIC164" s="72"/>
      <c r="DID164" s="72"/>
      <c r="DIE164" s="72"/>
      <c r="DIF164" s="72"/>
      <c r="DIG164" s="71"/>
      <c r="DIH164" s="71"/>
      <c r="DII164" s="71"/>
      <c r="DIJ164" s="71"/>
      <c r="DIK164" s="71"/>
      <c r="DIL164" s="71"/>
      <c r="DIM164" s="71"/>
      <c r="DIN164" s="72"/>
      <c r="DIO164" s="72"/>
      <c r="DIP164" s="72"/>
      <c r="DIQ164" s="72"/>
      <c r="DIR164" s="72"/>
      <c r="DIS164" s="72"/>
      <c r="DIT164" s="72"/>
      <c r="DIU164" s="72"/>
      <c r="DIV164" s="72"/>
      <c r="DIW164" s="71"/>
      <c r="DIX164" s="71"/>
      <c r="DIY164" s="71"/>
      <c r="DIZ164" s="71"/>
      <c r="DJA164" s="71"/>
      <c r="DJB164" s="71"/>
      <c r="DJC164" s="71"/>
      <c r="DJD164" s="72"/>
      <c r="DJE164" s="72"/>
      <c r="DJF164" s="72"/>
      <c r="DJG164" s="72"/>
      <c r="DJH164" s="72"/>
      <c r="DJI164" s="72"/>
      <c r="DJJ164" s="72"/>
      <c r="DJK164" s="72"/>
      <c r="DJL164" s="72"/>
      <c r="DJM164" s="71"/>
      <c r="DJN164" s="71"/>
      <c r="DJO164" s="71"/>
      <c r="DJP164" s="71"/>
      <c r="DJQ164" s="71"/>
      <c r="DJR164" s="71"/>
      <c r="DJS164" s="71"/>
      <c r="DJT164" s="72"/>
      <c r="DJU164" s="72"/>
      <c r="DJV164" s="72"/>
      <c r="DJW164" s="72"/>
      <c r="DJX164" s="72"/>
      <c r="DJY164" s="72"/>
      <c r="DJZ164" s="72"/>
      <c r="DKA164" s="72"/>
      <c r="DKB164" s="72"/>
      <c r="DKC164" s="71"/>
      <c r="DKD164" s="71"/>
      <c r="DKE164" s="71"/>
      <c r="DKF164" s="71"/>
      <c r="DKG164" s="71"/>
      <c r="DKH164" s="71"/>
      <c r="DKI164" s="71"/>
      <c r="DKJ164" s="72"/>
      <c r="DKK164" s="72"/>
      <c r="DKL164" s="72"/>
      <c r="DKM164" s="72"/>
      <c r="DKN164" s="72"/>
      <c r="DKO164" s="72"/>
      <c r="DKP164" s="72"/>
      <c r="DKQ164" s="72"/>
      <c r="DKR164" s="72"/>
      <c r="DKS164" s="71"/>
      <c r="DKT164" s="71"/>
      <c r="DKU164" s="71"/>
      <c r="DKV164" s="71"/>
      <c r="DKW164" s="71"/>
      <c r="DKX164" s="71"/>
      <c r="DKY164" s="71"/>
      <c r="DKZ164" s="72"/>
      <c r="DLA164" s="72"/>
      <c r="DLB164" s="72"/>
      <c r="DLC164" s="72"/>
      <c r="DLD164" s="72"/>
      <c r="DLE164" s="72"/>
      <c r="DLF164" s="72"/>
      <c r="DLG164" s="72"/>
      <c r="DLH164" s="72"/>
      <c r="DLI164" s="71"/>
      <c r="DLJ164" s="71"/>
      <c r="DLK164" s="71"/>
      <c r="DLL164" s="71"/>
      <c r="DLM164" s="71"/>
      <c r="DLN164" s="71"/>
      <c r="DLO164" s="71"/>
      <c r="DLP164" s="72"/>
      <c r="DLQ164" s="72"/>
      <c r="DLR164" s="72"/>
      <c r="DLS164" s="72"/>
      <c r="DLT164" s="72"/>
      <c r="DLU164" s="72"/>
      <c r="DLV164" s="72"/>
      <c r="DLW164" s="72"/>
      <c r="DLX164" s="72"/>
      <c r="DLY164" s="71"/>
      <c r="DLZ164" s="71"/>
      <c r="DMA164" s="71"/>
      <c r="DMB164" s="71"/>
      <c r="DMC164" s="71"/>
      <c r="DMD164" s="71"/>
      <c r="DME164" s="71"/>
      <c r="DMF164" s="72"/>
      <c r="DMG164" s="72"/>
      <c r="DMH164" s="72"/>
      <c r="DMI164" s="72"/>
      <c r="DMJ164" s="72"/>
      <c r="DMK164" s="72"/>
      <c r="DML164" s="72"/>
      <c r="DMM164" s="72"/>
      <c r="DMN164" s="72"/>
      <c r="DMO164" s="71"/>
      <c r="DMP164" s="71"/>
      <c r="DMQ164" s="71"/>
      <c r="DMR164" s="71"/>
      <c r="DMS164" s="71"/>
      <c r="DMT164" s="71"/>
      <c r="DMU164" s="71"/>
      <c r="DMV164" s="72"/>
      <c r="DMW164" s="72"/>
      <c r="DMX164" s="72"/>
      <c r="DMY164" s="72"/>
      <c r="DMZ164" s="72"/>
      <c r="DNA164" s="72"/>
      <c r="DNB164" s="72"/>
      <c r="DNC164" s="72"/>
      <c r="DND164" s="72"/>
      <c r="DNE164" s="71"/>
      <c r="DNF164" s="71"/>
      <c r="DNG164" s="71"/>
      <c r="DNH164" s="71"/>
      <c r="DNI164" s="71"/>
      <c r="DNJ164" s="71"/>
      <c r="DNK164" s="71"/>
      <c r="DNL164" s="72"/>
      <c r="DNM164" s="72"/>
      <c r="DNN164" s="72"/>
      <c r="DNO164" s="72"/>
      <c r="DNP164" s="72"/>
      <c r="DNQ164" s="72"/>
      <c r="DNR164" s="72"/>
      <c r="DNS164" s="72"/>
      <c r="DNT164" s="72"/>
      <c r="DNU164" s="71"/>
      <c r="DNV164" s="71"/>
      <c r="DNW164" s="71"/>
      <c r="DNX164" s="71"/>
      <c r="DNY164" s="71"/>
      <c r="DNZ164" s="71"/>
      <c r="DOA164" s="71"/>
      <c r="DOB164" s="72"/>
      <c r="DOC164" s="72"/>
      <c r="DOD164" s="72"/>
      <c r="DOE164" s="72"/>
      <c r="DOF164" s="72"/>
      <c r="DOG164" s="72"/>
      <c r="DOH164" s="72"/>
      <c r="DOI164" s="72"/>
      <c r="DOJ164" s="72"/>
      <c r="DOK164" s="71"/>
      <c r="DOL164" s="71"/>
      <c r="DOM164" s="71"/>
      <c r="DON164" s="71"/>
      <c r="DOO164" s="71"/>
      <c r="DOP164" s="71"/>
      <c r="DOQ164" s="71"/>
      <c r="DOR164" s="72"/>
      <c r="DOS164" s="72"/>
      <c r="DOT164" s="72"/>
      <c r="DOU164" s="72"/>
      <c r="DOV164" s="72"/>
      <c r="DOW164" s="72"/>
      <c r="DOX164" s="72"/>
      <c r="DOY164" s="72"/>
      <c r="DOZ164" s="72"/>
      <c r="DPA164" s="71"/>
      <c r="DPB164" s="71"/>
      <c r="DPC164" s="71"/>
      <c r="DPD164" s="71"/>
      <c r="DPE164" s="71"/>
      <c r="DPF164" s="71"/>
      <c r="DPG164" s="71"/>
      <c r="DPH164" s="72"/>
      <c r="DPI164" s="72"/>
      <c r="DPJ164" s="72"/>
      <c r="DPK164" s="72"/>
      <c r="DPL164" s="72"/>
      <c r="DPM164" s="72"/>
      <c r="DPN164" s="72"/>
      <c r="DPO164" s="72"/>
      <c r="DPP164" s="72"/>
      <c r="DPQ164" s="71"/>
      <c r="DPR164" s="71"/>
      <c r="DPS164" s="71"/>
      <c r="DPT164" s="71"/>
      <c r="DPU164" s="71"/>
      <c r="DPV164" s="71"/>
      <c r="DPW164" s="71"/>
      <c r="DPX164" s="72"/>
      <c r="DPY164" s="72"/>
      <c r="DPZ164" s="72"/>
      <c r="DQA164" s="72"/>
      <c r="DQB164" s="72"/>
      <c r="DQC164" s="72"/>
      <c r="DQD164" s="72"/>
      <c r="DQE164" s="72"/>
      <c r="DQF164" s="72"/>
      <c r="DQG164" s="71"/>
      <c r="DQH164" s="71"/>
      <c r="DQI164" s="71"/>
      <c r="DQJ164" s="71"/>
      <c r="DQK164" s="71"/>
      <c r="DQL164" s="71"/>
      <c r="DQM164" s="71"/>
      <c r="DQN164" s="72"/>
      <c r="DQO164" s="72"/>
      <c r="DQP164" s="72"/>
      <c r="DQQ164" s="72"/>
      <c r="DQR164" s="72"/>
      <c r="DQS164" s="72"/>
      <c r="DQT164" s="72"/>
      <c r="DQU164" s="72"/>
      <c r="DQV164" s="72"/>
      <c r="DQW164" s="71"/>
      <c r="DQX164" s="71"/>
      <c r="DQY164" s="71"/>
      <c r="DQZ164" s="71"/>
      <c r="DRA164" s="71"/>
      <c r="DRB164" s="71"/>
      <c r="DRC164" s="71"/>
      <c r="DRD164" s="72"/>
      <c r="DRE164" s="72"/>
      <c r="DRF164" s="72"/>
      <c r="DRG164" s="72"/>
      <c r="DRH164" s="72"/>
      <c r="DRI164" s="72"/>
      <c r="DRJ164" s="72"/>
      <c r="DRK164" s="72"/>
      <c r="DRL164" s="72"/>
      <c r="DRM164" s="71"/>
      <c r="DRN164" s="71"/>
      <c r="DRO164" s="71"/>
      <c r="DRP164" s="71"/>
      <c r="DRQ164" s="71"/>
      <c r="DRR164" s="71"/>
      <c r="DRS164" s="71"/>
      <c r="DRT164" s="72"/>
      <c r="DRU164" s="72"/>
      <c r="DRV164" s="72"/>
      <c r="DRW164" s="72"/>
      <c r="DRX164" s="72"/>
      <c r="DRY164" s="72"/>
      <c r="DRZ164" s="72"/>
      <c r="DSA164" s="72"/>
      <c r="DSB164" s="72"/>
      <c r="DSC164" s="71"/>
      <c r="DSD164" s="71"/>
      <c r="DSE164" s="71"/>
      <c r="DSF164" s="71"/>
      <c r="DSG164" s="71"/>
      <c r="DSH164" s="71"/>
      <c r="DSI164" s="71"/>
      <c r="DSJ164" s="72"/>
      <c r="DSK164" s="72"/>
      <c r="DSL164" s="72"/>
      <c r="DSM164" s="72"/>
      <c r="DSN164" s="72"/>
      <c r="DSO164" s="72"/>
      <c r="DSP164" s="72"/>
      <c r="DSQ164" s="72"/>
      <c r="DSR164" s="72"/>
      <c r="DSS164" s="71"/>
      <c r="DST164" s="71"/>
      <c r="DSU164" s="71"/>
      <c r="DSV164" s="71"/>
      <c r="DSW164" s="71"/>
      <c r="DSX164" s="71"/>
      <c r="DSY164" s="71"/>
      <c r="DSZ164" s="72"/>
      <c r="DTA164" s="72"/>
      <c r="DTB164" s="72"/>
      <c r="DTC164" s="72"/>
      <c r="DTD164" s="72"/>
      <c r="DTE164" s="72"/>
      <c r="DTF164" s="72"/>
      <c r="DTG164" s="72"/>
      <c r="DTH164" s="72"/>
      <c r="DTI164" s="71"/>
      <c r="DTJ164" s="71"/>
      <c r="DTK164" s="71"/>
      <c r="DTL164" s="71"/>
      <c r="DTM164" s="71"/>
      <c r="DTN164" s="71"/>
      <c r="DTO164" s="71"/>
      <c r="DTP164" s="72"/>
      <c r="DTQ164" s="72"/>
      <c r="DTR164" s="72"/>
      <c r="DTS164" s="72"/>
      <c r="DTT164" s="72"/>
      <c r="DTU164" s="72"/>
      <c r="DTV164" s="72"/>
      <c r="DTW164" s="72"/>
      <c r="DTX164" s="72"/>
      <c r="DTY164" s="71"/>
      <c r="DTZ164" s="71"/>
      <c r="DUA164" s="71"/>
      <c r="DUB164" s="71"/>
      <c r="DUC164" s="71"/>
      <c r="DUD164" s="71"/>
      <c r="DUE164" s="71"/>
      <c r="DUF164" s="72"/>
      <c r="DUG164" s="72"/>
      <c r="DUH164" s="72"/>
      <c r="DUI164" s="72"/>
      <c r="DUJ164" s="72"/>
      <c r="DUK164" s="72"/>
      <c r="DUL164" s="72"/>
      <c r="DUM164" s="72"/>
      <c r="DUN164" s="72"/>
      <c r="DUO164" s="71"/>
      <c r="DUP164" s="71"/>
      <c r="DUQ164" s="71"/>
      <c r="DUR164" s="71"/>
      <c r="DUS164" s="71"/>
      <c r="DUT164" s="71"/>
      <c r="DUU164" s="71"/>
      <c r="DUV164" s="72"/>
      <c r="DUW164" s="72"/>
      <c r="DUX164" s="72"/>
      <c r="DUY164" s="72"/>
      <c r="DUZ164" s="72"/>
      <c r="DVA164" s="72"/>
      <c r="DVB164" s="72"/>
      <c r="DVC164" s="72"/>
      <c r="DVD164" s="72"/>
      <c r="DVE164" s="71"/>
      <c r="DVF164" s="71"/>
      <c r="DVG164" s="71"/>
      <c r="DVH164" s="71"/>
      <c r="DVI164" s="71"/>
      <c r="DVJ164" s="71"/>
      <c r="DVK164" s="71"/>
      <c r="DVL164" s="72"/>
      <c r="DVM164" s="72"/>
      <c r="DVN164" s="72"/>
      <c r="DVO164" s="72"/>
      <c r="DVP164" s="72"/>
      <c r="DVQ164" s="72"/>
      <c r="DVR164" s="72"/>
      <c r="DVS164" s="72"/>
      <c r="DVT164" s="72"/>
      <c r="DVU164" s="71"/>
      <c r="DVV164" s="71"/>
      <c r="DVW164" s="71"/>
      <c r="DVX164" s="71"/>
      <c r="DVY164" s="71"/>
      <c r="DVZ164" s="71"/>
      <c r="DWA164" s="71"/>
      <c r="DWB164" s="72"/>
      <c r="DWC164" s="72"/>
      <c r="DWD164" s="72"/>
      <c r="DWE164" s="72"/>
      <c r="DWF164" s="72"/>
      <c r="DWG164" s="72"/>
      <c r="DWH164" s="72"/>
      <c r="DWI164" s="72"/>
      <c r="DWJ164" s="72"/>
      <c r="DWK164" s="71"/>
      <c r="DWL164" s="71"/>
      <c r="DWM164" s="71"/>
      <c r="DWN164" s="71"/>
      <c r="DWO164" s="71"/>
      <c r="DWP164" s="71"/>
      <c r="DWQ164" s="71"/>
      <c r="DWR164" s="72"/>
      <c r="DWS164" s="72"/>
      <c r="DWT164" s="72"/>
      <c r="DWU164" s="72"/>
      <c r="DWV164" s="72"/>
      <c r="DWW164" s="72"/>
      <c r="DWX164" s="72"/>
      <c r="DWY164" s="72"/>
      <c r="DWZ164" s="72"/>
      <c r="DXA164" s="71"/>
      <c r="DXB164" s="71"/>
      <c r="DXC164" s="71"/>
      <c r="DXD164" s="71"/>
      <c r="DXE164" s="71"/>
      <c r="DXF164" s="71"/>
      <c r="DXG164" s="71"/>
      <c r="DXH164" s="72"/>
      <c r="DXI164" s="72"/>
      <c r="DXJ164" s="72"/>
      <c r="DXK164" s="72"/>
      <c r="DXL164" s="72"/>
      <c r="DXM164" s="72"/>
      <c r="DXN164" s="72"/>
      <c r="DXO164" s="72"/>
      <c r="DXP164" s="72"/>
      <c r="DXQ164" s="71"/>
      <c r="DXR164" s="71"/>
      <c r="DXS164" s="71"/>
      <c r="DXT164" s="71"/>
      <c r="DXU164" s="71"/>
      <c r="DXV164" s="71"/>
      <c r="DXW164" s="71"/>
      <c r="DXX164" s="72"/>
      <c r="DXY164" s="72"/>
      <c r="DXZ164" s="72"/>
      <c r="DYA164" s="72"/>
      <c r="DYB164" s="72"/>
      <c r="DYC164" s="72"/>
      <c r="DYD164" s="72"/>
      <c r="DYE164" s="72"/>
      <c r="DYF164" s="72"/>
      <c r="DYG164" s="71"/>
      <c r="DYH164" s="71"/>
      <c r="DYI164" s="71"/>
      <c r="DYJ164" s="71"/>
      <c r="DYK164" s="71"/>
      <c r="DYL164" s="71"/>
      <c r="DYM164" s="71"/>
      <c r="DYN164" s="72"/>
      <c r="DYO164" s="72"/>
      <c r="DYP164" s="72"/>
      <c r="DYQ164" s="72"/>
      <c r="DYR164" s="72"/>
      <c r="DYS164" s="72"/>
      <c r="DYT164" s="72"/>
      <c r="DYU164" s="72"/>
      <c r="DYV164" s="72"/>
      <c r="DYW164" s="71"/>
      <c r="DYX164" s="71"/>
      <c r="DYY164" s="71"/>
      <c r="DYZ164" s="71"/>
      <c r="DZA164" s="71"/>
      <c r="DZB164" s="71"/>
      <c r="DZC164" s="71"/>
      <c r="DZD164" s="72"/>
      <c r="DZE164" s="72"/>
      <c r="DZF164" s="72"/>
      <c r="DZG164" s="72"/>
      <c r="DZH164" s="72"/>
      <c r="DZI164" s="72"/>
      <c r="DZJ164" s="72"/>
      <c r="DZK164" s="72"/>
      <c r="DZL164" s="72"/>
      <c r="DZM164" s="71"/>
      <c r="DZN164" s="71"/>
      <c r="DZO164" s="71"/>
      <c r="DZP164" s="71"/>
      <c r="DZQ164" s="71"/>
      <c r="DZR164" s="71"/>
      <c r="DZS164" s="71"/>
      <c r="DZT164" s="72"/>
      <c r="DZU164" s="72"/>
      <c r="DZV164" s="72"/>
      <c r="DZW164" s="72"/>
      <c r="DZX164" s="72"/>
      <c r="DZY164" s="72"/>
      <c r="DZZ164" s="72"/>
      <c r="EAA164" s="72"/>
      <c r="EAB164" s="72"/>
      <c r="EAC164" s="71"/>
      <c r="EAD164" s="71"/>
      <c r="EAE164" s="71"/>
      <c r="EAF164" s="71"/>
      <c r="EAG164" s="71"/>
      <c r="EAH164" s="71"/>
      <c r="EAI164" s="71"/>
      <c r="EAJ164" s="72"/>
      <c r="EAK164" s="72"/>
      <c r="EAL164" s="72"/>
      <c r="EAM164" s="72"/>
      <c r="EAN164" s="72"/>
      <c r="EAO164" s="72"/>
      <c r="EAP164" s="72"/>
      <c r="EAQ164" s="72"/>
      <c r="EAR164" s="72"/>
      <c r="EAS164" s="71"/>
      <c r="EAT164" s="71"/>
      <c r="EAU164" s="71"/>
      <c r="EAV164" s="71"/>
      <c r="EAW164" s="71"/>
      <c r="EAX164" s="71"/>
      <c r="EAY164" s="71"/>
      <c r="EAZ164" s="72"/>
      <c r="EBA164" s="72"/>
      <c r="EBB164" s="72"/>
      <c r="EBC164" s="72"/>
      <c r="EBD164" s="72"/>
      <c r="EBE164" s="72"/>
      <c r="EBF164" s="72"/>
      <c r="EBG164" s="72"/>
      <c r="EBH164" s="72"/>
      <c r="EBI164" s="71"/>
      <c r="EBJ164" s="71"/>
      <c r="EBK164" s="71"/>
      <c r="EBL164" s="71"/>
      <c r="EBM164" s="71"/>
      <c r="EBN164" s="71"/>
      <c r="EBO164" s="71"/>
      <c r="EBP164" s="72"/>
      <c r="EBQ164" s="72"/>
      <c r="EBR164" s="72"/>
      <c r="EBS164" s="72"/>
      <c r="EBT164" s="72"/>
      <c r="EBU164" s="72"/>
      <c r="EBV164" s="72"/>
      <c r="EBW164" s="72"/>
      <c r="EBX164" s="72"/>
      <c r="EBY164" s="71"/>
      <c r="EBZ164" s="71"/>
      <c r="ECA164" s="71"/>
      <c r="ECB164" s="71"/>
      <c r="ECC164" s="71"/>
      <c r="ECD164" s="71"/>
      <c r="ECE164" s="71"/>
      <c r="ECF164" s="72"/>
      <c r="ECG164" s="72"/>
      <c r="ECH164" s="72"/>
      <c r="ECI164" s="72"/>
      <c r="ECJ164" s="72"/>
      <c r="ECK164" s="72"/>
      <c r="ECL164" s="72"/>
      <c r="ECM164" s="72"/>
      <c r="ECN164" s="72"/>
      <c r="ECO164" s="71"/>
      <c r="ECP164" s="71"/>
      <c r="ECQ164" s="71"/>
      <c r="ECR164" s="71"/>
      <c r="ECS164" s="71"/>
      <c r="ECT164" s="71"/>
      <c r="ECU164" s="71"/>
      <c r="ECV164" s="72"/>
      <c r="ECW164" s="72"/>
      <c r="ECX164" s="72"/>
      <c r="ECY164" s="72"/>
      <c r="ECZ164" s="72"/>
      <c r="EDA164" s="72"/>
      <c r="EDB164" s="72"/>
      <c r="EDC164" s="72"/>
      <c r="EDD164" s="72"/>
      <c r="EDE164" s="71"/>
      <c r="EDF164" s="71"/>
      <c r="EDG164" s="71"/>
      <c r="EDH164" s="71"/>
      <c r="EDI164" s="71"/>
      <c r="EDJ164" s="71"/>
      <c r="EDK164" s="71"/>
      <c r="EDL164" s="72"/>
      <c r="EDM164" s="72"/>
      <c r="EDN164" s="72"/>
      <c r="EDO164" s="72"/>
      <c r="EDP164" s="72"/>
      <c r="EDQ164" s="72"/>
      <c r="EDR164" s="72"/>
      <c r="EDS164" s="72"/>
      <c r="EDT164" s="72"/>
      <c r="EDU164" s="71"/>
      <c r="EDV164" s="71"/>
      <c r="EDW164" s="71"/>
      <c r="EDX164" s="71"/>
      <c r="EDY164" s="71"/>
      <c r="EDZ164" s="71"/>
      <c r="EEA164" s="71"/>
      <c r="EEB164" s="72"/>
      <c r="EEC164" s="72"/>
      <c r="EED164" s="72"/>
      <c r="EEE164" s="72"/>
      <c r="EEF164" s="72"/>
      <c r="EEG164" s="72"/>
      <c r="EEH164" s="72"/>
      <c r="EEI164" s="72"/>
      <c r="EEJ164" s="72"/>
      <c r="EEK164" s="71"/>
      <c r="EEL164" s="71"/>
      <c r="EEM164" s="71"/>
      <c r="EEN164" s="71"/>
      <c r="EEO164" s="71"/>
      <c r="EEP164" s="71"/>
      <c r="EEQ164" s="71"/>
      <c r="EER164" s="72"/>
      <c r="EES164" s="72"/>
      <c r="EET164" s="72"/>
      <c r="EEU164" s="72"/>
      <c r="EEV164" s="72"/>
      <c r="EEW164" s="72"/>
      <c r="EEX164" s="72"/>
      <c r="EEY164" s="72"/>
      <c r="EEZ164" s="72"/>
      <c r="EFA164" s="71"/>
      <c r="EFB164" s="71"/>
      <c r="EFC164" s="71"/>
      <c r="EFD164" s="71"/>
      <c r="EFE164" s="71"/>
      <c r="EFF164" s="71"/>
      <c r="EFG164" s="71"/>
      <c r="EFH164" s="72"/>
      <c r="EFI164" s="72"/>
      <c r="EFJ164" s="72"/>
      <c r="EFK164" s="72"/>
      <c r="EFL164" s="72"/>
      <c r="EFM164" s="72"/>
      <c r="EFN164" s="72"/>
      <c r="EFO164" s="72"/>
      <c r="EFP164" s="72"/>
      <c r="EFQ164" s="71"/>
      <c r="EFR164" s="71"/>
      <c r="EFS164" s="71"/>
      <c r="EFT164" s="71"/>
      <c r="EFU164" s="71"/>
      <c r="EFV164" s="71"/>
      <c r="EFW164" s="71"/>
      <c r="EFX164" s="72"/>
      <c r="EFY164" s="72"/>
      <c r="EFZ164" s="72"/>
      <c r="EGA164" s="72"/>
      <c r="EGB164" s="72"/>
      <c r="EGC164" s="72"/>
      <c r="EGD164" s="72"/>
      <c r="EGE164" s="72"/>
      <c r="EGF164" s="72"/>
      <c r="EGG164" s="71"/>
      <c r="EGH164" s="71"/>
      <c r="EGI164" s="71"/>
      <c r="EGJ164" s="71"/>
      <c r="EGK164" s="71"/>
      <c r="EGL164" s="71"/>
      <c r="EGM164" s="71"/>
      <c r="EGN164" s="72"/>
      <c r="EGO164" s="72"/>
      <c r="EGP164" s="72"/>
      <c r="EGQ164" s="72"/>
      <c r="EGR164" s="72"/>
      <c r="EGS164" s="72"/>
      <c r="EGT164" s="72"/>
      <c r="EGU164" s="72"/>
      <c r="EGV164" s="72"/>
      <c r="EGW164" s="71"/>
      <c r="EGX164" s="71"/>
      <c r="EGY164" s="71"/>
      <c r="EGZ164" s="71"/>
      <c r="EHA164" s="71"/>
      <c r="EHB164" s="71"/>
      <c r="EHC164" s="71"/>
      <c r="EHD164" s="72"/>
      <c r="EHE164" s="72"/>
      <c r="EHF164" s="72"/>
      <c r="EHG164" s="72"/>
      <c r="EHH164" s="72"/>
      <c r="EHI164" s="72"/>
      <c r="EHJ164" s="72"/>
      <c r="EHK164" s="72"/>
      <c r="EHL164" s="72"/>
      <c r="EHM164" s="71"/>
      <c r="EHN164" s="71"/>
      <c r="EHO164" s="71"/>
      <c r="EHP164" s="71"/>
      <c r="EHQ164" s="71"/>
      <c r="EHR164" s="71"/>
      <c r="EHS164" s="71"/>
      <c r="EHT164" s="72"/>
      <c r="EHU164" s="72"/>
      <c r="EHV164" s="72"/>
      <c r="EHW164" s="72"/>
      <c r="EHX164" s="72"/>
      <c r="EHY164" s="72"/>
      <c r="EHZ164" s="72"/>
      <c r="EIA164" s="72"/>
      <c r="EIB164" s="72"/>
      <c r="EIC164" s="71"/>
      <c r="EID164" s="71"/>
      <c r="EIE164" s="71"/>
      <c r="EIF164" s="71"/>
      <c r="EIG164" s="71"/>
      <c r="EIH164" s="71"/>
      <c r="EII164" s="71"/>
      <c r="EIJ164" s="72"/>
      <c r="EIK164" s="72"/>
      <c r="EIL164" s="72"/>
      <c r="EIM164" s="72"/>
      <c r="EIN164" s="72"/>
      <c r="EIO164" s="72"/>
      <c r="EIP164" s="72"/>
      <c r="EIQ164" s="72"/>
      <c r="EIR164" s="72"/>
      <c r="EIS164" s="71"/>
      <c r="EIT164" s="71"/>
      <c r="EIU164" s="71"/>
      <c r="EIV164" s="71"/>
      <c r="EIW164" s="71"/>
      <c r="EIX164" s="71"/>
      <c r="EIY164" s="71"/>
      <c r="EIZ164" s="72"/>
      <c r="EJA164" s="72"/>
      <c r="EJB164" s="72"/>
      <c r="EJC164" s="72"/>
      <c r="EJD164" s="72"/>
      <c r="EJE164" s="72"/>
      <c r="EJF164" s="72"/>
      <c r="EJG164" s="72"/>
      <c r="EJH164" s="72"/>
      <c r="EJI164" s="71"/>
      <c r="EJJ164" s="71"/>
      <c r="EJK164" s="71"/>
      <c r="EJL164" s="71"/>
      <c r="EJM164" s="71"/>
      <c r="EJN164" s="71"/>
      <c r="EJO164" s="71"/>
      <c r="EJP164" s="72"/>
      <c r="EJQ164" s="72"/>
      <c r="EJR164" s="72"/>
      <c r="EJS164" s="72"/>
      <c r="EJT164" s="72"/>
      <c r="EJU164" s="72"/>
      <c r="EJV164" s="72"/>
      <c r="EJW164" s="72"/>
      <c r="EJX164" s="72"/>
      <c r="EJY164" s="71"/>
      <c r="EJZ164" s="71"/>
      <c r="EKA164" s="71"/>
      <c r="EKB164" s="71"/>
      <c r="EKC164" s="71"/>
      <c r="EKD164" s="71"/>
      <c r="EKE164" s="71"/>
      <c r="EKF164" s="72"/>
      <c r="EKG164" s="72"/>
      <c r="EKH164" s="72"/>
      <c r="EKI164" s="72"/>
      <c r="EKJ164" s="72"/>
      <c r="EKK164" s="72"/>
      <c r="EKL164" s="72"/>
      <c r="EKM164" s="72"/>
      <c r="EKN164" s="72"/>
      <c r="EKO164" s="71"/>
      <c r="EKP164" s="71"/>
      <c r="EKQ164" s="71"/>
      <c r="EKR164" s="71"/>
      <c r="EKS164" s="71"/>
      <c r="EKT164" s="71"/>
      <c r="EKU164" s="71"/>
      <c r="EKV164" s="72"/>
      <c r="EKW164" s="72"/>
      <c r="EKX164" s="72"/>
      <c r="EKY164" s="72"/>
      <c r="EKZ164" s="72"/>
      <c r="ELA164" s="72"/>
      <c r="ELB164" s="72"/>
      <c r="ELC164" s="72"/>
      <c r="ELD164" s="72"/>
      <c r="ELE164" s="71"/>
      <c r="ELF164" s="71"/>
      <c r="ELG164" s="71"/>
      <c r="ELH164" s="71"/>
      <c r="ELI164" s="71"/>
      <c r="ELJ164" s="71"/>
      <c r="ELK164" s="71"/>
      <c r="ELL164" s="72"/>
      <c r="ELM164" s="72"/>
      <c r="ELN164" s="72"/>
      <c r="ELO164" s="72"/>
      <c r="ELP164" s="72"/>
      <c r="ELQ164" s="72"/>
      <c r="ELR164" s="72"/>
      <c r="ELS164" s="72"/>
      <c r="ELT164" s="72"/>
      <c r="ELU164" s="71"/>
      <c r="ELV164" s="71"/>
      <c r="ELW164" s="71"/>
      <c r="ELX164" s="71"/>
      <c r="ELY164" s="71"/>
      <c r="ELZ164" s="71"/>
      <c r="EMA164" s="71"/>
      <c r="EMB164" s="72"/>
      <c r="EMC164" s="72"/>
      <c r="EMD164" s="72"/>
      <c r="EME164" s="72"/>
      <c r="EMF164" s="72"/>
      <c r="EMG164" s="72"/>
      <c r="EMH164" s="72"/>
      <c r="EMI164" s="72"/>
      <c r="EMJ164" s="72"/>
      <c r="EMK164" s="71"/>
      <c r="EML164" s="71"/>
      <c r="EMM164" s="71"/>
      <c r="EMN164" s="71"/>
      <c r="EMO164" s="71"/>
      <c r="EMP164" s="71"/>
      <c r="EMQ164" s="71"/>
      <c r="EMR164" s="72"/>
      <c r="EMS164" s="72"/>
      <c r="EMT164" s="72"/>
      <c r="EMU164" s="72"/>
      <c r="EMV164" s="72"/>
      <c r="EMW164" s="72"/>
      <c r="EMX164" s="72"/>
      <c r="EMY164" s="72"/>
      <c r="EMZ164" s="72"/>
      <c r="ENA164" s="71"/>
      <c r="ENB164" s="71"/>
      <c r="ENC164" s="71"/>
      <c r="END164" s="71"/>
      <c r="ENE164" s="71"/>
      <c r="ENF164" s="71"/>
      <c r="ENG164" s="71"/>
      <c r="ENH164" s="72"/>
      <c r="ENI164" s="72"/>
      <c r="ENJ164" s="72"/>
      <c r="ENK164" s="72"/>
      <c r="ENL164" s="72"/>
      <c r="ENM164" s="72"/>
      <c r="ENN164" s="72"/>
      <c r="ENO164" s="72"/>
      <c r="ENP164" s="72"/>
      <c r="ENQ164" s="71"/>
      <c r="ENR164" s="71"/>
      <c r="ENS164" s="71"/>
      <c r="ENT164" s="71"/>
      <c r="ENU164" s="71"/>
      <c r="ENV164" s="71"/>
      <c r="ENW164" s="71"/>
      <c r="ENX164" s="72"/>
      <c r="ENY164" s="72"/>
      <c r="ENZ164" s="72"/>
      <c r="EOA164" s="72"/>
      <c r="EOB164" s="72"/>
      <c r="EOC164" s="72"/>
      <c r="EOD164" s="72"/>
      <c r="EOE164" s="72"/>
      <c r="EOF164" s="72"/>
      <c r="EOG164" s="71"/>
      <c r="EOH164" s="71"/>
      <c r="EOI164" s="71"/>
      <c r="EOJ164" s="71"/>
      <c r="EOK164" s="71"/>
      <c r="EOL164" s="71"/>
      <c r="EOM164" s="71"/>
      <c r="EON164" s="72"/>
      <c r="EOO164" s="72"/>
      <c r="EOP164" s="72"/>
      <c r="EOQ164" s="72"/>
      <c r="EOR164" s="72"/>
      <c r="EOS164" s="72"/>
      <c r="EOT164" s="72"/>
      <c r="EOU164" s="72"/>
      <c r="EOV164" s="72"/>
      <c r="EOW164" s="71"/>
      <c r="EOX164" s="71"/>
      <c r="EOY164" s="71"/>
      <c r="EOZ164" s="71"/>
      <c r="EPA164" s="71"/>
      <c r="EPB164" s="71"/>
      <c r="EPC164" s="71"/>
      <c r="EPD164" s="72"/>
      <c r="EPE164" s="72"/>
      <c r="EPF164" s="72"/>
      <c r="EPG164" s="72"/>
      <c r="EPH164" s="72"/>
      <c r="EPI164" s="72"/>
      <c r="EPJ164" s="72"/>
      <c r="EPK164" s="72"/>
      <c r="EPL164" s="72"/>
      <c r="EPM164" s="71"/>
      <c r="EPN164" s="71"/>
      <c r="EPO164" s="71"/>
      <c r="EPP164" s="71"/>
      <c r="EPQ164" s="71"/>
      <c r="EPR164" s="71"/>
      <c r="EPS164" s="71"/>
      <c r="EPT164" s="72"/>
      <c r="EPU164" s="72"/>
      <c r="EPV164" s="72"/>
      <c r="EPW164" s="72"/>
      <c r="EPX164" s="72"/>
      <c r="EPY164" s="72"/>
      <c r="EPZ164" s="72"/>
      <c r="EQA164" s="72"/>
      <c r="EQB164" s="72"/>
      <c r="EQC164" s="71"/>
      <c r="EQD164" s="71"/>
      <c r="EQE164" s="71"/>
      <c r="EQF164" s="71"/>
      <c r="EQG164" s="71"/>
      <c r="EQH164" s="71"/>
      <c r="EQI164" s="71"/>
      <c r="EQJ164" s="72"/>
      <c r="EQK164" s="72"/>
      <c r="EQL164" s="72"/>
      <c r="EQM164" s="72"/>
      <c r="EQN164" s="72"/>
      <c r="EQO164" s="72"/>
      <c r="EQP164" s="72"/>
      <c r="EQQ164" s="72"/>
      <c r="EQR164" s="72"/>
      <c r="EQS164" s="71"/>
      <c r="EQT164" s="71"/>
      <c r="EQU164" s="71"/>
      <c r="EQV164" s="71"/>
      <c r="EQW164" s="71"/>
      <c r="EQX164" s="71"/>
      <c r="EQY164" s="71"/>
      <c r="EQZ164" s="72"/>
      <c r="ERA164" s="72"/>
      <c r="ERB164" s="72"/>
      <c r="ERC164" s="72"/>
      <c r="ERD164" s="72"/>
      <c r="ERE164" s="72"/>
      <c r="ERF164" s="72"/>
      <c r="ERG164" s="72"/>
      <c r="ERH164" s="72"/>
      <c r="ERI164" s="71"/>
      <c r="ERJ164" s="71"/>
      <c r="ERK164" s="71"/>
      <c r="ERL164" s="71"/>
      <c r="ERM164" s="71"/>
      <c r="ERN164" s="71"/>
      <c r="ERO164" s="71"/>
      <c r="ERP164" s="72"/>
      <c r="ERQ164" s="72"/>
      <c r="ERR164" s="72"/>
      <c r="ERS164" s="72"/>
      <c r="ERT164" s="72"/>
      <c r="ERU164" s="72"/>
      <c r="ERV164" s="72"/>
      <c r="ERW164" s="72"/>
      <c r="ERX164" s="72"/>
      <c r="ERY164" s="71"/>
      <c r="ERZ164" s="71"/>
      <c r="ESA164" s="71"/>
      <c r="ESB164" s="71"/>
      <c r="ESC164" s="71"/>
      <c r="ESD164" s="71"/>
      <c r="ESE164" s="71"/>
      <c r="ESF164" s="72"/>
      <c r="ESG164" s="72"/>
      <c r="ESH164" s="72"/>
      <c r="ESI164" s="72"/>
      <c r="ESJ164" s="72"/>
      <c r="ESK164" s="72"/>
      <c r="ESL164" s="72"/>
      <c r="ESM164" s="72"/>
      <c r="ESN164" s="72"/>
      <c r="ESO164" s="71"/>
      <c r="ESP164" s="71"/>
      <c r="ESQ164" s="71"/>
      <c r="ESR164" s="71"/>
      <c r="ESS164" s="71"/>
      <c r="EST164" s="71"/>
      <c r="ESU164" s="71"/>
      <c r="ESV164" s="72"/>
      <c r="ESW164" s="72"/>
      <c r="ESX164" s="72"/>
      <c r="ESY164" s="72"/>
      <c r="ESZ164" s="72"/>
      <c r="ETA164" s="72"/>
      <c r="ETB164" s="72"/>
      <c r="ETC164" s="72"/>
      <c r="ETD164" s="72"/>
      <c r="ETE164" s="71"/>
      <c r="ETF164" s="71"/>
      <c r="ETG164" s="71"/>
      <c r="ETH164" s="71"/>
      <c r="ETI164" s="71"/>
      <c r="ETJ164" s="71"/>
      <c r="ETK164" s="71"/>
      <c r="ETL164" s="72"/>
      <c r="ETM164" s="72"/>
      <c r="ETN164" s="72"/>
      <c r="ETO164" s="72"/>
      <c r="ETP164" s="72"/>
      <c r="ETQ164" s="72"/>
      <c r="ETR164" s="72"/>
      <c r="ETS164" s="72"/>
      <c r="ETT164" s="72"/>
      <c r="ETU164" s="71"/>
      <c r="ETV164" s="71"/>
      <c r="ETW164" s="71"/>
      <c r="ETX164" s="71"/>
      <c r="ETY164" s="71"/>
      <c r="ETZ164" s="71"/>
      <c r="EUA164" s="71"/>
      <c r="EUB164" s="72"/>
      <c r="EUC164" s="72"/>
      <c r="EUD164" s="72"/>
      <c r="EUE164" s="72"/>
      <c r="EUF164" s="72"/>
      <c r="EUG164" s="72"/>
      <c r="EUH164" s="72"/>
      <c r="EUI164" s="72"/>
      <c r="EUJ164" s="72"/>
      <c r="EUK164" s="71"/>
      <c r="EUL164" s="71"/>
      <c r="EUM164" s="71"/>
      <c r="EUN164" s="71"/>
      <c r="EUO164" s="71"/>
      <c r="EUP164" s="71"/>
      <c r="EUQ164" s="71"/>
      <c r="EUR164" s="72"/>
      <c r="EUS164" s="72"/>
      <c r="EUT164" s="72"/>
      <c r="EUU164" s="72"/>
      <c r="EUV164" s="72"/>
      <c r="EUW164" s="72"/>
      <c r="EUX164" s="72"/>
      <c r="EUY164" s="72"/>
      <c r="EUZ164" s="72"/>
      <c r="EVA164" s="71"/>
      <c r="EVB164" s="71"/>
      <c r="EVC164" s="71"/>
      <c r="EVD164" s="71"/>
      <c r="EVE164" s="71"/>
      <c r="EVF164" s="71"/>
      <c r="EVG164" s="71"/>
      <c r="EVH164" s="72"/>
      <c r="EVI164" s="72"/>
      <c r="EVJ164" s="72"/>
      <c r="EVK164" s="72"/>
      <c r="EVL164" s="72"/>
      <c r="EVM164" s="72"/>
      <c r="EVN164" s="72"/>
      <c r="EVO164" s="72"/>
      <c r="EVP164" s="72"/>
      <c r="EVQ164" s="71"/>
      <c r="EVR164" s="71"/>
      <c r="EVS164" s="71"/>
      <c r="EVT164" s="71"/>
      <c r="EVU164" s="71"/>
      <c r="EVV164" s="71"/>
      <c r="EVW164" s="71"/>
      <c r="EVX164" s="72"/>
      <c r="EVY164" s="72"/>
      <c r="EVZ164" s="72"/>
      <c r="EWA164" s="72"/>
      <c r="EWB164" s="72"/>
      <c r="EWC164" s="72"/>
      <c r="EWD164" s="72"/>
      <c r="EWE164" s="72"/>
      <c r="EWF164" s="72"/>
      <c r="EWG164" s="71"/>
      <c r="EWH164" s="71"/>
      <c r="EWI164" s="71"/>
      <c r="EWJ164" s="71"/>
      <c r="EWK164" s="71"/>
      <c r="EWL164" s="71"/>
      <c r="EWM164" s="71"/>
      <c r="EWN164" s="72"/>
      <c r="EWO164" s="72"/>
      <c r="EWP164" s="72"/>
      <c r="EWQ164" s="72"/>
      <c r="EWR164" s="72"/>
      <c r="EWS164" s="72"/>
      <c r="EWT164" s="72"/>
      <c r="EWU164" s="72"/>
      <c r="EWV164" s="72"/>
      <c r="EWW164" s="71"/>
      <c r="EWX164" s="71"/>
      <c r="EWY164" s="71"/>
      <c r="EWZ164" s="71"/>
      <c r="EXA164" s="71"/>
      <c r="EXB164" s="71"/>
      <c r="EXC164" s="71"/>
      <c r="EXD164" s="72"/>
      <c r="EXE164" s="72"/>
      <c r="EXF164" s="72"/>
      <c r="EXG164" s="72"/>
      <c r="EXH164" s="72"/>
      <c r="EXI164" s="72"/>
      <c r="EXJ164" s="72"/>
      <c r="EXK164" s="72"/>
      <c r="EXL164" s="72"/>
      <c r="EXM164" s="71"/>
      <c r="EXN164" s="71"/>
      <c r="EXO164" s="71"/>
      <c r="EXP164" s="71"/>
      <c r="EXQ164" s="71"/>
      <c r="EXR164" s="71"/>
      <c r="EXS164" s="71"/>
      <c r="EXT164" s="72"/>
      <c r="EXU164" s="72"/>
      <c r="EXV164" s="72"/>
      <c r="EXW164" s="72"/>
      <c r="EXX164" s="72"/>
      <c r="EXY164" s="72"/>
      <c r="EXZ164" s="72"/>
      <c r="EYA164" s="72"/>
      <c r="EYB164" s="72"/>
      <c r="EYC164" s="71"/>
      <c r="EYD164" s="71"/>
      <c r="EYE164" s="71"/>
      <c r="EYF164" s="71"/>
      <c r="EYG164" s="71"/>
      <c r="EYH164" s="71"/>
      <c r="EYI164" s="71"/>
      <c r="EYJ164" s="72"/>
      <c r="EYK164" s="72"/>
      <c r="EYL164" s="72"/>
      <c r="EYM164" s="72"/>
      <c r="EYN164" s="72"/>
      <c r="EYO164" s="72"/>
      <c r="EYP164" s="72"/>
      <c r="EYQ164" s="72"/>
      <c r="EYR164" s="72"/>
      <c r="EYS164" s="71"/>
      <c r="EYT164" s="71"/>
      <c r="EYU164" s="71"/>
      <c r="EYV164" s="71"/>
      <c r="EYW164" s="71"/>
      <c r="EYX164" s="71"/>
      <c r="EYY164" s="71"/>
      <c r="EYZ164" s="72"/>
      <c r="EZA164" s="72"/>
      <c r="EZB164" s="72"/>
      <c r="EZC164" s="72"/>
      <c r="EZD164" s="72"/>
      <c r="EZE164" s="72"/>
      <c r="EZF164" s="72"/>
      <c r="EZG164" s="72"/>
      <c r="EZH164" s="72"/>
      <c r="EZI164" s="71"/>
      <c r="EZJ164" s="71"/>
      <c r="EZK164" s="71"/>
      <c r="EZL164" s="71"/>
      <c r="EZM164" s="71"/>
      <c r="EZN164" s="71"/>
      <c r="EZO164" s="71"/>
      <c r="EZP164" s="72"/>
      <c r="EZQ164" s="72"/>
      <c r="EZR164" s="72"/>
      <c r="EZS164" s="72"/>
      <c r="EZT164" s="72"/>
      <c r="EZU164" s="72"/>
      <c r="EZV164" s="72"/>
      <c r="EZW164" s="72"/>
      <c r="EZX164" s="72"/>
      <c r="EZY164" s="71"/>
      <c r="EZZ164" s="71"/>
      <c r="FAA164" s="71"/>
      <c r="FAB164" s="71"/>
      <c r="FAC164" s="71"/>
      <c r="FAD164" s="71"/>
      <c r="FAE164" s="71"/>
      <c r="FAF164" s="72"/>
      <c r="FAG164" s="72"/>
      <c r="FAH164" s="72"/>
      <c r="FAI164" s="72"/>
      <c r="FAJ164" s="72"/>
      <c r="FAK164" s="72"/>
      <c r="FAL164" s="72"/>
      <c r="FAM164" s="72"/>
      <c r="FAN164" s="72"/>
      <c r="FAO164" s="71"/>
      <c r="FAP164" s="71"/>
      <c r="FAQ164" s="71"/>
      <c r="FAR164" s="71"/>
      <c r="FAS164" s="71"/>
      <c r="FAT164" s="71"/>
      <c r="FAU164" s="71"/>
      <c r="FAV164" s="72"/>
      <c r="FAW164" s="72"/>
      <c r="FAX164" s="72"/>
      <c r="FAY164" s="72"/>
      <c r="FAZ164" s="72"/>
      <c r="FBA164" s="72"/>
      <c r="FBB164" s="72"/>
      <c r="FBC164" s="72"/>
      <c r="FBD164" s="72"/>
      <c r="FBE164" s="71"/>
      <c r="FBF164" s="71"/>
      <c r="FBG164" s="71"/>
      <c r="FBH164" s="71"/>
      <c r="FBI164" s="71"/>
      <c r="FBJ164" s="71"/>
      <c r="FBK164" s="71"/>
      <c r="FBL164" s="72"/>
      <c r="FBM164" s="72"/>
      <c r="FBN164" s="72"/>
      <c r="FBO164" s="72"/>
      <c r="FBP164" s="72"/>
      <c r="FBQ164" s="72"/>
      <c r="FBR164" s="72"/>
      <c r="FBS164" s="72"/>
      <c r="FBT164" s="72"/>
      <c r="FBU164" s="71"/>
      <c r="FBV164" s="71"/>
      <c r="FBW164" s="71"/>
      <c r="FBX164" s="71"/>
      <c r="FBY164" s="71"/>
      <c r="FBZ164" s="71"/>
      <c r="FCA164" s="71"/>
      <c r="FCB164" s="72"/>
      <c r="FCC164" s="72"/>
      <c r="FCD164" s="72"/>
      <c r="FCE164" s="72"/>
      <c r="FCF164" s="72"/>
      <c r="FCG164" s="72"/>
      <c r="FCH164" s="72"/>
      <c r="FCI164" s="72"/>
      <c r="FCJ164" s="72"/>
      <c r="FCK164" s="71"/>
      <c r="FCL164" s="71"/>
      <c r="FCM164" s="71"/>
      <c r="FCN164" s="71"/>
      <c r="FCO164" s="71"/>
      <c r="FCP164" s="71"/>
      <c r="FCQ164" s="71"/>
      <c r="FCR164" s="72"/>
      <c r="FCS164" s="72"/>
      <c r="FCT164" s="72"/>
      <c r="FCU164" s="72"/>
      <c r="FCV164" s="72"/>
      <c r="FCW164" s="72"/>
      <c r="FCX164" s="72"/>
      <c r="FCY164" s="72"/>
      <c r="FCZ164" s="72"/>
      <c r="FDA164" s="71"/>
      <c r="FDB164" s="71"/>
      <c r="FDC164" s="71"/>
      <c r="FDD164" s="71"/>
      <c r="FDE164" s="71"/>
      <c r="FDF164" s="71"/>
      <c r="FDG164" s="71"/>
      <c r="FDH164" s="72"/>
      <c r="FDI164" s="72"/>
      <c r="FDJ164" s="72"/>
      <c r="FDK164" s="72"/>
      <c r="FDL164" s="72"/>
      <c r="FDM164" s="72"/>
      <c r="FDN164" s="72"/>
      <c r="FDO164" s="72"/>
      <c r="FDP164" s="72"/>
      <c r="FDQ164" s="71"/>
      <c r="FDR164" s="71"/>
      <c r="FDS164" s="71"/>
      <c r="FDT164" s="71"/>
      <c r="FDU164" s="71"/>
      <c r="FDV164" s="71"/>
      <c r="FDW164" s="71"/>
      <c r="FDX164" s="72"/>
      <c r="FDY164" s="72"/>
      <c r="FDZ164" s="72"/>
      <c r="FEA164" s="72"/>
      <c r="FEB164" s="72"/>
      <c r="FEC164" s="72"/>
      <c r="FED164" s="72"/>
      <c r="FEE164" s="72"/>
      <c r="FEF164" s="72"/>
      <c r="FEG164" s="71"/>
      <c r="FEH164" s="71"/>
      <c r="FEI164" s="71"/>
      <c r="FEJ164" s="71"/>
      <c r="FEK164" s="71"/>
      <c r="FEL164" s="71"/>
      <c r="FEM164" s="71"/>
      <c r="FEN164" s="72"/>
      <c r="FEO164" s="72"/>
      <c r="FEP164" s="72"/>
      <c r="FEQ164" s="72"/>
      <c r="FER164" s="72"/>
      <c r="FES164" s="72"/>
      <c r="FET164" s="72"/>
      <c r="FEU164" s="72"/>
      <c r="FEV164" s="72"/>
      <c r="FEW164" s="71"/>
      <c r="FEX164" s="71"/>
      <c r="FEY164" s="71"/>
      <c r="FEZ164" s="71"/>
      <c r="FFA164" s="71"/>
      <c r="FFB164" s="71"/>
      <c r="FFC164" s="71"/>
      <c r="FFD164" s="72"/>
      <c r="FFE164" s="72"/>
      <c r="FFF164" s="72"/>
      <c r="FFG164" s="72"/>
      <c r="FFH164" s="72"/>
      <c r="FFI164" s="72"/>
      <c r="FFJ164" s="72"/>
      <c r="FFK164" s="72"/>
      <c r="FFL164" s="72"/>
      <c r="FFM164" s="71"/>
      <c r="FFN164" s="71"/>
      <c r="FFO164" s="71"/>
      <c r="FFP164" s="71"/>
      <c r="FFQ164" s="71"/>
      <c r="FFR164" s="71"/>
      <c r="FFS164" s="71"/>
      <c r="FFT164" s="72"/>
      <c r="FFU164" s="72"/>
      <c r="FFV164" s="72"/>
      <c r="FFW164" s="72"/>
      <c r="FFX164" s="72"/>
      <c r="FFY164" s="72"/>
      <c r="FFZ164" s="72"/>
      <c r="FGA164" s="72"/>
      <c r="FGB164" s="72"/>
      <c r="FGC164" s="71"/>
      <c r="FGD164" s="71"/>
      <c r="FGE164" s="71"/>
      <c r="FGF164" s="71"/>
      <c r="FGG164" s="71"/>
      <c r="FGH164" s="71"/>
      <c r="FGI164" s="71"/>
      <c r="FGJ164" s="72"/>
      <c r="FGK164" s="72"/>
      <c r="FGL164" s="72"/>
      <c r="FGM164" s="72"/>
      <c r="FGN164" s="72"/>
      <c r="FGO164" s="72"/>
      <c r="FGP164" s="72"/>
      <c r="FGQ164" s="72"/>
      <c r="FGR164" s="72"/>
      <c r="FGS164" s="71"/>
      <c r="FGT164" s="71"/>
      <c r="FGU164" s="71"/>
      <c r="FGV164" s="71"/>
      <c r="FGW164" s="71"/>
      <c r="FGX164" s="71"/>
      <c r="FGY164" s="71"/>
      <c r="FGZ164" s="72"/>
      <c r="FHA164" s="72"/>
      <c r="FHB164" s="72"/>
      <c r="FHC164" s="72"/>
      <c r="FHD164" s="72"/>
      <c r="FHE164" s="72"/>
      <c r="FHF164" s="72"/>
      <c r="FHG164" s="72"/>
      <c r="FHH164" s="72"/>
      <c r="FHI164" s="71"/>
      <c r="FHJ164" s="71"/>
      <c r="FHK164" s="71"/>
      <c r="FHL164" s="71"/>
      <c r="FHM164" s="71"/>
      <c r="FHN164" s="71"/>
      <c r="FHO164" s="71"/>
      <c r="FHP164" s="72"/>
      <c r="FHQ164" s="72"/>
      <c r="FHR164" s="72"/>
      <c r="FHS164" s="72"/>
      <c r="FHT164" s="72"/>
      <c r="FHU164" s="72"/>
      <c r="FHV164" s="72"/>
      <c r="FHW164" s="72"/>
      <c r="FHX164" s="72"/>
      <c r="FHY164" s="71"/>
      <c r="FHZ164" s="71"/>
      <c r="FIA164" s="71"/>
      <c r="FIB164" s="71"/>
      <c r="FIC164" s="71"/>
      <c r="FID164" s="71"/>
      <c r="FIE164" s="71"/>
      <c r="FIF164" s="72"/>
      <c r="FIG164" s="72"/>
      <c r="FIH164" s="72"/>
      <c r="FII164" s="72"/>
      <c r="FIJ164" s="72"/>
      <c r="FIK164" s="72"/>
      <c r="FIL164" s="72"/>
      <c r="FIM164" s="72"/>
      <c r="FIN164" s="72"/>
      <c r="FIO164" s="71"/>
      <c r="FIP164" s="71"/>
      <c r="FIQ164" s="71"/>
      <c r="FIR164" s="71"/>
      <c r="FIS164" s="71"/>
      <c r="FIT164" s="71"/>
      <c r="FIU164" s="71"/>
      <c r="FIV164" s="72"/>
      <c r="FIW164" s="72"/>
      <c r="FIX164" s="72"/>
      <c r="FIY164" s="72"/>
      <c r="FIZ164" s="72"/>
      <c r="FJA164" s="72"/>
      <c r="FJB164" s="72"/>
      <c r="FJC164" s="72"/>
      <c r="FJD164" s="72"/>
      <c r="FJE164" s="71"/>
      <c r="FJF164" s="71"/>
      <c r="FJG164" s="71"/>
      <c r="FJH164" s="71"/>
      <c r="FJI164" s="71"/>
      <c r="FJJ164" s="71"/>
      <c r="FJK164" s="71"/>
      <c r="FJL164" s="72"/>
      <c r="FJM164" s="72"/>
      <c r="FJN164" s="72"/>
      <c r="FJO164" s="72"/>
      <c r="FJP164" s="72"/>
      <c r="FJQ164" s="72"/>
      <c r="FJR164" s="72"/>
      <c r="FJS164" s="72"/>
      <c r="FJT164" s="72"/>
      <c r="FJU164" s="71"/>
      <c r="FJV164" s="71"/>
      <c r="FJW164" s="71"/>
      <c r="FJX164" s="71"/>
      <c r="FJY164" s="71"/>
      <c r="FJZ164" s="71"/>
      <c r="FKA164" s="71"/>
      <c r="FKB164" s="72"/>
      <c r="FKC164" s="72"/>
      <c r="FKD164" s="72"/>
      <c r="FKE164" s="72"/>
      <c r="FKF164" s="72"/>
      <c r="FKG164" s="72"/>
      <c r="FKH164" s="72"/>
      <c r="FKI164" s="72"/>
      <c r="FKJ164" s="72"/>
      <c r="FKK164" s="71"/>
      <c r="FKL164" s="71"/>
      <c r="FKM164" s="71"/>
      <c r="FKN164" s="71"/>
      <c r="FKO164" s="71"/>
      <c r="FKP164" s="71"/>
      <c r="FKQ164" s="71"/>
      <c r="FKR164" s="72"/>
      <c r="FKS164" s="72"/>
      <c r="FKT164" s="72"/>
      <c r="FKU164" s="72"/>
      <c r="FKV164" s="72"/>
      <c r="FKW164" s="72"/>
      <c r="FKX164" s="72"/>
      <c r="FKY164" s="72"/>
      <c r="FKZ164" s="72"/>
      <c r="FLA164" s="71"/>
      <c r="FLB164" s="71"/>
      <c r="FLC164" s="71"/>
      <c r="FLD164" s="71"/>
      <c r="FLE164" s="71"/>
      <c r="FLF164" s="71"/>
      <c r="FLG164" s="71"/>
      <c r="FLH164" s="72"/>
      <c r="FLI164" s="72"/>
      <c r="FLJ164" s="72"/>
      <c r="FLK164" s="72"/>
      <c r="FLL164" s="72"/>
      <c r="FLM164" s="72"/>
      <c r="FLN164" s="72"/>
      <c r="FLO164" s="72"/>
      <c r="FLP164" s="72"/>
      <c r="FLQ164" s="71"/>
      <c r="FLR164" s="71"/>
      <c r="FLS164" s="71"/>
      <c r="FLT164" s="71"/>
      <c r="FLU164" s="71"/>
      <c r="FLV164" s="71"/>
      <c r="FLW164" s="71"/>
      <c r="FLX164" s="72"/>
      <c r="FLY164" s="72"/>
      <c r="FLZ164" s="72"/>
      <c r="FMA164" s="72"/>
      <c r="FMB164" s="72"/>
      <c r="FMC164" s="72"/>
      <c r="FMD164" s="72"/>
      <c r="FME164" s="72"/>
      <c r="FMF164" s="72"/>
      <c r="FMG164" s="71"/>
      <c r="FMH164" s="71"/>
      <c r="FMI164" s="71"/>
      <c r="FMJ164" s="71"/>
      <c r="FMK164" s="71"/>
      <c r="FML164" s="71"/>
      <c r="FMM164" s="71"/>
      <c r="FMN164" s="72"/>
      <c r="FMO164" s="72"/>
      <c r="FMP164" s="72"/>
      <c r="FMQ164" s="72"/>
      <c r="FMR164" s="72"/>
      <c r="FMS164" s="72"/>
      <c r="FMT164" s="72"/>
      <c r="FMU164" s="72"/>
      <c r="FMV164" s="72"/>
      <c r="FMW164" s="71"/>
      <c r="FMX164" s="71"/>
      <c r="FMY164" s="71"/>
      <c r="FMZ164" s="71"/>
      <c r="FNA164" s="71"/>
      <c r="FNB164" s="71"/>
      <c r="FNC164" s="71"/>
      <c r="FND164" s="72"/>
      <c r="FNE164" s="72"/>
      <c r="FNF164" s="72"/>
      <c r="FNG164" s="72"/>
      <c r="FNH164" s="72"/>
      <c r="FNI164" s="72"/>
      <c r="FNJ164" s="72"/>
      <c r="FNK164" s="72"/>
      <c r="FNL164" s="72"/>
      <c r="FNM164" s="71"/>
      <c r="FNN164" s="71"/>
      <c r="FNO164" s="71"/>
      <c r="FNP164" s="71"/>
      <c r="FNQ164" s="71"/>
      <c r="FNR164" s="71"/>
      <c r="FNS164" s="71"/>
      <c r="FNT164" s="72"/>
      <c r="FNU164" s="72"/>
      <c r="FNV164" s="72"/>
      <c r="FNW164" s="72"/>
      <c r="FNX164" s="72"/>
      <c r="FNY164" s="72"/>
      <c r="FNZ164" s="72"/>
      <c r="FOA164" s="72"/>
      <c r="FOB164" s="72"/>
      <c r="FOC164" s="71"/>
      <c r="FOD164" s="71"/>
      <c r="FOE164" s="71"/>
      <c r="FOF164" s="71"/>
      <c r="FOG164" s="71"/>
      <c r="FOH164" s="71"/>
      <c r="FOI164" s="71"/>
      <c r="FOJ164" s="72"/>
      <c r="FOK164" s="72"/>
      <c r="FOL164" s="72"/>
      <c r="FOM164" s="72"/>
      <c r="FON164" s="72"/>
      <c r="FOO164" s="72"/>
      <c r="FOP164" s="72"/>
      <c r="FOQ164" s="72"/>
      <c r="FOR164" s="72"/>
      <c r="FOS164" s="71"/>
      <c r="FOT164" s="71"/>
      <c r="FOU164" s="71"/>
      <c r="FOV164" s="71"/>
      <c r="FOW164" s="71"/>
      <c r="FOX164" s="71"/>
      <c r="FOY164" s="71"/>
      <c r="FOZ164" s="72"/>
      <c r="FPA164" s="72"/>
      <c r="FPB164" s="72"/>
      <c r="FPC164" s="72"/>
      <c r="FPD164" s="72"/>
      <c r="FPE164" s="72"/>
      <c r="FPF164" s="72"/>
      <c r="FPG164" s="72"/>
      <c r="FPH164" s="72"/>
      <c r="FPI164" s="71"/>
      <c r="FPJ164" s="71"/>
      <c r="FPK164" s="71"/>
      <c r="FPL164" s="71"/>
      <c r="FPM164" s="71"/>
      <c r="FPN164" s="71"/>
      <c r="FPO164" s="71"/>
      <c r="FPP164" s="72"/>
      <c r="FPQ164" s="72"/>
      <c r="FPR164" s="72"/>
      <c r="FPS164" s="72"/>
      <c r="FPT164" s="72"/>
      <c r="FPU164" s="72"/>
      <c r="FPV164" s="72"/>
      <c r="FPW164" s="72"/>
      <c r="FPX164" s="72"/>
      <c r="FPY164" s="71"/>
      <c r="FPZ164" s="71"/>
      <c r="FQA164" s="71"/>
      <c r="FQB164" s="71"/>
      <c r="FQC164" s="71"/>
      <c r="FQD164" s="71"/>
      <c r="FQE164" s="71"/>
      <c r="FQF164" s="72"/>
      <c r="FQG164" s="72"/>
      <c r="FQH164" s="72"/>
      <c r="FQI164" s="72"/>
      <c r="FQJ164" s="72"/>
      <c r="FQK164" s="72"/>
      <c r="FQL164" s="72"/>
      <c r="FQM164" s="72"/>
      <c r="FQN164" s="72"/>
      <c r="FQO164" s="71"/>
      <c r="FQP164" s="71"/>
      <c r="FQQ164" s="71"/>
      <c r="FQR164" s="71"/>
      <c r="FQS164" s="71"/>
      <c r="FQT164" s="71"/>
      <c r="FQU164" s="71"/>
      <c r="FQV164" s="72"/>
      <c r="FQW164" s="72"/>
      <c r="FQX164" s="72"/>
      <c r="FQY164" s="72"/>
      <c r="FQZ164" s="72"/>
      <c r="FRA164" s="72"/>
      <c r="FRB164" s="72"/>
      <c r="FRC164" s="72"/>
      <c r="FRD164" s="72"/>
      <c r="FRE164" s="71"/>
      <c r="FRF164" s="71"/>
      <c r="FRG164" s="71"/>
      <c r="FRH164" s="71"/>
      <c r="FRI164" s="71"/>
      <c r="FRJ164" s="71"/>
      <c r="FRK164" s="71"/>
      <c r="FRL164" s="72"/>
      <c r="FRM164" s="72"/>
      <c r="FRN164" s="72"/>
      <c r="FRO164" s="72"/>
      <c r="FRP164" s="72"/>
      <c r="FRQ164" s="72"/>
      <c r="FRR164" s="72"/>
      <c r="FRS164" s="72"/>
      <c r="FRT164" s="72"/>
      <c r="FRU164" s="71"/>
      <c r="FRV164" s="71"/>
      <c r="FRW164" s="71"/>
      <c r="FRX164" s="71"/>
      <c r="FRY164" s="71"/>
      <c r="FRZ164" s="71"/>
      <c r="FSA164" s="71"/>
      <c r="FSB164" s="72"/>
      <c r="FSC164" s="72"/>
      <c r="FSD164" s="72"/>
      <c r="FSE164" s="72"/>
      <c r="FSF164" s="72"/>
      <c r="FSG164" s="72"/>
      <c r="FSH164" s="72"/>
      <c r="FSI164" s="72"/>
      <c r="FSJ164" s="72"/>
      <c r="FSK164" s="71"/>
      <c r="FSL164" s="71"/>
      <c r="FSM164" s="71"/>
      <c r="FSN164" s="71"/>
      <c r="FSO164" s="71"/>
      <c r="FSP164" s="71"/>
      <c r="FSQ164" s="71"/>
      <c r="FSR164" s="72"/>
      <c r="FSS164" s="72"/>
      <c r="FST164" s="72"/>
      <c r="FSU164" s="72"/>
      <c r="FSV164" s="72"/>
      <c r="FSW164" s="72"/>
      <c r="FSX164" s="72"/>
      <c r="FSY164" s="72"/>
      <c r="FSZ164" s="72"/>
      <c r="FTA164" s="71"/>
      <c r="FTB164" s="71"/>
      <c r="FTC164" s="71"/>
      <c r="FTD164" s="71"/>
      <c r="FTE164" s="71"/>
      <c r="FTF164" s="71"/>
      <c r="FTG164" s="71"/>
      <c r="FTH164" s="72"/>
      <c r="FTI164" s="72"/>
      <c r="FTJ164" s="72"/>
      <c r="FTK164" s="72"/>
      <c r="FTL164" s="72"/>
      <c r="FTM164" s="72"/>
      <c r="FTN164" s="72"/>
      <c r="FTO164" s="72"/>
      <c r="FTP164" s="72"/>
      <c r="FTQ164" s="71"/>
      <c r="FTR164" s="71"/>
      <c r="FTS164" s="71"/>
      <c r="FTT164" s="71"/>
      <c r="FTU164" s="71"/>
      <c r="FTV164" s="71"/>
      <c r="FTW164" s="71"/>
      <c r="FTX164" s="72"/>
      <c r="FTY164" s="72"/>
      <c r="FTZ164" s="72"/>
      <c r="FUA164" s="72"/>
      <c r="FUB164" s="72"/>
      <c r="FUC164" s="72"/>
      <c r="FUD164" s="72"/>
      <c r="FUE164" s="72"/>
      <c r="FUF164" s="72"/>
      <c r="FUG164" s="71"/>
      <c r="FUH164" s="71"/>
      <c r="FUI164" s="71"/>
      <c r="FUJ164" s="71"/>
      <c r="FUK164" s="71"/>
      <c r="FUL164" s="71"/>
      <c r="FUM164" s="71"/>
      <c r="FUN164" s="72"/>
      <c r="FUO164" s="72"/>
      <c r="FUP164" s="72"/>
      <c r="FUQ164" s="72"/>
      <c r="FUR164" s="72"/>
      <c r="FUS164" s="72"/>
      <c r="FUT164" s="72"/>
      <c r="FUU164" s="72"/>
      <c r="FUV164" s="72"/>
      <c r="FUW164" s="71"/>
      <c r="FUX164" s="71"/>
      <c r="FUY164" s="71"/>
      <c r="FUZ164" s="71"/>
      <c r="FVA164" s="71"/>
      <c r="FVB164" s="71"/>
      <c r="FVC164" s="71"/>
      <c r="FVD164" s="72"/>
      <c r="FVE164" s="72"/>
      <c r="FVF164" s="72"/>
      <c r="FVG164" s="72"/>
      <c r="FVH164" s="72"/>
      <c r="FVI164" s="72"/>
      <c r="FVJ164" s="72"/>
      <c r="FVK164" s="72"/>
      <c r="FVL164" s="72"/>
      <c r="FVM164" s="71"/>
      <c r="FVN164" s="71"/>
      <c r="FVO164" s="71"/>
      <c r="FVP164" s="71"/>
      <c r="FVQ164" s="71"/>
      <c r="FVR164" s="71"/>
      <c r="FVS164" s="71"/>
      <c r="FVT164" s="72"/>
      <c r="FVU164" s="72"/>
      <c r="FVV164" s="72"/>
      <c r="FVW164" s="72"/>
      <c r="FVX164" s="72"/>
      <c r="FVY164" s="72"/>
      <c r="FVZ164" s="72"/>
      <c r="FWA164" s="72"/>
      <c r="FWB164" s="72"/>
      <c r="FWC164" s="71"/>
      <c r="FWD164" s="71"/>
      <c r="FWE164" s="71"/>
      <c r="FWF164" s="71"/>
      <c r="FWG164" s="71"/>
      <c r="FWH164" s="71"/>
      <c r="FWI164" s="71"/>
      <c r="FWJ164" s="72"/>
      <c r="FWK164" s="72"/>
      <c r="FWL164" s="72"/>
      <c r="FWM164" s="72"/>
      <c r="FWN164" s="72"/>
      <c r="FWO164" s="72"/>
      <c r="FWP164" s="72"/>
      <c r="FWQ164" s="72"/>
      <c r="FWR164" s="72"/>
      <c r="FWS164" s="71"/>
      <c r="FWT164" s="71"/>
      <c r="FWU164" s="71"/>
      <c r="FWV164" s="71"/>
      <c r="FWW164" s="71"/>
      <c r="FWX164" s="71"/>
      <c r="FWY164" s="71"/>
      <c r="FWZ164" s="72"/>
      <c r="FXA164" s="72"/>
      <c r="FXB164" s="72"/>
      <c r="FXC164" s="72"/>
      <c r="FXD164" s="72"/>
      <c r="FXE164" s="72"/>
      <c r="FXF164" s="72"/>
      <c r="FXG164" s="72"/>
      <c r="FXH164" s="72"/>
      <c r="FXI164" s="71"/>
      <c r="FXJ164" s="71"/>
      <c r="FXK164" s="71"/>
      <c r="FXL164" s="71"/>
      <c r="FXM164" s="71"/>
      <c r="FXN164" s="71"/>
      <c r="FXO164" s="71"/>
      <c r="FXP164" s="72"/>
      <c r="FXQ164" s="72"/>
      <c r="FXR164" s="72"/>
      <c r="FXS164" s="72"/>
      <c r="FXT164" s="72"/>
      <c r="FXU164" s="72"/>
      <c r="FXV164" s="72"/>
      <c r="FXW164" s="72"/>
      <c r="FXX164" s="72"/>
      <c r="FXY164" s="71"/>
      <c r="FXZ164" s="71"/>
      <c r="FYA164" s="71"/>
      <c r="FYB164" s="71"/>
      <c r="FYC164" s="71"/>
      <c r="FYD164" s="71"/>
      <c r="FYE164" s="71"/>
      <c r="FYF164" s="72"/>
      <c r="FYG164" s="72"/>
      <c r="FYH164" s="72"/>
      <c r="FYI164" s="72"/>
      <c r="FYJ164" s="72"/>
      <c r="FYK164" s="72"/>
      <c r="FYL164" s="72"/>
      <c r="FYM164" s="72"/>
      <c r="FYN164" s="72"/>
      <c r="FYO164" s="71"/>
      <c r="FYP164" s="71"/>
      <c r="FYQ164" s="71"/>
      <c r="FYR164" s="71"/>
      <c r="FYS164" s="71"/>
      <c r="FYT164" s="71"/>
      <c r="FYU164" s="71"/>
      <c r="FYV164" s="72"/>
      <c r="FYW164" s="72"/>
      <c r="FYX164" s="72"/>
      <c r="FYY164" s="72"/>
      <c r="FYZ164" s="72"/>
      <c r="FZA164" s="72"/>
      <c r="FZB164" s="72"/>
      <c r="FZC164" s="72"/>
      <c r="FZD164" s="72"/>
      <c r="FZE164" s="71"/>
      <c r="FZF164" s="71"/>
      <c r="FZG164" s="71"/>
      <c r="FZH164" s="71"/>
      <c r="FZI164" s="71"/>
      <c r="FZJ164" s="71"/>
      <c r="FZK164" s="71"/>
      <c r="FZL164" s="72"/>
      <c r="FZM164" s="72"/>
      <c r="FZN164" s="72"/>
      <c r="FZO164" s="72"/>
      <c r="FZP164" s="72"/>
      <c r="FZQ164" s="72"/>
      <c r="FZR164" s="72"/>
      <c r="FZS164" s="72"/>
      <c r="FZT164" s="72"/>
      <c r="FZU164" s="71"/>
      <c r="FZV164" s="71"/>
      <c r="FZW164" s="71"/>
      <c r="FZX164" s="71"/>
      <c r="FZY164" s="71"/>
      <c r="FZZ164" s="71"/>
      <c r="GAA164" s="71"/>
      <c r="GAB164" s="72"/>
      <c r="GAC164" s="72"/>
      <c r="GAD164" s="72"/>
      <c r="GAE164" s="72"/>
      <c r="GAF164" s="72"/>
      <c r="GAG164" s="72"/>
      <c r="GAH164" s="72"/>
      <c r="GAI164" s="72"/>
      <c r="GAJ164" s="72"/>
      <c r="GAK164" s="71"/>
      <c r="GAL164" s="71"/>
      <c r="GAM164" s="71"/>
      <c r="GAN164" s="71"/>
      <c r="GAO164" s="71"/>
      <c r="GAP164" s="71"/>
      <c r="GAQ164" s="71"/>
      <c r="GAR164" s="72"/>
      <c r="GAS164" s="72"/>
      <c r="GAT164" s="72"/>
      <c r="GAU164" s="72"/>
      <c r="GAV164" s="72"/>
      <c r="GAW164" s="72"/>
      <c r="GAX164" s="72"/>
      <c r="GAY164" s="72"/>
      <c r="GAZ164" s="72"/>
      <c r="GBA164" s="71"/>
      <c r="GBB164" s="71"/>
      <c r="GBC164" s="71"/>
      <c r="GBD164" s="71"/>
      <c r="GBE164" s="71"/>
      <c r="GBF164" s="71"/>
      <c r="GBG164" s="71"/>
      <c r="GBH164" s="72"/>
      <c r="GBI164" s="72"/>
      <c r="GBJ164" s="72"/>
      <c r="GBK164" s="72"/>
      <c r="GBL164" s="72"/>
      <c r="GBM164" s="72"/>
      <c r="GBN164" s="72"/>
      <c r="GBO164" s="72"/>
      <c r="GBP164" s="72"/>
      <c r="GBQ164" s="71"/>
      <c r="GBR164" s="71"/>
      <c r="GBS164" s="71"/>
      <c r="GBT164" s="71"/>
      <c r="GBU164" s="71"/>
      <c r="GBV164" s="71"/>
      <c r="GBW164" s="71"/>
      <c r="GBX164" s="72"/>
      <c r="GBY164" s="72"/>
      <c r="GBZ164" s="72"/>
      <c r="GCA164" s="72"/>
      <c r="GCB164" s="72"/>
      <c r="GCC164" s="72"/>
      <c r="GCD164" s="72"/>
      <c r="GCE164" s="72"/>
      <c r="GCF164" s="72"/>
      <c r="GCG164" s="71"/>
      <c r="GCH164" s="71"/>
      <c r="GCI164" s="71"/>
      <c r="GCJ164" s="71"/>
      <c r="GCK164" s="71"/>
      <c r="GCL164" s="71"/>
      <c r="GCM164" s="71"/>
      <c r="GCN164" s="72"/>
      <c r="GCO164" s="72"/>
      <c r="GCP164" s="72"/>
      <c r="GCQ164" s="72"/>
      <c r="GCR164" s="72"/>
      <c r="GCS164" s="72"/>
      <c r="GCT164" s="72"/>
      <c r="GCU164" s="72"/>
      <c r="GCV164" s="72"/>
      <c r="GCW164" s="71"/>
      <c r="GCX164" s="71"/>
      <c r="GCY164" s="71"/>
      <c r="GCZ164" s="71"/>
      <c r="GDA164" s="71"/>
      <c r="GDB164" s="71"/>
      <c r="GDC164" s="71"/>
      <c r="GDD164" s="72"/>
      <c r="GDE164" s="72"/>
      <c r="GDF164" s="72"/>
      <c r="GDG164" s="72"/>
      <c r="GDH164" s="72"/>
      <c r="GDI164" s="72"/>
      <c r="GDJ164" s="72"/>
      <c r="GDK164" s="72"/>
      <c r="GDL164" s="72"/>
      <c r="GDM164" s="71"/>
      <c r="GDN164" s="71"/>
      <c r="GDO164" s="71"/>
      <c r="GDP164" s="71"/>
      <c r="GDQ164" s="71"/>
      <c r="GDR164" s="71"/>
      <c r="GDS164" s="71"/>
      <c r="GDT164" s="72"/>
      <c r="GDU164" s="72"/>
      <c r="GDV164" s="72"/>
      <c r="GDW164" s="72"/>
      <c r="GDX164" s="72"/>
      <c r="GDY164" s="72"/>
      <c r="GDZ164" s="72"/>
      <c r="GEA164" s="72"/>
      <c r="GEB164" s="72"/>
      <c r="GEC164" s="71"/>
      <c r="GED164" s="71"/>
      <c r="GEE164" s="71"/>
      <c r="GEF164" s="71"/>
      <c r="GEG164" s="71"/>
      <c r="GEH164" s="71"/>
      <c r="GEI164" s="71"/>
      <c r="GEJ164" s="72"/>
      <c r="GEK164" s="72"/>
      <c r="GEL164" s="72"/>
      <c r="GEM164" s="72"/>
      <c r="GEN164" s="72"/>
      <c r="GEO164" s="72"/>
      <c r="GEP164" s="72"/>
      <c r="GEQ164" s="72"/>
      <c r="GER164" s="72"/>
      <c r="GES164" s="71"/>
      <c r="GET164" s="71"/>
      <c r="GEU164" s="71"/>
      <c r="GEV164" s="71"/>
      <c r="GEW164" s="71"/>
      <c r="GEX164" s="71"/>
      <c r="GEY164" s="71"/>
      <c r="GEZ164" s="72"/>
      <c r="GFA164" s="72"/>
      <c r="GFB164" s="72"/>
      <c r="GFC164" s="72"/>
      <c r="GFD164" s="72"/>
      <c r="GFE164" s="72"/>
      <c r="GFF164" s="72"/>
      <c r="GFG164" s="72"/>
      <c r="GFH164" s="72"/>
      <c r="GFI164" s="71"/>
      <c r="GFJ164" s="71"/>
      <c r="GFK164" s="71"/>
      <c r="GFL164" s="71"/>
      <c r="GFM164" s="71"/>
      <c r="GFN164" s="71"/>
      <c r="GFO164" s="71"/>
      <c r="GFP164" s="72"/>
      <c r="GFQ164" s="72"/>
      <c r="GFR164" s="72"/>
      <c r="GFS164" s="72"/>
      <c r="GFT164" s="72"/>
      <c r="GFU164" s="72"/>
      <c r="GFV164" s="72"/>
      <c r="GFW164" s="72"/>
      <c r="GFX164" s="72"/>
      <c r="GFY164" s="71"/>
      <c r="GFZ164" s="71"/>
      <c r="GGA164" s="71"/>
      <c r="GGB164" s="71"/>
      <c r="GGC164" s="71"/>
      <c r="GGD164" s="71"/>
      <c r="GGE164" s="71"/>
      <c r="GGF164" s="72"/>
      <c r="GGG164" s="72"/>
      <c r="GGH164" s="72"/>
      <c r="GGI164" s="72"/>
      <c r="GGJ164" s="72"/>
      <c r="GGK164" s="72"/>
      <c r="GGL164" s="72"/>
      <c r="GGM164" s="72"/>
      <c r="GGN164" s="72"/>
      <c r="GGO164" s="71"/>
      <c r="GGP164" s="71"/>
      <c r="GGQ164" s="71"/>
      <c r="GGR164" s="71"/>
      <c r="GGS164" s="71"/>
      <c r="GGT164" s="71"/>
      <c r="GGU164" s="71"/>
      <c r="GGV164" s="72"/>
      <c r="GGW164" s="72"/>
      <c r="GGX164" s="72"/>
      <c r="GGY164" s="72"/>
      <c r="GGZ164" s="72"/>
      <c r="GHA164" s="72"/>
      <c r="GHB164" s="72"/>
      <c r="GHC164" s="72"/>
      <c r="GHD164" s="72"/>
      <c r="GHE164" s="71"/>
      <c r="GHF164" s="71"/>
      <c r="GHG164" s="71"/>
      <c r="GHH164" s="71"/>
      <c r="GHI164" s="71"/>
      <c r="GHJ164" s="71"/>
      <c r="GHK164" s="71"/>
      <c r="GHL164" s="72"/>
      <c r="GHM164" s="72"/>
      <c r="GHN164" s="72"/>
      <c r="GHO164" s="72"/>
      <c r="GHP164" s="72"/>
      <c r="GHQ164" s="72"/>
      <c r="GHR164" s="72"/>
      <c r="GHS164" s="72"/>
      <c r="GHT164" s="72"/>
      <c r="GHU164" s="71"/>
      <c r="GHV164" s="71"/>
      <c r="GHW164" s="71"/>
      <c r="GHX164" s="71"/>
      <c r="GHY164" s="71"/>
      <c r="GHZ164" s="71"/>
      <c r="GIA164" s="71"/>
      <c r="GIB164" s="72"/>
      <c r="GIC164" s="72"/>
      <c r="GID164" s="72"/>
      <c r="GIE164" s="72"/>
      <c r="GIF164" s="72"/>
      <c r="GIG164" s="72"/>
      <c r="GIH164" s="72"/>
      <c r="GII164" s="72"/>
      <c r="GIJ164" s="72"/>
      <c r="GIK164" s="71"/>
      <c r="GIL164" s="71"/>
      <c r="GIM164" s="71"/>
      <c r="GIN164" s="71"/>
      <c r="GIO164" s="71"/>
      <c r="GIP164" s="71"/>
      <c r="GIQ164" s="71"/>
      <c r="GIR164" s="72"/>
      <c r="GIS164" s="72"/>
      <c r="GIT164" s="72"/>
      <c r="GIU164" s="72"/>
      <c r="GIV164" s="72"/>
      <c r="GIW164" s="72"/>
      <c r="GIX164" s="72"/>
      <c r="GIY164" s="72"/>
      <c r="GIZ164" s="72"/>
      <c r="GJA164" s="71"/>
      <c r="GJB164" s="71"/>
      <c r="GJC164" s="71"/>
      <c r="GJD164" s="71"/>
      <c r="GJE164" s="71"/>
      <c r="GJF164" s="71"/>
      <c r="GJG164" s="71"/>
      <c r="GJH164" s="72"/>
      <c r="GJI164" s="72"/>
      <c r="GJJ164" s="72"/>
      <c r="GJK164" s="72"/>
      <c r="GJL164" s="72"/>
      <c r="GJM164" s="72"/>
      <c r="GJN164" s="72"/>
      <c r="GJO164" s="72"/>
      <c r="GJP164" s="72"/>
      <c r="GJQ164" s="71"/>
      <c r="GJR164" s="71"/>
      <c r="GJS164" s="71"/>
      <c r="GJT164" s="71"/>
      <c r="GJU164" s="71"/>
      <c r="GJV164" s="71"/>
      <c r="GJW164" s="71"/>
      <c r="GJX164" s="72"/>
      <c r="GJY164" s="72"/>
      <c r="GJZ164" s="72"/>
      <c r="GKA164" s="72"/>
      <c r="GKB164" s="72"/>
      <c r="GKC164" s="72"/>
      <c r="GKD164" s="72"/>
      <c r="GKE164" s="72"/>
      <c r="GKF164" s="72"/>
      <c r="GKG164" s="71"/>
      <c r="GKH164" s="71"/>
      <c r="GKI164" s="71"/>
      <c r="GKJ164" s="71"/>
      <c r="GKK164" s="71"/>
      <c r="GKL164" s="71"/>
      <c r="GKM164" s="71"/>
      <c r="GKN164" s="72"/>
      <c r="GKO164" s="72"/>
      <c r="GKP164" s="72"/>
      <c r="GKQ164" s="72"/>
      <c r="GKR164" s="72"/>
      <c r="GKS164" s="72"/>
      <c r="GKT164" s="72"/>
      <c r="GKU164" s="72"/>
      <c r="GKV164" s="72"/>
      <c r="GKW164" s="71"/>
      <c r="GKX164" s="71"/>
      <c r="GKY164" s="71"/>
      <c r="GKZ164" s="71"/>
      <c r="GLA164" s="71"/>
      <c r="GLB164" s="71"/>
      <c r="GLC164" s="71"/>
      <c r="GLD164" s="72"/>
      <c r="GLE164" s="72"/>
      <c r="GLF164" s="72"/>
      <c r="GLG164" s="72"/>
      <c r="GLH164" s="72"/>
      <c r="GLI164" s="72"/>
      <c r="GLJ164" s="72"/>
      <c r="GLK164" s="72"/>
      <c r="GLL164" s="72"/>
      <c r="GLM164" s="71"/>
      <c r="GLN164" s="71"/>
      <c r="GLO164" s="71"/>
      <c r="GLP164" s="71"/>
      <c r="GLQ164" s="71"/>
      <c r="GLR164" s="71"/>
      <c r="GLS164" s="71"/>
      <c r="GLT164" s="72"/>
      <c r="GLU164" s="72"/>
      <c r="GLV164" s="72"/>
      <c r="GLW164" s="72"/>
      <c r="GLX164" s="72"/>
      <c r="GLY164" s="72"/>
      <c r="GLZ164" s="72"/>
      <c r="GMA164" s="72"/>
      <c r="GMB164" s="72"/>
      <c r="GMC164" s="71"/>
      <c r="GMD164" s="71"/>
      <c r="GME164" s="71"/>
      <c r="GMF164" s="71"/>
      <c r="GMG164" s="71"/>
      <c r="GMH164" s="71"/>
      <c r="GMI164" s="71"/>
      <c r="GMJ164" s="72"/>
      <c r="GMK164" s="72"/>
      <c r="GML164" s="72"/>
      <c r="GMM164" s="72"/>
      <c r="GMN164" s="72"/>
      <c r="GMO164" s="72"/>
      <c r="GMP164" s="72"/>
      <c r="GMQ164" s="72"/>
      <c r="GMR164" s="72"/>
      <c r="GMS164" s="71"/>
      <c r="GMT164" s="71"/>
      <c r="GMU164" s="71"/>
      <c r="GMV164" s="71"/>
      <c r="GMW164" s="71"/>
      <c r="GMX164" s="71"/>
      <c r="GMY164" s="71"/>
      <c r="GMZ164" s="72"/>
      <c r="GNA164" s="72"/>
      <c r="GNB164" s="72"/>
      <c r="GNC164" s="72"/>
      <c r="GND164" s="72"/>
      <c r="GNE164" s="72"/>
      <c r="GNF164" s="72"/>
      <c r="GNG164" s="72"/>
      <c r="GNH164" s="72"/>
      <c r="GNI164" s="71"/>
      <c r="GNJ164" s="71"/>
      <c r="GNK164" s="71"/>
      <c r="GNL164" s="71"/>
      <c r="GNM164" s="71"/>
      <c r="GNN164" s="71"/>
      <c r="GNO164" s="71"/>
      <c r="GNP164" s="72"/>
      <c r="GNQ164" s="72"/>
      <c r="GNR164" s="72"/>
      <c r="GNS164" s="72"/>
      <c r="GNT164" s="72"/>
      <c r="GNU164" s="72"/>
      <c r="GNV164" s="72"/>
      <c r="GNW164" s="72"/>
      <c r="GNX164" s="72"/>
      <c r="GNY164" s="71"/>
      <c r="GNZ164" s="71"/>
      <c r="GOA164" s="71"/>
      <c r="GOB164" s="71"/>
      <c r="GOC164" s="71"/>
      <c r="GOD164" s="71"/>
      <c r="GOE164" s="71"/>
      <c r="GOF164" s="72"/>
      <c r="GOG164" s="72"/>
      <c r="GOH164" s="72"/>
      <c r="GOI164" s="72"/>
      <c r="GOJ164" s="72"/>
      <c r="GOK164" s="72"/>
      <c r="GOL164" s="72"/>
      <c r="GOM164" s="72"/>
      <c r="GON164" s="72"/>
      <c r="GOO164" s="71"/>
      <c r="GOP164" s="71"/>
      <c r="GOQ164" s="71"/>
      <c r="GOR164" s="71"/>
      <c r="GOS164" s="71"/>
      <c r="GOT164" s="71"/>
      <c r="GOU164" s="71"/>
      <c r="GOV164" s="72"/>
      <c r="GOW164" s="72"/>
      <c r="GOX164" s="72"/>
      <c r="GOY164" s="72"/>
      <c r="GOZ164" s="72"/>
      <c r="GPA164" s="72"/>
      <c r="GPB164" s="72"/>
      <c r="GPC164" s="72"/>
      <c r="GPD164" s="72"/>
      <c r="GPE164" s="71"/>
      <c r="GPF164" s="71"/>
      <c r="GPG164" s="71"/>
      <c r="GPH164" s="71"/>
      <c r="GPI164" s="71"/>
      <c r="GPJ164" s="71"/>
      <c r="GPK164" s="71"/>
      <c r="GPL164" s="72"/>
      <c r="GPM164" s="72"/>
      <c r="GPN164" s="72"/>
      <c r="GPO164" s="72"/>
      <c r="GPP164" s="72"/>
      <c r="GPQ164" s="72"/>
      <c r="GPR164" s="72"/>
      <c r="GPS164" s="72"/>
      <c r="GPT164" s="72"/>
      <c r="GPU164" s="71"/>
      <c r="GPV164" s="71"/>
      <c r="GPW164" s="71"/>
      <c r="GPX164" s="71"/>
      <c r="GPY164" s="71"/>
      <c r="GPZ164" s="71"/>
      <c r="GQA164" s="71"/>
      <c r="GQB164" s="72"/>
      <c r="GQC164" s="72"/>
      <c r="GQD164" s="72"/>
      <c r="GQE164" s="72"/>
      <c r="GQF164" s="72"/>
      <c r="GQG164" s="72"/>
      <c r="GQH164" s="72"/>
      <c r="GQI164" s="72"/>
      <c r="GQJ164" s="72"/>
      <c r="GQK164" s="71"/>
      <c r="GQL164" s="71"/>
      <c r="GQM164" s="71"/>
      <c r="GQN164" s="71"/>
      <c r="GQO164" s="71"/>
      <c r="GQP164" s="71"/>
      <c r="GQQ164" s="71"/>
      <c r="GQR164" s="72"/>
      <c r="GQS164" s="72"/>
      <c r="GQT164" s="72"/>
      <c r="GQU164" s="72"/>
      <c r="GQV164" s="72"/>
      <c r="GQW164" s="72"/>
      <c r="GQX164" s="72"/>
      <c r="GQY164" s="72"/>
      <c r="GQZ164" s="72"/>
      <c r="GRA164" s="71"/>
      <c r="GRB164" s="71"/>
      <c r="GRC164" s="71"/>
      <c r="GRD164" s="71"/>
      <c r="GRE164" s="71"/>
      <c r="GRF164" s="71"/>
      <c r="GRG164" s="71"/>
      <c r="GRH164" s="72"/>
      <c r="GRI164" s="72"/>
      <c r="GRJ164" s="72"/>
      <c r="GRK164" s="72"/>
      <c r="GRL164" s="72"/>
      <c r="GRM164" s="72"/>
      <c r="GRN164" s="72"/>
      <c r="GRO164" s="72"/>
      <c r="GRP164" s="72"/>
      <c r="GRQ164" s="71"/>
      <c r="GRR164" s="71"/>
      <c r="GRS164" s="71"/>
      <c r="GRT164" s="71"/>
      <c r="GRU164" s="71"/>
      <c r="GRV164" s="71"/>
      <c r="GRW164" s="71"/>
      <c r="GRX164" s="72"/>
      <c r="GRY164" s="72"/>
      <c r="GRZ164" s="72"/>
      <c r="GSA164" s="72"/>
      <c r="GSB164" s="72"/>
      <c r="GSC164" s="72"/>
      <c r="GSD164" s="72"/>
      <c r="GSE164" s="72"/>
      <c r="GSF164" s="72"/>
      <c r="GSG164" s="71"/>
      <c r="GSH164" s="71"/>
      <c r="GSI164" s="71"/>
      <c r="GSJ164" s="71"/>
      <c r="GSK164" s="71"/>
      <c r="GSL164" s="71"/>
      <c r="GSM164" s="71"/>
      <c r="GSN164" s="72"/>
      <c r="GSO164" s="72"/>
      <c r="GSP164" s="72"/>
      <c r="GSQ164" s="72"/>
      <c r="GSR164" s="72"/>
      <c r="GSS164" s="72"/>
      <c r="GST164" s="72"/>
      <c r="GSU164" s="72"/>
      <c r="GSV164" s="72"/>
      <c r="GSW164" s="71"/>
      <c r="GSX164" s="71"/>
      <c r="GSY164" s="71"/>
      <c r="GSZ164" s="71"/>
      <c r="GTA164" s="71"/>
      <c r="GTB164" s="71"/>
      <c r="GTC164" s="71"/>
      <c r="GTD164" s="72"/>
      <c r="GTE164" s="72"/>
      <c r="GTF164" s="72"/>
      <c r="GTG164" s="72"/>
      <c r="GTH164" s="72"/>
      <c r="GTI164" s="72"/>
      <c r="GTJ164" s="72"/>
      <c r="GTK164" s="72"/>
      <c r="GTL164" s="72"/>
      <c r="GTM164" s="71"/>
      <c r="GTN164" s="71"/>
      <c r="GTO164" s="71"/>
      <c r="GTP164" s="71"/>
      <c r="GTQ164" s="71"/>
      <c r="GTR164" s="71"/>
      <c r="GTS164" s="71"/>
      <c r="GTT164" s="72"/>
      <c r="GTU164" s="72"/>
      <c r="GTV164" s="72"/>
      <c r="GTW164" s="72"/>
      <c r="GTX164" s="72"/>
      <c r="GTY164" s="72"/>
      <c r="GTZ164" s="72"/>
      <c r="GUA164" s="72"/>
      <c r="GUB164" s="72"/>
      <c r="GUC164" s="71"/>
      <c r="GUD164" s="71"/>
      <c r="GUE164" s="71"/>
      <c r="GUF164" s="71"/>
      <c r="GUG164" s="71"/>
      <c r="GUH164" s="71"/>
      <c r="GUI164" s="71"/>
      <c r="GUJ164" s="72"/>
      <c r="GUK164" s="72"/>
      <c r="GUL164" s="72"/>
      <c r="GUM164" s="72"/>
      <c r="GUN164" s="72"/>
      <c r="GUO164" s="72"/>
      <c r="GUP164" s="72"/>
      <c r="GUQ164" s="72"/>
      <c r="GUR164" s="72"/>
      <c r="GUS164" s="71"/>
      <c r="GUT164" s="71"/>
      <c r="GUU164" s="71"/>
      <c r="GUV164" s="71"/>
      <c r="GUW164" s="71"/>
      <c r="GUX164" s="71"/>
      <c r="GUY164" s="71"/>
      <c r="GUZ164" s="72"/>
      <c r="GVA164" s="72"/>
      <c r="GVB164" s="72"/>
      <c r="GVC164" s="72"/>
      <c r="GVD164" s="72"/>
      <c r="GVE164" s="72"/>
      <c r="GVF164" s="72"/>
      <c r="GVG164" s="72"/>
      <c r="GVH164" s="72"/>
      <c r="GVI164" s="71"/>
      <c r="GVJ164" s="71"/>
      <c r="GVK164" s="71"/>
      <c r="GVL164" s="71"/>
      <c r="GVM164" s="71"/>
      <c r="GVN164" s="71"/>
      <c r="GVO164" s="71"/>
      <c r="GVP164" s="72"/>
      <c r="GVQ164" s="72"/>
      <c r="GVR164" s="72"/>
      <c r="GVS164" s="72"/>
      <c r="GVT164" s="72"/>
      <c r="GVU164" s="72"/>
      <c r="GVV164" s="72"/>
      <c r="GVW164" s="72"/>
      <c r="GVX164" s="72"/>
      <c r="GVY164" s="71"/>
      <c r="GVZ164" s="71"/>
      <c r="GWA164" s="71"/>
      <c r="GWB164" s="71"/>
      <c r="GWC164" s="71"/>
      <c r="GWD164" s="71"/>
      <c r="GWE164" s="71"/>
      <c r="GWF164" s="72"/>
      <c r="GWG164" s="72"/>
      <c r="GWH164" s="72"/>
      <c r="GWI164" s="72"/>
      <c r="GWJ164" s="72"/>
      <c r="GWK164" s="72"/>
      <c r="GWL164" s="72"/>
      <c r="GWM164" s="72"/>
      <c r="GWN164" s="72"/>
      <c r="GWO164" s="71"/>
      <c r="GWP164" s="71"/>
      <c r="GWQ164" s="71"/>
      <c r="GWR164" s="71"/>
      <c r="GWS164" s="71"/>
      <c r="GWT164" s="71"/>
      <c r="GWU164" s="71"/>
      <c r="GWV164" s="72"/>
      <c r="GWW164" s="72"/>
      <c r="GWX164" s="72"/>
      <c r="GWY164" s="72"/>
      <c r="GWZ164" s="72"/>
      <c r="GXA164" s="72"/>
      <c r="GXB164" s="72"/>
      <c r="GXC164" s="72"/>
      <c r="GXD164" s="72"/>
      <c r="GXE164" s="71"/>
      <c r="GXF164" s="71"/>
      <c r="GXG164" s="71"/>
      <c r="GXH164" s="71"/>
      <c r="GXI164" s="71"/>
      <c r="GXJ164" s="71"/>
      <c r="GXK164" s="71"/>
      <c r="GXL164" s="72"/>
      <c r="GXM164" s="72"/>
      <c r="GXN164" s="72"/>
      <c r="GXO164" s="72"/>
      <c r="GXP164" s="72"/>
      <c r="GXQ164" s="72"/>
      <c r="GXR164" s="72"/>
      <c r="GXS164" s="72"/>
      <c r="GXT164" s="72"/>
      <c r="GXU164" s="71"/>
      <c r="GXV164" s="71"/>
      <c r="GXW164" s="71"/>
      <c r="GXX164" s="71"/>
      <c r="GXY164" s="71"/>
      <c r="GXZ164" s="71"/>
      <c r="GYA164" s="71"/>
      <c r="GYB164" s="72"/>
      <c r="GYC164" s="72"/>
      <c r="GYD164" s="72"/>
      <c r="GYE164" s="72"/>
      <c r="GYF164" s="72"/>
      <c r="GYG164" s="72"/>
      <c r="GYH164" s="72"/>
      <c r="GYI164" s="72"/>
      <c r="GYJ164" s="72"/>
      <c r="GYK164" s="71"/>
      <c r="GYL164" s="71"/>
      <c r="GYM164" s="71"/>
      <c r="GYN164" s="71"/>
      <c r="GYO164" s="71"/>
      <c r="GYP164" s="71"/>
      <c r="GYQ164" s="71"/>
      <c r="GYR164" s="72"/>
      <c r="GYS164" s="72"/>
      <c r="GYT164" s="72"/>
      <c r="GYU164" s="72"/>
      <c r="GYV164" s="72"/>
      <c r="GYW164" s="72"/>
      <c r="GYX164" s="72"/>
      <c r="GYY164" s="72"/>
      <c r="GYZ164" s="72"/>
      <c r="GZA164" s="71"/>
      <c r="GZB164" s="71"/>
      <c r="GZC164" s="71"/>
      <c r="GZD164" s="71"/>
      <c r="GZE164" s="71"/>
      <c r="GZF164" s="71"/>
      <c r="GZG164" s="71"/>
      <c r="GZH164" s="72"/>
      <c r="GZI164" s="72"/>
      <c r="GZJ164" s="72"/>
      <c r="GZK164" s="72"/>
      <c r="GZL164" s="72"/>
      <c r="GZM164" s="72"/>
      <c r="GZN164" s="72"/>
      <c r="GZO164" s="72"/>
      <c r="GZP164" s="72"/>
      <c r="GZQ164" s="71"/>
      <c r="GZR164" s="71"/>
      <c r="GZS164" s="71"/>
      <c r="GZT164" s="71"/>
      <c r="GZU164" s="71"/>
      <c r="GZV164" s="71"/>
      <c r="GZW164" s="71"/>
      <c r="GZX164" s="72"/>
      <c r="GZY164" s="72"/>
      <c r="GZZ164" s="72"/>
      <c r="HAA164" s="72"/>
      <c r="HAB164" s="72"/>
      <c r="HAC164" s="72"/>
      <c r="HAD164" s="72"/>
      <c r="HAE164" s="72"/>
      <c r="HAF164" s="72"/>
      <c r="HAG164" s="71"/>
      <c r="HAH164" s="71"/>
      <c r="HAI164" s="71"/>
      <c r="HAJ164" s="71"/>
      <c r="HAK164" s="71"/>
      <c r="HAL164" s="71"/>
      <c r="HAM164" s="71"/>
      <c r="HAN164" s="72"/>
      <c r="HAO164" s="72"/>
      <c r="HAP164" s="72"/>
      <c r="HAQ164" s="72"/>
      <c r="HAR164" s="72"/>
      <c r="HAS164" s="72"/>
      <c r="HAT164" s="72"/>
      <c r="HAU164" s="72"/>
      <c r="HAV164" s="72"/>
      <c r="HAW164" s="71"/>
      <c r="HAX164" s="71"/>
      <c r="HAY164" s="71"/>
      <c r="HAZ164" s="71"/>
      <c r="HBA164" s="71"/>
      <c r="HBB164" s="71"/>
      <c r="HBC164" s="71"/>
      <c r="HBD164" s="72"/>
      <c r="HBE164" s="72"/>
      <c r="HBF164" s="72"/>
      <c r="HBG164" s="72"/>
      <c r="HBH164" s="72"/>
      <c r="HBI164" s="72"/>
      <c r="HBJ164" s="72"/>
      <c r="HBK164" s="72"/>
      <c r="HBL164" s="72"/>
      <c r="HBM164" s="71"/>
      <c r="HBN164" s="71"/>
      <c r="HBO164" s="71"/>
      <c r="HBP164" s="71"/>
      <c r="HBQ164" s="71"/>
      <c r="HBR164" s="71"/>
      <c r="HBS164" s="71"/>
      <c r="HBT164" s="72"/>
      <c r="HBU164" s="72"/>
      <c r="HBV164" s="72"/>
      <c r="HBW164" s="72"/>
      <c r="HBX164" s="72"/>
      <c r="HBY164" s="72"/>
      <c r="HBZ164" s="72"/>
      <c r="HCA164" s="72"/>
      <c r="HCB164" s="72"/>
      <c r="HCC164" s="71"/>
      <c r="HCD164" s="71"/>
      <c r="HCE164" s="71"/>
      <c r="HCF164" s="71"/>
      <c r="HCG164" s="71"/>
      <c r="HCH164" s="71"/>
      <c r="HCI164" s="71"/>
      <c r="HCJ164" s="72"/>
      <c r="HCK164" s="72"/>
      <c r="HCL164" s="72"/>
      <c r="HCM164" s="72"/>
      <c r="HCN164" s="72"/>
      <c r="HCO164" s="72"/>
      <c r="HCP164" s="72"/>
      <c r="HCQ164" s="72"/>
      <c r="HCR164" s="72"/>
      <c r="HCS164" s="71"/>
      <c r="HCT164" s="71"/>
      <c r="HCU164" s="71"/>
      <c r="HCV164" s="71"/>
      <c r="HCW164" s="71"/>
      <c r="HCX164" s="71"/>
      <c r="HCY164" s="71"/>
      <c r="HCZ164" s="72"/>
      <c r="HDA164" s="72"/>
      <c r="HDB164" s="72"/>
      <c r="HDC164" s="72"/>
      <c r="HDD164" s="72"/>
      <c r="HDE164" s="72"/>
      <c r="HDF164" s="72"/>
      <c r="HDG164" s="72"/>
      <c r="HDH164" s="72"/>
      <c r="HDI164" s="71"/>
      <c r="HDJ164" s="71"/>
      <c r="HDK164" s="71"/>
      <c r="HDL164" s="71"/>
      <c r="HDM164" s="71"/>
      <c r="HDN164" s="71"/>
      <c r="HDO164" s="71"/>
      <c r="HDP164" s="72"/>
      <c r="HDQ164" s="72"/>
      <c r="HDR164" s="72"/>
      <c r="HDS164" s="72"/>
      <c r="HDT164" s="72"/>
      <c r="HDU164" s="72"/>
      <c r="HDV164" s="72"/>
      <c r="HDW164" s="72"/>
      <c r="HDX164" s="72"/>
      <c r="HDY164" s="71"/>
      <c r="HDZ164" s="71"/>
      <c r="HEA164" s="71"/>
      <c r="HEB164" s="71"/>
      <c r="HEC164" s="71"/>
      <c r="HED164" s="71"/>
      <c r="HEE164" s="71"/>
      <c r="HEF164" s="72"/>
      <c r="HEG164" s="72"/>
      <c r="HEH164" s="72"/>
      <c r="HEI164" s="72"/>
      <c r="HEJ164" s="72"/>
      <c r="HEK164" s="72"/>
      <c r="HEL164" s="72"/>
      <c r="HEM164" s="72"/>
      <c r="HEN164" s="72"/>
      <c r="HEO164" s="71"/>
      <c r="HEP164" s="71"/>
      <c r="HEQ164" s="71"/>
      <c r="HER164" s="71"/>
      <c r="HES164" s="71"/>
      <c r="HET164" s="71"/>
      <c r="HEU164" s="71"/>
      <c r="HEV164" s="72"/>
      <c r="HEW164" s="72"/>
      <c r="HEX164" s="72"/>
      <c r="HEY164" s="72"/>
      <c r="HEZ164" s="72"/>
      <c r="HFA164" s="72"/>
      <c r="HFB164" s="72"/>
      <c r="HFC164" s="72"/>
      <c r="HFD164" s="72"/>
      <c r="HFE164" s="71"/>
      <c r="HFF164" s="71"/>
      <c r="HFG164" s="71"/>
      <c r="HFH164" s="71"/>
      <c r="HFI164" s="71"/>
      <c r="HFJ164" s="71"/>
      <c r="HFK164" s="71"/>
      <c r="HFL164" s="72"/>
      <c r="HFM164" s="72"/>
      <c r="HFN164" s="72"/>
      <c r="HFO164" s="72"/>
      <c r="HFP164" s="72"/>
      <c r="HFQ164" s="72"/>
      <c r="HFR164" s="72"/>
      <c r="HFS164" s="72"/>
      <c r="HFT164" s="72"/>
      <c r="HFU164" s="71"/>
      <c r="HFV164" s="71"/>
      <c r="HFW164" s="71"/>
      <c r="HFX164" s="71"/>
      <c r="HFY164" s="71"/>
      <c r="HFZ164" s="71"/>
      <c r="HGA164" s="71"/>
      <c r="HGB164" s="72"/>
      <c r="HGC164" s="72"/>
      <c r="HGD164" s="72"/>
      <c r="HGE164" s="72"/>
      <c r="HGF164" s="72"/>
      <c r="HGG164" s="72"/>
      <c r="HGH164" s="72"/>
      <c r="HGI164" s="72"/>
      <c r="HGJ164" s="72"/>
      <c r="HGK164" s="71"/>
      <c r="HGL164" s="71"/>
      <c r="HGM164" s="71"/>
      <c r="HGN164" s="71"/>
      <c r="HGO164" s="71"/>
      <c r="HGP164" s="71"/>
      <c r="HGQ164" s="71"/>
      <c r="HGR164" s="72"/>
      <c r="HGS164" s="72"/>
      <c r="HGT164" s="72"/>
      <c r="HGU164" s="72"/>
      <c r="HGV164" s="72"/>
      <c r="HGW164" s="72"/>
      <c r="HGX164" s="72"/>
      <c r="HGY164" s="72"/>
      <c r="HGZ164" s="72"/>
      <c r="HHA164" s="71"/>
      <c r="HHB164" s="71"/>
      <c r="HHC164" s="71"/>
      <c r="HHD164" s="71"/>
      <c r="HHE164" s="71"/>
      <c r="HHF164" s="71"/>
      <c r="HHG164" s="71"/>
      <c r="HHH164" s="72"/>
      <c r="HHI164" s="72"/>
      <c r="HHJ164" s="72"/>
      <c r="HHK164" s="72"/>
      <c r="HHL164" s="72"/>
      <c r="HHM164" s="72"/>
      <c r="HHN164" s="72"/>
      <c r="HHO164" s="72"/>
      <c r="HHP164" s="72"/>
      <c r="HHQ164" s="71"/>
      <c r="HHR164" s="71"/>
      <c r="HHS164" s="71"/>
      <c r="HHT164" s="71"/>
      <c r="HHU164" s="71"/>
      <c r="HHV164" s="71"/>
      <c r="HHW164" s="71"/>
      <c r="HHX164" s="72"/>
      <c r="HHY164" s="72"/>
      <c r="HHZ164" s="72"/>
      <c r="HIA164" s="72"/>
      <c r="HIB164" s="72"/>
      <c r="HIC164" s="72"/>
      <c r="HID164" s="72"/>
      <c r="HIE164" s="72"/>
      <c r="HIF164" s="72"/>
      <c r="HIG164" s="71"/>
      <c r="HIH164" s="71"/>
      <c r="HII164" s="71"/>
      <c r="HIJ164" s="71"/>
      <c r="HIK164" s="71"/>
      <c r="HIL164" s="71"/>
      <c r="HIM164" s="71"/>
      <c r="HIN164" s="72"/>
      <c r="HIO164" s="72"/>
      <c r="HIP164" s="72"/>
      <c r="HIQ164" s="72"/>
      <c r="HIR164" s="72"/>
      <c r="HIS164" s="72"/>
      <c r="HIT164" s="72"/>
      <c r="HIU164" s="72"/>
      <c r="HIV164" s="72"/>
      <c r="HIW164" s="71"/>
      <c r="HIX164" s="71"/>
      <c r="HIY164" s="71"/>
      <c r="HIZ164" s="71"/>
      <c r="HJA164" s="71"/>
      <c r="HJB164" s="71"/>
      <c r="HJC164" s="71"/>
      <c r="HJD164" s="72"/>
      <c r="HJE164" s="72"/>
      <c r="HJF164" s="72"/>
      <c r="HJG164" s="72"/>
      <c r="HJH164" s="72"/>
      <c r="HJI164" s="72"/>
      <c r="HJJ164" s="72"/>
      <c r="HJK164" s="72"/>
      <c r="HJL164" s="72"/>
      <c r="HJM164" s="71"/>
      <c r="HJN164" s="71"/>
      <c r="HJO164" s="71"/>
      <c r="HJP164" s="71"/>
      <c r="HJQ164" s="71"/>
      <c r="HJR164" s="71"/>
      <c r="HJS164" s="71"/>
      <c r="HJT164" s="72"/>
      <c r="HJU164" s="72"/>
      <c r="HJV164" s="72"/>
      <c r="HJW164" s="72"/>
      <c r="HJX164" s="72"/>
      <c r="HJY164" s="72"/>
      <c r="HJZ164" s="72"/>
      <c r="HKA164" s="72"/>
      <c r="HKB164" s="72"/>
      <c r="HKC164" s="71"/>
      <c r="HKD164" s="71"/>
      <c r="HKE164" s="71"/>
      <c r="HKF164" s="71"/>
      <c r="HKG164" s="71"/>
      <c r="HKH164" s="71"/>
      <c r="HKI164" s="71"/>
      <c r="HKJ164" s="72"/>
      <c r="HKK164" s="72"/>
      <c r="HKL164" s="72"/>
      <c r="HKM164" s="72"/>
      <c r="HKN164" s="72"/>
      <c r="HKO164" s="72"/>
      <c r="HKP164" s="72"/>
      <c r="HKQ164" s="72"/>
      <c r="HKR164" s="72"/>
      <c r="HKS164" s="71"/>
      <c r="HKT164" s="71"/>
      <c r="HKU164" s="71"/>
      <c r="HKV164" s="71"/>
      <c r="HKW164" s="71"/>
      <c r="HKX164" s="71"/>
      <c r="HKY164" s="71"/>
      <c r="HKZ164" s="72"/>
      <c r="HLA164" s="72"/>
      <c r="HLB164" s="72"/>
      <c r="HLC164" s="72"/>
      <c r="HLD164" s="72"/>
      <c r="HLE164" s="72"/>
      <c r="HLF164" s="72"/>
      <c r="HLG164" s="72"/>
      <c r="HLH164" s="72"/>
      <c r="HLI164" s="71"/>
      <c r="HLJ164" s="71"/>
      <c r="HLK164" s="71"/>
      <c r="HLL164" s="71"/>
      <c r="HLM164" s="71"/>
      <c r="HLN164" s="71"/>
      <c r="HLO164" s="71"/>
      <c r="HLP164" s="72"/>
      <c r="HLQ164" s="72"/>
      <c r="HLR164" s="72"/>
      <c r="HLS164" s="72"/>
      <c r="HLT164" s="72"/>
      <c r="HLU164" s="72"/>
      <c r="HLV164" s="72"/>
      <c r="HLW164" s="72"/>
      <c r="HLX164" s="72"/>
      <c r="HLY164" s="71"/>
      <c r="HLZ164" s="71"/>
      <c r="HMA164" s="71"/>
      <c r="HMB164" s="71"/>
      <c r="HMC164" s="71"/>
      <c r="HMD164" s="71"/>
      <c r="HME164" s="71"/>
      <c r="HMF164" s="72"/>
      <c r="HMG164" s="72"/>
      <c r="HMH164" s="72"/>
      <c r="HMI164" s="72"/>
      <c r="HMJ164" s="72"/>
      <c r="HMK164" s="72"/>
      <c r="HML164" s="72"/>
      <c r="HMM164" s="72"/>
      <c r="HMN164" s="72"/>
      <c r="HMO164" s="71"/>
      <c r="HMP164" s="71"/>
      <c r="HMQ164" s="71"/>
      <c r="HMR164" s="71"/>
      <c r="HMS164" s="71"/>
      <c r="HMT164" s="71"/>
      <c r="HMU164" s="71"/>
      <c r="HMV164" s="72"/>
      <c r="HMW164" s="72"/>
      <c r="HMX164" s="72"/>
      <c r="HMY164" s="72"/>
      <c r="HMZ164" s="72"/>
      <c r="HNA164" s="72"/>
      <c r="HNB164" s="72"/>
      <c r="HNC164" s="72"/>
      <c r="HND164" s="72"/>
      <c r="HNE164" s="71"/>
      <c r="HNF164" s="71"/>
      <c r="HNG164" s="71"/>
      <c r="HNH164" s="71"/>
      <c r="HNI164" s="71"/>
      <c r="HNJ164" s="71"/>
      <c r="HNK164" s="71"/>
      <c r="HNL164" s="72"/>
      <c r="HNM164" s="72"/>
      <c r="HNN164" s="72"/>
      <c r="HNO164" s="72"/>
      <c r="HNP164" s="72"/>
      <c r="HNQ164" s="72"/>
      <c r="HNR164" s="72"/>
      <c r="HNS164" s="72"/>
      <c r="HNT164" s="72"/>
      <c r="HNU164" s="71"/>
      <c r="HNV164" s="71"/>
      <c r="HNW164" s="71"/>
      <c r="HNX164" s="71"/>
      <c r="HNY164" s="71"/>
      <c r="HNZ164" s="71"/>
      <c r="HOA164" s="71"/>
      <c r="HOB164" s="72"/>
      <c r="HOC164" s="72"/>
      <c r="HOD164" s="72"/>
      <c r="HOE164" s="72"/>
      <c r="HOF164" s="72"/>
      <c r="HOG164" s="72"/>
      <c r="HOH164" s="72"/>
      <c r="HOI164" s="72"/>
      <c r="HOJ164" s="72"/>
      <c r="HOK164" s="71"/>
      <c r="HOL164" s="71"/>
      <c r="HOM164" s="71"/>
      <c r="HON164" s="71"/>
      <c r="HOO164" s="71"/>
      <c r="HOP164" s="71"/>
      <c r="HOQ164" s="71"/>
      <c r="HOR164" s="72"/>
      <c r="HOS164" s="72"/>
      <c r="HOT164" s="72"/>
      <c r="HOU164" s="72"/>
      <c r="HOV164" s="72"/>
      <c r="HOW164" s="72"/>
      <c r="HOX164" s="72"/>
      <c r="HOY164" s="72"/>
      <c r="HOZ164" s="72"/>
      <c r="HPA164" s="71"/>
      <c r="HPB164" s="71"/>
      <c r="HPC164" s="71"/>
      <c r="HPD164" s="71"/>
      <c r="HPE164" s="71"/>
      <c r="HPF164" s="71"/>
      <c r="HPG164" s="71"/>
      <c r="HPH164" s="72"/>
      <c r="HPI164" s="72"/>
      <c r="HPJ164" s="72"/>
      <c r="HPK164" s="72"/>
      <c r="HPL164" s="72"/>
      <c r="HPM164" s="72"/>
      <c r="HPN164" s="72"/>
      <c r="HPO164" s="72"/>
      <c r="HPP164" s="72"/>
      <c r="HPQ164" s="71"/>
      <c r="HPR164" s="71"/>
      <c r="HPS164" s="71"/>
      <c r="HPT164" s="71"/>
      <c r="HPU164" s="71"/>
      <c r="HPV164" s="71"/>
      <c r="HPW164" s="71"/>
      <c r="HPX164" s="72"/>
      <c r="HPY164" s="72"/>
      <c r="HPZ164" s="72"/>
      <c r="HQA164" s="72"/>
      <c r="HQB164" s="72"/>
      <c r="HQC164" s="72"/>
      <c r="HQD164" s="72"/>
      <c r="HQE164" s="72"/>
      <c r="HQF164" s="72"/>
      <c r="HQG164" s="71"/>
      <c r="HQH164" s="71"/>
      <c r="HQI164" s="71"/>
      <c r="HQJ164" s="71"/>
      <c r="HQK164" s="71"/>
      <c r="HQL164" s="71"/>
      <c r="HQM164" s="71"/>
      <c r="HQN164" s="72"/>
      <c r="HQO164" s="72"/>
      <c r="HQP164" s="72"/>
      <c r="HQQ164" s="72"/>
      <c r="HQR164" s="72"/>
      <c r="HQS164" s="72"/>
      <c r="HQT164" s="72"/>
      <c r="HQU164" s="72"/>
      <c r="HQV164" s="72"/>
      <c r="HQW164" s="71"/>
      <c r="HQX164" s="71"/>
      <c r="HQY164" s="71"/>
      <c r="HQZ164" s="71"/>
      <c r="HRA164" s="71"/>
      <c r="HRB164" s="71"/>
      <c r="HRC164" s="71"/>
      <c r="HRD164" s="72"/>
      <c r="HRE164" s="72"/>
      <c r="HRF164" s="72"/>
      <c r="HRG164" s="72"/>
      <c r="HRH164" s="72"/>
      <c r="HRI164" s="72"/>
      <c r="HRJ164" s="72"/>
      <c r="HRK164" s="72"/>
      <c r="HRL164" s="72"/>
      <c r="HRM164" s="71"/>
      <c r="HRN164" s="71"/>
      <c r="HRO164" s="71"/>
      <c r="HRP164" s="71"/>
      <c r="HRQ164" s="71"/>
      <c r="HRR164" s="71"/>
      <c r="HRS164" s="71"/>
      <c r="HRT164" s="72"/>
      <c r="HRU164" s="72"/>
      <c r="HRV164" s="72"/>
      <c r="HRW164" s="72"/>
      <c r="HRX164" s="72"/>
      <c r="HRY164" s="72"/>
      <c r="HRZ164" s="72"/>
      <c r="HSA164" s="72"/>
      <c r="HSB164" s="72"/>
      <c r="HSC164" s="71"/>
      <c r="HSD164" s="71"/>
      <c r="HSE164" s="71"/>
      <c r="HSF164" s="71"/>
      <c r="HSG164" s="71"/>
      <c r="HSH164" s="71"/>
      <c r="HSI164" s="71"/>
      <c r="HSJ164" s="72"/>
      <c r="HSK164" s="72"/>
      <c r="HSL164" s="72"/>
      <c r="HSM164" s="72"/>
      <c r="HSN164" s="72"/>
      <c r="HSO164" s="72"/>
      <c r="HSP164" s="72"/>
      <c r="HSQ164" s="72"/>
      <c r="HSR164" s="72"/>
      <c r="HSS164" s="71"/>
      <c r="HST164" s="71"/>
      <c r="HSU164" s="71"/>
      <c r="HSV164" s="71"/>
      <c r="HSW164" s="71"/>
      <c r="HSX164" s="71"/>
      <c r="HSY164" s="71"/>
      <c r="HSZ164" s="72"/>
      <c r="HTA164" s="72"/>
      <c r="HTB164" s="72"/>
      <c r="HTC164" s="72"/>
      <c r="HTD164" s="72"/>
      <c r="HTE164" s="72"/>
      <c r="HTF164" s="72"/>
      <c r="HTG164" s="72"/>
      <c r="HTH164" s="72"/>
      <c r="HTI164" s="71"/>
      <c r="HTJ164" s="71"/>
      <c r="HTK164" s="71"/>
      <c r="HTL164" s="71"/>
      <c r="HTM164" s="71"/>
      <c r="HTN164" s="71"/>
      <c r="HTO164" s="71"/>
      <c r="HTP164" s="72"/>
      <c r="HTQ164" s="72"/>
      <c r="HTR164" s="72"/>
      <c r="HTS164" s="72"/>
      <c r="HTT164" s="72"/>
      <c r="HTU164" s="72"/>
      <c r="HTV164" s="72"/>
      <c r="HTW164" s="72"/>
      <c r="HTX164" s="72"/>
      <c r="HTY164" s="71"/>
      <c r="HTZ164" s="71"/>
      <c r="HUA164" s="71"/>
      <c r="HUB164" s="71"/>
      <c r="HUC164" s="71"/>
      <c r="HUD164" s="71"/>
      <c r="HUE164" s="71"/>
      <c r="HUF164" s="72"/>
      <c r="HUG164" s="72"/>
      <c r="HUH164" s="72"/>
      <c r="HUI164" s="72"/>
      <c r="HUJ164" s="72"/>
      <c r="HUK164" s="72"/>
      <c r="HUL164" s="72"/>
      <c r="HUM164" s="72"/>
      <c r="HUN164" s="72"/>
      <c r="HUO164" s="71"/>
      <c r="HUP164" s="71"/>
      <c r="HUQ164" s="71"/>
      <c r="HUR164" s="71"/>
      <c r="HUS164" s="71"/>
      <c r="HUT164" s="71"/>
      <c r="HUU164" s="71"/>
      <c r="HUV164" s="72"/>
      <c r="HUW164" s="72"/>
      <c r="HUX164" s="72"/>
      <c r="HUY164" s="72"/>
      <c r="HUZ164" s="72"/>
      <c r="HVA164" s="72"/>
      <c r="HVB164" s="72"/>
      <c r="HVC164" s="72"/>
      <c r="HVD164" s="72"/>
      <c r="HVE164" s="71"/>
      <c r="HVF164" s="71"/>
      <c r="HVG164" s="71"/>
      <c r="HVH164" s="71"/>
      <c r="HVI164" s="71"/>
      <c r="HVJ164" s="71"/>
      <c r="HVK164" s="71"/>
      <c r="HVL164" s="72"/>
      <c r="HVM164" s="72"/>
      <c r="HVN164" s="72"/>
      <c r="HVO164" s="72"/>
      <c r="HVP164" s="72"/>
      <c r="HVQ164" s="72"/>
      <c r="HVR164" s="72"/>
      <c r="HVS164" s="72"/>
      <c r="HVT164" s="72"/>
      <c r="HVU164" s="71"/>
      <c r="HVV164" s="71"/>
      <c r="HVW164" s="71"/>
      <c r="HVX164" s="71"/>
      <c r="HVY164" s="71"/>
      <c r="HVZ164" s="71"/>
      <c r="HWA164" s="71"/>
      <c r="HWB164" s="72"/>
      <c r="HWC164" s="72"/>
      <c r="HWD164" s="72"/>
      <c r="HWE164" s="72"/>
      <c r="HWF164" s="72"/>
      <c r="HWG164" s="72"/>
      <c r="HWH164" s="72"/>
      <c r="HWI164" s="72"/>
      <c r="HWJ164" s="72"/>
      <c r="HWK164" s="71"/>
      <c r="HWL164" s="71"/>
      <c r="HWM164" s="71"/>
      <c r="HWN164" s="71"/>
      <c r="HWO164" s="71"/>
      <c r="HWP164" s="71"/>
      <c r="HWQ164" s="71"/>
      <c r="HWR164" s="72"/>
      <c r="HWS164" s="72"/>
      <c r="HWT164" s="72"/>
      <c r="HWU164" s="72"/>
      <c r="HWV164" s="72"/>
      <c r="HWW164" s="72"/>
      <c r="HWX164" s="72"/>
      <c r="HWY164" s="72"/>
      <c r="HWZ164" s="72"/>
      <c r="HXA164" s="71"/>
      <c r="HXB164" s="71"/>
      <c r="HXC164" s="71"/>
      <c r="HXD164" s="71"/>
      <c r="HXE164" s="71"/>
      <c r="HXF164" s="71"/>
      <c r="HXG164" s="71"/>
      <c r="HXH164" s="72"/>
      <c r="HXI164" s="72"/>
      <c r="HXJ164" s="72"/>
      <c r="HXK164" s="72"/>
      <c r="HXL164" s="72"/>
      <c r="HXM164" s="72"/>
      <c r="HXN164" s="72"/>
      <c r="HXO164" s="72"/>
      <c r="HXP164" s="72"/>
      <c r="HXQ164" s="71"/>
      <c r="HXR164" s="71"/>
      <c r="HXS164" s="71"/>
      <c r="HXT164" s="71"/>
      <c r="HXU164" s="71"/>
      <c r="HXV164" s="71"/>
      <c r="HXW164" s="71"/>
      <c r="HXX164" s="72"/>
      <c r="HXY164" s="72"/>
      <c r="HXZ164" s="72"/>
      <c r="HYA164" s="72"/>
      <c r="HYB164" s="72"/>
      <c r="HYC164" s="72"/>
      <c r="HYD164" s="72"/>
      <c r="HYE164" s="72"/>
      <c r="HYF164" s="72"/>
      <c r="HYG164" s="71"/>
      <c r="HYH164" s="71"/>
      <c r="HYI164" s="71"/>
      <c r="HYJ164" s="71"/>
      <c r="HYK164" s="71"/>
      <c r="HYL164" s="71"/>
      <c r="HYM164" s="71"/>
      <c r="HYN164" s="72"/>
      <c r="HYO164" s="72"/>
      <c r="HYP164" s="72"/>
      <c r="HYQ164" s="72"/>
      <c r="HYR164" s="72"/>
      <c r="HYS164" s="72"/>
      <c r="HYT164" s="72"/>
      <c r="HYU164" s="72"/>
      <c r="HYV164" s="72"/>
      <c r="HYW164" s="71"/>
      <c r="HYX164" s="71"/>
      <c r="HYY164" s="71"/>
      <c r="HYZ164" s="71"/>
      <c r="HZA164" s="71"/>
      <c r="HZB164" s="71"/>
      <c r="HZC164" s="71"/>
      <c r="HZD164" s="72"/>
      <c r="HZE164" s="72"/>
      <c r="HZF164" s="72"/>
      <c r="HZG164" s="72"/>
      <c r="HZH164" s="72"/>
      <c r="HZI164" s="72"/>
      <c r="HZJ164" s="72"/>
      <c r="HZK164" s="72"/>
      <c r="HZL164" s="72"/>
      <c r="HZM164" s="71"/>
      <c r="HZN164" s="71"/>
      <c r="HZO164" s="71"/>
      <c r="HZP164" s="71"/>
      <c r="HZQ164" s="71"/>
      <c r="HZR164" s="71"/>
      <c r="HZS164" s="71"/>
      <c r="HZT164" s="72"/>
      <c r="HZU164" s="72"/>
      <c r="HZV164" s="72"/>
      <c r="HZW164" s="72"/>
      <c r="HZX164" s="72"/>
      <c r="HZY164" s="72"/>
      <c r="HZZ164" s="72"/>
      <c r="IAA164" s="72"/>
      <c r="IAB164" s="72"/>
      <c r="IAC164" s="71"/>
      <c r="IAD164" s="71"/>
      <c r="IAE164" s="71"/>
      <c r="IAF164" s="71"/>
      <c r="IAG164" s="71"/>
      <c r="IAH164" s="71"/>
      <c r="IAI164" s="71"/>
      <c r="IAJ164" s="72"/>
      <c r="IAK164" s="72"/>
      <c r="IAL164" s="72"/>
      <c r="IAM164" s="72"/>
      <c r="IAN164" s="72"/>
      <c r="IAO164" s="72"/>
      <c r="IAP164" s="72"/>
      <c r="IAQ164" s="72"/>
      <c r="IAR164" s="72"/>
      <c r="IAS164" s="71"/>
      <c r="IAT164" s="71"/>
      <c r="IAU164" s="71"/>
      <c r="IAV164" s="71"/>
      <c r="IAW164" s="71"/>
      <c r="IAX164" s="71"/>
      <c r="IAY164" s="71"/>
      <c r="IAZ164" s="72"/>
      <c r="IBA164" s="72"/>
      <c r="IBB164" s="72"/>
      <c r="IBC164" s="72"/>
      <c r="IBD164" s="72"/>
      <c r="IBE164" s="72"/>
      <c r="IBF164" s="72"/>
      <c r="IBG164" s="72"/>
      <c r="IBH164" s="72"/>
      <c r="IBI164" s="71"/>
      <c r="IBJ164" s="71"/>
      <c r="IBK164" s="71"/>
      <c r="IBL164" s="71"/>
      <c r="IBM164" s="71"/>
      <c r="IBN164" s="71"/>
      <c r="IBO164" s="71"/>
      <c r="IBP164" s="72"/>
      <c r="IBQ164" s="72"/>
      <c r="IBR164" s="72"/>
      <c r="IBS164" s="72"/>
      <c r="IBT164" s="72"/>
      <c r="IBU164" s="72"/>
      <c r="IBV164" s="72"/>
      <c r="IBW164" s="72"/>
      <c r="IBX164" s="72"/>
      <c r="IBY164" s="71"/>
      <c r="IBZ164" s="71"/>
      <c r="ICA164" s="71"/>
      <c r="ICB164" s="71"/>
      <c r="ICC164" s="71"/>
      <c r="ICD164" s="71"/>
      <c r="ICE164" s="71"/>
      <c r="ICF164" s="72"/>
      <c r="ICG164" s="72"/>
      <c r="ICH164" s="72"/>
      <c r="ICI164" s="72"/>
      <c r="ICJ164" s="72"/>
      <c r="ICK164" s="72"/>
      <c r="ICL164" s="72"/>
      <c r="ICM164" s="72"/>
      <c r="ICN164" s="72"/>
      <c r="ICO164" s="71"/>
      <c r="ICP164" s="71"/>
      <c r="ICQ164" s="71"/>
      <c r="ICR164" s="71"/>
      <c r="ICS164" s="71"/>
      <c r="ICT164" s="71"/>
      <c r="ICU164" s="71"/>
      <c r="ICV164" s="72"/>
      <c r="ICW164" s="72"/>
      <c r="ICX164" s="72"/>
      <c r="ICY164" s="72"/>
      <c r="ICZ164" s="72"/>
      <c r="IDA164" s="72"/>
      <c r="IDB164" s="72"/>
      <c r="IDC164" s="72"/>
      <c r="IDD164" s="72"/>
      <c r="IDE164" s="71"/>
      <c r="IDF164" s="71"/>
      <c r="IDG164" s="71"/>
      <c r="IDH164" s="71"/>
      <c r="IDI164" s="71"/>
      <c r="IDJ164" s="71"/>
      <c r="IDK164" s="71"/>
      <c r="IDL164" s="72"/>
      <c r="IDM164" s="72"/>
      <c r="IDN164" s="72"/>
      <c r="IDO164" s="72"/>
      <c r="IDP164" s="72"/>
      <c r="IDQ164" s="72"/>
      <c r="IDR164" s="72"/>
      <c r="IDS164" s="72"/>
      <c r="IDT164" s="72"/>
      <c r="IDU164" s="71"/>
      <c r="IDV164" s="71"/>
      <c r="IDW164" s="71"/>
      <c r="IDX164" s="71"/>
      <c r="IDY164" s="71"/>
      <c r="IDZ164" s="71"/>
      <c r="IEA164" s="71"/>
      <c r="IEB164" s="72"/>
      <c r="IEC164" s="72"/>
      <c r="IED164" s="72"/>
      <c r="IEE164" s="72"/>
      <c r="IEF164" s="72"/>
      <c r="IEG164" s="72"/>
      <c r="IEH164" s="72"/>
      <c r="IEI164" s="72"/>
      <c r="IEJ164" s="72"/>
      <c r="IEK164" s="71"/>
      <c r="IEL164" s="71"/>
      <c r="IEM164" s="71"/>
      <c r="IEN164" s="71"/>
      <c r="IEO164" s="71"/>
      <c r="IEP164" s="71"/>
      <c r="IEQ164" s="71"/>
      <c r="IER164" s="72"/>
      <c r="IES164" s="72"/>
      <c r="IET164" s="72"/>
      <c r="IEU164" s="72"/>
      <c r="IEV164" s="72"/>
      <c r="IEW164" s="72"/>
      <c r="IEX164" s="72"/>
      <c r="IEY164" s="72"/>
      <c r="IEZ164" s="72"/>
      <c r="IFA164" s="71"/>
      <c r="IFB164" s="71"/>
      <c r="IFC164" s="71"/>
      <c r="IFD164" s="71"/>
      <c r="IFE164" s="71"/>
      <c r="IFF164" s="71"/>
      <c r="IFG164" s="71"/>
      <c r="IFH164" s="72"/>
      <c r="IFI164" s="72"/>
      <c r="IFJ164" s="72"/>
      <c r="IFK164" s="72"/>
      <c r="IFL164" s="72"/>
      <c r="IFM164" s="72"/>
      <c r="IFN164" s="72"/>
      <c r="IFO164" s="72"/>
      <c r="IFP164" s="72"/>
      <c r="IFQ164" s="71"/>
      <c r="IFR164" s="71"/>
      <c r="IFS164" s="71"/>
      <c r="IFT164" s="71"/>
      <c r="IFU164" s="71"/>
      <c r="IFV164" s="71"/>
      <c r="IFW164" s="71"/>
      <c r="IFX164" s="72"/>
      <c r="IFY164" s="72"/>
      <c r="IFZ164" s="72"/>
      <c r="IGA164" s="72"/>
      <c r="IGB164" s="72"/>
      <c r="IGC164" s="72"/>
      <c r="IGD164" s="72"/>
      <c r="IGE164" s="72"/>
      <c r="IGF164" s="72"/>
      <c r="IGG164" s="71"/>
      <c r="IGH164" s="71"/>
      <c r="IGI164" s="71"/>
      <c r="IGJ164" s="71"/>
      <c r="IGK164" s="71"/>
      <c r="IGL164" s="71"/>
      <c r="IGM164" s="71"/>
      <c r="IGN164" s="72"/>
      <c r="IGO164" s="72"/>
      <c r="IGP164" s="72"/>
      <c r="IGQ164" s="72"/>
      <c r="IGR164" s="72"/>
      <c r="IGS164" s="72"/>
      <c r="IGT164" s="72"/>
      <c r="IGU164" s="72"/>
      <c r="IGV164" s="72"/>
      <c r="IGW164" s="71"/>
      <c r="IGX164" s="71"/>
      <c r="IGY164" s="71"/>
      <c r="IGZ164" s="71"/>
      <c r="IHA164" s="71"/>
      <c r="IHB164" s="71"/>
      <c r="IHC164" s="71"/>
      <c r="IHD164" s="72"/>
      <c r="IHE164" s="72"/>
      <c r="IHF164" s="72"/>
      <c r="IHG164" s="72"/>
      <c r="IHH164" s="72"/>
      <c r="IHI164" s="72"/>
      <c r="IHJ164" s="72"/>
      <c r="IHK164" s="72"/>
      <c r="IHL164" s="72"/>
      <c r="IHM164" s="71"/>
      <c r="IHN164" s="71"/>
      <c r="IHO164" s="71"/>
      <c r="IHP164" s="71"/>
      <c r="IHQ164" s="71"/>
      <c r="IHR164" s="71"/>
      <c r="IHS164" s="71"/>
      <c r="IHT164" s="72"/>
      <c r="IHU164" s="72"/>
      <c r="IHV164" s="72"/>
      <c r="IHW164" s="72"/>
      <c r="IHX164" s="72"/>
      <c r="IHY164" s="72"/>
      <c r="IHZ164" s="72"/>
      <c r="IIA164" s="72"/>
      <c r="IIB164" s="72"/>
      <c r="IIC164" s="71"/>
      <c r="IID164" s="71"/>
      <c r="IIE164" s="71"/>
      <c r="IIF164" s="71"/>
      <c r="IIG164" s="71"/>
      <c r="IIH164" s="71"/>
      <c r="III164" s="71"/>
      <c r="IIJ164" s="72"/>
      <c r="IIK164" s="72"/>
      <c r="IIL164" s="72"/>
      <c r="IIM164" s="72"/>
      <c r="IIN164" s="72"/>
      <c r="IIO164" s="72"/>
      <c r="IIP164" s="72"/>
      <c r="IIQ164" s="72"/>
      <c r="IIR164" s="72"/>
      <c r="IIS164" s="71"/>
      <c r="IIT164" s="71"/>
      <c r="IIU164" s="71"/>
      <c r="IIV164" s="71"/>
      <c r="IIW164" s="71"/>
      <c r="IIX164" s="71"/>
      <c r="IIY164" s="71"/>
      <c r="IIZ164" s="72"/>
      <c r="IJA164" s="72"/>
      <c r="IJB164" s="72"/>
      <c r="IJC164" s="72"/>
      <c r="IJD164" s="72"/>
      <c r="IJE164" s="72"/>
      <c r="IJF164" s="72"/>
      <c r="IJG164" s="72"/>
      <c r="IJH164" s="72"/>
      <c r="IJI164" s="71"/>
      <c r="IJJ164" s="71"/>
      <c r="IJK164" s="71"/>
      <c r="IJL164" s="71"/>
      <c r="IJM164" s="71"/>
      <c r="IJN164" s="71"/>
      <c r="IJO164" s="71"/>
      <c r="IJP164" s="72"/>
      <c r="IJQ164" s="72"/>
      <c r="IJR164" s="72"/>
      <c r="IJS164" s="72"/>
      <c r="IJT164" s="72"/>
      <c r="IJU164" s="72"/>
      <c r="IJV164" s="72"/>
      <c r="IJW164" s="72"/>
      <c r="IJX164" s="72"/>
      <c r="IJY164" s="71"/>
      <c r="IJZ164" s="71"/>
      <c r="IKA164" s="71"/>
      <c r="IKB164" s="71"/>
      <c r="IKC164" s="71"/>
      <c r="IKD164" s="71"/>
      <c r="IKE164" s="71"/>
      <c r="IKF164" s="72"/>
      <c r="IKG164" s="72"/>
      <c r="IKH164" s="72"/>
      <c r="IKI164" s="72"/>
      <c r="IKJ164" s="72"/>
      <c r="IKK164" s="72"/>
      <c r="IKL164" s="72"/>
      <c r="IKM164" s="72"/>
      <c r="IKN164" s="72"/>
      <c r="IKO164" s="71"/>
      <c r="IKP164" s="71"/>
      <c r="IKQ164" s="71"/>
      <c r="IKR164" s="71"/>
      <c r="IKS164" s="71"/>
      <c r="IKT164" s="71"/>
      <c r="IKU164" s="71"/>
      <c r="IKV164" s="72"/>
      <c r="IKW164" s="72"/>
      <c r="IKX164" s="72"/>
      <c r="IKY164" s="72"/>
      <c r="IKZ164" s="72"/>
      <c r="ILA164" s="72"/>
      <c r="ILB164" s="72"/>
      <c r="ILC164" s="72"/>
      <c r="ILD164" s="72"/>
      <c r="ILE164" s="71"/>
      <c r="ILF164" s="71"/>
      <c r="ILG164" s="71"/>
      <c r="ILH164" s="71"/>
      <c r="ILI164" s="71"/>
      <c r="ILJ164" s="71"/>
      <c r="ILK164" s="71"/>
      <c r="ILL164" s="72"/>
      <c r="ILM164" s="72"/>
      <c r="ILN164" s="72"/>
      <c r="ILO164" s="72"/>
      <c r="ILP164" s="72"/>
      <c r="ILQ164" s="72"/>
      <c r="ILR164" s="72"/>
      <c r="ILS164" s="72"/>
      <c r="ILT164" s="72"/>
      <c r="ILU164" s="71"/>
      <c r="ILV164" s="71"/>
      <c r="ILW164" s="71"/>
      <c r="ILX164" s="71"/>
      <c r="ILY164" s="71"/>
      <c r="ILZ164" s="71"/>
      <c r="IMA164" s="71"/>
      <c r="IMB164" s="72"/>
      <c r="IMC164" s="72"/>
      <c r="IMD164" s="72"/>
      <c r="IME164" s="72"/>
      <c r="IMF164" s="72"/>
      <c r="IMG164" s="72"/>
      <c r="IMH164" s="72"/>
      <c r="IMI164" s="72"/>
      <c r="IMJ164" s="72"/>
      <c r="IMK164" s="71"/>
      <c r="IML164" s="71"/>
      <c r="IMM164" s="71"/>
      <c r="IMN164" s="71"/>
      <c r="IMO164" s="71"/>
      <c r="IMP164" s="71"/>
      <c r="IMQ164" s="71"/>
      <c r="IMR164" s="72"/>
      <c r="IMS164" s="72"/>
      <c r="IMT164" s="72"/>
      <c r="IMU164" s="72"/>
      <c r="IMV164" s="72"/>
      <c r="IMW164" s="72"/>
      <c r="IMX164" s="72"/>
      <c r="IMY164" s="72"/>
      <c r="IMZ164" s="72"/>
      <c r="INA164" s="71"/>
      <c r="INB164" s="71"/>
      <c r="INC164" s="71"/>
      <c r="IND164" s="71"/>
      <c r="INE164" s="71"/>
      <c r="INF164" s="71"/>
      <c r="ING164" s="71"/>
      <c r="INH164" s="72"/>
      <c r="INI164" s="72"/>
      <c r="INJ164" s="72"/>
      <c r="INK164" s="72"/>
      <c r="INL164" s="72"/>
      <c r="INM164" s="72"/>
      <c r="INN164" s="72"/>
      <c r="INO164" s="72"/>
      <c r="INP164" s="72"/>
      <c r="INQ164" s="71"/>
      <c r="INR164" s="71"/>
      <c r="INS164" s="71"/>
      <c r="INT164" s="71"/>
      <c r="INU164" s="71"/>
      <c r="INV164" s="71"/>
      <c r="INW164" s="71"/>
      <c r="INX164" s="72"/>
      <c r="INY164" s="72"/>
      <c r="INZ164" s="72"/>
      <c r="IOA164" s="72"/>
      <c r="IOB164" s="72"/>
      <c r="IOC164" s="72"/>
      <c r="IOD164" s="72"/>
      <c r="IOE164" s="72"/>
      <c r="IOF164" s="72"/>
      <c r="IOG164" s="71"/>
      <c r="IOH164" s="71"/>
      <c r="IOI164" s="71"/>
      <c r="IOJ164" s="71"/>
      <c r="IOK164" s="71"/>
      <c r="IOL164" s="71"/>
      <c r="IOM164" s="71"/>
      <c r="ION164" s="72"/>
      <c r="IOO164" s="72"/>
      <c r="IOP164" s="72"/>
      <c r="IOQ164" s="72"/>
      <c r="IOR164" s="72"/>
      <c r="IOS164" s="72"/>
      <c r="IOT164" s="72"/>
      <c r="IOU164" s="72"/>
      <c r="IOV164" s="72"/>
      <c r="IOW164" s="71"/>
      <c r="IOX164" s="71"/>
      <c r="IOY164" s="71"/>
      <c r="IOZ164" s="71"/>
      <c r="IPA164" s="71"/>
      <c r="IPB164" s="71"/>
      <c r="IPC164" s="71"/>
      <c r="IPD164" s="72"/>
      <c r="IPE164" s="72"/>
      <c r="IPF164" s="72"/>
      <c r="IPG164" s="72"/>
      <c r="IPH164" s="72"/>
      <c r="IPI164" s="72"/>
      <c r="IPJ164" s="72"/>
      <c r="IPK164" s="72"/>
      <c r="IPL164" s="72"/>
      <c r="IPM164" s="71"/>
      <c r="IPN164" s="71"/>
      <c r="IPO164" s="71"/>
      <c r="IPP164" s="71"/>
      <c r="IPQ164" s="71"/>
      <c r="IPR164" s="71"/>
      <c r="IPS164" s="71"/>
      <c r="IPT164" s="72"/>
      <c r="IPU164" s="72"/>
      <c r="IPV164" s="72"/>
      <c r="IPW164" s="72"/>
      <c r="IPX164" s="72"/>
      <c r="IPY164" s="72"/>
      <c r="IPZ164" s="72"/>
      <c r="IQA164" s="72"/>
      <c r="IQB164" s="72"/>
      <c r="IQC164" s="71"/>
      <c r="IQD164" s="71"/>
      <c r="IQE164" s="71"/>
      <c r="IQF164" s="71"/>
      <c r="IQG164" s="71"/>
      <c r="IQH164" s="71"/>
      <c r="IQI164" s="71"/>
      <c r="IQJ164" s="72"/>
      <c r="IQK164" s="72"/>
      <c r="IQL164" s="72"/>
      <c r="IQM164" s="72"/>
      <c r="IQN164" s="72"/>
      <c r="IQO164" s="72"/>
      <c r="IQP164" s="72"/>
      <c r="IQQ164" s="72"/>
      <c r="IQR164" s="72"/>
      <c r="IQS164" s="71"/>
      <c r="IQT164" s="71"/>
      <c r="IQU164" s="71"/>
      <c r="IQV164" s="71"/>
      <c r="IQW164" s="71"/>
      <c r="IQX164" s="71"/>
      <c r="IQY164" s="71"/>
      <c r="IQZ164" s="72"/>
      <c r="IRA164" s="72"/>
      <c r="IRB164" s="72"/>
      <c r="IRC164" s="72"/>
      <c r="IRD164" s="72"/>
      <c r="IRE164" s="72"/>
      <c r="IRF164" s="72"/>
      <c r="IRG164" s="72"/>
      <c r="IRH164" s="72"/>
      <c r="IRI164" s="71"/>
      <c r="IRJ164" s="71"/>
      <c r="IRK164" s="71"/>
      <c r="IRL164" s="71"/>
      <c r="IRM164" s="71"/>
      <c r="IRN164" s="71"/>
      <c r="IRO164" s="71"/>
      <c r="IRP164" s="72"/>
      <c r="IRQ164" s="72"/>
      <c r="IRR164" s="72"/>
      <c r="IRS164" s="72"/>
      <c r="IRT164" s="72"/>
      <c r="IRU164" s="72"/>
      <c r="IRV164" s="72"/>
      <c r="IRW164" s="72"/>
      <c r="IRX164" s="72"/>
      <c r="IRY164" s="71"/>
      <c r="IRZ164" s="71"/>
      <c r="ISA164" s="71"/>
      <c r="ISB164" s="71"/>
      <c r="ISC164" s="71"/>
      <c r="ISD164" s="71"/>
      <c r="ISE164" s="71"/>
      <c r="ISF164" s="72"/>
      <c r="ISG164" s="72"/>
      <c r="ISH164" s="72"/>
      <c r="ISI164" s="72"/>
      <c r="ISJ164" s="72"/>
      <c r="ISK164" s="72"/>
      <c r="ISL164" s="72"/>
      <c r="ISM164" s="72"/>
      <c r="ISN164" s="72"/>
      <c r="ISO164" s="71"/>
      <c r="ISP164" s="71"/>
      <c r="ISQ164" s="71"/>
      <c r="ISR164" s="71"/>
      <c r="ISS164" s="71"/>
      <c r="IST164" s="71"/>
      <c r="ISU164" s="71"/>
      <c r="ISV164" s="72"/>
      <c r="ISW164" s="72"/>
      <c r="ISX164" s="72"/>
      <c r="ISY164" s="72"/>
      <c r="ISZ164" s="72"/>
      <c r="ITA164" s="72"/>
      <c r="ITB164" s="72"/>
      <c r="ITC164" s="72"/>
      <c r="ITD164" s="72"/>
      <c r="ITE164" s="71"/>
      <c r="ITF164" s="71"/>
      <c r="ITG164" s="71"/>
      <c r="ITH164" s="71"/>
      <c r="ITI164" s="71"/>
      <c r="ITJ164" s="71"/>
      <c r="ITK164" s="71"/>
      <c r="ITL164" s="72"/>
      <c r="ITM164" s="72"/>
      <c r="ITN164" s="72"/>
      <c r="ITO164" s="72"/>
      <c r="ITP164" s="72"/>
      <c r="ITQ164" s="72"/>
      <c r="ITR164" s="72"/>
      <c r="ITS164" s="72"/>
      <c r="ITT164" s="72"/>
      <c r="ITU164" s="71"/>
      <c r="ITV164" s="71"/>
      <c r="ITW164" s="71"/>
      <c r="ITX164" s="71"/>
      <c r="ITY164" s="71"/>
      <c r="ITZ164" s="71"/>
      <c r="IUA164" s="71"/>
      <c r="IUB164" s="72"/>
      <c r="IUC164" s="72"/>
      <c r="IUD164" s="72"/>
      <c r="IUE164" s="72"/>
      <c r="IUF164" s="72"/>
      <c r="IUG164" s="72"/>
      <c r="IUH164" s="72"/>
      <c r="IUI164" s="72"/>
      <c r="IUJ164" s="72"/>
      <c r="IUK164" s="71"/>
      <c r="IUL164" s="71"/>
      <c r="IUM164" s="71"/>
      <c r="IUN164" s="71"/>
      <c r="IUO164" s="71"/>
      <c r="IUP164" s="71"/>
      <c r="IUQ164" s="71"/>
      <c r="IUR164" s="72"/>
      <c r="IUS164" s="72"/>
      <c r="IUT164" s="72"/>
      <c r="IUU164" s="72"/>
      <c r="IUV164" s="72"/>
      <c r="IUW164" s="72"/>
      <c r="IUX164" s="72"/>
      <c r="IUY164" s="72"/>
      <c r="IUZ164" s="72"/>
      <c r="IVA164" s="71"/>
      <c r="IVB164" s="71"/>
      <c r="IVC164" s="71"/>
      <c r="IVD164" s="71"/>
      <c r="IVE164" s="71"/>
      <c r="IVF164" s="71"/>
      <c r="IVG164" s="71"/>
      <c r="IVH164" s="72"/>
      <c r="IVI164" s="72"/>
      <c r="IVJ164" s="72"/>
      <c r="IVK164" s="72"/>
      <c r="IVL164" s="72"/>
      <c r="IVM164" s="72"/>
      <c r="IVN164" s="72"/>
      <c r="IVO164" s="72"/>
      <c r="IVP164" s="72"/>
      <c r="IVQ164" s="71"/>
      <c r="IVR164" s="71"/>
      <c r="IVS164" s="71"/>
      <c r="IVT164" s="71"/>
      <c r="IVU164" s="71"/>
      <c r="IVV164" s="71"/>
      <c r="IVW164" s="71"/>
      <c r="IVX164" s="72"/>
      <c r="IVY164" s="72"/>
      <c r="IVZ164" s="72"/>
      <c r="IWA164" s="72"/>
      <c r="IWB164" s="72"/>
      <c r="IWC164" s="72"/>
      <c r="IWD164" s="72"/>
      <c r="IWE164" s="72"/>
      <c r="IWF164" s="72"/>
      <c r="IWG164" s="71"/>
      <c r="IWH164" s="71"/>
      <c r="IWI164" s="71"/>
      <c r="IWJ164" s="71"/>
      <c r="IWK164" s="71"/>
      <c r="IWL164" s="71"/>
      <c r="IWM164" s="71"/>
      <c r="IWN164" s="72"/>
      <c r="IWO164" s="72"/>
      <c r="IWP164" s="72"/>
      <c r="IWQ164" s="72"/>
      <c r="IWR164" s="72"/>
      <c r="IWS164" s="72"/>
      <c r="IWT164" s="72"/>
      <c r="IWU164" s="72"/>
      <c r="IWV164" s="72"/>
      <c r="IWW164" s="71"/>
      <c r="IWX164" s="71"/>
      <c r="IWY164" s="71"/>
      <c r="IWZ164" s="71"/>
      <c r="IXA164" s="71"/>
      <c r="IXB164" s="71"/>
      <c r="IXC164" s="71"/>
      <c r="IXD164" s="72"/>
      <c r="IXE164" s="72"/>
      <c r="IXF164" s="72"/>
      <c r="IXG164" s="72"/>
      <c r="IXH164" s="72"/>
      <c r="IXI164" s="72"/>
      <c r="IXJ164" s="72"/>
      <c r="IXK164" s="72"/>
      <c r="IXL164" s="72"/>
      <c r="IXM164" s="71"/>
      <c r="IXN164" s="71"/>
      <c r="IXO164" s="71"/>
      <c r="IXP164" s="71"/>
      <c r="IXQ164" s="71"/>
      <c r="IXR164" s="71"/>
      <c r="IXS164" s="71"/>
      <c r="IXT164" s="72"/>
      <c r="IXU164" s="72"/>
      <c r="IXV164" s="72"/>
      <c r="IXW164" s="72"/>
      <c r="IXX164" s="72"/>
      <c r="IXY164" s="72"/>
      <c r="IXZ164" s="72"/>
      <c r="IYA164" s="72"/>
      <c r="IYB164" s="72"/>
      <c r="IYC164" s="71"/>
      <c r="IYD164" s="71"/>
      <c r="IYE164" s="71"/>
      <c r="IYF164" s="71"/>
      <c r="IYG164" s="71"/>
      <c r="IYH164" s="71"/>
      <c r="IYI164" s="71"/>
      <c r="IYJ164" s="72"/>
      <c r="IYK164" s="72"/>
      <c r="IYL164" s="72"/>
      <c r="IYM164" s="72"/>
      <c r="IYN164" s="72"/>
      <c r="IYO164" s="72"/>
      <c r="IYP164" s="72"/>
      <c r="IYQ164" s="72"/>
      <c r="IYR164" s="72"/>
      <c r="IYS164" s="71"/>
      <c r="IYT164" s="71"/>
      <c r="IYU164" s="71"/>
      <c r="IYV164" s="71"/>
      <c r="IYW164" s="71"/>
      <c r="IYX164" s="71"/>
      <c r="IYY164" s="71"/>
      <c r="IYZ164" s="72"/>
      <c r="IZA164" s="72"/>
      <c r="IZB164" s="72"/>
      <c r="IZC164" s="72"/>
      <c r="IZD164" s="72"/>
      <c r="IZE164" s="72"/>
      <c r="IZF164" s="72"/>
      <c r="IZG164" s="72"/>
      <c r="IZH164" s="72"/>
      <c r="IZI164" s="71"/>
      <c r="IZJ164" s="71"/>
      <c r="IZK164" s="71"/>
      <c r="IZL164" s="71"/>
      <c r="IZM164" s="71"/>
      <c r="IZN164" s="71"/>
      <c r="IZO164" s="71"/>
      <c r="IZP164" s="72"/>
      <c r="IZQ164" s="72"/>
      <c r="IZR164" s="72"/>
      <c r="IZS164" s="72"/>
      <c r="IZT164" s="72"/>
      <c r="IZU164" s="72"/>
      <c r="IZV164" s="72"/>
      <c r="IZW164" s="72"/>
      <c r="IZX164" s="72"/>
      <c r="IZY164" s="71"/>
      <c r="IZZ164" s="71"/>
      <c r="JAA164" s="71"/>
      <c r="JAB164" s="71"/>
      <c r="JAC164" s="71"/>
      <c r="JAD164" s="71"/>
      <c r="JAE164" s="71"/>
      <c r="JAF164" s="72"/>
      <c r="JAG164" s="72"/>
      <c r="JAH164" s="72"/>
      <c r="JAI164" s="72"/>
      <c r="JAJ164" s="72"/>
      <c r="JAK164" s="72"/>
      <c r="JAL164" s="72"/>
      <c r="JAM164" s="72"/>
      <c r="JAN164" s="72"/>
      <c r="JAO164" s="71"/>
      <c r="JAP164" s="71"/>
      <c r="JAQ164" s="71"/>
      <c r="JAR164" s="71"/>
      <c r="JAS164" s="71"/>
      <c r="JAT164" s="71"/>
      <c r="JAU164" s="71"/>
      <c r="JAV164" s="72"/>
      <c r="JAW164" s="72"/>
      <c r="JAX164" s="72"/>
      <c r="JAY164" s="72"/>
      <c r="JAZ164" s="72"/>
      <c r="JBA164" s="72"/>
      <c r="JBB164" s="72"/>
      <c r="JBC164" s="72"/>
      <c r="JBD164" s="72"/>
      <c r="JBE164" s="71"/>
      <c r="JBF164" s="71"/>
      <c r="JBG164" s="71"/>
      <c r="JBH164" s="71"/>
      <c r="JBI164" s="71"/>
      <c r="JBJ164" s="71"/>
      <c r="JBK164" s="71"/>
      <c r="JBL164" s="72"/>
      <c r="JBM164" s="72"/>
      <c r="JBN164" s="72"/>
      <c r="JBO164" s="72"/>
      <c r="JBP164" s="72"/>
      <c r="JBQ164" s="72"/>
      <c r="JBR164" s="72"/>
      <c r="JBS164" s="72"/>
      <c r="JBT164" s="72"/>
      <c r="JBU164" s="71"/>
      <c r="JBV164" s="71"/>
      <c r="JBW164" s="71"/>
      <c r="JBX164" s="71"/>
      <c r="JBY164" s="71"/>
      <c r="JBZ164" s="71"/>
      <c r="JCA164" s="71"/>
      <c r="JCB164" s="72"/>
      <c r="JCC164" s="72"/>
      <c r="JCD164" s="72"/>
      <c r="JCE164" s="72"/>
      <c r="JCF164" s="72"/>
      <c r="JCG164" s="72"/>
      <c r="JCH164" s="72"/>
      <c r="JCI164" s="72"/>
      <c r="JCJ164" s="72"/>
      <c r="JCK164" s="71"/>
      <c r="JCL164" s="71"/>
      <c r="JCM164" s="71"/>
      <c r="JCN164" s="71"/>
      <c r="JCO164" s="71"/>
      <c r="JCP164" s="71"/>
      <c r="JCQ164" s="71"/>
      <c r="JCR164" s="72"/>
      <c r="JCS164" s="72"/>
      <c r="JCT164" s="72"/>
      <c r="JCU164" s="72"/>
      <c r="JCV164" s="72"/>
      <c r="JCW164" s="72"/>
      <c r="JCX164" s="72"/>
      <c r="JCY164" s="72"/>
      <c r="JCZ164" s="72"/>
      <c r="JDA164" s="71"/>
      <c r="JDB164" s="71"/>
      <c r="JDC164" s="71"/>
      <c r="JDD164" s="71"/>
      <c r="JDE164" s="71"/>
      <c r="JDF164" s="71"/>
      <c r="JDG164" s="71"/>
      <c r="JDH164" s="72"/>
      <c r="JDI164" s="72"/>
      <c r="JDJ164" s="72"/>
      <c r="JDK164" s="72"/>
      <c r="JDL164" s="72"/>
      <c r="JDM164" s="72"/>
      <c r="JDN164" s="72"/>
      <c r="JDO164" s="72"/>
      <c r="JDP164" s="72"/>
      <c r="JDQ164" s="71"/>
      <c r="JDR164" s="71"/>
      <c r="JDS164" s="71"/>
      <c r="JDT164" s="71"/>
      <c r="JDU164" s="71"/>
      <c r="JDV164" s="71"/>
      <c r="JDW164" s="71"/>
      <c r="JDX164" s="72"/>
      <c r="JDY164" s="72"/>
      <c r="JDZ164" s="72"/>
      <c r="JEA164" s="72"/>
      <c r="JEB164" s="72"/>
      <c r="JEC164" s="72"/>
      <c r="JED164" s="72"/>
      <c r="JEE164" s="72"/>
      <c r="JEF164" s="72"/>
      <c r="JEG164" s="71"/>
      <c r="JEH164" s="71"/>
      <c r="JEI164" s="71"/>
      <c r="JEJ164" s="71"/>
      <c r="JEK164" s="71"/>
      <c r="JEL164" s="71"/>
      <c r="JEM164" s="71"/>
      <c r="JEN164" s="72"/>
      <c r="JEO164" s="72"/>
      <c r="JEP164" s="72"/>
      <c r="JEQ164" s="72"/>
      <c r="JER164" s="72"/>
      <c r="JES164" s="72"/>
      <c r="JET164" s="72"/>
      <c r="JEU164" s="72"/>
      <c r="JEV164" s="72"/>
      <c r="JEW164" s="71"/>
      <c r="JEX164" s="71"/>
      <c r="JEY164" s="71"/>
      <c r="JEZ164" s="71"/>
      <c r="JFA164" s="71"/>
      <c r="JFB164" s="71"/>
      <c r="JFC164" s="71"/>
      <c r="JFD164" s="72"/>
      <c r="JFE164" s="72"/>
      <c r="JFF164" s="72"/>
      <c r="JFG164" s="72"/>
      <c r="JFH164" s="72"/>
      <c r="JFI164" s="72"/>
      <c r="JFJ164" s="72"/>
      <c r="JFK164" s="72"/>
      <c r="JFL164" s="72"/>
      <c r="JFM164" s="71"/>
      <c r="JFN164" s="71"/>
      <c r="JFO164" s="71"/>
      <c r="JFP164" s="71"/>
      <c r="JFQ164" s="71"/>
      <c r="JFR164" s="71"/>
      <c r="JFS164" s="71"/>
      <c r="JFT164" s="72"/>
      <c r="JFU164" s="72"/>
      <c r="JFV164" s="72"/>
      <c r="JFW164" s="72"/>
      <c r="JFX164" s="72"/>
      <c r="JFY164" s="72"/>
      <c r="JFZ164" s="72"/>
      <c r="JGA164" s="72"/>
      <c r="JGB164" s="72"/>
      <c r="JGC164" s="71"/>
      <c r="JGD164" s="71"/>
      <c r="JGE164" s="71"/>
      <c r="JGF164" s="71"/>
      <c r="JGG164" s="71"/>
      <c r="JGH164" s="71"/>
      <c r="JGI164" s="71"/>
      <c r="JGJ164" s="72"/>
      <c r="JGK164" s="72"/>
      <c r="JGL164" s="72"/>
      <c r="JGM164" s="72"/>
      <c r="JGN164" s="72"/>
      <c r="JGO164" s="72"/>
      <c r="JGP164" s="72"/>
      <c r="JGQ164" s="72"/>
      <c r="JGR164" s="72"/>
      <c r="JGS164" s="71"/>
      <c r="JGT164" s="71"/>
      <c r="JGU164" s="71"/>
      <c r="JGV164" s="71"/>
      <c r="JGW164" s="71"/>
      <c r="JGX164" s="71"/>
      <c r="JGY164" s="71"/>
      <c r="JGZ164" s="72"/>
      <c r="JHA164" s="72"/>
      <c r="JHB164" s="72"/>
      <c r="JHC164" s="72"/>
      <c r="JHD164" s="72"/>
      <c r="JHE164" s="72"/>
      <c r="JHF164" s="72"/>
      <c r="JHG164" s="72"/>
      <c r="JHH164" s="72"/>
      <c r="JHI164" s="71"/>
      <c r="JHJ164" s="71"/>
      <c r="JHK164" s="71"/>
      <c r="JHL164" s="71"/>
      <c r="JHM164" s="71"/>
      <c r="JHN164" s="71"/>
      <c r="JHO164" s="71"/>
      <c r="JHP164" s="72"/>
      <c r="JHQ164" s="72"/>
      <c r="JHR164" s="72"/>
      <c r="JHS164" s="72"/>
      <c r="JHT164" s="72"/>
      <c r="JHU164" s="72"/>
      <c r="JHV164" s="72"/>
      <c r="JHW164" s="72"/>
      <c r="JHX164" s="72"/>
      <c r="JHY164" s="71"/>
      <c r="JHZ164" s="71"/>
      <c r="JIA164" s="71"/>
      <c r="JIB164" s="71"/>
      <c r="JIC164" s="71"/>
      <c r="JID164" s="71"/>
      <c r="JIE164" s="71"/>
      <c r="JIF164" s="72"/>
      <c r="JIG164" s="72"/>
      <c r="JIH164" s="72"/>
      <c r="JII164" s="72"/>
      <c r="JIJ164" s="72"/>
      <c r="JIK164" s="72"/>
      <c r="JIL164" s="72"/>
      <c r="JIM164" s="72"/>
      <c r="JIN164" s="72"/>
      <c r="JIO164" s="71"/>
      <c r="JIP164" s="71"/>
      <c r="JIQ164" s="71"/>
      <c r="JIR164" s="71"/>
      <c r="JIS164" s="71"/>
      <c r="JIT164" s="71"/>
      <c r="JIU164" s="71"/>
      <c r="JIV164" s="72"/>
      <c r="JIW164" s="72"/>
      <c r="JIX164" s="72"/>
      <c r="JIY164" s="72"/>
      <c r="JIZ164" s="72"/>
      <c r="JJA164" s="72"/>
      <c r="JJB164" s="72"/>
      <c r="JJC164" s="72"/>
      <c r="JJD164" s="72"/>
      <c r="JJE164" s="71"/>
      <c r="JJF164" s="71"/>
      <c r="JJG164" s="71"/>
      <c r="JJH164" s="71"/>
      <c r="JJI164" s="71"/>
      <c r="JJJ164" s="71"/>
      <c r="JJK164" s="71"/>
      <c r="JJL164" s="72"/>
      <c r="JJM164" s="72"/>
      <c r="JJN164" s="72"/>
      <c r="JJO164" s="72"/>
      <c r="JJP164" s="72"/>
      <c r="JJQ164" s="72"/>
      <c r="JJR164" s="72"/>
      <c r="JJS164" s="72"/>
      <c r="JJT164" s="72"/>
      <c r="JJU164" s="71"/>
      <c r="JJV164" s="71"/>
      <c r="JJW164" s="71"/>
      <c r="JJX164" s="71"/>
      <c r="JJY164" s="71"/>
      <c r="JJZ164" s="71"/>
      <c r="JKA164" s="71"/>
      <c r="JKB164" s="72"/>
      <c r="JKC164" s="72"/>
      <c r="JKD164" s="72"/>
      <c r="JKE164" s="72"/>
      <c r="JKF164" s="72"/>
      <c r="JKG164" s="72"/>
      <c r="JKH164" s="72"/>
      <c r="JKI164" s="72"/>
      <c r="JKJ164" s="72"/>
      <c r="JKK164" s="71"/>
      <c r="JKL164" s="71"/>
      <c r="JKM164" s="71"/>
      <c r="JKN164" s="71"/>
      <c r="JKO164" s="71"/>
      <c r="JKP164" s="71"/>
      <c r="JKQ164" s="71"/>
      <c r="JKR164" s="72"/>
      <c r="JKS164" s="72"/>
      <c r="JKT164" s="72"/>
      <c r="JKU164" s="72"/>
      <c r="JKV164" s="72"/>
      <c r="JKW164" s="72"/>
      <c r="JKX164" s="72"/>
      <c r="JKY164" s="72"/>
      <c r="JKZ164" s="72"/>
      <c r="JLA164" s="71"/>
      <c r="JLB164" s="71"/>
      <c r="JLC164" s="71"/>
      <c r="JLD164" s="71"/>
      <c r="JLE164" s="71"/>
      <c r="JLF164" s="71"/>
      <c r="JLG164" s="71"/>
      <c r="JLH164" s="72"/>
      <c r="JLI164" s="72"/>
      <c r="JLJ164" s="72"/>
      <c r="JLK164" s="72"/>
      <c r="JLL164" s="72"/>
      <c r="JLM164" s="72"/>
      <c r="JLN164" s="72"/>
      <c r="JLO164" s="72"/>
      <c r="JLP164" s="72"/>
      <c r="JLQ164" s="71"/>
      <c r="JLR164" s="71"/>
      <c r="JLS164" s="71"/>
      <c r="JLT164" s="71"/>
      <c r="JLU164" s="71"/>
      <c r="JLV164" s="71"/>
      <c r="JLW164" s="71"/>
      <c r="JLX164" s="72"/>
      <c r="JLY164" s="72"/>
      <c r="JLZ164" s="72"/>
      <c r="JMA164" s="72"/>
      <c r="JMB164" s="72"/>
      <c r="JMC164" s="72"/>
      <c r="JMD164" s="72"/>
      <c r="JME164" s="72"/>
      <c r="JMF164" s="72"/>
      <c r="JMG164" s="71"/>
      <c r="JMH164" s="71"/>
      <c r="JMI164" s="71"/>
      <c r="JMJ164" s="71"/>
      <c r="JMK164" s="71"/>
      <c r="JML164" s="71"/>
      <c r="JMM164" s="71"/>
      <c r="JMN164" s="72"/>
      <c r="JMO164" s="72"/>
      <c r="JMP164" s="72"/>
      <c r="JMQ164" s="72"/>
      <c r="JMR164" s="72"/>
      <c r="JMS164" s="72"/>
      <c r="JMT164" s="72"/>
      <c r="JMU164" s="72"/>
      <c r="JMV164" s="72"/>
      <c r="JMW164" s="71"/>
      <c r="JMX164" s="71"/>
      <c r="JMY164" s="71"/>
      <c r="JMZ164" s="71"/>
      <c r="JNA164" s="71"/>
      <c r="JNB164" s="71"/>
      <c r="JNC164" s="71"/>
      <c r="JND164" s="72"/>
      <c r="JNE164" s="72"/>
      <c r="JNF164" s="72"/>
      <c r="JNG164" s="72"/>
      <c r="JNH164" s="72"/>
      <c r="JNI164" s="72"/>
      <c r="JNJ164" s="72"/>
      <c r="JNK164" s="72"/>
      <c r="JNL164" s="72"/>
      <c r="JNM164" s="71"/>
      <c r="JNN164" s="71"/>
      <c r="JNO164" s="71"/>
      <c r="JNP164" s="71"/>
      <c r="JNQ164" s="71"/>
      <c r="JNR164" s="71"/>
      <c r="JNS164" s="71"/>
      <c r="JNT164" s="72"/>
      <c r="JNU164" s="72"/>
      <c r="JNV164" s="72"/>
      <c r="JNW164" s="72"/>
      <c r="JNX164" s="72"/>
      <c r="JNY164" s="72"/>
      <c r="JNZ164" s="72"/>
      <c r="JOA164" s="72"/>
      <c r="JOB164" s="72"/>
      <c r="JOC164" s="71"/>
      <c r="JOD164" s="71"/>
      <c r="JOE164" s="71"/>
      <c r="JOF164" s="71"/>
      <c r="JOG164" s="71"/>
      <c r="JOH164" s="71"/>
      <c r="JOI164" s="71"/>
      <c r="JOJ164" s="72"/>
      <c r="JOK164" s="72"/>
      <c r="JOL164" s="72"/>
      <c r="JOM164" s="72"/>
      <c r="JON164" s="72"/>
      <c r="JOO164" s="72"/>
      <c r="JOP164" s="72"/>
      <c r="JOQ164" s="72"/>
      <c r="JOR164" s="72"/>
      <c r="JOS164" s="71"/>
      <c r="JOT164" s="71"/>
      <c r="JOU164" s="71"/>
      <c r="JOV164" s="71"/>
      <c r="JOW164" s="71"/>
      <c r="JOX164" s="71"/>
      <c r="JOY164" s="71"/>
      <c r="JOZ164" s="72"/>
      <c r="JPA164" s="72"/>
      <c r="JPB164" s="72"/>
      <c r="JPC164" s="72"/>
      <c r="JPD164" s="72"/>
      <c r="JPE164" s="72"/>
      <c r="JPF164" s="72"/>
      <c r="JPG164" s="72"/>
      <c r="JPH164" s="72"/>
      <c r="JPI164" s="71"/>
      <c r="JPJ164" s="71"/>
      <c r="JPK164" s="71"/>
      <c r="JPL164" s="71"/>
      <c r="JPM164" s="71"/>
      <c r="JPN164" s="71"/>
      <c r="JPO164" s="71"/>
      <c r="JPP164" s="72"/>
      <c r="JPQ164" s="72"/>
      <c r="JPR164" s="72"/>
      <c r="JPS164" s="72"/>
      <c r="JPT164" s="72"/>
      <c r="JPU164" s="72"/>
      <c r="JPV164" s="72"/>
      <c r="JPW164" s="72"/>
      <c r="JPX164" s="72"/>
      <c r="JPY164" s="71"/>
      <c r="JPZ164" s="71"/>
      <c r="JQA164" s="71"/>
      <c r="JQB164" s="71"/>
      <c r="JQC164" s="71"/>
      <c r="JQD164" s="71"/>
      <c r="JQE164" s="71"/>
      <c r="JQF164" s="72"/>
      <c r="JQG164" s="72"/>
      <c r="JQH164" s="72"/>
      <c r="JQI164" s="72"/>
      <c r="JQJ164" s="72"/>
      <c r="JQK164" s="72"/>
      <c r="JQL164" s="72"/>
      <c r="JQM164" s="72"/>
      <c r="JQN164" s="72"/>
      <c r="JQO164" s="71"/>
      <c r="JQP164" s="71"/>
      <c r="JQQ164" s="71"/>
      <c r="JQR164" s="71"/>
      <c r="JQS164" s="71"/>
      <c r="JQT164" s="71"/>
      <c r="JQU164" s="71"/>
      <c r="JQV164" s="72"/>
      <c r="JQW164" s="72"/>
      <c r="JQX164" s="72"/>
      <c r="JQY164" s="72"/>
      <c r="JQZ164" s="72"/>
      <c r="JRA164" s="72"/>
      <c r="JRB164" s="72"/>
      <c r="JRC164" s="72"/>
      <c r="JRD164" s="72"/>
      <c r="JRE164" s="71"/>
      <c r="JRF164" s="71"/>
      <c r="JRG164" s="71"/>
      <c r="JRH164" s="71"/>
      <c r="JRI164" s="71"/>
      <c r="JRJ164" s="71"/>
      <c r="JRK164" s="71"/>
      <c r="JRL164" s="72"/>
      <c r="JRM164" s="72"/>
      <c r="JRN164" s="72"/>
      <c r="JRO164" s="72"/>
      <c r="JRP164" s="72"/>
      <c r="JRQ164" s="72"/>
      <c r="JRR164" s="72"/>
      <c r="JRS164" s="72"/>
      <c r="JRT164" s="72"/>
      <c r="JRU164" s="71"/>
      <c r="JRV164" s="71"/>
      <c r="JRW164" s="71"/>
      <c r="JRX164" s="71"/>
      <c r="JRY164" s="71"/>
      <c r="JRZ164" s="71"/>
      <c r="JSA164" s="71"/>
      <c r="JSB164" s="72"/>
      <c r="JSC164" s="72"/>
      <c r="JSD164" s="72"/>
      <c r="JSE164" s="72"/>
      <c r="JSF164" s="72"/>
      <c r="JSG164" s="72"/>
      <c r="JSH164" s="72"/>
      <c r="JSI164" s="72"/>
      <c r="JSJ164" s="72"/>
      <c r="JSK164" s="71"/>
      <c r="JSL164" s="71"/>
      <c r="JSM164" s="71"/>
      <c r="JSN164" s="71"/>
      <c r="JSO164" s="71"/>
      <c r="JSP164" s="71"/>
      <c r="JSQ164" s="71"/>
      <c r="JSR164" s="72"/>
      <c r="JSS164" s="72"/>
      <c r="JST164" s="72"/>
      <c r="JSU164" s="72"/>
      <c r="JSV164" s="72"/>
      <c r="JSW164" s="72"/>
      <c r="JSX164" s="72"/>
      <c r="JSY164" s="72"/>
      <c r="JSZ164" s="72"/>
      <c r="JTA164" s="71"/>
      <c r="JTB164" s="71"/>
      <c r="JTC164" s="71"/>
      <c r="JTD164" s="71"/>
      <c r="JTE164" s="71"/>
      <c r="JTF164" s="71"/>
      <c r="JTG164" s="71"/>
      <c r="JTH164" s="72"/>
      <c r="JTI164" s="72"/>
      <c r="JTJ164" s="72"/>
      <c r="JTK164" s="72"/>
      <c r="JTL164" s="72"/>
      <c r="JTM164" s="72"/>
      <c r="JTN164" s="72"/>
      <c r="JTO164" s="72"/>
      <c r="JTP164" s="72"/>
      <c r="JTQ164" s="71"/>
      <c r="JTR164" s="71"/>
      <c r="JTS164" s="71"/>
      <c r="JTT164" s="71"/>
      <c r="JTU164" s="71"/>
      <c r="JTV164" s="71"/>
      <c r="JTW164" s="71"/>
      <c r="JTX164" s="72"/>
      <c r="JTY164" s="72"/>
      <c r="JTZ164" s="72"/>
      <c r="JUA164" s="72"/>
      <c r="JUB164" s="72"/>
      <c r="JUC164" s="72"/>
      <c r="JUD164" s="72"/>
      <c r="JUE164" s="72"/>
      <c r="JUF164" s="72"/>
      <c r="JUG164" s="71"/>
      <c r="JUH164" s="71"/>
      <c r="JUI164" s="71"/>
      <c r="JUJ164" s="71"/>
      <c r="JUK164" s="71"/>
      <c r="JUL164" s="71"/>
      <c r="JUM164" s="71"/>
      <c r="JUN164" s="72"/>
      <c r="JUO164" s="72"/>
      <c r="JUP164" s="72"/>
      <c r="JUQ164" s="72"/>
      <c r="JUR164" s="72"/>
      <c r="JUS164" s="72"/>
      <c r="JUT164" s="72"/>
      <c r="JUU164" s="72"/>
      <c r="JUV164" s="72"/>
      <c r="JUW164" s="71"/>
      <c r="JUX164" s="71"/>
      <c r="JUY164" s="71"/>
      <c r="JUZ164" s="71"/>
      <c r="JVA164" s="71"/>
      <c r="JVB164" s="71"/>
      <c r="JVC164" s="71"/>
      <c r="JVD164" s="72"/>
      <c r="JVE164" s="72"/>
      <c r="JVF164" s="72"/>
      <c r="JVG164" s="72"/>
      <c r="JVH164" s="72"/>
      <c r="JVI164" s="72"/>
      <c r="JVJ164" s="72"/>
      <c r="JVK164" s="72"/>
      <c r="JVL164" s="72"/>
      <c r="JVM164" s="71"/>
      <c r="JVN164" s="71"/>
      <c r="JVO164" s="71"/>
      <c r="JVP164" s="71"/>
      <c r="JVQ164" s="71"/>
      <c r="JVR164" s="71"/>
      <c r="JVS164" s="71"/>
      <c r="JVT164" s="72"/>
      <c r="JVU164" s="72"/>
      <c r="JVV164" s="72"/>
      <c r="JVW164" s="72"/>
      <c r="JVX164" s="72"/>
      <c r="JVY164" s="72"/>
      <c r="JVZ164" s="72"/>
      <c r="JWA164" s="72"/>
      <c r="JWB164" s="72"/>
      <c r="JWC164" s="71"/>
      <c r="JWD164" s="71"/>
      <c r="JWE164" s="71"/>
      <c r="JWF164" s="71"/>
      <c r="JWG164" s="71"/>
      <c r="JWH164" s="71"/>
      <c r="JWI164" s="71"/>
      <c r="JWJ164" s="72"/>
      <c r="JWK164" s="72"/>
      <c r="JWL164" s="72"/>
      <c r="JWM164" s="72"/>
      <c r="JWN164" s="72"/>
      <c r="JWO164" s="72"/>
      <c r="JWP164" s="72"/>
      <c r="JWQ164" s="72"/>
      <c r="JWR164" s="72"/>
      <c r="JWS164" s="71"/>
      <c r="JWT164" s="71"/>
      <c r="JWU164" s="71"/>
      <c r="JWV164" s="71"/>
      <c r="JWW164" s="71"/>
      <c r="JWX164" s="71"/>
      <c r="JWY164" s="71"/>
      <c r="JWZ164" s="72"/>
      <c r="JXA164" s="72"/>
      <c r="JXB164" s="72"/>
      <c r="JXC164" s="72"/>
      <c r="JXD164" s="72"/>
      <c r="JXE164" s="72"/>
      <c r="JXF164" s="72"/>
      <c r="JXG164" s="72"/>
      <c r="JXH164" s="72"/>
      <c r="JXI164" s="71"/>
      <c r="JXJ164" s="71"/>
      <c r="JXK164" s="71"/>
      <c r="JXL164" s="71"/>
      <c r="JXM164" s="71"/>
      <c r="JXN164" s="71"/>
      <c r="JXO164" s="71"/>
      <c r="JXP164" s="72"/>
      <c r="JXQ164" s="72"/>
      <c r="JXR164" s="72"/>
      <c r="JXS164" s="72"/>
      <c r="JXT164" s="72"/>
      <c r="JXU164" s="72"/>
      <c r="JXV164" s="72"/>
      <c r="JXW164" s="72"/>
      <c r="JXX164" s="72"/>
      <c r="JXY164" s="71"/>
      <c r="JXZ164" s="71"/>
      <c r="JYA164" s="71"/>
      <c r="JYB164" s="71"/>
      <c r="JYC164" s="71"/>
      <c r="JYD164" s="71"/>
      <c r="JYE164" s="71"/>
      <c r="JYF164" s="72"/>
      <c r="JYG164" s="72"/>
      <c r="JYH164" s="72"/>
      <c r="JYI164" s="72"/>
      <c r="JYJ164" s="72"/>
      <c r="JYK164" s="72"/>
      <c r="JYL164" s="72"/>
      <c r="JYM164" s="72"/>
      <c r="JYN164" s="72"/>
      <c r="JYO164" s="71"/>
      <c r="JYP164" s="71"/>
      <c r="JYQ164" s="71"/>
      <c r="JYR164" s="71"/>
      <c r="JYS164" s="71"/>
      <c r="JYT164" s="71"/>
      <c r="JYU164" s="71"/>
      <c r="JYV164" s="72"/>
      <c r="JYW164" s="72"/>
      <c r="JYX164" s="72"/>
      <c r="JYY164" s="72"/>
      <c r="JYZ164" s="72"/>
      <c r="JZA164" s="72"/>
      <c r="JZB164" s="72"/>
      <c r="JZC164" s="72"/>
      <c r="JZD164" s="72"/>
      <c r="JZE164" s="71"/>
      <c r="JZF164" s="71"/>
      <c r="JZG164" s="71"/>
      <c r="JZH164" s="71"/>
      <c r="JZI164" s="71"/>
      <c r="JZJ164" s="71"/>
      <c r="JZK164" s="71"/>
      <c r="JZL164" s="72"/>
      <c r="JZM164" s="72"/>
      <c r="JZN164" s="72"/>
      <c r="JZO164" s="72"/>
      <c r="JZP164" s="72"/>
      <c r="JZQ164" s="72"/>
      <c r="JZR164" s="72"/>
      <c r="JZS164" s="72"/>
      <c r="JZT164" s="72"/>
      <c r="JZU164" s="71"/>
      <c r="JZV164" s="71"/>
      <c r="JZW164" s="71"/>
      <c r="JZX164" s="71"/>
      <c r="JZY164" s="71"/>
      <c r="JZZ164" s="71"/>
      <c r="KAA164" s="71"/>
      <c r="KAB164" s="72"/>
      <c r="KAC164" s="72"/>
      <c r="KAD164" s="72"/>
      <c r="KAE164" s="72"/>
      <c r="KAF164" s="72"/>
      <c r="KAG164" s="72"/>
      <c r="KAH164" s="72"/>
      <c r="KAI164" s="72"/>
      <c r="KAJ164" s="72"/>
      <c r="KAK164" s="71"/>
      <c r="KAL164" s="71"/>
      <c r="KAM164" s="71"/>
      <c r="KAN164" s="71"/>
      <c r="KAO164" s="71"/>
      <c r="KAP164" s="71"/>
      <c r="KAQ164" s="71"/>
      <c r="KAR164" s="72"/>
      <c r="KAS164" s="72"/>
      <c r="KAT164" s="72"/>
      <c r="KAU164" s="72"/>
      <c r="KAV164" s="72"/>
      <c r="KAW164" s="72"/>
      <c r="KAX164" s="72"/>
      <c r="KAY164" s="72"/>
      <c r="KAZ164" s="72"/>
      <c r="KBA164" s="71"/>
      <c r="KBB164" s="71"/>
      <c r="KBC164" s="71"/>
      <c r="KBD164" s="71"/>
      <c r="KBE164" s="71"/>
      <c r="KBF164" s="71"/>
      <c r="KBG164" s="71"/>
      <c r="KBH164" s="72"/>
      <c r="KBI164" s="72"/>
      <c r="KBJ164" s="72"/>
      <c r="KBK164" s="72"/>
      <c r="KBL164" s="72"/>
      <c r="KBM164" s="72"/>
      <c r="KBN164" s="72"/>
      <c r="KBO164" s="72"/>
      <c r="KBP164" s="72"/>
      <c r="KBQ164" s="71"/>
      <c r="KBR164" s="71"/>
      <c r="KBS164" s="71"/>
      <c r="KBT164" s="71"/>
      <c r="KBU164" s="71"/>
      <c r="KBV164" s="71"/>
      <c r="KBW164" s="71"/>
      <c r="KBX164" s="72"/>
      <c r="KBY164" s="72"/>
      <c r="KBZ164" s="72"/>
      <c r="KCA164" s="72"/>
      <c r="KCB164" s="72"/>
      <c r="KCC164" s="72"/>
      <c r="KCD164" s="72"/>
      <c r="KCE164" s="72"/>
      <c r="KCF164" s="72"/>
      <c r="KCG164" s="71"/>
      <c r="KCH164" s="71"/>
      <c r="KCI164" s="71"/>
      <c r="KCJ164" s="71"/>
      <c r="KCK164" s="71"/>
      <c r="KCL164" s="71"/>
      <c r="KCM164" s="71"/>
      <c r="KCN164" s="72"/>
      <c r="KCO164" s="72"/>
      <c r="KCP164" s="72"/>
      <c r="KCQ164" s="72"/>
      <c r="KCR164" s="72"/>
      <c r="KCS164" s="72"/>
      <c r="KCT164" s="72"/>
      <c r="KCU164" s="72"/>
      <c r="KCV164" s="72"/>
      <c r="KCW164" s="71"/>
      <c r="KCX164" s="71"/>
      <c r="KCY164" s="71"/>
      <c r="KCZ164" s="71"/>
      <c r="KDA164" s="71"/>
      <c r="KDB164" s="71"/>
      <c r="KDC164" s="71"/>
      <c r="KDD164" s="72"/>
      <c r="KDE164" s="72"/>
      <c r="KDF164" s="72"/>
      <c r="KDG164" s="72"/>
      <c r="KDH164" s="72"/>
      <c r="KDI164" s="72"/>
      <c r="KDJ164" s="72"/>
      <c r="KDK164" s="72"/>
      <c r="KDL164" s="72"/>
      <c r="KDM164" s="71"/>
      <c r="KDN164" s="71"/>
      <c r="KDO164" s="71"/>
      <c r="KDP164" s="71"/>
      <c r="KDQ164" s="71"/>
      <c r="KDR164" s="71"/>
      <c r="KDS164" s="71"/>
      <c r="KDT164" s="72"/>
      <c r="KDU164" s="72"/>
      <c r="KDV164" s="72"/>
      <c r="KDW164" s="72"/>
      <c r="KDX164" s="72"/>
      <c r="KDY164" s="72"/>
      <c r="KDZ164" s="72"/>
      <c r="KEA164" s="72"/>
      <c r="KEB164" s="72"/>
      <c r="KEC164" s="71"/>
      <c r="KED164" s="71"/>
      <c r="KEE164" s="71"/>
      <c r="KEF164" s="71"/>
      <c r="KEG164" s="71"/>
      <c r="KEH164" s="71"/>
      <c r="KEI164" s="71"/>
      <c r="KEJ164" s="72"/>
      <c r="KEK164" s="72"/>
      <c r="KEL164" s="72"/>
      <c r="KEM164" s="72"/>
      <c r="KEN164" s="72"/>
      <c r="KEO164" s="72"/>
      <c r="KEP164" s="72"/>
      <c r="KEQ164" s="72"/>
      <c r="KER164" s="72"/>
      <c r="KES164" s="71"/>
      <c r="KET164" s="71"/>
      <c r="KEU164" s="71"/>
      <c r="KEV164" s="71"/>
      <c r="KEW164" s="71"/>
      <c r="KEX164" s="71"/>
      <c r="KEY164" s="71"/>
      <c r="KEZ164" s="72"/>
      <c r="KFA164" s="72"/>
      <c r="KFB164" s="72"/>
      <c r="KFC164" s="72"/>
      <c r="KFD164" s="72"/>
      <c r="KFE164" s="72"/>
      <c r="KFF164" s="72"/>
      <c r="KFG164" s="72"/>
      <c r="KFH164" s="72"/>
      <c r="KFI164" s="71"/>
      <c r="KFJ164" s="71"/>
      <c r="KFK164" s="71"/>
      <c r="KFL164" s="71"/>
      <c r="KFM164" s="71"/>
      <c r="KFN164" s="71"/>
      <c r="KFO164" s="71"/>
      <c r="KFP164" s="72"/>
      <c r="KFQ164" s="72"/>
      <c r="KFR164" s="72"/>
      <c r="KFS164" s="72"/>
      <c r="KFT164" s="72"/>
      <c r="KFU164" s="72"/>
      <c r="KFV164" s="72"/>
      <c r="KFW164" s="72"/>
      <c r="KFX164" s="72"/>
      <c r="KFY164" s="71"/>
      <c r="KFZ164" s="71"/>
      <c r="KGA164" s="71"/>
      <c r="KGB164" s="71"/>
      <c r="KGC164" s="71"/>
      <c r="KGD164" s="71"/>
      <c r="KGE164" s="71"/>
      <c r="KGF164" s="72"/>
      <c r="KGG164" s="72"/>
      <c r="KGH164" s="72"/>
      <c r="KGI164" s="72"/>
      <c r="KGJ164" s="72"/>
      <c r="KGK164" s="72"/>
      <c r="KGL164" s="72"/>
      <c r="KGM164" s="72"/>
      <c r="KGN164" s="72"/>
      <c r="KGO164" s="71"/>
      <c r="KGP164" s="71"/>
      <c r="KGQ164" s="71"/>
      <c r="KGR164" s="71"/>
      <c r="KGS164" s="71"/>
      <c r="KGT164" s="71"/>
      <c r="KGU164" s="71"/>
      <c r="KGV164" s="72"/>
      <c r="KGW164" s="72"/>
      <c r="KGX164" s="72"/>
      <c r="KGY164" s="72"/>
      <c r="KGZ164" s="72"/>
      <c r="KHA164" s="72"/>
      <c r="KHB164" s="72"/>
      <c r="KHC164" s="72"/>
      <c r="KHD164" s="72"/>
      <c r="KHE164" s="71"/>
      <c r="KHF164" s="71"/>
      <c r="KHG164" s="71"/>
      <c r="KHH164" s="71"/>
      <c r="KHI164" s="71"/>
      <c r="KHJ164" s="71"/>
      <c r="KHK164" s="71"/>
      <c r="KHL164" s="72"/>
      <c r="KHM164" s="72"/>
      <c r="KHN164" s="72"/>
      <c r="KHO164" s="72"/>
      <c r="KHP164" s="72"/>
      <c r="KHQ164" s="72"/>
      <c r="KHR164" s="72"/>
      <c r="KHS164" s="72"/>
      <c r="KHT164" s="72"/>
      <c r="KHU164" s="71"/>
      <c r="KHV164" s="71"/>
      <c r="KHW164" s="71"/>
      <c r="KHX164" s="71"/>
      <c r="KHY164" s="71"/>
      <c r="KHZ164" s="71"/>
      <c r="KIA164" s="71"/>
      <c r="KIB164" s="72"/>
      <c r="KIC164" s="72"/>
      <c r="KID164" s="72"/>
      <c r="KIE164" s="72"/>
      <c r="KIF164" s="72"/>
      <c r="KIG164" s="72"/>
      <c r="KIH164" s="72"/>
      <c r="KII164" s="72"/>
      <c r="KIJ164" s="72"/>
      <c r="KIK164" s="71"/>
      <c r="KIL164" s="71"/>
      <c r="KIM164" s="71"/>
      <c r="KIN164" s="71"/>
      <c r="KIO164" s="71"/>
      <c r="KIP164" s="71"/>
      <c r="KIQ164" s="71"/>
      <c r="KIR164" s="72"/>
      <c r="KIS164" s="72"/>
      <c r="KIT164" s="72"/>
      <c r="KIU164" s="72"/>
      <c r="KIV164" s="72"/>
      <c r="KIW164" s="72"/>
      <c r="KIX164" s="72"/>
      <c r="KIY164" s="72"/>
      <c r="KIZ164" s="72"/>
      <c r="KJA164" s="71"/>
      <c r="KJB164" s="71"/>
      <c r="KJC164" s="71"/>
      <c r="KJD164" s="71"/>
      <c r="KJE164" s="71"/>
      <c r="KJF164" s="71"/>
      <c r="KJG164" s="71"/>
      <c r="KJH164" s="72"/>
      <c r="KJI164" s="72"/>
      <c r="KJJ164" s="72"/>
      <c r="KJK164" s="72"/>
      <c r="KJL164" s="72"/>
      <c r="KJM164" s="72"/>
      <c r="KJN164" s="72"/>
      <c r="KJO164" s="72"/>
      <c r="KJP164" s="72"/>
      <c r="KJQ164" s="71"/>
      <c r="KJR164" s="71"/>
      <c r="KJS164" s="71"/>
      <c r="KJT164" s="71"/>
      <c r="KJU164" s="71"/>
      <c r="KJV164" s="71"/>
      <c r="KJW164" s="71"/>
      <c r="KJX164" s="72"/>
      <c r="KJY164" s="72"/>
      <c r="KJZ164" s="72"/>
      <c r="KKA164" s="72"/>
      <c r="KKB164" s="72"/>
      <c r="KKC164" s="72"/>
      <c r="KKD164" s="72"/>
      <c r="KKE164" s="72"/>
      <c r="KKF164" s="72"/>
      <c r="KKG164" s="71"/>
      <c r="KKH164" s="71"/>
      <c r="KKI164" s="71"/>
      <c r="KKJ164" s="71"/>
      <c r="KKK164" s="71"/>
      <c r="KKL164" s="71"/>
      <c r="KKM164" s="71"/>
      <c r="KKN164" s="72"/>
      <c r="KKO164" s="72"/>
      <c r="KKP164" s="72"/>
      <c r="KKQ164" s="72"/>
      <c r="KKR164" s="72"/>
      <c r="KKS164" s="72"/>
      <c r="KKT164" s="72"/>
      <c r="KKU164" s="72"/>
      <c r="KKV164" s="72"/>
      <c r="KKW164" s="71"/>
      <c r="KKX164" s="71"/>
      <c r="KKY164" s="71"/>
      <c r="KKZ164" s="71"/>
      <c r="KLA164" s="71"/>
      <c r="KLB164" s="71"/>
      <c r="KLC164" s="71"/>
      <c r="KLD164" s="72"/>
      <c r="KLE164" s="72"/>
      <c r="KLF164" s="72"/>
      <c r="KLG164" s="72"/>
      <c r="KLH164" s="72"/>
      <c r="KLI164" s="72"/>
      <c r="KLJ164" s="72"/>
      <c r="KLK164" s="72"/>
      <c r="KLL164" s="72"/>
      <c r="KLM164" s="71"/>
      <c r="KLN164" s="71"/>
      <c r="KLO164" s="71"/>
      <c r="KLP164" s="71"/>
      <c r="KLQ164" s="71"/>
      <c r="KLR164" s="71"/>
      <c r="KLS164" s="71"/>
      <c r="KLT164" s="72"/>
      <c r="KLU164" s="72"/>
      <c r="KLV164" s="72"/>
      <c r="KLW164" s="72"/>
      <c r="KLX164" s="72"/>
      <c r="KLY164" s="72"/>
      <c r="KLZ164" s="72"/>
      <c r="KMA164" s="72"/>
      <c r="KMB164" s="72"/>
      <c r="KMC164" s="71"/>
      <c r="KMD164" s="71"/>
      <c r="KME164" s="71"/>
      <c r="KMF164" s="71"/>
      <c r="KMG164" s="71"/>
      <c r="KMH164" s="71"/>
      <c r="KMI164" s="71"/>
      <c r="KMJ164" s="72"/>
      <c r="KMK164" s="72"/>
      <c r="KML164" s="72"/>
      <c r="KMM164" s="72"/>
      <c r="KMN164" s="72"/>
      <c r="KMO164" s="72"/>
      <c r="KMP164" s="72"/>
      <c r="KMQ164" s="72"/>
      <c r="KMR164" s="72"/>
      <c r="KMS164" s="71"/>
      <c r="KMT164" s="71"/>
      <c r="KMU164" s="71"/>
      <c r="KMV164" s="71"/>
      <c r="KMW164" s="71"/>
      <c r="KMX164" s="71"/>
      <c r="KMY164" s="71"/>
      <c r="KMZ164" s="72"/>
      <c r="KNA164" s="72"/>
      <c r="KNB164" s="72"/>
      <c r="KNC164" s="72"/>
      <c r="KND164" s="72"/>
      <c r="KNE164" s="72"/>
      <c r="KNF164" s="72"/>
      <c r="KNG164" s="72"/>
      <c r="KNH164" s="72"/>
      <c r="KNI164" s="71"/>
      <c r="KNJ164" s="71"/>
      <c r="KNK164" s="71"/>
      <c r="KNL164" s="71"/>
      <c r="KNM164" s="71"/>
      <c r="KNN164" s="71"/>
      <c r="KNO164" s="71"/>
      <c r="KNP164" s="72"/>
      <c r="KNQ164" s="72"/>
      <c r="KNR164" s="72"/>
      <c r="KNS164" s="72"/>
      <c r="KNT164" s="72"/>
      <c r="KNU164" s="72"/>
      <c r="KNV164" s="72"/>
      <c r="KNW164" s="72"/>
      <c r="KNX164" s="72"/>
      <c r="KNY164" s="71"/>
      <c r="KNZ164" s="71"/>
      <c r="KOA164" s="71"/>
      <c r="KOB164" s="71"/>
      <c r="KOC164" s="71"/>
      <c r="KOD164" s="71"/>
      <c r="KOE164" s="71"/>
      <c r="KOF164" s="72"/>
      <c r="KOG164" s="72"/>
      <c r="KOH164" s="72"/>
      <c r="KOI164" s="72"/>
      <c r="KOJ164" s="72"/>
      <c r="KOK164" s="72"/>
      <c r="KOL164" s="72"/>
      <c r="KOM164" s="72"/>
      <c r="KON164" s="72"/>
      <c r="KOO164" s="71"/>
      <c r="KOP164" s="71"/>
      <c r="KOQ164" s="71"/>
      <c r="KOR164" s="71"/>
      <c r="KOS164" s="71"/>
      <c r="KOT164" s="71"/>
      <c r="KOU164" s="71"/>
      <c r="KOV164" s="72"/>
      <c r="KOW164" s="72"/>
      <c r="KOX164" s="72"/>
      <c r="KOY164" s="72"/>
      <c r="KOZ164" s="72"/>
      <c r="KPA164" s="72"/>
      <c r="KPB164" s="72"/>
      <c r="KPC164" s="72"/>
      <c r="KPD164" s="72"/>
      <c r="KPE164" s="71"/>
      <c r="KPF164" s="71"/>
      <c r="KPG164" s="71"/>
      <c r="KPH164" s="71"/>
      <c r="KPI164" s="71"/>
      <c r="KPJ164" s="71"/>
      <c r="KPK164" s="71"/>
      <c r="KPL164" s="72"/>
      <c r="KPM164" s="72"/>
      <c r="KPN164" s="72"/>
      <c r="KPO164" s="72"/>
      <c r="KPP164" s="72"/>
      <c r="KPQ164" s="72"/>
      <c r="KPR164" s="72"/>
      <c r="KPS164" s="72"/>
      <c r="KPT164" s="72"/>
      <c r="KPU164" s="71"/>
      <c r="KPV164" s="71"/>
      <c r="KPW164" s="71"/>
      <c r="KPX164" s="71"/>
      <c r="KPY164" s="71"/>
      <c r="KPZ164" s="71"/>
      <c r="KQA164" s="71"/>
      <c r="KQB164" s="72"/>
      <c r="KQC164" s="72"/>
      <c r="KQD164" s="72"/>
      <c r="KQE164" s="72"/>
      <c r="KQF164" s="72"/>
      <c r="KQG164" s="72"/>
      <c r="KQH164" s="72"/>
      <c r="KQI164" s="72"/>
      <c r="KQJ164" s="72"/>
      <c r="KQK164" s="71"/>
      <c r="KQL164" s="71"/>
      <c r="KQM164" s="71"/>
      <c r="KQN164" s="71"/>
      <c r="KQO164" s="71"/>
      <c r="KQP164" s="71"/>
      <c r="KQQ164" s="71"/>
      <c r="KQR164" s="72"/>
      <c r="KQS164" s="72"/>
      <c r="KQT164" s="72"/>
      <c r="KQU164" s="72"/>
      <c r="KQV164" s="72"/>
      <c r="KQW164" s="72"/>
      <c r="KQX164" s="72"/>
      <c r="KQY164" s="72"/>
      <c r="KQZ164" s="72"/>
      <c r="KRA164" s="71"/>
      <c r="KRB164" s="71"/>
      <c r="KRC164" s="71"/>
      <c r="KRD164" s="71"/>
      <c r="KRE164" s="71"/>
      <c r="KRF164" s="71"/>
      <c r="KRG164" s="71"/>
      <c r="KRH164" s="72"/>
      <c r="KRI164" s="72"/>
      <c r="KRJ164" s="72"/>
      <c r="KRK164" s="72"/>
      <c r="KRL164" s="72"/>
      <c r="KRM164" s="72"/>
      <c r="KRN164" s="72"/>
      <c r="KRO164" s="72"/>
      <c r="KRP164" s="72"/>
      <c r="KRQ164" s="71"/>
      <c r="KRR164" s="71"/>
      <c r="KRS164" s="71"/>
      <c r="KRT164" s="71"/>
      <c r="KRU164" s="71"/>
      <c r="KRV164" s="71"/>
      <c r="KRW164" s="71"/>
      <c r="KRX164" s="72"/>
      <c r="KRY164" s="72"/>
      <c r="KRZ164" s="72"/>
      <c r="KSA164" s="72"/>
      <c r="KSB164" s="72"/>
      <c r="KSC164" s="72"/>
      <c r="KSD164" s="72"/>
      <c r="KSE164" s="72"/>
      <c r="KSF164" s="72"/>
      <c r="KSG164" s="71"/>
      <c r="KSH164" s="71"/>
      <c r="KSI164" s="71"/>
      <c r="KSJ164" s="71"/>
      <c r="KSK164" s="71"/>
      <c r="KSL164" s="71"/>
      <c r="KSM164" s="71"/>
      <c r="KSN164" s="72"/>
      <c r="KSO164" s="72"/>
      <c r="KSP164" s="72"/>
      <c r="KSQ164" s="72"/>
      <c r="KSR164" s="72"/>
      <c r="KSS164" s="72"/>
      <c r="KST164" s="72"/>
      <c r="KSU164" s="72"/>
      <c r="KSV164" s="72"/>
      <c r="KSW164" s="71"/>
      <c r="KSX164" s="71"/>
      <c r="KSY164" s="71"/>
      <c r="KSZ164" s="71"/>
      <c r="KTA164" s="71"/>
      <c r="KTB164" s="71"/>
      <c r="KTC164" s="71"/>
      <c r="KTD164" s="72"/>
      <c r="KTE164" s="72"/>
      <c r="KTF164" s="72"/>
      <c r="KTG164" s="72"/>
      <c r="KTH164" s="72"/>
      <c r="KTI164" s="72"/>
      <c r="KTJ164" s="72"/>
      <c r="KTK164" s="72"/>
      <c r="KTL164" s="72"/>
      <c r="KTM164" s="71"/>
      <c r="KTN164" s="71"/>
      <c r="KTO164" s="71"/>
      <c r="KTP164" s="71"/>
      <c r="KTQ164" s="71"/>
      <c r="KTR164" s="71"/>
      <c r="KTS164" s="71"/>
      <c r="KTT164" s="72"/>
      <c r="KTU164" s="72"/>
      <c r="KTV164" s="72"/>
      <c r="KTW164" s="72"/>
      <c r="KTX164" s="72"/>
      <c r="KTY164" s="72"/>
      <c r="KTZ164" s="72"/>
      <c r="KUA164" s="72"/>
      <c r="KUB164" s="72"/>
      <c r="KUC164" s="71"/>
      <c r="KUD164" s="71"/>
      <c r="KUE164" s="71"/>
      <c r="KUF164" s="71"/>
      <c r="KUG164" s="71"/>
      <c r="KUH164" s="71"/>
      <c r="KUI164" s="71"/>
      <c r="KUJ164" s="72"/>
      <c r="KUK164" s="72"/>
      <c r="KUL164" s="72"/>
      <c r="KUM164" s="72"/>
      <c r="KUN164" s="72"/>
      <c r="KUO164" s="72"/>
      <c r="KUP164" s="72"/>
      <c r="KUQ164" s="72"/>
      <c r="KUR164" s="72"/>
      <c r="KUS164" s="71"/>
      <c r="KUT164" s="71"/>
      <c r="KUU164" s="71"/>
      <c r="KUV164" s="71"/>
      <c r="KUW164" s="71"/>
      <c r="KUX164" s="71"/>
      <c r="KUY164" s="71"/>
      <c r="KUZ164" s="72"/>
      <c r="KVA164" s="72"/>
      <c r="KVB164" s="72"/>
      <c r="KVC164" s="72"/>
      <c r="KVD164" s="72"/>
      <c r="KVE164" s="72"/>
      <c r="KVF164" s="72"/>
      <c r="KVG164" s="72"/>
      <c r="KVH164" s="72"/>
      <c r="KVI164" s="71"/>
      <c r="KVJ164" s="71"/>
      <c r="KVK164" s="71"/>
      <c r="KVL164" s="71"/>
      <c r="KVM164" s="71"/>
      <c r="KVN164" s="71"/>
      <c r="KVO164" s="71"/>
      <c r="KVP164" s="72"/>
      <c r="KVQ164" s="72"/>
      <c r="KVR164" s="72"/>
      <c r="KVS164" s="72"/>
      <c r="KVT164" s="72"/>
      <c r="KVU164" s="72"/>
      <c r="KVV164" s="72"/>
      <c r="KVW164" s="72"/>
      <c r="KVX164" s="72"/>
      <c r="KVY164" s="71"/>
      <c r="KVZ164" s="71"/>
      <c r="KWA164" s="71"/>
      <c r="KWB164" s="71"/>
      <c r="KWC164" s="71"/>
      <c r="KWD164" s="71"/>
      <c r="KWE164" s="71"/>
      <c r="KWF164" s="72"/>
      <c r="KWG164" s="72"/>
      <c r="KWH164" s="72"/>
      <c r="KWI164" s="72"/>
      <c r="KWJ164" s="72"/>
      <c r="KWK164" s="72"/>
      <c r="KWL164" s="72"/>
      <c r="KWM164" s="72"/>
      <c r="KWN164" s="72"/>
      <c r="KWO164" s="71"/>
      <c r="KWP164" s="71"/>
      <c r="KWQ164" s="71"/>
      <c r="KWR164" s="71"/>
      <c r="KWS164" s="71"/>
      <c r="KWT164" s="71"/>
      <c r="KWU164" s="71"/>
      <c r="KWV164" s="72"/>
      <c r="KWW164" s="72"/>
      <c r="KWX164" s="72"/>
      <c r="KWY164" s="72"/>
      <c r="KWZ164" s="72"/>
      <c r="KXA164" s="72"/>
      <c r="KXB164" s="72"/>
      <c r="KXC164" s="72"/>
      <c r="KXD164" s="72"/>
      <c r="KXE164" s="71"/>
      <c r="KXF164" s="71"/>
      <c r="KXG164" s="71"/>
      <c r="KXH164" s="71"/>
      <c r="KXI164" s="71"/>
      <c r="KXJ164" s="71"/>
      <c r="KXK164" s="71"/>
      <c r="KXL164" s="72"/>
      <c r="KXM164" s="72"/>
      <c r="KXN164" s="72"/>
      <c r="KXO164" s="72"/>
      <c r="KXP164" s="72"/>
      <c r="KXQ164" s="72"/>
      <c r="KXR164" s="72"/>
      <c r="KXS164" s="72"/>
      <c r="KXT164" s="72"/>
      <c r="KXU164" s="71"/>
      <c r="KXV164" s="71"/>
      <c r="KXW164" s="71"/>
      <c r="KXX164" s="71"/>
      <c r="KXY164" s="71"/>
      <c r="KXZ164" s="71"/>
      <c r="KYA164" s="71"/>
      <c r="KYB164" s="72"/>
      <c r="KYC164" s="72"/>
      <c r="KYD164" s="72"/>
      <c r="KYE164" s="72"/>
      <c r="KYF164" s="72"/>
      <c r="KYG164" s="72"/>
      <c r="KYH164" s="72"/>
      <c r="KYI164" s="72"/>
      <c r="KYJ164" s="72"/>
      <c r="KYK164" s="71"/>
      <c r="KYL164" s="71"/>
      <c r="KYM164" s="71"/>
      <c r="KYN164" s="71"/>
      <c r="KYO164" s="71"/>
      <c r="KYP164" s="71"/>
      <c r="KYQ164" s="71"/>
      <c r="KYR164" s="72"/>
      <c r="KYS164" s="72"/>
      <c r="KYT164" s="72"/>
      <c r="KYU164" s="72"/>
      <c r="KYV164" s="72"/>
      <c r="KYW164" s="72"/>
      <c r="KYX164" s="72"/>
      <c r="KYY164" s="72"/>
      <c r="KYZ164" s="72"/>
      <c r="KZA164" s="71"/>
      <c r="KZB164" s="71"/>
      <c r="KZC164" s="71"/>
      <c r="KZD164" s="71"/>
      <c r="KZE164" s="71"/>
      <c r="KZF164" s="71"/>
      <c r="KZG164" s="71"/>
      <c r="KZH164" s="72"/>
      <c r="KZI164" s="72"/>
      <c r="KZJ164" s="72"/>
      <c r="KZK164" s="72"/>
      <c r="KZL164" s="72"/>
      <c r="KZM164" s="72"/>
      <c r="KZN164" s="72"/>
      <c r="KZO164" s="72"/>
      <c r="KZP164" s="72"/>
      <c r="KZQ164" s="71"/>
      <c r="KZR164" s="71"/>
      <c r="KZS164" s="71"/>
      <c r="KZT164" s="71"/>
      <c r="KZU164" s="71"/>
      <c r="KZV164" s="71"/>
      <c r="KZW164" s="71"/>
      <c r="KZX164" s="72"/>
      <c r="KZY164" s="72"/>
      <c r="KZZ164" s="72"/>
      <c r="LAA164" s="72"/>
      <c r="LAB164" s="72"/>
      <c r="LAC164" s="72"/>
      <c r="LAD164" s="72"/>
      <c r="LAE164" s="72"/>
      <c r="LAF164" s="72"/>
      <c r="LAG164" s="71"/>
      <c r="LAH164" s="71"/>
      <c r="LAI164" s="71"/>
      <c r="LAJ164" s="71"/>
      <c r="LAK164" s="71"/>
      <c r="LAL164" s="71"/>
      <c r="LAM164" s="71"/>
      <c r="LAN164" s="72"/>
      <c r="LAO164" s="72"/>
      <c r="LAP164" s="72"/>
      <c r="LAQ164" s="72"/>
      <c r="LAR164" s="72"/>
      <c r="LAS164" s="72"/>
      <c r="LAT164" s="72"/>
      <c r="LAU164" s="72"/>
      <c r="LAV164" s="72"/>
      <c r="LAW164" s="71"/>
      <c r="LAX164" s="71"/>
      <c r="LAY164" s="71"/>
      <c r="LAZ164" s="71"/>
      <c r="LBA164" s="71"/>
      <c r="LBB164" s="71"/>
      <c r="LBC164" s="71"/>
      <c r="LBD164" s="72"/>
      <c r="LBE164" s="72"/>
      <c r="LBF164" s="72"/>
      <c r="LBG164" s="72"/>
      <c r="LBH164" s="72"/>
      <c r="LBI164" s="72"/>
      <c r="LBJ164" s="72"/>
      <c r="LBK164" s="72"/>
      <c r="LBL164" s="72"/>
      <c r="LBM164" s="71"/>
      <c r="LBN164" s="71"/>
      <c r="LBO164" s="71"/>
      <c r="LBP164" s="71"/>
      <c r="LBQ164" s="71"/>
      <c r="LBR164" s="71"/>
      <c r="LBS164" s="71"/>
      <c r="LBT164" s="72"/>
      <c r="LBU164" s="72"/>
      <c r="LBV164" s="72"/>
      <c r="LBW164" s="72"/>
      <c r="LBX164" s="72"/>
      <c r="LBY164" s="72"/>
      <c r="LBZ164" s="72"/>
      <c r="LCA164" s="72"/>
      <c r="LCB164" s="72"/>
      <c r="LCC164" s="71"/>
      <c r="LCD164" s="71"/>
      <c r="LCE164" s="71"/>
      <c r="LCF164" s="71"/>
      <c r="LCG164" s="71"/>
      <c r="LCH164" s="71"/>
      <c r="LCI164" s="71"/>
      <c r="LCJ164" s="72"/>
      <c r="LCK164" s="72"/>
      <c r="LCL164" s="72"/>
      <c r="LCM164" s="72"/>
      <c r="LCN164" s="72"/>
      <c r="LCO164" s="72"/>
      <c r="LCP164" s="72"/>
      <c r="LCQ164" s="72"/>
      <c r="LCR164" s="72"/>
      <c r="LCS164" s="71"/>
      <c r="LCT164" s="71"/>
      <c r="LCU164" s="71"/>
      <c r="LCV164" s="71"/>
      <c r="LCW164" s="71"/>
      <c r="LCX164" s="71"/>
      <c r="LCY164" s="71"/>
      <c r="LCZ164" s="72"/>
      <c r="LDA164" s="72"/>
      <c r="LDB164" s="72"/>
      <c r="LDC164" s="72"/>
      <c r="LDD164" s="72"/>
      <c r="LDE164" s="72"/>
      <c r="LDF164" s="72"/>
      <c r="LDG164" s="72"/>
      <c r="LDH164" s="72"/>
      <c r="LDI164" s="71"/>
      <c r="LDJ164" s="71"/>
      <c r="LDK164" s="71"/>
      <c r="LDL164" s="71"/>
      <c r="LDM164" s="71"/>
      <c r="LDN164" s="71"/>
      <c r="LDO164" s="71"/>
      <c r="LDP164" s="72"/>
      <c r="LDQ164" s="72"/>
      <c r="LDR164" s="72"/>
      <c r="LDS164" s="72"/>
      <c r="LDT164" s="72"/>
      <c r="LDU164" s="72"/>
      <c r="LDV164" s="72"/>
      <c r="LDW164" s="72"/>
      <c r="LDX164" s="72"/>
      <c r="LDY164" s="71"/>
      <c r="LDZ164" s="71"/>
      <c r="LEA164" s="71"/>
      <c r="LEB164" s="71"/>
      <c r="LEC164" s="71"/>
      <c r="LED164" s="71"/>
      <c r="LEE164" s="71"/>
      <c r="LEF164" s="72"/>
      <c r="LEG164" s="72"/>
      <c r="LEH164" s="72"/>
      <c r="LEI164" s="72"/>
      <c r="LEJ164" s="72"/>
      <c r="LEK164" s="72"/>
      <c r="LEL164" s="72"/>
      <c r="LEM164" s="72"/>
      <c r="LEN164" s="72"/>
      <c r="LEO164" s="71"/>
      <c r="LEP164" s="71"/>
      <c r="LEQ164" s="71"/>
      <c r="LER164" s="71"/>
      <c r="LES164" s="71"/>
      <c r="LET164" s="71"/>
      <c r="LEU164" s="71"/>
      <c r="LEV164" s="72"/>
      <c r="LEW164" s="72"/>
      <c r="LEX164" s="72"/>
      <c r="LEY164" s="72"/>
      <c r="LEZ164" s="72"/>
      <c r="LFA164" s="72"/>
      <c r="LFB164" s="72"/>
      <c r="LFC164" s="72"/>
      <c r="LFD164" s="72"/>
      <c r="LFE164" s="71"/>
      <c r="LFF164" s="71"/>
      <c r="LFG164" s="71"/>
      <c r="LFH164" s="71"/>
      <c r="LFI164" s="71"/>
      <c r="LFJ164" s="71"/>
      <c r="LFK164" s="71"/>
      <c r="LFL164" s="72"/>
      <c r="LFM164" s="72"/>
      <c r="LFN164" s="72"/>
      <c r="LFO164" s="72"/>
      <c r="LFP164" s="72"/>
      <c r="LFQ164" s="72"/>
      <c r="LFR164" s="72"/>
      <c r="LFS164" s="72"/>
      <c r="LFT164" s="72"/>
      <c r="LFU164" s="71"/>
      <c r="LFV164" s="71"/>
      <c r="LFW164" s="71"/>
      <c r="LFX164" s="71"/>
      <c r="LFY164" s="71"/>
      <c r="LFZ164" s="71"/>
      <c r="LGA164" s="71"/>
      <c r="LGB164" s="72"/>
      <c r="LGC164" s="72"/>
      <c r="LGD164" s="72"/>
      <c r="LGE164" s="72"/>
      <c r="LGF164" s="72"/>
      <c r="LGG164" s="72"/>
      <c r="LGH164" s="72"/>
      <c r="LGI164" s="72"/>
      <c r="LGJ164" s="72"/>
      <c r="LGK164" s="71"/>
      <c r="LGL164" s="71"/>
      <c r="LGM164" s="71"/>
      <c r="LGN164" s="71"/>
      <c r="LGO164" s="71"/>
      <c r="LGP164" s="71"/>
      <c r="LGQ164" s="71"/>
      <c r="LGR164" s="72"/>
      <c r="LGS164" s="72"/>
      <c r="LGT164" s="72"/>
      <c r="LGU164" s="72"/>
      <c r="LGV164" s="72"/>
      <c r="LGW164" s="72"/>
      <c r="LGX164" s="72"/>
      <c r="LGY164" s="72"/>
      <c r="LGZ164" s="72"/>
      <c r="LHA164" s="71"/>
      <c r="LHB164" s="71"/>
      <c r="LHC164" s="71"/>
      <c r="LHD164" s="71"/>
      <c r="LHE164" s="71"/>
      <c r="LHF164" s="71"/>
      <c r="LHG164" s="71"/>
      <c r="LHH164" s="72"/>
      <c r="LHI164" s="72"/>
      <c r="LHJ164" s="72"/>
      <c r="LHK164" s="72"/>
      <c r="LHL164" s="72"/>
      <c r="LHM164" s="72"/>
      <c r="LHN164" s="72"/>
      <c r="LHO164" s="72"/>
      <c r="LHP164" s="72"/>
      <c r="LHQ164" s="71"/>
      <c r="LHR164" s="71"/>
      <c r="LHS164" s="71"/>
      <c r="LHT164" s="71"/>
      <c r="LHU164" s="71"/>
      <c r="LHV164" s="71"/>
      <c r="LHW164" s="71"/>
      <c r="LHX164" s="72"/>
      <c r="LHY164" s="72"/>
      <c r="LHZ164" s="72"/>
      <c r="LIA164" s="72"/>
      <c r="LIB164" s="72"/>
      <c r="LIC164" s="72"/>
      <c r="LID164" s="72"/>
      <c r="LIE164" s="72"/>
      <c r="LIF164" s="72"/>
      <c r="LIG164" s="71"/>
      <c r="LIH164" s="71"/>
      <c r="LII164" s="71"/>
      <c r="LIJ164" s="71"/>
      <c r="LIK164" s="71"/>
      <c r="LIL164" s="71"/>
      <c r="LIM164" s="71"/>
      <c r="LIN164" s="72"/>
      <c r="LIO164" s="72"/>
      <c r="LIP164" s="72"/>
      <c r="LIQ164" s="72"/>
      <c r="LIR164" s="72"/>
      <c r="LIS164" s="72"/>
      <c r="LIT164" s="72"/>
      <c r="LIU164" s="72"/>
      <c r="LIV164" s="72"/>
      <c r="LIW164" s="71"/>
      <c r="LIX164" s="71"/>
      <c r="LIY164" s="71"/>
      <c r="LIZ164" s="71"/>
      <c r="LJA164" s="71"/>
      <c r="LJB164" s="71"/>
      <c r="LJC164" s="71"/>
      <c r="LJD164" s="72"/>
      <c r="LJE164" s="72"/>
      <c r="LJF164" s="72"/>
      <c r="LJG164" s="72"/>
      <c r="LJH164" s="72"/>
      <c r="LJI164" s="72"/>
      <c r="LJJ164" s="72"/>
      <c r="LJK164" s="72"/>
      <c r="LJL164" s="72"/>
      <c r="LJM164" s="71"/>
      <c r="LJN164" s="71"/>
      <c r="LJO164" s="71"/>
      <c r="LJP164" s="71"/>
      <c r="LJQ164" s="71"/>
      <c r="LJR164" s="71"/>
      <c r="LJS164" s="71"/>
      <c r="LJT164" s="72"/>
      <c r="LJU164" s="72"/>
      <c r="LJV164" s="72"/>
      <c r="LJW164" s="72"/>
      <c r="LJX164" s="72"/>
      <c r="LJY164" s="72"/>
      <c r="LJZ164" s="72"/>
      <c r="LKA164" s="72"/>
      <c r="LKB164" s="72"/>
      <c r="LKC164" s="71"/>
      <c r="LKD164" s="71"/>
      <c r="LKE164" s="71"/>
      <c r="LKF164" s="71"/>
      <c r="LKG164" s="71"/>
      <c r="LKH164" s="71"/>
      <c r="LKI164" s="71"/>
      <c r="LKJ164" s="72"/>
      <c r="LKK164" s="72"/>
      <c r="LKL164" s="72"/>
      <c r="LKM164" s="72"/>
      <c r="LKN164" s="72"/>
      <c r="LKO164" s="72"/>
      <c r="LKP164" s="72"/>
      <c r="LKQ164" s="72"/>
      <c r="LKR164" s="72"/>
      <c r="LKS164" s="71"/>
      <c r="LKT164" s="71"/>
      <c r="LKU164" s="71"/>
      <c r="LKV164" s="71"/>
      <c r="LKW164" s="71"/>
      <c r="LKX164" s="71"/>
      <c r="LKY164" s="71"/>
      <c r="LKZ164" s="72"/>
      <c r="LLA164" s="72"/>
      <c r="LLB164" s="72"/>
      <c r="LLC164" s="72"/>
      <c r="LLD164" s="72"/>
      <c r="LLE164" s="72"/>
      <c r="LLF164" s="72"/>
      <c r="LLG164" s="72"/>
      <c r="LLH164" s="72"/>
      <c r="LLI164" s="71"/>
      <c r="LLJ164" s="71"/>
      <c r="LLK164" s="71"/>
      <c r="LLL164" s="71"/>
      <c r="LLM164" s="71"/>
      <c r="LLN164" s="71"/>
      <c r="LLO164" s="71"/>
      <c r="LLP164" s="72"/>
      <c r="LLQ164" s="72"/>
      <c r="LLR164" s="72"/>
      <c r="LLS164" s="72"/>
      <c r="LLT164" s="72"/>
      <c r="LLU164" s="72"/>
      <c r="LLV164" s="72"/>
      <c r="LLW164" s="72"/>
      <c r="LLX164" s="72"/>
      <c r="LLY164" s="71"/>
      <c r="LLZ164" s="71"/>
      <c r="LMA164" s="71"/>
      <c r="LMB164" s="71"/>
      <c r="LMC164" s="71"/>
      <c r="LMD164" s="71"/>
      <c r="LME164" s="71"/>
      <c r="LMF164" s="72"/>
      <c r="LMG164" s="72"/>
      <c r="LMH164" s="72"/>
      <c r="LMI164" s="72"/>
      <c r="LMJ164" s="72"/>
      <c r="LMK164" s="72"/>
      <c r="LML164" s="72"/>
      <c r="LMM164" s="72"/>
      <c r="LMN164" s="72"/>
      <c r="LMO164" s="71"/>
      <c r="LMP164" s="71"/>
      <c r="LMQ164" s="71"/>
      <c r="LMR164" s="71"/>
      <c r="LMS164" s="71"/>
      <c r="LMT164" s="71"/>
      <c r="LMU164" s="71"/>
      <c r="LMV164" s="72"/>
      <c r="LMW164" s="72"/>
      <c r="LMX164" s="72"/>
      <c r="LMY164" s="72"/>
      <c r="LMZ164" s="72"/>
      <c r="LNA164" s="72"/>
      <c r="LNB164" s="72"/>
      <c r="LNC164" s="72"/>
      <c r="LND164" s="72"/>
      <c r="LNE164" s="71"/>
      <c r="LNF164" s="71"/>
      <c r="LNG164" s="71"/>
      <c r="LNH164" s="71"/>
      <c r="LNI164" s="71"/>
      <c r="LNJ164" s="71"/>
      <c r="LNK164" s="71"/>
      <c r="LNL164" s="72"/>
      <c r="LNM164" s="72"/>
      <c r="LNN164" s="72"/>
      <c r="LNO164" s="72"/>
      <c r="LNP164" s="72"/>
      <c r="LNQ164" s="72"/>
      <c r="LNR164" s="72"/>
      <c r="LNS164" s="72"/>
      <c r="LNT164" s="72"/>
      <c r="LNU164" s="71"/>
      <c r="LNV164" s="71"/>
      <c r="LNW164" s="71"/>
      <c r="LNX164" s="71"/>
      <c r="LNY164" s="71"/>
      <c r="LNZ164" s="71"/>
      <c r="LOA164" s="71"/>
      <c r="LOB164" s="72"/>
      <c r="LOC164" s="72"/>
      <c r="LOD164" s="72"/>
      <c r="LOE164" s="72"/>
      <c r="LOF164" s="72"/>
      <c r="LOG164" s="72"/>
      <c r="LOH164" s="72"/>
      <c r="LOI164" s="72"/>
      <c r="LOJ164" s="72"/>
      <c r="LOK164" s="71"/>
      <c r="LOL164" s="71"/>
      <c r="LOM164" s="71"/>
      <c r="LON164" s="71"/>
      <c r="LOO164" s="71"/>
      <c r="LOP164" s="71"/>
      <c r="LOQ164" s="71"/>
      <c r="LOR164" s="72"/>
      <c r="LOS164" s="72"/>
      <c r="LOT164" s="72"/>
      <c r="LOU164" s="72"/>
      <c r="LOV164" s="72"/>
      <c r="LOW164" s="72"/>
      <c r="LOX164" s="72"/>
      <c r="LOY164" s="72"/>
      <c r="LOZ164" s="72"/>
      <c r="LPA164" s="71"/>
      <c r="LPB164" s="71"/>
      <c r="LPC164" s="71"/>
      <c r="LPD164" s="71"/>
      <c r="LPE164" s="71"/>
      <c r="LPF164" s="71"/>
      <c r="LPG164" s="71"/>
      <c r="LPH164" s="72"/>
      <c r="LPI164" s="72"/>
      <c r="LPJ164" s="72"/>
      <c r="LPK164" s="72"/>
      <c r="LPL164" s="72"/>
      <c r="LPM164" s="72"/>
      <c r="LPN164" s="72"/>
      <c r="LPO164" s="72"/>
      <c r="LPP164" s="72"/>
      <c r="LPQ164" s="71"/>
      <c r="LPR164" s="71"/>
      <c r="LPS164" s="71"/>
      <c r="LPT164" s="71"/>
      <c r="LPU164" s="71"/>
      <c r="LPV164" s="71"/>
      <c r="LPW164" s="71"/>
      <c r="LPX164" s="72"/>
      <c r="LPY164" s="72"/>
      <c r="LPZ164" s="72"/>
      <c r="LQA164" s="72"/>
      <c r="LQB164" s="72"/>
      <c r="LQC164" s="72"/>
      <c r="LQD164" s="72"/>
      <c r="LQE164" s="72"/>
      <c r="LQF164" s="72"/>
      <c r="LQG164" s="71"/>
      <c r="LQH164" s="71"/>
      <c r="LQI164" s="71"/>
      <c r="LQJ164" s="71"/>
      <c r="LQK164" s="71"/>
      <c r="LQL164" s="71"/>
      <c r="LQM164" s="71"/>
      <c r="LQN164" s="72"/>
      <c r="LQO164" s="72"/>
      <c r="LQP164" s="72"/>
      <c r="LQQ164" s="72"/>
      <c r="LQR164" s="72"/>
      <c r="LQS164" s="72"/>
      <c r="LQT164" s="72"/>
      <c r="LQU164" s="72"/>
      <c r="LQV164" s="72"/>
      <c r="LQW164" s="71"/>
      <c r="LQX164" s="71"/>
      <c r="LQY164" s="71"/>
      <c r="LQZ164" s="71"/>
      <c r="LRA164" s="71"/>
      <c r="LRB164" s="71"/>
      <c r="LRC164" s="71"/>
      <c r="LRD164" s="72"/>
      <c r="LRE164" s="72"/>
      <c r="LRF164" s="72"/>
      <c r="LRG164" s="72"/>
      <c r="LRH164" s="72"/>
      <c r="LRI164" s="72"/>
      <c r="LRJ164" s="72"/>
      <c r="LRK164" s="72"/>
      <c r="LRL164" s="72"/>
      <c r="LRM164" s="71"/>
      <c r="LRN164" s="71"/>
      <c r="LRO164" s="71"/>
      <c r="LRP164" s="71"/>
      <c r="LRQ164" s="71"/>
      <c r="LRR164" s="71"/>
      <c r="LRS164" s="71"/>
      <c r="LRT164" s="72"/>
      <c r="LRU164" s="72"/>
      <c r="LRV164" s="72"/>
      <c r="LRW164" s="72"/>
      <c r="LRX164" s="72"/>
      <c r="LRY164" s="72"/>
      <c r="LRZ164" s="72"/>
      <c r="LSA164" s="72"/>
      <c r="LSB164" s="72"/>
      <c r="LSC164" s="71"/>
      <c r="LSD164" s="71"/>
      <c r="LSE164" s="71"/>
      <c r="LSF164" s="71"/>
      <c r="LSG164" s="71"/>
      <c r="LSH164" s="71"/>
      <c r="LSI164" s="71"/>
      <c r="LSJ164" s="72"/>
      <c r="LSK164" s="72"/>
      <c r="LSL164" s="72"/>
      <c r="LSM164" s="72"/>
      <c r="LSN164" s="72"/>
      <c r="LSO164" s="72"/>
      <c r="LSP164" s="72"/>
      <c r="LSQ164" s="72"/>
      <c r="LSR164" s="72"/>
      <c r="LSS164" s="71"/>
      <c r="LST164" s="71"/>
      <c r="LSU164" s="71"/>
      <c r="LSV164" s="71"/>
      <c r="LSW164" s="71"/>
      <c r="LSX164" s="71"/>
      <c r="LSY164" s="71"/>
      <c r="LSZ164" s="72"/>
      <c r="LTA164" s="72"/>
      <c r="LTB164" s="72"/>
      <c r="LTC164" s="72"/>
      <c r="LTD164" s="72"/>
      <c r="LTE164" s="72"/>
      <c r="LTF164" s="72"/>
      <c r="LTG164" s="72"/>
      <c r="LTH164" s="72"/>
      <c r="LTI164" s="71"/>
      <c r="LTJ164" s="71"/>
      <c r="LTK164" s="71"/>
      <c r="LTL164" s="71"/>
      <c r="LTM164" s="71"/>
      <c r="LTN164" s="71"/>
      <c r="LTO164" s="71"/>
      <c r="LTP164" s="72"/>
      <c r="LTQ164" s="72"/>
      <c r="LTR164" s="72"/>
      <c r="LTS164" s="72"/>
      <c r="LTT164" s="72"/>
      <c r="LTU164" s="72"/>
      <c r="LTV164" s="72"/>
      <c r="LTW164" s="72"/>
      <c r="LTX164" s="72"/>
      <c r="LTY164" s="71"/>
      <c r="LTZ164" s="71"/>
      <c r="LUA164" s="71"/>
      <c r="LUB164" s="71"/>
      <c r="LUC164" s="71"/>
      <c r="LUD164" s="71"/>
      <c r="LUE164" s="71"/>
      <c r="LUF164" s="72"/>
      <c r="LUG164" s="72"/>
      <c r="LUH164" s="72"/>
      <c r="LUI164" s="72"/>
      <c r="LUJ164" s="72"/>
      <c r="LUK164" s="72"/>
      <c r="LUL164" s="72"/>
      <c r="LUM164" s="72"/>
      <c r="LUN164" s="72"/>
      <c r="LUO164" s="71"/>
      <c r="LUP164" s="71"/>
      <c r="LUQ164" s="71"/>
      <c r="LUR164" s="71"/>
      <c r="LUS164" s="71"/>
      <c r="LUT164" s="71"/>
      <c r="LUU164" s="71"/>
      <c r="LUV164" s="72"/>
      <c r="LUW164" s="72"/>
      <c r="LUX164" s="72"/>
      <c r="LUY164" s="72"/>
      <c r="LUZ164" s="72"/>
      <c r="LVA164" s="72"/>
      <c r="LVB164" s="72"/>
      <c r="LVC164" s="72"/>
      <c r="LVD164" s="72"/>
      <c r="LVE164" s="71"/>
      <c r="LVF164" s="71"/>
      <c r="LVG164" s="71"/>
      <c r="LVH164" s="71"/>
      <c r="LVI164" s="71"/>
      <c r="LVJ164" s="71"/>
      <c r="LVK164" s="71"/>
      <c r="LVL164" s="72"/>
      <c r="LVM164" s="72"/>
      <c r="LVN164" s="72"/>
      <c r="LVO164" s="72"/>
      <c r="LVP164" s="72"/>
      <c r="LVQ164" s="72"/>
      <c r="LVR164" s="72"/>
      <c r="LVS164" s="72"/>
      <c r="LVT164" s="72"/>
      <c r="LVU164" s="71"/>
      <c r="LVV164" s="71"/>
      <c r="LVW164" s="71"/>
      <c r="LVX164" s="71"/>
      <c r="LVY164" s="71"/>
      <c r="LVZ164" s="71"/>
      <c r="LWA164" s="71"/>
      <c r="LWB164" s="72"/>
      <c r="LWC164" s="72"/>
      <c r="LWD164" s="72"/>
      <c r="LWE164" s="72"/>
      <c r="LWF164" s="72"/>
      <c r="LWG164" s="72"/>
      <c r="LWH164" s="72"/>
      <c r="LWI164" s="72"/>
      <c r="LWJ164" s="72"/>
      <c r="LWK164" s="71"/>
      <c r="LWL164" s="71"/>
      <c r="LWM164" s="71"/>
      <c r="LWN164" s="71"/>
      <c r="LWO164" s="71"/>
      <c r="LWP164" s="71"/>
      <c r="LWQ164" s="71"/>
      <c r="LWR164" s="72"/>
      <c r="LWS164" s="72"/>
      <c r="LWT164" s="72"/>
      <c r="LWU164" s="72"/>
      <c r="LWV164" s="72"/>
      <c r="LWW164" s="72"/>
      <c r="LWX164" s="72"/>
      <c r="LWY164" s="72"/>
      <c r="LWZ164" s="72"/>
      <c r="LXA164" s="71"/>
      <c r="LXB164" s="71"/>
      <c r="LXC164" s="71"/>
      <c r="LXD164" s="71"/>
      <c r="LXE164" s="71"/>
      <c r="LXF164" s="71"/>
      <c r="LXG164" s="71"/>
      <c r="LXH164" s="72"/>
      <c r="LXI164" s="72"/>
      <c r="LXJ164" s="72"/>
      <c r="LXK164" s="72"/>
      <c r="LXL164" s="72"/>
      <c r="LXM164" s="72"/>
      <c r="LXN164" s="72"/>
      <c r="LXO164" s="72"/>
      <c r="LXP164" s="72"/>
      <c r="LXQ164" s="71"/>
      <c r="LXR164" s="71"/>
      <c r="LXS164" s="71"/>
      <c r="LXT164" s="71"/>
      <c r="LXU164" s="71"/>
      <c r="LXV164" s="71"/>
      <c r="LXW164" s="71"/>
      <c r="LXX164" s="72"/>
      <c r="LXY164" s="72"/>
      <c r="LXZ164" s="72"/>
      <c r="LYA164" s="72"/>
      <c r="LYB164" s="72"/>
      <c r="LYC164" s="72"/>
      <c r="LYD164" s="72"/>
      <c r="LYE164" s="72"/>
      <c r="LYF164" s="72"/>
      <c r="LYG164" s="71"/>
      <c r="LYH164" s="71"/>
      <c r="LYI164" s="71"/>
      <c r="LYJ164" s="71"/>
      <c r="LYK164" s="71"/>
      <c r="LYL164" s="71"/>
      <c r="LYM164" s="71"/>
      <c r="LYN164" s="72"/>
      <c r="LYO164" s="72"/>
      <c r="LYP164" s="72"/>
      <c r="LYQ164" s="72"/>
      <c r="LYR164" s="72"/>
      <c r="LYS164" s="72"/>
      <c r="LYT164" s="72"/>
      <c r="LYU164" s="72"/>
      <c r="LYV164" s="72"/>
      <c r="LYW164" s="71"/>
      <c r="LYX164" s="71"/>
      <c r="LYY164" s="71"/>
      <c r="LYZ164" s="71"/>
      <c r="LZA164" s="71"/>
      <c r="LZB164" s="71"/>
      <c r="LZC164" s="71"/>
      <c r="LZD164" s="72"/>
      <c r="LZE164" s="72"/>
      <c r="LZF164" s="72"/>
      <c r="LZG164" s="72"/>
      <c r="LZH164" s="72"/>
      <c r="LZI164" s="72"/>
      <c r="LZJ164" s="72"/>
      <c r="LZK164" s="72"/>
      <c r="LZL164" s="72"/>
      <c r="LZM164" s="71"/>
      <c r="LZN164" s="71"/>
      <c r="LZO164" s="71"/>
      <c r="LZP164" s="71"/>
      <c r="LZQ164" s="71"/>
      <c r="LZR164" s="71"/>
      <c r="LZS164" s="71"/>
      <c r="LZT164" s="72"/>
      <c r="LZU164" s="72"/>
      <c r="LZV164" s="72"/>
      <c r="LZW164" s="72"/>
      <c r="LZX164" s="72"/>
      <c r="LZY164" s="72"/>
      <c r="LZZ164" s="72"/>
      <c r="MAA164" s="72"/>
      <c r="MAB164" s="72"/>
      <c r="MAC164" s="71"/>
      <c r="MAD164" s="71"/>
      <c r="MAE164" s="71"/>
      <c r="MAF164" s="71"/>
      <c r="MAG164" s="71"/>
      <c r="MAH164" s="71"/>
      <c r="MAI164" s="71"/>
      <c r="MAJ164" s="72"/>
      <c r="MAK164" s="72"/>
      <c r="MAL164" s="72"/>
      <c r="MAM164" s="72"/>
      <c r="MAN164" s="72"/>
      <c r="MAO164" s="72"/>
      <c r="MAP164" s="72"/>
      <c r="MAQ164" s="72"/>
      <c r="MAR164" s="72"/>
      <c r="MAS164" s="71"/>
      <c r="MAT164" s="71"/>
      <c r="MAU164" s="71"/>
      <c r="MAV164" s="71"/>
      <c r="MAW164" s="71"/>
      <c r="MAX164" s="71"/>
      <c r="MAY164" s="71"/>
      <c r="MAZ164" s="72"/>
      <c r="MBA164" s="72"/>
      <c r="MBB164" s="72"/>
      <c r="MBC164" s="72"/>
      <c r="MBD164" s="72"/>
      <c r="MBE164" s="72"/>
      <c r="MBF164" s="72"/>
      <c r="MBG164" s="72"/>
      <c r="MBH164" s="72"/>
      <c r="MBI164" s="71"/>
      <c r="MBJ164" s="71"/>
      <c r="MBK164" s="71"/>
      <c r="MBL164" s="71"/>
      <c r="MBM164" s="71"/>
      <c r="MBN164" s="71"/>
      <c r="MBO164" s="71"/>
      <c r="MBP164" s="72"/>
      <c r="MBQ164" s="72"/>
      <c r="MBR164" s="72"/>
      <c r="MBS164" s="72"/>
      <c r="MBT164" s="72"/>
      <c r="MBU164" s="72"/>
      <c r="MBV164" s="72"/>
      <c r="MBW164" s="72"/>
      <c r="MBX164" s="72"/>
      <c r="MBY164" s="71"/>
      <c r="MBZ164" s="71"/>
      <c r="MCA164" s="71"/>
      <c r="MCB164" s="71"/>
      <c r="MCC164" s="71"/>
      <c r="MCD164" s="71"/>
      <c r="MCE164" s="71"/>
      <c r="MCF164" s="72"/>
      <c r="MCG164" s="72"/>
      <c r="MCH164" s="72"/>
      <c r="MCI164" s="72"/>
      <c r="MCJ164" s="72"/>
      <c r="MCK164" s="72"/>
      <c r="MCL164" s="72"/>
      <c r="MCM164" s="72"/>
      <c r="MCN164" s="72"/>
      <c r="MCO164" s="71"/>
      <c r="MCP164" s="71"/>
      <c r="MCQ164" s="71"/>
      <c r="MCR164" s="71"/>
      <c r="MCS164" s="71"/>
      <c r="MCT164" s="71"/>
      <c r="MCU164" s="71"/>
      <c r="MCV164" s="72"/>
      <c r="MCW164" s="72"/>
      <c r="MCX164" s="72"/>
      <c r="MCY164" s="72"/>
      <c r="MCZ164" s="72"/>
      <c r="MDA164" s="72"/>
      <c r="MDB164" s="72"/>
      <c r="MDC164" s="72"/>
      <c r="MDD164" s="72"/>
      <c r="MDE164" s="71"/>
      <c r="MDF164" s="71"/>
      <c r="MDG164" s="71"/>
      <c r="MDH164" s="71"/>
      <c r="MDI164" s="71"/>
      <c r="MDJ164" s="71"/>
      <c r="MDK164" s="71"/>
      <c r="MDL164" s="72"/>
      <c r="MDM164" s="72"/>
      <c r="MDN164" s="72"/>
      <c r="MDO164" s="72"/>
      <c r="MDP164" s="72"/>
      <c r="MDQ164" s="72"/>
      <c r="MDR164" s="72"/>
      <c r="MDS164" s="72"/>
      <c r="MDT164" s="72"/>
      <c r="MDU164" s="71"/>
      <c r="MDV164" s="71"/>
      <c r="MDW164" s="71"/>
      <c r="MDX164" s="71"/>
      <c r="MDY164" s="71"/>
      <c r="MDZ164" s="71"/>
      <c r="MEA164" s="71"/>
      <c r="MEB164" s="72"/>
      <c r="MEC164" s="72"/>
      <c r="MED164" s="72"/>
      <c r="MEE164" s="72"/>
      <c r="MEF164" s="72"/>
      <c r="MEG164" s="72"/>
      <c r="MEH164" s="72"/>
      <c r="MEI164" s="72"/>
      <c r="MEJ164" s="72"/>
      <c r="MEK164" s="71"/>
      <c r="MEL164" s="71"/>
      <c r="MEM164" s="71"/>
      <c r="MEN164" s="71"/>
      <c r="MEO164" s="71"/>
      <c r="MEP164" s="71"/>
      <c r="MEQ164" s="71"/>
      <c r="MER164" s="72"/>
      <c r="MES164" s="72"/>
      <c r="MET164" s="72"/>
      <c r="MEU164" s="72"/>
      <c r="MEV164" s="72"/>
      <c r="MEW164" s="72"/>
      <c r="MEX164" s="72"/>
      <c r="MEY164" s="72"/>
      <c r="MEZ164" s="72"/>
      <c r="MFA164" s="71"/>
      <c r="MFB164" s="71"/>
      <c r="MFC164" s="71"/>
      <c r="MFD164" s="71"/>
      <c r="MFE164" s="71"/>
      <c r="MFF164" s="71"/>
      <c r="MFG164" s="71"/>
      <c r="MFH164" s="72"/>
      <c r="MFI164" s="72"/>
      <c r="MFJ164" s="72"/>
      <c r="MFK164" s="72"/>
      <c r="MFL164" s="72"/>
      <c r="MFM164" s="72"/>
      <c r="MFN164" s="72"/>
      <c r="MFO164" s="72"/>
      <c r="MFP164" s="72"/>
      <c r="MFQ164" s="71"/>
      <c r="MFR164" s="71"/>
      <c r="MFS164" s="71"/>
      <c r="MFT164" s="71"/>
      <c r="MFU164" s="71"/>
      <c r="MFV164" s="71"/>
      <c r="MFW164" s="71"/>
      <c r="MFX164" s="72"/>
      <c r="MFY164" s="72"/>
      <c r="MFZ164" s="72"/>
      <c r="MGA164" s="72"/>
      <c r="MGB164" s="72"/>
      <c r="MGC164" s="72"/>
      <c r="MGD164" s="72"/>
      <c r="MGE164" s="72"/>
      <c r="MGF164" s="72"/>
      <c r="MGG164" s="71"/>
      <c r="MGH164" s="71"/>
      <c r="MGI164" s="71"/>
      <c r="MGJ164" s="71"/>
      <c r="MGK164" s="71"/>
      <c r="MGL164" s="71"/>
      <c r="MGM164" s="71"/>
      <c r="MGN164" s="72"/>
      <c r="MGO164" s="72"/>
      <c r="MGP164" s="72"/>
      <c r="MGQ164" s="72"/>
      <c r="MGR164" s="72"/>
      <c r="MGS164" s="72"/>
      <c r="MGT164" s="72"/>
      <c r="MGU164" s="72"/>
      <c r="MGV164" s="72"/>
      <c r="MGW164" s="71"/>
      <c r="MGX164" s="71"/>
      <c r="MGY164" s="71"/>
      <c r="MGZ164" s="71"/>
      <c r="MHA164" s="71"/>
      <c r="MHB164" s="71"/>
      <c r="MHC164" s="71"/>
      <c r="MHD164" s="72"/>
      <c r="MHE164" s="72"/>
      <c r="MHF164" s="72"/>
      <c r="MHG164" s="72"/>
      <c r="MHH164" s="72"/>
      <c r="MHI164" s="72"/>
      <c r="MHJ164" s="72"/>
      <c r="MHK164" s="72"/>
      <c r="MHL164" s="72"/>
      <c r="MHM164" s="71"/>
      <c r="MHN164" s="71"/>
      <c r="MHO164" s="71"/>
      <c r="MHP164" s="71"/>
      <c r="MHQ164" s="71"/>
      <c r="MHR164" s="71"/>
      <c r="MHS164" s="71"/>
      <c r="MHT164" s="72"/>
      <c r="MHU164" s="72"/>
      <c r="MHV164" s="72"/>
      <c r="MHW164" s="72"/>
      <c r="MHX164" s="72"/>
      <c r="MHY164" s="72"/>
      <c r="MHZ164" s="72"/>
      <c r="MIA164" s="72"/>
      <c r="MIB164" s="72"/>
      <c r="MIC164" s="71"/>
      <c r="MID164" s="71"/>
      <c r="MIE164" s="71"/>
      <c r="MIF164" s="71"/>
      <c r="MIG164" s="71"/>
      <c r="MIH164" s="71"/>
      <c r="MII164" s="71"/>
      <c r="MIJ164" s="72"/>
      <c r="MIK164" s="72"/>
      <c r="MIL164" s="72"/>
      <c r="MIM164" s="72"/>
      <c r="MIN164" s="72"/>
      <c r="MIO164" s="72"/>
      <c r="MIP164" s="72"/>
      <c r="MIQ164" s="72"/>
      <c r="MIR164" s="72"/>
      <c r="MIS164" s="71"/>
      <c r="MIT164" s="71"/>
      <c r="MIU164" s="71"/>
      <c r="MIV164" s="71"/>
      <c r="MIW164" s="71"/>
      <c r="MIX164" s="71"/>
      <c r="MIY164" s="71"/>
      <c r="MIZ164" s="72"/>
      <c r="MJA164" s="72"/>
      <c r="MJB164" s="72"/>
      <c r="MJC164" s="72"/>
      <c r="MJD164" s="72"/>
      <c r="MJE164" s="72"/>
      <c r="MJF164" s="72"/>
      <c r="MJG164" s="72"/>
      <c r="MJH164" s="72"/>
      <c r="MJI164" s="71"/>
      <c r="MJJ164" s="71"/>
      <c r="MJK164" s="71"/>
      <c r="MJL164" s="71"/>
      <c r="MJM164" s="71"/>
      <c r="MJN164" s="71"/>
      <c r="MJO164" s="71"/>
      <c r="MJP164" s="72"/>
      <c r="MJQ164" s="72"/>
      <c r="MJR164" s="72"/>
      <c r="MJS164" s="72"/>
      <c r="MJT164" s="72"/>
      <c r="MJU164" s="72"/>
      <c r="MJV164" s="72"/>
      <c r="MJW164" s="72"/>
      <c r="MJX164" s="72"/>
      <c r="MJY164" s="71"/>
      <c r="MJZ164" s="71"/>
      <c r="MKA164" s="71"/>
      <c r="MKB164" s="71"/>
      <c r="MKC164" s="71"/>
      <c r="MKD164" s="71"/>
      <c r="MKE164" s="71"/>
      <c r="MKF164" s="72"/>
      <c r="MKG164" s="72"/>
      <c r="MKH164" s="72"/>
      <c r="MKI164" s="72"/>
      <c r="MKJ164" s="72"/>
      <c r="MKK164" s="72"/>
      <c r="MKL164" s="72"/>
      <c r="MKM164" s="72"/>
      <c r="MKN164" s="72"/>
      <c r="MKO164" s="71"/>
      <c r="MKP164" s="71"/>
      <c r="MKQ164" s="71"/>
      <c r="MKR164" s="71"/>
      <c r="MKS164" s="71"/>
      <c r="MKT164" s="71"/>
      <c r="MKU164" s="71"/>
      <c r="MKV164" s="72"/>
      <c r="MKW164" s="72"/>
      <c r="MKX164" s="72"/>
      <c r="MKY164" s="72"/>
      <c r="MKZ164" s="72"/>
      <c r="MLA164" s="72"/>
      <c r="MLB164" s="72"/>
      <c r="MLC164" s="72"/>
      <c r="MLD164" s="72"/>
      <c r="MLE164" s="71"/>
      <c r="MLF164" s="71"/>
      <c r="MLG164" s="71"/>
      <c r="MLH164" s="71"/>
      <c r="MLI164" s="71"/>
      <c r="MLJ164" s="71"/>
      <c r="MLK164" s="71"/>
      <c r="MLL164" s="72"/>
      <c r="MLM164" s="72"/>
      <c r="MLN164" s="72"/>
      <c r="MLO164" s="72"/>
      <c r="MLP164" s="72"/>
      <c r="MLQ164" s="72"/>
      <c r="MLR164" s="72"/>
      <c r="MLS164" s="72"/>
      <c r="MLT164" s="72"/>
      <c r="MLU164" s="71"/>
      <c r="MLV164" s="71"/>
      <c r="MLW164" s="71"/>
      <c r="MLX164" s="71"/>
      <c r="MLY164" s="71"/>
      <c r="MLZ164" s="71"/>
      <c r="MMA164" s="71"/>
      <c r="MMB164" s="72"/>
      <c r="MMC164" s="72"/>
      <c r="MMD164" s="72"/>
      <c r="MME164" s="72"/>
      <c r="MMF164" s="72"/>
      <c r="MMG164" s="72"/>
      <c r="MMH164" s="72"/>
      <c r="MMI164" s="72"/>
      <c r="MMJ164" s="72"/>
      <c r="MMK164" s="71"/>
      <c r="MML164" s="71"/>
      <c r="MMM164" s="71"/>
      <c r="MMN164" s="71"/>
      <c r="MMO164" s="71"/>
      <c r="MMP164" s="71"/>
      <c r="MMQ164" s="71"/>
      <c r="MMR164" s="72"/>
      <c r="MMS164" s="72"/>
      <c r="MMT164" s="72"/>
      <c r="MMU164" s="72"/>
      <c r="MMV164" s="72"/>
      <c r="MMW164" s="72"/>
      <c r="MMX164" s="72"/>
      <c r="MMY164" s="72"/>
      <c r="MMZ164" s="72"/>
      <c r="MNA164" s="71"/>
      <c r="MNB164" s="71"/>
      <c r="MNC164" s="71"/>
      <c r="MND164" s="71"/>
      <c r="MNE164" s="71"/>
      <c r="MNF164" s="71"/>
      <c r="MNG164" s="71"/>
      <c r="MNH164" s="72"/>
      <c r="MNI164" s="72"/>
      <c r="MNJ164" s="72"/>
      <c r="MNK164" s="72"/>
      <c r="MNL164" s="72"/>
      <c r="MNM164" s="72"/>
      <c r="MNN164" s="72"/>
      <c r="MNO164" s="72"/>
      <c r="MNP164" s="72"/>
      <c r="MNQ164" s="71"/>
      <c r="MNR164" s="71"/>
      <c r="MNS164" s="71"/>
      <c r="MNT164" s="71"/>
      <c r="MNU164" s="71"/>
      <c r="MNV164" s="71"/>
      <c r="MNW164" s="71"/>
      <c r="MNX164" s="72"/>
      <c r="MNY164" s="72"/>
      <c r="MNZ164" s="72"/>
      <c r="MOA164" s="72"/>
      <c r="MOB164" s="72"/>
      <c r="MOC164" s="72"/>
      <c r="MOD164" s="72"/>
      <c r="MOE164" s="72"/>
      <c r="MOF164" s="72"/>
      <c r="MOG164" s="71"/>
      <c r="MOH164" s="71"/>
      <c r="MOI164" s="71"/>
      <c r="MOJ164" s="71"/>
      <c r="MOK164" s="71"/>
      <c r="MOL164" s="71"/>
      <c r="MOM164" s="71"/>
      <c r="MON164" s="72"/>
      <c r="MOO164" s="72"/>
      <c r="MOP164" s="72"/>
      <c r="MOQ164" s="72"/>
      <c r="MOR164" s="72"/>
      <c r="MOS164" s="72"/>
      <c r="MOT164" s="72"/>
      <c r="MOU164" s="72"/>
      <c r="MOV164" s="72"/>
      <c r="MOW164" s="71"/>
      <c r="MOX164" s="71"/>
      <c r="MOY164" s="71"/>
      <c r="MOZ164" s="71"/>
      <c r="MPA164" s="71"/>
      <c r="MPB164" s="71"/>
      <c r="MPC164" s="71"/>
      <c r="MPD164" s="72"/>
      <c r="MPE164" s="72"/>
      <c r="MPF164" s="72"/>
      <c r="MPG164" s="72"/>
      <c r="MPH164" s="72"/>
      <c r="MPI164" s="72"/>
      <c r="MPJ164" s="72"/>
      <c r="MPK164" s="72"/>
      <c r="MPL164" s="72"/>
      <c r="MPM164" s="71"/>
      <c r="MPN164" s="71"/>
      <c r="MPO164" s="71"/>
      <c r="MPP164" s="71"/>
      <c r="MPQ164" s="71"/>
      <c r="MPR164" s="71"/>
      <c r="MPS164" s="71"/>
      <c r="MPT164" s="72"/>
      <c r="MPU164" s="72"/>
      <c r="MPV164" s="72"/>
      <c r="MPW164" s="72"/>
      <c r="MPX164" s="72"/>
      <c r="MPY164" s="72"/>
      <c r="MPZ164" s="72"/>
      <c r="MQA164" s="72"/>
      <c r="MQB164" s="72"/>
      <c r="MQC164" s="71"/>
      <c r="MQD164" s="71"/>
      <c r="MQE164" s="71"/>
      <c r="MQF164" s="71"/>
      <c r="MQG164" s="71"/>
      <c r="MQH164" s="71"/>
      <c r="MQI164" s="71"/>
      <c r="MQJ164" s="72"/>
      <c r="MQK164" s="72"/>
      <c r="MQL164" s="72"/>
      <c r="MQM164" s="72"/>
      <c r="MQN164" s="72"/>
      <c r="MQO164" s="72"/>
      <c r="MQP164" s="72"/>
      <c r="MQQ164" s="72"/>
      <c r="MQR164" s="72"/>
      <c r="MQS164" s="71"/>
      <c r="MQT164" s="71"/>
      <c r="MQU164" s="71"/>
      <c r="MQV164" s="71"/>
      <c r="MQW164" s="71"/>
      <c r="MQX164" s="71"/>
      <c r="MQY164" s="71"/>
      <c r="MQZ164" s="72"/>
      <c r="MRA164" s="72"/>
      <c r="MRB164" s="72"/>
      <c r="MRC164" s="72"/>
      <c r="MRD164" s="72"/>
      <c r="MRE164" s="72"/>
      <c r="MRF164" s="72"/>
      <c r="MRG164" s="72"/>
      <c r="MRH164" s="72"/>
      <c r="MRI164" s="71"/>
      <c r="MRJ164" s="71"/>
      <c r="MRK164" s="71"/>
      <c r="MRL164" s="71"/>
      <c r="MRM164" s="71"/>
      <c r="MRN164" s="71"/>
      <c r="MRO164" s="71"/>
      <c r="MRP164" s="72"/>
      <c r="MRQ164" s="72"/>
      <c r="MRR164" s="72"/>
      <c r="MRS164" s="72"/>
      <c r="MRT164" s="72"/>
      <c r="MRU164" s="72"/>
      <c r="MRV164" s="72"/>
      <c r="MRW164" s="72"/>
      <c r="MRX164" s="72"/>
      <c r="MRY164" s="71"/>
      <c r="MRZ164" s="71"/>
      <c r="MSA164" s="71"/>
      <c r="MSB164" s="71"/>
      <c r="MSC164" s="71"/>
      <c r="MSD164" s="71"/>
      <c r="MSE164" s="71"/>
      <c r="MSF164" s="72"/>
      <c r="MSG164" s="72"/>
      <c r="MSH164" s="72"/>
      <c r="MSI164" s="72"/>
      <c r="MSJ164" s="72"/>
      <c r="MSK164" s="72"/>
      <c r="MSL164" s="72"/>
      <c r="MSM164" s="72"/>
      <c r="MSN164" s="72"/>
      <c r="MSO164" s="71"/>
      <c r="MSP164" s="71"/>
      <c r="MSQ164" s="71"/>
      <c r="MSR164" s="71"/>
      <c r="MSS164" s="71"/>
      <c r="MST164" s="71"/>
      <c r="MSU164" s="71"/>
      <c r="MSV164" s="72"/>
      <c r="MSW164" s="72"/>
      <c r="MSX164" s="72"/>
      <c r="MSY164" s="72"/>
      <c r="MSZ164" s="72"/>
      <c r="MTA164" s="72"/>
      <c r="MTB164" s="72"/>
      <c r="MTC164" s="72"/>
      <c r="MTD164" s="72"/>
      <c r="MTE164" s="71"/>
      <c r="MTF164" s="71"/>
      <c r="MTG164" s="71"/>
      <c r="MTH164" s="71"/>
      <c r="MTI164" s="71"/>
      <c r="MTJ164" s="71"/>
      <c r="MTK164" s="71"/>
      <c r="MTL164" s="72"/>
      <c r="MTM164" s="72"/>
      <c r="MTN164" s="72"/>
      <c r="MTO164" s="72"/>
      <c r="MTP164" s="72"/>
      <c r="MTQ164" s="72"/>
      <c r="MTR164" s="72"/>
      <c r="MTS164" s="72"/>
      <c r="MTT164" s="72"/>
      <c r="MTU164" s="71"/>
      <c r="MTV164" s="71"/>
      <c r="MTW164" s="71"/>
      <c r="MTX164" s="71"/>
      <c r="MTY164" s="71"/>
      <c r="MTZ164" s="71"/>
      <c r="MUA164" s="71"/>
      <c r="MUB164" s="72"/>
      <c r="MUC164" s="72"/>
      <c r="MUD164" s="72"/>
      <c r="MUE164" s="72"/>
      <c r="MUF164" s="72"/>
      <c r="MUG164" s="72"/>
      <c r="MUH164" s="72"/>
      <c r="MUI164" s="72"/>
      <c r="MUJ164" s="72"/>
      <c r="MUK164" s="71"/>
      <c r="MUL164" s="71"/>
      <c r="MUM164" s="71"/>
      <c r="MUN164" s="71"/>
      <c r="MUO164" s="71"/>
      <c r="MUP164" s="71"/>
      <c r="MUQ164" s="71"/>
      <c r="MUR164" s="72"/>
      <c r="MUS164" s="72"/>
      <c r="MUT164" s="72"/>
      <c r="MUU164" s="72"/>
      <c r="MUV164" s="72"/>
      <c r="MUW164" s="72"/>
      <c r="MUX164" s="72"/>
      <c r="MUY164" s="72"/>
      <c r="MUZ164" s="72"/>
      <c r="MVA164" s="71"/>
      <c r="MVB164" s="71"/>
      <c r="MVC164" s="71"/>
      <c r="MVD164" s="71"/>
      <c r="MVE164" s="71"/>
      <c r="MVF164" s="71"/>
      <c r="MVG164" s="71"/>
      <c r="MVH164" s="72"/>
      <c r="MVI164" s="72"/>
      <c r="MVJ164" s="72"/>
      <c r="MVK164" s="72"/>
      <c r="MVL164" s="72"/>
      <c r="MVM164" s="72"/>
      <c r="MVN164" s="72"/>
      <c r="MVO164" s="72"/>
      <c r="MVP164" s="72"/>
      <c r="MVQ164" s="71"/>
      <c r="MVR164" s="71"/>
      <c r="MVS164" s="71"/>
      <c r="MVT164" s="71"/>
      <c r="MVU164" s="71"/>
      <c r="MVV164" s="71"/>
      <c r="MVW164" s="71"/>
      <c r="MVX164" s="72"/>
      <c r="MVY164" s="72"/>
      <c r="MVZ164" s="72"/>
      <c r="MWA164" s="72"/>
      <c r="MWB164" s="72"/>
      <c r="MWC164" s="72"/>
      <c r="MWD164" s="72"/>
      <c r="MWE164" s="72"/>
      <c r="MWF164" s="72"/>
      <c r="MWG164" s="71"/>
      <c r="MWH164" s="71"/>
      <c r="MWI164" s="71"/>
      <c r="MWJ164" s="71"/>
      <c r="MWK164" s="71"/>
      <c r="MWL164" s="71"/>
      <c r="MWM164" s="71"/>
      <c r="MWN164" s="72"/>
      <c r="MWO164" s="72"/>
      <c r="MWP164" s="72"/>
      <c r="MWQ164" s="72"/>
      <c r="MWR164" s="72"/>
      <c r="MWS164" s="72"/>
      <c r="MWT164" s="72"/>
      <c r="MWU164" s="72"/>
      <c r="MWV164" s="72"/>
      <c r="MWW164" s="71"/>
      <c r="MWX164" s="71"/>
      <c r="MWY164" s="71"/>
      <c r="MWZ164" s="71"/>
      <c r="MXA164" s="71"/>
      <c r="MXB164" s="71"/>
      <c r="MXC164" s="71"/>
      <c r="MXD164" s="72"/>
      <c r="MXE164" s="72"/>
      <c r="MXF164" s="72"/>
      <c r="MXG164" s="72"/>
      <c r="MXH164" s="72"/>
      <c r="MXI164" s="72"/>
      <c r="MXJ164" s="72"/>
      <c r="MXK164" s="72"/>
      <c r="MXL164" s="72"/>
      <c r="MXM164" s="71"/>
      <c r="MXN164" s="71"/>
      <c r="MXO164" s="71"/>
      <c r="MXP164" s="71"/>
      <c r="MXQ164" s="71"/>
      <c r="MXR164" s="71"/>
      <c r="MXS164" s="71"/>
      <c r="MXT164" s="72"/>
      <c r="MXU164" s="72"/>
      <c r="MXV164" s="72"/>
      <c r="MXW164" s="72"/>
      <c r="MXX164" s="72"/>
      <c r="MXY164" s="72"/>
      <c r="MXZ164" s="72"/>
      <c r="MYA164" s="72"/>
      <c r="MYB164" s="72"/>
      <c r="MYC164" s="71"/>
      <c r="MYD164" s="71"/>
      <c r="MYE164" s="71"/>
      <c r="MYF164" s="71"/>
      <c r="MYG164" s="71"/>
      <c r="MYH164" s="71"/>
      <c r="MYI164" s="71"/>
      <c r="MYJ164" s="72"/>
      <c r="MYK164" s="72"/>
      <c r="MYL164" s="72"/>
      <c r="MYM164" s="72"/>
      <c r="MYN164" s="72"/>
      <c r="MYO164" s="72"/>
      <c r="MYP164" s="72"/>
      <c r="MYQ164" s="72"/>
      <c r="MYR164" s="72"/>
      <c r="MYS164" s="71"/>
      <c r="MYT164" s="71"/>
      <c r="MYU164" s="71"/>
      <c r="MYV164" s="71"/>
      <c r="MYW164" s="71"/>
      <c r="MYX164" s="71"/>
      <c r="MYY164" s="71"/>
      <c r="MYZ164" s="72"/>
      <c r="MZA164" s="72"/>
      <c r="MZB164" s="72"/>
      <c r="MZC164" s="72"/>
      <c r="MZD164" s="72"/>
      <c r="MZE164" s="72"/>
      <c r="MZF164" s="72"/>
      <c r="MZG164" s="72"/>
      <c r="MZH164" s="72"/>
      <c r="MZI164" s="71"/>
      <c r="MZJ164" s="71"/>
      <c r="MZK164" s="71"/>
      <c r="MZL164" s="71"/>
      <c r="MZM164" s="71"/>
      <c r="MZN164" s="71"/>
      <c r="MZO164" s="71"/>
      <c r="MZP164" s="72"/>
      <c r="MZQ164" s="72"/>
      <c r="MZR164" s="72"/>
      <c r="MZS164" s="72"/>
      <c r="MZT164" s="72"/>
      <c r="MZU164" s="72"/>
      <c r="MZV164" s="72"/>
      <c r="MZW164" s="72"/>
      <c r="MZX164" s="72"/>
      <c r="MZY164" s="71"/>
      <c r="MZZ164" s="71"/>
      <c r="NAA164" s="71"/>
      <c r="NAB164" s="71"/>
      <c r="NAC164" s="71"/>
      <c r="NAD164" s="71"/>
      <c r="NAE164" s="71"/>
      <c r="NAF164" s="72"/>
      <c r="NAG164" s="72"/>
      <c r="NAH164" s="72"/>
      <c r="NAI164" s="72"/>
      <c r="NAJ164" s="72"/>
      <c r="NAK164" s="72"/>
      <c r="NAL164" s="72"/>
      <c r="NAM164" s="72"/>
      <c r="NAN164" s="72"/>
      <c r="NAO164" s="71"/>
      <c r="NAP164" s="71"/>
      <c r="NAQ164" s="71"/>
      <c r="NAR164" s="71"/>
      <c r="NAS164" s="71"/>
      <c r="NAT164" s="71"/>
      <c r="NAU164" s="71"/>
      <c r="NAV164" s="72"/>
      <c r="NAW164" s="72"/>
      <c r="NAX164" s="72"/>
      <c r="NAY164" s="72"/>
      <c r="NAZ164" s="72"/>
      <c r="NBA164" s="72"/>
      <c r="NBB164" s="72"/>
      <c r="NBC164" s="72"/>
      <c r="NBD164" s="72"/>
      <c r="NBE164" s="71"/>
      <c r="NBF164" s="71"/>
      <c r="NBG164" s="71"/>
      <c r="NBH164" s="71"/>
      <c r="NBI164" s="71"/>
      <c r="NBJ164" s="71"/>
      <c r="NBK164" s="71"/>
      <c r="NBL164" s="72"/>
      <c r="NBM164" s="72"/>
      <c r="NBN164" s="72"/>
      <c r="NBO164" s="72"/>
      <c r="NBP164" s="72"/>
      <c r="NBQ164" s="72"/>
      <c r="NBR164" s="72"/>
      <c r="NBS164" s="72"/>
      <c r="NBT164" s="72"/>
      <c r="NBU164" s="71"/>
      <c r="NBV164" s="71"/>
      <c r="NBW164" s="71"/>
      <c r="NBX164" s="71"/>
      <c r="NBY164" s="71"/>
      <c r="NBZ164" s="71"/>
      <c r="NCA164" s="71"/>
      <c r="NCB164" s="72"/>
      <c r="NCC164" s="72"/>
      <c r="NCD164" s="72"/>
      <c r="NCE164" s="72"/>
      <c r="NCF164" s="72"/>
      <c r="NCG164" s="72"/>
      <c r="NCH164" s="72"/>
      <c r="NCI164" s="72"/>
      <c r="NCJ164" s="72"/>
      <c r="NCK164" s="71"/>
      <c r="NCL164" s="71"/>
      <c r="NCM164" s="71"/>
      <c r="NCN164" s="71"/>
      <c r="NCO164" s="71"/>
      <c r="NCP164" s="71"/>
      <c r="NCQ164" s="71"/>
      <c r="NCR164" s="72"/>
      <c r="NCS164" s="72"/>
      <c r="NCT164" s="72"/>
      <c r="NCU164" s="72"/>
      <c r="NCV164" s="72"/>
      <c r="NCW164" s="72"/>
      <c r="NCX164" s="72"/>
      <c r="NCY164" s="72"/>
      <c r="NCZ164" s="72"/>
      <c r="NDA164" s="71"/>
      <c r="NDB164" s="71"/>
      <c r="NDC164" s="71"/>
      <c r="NDD164" s="71"/>
      <c r="NDE164" s="71"/>
      <c r="NDF164" s="71"/>
      <c r="NDG164" s="71"/>
      <c r="NDH164" s="72"/>
      <c r="NDI164" s="72"/>
      <c r="NDJ164" s="72"/>
      <c r="NDK164" s="72"/>
      <c r="NDL164" s="72"/>
      <c r="NDM164" s="72"/>
      <c r="NDN164" s="72"/>
      <c r="NDO164" s="72"/>
      <c r="NDP164" s="72"/>
      <c r="NDQ164" s="71"/>
      <c r="NDR164" s="71"/>
      <c r="NDS164" s="71"/>
      <c r="NDT164" s="71"/>
      <c r="NDU164" s="71"/>
      <c r="NDV164" s="71"/>
      <c r="NDW164" s="71"/>
      <c r="NDX164" s="72"/>
      <c r="NDY164" s="72"/>
      <c r="NDZ164" s="72"/>
      <c r="NEA164" s="72"/>
      <c r="NEB164" s="72"/>
      <c r="NEC164" s="72"/>
      <c r="NED164" s="72"/>
      <c r="NEE164" s="72"/>
      <c r="NEF164" s="72"/>
      <c r="NEG164" s="71"/>
      <c r="NEH164" s="71"/>
      <c r="NEI164" s="71"/>
      <c r="NEJ164" s="71"/>
      <c r="NEK164" s="71"/>
      <c r="NEL164" s="71"/>
      <c r="NEM164" s="71"/>
      <c r="NEN164" s="72"/>
      <c r="NEO164" s="72"/>
      <c r="NEP164" s="72"/>
      <c r="NEQ164" s="72"/>
      <c r="NER164" s="72"/>
      <c r="NES164" s="72"/>
      <c r="NET164" s="72"/>
      <c r="NEU164" s="72"/>
      <c r="NEV164" s="72"/>
      <c r="NEW164" s="71"/>
      <c r="NEX164" s="71"/>
      <c r="NEY164" s="71"/>
      <c r="NEZ164" s="71"/>
      <c r="NFA164" s="71"/>
      <c r="NFB164" s="71"/>
      <c r="NFC164" s="71"/>
      <c r="NFD164" s="72"/>
      <c r="NFE164" s="72"/>
      <c r="NFF164" s="72"/>
      <c r="NFG164" s="72"/>
      <c r="NFH164" s="72"/>
      <c r="NFI164" s="72"/>
      <c r="NFJ164" s="72"/>
      <c r="NFK164" s="72"/>
      <c r="NFL164" s="72"/>
      <c r="NFM164" s="71"/>
      <c r="NFN164" s="71"/>
      <c r="NFO164" s="71"/>
      <c r="NFP164" s="71"/>
      <c r="NFQ164" s="71"/>
      <c r="NFR164" s="71"/>
      <c r="NFS164" s="71"/>
      <c r="NFT164" s="72"/>
      <c r="NFU164" s="72"/>
      <c r="NFV164" s="72"/>
      <c r="NFW164" s="72"/>
      <c r="NFX164" s="72"/>
      <c r="NFY164" s="72"/>
      <c r="NFZ164" s="72"/>
      <c r="NGA164" s="72"/>
      <c r="NGB164" s="72"/>
      <c r="NGC164" s="71"/>
      <c r="NGD164" s="71"/>
      <c r="NGE164" s="71"/>
      <c r="NGF164" s="71"/>
      <c r="NGG164" s="71"/>
      <c r="NGH164" s="71"/>
      <c r="NGI164" s="71"/>
      <c r="NGJ164" s="72"/>
      <c r="NGK164" s="72"/>
      <c r="NGL164" s="72"/>
      <c r="NGM164" s="72"/>
      <c r="NGN164" s="72"/>
      <c r="NGO164" s="72"/>
      <c r="NGP164" s="72"/>
      <c r="NGQ164" s="72"/>
      <c r="NGR164" s="72"/>
      <c r="NGS164" s="71"/>
      <c r="NGT164" s="71"/>
      <c r="NGU164" s="71"/>
      <c r="NGV164" s="71"/>
      <c r="NGW164" s="71"/>
      <c r="NGX164" s="71"/>
      <c r="NGY164" s="71"/>
      <c r="NGZ164" s="72"/>
      <c r="NHA164" s="72"/>
      <c r="NHB164" s="72"/>
      <c r="NHC164" s="72"/>
      <c r="NHD164" s="72"/>
      <c r="NHE164" s="72"/>
      <c r="NHF164" s="72"/>
      <c r="NHG164" s="72"/>
      <c r="NHH164" s="72"/>
      <c r="NHI164" s="71"/>
      <c r="NHJ164" s="71"/>
      <c r="NHK164" s="71"/>
      <c r="NHL164" s="71"/>
      <c r="NHM164" s="71"/>
      <c r="NHN164" s="71"/>
      <c r="NHO164" s="71"/>
      <c r="NHP164" s="72"/>
      <c r="NHQ164" s="72"/>
      <c r="NHR164" s="72"/>
      <c r="NHS164" s="72"/>
      <c r="NHT164" s="72"/>
      <c r="NHU164" s="72"/>
      <c r="NHV164" s="72"/>
      <c r="NHW164" s="72"/>
      <c r="NHX164" s="72"/>
      <c r="NHY164" s="71"/>
      <c r="NHZ164" s="71"/>
      <c r="NIA164" s="71"/>
      <c r="NIB164" s="71"/>
      <c r="NIC164" s="71"/>
      <c r="NID164" s="71"/>
      <c r="NIE164" s="71"/>
      <c r="NIF164" s="72"/>
      <c r="NIG164" s="72"/>
      <c r="NIH164" s="72"/>
      <c r="NII164" s="72"/>
      <c r="NIJ164" s="72"/>
      <c r="NIK164" s="72"/>
      <c r="NIL164" s="72"/>
      <c r="NIM164" s="72"/>
      <c r="NIN164" s="72"/>
      <c r="NIO164" s="71"/>
      <c r="NIP164" s="71"/>
      <c r="NIQ164" s="71"/>
      <c r="NIR164" s="71"/>
      <c r="NIS164" s="71"/>
      <c r="NIT164" s="71"/>
      <c r="NIU164" s="71"/>
      <c r="NIV164" s="72"/>
      <c r="NIW164" s="72"/>
      <c r="NIX164" s="72"/>
      <c r="NIY164" s="72"/>
      <c r="NIZ164" s="72"/>
      <c r="NJA164" s="72"/>
      <c r="NJB164" s="72"/>
      <c r="NJC164" s="72"/>
      <c r="NJD164" s="72"/>
      <c r="NJE164" s="71"/>
      <c r="NJF164" s="71"/>
      <c r="NJG164" s="71"/>
      <c r="NJH164" s="71"/>
      <c r="NJI164" s="71"/>
      <c r="NJJ164" s="71"/>
      <c r="NJK164" s="71"/>
      <c r="NJL164" s="72"/>
      <c r="NJM164" s="72"/>
      <c r="NJN164" s="72"/>
      <c r="NJO164" s="72"/>
      <c r="NJP164" s="72"/>
      <c r="NJQ164" s="72"/>
      <c r="NJR164" s="72"/>
      <c r="NJS164" s="72"/>
      <c r="NJT164" s="72"/>
      <c r="NJU164" s="71"/>
      <c r="NJV164" s="71"/>
      <c r="NJW164" s="71"/>
      <c r="NJX164" s="71"/>
      <c r="NJY164" s="71"/>
      <c r="NJZ164" s="71"/>
      <c r="NKA164" s="71"/>
      <c r="NKB164" s="72"/>
      <c r="NKC164" s="72"/>
      <c r="NKD164" s="72"/>
      <c r="NKE164" s="72"/>
      <c r="NKF164" s="72"/>
      <c r="NKG164" s="72"/>
      <c r="NKH164" s="72"/>
      <c r="NKI164" s="72"/>
      <c r="NKJ164" s="72"/>
      <c r="NKK164" s="71"/>
      <c r="NKL164" s="71"/>
      <c r="NKM164" s="71"/>
      <c r="NKN164" s="71"/>
      <c r="NKO164" s="71"/>
      <c r="NKP164" s="71"/>
      <c r="NKQ164" s="71"/>
      <c r="NKR164" s="72"/>
      <c r="NKS164" s="72"/>
      <c r="NKT164" s="72"/>
      <c r="NKU164" s="72"/>
      <c r="NKV164" s="72"/>
      <c r="NKW164" s="72"/>
      <c r="NKX164" s="72"/>
      <c r="NKY164" s="72"/>
      <c r="NKZ164" s="72"/>
      <c r="NLA164" s="71"/>
      <c r="NLB164" s="71"/>
      <c r="NLC164" s="71"/>
      <c r="NLD164" s="71"/>
      <c r="NLE164" s="71"/>
      <c r="NLF164" s="71"/>
      <c r="NLG164" s="71"/>
      <c r="NLH164" s="72"/>
      <c r="NLI164" s="72"/>
      <c r="NLJ164" s="72"/>
      <c r="NLK164" s="72"/>
      <c r="NLL164" s="72"/>
      <c r="NLM164" s="72"/>
      <c r="NLN164" s="72"/>
      <c r="NLO164" s="72"/>
      <c r="NLP164" s="72"/>
      <c r="NLQ164" s="71"/>
      <c r="NLR164" s="71"/>
      <c r="NLS164" s="71"/>
      <c r="NLT164" s="71"/>
      <c r="NLU164" s="71"/>
      <c r="NLV164" s="71"/>
      <c r="NLW164" s="71"/>
      <c r="NLX164" s="72"/>
      <c r="NLY164" s="72"/>
      <c r="NLZ164" s="72"/>
      <c r="NMA164" s="72"/>
      <c r="NMB164" s="72"/>
      <c r="NMC164" s="72"/>
      <c r="NMD164" s="72"/>
      <c r="NME164" s="72"/>
      <c r="NMF164" s="72"/>
      <c r="NMG164" s="71"/>
      <c r="NMH164" s="71"/>
      <c r="NMI164" s="71"/>
      <c r="NMJ164" s="71"/>
      <c r="NMK164" s="71"/>
      <c r="NML164" s="71"/>
      <c r="NMM164" s="71"/>
      <c r="NMN164" s="72"/>
      <c r="NMO164" s="72"/>
      <c r="NMP164" s="72"/>
      <c r="NMQ164" s="72"/>
      <c r="NMR164" s="72"/>
      <c r="NMS164" s="72"/>
      <c r="NMT164" s="72"/>
      <c r="NMU164" s="72"/>
      <c r="NMV164" s="72"/>
      <c r="NMW164" s="71"/>
      <c r="NMX164" s="71"/>
      <c r="NMY164" s="71"/>
      <c r="NMZ164" s="71"/>
      <c r="NNA164" s="71"/>
      <c r="NNB164" s="71"/>
      <c r="NNC164" s="71"/>
      <c r="NND164" s="72"/>
      <c r="NNE164" s="72"/>
      <c r="NNF164" s="72"/>
      <c r="NNG164" s="72"/>
      <c r="NNH164" s="72"/>
      <c r="NNI164" s="72"/>
      <c r="NNJ164" s="72"/>
      <c r="NNK164" s="72"/>
      <c r="NNL164" s="72"/>
      <c r="NNM164" s="71"/>
      <c r="NNN164" s="71"/>
      <c r="NNO164" s="71"/>
      <c r="NNP164" s="71"/>
      <c r="NNQ164" s="71"/>
      <c r="NNR164" s="71"/>
      <c r="NNS164" s="71"/>
      <c r="NNT164" s="72"/>
      <c r="NNU164" s="72"/>
      <c r="NNV164" s="72"/>
      <c r="NNW164" s="72"/>
      <c r="NNX164" s="72"/>
      <c r="NNY164" s="72"/>
      <c r="NNZ164" s="72"/>
      <c r="NOA164" s="72"/>
      <c r="NOB164" s="72"/>
      <c r="NOC164" s="71"/>
      <c r="NOD164" s="71"/>
      <c r="NOE164" s="71"/>
      <c r="NOF164" s="71"/>
      <c r="NOG164" s="71"/>
      <c r="NOH164" s="71"/>
      <c r="NOI164" s="71"/>
      <c r="NOJ164" s="72"/>
      <c r="NOK164" s="72"/>
      <c r="NOL164" s="72"/>
      <c r="NOM164" s="72"/>
      <c r="NON164" s="72"/>
      <c r="NOO164" s="72"/>
      <c r="NOP164" s="72"/>
      <c r="NOQ164" s="72"/>
      <c r="NOR164" s="72"/>
      <c r="NOS164" s="71"/>
      <c r="NOT164" s="71"/>
      <c r="NOU164" s="71"/>
      <c r="NOV164" s="71"/>
      <c r="NOW164" s="71"/>
      <c r="NOX164" s="71"/>
      <c r="NOY164" s="71"/>
      <c r="NOZ164" s="72"/>
      <c r="NPA164" s="72"/>
      <c r="NPB164" s="72"/>
      <c r="NPC164" s="72"/>
      <c r="NPD164" s="72"/>
      <c r="NPE164" s="72"/>
      <c r="NPF164" s="72"/>
      <c r="NPG164" s="72"/>
      <c r="NPH164" s="72"/>
      <c r="NPI164" s="71"/>
      <c r="NPJ164" s="71"/>
      <c r="NPK164" s="71"/>
      <c r="NPL164" s="71"/>
      <c r="NPM164" s="71"/>
      <c r="NPN164" s="71"/>
      <c r="NPO164" s="71"/>
      <c r="NPP164" s="72"/>
      <c r="NPQ164" s="72"/>
      <c r="NPR164" s="72"/>
      <c r="NPS164" s="72"/>
      <c r="NPT164" s="72"/>
      <c r="NPU164" s="72"/>
      <c r="NPV164" s="72"/>
      <c r="NPW164" s="72"/>
      <c r="NPX164" s="72"/>
      <c r="NPY164" s="71"/>
      <c r="NPZ164" s="71"/>
      <c r="NQA164" s="71"/>
      <c r="NQB164" s="71"/>
      <c r="NQC164" s="71"/>
      <c r="NQD164" s="71"/>
      <c r="NQE164" s="71"/>
      <c r="NQF164" s="72"/>
      <c r="NQG164" s="72"/>
      <c r="NQH164" s="72"/>
      <c r="NQI164" s="72"/>
      <c r="NQJ164" s="72"/>
      <c r="NQK164" s="72"/>
      <c r="NQL164" s="72"/>
      <c r="NQM164" s="72"/>
      <c r="NQN164" s="72"/>
      <c r="NQO164" s="71"/>
      <c r="NQP164" s="71"/>
      <c r="NQQ164" s="71"/>
      <c r="NQR164" s="71"/>
      <c r="NQS164" s="71"/>
      <c r="NQT164" s="71"/>
      <c r="NQU164" s="71"/>
      <c r="NQV164" s="72"/>
      <c r="NQW164" s="72"/>
      <c r="NQX164" s="72"/>
      <c r="NQY164" s="72"/>
      <c r="NQZ164" s="72"/>
      <c r="NRA164" s="72"/>
      <c r="NRB164" s="72"/>
      <c r="NRC164" s="72"/>
      <c r="NRD164" s="72"/>
      <c r="NRE164" s="71"/>
      <c r="NRF164" s="71"/>
      <c r="NRG164" s="71"/>
      <c r="NRH164" s="71"/>
      <c r="NRI164" s="71"/>
      <c r="NRJ164" s="71"/>
      <c r="NRK164" s="71"/>
      <c r="NRL164" s="72"/>
      <c r="NRM164" s="72"/>
      <c r="NRN164" s="72"/>
      <c r="NRO164" s="72"/>
      <c r="NRP164" s="72"/>
      <c r="NRQ164" s="72"/>
      <c r="NRR164" s="72"/>
      <c r="NRS164" s="72"/>
      <c r="NRT164" s="72"/>
      <c r="NRU164" s="71"/>
      <c r="NRV164" s="71"/>
      <c r="NRW164" s="71"/>
      <c r="NRX164" s="71"/>
      <c r="NRY164" s="71"/>
      <c r="NRZ164" s="71"/>
      <c r="NSA164" s="71"/>
      <c r="NSB164" s="72"/>
      <c r="NSC164" s="72"/>
      <c r="NSD164" s="72"/>
      <c r="NSE164" s="72"/>
      <c r="NSF164" s="72"/>
      <c r="NSG164" s="72"/>
      <c r="NSH164" s="72"/>
      <c r="NSI164" s="72"/>
      <c r="NSJ164" s="72"/>
      <c r="NSK164" s="71"/>
      <c r="NSL164" s="71"/>
      <c r="NSM164" s="71"/>
      <c r="NSN164" s="71"/>
      <c r="NSO164" s="71"/>
      <c r="NSP164" s="71"/>
      <c r="NSQ164" s="71"/>
      <c r="NSR164" s="72"/>
      <c r="NSS164" s="72"/>
      <c r="NST164" s="72"/>
      <c r="NSU164" s="72"/>
      <c r="NSV164" s="72"/>
      <c r="NSW164" s="72"/>
      <c r="NSX164" s="72"/>
      <c r="NSY164" s="72"/>
      <c r="NSZ164" s="72"/>
      <c r="NTA164" s="71"/>
      <c r="NTB164" s="71"/>
      <c r="NTC164" s="71"/>
      <c r="NTD164" s="71"/>
      <c r="NTE164" s="71"/>
      <c r="NTF164" s="71"/>
      <c r="NTG164" s="71"/>
      <c r="NTH164" s="72"/>
      <c r="NTI164" s="72"/>
      <c r="NTJ164" s="72"/>
      <c r="NTK164" s="72"/>
      <c r="NTL164" s="72"/>
      <c r="NTM164" s="72"/>
      <c r="NTN164" s="72"/>
      <c r="NTO164" s="72"/>
      <c r="NTP164" s="72"/>
      <c r="NTQ164" s="71"/>
      <c r="NTR164" s="71"/>
      <c r="NTS164" s="71"/>
      <c r="NTT164" s="71"/>
      <c r="NTU164" s="71"/>
      <c r="NTV164" s="71"/>
      <c r="NTW164" s="71"/>
      <c r="NTX164" s="72"/>
      <c r="NTY164" s="72"/>
      <c r="NTZ164" s="72"/>
      <c r="NUA164" s="72"/>
      <c r="NUB164" s="72"/>
      <c r="NUC164" s="72"/>
      <c r="NUD164" s="72"/>
      <c r="NUE164" s="72"/>
      <c r="NUF164" s="72"/>
      <c r="NUG164" s="71"/>
      <c r="NUH164" s="71"/>
      <c r="NUI164" s="71"/>
      <c r="NUJ164" s="71"/>
      <c r="NUK164" s="71"/>
      <c r="NUL164" s="71"/>
      <c r="NUM164" s="71"/>
      <c r="NUN164" s="72"/>
      <c r="NUO164" s="72"/>
      <c r="NUP164" s="72"/>
      <c r="NUQ164" s="72"/>
      <c r="NUR164" s="72"/>
      <c r="NUS164" s="72"/>
      <c r="NUT164" s="72"/>
      <c r="NUU164" s="72"/>
      <c r="NUV164" s="72"/>
      <c r="NUW164" s="71"/>
      <c r="NUX164" s="71"/>
      <c r="NUY164" s="71"/>
      <c r="NUZ164" s="71"/>
      <c r="NVA164" s="71"/>
      <c r="NVB164" s="71"/>
      <c r="NVC164" s="71"/>
      <c r="NVD164" s="72"/>
      <c r="NVE164" s="72"/>
      <c r="NVF164" s="72"/>
      <c r="NVG164" s="72"/>
      <c r="NVH164" s="72"/>
      <c r="NVI164" s="72"/>
      <c r="NVJ164" s="72"/>
      <c r="NVK164" s="72"/>
      <c r="NVL164" s="72"/>
      <c r="NVM164" s="71"/>
      <c r="NVN164" s="71"/>
      <c r="NVO164" s="71"/>
      <c r="NVP164" s="71"/>
      <c r="NVQ164" s="71"/>
      <c r="NVR164" s="71"/>
      <c r="NVS164" s="71"/>
      <c r="NVT164" s="72"/>
      <c r="NVU164" s="72"/>
      <c r="NVV164" s="72"/>
      <c r="NVW164" s="72"/>
      <c r="NVX164" s="72"/>
      <c r="NVY164" s="72"/>
      <c r="NVZ164" s="72"/>
      <c r="NWA164" s="72"/>
      <c r="NWB164" s="72"/>
      <c r="NWC164" s="71"/>
      <c r="NWD164" s="71"/>
      <c r="NWE164" s="71"/>
      <c r="NWF164" s="71"/>
      <c r="NWG164" s="71"/>
      <c r="NWH164" s="71"/>
      <c r="NWI164" s="71"/>
      <c r="NWJ164" s="72"/>
      <c r="NWK164" s="72"/>
      <c r="NWL164" s="72"/>
      <c r="NWM164" s="72"/>
      <c r="NWN164" s="72"/>
      <c r="NWO164" s="72"/>
      <c r="NWP164" s="72"/>
      <c r="NWQ164" s="72"/>
      <c r="NWR164" s="72"/>
      <c r="NWS164" s="71"/>
      <c r="NWT164" s="71"/>
      <c r="NWU164" s="71"/>
      <c r="NWV164" s="71"/>
      <c r="NWW164" s="71"/>
      <c r="NWX164" s="71"/>
      <c r="NWY164" s="71"/>
      <c r="NWZ164" s="72"/>
      <c r="NXA164" s="72"/>
      <c r="NXB164" s="72"/>
      <c r="NXC164" s="72"/>
      <c r="NXD164" s="72"/>
      <c r="NXE164" s="72"/>
      <c r="NXF164" s="72"/>
      <c r="NXG164" s="72"/>
      <c r="NXH164" s="72"/>
      <c r="NXI164" s="71"/>
      <c r="NXJ164" s="71"/>
      <c r="NXK164" s="71"/>
      <c r="NXL164" s="71"/>
      <c r="NXM164" s="71"/>
      <c r="NXN164" s="71"/>
      <c r="NXO164" s="71"/>
      <c r="NXP164" s="72"/>
      <c r="NXQ164" s="72"/>
      <c r="NXR164" s="72"/>
      <c r="NXS164" s="72"/>
      <c r="NXT164" s="72"/>
      <c r="NXU164" s="72"/>
      <c r="NXV164" s="72"/>
      <c r="NXW164" s="72"/>
      <c r="NXX164" s="72"/>
      <c r="NXY164" s="71"/>
      <c r="NXZ164" s="71"/>
      <c r="NYA164" s="71"/>
      <c r="NYB164" s="71"/>
      <c r="NYC164" s="71"/>
      <c r="NYD164" s="71"/>
      <c r="NYE164" s="71"/>
      <c r="NYF164" s="72"/>
      <c r="NYG164" s="72"/>
      <c r="NYH164" s="72"/>
      <c r="NYI164" s="72"/>
      <c r="NYJ164" s="72"/>
      <c r="NYK164" s="72"/>
      <c r="NYL164" s="72"/>
      <c r="NYM164" s="72"/>
      <c r="NYN164" s="72"/>
      <c r="NYO164" s="71"/>
      <c r="NYP164" s="71"/>
      <c r="NYQ164" s="71"/>
      <c r="NYR164" s="71"/>
      <c r="NYS164" s="71"/>
      <c r="NYT164" s="71"/>
      <c r="NYU164" s="71"/>
      <c r="NYV164" s="72"/>
      <c r="NYW164" s="72"/>
      <c r="NYX164" s="72"/>
      <c r="NYY164" s="72"/>
      <c r="NYZ164" s="72"/>
      <c r="NZA164" s="72"/>
      <c r="NZB164" s="72"/>
      <c r="NZC164" s="72"/>
      <c r="NZD164" s="72"/>
      <c r="NZE164" s="71"/>
      <c r="NZF164" s="71"/>
      <c r="NZG164" s="71"/>
      <c r="NZH164" s="71"/>
      <c r="NZI164" s="71"/>
      <c r="NZJ164" s="71"/>
      <c r="NZK164" s="71"/>
      <c r="NZL164" s="72"/>
      <c r="NZM164" s="72"/>
      <c r="NZN164" s="72"/>
      <c r="NZO164" s="72"/>
      <c r="NZP164" s="72"/>
      <c r="NZQ164" s="72"/>
      <c r="NZR164" s="72"/>
      <c r="NZS164" s="72"/>
      <c r="NZT164" s="72"/>
      <c r="NZU164" s="71"/>
      <c r="NZV164" s="71"/>
      <c r="NZW164" s="71"/>
      <c r="NZX164" s="71"/>
      <c r="NZY164" s="71"/>
      <c r="NZZ164" s="71"/>
      <c r="OAA164" s="71"/>
      <c r="OAB164" s="72"/>
      <c r="OAC164" s="72"/>
      <c r="OAD164" s="72"/>
      <c r="OAE164" s="72"/>
      <c r="OAF164" s="72"/>
      <c r="OAG164" s="72"/>
      <c r="OAH164" s="72"/>
      <c r="OAI164" s="72"/>
      <c r="OAJ164" s="72"/>
      <c r="OAK164" s="71"/>
      <c r="OAL164" s="71"/>
      <c r="OAM164" s="71"/>
      <c r="OAN164" s="71"/>
      <c r="OAO164" s="71"/>
      <c r="OAP164" s="71"/>
      <c r="OAQ164" s="71"/>
      <c r="OAR164" s="72"/>
      <c r="OAS164" s="72"/>
      <c r="OAT164" s="72"/>
      <c r="OAU164" s="72"/>
      <c r="OAV164" s="72"/>
      <c r="OAW164" s="72"/>
      <c r="OAX164" s="72"/>
      <c r="OAY164" s="72"/>
      <c r="OAZ164" s="72"/>
      <c r="OBA164" s="71"/>
      <c r="OBB164" s="71"/>
      <c r="OBC164" s="71"/>
      <c r="OBD164" s="71"/>
      <c r="OBE164" s="71"/>
      <c r="OBF164" s="71"/>
      <c r="OBG164" s="71"/>
      <c r="OBH164" s="72"/>
      <c r="OBI164" s="72"/>
      <c r="OBJ164" s="72"/>
      <c r="OBK164" s="72"/>
      <c r="OBL164" s="72"/>
      <c r="OBM164" s="72"/>
      <c r="OBN164" s="72"/>
      <c r="OBO164" s="72"/>
      <c r="OBP164" s="72"/>
      <c r="OBQ164" s="71"/>
      <c r="OBR164" s="71"/>
      <c r="OBS164" s="71"/>
      <c r="OBT164" s="71"/>
      <c r="OBU164" s="71"/>
      <c r="OBV164" s="71"/>
      <c r="OBW164" s="71"/>
      <c r="OBX164" s="72"/>
      <c r="OBY164" s="72"/>
      <c r="OBZ164" s="72"/>
      <c r="OCA164" s="72"/>
      <c r="OCB164" s="72"/>
      <c r="OCC164" s="72"/>
      <c r="OCD164" s="72"/>
      <c r="OCE164" s="72"/>
      <c r="OCF164" s="72"/>
      <c r="OCG164" s="71"/>
      <c r="OCH164" s="71"/>
      <c r="OCI164" s="71"/>
      <c r="OCJ164" s="71"/>
      <c r="OCK164" s="71"/>
      <c r="OCL164" s="71"/>
      <c r="OCM164" s="71"/>
      <c r="OCN164" s="72"/>
      <c r="OCO164" s="72"/>
      <c r="OCP164" s="72"/>
      <c r="OCQ164" s="72"/>
      <c r="OCR164" s="72"/>
      <c r="OCS164" s="72"/>
      <c r="OCT164" s="72"/>
      <c r="OCU164" s="72"/>
      <c r="OCV164" s="72"/>
      <c r="OCW164" s="71"/>
      <c r="OCX164" s="71"/>
      <c r="OCY164" s="71"/>
      <c r="OCZ164" s="71"/>
      <c r="ODA164" s="71"/>
      <c r="ODB164" s="71"/>
      <c r="ODC164" s="71"/>
      <c r="ODD164" s="72"/>
      <c r="ODE164" s="72"/>
      <c r="ODF164" s="72"/>
      <c r="ODG164" s="72"/>
      <c r="ODH164" s="72"/>
      <c r="ODI164" s="72"/>
      <c r="ODJ164" s="72"/>
      <c r="ODK164" s="72"/>
      <c r="ODL164" s="72"/>
      <c r="ODM164" s="71"/>
      <c r="ODN164" s="71"/>
      <c r="ODO164" s="71"/>
      <c r="ODP164" s="71"/>
      <c r="ODQ164" s="71"/>
      <c r="ODR164" s="71"/>
      <c r="ODS164" s="71"/>
      <c r="ODT164" s="72"/>
      <c r="ODU164" s="72"/>
      <c r="ODV164" s="72"/>
      <c r="ODW164" s="72"/>
      <c r="ODX164" s="72"/>
      <c r="ODY164" s="72"/>
      <c r="ODZ164" s="72"/>
      <c r="OEA164" s="72"/>
      <c r="OEB164" s="72"/>
      <c r="OEC164" s="71"/>
      <c r="OED164" s="71"/>
      <c r="OEE164" s="71"/>
      <c r="OEF164" s="71"/>
      <c r="OEG164" s="71"/>
      <c r="OEH164" s="71"/>
      <c r="OEI164" s="71"/>
      <c r="OEJ164" s="72"/>
      <c r="OEK164" s="72"/>
      <c r="OEL164" s="72"/>
      <c r="OEM164" s="72"/>
      <c r="OEN164" s="72"/>
      <c r="OEO164" s="72"/>
      <c r="OEP164" s="72"/>
      <c r="OEQ164" s="72"/>
      <c r="OER164" s="72"/>
      <c r="OES164" s="71"/>
      <c r="OET164" s="71"/>
      <c r="OEU164" s="71"/>
      <c r="OEV164" s="71"/>
      <c r="OEW164" s="71"/>
      <c r="OEX164" s="71"/>
      <c r="OEY164" s="71"/>
      <c r="OEZ164" s="72"/>
      <c r="OFA164" s="72"/>
      <c r="OFB164" s="72"/>
      <c r="OFC164" s="72"/>
      <c r="OFD164" s="72"/>
      <c r="OFE164" s="72"/>
      <c r="OFF164" s="72"/>
      <c r="OFG164" s="72"/>
      <c r="OFH164" s="72"/>
      <c r="OFI164" s="71"/>
      <c r="OFJ164" s="71"/>
      <c r="OFK164" s="71"/>
      <c r="OFL164" s="71"/>
      <c r="OFM164" s="71"/>
      <c r="OFN164" s="71"/>
      <c r="OFO164" s="71"/>
      <c r="OFP164" s="72"/>
      <c r="OFQ164" s="72"/>
      <c r="OFR164" s="72"/>
      <c r="OFS164" s="72"/>
      <c r="OFT164" s="72"/>
      <c r="OFU164" s="72"/>
      <c r="OFV164" s="72"/>
      <c r="OFW164" s="72"/>
      <c r="OFX164" s="72"/>
      <c r="OFY164" s="71"/>
      <c r="OFZ164" s="71"/>
      <c r="OGA164" s="71"/>
      <c r="OGB164" s="71"/>
      <c r="OGC164" s="71"/>
      <c r="OGD164" s="71"/>
      <c r="OGE164" s="71"/>
      <c r="OGF164" s="72"/>
      <c r="OGG164" s="72"/>
      <c r="OGH164" s="72"/>
      <c r="OGI164" s="72"/>
      <c r="OGJ164" s="72"/>
      <c r="OGK164" s="72"/>
      <c r="OGL164" s="72"/>
      <c r="OGM164" s="72"/>
      <c r="OGN164" s="72"/>
      <c r="OGO164" s="71"/>
      <c r="OGP164" s="71"/>
      <c r="OGQ164" s="71"/>
      <c r="OGR164" s="71"/>
      <c r="OGS164" s="71"/>
      <c r="OGT164" s="71"/>
      <c r="OGU164" s="71"/>
      <c r="OGV164" s="72"/>
      <c r="OGW164" s="72"/>
      <c r="OGX164" s="72"/>
      <c r="OGY164" s="72"/>
      <c r="OGZ164" s="72"/>
      <c r="OHA164" s="72"/>
      <c r="OHB164" s="72"/>
      <c r="OHC164" s="72"/>
      <c r="OHD164" s="72"/>
      <c r="OHE164" s="71"/>
      <c r="OHF164" s="71"/>
      <c r="OHG164" s="71"/>
      <c r="OHH164" s="71"/>
      <c r="OHI164" s="71"/>
      <c r="OHJ164" s="71"/>
      <c r="OHK164" s="71"/>
      <c r="OHL164" s="72"/>
      <c r="OHM164" s="72"/>
      <c r="OHN164" s="72"/>
      <c r="OHO164" s="72"/>
      <c r="OHP164" s="72"/>
      <c r="OHQ164" s="72"/>
      <c r="OHR164" s="72"/>
      <c r="OHS164" s="72"/>
      <c r="OHT164" s="72"/>
      <c r="OHU164" s="71"/>
      <c r="OHV164" s="71"/>
      <c r="OHW164" s="71"/>
      <c r="OHX164" s="71"/>
      <c r="OHY164" s="71"/>
      <c r="OHZ164" s="71"/>
      <c r="OIA164" s="71"/>
      <c r="OIB164" s="72"/>
      <c r="OIC164" s="72"/>
      <c r="OID164" s="72"/>
      <c r="OIE164" s="72"/>
      <c r="OIF164" s="72"/>
      <c r="OIG164" s="72"/>
      <c r="OIH164" s="72"/>
      <c r="OII164" s="72"/>
      <c r="OIJ164" s="72"/>
      <c r="OIK164" s="71"/>
      <c r="OIL164" s="71"/>
      <c r="OIM164" s="71"/>
      <c r="OIN164" s="71"/>
      <c r="OIO164" s="71"/>
      <c r="OIP164" s="71"/>
      <c r="OIQ164" s="71"/>
      <c r="OIR164" s="72"/>
      <c r="OIS164" s="72"/>
      <c r="OIT164" s="72"/>
      <c r="OIU164" s="72"/>
      <c r="OIV164" s="72"/>
      <c r="OIW164" s="72"/>
      <c r="OIX164" s="72"/>
      <c r="OIY164" s="72"/>
      <c r="OIZ164" s="72"/>
      <c r="OJA164" s="71"/>
      <c r="OJB164" s="71"/>
      <c r="OJC164" s="71"/>
      <c r="OJD164" s="71"/>
      <c r="OJE164" s="71"/>
      <c r="OJF164" s="71"/>
      <c r="OJG164" s="71"/>
      <c r="OJH164" s="72"/>
      <c r="OJI164" s="72"/>
      <c r="OJJ164" s="72"/>
      <c r="OJK164" s="72"/>
      <c r="OJL164" s="72"/>
      <c r="OJM164" s="72"/>
      <c r="OJN164" s="72"/>
      <c r="OJO164" s="72"/>
      <c r="OJP164" s="72"/>
      <c r="OJQ164" s="71"/>
      <c r="OJR164" s="71"/>
      <c r="OJS164" s="71"/>
      <c r="OJT164" s="71"/>
      <c r="OJU164" s="71"/>
      <c r="OJV164" s="71"/>
      <c r="OJW164" s="71"/>
      <c r="OJX164" s="72"/>
      <c r="OJY164" s="72"/>
      <c r="OJZ164" s="72"/>
      <c r="OKA164" s="72"/>
      <c r="OKB164" s="72"/>
      <c r="OKC164" s="72"/>
      <c r="OKD164" s="72"/>
      <c r="OKE164" s="72"/>
      <c r="OKF164" s="72"/>
      <c r="OKG164" s="71"/>
      <c r="OKH164" s="71"/>
      <c r="OKI164" s="71"/>
      <c r="OKJ164" s="71"/>
      <c r="OKK164" s="71"/>
      <c r="OKL164" s="71"/>
      <c r="OKM164" s="71"/>
      <c r="OKN164" s="72"/>
      <c r="OKO164" s="72"/>
      <c r="OKP164" s="72"/>
      <c r="OKQ164" s="72"/>
      <c r="OKR164" s="72"/>
      <c r="OKS164" s="72"/>
      <c r="OKT164" s="72"/>
      <c r="OKU164" s="72"/>
      <c r="OKV164" s="72"/>
      <c r="OKW164" s="71"/>
      <c r="OKX164" s="71"/>
      <c r="OKY164" s="71"/>
      <c r="OKZ164" s="71"/>
      <c r="OLA164" s="71"/>
      <c r="OLB164" s="71"/>
      <c r="OLC164" s="71"/>
      <c r="OLD164" s="72"/>
      <c r="OLE164" s="72"/>
      <c r="OLF164" s="72"/>
      <c r="OLG164" s="72"/>
      <c r="OLH164" s="72"/>
      <c r="OLI164" s="72"/>
      <c r="OLJ164" s="72"/>
      <c r="OLK164" s="72"/>
      <c r="OLL164" s="72"/>
      <c r="OLM164" s="71"/>
      <c r="OLN164" s="71"/>
      <c r="OLO164" s="71"/>
      <c r="OLP164" s="71"/>
      <c r="OLQ164" s="71"/>
      <c r="OLR164" s="71"/>
      <c r="OLS164" s="71"/>
      <c r="OLT164" s="72"/>
      <c r="OLU164" s="72"/>
      <c r="OLV164" s="72"/>
      <c r="OLW164" s="72"/>
      <c r="OLX164" s="72"/>
      <c r="OLY164" s="72"/>
      <c r="OLZ164" s="72"/>
      <c r="OMA164" s="72"/>
      <c r="OMB164" s="72"/>
      <c r="OMC164" s="71"/>
      <c r="OMD164" s="71"/>
      <c r="OME164" s="71"/>
      <c r="OMF164" s="71"/>
      <c r="OMG164" s="71"/>
      <c r="OMH164" s="71"/>
      <c r="OMI164" s="71"/>
      <c r="OMJ164" s="72"/>
      <c r="OMK164" s="72"/>
      <c r="OML164" s="72"/>
      <c r="OMM164" s="72"/>
      <c r="OMN164" s="72"/>
      <c r="OMO164" s="72"/>
      <c r="OMP164" s="72"/>
      <c r="OMQ164" s="72"/>
      <c r="OMR164" s="72"/>
      <c r="OMS164" s="71"/>
      <c r="OMT164" s="71"/>
      <c r="OMU164" s="71"/>
      <c r="OMV164" s="71"/>
      <c r="OMW164" s="71"/>
      <c r="OMX164" s="71"/>
      <c r="OMY164" s="71"/>
      <c r="OMZ164" s="72"/>
      <c r="ONA164" s="72"/>
      <c r="ONB164" s="72"/>
      <c r="ONC164" s="72"/>
      <c r="OND164" s="72"/>
      <c r="ONE164" s="72"/>
      <c r="ONF164" s="72"/>
      <c r="ONG164" s="72"/>
      <c r="ONH164" s="72"/>
      <c r="ONI164" s="71"/>
      <c r="ONJ164" s="71"/>
      <c r="ONK164" s="71"/>
      <c r="ONL164" s="71"/>
      <c r="ONM164" s="71"/>
      <c r="ONN164" s="71"/>
      <c r="ONO164" s="71"/>
      <c r="ONP164" s="72"/>
      <c r="ONQ164" s="72"/>
      <c r="ONR164" s="72"/>
      <c r="ONS164" s="72"/>
      <c r="ONT164" s="72"/>
      <c r="ONU164" s="72"/>
      <c r="ONV164" s="72"/>
      <c r="ONW164" s="72"/>
      <c r="ONX164" s="72"/>
      <c r="ONY164" s="71"/>
      <c r="ONZ164" s="71"/>
      <c r="OOA164" s="71"/>
      <c r="OOB164" s="71"/>
      <c r="OOC164" s="71"/>
      <c r="OOD164" s="71"/>
      <c r="OOE164" s="71"/>
      <c r="OOF164" s="72"/>
      <c r="OOG164" s="72"/>
      <c r="OOH164" s="72"/>
      <c r="OOI164" s="72"/>
      <c r="OOJ164" s="72"/>
      <c r="OOK164" s="72"/>
      <c r="OOL164" s="72"/>
      <c r="OOM164" s="72"/>
      <c r="OON164" s="72"/>
      <c r="OOO164" s="71"/>
      <c r="OOP164" s="71"/>
      <c r="OOQ164" s="71"/>
      <c r="OOR164" s="71"/>
      <c r="OOS164" s="71"/>
      <c r="OOT164" s="71"/>
      <c r="OOU164" s="71"/>
      <c r="OOV164" s="72"/>
      <c r="OOW164" s="72"/>
      <c r="OOX164" s="72"/>
      <c r="OOY164" s="72"/>
      <c r="OOZ164" s="72"/>
      <c r="OPA164" s="72"/>
      <c r="OPB164" s="72"/>
      <c r="OPC164" s="72"/>
      <c r="OPD164" s="72"/>
      <c r="OPE164" s="71"/>
      <c r="OPF164" s="71"/>
      <c r="OPG164" s="71"/>
      <c r="OPH164" s="71"/>
      <c r="OPI164" s="71"/>
      <c r="OPJ164" s="71"/>
      <c r="OPK164" s="71"/>
      <c r="OPL164" s="72"/>
      <c r="OPM164" s="72"/>
      <c r="OPN164" s="72"/>
      <c r="OPO164" s="72"/>
      <c r="OPP164" s="72"/>
      <c r="OPQ164" s="72"/>
      <c r="OPR164" s="72"/>
      <c r="OPS164" s="72"/>
      <c r="OPT164" s="72"/>
      <c r="OPU164" s="71"/>
      <c r="OPV164" s="71"/>
      <c r="OPW164" s="71"/>
      <c r="OPX164" s="71"/>
      <c r="OPY164" s="71"/>
      <c r="OPZ164" s="71"/>
      <c r="OQA164" s="71"/>
      <c r="OQB164" s="72"/>
      <c r="OQC164" s="72"/>
      <c r="OQD164" s="72"/>
      <c r="OQE164" s="72"/>
      <c r="OQF164" s="72"/>
      <c r="OQG164" s="72"/>
      <c r="OQH164" s="72"/>
      <c r="OQI164" s="72"/>
      <c r="OQJ164" s="72"/>
      <c r="OQK164" s="71"/>
      <c r="OQL164" s="71"/>
      <c r="OQM164" s="71"/>
      <c r="OQN164" s="71"/>
      <c r="OQO164" s="71"/>
      <c r="OQP164" s="71"/>
      <c r="OQQ164" s="71"/>
      <c r="OQR164" s="72"/>
      <c r="OQS164" s="72"/>
      <c r="OQT164" s="72"/>
      <c r="OQU164" s="72"/>
      <c r="OQV164" s="72"/>
      <c r="OQW164" s="72"/>
      <c r="OQX164" s="72"/>
      <c r="OQY164" s="72"/>
      <c r="OQZ164" s="72"/>
      <c r="ORA164" s="71"/>
      <c r="ORB164" s="71"/>
      <c r="ORC164" s="71"/>
      <c r="ORD164" s="71"/>
      <c r="ORE164" s="71"/>
      <c r="ORF164" s="71"/>
      <c r="ORG164" s="71"/>
      <c r="ORH164" s="72"/>
      <c r="ORI164" s="72"/>
      <c r="ORJ164" s="72"/>
      <c r="ORK164" s="72"/>
      <c r="ORL164" s="72"/>
      <c r="ORM164" s="72"/>
      <c r="ORN164" s="72"/>
      <c r="ORO164" s="72"/>
      <c r="ORP164" s="72"/>
      <c r="ORQ164" s="71"/>
      <c r="ORR164" s="71"/>
      <c r="ORS164" s="71"/>
      <c r="ORT164" s="71"/>
      <c r="ORU164" s="71"/>
      <c r="ORV164" s="71"/>
      <c r="ORW164" s="71"/>
      <c r="ORX164" s="72"/>
      <c r="ORY164" s="72"/>
      <c r="ORZ164" s="72"/>
      <c r="OSA164" s="72"/>
      <c r="OSB164" s="72"/>
      <c r="OSC164" s="72"/>
      <c r="OSD164" s="72"/>
      <c r="OSE164" s="72"/>
      <c r="OSF164" s="72"/>
      <c r="OSG164" s="71"/>
      <c r="OSH164" s="71"/>
      <c r="OSI164" s="71"/>
      <c r="OSJ164" s="71"/>
      <c r="OSK164" s="71"/>
      <c r="OSL164" s="71"/>
      <c r="OSM164" s="71"/>
      <c r="OSN164" s="72"/>
      <c r="OSO164" s="72"/>
      <c r="OSP164" s="72"/>
      <c r="OSQ164" s="72"/>
      <c r="OSR164" s="72"/>
      <c r="OSS164" s="72"/>
      <c r="OST164" s="72"/>
      <c r="OSU164" s="72"/>
      <c r="OSV164" s="72"/>
      <c r="OSW164" s="71"/>
      <c r="OSX164" s="71"/>
      <c r="OSY164" s="71"/>
      <c r="OSZ164" s="71"/>
      <c r="OTA164" s="71"/>
      <c r="OTB164" s="71"/>
      <c r="OTC164" s="71"/>
      <c r="OTD164" s="72"/>
      <c r="OTE164" s="72"/>
      <c r="OTF164" s="72"/>
      <c r="OTG164" s="72"/>
      <c r="OTH164" s="72"/>
      <c r="OTI164" s="72"/>
      <c r="OTJ164" s="72"/>
      <c r="OTK164" s="72"/>
      <c r="OTL164" s="72"/>
      <c r="OTM164" s="71"/>
      <c r="OTN164" s="71"/>
      <c r="OTO164" s="71"/>
      <c r="OTP164" s="71"/>
      <c r="OTQ164" s="71"/>
      <c r="OTR164" s="71"/>
      <c r="OTS164" s="71"/>
      <c r="OTT164" s="72"/>
      <c r="OTU164" s="72"/>
      <c r="OTV164" s="72"/>
      <c r="OTW164" s="72"/>
      <c r="OTX164" s="72"/>
      <c r="OTY164" s="72"/>
      <c r="OTZ164" s="72"/>
      <c r="OUA164" s="72"/>
      <c r="OUB164" s="72"/>
      <c r="OUC164" s="71"/>
      <c r="OUD164" s="71"/>
      <c r="OUE164" s="71"/>
      <c r="OUF164" s="71"/>
      <c r="OUG164" s="71"/>
      <c r="OUH164" s="71"/>
      <c r="OUI164" s="71"/>
      <c r="OUJ164" s="72"/>
      <c r="OUK164" s="72"/>
      <c r="OUL164" s="72"/>
      <c r="OUM164" s="72"/>
      <c r="OUN164" s="72"/>
      <c r="OUO164" s="72"/>
      <c r="OUP164" s="72"/>
      <c r="OUQ164" s="72"/>
      <c r="OUR164" s="72"/>
      <c r="OUS164" s="71"/>
      <c r="OUT164" s="71"/>
      <c r="OUU164" s="71"/>
      <c r="OUV164" s="71"/>
      <c r="OUW164" s="71"/>
      <c r="OUX164" s="71"/>
      <c r="OUY164" s="71"/>
      <c r="OUZ164" s="72"/>
      <c r="OVA164" s="72"/>
      <c r="OVB164" s="72"/>
      <c r="OVC164" s="72"/>
      <c r="OVD164" s="72"/>
      <c r="OVE164" s="72"/>
      <c r="OVF164" s="72"/>
      <c r="OVG164" s="72"/>
      <c r="OVH164" s="72"/>
      <c r="OVI164" s="71"/>
      <c r="OVJ164" s="71"/>
      <c r="OVK164" s="71"/>
      <c r="OVL164" s="71"/>
      <c r="OVM164" s="71"/>
      <c r="OVN164" s="71"/>
      <c r="OVO164" s="71"/>
      <c r="OVP164" s="72"/>
      <c r="OVQ164" s="72"/>
      <c r="OVR164" s="72"/>
      <c r="OVS164" s="72"/>
      <c r="OVT164" s="72"/>
      <c r="OVU164" s="72"/>
      <c r="OVV164" s="72"/>
      <c r="OVW164" s="72"/>
      <c r="OVX164" s="72"/>
      <c r="OVY164" s="71"/>
      <c r="OVZ164" s="71"/>
      <c r="OWA164" s="71"/>
      <c r="OWB164" s="71"/>
      <c r="OWC164" s="71"/>
      <c r="OWD164" s="71"/>
      <c r="OWE164" s="71"/>
      <c r="OWF164" s="72"/>
      <c r="OWG164" s="72"/>
      <c r="OWH164" s="72"/>
      <c r="OWI164" s="72"/>
      <c r="OWJ164" s="72"/>
      <c r="OWK164" s="72"/>
      <c r="OWL164" s="72"/>
      <c r="OWM164" s="72"/>
      <c r="OWN164" s="72"/>
      <c r="OWO164" s="71"/>
      <c r="OWP164" s="71"/>
      <c r="OWQ164" s="71"/>
      <c r="OWR164" s="71"/>
      <c r="OWS164" s="71"/>
      <c r="OWT164" s="71"/>
      <c r="OWU164" s="71"/>
      <c r="OWV164" s="72"/>
      <c r="OWW164" s="72"/>
      <c r="OWX164" s="72"/>
      <c r="OWY164" s="72"/>
      <c r="OWZ164" s="72"/>
      <c r="OXA164" s="72"/>
      <c r="OXB164" s="72"/>
      <c r="OXC164" s="72"/>
      <c r="OXD164" s="72"/>
      <c r="OXE164" s="71"/>
      <c r="OXF164" s="71"/>
      <c r="OXG164" s="71"/>
      <c r="OXH164" s="71"/>
      <c r="OXI164" s="71"/>
      <c r="OXJ164" s="71"/>
      <c r="OXK164" s="71"/>
      <c r="OXL164" s="72"/>
      <c r="OXM164" s="72"/>
      <c r="OXN164" s="72"/>
      <c r="OXO164" s="72"/>
      <c r="OXP164" s="72"/>
      <c r="OXQ164" s="72"/>
      <c r="OXR164" s="72"/>
      <c r="OXS164" s="72"/>
      <c r="OXT164" s="72"/>
      <c r="OXU164" s="71"/>
      <c r="OXV164" s="71"/>
      <c r="OXW164" s="71"/>
      <c r="OXX164" s="71"/>
      <c r="OXY164" s="71"/>
      <c r="OXZ164" s="71"/>
      <c r="OYA164" s="71"/>
      <c r="OYB164" s="72"/>
      <c r="OYC164" s="72"/>
      <c r="OYD164" s="72"/>
      <c r="OYE164" s="72"/>
      <c r="OYF164" s="72"/>
      <c r="OYG164" s="72"/>
      <c r="OYH164" s="72"/>
      <c r="OYI164" s="72"/>
      <c r="OYJ164" s="72"/>
      <c r="OYK164" s="71"/>
      <c r="OYL164" s="71"/>
      <c r="OYM164" s="71"/>
      <c r="OYN164" s="71"/>
      <c r="OYO164" s="71"/>
      <c r="OYP164" s="71"/>
      <c r="OYQ164" s="71"/>
      <c r="OYR164" s="72"/>
      <c r="OYS164" s="72"/>
      <c r="OYT164" s="72"/>
      <c r="OYU164" s="72"/>
      <c r="OYV164" s="72"/>
      <c r="OYW164" s="72"/>
      <c r="OYX164" s="72"/>
      <c r="OYY164" s="72"/>
      <c r="OYZ164" s="72"/>
      <c r="OZA164" s="71"/>
      <c r="OZB164" s="71"/>
      <c r="OZC164" s="71"/>
      <c r="OZD164" s="71"/>
      <c r="OZE164" s="71"/>
      <c r="OZF164" s="71"/>
      <c r="OZG164" s="71"/>
      <c r="OZH164" s="72"/>
      <c r="OZI164" s="72"/>
      <c r="OZJ164" s="72"/>
      <c r="OZK164" s="72"/>
      <c r="OZL164" s="72"/>
      <c r="OZM164" s="72"/>
      <c r="OZN164" s="72"/>
      <c r="OZO164" s="72"/>
      <c r="OZP164" s="72"/>
      <c r="OZQ164" s="71"/>
      <c r="OZR164" s="71"/>
      <c r="OZS164" s="71"/>
      <c r="OZT164" s="71"/>
      <c r="OZU164" s="71"/>
      <c r="OZV164" s="71"/>
      <c r="OZW164" s="71"/>
      <c r="OZX164" s="72"/>
      <c r="OZY164" s="72"/>
      <c r="OZZ164" s="72"/>
      <c r="PAA164" s="72"/>
      <c r="PAB164" s="72"/>
      <c r="PAC164" s="72"/>
      <c r="PAD164" s="72"/>
      <c r="PAE164" s="72"/>
      <c r="PAF164" s="72"/>
      <c r="PAG164" s="71"/>
      <c r="PAH164" s="71"/>
      <c r="PAI164" s="71"/>
      <c r="PAJ164" s="71"/>
      <c r="PAK164" s="71"/>
      <c r="PAL164" s="71"/>
      <c r="PAM164" s="71"/>
      <c r="PAN164" s="72"/>
      <c r="PAO164" s="72"/>
      <c r="PAP164" s="72"/>
      <c r="PAQ164" s="72"/>
      <c r="PAR164" s="72"/>
      <c r="PAS164" s="72"/>
      <c r="PAT164" s="72"/>
      <c r="PAU164" s="72"/>
      <c r="PAV164" s="72"/>
      <c r="PAW164" s="71"/>
      <c r="PAX164" s="71"/>
      <c r="PAY164" s="71"/>
      <c r="PAZ164" s="71"/>
      <c r="PBA164" s="71"/>
      <c r="PBB164" s="71"/>
      <c r="PBC164" s="71"/>
      <c r="PBD164" s="72"/>
      <c r="PBE164" s="72"/>
      <c r="PBF164" s="72"/>
      <c r="PBG164" s="72"/>
      <c r="PBH164" s="72"/>
      <c r="PBI164" s="72"/>
      <c r="PBJ164" s="72"/>
      <c r="PBK164" s="72"/>
      <c r="PBL164" s="72"/>
      <c r="PBM164" s="71"/>
      <c r="PBN164" s="71"/>
      <c r="PBO164" s="71"/>
      <c r="PBP164" s="71"/>
      <c r="PBQ164" s="71"/>
      <c r="PBR164" s="71"/>
      <c r="PBS164" s="71"/>
      <c r="PBT164" s="72"/>
      <c r="PBU164" s="72"/>
      <c r="PBV164" s="72"/>
      <c r="PBW164" s="72"/>
      <c r="PBX164" s="72"/>
      <c r="PBY164" s="72"/>
      <c r="PBZ164" s="72"/>
      <c r="PCA164" s="72"/>
      <c r="PCB164" s="72"/>
      <c r="PCC164" s="71"/>
      <c r="PCD164" s="71"/>
      <c r="PCE164" s="71"/>
      <c r="PCF164" s="71"/>
      <c r="PCG164" s="71"/>
      <c r="PCH164" s="71"/>
      <c r="PCI164" s="71"/>
      <c r="PCJ164" s="72"/>
      <c r="PCK164" s="72"/>
      <c r="PCL164" s="72"/>
      <c r="PCM164" s="72"/>
      <c r="PCN164" s="72"/>
      <c r="PCO164" s="72"/>
      <c r="PCP164" s="72"/>
      <c r="PCQ164" s="72"/>
      <c r="PCR164" s="72"/>
      <c r="PCS164" s="71"/>
      <c r="PCT164" s="71"/>
      <c r="PCU164" s="71"/>
      <c r="PCV164" s="71"/>
      <c r="PCW164" s="71"/>
      <c r="PCX164" s="71"/>
      <c r="PCY164" s="71"/>
      <c r="PCZ164" s="72"/>
      <c r="PDA164" s="72"/>
      <c r="PDB164" s="72"/>
      <c r="PDC164" s="72"/>
      <c r="PDD164" s="72"/>
      <c r="PDE164" s="72"/>
      <c r="PDF164" s="72"/>
      <c r="PDG164" s="72"/>
      <c r="PDH164" s="72"/>
      <c r="PDI164" s="71"/>
      <c r="PDJ164" s="71"/>
      <c r="PDK164" s="71"/>
      <c r="PDL164" s="71"/>
      <c r="PDM164" s="71"/>
      <c r="PDN164" s="71"/>
      <c r="PDO164" s="71"/>
      <c r="PDP164" s="72"/>
      <c r="PDQ164" s="72"/>
      <c r="PDR164" s="72"/>
      <c r="PDS164" s="72"/>
      <c r="PDT164" s="72"/>
      <c r="PDU164" s="72"/>
      <c r="PDV164" s="72"/>
      <c r="PDW164" s="72"/>
      <c r="PDX164" s="72"/>
      <c r="PDY164" s="71"/>
      <c r="PDZ164" s="71"/>
      <c r="PEA164" s="71"/>
      <c r="PEB164" s="71"/>
      <c r="PEC164" s="71"/>
      <c r="PED164" s="71"/>
      <c r="PEE164" s="71"/>
      <c r="PEF164" s="72"/>
      <c r="PEG164" s="72"/>
      <c r="PEH164" s="72"/>
      <c r="PEI164" s="72"/>
      <c r="PEJ164" s="72"/>
      <c r="PEK164" s="72"/>
      <c r="PEL164" s="72"/>
      <c r="PEM164" s="72"/>
      <c r="PEN164" s="72"/>
      <c r="PEO164" s="71"/>
      <c r="PEP164" s="71"/>
      <c r="PEQ164" s="71"/>
      <c r="PER164" s="71"/>
      <c r="PES164" s="71"/>
      <c r="PET164" s="71"/>
      <c r="PEU164" s="71"/>
      <c r="PEV164" s="72"/>
      <c r="PEW164" s="72"/>
      <c r="PEX164" s="72"/>
      <c r="PEY164" s="72"/>
      <c r="PEZ164" s="72"/>
      <c r="PFA164" s="72"/>
      <c r="PFB164" s="72"/>
      <c r="PFC164" s="72"/>
      <c r="PFD164" s="72"/>
      <c r="PFE164" s="71"/>
      <c r="PFF164" s="71"/>
      <c r="PFG164" s="71"/>
      <c r="PFH164" s="71"/>
      <c r="PFI164" s="71"/>
      <c r="PFJ164" s="71"/>
      <c r="PFK164" s="71"/>
      <c r="PFL164" s="72"/>
      <c r="PFM164" s="72"/>
      <c r="PFN164" s="72"/>
      <c r="PFO164" s="72"/>
      <c r="PFP164" s="72"/>
      <c r="PFQ164" s="72"/>
      <c r="PFR164" s="72"/>
      <c r="PFS164" s="72"/>
      <c r="PFT164" s="72"/>
      <c r="PFU164" s="71"/>
      <c r="PFV164" s="71"/>
      <c r="PFW164" s="71"/>
      <c r="PFX164" s="71"/>
      <c r="PFY164" s="71"/>
      <c r="PFZ164" s="71"/>
      <c r="PGA164" s="71"/>
      <c r="PGB164" s="72"/>
      <c r="PGC164" s="72"/>
      <c r="PGD164" s="72"/>
      <c r="PGE164" s="72"/>
      <c r="PGF164" s="72"/>
      <c r="PGG164" s="72"/>
      <c r="PGH164" s="72"/>
      <c r="PGI164" s="72"/>
      <c r="PGJ164" s="72"/>
      <c r="PGK164" s="71"/>
      <c r="PGL164" s="71"/>
      <c r="PGM164" s="71"/>
      <c r="PGN164" s="71"/>
      <c r="PGO164" s="71"/>
      <c r="PGP164" s="71"/>
      <c r="PGQ164" s="71"/>
      <c r="PGR164" s="72"/>
      <c r="PGS164" s="72"/>
      <c r="PGT164" s="72"/>
      <c r="PGU164" s="72"/>
      <c r="PGV164" s="72"/>
      <c r="PGW164" s="72"/>
      <c r="PGX164" s="72"/>
      <c r="PGY164" s="72"/>
      <c r="PGZ164" s="72"/>
      <c r="PHA164" s="71"/>
      <c r="PHB164" s="71"/>
      <c r="PHC164" s="71"/>
      <c r="PHD164" s="71"/>
      <c r="PHE164" s="71"/>
      <c r="PHF164" s="71"/>
      <c r="PHG164" s="71"/>
      <c r="PHH164" s="72"/>
      <c r="PHI164" s="72"/>
      <c r="PHJ164" s="72"/>
      <c r="PHK164" s="72"/>
      <c r="PHL164" s="72"/>
      <c r="PHM164" s="72"/>
      <c r="PHN164" s="72"/>
      <c r="PHO164" s="72"/>
      <c r="PHP164" s="72"/>
      <c r="PHQ164" s="71"/>
      <c r="PHR164" s="71"/>
      <c r="PHS164" s="71"/>
      <c r="PHT164" s="71"/>
      <c r="PHU164" s="71"/>
      <c r="PHV164" s="71"/>
      <c r="PHW164" s="71"/>
      <c r="PHX164" s="72"/>
      <c r="PHY164" s="72"/>
      <c r="PHZ164" s="72"/>
      <c r="PIA164" s="72"/>
      <c r="PIB164" s="72"/>
      <c r="PIC164" s="72"/>
      <c r="PID164" s="72"/>
      <c r="PIE164" s="72"/>
      <c r="PIF164" s="72"/>
      <c r="PIG164" s="71"/>
      <c r="PIH164" s="71"/>
      <c r="PII164" s="71"/>
      <c r="PIJ164" s="71"/>
      <c r="PIK164" s="71"/>
      <c r="PIL164" s="71"/>
      <c r="PIM164" s="71"/>
      <c r="PIN164" s="72"/>
      <c r="PIO164" s="72"/>
      <c r="PIP164" s="72"/>
      <c r="PIQ164" s="72"/>
      <c r="PIR164" s="72"/>
      <c r="PIS164" s="72"/>
      <c r="PIT164" s="72"/>
      <c r="PIU164" s="72"/>
      <c r="PIV164" s="72"/>
      <c r="PIW164" s="71"/>
      <c r="PIX164" s="71"/>
      <c r="PIY164" s="71"/>
      <c r="PIZ164" s="71"/>
      <c r="PJA164" s="71"/>
      <c r="PJB164" s="71"/>
      <c r="PJC164" s="71"/>
      <c r="PJD164" s="72"/>
      <c r="PJE164" s="72"/>
      <c r="PJF164" s="72"/>
      <c r="PJG164" s="72"/>
      <c r="PJH164" s="72"/>
      <c r="PJI164" s="72"/>
      <c r="PJJ164" s="72"/>
      <c r="PJK164" s="72"/>
      <c r="PJL164" s="72"/>
      <c r="PJM164" s="71"/>
      <c r="PJN164" s="71"/>
      <c r="PJO164" s="71"/>
      <c r="PJP164" s="71"/>
      <c r="PJQ164" s="71"/>
      <c r="PJR164" s="71"/>
      <c r="PJS164" s="71"/>
      <c r="PJT164" s="72"/>
      <c r="PJU164" s="72"/>
      <c r="PJV164" s="72"/>
      <c r="PJW164" s="72"/>
      <c r="PJX164" s="72"/>
      <c r="PJY164" s="72"/>
      <c r="PJZ164" s="72"/>
      <c r="PKA164" s="72"/>
      <c r="PKB164" s="72"/>
      <c r="PKC164" s="71"/>
      <c r="PKD164" s="71"/>
      <c r="PKE164" s="71"/>
      <c r="PKF164" s="71"/>
      <c r="PKG164" s="71"/>
      <c r="PKH164" s="71"/>
      <c r="PKI164" s="71"/>
      <c r="PKJ164" s="72"/>
      <c r="PKK164" s="72"/>
      <c r="PKL164" s="72"/>
      <c r="PKM164" s="72"/>
      <c r="PKN164" s="72"/>
      <c r="PKO164" s="72"/>
      <c r="PKP164" s="72"/>
      <c r="PKQ164" s="72"/>
      <c r="PKR164" s="72"/>
      <c r="PKS164" s="71"/>
      <c r="PKT164" s="71"/>
      <c r="PKU164" s="71"/>
      <c r="PKV164" s="71"/>
      <c r="PKW164" s="71"/>
      <c r="PKX164" s="71"/>
      <c r="PKY164" s="71"/>
      <c r="PKZ164" s="72"/>
      <c r="PLA164" s="72"/>
      <c r="PLB164" s="72"/>
      <c r="PLC164" s="72"/>
      <c r="PLD164" s="72"/>
      <c r="PLE164" s="72"/>
      <c r="PLF164" s="72"/>
      <c r="PLG164" s="72"/>
      <c r="PLH164" s="72"/>
      <c r="PLI164" s="71"/>
      <c r="PLJ164" s="71"/>
      <c r="PLK164" s="71"/>
      <c r="PLL164" s="71"/>
      <c r="PLM164" s="71"/>
      <c r="PLN164" s="71"/>
      <c r="PLO164" s="71"/>
      <c r="PLP164" s="72"/>
      <c r="PLQ164" s="72"/>
      <c r="PLR164" s="72"/>
      <c r="PLS164" s="72"/>
      <c r="PLT164" s="72"/>
      <c r="PLU164" s="72"/>
      <c r="PLV164" s="72"/>
      <c r="PLW164" s="72"/>
      <c r="PLX164" s="72"/>
      <c r="PLY164" s="71"/>
      <c r="PLZ164" s="71"/>
      <c r="PMA164" s="71"/>
      <c r="PMB164" s="71"/>
      <c r="PMC164" s="71"/>
      <c r="PMD164" s="71"/>
      <c r="PME164" s="71"/>
      <c r="PMF164" s="72"/>
      <c r="PMG164" s="72"/>
      <c r="PMH164" s="72"/>
      <c r="PMI164" s="72"/>
      <c r="PMJ164" s="72"/>
      <c r="PMK164" s="72"/>
      <c r="PML164" s="72"/>
      <c r="PMM164" s="72"/>
      <c r="PMN164" s="72"/>
      <c r="PMO164" s="71"/>
      <c r="PMP164" s="71"/>
      <c r="PMQ164" s="71"/>
      <c r="PMR164" s="71"/>
      <c r="PMS164" s="71"/>
      <c r="PMT164" s="71"/>
      <c r="PMU164" s="71"/>
      <c r="PMV164" s="72"/>
      <c r="PMW164" s="72"/>
      <c r="PMX164" s="72"/>
      <c r="PMY164" s="72"/>
      <c r="PMZ164" s="72"/>
      <c r="PNA164" s="72"/>
      <c r="PNB164" s="72"/>
      <c r="PNC164" s="72"/>
      <c r="PND164" s="72"/>
      <c r="PNE164" s="71"/>
      <c r="PNF164" s="71"/>
      <c r="PNG164" s="71"/>
      <c r="PNH164" s="71"/>
      <c r="PNI164" s="71"/>
      <c r="PNJ164" s="71"/>
      <c r="PNK164" s="71"/>
      <c r="PNL164" s="72"/>
      <c r="PNM164" s="72"/>
      <c r="PNN164" s="72"/>
      <c r="PNO164" s="72"/>
      <c r="PNP164" s="72"/>
      <c r="PNQ164" s="72"/>
      <c r="PNR164" s="72"/>
      <c r="PNS164" s="72"/>
      <c r="PNT164" s="72"/>
      <c r="PNU164" s="71"/>
      <c r="PNV164" s="71"/>
      <c r="PNW164" s="71"/>
      <c r="PNX164" s="71"/>
      <c r="PNY164" s="71"/>
      <c r="PNZ164" s="71"/>
      <c r="POA164" s="71"/>
      <c r="POB164" s="72"/>
      <c r="POC164" s="72"/>
      <c r="POD164" s="72"/>
      <c r="POE164" s="72"/>
      <c r="POF164" s="72"/>
      <c r="POG164" s="72"/>
      <c r="POH164" s="72"/>
      <c r="POI164" s="72"/>
      <c r="POJ164" s="72"/>
      <c r="POK164" s="71"/>
      <c r="POL164" s="71"/>
      <c r="POM164" s="71"/>
      <c r="PON164" s="71"/>
      <c r="POO164" s="71"/>
      <c r="POP164" s="71"/>
      <c r="POQ164" s="71"/>
      <c r="POR164" s="72"/>
      <c r="POS164" s="72"/>
      <c r="POT164" s="72"/>
      <c r="POU164" s="72"/>
      <c r="POV164" s="72"/>
      <c r="POW164" s="72"/>
      <c r="POX164" s="72"/>
      <c r="POY164" s="72"/>
      <c r="POZ164" s="72"/>
      <c r="PPA164" s="71"/>
      <c r="PPB164" s="71"/>
      <c r="PPC164" s="71"/>
      <c r="PPD164" s="71"/>
      <c r="PPE164" s="71"/>
      <c r="PPF164" s="71"/>
      <c r="PPG164" s="71"/>
      <c r="PPH164" s="72"/>
      <c r="PPI164" s="72"/>
      <c r="PPJ164" s="72"/>
      <c r="PPK164" s="72"/>
      <c r="PPL164" s="72"/>
      <c r="PPM164" s="72"/>
      <c r="PPN164" s="72"/>
      <c r="PPO164" s="72"/>
      <c r="PPP164" s="72"/>
      <c r="PPQ164" s="71"/>
      <c r="PPR164" s="71"/>
      <c r="PPS164" s="71"/>
      <c r="PPT164" s="71"/>
      <c r="PPU164" s="71"/>
      <c r="PPV164" s="71"/>
      <c r="PPW164" s="71"/>
      <c r="PPX164" s="72"/>
      <c r="PPY164" s="72"/>
      <c r="PPZ164" s="72"/>
      <c r="PQA164" s="72"/>
      <c r="PQB164" s="72"/>
      <c r="PQC164" s="72"/>
      <c r="PQD164" s="72"/>
      <c r="PQE164" s="72"/>
      <c r="PQF164" s="72"/>
      <c r="PQG164" s="71"/>
      <c r="PQH164" s="71"/>
      <c r="PQI164" s="71"/>
      <c r="PQJ164" s="71"/>
      <c r="PQK164" s="71"/>
      <c r="PQL164" s="71"/>
      <c r="PQM164" s="71"/>
      <c r="PQN164" s="72"/>
      <c r="PQO164" s="72"/>
      <c r="PQP164" s="72"/>
      <c r="PQQ164" s="72"/>
      <c r="PQR164" s="72"/>
      <c r="PQS164" s="72"/>
      <c r="PQT164" s="72"/>
      <c r="PQU164" s="72"/>
      <c r="PQV164" s="72"/>
      <c r="PQW164" s="71"/>
      <c r="PQX164" s="71"/>
      <c r="PQY164" s="71"/>
      <c r="PQZ164" s="71"/>
      <c r="PRA164" s="71"/>
      <c r="PRB164" s="71"/>
      <c r="PRC164" s="71"/>
      <c r="PRD164" s="72"/>
      <c r="PRE164" s="72"/>
      <c r="PRF164" s="72"/>
      <c r="PRG164" s="72"/>
      <c r="PRH164" s="72"/>
      <c r="PRI164" s="72"/>
      <c r="PRJ164" s="72"/>
      <c r="PRK164" s="72"/>
      <c r="PRL164" s="72"/>
      <c r="PRM164" s="71"/>
      <c r="PRN164" s="71"/>
      <c r="PRO164" s="71"/>
      <c r="PRP164" s="71"/>
      <c r="PRQ164" s="71"/>
      <c r="PRR164" s="71"/>
      <c r="PRS164" s="71"/>
      <c r="PRT164" s="72"/>
      <c r="PRU164" s="72"/>
      <c r="PRV164" s="72"/>
      <c r="PRW164" s="72"/>
      <c r="PRX164" s="72"/>
      <c r="PRY164" s="72"/>
      <c r="PRZ164" s="72"/>
      <c r="PSA164" s="72"/>
      <c r="PSB164" s="72"/>
      <c r="PSC164" s="71"/>
      <c r="PSD164" s="71"/>
      <c r="PSE164" s="71"/>
      <c r="PSF164" s="71"/>
      <c r="PSG164" s="71"/>
      <c r="PSH164" s="71"/>
      <c r="PSI164" s="71"/>
      <c r="PSJ164" s="72"/>
      <c r="PSK164" s="72"/>
      <c r="PSL164" s="72"/>
      <c r="PSM164" s="72"/>
      <c r="PSN164" s="72"/>
      <c r="PSO164" s="72"/>
      <c r="PSP164" s="72"/>
      <c r="PSQ164" s="72"/>
      <c r="PSR164" s="72"/>
      <c r="PSS164" s="71"/>
      <c r="PST164" s="71"/>
      <c r="PSU164" s="71"/>
      <c r="PSV164" s="71"/>
      <c r="PSW164" s="71"/>
      <c r="PSX164" s="71"/>
      <c r="PSY164" s="71"/>
      <c r="PSZ164" s="72"/>
      <c r="PTA164" s="72"/>
      <c r="PTB164" s="72"/>
      <c r="PTC164" s="72"/>
      <c r="PTD164" s="72"/>
      <c r="PTE164" s="72"/>
      <c r="PTF164" s="72"/>
      <c r="PTG164" s="72"/>
      <c r="PTH164" s="72"/>
      <c r="PTI164" s="71"/>
      <c r="PTJ164" s="71"/>
      <c r="PTK164" s="71"/>
      <c r="PTL164" s="71"/>
      <c r="PTM164" s="71"/>
      <c r="PTN164" s="71"/>
      <c r="PTO164" s="71"/>
      <c r="PTP164" s="72"/>
      <c r="PTQ164" s="72"/>
      <c r="PTR164" s="72"/>
      <c r="PTS164" s="72"/>
      <c r="PTT164" s="72"/>
      <c r="PTU164" s="72"/>
      <c r="PTV164" s="72"/>
      <c r="PTW164" s="72"/>
      <c r="PTX164" s="72"/>
      <c r="PTY164" s="71"/>
      <c r="PTZ164" s="71"/>
      <c r="PUA164" s="71"/>
      <c r="PUB164" s="71"/>
      <c r="PUC164" s="71"/>
      <c r="PUD164" s="71"/>
      <c r="PUE164" s="71"/>
      <c r="PUF164" s="72"/>
      <c r="PUG164" s="72"/>
      <c r="PUH164" s="72"/>
      <c r="PUI164" s="72"/>
      <c r="PUJ164" s="72"/>
      <c r="PUK164" s="72"/>
      <c r="PUL164" s="72"/>
      <c r="PUM164" s="72"/>
      <c r="PUN164" s="72"/>
      <c r="PUO164" s="71"/>
      <c r="PUP164" s="71"/>
      <c r="PUQ164" s="71"/>
      <c r="PUR164" s="71"/>
      <c r="PUS164" s="71"/>
      <c r="PUT164" s="71"/>
      <c r="PUU164" s="71"/>
      <c r="PUV164" s="72"/>
      <c r="PUW164" s="72"/>
      <c r="PUX164" s="72"/>
      <c r="PUY164" s="72"/>
      <c r="PUZ164" s="72"/>
      <c r="PVA164" s="72"/>
      <c r="PVB164" s="72"/>
      <c r="PVC164" s="72"/>
      <c r="PVD164" s="72"/>
      <c r="PVE164" s="71"/>
      <c r="PVF164" s="71"/>
      <c r="PVG164" s="71"/>
      <c r="PVH164" s="71"/>
      <c r="PVI164" s="71"/>
      <c r="PVJ164" s="71"/>
      <c r="PVK164" s="71"/>
      <c r="PVL164" s="72"/>
      <c r="PVM164" s="72"/>
      <c r="PVN164" s="72"/>
      <c r="PVO164" s="72"/>
      <c r="PVP164" s="72"/>
      <c r="PVQ164" s="72"/>
      <c r="PVR164" s="72"/>
      <c r="PVS164" s="72"/>
      <c r="PVT164" s="72"/>
      <c r="PVU164" s="71"/>
      <c r="PVV164" s="71"/>
      <c r="PVW164" s="71"/>
      <c r="PVX164" s="71"/>
      <c r="PVY164" s="71"/>
      <c r="PVZ164" s="71"/>
      <c r="PWA164" s="71"/>
      <c r="PWB164" s="72"/>
      <c r="PWC164" s="72"/>
      <c r="PWD164" s="72"/>
      <c r="PWE164" s="72"/>
      <c r="PWF164" s="72"/>
      <c r="PWG164" s="72"/>
      <c r="PWH164" s="72"/>
      <c r="PWI164" s="72"/>
      <c r="PWJ164" s="72"/>
      <c r="PWK164" s="71"/>
      <c r="PWL164" s="71"/>
      <c r="PWM164" s="71"/>
      <c r="PWN164" s="71"/>
      <c r="PWO164" s="71"/>
      <c r="PWP164" s="71"/>
      <c r="PWQ164" s="71"/>
      <c r="PWR164" s="72"/>
      <c r="PWS164" s="72"/>
      <c r="PWT164" s="72"/>
      <c r="PWU164" s="72"/>
      <c r="PWV164" s="72"/>
      <c r="PWW164" s="72"/>
      <c r="PWX164" s="72"/>
      <c r="PWY164" s="72"/>
      <c r="PWZ164" s="72"/>
      <c r="PXA164" s="71"/>
      <c r="PXB164" s="71"/>
      <c r="PXC164" s="71"/>
      <c r="PXD164" s="71"/>
      <c r="PXE164" s="71"/>
      <c r="PXF164" s="71"/>
      <c r="PXG164" s="71"/>
      <c r="PXH164" s="72"/>
      <c r="PXI164" s="72"/>
      <c r="PXJ164" s="72"/>
      <c r="PXK164" s="72"/>
      <c r="PXL164" s="72"/>
      <c r="PXM164" s="72"/>
      <c r="PXN164" s="72"/>
      <c r="PXO164" s="72"/>
      <c r="PXP164" s="72"/>
      <c r="PXQ164" s="71"/>
      <c r="PXR164" s="71"/>
      <c r="PXS164" s="71"/>
      <c r="PXT164" s="71"/>
      <c r="PXU164" s="71"/>
      <c r="PXV164" s="71"/>
      <c r="PXW164" s="71"/>
      <c r="PXX164" s="72"/>
      <c r="PXY164" s="72"/>
      <c r="PXZ164" s="72"/>
      <c r="PYA164" s="72"/>
      <c r="PYB164" s="72"/>
      <c r="PYC164" s="72"/>
      <c r="PYD164" s="72"/>
      <c r="PYE164" s="72"/>
      <c r="PYF164" s="72"/>
      <c r="PYG164" s="71"/>
      <c r="PYH164" s="71"/>
      <c r="PYI164" s="71"/>
      <c r="PYJ164" s="71"/>
      <c r="PYK164" s="71"/>
      <c r="PYL164" s="71"/>
      <c r="PYM164" s="71"/>
      <c r="PYN164" s="72"/>
      <c r="PYO164" s="72"/>
      <c r="PYP164" s="72"/>
      <c r="PYQ164" s="72"/>
      <c r="PYR164" s="72"/>
      <c r="PYS164" s="72"/>
      <c r="PYT164" s="72"/>
      <c r="PYU164" s="72"/>
      <c r="PYV164" s="72"/>
      <c r="PYW164" s="71"/>
      <c r="PYX164" s="71"/>
      <c r="PYY164" s="71"/>
      <c r="PYZ164" s="71"/>
      <c r="PZA164" s="71"/>
      <c r="PZB164" s="71"/>
      <c r="PZC164" s="71"/>
      <c r="PZD164" s="72"/>
      <c r="PZE164" s="72"/>
      <c r="PZF164" s="72"/>
      <c r="PZG164" s="72"/>
      <c r="PZH164" s="72"/>
      <c r="PZI164" s="72"/>
      <c r="PZJ164" s="72"/>
      <c r="PZK164" s="72"/>
      <c r="PZL164" s="72"/>
      <c r="PZM164" s="71"/>
      <c r="PZN164" s="71"/>
      <c r="PZO164" s="71"/>
      <c r="PZP164" s="71"/>
      <c r="PZQ164" s="71"/>
      <c r="PZR164" s="71"/>
      <c r="PZS164" s="71"/>
      <c r="PZT164" s="72"/>
      <c r="PZU164" s="72"/>
      <c r="PZV164" s="72"/>
      <c r="PZW164" s="72"/>
      <c r="PZX164" s="72"/>
      <c r="PZY164" s="72"/>
      <c r="PZZ164" s="72"/>
      <c r="QAA164" s="72"/>
      <c r="QAB164" s="72"/>
      <c r="QAC164" s="71"/>
      <c r="QAD164" s="71"/>
      <c r="QAE164" s="71"/>
      <c r="QAF164" s="71"/>
      <c r="QAG164" s="71"/>
      <c r="QAH164" s="71"/>
      <c r="QAI164" s="71"/>
      <c r="QAJ164" s="72"/>
      <c r="QAK164" s="72"/>
      <c r="QAL164" s="72"/>
      <c r="QAM164" s="72"/>
      <c r="QAN164" s="72"/>
      <c r="QAO164" s="72"/>
      <c r="QAP164" s="72"/>
      <c r="QAQ164" s="72"/>
      <c r="QAR164" s="72"/>
      <c r="QAS164" s="71"/>
      <c r="QAT164" s="71"/>
      <c r="QAU164" s="71"/>
      <c r="QAV164" s="71"/>
      <c r="QAW164" s="71"/>
      <c r="QAX164" s="71"/>
      <c r="QAY164" s="71"/>
      <c r="QAZ164" s="72"/>
      <c r="QBA164" s="72"/>
      <c r="QBB164" s="72"/>
      <c r="QBC164" s="72"/>
      <c r="QBD164" s="72"/>
      <c r="QBE164" s="72"/>
      <c r="QBF164" s="72"/>
      <c r="QBG164" s="72"/>
      <c r="QBH164" s="72"/>
      <c r="QBI164" s="71"/>
      <c r="QBJ164" s="71"/>
      <c r="QBK164" s="71"/>
      <c r="QBL164" s="71"/>
      <c r="QBM164" s="71"/>
      <c r="QBN164" s="71"/>
      <c r="QBO164" s="71"/>
      <c r="QBP164" s="72"/>
      <c r="QBQ164" s="72"/>
      <c r="QBR164" s="72"/>
      <c r="QBS164" s="72"/>
      <c r="QBT164" s="72"/>
      <c r="QBU164" s="72"/>
      <c r="QBV164" s="72"/>
      <c r="QBW164" s="72"/>
      <c r="QBX164" s="72"/>
      <c r="QBY164" s="71"/>
      <c r="QBZ164" s="71"/>
      <c r="QCA164" s="71"/>
      <c r="QCB164" s="71"/>
      <c r="QCC164" s="71"/>
      <c r="QCD164" s="71"/>
      <c r="QCE164" s="71"/>
      <c r="QCF164" s="72"/>
      <c r="QCG164" s="72"/>
      <c r="QCH164" s="72"/>
      <c r="QCI164" s="72"/>
      <c r="QCJ164" s="72"/>
      <c r="QCK164" s="72"/>
      <c r="QCL164" s="72"/>
      <c r="QCM164" s="72"/>
      <c r="QCN164" s="72"/>
      <c r="QCO164" s="71"/>
      <c r="QCP164" s="71"/>
      <c r="QCQ164" s="71"/>
      <c r="QCR164" s="71"/>
      <c r="QCS164" s="71"/>
      <c r="QCT164" s="71"/>
      <c r="QCU164" s="71"/>
      <c r="QCV164" s="72"/>
      <c r="QCW164" s="72"/>
      <c r="QCX164" s="72"/>
      <c r="QCY164" s="72"/>
      <c r="QCZ164" s="72"/>
      <c r="QDA164" s="72"/>
      <c r="QDB164" s="72"/>
      <c r="QDC164" s="72"/>
      <c r="QDD164" s="72"/>
      <c r="QDE164" s="71"/>
      <c r="QDF164" s="71"/>
      <c r="QDG164" s="71"/>
      <c r="QDH164" s="71"/>
      <c r="QDI164" s="71"/>
      <c r="QDJ164" s="71"/>
      <c r="QDK164" s="71"/>
      <c r="QDL164" s="72"/>
      <c r="QDM164" s="72"/>
      <c r="QDN164" s="72"/>
      <c r="QDO164" s="72"/>
      <c r="QDP164" s="72"/>
      <c r="QDQ164" s="72"/>
      <c r="QDR164" s="72"/>
      <c r="QDS164" s="72"/>
      <c r="QDT164" s="72"/>
      <c r="QDU164" s="71"/>
      <c r="QDV164" s="71"/>
      <c r="QDW164" s="71"/>
      <c r="QDX164" s="71"/>
      <c r="QDY164" s="71"/>
      <c r="QDZ164" s="71"/>
      <c r="QEA164" s="71"/>
      <c r="QEB164" s="72"/>
      <c r="QEC164" s="72"/>
      <c r="QED164" s="72"/>
      <c r="QEE164" s="72"/>
      <c r="QEF164" s="72"/>
      <c r="QEG164" s="72"/>
      <c r="QEH164" s="72"/>
      <c r="QEI164" s="72"/>
      <c r="QEJ164" s="72"/>
      <c r="QEK164" s="71"/>
      <c r="QEL164" s="71"/>
      <c r="QEM164" s="71"/>
      <c r="QEN164" s="71"/>
      <c r="QEO164" s="71"/>
      <c r="QEP164" s="71"/>
      <c r="QEQ164" s="71"/>
      <c r="QER164" s="72"/>
      <c r="QES164" s="72"/>
      <c r="QET164" s="72"/>
      <c r="QEU164" s="72"/>
      <c r="QEV164" s="72"/>
      <c r="QEW164" s="72"/>
      <c r="QEX164" s="72"/>
      <c r="QEY164" s="72"/>
      <c r="QEZ164" s="72"/>
      <c r="QFA164" s="71"/>
      <c r="QFB164" s="71"/>
      <c r="QFC164" s="71"/>
      <c r="QFD164" s="71"/>
      <c r="QFE164" s="71"/>
      <c r="QFF164" s="71"/>
      <c r="QFG164" s="71"/>
      <c r="QFH164" s="72"/>
      <c r="QFI164" s="72"/>
      <c r="QFJ164" s="72"/>
      <c r="QFK164" s="72"/>
      <c r="QFL164" s="72"/>
      <c r="QFM164" s="72"/>
      <c r="QFN164" s="72"/>
      <c r="QFO164" s="72"/>
      <c r="QFP164" s="72"/>
      <c r="QFQ164" s="71"/>
      <c r="QFR164" s="71"/>
      <c r="QFS164" s="71"/>
      <c r="QFT164" s="71"/>
      <c r="QFU164" s="71"/>
      <c r="QFV164" s="71"/>
      <c r="QFW164" s="71"/>
      <c r="QFX164" s="72"/>
      <c r="QFY164" s="72"/>
      <c r="QFZ164" s="72"/>
      <c r="QGA164" s="72"/>
      <c r="QGB164" s="72"/>
      <c r="QGC164" s="72"/>
      <c r="QGD164" s="72"/>
      <c r="QGE164" s="72"/>
      <c r="QGF164" s="72"/>
      <c r="QGG164" s="71"/>
      <c r="QGH164" s="71"/>
      <c r="QGI164" s="71"/>
      <c r="QGJ164" s="71"/>
      <c r="QGK164" s="71"/>
      <c r="QGL164" s="71"/>
      <c r="QGM164" s="71"/>
      <c r="QGN164" s="72"/>
      <c r="QGO164" s="72"/>
      <c r="QGP164" s="72"/>
      <c r="QGQ164" s="72"/>
      <c r="QGR164" s="72"/>
      <c r="QGS164" s="72"/>
      <c r="QGT164" s="72"/>
      <c r="QGU164" s="72"/>
      <c r="QGV164" s="72"/>
      <c r="QGW164" s="71"/>
      <c r="QGX164" s="71"/>
      <c r="QGY164" s="71"/>
      <c r="QGZ164" s="71"/>
      <c r="QHA164" s="71"/>
      <c r="QHB164" s="71"/>
      <c r="QHC164" s="71"/>
      <c r="QHD164" s="72"/>
      <c r="QHE164" s="72"/>
      <c r="QHF164" s="72"/>
      <c r="QHG164" s="72"/>
      <c r="QHH164" s="72"/>
      <c r="QHI164" s="72"/>
      <c r="QHJ164" s="72"/>
      <c r="QHK164" s="72"/>
      <c r="QHL164" s="72"/>
      <c r="QHM164" s="71"/>
      <c r="QHN164" s="71"/>
      <c r="QHO164" s="71"/>
      <c r="QHP164" s="71"/>
      <c r="QHQ164" s="71"/>
      <c r="QHR164" s="71"/>
      <c r="QHS164" s="71"/>
      <c r="QHT164" s="72"/>
      <c r="QHU164" s="72"/>
      <c r="QHV164" s="72"/>
      <c r="QHW164" s="72"/>
      <c r="QHX164" s="72"/>
      <c r="QHY164" s="72"/>
      <c r="QHZ164" s="72"/>
      <c r="QIA164" s="72"/>
      <c r="QIB164" s="72"/>
      <c r="QIC164" s="71"/>
      <c r="QID164" s="71"/>
      <c r="QIE164" s="71"/>
      <c r="QIF164" s="71"/>
      <c r="QIG164" s="71"/>
      <c r="QIH164" s="71"/>
      <c r="QII164" s="71"/>
      <c r="QIJ164" s="72"/>
      <c r="QIK164" s="72"/>
      <c r="QIL164" s="72"/>
      <c r="QIM164" s="72"/>
      <c r="QIN164" s="72"/>
      <c r="QIO164" s="72"/>
      <c r="QIP164" s="72"/>
      <c r="QIQ164" s="72"/>
      <c r="QIR164" s="72"/>
      <c r="QIS164" s="71"/>
      <c r="QIT164" s="71"/>
      <c r="QIU164" s="71"/>
      <c r="QIV164" s="71"/>
      <c r="QIW164" s="71"/>
      <c r="QIX164" s="71"/>
      <c r="QIY164" s="71"/>
      <c r="QIZ164" s="72"/>
      <c r="QJA164" s="72"/>
      <c r="QJB164" s="72"/>
      <c r="QJC164" s="72"/>
      <c r="QJD164" s="72"/>
      <c r="QJE164" s="72"/>
      <c r="QJF164" s="72"/>
      <c r="QJG164" s="72"/>
      <c r="QJH164" s="72"/>
      <c r="QJI164" s="71"/>
      <c r="QJJ164" s="71"/>
      <c r="QJK164" s="71"/>
      <c r="QJL164" s="71"/>
      <c r="QJM164" s="71"/>
      <c r="QJN164" s="71"/>
      <c r="QJO164" s="71"/>
      <c r="QJP164" s="72"/>
      <c r="QJQ164" s="72"/>
      <c r="QJR164" s="72"/>
      <c r="QJS164" s="72"/>
      <c r="QJT164" s="72"/>
      <c r="QJU164" s="72"/>
      <c r="QJV164" s="72"/>
      <c r="QJW164" s="72"/>
      <c r="QJX164" s="72"/>
      <c r="QJY164" s="71"/>
      <c r="QJZ164" s="71"/>
      <c r="QKA164" s="71"/>
      <c r="QKB164" s="71"/>
      <c r="QKC164" s="71"/>
      <c r="QKD164" s="71"/>
      <c r="QKE164" s="71"/>
      <c r="QKF164" s="72"/>
      <c r="QKG164" s="72"/>
      <c r="QKH164" s="72"/>
      <c r="QKI164" s="72"/>
      <c r="QKJ164" s="72"/>
      <c r="QKK164" s="72"/>
      <c r="QKL164" s="72"/>
      <c r="QKM164" s="72"/>
      <c r="QKN164" s="72"/>
      <c r="QKO164" s="71"/>
      <c r="QKP164" s="71"/>
      <c r="QKQ164" s="71"/>
      <c r="QKR164" s="71"/>
      <c r="QKS164" s="71"/>
      <c r="QKT164" s="71"/>
      <c r="QKU164" s="71"/>
      <c r="QKV164" s="72"/>
      <c r="QKW164" s="72"/>
      <c r="QKX164" s="72"/>
      <c r="QKY164" s="72"/>
      <c r="QKZ164" s="72"/>
      <c r="QLA164" s="72"/>
      <c r="QLB164" s="72"/>
      <c r="QLC164" s="72"/>
      <c r="QLD164" s="72"/>
      <c r="QLE164" s="71"/>
      <c r="QLF164" s="71"/>
      <c r="QLG164" s="71"/>
      <c r="QLH164" s="71"/>
      <c r="QLI164" s="71"/>
      <c r="QLJ164" s="71"/>
      <c r="QLK164" s="71"/>
      <c r="QLL164" s="72"/>
      <c r="QLM164" s="72"/>
      <c r="QLN164" s="72"/>
      <c r="QLO164" s="72"/>
      <c r="QLP164" s="72"/>
      <c r="QLQ164" s="72"/>
      <c r="QLR164" s="72"/>
      <c r="QLS164" s="72"/>
      <c r="QLT164" s="72"/>
      <c r="QLU164" s="71"/>
      <c r="QLV164" s="71"/>
      <c r="QLW164" s="71"/>
      <c r="QLX164" s="71"/>
      <c r="QLY164" s="71"/>
      <c r="QLZ164" s="71"/>
      <c r="QMA164" s="71"/>
      <c r="QMB164" s="72"/>
      <c r="QMC164" s="72"/>
      <c r="QMD164" s="72"/>
      <c r="QME164" s="72"/>
      <c r="QMF164" s="72"/>
      <c r="QMG164" s="72"/>
      <c r="QMH164" s="72"/>
      <c r="QMI164" s="72"/>
      <c r="QMJ164" s="72"/>
      <c r="QMK164" s="71"/>
      <c r="QML164" s="71"/>
      <c r="QMM164" s="71"/>
      <c r="QMN164" s="71"/>
      <c r="QMO164" s="71"/>
      <c r="QMP164" s="71"/>
      <c r="QMQ164" s="71"/>
      <c r="QMR164" s="72"/>
      <c r="QMS164" s="72"/>
      <c r="QMT164" s="72"/>
      <c r="QMU164" s="72"/>
      <c r="QMV164" s="72"/>
      <c r="QMW164" s="72"/>
      <c r="QMX164" s="72"/>
      <c r="QMY164" s="72"/>
      <c r="QMZ164" s="72"/>
      <c r="QNA164" s="71"/>
      <c r="QNB164" s="71"/>
      <c r="QNC164" s="71"/>
      <c r="QND164" s="71"/>
      <c r="QNE164" s="71"/>
      <c r="QNF164" s="71"/>
      <c r="QNG164" s="71"/>
      <c r="QNH164" s="72"/>
      <c r="QNI164" s="72"/>
      <c r="QNJ164" s="72"/>
      <c r="QNK164" s="72"/>
      <c r="QNL164" s="72"/>
      <c r="QNM164" s="72"/>
      <c r="QNN164" s="72"/>
      <c r="QNO164" s="72"/>
      <c r="QNP164" s="72"/>
      <c r="QNQ164" s="71"/>
      <c r="QNR164" s="71"/>
      <c r="QNS164" s="71"/>
      <c r="QNT164" s="71"/>
      <c r="QNU164" s="71"/>
      <c r="QNV164" s="71"/>
      <c r="QNW164" s="71"/>
      <c r="QNX164" s="72"/>
      <c r="QNY164" s="72"/>
      <c r="QNZ164" s="72"/>
      <c r="QOA164" s="72"/>
      <c r="QOB164" s="72"/>
      <c r="QOC164" s="72"/>
      <c r="QOD164" s="72"/>
      <c r="QOE164" s="72"/>
      <c r="QOF164" s="72"/>
      <c r="QOG164" s="71"/>
      <c r="QOH164" s="71"/>
      <c r="QOI164" s="71"/>
      <c r="QOJ164" s="71"/>
      <c r="QOK164" s="71"/>
      <c r="QOL164" s="71"/>
      <c r="QOM164" s="71"/>
      <c r="QON164" s="72"/>
      <c r="QOO164" s="72"/>
      <c r="QOP164" s="72"/>
      <c r="QOQ164" s="72"/>
      <c r="QOR164" s="72"/>
      <c r="QOS164" s="72"/>
      <c r="QOT164" s="72"/>
      <c r="QOU164" s="72"/>
      <c r="QOV164" s="72"/>
      <c r="QOW164" s="71"/>
      <c r="QOX164" s="71"/>
      <c r="QOY164" s="71"/>
      <c r="QOZ164" s="71"/>
      <c r="QPA164" s="71"/>
      <c r="QPB164" s="71"/>
      <c r="QPC164" s="71"/>
      <c r="QPD164" s="72"/>
      <c r="QPE164" s="72"/>
      <c r="QPF164" s="72"/>
      <c r="QPG164" s="72"/>
      <c r="QPH164" s="72"/>
      <c r="QPI164" s="72"/>
      <c r="QPJ164" s="72"/>
      <c r="QPK164" s="72"/>
      <c r="QPL164" s="72"/>
      <c r="QPM164" s="71"/>
      <c r="QPN164" s="71"/>
      <c r="QPO164" s="71"/>
      <c r="QPP164" s="71"/>
      <c r="QPQ164" s="71"/>
      <c r="QPR164" s="71"/>
      <c r="QPS164" s="71"/>
      <c r="QPT164" s="72"/>
      <c r="QPU164" s="72"/>
      <c r="QPV164" s="72"/>
      <c r="QPW164" s="72"/>
      <c r="QPX164" s="72"/>
      <c r="QPY164" s="72"/>
      <c r="QPZ164" s="72"/>
      <c r="QQA164" s="72"/>
      <c r="QQB164" s="72"/>
      <c r="QQC164" s="71"/>
      <c r="QQD164" s="71"/>
      <c r="QQE164" s="71"/>
      <c r="QQF164" s="71"/>
      <c r="QQG164" s="71"/>
      <c r="QQH164" s="71"/>
      <c r="QQI164" s="71"/>
      <c r="QQJ164" s="72"/>
      <c r="QQK164" s="72"/>
      <c r="QQL164" s="72"/>
      <c r="QQM164" s="72"/>
      <c r="QQN164" s="72"/>
      <c r="QQO164" s="72"/>
      <c r="QQP164" s="72"/>
      <c r="QQQ164" s="72"/>
      <c r="QQR164" s="72"/>
      <c r="QQS164" s="71"/>
      <c r="QQT164" s="71"/>
      <c r="QQU164" s="71"/>
      <c r="QQV164" s="71"/>
      <c r="QQW164" s="71"/>
      <c r="QQX164" s="71"/>
      <c r="QQY164" s="71"/>
      <c r="QQZ164" s="72"/>
      <c r="QRA164" s="72"/>
      <c r="QRB164" s="72"/>
      <c r="QRC164" s="72"/>
      <c r="QRD164" s="72"/>
      <c r="QRE164" s="72"/>
      <c r="QRF164" s="72"/>
      <c r="QRG164" s="72"/>
      <c r="QRH164" s="72"/>
      <c r="QRI164" s="71"/>
      <c r="QRJ164" s="71"/>
      <c r="QRK164" s="71"/>
      <c r="QRL164" s="71"/>
      <c r="QRM164" s="71"/>
      <c r="QRN164" s="71"/>
      <c r="QRO164" s="71"/>
      <c r="QRP164" s="72"/>
      <c r="QRQ164" s="72"/>
      <c r="QRR164" s="72"/>
      <c r="QRS164" s="72"/>
      <c r="QRT164" s="72"/>
      <c r="QRU164" s="72"/>
      <c r="QRV164" s="72"/>
      <c r="QRW164" s="72"/>
      <c r="QRX164" s="72"/>
      <c r="QRY164" s="71"/>
      <c r="QRZ164" s="71"/>
      <c r="QSA164" s="71"/>
      <c r="QSB164" s="71"/>
      <c r="QSC164" s="71"/>
      <c r="QSD164" s="71"/>
      <c r="QSE164" s="71"/>
      <c r="QSF164" s="72"/>
      <c r="QSG164" s="72"/>
      <c r="QSH164" s="72"/>
      <c r="QSI164" s="72"/>
      <c r="QSJ164" s="72"/>
      <c r="QSK164" s="72"/>
      <c r="QSL164" s="72"/>
      <c r="QSM164" s="72"/>
      <c r="QSN164" s="72"/>
      <c r="QSO164" s="71"/>
      <c r="QSP164" s="71"/>
      <c r="QSQ164" s="71"/>
      <c r="QSR164" s="71"/>
      <c r="QSS164" s="71"/>
      <c r="QST164" s="71"/>
      <c r="QSU164" s="71"/>
      <c r="QSV164" s="72"/>
      <c r="QSW164" s="72"/>
      <c r="QSX164" s="72"/>
      <c r="QSY164" s="72"/>
      <c r="QSZ164" s="72"/>
      <c r="QTA164" s="72"/>
      <c r="QTB164" s="72"/>
      <c r="QTC164" s="72"/>
      <c r="QTD164" s="72"/>
      <c r="QTE164" s="71"/>
      <c r="QTF164" s="71"/>
      <c r="QTG164" s="71"/>
      <c r="QTH164" s="71"/>
      <c r="QTI164" s="71"/>
      <c r="QTJ164" s="71"/>
      <c r="QTK164" s="71"/>
      <c r="QTL164" s="72"/>
      <c r="QTM164" s="72"/>
      <c r="QTN164" s="72"/>
      <c r="QTO164" s="72"/>
      <c r="QTP164" s="72"/>
      <c r="QTQ164" s="72"/>
      <c r="QTR164" s="72"/>
      <c r="QTS164" s="72"/>
      <c r="QTT164" s="72"/>
      <c r="QTU164" s="71"/>
      <c r="QTV164" s="71"/>
      <c r="QTW164" s="71"/>
      <c r="QTX164" s="71"/>
      <c r="QTY164" s="71"/>
      <c r="QTZ164" s="71"/>
      <c r="QUA164" s="71"/>
      <c r="QUB164" s="72"/>
      <c r="QUC164" s="72"/>
      <c r="QUD164" s="72"/>
      <c r="QUE164" s="72"/>
      <c r="QUF164" s="72"/>
      <c r="QUG164" s="72"/>
      <c r="QUH164" s="72"/>
      <c r="QUI164" s="72"/>
      <c r="QUJ164" s="72"/>
      <c r="QUK164" s="71"/>
      <c r="QUL164" s="71"/>
      <c r="QUM164" s="71"/>
      <c r="QUN164" s="71"/>
      <c r="QUO164" s="71"/>
      <c r="QUP164" s="71"/>
      <c r="QUQ164" s="71"/>
      <c r="QUR164" s="72"/>
      <c r="QUS164" s="72"/>
      <c r="QUT164" s="72"/>
      <c r="QUU164" s="72"/>
      <c r="QUV164" s="72"/>
      <c r="QUW164" s="72"/>
      <c r="QUX164" s="72"/>
      <c r="QUY164" s="72"/>
      <c r="QUZ164" s="72"/>
      <c r="QVA164" s="71"/>
      <c r="QVB164" s="71"/>
      <c r="QVC164" s="71"/>
      <c r="QVD164" s="71"/>
      <c r="QVE164" s="71"/>
      <c r="QVF164" s="71"/>
      <c r="QVG164" s="71"/>
      <c r="QVH164" s="72"/>
      <c r="QVI164" s="72"/>
      <c r="QVJ164" s="72"/>
      <c r="QVK164" s="72"/>
      <c r="QVL164" s="72"/>
      <c r="QVM164" s="72"/>
      <c r="QVN164" s="72"/>
      <c r="QVO164" s="72"/>
      <c r="QVP164" s="72"/>
      <c r="QVQ164" s="71"/>
      <c r="QVR164" s="71"/>
      <c r="QVS164" s="71"/>
      <c r="QVT164" s="71"/>
      <c r="QVU164" s="71"/>
      <c r="QVV164" s="71"/>
      <c r="QVW164" s="71"/>
      <c r="QVX164" s="72"/>
      <c r="QVY164" s="72"/>
      <c r="QVZ164" s="72"/>
      <c r="QWA164" s="72"/>
      <c r="QWB164" s="72"/>
      <c r="QWC164" s="72"/>
      <c r="QWD164" s="72"/>
      <c r="QWE164" s="72"/>
      <c r="QWF164" s="72"/>
      <c r="QWG164" s="71"/>
      <c r="QWH164" s="71"/>
      <c r="QWI164" s="71"/>
      <c r="QWJ164" s="71"/>
      <c r="QWK164" s="71"/>
      <c r="QWL164" s="71"/>
      <c r="QWM164" s="71"/>
      <c r="QWN164" s="72"/>
      <c r="QWO164" s="72"/>
      <c r="QWP164" s="72"/>
      <c r="QWQ164" s="72"/>
      <c r="QWR164" s="72"/>
      <c r="QWS164" s="72"/>
      <c r="QWT164" s="72"/>
      <c r="QWU164" s="72"/>
      <c r="QWV164" s="72"/>
      <c r="QWW164" s="71"/>
      <c r="QWX164" s="71"/>
      <c r="QWY164" s="71"/>
      <c r="QWZ164" s="71"/>
      <c r="QXA164" s="71"/>
      <c r="QXB164" s="71"/>
      <c r="QXC164" s="71"/>
      <c r="QXD164" s="72"/>
      <c r="QXE164" s="72"/>
      <c r="QXF164" s="72"/>
      <c r="QXG164" s="72"/>
      <c r="QXH164" s="72"/>
      <c r="QXI164" s="72"/>
      <c r="QXJ164" s="72"/>
      <c r="QXK164" s="72"/>
      <c r="QXL164" s="72"/>
      <c r="QXM164" s="71"/>
      <c r="QXN164" s="71"/>
      <c r="QXO164" s="71"/>
      <c r="QXP164" s="71"/>
      <c r="QXQ164" s="71"/>
      <c r="QXR164" s="71"/>
      <c r="QXS164" s="71"/>
      <c r="QXT164" s="72"/>
      <c r="QXU164" s="72"/>
      <c r="QXV164" s="72"/>
      <c r="QXW164" s="72"/>
      <c r="QXX164" s="72"/>
      <c r="QXY164" s="72"/>
      <c r="QXZ164" s="72"/>
      <c r="QYA164" s="72"/>
      <c r="QYB164" s="72"/>
      <c r="QYC164" s="71"/>
      <c r="QYD164" s="71"/>
      <c r="QYE164" s="71"/>
      <c r="QYF164" s="71"/>
      <c r="QYG164" s="71"/>
      <c r="QYH164" s="71"/>
      <c r="QYI164" s="71"/>
      <c r="QYJ164" s="72"/>
      <c r="QYK164" s="72"/>
      <c r="QYL164" s="72"/>
      <c r="QYM164" s="72"/>
      <c r="QYN164" s="72"/>
      <c r="QYO164" s="72"/>
      <c r="QYP164" s="72"/>
      <c r="QYQ164" s="72"/>
      <c r="QYR164" s="72"/>
      <c r="QYS164" s="71"/>
      <c r="QYT164" s="71"/>
      <c r="QYU164" s="71"/>
      <c r="QYV164" s="71"/>
      <c r="QYW164" s="71"/>
      <c r="QYX164" s="71"/>
      <c r="QYY164" s="71"/>
      <c r="QYZ164" s="72"/>
      <c r="QZA164" s="72"/>
      <c r="QZB164" s="72"/>
      <c r="QZC164" s="72"/>
      <c r="QZD164" s="72"/>
      <c r="QZE164" s="72"/>
      <c r="QZF164" s="72"/>
      <c r="QZG164" s="72"/>
      <c r="QZH164" s="72"/>
      <c r="QZI164" s="71"/>
      <c r="QZJ164" s="71"/>
      <c r="QZK164" s="71"/>
      <c r="QZL164" s="71"/>
      <c r="QZM164" s="71"/>
      <c r="QZN164" s="71"/>
      <c r="QZO164" s="71"/>
      <c r="QZP164" s="72"/>
      <c r="QZQ164" s="72"/>
      <c r="QZR164" s="72"/>
      <c r="QZS164" s="72"/>
      <c r="QZT164" s="72"/>
      <c r="QZU164" s="72"/>
      <c r="QZV164" s="72"/>
      <c r="QZW164" s="72"/>
      <c r="QZX164" s="72"/>
      <c r="QZY164" s="71"/>
      <c r="QZZ164" s="71"/>
      <c r="RAA164" s="71"/>
      <c r="RAB164" s="71"/>
      <c r="RAC164" s="71"/>
      <c r="RAD164" s="71"/>
      <c r="RAE164" s="71"/>
      <c r="RAF164" s="72"/>
      <c r="RAG164" s="72"/>
      <c r="RAH164" s="72"/>
      <c r="RAI164" s="72"/>
      <c r="RAJ164" s="72"/>
      <c r="RAK164" s="72"/>
      <c r="RAL164" s="72"/>
      <c r="RAM164" s="72"/>
      <c r="RAN164" s="72"/>
      <c r="RAO164" s="71"/>
      <c r="RAP164" s="71"/>
      <c r="RAQ164" s="71"/>
      <c r="RAR164" s="71"/>
      <c r="RAS164" s="71"/>
      <c r="RAT164" s="71"/>
      <c r="RAU164" s="71"/>
      <c r="RAV164" s="72"/>
      <c r="RAW164" s="72"/>
      <c r="RAX164" s="72"/>
      <c r="RAY164" s="72"/>
      <c r="RAZ164" s="72"/>
      <c r="RBA164" s="72"/>
      <c r="RBB164" s="72"/>
      <c r="RBC164" s="72"/>
      <c r="RBD164" s="72"/>
      <c r="RBE164" s="71"/>
      <c r="RBF164" s="71"/>
      <c r="RBG164" s="71"/>
      <c r="RBH164" s="71"/>
      <c r="RBI164" s="71"/>
      <c r="RBJ164" s="71"/>
      <c r="RBK164" s="71"/>
      <c r="RBL164" s="72"/>
      <c r="RBM164" s="72"/>
      <c r="RBN164" s="72"/>
      <c r="RBO164" s="72"/>
      <c r="RBP164" s="72"/>
      <c r="RBQ164" s="72"/>
      <c r="RBR164" s="72"/>
      <c r="RBS164" s="72"/>
      <c r="RBT164" s="72"/>
      <c r="RBU164" s="71"/>
      <c r="RBV164" s="71"/>
      <c r="RBW164" s="71"/>
      <c r="RBX164" s="71"/>
      <c r="RBY164" s="71"/>
      <c r="RBZ164" s="71"/>
      <c r="RCA164" s="71"/>
      <c r="RCB164" s="72"/>
      <c r="RCC164" s="72"/>
      <c r="RCD164" s="72"/>
      <c r="RCE164" s="72"/>
      <c r="RCF164" s="72"/>
      <c r="RCG164" s="72"/>
      <c r="RCH164" s="72"/>
      <c r="RCI164" s="72"/>
      <c r="RCJ164" s="72"/>
      <c r="RCK164" s="71"/>
      <c r="RCL164" s="71"/>
      <c r="RCM164" s="71"/>
      <c r="RCN164" s="71"/>
      <c r="RCO164" s="71"/>
      <c r="RCP164" s="71"/>
      <c r="RCQ164" s="71"/>
      <c r="RCR164" s="72"/>
      <c r="RCS164" s="72"/>
      <c r="RCT164" s="72"/>
      <c r="RCU164" s="72"/>
      <c r="RCV164" s="72"/>
      <c r="RCW164" s="72"/>
      <c r="RCX164" s="72"/>
      <c r="RCY164" s="72"/>
      <c r="RCZ164" s="72"/>
      <c r="RDA164" s="71"/>
      <c r="RDB164" s="71"/>
      <c r="RDC164" s="71"/>
      <c r="RDD164" s="71"/>
      <c r="RDE164" s="71"/>
      <c r="RDF164" s="71"/>
      <c r="RDG164" s="71"/>
      <c r="RDH164" s="72"/>
      <c r="RDI164" s="72"/>
      <c r="RDJ164" s="72"/>
      <c r="RDK164" s="72"/>
      <c r="RDL164" s="72"/>
      <c r="RDM164" s="72"/>
      <c r="RDN164" s="72"/>
      <c r="RDO164" s="72"/>
      <c r="RDP164" s="72"/>
      <c r="RDQ164" s="71"/>
      <c r="RDR164" s="71"/>
      <c r="RDS164" s="71"/>
      <c r="RDT164" s="71"/>
      <c r="RDU164" s="71"/>
      <c r="RDV164" s="71"/>
      <c r="RDW164" s="71"/>
      <c r="RDX164" s="72"/>
      <c r="RDY164" s="72"/>
      <c r="RDZ164" s="72"/>
      <c r="REA164" s="72"/>
      <c r="REB164" s="72"/>
      <c r="REC164" s="72"/>
      <c r="RED164" s="72"/>
      <c r="REE164" s="72"/>
      <c r="REF164" s="72"/>
      <c r="REG164" s="71"/>
      <c r="REH164" s="71"/>
      <c r="REI164" s="71"/>
      <c r="REJ164" s="71"/>
      <c r="REK164" s="71"/>
      <c r="REL164" s="71"/>
      <c r="REM164" s="71"/>
      <c r="REN164" s="72"/>
      <c r="REO164" s="72"/>
      <c r="REP164" s="72"/>
      <c r="REQ164" s="72"/>
      <c r="RER164" s="72"/>
      <c r="RES164" s="72"/>
      <c r="RET164" s="72"/>
      <c r="REU164" s="72"/>
      <c r="REV164" s="72"/>
      <c r="REW164" s="71"/>
      <c r="REX164" s="71"/>
      <c r="REY164" s="71"/>
      <c r="REZ164" s="71"/>
      <c r="RFA164" s="71"/>
      <c r="RFB164" s="71"/>
      <c r="RFC164" s="71"/>
      <c r="RFD164" s="72"/>
      <c r="RFE164" s="72"/>
      <c r="RFF164" s="72"/>
      <c r="RFG164" s="72"/>
      <c r="RFH164" s="72"/>
      <c r="RFI164" s="72"/>
      <c r="RFJ164" s="72"/>
      <c r="RFK164" s="72"/>
      <c r="RFL164" s="72"/>
      <c r="RFM164" s="71"/>
      <c r="RFN164" s="71"/>
      <c r="RFO164" s="71"/>
      <c r="RFP164" s="71"/>
      <c r="RFQ164" s="71"/>
      <c r="RFR164" s="71"/>
      <c r="RFS164" s="71"/>
      <c r="RFT164" s="72"/>
      <c r="RFU164" s="72"/>
      <c r="RFV164" s="72"/>
      <c r="RFW164" s="72"/>
      <c r="RFX164" s="72"/>
      <c r="RFY164" s="72"/>
      <c r="RFZ164" s="72"/>
      <c r="RGA164" s="72"/>
      <c r="RGB164" s="72"/>
      <c r="RGC164" s="71"/>
      <c r="RGD164" s="71"/>
      <c r="RGE164" s="71"/>
      <c r="RGF164" s="71"/>
      <c r="RGG164" s="71"/>
      <c r="RGH164" s="71"/>
      <c r="RGI164" s="71"/>
      <c r="RGJ164" s="72"/>
      <c r="RGK164" s="72"/>
      <c r="RGL164" s="72"/>
      <c r="RGM164" s="72"/>
      <c r="RGN164" s="72"/>
      <c r="RGO164" s="72"/>
      <c r="RGP164" s="72"/>
      <c r="RGQ164" s="72"/>
      <c r="RGR164" s="72"/>
      <c r="RGS164" s="71"/>
      <c r="RGT164" s="71"/>
      <c r="RGU164" s="71"/>
      <c r="RGV164" s="71"/>
      <c r="RGW164" s="71"/>
      <c r="RGX164" s="71"/>
      <c r="RGY164" s="71"/>
      <c r="RGZ164" s="72"/>
      <c r="RHA164" s="72"/>
      <c r="RHB164" s="72"/>
      <c r="RHC164" s="72"/>
      <c r="RHD164" s="72"/>
      <c r="RHE164" s="72"/>
      <c r="RHF164" s="72"/>
      <c r="RHG164" s="72"/>
      <c r="RHH164" s="72"/>
      <c r="RHI164" s="71"/>
      <c r="RHJ164" s="71"/>
      <c r="RHK164" s="71"/>
      <c r="RHL164" s="71"/>
      <c r="RHM164" s="71"/>
      <c r="RHN164" s="71"/>
      <c r="RHO164" s="71"/>
      <c r="RHP164" s="72"/>
      <c r="RHQ164" s="72"/>
      <c r="RHR164" s="72"/>
      <c r="RHS164" s="72"/>
      <c r="RHT164" s="72"/>
      <c r="RHU164" s="72"/>
      <c r="RHV164" s="72"/>
      <c r="RHW164" s="72"/>
      <c r="RHX164" s="72"/>
      <c r="RHY164" s="71"/>
      <c r="RHZ164" s="71"/>
      <c r="RIA164" s="71"/>
      <c r="RIB164" s="71"/>
      <c r="RIC164" s="71"/>
      <c r="RID164" s="71"/>
      <c r="RIE164" s="71"/>
      <c r="RIF164" s="72"/>
      <c r="RIG164" s="72"/>
      <c r="RIH164" s="72"/>
      <c r="RII164" s="72"/>
      <c r="RIJ164" s="72"/>
      <c r="RIK164" s="72"/>
      <c r="RIL164" s="72"/>
      <c r="RIM164" s="72"/>
      <c r="RIN164" s="72"/>
      <c r="RIO164" s="71"/>
      <c r="RIP164" s="71"/>
      <c r="RIQ164" s="71"/>
      <c r="RIR164" s="71"/>
      <c r="RIS164" s="71"/>
      <c r="RIT164" s="71"/>
      <c r="RIU164" s="71"/>
      <c r="RIV164" s="72"/>
      <c r="RIW164" s="72"/>
      <c r="RIX164" s="72"/>
      <c r="RIY164" s="72"/>
      <c r="RIZ164" s="72"/>
      <c r="RJA164" s="72"/>
      <c r="RJB164" s="72"/>
      <c r="RJC164" s="72"/>
      <c r="RJD164" s="72"/>
      <c r="RJE164" s="71"/>
      <c r="RJF164" s="71"/>
      <c r="RJG164" s="71"/>
      <c r="RJH164" s="71"/>
      <c r="RJI164" s="71"/>
      <c r="RJJ164" s="71"/>
      <c r="RJK164" s="71"/>
      <c r="RJL164" s="72"/>
      <c r="RJM164" s="72"/>
      <c r="RJN164" s="72"/>
      <c r="RJO164" s="72"/>
      <c r="RJP164" s="72"/>
      <c r="RJQ164" s="72"/>
      <c r="RJR164" s="72"/>
      <c r="RJS164" s="72"/>
      <c r="RJT164" s="72"/>
      <c r="RJU164" s="71"/>
      <c r="RJV164" s="71"/>
      <c r="RJW164" s="71"/>
      <c r="RJX164" s="71"/>
      <c r="RJY164" s="71"/>
      <c r="RJZ164" s="71"/>
      <c r="RKA164" s="71"/>
      <c r="RKB164" s="72"/>
      <c r="RKC164" s="72"/>
      <c r="RKD164" s="72"/>
      <c r="RKE164" s="72"/>
      <c r="RKF164" s="72"/>
      <c r="RKG164" s="72"/>
      <c r="RKH164" s="72"/>
      <c r="RKI164" s="72"/>
      <c r="RKJ164" s="72"/>
      <c r="RKK164" s="71"/>
      <c r="RKL164" s="71"/>
      <c r="RKM164" s="71"/>
      <c r="RKN164" s="71"/>
      <c r="RKO164" s="71"/>
      <c r="RKP164" s="71"/>
      <c r="RKQ164" s="71"/>
      <c r="RKR164" s="72"/>
      <c r="RKS164" s="72"/>
      <c r="RKT164" s="72"/>
      <c r="RKU164" s="72"/>
      <c r="RKV164" s="72"/>
      <c r="RKW164" s="72"/>
      <c r="RKX164" s="72"/>
      <c r="RKY164" s="72"/>
      <c r="RKZ164" s="72"/>
      <c r="RLA164" s="71"/>
      <c r="RLB164" s="71"/>
      <c r="RLC164" s="71"/>
      <c r="RLD164" s="71"/>
      <c r="RLE164" s="71"/>
      <c r="RLF164" s="71"/>
      <c r="RLG164" s="71"/>
      <c r="RLH164" s="72"/>
      <c r="RLI164" s="72"/>
      <c r="RLJ164" s="72"/>
      <c r="RLK164" s="72"/>
      <c r="RLL164" s="72"/>
      <c r="RLM164" s="72"/>
      <c r="RLN164" s="72"/>
      <c r="RLO164" s="72"/>
      <c r="RLP164" s="72"/>
      <c r="RLQ164" s="71"/>
      <c r="RLR164" s="71"/>
      <c r="RLS164" s="71"/>
      <c r="RLT164" s="71"/>
      <c r="RLU164" s="71"/>
      <c r="RLV164" s="71"/>
      <c r="RLW164" s="71"/>
      <c r="RLX164" s="72"/>
      <c r="RLY164" s="72"/>
      <c r="RLZ164" s="72"/>
      <c r="RMA164" s="72"/>
      <c r="RMB164" s="72"/>
      <c r="RMC164" s="72"/>
      <c r="RMD164" s="72"/>
      <c r="RME164" s="72"/>
      <c r="RMF164" s="72"/>
      <c r="RMG164" s="71"/>
      <c r="RMH164" s="71"/>
      <c r="RMI164" s="71"/>
      <c r="RMJ164" s="71"/>
      <c r="RMK164" s="71"/>
      <c r="RML164" s="71"/>
      <c r="RMM164" s="71"/>
      <c r="RMN164" s="72"/>
      <c r="RMO164" s="72"/>
      <c r="RMP164" s="72"/>
      <c r="RMQ164" s="72"/>
      <c r="RMR164" s="72"/>
      <c r="RMS164" s="72"/>
      <c r="RMT164" s="72"/>
      <c r="RMU164" s="72"/>
      <c r="RMV164" s="72"/>
      <c r="RMW164" s="71"/>
      <c r="RMX164" s="71"/>
      <c r="RMY164" s="71"/>
      <c r="RMZ164" s="71"/>
      <c r="RNA164" s="71"/>
      <c r="RNB164" s="71"/>
      <c r="RNC164" s="71"/>
      <c r="RND164" s="72"/>
      <c r="RNE164" s="72"/>
      <c r="RNF164" s="72"/>
      <c r="RNG164" s="72"/>
      <c r="RNH164" s="72"/>
      <c r="RNI164" s="72"/>
      <c r="RNJ164" s="72"/>
      <c r="RNK164" s="72"/>
      <c r="RNL164" s="72"/>
      <c r="RNM164" s="71"/>
      <c r="RNN164" s="71"/>
      <c r="RNO164" s="71"/>
      <c r="RNP164" s="71"/>
      <c r="RNQ164" s="71"/>
      <c r="RNR164" s="71"/>
      <c r="RNS164" s="71"/>
      <c r="RNT164" s="72"/>
      <c r="RNU164" s="72"/>
      <c r="RNV164" s="72"/>
      <c r="RNW164" s="72"/>
      <c r="RNX164" s="72"/>
      <c r="RNY164" s="72"/>
      <c r="RNZ164" s="72"/>
      <c r="ROA164" s="72"/>
      <c r="ROB164" s="72"/>
      <c r="ROC164" s="71"/>
      <c r="ROD164" s="71"/>
      <c r="ROE164" s="71"/>
      <c r="ROF164" s="71"/>
      <c r="ROG164" s="71"/>
      <c r="ROH164" s="71"/>
      <c r="ROI164" s="71"/>
      <c r="ROJ164" s="72"/>
      <c r="ROK164" s="72"/>
      <c r="ROL164" s="72"/>
      <c r="ROM164" s="72"/>
      <c r="RON164" s="72"/>
      <c r="ROO164" s="72"/>
      <c r="ROP164" s="72"/>
      <c r="ROQ164" s="72"/>
      <c r="ROR164" s="72"/>
      <c r="ROS164" s="71"/>
      <c r="ROT164" s="71"/>
      <c r="ROU164" s="71"/>
      <c r="ROV164" s="71"/>
      <c r="ROW164" s="71"/>
      <c r="ROX164" s="71"/>
      <c r="ROY164" s="71"/>
      <c r="ROZ164" s="72"/>
      <c r="RPA164" s="72"/>
      <c r="RPB164" s="72"/>
      <c r="RPC164" s="72"/>
      <c r="RPD164" s="72"/>
      <c r="RPE164" s="72"/>
      <c r="RPF164" s="72"/>
      <c r="RPG164" s="72"/>
      <c r="RPH164" s="72"/>
      <c r="RPI164" s="71"/>
      <c r="RPJ164" s="71"/>
      <c r="RPK164" s="71"/>
      <c r="RPL164" s="71"/>
      <c r="RPM164" s="71"/>
      <c r="RPN164" s="71"/>
      <c r="RPO164" s="71"/>
      <c r="RPP164" s="72"/>
      <c r="RPQ164" s="72"/>
      <c r="RPR164" s="72"/>
      <c r="RPS164" s="72"/>
      <c r="RPT164" s="72"/>
      <c r="RPU164" s="72"/>
      <c r="RPV164" s="72"/>
      <c r="RPW164" s="72"/>
      <c r="RPX164" s="72"/>
      <c r="RPY164" s="71"/>
      <c r="RPZ164" s="71"/>
      <c r="RQA164" s="71"/>
      <c r="RQB164" s="71"/>
      <c r="RQC164" s="71"/>
      <c r="RQD164" s="71"/>
      <c r="RQE164" s="71"/>
      <c r="RQF164" s="72"/>
      <c r="RQG164" s="72"/>
      <c r="RQH164" s="72"/>
      <c r="RQI164" s="72"/>
      <c r="RQJ164" s="72"/>
      <c r="RQK164" s="72"/>
      <c r="RQL164" s="72"/>
      <c r="RQM164" s="72"/>
      <c r="RQN164" s="72"/>
      <c r="RQO164" s="71"/>
      <c r="RQP164" s="71"/>
      <c r="RQQ164" s="71"/>
      <c r="RQR164" s="71"/>
      <c r="RQS164" s="71"/>
      <c r="RQT164" s="71"/>
      <c r="RQU164" s="71"/>
      <c r="RQV164" s="72"/>
      <c r="RQW164" s="72"/>
      <c r="RQX164" s="72"/>
      <c r="RQY164" s="72"/>
      <c r="RQZ164" s="72"/>
      <c r="RRA164" s="72"/>
      <c r="RRB164" s="72"/>
      <c r="RRC164" s="72"/>
      <c r="RRD164" s="72"/>
      <c r="RRE164" s="71"/>
      <c r="RRF164" s="71"/>
      <c r="RRG164" s="71"/>
      <c r="RRH164" s="71"/>
      <c r="RRI164" s="71"/>
      <c r="RRJ164" s="71"/>
      <c r="RRK164" s="71"/>
      <c r="RRL164" s="72"/>
      <c r="RRM164" s="72"/>
      <c r="RRN164" s="72"/>
      <c r="RRO164" s="72"/>
      <c r="RRP164" s="72"/>
      <c r="RRQ164" s="72"/>
      <c r="RRR164" s="72"/>
      <c r="RRS164" s="72"/>
      <c r="RRT164" s="72"/>
      <c r="RRU164" s="71"/>
      <c r="RRV164" s="71"/>
      <c r="RRW164" s="71"/>
      <c r="RRX164" s="71"/>
      <c r="RRY164" s="71"/>
      <c r="RRZ164" s="71"/>
      <c r="RSA164" s="71"/>
      <c r="RSB164" s="72"/>
      <c r="RSC164" s="72"/>
      <c r="RSD164" s="72"/>
      <c r="RSE164" s="72"/>
      <c r="RSF164" s="72"/>
      <c r="RSG164" s="72"/>
      <c r="RSH164" s="72"/>
      <c r="RSI164" s="72"/>
      <c r="RSJ164" s="72"/>
      <c r="RSK164" s="71"/>
      <c r="RSL164" s="71"/>
      <c r="RSM164" s="71"/>
      <c r="RSN164" s="71"/>
      <c r="RSO164" s="71"/>
      <c r="RSP164" s="71"/>
      <c r="RSQ164" s="71"/>
      <c r="RSR164" s="72"/>
      <c r="RSS164" s="72"/>
      <c r="RST164" s="72"/>
      <c r="RSU164" s="72"/>
      <c r="RSV164" s="72"/>
      <c r="RSW164" s="72"/>
      <c r="RSX164" s="72"/>
      <c r="RSY164" s="72"/>
      <c r="RSZ164" s="72"/>
      <c r="RTA164" s="71"/>
      <c r="RTB164" s="71"/>
      <c r="RTC164" s="71"/>
      <c r="RTD164" s="71"/>
      <c r="RTE164" s="71"/>
      <c r="RTF164" s="71"/>
      <c r="RTG164" s="71"/>
      <c r="RTH164" s="72"/>
      <c r="RTI164" s="72"/>
      <c r="RTJ164" s="72"/>
      <c r="RTK164" s="72"/>
      <c r="RTL164" s="72"/>
      <c r="RTM164" s="72"/>
      <c r="RTN164" s="72"/>
      <c r="RTO164" s="72"/>
      <c r="RTP164" s="72"/>
      <c r="RTQ164" s="71"/>
      <c r="RTR164" s="71"/>
      <c r="RTS164" s="71"/>
      <c r="RTT164" s="71"/>
      <c r="RTU164" s="71"/>
      <c r="RTV164" s="71"/>
      <c r="RTW164" s="71"/>
      <c r="RTX164" s="72"/>
      <c r="RTY164" s="72"/>
      <c r="RTZ164" s="72"/>
      <c r="RUA164" s="72"/>
      <c r="RUB164" s="72"/>
      <c r="RUC164" s="72"/>
      <c r="RUD164" s="72"/>
      <c r="RUE164" s="72"/>
      <c r="RUF164" s="72"/>
      <c r="RUG164" s="71"/>
      <c r="RUH164" s="71"/>
      <c r="RUI164" s="71"/>
      <c r="RUJ164" s="71"/>
      <c r="RUK164" s="71"/>
      <c r="RUL164" s="71"/>
      <c r="RUM164" s="71"/>
      <c r="RUN164" s="72"/>
      <c r="RUO164" s="72"/>
      <c r="RUP164" s="72"/>
      <c r="RUQ164" s="72"/>
      <c r="RUR164" s="72"/>
      <c r="RUS164" s="72"/>
      <c r="RUT164" s="72"/>
      <c r="RUU164" s="72"/>
      <c r="RUV164" s="72"/>
      <c r="RUW164" s="71"/>
      <c r="RUX164" s="71"/>
      <c r="RUY164" s="71"/>
      <c r="RUZ164" s="71"/>
      <c r="RVA164" s="71"/>
      <c r="RVB164" s="71"/>
      <c r="RVC164" s="71"/>
      <c r="RVD164" s="72"/>
      <c r="RVE164" s="72"/>
      <c r="RVF164" s="72"/>
      <c r="RVG164" s="72"/>
      <c r="RVH164" s="72"/>
      <c r="RVI164" s="72"/>
      <c r="RVJ164" s="72"/>
      <c r="RVK164" s="72"/>
      <c r="RVL164" s="72"/>
      <c r="RVM164" s="71"/>
      <c r="RVN164" s="71"/>
      <c r="RVO164" s="71"/>
      <c r="RVP164" s="71"/>
      <c r="RVQ164" s="71"/>
      <c r="RVR164" s="71"/>
      <c r="RVS164" s="71"/>
      <c r="RVT164" s="72"/>
      <c r="RVU164" s="72"/>
      <c r="RVV164" s="72"/>
      <c r="RVW164" s="72"/>
      <c r="RVX164" s="72"/>
      <c r="RVY164" s="72"/>
      <c r="RVZ164" s="72"/>
      <c r="RWA164" s="72"/>
      <c r="RWB164" s="72"/>
      <c r="RWC164" s="71"/>
      <c r="RWD164" s="71"/>
      <c r="RWE164" s="71"/>
      <c r="RWF164" s="71"/>
      <c r="RWG164" s="71"/>
      <c r="RWH164" s="71"/>
      <c r="RWI164" s="71"/>
      <c r="RWJ164" s="72"/>
      <c r="RWK164" s="72"/>
      <c r="RWL164" s="72"/>
      <c r="RWM164" s="72"/>
      <c r="RWN164" s="72"/>
      <c r="RWO164" s="72"/>
      <c r="RWP164" s="72"/>
      <c r="RWQ164" s="72"/>
      <c r="RWR164" s="72"/>
      <c r="RWS164" s="71"/>
      <c r="RWT164" s="71"/>
      <c r="RWU164" s="71"/>
      <c r="RWV164" s="71"/>
      <c r="RWW164" s="71"/>
      <c r="RWX164" s="71"/>
      <c r="RWY164" s="71"/>
      <c r="RWZ164" s="72"/>
      <c r="RXA164" s="72"/>
      <c r="RXB164" s="72"/>
      <c r="RXC164" s="72"/>
      <c r="RXD164" s="72"/>
      <c r="RXE164" s="72"/>
      <c r="RXF164" s="72"/>
      <c r="RXG164" s="72"/>
      <c r="RXH164" s="72"/>
      <c r="RXI164" s="71"/>
      <c r="RXJ164" s="71"/>
      <c r="RXK164" s="71"/>
      <c r="RXL164" s="71"/>
      <c r="RXM164" s="71"/>
      <c r="RXN164" s="71"/>
      <c r="RXO164" s="71"/>
      <c r="RXP164" s="72"/>
      <c r="RXQ164" s="72"/>
      <c r="RXR164" s="72"/>
      <c r="RXS164" s="72"/>
      <c r="RXT164" s="72"/>
      <c r="RXU164" s="72"/>
      <c r="RXV164" s="72"/>
      <c r="RXW164" s="72"/>
      <c r="RXX164" s="72"/>
      <c r="RXY164" s="71"/>
      <c r="RXZ164" s="71"/>
      <c r="RYA164" s="71"/>
      <c r="RYB164" s="71"/>
      <c r="RYC164" s="71"/>
      <c r="RYD164" s="71"/>
      <c r="RYE164" s="71"/>
      <c r="RYF164" s="72"/>
      <c r="RYG164" s="72"/>
      <c r="RYH164" s="72"/>
      <c r="RYI164" s="72"/>
      <c r="RYJ164" s="72"/>
      <c r="RYK164" s="72"/>
      <c r="RYL164" s="72"/>
      <c r="RYM164" s="72"/>
      <c r="RYN164" s="72"/>
      <c r="RYO164" s="71"/>
      <c r="RYP164" s="71"/>
      <c r="RYQ164" s="71"/>
      <c r="RYR164" s="71"/>
      <c r="RYS164" s="71"/>
      <c r="RYT164" s="71"/>
      <c r="RYU164" s="71"/>
      <c r="RYV164" s="72"/>
      <c r="RYW164" s="72"/>
      <c r="RYX164" s="72"/>
      <c r="RYY164" s="72"/>
      <c r="RYZ164" s="72"/>
      <c r="RZA164" s="72"/>
      <c r="RZB164" s="72"/>
      <c r="RZC164" s="72"/>
      <c r="RZD164" s="72"/>
      <c r="RZE164" s="71"/>
      <c r="RZF164" s="71"/>
      <c r="RZG164" s="71"/>
      <c r="RZH164" s="71"/>
      <c r="RZI164" s="71"/>
      <c r="RZJ164" s="71"/>
      <c r="RZK164" s="71"/>
      <c r="RZL164" s="72"/>
      <c r="RZM164" s="72"/>
      <c r="RZN164" s="72"/>
      <c r="RZO164" s="72"/>
      <c r="RZP164" s="72"/>
      <c r="RZQ164" s="72"/>
      <c r="RZR164" s="72"/>
      <c r="RZS164" s="72"/>
      <c r="RZT164" s="72"/>
      <c r="RZU164" s="71"/>
      <c r="RZV164" s="71"/>
      <c r="RZW164" s="71"/>
      <c r="RZX164" s="71"/>
      <c r="RZY164" s="71"/>
      <c r="RZZ164" s="71"/>
      <c r="SAA164" s="71"/>
      <c r="SAB164" s="72"/>
      <c r="SAC164" s="72"/>
      <c r="SAD164" s="72"/>
      <c r="SAE164" s="72"/>
      <c r="SAF164" s="72"/>
      <c r="SAG164" s="72"/>
      <c r="SAH164" s="72"/>
      <c r="SAI164" s="72"/>
      <c r="SAJ164" s="72"/>
      <c r="SAK164" s="71"/>
      <c r="SAL164" s="71"/>
      <c r="SAM164" s="71"/>
      <c r="SAN164" s="71"/>
      <c r="SAO164" s="71"/>
      <c r="SAP164" s="71"/>
      <c r="SAQ164" s="71"/>
      <c r="SAR164" s="72"/>
      <c r="SAS164" s="72"/>
      <c r="SAT164" s="72"/>
      <c r="SAU164" s="72"/>
      <c r="SAV164" s="72"/>
      <c r="SAW164" s="72"/>
      <c r="SAX164" s="72"/>
      <c r="SAY164" s="72"/>
      <c r="SAZ164" s="72"/>
      <c r="SBA164" s="71"/>
      <c r="SBB164" s="71"/>
      <c r="SBC164" s="71"/>
      <c r="SBD164" s="71"/>
      <c r="SBE164" s="71"/>
      <c r="SBF164" s="71"/>
      <c r="SBG164" s="71"/>
      <c r="SBH164" s="72"/>
      <c r="SBI164" s="72"/>
      <c r="SBJ164" s="72"/>
      <c r="SBK164" s="72"/>
      <c r="SBL164" s="72"/>
      <c r="SBM164" s="72"/>
      <c r="SBN164" s="72"/>
      <c r="SBO164" s="72"/>
      <c r="SBP164" s="72"/>
      <c r="SBQ164" s="71"/>
      <c r="SBR164" s="71"/>
      <c r="SBS164" s="71"/>
      <c r="SBT164" s="71"/>
      <c r="SBU164" s="71"/>
      <c r="SBV164" s="71"/>
      <c r="SBW164" s="71"/>
      <c r="SBX164" s="72"/>
      <c r="SBY164" s="72"/>
      <c r="SBZ164" s="72"/>
      <c r="SCA164" s="72"/>
      <c r="SCB164" s="72"/>
      <c r="SCC164" s="72"/>
      <c r="SCD164" s="72"/>
      <c r="SCE164" s="72"/>
      <c r="SCF164" s="72"/>
      <c r="SCG164" s="71"/>
      <c r="SCH164" s="71"/>
      <c r="SCI164" s="71"/>
      <c r="SCJ164" s="71"/>
      <c r="SCK164" s="71"/>
      <c r="SCL164" s="71"/>
      <c r="SCM164" s="71"/>
      <c r="SCN164" s="72"/>
      <c r="SCO164" s="72"/>
      <c r="SCP164" s="72"/>
      <c r="SCQ164" s="72"/>
      <c r="SCR164" s="72"/>
      <c r="SCS164" s="72"/>
      <c r="SCT164" s="72"/>
      <c r="SCU164" s="72"/>
      <c r="SCV164" s="72"/>
      <c r="SCW164" s="71"/>
      <c r="SCX164" s="71"/>
      <c r="SCY164" s="71"/>
      <c r="SCZ164" s="71"/>
      <c r="SDA164" s="71"/>
      <c r="SDB164" s="71"/>
      <c r="SDC164" s="71"/>
      <c r="SDD164" s="72"/>
      <c r="SDE164" s="72"/>
      <c r="SDF164" s="72"/>
      <c r="SDG164" s="72"/>
      <c r="SDH164" s="72"/>
      <c r="SDI164" s="72"/>
      <c r="SDJ164" s="72"/>
      <c r="SDK164" s="72"/>
      <c r="SDL164" s="72"/>
      <c r="SDM164" s="71"/>
      <c r="SDN164" s="71"/>
      <c r="SDO164" s="71"/>
      <c r="SDP164" s="71"/>
      <c r="SDQ164" s="71"/>
      <c r="SDR164" s="71"/>
      <c r="SDS164" s="71"/>
      <c r="SDT164" s="72"/>
      <c r="SDU164" s="72"/>
      <c r="SDV164" s="72"/>
      <c r="SDW164" s="72"/>
      <c r="SDX164" s="72"/>
      <c r="SDY164" s="72"/>
      <c r="SDZ164" s="72"/>
      <c r="SEA164" s="72"/>
      <c r="SEB164" s="72"/>
      <c r="SEC164" s="71"/>
      <c r="SED164" s="71"/>
      <c r="SEE164" s="71"/>
      <c r="SEF164" s="71"/>
      <c r="SEG164" s="71"/>
      <c r="SEH164" s="71"/>
      <c r="SEI164" s="71"/>
      <c r="SEJ164" s="72"/>
      <c r="SEK164" s="72"/>
      <c r="SEL164" s="72"/>
      <c r="SEM164" s="72"/>
      <c r="SEN164" s="72"/>
      <c r="SEO164" s="72"/>
      <c r="SEP164" s="72"/>
      <c r="SEQ164" s="72"/>
      <c r="SER164" s="72"/>
      <c r="SES164" s="71"/>
      <c r="SET164" s="71"/>
      <c r="SEU164" s="71"/>
      <c r="SEV164" s="71"/>
      <c r="SEW164" s="71"/>
      <c r="SEX164" s="71"/>
      <c r="SEY164" s="71"/>
      <c r="SEZ164" s="72"/>
      <c r="SFA164" s="72"/>
      <c r="SFB164" s="72"/>
      <c r="SFC164" s="72"/>
      <c r="SFD164" s="72"/>
      <c r="SFE164" s="72"/>
      <c r="SFF164" s="72"/>
      <c r="SFG164" s="72"/>
      <c r="SFH164" s="72"/>
      <c r="SFI164" s="71"/>
      <c r="SFJ164" s="71"/>
      <c r="SFK164" s="71"/>
      <c r="SFL164" s="71"/>
      <c r="SFM164" s="71"/>
      <c r="SFN164" s="71"/>
      <c r="SFO164" s="71"/>
      <c r="SFP164" s="72"/>
      <c r="SFQ164" s="72"/>
      <c r="SFR164" s="72"/>
      <c r="SFS164" s="72"/>
      <c r="SFT164" s="72"/>
      <c r="SFU164" s="72"/>
      <c r="SFV164" s="72"/>
      <c r="SFW164" s="72"/>
      <c r="SFX164" s="72"/>
      <c r="SFY164" s="71"/>
      <c r="SFZ164" s="71"/>
      <c r="SGA164" s="71"/>
      <c r="SGB164" s="71"/>
      <c r="SGC164" s="71"/>
      <c r="SGD164" s="71"/>
      <c r="SGE164" s="71"/>
      <c r="SGF164" s="72"/>
      <c r="SGG164" s="72"/>
      <c r="SGH164" s="72"/>
      <c r="SGI164" s="72"/>
      <c r="SGJ164" s="72"/>
      <c r="SGK164" s="72"/>
      <c r="SGL164" s="72"/>
      <c r="SGM164" s="72"/>
      <c r="SGN164" s="72"/>
      <c r="SGO164" s="71"/>
      <c r="SGP164" s="71"/>
      <c r="SGQ164" s="71"/>
      <c r="SGR164" s="71"/>
      <c r="SGS164" s="71"/>
      <c r="SGT164" s="71"/>
      <c r="SGU164" s="71"/>
      <c r="SGV164" s="72"/>
      <c r="SGW164" s="72"/>
      <c r="SGX164" s="72"/>
      <c r="SGY164" s="72"/>
      <c r="SGZ164" s="72"/>
      <c r="SHA164" s="72"/>
      <c r="SHB164" s="72"/>
      <c r="SHC164" s="72"/>
      <c r="SHD164" s="72"/>
      <c r="SHE164" s="71"/>
      <c r="SHF164" s="71"/>
      <c r="SHG164" s="71"/>
      <c r="SHH164" s="71"/>
      <c r="SHI164" s="71"/>
      <c r="SHJ164" s="71"/>
      <c r="SHK164" s="71"/>
      <c r="SHL164" s="72"/>
      <c r="SHM164" s="72"/>
      <c r="SHN164" s="72"/>
      <c r="SHO164" s="72"/>
      <c r="SHP164" s="72"/>
      <c r="SHQ164" s="72"/>
      <c r="SHR164" s="72"/>
      <c r="SHS164" s="72"/>
      <c r="SHT164" s="72"/>
      <c r="SHU164" s="71"/>
      <c r="SHV164" s="71"/>
      <c r="SHW164" s="71"/>
      <c r="SHX164" s="71"/>
      <c r="SHY164" s="71"/>
      <c r="SHZ164" s="71"/>
      <c r="SIA164" s="71"/>
      <c r="SIB164" s="72"/>
      <c r="SIC164" s="72"/>
      <c r="SID164" s="72"/>
      <c r="SIE164" s="72"/>
      <c r="SIF164" s="72"/>
      <c r="SIG164" s="72"/>
      <c r="SIH164" s="72"/>
      <c r="SII164" s="72"/>
      <c r="SIJ164" s="72"/>
      <c r="SIK164" s="71"/>
      <c r="SIL164" s="71"/>
      <c r="SIM164" s="71"/>
      <c r="SIN164" s="71"/>
      <c r="SIO164" s="71"/>
      <c r="SIP164" s="71"/>
      <c r="SIQ164" s="71"/>
      <c r="SIR164" s="72"/>
      <c r="SIS164" s="72"/>
      <c r="SIT164" s="72"/>
      <c r="SIU164" s="72"/>
      <c r="SIV164" s="72"/>
      <c r="SIW164" s="72"/>
      <c r="SIX164" s="72"/>
      <c r="SIY164" s="72"/>
      <c r="SIZ164" s="72"/>
      <c r="SJA164" s="71"/>
      <c r="SJB164" s="71"/>
      <c r="SJC164" s="71"/>
      <c r="SJD164" s="71"/>
      <c r="SJE164" s="71"/>
      <c r="SJF164" s="71"/>
      <c r="SJG164" s="71"/>
      <c r="SJH164" s="72"/>
      <c r="SJI164" s="72"/>
      <c r="SJJ164" s="72"/>
      <c r="SJK164" s="72"/>
      <c r="SJL164" s="72"/>
      <c r="SJM164" s="72"/>
      <c r="SJN164" s="72"/>
      <c r="SJO164" s="72"/>
      <c r="SJP164" s="72"/>
      <c r="SJQ164" s="71"/>
      <c r="SJR164" s="71"/>
      <c r="SJS164" s="71"/>
      <c r="SJT164" s="71"/>
      <c r="SJU164" s="71"/>
      <c r="SJV164" s="71"/>
      <c r="SJW164" s="71"/>
      <c r="SJX164" s="72"/>
      <c r="SJY164" s="72"/>
      <c r="SJZ164" s="72"/>
      <c r="SKA164" s="72"/>
      <c r="SKB164" s="72"/>
      <c r="SKC164" s="72"/>
      <c r="SKD164" s="72"/>
      <c r="SKE164" s="72"/>
      <c r="SKF164" s="72"/>
      <c r="SKG164" s="71"/>
      <c r="SKH164" s="71"/>
      <c r="SKI164" s="71"/>
      <c r="SKJ164" s="71"/>
      <c r="SKK164" s="71"/>
      <c r="SKL164" s="71"/>
      <c r="SKM164" s="71"/>
      <c r="SKN164" s="72"/>
      <c r="SKO164" s="72"/>
      <c r="SKP164" s="72"/>
      <c r="SKQ164" s="72"/>
      <c r="SKR164" s="72"/>
      <c r="SKS164" s="72"/>
      <c r="SKT164" s="72"/>
      <c r="SKU164" s="72"/>
      <c r="SKV164" s="72"/>
      <c r="SKW164" s="71"/>
      <c r="SKX164" s="71"/>
      <c r="SKY164" s="71"/>
      <c r="SKZ164" s="71"/>
      <c r="SLA164" s="71"/>
      <c r="SLB164" s="71"/>
      <c r="SLC164" s="71"/>
      <c r="SLD164" s="72"/>
      <c r="SLE164" s="72"/>
      <c r="SLF164" s="72"/>
      <c r="SLG164" s="72"/>
      <c r="SLH164" s="72"/>
      <c r="SLI164" s="72"/>
      <c r="SLJ164" s="72"/>
      <c r="SLK164" s="72"/>
      <c r="SLL164" s="72"/>
      <c r="SLM164" s="71"/>
      <c r="SLN164" s="71"/>
      <c r="SLO164" s="71"/>
      <c r="SLP164" s="71"/>
      <c r="SLQ164" s="71"/>
      <c r="SLR164" s="71"/>
      <c r="SLS164" s="71"/>
      <c r="SLT164" s="72"/>
      <c r="SLU164" s="72"/>
      <c r="SLV164" s="72"/>
      <c r="SLW164" s="72"/>
      <c r="SLX164" s="72"/>
      <c r="SLY164" s="72"/>
      <c r="SLZ164" s="72"/>
      <c r="SMA164" s="72"/>
      <c r="SMB164" s="72"/>
      <c r="SMC164" s="71"/>
      <c r="SMD164" s="71"/>
      <c r="SME164" s="71"/>
      <c r="SMF164" s="71"/>
      <c r="SMG164" s="71"/>
      <c r="SMH164" s="71"/>
      <c r="SMI164" s="71"/>
      <c r="SMJ164" s="72"/>
      <c r="SMK164" s="72"/>
      <c r="SML164" s="72"/>
      <c r="SMM164" s="72"/>
      <c r="SMN164" s="72"/>
      <c r="SMO164" s="72"/>
      <c r="SMP164" s="72"/>
      <c r="SMQ164" s="72"/>
      <c r="SMR164" s="72"/>
      <c r="SMS164" s="71"/>
      <c r="SMT164" s="71"/>
      <c r="SMU164" s="71"/>
      <c r="SMV164" s="71"/>
      <c r="SMW164" s="71"/>
      <c r="SMX164" s="71"/>
      <c r="SMY164" s="71"/>
      <c r="SMZ164" s="72"/>
      <c r="SNA164" s="72"/>
      <c r="SNB164" s="72"/>
      <c r="SNC164" s="72"/>
      <c r="SND164" s="72"/>
      <c r="SNE164" s="72"/>
      <c r="SNF164" s="72"/>
      <c r="SNG164" s="72"/>
      <c r="SNH164" s="72"/>
      <c r="SNI164" s="71"/>
      <c r="SNJ164" s="71"/>
      <c r="SNK164" s="71"/>
      <c r="SNL164" s="71"/>
      <c r="SNM164" s="71"/>
      <c r="SNN164" s="71"/>
      <c r="SNO164" s="71"/>
      <c r="SNP164" s="72"/>
      <c r="SNQ164" s="72"/>
      <c r="SNR164" s="72"/>
      <c r="SNS164" s="72"/>
      <c r="SNT164" s="72"/>
      <c r="SNU164" s="72"/>
      <c r="SNV164" s="72"/>
      <c r="SNW164" s="72"/>
      <c r="SNX164" s="72"/>
      <c r="SNY164" s="71"/>
      <c r="SNZ164" s="71"/>
      <c r="SOA164" s="71"/>
      <c r="SOB164" s="71"/>
      <c r="SOC164" s="71"/>
      <c r="SOD164" s="71"/>
      <c r="SOE164" s="71"/>
      <c r="SOF164" s="72"/>
      <c r="SOG164" s="72"/>
      <c r="SOH164" s="72"/>
      <c r="SOI164" s="72"/>
      <c r="SOJ164" s="72"/>
      <c r="SOK164" s="72"/>
      <c r="SOL164" s="72"/>
      <c r="SOM164" s="72"/>
      <c r="SON164" s="72"/>
      <c r="SOO164" s="71"/>
      <c r="SOP164" s="71"/>
      <c r="SOQ164" s="71"/>
      <c r="SOR164" s="71"/>
      <c r="SOS164" s="71"/>
      <c r="SOT164" s="71"/>
      <c r="SOU164" s="71"/>
      <c r="SOV164" s="72"/>
      <c r="SOW164" s="72"/>
      <c r="SOX164" s="72"/>
      <c r="SOY164" s="72"/>
      <c r="SOZ164" s="72"/>
      <c r="SPA164" s="72"/>
      <c r="SPB164" s="72"/>
      <c r="SPC164" s="72"/>
      <c r="SPD164" s="72"/>
      <c r="SPE164" s="71"/>
      <c r="SPF164" s="71"/>
      <c r="SPG164" s="71"/>
      <c r="SPH164" s="71"/>
      <c r="SPI164" s="71"/>
      <c r="SPJ164" s="71"/>
      <c r="SPK164" s="71"/>
      <c r="SPL164" s="72"/>
      <c r="SPM164" s="72"/>
      <c r="SPN164" s="72"/>
      <c r="SPO164" s="72"/>
      <c r="SPP164" s="72"/>
      <c r="SPQ164" s="72"/>
      <c r="SPR164" s="72"/>
      <c r="SPS164" s="72"/>
      <c r="SPT164" s="72"/>
      <c r="SPU164" s="71"/>
      <c r="SPV164" s="71"/>
      <c r="SPW164" s="71"/>
      <c r="SPX164" s="71"/>
      <c r="SPY164" s="71"/>
      <c r="SPZ164" s="71"/>
      <c r="SQA164" s="71"/>
      <c r="SQB164" s="72"/>
      <c r="SQC164" s="72"/>
      <c r="SQD164" s="72"/>
      <c r="SQE164" s="72"/>
      <c r="SQF164" s="72"/>
      <c r="SQG164" s="72"/>
      <c r="SQH164" s="72"/>
      <c r="SQI164" s="72"/>
      <c r="SQJ164" s="72"/>
      <c r="SQK164" s="71"/>
      <c r="SQL164" s="71"/>
      <c r="SQM164" s="71"/>
      <c r="SQN164" s="71"/>
      <c r="SQO164" s="71"/>
      <c r="SQP164" s="71"/>
      <c r="SQQ164" s="71"/>
      <c r="SQR164" s="72"/>
      <c r="SQS164" s="72"/>
      <c r="SQT164" s="72"/>
      <c r="SQU164" s="72"/>
      <c r="SQV164" s="72"/>
      <c r="SQW164" s="72"/>
      <c r="SQX164" s="72"/>
      <c r="SQY164" s="72"/>
      <c r="SQZ164" s="72"/>
      <c r="SRA164" s="71"/>
      <c r="SRB164" s="71"/>
      <c r="SRC164" s="71"/>
      <c r="SRD164" s="71"/>
      <c r="SRE164" s="71"/>
      <c r="SRF164" s="71"/>
      <c r="SRG164" s="71"/>
      <c r="SRH164" s="72"/>
      <c r="SRI164" s="72"/>
      <c r="SRJ164" s="72"/>
      <c r="SRK164" s="72"/>
      <c r="SRL164" s="72"/>
      <c r="SRM164" s="72"/>
      <c r="SRN164" s="72"/>
      <c r="SRO164" s="72"/>
      <c r="SRP164" s="72"/>
      <c r="SRQ164" s="71"/>
      <c r="SRR164" s="71"/>
      <c r="SRS164" s="71"/>
      <c r="SRT164" s="71"/>
      <c r="SRU164" s="71"/>
      <c r="SRV164" s="71"/>
      <c r="SRW164" s="71"/>
      <c r="SRX164" s="72"/>
      <c r="SRY164" s="72"/>
      <c r="SRZ164" s="72"/>
      <c r="SSA164" s="72"/>
      <c r="SSB164" s="72"/>
      <c r="SSC164" s="72"/>
      <c r="SSD164" s="72"/>
      <c r="SSE164" s="72"/>
      <c r="SSF164" s="72"/>
      <c r="SSG164" s="71"/>
      <c r="SSH164" s="71"/>
      <c r="SSI164" s="71"/>
      <c r="SSJ164" s="71"/>
      <c r="SSK164" s="71"/>
      <c r="SSL164" s="71"/>
      <c r="SSM164" s="71"/>
      <c r="SSN164" s="72"/>
      <c r="SSO164" s="72"/>
      <c r="SSP164" s="72"/>
      <c r="SSQ164" s="72"/>
      <c r="SSR164" s="72"/>
      <c r="SSS164" s="72"/>
      <c r="SST164" s="72"/>
      <c r="SSU164" s="72"/>
      <c r="SSV164" s="72"/>
      <c r="SSW164" s="71"/>
      <c r="SSX164" s="71"/>
      <c r="SSY164" s="71"/>
      <c r="SSZ164" s="71"/>
      <c r="STA164" s="71"/>
      <c r="STB164" s="71"/>
      <c r="STC164" s="71"/>
      <c r="STD164" s="72"/>
      <c r="STE164" s="72"/>
      <c r="STF164" s="72"/>
      <c r="STG164" s="72"/>
      <c r="STH164" s="72"/>
      <c r="STI164" s="72"/>
      <c r="STJ164" s="72"/>
      <c r="STK164" s="72"/>
      <c r="STL164" s="72"/>
      <c r="STM164" s="71"/>
      <c r="STN164" s="71"/>
      <c r="STO164" s="71"/>
      <c r="STP164" s="71"/>
      <c r="STQ164" s="71"/>
      <c r="STR164" s="71"/>
      <c r="STS164" s="71"/>
      <c r="STT164" s="72"/>
      <c r="STU164" s="72"/>
      <c r="STV164" s="72"/>
      <c r="STW164" s="72"/>
      <c r="STX164" s="72"/>
      <c r="STY164" s="72"/>
      <c r="STZ164" s="72"/>
      <c r="SUA164" s="72"/>
      <c r="SUB164" s="72"/>
      <c r="SUC164" s="71"/>
      <c r="SUD164" s="71"/>
      <c r="SUE164" s="71"/>
      <c r="SUF164" s="71"/>
      <c r="SUG164" s="71"/>
      <c r="SUH164" s="71"/>
      <c r="SUI164" s="71"/>
      <c r="SUJ164" s="72"/>
      <c r="SUK164" s="72"/>
      <c r="SUL164" s="72"/>
      <c r="SUM164" s="72"/>
      <c r="SUN164" s="72"/>
      <c r="SUO164" s="72"/>
      <c r="SUP164" s="72"/>
      <c r="SUQ164" s="72"/>
      <c r="SUR164" s="72"/>
      <c r="SUS164" s="71"/>
      <c r="SUT164" s="71"/>
      <c r="SUU164" s="71"/>
      <c r="SUV164" s="71"/>
      <c r="SUW164" s="71"/>
      <c r="SUX164" s="71"/>
      <c r="SUY164" s="71"/>
      <c r="SUZ164" s="72"/>
      <c r="SVA164" s="72"/>
      <c r="SVB164" s="72"/>
      <c r="SVC164" s="72"/>
      <c r="SVD164" s="72"/>
      <c r="SVE164" s="72"/>
      <c r="SVF164" s="72"/>
      <c r="SVG164" s="72"/>
      <c r="SVH164" s="72"/>
      <c r="SVI164" s="71"/>
      <c r="SVJ164" s="71"/>
      <c r="SVK164" s="71"/>
      <c r="SVL164" s="71"/>
      <c r="SVM164" s="71"/>
      <c r="SVN164" s="71"/>
      <c r="SVO164" s="71"/>
      <c r="SVP164" s="72"/>
      <c r="SVQ164" s="72"/>
      <c r="SVR164" s="72"/>
      <c r="SVS164" s="72"/>
      <c r="SVT164" s="72"/>
      <c r="SVU164" s="72"/>
      <c r="SVV164" s="72"/>
      <c r="SVW164" s="72"/>
      <c r="SVX164" s="72"/>
      <c r="SVY164" s="71"/>
      <c r="SVZ164" s="71"/>
      <c r="SWA164" s="71"/>
      <c r="SWB164" s="71"/>
      <c r="SWC164" s="71"/>
      <c r="SWD164" s="71"/>
      <c r="SWE164" s="71"/>
      <c r="SWF164" s="72"/>
      <c r="SWG164" s="72"/>
      <c r="SWH164" s="72"/>
      <c r="SWI164" s="72"/>
      <c r="SWJ164" s="72"/>
      <c r="SWK164" s="72"/>
      <c r="SWL164" s="72"/>
      <c r="SWM164" s="72"/>
      <c r="SWN164" s="72"/>
      <c r="SWO164" s="71"/>
      <c r="SWP164" s="71"/>
      <c r="SWQ164" s="71"/>
      <c r="SWR164" s="71"/>
      <c r="SWS164" s="71"/>
      <c r="SWT164" s="71"/>
      <c r="SWU164" s="71"/>
      <c r="SWV164" s="72"/>
      <c r="SWW164" s="72"/>
      <c r="SWX164" s="72"/>
      <c r="SWY164" s="72"/>
      <c r="SWZ164" s="72"/>
      <c r="SXA164" s="72"/>
      <c r="SXB164" s="72"/>
      <c r="SXC164" s="72"/>
      <c r="SXD164" s="72"/>
      <c r="SXE164" s="71"/>
      <c r="SXF164" s="71"/>
      <c r="SXG164" s="71"/>
      <c r="SXH164" s="71"/>
      <c r="SXI164" s="71"/>
      <c r="SXJ164" s="71"/>
      <c r="SXK164" s="71"/>
      <c r="SXL164" s="72"/>
      <c r="SXM164" s="72"/>
      <c r="SXN164" s="72"/>
      <c r="SXO164" s="72"/>
      <c r="SXP164" s="72"/>
      <c r="SXQ164" s="72"/>
      <c r="SXR164" s="72"/>
      <c r="SXS164" s="72"/>
      <c r="SXT164" s="72"/>
      <c r="SXU164" s="71"/>
      <c r="SXV164" s="71"/>
      <c r="SXW164" s="71"/>
      <c r="SXX164" s="71"/>
      <c r="SXY164" s="71"/>
      <c r="SXZ164" s="71"/>
      <c r="SYA164" s="71"/>
      <c r="SYB164" s="72"/>
      <c r="SYC164" s="72"/>
      <c r="SYD164" s="72"/>
      <c r="SYE164" s="72"/>
      <c r="SYF164" s="72"/>
      <c r="SYG164" s="72"/>
      <c r="SYH164" s="72"/>
      <c r="SYI164" s="72"/>
      <c r="SYJ164" s="72"/>
      <c r="SYK164" s="71"/>
      <c r="SYL164" s="71"/>
      <c r="SYM164" s="71"/>
      <c r="SYN164" s="71"/>
      <c r="SYO164" s="71"/>
      <c r="SYP164" s="71"/>
      <c r="SYQ164" s="71"/>
      <c r="SYR164" s="72"/>
      <c r="SYS164" s="72"/>
      <c r="SYT164" s="72"/>
      <c r="SYU164" s="72"/>
      <c r="SYV164" s="72"/>
      <c r="SYW164" s="72"/>
      <c r="SYX164" s="72"/>
      <c r="SYY164" s="72"/>
      <c r="SYZ164" s="72"/>
      <c r="SZA164" s="71"/>
      <c r="SZB164" s="71"/>
      <c r="SZC164" s="71"/>
      <c r="SZD164" s="71"/>
      <c r="SZE164" s="71"/>
      <c r="SZF164" s="71"/>
      <c r="SZG164" s="71"/>
      <c r="SZH164" s="72"/>
      <c r="SZI164" s="72"/>
      <c r="SZJ164" s="72"/>
      <c r="SZK164" s="72"/>
      <c r="SZL164" s="72"/>
      <c r="SZM164" s="72"/>
      <c r="SZN164" s="72"/>
      <c r="SZO164" s="72"/>
      <c r="SZP164" s="72"/>
      <c r="SZQ164" s="71"/>
      <c r="SZR164" s="71"/>
      <c r="SZS164" s="71"/>
      <c r="SZT164" s="71"/>
      <c r="SZU164" s="71"/>
      <c r="SZV164" s="71"/>
      <c r="SZW164" s="71"/>
      <c r="SZX164" s="72"/>
      <c r="SZY164" s="72"/>
      <c r="SZZ164" s="72"/>
      <c r="TAA164" s="72"/>
      <c r="TAB164" s="72"/>
      <c r="TAC164" s="72"/>
      <c r="TAD164" s="72"/>
      <c r="TAE164" s="72"/>
      <c r="TAF164" s="72"/>
      <c r="TAG164" s="71"/>
      <c r="TAH164" s="71"/>
      <c r="TAI164" s="71"/>
      <c r="TAJ164" s="71"/>
      <c r="TAK164" s="71"/>
      <c r="TAL164" s="71"/>
      <c r="TAM164" s="71"/>
      <c r="TAN164" s="72"/>
      <c r="TAO164" s="72"/>
      <c r="TAP164" s="72"/>
      <c r="TAQ164" s="72"/>
      <c r="TAR164" s="72"/>
      <c r="TAS164" s="72"/>
      <c r="TAT164" s="72"/>
      <c r="TAU164" s="72"/>
      <c r="TAV164" s="72"/>
      <c r="TAW164" s="71"/>
      <c r="TAX164" s="71"/>
      <c r="TAY164" s="71"/>
      <c r="TAZ164" s="71"/>
      <c r="TBA164" s="71"/>
      <c r="TBB164" s="71"/>
      <c r="TBC164" s="71"/>
      <c r="TBD164" s="72"/>
      <c r="TBE164" s="72"/>
      <c r="TBF164" s="72"/>
      <c r="TBG164" s="72"/>
      <c r="TBH164" s="72"/>
      <c r="TBI164" s="72"/>
      <c r="TBJ164" s="72"/>
      <c r="TBK164" s="72"/>
      <c r="TBL164" s="72"/>
      <c r="TBM164" s="71"/>
      <c r="TBN164" s="71"/>
      <c r="TBO164" s="71"/>
      <c r="TBP164" s="71"/>
      <c r="TBQ164" s="71"/>
      <c r="TBR164" s="71"/>
      <c r="TBS164" s="71"/>
      <c r="TBT164" s="72"/>
      <c r="TBU164" s="72"/>
      <c r="TBV164" s="72"/>
      <c r="TBW164" s="72"/>
      <c r="TBX164" s="72"/>
      <c r="TBY164" s="72"/>
      <c r="TBZ164" s="72"/>
      <c r="TCA164" s="72"/>
      <c r="TCB164" s="72"/>
      <c r="TCC164" s="71"/>
      <c r="TCD164" s="71"/>
      <c r="TCE164" s="71"/>
      <c r="TCF164" s="71"/>
      <c r="TCG164" s="71"/>
      <c r="TCH164" s="71"/>
      <c r="TCI164" s="71"/>
      <c r="TCJ164" s="72"/>
      <c r="TCK164" s="72"/>
      <c r="TCL164" s="72"/>
      <c r="TCM164" s="72"/>
      <c r="TCN164" s="72"/>
      <c r="TCO164" s="72"/>
      <c r="TCP164" s="72"/>
      <c r="TCQ164" s="72"/>
      <c r="TCR164" s="72"/>
      <c r="TCS164" s="71"/>
      <c r="TCT164" s="71"/>
      <c r="TCU164" s="71"/>
      <c r="TCV164" s="71"/>
      <c r="TCW164" s="71"/>
      <c r="TCX164" s="71"/>
      <c r="TCY164" s="71"/>
      <c r="TCZ164" s="72"/>
      <c r="TDA164" s="72"/>
      <c r="TDB164" s="72"/>
      <c r="TDC164" s="72"/>
      <c r="TDD164" s="72"/>
      <c r="TDE164" s="72"/>
      <c r="TDF164" s="72"/>
      <c r="TDG164" s="72"/>
      <c r="TDH164" s="72"/>
      <c r="TDI164" s="71"/>
      <c r="TDJ164" s="71"/>
      <c r="TDK164" s="71"/>
      <c r="TDL164" s="71"/>
      <c r="TDM164" s="71"/>
      <c r="TDN164" s="71"/>
      <c r="TDO164" s="71"/>
      <c r="TDP164" s="72"/>
      <c r="TDQ164" s="72"/>
      <c r="TDR164" s="72"/>
      <c r="TDS164" s="72"/>
      <c r="TDT164" s="72"/>
      <c r="TDU164" s="72"/>
      <c r="TDV164" s="72"/>
      <c r="TDW164" s="72"/>
      <c r="TDX164" s="72"/>
      <c r="TDY164" s="71"/>
      <c r="TDZ164" s="71"/>
      <c r="TEA164" s="71"/>
      <c r="TEB164" s="71"/>
      <c r="TEC164" s="71"/>
      <c r="TED164" s="71"/>
      <c r="TEE164" s="71"/>
      <c r="TEF164" s="72"/>
      <c r="TEG164" s="72"/>
      <c r="TEH164" s="72"/>
      <c r="TEI164" s="72"/>
      <c r="TEJ164" s="72"/>
      <c r="TEK164" s="72"/>
      <c r="TEL164" s="72"/>
      <c r="TEM164" s="72"/>
      <c r="TEN164" s="72"/>
      <c r="TEO164" s="71"/>
      <c r="TEP164" s="71"/>
      <c r="TEQ164" s="71"/>
      <c r="TER164" s="71"/>
      <c r="TES164" s="71"/>
      <c r="TET164" s="71"/>
      <c r="TEU164" s="71"/>
      <c r="TEV164" s="72"/>
      <c r="TEW164" s="72"/>
      <c r="TEX164" s="72"/>
      <c r="TEY164" s="72"/>
      <c r="TEZ164" s="72"/>
      <c r="TFA164" s="72"/>
      <c r="TFB164" s="72"/>
      <c r="TFC164" s="72"/>
      <c r="TFD164" s="72"/>
      <c r="TFE164" s="71"/>
      <c r="TFF164" s="71"/>
      <c r="TFG164" s="71"/>
      <c r="TFH164" s="71"/>
      <c r="TFI164" s="71"/>
      <c r="TFJ164" s="71"/>
      <c r="TFK164" s="71"/>
      <c r="TFL164" s="72"/>
      <c r="TFM164" s="72"/>
      <c r="TFN164" s="72"/>
      <c r="TFO164" s="72"/>
      <c r="TFP164" s="72"/>
      <c r="TFQ164" s="72"/>
      <c r="TFR164" s="72"/>
      <c r="TFS164" s="72"/>
      <c r="TFT164" s="72"/>
      <c r="TFU164" s="71"/>
      <c r="TFV164" s="71"/>
      <c r="TFW164" s="71"/>
      <c r="TFX164" s="71"/>
      <c r="TFY164" s="71"/>
      <c r="TFZ164" s="71"/>
      <c r="TGA164" s="71"/>
      <c r="TGB164" s="72"/>
      <c r="TGC164" s="72"/>
      <c r="TGD164" s="72"/>
      <c r="TGE164" s="72"/>
      <c r="TGF164" s="72"/>
      <c r="TGG164" s="72"/>
      <c r="TGH164" s="72"/>
      <c r="TGI164" s="72"/>
      <c r="TGJ164" s="72"/>
      <c r="TGK164" s="71"/>
      <c r="TGL164" s="71"/>
      <c r="TGM164" s="71"/>
      <c r="TGN164" s="71"/>
      <c r="TGO164" s="71"/>
      <c r="TGP164" s="71"/>
      <c r="TGQ164" s="71"/>
      <c r="TGR164" s="72"/>
      <c r="TGS164" s="72"/>
      <c r="TGT164" s="72"/>
      <c r="TGU164" s="72"/>
      <c r="TGV164" s="72"/>
      <c r="TGW164" s="72"/>
      <c r="TGX164" s="72"/>
      <c r="TGY164" s="72"/>
      <c r="TGZ164" s="72"/>
      <c r="THA164" s="71"/>
      <c r="THB164" s="71"/>
      <c r="THC164" s="71"/>
      <c r="THD164" s="71"/>
      <c r="THE164" s="71"/>
      <c r="THF164" s="71"/>
      <c r="THG164" s="71"/>
      <c r="THH164" s="72"/>
      <c r="THI164" s="72"/>
      <c r="THJ164" s="72"/>
      <c r="THK164" s="72"/>
      <c r="THL164" s="72"/>
      <c r="THM164" s="72"/>
      <c r="THN164" s="72"/>
      <c r="THO164" s="72"/>
      <c r="THP164" s="72"/>
      <c r="THQ164" s="71"/>
      <c r="THR164" s="71"/>
      <c r="THS164" s="71"/>
      <c r="THT164" s="71"/>
      <c r="THU164" s="71"/>
      <c r="THV164" s="71"/>
      <c r="THW164" s="71"/>
      <c r="THX164" s="72"/>
      <c r="THY164" s="72"/>
      <c r="THZ164" s="72"/>
      <c r="TIA164" s="72"/>
      <c r="TIB164" s="72"/>
      <c r="TIC164" s="72"/>
      <c r="TID164" s="72"/>
      <c r="TIE164" s="72"/>
      <c r="TIF164" s="72"/>
      <c r="TIG164" s="71"/>
      <c r="TIH164" s="71"/>
      <c r="TII164" s="71"/>
      <c r="TIJ164" s="71"/>
      <c r="TIK164" s="71"/>
      <c r="TIL164" s="71"/>
      <c r="TIM164" s="71"/>
      <c r="TIN164" s="72"/>
      <c r="TIO164" s="72"/>
      <c r="TIP164" s="72"/>
      <c r="TIQ164" s="72"/>
      <c r="TIR164" s="72"/>
      <c r="TIS164" s="72"/>
      <c r="TIT164" s="72"/>
      <c r="TIU164" s="72"/>
      <c r="TIV164" s="72"/>
      <c r="TIW164" s="71"/>
      <c r="TIX164" s="71"/>
      <c r="TIY164" s="71"/>
      <c r="TIZ164" s="71"/>
      <c r="TJA164" s="71"/>
      <c r="TJB164" s="71"/>
      <c r="TJC164" s="71"/>
      <c r="TJD164" s="72"/>
      <c r="TJE164" s="72"/>
      <c r="TJF164" s="72"/>
      <c r="TJG164" s="72"/>
      <c r="TJH164" s="72"/>
      <c r="TJI164" s="72"/>
      <c r="TJJ164" s="72"/>
      <c r="TJK164" s="72"/>
      <c r="TJL164" s="72"/>
      <c r="TJM164" s="71"/>
      <c r="TJN164" s="71"/>
      <c r="TJO164" s="71"/>
      <c r="TJP164" s="71"/>
      <c r="TJQ164" s="71"/>
      <c r="TJR164" s="71"/>
      <c r="TJS164" s="71"/>
      <c r="TJT164" s="72"/>
      <c r="TJU164" s="72"/>
      <c r="TJV164" s="72"/>
      <c r="TJW164" s="72"/>
      <c r="TJX164" s="72"/>
      <c r="TJY164" s="72"/>
      <c r="TJZ164" s="72"/>
      <c r="TKA164" s="72"/>
      <c r="TKB164" s="72"/>
      <c r="TKC164" s="71"/>
      <c r="TKD164" s="71"/>
      <c r="TKE164" s="71"/>
      <c r="TKF164" s="71"/>
      <c r="TKG164" s="71"/>
      <c r="TKH164" s="71"/>
      <c r="TKI164" s="71"/>
      <c r="TKJ164" s="72"/>
      <c r="TKK164" s="72"/>
      <c r="TKL164" s="72"/>
      <c r="TKM164" s="72"/>
      <c r="TKN164" s="72"/>
      <c r="TKO164" s="72"/>
      <c r="TKP164" s="72"/>
      <c r="TKQ164" s="72"/>
      <c r="TKR164" s="72"/>
      <c r="TKS164" s="71"/>
      <c r="TKT164" s="71"/>
      <c r="TKU164" s="71"/>
      <c r="TKV164" s="71"/>
      <c r="TKW164" s="71"/>
      <c r="TKX164" s="71"/>
      <c r="TKY164" s="71"/>
      <c r="TKZ164" s="72"/>
      <c r="TLA164" s="72"/>
      <c r="TLB164" s="72"/>
      <c r="TLC164" s="72"/>
      <c r="TLD164" s="72"/>
      <c r="TLE164" s="72"/>
      <c r="TLF164" s="72"/>
      <c r="TLG164" s="72"/>
      <c r="TLH164" s="72"/>
      <c r="TLI164" s="71"/>
      <c r="TLJ164" s="71"/>
      <c r="TLK164" s="71"/>
      <c r="TLL164" s="71"/>
      <c r="TLM164" s="71"/>
      <c r="TLN164" s="71"/>
      <c r="TLO164" s="71"/>
      <c r="TLP164" s="72"/>
      <c r="TLQ164" s="72"/>
      <c r="TLR164" s="72"/>
      <c r="TLS164" s="72"/>
      <c r="TLT164" s="72"/>
      <c r="TLU164" s="72"/>
      <c r="TLV164" s="72"/>
      <c r="TLW164" s="72"/>
      <c r="TLX164" s="72"/>
      <c r="TLY164" s="71"/>
      <c r="TLZ164" s="71"/>
      <c r="TMA164" s="71"/>
      <c r="TMB164" s="71"/>
      <c r="TMC164" s="71"/>
      <c r="TMD164" s="71"/>
      <c r="TME164" s="71"/>
      <c r="TMF164" s="72"/>
      <c r="TMG164" s="72"/>
      <c r="TMH164" s="72"/>
      <c r="TMI164" s="72"/>
      <c r="TMJ164" s="72"/>
      <c r="TMK164" s="72"/>
      <c r="TML164" s="72"/>
      <c r="TMM164" s="72"/>
      <c r="TMN164" s="72"/>
      <c r="TMO164" s="71"/>
      <c r="TMP164" s="71"/>
      <c r="TMQ164" s="71"/>
      <c r="TMR164" s="71"/>
      <c r="TMS164" s="71"/>
      <c r="TMT164" s="71"/>
      <c r="TMU164" s="71"/>
      <c r="TMV164" s="72"/>
      <c r="TMW164" s="72"/>
      <c r="TMX164" s="72"/>
      <c r="TMY164" s="72"/>
      <c r="TMZ164" s="72"/>
      <c r="TNA164" s="72"/>
      <c r="TNB164" s="72"/>
      <c r="TNC164" s="72"/>
      <c r="TND164" s="72"/>
      <c r="TNE164" s="71"/>
      <c r="TNF164" s="71"/>
      <c r="TNG164" s="71"/>
      <c r="TNH164" s="71"/>
      <c r="TNI164" s="71"/>
      <c r="TNJ164" s="71"/>
      <c r="TNK164" s="71"/>
      <c r="TNL164" s="72"/>
      <c r="TNM164" s="72"/>
      <c r="TNN164" s="72"/>
      <c r="TNO164" s="72"/>
      <c r="TNP164" s="72"/>
      <c r="TNQ164" s="72"/>
      <c r="TNR164" s="72"/>
      <c r="TNS164" s="72"/>
      <c r="TNT164" s="72"/>
      <c r="TNU164" s="71"/>
      <c r="TNV164" s="71"/>
      <c r="TNW164" s="71"/>
      <c r="TNX164" s="71"/>
      <c r="TNY164" s="71"/>
      <c r="TNZ164" s="71"/>
      <c r="TOA164" s="71"/>
      <c r="TOB164" s="72"/>
      <c r="TOC164" s="72"/>
      <c r="TOD164" s="72"/>
      <c r="TOE164" s="72"/>
      <c r="TOF164" s="72"/>
      <c r="TOG164" s="72"/>
      <c r="TOH164" s="72"/>
      <c r="TOI164" s="72"/>
      <c r="TOJ164" s="72"/>
      <c r="TOK164" s="71"/>
      <c r="TOL164" s="71"/>
      <c r="TOM164" s="71"/>
      <c r="TON164" s="71"/>
      <c r="TOO164" s="71"/>
      <c r="TOP164" s="71"/>
      <c r="TOQ164" s="71"/>
      <c r="TOR164" s="72"/>
      <c r="TOS164" s="72"/>
      <c r="TOT164" s="72"/>
      <c r="TOU164" s="72"/>
      <c r="TOV164" s="72"/>
      <c r="TOW164" s="72"/>
      <c r="TOX164" s="72"/>
      <c r="TOY164" s="72"/>
      <c r="TOZ164" s="72"/>
      <c r="TPA164" s="71"/>
      <c r="TPB164" s="71"/>
      <c r="TPC164" s="71"/>
      <c r="TPD164" s="71"/>
      <c r="TPE164" s="71"/>
      <c r="TPF164" s="71"/>
      <c r="TPG164" s="71"/>
      <c r="TPH164" s="72"/>
      <c r="TPI164" s="72"/>
      <c r="TPJ164" s="72"/>
      <c r="TPK164" s="72"/>
      <c r="TPL164" s="72"/>
      <c r="TPM164" s="72"/>
      <c r="TPN164" s="72"/>
      <c r="TPO164" s="72"/>
      <c r="TPP164" s="72"/>
      <c r="TPQ164" s="71"/>
      <c r="TPR164" s="71"/>
      <c r="TPS164" s="71"/>
      <c r="TPT164" s="71"/>
      <c r="TPU164" s="71"/>
      <c r="TPV164" s="71"/>
      <c r="TPW164" s="71"/>
      <c r="TPX164" s="72"/>
      <c r="TPY164" s="72"/>
      <c r="TPZ164" s="72"/>
      <c r="TQA164" s="72"/>
      <c r="TQB164" s="72"/>
      <c r="TQC164" s="72"/>
      <c r="TQD164" s="72"/>
      <c r="TQE164" s="72"/>
      <c r="TQF164" s="72"/>
      <c r="TQG164" s="71"/>
      <c r="TQH164" s="71"/>
      <c r="TQI164" s="71"/>
      <c r="TQJ164" s="71"/>
      <c r="TQK164" s="71"/>
      <c r="TQL164" s="71"/>
      <c r="TQM164" s="71"/>
      <c r="TQN164" s="72"/>
      <c r="TQO164" s="72"/>
      <c r="TQP164" s="72"/>
      <c r="TQQ164" s="72"/>
      <c r="TQR164" s="72"/>
      <c r="TQS164" s="72"/>
      <c r="TQT164" s="72"/>
      <c r="TQU164" s="72"/>
      <c r="TQV164" s="72"/>
      <c r="TQW164" s="71"/>
      <c r="TQX164" s="71"/>
      <c r="TQY164" s="71"/>
      <c r="TQZ164" s="71"/>
      <c r="TRA164" s="71"/>
      <c r="TRB164" s="71"/>
      <c r="TRC164" s="71"/>
      <c r="TRD164" s="72"/>
      <c r="TRE164" s="72"/>
      <c r="TRF164" s="72"/>
      <c r="TRG164" s="72"/>
      <c r="TRH164" s="72"/>
      <c r="TRI164" s="72"/>
      <c r="TRJ164" s="72"/>
      <c r="TRK164" s="72"/>
      <c r="TRL164" s="72"/>
      <c r="TRM164" s="71"/>
      <c r="TRN164" s="71"/>
      <c r="TRO164" s="71"/>
      <c r="TRP164" s="71"/>
      <c r="TRQ164" s="71"/>
      <c r="TRR164" s="71"/>
      <c r="TRS164" s="71"/>
      <c r="TRT164" s="72"/>
      <c r="TRU164" s="72"/>
      <c r="TRV164" s="72"/>
      <c r="TRW164" s="72"/>
      <c r="TRX164" s="72"/>
      <c r="TRY164" s="72"/>
      <c r="TRZ164" s="72"/>
      <c r="TSA164" s="72"/>
      <c r="TSB164" s="72"/>
      <c r="TSC164" s="71"/>
      <c r="TSD164" s="71"/>
      <c r="TSE164" s="71"/>
      <c r="TSF164" s="71"/>
      <c r="TSG164" s="71"/>
      <c r="TSH164" s="71"/>
      <c r="TSI164" s="71"/>
      <c r="TSJ164" s="72"/>
      <c r="TSK164" s="72"/>
      <c r="TSL164" s="72"/>
      <c r="TSM164" s="72"/>
      <c r="TSN164" s="72"/>
      <c r="TSO164" s="72"/>
      <c r="TSP164" s="72"/>
      <c r="TSQ164" s="72"/>
      <c r="TSR164" s="72"/>
      <c r="TSS164" s="71"/>
      <c r="TST164" s="71"/>
      <c r="TSU164" s="71"/>
      <c r="TSV164" s="71"/>
      <c r="TSW164" s="71"/>
      <c r="TSX164" s="71"/>
      <c r="TSY164" s="71"/>
      <c r="TSZ164" s="72"/>
      <c r="TTA164" s="72"/>
      <c r="TTB164" s="72"/>
      <c r="TTC164" s="72"/>
      <c r="TTD164" s="72"/>
      <c r="TTE164" s="72"/>
      <c r="TTF164" s="72"/>
      <c r="TTG164" s="72"/>
      <c r="TTH164" s="72"/>
      <c r="TTI164" s="71"/>
      <c r="TTJ164" s="71"/>
      <c r="TTK164" s="71"/>
      <c r="TTL164" s="71"/>
      <c r="TTM164" s="71"/>
      <c r="TTN164" s="71"/>
      <c r="TTO164" s="71"/>
      <c r="TTP164" s="72"/>
      <c r="TTQ164" s="72"/>
      <c r="TTR164" s="72"/>
      <c r="TTS164" s="72"/>
      <c r="TTT164" s="72"/>
      <c r="TTU164" s="72"/>
      <c r="TTV164" s="72"/>
      <c r="TTW164" s="72"/>
      <c r="TTX164" s="72"/>
      <c r="TTY164" s="71"/>
      <c r="TTZ164" s="71"/>
      <c r="TUA164" s="71"/>
      <c r="TUB164" s="71"/>
      <c r="TUC164" s="71"/>
      <c r="TUD164" s="71"/>
      <c r="TUE164" s="71"/>
      <c r="TUF164" s="72"/>
      <c r="TUG164" s="72"/>
      <c r="TUH164" s="72"/>
      <c r="TUI164" s="72"/>
      <c r="TUJ164" s="72"/>
      <c r="TUK164" s="72"/>
      <c r="TUL164" s="72"/>
      <c r="TUM164" s="72"/>
      <c r="TUN164" s="72"/>
      <c r="TUO164" s="71"/>
      <c r="TUP164" s="71"/>
      <c r="TUQ164" s="71"/>
      <c r="TUR164" s="71"/>
      <c r="TUS164" s="71"/>
      <c r="TUT164" s="71"/>
      <c r="TUU164" s="71"/>
      <c r="TUV164" s="72"/>
      <c r="TUW164" s="72"/>
      <c r="TUX164" s="72"/>
      <c r="TUY164" s="72"/>
      <c r="TUZ164" s="72"/>
      <c r="TVA164" s="72"/>
      <c r="TVB164" s="72"/>
      <c r="TVC164" s="72"/>
      <c r="TVD164" s="72"/>
      <c r="TVE164" s="71"/>
      <c r="TVF164" s="71"/>
      <c r="TVG164" s="71"/>
      <c r="TVH164" s="71"/>
      <c r="TVI164" s="71"/>
      <c r="TVJ164" s="71"/>
      <c r="TVK164" s="71"/>
      <c r="TVL164" s="72"/>
      <c r="TVM164" s="72"/>
      <c r="TVN164" s="72"/>
      <c r="TVO164" s="72"/>
      <c r="TVP164" s="72"/>
      <c r="TVQ164" s="72"/>
      <c r="TVR164" s="72"/>
      <c r="TVS164" s="72"/>
      <c r="TVT164" s="72"/>
      <c r="TVU164" s="71"/>
      <c r="TVV164" s="71"/>
      <c r="TVW164" s="71"/>
      <c r="TVX164" s="71"/>
      <c r="TVY164" s="71"/>
      <c r="TVZ164" s="71"/>
      <c r="TWA164" s="71"/>
      <c r="TWB164" s="72"/>
      <c r="TWC164" s="72"/>
      <c r="TWD164" s="72"/>
      <c r="TWE164" s="72"/>
      <c r="TWF164" s="72"/>
      <c r="TWG164" s="72"/>
      <c r="TWH164" s="72"/>
      <c r="TWI164" s="72"/>
      <c r="TWJ164" s="72"/>
      <c r="TWK164" s="71"/>
      <c r="TWL164" s="71"/>
      <c r="TWM164" s="71"/>
      <c r="TWN164" s="71"/>
      <c r="TWO164" s="71"/>
      <c r="TWP164" s="71"/>
      <c r="TWQ164" s="71"/>
      <c r="TWR164" s="72"/>
      <c r="TWS164" s="72"/>
      <c r="TWT164" s="72"/>
      <c r="TWU164" s="72"/>
      <c r="TWV164" s="72"/>
      <c r="TWW164" s="72"/>
      <c r="TWX164" s="72"/>
      <c r="TWY164" s="72"/>
      <c r="TWZ164" s="72"/>
      <c r="TXA164" s="71"/>
      <c r="TXB164" s="71"/>
      <c r="TXC164" s="71"/>
      <c r="TXD164" s="71"/>
      <c r="TXE164" s="71"/>
      <c r="TXF164" s="71"/>
      <c r="TXG164" s="71"/>
      <c r="TXH164" s="72"/>
      <c r="TXI164" s="72"/>
      <c r="TXJ164" s="72"/>
      <c r="TXK164" s="72"/>
      <c r="TXL164" s="72"/>
      <c r="TXM164" s="72"/>
      <c r="TXN164" s="72"/>
      <c r="TXO164" s="72"/>
      <c r="TXP164" s="72"/>
      <c r="TXQ164" s="71"/>
      <c r="TXR164" s="71"/>
      <c r="TXS164" s="71"/>
      <c r="TXT164" s="71"/>
      <c r="TXU164" s="71"/>
      <c r="TXV164" s="71"/>
      <c r="TXW164" s="71"/>
      <c r="TXX164" s="72"/>
      <c r="TXY164" s="72"/>
      <c r="TXZ164" s="72"/>
      <c r="TYA164" s="72"/>
      <c r="TYB164" s="72"/>
      <c r="TYC164" s="72"/>
      <c r="TYD164" s="72"/>
      <c r="TYE164" s="72"/>
      <c r="TYF164" s="72"/>
      <c r="TYG164" s="71"/>
      <c r="TYH164" s="71"/>
      <c r="TYI164" s="71"/>
      <c r="TYJ164" s="71"/>
      <c r="TYK164" s="71"/>
      <c r="TYL164" s="71"/>
      <c r="TYM164" s="71"/>
      <c r="TYN164" s="72"/>
      <c r="TYO164" s="72"/>
      <c r="TYP164" s="72"/>
      <c r="TYQ164" s="72"/>
      <c r="TYR164" s="72"/>
      <c r="TYS164" s="72"/>
      <c r="TYT164" s="72"/>
      <c r="TYU164" s="72"/>
      <c r="TYV164" s="72"/>
      <c r="TYW164" s="71"/>
      <c r="TYX164" s="71"/>
      <c r="TYY164" s="71"/>
      <c r="TYZ164" s="71"/>
      <c r="TZA164" s="71"/>
      <c r="TZB164" s="71"/>
      <c r="TZC164" s="71"/>
      <c r="TZD164" s="72"/>
      <c r="TZE164" s="72"/>
      <c r="TZF164" s="72"/>
      <c r="TZG164" s="72"/>
      <c r="TZH164" s="72"/>
      <c r="TZI164" s="72"/>
      <c r="TZJ164" s="72"/>
      <c r="TZK164" s="72"/>
      <c r="TZL164" s="72"/>
      <c r="TZM164" s="71"/>
      <c r="TZN164" s="71"/>
      <c r="TZO164" s="71"/>
      <c r="TZP164" s="71"/>
      <c r="TZQ164" s="71"/>
      <c r="TZR164" s="71"/>
      <c r="TZS164" s="71"/>
      <c r="TZT164" s="72"/>
      <c r="TZU164" s="72"/>
      <c r="TZV164" s="72"/>
      <c r="TZW164" s="72"/>
      <c r="TZX164" s="72"/>
      <c r="TZY164" s="72"/>
      <c r="TZZ164" s="72"/>
      <c r="UAA164" s="72"/>
      <c r="UAB164" s="72"/>
      <c r="UAC164" s="71"/>
      <c r="UAD164" s="71"/>
      <c r="UAE164" s="71"/>
      <c r="UAF164" s="71"/>
      <c r="UAG164" s="71"/>
      <c r="UAH164" s="71"/>
      <c r="UAI164" s="71"/>
      <c r="UAJ164" s="72"/>
      <c r="UAK164" s="72"/>
      <c r="UAL164" s="72"/>
      <c r="UAM164" s="72"/>
      <c r="UAN164" s="72"/>
      <c r="UAO164" s="72"/>
      <c r="UAP164" s="72"/>
      <c r="UAQ164" s="72"/>
      <c r="UAR164" s="72"/>
      <c r="UAS164" s="71"/>
      <c r="UAT164" s="71"/>
      <c r="UAU164" s="71"/>
      <c r="UAV164" s="71"/>
      <c r="UAW164" s="71"/>
      <c r="UAX164" s="71"/>
      <c r="UAY164" s="71"/>
      <c r="UAZ164" s="72"/>
      <c r="UBA164" s="72"/>
      <c r="UBB164" s="72"/>
      <c r="UBC164" s="72"/>
      <c r="UBD164" s="72"/>
      <c r="UBE164" s="72"/>
      <c r="UBF164" s="72"/>
      <c r="UBG164" s="72"/>
      <c r="UBH164" s="72"/>
      <c r="UBI164" s="71"/>
      <c r="UBJ164" s="71"/>
      <c r="UBK164" s="71"/>
      <c r="UBL164" s="71"/>
      <c r="UBM164" s="71"/>
      <c r="UBN164" s="71"/>
      <c r="UBO164" s="71"/>
      <c r="UBP164" s="72"/>
      <c r="UBQ164" s="72"/>
      <c r="UBR164" s="72"/>
      <c r="UBS164" s="72"/>
      <c r="UBT164" s="72"/>
      <c r="UBU164" s="72"/>
      <c r="UBV164" s="72"/>
      <c r="UBW164" s="72"/>
      <c r="UBX164" s="72"/>
      <c r="UBY164" s="71"/>
      <c r="UBZ164" s="71"/>
      <c r="UCA164" s="71"/>
      <c r="UCB164" s="71"/>
      <c r="UCC164" s="71"/>
      <c r="UCD164" s="71"/>
      <c r="UCE164" s="71"/>
      <c r="UCF164" s="72"/>
      <c r="UCG164" s="72"/>
      <c r="UCH164" s="72"/>
      <c r="UCI164" s="72"/>
      <c r="UCJ164" s="72"/>
      <c r="UCK164" s="72"/>
      <c r="UCL164" s="72"/>
      <c r="UCM164" s="72"/>
      <c r="UCN164" s="72"/>
      <c r="UCO164" s="71"/>
      <c r="UCP164" s="71"/>
      <c r="UCQ164" s="71"/>
      <c r="UCR164" s="71"/>
      <c r="UCS164" s="71"/>
      <c r="UCT164" s="71"/>
      <c r="UCU164" s="71"/>
      <c r="UCV164" s="72"/>
      <c r="UCW164" s="72"/>
      <c r="UCX164" s="72"/>
      <c r="UCY164" s="72"/>
      <c r="UCZ164" s="72"/>
      <c r="UDA164" s="72"/>
      <c r="UDB164" s="72"/>
      <c r="UDC164" s="72"/>
      <c r="UDD164" s="72"/>
      <c r="UDE164" s="71"/>
      <c r="UDF164" s="71"/>
      <c r="UDG164" s="71"/>
      <c r="UDH164" s="71"/>
      <c r="UDI164" s="71"/>
      <c r="UDJ164" s="71"/>
      <c r="UDK164" s="71"/>
      <c r="UDL164" s="72"/>
      <c r="UDM164" s="72"/>
      <c r="UDN164" s="72"/>
      <c r="UDO164" s="72"/>
      <c r="UDP164" s="72"/>
      <c r="UDQ164" s="72"/>
      <c r="UDR164" s="72"/>
      <c r="UDS164" s="72"/>
      <c r="UDT164" s="72"/>
      <c r="UDU164" s="71"/>
      <c r="UDV164" s="71"/>
      <c r="UDW164" s="71"/>
      <c r="UDX164" s="71"/>
      <c r="UDY164" s="71"/>
      <c r="UDZ164" s="71"/>
      <c r="UEA164" s="71"/>
      <c r="UEB164" s="72"/>
      <c r="UEC164" s="72"/>
      <c r="UED164" s="72"/>
      <c r="UEE164" s="72"/>
      <c r="UEF164" s="72"/>
      <c r="UEG164" s="72"/>
      <c r="UEH164" s="72"/>
      <c r="UEI164" s="72"/>
      <c r="UEJ164" s="72"/>
      <c r="UEK164" s="71"/>
      <c r="UEL164" s="71"/>
      <c r="UEM164" s="71"/>
      <c r="UEN164" s="71"/>
      <c r="UEO164" s="71"/>
      <c r="UEP164" s="71"/>
      <c r="UEQ164" s="71"/>
      <c r="UER164" s="72"/>
      <c r="UES164" s="72"/>
      <c r="UET164" s="72"/>
      <c r="UEU164" s="72"/>
      <c r="UEV164" s="72"/>
      <c r="UEW164" s="72"/>
      <c r="UEX164" s="72"/>
      <c r="UEY164" s="72"/>
      <c r="UEZ164" s="72"/>
      <c r="UFA164" s="71"/>
      <c r="UFB164" s="71"/>
      <c r="UFC164" s="71"/>
      <c r="UFD164" s="71"/>
      <c r="UFE164" s="71"/>
      <c r="UFF164" s="71"/>
      <c r="UFG164" s="71"/>
      <c r="UFH164" s="72"/>
      <c r="UFI164" s="72"/>
      <c r="UFJ164" s="72"/>
      <c r="UFK164" s="72"/>
      <c r="UFL164" s="72"/>
      <c r="UFM164" s="72"/>
      <c r="UFN164" s="72"/>
      <c r="UFO164" s="72"/>
      <c r="UFP164" s="72"/>
      <c r="UFQ164" s="71"/>
      <c r="UFR164" s="71"/>
      <c r="UFS164" s="71"/>
      <c r="UFT164" s="71"/>
      <c r="UFU164" s="71"/>
      <c r="UFV164" s="71"/>
      <c r="UFW164" s="71"/>
      <c r="UFX164" s="72"/>
      <c r="UFY164" s="72"/>
      <c r="UFZ164" s="72"/>
      <c r="UGA164" s="72"/>
      <c r="UGB164" s="72"/>
      <c r="UGC164" s="72"/>
      <c r="UGD164" s="72"/>
      <c r="UGE164" s="72"/>
      <c r="UGF164" s="72"/>
      <c r="UGG164" s="71"/>
      <c r="UGH164" s="71"/>
      <c r="UGI164" s="71"/>
      <c r="UGJ164" s="71"/>
      <c r="UGK164" s="71"/>
      <c r="UGL164" s="71"/>
      <c r="UGM164" s="71"/>
      <c r="UGN164" s="72"/>
      <c r="UGO164" s="72"/>
      <c r="UGP164" s="72"/>
      <c r="UGQ164" s="72"/>
      <c r="UGR164" s="72"/>
      <c r="UGS164" s="72"/>
      <c r="UGT164" s="72"/>
      <c r="UGU164" s="72"/>
      <c r="UGV164" s="72"/>
      <c r="UGW164" s="71"/>
      <c r="UGX164" s="71"/>
      <c r="UGY164" s="71"/>
      <c r="UGZ164" s="71"/>
      <c r="UHA164" s="71"/>
      <c r="UHB164" s="71"/>
      <c r="UHC164" s="71"/>
      <c r="UHD164" s="72"/>
      <c r="UHE164" s="72"/>
      <c r="UHF164" s="72"/>
      <c r="UHG164" s="72"/>
      <c r="UHH164" s="72"/>
      <c r="UHI164" s="72"/>
      <c r="UHJ164" s="72"/>
      <c r="UHK164" s="72"/>
      <c r="UHL164" s="72"/>
      <c r="UHM164" s="71"/>
      <c r="UHN164" s="71"/>
      <c r="UHO164" s="71"/>
      <c r="UHP164" s="71"/>
      <c r="UHQ164" s="71"/>
      <c r="UHR164" s="71"/>
      <c r="UHS164" s="71"/>
      <c r="UHT164" s="72"/>
      <c r="UHU164" s="72"/>
      <c r="UHV164" s="72"/>
      <c r="UHW164" s="72"/>
      <c r="UHX164" s="72"/>
      <c r="UHY164" s="72"/>
      <c r="UHZ164" s="72"/>
      <c r="UIA164" s="72"/>
      <c r="UIB164" s="72"/>
      <c r="UIC164" s="71"/>
      <c r="UID164" s="71"/>
      <c r="UIE164" s="71"/>
      <c r="UIF164" s="71"/>
      <c r="UIG164" s="71"/>
      <c r="UIH164" s="71"/>
      <c r="UII164" s="71"/>
      <c r="UIJ164" s="72"/>
      <c r="UIK164" s="72"/>
      <c r="UIL164" s="72"/>
      <c r="UIM164" s="72"/>
      <c r="UIN164" s="72"/>
      <c r="UIO164" s="72"/>
      <c r="UIP164" s="72"/>
      <c r="UIQ164" s="72"/>
      <c r="UIR164" s="72"/>
      <c r="UIS164" s="71"/>
      <c r="UIT164" s="71"/>
      <c r="UIU164" s="71"/>
      <c r="UIV164" s="71"/>
      <c r="UIW164" s="71"/>
      <c r="UIX164" s="71"/>
      <c r="UIY164" s="71"/>
      <c r="UIZ164" s="72"/>
      <c r="UJA164" s="72"/>
      <c r="UJB164" s="72"/>
      <c r="UJC164" s="72"/>
      <c r="UJD164" s="72"/>
      <c r="UJE164" s="72"/>
      <c r="UJF164" s="72"/>
      <c r="UJG164" s="72"/>
      <c r="UJH164" s="72"/>
      <c r="UJI164" s="71"/>
      <c r="UJJ164" s="71"/>
      <c r="UJK164" s="71"/>
      <c r="UJL164" s="71"/>
      <c r="UJM164" s="71"/>
      <c r="UJN164" s="71"/>
      <c r="UJO164" s="71"/>
      <c r="UJP164" s="72"/>
      <c r="UJQ164" s="72"/>
      <c r="UJR164" s="72"/>
      <c r="UJS164" s="72"/>
      <c r="UJT164" s="72"/>
      <c r="UJU164" s="72"/>
      <c r="UJV164" s="72"/>
      <c r="UJW164" s="72"/>
      <c r="UJX164" s="72"/>
      <c r="UJY164" s="71"/>
      <c r="UJZ164" s="71"/>
      <c r="UKA164" s="71"/>
      <c r="UKB164" s="71"/>
      <c r="UKC164" s="71"/>
      <c r="UKD164" s="71"/>
      <c r="UKE164" s="71"/>
      <c r="UKF164" s="72"/>
      <c r="UKG164" s="72"/>
      <c r="UKH164" s="72"/>
      <c r="UKI164" s="72"/>
      <c r="UKJ164" s="72"/>
      <c r="UKK164" s="72"/>
      <c r="UKL164" s="72"/>
      <c r="UKM164" s="72"/>
      <c r="UKN164" s="72"/>
      <c r="UKO164" s="71"/>
      <c r="UKP164" s="71"/>
      <c r="UKQ164" s="71"/>
      <c r="UKR164" s="71"/>
      <c r="UKS164" s="71"/>
      <c r="UKT164" s="71"/>
      <c r="UKU164" s="71"/>
      <c r="UKV164" s="72"/>
      <c r="UKW164" s="72"/>
      <c r="UKX164" s="72"/>
      <c r="UKY164" s="72"/>
      <c r="UKZ164" s="72"/>
      <c r="ULA164" s="72"/>
      <c r="ULB164" s="72"/>
      <c r="ULC164" s="72"/>
      <c r="ULD164" s="72"/>
      <c r="ULE164" s="71"/>
      <c r="ULF164" s="71"/>
      <c r="ULG164" s="71"/>
      <c r="ULH164" s="71"/>
      <c r="ULI164" s="71"/>
      <c r="ULJ164" s="71"/>
      <c r="ULK164" s="71"/>
      <c r="ULL164" s="72"/>
      <c r="ULM164" s="72"/>
      <c r="ULN164" s="72"/>
      <c r="ULO164" s="72"/>
      <c r="ULP164" s="72"/>
      <c r="ULQ164" s="72"/>
      <c r="ULR164" s="72"/>
      <c r="ULS164" s="72"/>
      <c r="ULT164" s="72"/>
      <c r="ULU164" s="71"/>
      <c r="ULV164" s="71"/>
      <c r="ULW164" s="71"/>
      <c r="ULX164" s="71"/>
      <c r="ULY164" s="71"/>
      <c r="ULZ164" s="71"/>
      <c r="UMA164" s="71"/>
      <c r="UMB164" s="72"/>
      <c r="UMC164" s="72"/>
      <c r="UMD164" s="72"/>
      <c r="UME164" s="72"/>
      <c r="UMF164" s="72"/>
      <c r="UMG164" s="72"/>
      <c r="UMH164" s="72"/>
      <c r="UMI164" s="72"/>
      <c r="UMJ164" s="72"/>
      <c r="UMK164" s="71"/>
      <c r="UML164" s="71"/>
      <c r="UMM164" s="71"/>
      <c r="UMN164" s="71"/>
      <c r="UMO164" s="71"/>
      <c r="UMP164" s="71"/>
      <c r="UMQ164" s="71"/>
      <c r="UMR164" s="72"/>
      <c r="UMS164" s="72"/>
      <c r="UMT164" s="72"/>
      <c r="UMU164" s="72"/>
      <c r="UMV164" s="72"/>
      <c r="UMW164" s="72"/>
      <c r="UMX164" s="72"/>
      <c r="UMY164" s="72"/>
      <c r="UMZ164" s="72"/>
      <c r="UNA164" s="71"/>
      <c r="UNB164" s="71"/>
      <c r="UNC164" s="71"/>
      <c r="UND164" s="71"/>
      <c r="UNE164" s="71"/>
      <c r="UNF164" s="71"/>
      <c r="UNG164" s="71"/>
      <c r="UNH164" s="72"/>
      <c r="UNI164" s="72"/>
      <c r="UNJ164" s="72"/>
      <c r="UNK164" s="72"/>
      <c r="UNL164" s="72"/>
      <c r="UNM164" s="72"/>
      <c r="UNN164" s="72"/>
      <c r="UNO164" s="72"/>
      <c r="UNP164" s="72"/>
      <c r="UNQ164" s="71"/>
      <c r="UNR164" s="71"/>
      <c r="UNS164" s="71"/>
      <c r="UNT164" s="71"/>
      <c r="UNU164" s="71"/>
      <c r="UNV164" s="71"/>
      <c r="UNW164" s="71"/>
      <c r="UNX164" s="72"/>
      <c r="UNY164" s="72"/>
      <c r="UNZ164" s="72"/>
      <c r="UOA164" s="72"/>
      <c r="UOB164" s="72"/>
      <c r="UOC164" s="72"/>
      <c r="UOD164" s="72"/>
      <c r="UOE164" s="72"/>
      <c r="UOF164" s="72"/>
      <c r="UOG164" s="71"/>
      <c r="UOH164" s="71"/>
      <c r="UOI164" s="71"/>
      <c r="UOJ164" s="71"/>
      <c r="UOK164" s="71"/>
      <c r="UOL164" s="71"/>
      <c r="UOM164" s="71"/>
      <c r="UON164" s="72"/>
      <c r="UOO164" s="72"/>
      <c r="UOP164" s="72"/>
      <c r="UOQ164" s="72"/>
      <c r="UOR164" s="72"/>
      <c r="UOS164" s="72"/>
      <c r="UOT164" s="72"/>
      <c r="UOU164" s="72"/>
      <c r="UOV164" s="72"/>
      <c r="UOW164" s="71"/>
      <c r="UOX164" s="71"/>
      <c r="UOY164" s="71"/>
      <c r="UOZ164" s="71"/>
      <c r="UPA164" s="71"/>
      <c r="UPB164" s="71"/>
      <c r="UPC164" s="71"/>
      <c r="UPD164" s="72"/>
      <c r="UPE164" s="72"/>
      <c r="UPF164" s="72"/>
      <c r="UPG164" s="72"/>
      <c r="UPH164" s="72"/>
      <c r="UPI164" s="72"/>
      <c r="UPJ164" s="72"/>
      <c r="UPK164" s="72"/>
      <c r="UPL164" s="72"/>
      <c r="UPM164" s="71"/>
      <c r="UPN164" s="71"/>
      <c r="UPO164" s="71"/>
      <c r="UPP164" s="71"/>
      <c r="UPQ164" s="71"/>
      <c r="UPR164" s="71"/>
      <c r="UPS164" s="71"/>
      <c r="UPT164" s="72"/>
      <c r="UPU164" s="72"/>
      <c r="UPV164" s="72"/>
      <c r="UPW164" s="72"/>
      <c r="UPX164" s="72"/>
      <c r="UPY164" s="72"/>
      <c r="UPZ164" s="72"/>
      <c r="UQA164" s="72"/>
      <c r="UQB164" s="72"/>
      <c r="UQC164" s="71"/>
      <c r="UQD164" s="71"/>
      <c r="UQE164" s="71"/>
      <c r="UQF164" s="71"/>
      <c r="UQG164" s="71"/>
      <c r="UQH164" s="71"/>
      <c r="UQI164" s="71"/>
      <c r="UQJ164" s="72"/>
      <c r="UQK164" s="72"/>
      <c r="UQL164" s="72"/>
      <c r="UQM164" s="72"/>
      <c r="UQN164" s="72"/>
      <c r="UQO164" s="72"/>
      <c r="UQP164" s="72"/>
      <c r="UQQ164" s="72"/>
      <c r="UQR164" s="72"/>
      <c r="UQS164" s="71"/>
      <c r="UQT164" s="71"/>
      <c r="UQU164" s="71"/>
      <c r="UQV164" s="71"/>
      <c r="UQW164" s="71"/>
      <c r="UQX164" s="71"/>
      <c r="UQY164" s="71"/>
      <c r="UQZ164" s="72"/>
      <c r="URA164" s="72"/>
      <c r="URB164" s="72"/>
      <c r="URC164" s="72"/>
      <c r="URD164" s="72"/>
      <c r="URE164" s="72"/>
      <c r="URF164" s="72"/>
      <c r="URG164" s="72"/>
      <c r="URH164" s="72"/>
      <c r="URI164" s="71"/>
      <c r="URJ164" s="71"/>
      <c r="URK164" s="71"/>
      <c r="URL164" s="71"/>
      <c r="URM164" s="71"/>
      <c r="URN164" s="71"/>
      <c r="URO164" s="71"/>
      <c r="URP164" s="72"/>
      <c r="URQ164" s="72"/>
      <c r="URR164" s="72"/>
      <c r="URS164" s="72"/>
      <c r="URT164" s="72"/>
      <c r="URU164" s="72"/>
      <c r="URV164" s="72"/>
      <c r="URW164" s="72"/>
      <c r="URX164" s="72"/>
      <c r="URY164" s="71"/>
      <c r="URZ164" s="71"/>
      <c r="USA164" s="71"/>
      <c r="USB164" s="71"/>
      <c r="USC164" s="71"/>
      <c r="USD164" s="71"/>
      <c r="USE164" s="71"/>
      <c r="USF164" s="72"/>
      <c r="USG164" s="72"/>
      <c r="USH164" s="72"/>
      <c r="USI164" s="72"/>
      <c r="USJ164" s="72"/>
      <c r="USK164" s="72"/>
      <c r="USL164" s="72"/>
      <c r="USM164" s="72"/>
      <c r="USN164" s="72"/>
      <c r="USO164" s="71"/>
      <c r="USP164" s="71"/>
      <c r="USQ164" s="71"/>
      <c r="USR164" s="71"/>
      <c r="USS164" s="71"/>
      <c r="UST164" s="71"/>
      <c r="USU164" s="71"/>
      <c r="USV164" s="72"/>
      <c r="USW164" s="72"/>
      <c r="USX164" s="72"/>
      <c r="USY164" s="72"/>
      <c r="USZ164" s="72"/>
      <c r="UTA164" s="72"/>
      <c r="UTB164" s="72"/>
      <c r="UTC164" s="72"/>
      <c r="UTD164" s="72"/>
      <c r="UTE164" s="71"/>
      <c r="UTF164" s="71"/>
      <c r="UTG164" s="71"/>
      <c r="UTH164" s="71"/>
      <c r="UTI164" s="71"/>
      <c r="UTJ164" s="71"/>
      <c r="UTK164" s="71"/>
      <c r="UTL164" s="72"/>
      <c r="UTM164" s="72"/>
      <c r="UTN164" s="72"/>
      <c r="UTO164" s="72"/>
      <c r="UTP164" s="72"/>
      <c r="UTQ164" s="72"/>
      <c r="UTR164" s="72"/>
      <c r="UTS164" s="72"/>
      <c r="UTT164" s="72"/>
      <c r="UTU164" s="71"/>
      <c r="UTV164" s="71"/>
      <c r="UTW164" s="71"/>
      <c r="UTX164" s="71"/>
      <c r="UTY164" s="71"/>
      <c r="UTZ164" s="71"/>
      <c r="UUA164" s="71"/>
      <c r="UUB164" s="72"/>
      <c r="UUC164" s="72"/>
      <c r="UUD164" s="72"/>
      <c r="UUE164" s="72"/>
      <c r="UUF164" s="72"/>
      <c r="UUG164" s="72"/>
      <c r="UUH164" s="72"/>
      <c r="UUI164" s="72"/>
      <c r="UUJ164" s="72"/>
      <c r="UUK164" s="71"/>
      <c r="UUL164" s="71"/>
      <c r="UUM164" s="71"/>
      <c r="UUN164" s="71"/>
      <c r="UUO164" s="71"/>
      <c r="UUP164" s="71"/>
      <c r="UUQ164" s="71"/>
      <c r="UUR164" s="72"/>
      <c r="UUS164" s="72"/>
      <c r="UUT164" s="72"/>
      <c r="UUU164" s="72"/>
      <c r="UUV164" s="72"/>
      <c r="UUW164" s="72"/>
      <c r="UUX164" s="72"/>
      <c r="UUY164" s="72"/>
      <c r="UUZ164" s="72"/>
      <c r="UVA164" s="71"/>
      <c r="UVB164" s="71"/>
      <c r="UVC164" s="71"/>
      <c r="UVD164" s="71"/>
      <c r="UVE164" s="71"/>
      <c r="UVF164" s="71"/>
      <c r="UVG164" s="71"/>
      <c r="UVH164" s="72"/>
      <c r="UVI164" s="72"/>
      <c r="UVJ164" s="72"/>
      <c r="UVK164" s="72"/>
      <c r="UVL164" s="72"/>
      <c r="UVM164" s="72"/>
      <c r="UVN164" s="72"/>
      <c r="UVO164" s="72"/>
      <c r="UVP164" s="72"/>
      <c r="UVQ164" s="71"/>
      <c r="UVR164" s="71"/>
      <c r="UVS164" s="71"/>
      <c r="UVT164" s="71"/>
      <c r="UVU164" s="71"/>
      <c r="UVV164" s="71"/>
      <c r="UVW164" s="71"/>
      <c r="UVX164" s="72"/>
      <c r="UVY164" s="72"/>
      <c r="UVZ164" s="72"/>
      <c r="UWA164" s="72"/>
      <c r="UWB164" s="72"/>
      <c r="UWC164" s="72"/>
      <c r="UWD164" s="72"/>
      <c r="UWE164" s="72"/>
      <c r="UWF164" s="72"/>
      <c r="UWG164" s="71"/>
      <c r="UWH164" s="71"/>
      <c r="UWI164" s="71"/>
      <c r="UWJ164" s="71"/>
      <c r="UWK164" s="71"/>
      <c r="UWL164" s="71"/>
      <c r="UWM164" s="71"/>
      <c r="UWN164" s="72"/>
      <c r="UWO164" s="72"/>
      <c r="UWP164" s="72"/>
      <c r="UWQ164" s="72"/>
      <c r="UWR164" s="72"/>
      <c r="UWS164" s="72"/>
      <c r="UWT164" s="72"/>
      <c r="UWU164" s="72"/>
      <c r="UWV164" s="72"/>
      <c r="UWW164" s="71"/>
      <c r="UWX164" s="71"/>
      <c r="UWY164" s="71"/>
      <c r="UWZ164" s="71"/>
      <c r="UXA164" s="71"/>
      <c r="UXB164" s="71"/>
      <c r="UXC164" s="71"/>
      <c r="UXD164" s="72"/>
      <c r="UXE164" s="72"/>
      <c r="UXF164" s="72"/>
      <c r="UXG164" s="72"/>
      <c r="UXH164" s="72"/>
      <c r="UXI164" s="72"/>
      <c r="UXJ164" s="72"/>
      <c r="UXK164" s="72"/>
      <c r="UXL164" s="72"/>
      <c r="UXM164" s="71"/>
      <c r="UXN164" s="71"/>
      <c r="UXO164" s="71"/>
      <c r="UXP164" s="71"/>
      <c r="UXQ164" s="71"/>
      <c r="UXR164" s="71"/>
      <c r="UXS164" s="71"/>
      <c r="UXT164" s="72"/>
      <c r="UXU164" s="72"/>
      <c r="UXV164" s="72"/>
      <c r="UXW164" s="72"/>
      <c r="UXX164" s="72"/>
      <c r="UXY164" s="72"/>
      <c r="UXZ164" s="72"/>
      <c r="UYA164" s="72"/>
      <c r="UYB164" s="72"/>
      <c r="UYC164" s="71"/>
      <c r="UYD164" s="71"/>
      <c r="UYE164" s="71"/>
      <c r="UYF164" s="71"/>
      <c r="UYG164" s="71"/>
      <c r="UYH164" s="71"/>
      <c r="UYI164" s="71"/>
      <c r="UYJ164" s="72"/>
      <c r="UYK164" s="72"/>
      <c r="UYL164" s="72"/>
      <c r="UYM164" s="72"/>
      <c r="UYN164" s="72"/>
      <c r="UYO164" s="72"/>
      <c r="UYP164" s="72"/>
      <c r="UYQ164" s="72"/>
      <c r="UYR164" s="72"/>
      <c r="UYS164" s="71"/>
      <c r="UYT164" s="71"/>
      <c r="UYU164" s="71"/>
      <c r="UYV164" s="71"/>
      <c r="UYW164" s="71"/>
      <c r="UYX164" s="71"/>
      <c r="UYY164" s="71"/>
      <c r="UYZ164" s="72"/>
      <c r="UZA164" s="72"/>
      <c r="UZB164" s="72"/>
      <c r="UZC164" s="72"/>
      <c r="UZD164" s="72"/>
      <c r="UZE164" s="72"/>
      <c r="UZF164" s="72"/>
      <c r="UZG164" s="72"/>
      <c r="UZH164" s="72"/>
      <c r="UZI164" s="71"/>
      <c r="UZJ164" s="71"/>
      <c r="UZK164" s="71"/>
      <c r="UZL164" s="71"/>
      <c r="UZM164" s="71"/>
      <c r="UZN164" s="71"/>
      <c r="UZO164" s="71"/>
      <c r="UZP164" s="72"/>
      <c r="UZQ164" s="72"/>
      <c r="UZR164" s="72"/>
      <c r="UZS164" s="72"/>
      <c r="UZT164" s="72"/>
      <c r="UZU164" s="72"/>
      <c r="UZV164" s="72"/>
      <c r="UZW164" s="72"/>
      <c r="UZX164" s="72"/>
      <c r="UZY164" s="71"/>
      <c r="UZZ164" s="71"/>
      <c r="VAA164" s="71"/>
      <c r="VAB164" s="71"/>
      <c r="VAC164" s="71"/>
      <c r="VAD164" s="71"/>
      <c r="VAE164" s="71"/>
      <c r="VAF164" s="72"/>
      <c r="VAG164" s="72"/>
      <c r="VAH164" s="72"/>
      <c r="VAI164" s="72"/>
      <c r="VAJ164" s="72"/>
      <c r="VAK164" s="72"/>
      <c r="VAL164" s="72"/>
      <c r="VAM164" s="72"/>
      <c r="VAN164" s="72"/>
      <c r="VAO164" s="71"/>
      <c r="VAP164" s="71"/>
      <c r="VAQ164" s="71"/>
      <c r="VAR164" s="71"/>
      <c r="VAS164" s="71"/>
      <c r="VAT164" s="71"/>
      <c r="VAU164" s="71"/>
      <c r="VAV164" s="72"/>
      <c r="VAW164" s="72"/>
      <c r="VAX164" s="72"/>
      <c r="VAY164" s="72"/>
      <c r="VAZ164" s="72"/>
      <c r="VBA164" s="72"/>
      <c r="VBB164" s="72"/>
      <c r="VBC164" s="72"/>
      <c r="VBD164" s="72"/>
      <c r="VBE164" s="71"/>
      <c r="VBF164" s="71"/>
      <c r="VBG164" s="71"/>
      <c r="VBH164" s="71"/>
      <c r="VBI164" s="71"/>
      <c r="VBJ164" s="71"/>
      <c r="VBK164" s="71"/>
      <c r="VBL164" s="72"/>
      <c r="VBM164" s="72"/>
      <c r="VBN164" s="72"/>
      <c r="VBO164" s="72"/>
      <c r="VBP164" s="72"/>
      <c r="VBQ164" s="72"/>
      <c r="VBR164" s="72"/>
      <c r="VBS164" s="72"/>
      <c r="VBT164" s="72"/>
      <c r="VBU164" s="71"/>
      <c r="VBV164" s="71"/>
      <c r="VBW164" s="71"/>
      <c r="VBX164" s="71"/>
      <c r="VBY164" s="71"/>
      <c r="VBZ164" s="71"/>
      <c r="VCA164" s="71"/>
      <c r="VCB164" s="72"/>
      <c r="VCC164" s="72"/>
      <c r="VCD164" s="72"/>
      <c r="VCE164" s="72"/>
      <c r="VCF164" s="72"/>
      <c r="VCG164" s="72"/>
      <c r="VCH164" s="72"/>
      <c r="VCI164" s="72"/>
      <c r="VCJ164" s="72"/>
      <c r="VCK164" s="71"/>
      <c r="VCL164" s="71"/>
      <c r="VCM164" s="71"/>
      <c r="VCN164" s="71"/>
      <c r="VCO164" s="71"/>
      <c r="VCP164" s="71"/>
      <c r="VCQ164" s="71"/>
      <c r="VCR164" s="72"/>
      <c r="VCS164" s="72"/>
      <c r="VCT164" s="72"/>
      <c r="VCU164" s="72"/>
      <c r="VCV164" s="72"/>
      <c r="VCW164" s="72"/>
      <c r="VCX164" s="72"/>
      <c r="VCY164" s="72"/>
      <c r="VCZ164" s="72"/>
      <c r="VDA164" s="71"/>
      <c r="VDB164" s="71"/>
      <c r="VDC164" s="71"/>
      <c r="VDD164" s="71"/>
      <c r="VDE164" s="71"/>
      <c r="VDF164" s="71"/>
      <c r="VDG164" s="71"/>
      <c r="VDH164" s="72"/>
      <c r="VDI164" s="72"/>
      <c r="VDJ164" s="72"/>
      <c r="VDK164" s="72"/>
      <c r="VDL164" s="72"/>
      <c r="VDM164" s="72"/>
      <c r="VDN164" s="72"/>
      <c r="VDO164" s="72"/>
      <c r="VDP164" s="72"/>
      <c r="VDQ164" s="71"/>
      <c r="VDR164" s="71"/>
      <c r="VDS164" s="71"/>
      <c r="VDT164" s="71"/>
      <c r="VDU164" s="71"/>
      <c r="VDV164" s="71"/>
      <c r="VDW164" s="71"/>
      <c r="VDX164" s="72"/>
      <c r="VDY164" s="72"/>
      <c r="VDZ164" s="72"/>
      <c r="VEA164" s="72"/>
      <c r="VEB164" s="72"/>
      <c r="VEC164" s="72"/>
      <c r="VED164" s="72"/>
      <c r="VEE164" s="72"/>
      <c r="VEF164" s="72"/>
      <c r="VEG164" s="71"/>
      <c r="VEH164" s="71"/>
      <c r="VEI164" s="71"/>
      <c r="VEJ164" s="71"/>
      <c r="VEK164" s="71"/>
      <c r="VEL164" s="71"/>
      <c r="VEM164" s="71"/>
      <c r="VEN164" s="72"/>
      <c r="VEO164" s="72"/>
      <c r="VEP164" s="72"/>
      <c r="VEQ164" s="72"/>
      <c r="VER164" s="72"/>
      <c r="VES164" s="72"/>
      <c r="VET164" s="72"/>
      <c r="VEU164" s="72"/>
      <c r="VEV164" s="72"/>
      <c r="VEW164" s="71"/>
      <c r="VEX164" s="71"/>
      <c r="VEY164" s="71"/>
      <c r="VEZ164" s="71"/>
      <c r="VFA164" s="71"/>
      <c r="VFB164" s="71"/>
      <c r="VFC164" s="71"/>
      <c r="VFD164" s="72"/>
      <c r="VFE164" s="72"/>
      <c r="VFF164" s="72"/>
      <c r="VFG164" s="72"/>
      <c r="VFH164" s="72"/>
      <c r="VFI164" s="72"/>
      <c r="VFJ164" s="72"/>
      <c r="VFK164" s="72"/>
      <c r="VFL164" s="72"/>
      <c r="VFM164" s="71"/>
      <c r="VFN164" s="71"/>
      <c r="VFO164" s="71"/>
      <c r="VFP164" s="71"/>
      <c r="VFQ164" s="71"/>
      <c r="VFR164" s="71"/>
      <c r="VFS164" s="71"/>
      <c r="VFT164" s="72"/>
      <c r="VFU164" s="72"/>
      <c r="VFV164" s="72"/>
      <c r="VFW164" s="72"/>
      <c r="VFX164" s="72"/>
      <c r="VFY164" s="72"/>
      <c r="VFZ164" s="72"/>
      <c r="VGA164" s="72"/>
      <c r="VGB164" s="72"/>
      <c r="VGC164" s="71"/>
      <c r="VGD164" s="71"/>
      <c r="VGE164" s="71"/>
      <c r="VGF164" s="71"/>
      <c r="VGG164" s="71"/>
      <c r="VGH164" s="71"/>
      <c r="VGI164" s="71"/>
      <c r="VGJ164" s="72"/>
      <c r="VGK164" s="72"/>
      <c r="VGL164" s="72"/>
      <c r="VGM164" s="72"/>
      <c r="VGN164" s="72"/>
      <c r="VGO164" s="72"/>
      <c r="VGP164" s="72"/>
      <c r="VGQ164" s="72"/>
      <c r="VGR164" s="72"/>
      <c r="VGS164" s="71"/>
      <c r="VGT164" s="71"/>
      <c r="VGU164" s="71"/>
      <c r="VGV164" s="71"/>
      <c r="VGW164" s="71"/>
      <c r="VGX164" s="71"/>
      <c r="VGY164" s="71"/>
      <c r="VGZ164" s="72"/>
      <c r="VHA164" s="72"/>
      <c r="VHB164" s="72"/>
      <c r="VHC164" s="72"/>
      <c r="VHD164" s="72"/>
      <c r="VHE164" s="72"/>
      <c r="VHF164" s="72"/>
      <c r="VHG164" s="72"/>
      <c r="VHH164" s="72"/>
      <c r="VHI164" s="71"/>
      <c r="VHJ164" s="71"/>
      <c r="VHK164" s="71"/>
      <c r="VHL164" s="71"/>
      <c r="VHM164" s="71"/>
      <c r="VHN164" s="71"/>
      <c r="VHO164" s="71"/>
      <c r="VHP164" s="72"/>
      <c r="VHQ164" s="72"/>
      <c r="VHR164" s="72"/>
      <c r="VHS164" s="72"/>
      <c r="VHT164" s="72"/>
      <c r="VHU164" s="72"/>
      <c r="VHV164" s="72"/>
      <c r="VHW164" s="72"/>
      <c r="VHX164" s="72"/>
      <c r="VHY164" s="71"/>
      <c r="VHZ164" s="71"/>
      <c r="VIA164" s="71"/>
      <c r="VIB164" s="71"/>
      <c r="VIC164" s="71"/>
      <c r="VID164" s="71"/>
      <c r="VIE164" s="71"/>
      <c r="VIF164" s="72"/>
      <c r="VIG164" s="72"/>
      <c r="VIH164" s="72"/>
      <c r="VII164" s="72"/>
      <c r="VIJ164" s="72"/>
      <c r="VIK164" s="72"/>
      <c r="VIL164" s="72"/>
      <c r="VIM164" s="72"/>
      <c r="VIN164" s="72"/>
      <c r="VIO164" s="71"/>
      <c r="VIP164" s="71"/>
      <c r="VIQ164" s="71"/>
      <c r="VIR164" s="71"/>
      <c r="VIS164" s="71"/>
      <c r="VIT164" s="71"/>
      <c r="VIU164" s="71"/>
      <c r="VIV164" s="72"/>
      <c r="VIW164" s="72"/>
      <c r="VIX164" s="72"/>
      <c r="VIY164" s="72"/>
      <c r="VIZ164" s="72"/>
      <c r="VJA164" s="72"/>
      <c r="VJB164" s="72"/>
      <c r="VJC164" s="72"/>
      <c r="VJD164" s="72"/>
      <c r="VJE164" s="71"/>
      <c r="VJF164" s="71"/>
      <c r="VJG164" s="71"/>
      <c r="VJH164" s="71"/>
      <c r="VJI164" s="71"/>
      <c r="VJJ164" s="71"/>
      <c r="VJK164" s="71"/>
      <c r="VJL164" s="72"/>
      <c r="VJM164" s="72"/>
      <c r="VJN164" s="72"/>
      <c r="VJO164" s="72"/>
      <c r="VJP164" s="72"/>
      <c r="VJQ164" s="72"/>
      <c r="VJR164" s="72"/>
      <c r="VJS164" s="72"/>
      <c r="VJT164" s="72"/>
      <c r="VJU164" s="71"/>
      <c r="VJV164" s="71"/>
      <c r="VJW164" s="71"/>
      <c r="VJX164" s="71"/>
      <c r="VJY164" s="71"/>
      <c r="VJZ164" s="71"/>
      <c r="VKA164" s="71"/>
      <c r="VKB164" s="72"/>
      <c r="VKC164" s="72"/>
      <c r="VKD164" s="72"/>
      <c r="VKE164" s="72"/>
      <c r="VKF164" s="72"/>
      <c r="VKG164" s="72"/>
      <c r="VKH164" s="72"/>
      <c r="VKI164" s="72"/>
      <c r="VKJ164" s="72"/>
      <c r="VKK164" s="71"/>
      <c r="VKL164" s="71"/>
      <c r="VKM164" s="71"/>
      <c r="VKN164" s="71"/>
      <c r="VKO164" s="71"/>
      <c r="VKP164" s="71"/>
      <c r="VKQ164" s="71"/>
      <c r="VKR164" s="72"/>
      <c r="VKS164" s="72"/>
      <c r="VKT164" s="72"/>
      <c r="VKU164" s="72"/>
      <c r="VKV164" s="72"/>
      <c r="VKW164" s="72"/>
      <c r="VKX164" s="72"/>
      <c r="VKY164" s="72"/>
      <c r="VKZ164" s="72"/>
      <c r="VLA164" s="71"/>
      <c r="VLB164" s="71"/>
      <c r="VLC164" s="71"/>
      <c r="VLD164" s="71"/>
      <c r="VLE164" s="71"/>
      <c r="VLF164" s="71"/>
      <c r="VLG164" s="71"/>
      <c r="VLH164" s="72"/>
      <c r="VLI164" s="72"/>
      <c r="VLJ164" s="72"/>
      <c r="VLK164" s="72"/>
      <c r="VLL164" s="72"/>
      <c r="VLM164" s="72"/>
      <c r="VLN164" s="72"/>
      <c r="VLO164" s="72"/>
      <c r="VLP164" s="72"/>
      <c r="VLQ164" s="71"/>
      <c r="VLR164" s="71"/>
      <c r="VLS164" s="71"/>
      <c r="VLT164" s="71"/>
      <c r="VLU164" s="71"/>
      <c r="VLV164" s="71"/>
      <c r="VLW164" s="71"/>
      <c r="VLX164" s="72"/>
      <c r="VLY164" s="72"/>
      <c r="VLZ164" s="72"/>
      <c r="VMA164" s="72"/>
      <c r="VMB164" s="72"/>
      <c r="VMC164" s="72"/>
      <c r="VMD164" s="72"/>
      <c r="VME164" s="72"/>
      <c r="VMF164" s="72"/>
      <c r="VMG164" s="71"/>
      <c r="VMH164" s="71"/>
      <c r="VMI164" s="71"/>
      <c r="VMJ164" s="71"/>
      <c r="VMK164" s="71"/>
      <c r="VML164" s="71"/>
      <c r="VMM164" s="71"/>
      <c r="VMN164" s="72"/>
      <c r="VMO164" s="72"/>
      <c r="VMP164" s="72"/>
      <c r="VMQ164" s="72"/>
      <c r="VMR164" s="72"/>
      <c r="VMS164" s="72"/>
      <c r="VMT164" s="72"/>
      <c r="VMU164" s="72"/>
      <c r="VMV164" s="72"/>
      <c r="VMW164" s="71"/>
      <c r="VMX164" s="71"/>
      <c r="VMY164" s="71"/>
      <c r="VMZ164" s="71"/>
      <c r="VNA164" s="71"/>
      <c r="VNB164" s="71"/>
      <c r="VNC164" s="71"/>
      <c r="VND164" s="72"/>
      <c r="VNE164" s="72"/>
      <c r="VNF164" s="72"/>
      <c r="VNG164" s="72"/>
      <c r="VNH164" s="72"/>
      <c r="VNI164" s="72"/>
      <c r="VNJ164" s="72"/>
      <c r="VNK164" s="72"/>
      <c r="VNL164" s="72"/>
      <c r="VNM164" s="71"/>
      <c r="VNN164" s="71"/>
      <c r="VNO164" s="71"/>
      <c r="VNP164" s="71"/>
      <c r="VNQ164" s="71"/>
      <c r="VNR164" s="71"/>
      <c r="VNS164" s="71"/>
      <c r="VNT164" s="72"/>
      <c r="VNU164" s="72"/>
      <c r="VNV164" s="72"/>
      <c r="VNW164" s="72"/>
      <c r="VNX164" s="72"/>
      <c r="VNY164" s="72"/>
      <c r="VNZ164" s="72"/>
      <c r="VOA164" s="72"/>
      <c r="VOB164" s="72"/>
      <c r="VOC164" s="71"/>
      <c r="VOD164" s="71"/>
      <c r="VOE164" s="71"/>
      <c r="VOF164" s="71"/>
      <c r="VOG164" s="71"/>
      <c r="VOH164" s="71"/>
      <c r="VOI164" s="71"/>
      <c r="VOJ164" s="72"/>
      <c r="VOK164" s="72"/>
      <c r="VOL164" s="72"/>
      <c r="VOM164" s="72"/>
      <c r="VON164" s="72"/>
      <c r="VOO164" s="72"/>
      <c r="VOP164" s="72"/>
      <c r="VOQ164" s="72"/>
      <c r="VOR164" s="72"/>
      <c r="VOS164" s="71"/>
      <c r="VOT164" s="71"/>
      <c r="VOU164" s="71"/>
      <c r="VOV164" s="71"/>
      <c r="VOW164" s="71"/>
      <c r="VOX164" s="71"/>
      <c r="VOY164" s="71"/>
      <c r="VOZ164" s="72"/>
      <c r="VPA164" s="72"/>
      <c r="VPB164" s="72"/>
      <c r="VPC164" s="72"/>
      <c r="VPD164" s="72"/>
      <c r="VPE164" s="72"/>
      <c r="VPF164" s="72"/>
      <c r="VPG164" s="72"/>
      <c r="VPH164" s="72"/>
      <c r="VPI164" s="71"/>
      <c r="VPJ164" s="71"/>
      <c r="VPK164" s="71"/>
      <c r="VPL164" s="71"/>
      <c r="VPM164" s="71"/>
      <c r="VPN164" s="71"/>
      <c r="VPO164" s="71"/>
      <c r="VPP164" s="72"/>
      <c r="VPQ164" s="72"/>
      <c r="VPR164" s="72"/>
      <c r="VPS164" s="72"/>
      <c r="VPT164" s="72"/>
      <c r="VPU164" s="72"/>
      <c r="VPV164" s="72"/>
      <c r="VPW164" s="72"/>
      <c r="VPX164" s="72"/>
      <c r="VPY164" s="71"/>
      <c r="VPZ164" s="71"/>
      <c r="VQA164" s="71"/>
      <c r="VQB164" s="71"/>
      <c r="VQC164" s="71"/>
      <c r="VQD164" s="71"/>
      <c r="VQE164" s="71"/>
      <c r="VQF164" s="72"/>
      <c r="VQG164" s="72"/>
      <c r="VQH164" s="72"/>
      <c r="VQI164" s="72"/>
      <c r="VQJ164" s="72"/>
      <c r="VQK164" s="72"/>
      <c r="VQL164" s="72"/>
      <c r="VQM164" s="72"/>
      <c r="VQN164" s="72"/>
      <c r="VQO164" s="71"/>
      <c r="VQP164" s="71"/>
      <c r="VQQ164" s="71"/>
      <c r="VQR164" s="71"/>
      <c r="VQS164" s="71"/>
      <c r="VQT164" s="71"/>
      <c r="VQU164" s="71"/>
      <c r="VQV164" s="72"/>
      <c r="VQW164" s="72"/>
      <c r="VQX164" s="72"/>
      <c r="VQY164" s="72"/>
      <c r="VQZ164" s="72"/>
      <c r="VRA164" s="72"/>
      <c r="VRB164" s="72"/>
      <c r="VRC164" s="72"/>
      <c r="VRD164" s="72"/>
      <c r="VRE164" s="71"/>
      <c r="VRF164" s="71"/>
      <c r="VRG164" s="71"/>
      <c r="VRH164" s="71"/>
      <c r="VRI164" s="71"/>
      <c r="VRJ164" s="71"/>
      <c r="VRK164" s="71"/>
      <c r="VRL164" s="72"/>
      <c r="VRM164" s="72"/>
      <c r="VRN164" s="72"/>
      <c r="VRO164" s="72"/>
      <c r="VRP164" s="72"/>
      <c r="VRQ164" s="72"/>
      <c r="VRR164" s="72"/>
      <c r="VRS164" s="72"/>
      <c r="VRT164" s="72"/>
      <c r="VRU164" s="71"/>
      <c r="VRV164" s="71"/>
      <c r="VRW164" s="71"/>
      <c r="VRX164" s="71"/>
      <c r="VRY164" s="71"/>
      <c r="VRZ164" s="71"/>
      <c r="VSA164" s="71"/>
      <c r="VSB164" s="72"/>
      <c r="VSC164" s="72"/>
      <c r="VSD164" s="72"/>
      <c r="VSE164" s="72"/>
      <c r="VSF164" s="72"/>
      <c r="VSG164" s="72"/>
      <c r="VSH164" s="72"/>
      <c r="VSI164" s="72"/>
      <c r="VSJ164" s="72"/>
      <c r="VSK164" s="71"/>
      <c r="VSL164" s="71"/>
      <c r="VSM164" s="71"/>
      <c r="VSN164" s="71"/>
      <c r="VSO164" s="71"/>
      <c r="VSP164" s="71"/>
      <c r="VSQ164" s="71"/>
      <c r="VSR164" s="72"/>
      <c r="VSS164" s="72"/>
      <c r="VST164" s="72"/>
      <c r="VSU164" s="72"/>
      <c r="VSV164" s="72"/>
      <c r="VSW164" s="72"/>
      <c r="VSX164" s="72"/>
      <c r="VSY164" s="72"/>
      <c r="VSZ164" s="72"/>
      <c r="VTA164" s="71"/>
      <c r="VTB164" s="71"/>
      <c r="VTC164" s="71"/>
      <c r="VTD164" s="71"/>
      <c r="VTE164" s="71"/>
      <c r="VTF164" s="71"/>
      <c r="VTG164" s="71"/>
      <c r="VTH164" s="72"/>
      <c r="VTI164" s="72"/>
      <c r="VTJ164" s="72"/>
      <c r="VTK164" s="72"/>
      <c r="VTL164" s="72"/>
      <c r="VTM164" s="72"/>
      <c r="VTN164" s="72"/>
      <c r="VTO164" s="72"/>
      <c r="VTP164" s="72"/>
      <c r="VTQ164" s="71"/>
      <c r="VTR164" s="71"/>
      <c r="VTS164" s="71"/>
      <c r="VTT164" s="71"/>
      <c r="VTU164" s="71"/>
      <c r="VTV164" s="71"/>
      <c r="VTW164" s="71"/>
      <c r="VTX164" s="72"/>
      <c r="VTY164" s="72"/>
      <c r="VTZ164" s="72"/>
      <c r="VUA164" s="72"/>
      <c r="VUB164" s="72"/>
      <c r="VUC164" s="72"/>
      <c r="VUD164" s="72"/>
      <c r="VUE164" s="72"/>
      <c r="VUF164" s="72"/>
      <c r="VUG164" s="71"/>
      <c r="VUH164" s="71"/>
      <c r="VUI164" s="71"/>
      <c r="VUJ164" s="71"/>
      <c r="VUK164" s="71"/>
      <c r="VUL164" s="71"/>
      <c r="VUM164" s="71"/>
      <c r="VUN164" s="72"/>
      <c r="VUO164" s="72"/>
      <c r="VUP164" s="72"/>
      <c r="VUQ164" s="72"/>
      <c r="VUR164" s="72"/>
      <c r="VUS164" s="72"/>
      <c r="VUT164" s="72"/>
      <c r="VUU164" s="72"/>
      <c r="VUV164" s="72"/>
      <c r="VUW164" s="71"/>
      <c r="VUX164" s="71"/>
      <c r="VUY164" s="71"/>
      <c r="VUZ164" s="71"/>
      <c r="VVA164" s="71"/>
      <c r="VVB164" s="71"/>
      <c r="VVC164" s="71"/>
      <c r="VVD164" s="72"/>
      <c r="VVE164" s="72"/>
      <c r="VVF164" s="72"/>
      <c r="VVG164" s="72"/>
      <c r="VVH164" s="72"/>
      <c r="VVI164" s="72"/>
      <c r="VVJ164" s="72"/>
      <c r="VVK164" s="72"/>
      <c r="VVL164" s="72"/>
      <c r="VVM164" s="71"/>
      <c r="VVN164" s="71"/>
      <c r="VVO164" s="71"/>
      <c r="VVP164" s="71"/>
      <c r="VVQ164" s="71"/>
      <c r="VVR164" s="71"/>
      <c r="VVS164" s="71"/>
      <c r="VVT164" s="72"/>
      <c r="VVU164" s="72"/>
      <c r="VVV164" s="72"/>
      <c r="VVW164" s="72"/>
      <c r="VVX164" s="72"/>
      <c r="VVY164" s="72"/>
      <c r="VVZ164" s="72"/>
      <c r="VWA164" s="72"/>
      <c r="VWB164" s="72"/>
      <c r="VWC164" s="71"/>
      <c r="VWD164" s="71"/>
      <c r="VWE164" s="71"/>
      <c r="VWF164" s="71"/>
      <c r="VWG164" s="71"/>
      <c r="VWH164" s="71"/>
      <c r="VWI164" s="71"/>
      <c r="VWJ164" s="72"/>
      <c r="VWK164" s="72"/>
      <c r="VWL164" s="72"/>
      <c r="VWM164" s="72"/>
      <c r="VWN164" s="72"/>
      <c r="VWO164" s="72"/>
      <c r="VWP164" s="72"/>
      <c r="VWQ164" s="72"/>
      <c r="VWR164" s="72"/>
      <c r="VWS164" s="71"/>
      <c r="VWT164" s="71"/>
      <c r="VWU164" s="71"/>
      <c r="VWV164" s="71"/>
      <c r="VWW164" s="71"/>
      <c r="VWX164" s="71"/>
      <c r="VWY164" s="71"/>
      <c r="VWZ164" s="72"/>
      <c r="VXA164" s="72"/>
      <c r="VXB164" s="72"/>
      <c r="VXC164" s="72"/>
      <c r="VXD164" s="72"/>
      <c r="VXE164" s="72"/>
      <c r="VXF164" s="72"/>
      <c r="VXG164" s="72"/>
      <c r="VXH164" s="72"/>
      <c r="VXI164" s="71"/>
      <c r="VXJ164" s="71"/>
      <c r="VXK164" s="71"/>
      <c r="VXL164" s="71"/>
      <c r="VXM164" s="71"/>
      <c r="VXN164" s="71"/>
      <c r="VXO164" s="71"/>
      <c r="VXP164" s="72"/>
      <c r="VXQ164" s="72"/>
      <c r="VXR164" s="72"/>
      <c r="VXS164" s="72"/>
      <c r="VXT164" s="72"/>
      <c r="VXU164" s="72"/>
      <c r="VXV164" s="72"/>
      <c r="VXW164" s="72"/>
      <c r="VXX164" s="72"/>
      <c r="VXY164" s="71"/>
      <c r="VXZ164" s="71"/>
      <c r="VYA164" s="71"/>
      <c r="VYB164" s="71"/>
      <c r="VYC164" s="71"/>
      <c r="VYD164" s="71"/>
      <c r="VYE164" s="71"/>
      <c r="VYF164" s="72"/>
      <c r="VYG164" s="72"/>
      <c r="VYH164" s="72"/>
      <c r="VYI164" s="72"/>
      <c r="VYJ164" s="72"/>
      <c r="VYK164" s="72"/>
      <c r="VYL164" s="72"/>
      <c r="VYM164" s="72"/>
      <c r="VYN164" s="72"/>
      <c r="VYO164" s="71"/>
      <c r="VYP164" s="71"/>
      <c r="VYQ164" s="71"/>
      <c r="VYR164" s="71"/>
      <c r="VYS164" s="71"/>
      <c r="VYT164" s="71"/>
      <c r="VYU164" s="71"/>
      <c r="VYV164" s="72"/>
      <c r="VYW164" s="72"/>
      <c r="VYX164" s="72"/>
      <c r="VYY164" s="72"/>
      <c r="VYZ164" s="72"/>
      <c r="VZA164" s="72"/>
      <c r="VZB164" s="72"/>
      <c r="VZC164" s="72"/>
      <c r="VZD164" s="72"/>
      <c r="VZE164" s="71"/>
      <c r="VZF164" s="71"/>
      <c r="VZG164" s="71"/>
      <c r="VZH164" s="71"/>
      <c r="VZI164" s="71"/>
      <c r="VZJ164" s="71"/>
      <c r="VZK164" s="71"/>
      <c r="VZL164" s="72"/>
      <c r="VZM164" s="72"/>
      <c r="VZN164" s="72"/>
      <c r="VZO164" s="72"/>
      <c r="VZP164" s="72"/>
      <c r="VZQ164" s="72"/>
      <c r="VZR164" s="72"/>
      <c r="VZS164" s="72"/>
      <c r="VZT164" s="72"/>
      <c r="VZU164" s="71"/>
      <c r="VZV164" s="71"/>
      <c r="VZW164" s="71"/>
      <c r="VZX164" s="71"/>
      <c r="VZY164" s="71"/>
      <c r="VZZ164" s="71"/>
      <c r="WAA164" s="71"/>
      <c r="WAB164" s="72"/>
      <c r="WAC164" s="72"/>
      <c r="WAD164" s="72"/>
      <c r="WAE164" s="72"/>
      <c r="WAF164" s="72"/>
      <c r="WAG164" s="72"/>
      <c r="WAH164" s="72"/>
      <c r="WAI164" s="72"/>
      <c r="WAJ164" s="72"/>
      <c r="WAK164" s="71"/>
      <c r="WAL164" s="71"/>
      <c r="WAM164" s="71"/>
      <c r="WAN164" s="71"/>
      <c r="WAO164" s="71"/>
      <c r="WAP164" s="71"/>
      <c r="WAQ164" s="71"/>
      <c r="WAR164" s="72"/>
      <c r="WAS164" s="72"/>
      <c r="WAT164" s="72"/>
      <c r="WAU164" s="72"/>
      <c r="WAV164" s="72"/>
      <c r="WAW164" s="72"/>
      <c r="WAX164" s="72"/>
      <c r="WAY164" s="72"/>
      <c r="WAZ164" s="72"/>
      <c r="WBA164" s="71"/>
      <c r="WBB164" s="71"/>
      <c r="WBC164" s="71"/>
      <c r="WBD164" s="71"/>
      <c r="WBE164" s="71"/>
      <c r="WBF164" s="71"/>
      <c r="WBG164" s="71"/>
      <c r="WBH164" s="72"/>
      <c r="WBI164" s="72"/>
      <c r="WBJ164" s="72"/>
      <c r="WBK164" s="72"/>
      <c r="WBL164" s="72"/>
      <c r="WBM164" s="72"/>
      <c r="WBN164" s="72"/>
      <c r="WBO164" s="72"/>
      <c r="WBP164" s="72"/>
      <c r="WBQ164" s="71"/>
      <c r="WBR164" s="71"/>
      <c r="WBS164" s="71"/>
      <c r="WBT164" s="71"/>
      <c r="WBU164" s="71"/>
      <c r="WBV164" s="71"/>
      <c r="WBW164" s="71"/>
      <c r="WBX164" s="72"/>
      <c r="WBY164" s="72"/>
      <c r="WBZ164" s="72"/>
      <c r="WCA164" s="72"/>
      <c r="WCB164" s="72"/>
      <c r="WCC164" s="72"/>
      <c r="WCD164" s="72"/>
      <c r="WCE164" s="72"/>
      <c r="WCF164" s="72"/>
      <c r="WCG164" s="71"/>
      <c r="WCH164" s="71"/>
      <c r="WCI164" s="71"/>
      <c r="WCJ164" s="71"/>
      <c r="WCK164" s="71"/>
      <c r="WCL164" s="71"/>
      <c r="WCM164" s="71"/>
      <c r="WCN164" s="72"/>
      <c r="WCO164" s="72"/>
      <c r="WCP164" s="72"/>
      <c r="WCQ164" s="72"/>
      <c r="WCR164" s="72"/>
      <c r="WCS164" s="72"/>
      <c r="WCT164" s="72"/>
      <c r="WCU164" s="72"/>
      <c r="WCV164" s="72"/>
      <c r="WCW164" s="71"/>
      <c r="WCX164" s="71"/>
      <c r="WCY164" s="71"/>
      <c r="WCZ164" s="71"/>
      <c r="WDA164" s="71"/>
      <c r="WDB164" s="71"/>
      <c r="WDC164" s="71"/>
      <c r="WDD164" s="72"/>
      <c r="WDE164" s="72"/>
      <c r="WDF164" s="72"/>
      <c r="WDG164" s="72"/>
      <c r="WDH164" s="72"/>
      <c r="WDI164" s="72"/>
      <c r="WDJ164" s="72"/>
      <c r="WDK164" s="72"/>
      <c r="WDL164" s="72"/>
      <c r="WDM164" s="71"/>
      <c r="WDN164" s="71"/>
      <c r="WDO164" s="71"/>
      <c r="WDP164" s="71"/>
      <c r="WDQ164" s="71"/>
      <c r="WDR164" s="71"/>
      <c r="WDS164" s="71"/>
      <c r="WDT164" s="72"/>
      <c r="WDU164" s="72"/>
      <c r="WDV164" s="72"/>
      <c r="WDW164" s="72"/>
      <c r="WDX164" s="72"/>
      <c r="WDY164" s="72"/>
      <c r="WDZ164" s="72"/>
      <c r="WEA164" s="72"/>
      <c r="WEB164" s="72"/>
      <c r="WEC164" s="71"/>
      <c r="WED164" s="71"/>
      <c r="WEE164" s="71"/>
      <c r="WEF164" s="71"/>
      <c r="WEG164" s="71"/>
      <c r="WEH164" s="71"/>
      <c r="WEI164" s="71"/>
      <c r="WEJ164" s="72"/>
      <c r="WEK164" s="72"/>
      <c r="WEL164" s="72"/>
      <c r="WEM164" s="72"/>
      <c r="WEN164" s="72"/>
      <c r="WEO164" s="72"/>
      <c r="WEP164" s="72"/>
      <c r="WEQ164" s="72"/>
      <c r="WER164" s="72"/>
      <c r="WES164" s="71"/>
      <c r="WET164" s="71"/>
      <c r="WEU164" s="71"/>
      <c r="WEV164" s="71"/>
      <c r="WEW164" s="71"/>
      <c r="WEX164" s="71"/>
      <c r="WEY164" s="71"/>
      <c r="WEZ164" s="72"/>
      <c r="WFA164" s="72"/>
      <c r="WFB164" s="72"/>
      <c r="WFC164" s="72"/>
      <c r="WFD164" s="72"/>
      <c r="WFE164" s="72"/>
      <c r="WFF164" s="72"/>
      <c r="WFG164" s="72"/>
      <c r="WFH164" s="72"/>
      <c r="WFI164" s="71"/>
      <c r="WFJ164" s="71"/>
      <c r="WFK164" s="71"/>
      <c r="WFL164" s="71"/>
      <c r="WFM164" s="71"/>
      <c r="WFN164" s="71"/>
      <c r="WFO164" s="71"/>
      <c r="WFP164" s="72"/>
      <c r="WFQ164" s="72"/>
      <c r="WFR164" s="72"/>
      <c r="WFS164" s="72"/>
      <c r="WFT164" s="72"/>
      <c r="WFU164" s="72"/>
      <c r="WFV164" s="72"/>
      <c r="WFW164" s="72"/>
      <c r="WFX164" s="72"/>
      <c r="WFY164" s="71"/>
      <c r="WFZ164" s="71"/>
      <c r="WGA164" s="71"/>
      <c r="WGB164" s="71"/>
      <c r="WGC164" s="71"/>
      <c r="WGD164" s="71"/>
      <c r="WGE164" s="71"/>
      <c r="WGF164" s="72"/>
      <c r="WGG164" s="72"/>
      <c r="WGH164" s="72"/>
      <c r="WGI164" s="72"/>
      <c r="WGJ164" s="72"/>
      <c r="WGK164" s="72"/>
      <c r="WGL164" s="72"/>
      <c r="WGM164" s="72"/>
      <c r="WGN164" s="72"/>
      <c r="WGO164" s="71"/>
      <c r="WGP164" s="71"/>
      <c r="WGQ164" s="71"/>
      <c r="WGR164" s="71"/>
      <c r="WGS164" s="71"/>
      <c r="WGT164" s="71"/>
      <c r="WGU164" s="71"/>
      <c r="WGV164" s="72"/>
      <c r="WGW164" s="72"/>
      <c r="WGX164" s="72"/>
      <c r="WGY164" s="72"/>
      <c r="WGZ164" s="72"/>
      <c r="WHA164" s="72"/>
      <c r="WHB164" s="72"/>
      <c r="WHC164" s="72"/>
      <c r="WHD164" s="72"/>
      <c r="WHE164" s="71"/>
      <c r="WHF164" s="71"/>
      <c r="WHG164" s="71"/>
      <c r="WHH164" s="71"/>
      <c r="WHI164" s="71"/>
      <c r="WHJ164" s="71"/>
      <c r="WHK164" s="71"/>
      <c r="WHL164" s="72"/>
      <c r="WHM164" s="72"/>
      <c r="WHN164" s="72"/>
      <c r="WHO164" s="72"/>
      <c r="WHP164" s="72"/>
      <c r="WHQ164" s="72"/>
      <c r="WHR164" s="72"/>
      <c r="WHS164" s="72"/>
      <c r="WHT164" s="72"/>
      <c r="WHU164" s="71"/>
      <c r="WHV164" s="71"/>
      <c r="WHW164" s="71"/>
      <c r="WHX164" s="71"/>
      <c r="WHY164" s="71"/>
      <c r="WHZ164" s="71"/>
      <c r="WIA164" s="71"/>
      <c r="WIB164" s="72"/>
      <c r="WIC164" s="72"/>
      <c r="WID164" s="72"/>
      <c r="WIE164" s="72"/>
      <c r="WIF164" s="72"/>
      <c r="WIG164" s="72"/>
      <c r="WIH164" s="72"/>
      <c r="WII164" s="72"/>
      <c r="WIJ164" s="72"/>
      <c r="WIK164" s="71"/>
      <c r="WIL164" s="71"/>
      <c r="WIM164" s="71"/>
      <c r="WIN164" s="71"/>
      <c r="WIO164" s="71"/>
      <c r="WIP164" s="71"/>
      <c r="WIQ164" s="71"/>
      <c r="WIR164" s="72"/>
      <c r="WIS164" s="72"/>
      <c r="WIT164" s="72"/>
      <c r="WIU164" s="72"/>
      <c r="WIV164" s="72"/>
      <c r="WIW164" s="72"/>
      <c r="WIX164" s="72"/>
      <c r="WIY164" s="72"/>
      <c r="WIZ164" s="72"/>
      <c r="WJA164" s="71"/>
      <c r="WJB164" s="71"/>
      <c r="WJC164" s="71"/>
      <c r="WJD164" s="71"/>
      <c r="WJE164" s="71"/>
      <c r="WJF164" s="71"/>
      <c r="WJG164" s="71"/>
      <c r="WJH164" s="72"/>
      <c r="WJI164" s="72"/>
      <c r="WJJ164" s="72"/>
      <c r="WJK164" s="72"/>
      <c r="WJL164" s="72"/>
      <c r="WJM164" s="72"/>
      <c r="WJN164" s="72"/>
      <c r="WJO164" s="72"/>
      <c r="WJP164" s="72"/>
      <c r="WJQ164" s="71"/>
      <c r="WJR164" s="71"/>
      <c r="WJS164" s="71"/>
      <c r="WJT164" s="71"/>
      <c r="WJU164" s="71"/>
      <c r="WJV164" s="71"/>
      <c r="WJW164" s="71"/>
      <c r="WJX164" s="72"/>
      <c r="WJY164" s="72"/>
      <c r="WJZ164" s="72"/>
      <c r="WKA164" s="72"/>
      <c r="WKB164" s="72"/>
      <c r="WKC164" s="72"/>
      <c r="WKD164" s="72"/>
      <c r="WKE164" s="72"/>
      <c r="WKF164" s="72"/>
      <c r="WKG164" s="71"/>
      <c r="WKH164" s="71"/>
      <c r="WKI164" s="71"/>
      <c r="WKJ164" s="71"/>
      <c r="WKK164" s="71"/>
      <c r="WKL164" s="71"/>
      <c r="WKM164" s="71"/>
      <c r="WKN164" s="72"/>
      <c r="WKO164" s="72"/>
      <c r="WKP164" s="72"/>
      <c r="WKQ164" s="72"/>
      <c r="WKR164" s="72"/>
      <c r="WKS164" s="72"/>
      <c r="WKT164" s="72"/>
      <c r="WKU164" s="72"/>
      <c r="WKV164" s="72"/>
      <c r="WKW164" s="71"/>
      <c r="WKX164" s="71"/>
      <c r="WKY164" s="71"/>
      <c r="WKZ164" s="71"/>
      <c r="WLA164" s="71"/>
      <c r="WLB164" s="71"/>
      <c r="WLC164" s="71"/>
      <c r="WLD164" s="72"/>
      <c r="WLE164" s="72"/>
      <c r="WLF164" s="72"/>
      <c r="WLG164" s="72"/>
      <c r="WLH164" s="72"/>
      <c r="WLI164" s="72"/>
      <c r="WLJ164" s="72"/>
      <c r="WLK164" s="72"/>
      <c r="WLL164" s="72"/>
      <c r="WLM164" s="71"/>
      <c r="WLN164" s="71"/>
      <c r="WLO164" s="71"/>
      <c r="WLP164" s="71"/>
      <c r="WLQ164" s="71"/>
      <c r="WLR164" s="71"/>
      <c r="WLS164" s="71"/>
      <c r="WLT164" s="72"/>
      <c r="WLU164" s="72"/>
      <c r="WLV164" s="72"/>
      <c r="WLW164" s="72"/>
      <c r="WLX164" s="72"/>
      <c r="WLY164" s="72"/>
      <c r="WLZ164" s="72"/>
      <c r="WMA164" s="72"/>
      <c r="WMB164" s="72"/>
      <c r="WMC164" s="71"/>
      <c r="WMD164" s="71"/>
      <c r="WME164" s="71"/>
      <c r="WMF164" s="71"/>
      <c r="WMG164" s="71"/>
      <c r="WMH164" s="71"/>
      <c r="WMI164" s="71"/>
      <c r="WMJ164" s="72"/>
      <c r="WMK164" s="72"/>
      <c r="WML164" s="72"/>
      <c r="WMM164" s="72"/>
      <c r="WMN164" s="72"/>
      <c r="WMO164" s="72"/>
      <c r="WMP164" s="72"/>
      <c r="WMQ164" s="72"/>
      <c r="WMR164" s="72"/>
      <c r="WMS164" s="71"/>
      <c r="WMT164" s="71"/>
      <c r="WMU164" s="71"/>
      <c r="WMV164" s="71"/>
      <c r="WMW164" s="71"/>
      <c r="WMX164" s="71"/>
      <c r="WMY164" s="71"/>
      <c r="WMZ164" s="72"/>
      <c r="WNA164" s="72"/>
      <c r="WNB164" s="72"/>
      <c r="WNC164" s="72"/>
      <c r="WND164" s="72"/>
      <c r="WNE164" s="72"/>
      <c r="WNF164" s="72"/>
      <c r="WNG164" s="72"/>
      <c r="WNH164" s="72"/>
      <c r="WNI164" s="71"/>
      <c r="WNJ164" s="71"/>
      <c r="WNK164" s="71"/>
      <c r="WNL164" s="71"/>
      <c r="WNM164" s="71"/>
      <c r="WNN164" s="71"/>
      <c r="WNO164" s="71"/>
      <c r="WNP164" s="72"/>
      <c r="WNQ164" s="72"/>
      <c r="WNR164" s="72"/>
      <c r="WNS164" s="72"/>
      <c r="WNT164" s="72"/>
      <c r="WNU164" s="72"/>
      <c r="WNV164" s="72"/>
      <c r="WNW164" s="72"/>
      <c r="WNX164" s="72"/>
      <c r="WNY164" s="71"/>
      <c r="WNZ164" s="71"/>
      <c r="WOA164" s="71"/>
      <c r="WOB164" s="71"/>
      <c r="WOC164" s="71"/>
      <c r="WOD164" s="71"/>
      <c r="WOE164" s="71"/>
      <c r="WOF164" s="72"/>
      <c r="WOG164" s="72"/>
      <c r="WOH164" s="72"/>
      <c r="WOI164" s="72"/>
      <c r="WOJ164" s="72"/>
      <c r="WOK164" s="72"/>
      <c r="WOL164" s="72"/>
      <c r="WOM164" s="72"/>
      <c r="WON164" s="72"/>
      <c r="WOO164" s="71"/>
      <c r="WOP164" s="71"/>
      <c r="WOQ164" s="71"/>
      <c r="WOR164" s="71"/>
      <c r="WOS164" s="71"/>
      <c r="WOT164" s="71"/>
      <c r="WOU164" s="71"/>
      <c r="WOV164" s="72"/>
      <c r="WOW164" s="72"/>
      <c r="WOX164" s="72"/>
      <c r="WOY164" s="72"/>
      <c r="WOZ164" s="72"/>
      <c r="WPA164" s="72"/>
      <c r="WPB164" s="72"/>
      <c r="WPC164" s="72"/>
      <c r="WPD164" s="72"/>
      <c r="WPE164" s="71"/>
      <c r="WPF164" s="71"/>
      <c r="WPG164" s="71"/>
      <c r="WPH164" s="71"/>
      <c r="WPI164" s="71"/>
      <c r="WPJ164" s="71"/>
      <c r="WPK164" s="71"/>
      <c r="WPL164" s="72"/>
      <c r="WPM164" s="72"/>
      <c r="WPN164" s="72"/>
      <c r="WPO164" s="72"/>
      <c r="WPP164" s="72"/>
      <c r="WPQ164" s="72"/>
      <c r="WPR164" s="72"/>
      <c r="WPS164" s="72"/>
      <c r="WPT164" s="72"/>
      <c r="WPU164" s="71"/>
      <c r="WPV164" s="71"/>
      <c r="WPW164" s="71"/>
      <c r="WPX164" s="71"/>
      <c r="WPY164" s="71"/>
      <c r="WPZ164" s="71"/>
      <c r="WQA164" s="71"/>
      <c r="WQB164" s="72"/>
      <c r="WQC164" s="72"/>
      <c r="WQD164" s="72"/>
      <c r="WQE164" s="72"/>
      <c r="WQF164" s="72"/>
      <c r="WQG164" s="72"/>
      <c r="WQH164" s="72"/>
      <c r="WQI164" s="72"/>
      <c r="WQJ164" s="72"/>
      <c r="WQK164" s="71"/>
      <c r="WQL164" s="71"/>
      <c r="WQM164" s="71"/>
      <c r="WQN164" s="71"/>
      <c r="WQO164" s="71"/>
      <c r="WQP164" s="71"/>
      <c r="WQQ164" s="71"/>
      <c r="WQR164" s="72"/>
      <c r="WQS164" s="72"/>
      <c r="WQT164" s="72"/>
      <c r="WQU164" s="72"/>
      <c r="WQV164" s="72"/>
      <c r="WQW164" s="72"/>
      <c r="WQX164" s="72"/>
      <c r="WQY164" s="72"/>
      <c r="WQZ164" s="72"/>
      <c r="WRA164" s="71"/>
      <c r="WRB164" s="71"/>
      <c r="WRC164" s="71"/>
      <c r="WRD164" s="71"/>
      <c r="WRE164" s="71"/>
      <c r="WRF164" s="71"/>
      <c r="WRG164" s="71"/>
      <c r="WRH164" s="72"/>
      <c r="WRI164" s="72"/>
      <c r="WRJ164" s="72"/>
      <c r="WRK164" s="72"/>
      <c r="WRL164" s="72"/>
      <c r="WRM164" s="72"/>
      <c r="WRN164" s="72"/>
      <c r="WRO164" s="72"/>
      <c r="WRP164" s="72"/>
      <c r="WRQ164" s="71"/>
      <c r="WRR164" s="71"/>
      <c r="WRS164" s="71"/>
      <c r="WRT164" s="71"/>
      <c r="WRU164" s="71"/>
      <c r="WRV164" s="71"/>
      <c r="WRW164" s="71"/>
      <c r="WRX164" s="72"/>
      <c r="WRY164" s="72"/>
      <c r="WRZ164" s="72"/>
      <c r="WSA164" s="72"/>
      <c r="WSB164" s="72"/>
      <c r="WSC164" s="72"/>
      <c r="WSD164" s="72"/>
      <c r="WSE164" s="72"/>
      <c r="WSF164" s="72"/>
      <c r="WSG164" s="71"/>
      <c r="WSH164" s="71"/>
      <c r="WSI164" s="71"/>
      <c r="WSJ164" s="71"/>
      <c r="WSK164" s="71"/>
      <c r="WSL164" s="71"/>
      <c r="WSM164" s="71"/>
      <c r="WSN164" s="72"/>
      <c r="WSO164" s="72"/>
      <c r="WSP164" s="72"/>
      <c r="WSQ164" s="72"/>
      <c r="WSR164" s="72"/>
      <c r="WSS164" s="72"/>
      <c r="WST164" s="72"/>
      <c r="WSU164" s="72"/>
      <c r="WSV164" s="72"/>
      <c r="WSW164" s="71"/>
      <c r="WSX164" s="71"/>
      <c r="WSY164" s="71"/>
      <c r="WSZ164" s="71"/>
      <c r="WTA164" s="71"/>
      <c r="WTB164" s="71"/>
      <c r="WTC164" s="71"/>
      <c r="WTD164" s="72"/>
      <c r="WTE164" s="72"/>
      <c r="WTF164" s="72"/>
      <c r="WTG164" s="72"/>
      <c r="WTH164" s="72"/>
      <c r="WTI164" s="72"/>
      <c r="WTJ164" s="72"/>
      <c r="WTK164" s="72"/>
      <c r="WTL164" s="72"/>
      <c r="WTM164" s="71"/>
      <c r="WTN164" s="71"/>
      <c r="WTO164" s="71"/>
      <c r="WTP164" s="71"/>
      <c r="WTQ164" s="71"/>
      <c r="WTR164" s="71"/>
      <c r="WTS164" s="71"/>
      <c r="WTT164" s="72"/>
      <c r="WTU164" s="72"/>
      <c r="WTV164" s="72"/>
      <c r="WTW164" s="72"/>
      <c r="WTX164" s="72"/>
      <c r="WTY164" s="72"/>
      <c r="WTZ164" s="72"/>
      <c r="WUA164" s="72"/>
      <c r="WUB164" s="72"/>
      <c r="WUC164" s="71"/>
      <c r="WUD164" s="71"/>
      <c r="WUE164" s="71"/>
      <c r="WUF164" s="71"/>
      <c r="WUG164" s="71"/>
      <c r="WUH164" s="71"/>
      <c r="WUI164" s="71"/>
      <c r="WUJ164" s="72"/>
      <c r="WUK164" s="72"/>
      <c r="WUL164" s="72"/>
      <c r="WUM164" s="72"/>
      <c r="WUN164" s="72"/>
      <c r="WUO164" s="72"/>
      <c r="WUP164" s="72"/>
      <c r="WUQ164" s="72"/>
      <c r="WUR164" s="72"/>
      <c r="WUS164" s="71"/>
      <c r="WUT164" s="71"/>
      <c r="WUU164" s="71"/>
      <c r="WUV164" s="71"/>
      <c r="WUW164" s="71"/>
      <c r="WUX164" s="71"/>
      <c r="WUY164" s="71"/>
      <c r="WUZ164" s="72"/>
      <c r="WVA164" s="72"/>
      <c r="WVB164" s="72"/>
      <c r="WVC164" s="72"/>
      <c r="WVD164" s="72"/>
      <c r="WVE164" s="72"/>
      <c r="WVF164" s="72"/>
      <c r="WVG164" s="72"/>
      <c r="WVH164" s="72"/>
      <c r="WVI164" s="71"/>
      <c r="WVJ164" s="71"/>
      <c r="WVK164" s="71"/>
      <c r="WVL164" s="71"/>
      <c r="WVM164" s="71"/>
      <c r="WVN164" s="71"/>
      <c r="WVO164" s="71"/>
      <c r="WVP164" s="72"/>
      <c r="WVQ164" s="72"/>
      <c r="WVR164" s="72"/>
      <c r="WVS164" s="72"/>
      <c r="WVT164" s="72"/>
      <c r="WVU164" s="72"/>
      <c r="WVV164" s="72"/>
      <c r="WVW164" s="72"/>
      <c r="WVX164" s="72"/>
      <c r="WVY164" s="71"/>
      <c r="WVZ164" s="71"/>
      <c r="WWA164" s="71"/>
      <c r="WWB164" s="71"/>
      <c r="WWC164" s="71"/>
      <c r="WWD164" s="71"/>
      <c r="WWE164" s="71"/>
      <c r="WWF164" s="72"/>
      <c r="WWG164" s="72"/>
      <c r="WWH164" s="72"/>
      <c r="WWI164" s="72"/>
      <c r="WWJ164" s="72"/>
      <c r="WWK164" s="72"/>
      <c r="WWL164" s="72"/>
      <c r="WWM164" s="72"/>
      <c r="WWN164" s="72"/>
      <c r="WWO164" s="71"/>
      <c r="WWP164" s="71"/>
      <c r="WWQ164" s="71"/>
      <c r="WWR164" s="71"/>
      <c r="WWS164" s="71"/>
      <c r="WWT164" s="71"/>
      <c r="WWU164" s="71"/>
      <c r="WWV164" s="72"/>
      <c r="WWW164" s="72"/>
      <c r="WWX164" s="72"/>
      <c r="WWY164" s="72"/>
      <c r="WWZ164" s="72"/>
      <c r="WXA164" s="72"/>
      <c r="WXB164" s="72"/>
      <c r="WXC164" s="72"/>
      <c r="WXD164" s="72"/>
      <c r="WXE164" s="71"/>
      <c r="WXF164" s="71"/>
      <c r="WXG164" s="71"/>
      <c r="WXH164" s="71"/>
      <c r="WXI164" s="71"/>
      <c r="WXJ164" s="71"/>
      <c r="WXK164" s="71"/>
      <c r="WXL164" s="72"/>
      <c r="WXM164" s="72"/>
      <c r="WXN164" s="72"/>
      <c r="WXO164" s="72"/>
      <c r="WXP164" s="72"/>
      <c r="WXQ164" s="72"/>
      <c r="WXR164" s="72"/>
      <c r="WXS164" s="72"/>
      <c r="WXT164" s="72"/>
      <c r="WXU164" s="71"/>
      <c r="WXV164" s="71"/>
      <c r="WXW164" s="71"/>
      <c r="WXX164" s="71"/>
      <c r="WXY164" s="71"/>
      <c r="WXZ164" s="71"/>
      <c r="WYA164" s="71"/>
      <c r="WYB164" s="72"/>
      <c r="WYC164" s="72"/>
      <c r="WYD164" s="72"/>
      <c r="WYE164" s="72"/>
      <c r="WYF164" s="72"/>
      <c r="WYG164" s="72"/>
      <c r="WYH164" s="72"/>
      <c r="WYI164" s="72"/>
      <c r="WYJ164" s="72"/>
      <c r="WYK164" s="71"/>
      <c r="WYL164" s="71"/>
      <c r="WYM164" s="71"/>
      <c r="WYN164" s="71"/>
      <c r="WYO164" s="71"/>
      <c r="WYP164" s="71"/>
      <c r="WYQ164" s="71"/>
      <c r="WYR164" s="72"/>
      <c r="WYS164" s="72"/>
      <c r="WYT164" s="72"/>
      <c r="WYU164" s="72"/>
      <c r="WYV164" s="72"/>
      <c r="WYW164" s="72"/>
      <c r="WYX164" s="72"/>
      <c r="WYY164" s="72"/>
      <c r="WYZ164" s="72"/>
      <c r="WZA164" s="71"/>
      <c r="WZB164" s="71"/>
      <c r="WZC164" s="71"/>
      <c r="WZD164" s="71"/>
      <c r="WZE164" s="71"/>
      <c r="WZF164" s="71"/>
      <c r="WZG164" s="71"/>
      <c r="WZH164" s="72"/>
      <c r="WZI164" s="72"/>
      <c r="WZJ164" s="72"/>
      <c r="WZK164" s="72"/>
      <c r="WZL164" s="72"/>
      <c r="WZM164" s="72"/>
      <c r="WZN164" s="72"/>
      <c r="WZO164" s="72"/>
      <c r="WZP164" s="72"/>
      <c r="WZQ164" s="71"/>
      <c r="WZR164" s="71"/>
      <c r="WZS164" s="71"/>
      <c r="WZT164" s="71"/>
      <c r="WZU164" s="71"/>
      <c r="WZV164" s="71"/>
      <c r="WZW164" s="71"/>
      <c r="WZX164" s="72"/>
      <c r="WZY164" s="72"/>
      <c r="WZZ164" s="72"/>
      <c r="XAA164" s="72"/>
      <c r="XAB164" s="72"/>
      <c r="XAC164" s="72"/>
      <c r="XAD164" s="72"/>
      <c r="XAE164" s="72"/>
      <c r="XAF164" s="72"/>
      <c r="XAG164" s="71"/>
      <c r="XAH164" s="71"/>
      <c r="XAI164" s="71"/>
      <c r="XAJ164" s="71"/>
      <c r="XAK164" s="71"/>
      <c r="XAL164" s="71"/>
      <c r="XAM164" s="71"/>
      <c r="XAN164" s="72"/>
      <c r="XAO164" s="72"/>
      <c r="XAP164" s="72"/>
      <c r="XAQ164" s="72"/>
      <c r="XAR164" s="72"/>
      <c r="XAS164" s="72"/>
      <c r="XAT164" s="72"/>
      <c r="XAU164" s="72"/>
      <c r="XAV164" s="72"/>
      <c r="XAW164" s="71"/>
      <c r="XAX164" s="71"/>
      <c r="XAY164" s="71"/>
      <c r="XAZ164" s="71"/>
      <c r="XBA164" s="71"/>
      <c r="XBB164" s="71"/>
      <c r="XBC164" s="71"/>
      <c r="XBD164" s="72"/>
      <c r="XBE164" s="72"/>
      <c r="XBF164" s="72"/>
      <c r="XBG164" s="72"/>
      <c r="XBH164" s="72"/>
      <c r="XBI164" s="72"/>
      <c r="XBJ164" s="72"/>
      <c r="XBK164" s="72"/>
      <c r="XBL164" s="72"/>
      <c r="XBM164" s="71"/>
      <c r="XBN164" s="71"/>
      <c r="XBO164" s="71"/>
      <c r="XBP164" s="71"/>
      <c r="XBQ164" s="71"/>
      <c r="XBR164" s="71"/>
      <c r="XBS164" s="71"/>
      <c r="XBT164" s="72"/>
      <c r="XBU164" s="72"/>
      <c r="XBV164" s="72"/>
      <c r="XBW164" s="72"/>
      <c r="XBX164" s="72"/>
      <c r="XBY164" s="72"/>
      <c r="XBZ164" s="72"/>
      <c r="XCA164" s="72"/>
      <c r="XCB164" s="72"/>
      <c r="XCC164" s="71"/>
      <c r="XCD164" s="71"/>
      <c r="XCE164" s="71"/>
      <c r="XCF164" s="71"/>
      <c r="XCG164" s="71"/>
      <c r="XCH164" s="71"/>
      <c r="XCI164" s="71"/>
      <c r="XCJ164" s="72"/>
      <c r="XCK164" s="72"/>
      <c r="XCL164" s="72"/>
      <c r="XCM164" s="72"/>
      <c r="XCN164" s="72"/>
      <c r="XCO164" s="72"/>
      <c r="XCP164" s="72"/>
      <c r="XCQ164" s="72"/>
      <c r="XCR164" s="72"/>
      <c r="XCS164" s="71"/>
      <c r="XCT164" s="71"/>
      <c r="XCU164" s="71"/>
      <c r="XCV164" s="71"/>
      <c r="XCW164" s="71"/>
      <c r="XCX164" s="71"/>
      <c r="XCY164" s="71"/>
      <c r="XCZ164" s="72"/>
      <c r="XDA164" s="72"/>
      <c r="XDB164" s="72"/>
      <c r="XDC164" s="72"/>
      <c r="XDD164" s="72"/>
      <c r="XDE164" s="72"/>
      <c r="XDF164" s="72"/>
      <c r="XDG164" s="72"/>
      <c r="XDH164" s="72"/>
      <c r="XDI164" s="71"/>
      <c r="XDJ164" s="71"/>
      <c r="XDK164" s="71"/>
      <c r="XDL164" s="71"/>
      <c r="XDM164" s="71"/>
      <c r="XDN164" s="71"/>
      <c r="XDO164" s="71"/>
      <c r="XDP164" s="72"/>
      <c r="XDQ164" s="72"/>
      <c r="XDR164" s="72"/>
      <c r="XDS164" s="72"/>
      <c r="XDT164" s="72"/>
      <c r="XDU164" s="72"/>
      <c r="XDV164" s="72"/>
      <c r="XDW164" s="72"/>
      <c r="XDX164" s="72"/>
      <c r="XDY164" s="71"/>
      <c r="XDZ164" s="71"/>
      <c r="XEA164" s="71"/>
      <c r="XEB164" s="71"/>
      <c r="XEC164" s="71"/>
      <c r="XED164" s="71"/>
      <c r="XEE164" s="71"/>
      <c r="XEF164" s="72"/>
      <c r="XEG164" s="72"/>
      <c r="XEH164" s="72"/>
      <c r="XEI164" s="72"/>
      <c r="XEJ164" s="72"/>
      <c r="XEK164" s="72"/>
      <c r="XEL164" s="72"/>
      <c r="XEM164" s="72"/>
      <c r="XEN164" s="72"/>
      <c r="XEO164" s="71"/>
      <c r="XEP164" s="71"/>
      <c r="XEQ164" s="71"/>
      <c r="XER164" s="71"/>
      <c r="XES164" s="71"/>
      <c r="XET164" s="71"/>
      <c r="XEU164" s="71"/>
      <c r="XEV164" s="72"/>
      <c r="XEW164" s="72"/>
      <c r="XEX164" s="72"/>
      <c r="XEY164" s="72"/>
      <c r="XEZ164" s="72"/>
      <c r="XFA164" s="72"/>
      <c r="XFB164" s="72"/>
      <c r="XFC164" s="72"/>
      <c r="XFD164" s="72"/>
    </row>
    <row r="165" spans="1:16384" s="70" customFormat="1" ht="15" hidden="1" customHeight="1" outlineLevel="2" x14ac:dyDescent="0.25">
      <c r="A165" s="67" t="s">
        <v>11</v>
      </c>
      <c r="B165" s="129" t="s">
        <v>547</v>
      </c>
      <c r="C165" s="129" t="s">
        <v>182</v>
      </c>
      <c r="D165" s="129" t="s">
        <v>14</v>
      </c>
      <c r="E165" s="129" t="s">
        <v>18</v>
      </c>
      <c r="F165" s="129" t="s">
        <v>183</v>
      </c>
      <c r="G165" s="130" t="s">
        <v>20</v>
      </c>
      <c r="H165" s="131">
        <v>0</v>
      </c>
      <c r="I165" s="131">
        <v>20807</v>
      </c>
      <c r="J165" s="131">
        <v>24024</v>
      </c>
      <c r="K165" s="131">
        <v>24024</v>
      </c>
      <c r="L165" s="131">
        <v>22021</v>
      </c>
      <c r="M165" s="131">
        <v>18333</v>
      </c>
      <c r="N165" s="131">
        <v>27662</v>
      </c>
      <c r="O165" s="131">
        <f t="shared" si="44"/>
        <v>27662</v>
      </c>
      <c r="P165" s="131">
        <f t="shared" si="43"/>
        <v>27662</v>
      </c>
    </row>
    <row r="166" spans="1:16384" s="70" customFormat="1" ht="15" hidden="1" customHeight="1" outlineLevel="1" collapsed="1" x14ac:dyDescent="0.25">
      <c r="A166" s="66"/>
      <c r="B166" s="129" t="s">
        <v>547</v>
      </c>
      <c r="C166" s="129" t="s">
        <v>663</v>
      </c>
      <c r="D166" s="129" t="s">
        <v>524</v>
      </c>
      <c r="E166" s="129"/>
      <c r="F166" s="129"/>
      <c r="G166" s="130" t="s">
        <v>528</v>
      </c>
      <c r="H166" s="131">
        <f>SUM(H165)</f>
        <v>0</v>
      </c>
      <c r="I166" s="131">
        <f t="shared" ref="I166:P166" si="47">SUM(I165)</f>
        <v>20807</v>
      </c>
      <c r="J166" s="131">
        <f t="shared" si="47"/>
        <v>24024</v>
      </c>
      <c r="K166" s="131">
        <f t="shared" si="47"/>
        <v>24024</v>
      </c>
      <c r="L166" s="131">
        <f t="shared" si="47"/>
        <v>22021</v>
      </c>
      <c r="M166" s="131">
        <f t="shared" si="47"/>
        <v>18333</v>
      </c>
      <c r="N166" s="131">
        <f t="shared" si="47"/>
        <v>27662</v>
      </c>
      <c r="O166" s="131">
        <f t="shared" si="47"/>
        <v>27662</v>
      </c>
      <c r="P166" s="131">
        <f t="shared" si="47"/>
        <v>27662</v>
      </c>
      <c r="Q166" s="71"/>
      <c r="R166" s="71"/>
      <c r="S166" s="71"/>
      <c r="T166" s="71"/>
      <c r="U166" s="71"/>
      <c r="V166" s="71"/>
      <c r="W166" s="71"/>
      <c r="X166" s="72"/>
      <c r="Y166" s="72"/>
      <c r="Z166" s="72"/>
      <c r="AA166" s="72"/>
      <c r="AB166" s="72"/>
      <c r="AC166" s="72"/>
      <c r="AD166" s="72"/>
      <c r="AE166" s="72"/>
      <c r="AF166" s="72"/>
      <c r="AG166" s="71"/>
      <c r="AH166" s="71"/>
      <c r="AI166" s="71"/>
      <c r="AJ166" s="71"/>
      <c r="AK166" s="71"/>
      <c r="AL166" s="71"/>
      <c r="AM166" s="71"/>
      <c r="AN166" s="72"/>
      <c r="AO166" s="72"/>
      <c r="AP166" s="72"/>
      <c r="AQ166" s="72"/>
      <c r="AR166" s="72"/>
      <c r="AS166" s="72"/>
      <c r="AT166" s="72"/>
      <c r="AU166" s="72"/>
      <c r="AV166" s="72"/>
      <c r="AW166" s="71"/>
      <c r="AX166" s="71"/>
      <c r="AY166" s="71"/>
      <c r="AZ166" s="71"/>
      <c r="BA166" s="71"/>
      <c r="BB166" s="71"/>
      <c r="BC166" s="71"/>
      <c r="BD166" s="72"/>
      <c r="BE166" s="72"/>
      <c r="BF166" s="72"/>
      <c r="BG166" s="72"/>
      <c r="BH166" s="72"/>
      <c r="BI166" s="72"/>
      <c r="BJ166" s="72"/>
      <c r="BK166" s="72"/>
      <c r="BL166" s="72"/>
      <c r="BM166" s="71"/>
      <c r="BN166" s="71"/>
      <c r="BO166" s="71"/>
      <c r="BP166" s="71"/>
      <c r="BQ166" s="71"/>
      <c r="BR166" s="71"/>
      <c r="BS166" s="71"/>
      <c r="BT166" s="72"/>
      <c r="BU166" s="72"/>
      <c r="BV166" s="72"/>
      <c r="BW166" s="72"/>
      <c r="BX166" s="72"/>
      <c r="BY166" s="72"/>
      <c r="BZ166" s="72"/>
      <c r="CA166" s="72"/>
      <c r="CB166" s="72"/>
      <c r="CC166" s="71"/>
      <c r="CD166" s="71"/>
      <c r="CE166" s="71"/>
      <c r="CF166" s="71"/>
      <c r="CG166" s="71"/>
      <c r="CH166" s="71"/>
      <c r="CI166" s="71"/>
      <c r="CJ166" s="72"/>
      <c r="CK166" s="72"/>
      <c r="CL166" s="72"/>
      <c r="CM166" s="72"/>
      <c r="CN166" s="72"/>
      <c r="CO166" s="72"/>
      <c r="CP166" s="72"/>
      <c r="CQ166" s="72"/>
      <c r="CR166" s="72"/>
      <c r="CS166" s="71"/>
      <c r="CT166" s="71"/>
      <c r="CU166" s="71"/>
      <c r="CV166" s="71"/>
      <c r="CW166" s="71"/>
      <c r="CX166" s="71"/>
      <c r="CY166" s="71"/>
      <c r="CZ166" s="72"/>
      <c r="DA166" s="72"/>
      <c r="DB166" s="72"/>
      <c r="DC166" s="72"/>
      <c r="DD166" s="72"/>
      <c r="DE166" s="72"/>
      <c r="DF166" s="72"/>
      <c r="DG166" s="72"/>
      <c r="DH166" s="72"/>
      <c r="DI166" s="71"/>
      <c r="DJ166" s="71"/>
      <c r="DK166" s="71"/>
      <c r="DL166" s="71"/>
      <c r="DM166" s="71"/>
      <c r="DN166" s="71"/>
      <c r="DO166" s="71"/>
      <c r="DP166" s="72"/>
      <c r="DQ166" s="72"/>
      <c r="DR166" s="72"/>
      <c r="DS166" s="72"/>
      <c r="DT166" s="72"/>
      <c r="DU166" s="72"/>
      <c r="DV166" s="72"/>
      <c r="DW166" s="72"/>
      <c r="DX166" s="72"/>
      <c r="DY166" s="71"/>
      <c r="DZ166" s="71"/>
      <c r="EA166" s="71"/>
      <c r="EB166" s="71"/>
      <c r="EC166" s="71"/>
      <c r="ED166" s="71"/>
      <c r="EE166" s="71"/>
      <c r="EF166" s="72"/>
      <c r="EG166" s="72"/>
      <c r="EH166" s="72"/>
      <c r="EI166" s="72"/>
      <c r="EJ166" s="72"/>
      <c r="EK166" s="72"/>
      <c r="EL166" s="72"/>
      <c r="EM166" s="72"/>
      <c r="EN166" s="72"/>
      <c r="EO166" s="71"/>
      <c r="EP166" s="71"/>
      <c r="EQ166" s="71"/>
      <c r="ER166" s="71"/>
      <c r="ES166" s="71"/>
      <c r="ET166" s="71"/>
      <c r="EU166" s="71"/>
      <c r="EV166" s="72"/>
      <c r="EW166" s="72"/>
      <c r="EX166" s="72"/>
      <c r="EY166" s="72"/>
      <c r="EZ166" s="72"/>
      <c r="FA166" s="72"/>
      <c r="FB166" s="72"/>
      <c r="FC166" s="72"/>
      <c r="FD166" s="72"/>
      <c r="FE166" s="71"/>
      <c r="FF166" s="71"/>
      <c r="FG166" s="71"/>
      <c r="FH166" s="71"/>
      <c r="FI166" s="71"/>
      <c r="FJ166" s="71"/>
      <c r="FK166" s="71"/>
      <c r="FL166" s="72"/>
      <c r="FM166" s="72"/>
      <c r="FN166" s="72"/>
      <c r="FO166" s="72"/>
      <c r="FP166" s="72"/>
      <c r="FQ166" s="72"/>
      <c r="FR166" s="72"/>
      <c r="FS166" s="72"/>
      <c r="FT166" s="72"/>
      <c r="FU166" s="71"/>
      <c r="FV166" s="71"/>
      <c r="FW166" s="71"/>
      <c r="FX166" s="71"/>
      <c r="FY166" s="71"/>
      <c r="FZ166" s="71"/>
      <c r="GA166" s="71"/>
      <c r="GB166" s="72"/>
      <c r="GC166" s="72"/>
      <c r="GD166" s="72"/>
      <c r="GE166" s="72"/>
      <c r="GF166" s="72"/>
      <c r="GG166" s="72"/>
      <c r="GH166" s="72"/>
      <c r="GI166" s="72"/>
      <c r="GJ166" s="72"/>
      <c r="GK166" s="71"/>
      <c r="GL166" s="71"/>
      <c r="GM166" s="71"/>
      <c r="GN166" s="71"/>
      <c r="GO166" s="71"/>
      <c r="GP166" s="71"/>
      <c r="GQ166" s="71"/>
      <c r="GR166" s="72"/>
      <c r="GS166" s="72"/>
      <c r="GT166" s="72"/>
      <c r="GU166" s="72"/>
      <c r="GV166" s="72"/>
      <c r="GW166" s="72"/>
      <c r="GX166" s="72"/>
      <c r="GY166" s="72"/>
      <c r="GZ166" s="72"/>
      <c r="HA166" s="71"/>
      <c r="HB166" s="71"/>
      <c r="HC166" s="71"/>
      <c r="HD166" s="71"/>
      <c r="HE166" s="71"/>
      <c r="HF166" s="71"/>
      <c r="HG166" s="71"/>
      <c r="HH166" s="72"/>
      <c r="HI166" s="72"/>
      <c r="HJ166" s="72"/>
      <c r="HK166" s="72"/>
      <c r="HL166" s="72"/>
      <c r="HM166" s="72"/>
      <c r="HN166" s="72"/>
      <c r="HO166" s="72"/>
      <c r="HP166" s="72"/>
      <c r="HQ166" s="71"/>
      <c r="HR166" s="71"/>
      <c r="HS166" s="71"/>
      <c r="HT166" s="71"/>
      <c r="HU166" s="71"/>
      <c r="HV166" s="71"/>
      <c r="HW166" s="71"/>
      <c r="HX166" s="72"/>
      <c r="HY166" s="72"/>
      <c r="HZ166" s="72"/>
      <c r="IA166" s="72"/>
      <c r="IB166" s="72"/>
      <c r="IC166" s="72"/>
      <c r="ID166" s="72"/>
      <c r="IE166" s="72"/>
      <c r="IF166" s="72"/>
      <c r="IG166" s="71"/>
      <c r="IH166" s="71"/>
      <c r="II166" s="71"/>
      <c r="IJ166" s="71"/>
      <c r="IK166" s="71"/>
      <c r="IL166" s="71"/>
      <c r="IM166" s="71"/>
      <c r="IN166" s="72"/>
      <c r="IO166" s="72"/>
      <c r="IP166" s="72"/>
      <c r="IQ166" s="72"/>
      <c r="IR166" s="72"/>
      <c r="IS166" s="72"/>
      <c r="IT166" s="72"/>
      <c r="IU166" s="72"/>
      <c r="IV166" s="72"/>
      <c r="IW166" s="71"/>
      <c r="IX166" s="71"/>
      <c r="IY166" s="71"/>
      <c r="IZ166" s="71"/>
      <c r="JA166" s="71"/>
      <c r="JB166" s="71"/>
      <c r="JC166" s="71"/>
      <c r="JD166" s="72"/>
      <c r="JE166" s="72"/>
      <c r="JF166" s="72"/>
      <c r="JG166" s="72"/>
      <c r="JH166" s="72"/>
      <c r="JI166" s="72"/>
      <c r="JJ166" s="72"/>
      <c r="JK166" s="72"/>
      <c r="JL166" s="72"/>
      <c r="JM166" s="71"/>
      <c r="JN166" s="71"/>
      <c r="JO166" s="71"/>
      <c r="JP166" s="71"/>
      <c r="JQ166" s="71"/>
      <c r="JR166" s="71"/>
      <c r="JS166" s="71"/>
      <c r="JT166" s="72"/>
      <c r="JU166" s="72"/>
      <c r="JV166" s="72"/>
      <c r="JW166" s="72"/>
      <c r="JX166" s="72"/>
      <c r="JY166" s="72"/>
      <c r="JZ166" s="72"/>
      <c r="KA166" s="72"/>
      <c r="KB166" s="72"/>
      <c r="KC166" s="71"/>
      <c r="KD166" s="71"/>
      <c r="KE166" s="71"/>
      <c r="KF166" s="71"/>
      <c r="KG166" s="71"/>
      <c r="KH166" s="71"/>
      <c r="KI166" s="71"/>
      <c r="KJ166" s="72"/>
      <c r="KK166" s="72"/>
      <c r="KL166" s="72"/>
      <c r="KM166" s="72"/>
      <c r="KN166" s="72"/>
      <c r="KO166" s="72"/>
      <c r="KP166" s="72"/>
      <c r="KQ166" s="72"/>
      <c r="KR166" s="72"/>
      <c r="KS166" s="71"/>
      <c r="KT166" s="71"/>
      <c r="KU166" s="71"/>
      <c r="KV166" s="71"/>
      <c r="KW166" s="71"/>
      <c r="KX166" s="71"/>
      <c r="KY166" s="71"/>
      <c r="KZ166" s="72"/>
      <c r="LA166" s="72"/>
      <c r="LB166" s="72"/>
      <c r="LC166" s="72"/>
      <c r="LD166" s="72"/>
      <c r="LE166" s="72"/>
      <c r="LF166" s="72"/>
      <c r="LG166" s="72"/>
      <c r="LH166" s="72"/>
      <c r="LI166" s="71"/>
      <c r="LJ166" s="71"/>
      <c r="LK166" s="71"/>
      <c r="LL166" s="71"/>
      <c r="LM166" s="71"/>
      <c r="LN166" s="71"/>
      <c r="LO166" s="71"/>
      <c r="LP166" s="72"/>
      <c r="LQ166" s="72"/>
      <c r="LR166" s="72"/>
      <c r="LS166" s="72"/>
      <c r="LT166" s="72"/>
      <c r="LU166" s="72"/>
      <c r="LV166" s="72"/>
      <c r="LW166" s="72"/>
      <c r="LX166" s="72"/>
      <c r="LY166" s="71"/>
      <c r="LZ166" s="71"/>
      <c r="MA166" s="71"/>
      <c r="MB166" s="71"/>
      <c r="MC166" s="71"/>
      <c r="MD166" s="71"/>
      <c r="ME166" s="71"/>
      <c r="MF166" s="72"/>
      <c r="MG166" s="72"/>
      <c r="MH166" s="72"/>
      <c r="MI166" s="72"/>
      <c r="MJ166" s="72"/>
      <c r="MK166" s="72"/>
      <c r="ML166" s="72"/>
      <c r="MM166" s="72"/>
      <c r="MN166" s="72"/>
      <c r="MO166" s="71"/>
      <c r="MP166" s="71"/>
      <c r="MQ166" s="71"/>
      <c r="MR166" s="71"/>
      <c r="MS166" s="71"/>
      <c r="MT166" s="71"/>
      <c r="MU166" s="71"/>
      <c r="MV166" s="72"/>
      <c r="MW166" s="72"/>
      <c r="MX166" s="72"/>
      <c r="MY166" s="72"/>
      <c r="MZ166" s="72"/>
      <c r="NA166" s="72"/>
      <c r="NB166" s="72"/>
      <c r="NC166" s="72"/>
      <c r="ND166" s="72"/>
      <c r="NE166" s="71"/>
      <c r="NF166" s="71"/>
      <c r="NG166" s="71"/>
      <c r="NH166" s="71"/>
      <c r="NI166" s="71"/>
      <c r="NJ166" s="71"/>
      <c r="NK166" s="71"/>
      <c r="NL166" s="72"/>
      <c r="NM166" s="72"/>
      <c r="NN166" s="72"/>
      <c r="NO166" s="72"/>
      <c r="NP166" s="72"/>
      <c r="NQ166" s="72"/>
      <c r="NR166" s="72"/>
      <c r="NS166" s="72"/>
      <c r="NT166" s="72"/>
      <c r="NU166" s="71"/>
      <c r="NV166" s="71"/>
      <c r="NW166" s="71"/>
      <c r="NX166" s="71"/>
      <c r="NY166" s="71"/>
      <c r="NZ166" s="71"/>
      <c r="OA166" s="71"/>
      <c r="OB166" s="72"/>
      <c r="OC166" s="72"/>
      <c r="OD166" s="72"/>
      <c r="OE166" s="72"/>
      <c r="OF166" s="72"/>
      <c r="OG166" s="72"/>
      <c r="OH166" s="72"/>
      <c r="OI166" s="72"/>
      <c r="OJ166" s="72"/>
      <c r="OK166" s="71"/>
      <c r="OL166" s="71"/>
      <c r="OM166" s="71"/>
      <c r="ON166" s="71"/>
      <c r="OO166" s="71"/>
      <c r="OP166" s="71"/>
      <c r="OQ166" s="71"/>
      <c r="OR166" s="72"/>
      <c r="OS166" s="72"/>
      <c r="OT166" s="72"/>
      <c r="OU166" s="72"/>
      <c r="OV166" s="72"/>
      <c r="OW166" s="72"/>
      <c r="OX166" s="72"/>
      <c r="OY166" s="72"/>
      <c r="OZ166" s="72"/>
      <c r="PA166" s="71"/>
      <c r="PB166" s="71"/>
      <c r="PC166" s="71"/>
      <c r="PD166" s="71"/>
      <c r="PE166" s="71"/>
      <c r="PF166" s="71"/>
      <c r="PG166" s="71"/>
      <c r="PH166" s="72"/>
      <c r="PI166" s="72"/>
      <c r="PJ166" s="72"/>
      <c r="PK166" s="72"/>
      <c r="PL166" s="72"/>
      <c r="PM166" s="72"/>
      <c r="PN166" s="72"/>
      <c r="PO166" s="72"/>
      <c r="PP166" s="72"/>
      <c r="PQ166" s="71"/>
      <c r="PR166" s="71"/>
      <c r="PS166" s="71"/>
      <c r="PT166" s="71"/>
      <c r="PU166" s="71"/>
      <c r="PV166" s="71"/>
      <c r="PW166" s="71"/>
      <c r="PX166" s="72"/>
      <c r="PY166" s="72"/>
      <c r="PZ166" s="72"/>
      <c r="QA166" s="72"/>
      <c r="QB166" s="72"/>
      <c r="QC166" s="72"/>
      <c r="QD166" s="72"/>
      <c r="QE166" s="72"/>
      <c r="QF166" s="72"/>
      <c r="QG166" s="71"/>
      <c r="QH166" s="71"/>
      <c r="QI166" s="71"/>
      <c r="QJ166" s="71"/>
      <c r="QK166" s="71"/>
      <c r="QL166" s="71"/>
      <c r="QM166" s="71"/>
      <c r="QN166" s="72"/>
      <c r="QO166" s="72"/>
      <c r="QP166" s="72"/>
      <c r="QQ166" s="72"/>
      <c r="QR166" s="72"/>
      <c r="QS166" s="72"/>
      <c r="QT166" s="72"/>
      <c r="QU166" s="72"/>
      <c r="QV166" s="72"/>
      <c r="QW166" s="71"/>
      <c r="QX166" s="71"/>
      <c r="QY166" s="71"/>
      <c r="QZ166" s="71"/>
      <c r="RA166" s="71"/>
      <c r="RB166" s="71"/>
      <c r="RC166" s="71"/>
      <c r="RD166" s="72"/>
      <c r="RE166" s="72"/>
      <c r="RF166" s="72"/>
      <c r="RG166" s="72"/>
      <c r="RH166" s="72"/>
      <c r="RI166" s="72"/>
      <c r="RJ166" s="72"/>
      <c r="RK166" s="72"/>
      <c r="RL166" s="72"/>
      <c r="RM166" s="71"/>
      <c r="RN166" s="71"/>
      <c r="RO166" s="71"/>
      <c r="RP166" s="71"/>
      <c r="RQ166" s="71"/>
      <c r="RR166" s="71"/>
      <c r="RS166" s="71"/>
      <c r="RT166" s="72"/>
      <c r="RU166" s="72"/>
      <c r="RV166" s="72"/>
      <c r="RW166" s="72"/>
      <c r="RX166" s="72"/>
      <c r="RY166" s="72"/>
      <c r="RZ166" s="72"/>
      <c r="SA166" s="72"/>
      <c r="SB166" s="72"/>
      <c r="SC166" s="71"/>
      <c r="SD166" s="71"/>
      <c r="SE166" s="71"/>
      <c r="SF166" s="71"/>
      <c r="SG166" s="71"/>
      <c r="SH166" s="71"/>
      <c r="SI166" s="71"/>
      <c r="SJ166" s="72"/>
      <c r="SK166" s="72"/>
      <c r="SL166" s="72"/>
      <c r="SM166" s="72"/>
      <c r="SN166" s="72"/>
      <c r="SO166" s="72"/>
      <c r="SP166" s="72"/>
      <c r="SQ166" s="72"/>
      <c r="SR166" s="72"/>
      <c r="SS166" s="71"/>
      <c r="ST166" s="71"/>
      <c r="SU166" s="71"/>
      <c r="SV166" s="71"/>
      <c r="SW166" s="71"/>
      <c r="SX166" s="71"/>
      <c r="SY166" s="71"/>
      <c r="SZ166" s="72"/>
      <c r="TA166" s="72"/>
      <c r="TB166" s="72"/>
      <c r="TC166" s="72"/>
      <c r="TD166" s="72"/>
      <c r="TE166" s="72"/>
      <c r="TF166" s="72"/>
      <c r="TG166" s="72"/>
      <c r="TH166" s="72"/>
      <c r="TI166" s="71"/>
      <c r="TJ166" s="71"/>
      <c r="TK166" s="71"/>
      <c r="TL166" s="71"/>
      <c r="TM166" s="71"/>
      <c r="TN166" s="71"/>
      <c r="TO166" s="71"/>
      <c r="TP166" s="72"/>
      <c r="TQ166" s="72"/>
      <c r="TR166" s="72"/>
      <c r="TS166" s="72"/>
      <c r="TT166" s="72"/>
      <c r="TU166" s="72"/>
      <c r="TV166" s="72"/>
      <c r="TW166" s="72"/>
      <c r="TX166" s="72"/>
      <c r="TY166" s="71"/>
      <c r="TZ166" s="71"/>
      <c r="UA166" s="71"/>
      <c r="UB166" s="71"/>
      <c r="UC166" s="71"/>
      <c r="UD166" s="71"/>
      <c r="UE166" s="71"/>
      <c r="UF166" s="72"/>
      <c r="UG166" s="72"/>
      <c r="UH166" s="72"/>
      <c r="UI166" s="72"/>
      <c r="UJ166" s="72"/>
      <c r="UK166" s="72"/>
      <c r="UL166" s="72"/>
      <c r="UM166" s="72"/>
      <c r="UN166" s="72"/>
      <c r="UO166" s="71"/>
      <c r="UP166" s="71"/>
      <c r="UQ166" s="71"/>
      <c r="UR166" s="71"/>
      <c r="US166" s="71"/>
      <c r="UT166" s="71"/>
      <c r="UU166" s="71"/>
      <c r="UV166" s="72"/>
      <c r="UW166" s="72"/>
      <c r="UX166" s="72"/>
      <c r="UY166" s="72"/>
      <c r="UZ166" s="72"/>
      <c r="VA166" s="72"/>
      <c r="VB166" s="72"/>
      <c r="VC166" s="72"/>
      <c r="VD166" s="72"/>
      <c r="VE166" s="71"/>
      <c r="VF166" s="71"/>
      <c r="VG166" s="71"/>
      <c r="VH166" s="71"/>
      <c r="VI166" s="71"/>
      <c r="VJ166" s="71"/>
      <c r="VK166" s="71"/>
      <c r="VL166" s="72"/>
      <c r="VM166" s="72"/>
      <c r="VN166" s="72"/>
      <c r="VO166" s="72"/>
      <c r="VP166" s="72"/>
      <c r="VQ166" s="72"/>
      <c r="VR166" s="72"/>
      <c r="VS166" s="72"/>
      <c r="VT166" s="72"/>
      <c r="VU166" s="71"/>
      <c r="VV166" s="71"/>
      <c r="VW166" s="71"/>
      <c r="VX166" s="71"/>
      <c r="VY166" s="71"/>
      <c r="VZ166" s="71"/>
      <c r="WA166" s="71"/>
      <c r="WB166" s="72"/>
      <c r="WC166" s="72"/>
      <c r="WD166" s="72"/>
      <c r="WE166" s="72"/>
      <c r="WF166" s="72"/>
      <c r="WG166" s="72"/>
      <c r="WH166" s="72"/>
      <c r="WI166" s="72"/>
      <c r="WJ166" s="72"/>
      <c r="WK166" s="71"/>
      <c r="WL166" s="71"/>
      <c r="WM166" s="71"/>
      <c r="WN166" s="71"/>
      <c r="WO166" s="71"/>
      <c r="WP166" s="71"/>
      <c r="WQ166" s="71"/>
      <c r="WR166" s="72"/>
      <c r="WS166" s="72"/>
      <c r="WT166" s="72"/>
      <c r="WU166" s="72"/>
      <c r="WV166" s="72"/>
      <c r="WW166" s="72"/>
      <c r="WX166" s="72"/>
      <c r="WY166" s="72"/>
      <c r="WZ166" s="72"/>
      <c r="XA166" s="71"/>
      <c r="XB166" s="71"/>
      <c r="XC166" s="71"/>
      <c r="XD166" s="71"/>
      <c r="XE166" s="71"/>
      <c r="XF166" s="71"/>
      <c r="XG166" s="71"/>
      <c r="XH166" s="72"/>
      <c r="XI166" s="72"/>
      <c r="XJ166" s="72"/>
      <c r="XK166" s="72"/>
      <c r="XL166" s="72"/>
      <c r="XM166" s="72"/>
      <c r="XN166" s="72"/>
      <c r="XO166" s="72"/>
      <c r="XP166" s="72"/>
      <c r="XQ166" s="71"/>
      <c r="XR166" s="71"/>
      <c r="XS166" s="71"/>
      <c r="XT166" s="71"/>
      <c r="XU166" s="71"/>
      <c r="XV166" s="71"/>
      <c r="XW166" s="71"/>
      <c r="XX166" s="72"/>
      <c r="XY166" s="72"/>
      <c r="XZ166" s="72"/>
      <c r="YA166" s="72"/>
      <c r="YB166" s="72"/>
      <c r="YC166" s="72"/>
      <c r="YD166" s="72"/>
      <c r="YE166" s="72"/>
      <c r="YF166" s="72"/>
      <c r="YG166" s="71"/>
      <c r="YH166" s="71"/>
      <c r="YI166" s="71"/>
      <c r="YJ166" s="71"/>
      <c r="YK166" s="71"/>
      <c r="YL166" s="71"/>
      <c r="YM166" s="71"/>
      <c r="YN166" s="72"/>
      <c r="YO166" s="72"/>
      <c r="YP166" s="72"/>
      <c r="YQ166" s="72"/>
      <c r="YR166" s="72"/>
      <c r="YS166" s="72"/>
      <c r="YT166" s="72"/>
      <c r="YU166" s="72"/>
      <c r="YV166" s="72"/>
      <c r="YW166" s="71"/>
      <c r="YX166" s="71"/>
      <c r="YY166" s="71"/>
      <c r="YZ166" s="71"/>
      <c r="ZA166" s="71"/>
      <c r="ZB166" s="71"/>
      <c r="ZC166" s="71"/>
      <c r="ZD166" s="72"/>
      <c r="ZE166" s="72"/>
      <c r="ZF166" s="72"/>
      <c r="ZG166" s="72"/>
      <c r="ZH166" s="72"/>
      <c r="ZI166" s="72"/>
      <c r="ZJ166" s="72"/>
      <c r="ZK166" s="72"/>
      <c r="ZL166" s="72"/>
      <c r="ZM166" s="71"/>
      <c r="ZN166" s="71"/>
      <c r="ZO166" s="71"/>
      <c r="ZP166" s="71"/>
      <c r="ZQ166" s="71"/>
      <c r="ZR166" s="71"/>
      <c r="ZS166" s="71"/>
      <c r="ZT166" s="72"/>
      <c r="ZU166" s="72"/>
      <c r="ZV166" s="72"/>
      <c r="ZW166" s="72"/>
      <c r="ZX166" s="72"/>
      <c r="ZY166" s="72"/>
      <c r="ZZ166" s="72"/>
      <c r="AAA166" s="72"/>
      <c r="AAB166" s="72"/>
      <c r="AAC166" s="71"/>
      <c r="AAD166" s="71"/>
      <c r="AAE166" s="71"/>
      <c r="AAF166" s="71"/>
      <c r="AAG166" s="71"/>
      <c r="AAH166" s="71"/>
      <c r="AAI166" s="71"/>
      <c r="AAJ166" s="72"/>
      <c r="AAK166" s="72"/>
      <c r="AAL166" s="72"/>
      <c r="AAM166" s="72"/>
      <c r="AAN166" s="72"/>
      <c r="AAO166" s="72"/>
      <c r="AAP166" s="72"/>
      <c r="AAQ166" s="72"/>
      <c r="AAR166" s="72"/>
      <c r="AAS166" s="71"/>
      <c r="AAT166" s="71"/>
      <c r="AAU166" s="71"/>
      <c r="AAV166" s="71"/>
      <c r="AAW166" s="71"/>
      <c r="AAX166" s="71"/>
      <c r="AAY166" s="71"/>
      <c r="AAZ166" s="72"/>
      <c r="ABA166" s="72"/>
      <c r="ABB166" s="72"/>
      <c r="ABC166" s="72"/>
      <c r="ABD166" s="72"/>
      <c r="ABE166" s="72"/>
      <c r="ABF166" s="72"/>
      <c r="ABG166" s="72"/>
      <c r="ABH166" s="72"/>
      <c r="ABI166" s="71"/>
      <c r="ABJ166" s="71"/>
      <c r="ABK166" s="71"/>
      <c r="ABL166" s="71"/>
      <c r="ABM166" s="71"/>
      <c r="ABN166" s="71"/>
      <c r="ABO166" s="71"/>
      <c r="ABP166" s="72"/>
      <c r="ABQ166" s="72"/>
      <c r="ABR166" s="72"/>
      <c r="ABS166" s="72"/>
      <c r="ABT166" s="72"/>
      <c r="ABU166" s="72"/>
      <c r="ABV166" s="72"/>
      <c r="ABW166" s="72"/>
      <c r="ABX166" s="72"/>
      <c r="ABY166" s="71"/>
      <c r="ABZ166" s="71"/>
      <c r="ACA166" s="71"/>
      <c r="ACB166" s="71"/>
      <c r="ACC166" s="71"/>
      <c r="ACD166" s="71"/>
      <c r="ACE166" s="71"/>
      <c r="ACF166" s="72"/>
      <c r="ACG166" s="72"/>
      <c r="ACH166" s="72"/>
      <c r="ACI166" s="72"/>
      <c r="ACJ166" s="72"/>
      <c r="ACK166" s="72"/>
      <c r="ACL166" s="72"/>
      <c r="ACM166" s="72"/>
      <c r="ACN166" s="72"/>
      <c r="ACO166" s="71"/>
      <c r="ACP166" s="71"/>
      <c r="ACQ166" s="71"/>
      <c r="ACR166" s="71"/>
      <c r="ACS166" s="71"/>
      <c r="ACT166" s="71"/>
      <c r="ACU166" s="71"/>
      <c r="ACV166" s="72"/>
      <c r="ACW166" s="72"/>
      <c r="ACX166" s="72"/>
      <c r="ACY166" s="72"/>
      <c r="ACZ166" s="72"/>
      <c r="ADA166" s="72"/>
      <c r="ADB166" s="72"/>
      <c r="ADC166" s="72"/>
      <c r="ADD166" s="72"/>
      <c r="ADE166" s="71"/>
      <c r="ADF166" s="71"/>
      <c r="ADG166" s="71"/>
      <c r="ADH166" s="71"/>
      <c r="ADI166" s="71"/>
      <c r="ADJ166" s="71"/>
      <c r="ADK166" s="71"/>
      <c r="ADL166" s="72"/>
      <c r="ADM166" s="72"/>
      <c r="ADN166" s="72"/>
      <c r="ADO166" s="72"/>
      <c r="ADP166" s="72"/>
      <c r="ADQ166" s="72"/>
      <c r="ADR166" s="72"/>
      <c r="ADS166" s="72"/>
      <c r="ADT166" s="72"/>
      <c r="ADU166" s="71"/>
      <c r="ADV166" s="71"/>
      <c r="ADW166" s="71"/>
      <c r="ADX166" s="71"/>
      <c r="ADY166" s="71"/>
      <c r="ADZ166" s="71"/>
      <c r="AEA166" s="71"/>
      <c r="AEB166" s="72"/>
      <c r="AEC166" s="72"/>
      <c r="AED166" s="72"/>
      <c r="AEE166" s="72"/>
      <c r="AEF166" s="72"/>
      <c r="AEG166" s="72"/>
      <c r="AEH166" s="72"/>
      <c r="AEI166" s="72"/>
      <c r="AEJ166" s="72"/>
      <c r="AEK166" s="71"/>
      <c r="AEL166" s="71"/>
      <c r="AEM166" s="71"/>
      <c r="AEN166" s="71"/>
      <c r="AEO166" s="71"/>
      <c r="AEP166" s="71"/>
      <c r="AEQ166" s="71"/>
      <c r="AER166" s="72"/>
      <c r="AES166" s="72"/>
      <c r="AET166" s="72"/>
      <c r="AEU166" s="72"/>
      <c r="AEV166" s="72"/>
      <c r="AEW166" s="72"/>
      <c r="AEX166" s="72"/>
      <c r="AEY166" s="72"/>
      <c r="AEZ166" s="72"/>
      <c r="AFA166" s="71"/>
      <c r="AFB166" s="71"/>
      <c r="AFC166" s="71"/>
      <c r="AFD166" s="71"/>
      <c r="AFE166" s="71"/>
      <c r="AFF166" s="71"/>
      <c r="AFG166" s="71"/>
      <c r="AFH166" s="72"/>
      <c r="AFI166" s="72"/>
      <c r="AFJ166" s="72"/>
      <c r="AFK166" s="72"/>
      <c r="AFL166" s="72"/>
      <c r="AFM166" s="72"/>
      <c r="AFN166" s="72"/>
      <c r="AFO166" s="72"/>
      <c r="AFP166" s="72"/>
      <c r="AFQ166" s="71"/>
      <c r="AFR166" s="71"/>
      <c r="AFS166" s="71"/>
      <c r="AFT166" s="71"/>
      <c r="AFU166" s="71"/>
      <c r="AFV166" s="71"/>
      <c r="AFW166" s="71"/>
      <c r="AFX166" s="72"/>
      <c r="AFY166" s="72"/>
      <c r="AFZ166" s="72"/>
      <c r="AGA166" s="72"/>
      <c r="AGB166" s="72"/>
      <c r="AGC166" s="72"/>
      <c r="AGD166" s="72"/>
      <c r="AGE166" s="72"/>
      <c r="AGF166" s="72"/>
      <c r="AGG166" s="71"/>
      <c r="AGH166" s="71"/>
      <c r="AGI166" s="71"/>
      <c r="AGJ166" s="71"/>
      <c r="AGK166" s="71"/>
      <c r="AGL166" s="71"/>
      <c r="AGM166" s="71"/>
      <c r="AGN166" s="72"/>
      <c r="AGO166" s="72"/>
      <c r="AGP166" s="72"/>
      <c r="AGQ166" s="72"/>
      <c r="AGR166" s="72"/>
      <c r="AGS166" s="72"/>
      <c r="AGT166" s="72"/>
      <c r="AGU166" s="72"/>
      <c r="AGV166" s="72"/>
      <c r="AGW166" s="71"/>
      <c r="AGX166" s="71"/>
      <c r="AGY166" s="71"/>
      <c r="AGZ166" s="71"/>
      <c r="AHA166" s="71"/>
      <c r="AHB166" s="71"/>
      <c r="AHC166" s="71"/>
      <c r="AHD166" s="72"/>
      <c r="AHE166" s="72"/>
      <c r="AHF166" s="72"/>
      <c r="AHG166" s="72"/>
      <c r="AHH166" s="72"/>
      <c r="AHI166" s="72"/>
      <c r="AHJ166" s="72"/>
      <c r="AHK166" s="72"/>
      <c r="AHL166" s="72"/>
      <c r="AHM166" s="71"/>
      <c r="AHN166" s="71"/>
      <c r="AHO166" s="71"/>
      <c r="AHP166" s="71"/>
      <c r="AHQ166" s="71"/>
      <c r="AHR166" s="71"/>
      <c r="AHS166" s="71"/>
      <c r="AHT166" s="72"/>
      <c r="AHU166" s="72"/>
      <c r="AHV166" s="72"/>
      <c r="AHW166" s="72"/>
      <c r="AHX166" s="72"/>
      <c r="AHY166" s="72"/>
      <c r="AHZ166" s="72"/>
      <c r="AIA166" s="72"/>
      <c r="AIB166" s="72"/>
      <c r="AIC166" s="71"/>
      <c r="AID166" s="71"/>
      <c r="AIE166" s="71"/>
      <c r="AIF166" s="71"/>
      <c r="AIG166" s="71"/>
      <c r="AIH166" s="71"/>
      <c r="AII166" s="71"/>
      <c r="AIJ166" s="72"/>
      <c r="AIK166" s="72"/>
      <c r="AIL166" s="72"/>
      <c r="AIM166" s="72"/>
      <c r="AIN166" s="72"/>
      <c r="AIO166" s="72"/>
      <c r="AIP166" s="72"/>
      <c r="AIQ166" s="72"/>
      <c r="AIR166" s="72"/>
      <c r="AIS166" s="71"/>
      <c r="AIT166" s="71"/>
      <c r="AIU166" s="71"/>
      <c r="AIV166" s="71"/>
      <c r="AIW166" s="71"/>
      <c r="AIX166" s="71"/>
      <c r="AIY166" s="71"/>
      <c r="AIZ166" s="72"/>
      <c r="AJA166" s="72"/>
      <c r="AJB166" s="72"/>
      <c r="AJC166" s="72"/>
      <c r="AJD166" s="72"/>
      <c r="AJE166" s="72"/>
      <c r="AJF166" s="72"/>
      <c r="AJG166" s="72"/>
      <c r="AJH166" s="72"/>
      <c r="AJI166" s="71"/>
      <c r="AJJ166" s="71"/>
      <c r="AJK166" s="71"/>
      <c r="AJL166" s="71"/>
      <c r="AJM166" s="71"/>
      <c r="AJN166" s="71"/>
      <c r="AJO166" s="71"/>
      <c r="AJP166" s="72"/>
      <c r="AJQ166" s="72"/>
      <c r="AJR166" s="72"/>
      <c r="AJS166" s="72"/>
      <c r="AJT166" s="72"/>
      <c r="AJU166" s="72"/>
      <c r="AJV166" s="72"/>
      <c r="AJW166" s="72"/>
      <c r="AJX166" s="72"/>
      <c r="AJY166" s="71"/>
      <c r="AJZ166" s="71"/>
      <c r="AKA166" s="71"/>
      <c r="AKB166" s="71"/>
      <c r="AKC166" s="71"/>
      <c r="AKD166" s="71"/>
      <c r="AKE166" s="71"/>
      <c r="AKF166" s="72"/>
      <c r="AKG166" s="72"/>
      <c r="AKH166" s="72"/>
      <c r="AKI166" s="72"/>
      <c r="AKJ166" s="72"/>
      <c r="AKK166" s="72"/>
      <c r="AKL166" s="72"/>
      <c r="AKM166" s="72"/>
      <c r="AKN166" s="72"/>
      <c r="AKO166" s="71"/>
      <c r="AKP166" s="71"/>
      <c r="AKQ166" s="71"/>
      <c r="AKR166" s="71"/>
      <c r="AKS166" s="71"/>
      <c r="AKT166" s="71"/>
      <c r="AKU166" s="71"/>
      <c r="AKV166" s="72"/>
      <c r="AKW166" s="72"/>
      <c r="AKX166" s="72"/>
      <c r="AKY166" s="72"/>
      <c r="AKZ166" s="72"/>
      <c r="ALA166" s="72"/>
      <c r="ALB166" s="72"/>
      <c r="ALC166" s="72"/>
      <c r="ALD166" s="72"/>
      <c r="ALE166" s="71"/>
      <c r="ALF166" s="71"/>
      <c r="ALG166" s="71"/>
      <c r="ALH166" s="71"/>
      <c r="ALI166" s="71"/>
      <c r="ALJ166" s="71"/>
      <c r="ALK166" s="71"/>
      <c r="ALL166" s="72"/>
      <c r="ALM166" s="72"/>
      <c r="ALN166" s="72"/>
      <c r="ALO166" s="72"/>
      <c r="ALP166" s="72"/>
      <c r="ALQ166" s="72"/>
      <c r="ALR166" s="72"/>
      <c r="ALS166" s="72"/>
      <c r="ALT166" s="72"/>
      <c r="ALU166" s="71"/>
      <c r="ALV166" s="71"/>
      <c r="ALW166" s="71"/>
      <c r="ALX166" s="71"/>
      <c r="ALY166" s="71"/>
      <c r="ALZ166" s="71"/>
      <c r="AMA166" s="71"/>
      <c r="AMB166" s="72"/>
      <c r="AMC166" s="72"/>
      <c r="AMD166" s="72"/>
      <c r="AME166" s="72"/>
      <c r="AMF166" s="72"/>
      <c r="AMG166" s="72"/>
      <c r="AMH166" s="72"/>
      <c r="AMI166" s="72"/>
      <c r="AMJ166" s="72"/>
      <c r="AMK166" s="71"/>
      <c r="AML166" s="71"/>
      <c r="AMM166" s="71"/>
      <c r="AMN166" s="71"/>
      <c r="AMO166" s="71"/>
      <c r="AMP166" s="71"/>
      <c r="AMQ166" s="71"/>
      <c r="AMR166" s="72"/>
      <c r="AMS166" s="72"/>
      <c r="AMT166" s="72"/>
      <c r="AMU166" s="72"/>
      <c r="AMV166" s="72"/>
      <c r="AMW166" s="72"/>
      <c r="AMX166" s="72"/>
      <c r="AMY166" s="72"/>
      <c r="AMZ166" s="72"/>
      <c r="ANA166" s="71"/>
      <c r="ANB166" s="71"/>
      <c r="ANC166" s="71"/>
      <c r="AND166" s="71"/>
      <c r="ANE166" s="71"/>
      <c r="ANF166" s="71"/>
      <c r="ANG166" s="71"/>
      <c r="ANH166" s="72"/>
      <c r="ANI166" s="72"/>
      <c r="ANJ166" s="72"/>
      <c r="ANK166" s="72"/>
      <c r="ANL166" s="72"/>
      <c r="ANM166" s="72"/>
      <c r="ANN166" s="72"/>
      <c r="ANO166" s="72"/>
      <c r="ANP166" s="72"/>
      <c r="ANQ166" s="71"/>
      <c r="ANR166" s="71"/>
      <c r="ANS166" s="71"/>
      <c r="ANT166" s="71"/>
      <c r="ANU166" s="71"/>
      <c r="ANV166" s="71"/>
      <c r="ANW166" s="71"/>
      <c r="ANX166" s="72"/>
      <c r="ANY166" s="72"/>
      <c r="ANZ166" s="72"/>
      <c r="AOA166" s="72"/>
      <c r="AOB166" s="72"/>
      <c r="AOC166" s="72"/>
      <c r="AOD166" s="72"/>
      <c r="AOE166" s="72"/>
      <c r="AOF166" s="72"/>
      <c r="AOG166" s="71"/>
      <c r="AOH166" s="71"/>
      <c r="AOI166" s="71"/>
      <c r="AOJ166" s="71"/>
      <c r="AOK166" s="71"/>
      <c r="AOL166" s="71"/>
      <c r="AOM166" s="71"/>
      <c r="AON166" s="72"/>
      <c r="AOO166" s="72"/>
      <c r="AOP166" s="72"/>
      <c r="AOQ166" s="72"/>
      <c r="AOR166" s="72"/>
      <c r="AOS166" s="72"/>
      <c r="AOT166" s="72"/>
      <c r="AOU166" s="72"/>
      <c r="AOV166" s="72"/>
      <c r="AOW166" s="71"/>
      <c r="AOX166" s="71"/>
      <c r="AOY166" s="71"/>
      <c r="AOZ166" s="71"/>
      <c r="APA166" s="71"/>
      <c r="APB166" s="71"/>
      <c r="APC166" s="71"/>
      <c r="APD166" s="72"/>
      <c r="APE166" s="72"/>
      <c r="APF166" s="72"/>
      <c r="APG166" s="72"/>
      <c r="APH166" s="72"/>
      <c r="API166" s="72"/>
      <c r="APJ166" s="72"/>
      <c r="APK166" s="72"/>
      <c r="APL166" s="72"/>
      <c r="APM166" s="71"/>
      <c r="APN166" s="71"/>
      <c r="APO166" s="71"/>
      <c r="APP166" s="71"/>
      <c r="APQ166" s="71"/>
      <c r="APR166" s="71"/>
      <c r="APS166" s="71"/>
      <c r="APT166" s="72"/>
      <c r="APU166" s="72"/>
      <c r="APV166" s="72"/>
      <c r="APW166" s="72"/>
      <c r="APX166" s="72"/>
      <c r="APY166" s="72"/>
      <c r="APZ166" s="72"/>
      <c r="AQA166" s="72"/>
      <c r="AQB166" s="72"/>
      <c r="AQC166" s="71"/>
      <c r="AQD166" s="71"/>
      <c r="AQE166" s="71"/>
      <c r="AQF166" s="71"/>
      <c r="AQG166" s="71"/>
      <c r="AQH166" s="71"/>
      <c r="AQI166" s="71"/>
      <c r="AQJ166" s="72"/>
      <c r="AQK166" s="72"/>
      <c r="AQL166" s="72"/>
      <c r="AQM166" s="72"/>
      <c r="AQN166" s="72"/>
      <c r="AQO166" s="72"/>
      <c r="AQP166" s="72"/>
      <c r="AQQ166" s="72"/>
      <c r="AQR166" s="72"/>
      <c r="AQS166" s="71"/>
      <c r="AQT166" s="71"/>
      <c r="AQU166" s="71"/>
      <c r="AQV166" s="71"/>
      <c r="AQW166" s="71"/>
      <c r="AQX166" s="71"/>
      <c r="AQY166" s="71"/>
      <c r="AQZ166" s="72"/>
      <c r="ARA166" s="72"/>
      <c r="ARB166" s="72"/>
      <c r="ARC166" s="72"/>
      <c r="ARD166" s="72"/>
      <c r="ARE166" s="72"/>
      <c r="ARF166" s="72"/>
      <c r="ARG166" s="72"/>
      <c r="ARH166" s="72"/>
      <c r="ARI166" s="71"/>
      <c r="ARJ166" s="71"/>
      <c r="ARK166" s="71"/>
      <c r="ARL166" s="71"/>
      <c r="ARM166" s="71"/>
      <c r="ARN166" s="71"/>
      <c r="ARO166" s="71"/>
      <c r="ARP166" s="72"/>
      <c r="ARQ166" s="72"/>
      <c r="ARR166" s="72"/>
      <c r="ARS166" s="72"/>
      <c r="ART166" s="72"/>
      <c r="ARU166" s="72"/>
      <c r="ARV166" s="72"/>
      <c r="ARW166" s="72"/>
      <c r="ARX166" s="72"/>
      <c r="ARY166" s="71"/>
      <c r="ARZ166" s="71"/>
      <c r="ASA166" s="71"/>
      <c r="ASB166" s="71"/>
      <c r="ASC166" s="71"/>
      <c r="ASD166" s="71"/>
      <c r="ASE166" s="71"/>
      <c r="ASF166" s="72"/>
      <c r="ASG166" s="72"/>
      <c r="ASH166" s="72"/>
      <c r="ASI166" s="72"/>
      <c r="ASJ166" s="72"/>
      <c r="ASK166" s="72"/>
      <c r="ASL166" s="72"/>
      <c r="ASM166" s="72"/>
      <c r="ASN166" s="72"/>
      <c r="ASO166" s="71"/>
      <c r="ASP166" s="71"/>
      <c r="ASQ166" s="71"/>
      <c r="ASR166" s="71"/>
      <c r="ASS166" s="71"/>
      <c r="AST166" s="71"/>
      <c r="ASU166" s="71"/>
      <c r="ASV166" s="72"/>
      <c r="ASW166" s="72"/>
      <c r="ASX166" s="72"/>
      <c r="ASY166" s="72"/>
      <c r="ASZ166" s="72"/>
      <c r="ATA166" s="72"/>
      <c r="ATB166" s="72"/>
      <c r="ATC166" s="72"/>
      <c r="ATD166" s="72"/>
      <c r="ATE166" s="71"/>
      <c r="ATF166" s="71"/>
      <c r="ATG166" s="71"/>
      <c r="ATH166" s="71"/>
      <c r="ATI166" s="71"/>
      <c r="ATJ166" s="71"/>
      <c r="ATK166" s="71"/>
      <c r="ATL166" s="72"/>
      <c r="ATM166" s="72"/>
      <c r="ATN166" s="72"/>
      <c r="ATO166" s="72"/>
      <c r="ATP166" s="72"/>
      <c r="ATQ166" s="72"/>
      <c r="ATR166" s="72"/>
      <c r="ATS166" s="72"/>
      <c r="ATT166" s="72"/>
      <c r="ATU166" s="71"/>
      <c r="ATV166" s="71"/>
      <c r="ATW166" s="71"/>
      <c r="ATX166" s="71"/>
      <c r="ATY166" s="71"/>
      <c r="ATZ166" s="71"/>
      <c r="AUA166" s="71"/>
      <c r="AUB166" s="72"/>
      <c r="AUC166" s="72"/>
      <c r="AUD166" s="72"/>
      <c r="AUE166" s="72"/>
      <c r="AUF166" s="72"/>
      <c r="AUG166" s="72"/>
      <c r="AUH166" s="72"/>
      <c r="AUI166" s="72"/>
      <c r="AUJ166" s="72"/>
      <c r="AUK166" s="71"/>
      <c r="AUL166" s="71"/>
      <c r="AUM166" s="71"/>
      <c r="AUN166" s="71"/>
      <c r="AUO166" s="71"/>
      <c r="AUP166" s="71"/>
      <c r="AUQ166" s="71"/>
      <c r="AUR166" s="72"/>
      <c r="AUS166" s="72"/>
      <c r="AUT166" s="72"/>
      <c r="AUU166" s="72"/>
      <c r="AUV166" s="72"/>
      <c r="AUW166" s="72"/>
      <c r="AUX166" s="72"/>
      <c r="AUY166" s="72"/>
      <c r="AUZ166" s="72"/>
      <c r="AVA166" s="71"/>
      <c r="AVB166" s="71"/>
      <c r="AVC166" s="71"/>
      <c r="AVD166" s="71"/>
      <c r="AVE166" s="71"/>
      <c r="AVF166" s="71"/>
      <c r="AVG166" s="71"/>
      <c r="AVH166" s="72"/>
      <c r="AVI166" s="72"/>
      <c r="AVJ166" s="72"/>
      <c r="AVK166" s="72"/>
      <c r="AVL166" s="72"/>
      <c r="AVM166" s="72"/>
      <c r="AVN166" s="72"/>
      <c r="AVO166" s="72"/>
      <c r="AVP166" s="72"/>
      <c r="AVQ166" s="71"/>
      <c r="AVR166" s="71"/>
      <c r="AVS166" s="71"/>
      <c r="AVT166" s="71"/>
      <c r="AVU166" s="71"/>
      <c r="AVV166" s="71"/>
      <c r="AVW166" s="71"/>
      <c r="AVX166" s="72"/>
      <c r="AVY166" s="72"/>
      <c r="AVZ166" s="72"/>
      <c r="AWA166" s="72"/>
      <c r="AWB166" s="72"/>
      <c r="AWC166" s="72"/>
      <c r="AWD166" s="72"/>
      <c r="AWE166" s="72"/>
      <c r="AWF166" s="72"/>
      <c r="AWG166" s="71"/>
      <c r="AWH166" s="71"/>
      <c r="AWI166" s="71"/>
      <c r="AWJ166" s="71"/>
      <c r="AWK166" s="71"/>
      <c r="AWL166" s="71"/>
      <c r="AWM166" s="71"/>
      <c r="AWN166" s="72"/>
      <c r="AWO166" s="72"/>
      <c r="AWP166" s="72"/>
      <c r="AWQ166" s="72"/>
      <c r="AWR166" s="72"/>
      <c r="AWS166" s="72"/>
      <c r="AWT166" s="72"/>
      <c r="AWU166" s="72"/>
      <c r="AWV166" s="72"/>
      <c r="AWW166" s="71"/>
      <c r="AWX166" s="71"/>
      <c r="AWY166" s="71"/>
      <c r="AWZ166" s="71"/>
      <c r="AXA166" s="71"/>
      <c r="AXB166" s="71"/>
      <c r="AXC166" s="71"/>
      <c r="AXD166" s="72"/>
      <c r="AXE166" s="72"/>
      <c r="AXF166" s="72"/>
      <c r="AXG166" s="72"/>
      <c r="AXH166" s="72"/>
      <c r="AXI166" s="72"/>
      <c r="AXJ166" s="72"/>
      <c r="AXK166" s="72"/>
      <c r="AXL166" s="72"/>
      <c r="AXM166" s="71"/>
      <c r="AXN166" s="71"/>
      <c r="AXO166" s="71"/>
      <c r="AXP166" s="71"/>
      <c r="AXQ166" s="71"/>
      <c r="AXR166" s="71"/>
      <c r="AXS166" s="71"/>
      <c r="AXT166" s="72"/>
      <c r="AXU166" s="72"/>
      <c r="AXV166" s="72"/>
      <c r="AXW166" s="72"/>
      <c r="AXX166" s="72"/>
      <c r="AXY166" s="72"/>
      <c r="AXZ166" s="72"/>
      <c r="AYA166" s="72"/>
      <c r="AYB166" s="72"/>
      <c r="AYC166" s="71"/>
      <c r="AYD166" s="71"/>
      <c r="AYE166" s="71"/>
      <c r="AYF166" s="71"/>
      <c r="AYG166" s="71"/>
      <c r="AYH166" s="71"/>
      <c r="AYI166" s="71"/>
      <c r="AYJ166" s="72"/>
      <c r="AYK166" s="72"/>
      <c r="AYL166" s="72"/>
      <c r="AYM166" s="72"/>
      <c r="AYN166" s="72"/>
      <c r="AYO166" s="72"/>
      <c r="AYP166" s="72"/>
      <c r="AYQ166" s="72"/>
      <c r="AYR166" s="72"/>
      <c r="AYS166" s="71"/>
      <c r="AYT166" s="71"/>
      <c r="AYU166" s="71"/>
      <c r="AYV166" s="71"/>
      <c r="AYW166" s="71"/>
      <c r="AYX166" s="71"/>
      <c r="AYY166" s="71"/>
      <c r="AYZ166" s="72"/>
      <c r="AZA166" s="72"/>
      <c r="AZB166" s="72"/>
      <c r="AZC166" s="72"/>
      <c r="AZD166" s="72"/>
      <c r="AZE166" s="72"/>
      <c r="AZF166" s="72"/>
      <c r="AZG166" s="72"/>
      <c r="AZH166" s="72"/>
      <c r="AZI166" s="71"/>
      <c r="AZJ166" s="71"/>
      <c r="AZK166" s="71"/>
      <c r="AZL166" s="71"/>
      <c r="AZM166" s="71"/>
      <c r="AZN166" s="71"/>
      <c r="AZO166" s="71"/>
      <c r="AZP166" s="72"/>
      <c r="AZQ166" s="72"/>
      <c r="AZR166" s="72"/>
      <c r="AZS166" s="72"/>
      <c r="AZT166" s="72"/>
      <c r="AZU166" s="72"/>
      <c r="AZV166" s="72"/>
      <c r="AZW166" s="72"/>
      <c r="AZX166" s="72"/>
      <c r="AZY166" s="71"/>
      <c r="AZZ166" s="71"/>
      <c r="BAA166" s="71"/>
      <c r="BAB166" s="71"/>
      <c r="BAC166" s="71"/>
      <c r="BAD166" s="71"/>
      <c r="BAE166" s="71"/>
      <c r="BAF166" s="72"/>
      <c r="BAG166" s="72"/>
      <c r="BAH166" s="72"/>
      <c r="BAI166" s="72"/>
      <c r="BAJ166" s="72"/>
      <c r="BAK166" s="72"/>
      <c r="BAL166" s="72"/>
      <c r="BAM166" s="72"/>
      <c r="BAN166" s="72"/>
      <c r="BAO166" s="71"/>
      <c r="BAP166" s="71"/>
      <c r="BAQ166" s="71"/>
      <c r="BAR166" s="71"/>
      <c r="BAS166" s="71"/>
      <c r="BAT166" s="71"/>
      <c r="BAU166" s="71"/>
      <c r="BAV166" s="72"/>
      <c r="BAW166" s="72"/>
      <c r="BAX166" s="72"/>
      <c r="BAY166" s="72"/>
      <c r="BAZ166" s="72"/>
      <c r="BBA166" s="72"/>
      <c r="BBB166" s="72"/>
      <c r="BBC166" s="72"/>
      <c r="BBD166" s="72"/>
      <c r="BBE166" s="71"/>
      <c r="BBF166" s="71"/>
      <c r="BBG166" s="71"/>
      <c r="BBH166" s="71"/>
      <c r="BBI166" s="71"/>
      <c r="BBJ166" s="71"/>
      <c r="BBK166" s="71"/>
      <c r="BBL166" s="72"/>
      <c r="BBM166" s="72"/>
      <c r="BBN166" s="72"/>
      <c r="BBO166" s="72"/>
      <c r="BBP166" s="72"/>
      <c r="BBQ166" s="72"/>
      <c r="BBR166" s="72"/>
      <c r="BBS166" s="72"/>
      <c r="BBT166" s="72"/>
      <c r="BBU166" s="71"/>
      <c r="BBV166" s="71"/>
      <c r="BBW166" s="71"/>
      <c r="BBX166" s="71"/>
      <c r="BBY166" s="71"/>
      <c r="BBZ166" s="71"/>
      <c r="BCA166" s="71"/>
      <c r="BCB166" s="72"/>
      <c r="BCC166" s="72"/>
      <c r="BCD166" s="72"/>
      <c r="BCE166" s="72"/>
      <c r="BCF166" s="72"/>
      <c r="BCG166" s="72"/>
      <c r="BCH166" s="72"/>
      <c r="BCI166" s="72"/>
      <c r="BCJ166" s="72"/>
      <c r="BCK166" s="71"/>
      <c r="BCL166" s="71"/>
      <c r="BCM166" s="71"/>
      <c r="BCN166" s="71"/>
      <c r="BCO166" s="71"/>
      <c r="BCP166" s="71"/>
      <c r="BCQ166" s="71"/>
      <c r="BCR166" s="72"/>
      <c r="BCS166" s="72"/>
      <c r="BCT166" s="72"/>
      <c r="BCU166" s="72"/>
      <c r="BCV166" s="72"/>
      <c r="BCW166" s="72"/>
      <c r="BCX166" s="72"/>
      <c r="BCY166" s="72"/>
      <c r="BCZ166" s="72"/>
      <c r="BDA166" s="71"/>
      <c r="BDB166" s="71"/>
      <c r="BDC166" s="71"/>
      <c r="BDD166" s="71"/>
      <c r="BDE166" s="71"/>
      <c r="BDF166" s="71"/>
      <c r="BDG166" s="71"/>
      <c r="BDH166" s="72"/>
      <c r="BDI166" s="72"/>
      <c r="BDJ166" s="72"/>
      <c r="BDK166" s="72"/>
      <c r="BDL166" s="72"/>
      <c r="BDM166" s="72"/>
      <c r="BDN166" s="72"/>
      <c r="BDO166" s="72"/>
      <c r="BDP166" s="72"/>
      <c r="BDQ166" s="71"/>
      <c r="BDR166" s="71"/>
      <c r="BDS166" s="71"/>
      <c r="BDT166" s="71"/>
      <c r="BDU166" s="71"/>
      <c r="BDV166" s="71"/>
      <c r="BDW166" s="71"/>
      <c r="BDX166" s="72"/>
      <c r="BDY166" s="72"/>
      <c r="BDZ166" s="72"/>
      <c r="BEA166" s="72"/>
      <c r="BEB166" s="72"/>
      <c r="BEC166" s="72"/>
      <c r="BED166" s="72"/>
      <c r="BEE166" s="72"/>
      <c r="BEF166" s="72"/>
      <c r="BEG166" s="71"/>
      <c r="BEH166" s="71"/>
      <c r="BEI166" s="71"/>
      <c r="BEJ166" s="71"/>
      <c r="BEK166" s="71"/>
      <c r="BEL166" s="71"/>
      <c r="BEM166" s="71"/>
      <c r="BEN166" s="72"/>
      <c r="BEO166" s="72"/>
      <c r="BEP166" s="72"/>
      <c r="BEQ166" s="72"/>
      <c r="BER166" s="72"/>
      <c r="BES166" s="72"/>
      <c r="BET166" s="72"/>
      <c r="BEU166" s="72"/>
      <c r="BEV166" s="72"/>
      <c r="BEW166" s="71"/>
      <c r="BEX166" s="71"/>
      <c r="BEY166" s="71"/>
      <c r="BEZ166" s="71"/>
      <c r="BFA166" s="71"/>
      <c r="BFB166" s="71"/>
      <c r="BFC166" s="71"/>
      <c r="BFD166" s="72"/>
      <c r="BFE166" s="72"/>
      <c r="BFF166" s="72"/>
      <c r="BFG166" s="72"/>
      <c r="BFH166" s="72"/>
      <c r="BFI166" s="72"/>
      <c r="BFJ166" s="72"/>
      <c r="BFK166" s="72"/>
      <c r="BFL166" s="72"/>
      <c r="BFM166" s="71"/>
      <c r="BFN166" s="71"/>
      <c r="BFO166" s="71"/>
      <c r="BFP166" s="71"/>
      <c r="BFQ166" s="71"/>
      <c r="BFR166" s="71"/>
      <c r="BFS166" s="71"/>
      <c r="BFT166" s="72"/>
      <c r="BFU166" s="72"/>
      <c r="BFV166" s="72"/>
      <c r="BFW166" s="72"/>
      <c r="BFX166" s="72"/>
      <c r="BFY166" s="72"/>
      <c r="BFZ166" s="72"/>
      <c r="BGA166" s="72"/>
      <c r="BGB166" s="72"/>
      <c r="BGC166" s="71"/>
      <c r="BGD166" s="71"/>
      <c r="BGE166" s="71"/>
      <c r="BGF166" s="71"/>
      <c r="BGG166" s="71"/>
      <c r="BGH166" s="71"/>
      <c r="BGI166" s="71"/>
      <c r="BGJ166" s="72"/>
      <c r="BGK166" s="72"/>
      <c r="BGL166" s="72"/>
      <c r="BGM166" s="72"/>
      <c r="BGN166" s="72"/>
      <c r="BGO166" s="72"/>
      <c r="BGP166" s="72"/>
      <c r="BGQ166" s="72"/>
      <c r="BGR166" s="72"/>
      <c r="BGS166" s="71"/>
      <c r="BGT166" s="71"/>
      <c r="BGU166" s="71"/>
      <c r="BGV166" s="71"/>
      <c r="BGW166" s="71"/>
      <c r="BGX166" s="71"/>
      <c r="BGY166" s="71"/>
      <c r="BGZ166" s="72"/>
      <c r="BHA166" s="72"/>
      <c r="BHB166" s="72"/>
      <c r="BHC166" s="72"/>
      <c r="BHD166" s="72"/>
      <c r="BHE166" s="72"/>
      <c r="BHF166" s="72"/>
      <c r="BHG166" s="72"/>
      <c r="BHH166" s="72"/>
      <c r="BHI166" s="71"/>
      <c r="BHJ166" s="71"/>
      <c r="BHK166" s="71"/>
      <c r="BHL166" s="71"/>
      <c r="BHM166" s="71"/>
      <c r="BHN166" s="71"/>
      <c r="BHO166" s="71"/>
      <c r="BHP166" s="72"/>
      <c r="BHQ166" s="72"/>
      <c r="BHR166" s="72"/>
      <c r="BHS166" s="72"/>
      <c r="BHT166" s="72"/>
      <c r="BHU166" s="72"/>
      <c r="BHV166" s="72"/>
      <c r="BHW166" s="72"/>
      <c r="BHX166" s="72"/>
      <c r="BHY166" s="71"/>
      <c r="BHZ166" s="71"/>
      <c r="BIA166" s="71"/>
      <c r="BIB166" s="71"/>
      <c r="BIC166" s="71"/>
      <c r="BID166" s="71"/>
      <c r="BIE166" s="71"/>
      <c r="BIF166" s="72"/>
      <c r="BIG166" s="72"/>
      <c r="BIH166" s="72"/>
      <c r="BII166" s="72"/>
      <c r="BIJ166" s="72"/>
      <c r="BIK166" s="72"/>
      <c r="BIL166" s="72"/>
      <c r="BIM166" s="72"/>
      <c r="BIN166" s="72"/>
      <c r="BIO166" s="71"/>
      <c r="BIP166" s="71"/>
      <c r="BIQ166" s="71"/>
      <c r="BIR166" s="71"/>
      <c r="BIS166" s="71"/>
      <c r="BIT166" s="71"/>
      <c r="BIU166" s="71"/>
      <c r="BIV166" s="72"/>
      <c r="BIW166" s="72"/>
      <c r="BIX166" s="72"/>
      <c r="BIY166" s="72"/>
      <c r="BIZ166" s="72"/>
      <c r="BJA166" s="72"/>
      <c r="BJB166" s="72"/>
      <c r="BJC166" s="72"/>
      <c r="BJD166" s="72"/>
      <c r="BJE166" s="71"/>
      <c r="BJF166" s="71"/>
      <c r="BJG166" s="71"/>
      <c r="BJH166" s="71"/>
      <c r="BJI166" s="71"/>
      <c r="BJJ166" s="71"/>
      <c r="BJK166" s="71"/>
      <c r="BJL166" s="72"/>
      <c r="BJM166" s="72"/>
      <c r="BJN166" s="72"/>
      <c r="BJO166" s="72"/>
      <c r="BJP166" s="72"/>
      <c r="BJQ166" s="72"/>
      <c r="BJR166" s="72"/>
      <c r="BJS166" s="72"/>
      <c r="BJT166" s="72"/>
      <c r="BJU166" s="71"/>
      <c r="BJV166" s="71"/>
      <c r="BJW166" s="71"/>
      <c r="BJX166" s="71"/>
      <c r="BJY166" s="71"/>
      <c r="BJZ166" s="71"/>
      <c r="BKA166" s="71"/>
      <c r="BKB166" s="72"/>
      <c r="BKC166" s="72"/>
      <c r="BKD166" s="72"/>
      <c r="BKE166" s="72"/>
      <c r="BKF166" s="72"/>
      <c r="BKG166" s="72"/>
      <c r="BKH166" s="72"/>
      <c r="BKI166" s="72"/>
      <c r="BKJ166" s="72"/>
      <c r="BKK166" s="71"/>
      <c r="BKL166" s="71"/>
      <c r="BKM166" s="71"/>
      <c r="BKN166" s="71"/>
      <c r="BKO166" s="71"/>
      <c r="BKP166" s="71"/>
      <c r="BKQ166" s="71"/>
      <c r="BKR166" s="72"/>
      <c r="BKS166" s="72"/>
      <c r="BKT166" s="72"/>
      <c r="BKU166" s="72"/>
      <c r="BKV166" s="72"/>
      <c r="BKW166" s="72"/>
      <c r="BKX166" s="72"/>
      <c r="BKY166" s="72"/>
      <c r="BKZ166" s="72"/>
      <c r="BLA166" s="71"/>
      <c r="BLB166" s="71"/>
      <c r="BLC166" s="71"/>
      <c r="BLD166" s="71"/>
      <c r="BLE166" s="71"/>
      <c r="BLF166" s="71"/>
      <c r="BLG166" s="71"/>
      <c r="BLH166" s="72"/>
      <c r="BLI166" s="72"/>
      <c r="BLJ166" s="72"/>
      <c r="BLK166" s="72"/>
      <c r="BLL166" s="72"/>
      <c r="BLM166" s="72"/>
      <c r="BLN166" s="72"/>
      <c r="BLO166" s="72"/>
      <c r="BLP166" s="72"/>
      <c r="BLQ166" s="71"/>
      <c r="BLR166" s="71"/>
      <c r="BLS166" s="71"/>
      <c r="BLT166" s="71"/>
      <c r="BLU166" s="71"/>
      <c r="BLV166" s="71"/>
      <c r="BLW166" s="71"/>
      <c r="BLX166" s="72"/>
      <c r="BLY166" s="72"/>
      <c r="BLZ166" s="72"/>
      <c r="BMA166" s="72"/>
      <c r="BMB166" s="72"/>
      <c r="BMC166" s="72"/>
      <c r="BMD166" s="72"/>
      <c r="BME166" s="72"/>
      <c r="BMF166" s="72"/>
      <c r="BMG166" s="71"/>
      <c r="BMH166" s="71"/>
      <c r="BMI166" s="71"/>
      <c r="BMJ166" s="71"/>
      <c r="BMK166" s="71"/>
      <c r="BML166" s="71"/>
      <c r="BMM166" s="71"/>
      <c r="BMN166" s="72"/>
      <c r="BMO166" s="72"/>
      <c r="BMP166" s="72"/>
      <c r="BMQ166" s="72"/>
      <c r="BMR166" s="72"/>
      <c r="BMS166" s="72"/>
      <c r="BMT166" s="72"/>
      <c r="BMU166" s="72"/>
      <c r="BMV166" s="72"/>
      <c r="BMW166" s="71"/>
      <c r="BMX166" s="71"/>
      <c r="BMY166" s="71"/>
      <c r="BMZ166" s="71"/>
      <c r="BNA166" s="71"/>
      <c r="BNB166" s="71"/>
      <c r="BNC166" s="71"/>
      <c r="BND166" s="72"/>
      <c r="BNE166" s="72"/>
      <c r="BNF166" s="72"/>
      <c r="BNG166" s="72"/>
      <c r="BNH166" s="72"/>
      <c r="BNI166" s="72"/>
      <c r="BNJ166" s="72"/>
      <c r="BNK166" s="72"/>
      <c r="BNL166" s="72"/>
      <c r="BNM166" s="71"/>
      <c r="BNN166" s="71"/>
      <c r="BNO166" s="71"/>
      <c r="BNP166" s="71"/>
      <c r="BNQ166" s="71"/>
      <c r="BNR166" s="71"/>
      <c r="BNS166" s="71"/>
      <c r="BNT166" s="72"/>
      <c r="BNU166" s="72"/>
      <c r="BNV166" s="72"/>
      <c r="BNW166" s="72"/>
      <c r="BNX166" s="72"/>
      <c r="BNY166" s="72"/>
      <c r="BNZ166" s="72"/>
      <c r="BOA166" s="72"/>
      <c r="BOB166" s="72"/>
      <c r="BOC166" s="71"/>
      <c r="BOD166" s="71"/>
      <c r="BOE166" s="71"/>
      <c r="BOF166" s="71"/>
      <c r="BOG166" s="71"/>
      <c r="BOH166" s="71"/>
      <c r="BOI166" s="71"/>
      <c r="BOJ166" s="72"/>
      <c r="BOK166" s="72"/>
      <c r="BOL166" s="72"/>
      <c r="BOM166" s="72"/>
      <c r="BON166" s="72"/>
      <c r="BOO166" s="72"/>
      <c r="BOP166" s="72"/>
      <c r="BOQ166" s="72"/>
      <c r="BOR166" s="72"/>
      <c r="BOS166" s="71"/>
      <c r="BOT166" s="71"/>
      <c r="BOU166" s="71"/>
      <c r="BOV166" s="71"/>
      <c r="BOW166" s="71"/>
      <c r="BOX166" s="71"/>
      <c r="BOY166" s="71"/>
      <c r="BOZ166" s="72"/>
      <c r="BPA166" s="72"/>
      <c r="BPB166" s="72"/>
      <c r="BPC166" s="72"/>
      <c r="BPD166" s="72"/>
      <c r="BPE166" s="72"/>
      <c r="BPF166" s="72"/>
      <c r="BPG166" s="72"/>
      <c r="BPH166" s="72"/>
      <c r="BPI166" s="71"/>
      <c r="BPJ166" s="71"/>
      <c r="BPK166" s="71"/>
      <c r="BPL166" s="71"/>
      <c r="BPM166" s="71"/>
      <c r="BPN166" s="71"/>
      <c r="BPO166" s="71"/>
      <c r="BPP166" s="72"/>
      <c r="BPQ166" s="72"/>
      <c r="BPR166" s="72"/>
      <c r="BPS166" s="72"/>
      <c r="BPT166" s="72"/>
      <c r="BPU166" s="72"/>
      <c r="BPV166" s="72"/>
      <c r="BPW166" s="72"/>
      <c r="BPX166" s="72"/>
      <c r="BPY166" s="71"/>
      <c r="BPZ166" s="71"/>
      <c r="BQA166" s="71"/>
      <c r="BQB166" s="71"/>
      <c r="BQC166" s="71"/>
      <c r="BQD166" s="71"/>
      <c r="BQE166" s="71"/>
      <c r="BQF166" s="72"/>
      <c r="BQG166" s="72"/>
      <c r="BQH166" s="72"/>
      <c r="BQI166" s="72"/>
      <c r="BQJ166" s="72"/>
      <c r="BQK166" s="72"/>
      <c r="BQL166" s="72"/>
      <c r="BQM166" s="72"/>
      <c r="BQN166" s="72"/>
      <c r="BQO166" s="71"/>
      <c r="BQP166" s="71"/>
      <c r="BQQ166" s="71"/>
      <c r="BQR166" s="71"/>
      <c r="BQS166" s="71"/>
      <c r="BQT166" s="71"/>
      <c r="BQU166" s="71"/>
      <c r="BQV166" s="72"/>
      <c r="BQW166" s="72"/>
      <c r="BQX166" s="72"/>
      <c r="BQY166" s="72"/>
      <c r="BQZ166" s="72"/>
      <c r="BRA166" s="72"/>
      <c r="BRB166" s="72"/>
      <c r="BRC166" s="72"/>
      <c r="BRD166" s="72"/>
      <c r="BRE166" s="71"/>
      <c r="BRF166" s="71"/>
      <c r="BRG166" s="71"/>
      <c r="BRH166" s="71"/>
      <c r="BRI166" s="71"/>
      <c r="BRJ166" s="71"/>
      <c r="BRK166" s="71"/>
      <c r="BRL166" s="72"/>
      <c r="BRM166" s="72"/>
      <c r="BRN166" s="72"/>
      <c r="BRO166" s="72"/>
      <c r="BRP166" s="72"/>
      <c r="BRQ166" s="72"/>
      <c r="BRR166" s="72"/>
      <c r="BRS166" s="72"/>
      <c r="BRT166" s="72"/>
      <c r="BRU166" s="71"/>
      <c r="BRV166" s="71"/>
      <c r="BRW166" s="71"/>
      <c r="BRX166" s="71"/>
      <c r="BRY166" s="71"/>
      <c r="BRZ166" s="71"/>
      <c r="BSA166" s="71"/>
      <c r="BSB166" s="72"/>
      <c r="BSC166" s="72"/>
      <c r="BSD166" s="72"/>
      <c r="BSE166" s="72"/>
      <c r="BSF166" s="72"/>
      <c r="BSG166" s="72"/>
      <c r="BSH166" s="72"/>
      <c r="BSI166" s="72"/>
      <c r="BSJ166" s="72"/>
      <c r="BSK166" s="71"/>
      <c r="BSL166" s="71"/>
      <c r="BSM166" s="71"/>
      <c r="BSN166" s="71"/>
      <c r="BSO166" s="71"/>
      <c r="BSP166" s="71"/>
      <c r="BSQ166" s="71"/>
      <c r="BSR166" s="72"/>
      <c r="BSS166" s="72"/>
      <c r="BST166" s="72"/>
      <c r="BSU166" s="72"/>
      <c r="BSV166" s="72"/>
      <c r="BSW166" s="72"/>
      <c r="BSX166" s="72"/>
      <c r="BSY166" s="72"/>
      <c r="BSZ166" s="72"/>
      <c r="BTA166" s="71"/>
      <c r="BTB166" s="71"/>
      <c r="BTC166" s="71"/>
      <c r="BTD166" s="71"/>
      <c r="BTE166" s="71"/>
      <c r="BTF166" s="71"/>
      <c r="BTG166" s="71"/>
      <c r="BTH166" s="72"/>
      <c r="BTI166" s="72"/>
      <c r="BTJ166" s="72"/>
      <c r="BTK166" s="72"/>
      <c r="BTL166" s="72"/>
      <c r="BTM166" s="72"/>
      <c r="BTN166" s="72"/>
      <c r="BTO166" s="72"/>
      <c r="BTP166" s="72"/>
      <c r="BTQ166" s="71"/>
      <c r="BTR166" s="71"/>
      <c r="BTS166" s="71"/>
      <c r="BTT166" s="71"/>
      <c r="BTU166" s="71"/>
      <c r="BTV166" s="71"/>
      <c r="BTW166" s="71"/>
      <c r="BTX166" s="72"/>
      <c r="BTY166" s="72"/>
      <c r="BTZ166" s="72"/>
      <c r="BUA166" s="72"/>
      <c r="BUB166" s="72"/>
      <c r="BUC166" s="72"/>
      <c r="BUD166" s="72"/>
      <c r="BUE166" s="72"/>
      <c r="BUF166" s="72"/>
      <c r="BUG166" s="71"/>
      <c r="BUH166" s="71"/>
      <c r="BUI166" s="71"/>
      <c r="BUJ166" s="71"/>
      <c r="BUK166" s="71"/>
      <c r="BUL166" s="71"/>
      <c r="BUM166" s="71"/>
      <c r="BUN166" s="72"/>
      <c r="BUO166" s="72"/>
      <c r="BUP166" s="72"/>
      <c r="BUQ166" s="72"/>
      <c r="BUR166" s="72"/>
      <c r="BUS166" s="72"/>
      <c r="BUT166" s="72"/>
      <c r="BUU166" s="72"/>
      <c r="BUV166" s="72"/>
      <c r="BUW166" s="71"/>
      <c r="BUX166" s="71"/>
      <c r="BUY166" s="71"/>
      <c r="BUZ166" s="71"/>
      <c r="BVA166" s="71"/>
      <c r="BVB166" s="71"/>
      <c r="BVC166" s="71"/>
      <c r="BVD166" s="72"/>
      <c r="BVE166" s="72"/>
      <c r="BVF166" s="72"/>
      <c r="BVG166" s="72"/>
      <c r="BVH166" s="72"/>
      <c r="BVI166" s="72"/>
      <c r="BVJ166" s="72"/>
      <c r="BVK166" s="72"/>
      <c r="BVL166" s="72"/>
      <c r="BVM166" s="71"/>
      <c r="BVN166" s="71"/>
      <c r="BVO166" s="71"/>
      <c r="BVP166" s="71"/>
      <c r="BVQ166" s="71"/>
      <c r="BVR166" s="71"/>
      <c r="BVS166" s="71"/>
      <c r="BVT166" s="72"/>
      <c r="BVU166" s="72"/>
      <c r="BVV166" s="72"/>
      <c r="BVW166" s="72"/>
      <c r="BVX166" s="72"/>
      <c r="BVY166" s="72"/>
      <c r="BVZ166" s="72"/>
      <c r="BWA166" s="72"/>
      <c r="BWB166" s="72"/>
      <c r="BWC166" s="71"/>
      <c r="BWD166" s="71"/>
      <c r="BWE166" s="71"/>
      <c r="BWF166" s="71"/>
      <c r="BWG166" s="71"/>
      <c r="BWH166" s="71"/>
      <c r="BWI166" s="71"/>
      <c r="BWJ166" s="72"/>
      <c r="BWK166" s="72"/>
      <c r="BWL166" s="72"/>
      <c r="BWM166" s="72"/>
      <c r="BWN166" s="72"/>
      <c r="BWO166" s="72"/>
      <c r="BWP166" s="72"/>
      <c r="BWQ166" s="72"/>
      <c r="BWR166" s="72"/>
      <c r="BWS166" s="71"/>
      <c r="BWT166" s="71"/>
      <c r="BWU166" s="71"/>
      <c r="BWV166" s="71"/>
      <c r="BWW166" s="71"/>
      <c r="BWX166" s="71"/>
      <c r="BWY166" s="71"/>
      <c r="BWZ166" s="72"/>
      <c r="BXA166" s="72"/>
      <c r="BXB166" s="72"/>
      <c r="BXC166" s="72"/>
      <c r="BXD166" s="72"/>
      <c r="BXE166" s="72"/>
      <c r="BXF166" s="72"/>
      <c r="BXG166" s="72"/>
      <c r="BXH166" s="72"/>
      <c r="BXI166" s="71"/>
      <c r="BXJ166" s="71"/>
      <c r="BXK166" s="71"/>
      <c r="BXL166" s="71"/>
      <c r="BXM166" s="71"/>
      <c r="BXN166" s="71"/>
      <c r="BXO166" s="71"/>
      <c r="BXP166" s="72"/>
      <c r="BXQ166" s="72"/>
      <c r="BXR166" s="72"/>
      <c r="BXS166" s="72"/>
      <c r="BXT166" s="72"/>
      <c r="BXU166" s="72"/>
      <c r="BXV166" s="72"/>
      <c r="BXW166" s="72"/>
      <c r="BXX166" s="72"/>
      <c r="BXY166" s="71"/>
      <c r="BXZ166" s="71"/>
      <c r="BYA166" s="71"/>
      <c r="BYB166" s="71"/>
      <c r="BYC166" s="71"/>
      <c r="BYD166" s="71"/>
      <c r="BYE166" s="71"/>
      <c r="BYF166" s="72"/>
      <c r="BYG166" s="72"/>
      <c r="BYH166" s="72"/>
      <c r="BYI166" s="72"/>
      <c r="BYJ166" s="72"/>
      <c r="BYK166" s="72"/>
      <c r="BYL166" s="72"/>
      <c r="BYM166" s="72"/>
      <c r="BYN166" s="72"/>
      <c r="BYO166" s="71"/>
      <c r="BYP166" s="71"/>
      <c r="BYQ166" s="71"/>
      <c r="BYR166" s="71"/>
      <c r="BYS166" s="71"/>
      <c r="BYT166" s="71"/>
      <c r="BYU166" s="71"/>
      <c r="BYV166" s="72"/>
      <c r="BYW166" s="72"/>
      <c r="BYX166" s="72"/>
      <c r="BYY166" s="72"/>
      <c r="BYZ166" s="72"/>
      <c r="BZA166" s="72"/>
      <c r="BZB166" s="72"/>
      <c r="BZC166" s="72"/>
      <c r="BZD166" s="72"/>
      <c r="BZE166" s="71"/>
      <c r="BZF166" s="71"/>
      <c r="BZG166" s="71"/>
      <c r="BZH166" s="71"/>
      <c r="BZI166" s="71"/>
      <c r="BZJ166" s="71"/>
      <c r="BZK166" s="71"/>
      <c r="BZL166" s="72"/>
      <c r="BZM166" s="72"/>
      <c r="BZN166" s="72"/>
      <c r="BZO166" s="72"/>
      <c r="BZP166" s="72"/>
      <c r="BZQ166" s="72"/>
      <c r="BZR166" s="72"/>
      <c r="BZS166" s="72"/>
      <c r="BZT166" s="72"/>
      <c r="BZU166" s="71"/>
      <c r="BZV166" s="71"/>
      <c r="BZW166" s="71"/>
      <c r="BZX166" s="71"/>
      <c r="BZY166" s="71"/>
      <c r="BZZ166" s="71"/>
      <c r="CAA166" s="71"/>
      <c r="CAB166" s="72"/>
      <c r="CAC166" s="72"/>
      <c r="CAD166" s="72"/>
      <c r="CAE166" s="72"/>
      <c r="CAF166" s="72"/>
      <c r="CAG166" s="72"/>
      <c r="CAH166" s="72"/>
      <c r="CAI166" s="72"/>
      <c r="CAJ166" s="72"/>
      <c r="CAK166" s="71"/>
      <c r="CAL166" s="71"/>
      <c r="CAM166" s="71"/>
      <c r="CAN166" s="71"/>
      <c r="CAO166" s="71"/>
      <c r="CAP166" s="71"/>
      <c r="CAQ166" s="71"/>
      <c r="CAR166" s="72"/>
      <c r="CAS166" s="72"/>
      <c r="CAT166" s="72"/>
      <c r="CAU166" s="72"/>
      <c r="CAV166" s="72"/>
      <c r="CAW166" s="72"/>
      <c r="CAX166" s="72"/>
      <c r="CAY166" s="72"/>
      <c r="CAZ166" s="72"/>
      <c r="CBA166" s="71"/>
      <c r="CBB166" s="71"/>
      <c r="CBC166" s="71"/>
      <c r="CBD166" s="71"/>
      <c r="CBE166" s="71"/>
      <c r="CBF166" s="71"/>
      <c r="CBG166" s="71"/>
      <c r="CBH166" s="72"/>
      <c r="CBI166" s="72"/>
      <c r="CBJ166" s="72"/>
      <c r="CBK166" s="72"/>
      <c r="CBL166" s="72"/>
      <c r="CBM166" s="72"/>
      <c r="CBN166" s="72"/>
      <c r="CBO166" s="72"/>
      <c r="CBP166" s="72"/>
      <c r="CBQ166" s="71"/>
      <c r="CBR166" s="71"/>
      <c r="CBS166" s="71"/>
      <c r="CBT166" s="71"/>
      <c r="CBU166" s="71"/>
      <c r="CBV166" s="71"/>
      <c r="CBW166" s="71"/>
      <c r="CBX166" s="72"/>
      <c r="CBY166" s="72"/>
      <c r="CBZ166" s="72"/>
      <c r="CCA166" s="72"/>
      <c r="CCB166" s="72"/>
      <c r="CCC166" s="72"/>
      <c r="CCD166" s="72"/>
      <c r="CCE166" s="72"/>
      <c r="CCF166" s="72"/>
      <c r="CCG166" s="71"/>
      <c r="CCH166" s="71"/>
      <c r="CCI166" s="71"/>
      <c r="CCJ166" s="71"/>
      <c r="CCK166" s="71"/>
      <c r="CCL166" s="71"/>
      <c r="CCM166" s="71"/>
      <c r="CCN166" s="72"/>
      <c r="CCO166" s="72"/>
      <c r="CCP166" s="72"/>
      <c r="CCQ166" s="72"/>
      <c r="CCR166" s="72"/>
      <c r="CCS166" s="72"/>
      <c r="CCT166" s="72"/>
      <c r="CCU166" s="72"/>
      <c r="CCV166" s="72"/>
      <c r="CCW166" s="71"/>
      <c r="CCX166" s="71"/>
      <c r="CCY166" s="71"/>
      <c r="CCZ166" s="71"/>
      <c r="CDA166" s="71"/>
      <c r="CDB166" s="71"/>
      <c r="CDC166" s="71"/>
      <c r="CDD166" s="72"/>
      <c r="CDE166" s="72"/>
      <c r="CDF166" s="72"/>
      <c r="CDG166" s="72"/>
      <c r="CDH166" s="72"/>
      <c r="CDI166" s="72"/>
      <c r="CDJ166" s="72"/>
      <c r="CDK166" s="72"/>
      <c r="CDL166" s="72"/>
      <c r="CDM166" s="71"/>
      <c r="CDN166" s="71"/>
      <c r="CDO166" s="71"/>
      <c r="CDP166" s="71"/>
      <c r="CDQ166" s="71"/>
      <c r="CDR166" s="71"/>
      <c r="CDS166" s="71"/>
      <c r="CDT166" s="72"/>
      <c r="CDU166" s="72"/>
      <c r="CDV166" s="72"/>
      <c r="CDW166" s="72"/>
      <c r="CDX166" s="72"/>
      <c r="CDY166" s="72"/>
      <c r="CDZ166" s="72"/>
      <c r="CEA166" s="72"/>
      <c r="CEB166" s="72"/>
      <c r="CEC166" s="71"/>
      <c r="CED166" s="71"/>
      <c r="CEE166" s="71"/>
      <c r="CEF166" s="71"/>
      <c r="CEG166" s="71"/>
      <c r="CEH166" s="71"/>
      <c r="CEI166" s="71"/>
      <c r="CEJ166" s="72"/>
      <c r="CEK166" s="72"/>
      <c r="CEL166" s="72"/>
      <c r="CEM166" s="72"/>
      <c r="CEN166" s="72"/>
      <c r="CEO166" s="72"/>
      <c r="CEP166" s="72"/>
      <c r="CEQ166" s="72"/>
      <c r="CER166" s="72"/>
      <c r="CES166" s="71"/>
      <c r="CET166" s="71"/>
      <c r="CEU166" s="71"/>
      <c r="CEV166" s="71"/>
      <c r="CEW166" s="71"/>
      <c r="CEX166" s="71"/>
      <c r="CEY166" s="71"/>
      <c r="CEZ166" s="72"/>
      <c r="CFA166" s="72"/>
      <c r="CFB166" s="72"/>
      <c r="CFC166" s="72"/>
      <c r="CFD166" s="72"/>
      <c r="CFE166" s="72"/>
      <c r="CFF166" s="72"/>
      <c r="CFG166" s="72"/>
      <c r="CFH166" s="72"/>
      <c r="CFI166" s="71"/>
      <c r="CFJ166" s="71"/>
      <c r="CFK166" s="71"/>
      <c r="CFL166" s="71"/>
      <c r="CFM166" s="71"/>
      <c r="CFN166" s="71"/>
      <c r="CFO166" s="71"/>
      <c r="CFP166" s="72"/>
      <c r="CFQ166" s="72"/>
      <c r="CFR166" s="72"/>
      <c r="CFS166" s="72"/>
      <c r="CFT166" s="72"/>
      <c r="CFU166" s="72"/>
      <c r="CFV166" s="72"/>
      <c r="CFW166" s="72"/>
      <c r="CFX166" s="72"/>
      <c r="CFY166" s="71"/>
      <c r="CFZ166" s="71"/>
      <c r="CGA166" s="71"/>
      <c r="CGB166" s="71"/>
      <c r="CGC166" s="71"/>
      <c r="CGD166" s="71"/>
      <c r="CGE166" s="71"/>
      <c r="CGF166" s="72"/>
      <c r="CGG166" s="72"/>
      <c r="CGH166" s="72"/>
      <c r="CGI166" s="72"/>
      <c r="CGJ166" s="72"/>
      <c r="CGK166" s="72"/>
      <c r="CGL166" s="72"/>
      <c r="CGM166" s="72"/>
      <c r="CGN166" s="72"/>
      <c r="CGO166" s="71"/>
      <c r="CGP166" s="71"/>
      <c r="CGQ166" s="71"/>
      <c r="CGR166" s="71"/>
      <c r="CGS166" s="71"/>
      <c r="CGT166" s="71"/>
      <c r="CGU166" s="71"/>
      <c r="CGV166" s="72"/>
      <c r="CGW166" s="72"/>
      <c r="CGX166" s="72"/>
      <c r="CGY166" s="72"/>
      <c r="CGZ166" s="72"/>
      <c r="CHA166" s="72"/>
      <c r="CHB166" s="72"/>
      <c r="CHC166" s="72"/>
      <c r="CHD166" s="72"/>
      <c r="CHE166" s="71"/>
      <c r="CHF166" s="71"/>
      <c r="CHG166" s="71"/>
      <c r="CHH166" s="71"/>
      <c r="CHI166" s="71"/>
      <c r="CHJ166" s="71"/>
      <c r="CHK166" s="71"/>
      <c r="CHL166" s="72"/>
      <c r="CHM166" s="72"/>
      <c r="CHN166" s="72"/>
      <c r="CHO166" s="72"/>
      <c r="CHP166" s="72"/>
      <c r="CHQ166" s="72"/>
      <c r="CHR166" s="72"/>
      <c r="CHS166" s="72"/>
      <c r="CHT166" s="72"/>
      <c r="CHU166" s="71"/>
      <c r="CHV166" s="71"/>
      <c r="CHW166" s="71"/>
      <c r="CHX166" s="71"/>
      <c r="CHY166" s="71"/>
      <c r="CHZ166" s="71"/>
      <c r="CIA166" s="71"/>
      <c r="CIB166" s="72"/>
      <c r="CIC166" s="72"/>
      <c r="CID166" s="72"/>
      <c r="CIE166" s="72"/>
      <c r="CIF166" s="72"/>
      <c r="CIG166" s="72"/>
      <c r="CIH166" s="72"/>
      <c r="CII166" s="72"/>
      <c r="CIJ166" s="72"/>
      <c r="CIK166" s="71"/>
      <c r="CIL166" s="71"/>
      <c r="CIM166" s="71"/>
      <c r="CIN166" s="71"/>
      <c r="CIO166" s="71"/>
      <c r="CIP166" s="71"/>
      <c r="CIQ166" s="71"/>
      <c r="CIR166" s="72"/>
      <c r="CIS166" s="72"/>
      <c r="CIT166" s="72"/>
      <c r="CIU166" s="72"/>
      <c r="CIV166" s="72"/>
      <c r="CIW166" s="72"/>
      <c r="CIX166" s="72"/>
      <c r="CIY166" s="72"/>
      <c r="CIZ166" s="72"/>
      <c r="CJA166" s="71"/>
      <c r="CJB166" s="71"/>
      <c r="CJC166" s="71"/>
      <c r="CJD166" s="71"/>
      <c r="CJE166" s="71"/>
      <c r="CJF166" s="71"/>
      <c r="CJG166" s="71"/>
      <c r="CJH166" s="72"/>
      <c r="CJI166" s="72"/>
      <c r="CJJ166" s="72"/>
      <c r="CJK166" s="72"/>
      <c r="CJL166" s="72"/>
      <c r="CJM166" s="72"/>
      <c r="CJN166" s="72"/>
      <c r="CJO166" s="72"/>
      <c r="CJP166" s="72"/>
      <c r="CJQ166" s="71"/>
      <c r="CJR166" s="71"/>
      <c r="CJS166" s="71"/>
      <c r="CJT166" s="71"/>
      <c r="CJU166" s="71"/>
      <c r="CJV166" s="71"/>
      <c r="CJW166" s="71"/>
      <c r="CJX166" s="72"/>
      <c r="CJY166" s="72"/>
      <c r="CJZ166" s="72"/>
      <c r="CKA166" s="72"/>
      <c r="CKB166" s="72"/>
      <c r="CKC166" s="72"/>
      <c r="CKD166" s="72"/>
      <c r="CKE166" s="72"/>
      <c r="CKF166" s="72"/>
      <c r="CKG166" s="71"/>
      <c r="CKH166" s="71"/>
      <c r="CKI166" s="71"/>
      <c r="CKJ166" s="71"/>
      <c r="CKK166" s="71"/>
      <c r="CKL166" s="71"/>
      <c r="CKM166" s="71"/>
      <c r="CKN166" s="72"/>
      <c r="CKO166" s="72"/>
      <c r="CKP166" s="72"/>
      <c r="CKQ166" s="72"/>
      <c r="CKR166" s="72"/>
      <c r="CKS166" s="72"/>
      <c r="CKT166" s="72"/>
      <c r="CKU166" s="72"/>
      <c r="CKV166" s="72"/>
      <c r="CKW166" s="71"/>
      <c r="CKX166" s="71"/>
      <c r="CKY166" s="71"/>
      <c r="CKZ166" s="71"/>
      <c r="CLA166" s="71"/>
      <c r="CLB166" s="71"/>
      <c r="CLC166" s="71"/>
      <c r="CLD166" s="72"/>
      <c r="CLE166" s="72"/>
      <c r="CLF166" s="72"/>
      <c r="CLG166" s="72"/>
      <c r="CLH166" s="72"/>
      <c r="CLI166" s="72"/>
      <c r="CLJ166" s="72"/>
      <c r="CLK166" s="72"/>
      <c r="CLL166" s="72"/>
      <c r="CLM166" s="71"/>
      <c r="CLN166" s="71"/>
      <c r="CLO166" s="71"/>
      <c r="CLP166" s="71"/>
      <c r="CLQ166" s="71"/>
      <c r="CLR166" s="71"/>
      <c r="CLS166" s="71"/>
      <c r="CLT166" s="72"/>
      <c r="CLU166" s="72"/>
      <c r="CLV166" s="72"/>
      <c r="CLW166" s="72"/>
      <c r="CLX166" s="72"/>
      <c r="CLY166" s="72"/>
      <c r="CLZ166" s="72"/>
      <c r="CMA166" s="72"/>
      <c r="CMB166" s="72"/>
      <c r="CMC166" s="71"/>
      <c r="CMD166" s="71"/>
      <c r="CME166" s="71"/>
      <c r="CMF166" s="71"/>
      <c r="CMG166" s="71"/>
      <c r="CMH166" s="71"/>
      <c r="CMI166" s="71"/>
      <c r="CMJ166" s="72"/>
      <c r="CMK166" s="72"/>
      <c r="CML166" s="72"/>
      <c r="CMM166" s="72"/>
      <c r="CMN166" s="72"/>
      <c r="CMO166" s="72"/>
      <c r="CMP166" s="72"/>
      <c r="CMQ166" s="72"/>
      <c r="CMR166" s="72"/>
      <c r="CMS166" s="71"/>
      <c r="CMT166" s="71"/>
      <c r="CMU166" s="71"/>
      <c r="CMV166" s="71"/>
      <c r="CMW166" s="71"/>
      <c r="CMX166" s="71"/>
      <c r="CMY166" s="71"/>
      <c r="CMZ166" s="72"/>
      <c r="CNA166" s="72"/>
      <c r="CNB166" s="72"/>
      <c r="CNC166" s="72"/>
      <c r="CND166" s="72"/>
      <c r="CNE166" s="72"/>
      <c r="CNF166" s="72"/>
      <c r="CNG166" s="72"/>
      <c r="CNH166" s="72"/>
      <c r="CNI166" s="71"/>
      <c r="CNJ166" s="71"/>
      <c r="CNK166" s="71"/>
      <c r="CNL166" s="71"/>
      <c r="CNM166" s="71"/>
      <c r="CNN166" s="71"/>
      <c r="CNO166" s="71"/>
      <c r="CNP166" s="72"/>
      <c r="CNQ166" s="72"/>
      <c r="CNR166" s="72"/>
      <c r="CNS166" s="72"/>
      <c r="CNT166" s="72"/>
      <c r="CNU166" s="72"/>
      <c r="CNV166" s="72"/>
      <c r="CNW166" s="72"/>
      <c r="CNX166" s="72"/>
      <c r="CNY166" s="71"/>
      <c r="CNZ166" s="71"/>
      <c r="COA166" s="71"/>
      <c r="COB166" s="71"/>
      <c r="COC166" s="71"/>
      <c r="COD166" s="71"/>
      <c r="COE166" s="71"/>
      <c r="COF166" s="72"/>
      <c r="COG166" s="72"/>
      <c r="COH166" s="72"/>
      <c r="COI166" s="72"/>
      <c r="COJ166" s="72"/>
      <c r="COK166" s="72"/>
      <c r="COL166" s="72"/>
      <c r="COM166" s="72"/>
      <c r="CON166" s="72"/>
      <c r="COO166" s="71"/>
      <c r="COP166" s="71"/>
      <c r="COQ166" s="71"/>
      <c r="COR166" s="71"/>
      <c r="COS166" s="71"/>
      <c r="COT166" s="71"/>
      <c r="COU166" s="71"/>
      <c r="COV166" s="72"/>
      <c r="COW166" s="72"/>
      <c r="COX166" s="72"/>
      <c r="COY166" s="72"/>
      <c r="COZ166" s="72"/>
      <c r="CPA166" s="72"/>
      <c r="CPB166" s="72"/>
      <c r="CPC166" s="72"/>
      <c r="CPD166" s="72"/>
      <c r="CPE166" s="71"/>
      <c r="CPF166" s="71"/>
      <c r="CPG166" s="71"/>
      <c r="CPH166" s="71"/>
      <c r="CPI166" s="71"/>
      <c r="CPJ166" s="71"/>
      <c r="CPK166" s="71"/>
      <c r="CPL166" s="72"/>
      <c r="CPM166" s="72"/>
      <c r="CPN166" s="72"/>
      <c r="CPO166" s="72"/>
      <c r="CPP166" s="72"/>
      <c r="CPQ166" s="72"/>
      <c r="CPR166" s="72"/>
      <c r="CPS166" s="72"/>
      <c r="CPT166" s="72"/>
      <c r="CPU166" s="71"/>
      <c r="CPV166" s="71"/>
      <c r="CPW166" s="71"/>
      <c r="CPX166" s="71"/>
      <c r="CPY166" s="71"/>
      <c r="CPZ166" s="71"/>
      <c r="CQA166" s="71"/>
      <c r="CQB166" s="72"/>
      <c r="CQC166" s="72"/>
      <c r="CQD166" s="72"/>
      <c r="CQE166" s="72"/>
      <c r="CQF166" s="72"/>
      <c r="CQG166" s="72"/>
      <c r="CQH166" s="72"/>
      <c r="CQI166" s="72"/>
      <c r="CQJ166" s="72"/>
      <c r="CQK166" s="71"/>
      <c r="CQL166" s="71"/>
      <c r="CQM166" s="71"/>
      <c r="CQN166" s="71"/>
      <c r="CQO166" s="71"/>
      <c r="CQP166" s="71"/>
      <c r="CQQ166" s="71"/>
      <c r="CQR166" s="72"/>
      <c r="CQS166" s="72"/>
      <c r="CQT166" s="72"/>
      <c r="CQU166" s="72"/>
      <c r="CQV166" s="72"/>
      <c r="CQW166" s="72"/>
      <c r="CQX166" s="72"/>
      <c r="CQY166" s="72"/>
      <c r="CQZ166" s="72"/>
      <c r="CRA166" s="71"/>
      <c r="CRB166" s="71"/>
      <c r="CRC166" s="71"/>
      <c r="CRD166" s="71"/>
      <c r="CRE166" s="71"/>
      <c r="CRF166" s="71"/>
      <c r="CRG166" s="71"/>
      <c r="CRH166" s="72"/>
      <c r="CRI166" s="72"/>
      <c r="CRJ166" s="72"/>
      <c r="CRK166" s="72"/>
      <c r="CRL166" s="72"/>
      <c r="CRM166" s="72"/>
      <c r="CRN166" s="72"/>
      <c r="CRO166" s="72"/>
      <c r="CRP166" s="72"/>
      <c r="CRQ166" s="71"/>
      <c r="CRR166" s="71"/>
      <c r="CRS166" s="71"/>
      <c r="CRT166" s="71"/>
      <c r="CRU166" s="71"/>
      <c r="CRV166" s="71"/>
      <c r="CRW166" s="71"/>
      <c r="CRX166" s="72"/>
      <c r="CRY166" s="72"/>
      <c r="CRZ166" s="72"/>
      <c r="CSA166" s="72"/>
      <c r="CSB166" s="72"/>
      <c r="CSC166" s="72"/>
      <c r="CSD166" s="72"/>
      <c r="CSE166" s="72"/>
      <c r="CSF166" s="72"/>
      <c r="CSG166" s="71"/>
      <c r="CSH166" s="71"/>
      <c r="CSI166" s="71"/>
      <c r="CSJ166" s="71"/>
      <c r="CSK166" s="71"/>
      <c r="CSL166" s="71"/>
      <c r="CSM166" s="71"/>
      <c r="CSN166" s="72"/>
      <c r="CSO166" s="72"/>
      <c r="CSP166" s="72"/>
      <c r="CSQ166" s="72"/>
      <c r="CSR166" s="72"/>
      <c r="CSS166" s="72"/>
      <c r="CST166" s="72"/>
      <c r="CSU166" s="72"/>
      <c r="CSV166" s="72"/>
      <c r="CSW166" s="71"/>
      <c r="CSX166" s="71"/>
      <c r="CSY166" s="71"/>
      <c r="CSZ166" s="71"/>
      <c r="CTA166" s="71"/>
      <c r="CTB166" s="71"/>
      <c r="CTC166" s="71"/>
      <c r="CTD166" s="72"/>
      <c r="CTE166" s="72"/>
      <c r="CTF166" s="72"/>
      <c r="CTG166" s="72"/>
      <c r="CTH166" s="72"/>
      <c r="CTI166" s="72"/>
      <c r="CTJ166" s="72"/>
      <c r="CTK166" s="72"/>
      <c r="CTL166" s="72"/>
      <c r="CTM166" s="71"/>
      <c r="CTN166" s="71"/>
      <c r="CTO166" s="71"/>
      <c r="CTP166" s="71"/>
      <c r="CTQ166" s="71"/>
      <c r="CTR166" s="71"/>
      <c r="CTS166" s="71"/>
      <c r="CTT166" s="72"/>
      <c r="CTU166" s="72"/>
      <c r="CTV166" s="72"/>
      <c r="CTW166" s="72"/>
      <c r="CTX166" s="72"/>
      <c r="CTY166" s="72"/>
      <c r="CTZ166" s="72"/>
      <c r="CUA166" s="72"/>
      <c r="CUB166" s="72"/>
      <c r="CUC166" s="71"/>
      <c r="CUD166" s="71"/>
      <c r="CUE166" s="71"/>
      <c r="CUF166" s="71"/>
      <c r="CUG166" s="71"/>
      <c r="CUH166" s="71"/>
      <c r="CUI166" s="71"/>
      <c r="CUJ166" s="72"/>
      <c r="CUK166" s="72"/>
      <c r="CUL166" s="72"/>
      <c r="CUM166" s="72"/>
      <c r="CUN166" s="72"/>
      <c r="CUO166" s="72"/>
      <c r="CUP166" s="72"/>
      <c r="CUQ166" s="72"/>
      <c r="CUR166" s="72"/>
      <c r="CUS166" s="71"/>
      <c r="CUT166" s="71"/>
      <c r="CUU166" s="71"/>
      <c r="CUV166" s="71"/>
      <c r="CUW166" s="71"/>
      <c r="CUX166" s="71"/>
      <c r="CUY166" s="71"/>
      <c r="CUZ166" s="72"/>
      <c r="CVA166" s="72"/>
      <c r="CVB166" s="72"/>
      <c r="CVC166" s="72"/>
      <c r="CVD166" s="72"/>
      <c r="CVE166" s="72"/>
      <c r="CVF166" s="72"/>
      <c r="CVG166" s="72"/>
      <c r="CVH166" s="72"/>
      <c r="CVI166" s="71"/>
      <c r="CVJ166" s="71"/>
      <c r="CVK166" s="71"/>
      <c r="CVL166" s="71"/>
      <c r="CVM166" s="71"/>
      <c r="CVN166" s="71"/>
      <c r="CVO166" s="71"/>
      <c r="CVP166" s="72"/>
      <c r="CVQ166" s="72"/>
      <c r="CVR166" s="72"/>
      <c r="CVS166" s="72"/>
      <c r="CVT166" s="72"/>
      <c r="CVU166" s="72"/>
      <c r="CVV166" s="72"/>
      <c r="CVW166" s="72"/>
      <c r="CVX166" s="72"/>
      <c r="CVY166" s="71"/>
      <c r="CVZ166" s="71"/>
      <c r="CWA166" s="71"/>
      <c r="CWB166" s="71"/>
      <c r="CWC166" s="71"/>
      <c r="CWD166" s="71"/>
      <c r="CWE166" s="71"/>
      <c r="CWF166" s="72"/>
      <c r="CWG166" s="72"/>
      <c r="CWH166" s="72"/>
      <c r="CWI166" s="72"/>
      <c r="CWJ166" s="72"/>
      <c r="CWK166" s="72"/>
      <c r="CWL166" s="72"/>
      <c r="CWM166" s="72"/>
      <c r="CWN166" s="72"/>
      <c r="CWO166" s="71"/>
      <c r="CWP166" s="71"/>
      <c r="CWQ166" s="71"/>
      <c r="CWR166" s="71"/>
      <c r="CWS166" s="71"/>
      <c r="CWT166" s="71"/>
      <c r="CWU166" s="71"/>
      <c r="CWV166" s="72"/>
      <c r="CWW166" s="72"/>
      <c r="CWX166" s="72"/>
      <c r="CWY166" s="72"/>
      <c r="CWZ166" s="72"/>
      <c r="CXA166" s="72"/>
      <c r="CXB166" s="72"/>
      <c r="CXC166" s="72"/>
      <c r="CXD166" s="72"/>
      <c r="CXE166" s="71"/>
      <c r="CXF166" s="71"/>
      <c r="CXG166" s="71"/>
      <c r="CXH166" s="71"/>
      <c r="CXI166" s="71"/>
      <c r="CXJ166" s="71"/>
      <c r="CXK166" s="71"/>
      <c r="CXL166" s="72"/>
      <c r="CXM166" s="72"/>
      <c r="CXN166" s="72"/>
      <c r="CXO166" s="72"/>
      <c r="CXP166" s="72"/>
      <c r="CXQ166" s="72"/>
      <c r="CXR166" s="72"/>
      <c r="CXS166" s="72"/>
      <c r="CXT166" s="72"/>
      <c r="CXU166" s="71"/>
      <c r="CXV166" s="71"/>
      <c r="CXW166" s="71"/>
      <c r="CXX166" s="71"/>
      <c r="CXY166" s="71"/>
      <c r="CXZ166" s="71"/>
      <c r="CYA166" s="71"/>
      <c r="CYB166" s="72"/>
      <c r="CYC166" s="72"/>
      <c r="CYD166" s="72"/>
      <c r="CYE166" s="72"/>
      <c r="CYF166" s="72"/>
      <c r="CYG166" s="72"/>
      <c r="CYH166" s="72"/>
      <c r="CYI166" s="72"/>
      <c r="CYJ166" s="72"/>
      <c r="CYK166" s="71"/>
      <c r="CYL166" s="71"/>
      <c r="CYM166" s="71"/>
      <c r="CYN166" s="71"/>
      <c r="CYO166" s="71"/>
      <c r="CYP166" s="71"/>
      <c r="CYQ166" s="71"/>
      <c r="CYR166" s="72"/>
      <c r="CYS166" s="72"/>
      <c r="CYT166" s="72"/>
      <c r="CYU166" s="72"/>
      <c r="CYV166" s="72"/>
      <c r="CYW166" s="72"/>
      <c r="CYX166" s="72"/>
      <c r="CYY166" s="72"/>
      <c r="CYZ166" s="72"/>
      <c r="CZA166" s="71"/>
      <c r="CZB166" s="71"/>
      <c r="CZC166" s="71"/>
      <c r="CZD166" s="71"/>
      <c r="CZE166" s="71"/>
      <c r="CZF166" s="71"/>
      <c r="CZG166" s="71"/>
      <c r="CZH166" s="72"/>
      <c r="CZI166" s="72"/>
      <c r="CZJ166" s="72"/>
      <c r="CZK166" s="72"/>
      <c r="CZL166" s="72"/>
      <c r="CZM166" s="72"/>
      <c r="CZN166" s="72"/>
      <c r="CZO166" s="72"/>
      <c r="CZP166" s="72"/>
      <c r="CZQ166" s="71"/>
      <c r="CZR166" s="71"/>
      <c r="CZS166" s="71"/>
      <c r="CZT166" s="71"/>
      <c r="CZU166" s="71"/>
      <c r="CZV166" s="71"/>
      <c r="CZW166" s="71"/>
      <c r="CZX166" s="72"/>
      <c r="CZY166" s="72"/>
      <c r="CZZ166" s="72"/>
      <c r="DAA166" s="72"/>
      <c r="DAB166" s="72"/>
      <c r="DAC166" s="72"/>
      <c r="DAD166" s="72"/>
      <c r="DAE166" s="72"/>
      <c r="DAF166" s="72"/>
      <c r="DAG166" s="71"/>
      <c r="DAH166" s="71"/>
      <c r="DAI166" s="71"/>
      <c r="DAJ166" s="71"/>
      <c r="DAK166" s="71"/>
      <c r="DAL166" s="71"/>
      <c r="DAM166" s="71"/>
      <c r="DAN166" s="72"/>
      <c r="DAO166" s="72"/>
      <c r="DAP166" s="72"/>
      <c r="DAQ166" s="72"/>
      <c r="DAR166" s="72"/>
      <c r="DAS166" s="72"/>
      <c r="DAT166" s="72"/>
      <c r="DAU166" s="72"/>
      <c r="DAV166" s="72"/>
      <c r="DAW166" s="71"/>
      <c r="DAX166" s="71"/>
      <c r="DAY166" s="71"/>
      <c r="DAZ166" s="71"/>
      <c r="DBA166" s="71"/>
      <c r="DBB166" s="71"/>
      <c r="DBC166" s="71"/>
      <c r="DBD166" s="72"/>
      <c r="DBE166" s="72"/>
      <c r="DBF166" s="72"/>
      <c r="DBG166" s="72"/>
      <c r="DBH166" s="72"/>
      <c r="DBI166" s="72"/>
      <c r="DBJ166" s="72"/>
      <c r="DBK166" s="72"/>
      <c r="DBL166" s="72"/>
      <c r="DBM166" s="71"/>
      <c r="DBN166" s="71"/>
      <c r="DBO166" s="71"/>
      <c r="DBP166" s="71"/>
      <c r="DBQ166" s="71"/>
      <c r="DBR166" s="71"/>
      <c r="DBS166" s="71"/>
      <c r="DBT166" s="72"/>
      <c r="DBU166" s="72"/>
      <c r="DBV166" s="72"/>
      <c r="DBW166" s="72"/>
      <c r="DBX166" s="72"/>
      <c r="DBY166" s="72"/>
      <c r="DBZ166" s="72"/>
      <c r="DCA166" s="72"/>
      <c r="DCB166" s="72"/>
      <c r="DCC166" s="71"/>
      <c r="DCD166" s="71"/>
      <c r="DCE166" s="71"/>
      <c r="DCF166" s="71"/>
      <c r="DCG166" s="71"/>
      <c r="DCH166" s="71"/>
      <c r="DCI166" s="71"/>
      <c r="DCJ166" s="72"/>
      <c r="DCK166" s="72"/>
      <c r="DCL166" s="72"/>
      <c r="DCM166" s="72"/>
      <c r="DCN166" s="72"/>
      <c r="DCO166" s="72"/>
      <c r="DCP166" s="72"/>
      <c r="DCQ166" s="72"/>
      <c r="DCR166" s="72"/>
      <c r="DCS166" s="71"/>
      <c r="DCT166" s="71"/>
      <c r="DCU166" s="71"/>
      <c r="DCV166" s="71"/>
      <c r="DCW166" s="71"/>
      <c r="DCX166" s="71"/>
      <c r="DCY166" s="71"/>
      <c r="DCZ166" s="72"/>
      <c r="DDA166" s="72"/>
      <c r="DDB166" s="72"/>
      <c r="DDC166" s="72"/>
      <c r="DDD166" s="72"/>
      <c r="DDE166" s="72"/>
      <c r="DDF166" s="72"/>
      <c r="DDG166" s="72"/>
      <c r="DDH166" s="72"/>
      <c r="DDI166" s="71"/>
      <c r="DDJ166" s="71"/>
      <c r="DDK166" s="71"/>
      <c r="DDL166" s="71"/>
      <c r="DDM166" s="71"/>
      <c r="DDN166" s="71"/>
      <c r="DDO166" s="71"/>
      <c r="DDP166" s="72"/>
      <c r="DDQ166" s="72"/>
      <c r="DDR166" s="72"/>
      <c r="DDS166" s="72"/>
      <c r="DDT166" s="72"/>
      <c r="DDU166" s="72"/>
      <c r="DDV166" s="72"/>
      <c r="DDW166" s="72"/>
      <c r="DDX166" s="72"/>
      <c r="DDY166" s="71"/>
      <c r="DDZ166" s="71"/>
      <c r="DEA166" s="71"/>
      <c r="DEB166" s="71"/>
      <c r="DEC166" s="71"/>
      <c r="DED166" s="71"/>
      <c r="DEE166" s="71"/>
      <c r="DEF166" s="72"/>
      <c r="DEG166" s="72"/>
      <c r="DEH166" s="72"/>
      <c r="DEI166" s="72"/>
      <c r="DEJ166" s="72"/>
      <c r="DEK166" s="72"/>
      <c r="DEL166" s="72"/>
      <c r="DEM166" s="72"/>
      <c r="DEN166" s="72"/>
      <c r="DEO166" s="71"/>
      <c r="DEP166" s="71"/>
      <c r="DEQ166" s="71"/>
      <c r="DER166" s="71"/>
      <c r="DES166" s="71"/>
      <c r="DET166" s="71"/>
      <c r="DEU166" s="71"/>
      <c r="DEV166" s="72"/>
      <c r="DEW166" s="72"/>
      <c r="DEX166" s="72"/>
      <c r="DEY166" s="72"/>
      <c r="DEZ166" s="72"/>
      <c r="DFA166" s="72"/>
      <c r="DFB166" s="72"/>
      <c r="DFC166" s="72"/>
      <c r="DFD166" s="72"/>
      <c r="DFE166" s="71"/>
      <c r="DFF166" s="71"/>
      <c r="DFG166" s="71"/>
      <c r="DFH166" s="71"/>
      <c r="DFI166" s="71"/>
      <c r="DFJ166" s="71"/>
      <c r="DFK166" s="71"/>
      <c r="DFL166" s="72"/>
      <c r="DFM166" s="72"/>
      <c r="DFN166" s="72"/>
      <c r="DFO166" s="72"/>
      <c r="DFP166" s="72"/>
      <c r="DFQ166" s="72"/>
      <c r="DFR166" s="72"/>
      <c r="DFS166" s="72"/>
      <c r="DFT166" s="72"/>
      <c r="DFU166" s="71"/>
      <c r="DFV166" s="71"/>
      <c r="DFW166" s="71"/>
      <c r="DFX166" s="71"/>
      <c r="DFY166" s="71"/>
      <c r="DFZ166" s="71"/>
      <c r="DGA166" s="71"/>
      <c r="DGB166" s="72"/>
      <c r="DGC166" s="72"/>
      <c r="DGD166" s="72"/>
      <c r="DGE166" s="72"/>
      <c r="DGF166" s="72"/>
      <c r="DGG166" s="72"/>
      <c r="DGH166" s="72"/>
      <c r="DGI166" s="72"/>
      <c r="DGJ166" s="72"/>
      <c r="DGK166" s="71"/>
      <c r="DGL166" s="71"/>
      <c r="DGM166" s="71"/>
      <c r="DGN166" s="71"/>
      <c r="DGO166" s="71"/>
      <c r="DGP166" s="71"/>
      <c r="DGQ166" s="71"/>
      <c r="DGR166" s="72"/>
      <c r="DGS166" s="72"/>
      <c r="DGT166" s="72"/>
      <c r="DGU166" s="72"/>
      <c r="DGV166" s="72"/>
      <c r="DGW166" s="72"/>
      <c r="DGX166" s="72"/>
      <c r="DGY166" s="72"/>
      <c r="DGZ166" s="72"/>
      <c r="DHA166" s="71"/>
      <c r="DHB166" s="71"/>
      <c r="DHC166" s="71"/>
      <c r="DHD166" s="71"/>
      <c r="DHE166" s="71"/>
      <c r="DHF166" s="71"/>
      <c r="DHG166" s="71"/>
      <c r="DHH166" s="72"/>
      <c r="DHI166" s="72"/>
      <c r="DHJ166" s="72"/>
      <c r="DHK166" s="72"/>
      <c r="DHL166" s="72"/>
      <c r="DHM166" s="72"/>
      <c r="DHN166" s="72"/>
      <c r="DHO166" s="72"/>
      <c r="DHP166" s="72"/>
      <c r="DHQ166" s="71"/>
      <c r="DHR166" s="71"/>
      <c r="DHS166" s="71"/>
      <c r="DHT166" s="71"/>
      <c r="DHU166" s="71"/>
      <c r="DHV166" s="71"/>
      <c r="DHW166" s="71"/>
      <c r="DHX166" s="72"/>
      <c r="DHY166" s="72"/>
      <c r="DHZ166" s="72"/>
      <c r="DIA166" s="72"/>
      <c r="DIB166" s="72"/>
      <c r="DIC166" s="72"/>
      <c r="DID166" s="72"/>
      <c r="DIE166" s="72"/>
      <c r="DIF166" s="72"/>
      <c r="DIG166" s="71"/>
      <c r="DIH166" s="71"/>
      <c r="DII166" s="71"/>
      <c r="DIJ166" s="71"/>
      <c r="DIK166" s="71"/>
      <c r="DIL166" s="71"/>
      <c r="DIM166" s="71"/>
      <c r="DIN166" s="72"/>
      <c r="DIO166" s="72"/>
      <c r="DIP166" s="72"/>
      <c r="DIQ166" s="72"/>
      <c r="DIR166" s="72"/>
      <c r="DIS166" s="72"/>
      <c r="DIT166" s="72"/>
      <c r="DIU166" s="72"/>
      <c r="DIV166" s="72"/>
      <c r="DIW166" s="71"/>
      <c r="DIX166" s="71"/>
      <c r="DIY166" s="71"/>
      <c r="DIZ166" s="71"/>
      <c r="DJA166" s="71"/>
      <c r="DJB166" s="71"/>
      <c r="DJC166" s="71"/>
      <c r="DJD166" s="72"/>
      <c r="DJE166" s="72"/>
      <c r="DJF166" s="72"/>
      <c r="DJG166" s="72"/>
      <c r="DJH166" s="72"/>
      <c r="DJI166" s="72"/>
      <c r="DJJ166" s="72"/>
      <c r="DJK166" s="72"/>
      <c r="DJL166" s="72"/>
      <c r="DJM166" s="71"/>
      <c r="DJN166" s="71"/>
      <c r="DJO166" s="71"/>
      <c r="DJP166" s="71"/>
      <c r="DJQ166" s="71"/>
      <c r="DJR166" s="71"/>
      <c r="DJS166" s="71"/>
      <c r="DJT166" s="72"/>
      <c r="DJU166" s="72"/>
      <c r="DJV166" s="72"/>
      <c r="DJW166" s="72"/>
      <c r="DJX166" s="72"/>
      <c r="DJY166" s="72"/>
      <c r="DJZ166" s="72"/>
      <c r="DKA166" s="72"/>
      <c r="DKB166" s="72"/>
      <c r="DKC166" s="71"/>
      <c r="DKD166" s="71"/>
      <c r="DKE166" s="71"/>
      <c r="DKF166" s="71"/>
      <c r="DKG166" s="71"/>
      <c r="DKH166" s="71"/>
      <c r="DKI166" s="71"/>
      <c r="DKJ166" s="72"/>
      <c r="DKK166" s="72"/>
      <c r="DKL166" s="72"/>
      <c r="DKM166" s="72"/>
      <c r="DKN166" s="72"/>
      <c r="DKO166" s="72"/>
      <c r="DKP166" s="72"/>
      <c r="DKQ166" s="72"/>
      <c r="DKR166" s="72"/>
      <c r="DKS166" s="71"/>
      <c r="DKT166" s="71"/>
      <c r="DKU166" s="71"/>
      <c r="DKV166" s="71"/>
      <c r="DKW166" s="71"/>
      <c r="DKX166" s="71"/>
      <c r="DKY166" s="71"/>
      <c r="DKZ166" s="72"/>
      <c r="DLA166" s="72"/>
      <c r="DLB166" s="72"/>
      <c r="DLC166" s="72"/>
      <c r="DLD166" s="72"/>
      <c r="DLE166" s="72"/>
      <c r="DLF166" s="72"/>
      <c r="DLG166" s="72"/>
      <c r="DLH166" s="72"/>
      <c r="DLI166" s="71"/>
      <c r="DLJ166" s="71"/>
      <c r="DLK166" s="71"/>
      <c r="DLL166" s="71"/>
      <c r="DLM166" s="71"/>
      <c r="DLN166" s="71"/>
      <c r="DLO166" s="71"/>
      <c r="DLP166" s="72"/>
      <c r="DLQ166" s="72"/>
      <c r="DLR166" s="72"/>
      <c r="DLS166" s="72"/>
      <c r="DLT166" s="72"/>
      <c r="DLU166" s="72"/>
      <c r="DLV166" s="72"/>
      <c r="DLW166" s="72"/>
      <c r="DLX166" s="72"/>
      <c r="DLY166" s="71"/>
      <c r="DLZ166" s="71"/>
      <c r="DMA166" s="71"/>
      <c r="DMB166" s="71"/>
      <c r="DMC166" s="71"/>
      <c r="DMD166" s="71"/>
      <c r="DME166" s="71"/>
      <c r="DMF166" s="72"/>
      <c r="DMG166" s="72"/>
      <c r="DMH166" s="72"/>
      <c r="DMI166" s="72"/>
      <c r="DMJ166" s="72"/>
      <c r="DMK166" s="72"/>
      <c r="DML166" s="72"/>
      <c r="DMM166" s="72"/>
      <c r="DMN166" s="72"/>
      <c r="DMO166" s="71"/>
      <c r="DMP166" s="71"/>
      <c r="DMQ166" s="71"/>
      <c r="DMR166" s="71"/>
      <c r="DMS166" s="71"/>
      <c r="DMT166" s="71"/>
      <c r="DMU166" s="71"/>
      <c r="DMV166" s="72"/>
      <c r="DMW166" s="72"/>
      <c r="DMX166" s="72"/>
      <c r="DMY166" s="72"/>
      <c r="DMZ166" s="72"/>
      <c r="DNA166" s="72"/>
      <c r="DNB166" s="72"/>
      <c r="DNC166" s="72"/>
      <c r="DND166" s="72"/>
      <c r="DNE166" s="71"/>
      <c r="DNF166" s="71"/>
      <c r="DNG166" s="71"/>
      <c r="DNH166" s="71"/>
      <c r="DNI166" s="71"/>
      <c r="DNJ166" s="71"/>
      <c r="DNK166" s="71"/>
      <c r="DNL166" s="72"/>
      <c r="DNM166" s="72"/>
      <c r="DNN166" s="72"/>
      <c r="DNO166" s="72"/>
      <c r="DNP166" s="72"/>
      <c r="DNQ166" s="72"/>
      <c r="DNR166" s="72"/>
      <c r="DNS166" s="72"/>
      <c r="DNT166" s="72"/>
      <c r="DNU166" s="71"/>
      <c r="DNV166" s="71"/>
      <c r="DNW166" s="71"/>
      <c r="DNX166" s="71"/>
      <c r="DNY166" s="71"/>
      <c r="DNZ166" s="71"/>
      <c r="DOA166" s="71"/>
      <c r="DOB166" s="72"/>
      <c r="DOC166" s="72"/>
      <c r="DOD166" s="72"/>
      <c r="DOE166" s="72"/>
      <c r="DOF166" s="72"/>
      <c r="DOG166" s="72"/>
      <c r="DOH166" s="72"/>
      <c r="DOI166" s="72"/>
      <c r="DOJ166" s="72"/>
      <c r="DOK166" s="71"/>
      <c r="DOL166" s="71"/>
      <c r="DOM166" s="71"/>
      <c r="DON166" s="71"/>
      <c r="DOO166" s="71"/>
      <c r="DOP166" s="71"/>
      <c r="DOQ166" s="71"/>
      <c r="DOR166" s="72"/>
      <c r="DOS166" s="72"/>
      <c r="DOT166" s="72"/>
      <c r="DOU166" s="72"/>
      <c r="DOV166" s="72"/>
      <c r="DOW166" s="72"/>
      <c r="DOX166" s="72"/>
      <c r="DOY166" s="72"/>
      <c r="DOZ166" s="72"/>
      <c r="DPA166" s="71"/>
      <c r="DPB166" s="71"/>
      <c r="DPC166" s="71"/>
      <c r="DPD166" s="71"/>
      <c r="DPE166" s="71"/>
      <c r="DPF166" s="71"/>
      <c r="DPG166" s="71"/>
      <c r="DPH166" s="72"/>
      <c r="DPI166" s="72"/>
      <c r="DPJ166" s="72"/>
      <c r="DPK166" s="72"/>
      <c r="DPL166" s="72"/>
      <c r="DPM166" s="72"/>
      <c r="DPN166" s="72"/>
      <c r="DPO166" s="72"/>
      <c r="DPP166" s="72"/>
      <c r="DPQ166" s="71"/>
      <c r="DPR166" s="71"/>
      <c r="DPS166" s="71"/>
      <c r="DPT166" s="71"/>
      <c r="DPU166" s="71"/>
      <c r="DPV166" s="71"/>
      <c r="DPW166" s="71"/>
      <c r="DPX166" s="72"/>
      <c r="DPY166" s="72"/>
      <c r="DPZ166" s="72"/>
      <c r="DQA166" s="72"/>
      <c r="DQB166" s="72"/>
      <c r="DQC166" s="72"/>
      <c r="DQD166" s="72"/>
      <c r="DQE166" s="72"/>
      <c r="DQF166" s="72"/>
      <c r="DQG166" s="71"/>
      <c r="DQH166" s="71"/>
      <c r="DQI166" s="71"/>
      <c r="DQJ166" s="71"/>
      <c r="DQK166" s="71"/>
      <c r="DQL166" s="71"/>
      <c r="DQM166" s="71"/>
      <c r="DQN166" s="72"/>
      <c r="DQO166" s="72"/>
      <c r="DQP166" s="72"/>
      <c r="DQQ166" s="72"/>
      <c r="DQR166" s="72"/>
      <c r="DQS166" s="72"/>
      <c r="DQT166" s="72"/>
      <c r="DQU166" s="72"/>
      <c r="DQV166" s="72"/>
      <c r="DQW166" s="71"/>
      <c r="DQX166" s="71"/>
      <c r="DQY166" s="71"/>
      <c r="DQZ166" s="71"/>
      <c r="DRA166" s="71"/>
      <c r="DRB166" s="71"/>
      <c r="DRC166" s="71"/>
      <c r="DRD166" s="72"/>
      <c r="DRE166" s="72"/>
      <c r="DRF166" s="72"/>
      <c r="DRG166" s="72"/>
      <c r="DRH166" s="72"/>
      <c r="DRI166" s="72"/>
      <c r="DRJ166" s="72"/>
      <c r="DRK166" s="72"/>
      <c r="DRL166" s="72"/>
      <c r="DRM166" s="71"/>
      <c r="DRN166" s="71"/>
      <c r="DRO166" s="71"/>
      <c r="DRP166" s="71"/>
      <c r="DRQ166" s="71"/>
      <c r="DRR166" s="71"/>
      <c r="DRS166" s="71"/>
      <c r="DRT166" s="72"/>
      <c r="DRU166" s="72"/>
      <c r="DRV166" s="72"/>
      <c r="DRW166" s="72"/>
      <c r="DRX166" s="72"/>
      <c r="DRY166" s="72"/>
      <c r="DRZ166" s="72"/>
      <c r="DSA166" s="72"/>
      <c r="DSB166" s="72"/>
      <c r="DSC166" s="71"/>
      <c r="DSD166" s="71"/>
      <c r="DSE166" s="71"/>
      <c r="DSF166" s="71"/>
      <c r="DSG166" s="71"/>
      <c r="DSH166" s="71"/>
      <c r="DSI166" s="71"/>
      <c r="DSJ166" s="72"/>
      <c r="DSK166" s="72"/>
      <c r="DSL166" s="72"/>
      <c r="DSM166" s="72"/>
      <c r="DSN166" s="72"/>
      <c r="DSO166" s="72"/>
      <c r="DSP166" s="72"/>
      <c r="DSQ166" s="72"/>
      <c r="DSR166" s="72"/>
      <c r="DSS166" s="71"/>
      <c r="DST166" s="71"/>
      <c r="DSU166" s="71"/>
      <c r="DSV166" s="71"/>
      <c r="DSW166" s="71"/>
      <c r="DSX166" s="71"/>
      <c r="DSY166" s="71"/>
      <c r="DSZ166" s="72"/>
      <c r="DTA166" s="72"/>
      <c r="DTB166" s="72"/>
      <c r="DTC166" s="72"/>
      <c r="DTD166" s="72"/>
      <c r="DTE166" s="72"/>
      <c r="DTF166" s="72"/>
      <c r="DTG166" s="72"/>
      <c r="DTH166" s="72"/>
      <c r="DTI166" s="71"/>
      <c r="DTJ166" s="71"/>
      <c r="DTK166" s="71"/>
      <c r="DTL166" s="71"/>
      <c r="DTM166" s="71"/>
      <c r="DTN166" s="71"/>
      <c r="DTO166" s="71"/>
      <c r="DTP166" s="72"/>
      <c r="DTQ166" s="72"/>
      <c r="DTR166" s="72"/>
      <c r="DTS166" s="72"/>
      <c r="DTT166" s="72"/>
      <c r="DTU166" s="72"/>
      <c r="DTV166" s="72"/>
      <c r="DTW166" s="72"/>
      <c r="DTX166" s="72"/>
      <c r="DTY166" s="71"/>
      <c r="DTZ166" s="71"/>
      <c r="DUA166" s="71"/>
      <c r="DUB166" s="71"/>
      <c r="DUC166" s="71"/>
      <c r="DUD166" s="71"/>
      <c r="DUE166" s="71"/>
      <c r="DUF166" s="72"/>
      <c r="DUG166" s="72"/>
      <c r="DUH166" s="72"/>
      <c r="DUI166" s="72"/>
      <c r="DUJ166" s="72"/>
      <c r="DUK166" s="72"/>
      <c r="DUL166" s="72"/>
      <c r="DUM166" s="72"/>
      <c r="DUN166" s="72"/>
      <c r="DUO166" s="71"/>
      <c r="DUP166" s="71"/>
      <c r="DUQ166" s="71"/>
      <c r="DUR166" s="71"/>
      <c r="DUS166" s="71"/>
      <c r="DUT166" s="71"/>
      <c r="DUU166" s="71"/>
      <c r="DUV166" s="72"/>
      <c r="DUW166" s="72"/>
      <c r="DUX166" s="72"/>
      <c r="DUY166" s="72"/>
      <c r="DUZ166" s="72"/>
      <c r="DVA166" s="72"/>
      <c r="DVB166" s="72"/>
      <c r="DVC166" s="72"/>
      <c r="DVD166" s="72"/>
      <c r="DVE166" s="71"/>
      <c r="DVF166" s="71"/>
      <c r="DVG166" s="71"/>
      <c r="DVH166" s="71"/>
      <c r="DVI166" s="71"/>
      <c r="DVJ166" s="71"/>
      <c r="DVK166" s="71"/>
      <c r="DVL166" s="72"/>
      <c r="DVM166" s="72"/>
      <c r="DVN166" s="72"/>
      <c r="DVO166" s="72"/>
      <c r="DVP166" s="72"/>
      <c r="DVQ166" s="72"/>
      <c r="DVR166" s="72"/>
      <c r="DVS166" s="72"/>
      <c r="DVT166" s="72"/>
      <c r="DVU166" s="71"/>
      <c r="DVV166" s="71"/>
      <c r="DVW166" s="71"/>
      <c r="DVX166" s="71"/>
      <c r="DVY166" s="71"/>
      <c r="DVZ166" s="71"/>
      <c r="DWA166" s="71"/>
      <c r="DWB166" s="72"/>
      <c r="DWC166" s="72"/>
      <c r="DWD166" s="72"/>
      <c r="DWE166" s="72"/>
      <c r="DWF166" s="72"/>
      <c r="DWG166" s="72"/>
      <c r="DWH166" s="72"/>
      <c r="DWI166" s="72"/>
      <c r="DWJ166" s="72"/>
      <c r="DWK166" s="71"/>
      <c r="DWL166" s="71"/>
      <c r="DWM166" s="71"/>
      <c r="DWN166" s="71"/>
      <c r="DWO166" s="71"/>
      <c r="DWP166" s="71"/>
      <c r="DWQ166" s="71"/>
      <c r="DWR166" s="72"/>
      <c r="DWS166" s="72"/>
      <c r="DWT166" s="72"/>
      <c r="DWU166" s="72"/>
      <c r="DWV166" s="72"/>
      <c r="DWW166" s="72"/>
      <c r="DWX166" s="72"/>
      <c r="DWY166" s="72"/>
      <c r="DWZ166" s="72"/>
      <c r="DXA166" s="71"/>
      <c r="DXB166" s="71"/>
      <c r="DXC166" s="71"/>
      <c r="DXD166" s="71"/>
      <c r="DXE166" s="71"/>
      <c r="DXF166" s="71"/>
      <c r="DXG166" s="71"/>
      <c r="DXH166" s="72"/>
      <c r="DXI166" s="72"/>
      <c r="DXJ166" s="72"/>
      <c r="DXK166" s="72"/>
      <c r="DXL166" s="72"/>
      <c r="DXM166" s="72"/>
      <c r="DXN166" s="72"/>
      <c r="DXO166" s="72"/>
      <c r="DXP166" s="72"/>
      <c r="DXQ166" s="71"/>
      <c r="DXR166" s="71"/>
      <c r="DXS166" s="71"/>
      <c r="DXT166" s="71"/>
      <c r="DXU166" s="71"/>
      <c r="DXV166" s="71"/>
      <c r="DXW166" s="71"/>
      <c r="DXX166" s="72"/>
      <c r="DXY166" s="72"/>
      <c r="DXZ166" s="72"/>
      <c r="DYA166" s="72"/>
      <c r="DYB166" s="72"/>
      <c r="DYC166" s="72"/>
      <c r="DYD166" s="72"/>
      <c r="DYE166" s="72"/>
      <c r="DYF166" s="72"/>
      <c r="DYG166" s="71"/>
      <c r="DYH166" s="71"/>
      <c r="DYI166" s="71"/>
      <c r="DYJ166" s="71"/>
      <c r="DYK166" s="71"/>
      <c r="DYL166" s="71"/>
      <c r="DYM166" s="71"/>
      <c r="DYN166" s="72"/>
      <c r="DYO166" s="72"/>
      <c r="DYP166" s="72"/>
      <c r="DYQ166" s="72"/>
      <c r="DYR166" s="72"/>
      <c r="DYS166" s="72"/>
      <c r="DYT166" s="72"/>
      <c r="DYU166" s="72"/>
      <c r="DYV166" s="72"/>
      <c r="DYW166" s="71"/>
      <c r="DYX166" s="71"/>
      <c r="DYY166" s="71"/>
      <c r="DYZ166" s="71"/>
      <c r="DZA166" s="71"/>
      <c r="DZB166" s="71"/>
      <c r="DZC166" s="71"/>
      <c r="DZD166" s="72"/>
      <c r="DZE166" s="72"/>
      <c r="DZF166" s="72"/>
      <c r="DZG166" s="72"/>
      <c r="DZH166" s="72"/>
      <c r="DZI166" s="72"/>
      <c r="DZJ166" s="72"/>
      <c r="DZK166" s="72"/>
      <c r="DZL166" s="72"/>
      <c r="DZM166" s="71"/>
      <c r="DZN166" s="71"/>
      <c r="DZO166" s="71"/>
      <c r="DZP166" s="71"/>
      <c r="DZQ166" s="71"/>
      <c r="DZR166" s="71"/>
      <c r="DZS166" s="71"/>
      <c r="DZT166" s="72"/>
      <c r="DZU166" s="72"/>
      <c r="DZV166" s="72"/>
      <c r="DZW166" s="72"/>
      <c r="DZX166" s="72"/>
      <c r="DZY166" s="72"/>
      <c r="DZZ166" s="72"/>
      <c r="EAA166" s="72"/>
      <c r="EAB166" s="72"/>
      <c r="EAC166" s="71"/>
      <c r="EAD166" s="71"/>
      <c r="EAE166" s="71"/>
      <c r="EAF166" s="71"/>
      <c r="EAG166" s="71"/>
      <c r="EAH166" s="71"/>
      <c r="EAI166" s="71"/>
      <c r="EAJ166" s="72"/>
      <c r="EAK166" s="72"/>
      <c r="EAL166" s="72"/>
      <c r="EAM166" s="72"/>
      <c r="EAN166" s="72"/>
      <c r="EAO166" s="72"/>
      <c r="EAP166" s="72"/>
      <c r="EAQ166" s="72"/>
      <c r="EAR166" s="72"/>
      <c r="EAS166" s="71"/>
      <c r="EAT166" s="71"/>
      <c r="EAU166" s="71"/>
      <c r="EAV166" s="71"/>
      <c r="EAW166" s="71"/>
      <c r="EAX166" s="71"/>
      <c r="EAY166" s="71"/>
      <c r="EAZ166" s="72"/>
      <c r="EBA166" s="72"/>
      <c r="EBB166" s="72"/>
      <c r="EBC166" s="72"/>
      <c r="EBD166" s="72"/>
      <c r="EBE166" s="72"/>
      <c r="EBF166" s="72"/>
      <c r="EBG166" s="72"/>
      <c r="EBH166" s="72"/>
      <c r="EBI166" s="71"/>
      <c r="EBJ166" s="71"/>
      <c r="EBK166" s="71"/>
      <c r="EBL166" s="71"/>
      <c r="EBM166" s="71"/>
      <c r="EBN166" s="71"/>
      <c r="EBO166" s="71"/>
      <c r="EBP166" s="72"/>
      <c r="EBQ166" s="72"/>
      <c r="EBR166" s="72"/>
      <c r="EBS166" s="72"/>
      <c r="EBT166" s="72"/>
      <c r="EBU166" s="72"/>
      <c r="EBV166" s="72"/>
      <c r="EBW166" s="72"/>
      <c r="EBX166" s="72"/>
      <c r="EBY166" s="71"/>
      <c r="EBZ166" s="71"/>
      <c r="ECA166" s="71"/>
      <c r="ECB166" s="71"/>
      <c r="ECC166" s="71"/>
      <c r="ECD166" s="71"/>
      <c r="ECE166" s="71"/>
      <c r="ECF166" s="72"/>
      <c r="ECG166" s="72"/>
      <c r="ECH166" s="72"/>
      <c r="ECI166" s="72"/>
      <c r="ECJ166" s="72"/>
      <c r="ECK166" s="72"/>
      <c r="ECL166" s="72"/>
      <c r="ECM166" s="72"/>
      <c r="ECN166" s="72"/>
      <c r="ECO166" s="71"/>
      <c r="ECP166" s="71"/>
      <c r="ECQ166" s="71"/>
      <c r="ECR166" s="71"/>
      <c r="ECS166" s="71"/>
      <c r="ECT166" s="71"/>
      <c r="ECU166" s="71"/>
      <c r="ECV166" s="72"/>
      <c r="ECW166" s="72"/>
      <c r="ECX166" s="72"/>
      <c r="ECY166" s="72"/>
      <c r="ECZ166" s="72"/>
      <c r="EDA166" s="72"/>
      <c r="EDB166" s="72"/>
      <c r="EDC166" s="72"/>
      <c r="EDD166" s="72"/>
      <c r="EDE166" s="71"/>
      <c r="EDF166" s="71"/>
      <c r="EDG166" s="71"/>
      <c r="EDH166" s="71"/>
      <c r="EDI166" s="71"/>
      <c r="EDJ166" s="71"/>
      <c r="EDK166" s="71"/>
      <c r="EDL166" s="72"/>
      <c r="EDM166" s="72"/>
      <c r="EDN166" s="72"/>
      <c r="EDO166" s="72"/>
      <c r="EDP166" s="72"/>
      <c r="EDQ166" s="72"/>
      <c r="EDR166" s="72"/>
      <c r="EDS166" s="72"/>
      <c r="EDT166" s="72"/>
      <c r="EDU166" s="71"/>
      <c r="EDV166" s="71"/>
      <c r="EDW166" s="71"/>
      <c r="EDX166" s="71"/>
      <c r="EDY166" s="71"/>
      <c r="EDZ166" s="71"/>
      <c r="EEA166" s="71"/>
      <c r="EEB166" s="72"/>
      <c r="EEC166" s="72"/>
      <c r="EED166" s="72"/>
      <c r="EEE166" s="72"/>
      <c r="EEF166" s="72"/>
      <c r="EEG166" s="72"/>
      <c r="EEH166" s="72"/>
      <c r="EEI166" s="72"/>
      <c r="EEJ166" s="72"/>
      <c r="EEK166" s="71"/>
      <c r="EEL166" s="71"/>
      <c r="EEM166" s="71"/>
      <c r="EEN166" s="71"/>
      <c r="EEO166" s="71"/>
      <c r="EEP166" s="71"/>
      <c r="EEQ166" s="71"/>
      <c r="EER166" s="72"/>
      <c r="EES166" s="72"/>
      <c r="EET166" s="72"/>
      <c r="EEU166" s="72"/>
      <c r="EEV166" s="72"/>
      <c r="EEW166" s="72"/>
      <c r="EEX166" s="72"/>
      <c r="EEY166" s="72"/>
      <c r="EEZ166" s="72"/>
      <c r="EFA166" s="71"/>
      <c r="EFB166" s="71"/>
      <c r="EFC166" s="71"/>
      <c r="EFD166" s="71"/>
      <c r="EFE166" s="71"/>
      <c r="EFF166" s="71"/>
      <c r="EFG166" s="71"/>
      <c r="EFH166" s="72"/>
      <c r="EFI166" s="72"/>
      <c r="EFJ166" s="72"/>
      <c r="EFK166" s="72"/>
      <c r="EFL166" s="72"/>
      <c r="EFM166" s="72"/>
      <c r="EFN166" s="72"/>
      <c r="EFO166" s="72"/>
      <c r="EFP166" s="72"/>
      <c r="EFQ166" s="71"/>
      <c r="EFR166" s="71"/>
      <c r="EFS166" s="71"/>
      <c r="EFT166" s="71"/>
      <c r="EFU166" s="71"/>
      <c r="EFV166" s="71"/>
      <c r="EFW166" s="71"/>
      <c r="EFX166" s="72"/>
      <c r="EFY166" s="72"/>
      <c r="EFZ166" s="72"/>
      <c r="EGA166" s="72"/>
      <c r="EGB166" s="72"/>
      <c r="EGC166" s="72"/>
      <c r="EGD166" s="72"/>
      <c r="EGE166" s="72"/>
      <c r="EGF166" s="72"/>
      <c r="EGG166" s="71"/>
      <c r="EGH166" s="71"/>
      <c r="EGI166" s="71"/>
      <c r="EGJ166" s="71"/>
      <c r="EGK166" s="71"/>
      <c r="EGL166" s="71"/>
      <c r="EGM166" s="71"/>
      <c r="EGN166" s="72"/>
      <c r="EGO166" s="72"/>
      <c r="EGP166" s="72"/>
      <c r="EGQ166" s="72"/>
      <c r="EGR166" s="72"/>
      <c r="EGS166" s="72"/>
      <c r="EGT166" s="72"/>
      <c r="EGU166" s="72"/>
      <c r="EGV166" s="72"/>
      <c r="EGW166" s="71"/>
      <c r="EGX166" s="71"/>
      <c r="EGY166" s="71"/>
      <c r="EGZ166" s="71"/>
      <c r="EHA166" s="71"/>
      <c r="EHB166" s="71"/>
      <c r="EHC166" s="71"/>
      <c r="EHD166" s="72"/>
      <c r="EHE166" s="72"/>
      <c r="EHF166" s="72"/>
      <c r="EHG166" s="72"/>
      <c r="EHH166" s="72"/>
      <c r="EHI166" s="72"/>
      <c r="EHJ166" s="72"/>
      <c r="EHK166" s="72"/>
      <c r="EHL166" s="72"/>
      <c r="EHM166" s="71"/>
      <c r="EHN166" s="71"/>
      <c r="EHO166" s="71"/>
      <c r="EHP166" s="71"/>
      <c r="EHQ166" s="71"/>
      <c r="EHR166" s="71"/>
      <c r="EHS166" s="71"/>
      <c r="EHT166" s="72"/>
      <c r="EHU166" s="72"/>
      <c r="EHV166" s="72"/>
      <c r="EHW166" s="72"/>
      <c r="EHX166" s="72"/>
      <c r="EHY166" s="72"/>
      <c r="EHZ166" s="72"/>
      <c r="EIA166" s="72"/>
      <c r="EIB166" s="72"/>
      <c r="EIC166" s="71"/>
      <c r="EID166" s="71"/>
      <c r="EIE166" s="71"/>
      <c r="EIF166" s="71"/>
      <c r="EIG166" s="71"/>
      <c r="EIH166" s="71"/>
      <c r="EII166" s="71"/>
      <c r="EIJ166" s="72"/>
      <c r="EIK166" s="72"/>
      <c r="EIL166" s="72"/>
      <c r="EIM166" s="72"/>
      <c r="EIN166" s="72"/>
      <c r="EIO166" s="72"/>
      <c r="EIP166" s="72"/>
      <c r="EIQ166" s="72"/>
      <c r="EIR166" s="72"/>
      <c r="EIS166" s="71"/>
      <c r="EIT166" s="71"/>
      <c r="EIU166" s="71"/>
      <c r="EIV166" s="71"/>
      <c r="EIW166" s="71"/>
      <c r="EIX166" s="71"/>
      <c r="EIY166" s="71"/>
      <c r="EIZ166" s="72"/>
      <c r="EJA166" s="72"/>
      <c r="EJB166" s="72"/>
      <c r="EJC166" s="72"/>
      <c r="EJD166" s="72"/>
      <c r="EJE166" s="72"/>
      <c r="EJF166" s="72"/>
      <c r="EJG166" s="72"/>
      <c r="EJH166" s="72"/>
      <c r="EJI166" s="71"/>
      <c r="EJJ166" s="71"/>
      <c r="EJK166" s="71"/>
      <c r="EJL166" s="71"/>
      <c r="EJM166" s="71"/>
      <c r="EJN166" s="71"/>
      <c r="EJO166" s="71"/>
      <c r="EJP166" s="72"/>
      <c r="EJQ166" s="72"/>
      <c r="EJR166" s="72"/>
      <c r="EJS166" s="72"/>
      <c r="EJT166" s="72"/>
      <c r="EJU166" s="72"/>
      <c r="EJV166" s="72"/>
      <c r="EJW166" s="72"/>
      <c r="EJX166" s="72"/>
      <c r="EJY166" s="71"/>
      <c r="EJZ166" s="71"/>
      <c r="EKA166" s="71"/>
      <c r="EKB166" s="71"/>
      <c r="EKC166" s="71"/>
      <c r="EKD166" s="71"/>
      <c r="EKE166" s="71"/>
      <c r="EKF166" s="72"/>
      <c r="EKG166" s="72"/>
      <c r="EKH166" s="72"/>
      <c r="EKI166" s="72"/>
      <c r="EKJ166" s="72"/>
      <c r="EKK166" s="72"/>
      <c r="EKL166" s="72"/>
      <c r="EKM166" s="72"/>
      <c r="EKN166" s="72"/>
      <c r="EKO166" s="71"/>
      <c r="EKP166" s="71"/>
      <c r="EKQ166" s="71"/>
      <c r="EKR166" s="71"/>
      <c r="EKS166" s="71"/>
      <c r="EKT166" s="71"/>
      <c r="EKU166" s="71"/>
      <c r="EKV166" s="72"/>
      <c r="EKW166" s="72"/>
      <c r="EKX166" s="72"/>
      <c r="EKY166" s="72"/>
      <c r="EKZ166" s="72"/>
      <c r="ELA166" s="72"/>
      <c r="ELB166" s="72"/>
      <c r="ELC166" s="72"/>
      <c r="ELD166" s="72"/>
      <c r="ELE166" s="71"/>
      <c r="ELF166" s="71"/>
      <c r="ELG166" s="71"/>
      <c r="ELH166" s="71"/>
      <c r="ELI166" s="71"/>
      <c r="ELJ166" s="71"/>
      <c r="ELK166" s="71"/>
      <c r="ELL166" s="72"/>
      <c r="ELM166" s="72"/>
      <c r="ELN166" s="72"/>
      <c r="ELO166" s="72"/>
      <c r="ELP166" s="72"/>
      <c r="ELQ166" s="72"/>
      <c r="ELR166" s="72"/>
      <c r="ELS166" s="72"/>
      <c r="ELT166" s="72"/>
      <c r="ELU166" s="71"/>
      <c r="ELV166" s="71"/>
      <c r="ELW166" s="71"/>
      <c r="ELX166" s="71"/>
      <c r="ELY166" s="71"/>
      <c r="ELZ166" s="71"/>
      <c r="EMA166" s="71"/>
      <c r="EMB166" s="72"/>
      <c r="EMC166" s="72"/>
      <c r="EMD166" s="72"/>
      <c r="EME166" s="72"/>
      <c r="EMF166" s="72"/>
      <c r="EMG166" s="72"/>
      <c r="EMH166" s="72"/>
      <c r="EMI166" s="72"/>
      <c r="EMJ166" s="72"/>
      <c r="EMK166" s="71"/>
      <c r="EML166" s="71"/>
      <c r="EMM166" s="71"/>
      <c r="EMN166" s="71"/>
      <c r="EMO166" s="71"/>
      <c r="EMP166" s="71"/>
      <c r="EMQ166" s="71"/>
      <c r="EMR166" s="72"/>
      <c r="EMS166" s="72"/>
      <c r="EMT166" s="72"/>
      <c r="EMU166" s="72"/>
      <c r="EMV166" s="72"/>
      <c r="EMW166" s="72"/>
      <c r="EMX166" s="72"/>
      <c r="EMY166" s="72"/>
      <c r="EMZ166" s="72"/>
      <c r="ENA166" s="71"/>
      <c r="ENB166" s="71"/>
      <c r="ENC166" s="71"/>
      <c r="END166" s="71"/>
      <c r="ENE166" s="71"/>
      <c r="ENF166" s="71"/>
      <c r="ENG166" s="71"/>
      <c r="ENH166" s="72"/>
      <c r="ENI166" s="72"/>
      <c r="ENJ166" s="72"/>
      <c r="ENK166" s="72"/>
      <c r="ENL166" s="72"/>
      <c r="ENM166" s="72"/>
      <c r="ENN166" s="72"/>
      <c r="ENO166" s="72"/>
      <c r="ENP166" s="72"/>
      <c r="ENQ166" s="71"/>
      <c r="ENR166" s="71"/>
      <c r="ENS166" s="71"/>
      <c r="ENT166" s="71"/>
      <c r="ENU166" s="71"/>
      <c r="ENV166" s="71"/>
      <c r="ENW166" s="71"/>
      <c r="ENX166" s="72"/>
      <c r="ENY166" s="72"/>
      <c r="ENZ166" s="72"/>
      <c r="EOA166" s="72"/>
      <c r="EOB166" s="72"/>
      <c r="EOC166" s="72"/>
      <c r="EOD166" s="72"/>
      <c r="EOE166" s="72"/>
      <c r="EOF166" s="72"/>
      <c r="EOG166" s="71"/>
      <c r="EOH166" s="71"/>
      <c r="EOI166" s="71"/>
      <c r="EOJ166" s="71"/>
      <c r="EOK166" s="71"/>
      <c r="EOL166" s="71"/>
      <c r="EOM166" s="71"/>
      <c r="EON166" s="72"/>
      <c r="EOO166" s="72"/>
      <c r="EOP166" s="72"/>
      <c r="EOQ166" s="72"/>
      <c r="EOR166" s="72"/>
      <c r="EOS166" s="72"/>
      <c r="EOT166" s="72"/>
      <c r="EOU166" s="72"/>
      <c r="EOV166" s="72"/>
      <c r="EOW166" s="71"/>
      <c r="EOX166" s="71"/>
      <c r="EOY166" s="71"/>
      <c r="EOZ166" s="71"/>
      <c r="EPA166" s="71"/>
      <c r="EPB166" s="71"/>
      <c r="EPC166" s="71"/>
      <c r="EPD166" s="72"/>
      <c r="EPE166" s="72"/>
      <c r="EPF166" s="72"/>
      <c r="EPG166" s="72"/>
      <c r="EPH166" s="72"/>
      <c r="EPI166" s="72"/>
      <c r="EPJ166" s="72"/>
      <c r="EPK166" s="72"/>
      <c r="EPL166" s="72"/>
      <c r="EPM166" s="71"/>
      <c r="EPN166" s="71"/>
      <c r="EPO166" s="71"/>
      <c r="EPP166" s="71"/>
      <c r="EPQ166" s="71"/>
      <c r="EPR166" s="71"/>
      <c r="EPS166" s="71"/>
      <c r="EPT166" s="72"/>
      <c r="EPU166" s="72"/>
      <c r="EPV166" s="72"/>
      <c r="EPW166" s="72"/>
      <c r="EPX166" s="72"/>
      <c r="EPY166" s="72"/>
      <c r="EPZ166" s="72"/>
      <c r="EQA166" s="72"/>
      <c r="EQB166" s="72"/>
      <c r="EQC166" s="71"/>
      <c r="EQD166" s="71"/>
      <c r="EQE166" s="71"/>
      <c r="EQF166" s="71"/>
      <c r="EQG166" s="71"/>
      <c r="EQH166" s="71"/>
      <c r="EQI166" s="71"/>
      <c r="EQJ166" s="72"/>
      <c r="EQK166" s="72"/>
      <c r="EQL166" s="72"/>
      <c r="EQM166" s="72"/>
      <c r="EQN166" s="72"/>
      <c r="EQO166" s="72"/>
      <c r="EQP166" s="72"/>
      <c r="EQQ166" s="72"/>
      <c r="EQR166" s="72"/>
      <c r="EQS166" s="71"/>
      <c r="EQT166" s="71"/>
      <c r="EQU166" s="71"/>
      <c r="EQV166" s="71"/>
      <c r="EQW166" s="71"/>
      <c r="EQX166" s="71"/>
      <c r="EQY166" s="71"/>
      <c r="EQZ166" s="72"/>
      <c r="ERA166" s="72"/>
      <c r="ERB166" s="72"/>
      <c r="ERC166" s="72"/>
      <c r="ERD166" s="72"/>
      <c r="ERE166" s="72"/>
      <c r="ERF166" s="72"/>
      <c r="ERG166" s="72"/>
      <c r="ERH166" s="72"/>
      <c r="ERI166" s="71"/>
      <c r="ERJ166" s="71"/>
      <c r="ERK166" s="71"/>
      <c r="ERL166" s="71"/>
      <c r="ERM166" s="71"/>
      <c r="ERN166" s="71"/>
      <c r="ERO166" s="71"/>
      <c r="ERP166" s="72"/>
      <c r="ERQ166" s="72"/>
      <c r="ERR166" s="72"/>
      <c r="ERS166" s="72"/>
      <c r="ERT166" s="72"/>
      <c r="ERU166" s="72"/>
      <c r="ERV166" s="72"/>
      <c r="ERW166" s="72"/>
      <c r="ERX166" s="72"/>
      <c r="ERY166" s="71"/>
      <c r="ERZ166" s="71"/>
      <c r="ESA166" s="71"/>
      <c r="ESB166" s="71"/>
      <c r="ESC166" s="71"/>
      <c r="ESD166" s="71"/>
      <c r="ESE166" s="71"/>
      <c r="ESF166" s="72"/>
      <c r="ESG166" s="72"/>
      <c r="ESH166" s="72"/>
      <c r="ESI166" s="72"/>
      <c r="ESJ166" s="72"/>
      <c r="ESK166" s="72"/>
      <c r="ESL166" s="72"/>
      <c r="ESM166" s="72"/>
      <c r="ESN166" s="72"/>
      <c r="ESO166" s="71"/>
      <c r="ESP166" s="71"/>
      <c r="ESQ166" s="71"/>
      <c r="ESR166" s="71"/>
      <c r="ESS166" s="71"/>
      <c r="EST166" s="71"/>
      <c r="ESU166" s="71"/>
      <c r="ESV166" s="72"/>
      <c r="ESW166" s="72"/>
      <c r="ESX166" s="72"/>
      <c r="ESY166" s="72"/>
      <c r="ESZ166" s="72"/>
      <c r="ETA166" s="72"/>
      <c r="ETB166" s="72"/>
      <c r="ETC166" s="72"/>
      <c r="ETD166" s="72"/>
      <c r="ETE166" s="71"/>
      <c r="ETF166" s="71"/>
      <c r="ETG166" s="71"/>
      <c r="ETH166" s="71"/>
      <c r="ETI166" s="71"/>
      <c r="ETJ166" s="71"/>
      <c r="ETK166" s="71"/>
      <c r="ETL166" s="72"/>
      <c r="ETM166" s="72"/>
      <c r="ETN166" s="72"/>
      <c r="ETO166" s="72"/>
      <c r="ETP166" s="72"/>
      <c r="ETQ166" s="72"/>
      <c r="ETR166" s="72"/>
      <c r="ETS166" s="72"/>
      <c r="ETT166" s="72"/>
      <c r="ETU166" s="71"/>
      <c r="ETV166" s="71"/>
      <c r="ETW166" s="71"/>
      <c r="ETX166" s="71"/>
      <c r="ETY166" s="71"/>
      <c r="ETZ166" s="71"/>
      <c r="EUA166" s="71"/>
      <c r="EUB166" s="72"/>
      <c r="EUC166" s="72"/>
      <c r="EUD166" s="72"/>
      <c r="EUE166" s="72"/>
      <c r="EUF166" s="72"/>
      <c r="EUG166" s="72"/>
      <c r="EUH166" s="72"/>
      <c r="EUI166" s="72"/>
      <c r="EUJ166" s="72"/>
      <c r="EUK166" s="71"/>
      <c r="EUL166" s="71"/>
      <c r="EUM166" s="71"/>
      <c r="EUN166" s="71"/>
      <c r="EUO166" s="71"/>
      <c r="EUP166" s="71"/>
      <c r="EUQ166" s="71"/>
      <c r="EUR166" s="72"/>
      <c r="EUS166" s="72"/>
      <c r="EUT166" s="72"/>
      <c r="EUU166" s="72"/>
      <c r="EUV166" s="72"/>
      <c r="EUW166" s="72"/>
      <c r="EUX166" s="72"/>
      <c r="EUY166" s="72"/>
      <c r="EUZ166" s="72"/>
      <c r="EVA166" s="71"/>
      <c r="EVB166" s="71"/>
      <c r="EVC166" s="71"/>
      <c r="EVD166" s="71"/>
      <c r="EVE166" s="71"/>
      <c r="EVF166" s="71"/>
      <c r="EVG166" s="71"/>
      <c r="EVH166" s="72"/>
      <c r="EVI166" s="72"/>
      <c r="EVJ166" s="72"/>
      <c r="EVK166" s="72"/>
      <c r="EVL166" s="72"/>
      <c r="EVM166" s="72"/>
      <c r="EVN166" s="72"/>
      <c r="EVO166" s="72"/>
      <c r="EVP166" s="72"/>
      <c r="EVQ166" s="71"/>
      <c r="EVR166" s="71"/>
      <c r="EVS166" s="71"/>
      <c r="EVT166" s="71"/>
      <c r="EVU166" s="71"/>
      <c r="EVV166" s="71"/>
      <c r="EVW166" s="71"/>
      <c r="EVX166" s="72"/>
      <c r="EVY166" s="72"/>
      <c r="EVZ166" s="72"/>
      <c r="EWA166" s="72"/>
      <c r="EWB166" s="72"/>
      <c r="EWC166" s="72"/>
      <c r="EWD166" s="72"/>
      <c r="EWE166" s="72"/>
      <c r="EWF166" s="72"/>
      <c r="EWG166" s="71"/>
      <c r="EWH166" s="71"/>
      <c r="EWI166" s="71"/>
      <c r="EWJ166" s="71"/>
      <c r="EWK166" s="71"/>
      <c r="EWL166" s="71"/>
      <c r="EWM166" s="71"/>
      <c r="EWN166" s="72"/>
      <c r="EWO166" s="72"/>
      <c r="EWP166" s="72"/>
      <c r="EWQ166" s="72"/>
      <c r="EWR166" s="72"/>
      <c r="EWS166" s="72"/>
      <c r="EWT166" s="72"/>
      <c r="EWU166" s="72"/>
      <c r="EWV166" s="72"/>
      <c r="EWW166" s="71"/>
      <c r="EWX166" s="71"/>
      <c r="EWY166" s="71"/>
      <c r="EWZ166" s="71"/>
      <c r="EXA166" s="71"/>
      <c r="EXB166" s="71"/>
      <c r="EXC166" s="71"/>
      <c r="EXD166" s="72"/>
      <c r="EXE166" s="72"/>
      <c r="EXF166" s="72"/>
      <c r="EXG166" s="72"/>
      <c r="EXH166" s="72"/>
      <c r="EXI166" s="72"/>
      <c r="EXJ166" s="72"/>
      <c r="EXK166" s="72"/>
      <c r="EXL166" s="72"/>
      <c r="EXM166" s="71"/>
      <c r="EXN166" s="71"/>
      <c r="EXO166" s="71"/>
      <c r="EXP166" s="71"/>
      <c r="EXQ166" s="71"/>
      <c r="EXR166" s="71"/>
      <c r="EXS166" s="71"/>
      <c r="EXT166" s="72"/>
      <c r="EXU166" s="72"/>
      <c r="EXV166" s="72"/>
      <c r="EXW166" s="72"/>
      <c r="EXX166" s="72"/>
      <c r="EXY166" s="72"/>
      <c r="EXZ166" s="72"/>
      <c r="EYA166" s="72"/>
      <c r="EYB166" s="72"/>
      <c r="EYC166" s="71"/>
      <c r="EYD166" s="71"/>
      <c r="EYE166" s="71"/>
      <c r="EYF166" s="71"/>
      <c r="EYG166" s="71"/>
      <c r="EYH166" s="71"/>
      <c r="EYI166" s="71"/>
      <c r="EYJ166" s="72"/>
      <c r="EYK166" s="72"/>
      <c r="EYL166" s="72"/>
      <c r="EYM166" s="72"/>
      <c r="EYN166" s="72"/>
      <c r="EYO166" s="72"/>
      <c r="EYP166" s="72"/>
      <c r="EYQ166" s="72"/>
      <c r="EYR166" s="72"/>
      <c r="EYS166" s="71"/>
      <c r="EYT166" s="71"/>
      <c r="EYU166" s="71"/>
      <c r="EYV166" s="71"/>
      <c r="EYW166" s="71"/>
      <c r="EYX166" s="71"/>
      <c r="EYY166" s="71"/>
      <c r="EYZ166" s="72"/>
      <c r="EZA166" s="72"/>
      <c r="EZB166" s="72"/>
      <c r="EZC166" s="72"/>
      <c r="EZD166" s="72"/>
      <c r="EZE166" s="72"/>
      <c r="EZF166" s="72"/>
      <c r="EZG166" s="72"/>
      <c r="EZH166" s="72"/>
      <c r="EZI166" s="71"/>
      <c r="EZJ166" s="71"/>
      <c r="EZK166" s="71"/>
      <c r="EZL166" s="71"/>
      <c r="EZM166" s="71"/>
      <c r="EZN166" s="71"/>
      <c r="EZO166" s="71"/>
      <c r="EZP166" s="72"/>
      <c r="EZQ166" s="72"/>
      <c r="EZR166" s="72"/>
      <c r="EZS166" s="72"/>
      <c r="EZT166" s="72"/>
      <c r="EZU166" s="72"/>
      <c r="EZV166" s="72"/>
      <c r="EZW166" s="72"/>
      <c r="EZX166" s="72"/>
      <c r="EZY166" s="71"/>
      <c r="EZZ166" s="71"/>
      <c r="FAA166" s="71"/>
      <c r="FAB166" s="71"/>
      <c r="FAC166" s="71"/>
      <c r="FAD166" s="71"/>
      <c r="FAE166" s="71"/>
      <c r="FAF166" s="72"/>
      <c r="FAG166" s="72"/>
      <c r="FAH166" s="72"/>
      <c r="FAI166" s="72"/>
      <c r="FAJ166" s="72"/>
      <c r="FAK166" s="72"/>
      <c r="FAL166" s="72"/>
      <c r="FAM166" s="72"/>
      <c r="FAN166" s="72"/>
      <c r="FAO166" s="71"/>
      <c r="FAP166" s="71"/>
      <c r="FAQ166" s="71"/>
      <c r="FAR166" s="71"/>
      <c r="FAS166" s="71"/>
      <c r="FAT166" s="71"/>
      <c r="FAU166" s="71"/>
      <c r="FAV166" s="72"/>
      <c r="FAW166" s="72"/>
      <c r="FAX166" s="72"/>
      <c r="FAY166" s="72"/>
      <c r="FAZ166" s="72"/>
      <c r="FBA166" s="72"/>
      <c r="FBB166" s="72"/>
      <c r="FBC166" s="72"/>
      <c r="FBD166" s="72"/>
      <c r="FBE166" s="71"/>
      <c r="FBF166" s="71"/>
      <c r="FBG166" s="71"/>
      <c r="FBH166" s="71"/>
      <c r="FBI166" s="71"/>
      <c r="FBJ166" s="71"/>
      <c r="FBK166" s="71"/>
      <c r="FBL166" s="72"/>
      <c r="FBM166" s="72"/>
      <c r="FBN166" s="72"/>
      <c r="FBO166" s="72"/>
      <c r="FBP166" s="72"/>
      <c r="FBQ166" s="72"/>
      <c r="FBR166" s="72"/>
      <c r="FBS166" s="72"/>
      <c r="FBT166" s="72"/>
      <c r="FBU166" s="71"/>
      <c r="FBV166" s="71"/>
      <c r="FBW166" s="71"/>
      <c r="FBX166" s="71"/>
      <c r="FBY166" s="71"/>
      <c r="FBZ166" s="71"/>
      <c r="FCA166" s="71"/>
      <c r="FCB166" s="72"/>
      <c r="FCC166" s="72"/>
      <c r="FCD166" s="72"/>
      <c r="FCE166" s="72"/>
      <c r="FCF166" s="72"/>
      <c r="FCG166" s="72"/>
      <c r="FCH166" s="72"/>
      <c r="FCI166" s="72"/>
      <c r="FCJ166" s="72"/>
      <c r="FCK166" s="71"/>
      <c r="FCL166" s="71"/>
      <c r="FCM166" s="71"/>
      <c r="FCN166" s="71"/>
      <c r="FCO166" s="71"/>
      <c r="FCP166" s="71"/>
      <c r="FCQ166" s="71"/>
      <c r="FCR166" s="72"/>
      <c r="FCS166" s="72"/>
      <c r="FCT166" s="72"/>
      <c r="FCU166" s="72"/>
      <c r="FCV166" s="72"/>
      <c r="FCW166" s="72"/>
      <c r="FCX166" s="72"/>
      <c r="FCY166" s="72"/>
      <c r="FCZ166" s="72"/>
      <c r="FDA166" s="71"/>
      <c r="FDB166" s="71"/>
      <c r="FDC166" s="71"/>
      <c r="FDD166" s="71"/>
      <c r="FDE166" s="71"/>
      <c r="FDF166" s="71"/>
      <c r="FDG166" s="71"/>
      <c r="FDH166" s="72"/>
      <c r="FDI166" s="72"/>
      <c r="FDJ166" s="72"/>
      <c r="FDK166" s="72"/>
      <c r="FDL166" s="72"/>
      <c r="FDM166" s="72"/>
      <c r="FDN166" s="72"/>
      <c r="FDO166" s="72"/>
      <c r="FDP166" s="72"/>
      <c r="FDQ166" s="71"/>
      <c r="FDR166" s="71"/>
      <c r="FDS166" s="71"/>
      <c r="FDT166" s="71"/>
      <c r="FDU166" s="71"/>
      <c r="FDV166" s="71"/>
      <c r="FDW166" s="71"/>
      <c r="FDX166" s="72"/>
      <c r="FDY166" s="72"/>
      <c r="FDZ166" s="72"/>
      <c r="FEA166" s="72"/>
      <c r="FEB166" s="72"/>
      <c r="FEC166" s="72"/>
      <c r="FED166" s="72"/>
      <c r="FEE166" s="72"/>
      <c r="FEF166" s="72"/>
      <c r="FEG166" s="71"/>
      <c r="FEH166" s="71"/>
      <c r="FEI166" s="71"/>
      <c r="FEJ166" s="71"/>
      <c r="FEK166" s="71"/>
      <c r="FEL166" s="71"/>
      <c r="FEM166" s="71"/>
      <c r="FEN166" s="72"/>
      <c r="FEO166" s="72"/>
      <c r="FEP166" s="72"/>
      <c r="FEQ166" s="72"/>
      <c r="FER166" s="72"/>
      <c r="FES166" s="72"/>
      <c r="FET166" s="72"/>
      <c r="FEU166" s="72"/>
      <c r="FEV166" s="72"/>
      <c r="FEW166" s="71"/>
      <c r="FEX166" s="71"/>
      <c r="FEY166" s="71"/>
      <c r="FEZ166" s="71"/>
      <c r="FFA166" s="71"/>
      <c r="FFB166" s="71"/>
      <c r="FFC166" s="71"/>
      <c r="FFD166" s="72"/>
      <c r="FFE166" s="72"/>
      <c r="FFF166" s="72"/>
      <c r="FFG166" s="72"/>
      <c r="FFH166" s="72"/>
      <c r="FFI166" s="72"/>
      <c r="FFJ166" s="72"/>
      <c r="FFK166" s="72"/>
      <c r="FFL166" s="72"/>
      <c r="FFM166" s="71"/>
      <c r="FFN166" s="71"/>
      <c r="FFO166" s="71"/>
      <c r="FFP166" s="71"/>
      <c r="FFQ166" s="71"/>
      <c r="FFR166" s="71"/>
      <c r="FFS166" s="71"/>
      <c r="FFT166" s="72"/>
      <c r="FFU166" s="72"/>
      <c r="FFV166" s="72"/>
      <c r="FFW166" s="72"/>
      <c r="FFX166" s="72"/>
      <c r="FFY166" s="72"/>
      <c r="FFZ166" s="72"/>
      <c r="FGA166" s="72"/>
      <c r="FGB166" s="72"/>
      <c r="FGC166" s="71"/>
      <c r="FGD166" s="71"/>
      <c r="FGE166" s="71"/>
      <c r="FGF166" s="71"/>
      <c r="FGG166" s="71"/>
      <c r="FGH166" s="71"/>
      <c r="FGI166" s="71"/>
      <c r="FGJ166" s="72"/>
      <c r="FGK166" s="72"/>
      <c r="FGL166" s="72"/>
      <c r="FGM166" s="72"/>
      <c r="FGN166" s="72"/>
      <c r="FGO166" s="72"/>
      <c r="FGP166" s="72"/>
      <c r="FGQ166" s="72"/>
      <c r="FGR166" s="72"/>
      <c r="FGS166" s="71"/>
      <c r="FGT166" s="71"/>
      <c r="FGU166" s="71"/>
      <c r="FGV166" s="71"/>
      <c r="FGW166" s="71"/>
      <c r="FGX166" s="71"/>
      <c r="FGY166" s="71"/>
      <c r="FGZ166" s="72"/>
      <c r="FHA166" s="72"/>
      <c r="FHB166" s="72"/>
      <c r="FHC166" s="72"/>
      <c r="FHD166" s="72"/>
      <c r="FHE166" s="72"/>
      <c r="FHF166" s="72"/>
      <c r="FHG166" s="72"/>
      <c r="FHH166" s="72"/>
      <c r="FHI166" s="71"/>
      <c r="FHJ166" s="71"/>
      <c r="FHK166" s="71"/>
      <c r="FHL166" s="71"/>
      <c r="FHM166" s="71"/>
      <c r="FHN166" s="71"/>
      <c r="FHO166" s="71"/>
      <c r="FHP166" s="72"/>
      <c r="FHQ166" s="72"/>
      <c r="FHR166" s="72"/>
      <c r="FHS166" s="72"/>
      <c r="FHT166" s="72"/>
      <c r="FHU166" s="72"/>
      <c r="FHV166" s="72"/>
      <c r="FHW166" s="72"/>
      <c r="FHX166" s="72"/>
      <c r="FHY166" s="71"/>
      <c r="FHZ166" s="71"/>
      <c r="FIA166" s="71"/>
      <c r="FIB166" s="71"/>
      <c r="FIC166" s="71"/>
      <c r="FID166" s="71"/>
      <c r="FIE166" s="71"/>
      <c r="FIF166" s="72"/>
      <c r="FIG166" s="72"/>
      <c r="FIH166" s="72"/>
      <c r="FII166" s="72"/>
      <c r="FIJ166" s="72"/>
      <c r="FIK166" s="72"/>
      <c r="FIL166" s="72"/>
      <c r="FIM166" s="72"/>
      <c r="FIN166" s="72"/>
      <c r="FIO166" s="71"/>
      <c r="FIP166" s="71"/>
      <c r="FIQ166" s="71"/>
      <c r="FIR166" s="71"/>
      <c r="FIS166" s="71"/>
      <c r="FIT166" s="71"/>
      <c r="FIU166" s="71"/>
      <c r="FIV166" s="72"/>
      <c r="FIW166" s="72"/>
      <c r="FIX166" s="72"/>
      <c r="FIY166" s="72"/>
      <c r="FIZ166" s="72"/>
      <c r="FJA166" s="72"/>
      <c r="FJB166" s="72"/>
      <c r="FJC166" s="72"/>
      <c r="FJD166" s="72"/>
      <c r="FJE166" s="71"/>
      <c r="FJF166" s="71"/>
      <c r="FJG166" s="71"/>
      <c r="FJH166" s="71"/>
      <c r="FJI166" s="71"/>
      <c r="FJJ166" s="71"/>
      <c r="FJK166" s="71"/>
      <c r="FJL166" s="72"/>
      <c r="FJM166" s="72"/>
      <c r="FJN166" s="72"/>
      <c r="FJO166" s="72"/>
      <c r="FJP166" s="72"/>
      <c r="FJQ166" s="72"/>
      <c r="FJR166" s="72"/>
      <c r="FJS166" s="72"/>
      <c r="FJT166" s="72"/>
      <c r="FJU166" s="71"/>
      <c r="FJV166" s="71"/>
      <c r="FJW166" s="71"/>
      <c r="FJX166" s="71"/>
      <c r="FJY166" s="71"/>
      <c r="FJZ166" s="71"/>
      <c r="FKA166" s="71"/>
      <c r="FKB166" s="72"/>
      <c r="FKC166" s="72"/>
      <c r="FKD166" s="72"/>
      <c r="FKE166" s="72"/>
      <c r="FKF166" s="72"/>
      <c r="FKG166" s="72"/>
      <c r="FKH166" s="72"/>
      <c r="FKI166" s="72"/>
      <c r="FKJ166" s="72"/>
      <c r="FKK166" s="71"/>
      <c r="FKL166" s="71"/>
      <c r="FKM166" s="71"/>
      <c r="FKN166" s="71"/>
      <c r="FKO166" s="71"/>
      <c r="FKP166" s="71"/>
      <c r="FKQ166" s="71"/>
      <c r="FKR166" s="72"/>
      <c r="FKS166" s="72"/>
      <c r="FKT166" s="72"/>
      <c r="FKU166" s="72"/>
      <c r="FKV166" s="72"/>
      <c r="FKW166" s="72"/>
      <c r="FKX166" s="72"/>
      <c r="FKY166" s="72"/>
      <c r="FKZ166" s="72"/>
      <c r="FLA166" s="71"/>
      <c r="FLB166" s="71"/>
      <c r="FLC166" s="71"/>
      <c r="FLD166" s="71"/>
      <c r="FLE166" s="71"/>
      <c r="FLF166" s="71"/>
      <c r="FLG166" s="71"/>
      <c r="FLH166" s="72"/>
      <c r="FLI166" s="72"/>
      <c r="FLJ166" s="72"/>
      <c r="FLK166" s="72"/>
      <c r="FLL166" s="72"/>
      <c r="FLM166" s="72"/>
      <c r="FLN166" s="72"/>
      <c r="FLO166" s="72"/>
      <c r="FLP166" s="72"/>
      <c r="FLQ166" s="71"/>
      <c r="FLR166" s="71"/>
      <c r="FLS166" s="71"/>
      <c r="FLT166" s="71"/>
      <c r="FLU166" s="71"/>
      <c r="FLV166" s="71"/>
      <c r="FLW166" s="71"/>
      <c r="FLX166" s="72"/>
      <c r="FLY166" s="72"/>
      <c r="FLZ166" s="72"/>
      <c r="FMA166" s="72"/>
      <c r="FMB166" s="72"/>
      <c r="FMC166" s="72"/>
      <c r="FMD166" s="72"/>
      <c r="FME166" s="72"/>
      <c r="FMF166" s="72"/>
      <c r="FMG166" s="71"/>
      <c r="FMH166" s="71"/>
      <c r="FMI166" s="71"/>
      <c r="FMJ166" s="71"/>
      <c r="FMK166" s="71"/>
      <c r="FML166" s="71"/>
      <c r="FMM166" s="71"/>
      <c r="FMN166" s="72"/>
      <c r="FMO166" s="72"/>
      <c r="FMP166" s="72"/>
      <c r="FMQ166" s="72"/>
      <c r="FMR166" s="72"/>
      <c r="FMS166" s="72"/>
      <c r="FMT166" s="72"/>
      <c r="FMU166" s="72"/>
      <c r="FMV166" s="72"/>
      <c r="FMW166" s="71"/>
      <c r="FMX166" s="71"/>
      <c r="FMY166" s="71"/>
      <c r="FMZ166" s="71"/>
      <c r="FNA166" s="71"/>
      <c r="FNB166" s="71"/>
      <c r="FNC166" s="71"/>
      <c r="FND166" s="72"/>
      <c r="FNE166" s="72"/>
      <c r="FNF166" s="72"/>
      <c r="FNG166" s="72"/>
      <c r="FNH166" s="72"/>
      <c r="FNI166" s="72"/>
      <c r="FNJ166" s="72"/>
      <c r="FNK166" s="72"/>
      <c r="FNL166" s="72"/>
      <c r="FNM166" s="71"/>
      <c r="FNN166" s="71"/>
      <c r="FNO166" s="71"/>
      <c r="FNP166" s="71"/>
      <c r="FNQ166" s="71"/>
      <c r="FNR166" s="71"/>
      <c r="FNS166" s="71"/>
      <c r="FNT166" s="72"/>
      <c r="FNU166" s="72"/>
      <c r="FNV166" s="72"/>
      <c r="FNW166" s="72"/>
      <c r="FNX166" s="72"/>
      <c r="FNY166" s="72"/>
      <c r="FNZ166" s="72"/>
      <c r="FOA166" s="72"/>
      <c r="FOB166" s="72"/>
      <c r="FOC166" s="71"/>
      <c r="FOD166" s="71"/>
      <c r="FOE166" s="71"/>
      <c r="FOF166" s="71"/>
      <c r="FOG166" s="71"/>
      <c r="FOH166" s="71"/>
      <c r="FOI166" s="71"/>
      <c r="FOJ166" s="72"/>
      <c r="FOK166" s="72"/>
      <c r="FOL166" s="72"/>
      <c r="FOM166" s="72"/>
      <c r="FON166" s="72"/>
      <c r="FOO166" s="72"/>
      <c r="FOP166" s="72"/>
      <c r="FOQ166" s="72"/>
      <c r="FOR166" s="72"/>
      <c r="FOS166" s="71"/>
      <c r="FOT166" s="71"/>
      <c r="FOU166" s="71"/>
      <c r="FOV166" s="71"/>
      <c r="FOW166" s="71"/>
      <c r="FOX166" s="71"/>
      <c r="FOY166" s="71"/>
      <c r="FOZ166" s="72"/>
      <c r="FPA166" s="72"/>
      <c r="FPB166" s="72"/>
      <c r="FPC166" s="72"/>
      <c r="FPD166" s="72"/>
      <c r="FPE166" s="72"/>
      <c r="FPF166" s="72"/>
      <c r="FPG166" s="72"/>
      <c r="FPH166" s="72"/>
      <c r="FPI166" s="71"/>
      <c r="FPJ166" s="71"/>
      <c r="FPK166" s="71"/>
      <c r="FPL166" s="71"/>
      <c r="FPM166" s="71"/>
      <c r="FPN166" s="71"/>
      <c r="FPO166" s="71"/>
      <c r="FPP166" s="72"/>
      <c r="FPQ166" s="72"/>
      <c r="FPR166" s="72"/>
      <c r="FPS166" s="72"/>
      <c r="FPT166" s="72"/>
      <c r="FPU166" s="72"/>
      <c r="FPV166" s="72"/>
      <c r="FPW166" s="72"/>
      <c r="FPX166" s="72"/>
      <c r="FPY166" s="71"/>
      <c r="FPZ166" s="71"/>
      <c r="FQA166" s="71"/>
      <c r="FQB166" s="71"/>
      <c r="FQC166" s="71"/>
      <c r="FQD166" s="71"/>
      <c r="FQE166" s="71"/>
      <c r="FQF166" s="72"/>
      <c r="FQG166" s="72"/>
      <c r="FQH166" s="72"/>
      <c r="FQI166" s="72"/>
      <c r="FQJ166" s="72"/>
      <c r="FQK166" s="72"/>
      <c r="FQL166" s="72"/>
      <c r="FQM166" s="72"/>
      <c r="FQN166" s="72"/>
      <c r="FQO166" s="71"/>
      <c r="FQP166" s="71"/>
      <c r="FQQ166" s="71"/>
      <c r="FQR166" s="71"/>
      <c r="FQS166" s="71"/>
      <c r="FQT166" s="71"/>
      <c r="FQU166" s="71"/>
      <c r="FQV166" s="72"/>
      <c r="FQW166" s="72"/>
      <c r="FQX166" s="72"/>
      <c r="FQY166" s="72"/>
      <c r="FQZ166" s="72"/>
      <c r="FRA166" s="72"/>
      <c r="FRB166" s="72"/>
      <c r="FRC166" s="72"/>
      <c r="FRD166" s="72"/>
      <c r="FRE166" s="71"/>
      <c r="FRF166" s="71"/>
      <c r="FRG166" s="71"/>
      <c r="FRH166" s="71"/>
      <c r="FRI166" s="71"/>
      <c r="FRJ166" s="71"/>
      <c r="FRK166" s="71"/>
      <c r="FRL166" s="72"/>
      <c r="FRM166" s="72"/>
      <c r="FRN166" s="72"/>
      <c r="FRO166" s="72"/>
      <c r="FRP166" s="72"/>
      <c r="FRQ166" s="72"/>
      <c r="FRR166" s="72"/>
      <c r="FRS166" s="72"/>
      <c r="FRT166" s="72"/>
      <c r="FRU166" s="71"/>
      <c r="FRV166" s="71"/>
      <c r="FRW166" s="71"/>
      <c r="FRX166" s="71"/>
      <c r="FRY166" s="71"/>
      <c r="FRZ166" s="71"/>
      <c r="FSA166" s="71"/>
      <c r="FSB166" s="72"/>
      <c r="FSC166" s="72"/>
      <c r="FSD166" s="72"/>
      <c r="FSE166" s="72"/>
      <c r="FSF166" s="72"/>
      <c r="FSG166" s="72"/>
      <c r="FSH166" s="72"/>
      <c r="FSI166" s="72"/>
      <c r="FSJ166" s="72"/>
      <c r="FSK166" s="71"/>
      <c r="FSL166" s="71"/>
      <c r="FSM166" s="71"/>
      <c r="FSN166" s="71"/>
      <c r="FSO166" s="71"/>
      <c r="FSP166" s="71"/>
      <c r="FSQ166" s="71"/>
      <c r="FSR166" s="72"/>
      <c r="FSS166" s="72"/>
      <c r="FST166" s="72"/>
      <c r="FSU166" s="72"/>
      <c r="FSV166" s="72"/>
      <c r="FSW166" s="72"/>
      <c r="FSX166" s="72"/>
      <c r="FSY166" s="72"/>
      <c r="FSZ166" s="72"/>
      <c r="FTA166" s="71"/>
      <c r="FTB166" s="71"/>
      <c r="FTC166" s="71"/>
      <c r="FTD166" s="71"/>
      <c r="FTE166" s="71"/>
      <c r="FTF166" s="71"/>
      <c r="FTG166" s="71"/>
      <c r="FTH166" s="72"/>
      <c r="FTI166" s="72"/>
      <c r="FTJ166" s="72"/>
      <c r="FTK166" s="72"/>
      <c r="FTL166" s="72"/>
      <c r="FTM166" s="72"/>
      <c r="FTN166" s="72"/>
      <c r="FTO166" s="72"/>
      <c r="FTP166" s="72"/>
      <c r="FTQ166" s="71"/>
      <c r="FTR166" s="71"/>
      <c r="FTS166" s="71"/>
      <c r="FTT166" s="71"/>
      <c r="FTU166" s="71"/>
      <c r="FTV166" s="71"/>
      <c r="FTW166" s="71"/>
      <c r="FTX166" s="72"/>
      <c r="FTY166" s="72"/>
      <c r="FTZ166" s="72"/>
      <c r="FUA166" s="72"/>
      <c r="FUB166" s="72"/>
      <c r="FUC166" s="72"/>
      <c r="FUD166" s="72"/>
      <c r="FUE166" s="72"/>
      <c r="FUF166" s="72"/>
      <c r="FUG166" s="71"/>
      <c r="FUH166" s="71"/>
      <c r="FUI166" s="71"/>
      <c r="FUJ166" s="71"/>
      <c r="FUK166" s="71"/>
      <c r="FUL166" s="71"/>
      <c r="FUM166" s="71"/>
      <c r="FUN166" s="72"/>
      <c r="FUO166" s="72"/>
      <c r="FUP166" s="72"/>
      <c r="FUQ166" s="72"/>
      <c r="FUR166" s="72"/>
      <c r="FUS166" s="72"/>
      <c r="FUT166" s="72"/>
      <c r="FUU166" s="72"/>
      <c r="FUV166" s="72"/>
      <c r="FUW166" s="71"/>
      <c r="FUX166" s="71"/>
      <c r="FUY166" s="71"/>
      <c r="FUZ166" s="71"/>
      <c r="FVA166" s="71"/>
      <c r="FVB166" s="71"/>
      <c r="FVC166" s="71"/>
      <c r="FVD166" s="72"/>
      <c r="FVE166" s="72"/>
      <c r="FVF166" s="72"/>
      <c r="FVG166" s="72"/>
      <c r="FVH166" s="72"/>
      <c r="FVI166" s="72"/>
      <c r="FVJ166" s="72"/>
      <c r="FVK166" s="72"/>
      <c r="FVL166" s="72"/>
      <c r="FVM166" s="71"/>
      <c r="FVN166" s="71"/>
      <c r="FVO166" s="71"/>
      <c r="FVP166" s="71"/>
      <c r="FVQ166" s="71"/>
      <c r="FVR166" s="71"/>
      <c r="FVS166" s="71"/>
      <c r="FVT166" s="72"/>
      <c r="FVU166" s="72"/>
      <c r="FVV166" s="72"/>
      <c r="FVW166" s="72"/>
      <c r="FVX166" s="72"/>
      <c r="FVY166" s="72"/>
      <c r="FVZ166" s="72"/>
      <c r="FWA166" s="72"/>
      <c r="FWB166" s="72"/>
      <c r="FWC166" s="71"/>
      <c r="FWD166" s="71"/>
      <c r="FWE166" s="71"/>
      <c r="FWF166" s="71"/>
      <c r="FWG166" s="71"/>
      <c r="FWH166" s="71"/>
      <c r="FWI166" s="71"/>
      <c r="FWJ166" s="72"/>
      <c r="FWK166" s="72"/>
      <c r="FWL166" s="72"/>
      <c r="FWM166" s="72"/>
      <c r="FWN166" s="72"/>
      <c r="FWO166" s="72"/>
      <c r="FWP166" s="72"/>
      <c r="FWQ166" s="72"/>
      <c r="FWR166" s="72"/>
      <c r="FWS166" s="71"/>
      <c r="FWT166" s="71"/>
      <c r="FWU166" s="71"/>
      <c r="FWV166" s="71"/>
      <c r="FWW166" s="71"/>
      <c r="FWX166" s="71"/>
      <c r="FWY166" s="71"/>
      <c r="FWZ166" s="72"/>
      <c r="FXA166" s="72"/>
      <c r="FXB166" s="72"/>
      <c r="FXC166" s="72"/>
      <c r="FXD166" s="72"/>
      <c r="FXE166" s="72"/>
      <c r="FXF166" s="72"/>
      <c r="FXG166" s="72"/>
      <c r="FXH166" s="72"/>
      <c r="FXI166" s="71"/>
      <c r="FXJ166" s="71"/>
      <c r="FXK166" s="71"/>
      <c r="FXL166" s="71"/>
      <c r="FXM166" s="71"/>
      <c r="FXN166" s="71"/>
      <c r="FXO166" s="71"/>
      <c r="FXP166" s="72"/>
      <c r="FXQ166" s="72"/>
      <c r="FXR166" s="72"/>
      <c r="FXS166" s="72"/>
      <c r="FXT166" s="72"/>
      <c r="FXU166" s="72"/>
      <c r="FXV166" s="72"/>
      <c r="FXW166" s="72"/>
      <c r="FXX166" s="72"/>
      <c r="FXY166" s="71"/>
      <c r="FXZ166" s="71"/>
      <c r="FYA166" s="71"/>
      <c r="FYB166" s="71"/>
      <c r="FYC166" s="71"/>
      <c r="FYD166" s="71"/>
      <c r="FYE166" s="71"/>
      <c r="FYF166" s="72"/>
      <c r="FYG166" s="72"/>
      <c r="FYH166" s="72"/>
      <c r="FYI166" s="72"/>
      <c r="FYJ166" s="72"/>
      <c r="FYK166" s="72"/>
      <c r="FYL166" s="72"/>
      <c r="FYM166" s="72"/>
      <c r="FYN166" s="72"/>
      <c r="FYO166" s="71"/>
      <c r="FYP166" s="71"/>
      <c r="FYQ166" s="71"/>
      <c r="FYR166" s="71"/>
      <c r="FYS166" s="71"/>
      <c r="FYT166" s="71"/>
      <c r="FYU166" s="71"/>
      <c r="FYV166" s="72"/>
      <c r="FYW166" s="72"/>
      <c r="FYX166" s="72"/>
      <c r="FYY166" s="72"/>
      <c r="FYZ166" s="72"/>
      <c r="FZA166" s="72"/>
      <c r="FZB166" s="72"/>
      <c r="FZC166" s="72"/>
      <c r="FZD166" s="72"/>
      <c r="FZE166" s="71"/>
      <c r="FZF166" s="71"/>
      <c r="FZG166" s="71"/>
      <c r="FZH166" s="71"/>
      <c r="FZI166" s="71"/>
      <c r="FZJ166" s="71"/>
      <c r="FZK166" s="71"/>
      <c r="FZL166" s="72"/>
      <c r="FZM166" s="72"/>
      <c r="FZN166" s="72"/>
      <c r="FZO166" s="72"/>
      <c r="FZP166" s="72"/>
      <c r="FZQ166" s="72"/>
      <c r="FZR166" s="72"/>
      <c r="FZS166" s="72"/>
      <c r="FZT166" s="72"/>
      <c r="FZU166" s="71"/>
      <c r="FZV166" s="71"/>
      <c r="FZW166" s="71"/>
      <c r="FZX166" s="71"/>
      <c r="FZY166" s="71"/>
      <c r="FZZ166" s="71"/>
      <c r="GAA166" s="71"/>
      <c r="GAB166" s="72"/>
      <c r="GAC166" s="72"/>
      <c r="GAD166" s="72"/>
      <c r="GAE166" s="72"/>
      <c r="GAF166" s="72"/>
      <c r="GAG166" s="72"/>
      <c r="GAH166" s="72"/>
      <c r="GAI166" s="72"/>
      <c r="GAJ166" s="72"/>
      <c r="GAK166" s="71"/>
      <c r="GAL166" s="71"/>
      <c r="GAM166" s="71"/>
      <c r="GAN166" s="71"/>
      <c r="GAO166" s="71"/>
      <c r="GAP166" s="71"/>
      <c r="GAQ166" s="71"/>
      <c r="GAR166" s="72"/>
      <c r="GAS166" s="72"/>
      <c r="GAT166" s="72"/>
      <c r="GAU166" s="72"/>
      <c r="GAV166" s="72"/>
      <c r="GAW166" s="72"/>
      <c r="GAX166" s="72"/>
      <c r="GAY166" s="72"/>
      <c r="GAZ166" s="72"/>
      <c r="GBA166" s="71"/>
      <c r="GBB166" s="71"/>
      <c r="GBC166" s="71"/>
      <c r="GBD166" s="71"/>
      <c r="GBE166" s="71"/>
      <c r="GBF166" s="71"/>
      <c r="GBG166" s="71"/>
      <c r="GBH166" s="72"/>
      <c r="GBI166" s="72"/>
      <c r="GBJ166" s="72"/>
      <c r="GBK166" s="72"/>
      <c r="GBL166" s="72"/>
      <c r="GBM166" s="72"/>
      <c r="GBN166" s="72"/>
      <c r="GBO166" s="72"/>
      <c r="GBP166" s="72"/>
      <c r="GBQ166" s="71"/>
      <c r="GBR166" s="71"/>
      <c r="GBS166" s="71"/>
      <c r="GBT166" s="71"/>
      <c r="GBU166" s="71"/>
      <c r="GBV166" s="71"/>
      <c r="GBW166" s="71"/>
      <c r="GBX166" s="72"/>
      <c r="GBY166" s="72"/>
      <c r="GBZ166" s="72"/>
      <c r="GCA166" s="72"/>
      <c r="GCB166" s="72"/>
      <c r="GCC166" s="72"/>
      <c r="GCD166" s="72"/>
      <c r="GCE166" s="72"/>
      <c r="GCF166" s="72"/>
      <c r="GCG166" s="71"/>
      <c r="GCH166" s="71"/>
      <c r="GCI166" s="71"/>
      <c r="GCJ166" s="71"/>
      <c r="GCK166" s="71"/>
      <c r="GCL166" s="71"/>
      <c r="GCM166" s="71"/>
      <c r="GCN166" s="72"/>
      <c r="GCO166" s="72"/>
      <c r="GCP166" s="72"/>
      <c r="GCQ166" s="72"/>
      <c r="GCR166" s="72"/>
      <c r="GCS166" s="72"/>
      <c r="GCT166" s="72"/>
      <c r="GCU166" s="72"/>
      <c r="GCV166" s="72"/>
      <c r="GCW166" s="71"/>
      <c r="GCX166" s="71"/>
      <c r="GCY166" s="71"/>
      <c r="GCZ166" s="71"/>
      <c r="GDA166" s="71"/>
      <c r="GDB166" s="71"/>
      <c r="GDC166" s="71"/>
      <c r="GDD166" s="72"/>
      <c r="GDE166" s="72"/>
      <c r="GDF166" s="72"/>
      <c r="GDG166" s="72"/>
      <c r="GDH166" s="72"/>
      <c r="GDI166" s="72"/>
      <c r="GDJ166" s="72"/>
      <c r="GDK166" s="72"/>
      <c r="GDL166" s="72"/>
      <c r="GDM166" s="71"/>
      <c r="GDN166" s="71"/>
      <c r="GDO166" s="71"/>
      <c r="GDP166" s="71"/>
      <c r="GDQ166" s="71"/>
      <c r="GDR166" s="71"/>
      <c r="GDS166" s="71"/>
      <c r="GDT166" s="72"/>
      <c r="GDU166" s="72"/>
      <c r="GDV166" s="72"/>
      <c r="GDW166" s="72"/>
      <c r="GDX166" s="72"/>
      <c r="GDY166" s="72"/>
      <c r="GDZ166" s="72"/>
      <c r="GEA166" s="72"/>
      <c r="GEB166" s="72"/>
      <c r="GEC166" s="71"/>
      <c r="GED166" s="71"/>
      <c r="GEE166" s="71"/>
      <c r="GEF166" s="71"/>
      <c r="GEG166" s="71"/>
      <c r="GEH166" s="71"/>
      <c r="GEI166" s="71"/>
      <c r="GEJ166" s="72"/>
      <c r="GEK166" s="72"/>
      <c r="GEL166" s="72"/>
      <c r="GEM166" s="72"/>
      <c r="GEN166" s="72"/>
      <c r="GEO166" s="72"/>
      <c r="GEP166" s="72"/>
      <c r="GEQ166" s="72"/>
      <c r="GER166" s="72"/>
      <c r="GES166" s="71"/>
      <c r="GET166" s="71"/>
      <c r="GEU166" s="71"/>
      <c r="GEV166" s="71"/>
      <c r="GEW166" s="71"/>
      <c r="GEX166" s="71"/>
      <c r="GEY166" s="71"/>
      <c r="GEZ166" s="72"/>
      <c r="GFA166" s="72"/>
      <c r="GFB166" s="72"/>
      <c r="GFC166" s="72"/>
      <c r="GFD166" s="72"/>
      <c r="GFE166" s="72"/>
      <c r="GFF166" s="72"/>
      <c r="GFG166" s="72"/>
      <c r="GFH166" s="72"/>
      <c r="GFI166" s="71"/>
      <c r="GFJ166" s="71"/>
      <c r="GFK166" s="71"/>
      <c r="GFL166" s="71"/>
      <c r="GFM166" s="71"/>
      <c r="GFN166" s="71"/>
      <c r="GFO166" s="71"/>
      <c r="GFP166" s="72"/>
      <c r="GFQ166" s="72"/>
      <c r="GFR166" s="72"/>
      <c r="GFS166" s="72"/>
      <c r="GFT166" s="72"/>
      <c r="GFU166" s="72"/>
      <c r="GFV166" s="72"/>
      <c r="GFW166" s="72"/>
      <c r="GFX166" s="72"/>
      <c r="GFY166" s="71"/>
      <c r="GFZ166" s="71"/>
      <c r="GGA166" s="71"/>
      <c r="GGB166" s="71"/>
      <c r="GGC166" s="71"/>
      <c r="GGD166" s="71"/>
      <c r="GGE166" s="71"/>
      <c r="GGF166" s="72"/>
      <c r="GGG166" s="72"/>
      <c r="GGH166" s="72"/>
      <c r="GGI166" s="72"/>
      <c r="GGJ166" s="72"/>
      <c r="GGK166" s="72"/>
      <c r="GGL166" s="72"/>
      <c r="GGM166" s="72"/>
      <c r="GGN166" s="72"/>
      <c r="GGO166" s="71"/>
      <c r="GGP166" s="71"/>
      <c r="GGQ166" s="71"/>
      <c r="GGR166" s="71"/>
      <c r="GGS166" s="71"/>
      <c r="GGT166" s="71"/>
      <c r="GGU166" s="71"/>
      <c r="GGV166" s="72"/>
      <c r="GGW166" s="72"/>
      <c r="GGX166" s="72"/>
      <c r="GGY166" s="72"/>
      <c r="GGZ166" s="72"/>
      <c r="GHA166" s="72"/>
      <c r="GHB166" s="72"/>
      <c r="GHC166" s="72"/>
      <c r="GHD166" s="72"/>
      <c r="GHE166" s="71"/>
      <c r="GHF166" s="71"/>
      <c r="GHG166" s="71"/>
      <c r="GHH166" s="71"/>
      <c r="GHI166" s="71"/>
      <c r="GHJ166" s="71"/>
      <c r="GHK166" s="71"/>
      <c r="GHL166" s="72"/>
      <c r="GHM166" s="72"/>
      <c r="GHN166" s="72"/>
      <c r="GHO166" s="72"/>
      <c r="GHP166" s="72"/>
      <c r="GHQ166" s="72"/>
      <c r="GHR166" s="72"/>
      <c r="GHS166" s="72"/>
      <c r="GHT166" s="72"/>
      <c r="GHU166" s="71"/>
      <c r="GHV166" s="71"/>
      <c r="GHW166" s="71"/>
      <c r="GHX166" s="71"/>
      <c r="GHY166" s="71"/>
      <c r="GHZ166" s="71"/>
      <c r="GIA166" s="71"/>
      <c r="GIB166" s="72"/>
      <c r="GIC166" s="72"/>
      <c r="GID166" s="72"/>
      <c r="GIE166" s="72"/>
      <c r="GIF166" s="72"/>
      <c r="GIG166" s="72"/>
      <c r="GIH166" s="72"/>
      <c r="GII166" s="72"/>
      <c r="GIJ166" s="72"/>
      <c r="GIK166" s="71"/>
      <c r="GIL166" s="71"/>
      <c r="GIM166" s="71"/>
      <c r="GIN166" s="71"/>
      <c r="GIO166" s="71"/>
      <c r="GIP166" s="71"/>
      <c r="GIQ166" s="71"/>
      <c r="GIR166" s="72"/>
      <c r="GIS166" s="72"/>
      <c r="GIT166" s="72"/>
      <c r="GIU166" s="72"/>
      <c r="GIV166" s="72"/>
      <c r="GIW166" s="72"/>
      <c r="GIX166" s="72"/>
      <c r="GIY166" s="72"/>
      <c r="GIZ166" s="72"/>
      <c r="GJA166" s="71"/>
      <c r="GJB166" s="71"/>
      <c r="GJC166" s="71"/>
      <c r="GJD166" s="71"/>
      <c r="GJE166" s="71"/>
      <c r="GJF166" s="71"/>
      <c r="GJG166" s="71"/>
      <c r="GJH166" s="72"/>
      <c r="GJI166" s="72"/>
      <c r="GJJ166" s="72"/>
      <c r="GJK166" s="72"/>
      <c r="GJL166" s="72"/>
      <c r="GJM166" s="72"/>
      <c r="GJN166" s="72"/>
      <c r="GJO166" s="72"/>
      <c r="GJP166" s="72"/>
      <c r="GJQ166" s="71"/>
      <c r="GJR166" s="71"/>
      <c r="GJS166" s="71"/>
      <c r="GJT166" s="71"/>
      <c r="GJU166" s="71"/>
      <c r="GJV166" s="71"/>
      <c r="GJW166" s="71"/>
      <c r="GJX166" s="72"/>
      <c r="GJY166" s="72"/>
      <c r="GJZ166" s="72"/>
      <c r="GKA166" s="72"/>
      <c r="GKB166" s="72"/>
      <c r="GKC166" s="72"/>
      <c r="GKD166" s="72"/>
      <c r="GKE166" s="72"/>
      <c r="GKF166" s="72"/>
      <c r="GKG166" s="71"/>
      <c r="GKH166" s="71"/>
      <c r="GKI166" s="71"/>
      <c r="GKJ166" s="71"/>
      <c r="GKK166" s="71"/>
      <c r="GKL166" s="71"/>
      <c r="GKM166" s="71"/>
      <c r="GKN166" s="72"/>
      <c r="GKO166" s="72"/>
      <c r="GKP166" s="72"/>
      <c r="GKQ166" s="72"/>
      <c r="GKR166" s="72"/>
      <c r="GKS166" s="72"/>
      <c r="GKT166" s="72"/>
      <c r="GKU166" s="72"/>
      <c r="GKV166" s="72"/>
      <c r="GKW166" s="71"/>
      <c r="GKX166" s="71"/>
      <c r="GKY166" s="71"/>
      <c r="GKZ166" s="71"/>
      <c r="GLA166" s="71"/>
      <c r="GLB166" s="71"/>
      <c r="GLC166" s="71"/>
      <c r="GLD166" s="72"/>
      <c r="GLE166" s="72"/>
      <c r="GLF166" s="72"/>
      <c r="GLG166" s="72"/>
      <c r="GLH166" s="72"/>
      <c r="GLI166" s="72"/>
      <c r="GLJ166" s="72"/>
      <c r="GLK166" s="72"/>
      <c r="GLL166" s="72"/>
      <c r="GLM166" s="71"/>
      <c r="GLN166" s="71"/>
      <c r="GLO166" s="71"/>
      <c r="GLP166" s="71"/>
      <c r="GLQ166" s="71"/>
      <c r="GLR166" s="71"/>
      <c r="GLS166" s="71"/>
      <c r="GLT166" s="72"/>
      <c r="GLU166" s="72"/>
      <c r="GLV166" s="72"/>
      <c r="GLW166" s="72"/>
      <c r="GLX166" s="72"/>
      <c r="GLY166" s="72"/>
      <c r="GLZ166" s="72"/>
      <c r="GMA166" s="72"/>
      <c r="GMB166" s="72"/>
      <c r="GMC166" s="71"/>
      <c r="GMD166" s="71"/>
      <c r="GME166" s="71"/>
      <c r="GMF166" s="71"/>
      <c r="GMG166" s="71"/>
      <c r="GMH166" s="71"/>
      <c r="GMI166" s="71"/>
      <c r="GMJ166" s="72"/>
      <c r="GMK166" s="72"/>
      <c r="GML166" s="72"/>
      <c r="GMM166" s="72"/>
      <c r="GMN166" s="72"/>
      <c r="GMO166" s="72"/>
      <c r="GMP166" s="72"/>
      <c r="GMQ166" s="72"/>
      <c r="GMR166" s="72"/>
      <c r="GMS166" s="71"/>
      <c r="GMT166" s="71"/>
      <c r="GMU166" s="71"/>
      <c r="GMV166" s="71"/>
      <c r="GMW166" s="71"/>
      <c r="GMX166" s="71"/>
      <c r="GMY166" s="71"/>
      <c r="GMZ166" s="72"/>
      <c r="GNA166" s="72"/>
      <c r="GNB166" s="72"/>
      <c r="GNC166" s="72"/>
      <c r="GND166" s="72"/>
      <c r="GNE166" s="72"/>
      <c r="GNF166" s="72"/>
      <c r="GNG166" s="72"/>
      <c r="GNH166" s="72"/>
      <c r="GNI166" s="71"/>
      <c r="GNJ166" s="71"/>
      <c r="GNK166" s="71"/>
      <c r="GNL166" s="71"/>
      <c r="GNM166" s="71"/>
      <c r="GNN166" s="71"/>
      <c r="GNO166" s="71"/>
      <c r="GNP166" s="72"/>
      <c r="GNQ166" s="72"/>
      <c r="GNR166" s="72"/>
      <c r="GNS166" s="72"/>
      <c r="GNT166" s="72"/>
      <c r="GNU166" s="72"/>
      <c r="GNV166" s="72"/>
      <c r="GNW166" s="72"/>
      <c r="GNX166" s="72"/>
      <c r="GNY166" s="71"/>
      <c r="GNZ166" s="71"/>
      <c r="GOA166" s="71"/>
      <c r="GOB166" s="71"/>
      <c r="GOC166" s="71"/>
      <c r="GOD166" s="71"/>
      <c r="GOE166" s="71"/>
      <c r="GOF166" s="72"/>
      <c r="GOG166" s="72"/>
      <c r="GOH166" s="72"/>
      <c r="GOI166" s="72"/>
      <c r="GOJ166" s="72"/>
      <c r="GOK166" s="72"/>
      <c r="GOL166" s="72"/>
      <c r="GOM166" s="72"/>
      <c r="GON166" s="72"/>
      <c r="GOO166" s="71"/>
      <c r="GOP166" s="71"/>
      <c r="GOQ166" s="71"/>
      <c r="GOR166" s="71"/>
      <c r="GOS166" s="71"/>
      <c r="GOT166" s="71"/>
      <c r="GOU166" s="71"/>
      <c r="GOV166" s="72"/>
      <c r="GOW166" s="72"/>
      <c r="GOX166" s="72"/>
      <c r="GOY166" s="72"/>
      <c r="GOZ166" s="72"/>
      <c r="GPA166" s="72"/>
      <c r="GPB166" s="72"/>
      <c r="GPC166" s="72"/>
      <c r="GPD166" s="72"/>
      <c r="GPE166" s="71"/>
      <c r="GPF166" s="71"/>
      <c r="GPG166" s="71"/>
      <c r="GPH166" s="71"/>
      <c r="GPI166" s="71"/>
      <c r="GPJ166" s="71"/>
      <c r="GPK166" s="71"/>
      <c r="GPL166" s="72"/>
      <c r="GPM166" s="72"/>
      <c r="GPN166" s="72"/>
      <c r="GPO166" s="72"/>
      <c r="GPP166" s="72"/>
      <c r="GPQ166" s="72"/>
      <c r="GPR166" s="72"/>
      <c r="GPS166" s="72"/>
      <c r="GPT166" s="72"/>
      <c r="GPU166" s="71"/>
      <c r="GPV166" s="71"/>
      <c r="GPW166" s="71"/>
      <c r="GPX166" s="71"/>
      <c r="GPY166" s="71"/>
      <c r="GPZ166" s="71"/>
      <c r="GQA166" s="71"/>
      <c r="GQB166" s="72"/>
      <c r="GQC166" s="72"/>
      <c r="GQD166" s="72"/>
      <c r="GQE166" s="72"/>
      <c r="GQF166" s="72"/>
      <c r="GQG166" s="72"/>
      <c r="GQH166" s="72"/>
      <c r="GQI166" s="72"/>
      <c r="GQJ166" s="72"/>
      <c r="GQK166" s="71"/>
      <c r="GQL166" s="71"/>
      <c r="GQM166" s="71"/>
      <c r="GQN166" s="71"/>
      <c r="GQO166" s="71"/>
      <c r="GQP166" s="71"/>
      <c r="GQQ166" s="71"/>
      <c r="GQR166" s="72"/>
      <c r="GQS166" s="72"/>
      <c r="GQT166" s="72"/>
      <c r="GQU166" s="72"/>
      <c r="GQV166" s="72"/>
      <c r="GQW166" s="72"/>
      <c r="GQX166" s="72"/>
      <c r="GQY166" s="72"/>
      <c r="GQZ166" s="72"/>
      <c r="GRA166" s="71"/>
      <c r="GRB166" s="71"/>
      <c r="GRC166" s="71"/>
      <c r="GRD166" s="71"/>
      <c r="GRE166" s="71"/>
      <c r="GRF166" s="71"/>
      <c r="GRG166" s="71"/>
      <c r="GRH166" s="72"/>
      <c r="GRI166" s="72"/>
      <c r="GRJ166" s="72"/>
      <c r="GRK166" s="72"/>
      <c r="GRL166" s="72"/>
      <c r="GRM166" s="72"/>
      <c r="GRN166" s="72"/>
      <c r="GRO166" s="72"/>
      <c r="GRP166" s="72"/>
      <c r="GRQ166" s="71"/>
      <c r="GRR166" s="71"/>
      <c r="GRS166" s="71"/>
      <c r="GRT166" s="71"/>
      <c r="GRU166" s="71"/>
      <c r="GRV166" s="71"/>
      <c r="GRW166" s="71"/>
      <c r="GRX166" s="72"/>
      <c r="GRY166" s="72"/>
      <c r="GRZ166" s="72"/>
      <c r="GSA166" s="72"/>
      <c r="GSB166" s="72"/>
      <c r="GSC166" s="72"/>
      <c r="GSD166" s="72"/>
      <c r="GSE166" s="72"/>
      <c r="GSF166" s="72"/>
      <c r="GSG166" s="71"/>
      <c r="GSH166" s="71"/>
      <c r="GSI166" s="71"/>
      <c r="GSJ166" s="71"/>
      <c r="GSK166" s="71"/>
      <c r="GSL166" s="71"/>
      <c r="GSM166" s="71"/>
      <c r="GSN166" s="72"/>
      <c r="GSO166" s="72"/>
      <c r="GSP166" s="72"/>
      <c r="GSQ166" s="72"/>
      <c r="GSR166" s="72"/>
      <c r="GSS166" s="72"/>
      <c r="GST166" s="72"/>
      <c r="GSU166" s="72"/>
      <c r="GSV166" s="72"/>
      <c r="GSW166" s="71"/>
      <c r="GSX166" s="71"/>
      <c r="GSY166" s="71"/>
      <c r="GSZ166" s="71"/>
      <c r="GTA166" s="71"/>
      <c r="GTB166" s="71"/>
      <c r="GTC166" s="71"/>
      <c r="GTD166" s="72"/>
      <c r="GTE166" s="72"/>
      <c r="GTF166" s="72"/>
      <c r="GTG166" s="72"/>
      <c r="GTH166" s="72"/>
      <c r="GTI166" s="72"/>
      <c r="GTJ166" s="72"/>
      <c r="GTK166" s="72"/>
      <c r="GTL166" s="72"/>
      <c r="GTM166" s="71"/>
      <c r="GTN166" s="71"/>
      <c r="GTO166" s="71"/>
      <c r="GTP166" s="71"/>
      <c r="GTQ166" s="71"/>
      <c r="GTR166" s="71"/>
      <c r="GTS166" s="71"/>
      <c r="GTT166" s="72"/>
      <c r="GTU166" s="72"/>
      <c r="GTV166" s="72"/>
      <c r="GTW166" s="72"/>
      <c r="GTX166" s="72"/>
      <c r="GTY166" s="72"/>
      <c r="GTZ166" s="72"/>
      <c r="GUA166" s="72"/>
      <c r="GUB166" s="72"/>
      <c r="GUC166" s="71"/>
      <c r="GUD166" s="71"/>
      <c r="GUE166" s="71"/>
      <c r="GUF166" s="71"/>
      <c r="GUG166" s="71"/>
      <c r="GUH166" s="71"/>
      <c r="GUI166" s="71"/>
      <c r="GUJ166" s="72"/>
      <c r="GUK166" s="72"/>
      <c r="GUL166" s="72"/>
      <c r="GUM166" s="72"/>
      <c r="GUN166" s="72"/>
      <c r="GUO166" s="72"/>
      <c r="GUP166" s="72"/>
      <c r="GUQ166" s="72"/>
      <c r="GUR166" s="72"/>
      <c r="GUS166" s="71"/>
      <c r="GUT166" s="71"/>
      <c r="GUU166" s="71"/>
      <c r="GUV166" s="71"/>
      <c r="GUW166" s="71"/>
      <c r="GUX166" s="71"/>
      <c r="GUY166" s="71"/>
      <c r="GUZ166" s="72"/>
      <c r="GVA166" s="72"/>
      <c r="GVB166" s="72"/>
      <c r="GVC166" s="72"/>
      <c r="GVD166" s="72"/>
      <c r="GVE166" s="72"/>
      <c r="GVF166" s="72"/>
      <c r="GVG166" s="72"/>
      <c r="GVH166" s="72"/>
      <c r="GVI166" s="71"/>
      <c r="GVJ166" s="71"/>
      <c r="GVK166" s="71"/>
      <c r="GVL166" s="71"/>
      <c r="GVM166" s="71"/>
      <c r="GVN166" s="71"/>
      <c r="GVO166" s="71"/>
      <c r="GVP166" s="72"/>
      <c r="GVQ166" s="72"/>
      <c r="GVR166" s="72"/>
      <c r="GVS166" s="72"/>
      <c r="GVT166" s="72"/>
      <c r="GVU166" s="72"/>
      <c r="GVV166" s="72"/>
      <c r="GVW166" s="72"/>
      <c r="GVX166" s="72"/>
      <c r="GVY166" s="71"/>
      <c r="GVZ166" s="71"/>
      <c r="GWA166" s="71"/>
      <c r="GWB166" s="71"/>
      <c r="GWC166" s="71"/>
      <c r="GWD166" s="71"/>
      <c r="GWE166" s="71"/>
      <c r="GWF166" s="72"/>
      <c r="GWG166" s="72"/>
      <c r="GWH166" s="72"/>
      <c r="GWI166" s="72"/>
      <c r="GWJ166" s="72"/>
      <c r="GWK166" s="72"/>
      <c r="GWL166" s="72"/>
      <c r="GWM166" s="72"/>
      <c r="GWN166" s="72"/>
      <c r="GWO166" s="71"/>
      <c r="GWP166" s="71"/>
      <c r="GWQ166" s="71"/>
      <c r="GWR166" s="71"/>
      <c r="GWS166" s="71"/>
      <c r="GWT166" s="71"/>
      <c r="GWU166" s="71"/>
      <c r="GWV166" s="72"/>
      <c r="GWW166" s="72"/>
      <c r="GWX166" s="72"/>
      <c r="GWY166" s="72"/>
      <c r="GWZ166" s="72"/>
      <c r="GXA166" s="72"/>
      <c r="GXB166" s="72"/>
      <c r="GXC166" s="72"/>
      <c r="GXD166" s="72"/>
      <c r="GXE166" s="71"/>
      <c r="GXF166" s="71"/>
      <c r="GXG166" s="71"/>
      <c r="GXH166" s="71"/>
      <c r="GXI166" s="71"/>
      <c r="GXJ166" s="71"/>
      <c r="GXK166" s="71"/>
      <c r="GXL166" s="72"/>
      <c r="GXM166" s="72"/>
      <c r="GXN166" s="72"/>
      <c r="GXO166" s="72"/>
      <c r="GXP166" s="72"/>
      <c r="GXQ166" s="72"/>
      <c r="GXR166" s="72"/>
      <c r="GXS166" s="72"/>
      <c r="GXT166" s="72"/>
      <c r="GXU166" s="71"/>
      <c r="GXV166" s="71"/>
      <c r="GXW166" s="71"/>
      <c r="GXX166" s="71"/>
      <c r="GXY166" s="71"/>
      <c r="GXZ166" s="71"/>
      <c r="GYA166" s="71"/>
      <c r="GYB166" s="72"/>
      <c r="GYC166" s="72"/>
      <c r="GYD166" s="72"/>
      <c r="GYE166" s="72"/>
      <c r="GYF166" s="72"/>
      <c r="GYG166" s="72"/>
      <c r="GYH166" s="72"/>
      <c r="GYI166" s="72"/>
      <c r="GYJ166" s="72"/>
      <c r="GYK166" s="71"/>
      <c r="GYL166" s="71"/>
      <c r="GYM166" s="71"/>
      <c r="GYN166" s="71"/>
      <c r="GYO166" s="71"/>
      <c r="GYP166" s="71"/>
      <c r="GYQ166" s="71"/>
      <c r="GYR166" s="72"/>
      <c r="GYS166" s="72"/>
      <c r="GYT166" s="72"/>
      <c r="GYU166" s="72"/>
      <c r="GYV166" s="72"/>
      <c r="GYW166" s="72"/>
      <c r="GYX166" s="72"/>
      <c r="GYY166" s="72"/>
      <c r="GYZ166" s="72"/>
      <c r="GZA166" s="71"/>
      <c r="GZB166" s="71"/>
      <c r="GZC166" s="71"/>
      <c r="GZD166" s="71"/>
      <c r="GZE166" s="71"/>
      <c r="GZF166" s="71"/>
      <c r="GZG166" s="71"/>
      <c r="GZH166" s="72"/>
      <c r="GZI166" s="72"/>
      <c r="GZJ166" s="72"/>
      <c r="GZK166" s="72"/>
      <c r="GZL166" s="72"/>
      <c r="GZM166" s="72"/>
      <c r="GZN166" s="72"/>
      <c r="GZO166" s="72"/>
      <c r="GZP166" s="72"/>
      <c r="GZQ166" s="71"/>
      <c r="GZR166" s="71"/>
      <c r="GZS166" s="71"/>
      <c r="GZT166" s="71"/>
      <c r="GZU166" s="71"/>
      <c r="GZV166" s="71"/>
      <c r="GZW166" s="71"/>
      <c r="GZX166" s="72"/>
      <c r="GZY166" s="72"/>
      <c r="GZZ166" s="72"/>
      <c r="HAA166" s="72"/>
      <c r="HAB166" s="72"/>
      <c r="HAC166" s="72"/>
      <c r="HAD166" s="72"/>
      <c r="HAE166" s="72"/>
      <c r="HAF166" s="72"/>
      <c r="HAG166" s="71"/>
      <c r="HAH166" s="71"/>
      <c r="HAI166" s="71"/>
      <c r="HAJ166" s="71"/>
      <c r="HAK166" s="71"/>
      <c r="HAL166" s="71"/>
      <c r="HAM166" s="71"/>
      <c r="HAN166" s="72"/>
      <c r="HAO166" s="72"/>
      <c r="HAP166" s="72"/>
      <c r="HAQ166" s="72"/>
      <c r="HAR166" s="72"/>
      <c r="HAS166" s="72"/>
      <c r="HAT166" s="72"/>
      <c r="HAU166" s="72"/>
      <c r="HAV166" s="72"/>
      <c r="HAW166" s="71"/>
      <c r="HAX166" s="71"/>
      <c r="HAY166" s="71"/>
      <c r="HAZ166" s="71"/>
      <c r="HBA166" s="71"/>
      <c r="HBB166" s="71"/>
      <c r="HBC166" s="71"/>
      <c r="HBD166" s="72"/>
      <c r="HBE166" s="72"/>
      <c r="HBF166" s="72"/>
      <c r="HBG166" s="72"/>
      <c r="HBH166" s="72"/>
      <c r="HBI166" s="72"/>
      <c r="HBJ166" s="72"/>
      <c r="HBK166" s="72"/>
      <c r="HBL166" s="72"/>
      <c r="HBM166" s="71"/>
      <c r="HBN166" s="71"/>
      <c r="HBO166" s="71"/>
      <c r="HBP166" s="71"/>
      <c r="HBQ166" s="71"/>
      <c r="HBR166" s="71"/>
      <c r="HBS166" s="71"/>
      <c r="HBT166" s="72"/>
      <c r="HBU166" s="72"/>
      <c r="HBV166" s="72"/>
      <c r="HBW166" s="72"/>
      <c r="HBX166" s="72"/>
      <c r="HBY166" s="72"/>
      <c r="HBZ166" s="72"/>
      <c r="HCA166" s="72"/>
      <c r="HCB166" s="72"/>
      <c r="HCC166" s="71"/>
      <c r="HCD166" s="71"/>
      <c r="HCE166" s="71"/>
      <c r="HCF166" s="71"/>
      <c r="HCG166" s="71"/>
      <c r="HCH166" s="71"/>
      <c r="HCI166" s="71"/>
      <c r="HCJ166" s="72"/>
      <c r="HCK166" s="72"/>
      <c r="HCL166" s="72"/>
      <c r="HCM166" s="72"/>
      <c r="HCN166" s="72"/>
      <c r="HCO166" s="72"/>
      <c r="HCP166" s="72"/>
      <c r="HCQ166" s="72"/>
      <c r="HCR166" s="72"/>
      <c r="HCS166" s="71"/>
      <c r="HCT166" s="71"/>
      <c r="HCU166" s="71"/>
      <c r="HCV166" s="71"/>
      <c r="HCW166" s="71"/>
      <c r="HCX166" s="71"/>
      <c r="HCY166" s="71"/>
      <c r="HCZ166" s="72"/>
      <c r="HDA166" s="72"/>
      <c r="HDB166" s="72"/>
      <c r="HDC166" s="72"/>
      <c r="HDD166" s="72"/>
      <c r="HDE166" s="72"/>
      <c r="HDF166" s="72"/>
      <c r="HDG166" s="72"/>
      <c r="HDH166" s="72"/>
      <c r="HDI166" s="71"/>
      <c r="HDJ166" s="71"/>
      <c r="HDK166" s="71"/>
      <c r="HDL166" s="71"/>
      <c r="HDM166" s="71"/>
      <c r="HDN166" s="71"/>
      <c r="HDO166" s="71"/>
      <c r="HDP166" s="72"/>
      <c r="HDQ166" s="72"/>
      <c r="HDR166" s="72"/>
      <c r="HDS166" s="72"/>
      <c r="HDT166" s="72"/>
      <c r="HDU166" s="72"/>
      <c r="HDV166" s="72"/>
      <c r="HDW166" s="72"/>
      <c r="HDX166" s="72"/>
      <c r="HDY166" s="71"/>
      <c r="HDZ166" s="71"/>
      <c r="HEA166" s="71"/>
      <c r="HEB166" s="71"/>
      <c r="HEC166" s="71"/>
      <c r="HED166" s="71"/>
      <c r="HEE166" s="71"/>
      <c r="HEF166" s="72"/>
      <c r="HEG166" s="72"/>
      <c r="HEH166" s="72"/>
      <c r="HEI166" s="72"/>
      <c r="HEJ166" s="72"/>
      <c r="HEK166" s="72"/>
      <c r="HEL166" s="72"/>
      <c r="HEM166" s="72"/>
      <c r="HEN166" s="72"/>
      <c r="HEO166" s="71"/>
      <c r="HEP166" s="71"/>
      <c r="HEQ166" s="71"/>
      <c r="HER166" s="71"/>
      <c r="HES166" s="71"/>
      <c r="HET166" s="71"/>
      <c r="HEU166" s="71"/>
      <c r="HEV166" s="72"/>
      <c r="HEW166" s="72"/>
      <c r="HEX166" s="72"/>
      <c r="HEY166" s="72"/>
      <c r="HEZ166" s="72"/>
      <c r="HFA166" s="72"/>
      <c r="HFB166" s="72"/>
      <c r="HFC166" s="72"/>
      <c r="HFD166" s="72"/>
      <c r="HFE166" s="71"/>
      <c r="HFF166" s="71"/>
      <c r="HFG166" s="71"/>
      <c r="HFH166" s="71"/>
      <c r="HFI166" s="71"/>
      <c r="HFJ166" s="71"/>
      <c r="HFK166" s="71"/>
      <c r="HFL166" s="72"/>
      <c r="HFM166" s="72"/>
      <c r="HFN166" s="72"/>
      <c r="HFO166" s="72"/>
      <c r="HFP166" s="72"/>
      <c r="HFQ166" s="72"/>
      <c r="HFR166" s="72"/>
      <c r="HFS166" s="72"/>
      <c r="HFT166" s="72"/>
      <c r="HFU166" s="71"/>
      <c r="HFV166" s="71"/>
      <c r="HFW166" s="71"/>
      <c r="HFX166" s="71"/>
      <c r="HFY166" s="71"/>
      <c r="HFZ166" s="71"/>
      <c r="HGA166" s="71"/>
      <c r="HGB166" s="72"/>
      <c r="HGC166" s="72"/>
      <c r="HGD166" s="72"/>
      <c r="HGE166" s="72"/>
      <c r="HGF166" s="72"/>
      <c r="HGG166" s="72"/>
      <c r="HGH166" s="72"/>
      <c r="HGI166" s="72"/>
      <c r="HGJ166" s="72"/>
      <c r="HGK166" s="71"/>
      <c r="HGL166" s="71"/>
      <c r="HGM166" s="71"/>
      <c r="HGN166" s="71"/>
      <c r="HGO166" s="71"/>
      <c r="HGP166" s="71"/>
      <c r="HGQ166" s="71"/>
      <c r="HGR166" s="72"/>
      <c r="HGS166" s="72"/>
      <c r="HGT166" s="72"/>
      <c r="HGU166" s="72"/>
      <c r="HGV166" s="72"/>
      <c r="HGW166" s="72"/>
      <c r="HGX166" s="72"/>
      <c r="HGY166" s="72"/>
      <c r="HGZ166" s="72"/>
      <c r="HHA166" s="71"/>
      <c r="HHB166" s="71"/>
      <c r="HHC166" s="71"/>
      <c r="HHD166" s="71"/>
      <c r="HHE166" s="71"/>
      <c r="HHF166" s="71"/>
      <c r="HHG166" s="71"/>
      <c r="HHH166" s="72"/>
      <c r="HHI166" s="72"/>
      <c r="HHJ166" s="72"/>
      <c r="HHK166" s="72"/>
      <c r="HHL166" s="72"/>
      <c r="HHM166" s="72"/>
      <c r="HHN166" s="72"/>
      <c r="HHO166" s="72"/>
      <c r="HHP166" s="72"/>
      <c r="HHQ166" s="71"/>
      <c r="HHR166" s="71"/>
      <c r="HHS166" s="71"/>
      <c r="HHT166" s="71"/>
      <c r="HHU166" s="71"/>
      <c r="HHV166" s="71"/>
      <c r="HHW166" s="71"/>
      <c r="HHX166" s="72"/>
      <c r="HHY166" s="72"/>
      <c r="HHZ166" s="72"/>
      <c r="HIA166" s="72"/>
      <c r="HIB166" s="72"/>
      <c r="HIC166" s="72"/>
      <c r="HID166" s="72"/>
      <c r="HIE166" s="72"/>
      <c r="HIF166" s="72"/>
      <c r="HIG166" s="71"/>
      <c r="HIH166" s="71"/>
      <c r="HII166" s="71"/>
      <c r="HIJ166" s="71"/>
      <c r="HIK166" s="71"/>
      <c r="HIL166" s="71"/>
      <c r="HIM166" s="71"/>
      <c r="HIN166" s="72"/>
      <c r="HIO166" s="72"/>
      <c r="HIP166" s="72"/>
      <c r="HIQ166" s="72"/>
      <c r="HIR166" s="72"/>
      <c r="HIS166" s="72"/>
      <c r="HIT166" s="72"/>
      <c r="HIU166" s="72"/>
      <c r="HIV166" s="72"/>
      <c r="HIW166" s="71"/>
      <c r="HIX166" s="71"/>
      <c r="HIY166" s="71"/>
      <c r="HIZ166" s="71"/>
      <c r="HJA166" s="71"/>
      <c r="HJB166" s="71"/>
      <c r="HJC166" s="71"/>
      <c r="HJD166" s="72"/>
      <c r="HJE166" s="72"/>
      <c r="HJF166" s="72"/>
      <c r="HJG166" s="72"/>
      <c r="HJH166" s="72"/>
      <c r="HJI166" s="72"/>
      <c r="HJJ166" s="72"/>
      <c r="HJK166" s="72"/>
      <c r="HJL166" s="72"/>
      <c r="HJM166" s="71"/>
      <c r="HJN166" s="71"/>
      <c r="HJO166" s="71"/>
      <c r="HJP166" s="71"/>
      <c r="HJQ166" s="71"/>
      <c r="HJR166" s="71"/>
      <c r="HJS166" s="71"/>
      <c r="HJT166" s="72"/>
      <c r="HJU166" s="72"/>
      <c r="HJV166" s="72"/>
      <c r="HJW166" s="72"/>
      <c r="HJX166" s="72"/>
      <c r="HJY166" s="72"/>
      <c r="HJZ166" s="72"/>
      <c r="HKA166" s="72"/>
      <c r="HKB166" s="72"/>
      <c r="HKC166" s="71"/>
      <c r="HKD166" s="71"/>
      <c r="HKE166" s="71"/>
      <c r="HKF166" s="71"/>
      <c r="HKG166" s="71"/>
      <c r="HKH166" s="71"/>
      <c r="HKI166" s="71"/>
      <c r="HKJ166" s="72"/>
      <c r="HKK166" s="72"/>
      <c r="HKL166" s="72"/>
      <c r="HKM166" s="72"/>
      <c r="HKN166" s="72"/>
      <c r="HKO166" s="72"/>
      <c r="HKP166" s="72"/>
      <c r="HKQ166" s="72"/>
      <c r="HKR166" s="72"/>
      <c r="HKS166" s="71"/>
      <c r="HKT166" s="71"/>
      <c r="HKU166" s="71"/>
      <c r="HKV166" s="71"/>
      <c r="HKW166" s="71"/>
      <c r="HKX166" s="71"/>
      <c r="HKY166" s="71"/>
      <c r="HKZ166" s="72"/>
      <c r="HLA166" s="72"/>
      <c r="HLB166" s="72"/>
      <c r="HLC166" s="72"/>
      <c r="HLD166" s="72"/>
      <c r="HLE166" s="72"/>
      <c r="HLF166" s="72"/>
      <c r="HLG166" s="72"/>
      <c r="HLH166" s="72"/>
      <c r="HLI166" s="71"/>
      <c r="HLJ166" s="71"/>
      <c r="HLK166" s="71"/>
      <c r="HLL166" s="71"/>
      <c r="HLM166" s="71"/>
      <c r="HLN166" s="71"/>
      <c r="HLO166" s="71"/>
      <c r="HLP166" s="72"/>
      <c r="HLQ166" s="72"/>
      <c r="HLR166" s="72"/>
      <c r="HLS166" s="72"/>
      <c r="HLT166" s="72"/>
      <c r="HLU166" s="72"/>
      <c r="HLV166" s="72"/>
      <c r="HLW166" s="72"/>
      <c r="HLX166" s="72"/>
      <c r="HLY166" s="71"/>
      <c r="HLZ166" s="71"/>
      <c r="HMA166" s="71"/>
      <c r="HMB166" s="71"/>
      <c r="HMC166" s="71"/>
      <c r="HMD166" s="71"/>
      <c r="HME166" s="71"/>
      <c r="HMF166" s="72"/>
      <c r="HMG166" s="72"/>
      <c r="HMH166" s="72"/>
      <c r="HMI166" s="72"/>
      <c r="HMJ166" s="72"/>
      <c r="HMK166" s="72"/>
      <c r="HML166" s="72"/>
      <c r="HMM166" s="72"/>
      <c r="HMN166" s="72"/>
      <c r="HMO166" s="71"/>
      <c r="HMP166" s="71"/>
      <c r="HMQ166" s="71"/>
      <c r="HMR166" s="71"/>
      <c r="HMS166" s="71"/>
      <c r="HMT166" s="71"/>
      <c r="HMU166" s="71"/>
      <c r="HMV166" s="72"/>
      <c r="HMW166" s="72"/>
      <c r="HMX166" s="72"/>
      <c r="HMY166" s="72"/>
      <c r="HMZ166" s="72"/>
      <c r="HNA166" s="72"/>
      <c r="HNB166" s="72"/>
      <c r="HNC166" s="72"/>
      <c r="HND166" s="72"/>
      <c r="HNE166" s="71"/>
      <c r="HNF166" s="71"/>
      <c r="HNG166" s="71"/>
      <c r="HNH166" s="71"/>
      <c r="HNI166" s="71"/>
      <c r="HNJ166" s="71"/>
      <c r="HNK166" s="71"/>
      <c r="HNL166" s="72"/>
      <c r="HNM166" s="72"/>
      <c r="HNN166" s="72"/>
      <c r="HNO166" s="72"/>
      <c r="HNP166" s="72"/>
      <c r="HNQ166" s="72"/>
      <c r="HNR166" s="72"/>
      <c r="HNS166" s="72"/>
      <c r="HNT166" s="72"/>
      <c r="HNU166" s="71"/>
      <c r="HNV166" s="71"/>
      <c r="HNW166" s="71"/>
      <c r="HNX166" s="71"/>
      <c r="HNY166" s="71"/>
      <c r="HNZ166" s="71"/>
      <c r="HOA166" s="71"/>
      <c r="HOB166" s="72"/>
      <c r="HOC166" s="72"/>
      <c r="HOD166" s="72"/>
      <c r="HOE166" s="72"/>
      <c r="HOF166" s="72"/>
      <c r="HOG166" s="72"/>
      <c r="HOH166" s="72"/>
      <c r="HOI166" s="72"/>
      <c r="HOJ166" s="72"/>
      <c r="HOK166" s="71"/>
      <c r="HOL166" s="71"/>
      <c r="HOM166" s="71"/>
      <c r="HON166" s="71"/>
      <c r="HOO166" s="71"/>
      <c r="HOP166" s="71"/>
      <c r="HOQ166" s="71"/>
      <c r="HOR166" s="72"/>
      <c r="HOS166" s="72"/>
      <c r="HOT166" s="72"/>
      <c r="HOU166" s="72"/>
      <c r="HOV166" s="72"/>
      <c r="HOW166" s="72"/>
      <c r="HOX166" s="72"/>
      <c r="HOY166" s="72"/>
      <c r="HOZ166" s="72"/>
      <c r="HPA166" s="71"/>
      <c r="HPB166" s="71"/>
      <c r="HPC166" s="71"/>
      <c r="HPD166" s="71"/>
      <c r="HPE166" s="71"/>
      <c r="HPF166" s="71"/>
      <c r="HPG166" s="71"/>
      <c r="HPH166" s="72"/>
      <c r="HPI166" s="72"/>
      <c r="HPJ166" s="72"/>
      <c r="HPK166" s="72"/>
      <c r="HPL166" s="72"/>
      <c r="HPM166" s="72"/>
      <c r="HPN166" s="72"/>
      <c r="HPO166" s="72"/>
      <c r="HPP166" s="72"/>
      <c r="HPQ166" s="71"/>
      <c r="HPR166" s="71"/>
      <c r="HPS166" s="71"/>
      <c r="HPT166" s="71"/>
      <c r="HPU166" s="71"/>
      <c r="HPV166" s="71"/>
      <c r="HPW166" s="71"/>
      <c r="HPX166" s="72"/>
      <c r="HPY166" s="72"/>
      <c r="HPZ166" s="72"/>
      <c r="HQA166" s="72"/>
      <c r="HQB166" s="72"/>
      <c r="HQC166" s="72"/>
      <c r="HQD166" s="72"/>
      <c r="HQE166" s="72"/>
      <c r="HQF166" s="72"/>
      <c r="HQG166" s="71"/>
      <c r="HQH166" s="71"/>
      <c r="HQI166" s="71"/>
      <c r="HQJ166" s="71"/>
      <c r="HQK166" s="71"/>
      <c r="HQL166" s="71"/>
      <c r="HQM166" s="71"/>
      <c r="HQN166" s="72"/>
      <c r="HQO166" s="72"/>
      <c r="HQP166" s="72"/>
      <c r="HQQ166" s="72"/>
      <c r="HQR166" s="72"/>
      <c r="HQS166" s="72"/>
      <c r="HQT166" s="72"/>
      <c r="HQU166" s="72"/>
      <c r="HQV166" s="72"/>
      <c r="HQW166" s="71"/>
      <c r="HQX166" s="71"/>
      <c r="HQY166" s="71"/>
      <c r="HQZ166" s="71"/>
      <c r="HRA166" s="71"/>
      <c r="HRB166" s="71"/>
      <c r="HRC166" s="71"/>
      <c r="HRD166" s="72"/>
      <c r="HRE166" s="72"/>
      <c r="HRF166" s="72"/>
      <c r="HRG166" s="72"/>
      <c r="HRH166" s="72"/>
      <c r="HRI166" s="72"/>
      <c r="HRJ166" s="72"/>
      <c r="HRK166" s="72"/>
      <c r="HRL166" s="72"/>
      <c r="HRM166" s="71"/>
      <c r="HRN166" s="71"/>
      <c r="HRO166" s="71"/>
      <c r="HRP166" s="71"/>
      <c r="HRQ166" s="71"/>
      <c r="HRR166" s="71"/>
      <c r="HRS166" s="71"/>
      <c r="HRT166" s="72"/>
      <c r="HRU166" s="72"/>
      <c r="HRV166" s="72"/>
      <c r="HRW166" s="72"/>
      <c r="HRX166" s="72"/>
      <c r="HRY166" s="72"/>
      <c r="HRZ166" s="72"/>
      <c r="HSA166" s="72"/>
      <c r="HSB166" s="72"/>
      <c r="HSC166" s="71"/>
      <c r="HSD166" s="71"/>
      <c r="HSE166" s="71"/>
      <c r="HSF166" s="71"/>
      <c r="HSG166" s="71"/>
      <c r="HSH166" s="71"/>
      <c r="HSI166" s="71"/>
      <c r="HSJ166" s="72"/>
      <c r="HSK166" s="72"/>
      <c r="HSL166" s="72"/>
      <c r="HSM166" s="72"/>
      <c r="HSN166" s="72"/>
      <c r="HSO166" s="72"/>
      <c r="HSP166" s="72"/>
      <c r="HSQ166" s="72"/>
      <c r="HSR166" s="72"/>
      <c r="HSS166" s="71"/>
      <c r="HST166" s="71"/>
      <c r="HSU166" s="71"/>
      <c r="HSV166" s="71"/>
      <c r="HSW166" s="71"/>
      <c r="HSX166" s="71"/>
      <c r="HSY166" s="71"/>
      <c r="HSZ166" s="72"/>
      <c r="HTA166" s="72"/>
      <c r="HTB166" s="72"/>
      <c r="HTC166" s="72"/>
      <c r="HTD166" s="72"/>
      <c r="HTE166" s="72"/>
      <c r="HTF166" s="72"/>
      <c r="HTG166" s="72"/>
      <c r="HTH166" s="72"/>
      <c r="HTI166" s="71"/>
      <c r="HTJ166" s="71"/>
      <c r="HTK166" s="71"/>
      <c r="HTL166" s="71"/>
      <c r="HTM166" s="71"/>
      <c r="HTN166" s="71"/>
      <c r="HTO166" s="71"/>
      <c r="HTP166" s="72"/>
      <c r="HTQ166" s="72"/>
      <c r="HTR166" s="72"/>
      <c r="HTS166" s="72"/>
      <c r="HTT166" s="72"/>
      <c r="HTU166" s="72"/>
      <c r="HTV166" s="72"/>
      <c r="HTW166" s="72"/>
      <c r="HTX166" s="72"/>
      <c r="HTY166" s="71"/>
      <c r="HTZ166" s="71"/>
      <c r="HUA166" s="71"/>
      <c r="HUB166" s="71"/>
      <c r="HUC166" s="71"/>
      <c r="HUD166" s="71"/>
      <c r="HUE166" s="71"/>
      <c r="HUF166" s="72"/>
      <c r="HUG166" s="72"/>
      <c r="HUH166" s="72"/>
      <c r="HUI166" s="72"/>
      <c r="HUJ166" s="72"/>
      <c r="HUK166" s="72"/>
      <c r="HUL166" s="72"/>
      <c r="HUM166" s="72"/>
      <c r="HUN166" s="72"/>
      <c r="HUO166" s="71"/>
      <c r="HUP166" s="71"/>
      <c r="HUQ166" s="71"/>
      <c r="HUR166" s="71"/>
      <c r="HUS166" s="71"/>
      <c r="HUT166" s="71"/>
      <c r="HUU166" s="71"/>
      <c r="HUV166" s="72"/>
      <c r="HUW166" s="72"/>
      <c r="HUX166" s="72"/>
      <c r="HUY166" s="72"/>
      <c r="HUZ166" s="72"/>
      <c r="HVA166" s="72"/>
      <c r="HVB166" s="72"/>
      <c r="HVC166" s="72"/>
      <c r="HVD166" s="72"/>
      <c r="HVE166" s="71"/>
      <c r="HVF166" s="71"/>
      <c r="HVG166" s="71"/>
      <c r="HVH166" s="71"/>
      <c r="HVI166" s="71"/>
      <c r="HVJ166" s="71"/>
      <c r="HVK166" s="71"/>
      <c r="HVL166" s="72"/>
      <c r="HVM166" s="72"/>
      <c r="HVN166" s="72"/>
      <c r="HVO166" s="72"/>
      <c r="HVP166" s="72"/>
      <c r="HVQ166" s="72"/>
      <c r="HVR166" s="72"/>
      <c r="HVS166" s="72"/>
      <c r="HVT166" s="72"/>
      <c r="HVU166" s="71"/>
      <c r="HVV166" s="71"/>
      <c r="HVW166" s="71"/>
      <c r="HVX166" s="71"/>
      <c r="HVY166" s="71"/>
      <c r="HVZ166" s="71"/>
      <c r="HWA166" s="71"/>
      <c r="HWB166" s="72"/>
      <c r="HWC166" s="72"/>
      <c r="HWD166" s="72"/>
      <c r="HWE166" s="72"/>
      <c r="HWF166" s="72"/>
      <c r="HWG166" s="72"/>
      <c r="HWH166" s="72"/>
      <c r="HWI166" s="72"/>
      <c r="HWJ166" s="72"/>
      <c r="HWK166" s="71"/>
      <c r="HWL166" s="71"/>
      <c r="HWM166" s="71"/>
      <c r="HWN166" s="71"/>
      <c r="HWO166" s="71"/>
      <c r="HWP166" s="71"/>
      <c r="HWQ166" s="71"/>
      <c r="HWR166" s="72"/>
      <c r="HWS166" s="72"/>
      <c r="HWT166" s="72"/>
      <c r="HWU166" s="72"/>
      <c r="HWV166" s="72"/>
      <c r="HWW166" s="72"/>
      <c r="HWX166" s="72"/>
      <c r="HWY166" s="72"/>
      <c r="HWZ166" s="72"/>
      <c r="HXA166" s="71"/>
      <c r="HXB166" s="71"/>
      <c r="HXC166" s="71"/>
      <c r="HXD166" s="71"/>
      <c r="HXE166" s="71"/>
      <c r="HXF166" s="71"/>
      <c r="HXG166" s="71"/>
      <c r="HXH166" s="72"/>
      <c r="HXI166" s="72"/>
      <c r="HXJ166" s="72"/>
      <c r="HXK166" s="72"/>
      <c r="HXL166" s="72"/>
      <c r="HXM166" s="72"/>
      <c r="HXN166" s="72"/>
      <c r="HXO166" s="72"/>
      <c r="HXP166" s="72"/>
      <c r="HXQ166" s="71"/>
      <c r="HXR166" s="71"/>
      <c r="HXS166" s="71"/>
      <c r="HXT166" s="71"/>
      <c r="HXU166" s="71"/>
      <c r="HXV166" s="71"/>
      <c r="HXW166" s="71"/>
      <c r="HXX166" s="72"/>
      <c r="HXY166" s="72"/>
      <c r="HXZ166" s="72"/>
      <c r="HYA166" s="72"/>
      <c r="HYB166" s="72"/>
      <c r="HYC166" s="72"/>
      <c r="HYD166" s="72"/>
      <c r="HYE166" s="72"/>
      <c r="HYF166" s="72"/>
      <c r="HYG166" s="71"/>
      <c r="HYH166" s="71"/>
      <c r="HYI166" s="71"/>
      <c r="HYJ166" s="71"/>
      <c r="HYK166" s="71"/>
      <c r="HYL166" s="71"/>
      <c r="HYM166" s="71"/>
      <c r="HYN166" s="72"/>
      <c r="HYO166" s="72"/>
      <c r="HYP166" s="72"/>
      <c r="HYQ166" s="72"/>
      <c r="HYR166" s="72"/>
      <c r="HYS166" s="72"/>
      <c r="HYT166" s="72"/>
      <c r="HYU166" s="72"/>
      <c r="HYV166" s="72"/>
      <c r="HYW166" s="71"/>
      <c r="HYX166" s="71"/>
      <c r="HYY166" s="71"/>
      <c r="HYZ166" s="71"/>
      <c r="HZA166" s="71"/>
      <c r="HZB166" s="71"/>
      <c r="HZC166" s="71"/>
      <c r="HZD166" s="72"/>
      <c r="HZE166" s="72"/>
      <c r="HZF166" s="72"/>
      <c r="HZG166" s="72"/>
      <c r="HZH166" s="72"/>
      <c r="HZI166" s="72"/>
      <c r="HZJ166" s="72"/>
      <c r="HZK166" s="72"/>
      <c r="HZL166" s="72"/>
      <c r="HZM166" s="71"/>
      <c r="HZN166" s="71"/>
      <c r="HZO166" s="71"/>
      <c r="HZP166" s="71"/>
      <c r="HZQ166" s="71"/>
      <c r="HZR166" s="71"/>
      <c r="HZS166" s="71"/>
      <c r="HZT166" s="72"/>
      <c r="HZU166" s="72"/>
      <c r="HZV166" s="72"/>
      <c r="HZW166" s="72"/>
      <c r="HZX166" s="72"/>
      <c r="HZY166" s="72"/>
      <c r="HZZ166" s="72"/>
      <c r="IAA166" s="72"/>
      <c r="IAB166" s="72"/>
      <c r="IAC166" s="71"/>
      <c r="IAD166" s="71"/>
      <c r="IAE166" s="71"/>
      <c r="IAF166" s="71"/>
      <c r="IAG166" s="71"/>
      <c r="IAH166" s="71"/>
      <c r="IAI166" s="71"/>
      <c r="IAJ166" s="72"/>
      <c r="IAK166" s="72"/>
      <c r="IAL166" s="72"/>
      <c r="IAM166" s="72"/>
      <c r="IAN166" s="72"/>
      <c r="IAO166" s="72"/>
      <c r="IAP166" s="72"/>
      <c r="IAQ166" s="72"/>
      <c r="IAR166" s="72"/>
      <c r="IAS166" s="71"/>
      <c r="IAT166" s="71"/>
      <c r="IAU166" s="71"/>
      <c r="IAV166" s="71"/>
      <c r="IAW166" s="71"/>
      <c r="IAX166" s="71"/>
      <c r="IAY166" s="71"/>
      <c r="IAZ166" s="72"/>
      <c r="IBA166" s="72"/>
      <c r="IBB166" s="72"/>
      <c r="IBC166" s="72"/>
      <c r="IBD166" s="72"/>
      <c r="IBE166" s="72"/>
      <c r="IBF166" s="72"/>
      <c r="IBG166" s="72"/>
      <c r="IBH166" s="72"/>
      <c r="IBI166" s="71"/>
      <c r="IBJ166" s="71"/>
      <c r="IBK166" s="71"/>
      <c r="IBL166" s="71"/>
      <c r="IBM166" s="71"/>
      <c r="IBN166" s="71"/>
      <c r="IBO166" s="71"/>
      <c r="IBP166" s="72"/>
      <c r="IBQ166" s="72"/>
      <c r="IBR166" s="72"/>
      <c r="IBS166" s="72"/>
      <c r="IBT166" s="72"/>
      <c r="IBU166" s="72"/>
      <c r="IBV166" s="72"/>
      <c r="IBW166" s="72"/>
      <c r="IBX166" s="72"/>
      <c r="IBY166" s="71"/>
      <c r="IBZ166" s="71"/>
      <c r="ICA166" s="71"/>
      <c r="ICB166" s="71"/>
      <c r="ICC166" s="71"/>
      <c r="ICD166" s="71"/>
      <c r="ICE166" s="71"/>
      <c r="ICF166" s="72"/>
      <c r="ICG166" s="72"/>
      <c r="ICH166" s="72"/>
      <c r="ICI166" s="72"/>
      <c r="ICJ166" s="72"/>
      <c r="ICK166" s="72"/>
      <c r="ICL166" s="72"/>
      <c r="ICM166" s="72"/>
      <c r="ICN166" s="72"/>
      <c r="ICO166" s="71"/>
      <c r="ICP166" s="71"/>
      <c r="ICQ166" s="71"/>
      <c r="ICR166" s="71"/>
      <c r="ICS166" s="71"/>
      <c r="ICT166" s="71"/>
      <c r="ICU166" s="71"/>
      <c r="ICV166" s="72"/>
      <c r="ICW166" s="72"/>
      <c r="ICX166" s="72"/>
      <c r="ICY166" s="72"/>
      <c r="ICZ166" s="72"/>
      <c r="IDA166" s="72"/>
      <c r="IDB166" s="72"/>
      <c r="IDC166" s="72"/>
      <c r="IDD166" s="72"/>
      <c r="IDE166" s="71"/>
      <c r="IDF166" s="71"/>
      <c r="IDG166" s="71"/>
      <c r="IDH166" s="71"/>
      <c r="IDI166" s="71"/>
      <c r="IDJ166" s="71"/>
      <c r="IDK166" s="71"/>
      <c r="IDL166" s="72"/>
      <c r="IDM166" s="72"/>
      <c r="IDN166" s="72"/>
      <c r="IDO166" s="72"/>
      <c r="IDP166" s="72"/>
      <c r="IDQ166" s="72"/>
      <c r="IDR166" s="72"/>
      <c r="IDS166" s="72"/>
      <c r="IDT166" s="72"/>
      <c r="IDU166" s="71"/>
      <c r="IDV166" s="71"/>
      <c r="IDW166" s="71"/>
      <c r="IDX166" s="71"/>
      <c r="IDY166" s="71"/>
      <c r="IDZ166" s="71"/>
      <c r="IEA166" s="71"/>
      <c r="IEB166" s="72"/>
      <c r="IEC166" s="72"/>
      <c r="IED166" s="72"/>
      <c r="IEE166" s="72"/>
      <c r="IEF166" s="72"/>
      <c r="IEG166" s="72"/>
      <c r="IEH166" s="72"/>
      <c r="IEI166" s="72"/>
      <c r="IEJ166" s="72"/>
      <c r="IEK166" s="71"/>
      <c r="IEL166" s="71"/>
      <c r="IEM166" s="71"/>
      <c r="IEN166" s="71"/>
      <c r="IEO166" s="71"/>
      <c r="IEP166" s="71"/>
      <c r="IEQ166" s="71"/>
      <c r="IER166" s="72"/>
      <c r="IES166" s="72"/>
      <c r="IET166" s="72"/>
      <c r="IEU166" s="72"/>
      <c r="IEV166" s="72"/>
      <c r="IEW166" s="72"/>
      <c r="IEX166" s="72"/>
      <c r="IEY166" s="72"/>
      <c r="IEZ166" s="72"/>
      <c r="IFA166" s="71"/>
      <c r="IFB166" s="71"/>
      <c r="IFC166" s="71"/>
      <c r="IFD166" s="71"/>
      <c r="IFE166" s="71"/>
      <c r="IFF166" s="71"/>
      <c r="IFG166" s="71"/>
      <c r="IFH166" s="72"/>
      <c r="IFI166" s="72"/>
      <c r="IFJ166" s="72"/>
      <c r="IFK166" s="72"/>
      <c r="IFL166" s="72"/>
      <c r="IFM166" s="72"/>
      <c r="IFN166" s="72"/>
      <c r="IFO166" s="72"/>
      <c r="IFP166" s="72"/>
      <c r="IFQ166" s="71"/>
      <c r="IFR166" s="71"/>
      <c r="IFS166" s="71"/>
      <c r="IFT166" s="71"/>
      <c r="IFU166" s="71"/>
      <c r="IFV166" s="71"/>
      <c r="IFW166" s="71"/>
      <c r="IFX166" s="72"/>
      <c r="IFY166" s="72"/>
      <c r="IFZ166" s="72"/>
      <c r="IGA166" s="72"/>
      <c r="IGB166" s="72"/>
      <c r="IGC166" s="72"/>
      <c r="IGD166" s="72"/>
      <c r="IGE166" s="72"/>
      <c r="IGF166" s="72"/>
      <c r="IGG166" s="71"/>
      <c r="IGH166" s="71"/>
      <c r="IGI166" s="71"/>
      <c r="IGJ166" s="71"/>
      <c r="IGK166" s="71"/>
      <c r="IGL166" s="71"/>
      <c r="IGM166" s="71"/>
      <c r="IGN166" s="72"/>
      <c r="IGO166" s="72"/>
      <c r="IGP166" s="72"/>
      <c r="IGQ166" s="72"/>
      <c r="IGR166" s="72"/>
      <c r="IGS166" s="72"/>
      <c r="IGT166" s="72"/>
      <c r="IGU166" s="72"/>
      <c r="IGV166" s="72"/>
      <c r="IGW166" s="71"/>
      <c r="IGX166" s="71"/>
      <c r="IGY166" s="71"/>
      <c r="IGZ166" s="71"/>
      <c r="IHA166" s="71"/>
      <c r="IHB166" s="71"/>
      <c r="IHC166" s="71"/>
      <c r="IHD166" s="72"/>
      <c r="IHE166" s="72"/>
      <c r="IHF166" s="72"/>
      <c r="IHG166" s="72"/>
      <c r="IHH166" s="72"/>
      <c r="IHI166" s="72"/>
      <c r="IHJ166" s="72"/>
      <c r="IHK166" s="72"/>
      <c r="IHL166" s="72"/>
      <c r="IHM166" s="71"/>
      <c r="IHN166" s="71"/>
      <c r="IHO166" s="71"/>
      <c r="IHP166" s="71"/>
      <c r="IHQ166" s="71"/>
      <c r="IHR166" s="71"/>
      <c r="IHS166" s="71"/>
      <c r="IHT166" s="72"/>
      <c r="IHU166" s="72"/>
      <c r="IHV166" s="72"/>
      <c r="IHW166" s="72"/>
      <c r="IHX166" s="72"/>
      <c r="IHY166" s="72"/>
      <c r="IHZ166" s="72"/>
      <c r="IIA166" s="72"/>
      <c r="IIB166" s="72"/>
      <c r="IIC166" s="71"/>
      <c r="IID166" s="71"/>
      <c r="IIE166" s="71"/>
      <c r="IIF166" s="71"/>
      <c r="IIG166" s="71"/>
      <c r="IIH166" s="71"/>
      <c r="III166" s="71"/>
      <c r="IIJ166" s="72"/>
      <c r="IIK166" s="72"/>
      <c r="IIL166" s="72"/>
      <c r="IIM166" s="72"/>
      <c r="IIN166" s="72"/>
      <c r="IIO166" s="72"/>
      <c r="IIP166" s="72"/>
      <c r="IIQ166" s="72"/>
      <c r="IIR166" s="72"/>
      <c r="IIS166" s="71"/>
      <c r="IIT166" s="71"/>
      <c r="IIU166" s="71"/>
      <c r="IIV166" s="71"/>
      <c r="IIW166" s="71"/>
      <c r="IIX166" s="71"/>
      <c r="IIY166" s="71"/>
      <c r="IIZ166" s="72"/>
      <c r="IJA166" s="72"/>
      <c r="IJB166" s="72"/>
      <c r="IJC166" s="72"/>
      <c r="IJD166" s="72"/>
      <c r="IJE166" s="72"/>
      <c r="IJF166" s="72"/>
      <c r="IJG166" s="72"/>
      <c r="IJH166" s="72"/>
      <c r="IJI166" s="71"/>
      <c r="IJJ166" s="71"/>
      <c r="IJK166" s="71"/>
      <c r="IJL166" s="71"/>
      <c r="IJM166" s="71"/>
      <c r="IJN166" s="71"/>
      <c r="IJO166" s="71"/>
      <c r="IJP166" s="72"/>
      <c r="IJQ166" s="72"/>
      <c r="IJR166" s="72"/>
      <c r="IJS166" s="72"/>
      <c r="IJT166" s="72"/>
      <c r="IJU166" s="72"/>
      <c r="IJV166" s="72"/>
      <c r="IJW166" s="72"/>
      <c r="IJX166" s="72"/>
      <c r="IJY166" s="71"/>
      <c r="IJZ166" s="71"/>
      <c r="IKA166" s="71"/>
      <c r="IKB166" s="71"/>
      <c r="IKC166" s="71"/>
      <c r="IKD166" s="71"/>
      <c r="IKE166" s="71"/>
      <c r="IKF166" s="72"/>
      <c r="IKG166" s="72"/>
      <c r="IKH166" s="72"/>
      <c r="IKI166" s="72"/>
      <c r="IKJ166" s="72"/>
      <c r="IKK166" s="72"/>
      <c r="IKL166" s="72"/>
      <c r="IKM166" s="72"/>
      <c r="IKN166" s="72"/>
      <c r="IKO166" s="71"/>
      <c r="IKP166" s="71"/>
      <c r="IKQ166" s="71"/>
      <c r="IKR166" s="71"/>
      <c r="IKS166" s="71"/>
      <c r="IKT166" s="71"/>
      <c r="IKU166" s="71"/>
      <c r="IKV166" s="72"/>
      <c r="IKW166" s="72"/>
      <c r="IKX166" s="72"/>
      <c r="IKY166" s="72"/>
      <c r="IKZ166" s="72"/>
      <c r="ILA166" s="72"/>
      <c r="ILB166" s="72"/>
      <c r="ILC166" s="72"/>
      <c r="ILD166" s="72"/>
      <c r="ILE166" s="71"/>
      <c r="ILF166" s="71"/>
      <c r="ILG166" s="71"/>
      <c r="ILH166" s="71"/>
      <c r="ILI166" s="71"/>
      <c r="ILJ166" s="71"/>
      <c r="ILK166" s="71"/>
      <c r="ILL166" s="72"/>
      <c r="ILM166" s="72"/>
      <c r="ILN166" s="72"/>
      <c r="ILO166" s="72"/>
      <c r="ILP166" s="72"/>
      <c r="ILQ166" s="72"/>
      <c r="ILR166" s="72"/>
      <c r="ILS166" s="72"/>
      <c r="ILT166" s="72"/>
      <c r="ILU166" s="71"/>
      <c r="ILV166" s="71"/>
      <c r="ILW166" s="71"/>
      <c r="ILX166" s="71"/>
      <c r="ILY166" s="71"/>
      <c r="ILZ166" s="71"/>
      <c r="IMA166" s="71"/>
      <c r="IMB166" s="72"/>
      <c r="IMC166" s="72"/>
      <c r="IMD166" s="72"/>
      <c r="IME166" s="72"/>
      <c r="IMF166" s="72"/>
      <c r="IMG166" s="72"/>
      <c r="IMH166" s="72"/>
      <c r="IMI166" s="72"/>
      <c r="IMJ166" s="72"/>
      <c r="IMK166" s="71"/>
      <c r="IML166" s="71"/>
      <c r="IMM166" s="71"/>
      <c r="IMN166" s="71"/>
      <c r="IMO166" s="71"/>
      <c r="IMP166" s="71"/>
      <c r="IMQ166" s="71"/>
      <c r="IMR166" s="72"/>
      <c r="IMS166" s="72"/>
      <c r="IMT166" s="72"/>
      <c r="IMU166" s="72"/>
      <c r="IMV166" s="72"/>
      <c r="IMW166" s="72"/>
      <c r="IMX166" s="72"/>
      <c r="IMY166" s="72"/>
      <c r="IMZ166" s="72"/>
      <c r="INA166" s="71"/>
      <c r="INB166" s="71"/>
      <c r="INC166" s="71"/>
      <c r="IND166" s="71"/>
      <c r="INE166" s="71"/>
      <c r="INF166" s="71"/>
      <c r="ING166" s="71"/>
      <c r="INH166" s="72"/>
      <c r="INI166" s="72"/>
      <c r="INJ166" s="72"/>
      <c r="INK166" s="72"/>
      <c r="INL166" s="72"/>
      <c r="INM166" s="72"/>
      <c r="INN166" s="72"/>
      <c r="INO166" s="72"/>
      <c r="INP166" s="72"/>
      <c r="INQ166" s="71"/>
      <c r="INR166" s="71"/>
      <c r="INS166" s="71"/>
      <c r="INT166" s="71"/>
      <c r="INU166" s="71"/>
      <c r="INV166" s="71"/>
      <c r="INW166" s="71"/>
      <c r="INX166" s="72"/>
      <c r="INY166" s="72"/>
      <c r="INZ166" s="72"/>
      <c r="IOA166" s="72"/>
      <c r="IOB166" s="72"/>
      <c r="IOC166" s="72"/>
      <c r="IOD166" s="72"/>
      <c r="IOE166" s="72"/>
      <c r="IOF166" s="72"/>
      <c r="IOG166" s="71"/>
      <c r="IOH166" s="71"/>
      <c r="IOI166" s="71"/>
      <c r="IOJ166" s="71"/>
      <c r="IOK166" s="71"/>
      <c r="IOL166" s="71"/>
      <c r="IOM166" s="71"/>
      <c r="ION166" s="72"/>
      <c r="IOO166" s="72"/>
      <c r="IOP166" s="72"/>
      <c r="IOQ166" s="72"/>
      <c r="IOR166" s="72"/>
      <c r="IOS166" s="72"/>
      <c r="IOT166" s="72"/>
      <c r="IOU166" s="72"/>
      <c r="IOV166" s="72"/>
      <c r="IOW166" s="71"/>
      <c r="IOX166" s="71"/>
      <c r="IOY166" s="71"/>
      <c r="IOZ166" s="71"/>
      <c r="IPA166" s="71"/>
      <c r="IPB166" s="71"/>
      <c r="IPC166" s="71"/>
      <c r="IPD166" s="72"/>
      <c r="IPE166" s="72"/>
      <c r="IPF166" s="72"/>
      <c r="IPG166" s="72"/>
      <c r="IPH166" s="72"/>
      <c r="IPI166" s="72"/>
      <c r="IPJ166" s="72"/>
      <c r="IPK166" s="72"/>
      <c r="IPL166" s="72"/>
      <c r="IPM166" s="71"/>
      <c r="IPN166" s="71"/>
      <c r="IPO166" s="71"/>
      <c r="IPP166" s="71"/>
      <c r="IPQ166" s="71"/>
      <c r="IPR166" s="71"/>
      <c r="IPS166" s="71"/>
      <c r="IPT166" s="72"/>
      <c r="IPU166" s="72"/>
      <c r="IPV166" s="72"/>
      <c r="IPW166" s="72"/>
      <c r="IPX166" s="72"/>
      <c r="IPY166" s="72"/>
      <c r="IPZ166" s="72"/>
      <c r="IQA166" s="72"/>
      <c r="IQB166" s="72"/>
      <c r="IQC166" s="71"/>
      <c r="IQD166" s="71"/>
      <c r="IQE166" s="71"/>
      <c r="IQF166" s="71"/>
      <c r="IQG166" s="71"/>
      <c r="IQH166" s="71"/>
      <c r="IQI166" s="71"/>
      <c r="IQJ166" s="72"/>
      <c r="IQK166" s="72"/>
      <c r="IQL166" s="72"/>
      <c r="IQM166" s="72"/>
      <c r="IQN166" s="72"/>
      <c r="IQO166" s="72"/>
      <c r="IQP166" s="72"/>
      <c r="IQQ166" s="72"/>
      <c r="IQR166" s="72"/>
      <c r="IQS166" s="71"/>
      <c r="IQT166" s="71"/>
      <c r="IQU166" s="71"/>
      <c r="IQV166" s="71"/>
      <c r="IQW166" s="71"/>
      <c r="IQX166" s="71"/>
      <c r="IQY166" s="71"/>
      <c r="IQZ166" s="72"/>
      <c r="IRA166" s="72"/>
      <c r="IRB166" s="72"/>
      <c r="IRC166" s="72"/>
      <c r="IRD166" s="72"/>
      <c r="IRE166" s="72"/>
      <c r="IRF166" s="72"/>
      <c r="IRG166" s="72"/>
      <c r="IRH166" s="72"/>
      <c r="IRI166" s="71"/>
      <c r="IRJ166" s="71"/>
      <c r="IRK166" s="71"/>
      <c r="IRL166" s="71"/>
      <c r="IRM166" s="71"/>
      <c r="IRN166" s="71"/>
      <c r="IRO166" s="71"/>
      <c r="IRP166" s="72"/>
      <c r="IRQ166" s="72"/>
      <c r="IRR166" s="72"/>
      <c r="IRS166" s="72"/>
      <c r="IRT166" s="72"/>
      <c r="IRU166" s="72"/>
      <c r="IRV166" s="72"/>
      <c r="IRW166" s="72"/>
      <c r="IRX166" s="72"/>
      <c r="IRY166" s="71"/>
      <c r="IRZ166" s="71"/>
      <c r="ISA166" s="71"/>
      <c r="ISB166" s="71"/>
      <c r="ISC166" s="71"/>
      <c r="ISD166" s="71"/>
      <c r="ISE166" s="71"/>
      <c r="ISF166" s="72"/>
      <c r="ISG166" s="72"/>
      <c r="ISH166" s="72"/>
      <c r="ISI166" s="72"/>
      <c r="ISJ166" s="72"/>
      <c r="ISK166" s="72"/>
      <c r="ISL166" s="72"/>
      <c r="ISM166" s="72"/>
      <c r="ISN166" s="72"/>
      <c r="ISO166" s="71"/>
      <c r="ISP166" s="71"/>
      <c r="ISQ166" s="71"/>
      <c r="ISR166" s="71"/>
      <c r="ISS166" s="71"/>
      <c r="IST166" s="71"/>
      <c r="ISU166" s="71"/>
      <c r="ISV166" s="72"/>
      <c r="ISW166" s="72"/>
      <c r="ISX166" s="72"/>
      <c r="ISY166" s="72"/>
      <c r="ISZ166" s="72"/>
      <c r="ITA166" s="72"/>
      <c r="ITB166" s="72"/>
      <c r="ITC166" s="72"/>
      <c r="ITD166" s="72"/>
      <c r="ITE166" s="71"/>
      <c r="ITF166" s="71"/>
      <c r="ITG166" s="71"/>
      <c r="ITH166" s="71"/>
      <c r="ITI166" s="71"/>
      <c r="ITJ166" s="71"/>
      <c r="ITK166" s="71"/>
      <c r="ITL166" s="72"/>
      <c r="ITM166" s="72"/>
      <c r="ITN166" s="72"/>
      <c r="ITO166" s="72"/>
      <c r="ITP166" s="72"/>
      <c r="ITQ166" s="72"/>
      <c r="ITR166" s="72"/>
      <c r="ITS166" s="72"/>
      <c r="ITT166" s="72"/>
      <c r="ITU166" s="71"/>
      <c r="ITV166" s="71"/>
      <c r="ITW166" s="71"/>
      <c r="ITX166" s="71"/>
      <c r="ITY166" s="71"/>
      <c r="ITZ166" s="71"/>
      <c r="IUA166" s="71"/>
      <c r="IUB166" s="72"/>
      <c r="IUC166" s="72"/>
      <c r="IUD166" s="72"/>
      <c r="IUE166" s="72"/>
      <c r="IUF166" s="72"/>
      <c r="IUG166" s="72"/>
      <c r="IUH166" s="72"/>
      <c r="IUI166" s="72"/>
      <c r="IUJ166" s="72"/>
      <c r="IUK166" s="71"/>
      <c r="IUL166" s="71"/>
      <c r="IUM166" s="71"/>
      <c r="IUN166" s="71"/>
      <c r="IUO166" s="71"/>
      <c r="IUP166" s="71"/>
      <c r="IUQ166" s="71"/>
      <c r="IUR166" s="72"/>
      <c r="IUS166" s="72"/>
      <c r="IUT166" s="72"/>
      <c r="IUU166" s="72"/>
      <c r="IUV166" s="72"/>
      <c r="IUW166" s="72"/>
      <c r="IUX166" s="72"/>
      <c r="IUY166" s="72"/>
      <c r="IUZ166" s="72"/>
      <c r="IVA166" s="71"/>
      <c r="IVB166" s="71"/>
      <c r="IVC166" s="71"/>
      <c r="IVD166" s="71"/>
      <c r="IVE166" s="71"/>
      <c r="IVF166" s="71"/>
      <c r="IVG166" s="71"/>
      <c r="IVH166" s="72"/>
      <c r="IVI166" s="72"/>
      <c r="IVJ166" s="72"/>
      <c r="IVK166" s="72"/>
      <c r="IVL166" s="72"/>
      <c r="IVM166" s="72"/>
      <c r="IVN166" s="72"/>
      <c r="IVO166" s="72"/>
      <c r="IVP166" s="72"/>
      <c r="IVQ166" s="71"/>
      <c r="IVR166" s="71"/>
      <c r="IVS166" s="71"/>
      <c r="IVT166" s="71"/>
      <c r="IVU166" s="71"/>
      <c r="IVV166" s="71"/>
      <c r="IVW166" s="71"/>
      <c r="IVX166" s="72"/>
      <c r="IVY166" s="72"/>
      <c r="IVZ166" s="72"/>
      <c r="IWA166" s="72"/>
      <c r="IWB166" s="72"/>
      <c r="IWC166" s="72"/>
      <c r="IWD166" s="72"/>
      <c r="IWE166" s="72"/>
      <c r="IWF166" s="72"/>
      <c r="IWG166" s="71"/>
      <c r="IWH166" s="71"/>
      <c r="IWI166" s="71"/>
      <c r="IWJ166" s="71"/>
      <c r="IWK166" s="71"/>
      <c r="IWL166" s="71"/>
      <c r="IWM166" s="71"/>
      <c r="IWN166" s="72"/>
      <c r="IWO166" s="72"/>
      <c r="IWP166" s="72"/>
      <c r="IWQ166" s="72"/>
      <c r="IWR166" s="72"/>
      <c r="IWS166" s="72"/>
      <c r="IWT166" s="72"/>
      <c r="IWU166" s="72"/>
      <c r="IWV166" s="72"/>
      <c r="IWW166" s="71"/>
      <c r="IWX166" s="71"/>
      <c r="IWY166" s="71"/>
      <c r="IWZ166" s="71"/>
      <c r="IXA166" s="71"/>
      <c r="IXB166" s="71"/>
      <c r="IXC166" s="71"/>
      <c r="IXD166" s="72"/>
      <c r="IXE166" s="72"/>
      <c r="IXF166" s="72"/>
      <c r="IXG166" s="72"/>
      <c r="IXH166" s="72"/>
      <c r="IXI166" s="72"/>
      <c r="IXJ166" s="72"/>
      <c r="IXK166" s="72"/>
      <c r="IXL166" s="72"/>
      <c r="IXM166" s="71"/>
      <c r="IXN166" s="71"/>
      <c r="IXO166" s="71"/>
      <c r="IXP166" s="71"/>
      <c r="IXQ166" s="71"/>
      <c r="IXR166" s="71"/>
      <c r="IXS166" s="71"/>
      <c r="IXT166" s="72"/>
      <c r="IXU166" s="72"/>
      <c r="IXV166" s="72"/>
      <c r="IXW166" s="72"/>
      <c r="IXX166" s="72"/>
      <c r="IXY166" s="72"/>
      <c r="IXZ166" s="72"/>
      <c r="IYA166" s="72"/>
      <c r="IYB166" s="72"/>
      <c r="IYC166" s="71"/>
      <c r="IYD166" s="71"/>
      <c r="IYE166" s="71"/>
      <c r="IYF166" s="71"/>
      <c r="IYG166" s="71"/>
      <c r="IYH166" s="71"/>
      <c r="IYI166" s="71"/>
      <c r="IYJ166" s="72"/>
      <c r="IYK166" s="72"/>
      <c r="IYL166" s="72"/>
      <c r="IYM166" s="72"/>
      <c r="IYN166" s="72"/>
      <c r="IYO166" s="72"/>
      <c r="IYP166" s="72"/>
      <c r="IYQ166" s="72"/>
      <c r="IYR166" s="72"/>
      <c r="IYS166" s="71"/>
      <c r="IYT166" s="71"/>
      <c r="IYU166" s="71"/>
      <c r="IYV166" s="71"/>
      <c r="IYW166" s="71"/>
      <c r="IYX166" s="71"/>
      <c r="IYY166" s="71"/>
      <c r="IYZ166" s="72"/>
      <c r="IZA166" s="72"/>
      <c r="IZB166" s="72"/>
      <c r="IZC166" s="72"/>
      <c r="IZD166" s="72"/>
      <c r="IZE166" s="72"/>
      <c r="IZF166" s="72"/>
      <c r="IZG166" s="72"/>
      <c r="IZH166" s="72"/>
      <c r="IZI166" s="71"/>
      <c r="IZJ166" s="71"/>
      <c r="IZK166" s="71"/>
      <c r="IZL166" s="71"/>
      <c r="IZM166" s="71"/>
      <c r="IZN166" s="71"/>
      <c r="IZO166" s="71"/>
      <c r="IZP166" s="72"/>
      <c r="IZQ166" s="72"/>
      <c r="IZR166" s="72"/>
      <c r="IZS166" s="72"/>
      <c r="IZT166" s="72"/>
      <c r="IZU166" s="72"/>
      <c r="IZV166" s="72"/>
      <c r="IZW166" s="72"/>
      <c r="IZX166" s="72"/>
      <c r="IZY166" s="71"/>
      <c r="IZZ166" s="71"/>
      <c r="JAA166" s="71"/>
      <c r="JAB166" s="71"/>
      <c r="JAC166" s="71"/>
      <c r="JAD166" s="71"/>
      <c r="JAE166" s="71"/>
      <c r="JAF166" s="72"/>
      <c r="JAG166" s="72"/>
      <c r="JAH166" s="72"/>
      <c r="JAI166" s="72"/>
      <c r="JAJ166" s="72"/>
      <c r="JAK166" s="72"/>
      <c r="JAL166" s="72"/>
      <c r="JAM166" s="72"/>
      <c r="JAN166" s="72"/>
      <c r="JAO166" s="71"/>
      <c r="JAP166" s="71"/>
      <c r="JAQ166" s="71"/>
      <c r="JAR166" s="71"/>
      <c r="JAS166" s="71"/>
      <c r="JAT166" s="71"/>
      <c r="JAU166" s="71"/>
      <c r="JAV166" s="72"/>
      <c r="JAW166" s="72"/>
      <c r="JAX166" s="72"/>
      <c r="JAY166" s="72"/>
      <c r="JAZ166" s="72"/>
      <c r="JBA166" s="72"/>
      <c r="JBB166" s="72"/>
      <c r="JBC166" s="72"/>
      <c r="JBD166" s="72"/>
      <c r="JBE166" s="71"/>
      <c r="JBF166" s="71"/>
      <c r="JBG166" s="71"/>
      <c r="JBH166" s="71"/>
      <c r="JBI166" s="71"/>
      <c r="JBJ166" s="71"/>
      <c r="JBK166" s="71"/>
      <c r="JBL166" s="72"/>
      <c r="JBM166" s="72"/>
      <c r="JBN166" s="72"/>
      <c r="JBO166" s="72"/>
      <c r="JBP166" s="72"/>
      <c r="JBQ166" s="72"/>
      <c r="JBR166" s="72"/>
      <c r="JBS166" s="72"/>
      <c r="JBT166" s="72"/>
      <c r="JBU166" s="71"/>
      <c r="JBV166" s="71"/>
      <c r="JBW166" s="71"/>
      <c r="JBX166" s="71"/>
      <c r="JBY166" s="71"/>
      <c r="JBZ166" s="71"/>
      <c r="JCA166" s="71"/>
      <c r="JCB166" s="72"/>
      <c r="JCC166" s="72"/>
      <c r="JCD166" s="72"/>
      <c r="JCE166" s="72"/>
      <c r="JCF166" s="72"/>
      <c r="JCG166" s="72"/>
      <c r="JCH166" s="72"/>
      <c r="JCI166" s="72"/>
      <c r="JCJ166" s="72"/>
      <c r="JCK166" s="71"/>
      <c r="JCL166" s="71"/>
      <c r="JCM166" s="71"/>
      <c r="JCN166" s="71"/>
      <c r="JCO166" s="71"/>
      <c r="JCP166" s="71"/>
      <c r="JCQ166" s="71"/>
      <c r="JCR166" s="72"/>
      <c r="JCS166" s="72"/>
      <c r="JCT166" s="72"/>
      <c r="JCU166" s="72"/>
      <c r="JCV166" s="72"/>
      <c r="JCW166" s="72"/>
      <c r="JCX166" s="72"/>
      <c r="JCY166" s="72"/>
      <c r="JCZ166" s="72"/>
      <c r="JDA166" s="71"/>
      <c r="JDB166" s="71"/>
      <c r="JDC166" s="71"/>
      <c r="JDD166" s="71"/>
      <c r="JDE166" s="71"/>
      <c r="JDF166" s="71"/>
      <c r="JDG166" s="71"/>
      <c r="JDH166" s="72"/>
      <c r="JDI166" s="72"/>
      <c r="JDJ166" s="72"/>
      <c r="JDK166" s="72"/>
      <c r="JDL166" s="72"/>
      <c r="JDM166" s="72"/>
      <c r="JDN166" s="72"/>
      <c r="JDO166" s="72"/>
      <c r="JDP166" s="72"/>
      <c r="JDQ166" s="71"/>
      <c r="JDR166" s="71"/>
      <c r="JDS166" s="71"/>
      <c r="JDT166" s="71"/>
      <c r="JDU166" s="71"/>
      <c r="JDV166" s="71"/>
      <c r="JDW166" s="71"/>
      <c r="JDX166" s="72"/>
      <c r="JDY166" s="72"/>
      <c r="JDZ166" s="72"/>
      <c r="JEA166" s="72"/>
      <c r="JEB166" s="72"/>
      <c r="JEC166" s="72"/>
      <c r="JED166" s="72"/>
      <c r="JEE166" s="72"/>
      <c r="JEF166" s="72"/>
      <c r="JEG166" s="71"/>
      <c r="JEH166" s="71"/>
      <c r="JEI166" s="71"/>
      <c r="JEJ166" s="71"/>
      <c r="JEK166" s="71"/>
      <c r="JEL166" s="71"/>
      <c r="JEM166" s="71"/>
      <c r="JEN166" s="72"/>
      <c r="JEO166" s="72"/>
      <c r="JEP166" s="72"/>
      <c r="JEQ166" s="72"/>
      <c r="JER166" s="72"/>
      <c r="JES166" s="72"/>
      <c r="JET166" s="72"/>
      <c r="JEU166" s="72"/>
      <c r="JEV166" s="72"/>
      <c r="JEW166" s="71"/>
      <c r="JEX166" s="71"/>
      <c r="JEY166" s="71"/>
      <c r="JEZ166" s="71"/>
      <c r="JFA166" s="71"/>
      <c r="JFB166" s="71"/>
      <c r="JFC166" s="71"/>
      <c r="JFD166" s="72"/>
      <c r="JFE166" s="72"/>
      <c r="JFF166" s="72"/>
      <c r="JFG166" s="72"/>
      <c r="JFH166" s="72"/>
      <c r="JFI166" s="72"/>
      <c r="JFJ166" s="72"/>
      <c r="JFK166" s="72"/>
      <c r="JFL166" s="72"/>
      <c r="JFM166" s="71"/>
      <c r="JFN166" s="71"/>
      <c r="JFO166" s="71"/>
      <c r="JFP166" s="71"/>
      <c r="JFQ166" s="71"/>
      <c r="JFR166" s="71"/>
      <c r="JFS166" s="71"/>
      <c r="JFT166" s="72"/>
      <c r="JFU166" s="72"/>
      <c r="JFV166" s="72"/>
      <c r="JFW166" s="72"/>
      <c r="JFX166" s="72"/>
      <c r="JFY166" s="72"/>
      <c r="JFZ166" s="72"/>
      <c r="JGA166" s="72"/>
      <c r="JGB166" s="72"/>
      <c r="JGC166" s="71"/>
      <c r="JGD166" s="71"/>
      <c r="JGE166" s="71"/>
      <c r="JGF166" s="71"/>
      <c r="JGG166" s="71"/>
      <c r="JGH166" s="71"/>
      <c r="JGI166" s="71"/>
      <c r="JGJ166" s="72"/>
      <c r="JGK166" s="72"/>
      <c r="JGL166" s="72"/>
      <c r="JGM166" s="72"/>
      <c r="JGN166" s="72"/>
      <c r="JGO166" s="72"/>
      <c r="JGP166" s="72"/>
      <c r="JGQ166" s="72"/>
      <c r="JGR166" s="72"/>
      <c r="JGS166" s="71"/>
      <c r="JGT166" s="71"/>
      <c r="JGU166" s="71"/>
      <c r="JGV166" s="71"/>
      <c r="JGW166" s="71"/>
      <c r="JGX166" s="71"/>
      <c r="JGY166" s="71"/>
      <c r="JGZ166" s="72"/>
      <c r="JHA166" s="72"/>
      <c r="JHB166" s="72"/>
      <c r="JHC166" s="72"/>
      <c r="JHD166" s="72"/>
      <c r="JHE166" s="72"/>
      <c r="JHF166" s="72"/>
      <c r="JHG166" s="72"/>
      <c r="JHH166" s="72"/>
      <c r="JHI166" s="71"/>
      <c r="JHJ166" s="71"/>
      <c r="JHK166" s="71"/>
      <c r="JHL166" s="71"/>
      <c r="JHM166" s="71"/>
      <c r="JHN166" s="71"/>
      <c r="JHO166" s="71"/>
      <c r="JHP166" s="72"/>
      <c r="JHQ166" s="72"/>
      <c r="JHR166" s="72"/>
      <c r="JHS166" s="72"/>
      <c r="JHT166" s="72"/>
      <c r="JHU166" s="72"/>
      <c r="JHV166" s="72"/>
      <c r="JHW166" s="72"/>
      <c r="JHX166" s="72"/>
      <c r="JHY166" s="71"/>
      <c r="JHZ166" s="71"/>
      <c r="JIA166" s="71"/>
      <c r="JIB166" s="71"/>
      <c r="JIC166" s="71"/>
      <c r="JID166" s="71"/>
      <c r="JIE166" s="71"/>
      <c r="JIF166" s="72"/>
      <c r="JIG166" s="72"/>
      <c r="JIH166" s="72"/>
      <c r="JII166" s="72"/>
      <c r="JIJ166" s="72"/>
      <c r="JIK166" s="72"/>
      <c r="JIL166" s="72"/>
      <c r="JIM166" s="72"/>
      <c r="JIN166" s="72"/>
      <c r="JIO166" s="71"/>
      <c r="JIP166" s="71"/>
      <c r="JIQ166" s="71"/>
      <c r="JIR166" s="71"/>
      <c r="JIS166" s="71"/>
      <c r="JIT166" s="71"/>
      <c r="JIU166" s="71"/>
      <c r="JIV166" s="72"/>
      <c r="JIW166" s="72"/>
      <c r="JIX166" s="72"/>
      <c r="JIY166" s="72"/>
      <c r="JIZ166" s="72"/>
      <c r="JJA166" s="72"/>
      <c r="JJB166" s="72"/>
      <c r="JJC166" s="72"/>
      <c r="JJD166" s="72"/>
      <c r="JJE166" s="71"/>
      <c r="JJF166" s="71"/>
      <c r="JJG166" s="71"/>
      <c r="JJH166" s="71"/>
      <c r="JJI166" s="71"/>
      <c r="JJJ166" s="71"/>
      <c r="JJK166" s="71"/>
      <c r="JJL166" s="72"/>
      <c r="JJM166" s="72"/>
      <c r="JJN166" s="72"/>
      <c r="JJO166" s="72"/>
      <c r="JJP166" s="72"/>
      <c r="JJQ166" s="72"/>
      <c r="JJR166" s="72"/>
      <c r="JJS166" s="72"/>
      <c r="JJT166" s="72"/>
      <c r="JJU166" s="71"/>
      <c r="JJV166" s="71"/>
      <c r="JJW166" s="71"/>
      <c r="JJX166" s="71"/>
      <c r="JJY166" s="71"/>
      <c r="JJZ166" s="71"/>
      <c r="JKA166" s="71"/>
      <c r="JKB166" s="72"/>
      <c r="JKC166" s="72"/>
      <c r="JKD166" s="72"/>
      <c r="JKE166" s="72"/>
      <c r="JKF166" s="72"/>
      <c r="JKG166" s="72"/>
      <c r="JKH166" s="72"/>
      <c r="JKI166" s="72"/>
      <c r="JKJ166" s="72"/>
      <c r="JKK166" s="71"/>
      <c r="JKL166" s="71"/>
      <c r="JKM166" s="71"/>
      <c r="JKN166" s="71"/>
      <c r="JKO166" s="71"/>
      <c r="JKP166" s="71"/>
      <c r="JKQ166" s="71"/>
      <c r="JKR166" s="72"/>
      <c r="JKS166" s="72"/>
      <c r="JKT166" s="72"/>
      <c r="JKU166" s="72"/>
      <c r="JKV166" s="72"/>
      <c r="JKW166" s="72"/>
      <c r="JKX166" s="72"/>
      <c r="JKY166" s="72"/>
      <c r="JKZ166" s="72"/>
      <c r="JLA166" s="71"/>
      <c r="JLB166" s="71"/>
      <c r="JLC166" s="71"/>
      <c r="JLD166" s="71"/>
      <c r="JLE166" s="71"/>
      <c r="JLF166" s="71"/>
      <c r="JLG166" s="71"/>
      <c r="JLH166" s="72"/>
      <c r="JLI166" s="72"/>
      <c r="JLJ166" s="72"/>
      <c r="JLK166" s="72"/>
      <c r="JLL166" s="72"/>
      <c r="JLM166" s="72"/>
      <c r="JLN166" s="72"/>
      <c r="JLO166" s="72"/>
      <c r="JLP166" s="72"/>
      <c r="JLQ166" s="71"/>
      <c r="JLR166" s="71"/>
      <c r="JLS166" s="71"/>
      <c r="JLT166" s="71"/>
      <c r="JLU166" s="71"/>
      <c r="JLV166" s="71"/>
      <c r="JLW166" s="71"/>
      <c r="JLX166" s="72"/>
      <c r="JLY166" s="72"/>
      <c r="JLZ166" s="72"/>
      <c r="JMA166" s="72"/>
      <c r="JMB166" s="72"/>
      <c r="JMC166" s="72"/>
      <c r="JMD166" s="72"/>
      <c r="JME166" s="72"/>
      <c r="JMF166" s="72"/>
      <c r="JMG166" s="71"/>
      <c r="JMH166" s="71"/>
      <c r="JMI166" s="71"/>
      <c r="JMJ166" s="71"/>
      <c r="JMK166" s="71"/>
      <c r="JML166" s="71"/>
      <c r="JMM166" s="71"/>
      <c r="JMN166" s="72"/>
      <c r="JMO166" s="72"/>
      <c r="JMP166" s="72"/>
      <c r="JMQ166" s="72"/>
      <c r="JMR166" s="72"/>
      <c r="JMS166" s="72"/>
      <c r="JMT166" s="72"/>
      <c r="JMU166" s="72"/>
      <c r="JMV166" s="72"/>
      <c r="JMW166" s="71"/>
      <c r="JMX166" s="71"/>
      <c r="JMY166" s="71"/>
      <c r="JMZ166" s="71"/>
      <c r="JNA166" s="71"/>
      <c r="JNB166" s="71"/>
      <c r="JNC166" s="71"/>
      <c r="JND166" s="72"/>
      <c r="JNE166" s="72"/>
      <c r="JNF166" s="72"/>
      <c r="JNG166" s="72"/>
      <c r="JNH166" s="72"/>
      <c r="JNI166" s="72"/>
      <c r="JNJ166" s="72"/>
      <c r="JNK166" s="72"/>
      <c r="JNL166" s="72"/>
      <c r="JNM166" s="71"/>
      <c r="JNN166" s="71"/>
      <c r="JNO166" s="71"/>
      <c r="JNP166" s="71"/>
      <c r="JNQ166" s="71"/>
      <c r="JNR166" s="71"/>
      <c r="JNS166" s="71"/>
      <c r="JNT166" s="72"/>
      <c r="JNU166" s="72"/>
      <c r="JNV166" s="72"/>
      <c r="JNW166" s="72"/>
      <c r="JNX166" s="72"/>
      <c r="JNY166" s="72"/>
      <c r="JNZ166" s="72"/>
      <c r="JOA166" s="72"/>
      <c r="JOB166" s="72"/>
      <c r="JOC166" s="71"/>
      <c r="JOD166" s="71"/>
      <c r="JOE166" s="71"/>
      <c r="JOF166" s="71"/>
      <c r="JOG166" s="71"/>
      <c r="JOH166" s="71"/>
      <c r="JOI166" s="71"/>
      <c r="JOJ166" s="72"/>
      <c r="JOK166" s="72"/>
      <c r="JOL166" s="72"/>
      <c r="JOM166" s="72"/>
      <c r="JON166" s="72"/>
      <c r="JOO166" s="72"/>
      <c r="JOP166" s="72"/>
      <c r="JOQ166" s="72"/>
      <c r="JOR166" s="72"/>
      <c r="JOS166" s="71"/>
      <c r="JOT166" s="71"/>
      <c r="JOU166" s="71"/>
      <c r="JOV166" s="71"/>
      <c r="JOW166" s="71"/>
      <c r="JOX166" s="71"/>
      <c r="JOY166" s="71"/>
      <c r="JOZ166" s="72"/>
      <c r="JPA166" s="72"/>
      <c r="JPB166" s="72"/>
      <c r="JPC166" s="72"/>
      <c r="JPD166" s="72"/>
      <c r="JPE166" s="72"/>
      <c r="JPF166" s="72"/>
      <c r="JPG166" s="72"/>
      <c r="JPH166" s="72"/>
      <c r="JPI166" s="71"/>
      <c r="JPJ166" s="71"/>
      <c r="JPK166" s="71"/>
      <c r="JPL166" s="71"/>
      <c r="JPM166" s="71"/>
      <c r="JPN166" s="71"/>
      <c r="JPO166" s="71"/>
      <c r="JPP166" s="72"/>
      <c r="JPQ166" s="72"/>
      <c r="JPR166" s="72"/>
      <c r="JPS166" s="72"/>
      <c r="JPT166" s="72"/>
      <c r="JPU166" s="72"/>
      <c r="JPV166" s="72"/>
      <c r="JPW166" s="72"/>
      <c r="JPX166" s="72"/>
      <c r="JPY166" s="71"/>
      <c r="JPZ166" s="71"/>
      <c r="JQA166" s="71"/>
      <c r="JQB166" s="71"/>
      <c r="JQC166" s="71"/>
      <c r="JQD166" s="71"/>
      <c r="JQE166" s="71"/>
      <c r="JQF166" s="72"/>
      <c r="JQG166" s="72"/>
      <c r="JQH166" s="72"/>
      <c r="JQI166" s="72"/>
      <c r="JQJ166" s="72"/>
      <c r="JQK166" s="72"/>
      <c r="JQL166" s="72"/>
      <c r="JQM166" s="72"/>
      <c r="JQN166" s="72"/>
      <c r="JQO166" s="71"/>
      <c r="JQP166" s="71"/>
      <c r="JQQ166" s="71"/>
      <c r="JQR166" s="71"/>
      <c r="JQS166" s="71"/>
      <c r="JQT166" s="71"/>
      <c r="JQU166" s="71"/>
      <c r="JQV166" s="72"/>
      <c r="JQW166" s="72"/>
      <c r="JQX166" s="72"/>
      <c r="JQY166" s="72"/>
      <c r="JQZ166" s="72"/>
      <c r="JRA166" s="72"/>
      <c r="JRB166" s="72"/>
      <c r="JRC166" s="72"/>
      <c r="JRD166" s="72"/>
      <c r="JRE166" s="71"/>
      <c r="JRF166" s="71"/>
      <c r="JRG166" s="71"/>
      <c r="JRH166" s="71"/>
      <c r="JRI166" s="71"/>
      <c r="JRJ166" s="71"/>
      <c r="JRK166" s="71"/>
      <c r="JRL166" s="72"/>
      <c r="JRM166" s="72"/>
      <c r="JRN166" s="72"/>
      <c r="JRO166" s="72"/>
      <c r="JRP166" s="72"/>
      <c r="JRQ166" s="72"/>
      <c r="JRR166" s="72"/>
      <c r="JRS166" s="72"/>
      <c r="JRT166" s="72"/>
      <c r="JRU166" s="71"/>
      <c r="JRV166" s="71"/>
      <c r="JRW166" s="71"/>
      <c r="JRX166" s="71"/>
      <c r="JRY166" s="71"/>
      <c r="JRZ166" s="71"/>
      <c r="JSA166" s="71"/>
      <c r="JSB166" s="72"/>
      <c r="JSC166" s="72"/>
      <c r="JSD166" s="72"/>
      <c r="JSE166" s="72"/>
      <c r="JSF166" s="72"/>
      <c r="JSG166" s="72"/>
      <c r="JSH166" s="72"/>
      <c r="JSI166" s="72"/>
      <c r="JSJ166" s="72"/>
      <c r="JSK166" s="71"/>
      <c r="JSL166" s="71"/>
      <c r="JSM166" s="71"/>
      <c r="JSN166" s="71"/>
      <c r="JSO166" s="71"/>
      <c r="JSP166" s="71"/>
      <c r="JSQ166" s="71"/>
      <c r="JSR166" s="72"/>
      <c r="JSS166" s="72"/>
      <c r="JST166" s="72"/>
      <c r="JSU166" s="72"/>
      <c r="JSV166" s="72"/>
      <c r="JSW166" s="72"/>
      <c r="JSX166" s="72"/>
      <c r="JSY166" s="72"/>
      <c r="JSZ166" s="72"/>
      <c r="JTA166" s="71"/>
      <c r="JTB166" s="71"/>
      <c r="JTC166" s="71"/>
      <c r="JTD166" s="71"/>
      <c r="JTE166" s="71"/>
      <c r="JTF166" s="71"/>
      <c r="JTG166" s="71"/>
      <c r="JTH166" s="72"/>
      <c r="JTI166" s="72"/>
      <c r="JTJ166" s="72"/>
      <c r="JTK166" s="72"/>
      <c r="JTL166" s="72"/>
      <c r="JTM166" s="72"/>
      <c r="JTN166" s="72"/>
      <c r="JTO166" s="72"/>
      <c r="JTP166" s="72"/>
      <c r="JTQ166" s="71"/>
      <c r="JTR166" s="71"/>
      <c r="JTS166" s="71"/>
      <c r="JTT166" s="71"/>
      <c r="JTU166" s="71"/>
      <c r="JTV166" s="71"/>
      <c r="JTW166" s="71"/>
      <c r="JTX166" s="72"/>
      <c r="JTY166" s="72"/>
      <c r="JTZ166" s="72"/>
      <c r="JUA166" s="72"/>
      <c r="JUB166" s="72"/>
      <c r="JUC166" s="72"/>
      <c r="JUD166" s="72"/>
      <c r="JUE166" s="72"/>
      <c r="JUF166" s="72"/>
      <c r="JUG166" s="71"/>
      <c r="JUH166" s="71"/>
      <c r="JUI166" s="71"/>
      <c r="JUJ166" s="71"/>
      <c r="JUK166" s="71"/>
      <c r="JUL166" s="71"/>
      <c r="JUM166" s="71"/>
      <c r="JUN166" s="72"/>
      <c r="JUO166" s="72"/>
      <c r="JUP166" s="72"/>
      <c r="JUQ166" s="72"/>
      <c r="JUR166" s="72"/>
      <c r="JUS166" s="72"/>
      <c r="JUT166" s="72"/>
      <c r="JUU166" s="72"/>
      <c r="JUV166" s="72"/>
      <c r="JUW166" s="71"/>
      <c r="JUX166" s="71"/>
      <c r="JUY166" s="71"/>
      <c r="JUZ166" s="71"/>
      <c r="JVA166" s="71"/>
      <c r="JVB166" s="71"/>
      <c r="JVC166" s="71"/>
      <c r="JVD166" s="72"/>
      <c r="JVE166" s="72"/>
      <c r="JVF166" s="72"/>
      <c r="JVG166" s="72"/>
      <c r="JVH166" s="72"/>
      <c r="JVI166" s="72"/>
      <c r="JVJ166" s="72"/>
      <c r="JVK166" s="72"/>
      <c r="JVL166" s="72"/>
      <c r="JVM166" s="71"/>
      <c r="JVN166" s="71"/>
      <c r="JVO166" s="71"/>
      <c r="JVP166" s="71"/>
      <c r="JVQ166" s="71"/>
      <c r="JVR166" s="71"/>
      <c r="JVS166" s="71"/>
      <c r="JVT166" s="72"/>
      <c r="JVU166" s="72"/>
      <c r="JVV166" s="72"/>
      <c r="JVW166" s="72"/>
      <c r="JVX166" s="72"/>
      <c r="JVY166" s="72"/>
      <c r="JVZ166" s="72"/>
      <c r="JWA166" s="72"/>
      <c r="JWB166" s="72"/>
      <c r="JWC166" s="71"/>
      <c r="JWD166" s="71"/>
      <c r="JWE166" s="71"/>
      <c r="JWF166" s="71"/>
      <c r="JWG166" s="71"/>
      <c r="JWH166" s="71"/>
      <c r="JWI166" s="71"/>
      <c r="JWJ166" s="72"/>
      <c r="JWK166" s="72"/>
      <c r="JWL166" s="72"/>
      <c r="JWM166" s="72"/>
      <c r="JWN166" s="72"/>
      <c r="JWO166" s="72"/>
      <c r="JWP166" s="72"/>
      <c r="JWQ166" s="72"/>
      <c r="JWR166" s="72"/>
      <c r="JWS166" s="71"/>
      <c r="JWT166" s="71"/>
      <c r="JWU166" s="71"/>
      <c r="JWV166" s="71"/>
      <c r="JWW166" s="71"/>
      <c r="JWX166" s="71"/>
      <c r="JWY166" s="71"/>
      <c r="JWZ166" s="72"/>
      <c r="JXA166" s="72"/>
      <c r="JXB166" s="72"/>
      <c r="JXC166" s="72"/>
      <c r="JXD166" s="72"/>
      <c r="JXE166" s="72"/>
      <c r="JXF166" s="72"/>
      <c r="JXG166" s="72"/>
      <c r="JXH166" s="72"/>
      <c r="JXI166" s="71"/>
      <c r="JXJ166" s="71"/>
      <c r="JXK166" s="71"/>
      <c r="JXL166" s="71"/>
      <c r="JXM166" s="71"/>
      <c r="JXN166" s="71"/>
      <c r="JXO166" s="71"/>
      <c r="JXP166" s="72"/>
      <c r="JXQ166" s="72"/>
      <c r="JXR166" s="72"/>
      <c r="JXS166" s="72"/>
      <c r="JXT166" s="72"/>
      <c r="JXU166" s="72"/>
      <c r="JXV166" s="72"/>
      <c r="JXW166" s="72"/>
      <c r="JXX166" s="72"/>
      <c r="JXY166" s="71"/>
      <c r="JXZ166" s="71"/>
      <c r="JYA166" s="71"/>
      <c r="JYB166" s="71"/>
      <c r="JYC166" s="71"/>
      <c r="JYD166" s="71"/>
      <c r="JYE166" s="71"/>
      <c r="JYF166" s="72"/>
      <c r="JYG166" s="72"/>
      <c r="JYH166" s="72"/>
      <c r="JYI166" s="72"/>
      <c r="JYJ166" s="72"/>
      <c r="JYK166" s="72"/>
      <c r="JYL166" s="72"/>
      <c r="JYM166" s="72"/>
      <c r="JYN166" s="72"/>
      <c r="JYO166" s="71"/>
      <c r="JYP166" s="71"/>
      <c r="JYQ166" s="71"/>
      <c r="JYR166" s="71"/>
      <c r="JYS166" s="71"/>
      <c r="JYT166" s="71"/>
      <c r="JYU166" s="71"/>
      <c r="JYV166" s="72"/>
      <c r="JYW166" s="72"/>
      <c r="JYX166" s="72"/>
      <c r="JYY166" s="72"/>
      <c r="JYZ166" s="72"/>
      <c r="JZA166" s="72"/>
      <c r="JZB166" s="72"/>
      <c r="JZC166" s="72"/>
      <c r="JZD166" s="72"/>
      <c r="JZE166" s="71"/>
      <c r="JZF166" s="71"/>
      <c r="JZG166" s="71"/>
      <c r="JZH166" s="71"/>
      <c r="JZI166" s="71"/>
      <c r="JZJ166" s="71"/>
      <c r="JZK166" s="71"/>
      <c r="JZL166" s="72"/>
      <c r="JZM166" s="72"/>
      <c r="JZN166" s="72"/>
      <c r="JZO166" s="72"/>
      <c r="JZP166" s="72"/>
      <c r="JZQ166" s="72"/>
      <c r="JZR166" s="72"/>
      <c r="JZS166" s="72"/>
      <c r="JZT166" s="72"/>
      <c r="JZU166" s="71"/>
      <c r="JZV166" s="71"/>
      <c r="JZW166" s="71"/>
      <c r="JZX166" s="71"/>
      <c r="JZY166" s="71"/>
      <c r="JZZ166" s="71"/>
      <c r="KAA166" s="71"/>
      <c r="KAB166" s="72"/>
      <c r="KAC166" s="72"/>
      <c r="KAD166" s="72"/>
      <c r="KAE166" s="72"/>
      <c r="KAF166" s="72"/>
      <c r="KAG166" s="72"/>
      <c r="KAH166" s="72"/>
      <c r="KAI166" s="72"/>
      <c r="KAJ166" s="72"/>
      <c r="KAK166" s="71"/>
      <c r="KAL166" s="71"/>
      <c r="KAM166" s="71"/>
      <c r="KAN166" s="71"/>
      <c r="KAO166" s="71"/>
      <c r="KAP166" s="71"/>
      <c r="KAQ166" s="71"/>
      <c r="KAR166" s="72"/>
      <c r="KAS166" s="72"/>
      <c r="KAT166" s="72"/>
      <c r="KAU166" s="72"/>
      <c r="KAV166" s="72"/>
      <c r="KAW166" s="72"/>
      <c r="KAX166" s="72"/>
      <c r="KAY166" s="72"/>
      <c r="KAZ166" s="72"/>
      <c r="KBA166" s="71"/>
      <c r="KBB166" s="71"/>
      <c r="KBC166" s="71"/>
      <c r="KBD166" s="71"/>
      <c r="KBE166" s="71"/>
      <c r="KBF166" s="71"/>
      <c r="KBG166" s="71"/>
      <c r="KBH166" s="72"/>
      <c r="KBI166" s="72"/>
      <c r="KBJ166" s="72"/>
      <c r="KBK166" s="72"/>
      <c r="KBL166" s="72"/>
      <c r="KBM166" s="72"/>
      <c r="KBN166" s="72"/>
      <c r="KBO166" s="72"/>
      <c r="KBP166" s="72"/>
      <c r="KBQ166" s="71"/>
      <c r="KBR166" s="71"/>
      <c r="KBS166" s="71"/>
      <c r="KBT166" s="71"/>
      <c r="KBU166" s="71"/>
      <c r="KBV166" s="71"/>
      <c r="KBW166" s="71"/>
      <c r="KBX166" s="72"/>
      <c r="KBY166" s="72"/>
      <c r="KBZ166" s="72"/>
      <c r="KCA166" s="72"/>
      <c r="KCB166" s="72"/>
      <c r="KCC166" s="72"/>
      <c r="KCD166" s="72"/>
      <c r="KCE166" s="72"/>
      <c r="KCF166" s="72"/>
      <c r="KCG166" s="71"/>
      <c r="KCH166" s="71"/>
      <c r="KCI166" s="71"/>
      <c r="KCJ166" s="71"/>
      <c r="KCK166" s="71"/>
      <c r="KCL166" s="71"/>
      <c r="KCM166" s="71"/>
      <c r="KCN166" s="72"/>
      <c r="KCO166" s="72"/>
      <c r="KCP166" s="72"/>
      <c r="KCQ166" s="72"/>
      <c r="KCR166" s="72"/>
      <c r="KCS166" s="72"/>
      <c r="KCT166" s="72"/>
      <c r="KCU166" s="72"/>
      <c r="KCV166" s="72"/>
      <c r="KCW166" s="71"/>
      <c r="KCX166" s="71"/>
      <c r="KCY166" s="71"/>
      <c r="KCZ166" s="71"/>
      <c r="KDA166" s="71"/>
      <c r="KDB166" s="71"/>
      <c r="KDC166" s="71"/>
      <c r="KDD166" s="72"/>
      <c r="KDE166" s="72"/>
      <c r="KDF166" s="72"/>
      <c r="KDG166" s="72"/>
      <c r="KDH166" s="72"/>
      <c r="KDI166" s="72"/>
      <c r="KDJ166" s="72"/>
      <c r="KDK166" s="72"/>
      <c r="KDL166" s="72"/>
      <c r="KDM166" s="71"/>
      <c r="KDN166" s="71"/>
      <c r="KDO166" s="71"/>
      <c r="KDP166" s="71"/>
      <c r="KDQ166" s="71"/>
      <c r="KDR166" s="71"/>
      <c r="KDS166" s="71"/>
      <c r="KDT166" s="72"/>
      <c r="KDU166" s="72"/>
      <c r="KDV166" s="72"/>
      <c r="KDW166" s="72"/>
      <c r="KDX166" s="72"/>
      <c r="KDY166" s="72"/>
      <c r="KDZ166" s="72"/>
      <c r="KEA166" s="72"/>
      <c r="KEB166" s="72"/>
      <c r="KEC166" s="71"/>
      <c r="KED166" s="71"/>
      <c r="KEE166" s="71"/>
      <c r="KEF166" s="71"/>
      <c r="KEG166" s="71"/>
      <c r="KEH166" s="71"/>
      <c r="KEI166" s="71"/>
      <c r="KEJ166" s="72"/>
      <c r="KEK166" s="72"/>
      <c r="KEL166" s="72"/>
      <c r="KEM166" s="72"/>
      <c r="KEN166" s="72"/>
      <c r="KEO166" s="72"/>
      <c r="KEP166" s="72"/>
      <c r="KEQ166" s="72"/>
      <c r="KER166" s="72"/>
      <c r="KES166" s="71"/>
      <c r="KET166" s="71"/>
      <c r="KEU166" s="71"/>
      <c r="KEV166" s="71"/>
      <c r="KEW166" s="71"/>
      <c r="KEX166" s="71"/>
      <c r="KEY166" s="71"/>
      <c r="KEZ166" s="72"/>
      <c r="KFA166" s="72"/>
      <c r="KFB166" s="72"/>
      <c r="KFC166" s="72"/>
      <c r="KFD166" s="72"/>
      <c r="KFE166" s="72"/>
      <c r="KFF166" s="72"/>
      <c r="KFG166" s="72"/>
      <c r="KFH166" s="72"/>
      <c r="KFI166" s="71"/>
      <c r="KFJ166" s="71"/>
      <c r="KFK166" s="71"/>
      <c r="KFL166" s="71"/>
      <c r="KFM166" s="71"/>
      <c r="KFN166" s="71"/>
      <c r="KFO166" s="71"/>
      <c r="KFP166" s="72"/>
      <c r="KFQ166" s="72"/>
      <c r="KFR166" s="72"/>
      <c r="KFS166" s="72"/>
      <c r="KFT166" s="72"/>
      <c r="KFU166" s="72"/>
      <c r="KFV166" s="72"/>
      <c r="KFW166" s="72"/>
      <c r="KFX166" s="72"/>
      <c r="KFY166" s="71"/>
      <c r="KFZ166" s="71"/>
      <c r="KGA166" s="71"/>
      <c r="KGB166" s="71"/>
      <c r="KGC166" s="71"/>
      <c r="KGD166" s="71"/>
      <c r="KGE166" s="71"/>
      <c r="KGF166" s="72"/>
      <c r="KGG166" s="72"/>
      <c r="KGH166" s="72"/>
      <c r="KGI166" s="72"/>
      <c r="KGJ166" s="72"/>
      <c r="KGK166" s="72"/>
      <c r="KGL166" s="72"/>
      <c r="KGM166" s="72"/>
      <c r="KGN166" s="72"/>
      <c r="KGO166" s="71"/>
      <c r="KGP166" s="71"/>
      <c r="KGQ166" s="71"/>
      <c r="KGR166" s="71"/>
      <c r="KGS166" s="71"/>
      <c r="KGT166" s="71"/>
      <c r="KGU166" s="71"/>
      <c r="KGV166" s="72"/>
      <c r="KGW166" s="72"/>
      <c r="KGX166" s="72"/>
      <c r="KGY166" s="72"/>
      <c r="KGZ166" s="72"/>
      <c r="KHA166" s="72"/>
      <c r="KHB166" s="72"/>
      <c r="KHC166" s="72"/>
      <c r="KHD166" s="72"/>
      <c r="KHE166" s="71"/>
      <c r="KHF166" s="71"/>
      <c r="KHG166" s="71"/>
      <c r="KHH166" s="71"/>
      <c r="KHI166" s="71"/>
      <c r="KHJ166" s="71"/>
      <c r="KHK166" s="71"/>
      <c r="KHL166" s="72"/>
      <c r="KHM166" s="72"/>
      <c r="KHN166" s="72"/>
      <c r="KHO166" s="72"/>
      <c r="KHP166" s="72"/>
      <c r="KHQ166" s="72"/>
      <c r="KHR166" s="72"/>
      <c r="KHS166" s="72"/>
      <c r="KHT166" s="72"/>
      <c r="KHU166" s="71"/>
      <c r="KHV166" s="71"/>
      <c r="KHW166" s="71"/>
      <c r="KHX166" s="71"/>
      <c r="KHY166" s="71"/>
      <c r="KHZ166" s="71"/>
      <c r="KIA166" s="71"/>
      <c r="KIB166" s="72"/>
      <c r="KIC166" s="72"/>
      <c r="KID166" s="72"/>
      <c r="KIE166" s="72"/>
      <c r="KIF166" s="72"/>
      <c r="KIG166" s="72"/>
      <c r="KIH166" s="72"/>
      <c r="KII166" s="72"/>
      <c r="KIJ166" s="72"/>
      <c r="KIK166" s="71"/>
      <c r="KIL166" s="71"/>
      <c r="KIM166" s="71"/>
      <c r="KIN166" s="71"/>
      <c r="KIO166" s="71"/>
      <c r="KIP166" s="71"/>
      <c r="KIQ166" s="71"/>
      <c r="KIR166" s="72"/>
      <c r="KIS166" s="72"/>
      <c r="KIT166" s="72"/>
      <c r="KIU166" s="72"/>
      <c r="KIV166" s="72"/>
      <c r="KIW166" s="72"/>
      <c r="KIX166" s="72"/>
      <c r="KIY166" s="72"/>
      <c r="KIZ166" s="72"/>
      <c r="KJA166" s="71"/>
      <c r="KJB166" s="71"/>
      <c r="KJC166" s="71"/>
      <c r="KJD166" s="71"/>
      <c r="KJE166" s="71"/>
      <c r="KJF166" s="71"/>
      <c r="KJG166" s="71"/>
      <c r="KJH166" s="72"/>
      <c r="KJI166" s="72"/>
      <c r="KJJ166" s="72"/>
      <c r="KJK166" s="72"/>
      <c r="KJL166" s="72"/>
      <c r="KJM166" s="72"/>
      <c r="KJN166" s="72"/>
      <c r="KJO166" s="72"/>
      <c r="KJP166" s="72"/>
      <c r="KJQ166" s="71"/>
      <c r="KJR166" s="71"/>
      <c r="KJS166" s="71"/>
      <c r="KJT166" s="71"/>
      <c r="KJU166" s="71"/>
      <c r="KJV166" s="71"/>
      <c r="KJW166" s="71"/>
      <c r="KJX166" s="72"/>
      <c r="KJY166" s="72"/>
      <c r="KJZ166" s="72"/>
      <c r="KKA166" s="72"/>
      <c r="KKB166" s="72"/>
      <c r="KKC166" s="72"/>
      <c r="KKD166" s="72"/>
      <c r="KKE166" s="72"/>
      <c r="KKF166" s="72"/>
      <c r="KKG166" s="71"/>
      <c r="KKH166" s="71"/>
      <c r="KKI166" s="71"/>
      <c r="KKJ166" s="71"/>
      <c r="KKK166" s="71"/>
      <c r="KKL166" s="71"/>
      <c r="KKM166" s="71"/>
      <c r="KKN166" s="72"/>
      <c r="KKO166" s="72"/>
      <c r="KKP166" s="72"/>
      <c r="KKQ166" s="72"/>
      <c r="KKR166" s="72"/>
      <c r="KKS166" s="72"/>
      <c r="KKT166" s="72"/>
      <c r="KKU166" s="72"/>
      <c r="KKV166" s="72"/>
      <c r="KKW166" s="71"/>
      <c r="KKX166" s="71"/>
      <c r="KKY166" s="71"/>
      <c r="KKZ166" s="71"/>
      <c r="KLA166" s="71"/>
      <c r="KLB166" s="71"/>
      <c r="KLC166" s="71"/>
      <c r="KLD166" s="72"/>
      <c r="KLE166" s="72"/>
      <c r="KLF166" s="72"/>
      <c r="KLG166" s="72"/>
      <c r="KLH166" s="72"/>
      <c r="KLI166" s="72"/>
      <c r="KLJ166" s="72"/>
      <c r="KLK166" s="72"/>
      <c r="KLL166" s="72"/>
      <c r="KLM166" s="71"/>
      <c r="KLN166" s="71"/>
      <c r="KLO166" s="71"/>
      <c r="KLP166" s="71"/>
      <c r="KLQ166" s="71"/>
      <c r="KLR166" s="71"/>
      <c r="KLS166" s="71"/>
      <c r="KLT166" s="72"/>
      <c r="KLU166" s="72"/>
      <c r="KLV166" s="72"/>
      <c r="KLW166" s="72"/>
      <c r="KLX166" s="72"/>
      <c r="KLY166" s="72"/>
      <c r="KLZ166" s="72"/>
      <c r="KMA166" s="72"/>
      <c r="KMB166" s="72"/>
      <c r="KMC166" s="71"/>
      <c r="KMD166" s="71"/>
      <c r="KME166" s="71"/>
      <c r="KMF166" s="71"/>
      <c r="KMG166" s="71"/>
      <c r="KMH166" s="71"/>
      <c r="KMI166" s="71"/>
      <c r="KMJ166" s="72"/>
      <c r="KMK166" s="72"/>
      <c r="KML166" s="72"/>
      <c r="KMM166" s="72"/>
      <c r="KMN166" s="72"/>
      <c r="KMO166" s="72"/>
      <c r="KMP166" s="72"/>
      <c r="KMQ166" s="72"/>
      <c r="KMR166" s="72"/>
      <c r="KMS166" s="71"/>
      <c r="KMT166" s="71"/>
      <c r="KMU166" s="71"/>
      <c r="KMV166" s="71"/>
      <c r="KMW166" s="71"/>
      <c r="KMX166" s="71"/>
      <c r="KMY166" s="71"/>
      <c r="KMZ166" s="72"/>
      <c r="KNA166" s="72"/>
      <c r="KNB166" s="72"/>
      <c r="KNC166" s="72"/>
      <c r="KND166" s="72"/>
      <c r="KNE166" s="72"/>
      <c r="KNF166" s="72"/>
      <c r="KNG166" s="72"/>
      <c r="KNH166" s="72"/>
      <c r="KNI166" s="71"/>
      <c r="KNJ166" s="71"/>
      <c r="KNK166" s="71"/>
      <c r="KNL166" s="71"/>
      <c r="KNM166" s="71"/>
      <c r="KNN166" s="71"/>
      <c r="KNO166" s="71"/>
      <c r="KNP166" s="72"/>
      <c r="KNQ166" s="72"/>
      <c r="KNR166" s="72"/>
      <c r="KNS166" s="72"/>
      <c r="KNT166" s="72"/>
      <c r="KNU166" s="72"/>
      <c r="KNV166" s="72"/>
      <c r="KNW166" s="72"/>
      <c r="KNX166" s="72"/>
      <c r="KNY166" s="71"/>
      <c r="KNZ166" s="71"/>
      <c r="KOA166" s="71"/>
      <c r="KOB166" s="71"/>
      <c r="KOC166" s="71"/>
      <c r="KOD166" s="71"/>
      <c r="KOE166" s="71"/>
      <c r="KOF166" s="72"/>
      <c r="KOG166" s="72"/>
      <c r="KOH166" s="72"/>
      <c r="KOI166" s="72"/>
      <c r="KOJ166" s="72"/>
      <c r="KOK166" s="72"/>
      <c r="KOL166" s="72"/>
      <c r="KOM166" s="72"/>
      <c r="KON166" s="72"/>
      <c r="KOO166" s="71"/>
      <c r="KOP166" s="71"/>
      <c r="KOQ166" s="71"/>
      <c r="KOR166" s="71"/>
      <c r="KOS166" s="71"/>
      <c r="KOT166" s="71"/>
      <c r="KOU166" s="71"/>
      <c r="KOV166" s="72"/>
      <c r="KOW166" s="72"/>
      <c r="KOX166" s="72"/>
      <c r="KOY166" s="72"/>
      <c r="KOZ166" s="72"/>
      <c r="KPA166" s="72"/>
      <c r="KPB166" s="72"/>
      <c r="KPC166" s="72"/>
      <c r="KPD166" s="72"/>
      <c r="KPE166" s="71"/>
      <c r="KPF166" s="71"/>
      <c r="KPG166" s="71"/>
      <c r="KPH166" s="71"/>
      <c r="KPI166" s="71"/>
      <c r="KPJ166" s="71"/>
      <c r="KPK166" s="71"/>
      <c r="KPL166" s="72"/>
      <c r="KPM166" s="72"/>
      <c r="KPN166" s="72"/>
      <c r="KPO166" s="72"/>
      <c r="KPP166" s="72"/>
      <c r="KPQ166" s="72"/>
      <c r="KPR166" s="72"/>
      <c r="KPS166" s="72"/>
      <c r="KPT166" s="72"/>
      <c r="KPU166" s="71"/>
      <c r="KPV166" s="71"/>
      <c r="KPW166" s="71"/>
      <c r="KPX166" s="71"/>
      <c r="KPY166" s="71"/>
      <c r="KPZ166" s="71"/>
      <c r="KQA166" s="71"/>
      <c r="KQB166" s="72"/>
      <c r="KQC166" s="72"/>
      <c r="KQD166" s="72"/>
      <c r="KQE166" s="72"/>
      <c r="KQF166" s="72"/>
      <c r="KQG166" s="72"/>
      <c r="KQH166" s="72"/>
      <c r="KQI166" s="72"/>
      <c r="KQJ166" s="72"/>
      <c r="KQK166" s="71"/>
      <c r="KQL166" s="71"/>
      <c r="KQM166" s="71"/>
      <c r="KQN166" s="71"/>
      <c r="KQO166" s="71"/>
      <c r="KQP166" s="71"/>
      <c r="KQQ166" s="71"/>
      <c r="KQR166" s="72"/>
      <c r="KQS166" s="72"/>
      <c r="KQT166" s="72"/>
      <c r="KQU166" s="72"/>
      <c r="KQV166" s="72"/>
      <c r="KQW166" s="72"/>
      <c r="KQX166" s="72"/>
      <c r="KQY166" s="72"/>
      <c r="KQZ166" s="72"/>
      <c r="KRA166" s="71"/>
      <c r="KRB166" s="71"/>
      <c r="KRC166" s="71"/>
      <c r="KRD166" s="71"/>
      <c r="KRE166" s="71"/>
      <c r="KRF166" s="71"/>
      <c r="KRG166" s="71"/>
      <c r="KRH166" s="72"/>
      <c r="KRI166" s="72"/>
      <c r="KRJ166" s="72"/>
      <c r="KRK166" s="72"/>
      <c r="KRL166" s="72"/>
      <c r="KRM166" s="72"/>
      <c r="KRN166" s="72"/>
      <c r="KRO166" s="72"/>
      <c r="KRP166" s="72"/>
      <c r="KRQ166" s="71"/>
      <c r="KRR166" s="71"/>
      <c r="KRS166" s="71"/>
      <c r="KRT166" s="71"/>
      <c r="KRU166" s="71"/>
      <c r="KRV166" s="71"/>
      <c r="KRW166" s="71"/>
      <c r="KRX166" s="72"/>
      <c r="KRY166" s="72"/>
      <c r="KRZ166" s="72"/>
      <c r="KSA166" s="72"/>
      <c r="KSB166" s="72"/>
      <c r="KSC166" s="72"/>
      <c r="KSD166" s="72"/>
      <c r="KSE166" s="72"/>
      <c r="KSF166" s="72"/>
      <c r="KSG166" s="71"/>
      <c r="KSH166" s="71"/>
      <c r="KSI166" s="71"/>
      <c r="KSJ166" s="71"/>
      <c r="KSK166" s="71"/>
      <c r="KSL166" s="71"/>
      <c r="KSM166" s="71"/>
      <c r="KSN166" s="72"/>
      <c r="KSO166" s="72"/>
      <c r="KSP166" s="72"/>
      <c r="KSQ166" s="72"/>
      <c r="KSR166" s="72"/>
      <c r="KSS166" s="72"/>
      <c r="KST166" s="72"/>
      <c r="KSU166" s="72"/>
      <c r="KSV166" s="72"/>
      <c r="KSW166" s="71"/>
      <c r="KSX166" s="71"/>
      <c r="KSY166" s="71"/>
      <c r="KSZ166" s="71"/>
      <c r="KTA166" s="71"/>
      <c r="KTB166" s="71"/>
      <c r="KTC166" s="71"/>
      <c r="KTD166" s="72"/>
      <c r="KTE166" s="72"/>
      <c r="KTF166" s="72"/>
      <c r="KTG166" s="72"/>
      <c r="KTH166" s="72"/>
      <c r="KTI166" s="72"/>
      <c r="KTJ166" s="72"/>
      <c r="KTK166" s="72"/>
      <c r="KTL166" s="72"/>
      <c r="KTM166" s="71"/>
      <c r="KTN166" s="71"/>
      <c r="KTO166" s="71"/>
      <c r="KTP166" s="71"/>
      <c r="KTQ166" s="71"/>
      <c r="KTR166" s="71"/>
      <c r="KTS166" s="71"/>
      <c r="KTT166" s="72"/>
      <c r="KTU166" s="72"/>
      <c r="KTV166" s="72"/>
      <c r="KTW166" s="72"/>
      <c r="KTX166" s="72"/>
      <c r="KTY166" s="72"/>
      <c r="KTZ166" s="72"/>
      <c r="KUA166" s="72"/>
      <c r="KUB166" s="72"/>
      <c r="KUC166" s="71"/>
      <c r="KUD166" s="71"/>
      <c r="KUE166" s="71"/>
      <c r="KUF166" s="71"/>
      <c r="KUG166" s="71"/>
      <c r="KUH166" s="71"/>
      <c r="KUI166" s="71"/>
      <c r="KUJ166" s="72"/>
      <c r="KUK166" s="72"/>
      <c r="KUL166" s="72"/>
      <c r="KUM166" s="72"/>
      <c r="KUN166" s="72"/>
      <c r="KUO166" s="72"/>
      <c r="KUP166" s="72"/>
      <c r="KUQ166" s="72"/>
      <c r="KUR166" s="72"/>
      <c r="KUS166" s="71"/>
      <c r="KUT166" s="71"/>
      <c r="KUU166" s="71"/>
      <c r="KUV166" s="71"/>
      <c r="KUW166" s="71"/>
      <c r="KUX166" s="71"/>
      <c r="KUY166" s="71"/>
      <c r="KUZ166" s="72"/>
      <c r="KVA166" s="72"/>
      <c r="KVB166" s="72"/>
      <c r="KVC166" s="72"/>
      <c r="KVD166" s="72"/>
      <c r="KVE166" s="72"/>
      <c r="KVF166" s="72"/>
      <c r="KVG166" s="72"/>
      <c r="KVH166" s="72"/>
      <c r="KVI166" s="71"/>
      <c r="KVJ166" s="71"/>
      <c r="KVK166" s="71"/>
      <c r="KVL166" s="71"/>
      <c r="KVM166" s="71"/>
      <c r="KVN166" s="71"/>
      <c r="KVO166" s="71"/>
      <c r="KVP166" s="72"/>
      <c r="KVQ166" s="72"/>
      <c r="KVR166" s="72"/>
      <c r="KVS166" s="72"/>
      <c r="KVT166" s="72"/>
      <c r="KVU166" s="72"/>
      <c r="KVV166" s="72"/>
      <c r="KVW166" s="72"/>
      <c r="KVX166" s="72"/>
      <c r="KVY166" s="71"/>
      <c r="KVZ166" s="71"/>
      <c r="KWA166" s="71"/>
      <c r="KWB166" s="71"/>
      <c r="KWC166" s="71"/>
      <c r="KWD166" s="71"/>
      <c r="KWE166" s="71"/>
      <c r="KWF166" s="72"/>
      <c r="KWG166" s="72"/>
      <c r="KWH166" s="72"/>
      <c r="KWI166" s="72"/>
      <c r="KWJ166" s="72"/>
      <c r="KWK166" s="72"/>
      <c r="KWL166" s="72"/>
      <c r="KWM166" s="72"/>
      <c r="KWN166" s="72"/>
      <c r="KWO166" s="71"/>
      <c r="KWP166" s="71"/>
      <c r="KWQ166" s="71"/>
      <c r="KWR166" s="71"/>
      <c r="KWS166" s="71"/>
      <c r="KWT166" s="71"/>
      <c r="KWU166" s="71"/>
      <c r="KWV166" s="72"/>
      <c r="KWW166" s="72"/>
      <c r="KWX166" s="72"/>
      <c r="KWY166" s="72"/>
      <c r="KWZ166" s="72"/>
      <c r="KXA166" s="72"/>
      <c r="KXB166" s="72"/>
      <c r="KXC166" s="72"/>
      <c r="KXD166" s="72"/>
      <c r="KXE166" s="71"/>
      <c r="KXF166" s="71"/>
      <c r="KXG166" s="71"/>
      <c r="KXH166" s="71"/>
      <c r="KXI166" s="71"/>
      <c r="KXJ166" s="71"/>
      <c r="KXK166" s="71"/>
      <c r="KXL166" s="72"/>
      <c r="KXM166" s="72"/>
      <c r="KXN166" s="72"/>
      <c r="KXO166" s="72"/>
      <c r="KXP166" s="72"/>
      <c r="KXQ166" s="72"/>
      <c r="KXR166" s="72"/>
      <c r="KXS166" s="72"/>
      <c r="KXT166" s="72"/>
      <c r="KXU166" s="71"/>
      <c r="KXV166" s="71"/>
      <c r="KXW166" s="71"/>
      <c r="KXX166" s="71"/>
      <c r="KXY166" s="71"/>
      <c r="KXZ166" s="71"/>
      <c r="KYA166" s="71"/>
      <c r="KYB166" s="72"/>
      <c r="KYC166" s="72"/>
      <c r="KYD166" s="72"/>
      <c r="KYE166" s="72"/>
      <c r="KYF166" s="72"/>
      <c r="KYG166" s="72"/>
      <c r="KYH166" s="72"/>
      <c r="KYI166" s="72"/>
      <c r="KYJ166" s="72"/>
      <c r="KYK166" s="71"/>
      <c r="KYL166" s="71"/>
      <c r="KYM166" s="71"/>
      <c r="KYN166" s="71"/>
      <c r="KYO166" s="71"/>
      <c r="KYP166" s="71"/>
      <c r="KYQ166" s="71"/>
      <c r="KYR166" s="72"/>
      <c r="KYS166" s="72"/>
      <c r="KYT166" s="72"/>
      <c r="KYU166" s="72"/>
      <c r="KYV166" s="72"/>
      <c r="KYW166" s="72"/>
      <c r="KYX166" s="72"/>
      <c r="KYY166" s="72"/>
      <c r="KYZ166" s="72"/>
      <c r="KZA166" s="71"/>
      <c r="KZB166" s="71"/>
      <c r="KZC166" s="71"/>
      <c r="KZD166" s="71"/>
      <c r="KZE166" s="71"/>
      <c r="KZF166" s="71"/>
      <c r="KZG166" s="71"/>
      <c r="KZH166" s="72"/>
      <c r="KZI166" s="72"/>
      <c r="KZJ166" s="72"/>
      <c r="KZK166" s="72"/>
      <c r="KZL166" s="72"/>
      <c r="KZM166" s="72"/>
      <c r="KZN166" s="72"/>
      <c r="KZO166" s="72"/>
      <c r="KZP166" s="72"/>
      <c r="KZQ166" s="71"/>
      <c r="KZR166" s="71"/>
      <c r="KZS166" s="71"/>
      <c r="KZT166" s="71"/>
      <c r="KZU166" s="71"/>
      <c r="KZV166" s="71"/>
      <c r="KZW166" s="71"/>
      <c r="KZX166" s="72"/>
      <c r="KZY166" s="72"/>
      <c r="KZZ166" s="72"/>
      <c r="LAA166" s="72"/>
      <c r="LAB166" s="72"/>
      <c r="LAC166" s="72"/>
      <c r="LAD166" s="72"/>
      <c r="LAE166" s="72"/>
      <c r="LAF166" s="72"/>
      <c r="LAG166" s="71"/>
      <c r="LAH166" s="71"/>
      <c r="LAI166" s="71"/>
      <c r="LAJ166" s="71"/>
      <c r="LAK166" s="71"/>
      <c r="LAL166" s="71"/>
      <c r="LAM166" s="71"/>
      <c r="LAN166" s="72"/>
      <c r="LAO166" s="72"/>
      <c r="LAP166" s="72"/>
      <c r="LAQ166" s="72"/>
      <c r="LAR166" s="72"/>
      <c r="LAS166" s="72"/>
      <c r="LAT166" s="72"/>
      <c r="LAU166" s="72"/>
      <c r="LAV166" s="72"/>
      <c r="LAW166" s="71"/>
      <c r="LAX166" s="71"/>
      <c r="LAY166" s="71"/>
      <c r="LAZ166" s="71"/>
      <c r="LBA166" s="71"/>
      <c r="LBB166" s="71"/>
      <c r="LBC166" s="71"/>
      <c r="LBD166" s="72"/>
      <c r="LBE166" s="72"/>
      <c r="LBF166" s="72"/>
      <c r="LBG166" s="72"/>
      <c r="LBH166" s="72"/>
      <c r="LBI166" s="72"/>
      <c r="LBJ166" s="72"/>
      <c r="LBK166" s="72"/>
      <c r="LBL166" s="72"/>
      <c r="LBM166" s="71"/>
      <c r="LBN166" s="71"/>
      <c r="LBO166" s="71"/>
      <c r="LBP166" s="71"/>
      <c r="LBQ166" s="71"/>
      <c r="LBR166" s="71"/>
      <c r="LBS166" s="71"/>
      <c r="LBT166" s="72"/>
      <c r="LBU166" s="72"/>
      <c r="LBV166" s="72"/>
      <c r="LBW166" s="72"/>
      <c r="LBX166" s="72"/>
      <c r="LBY166" s="72"/>
      <c r="LBZ166" s="72"/>
      <c r="LCA166" s="72"/>
      <c r="LCB166" s="72"/>
      <c r="LCC166" s="71"/>
      <c r="LCD166" s="71"/>
      <c r="LCE166" s="71"/>
      <c r="LCF166" s="71"/>
      <c r="LCG166" s="71"/>
      <c r="LCH166" s="71"/>
      <c r="LCI166" s="71"/>
      <c r="LCJ166" s="72"/>
      <c r="LCK166" s="72"/>
      <c r="LCL166" s="72"/>
      <c r="LCM166" s="72"/>
      <c r="LCN166" s="72"/>
      <c r="LCO166" s="72"/>
      <c r="LCP166" s="72"/>
      <c r="LCQ166" s="72"/>
      <c r="LCR166" s="72"/>
      <c r="LCS166" s="71"/>
      <c r="LCT166" s="71"/>
      <c r="LCU166" s="71"/>
      <c r="LCV166" s="71"/>
      <c r="LCW166" s="71"/>
      <c r="LCX166" s="71"/>
      <c r="LCY166" s="71"/>
      <c r="LCZ166" s="72"/>
      <c r="LDA166" s="72"/>
      <c r="LDB166" s="72"/>
      <c r="LDC166" s="72"/>
      <c r="LDD166" s="72"/>
      <c r="LDE166" s="72"/>
      <c r="LDF166" s="72"/>
      <c r="LDG166" s="72"/>
      <c r="LDH166" s="72"/>
      <c r="LDI166" s="71"/>
      <c r="LDJ166" s="71"/>
      <c r="LDK166" s="71"/>
      <c r="LDL166" s="71"/>
      <c r="LDM166" s="71"/>
      <c r="LDN166" s="71"/>
      <c r="LDO166" s="71"/>
      <c r="LDP166" s="72"/>
      <c r="LDQ166" s="72"/>
      <c r="LDR166" s="72"/>
      <c r="LDS166" s="72"/>
      <c r="LDT166" s="72"/>
      <c r="LDU166" s="72"/>
      <c r="LDV166" s="72"/>
      <c r="LDW166" s="72"/>
      <c r="LDX166" s="72"/>
      <c r="LDY166" s="71"/>
      <c r="LDZ166" s="71"/>
      <c r="LEA166" s="71"/>
      <c r="LEB166" s="71"/>
      <c r="LEC166" s="71"/>
      <c r="LED166" s="71"/>
      <c r="LEE166" s="71"/>
      <c r="LEF166" s="72"/>
      <c r="LEG166" s="72"/>
      <c r="LEH166" s="72"/>
      <c r="LEI166" s="72"/>
      <c r="LEJ166" s="72"/>
      <c r="LEK166" s="72"/>
      <c r="LEL166" s="72"/>
      <c r="LEM166" s="72"/>
      <c r="LEN166" s="72"/>
      <c r="LEO166" s="71"/>
      <c r="LEP166" s="71"/>
      <c r="LEQ166" s="71"/>
      <c r="LER166" s="71"/>
      <c r="LES166" s="71"/>
      <c r="LET166" s="71"/>
      <c r="LEU166" s="71"/>
      <c r="LEV166" s="72"/>
      <c r="LEW166" s="72"/>
      <c r="LEX166" s="72"/>
      <c r="LEY166" s="72"/>
      <c r="LEZ166" s="72"/>
      <c r="LFA166" s="72"/>
      <c r="LFB166" s="72"/>
      <c r="LFC166" s="72"/>
      <c r="LFD166" s="72"/>
      <c r="LFE166" s="71"/>
      <c r="LFF166" s="71"/>
      <c r="LFG166" s="71"/>
      <c r="LFH166" s="71"/>
      <c r="LFI166" s="71"/>
      <c r="LFJ166" s="71"/>
      <c r="LFK166" s="71"/>
      <c r="LFL166" s="72"/>
      <c r="LFM166" s="72"/>
      <c r="LFN166" s="72"/>
      <c r="LFO166" s="72"/>
      <c r="LFP166" s="72"/>
      <c r="LFQ166" s="72"/>
      <c r="LFR166" s="72"/>
      <c r="LFS166" s="72"/>
      <c r="LFT166" s="72"/>
      <c r="LFU166" s="71"/>
      <c r="LFV166" s="71"/>
      <c r="LFW166" s="71"/>
      <c r="LFX166" s="71"/>
      <c r="LFY166" s="71"/>
      <c r="LFZ166" s="71"/>
      <c r="LGA166" s="71"/>
      <c r="LGB166" s="72"/>
      <c r="LGC166" s="72"/>
      <c r="LGD166" s="72"/>
      <c r="LGE166" s="72"/>
      <c r="LGF166" s="72"/>
      <c r="LGG166" s="72"/>
      <c r="LGH166" s="72"/>
      <c r="LGI166" s="72"/>
      <c r="LGJ166" s="72"/>
      <c r="LGK166" s="71"/>
      <c r="LGL166" s="71"/>
      <c r="LGM166" s="71"/>
      <c r="LGN166" s="71"/>
      <c r="LGO166" s="71"/>
      <c r="LGP166" s="71"/>
      <c r="LGQ166" s="71"/>
      <c r="LGR166" s="72"/>
      <c r="LGS166" s="72"/>
      <c r="LGT166" s="72"/>
      <c r="LGU166" s="72"/>
      <c r="LGV166" s="72"/>
      <c r="LGW166" s="72"/>
      <c r="LGX166" s="72"/>
      <c r="LGY166" s="72"/>
      <c r="LGZ166" s="72"/>
      <c r="LHA166" s="71"/>
      <c r="LHB166" s="71"/>
      <c r="LHC166" s="71"/>
      <c r="LHD166" s="71"/>
      <c r="LHE166" s="71"/>
      <c r="LHF166" s="71"/>
      <c r="LHG166" s="71"/>
      <c r="LHH166" s="72"/>
      <c r="LHI166" s="72"/>
      <c r="LHJ166" s="72"/>
      <c r="LHK166" s="72"/>
      <c r="LHL166" s="72"/>
      <c r="LHM166" s="72"/>
      <c r="LHN166" s="72"/>
      <c r="LHO166" s="72"/>
      <c r="LHP166" s="72"/>
      <c r="LHQ166" s="71"/>
      <c r="LHR166" s="71"/>
      <c r="LHS166" s="71"/>
      <c r="LHT166" s="71"/>
      <c r="LHU166" s="71"/>
      <c r="LHV166" s="71"/>
      <c r="LHW166" s="71"/>
      <c r="LHX166" s="72"/>
      <c r="LHY166" s="72"/>
      <c r="LHZ166" s="72"/>
      <c r="LIA166" s="72"/>
      <c r="LIB166" s="72"/>
      <c r="LIC166" s="72"/>
      <c r="LID166" s="72"/>
      <c r="LIE166" s="72"/>
      <c r="LIF166" s="72"/>
      <c r="LIG166" s="71"/>
      <c r="LIH166" s="71"/>
      <c r="LII166" s="71"/>
      <c r="LIJ166" s="71"/>
      <c r="LIK166" s="71"/>
      <c r="LIL166" s="71"/>
      <c r="LIM166" s="71"/>
      <c r="LIN166" s="72"/>
      <c r="LIO166" s="72"/>
      <c r="LIP166" s="72"/>
      <c r="LIQ166" s="72"/>
      <c r="LIR166" s="72"/>
      <c r="LIS166" s="72"/>
      <c r="LIT166" s="72"/>
      <c r="LIU166" s="72"/>
      <c r="LIV166" s="72"/>
      <c r="LIW166" s="71"/>
      <c r="LIX166" s="71"/>
      <c r="LIY166" s="71"/>
      <c r="LIZ166" s="71"/>
      <c r="LJA166" s="71"/>
      <c r="LJB166" s="71"/>
      <c r="LJC166" s="71"/>
      <c r="LJD166" s="72"/>
      <c r="LJE166" s="72"/>
      <c r="LJF166" s="72"/>
      <c r="LJG166" s="72"/>
      <c r="LJH166" s="72"/>
      <c r="LJI166" s="72"/>
      <c r="LJJ166" s="72"/>
      <c r="LJK166" s="72"/>
      <c r="LJL166" s="72"/>
      <c r="LJM166" s="71"/>
      <c r="LJN166" s="71"/>
      <c r="LJO166" s="71"/>
      <c r="LJP166" s="71"/>
      <c r="LJQ166" s="71"/>
      <c r="LJR166" s="71"/>
      <c r="LJS166" s="71"/>
      <c r="LJT166" s="72"/>
      <c r="LJU166" s="72"/>
      <c r="LJV166" s="72"/>
      <c r="LJW166" s="72"/>
      <c r="LJX166" s="72"/>
      <c r="LJY166" s="72"/>
      <c r="LJZ166" s="72"/>
      <c r="LKA166" s="72"/>
      <c r="LKB166" s="72"/>
      <c r="LKC166" s="71"/>
      <c r="LKD166" s="71"/>
      <c r="LKE166" s="71"/>
      <c r="LKF166" s="71"/>
      <c r="LKG166" s="71"/>
      <c r="LKH166" s="71"/>
      <c r="LKI166" s="71"/>
      <c r="LKJ166" s="72"/>
      <c r="LKK166" s="72"/>
      <c r="LKL166" s="72"/>
      <c r="LKM166" s="72"/>
      <c r="LKN166" s="72"/>
      <c r="LKO166" s="72"/>
      <c r="LKP166" s="72"/>
      <c r="LKQ166" s="72"/>
      <c r="LKR166" s="72"/>
      <c r="LKS166" s="71"/>
      <c r="LKT166" s="71"/>
      <c r="LKU166" s="71"/>
      <c r="LKV166" s="71"/>
      <c r="LKW166" s="71"/>
      <c r="LKX166" s="71"/>
      <c r="LKY166" s="71"/>
      <c r="LKZ166" s="72"/>
      <c r="LLA166" s="72"/>
      <c r="LLB166" s="72"/>
      <c r="LLC166" s="72"/>
      <c r="LLD166" s="72"/>
      <c r="LLE166" s="72"/>
      <c r="LLF166" s="72"/>
      <c r="LLG166" s="72"/>
      <c r="LLH166" s="72"/>
      <c r="LLI166" s="71"/>
      <c r="LLJ166" s="71"/>
      <c r="LLK166" s="71"/>
      <c r="LLL166" s="71"/>
      <c r="LLM166" s="71"/>
      <c r="LLN166" s="71"/>
      <c r="LLO166" s="71"/>
      <c r="LLP166" s="72"/>
      <c r="LLQ166" s="72"/>
      <c r="LLR166" s="72"/>
      <c r="LLS166" s="72"/>
      <c r="LLT166" s="72"/>
      <c r="LLU166" s="72"/>
      <c r="LLV166" s="72"/>
      <c r="LLW166" s="72"/>
      <c r="LLX166" s="72"/>
      <c r="LLY166" s="71"/>
      <c r="LLZ166" s="71"/>
      <c r="LMA166" s="71"/>
      <c r="LMB166" s="71"/>
      <c r="LMC166" s="71"/>
      <c r="LMD166" s="71"/>
      <c r="LME166" s="71"/>
      <c r="LMF166" s="72"/>
      <c r="LMG166" s="72"/>
      <c r="LMH166" s="72"/>
      <c r="LMI166" s="72"/>
      <c r="LMJ166" s="72"/>
      <c r="LMK166" s="72"/>
      <c r="LML166" s="72"/>
      <c r="LMM166" s="72"/>
      <c r="LMN166" s="72"/>
      <c r="LMO166" s="71"/>
      <c r="LMP166" s="71"/>
      <c r="LMQ166" s="71"/>
      <c r="LMR166" s="71"/>
      <c r="LMS166" s="71"/>
      <c r="LMT166" s="71"/>
      <c r="LMU166" s="71"/>
      <c r="LMV166" s="72"/>
      <c r="LMW166" s="72"/>
      <c r="LMX166" s="72"/>
      <c r="LMY166" s="72"/>
      <c r="LMZ166" s="72"/>
      <c r="LNA166" s="72"/>
      <c r="LNB166" s="72"/>
      <c r="LNC166" s="72"/>
      <c r="LND166" s="72"/>
      <c r="LNE166" s="71"/>
      <c r="LNF166" s="71"/>
      <c r="LNG166" s="71"/>
      <c r="LNH166" s="71"/>
      <c r="LNI166" s="71"/>
      <c r="LNJ166" s="71"/>
      <c r="LNK166" s="71"/>
      <c r="LNL166" s="72"/>
      <c r="LNM166" s="72"/>
      <c r="LNN166" s="72"/>
      <c r="LNO166" s="72"/>
      <c r="LNP166" s="72"/>
      <c r="LNQ166" s="72"/>
      <c r="LNR166" s="72"/>
      <c r="LNS166" s="72"/>
      <c r="LNT166" s="72"/>
      <c r="LNU166" s="71"/>
      <c r="LNV166" s="71"/>
      <c r="LNW166" s="71"/>
      <c r="LNX166" s="71"/>
      <c r="LNY166" s="71"/>
      <c r="LNZ166" s="71"/>
      <c r="LOA166" s="71"/>
      <c r="LOB166" s="72"/>
      <c r="LOC166" s="72"/>
      <c r="LOD166" s="72"/>
      <c r="LOE166" s="72"/>
      <c r="LOF166" s="72"/>
      <c r="LOG166" s="72"/>
      <c r="LOH166" s="72"/>
      <c r="LOI166" s="72"/>
      <c r="LOJ166" s="72"/>
      <c r="LOK166" s="71"/>
      <c r="LOL166" s="71"/>
      <c r="LOM166" s="71"/>
      <c r="LON166" s="71"/>
      <c r="LOO166" s="71"/>
      <c r="LOP166" s="71"/>
      <c r="LOQ166" s="71"/>
      <c r="LOR166" s="72"/>
      <c r="LOS166" s="72"/>
      <c r="LOT166" s="72"/>
      <c r="LOU166" s="72"/>
      <c r="LOV166" s="72"/>
      <c r="LOW166" s="72"/>
      <c r="LOX166" s="72"/>
      <c r="LOY166" s="72"/>
      <c r="LOZ166" s="72"/>
      <c r="LPA166" s="71"/>
      <c r="LPB166" s="71"/>
      <c r="LPC166" s="71"/>
      <c r="LPD166" s="71"/>
      <c r="LPE166" s="71"/>
      <c r="LPF166" s="71"/>
      <c r="LPG166" s="71"/>
      <c r="LPH166" s="72"/>
      <c r="LPI166" s="72"/>
      <c r="LPJ166" s="72"/>
      <c r="LPK166" s="72"/>
      <c r="LPL166" s="72"/>
      <c r="LPM166" s="72"/>
      <c r="LPN166" s="72"/>
      <c r="LPO166" s="72"/>
      <c r="LPP166" s="72"/>
      <c r="LPQ166" s="71"/>
      <c r="LPR166" s="71"/>
      <c r="LPS166" s="71"/>
      <c r="LPT166" s="71"/>
      <c r="LPU166" s="71"/>
      <c r="LPV166" s="71"/>
      <c r="LPW166" s="71"/>
      <c r="LPX166" s="72"/>
      <c r="LPY166" s="72"/>
      <c r="LPZ166" s="72"/>
      <c r="LQA166" s="72"/>
      <c r="LQB166" s="72"/>
      <c r="LQC166" s="72"/>
      <c r="LQD166" s="72"/>
      <c r="LQE166" s="72"/>
      <c r="LQF166" s="72"/>
      <c r="LQG166" s="71"/>
      <c r="LQH166" s="71"/>
      <c r="LQI166" s="71"/>
      <c r="LQJ166" s="71"/>
      <c r="LQK166" s="71"/>
      <c r="LQL166" s="71"/>
      <c r="LQM166" s="71"/>
      <c r="LQN166" s="72"/>
      <c r="LQO166" s="72"/>
      <c r="LQP166" s="72"/>
      <c r="LQQ166" s="72"/>
      <c r="LQR166" s="72"/>
      <c r="LQS166" s="72"/>
      <c r="LQT166" s="72"/>
      <c r="LQU166" s="72"/>
      <c r="LQV166" s="72"/>
      <c r="LQW166" s="71"/>
      <c r="LQX166" s="71"/>
      <c r="LQY166" s="71"/>
      <c r="LQZ166" s="71"/>
      <c r="LRA166" s="71"/>
      <c r="LRB166" s="71"/>
      <c r="LRC166" s="71"/>
      <c r="LRD166" s="72"/>
      <c r="LRE166" s="72"/>
      <c r="LRF166" s="72"/>
      <c r="LRG166" s="72"/>
      <c r="LRH166" s="72"/>
      <c r="LRI166" s="72"/>
      <c r="LRJ166" s="72"/>
      <c r="LRK166" s="72"/>
      <c r="LRL166" s="72"/>
      <c r="LRM166" s="71"/>
      <c r="LRN166" s="71"/>
      <c r="LRO166" s="71"/>
      <c r="LRP166" s="71"/>
      <c r="LRQ166" s="71"/>
      <c r="LRR166" s="71"/>
      <c r="LRS166" s="71"/>
      <c r="LRT166" s="72"/>
      <c r="LRU166" s="72"/>
      <c r="LRV166" s="72"/>
      <c r="LRW166" s="72"/>
      <c r="LRX166" s="72"/>
      <c r="LRY166" s="72"/>
      <c r="LRZ166" s="72"/>
      <c r="LSA166" s="72"/>
      <c r="LSB166" s="72"/>
      <c r="LSC166" s="71"/>
      <c r="LSD166" s="71"/>
      <c r="LSE166" s="71"/>
      <c r="LSF166" s="71"/>
      <c r="LSG166" s="71"/>
      <c r="LSH166" s="71"/>
      <c r="LSI166" s="71"/>
      <c r="LSJ166" s="72"/>
      <c r="LSK166" s="72"/>
      <c r="LSL166" s="72"/>
      <c r="LSM166" s="72"/>
      <c r="LSN166" s="72"/>
      <c r="LSO166" s="72"/>
      <c r="LSP166" s="72"/>
      <c r="LSQ166" s="72"/>
      <c r="LSR166" s="72"/>
      <c r="LSS166" s="71"/>
      <c r="LST166" s="71"/>
      <c r="LSU166" s="71"/>
      <c r="LSV166" s="71"/>
      <c r="LSW166" s="71"/>
      <c r="LSX166" s="71"/>
      <c r="LSY166" s="71"/>
      <c r="LSZ166" s="72"/>
      <c r="LTA166" s="72"/>
      <c r="LTB166" s="72"/>
      <c r="LTC166" s="72"/>
      <c r="LTD166" s="72"/>
      <c r="LTE166" s="72"/>
      <c r="LTF166" s="72"/>
      <c r="LTG166" s="72"/>
      <c r="LTH166" s="72"/>
      <c r="LTI166" s="71"/>
      <c r="LTJ166" s="71"/>
      <c r="LTK166" s="71"/>
      <c r="LTL166" s="71"/>
      <c r="LTM166" s="71"/>
      <c r="LTN166" s="71"/>
      <c r="LTO166" s="71"/>
      <c r="LTP166" s="72"/>
      <c r="LTQ166" s="72"/>
      <c r="LTR166" s="72"/>
      <c r="LTS166" s="72"/>
      <c r="LTT166" s="72"/>
      <c r="LTU166" s="72"/>
      <c r="LTV166" s="72"/>
      <c r="LTW166" s="72"/>
      <c r="LTX166" s="72"/>
      <c r="LTY166" s="71"/>
      <c r="LTZ166" s="71"/>
      <c r="LUA166" s="71"/>
      <c r="LUB166" s="71"/>
      <c r="LUC166" s="71"/>
      <c r="LUD166" s="71"/>
      <c r="LUE166" s="71"/>
      <c r="LUF166" s="72"/>
      <c r="LUG166" s="72"/>
      <c r="LUH166" s="72"/>
      <c r="LUI166" s="72"/>
      <c r="LUJ166" s="72"/>
      <c r="LUK166" s="72"/>
      <c r="LUL166" s="72"/>
      <c r="LUM166" s="72"/>
      <c r="LUN166" s="72"/>
      <c r="LUO166" s="71"/>
      <c r="LUP166" s="71"/>
      <c r="LUQ166" s="71"/>
      <c r="LUR166" s="71"/>
      <c r="LUS166" s="71"/>
      <c r="LUT166" s="71"/>
      <c r="LUU166" s="71"/>
      <c r="LUV166" s="72"/>
      <c r="LUW166" s="72"/>
      <c r="LUX166" s="72"/>
      <c r="LUY166" s="72"/>
      <c r="LUZ166" s="72"/>
      <c r="LVA166" s="72"/>
      <c r="LVB166" s="72"/>
      <c r="LVC166" s="72"/>
      <c r="LVD166" s="72"/>
      <c r="LVE166" s="71"/>
      <c r="LVF166" s="71"/>
      <c r="LVG166" s="71"/>
      <c r="LVH166" s="71"/>
      <c r="LVI166" s="71"/>
      <c r="LVJ166" s="71"/>
      <c r="LVK166" s="71"/>
      <c r="LVL166" s="72"/>
      <c r="LVM166" s="72"/>
      <c r="LVN166" s="72"/>
      <c r="LVO166" s="72"/>
      <c r="LVP166" s="72"/>
      <c r="LVQ166" s="72"/>
      <c r="LVR166" s="72"/>
      <c r="LVS166" s="72"/>
      <c r="LVT166" s="72"/>
      <c r="LVU166" s="71"/>
      <c r="LVV166" s="71"/>
      <c r="LVW166" s="71"/>
      <c r="LVX166" s="71"/>
      <c r="LVY166" s="71"/>
      <c r="LVZ166" s="71"/>
      <c r="LWA166" s="71"/>
      <c r="LWB166" s="72"/>
      <c r="LWC166" s="72"/>
      <c r="LWD166" s="72"/>
      <c r="LWE166" s="72"/>
      <c r="LWF166" s="72"/>
      <c r="LWG166" s="72"/>
      <c r="LWH166" s="72"/>
      <c r="LWI166" s="72"/>
      <c r="LWJ166" s="72"/>
      <c r="LWK166" s="71"/>
      <c r="LWL166" s="71"/>
      <c r="LWM166" s="71"/>
      <c r="LWN166" s="71"/>
      <c r="LWO166" s="71"/>
      <c r="LWP166" s="71"/>
      <c r="LWQ166" s="71"/>
      <c r="LWR166" s="72"/>
      <c r="LWS166" s="72"/>
      <c r="LWT166" s="72"/>
      <c r="LWU166" s="72"/>
      <c r="LWV166" s="72"/>
      <c r="LWW166" s="72"/>
      <c r="LWX166" s="72"/>
      <c r="LWY166" s="72"/>
      <c r="LWZ166" s="72"/>
      <c r="LXA166" s="71"/>
      <c r="LXB166" s="71"/>
      <c r="LXC166" s="71"/>
      <c r="LXD166" s="71"/>
      <c r="LXE166" s="71"/>
      <c r="LXF166" s="71"/>
      <c r="LXG166" s="71"/>
      <c r="LXH166" s="72"/>
      <c r="LXI166" s="72"/>
      <c r="LXJ166" s="72"/>
      <c r="LXK166" s="72"/>
      <c r="LXL166" s="72"/>
      <c r="LXM166" s="72"/>
      <c r="LXN166" s="72"/>
      <c r="LXO166" s="72"/>
      <c r="LXP166" s="72"/>
      <c r="LXQ166" s="71"/>
      <c r="LXR166" s="71"/>
      <c r="LXS166" s="71"/>
      <c r="LXT166" s="71"/>
      <c r="LXU166" s="71"/>
      <c r="LXV166" s="71"/>
      <c r="LXW166" s="71"/>
      <c r="LXX166" s="72"/>
      <c r="LXY166" s="72"/>
      <c r="LXZ166" s="72"/>
      <c r="LYA166" s="72"/>
      <c r="LYB166" s="72"/>
      <c r="LYC166" s="72"/>
      <c r="LYD166" s="72"/>
      <c r="LYE166" s="72"/>
      <c r="LYF166" s="72"/>
      <c r="LYG166" s="71"/>
      <c r="LYH166" s="71"/>
      <c r="LYI166" s="71"/>
      <c r="LYJ166" s="71"/>
      <c r="LYK166" s="71"/>
      <c r="LYL166" s="71"/>
      <c r="LYM166" s="71"/>
      <c r="LYN166" s="72"/>
      <c r="LYO166" s="72"/>
      <c r="LYP166" s="72"/>
      <c r="LYQ166" s="72"/>
      <c r="LYR166" s="72"/>
      <c r="LYS166" s="72"/>
      <c r="LYT166" s="72"/>
      <c r="LYU166" s="72"/>
      <c r="LYV166" s="72"/>
      <c r="LYW166" s="71"/>
      <c r="LYX166" s="71"/>
      <c r="LYY166" s="71"/>
      <c r="LYZ166" s="71"/>
      <c r="LZA166" s="71"/>
      <c r="LZB166" s="71"/>
      <c r="LZC166" s="71"/>
      <c r="LZD166" s="72"/>
      <c r="LZE166" s="72"/>
      <c r="LZF166" s="72"/>
      <c r="LZG166" s="72"/>
      <c r="LZH166" s="72"/>
      <c r="LZI166" s="72"/>
      <c r="LZJ166" s="72"/>
      <c r="LZK166" s="72"/>
      <c r="LZL166" s="72"/>
      <c r="LZM166" s="71"/>
      <c r="LZN166" s="71"/>
      <c r="LZO166" s="71"/>
      <c r="LZP166" s="71"/>
      <c r="LZQ166" s="71"/>
      <c r="LZR166" s="71"/>
      <c r="LZS166" s="71"/>
      <c r="LZT166" s="72"/>
      <c r="LZU166" s="72"/>
      <c r="LZV166" s="72"/>
      <c r="LZW166" s="72"/>
      <c r="LZX166" s="72"/>
      <c r="LZY166" s="72"/>
      <c r="LZZ166" s="72"/>
      <c r="MAA166" s="72"/>
      <c r="MAB166" s="72"/>
      <c r="MAC166" s="71"/>
      <c r="MAD166" s="71"/>
      <c r="MAE166" s="71"/>
      <c r="MAF166" s="71"/>
      <c r="MAG166" s="71"/>
      <c r="MAH166" s="71"/>
      <c r="MAI166" s="71"/>
      <c r="MAJ166" s="72"/>
      <c r="MAK166" s="72"/>
      <c r="MAL166" s="72"/>
      <c r="MAM166" s="72"/>
      <c r="MAN166" s="72"/>
      <c r="MAO166" s="72"/>
      <c r="MAP166" s="72"/>
      <c r="MAQ166" s="72"/>
      <c r="MAR166" s="72"/>
      <c r="MAS166" s="71"/>
      <c r="MAT166" s="71"/>
      <c r="MAU166" s="71"/>
      <c r="MAV166" s="71"/>
      <c r="MAW166" s="71"/>
      <c r="MAX166" s="71"/>
      <c r="MAY166" s="71"/>
      <c r="MAZ166" s="72"/>
      <c r="MBA166" s="72"/>
      <c r="MBB166" s="72"/>
      <c r="MBC166" s="72"/>
      <c r="MBD166" s="72"/>
      <c r="MBE166" s="72"/>
      <c r="MBF166" s="72"/>
      <c r="MBG166" s="72"/>
      <c r="MBH166" s="72"/>
      <c r="MBI166" s="71"/>
      <c r="MBJ166" s="71"/>
      <c r="MBK166" s="71"/>
      <c r="MBL166" s="71"/>
      <c r="MBM166" s="71"/>
      <c r="MBN166" s="71"/>
      <c r="MBO166" s="71"/>
      <c r="MBP166" s="72"/>
      <c r="MBQ166" s="72"/>
      <c r="MBR166" s="72"/>
      <c r="MBS166" s="72"/>
      <c r="MBT166" s="72"/>
      <c r="MBU166" s="72"/>
      <c r="MBV166" s="72"/>
      <c r="MBW166" s="72"/>
      <c r="MBX166" s="72"/>
      <c r="MBY166" s="71"/>
      <c r="MBZ166" s="71"/>
      <c r="MCA166" s="71"/>
      <c r="MCB166" s="71"/>
      <c r="MCC166" s="71"/>
      <c r="MCD166" s="71"/>
      <c r="MCE166" s="71"/>
      <c r="MCF166" s="72"/>
      <c r="MCG166" s="72"/>
      <c r="MCH166" s="72"/>
      <c r="MCI166" s="72"/>
      <c r="MCJ166" s="72"/>
      <c r="MCK166" s="72"/>
      <c r="MCL166" s="72"/>
      <c r="MCM166" s="72"/>
      <c r="MCN166" s="72"/>
      <c r="MCO166" s="71"/>
      <c r="MCP166" s="71"/>
      <c r="MCQ166" s="71"/>
      <c r="MCR166" s="71"/>
      <c r="MCS166" s="71"/>
      <c r="MCT166" s="71"/>
      <c r="MCU166" s="71"/>
      <c r="MCV166" s="72"/>
      <c r="MCW166" s="72"/>
      <c r="MCX166" s="72"/>
      <c r="MCY166" s="72"/>
      <c r="MCZ166" s="72"/>
      <c r="MDA166" s="72"/>
      <c r="MDB166" s="72"/>
      <c r="MDC166" s="72"/>
      <c r="MDD166" s="72"/>
      <c r="MDE166" s="71"/>
      <c r="MDF166" s="71"/>
      <c r="MDG166" s="71"/>
      <c r="MDH166" s="71"/>
      <c r="MDI166" s="71"/>
      <c r="MDJ166" s="71"/>
      <c r="MDK166" s="71"/>
      <c r="MDL166" s="72"/>
      <c r="MDM166" s="72"/>
      <c r="MDN166" s="72"/>
      <c r="MDO166" s="72"/>
      <c r="MDP166" s="72"/>
      <c r="MDQ166" s="72"/>
      <c r="MDR166" s="72"/>
      <c r="MDS166" s="72"/>
      <c r="MDT166" s="72"/>
      <c r="MDU166" s="71"/>
      <c r="MDV166" s="71"/>
      <c r="MDW166" s="71"/>
      <c r="MDX166" s="71"/>
      <c r="MDY166" s="71"/>
      <c r="MDZ166" s="71"/>
      <c r="MEA166" s="71"/>
      <c r="MEB166" s="72"/>
      <c r="MEC166" s="72"/>
      <c r="MED166" s="72"/>
      <c r="MEE166" s="72"/>
      <c r="MEF166" s="72"/>
      <c r="MEG166" s="72"/>
      <c r="MEH166" s="72"/>
      <c r="MEI166" s="72"/>
      <c r="MEJ166" s="72"/>
      <c r="MEK166" s="71"/>
      <c r="MEL166" s="71"/>
      <c r="MEM166" s="71"/>
      <c r="MEN166" s="71"/>
      <c r="MEO166" s="71"/>
      <c r="MEP166" s="71"/>
      <c r="MEQ166" s="71"/>
      <c r="MER166" s="72"/>
      <c r="MES166" s="72"/>
      <c r="MET166" s="72"/>
      <c r="MEU166" s="72"/>
      <c r="MEV166" s="72"/>
      <c r="MEW166" s="72"/>
      <c r="MEX166" s="72"/>
      <c r="MEY166" s="72"/>
      <c r="MEZ166" s="72"/>
      <c r="MFA166" s="71"/>
      <c r="MFB166" s="71"/>
      <c r="MFC166" s="71"/>
      <c r="MFD166" s="71"/>
      <c r="MFE166" s="71"/>
      <c r="MFF166" s="71"/>
      <c r="MFG166" s="71"/>
      <c r="MFH166" s="72"/>
      <c r="MFI166" s="72"/>
      <c r="MFJ166" s="72"/>
      <c r="MFK166" s="72"/>
      <c r="MFL166" s="72"/>
      <c r="MFM166" s="72"/>
      <c r="MFN166" s="72"/>
      <c r="MFO166" s="72"/>
      <c r="MFP166" s="72"/>
      <c r="MFQ166" s="71"/>
      <c r="MFR166" s="71"/>
      <c r="MFS166" s="71"/>
      <c r="MFT166" s="71"/>
      <c r="MFU166" s="71"/>
      <c r="MFV166" s="71"/>
      <c r="MFW166" s="71"/>
      <c r="MFX166" s="72"/>
      <c r="MFY166" s="72"/>
      <c r="MFZ166" s="72"/>
      <c r="MGA166" s="72"/>
      <c r="MGB166" s="72"/>
      <c r="MGC166" s="72"/>
      <c r="MGD166" s="72"/>
      <c r="MGE166" s="72"/>
      <c r="MGF166" s="72"/>
      <c r="MGG166" s="71"/>
      <c r="MGH166" s="71"/>
      <c r="MGI166" s="71"/>
      <c r="MGJ166" s="71"/>
      <c r="MGK166" s="71"/>
      <c r="MGL166" s="71"/>
      <c r="MGM166" s="71"/>
      <c r="MGN166" s="72"/>
      <c r="MGO166" s="72"/>
      <c r="MGP166" s="72"/>
      <c r="MGQ166" s="72"/>
      <c r="MGR166" s="72"/>
      <c r="MGS166" s="72"/>
      <c r="MGT166" s="72"/>
      <c r="MGU166" s="72"/>
      <c r="MGV166" s="72"/>
      <c r="MGW166" s="71"/>
      <c r="MGX166" s="71"/>
      <c r="MGY166" s="71"/>
      <c r="MGZ166" s="71"/>
      <c r="MHA166" s="71"/>
      <c r="MHB166" s="71"/>
      <c r="MHC166" s="71"/>
      <c r="MHD166" s="72"/>
      <c r="MHE166" s="72"/>
      <c r="MHF166" s="72"/>
      <c r="MHG166" s="72"/>
      <c r="MHH166" s="72"/>
      <c r="MHI166" s="72"/>
      <c r="MHJ166" s="72"/>
      <c r="MHK166" s="72"/>
      <c r="MHL166" s="72"/>
      <c r="MHM166" s="71"/>
      <c r="MHN166" s="71"/>
      <c r="MHO166" s="71"/>
      <c r="MHP166" s="71"/>
      <c r="MHQ166" s="71"/>
      <c r="MHR166" s="71"/>
      <c r="MHS166" s="71"/>
      <c r="MHT166" s="72"/>
      <c r="MHU166" s="72"/>
      <c r="MHV166" s="72"/>
      <c r="MHW166" s="72"/>
      <c r="MHX166" s="72"/>
      <c r="MHY166" s="72"/>
      <c r="MHZ166" s="72"/>
      <c r="MIA166" s="72"/>
      <c r="MIB166" s="72"/>
      <c r="MIC166" s="71"/>
      <c r="MID166" s="71"/>
      <c r="MIE166" s="71"/>
      <c r="MIF166" s="71"/>
      <c r="MIG166" s="71"/>
      <c r="MIH166" s="71"/>
      <c r="MII166" s="71"/>
      <c r="MIJ166" s="72"/>
      <c r="MIK166" s="72"/>
      <c r="MIL166" s="72"/>
      <c r="MIM166" s="72"/>
      <c r="MIN166" s="72"/>
      <c r="MIO166" s="72"/>
      <c r="MIP166" s="72"/>
      <c r="MIQ166" s="72"/>
      <c r="MIR166" s="72"/>
      <c r="MIS166" s="71"/>
      <c r="MIT166" s="71"/>
      <c r="MIU166" s="71"/>
      <c r="MIV166" s="71"/>
      <c r="MIW166" s="71"/>
      <c r="MIX166" s="71"/>
      <c r="MIY166" s="71"/>
      <c r="MIZ166" s="72"/>
      <c r="MJA166" s="72"/>
      <c r="MJB166" s="72"/>
      <c r="MJC166" s="72"/>
      <c r="MJD166" s="72"/>
      <c r="MJE166" s="72"/>
      <c r="MJF166" s="72"/>
      <c r="MJG166" s="72"/>
      <c r="MJH166" s="72"/>
      <c r="MJI166" s="71"/>
      <c r="MJJ166" s="71"/>
      <c r="MJK166" s="71"/>
      <c r="MJL166" s="71"/>
      <c r="MJM166" s="71"/>
      <c r="MJN166" s="71"/>
      <c r="MJO166" s="71"/>
      <c r="MJP166" s="72"/>
      <c r="MJQ166" s="72"/>
      <c r="MJR166" s="72"/>
      <c r="MJS166" s="72"/>
      <c r="MJT166" s="72"/>
      <c r="MJU166" s="72"/>
      <c r="MJV166" s="72"/>
      <c r="MJW166" s="72"/>
      <c r="MJX166" s="72"/>
      <c r="MJY166" s="71"/>
      <c r="MJZ166" s="71"/>
      <c r="MKA166" s="71"/>
      <c r="MKB166" s="71"/>
      <c r="MKC166" s="71"/>
      <c r="MKD166" s="71"/>
      <c r="MKE166" s="71"/>
      <c r="MKF166" s="72"/>
      <c r="MKG166" s="72"/>
      <c r="MKH166" s="72"/>
      <c r="MKI166" s="72"/>
      <c r="MKJ166" s="72"/>
      <c r="MKK166" s="72"/>
      <c r="MKL166" s="72"/>
      <c r="MKM166" s="72"/>
      <c r="MKN166" s="72"/>
      <c r="MKO166" s="71"/>
      <c r="MKP166" s="71"/>
      <c r="MKQ166" s="71"/>
      <c r="MKR166" s="71"/>
      <c r="MKS166" s="71"/>
      <c r="MKT166" s="71"/>
      <c r="MKU166" s="71"/>
      <c r="MKV166" s="72"/>
      <c r="MKW166" s="72"/>
      <c r="MKX166" s="72"/>
      <c r="MKY166" s="72"/>
      <c r="MKZ166" s="72"/>
      <c r="MLA166" s="72"/>
      <c r="MLB166" s="72"/>
      <c r="MLC166" s="72"/>
      <c r="MLD166" s="72"/>
      <c r="MLE166" s="71"/>
      <c r="MLF166" s="71"/>
      <c r="MLG166" s="71"/>
      <c r="MLH166" s="71"/>
      <c r="MLI166" s="71"/>
      <c r="MLJ166" s="71"/>
      <c r="MLK166" s="71"/>
      <c r="MLL166" s="72"/>
      <c r="MLM166" s="72"/>
      <c r="MLN166" s="72"/>
      <c r="MLO166" s="72"/>
      <c r="MLP166" s="72"/>
      <c r="MLQ166" s="72"/>
      <c r="MLR166" s="72"/>
      <c r="MLS166" s="72"/>
      <c r="MLT166" s="72"/>
      <c r="MLU166" s="71"/>
      <c r="MLV166" s="71"/>
      <c r="MLW166" s="71"/>
      <c r="MLX166" s="71"/>
      <c r="MLY166" s="71"/>
      <c r="MLZ166" s="71"/>
      <c r="MMA166" s="71"/>
      <c r="MMB166" s="72"/>
      <c r="MMC166" s="72"/>
      <c r="MMD166" s="72"/>
      <c r="MME166" s="72"/>
      <c r="MMF166" s="72"/>
      <c r="MMG166" s="72"/>
      <c r="MMH166" s="72"/>
      <c r="MMI166" s="72"/>
      <c r="MMJ166" s="72"/>
      <c r="MMK166" s="71"/>
      <c r="MML166" s="71"/>
      <c r="MMM166" s="71"/>
      <c r="MMN166" s="71"/>
      <c r="MMO166" s="71"/>
      <c r="MMP166" s="71"/>
      <c r="MMQ166" s="71"/>
      <c r="MMR166" s="72"/>
      <c r="MMS166" s="72"/>
      <c r="MMT166" s="72"/>
      <c r="MMU166" s="72"/>
      <c r="MMV166" s="72"/>
      <c r="MMW166" s="72"/>
      <c r="MMX166" s="72"/>
      <c r="MMY166" s="72"/>
      <c r="MMZ166" s="72"/>
      <c r="MNA166" s="71"/>
      <c r="MNB166" s="71"/>
      <c r="MNC166" s="71"/>
      <c r="MND166" s="71"/>
      <c r="MNE166" s="71"/>
      <c r="MNF166" s="71"/>
      <c r="MNG166" s="71"/>
      <c r="MNH166" s="72"/>
      <c r="MNI166" s="72"/>
      <c r="MNJ166" s="72"/>
      <c r="MNK166" s="72"/>
      <c r="MNL166" s="72"/>
      <c r="MNM166" s="72"/>
      <c r="MNN166" s="72"/>
      <c r="MNO166" s="72"/>
      <c r="MNP166" s="72"/>
      <c r="MNQ166" s="71"/>
      <c r="MNR166" s="71"/>
      <c r="MNS166" s="71"/>
      <c r="MNT166" s="71"/>
      <c r="MNU166" s="71"/>
      <c r="MNV166" s="71"/>
      <c r="MNW166" s="71"/>
      <c r="MNX166" s="72"/>
      <c r="MNY166" s="72"/>
      <c r="MNZ166" s="72"/>
      <c r="MOA166" s="72"/>
      <c r="MOB166" s="72"/>
      <c r="MOC166" s="72"/>
      <c r="MOD166" s="72"/>
      <c r="MOE166" s="72"/>
      <c r="MOF166" s="72"/>
      <c r="MOG166" s="71"/>
      <c r="MOH166" s="71"/>
      <c r="MOI166" s="71"/>
      <c r="MOJ166" s="71"/>
      <c r="MOK166" s="71"/>
      <c r="MOL166" s="71"/>
      <c r="MOM166" s="71"/>
      <c r="MON166" s="72"/>
      <c r="MOO166" s="72"/>
      <c r="MOP166" s="72"/>
      <c r="MOQ166" s="72"/>
      <c r="MOR166" s="72"/>
      <c r="MOS166" s="72"/>
      <c r="MOT166" s="72"/>
      <c r="MOU166" s="72"/>
      <c r="MOV166" s="72"/>
      <c r="MOW166" s="71"/>
      <c r="MOX166" s="71"/>
      <c r="MOY166" s="71"/>
      <c r="MOZ166" s="71"/>
      <c r="MPA166" s="71"/>
      <c r="MPB166" s="71"/>
      <c r="MPC166" s="71"/>
      <c r="MPD166" s="72"/>
      <c r="MPE166" s="72"/>
      <c r="MPF166" s="72"/>
      <c r="MPG166" s="72"/>
      <c r="MPH166" s="72"/>
      <c r="MPI166" s="72"/>
      <c r="MPJ166" s="72"/>
      <c r="MPK166" s="72"/>
      <c r="MPL166" s="72"/>
      <c r="MPM166" s="71"/>
      <c r="MPN166" s="71"/>
      <c r="MPO166" s="71"/>
      <c r="MPP166" s="71"/>
      <c r="MPQ166" s="71"/>
      <c r="MPR166" s="71"/>
      <c r="MPS166" s="71"/>
      <c r="MPT166" s="72"/>
      <c r="MPU166" s="72"/>
      <c r="MPV166" s="72"/>
      <c r="MPW166" s="72"/>
      <c r="MPX166" s="72"/>
      <c r="MPY166" s="72"/>
      <c r="MPZ166" s="72"/>
      <c r="MQA166" s="72"/>
      <c r="MQB166" s="72"/>
      <c r="MQC166" s="71"/>
      <c r="MQD166" s="71"/>
      <c r="MQE166" s="71"/>
      <c r="MQF166" s="71"/>
      <c r="MQG166" s="71"/>
      <c r="MQH166" s="71"/>
      <c r="MQI166" s="71"/>
      <c r="MQJ166" s="72"/>
      <c r="MQK166" s="72"/>
      <c r="MQL166" s="72"/>
      <c r="MQM166" s="72"/>
      <c r="MQN166" s="72"/>
      <c r="MQO166" s="72"/>
      <c r="MQP166" s="72"/>
      <c r="MQQ166" s="72"/>
      <c r="MQR166" s="72"/>
      <c r="MQS166" s="71"/>
      <c r="MQT166" s="71"/>
      <c r="MQU166" s="71"/>
      <c r="MQV166" s="71"/>
      <c r="MQW166" s="71"/>
      <c r="MQX166" s="71"/>
      <c r="MQY166" s="71"/>
      <c r="MQZ166" s="72"/>
      <c r="MRA166" s="72"/>
      <c r="MRB166" s="72"/>
      <c r="MRC166" s="72"/>
      <c r="MRD166" s="72"/>
      <c r="MRE166" s="72"/>
      <c r="MRF166" s="72"/>
      <c r="MRG166" s="72"/>
      <c r="MRH166" s="72"/>
      <c r="MRI166" s="71"/>
      <c r="MRJ166" s="71"/>
      <c r="MRK166" s="71"/>
      <c r="MRL166" s="71"/>
      <c r="MRM166" s="71"/>
      <c r="MRN166" s="71"/>
      <c r="MRO166" s="71"/>
      <c r="MRP166" s="72"/>
      <c r="MRQ166" s="72"/>
      <c r="MRR166" s="72"/>
      <c r="MRS166" s="72"/>
      <c r="MRT166" s="72"/>
      <c r="MRU166" s="72"/>
      <c r="MRV166" s="72"/>
      <c r="MRW166" s="72"/>
      <c r="MRX166" s="72"/>
      <c r="MRY166" s="71"/>
      <c r="MRZ166" s="71"/>
      <c r="MSA166" s="71"/>
      <c r="MSB166" s="71"/>
      <c r="MSC166" s="71"/>
      <c r="MSD166" s="71"/>
      <c r="MSE166" s="71"/>
      <c r="MSF166" s="72"/>
      <c r="MSG166" s="72"/>
      <c r="MSH166" s="72"/>
      <c r="MSI166" s="72"/>
      <c r="MSJ166" s="72"/>
      <c r="MSK166" s="72"/>
      <c r="MSL166" s="72"/>
      <c r="MSM166" s="72"/>
      <c r="MSN166" s="72"/>
      <c r="MSO166" s="71"/>
      <c r="MSP166" s="71"/>
      <c r="MSQ166" s="71"/>
      <c r="MSR166" s="71"/>
      <c r="MSS166" s="71"/>
      <c r="MST166" s="71"/>
      <c r="MSU166" s="71"/>
      <c r="MSV166" s="72"/>
      <c r="MSW166" s="72"/>
      <c r="MSX166" s="72"/>
      <c r="MSY166" s="72"/>
      <c r="MSZ166" s="72"/>
      <c r="MTA166" s="72"/>
      <c r="MTB166" s="72"/>
      <c r="MTC166" s="72"/>
      <c r="MTD166" s="72"/>
      <c r="MTE166" s="71"/>
      <c r="MTF166" s="71"/>
      <c r="MTG166" s="71"/>
      <c r="MTH166" s="71"/>
      <c r="MTI166" s="71"/>
      <c r="MTJ166" s="71"/>
      <c r="MTK166" s="71"/>
      <c r="MTL166" s="72"/>
      <c r="MTM166" s="72"/>
      <c r="MTN166" s="72"/>
      <c r="MTO166" s="72"/>
      <c r="MTP166" s="72"/>
      <c r="MTQ166" s="72"/>
      <c r="MTR166" s="72"/>
      <c r="MTS166" s="72"/>
      <c r="MTT166" s="72"/>
      <c r="MTU166" s="71"/>
      <c r="MTV166" s="71"/>
      <c r="MTW166" s="71"/>
      <c r="MTX166" s="71"/>
      <c r="MTY166" s="71"/>
      <c r="MTZ166" s="71"/>
      <c r="MUA166" s="71"/>
      <c r="MUB166" s="72"/>
      <c r="MUC166" s="72"/>
      <c r="MUD166" s="72"/>
      <c r="MUE166" s="72"/>
      <c r="MUF166" s="72"/>
      <c r="MUG166" s="72"/>
      <c r="MUH166" s="72"/>
      <c r="MUI166" s="72"/>
      <c r="MUJ166" s="72"/>
      <c r="MUK166" s="71"/>
      <c r="MUL166" s="71"/>
      <c r="MUM166" s="71"/>
      <c r="MUN166" s="71"/>
      <c r="MUO166" s="71"/>
      <c r="MUP166" s="71"/>
      <c r="MUQ166" s="71"/>
      <c r="MUR166" s="72"/>
      <c r="MUS166" s="72"/>
      <c r="MUT166" s="72"/>
      <c r="MUU166" s="72"/>
      <c r="MUV166" s="72"/>
      <c r="MUW166" s="72"/>
      <c r="MUX166" s="72"/>
      <c r="MUY166" s="72"/>
      <c r="MUZ166" s="72"/>
      <c r="MVA166" s="71"/>
      <c r="MVB166" s="71"/>
      <c r="MVC166" s="71"/>
      <c r="MVD166" s="71"/>
      <c r="MVE166" s="71"/>
      <c r="MVF166" s="71"/>
      <c r="MVG166" s="71"/>
      <c r="MVH166" s="72"/>
      <c r="MVI166" s="72"/>
      <c r="MVJ166" s="72"/>
      <c r="MVK166" s="72"/>
      <c r="MVL166" s="72"/>
      <c r="MVM166" s="72"/>
      <c r="MVN166" s="72"/>
      <c r="MVO166" s="72"/>
      <c r="MVP166" s="72"/>
      <c r="MVQ166" s="71"/>
      <c r="MVR166" s="71"/>
      <c r="MVS166" s="71"/>
      <c r="MVT166" s="71"/>
      <c r="MVU166" s="71"/>
      <c r="MVV166" s="71"/>
      <c r="MVW166" s="71"/>
      <c r="MVX166" s="72"/>
      <c r="MVY166" s="72"/>
      <c r="MVZ166" s="72"/>
      <c r="MWA166" s="72"/>
      <c r="MWB166" s="72"/>
      <c r="MWC166" s="72"/>
      <c r="MWD166" s="72"/>
      <c r="MWE166" s="72"/>
      <c r="MWF166" s="72"/>
      <c r="MWG166" s="71"/>
      <c r="MWH166" s="71"/>
      <c r="MWI166" s="71"/>
      <c r="MWJ166" s="71"/>
      <c r="MWK166" s="71"/>
      <c r="MWL166" s="71"/>
      <c r="MWM166" s="71"/>
      <c r="MWN166" s="72"/>
      <c r="MWO166" s="72"/>
      <c r="MWP166" s="72"/>
      <c r="MWQ166" s="72"/>
      <c r="MWR166" s="72"/>
      <c r="MWS166" s="72"/>
      <c r="MWT166" s="72"/>
      <c r="MWU166" s="72"/>
      <c r="MWV166" s="72"/>
      <c r="MWW166" s="71"/>
      <c r="MWX166" s="71"/>
      <c r="MWY166" s="71"/>
      <c r="MWZ166" s="71"/>
      <c r="MXA166" s="71"/>
      <c r="MXB166" s="71"/>
      <c r="MXC166" s="71"/>
      <c r="MXD166" s="72"/>
      <c r="MXE166" s="72"/>
      <c r="MXF166" s="72"/>
      <c r="MXG166" s="72"/>
      <c r="MXH166" s="72"/>
      <c r="MXI166" s="72"/>
      <c r="MXJ166" s="72"/>
      <c r="MXK166" s="72"/>
      <c r="MXL166" s="72"/>
      <c r="MXM166" s="71"/>
      <c r="MXN166" s="71"/>
      <c r="MXO166" s="71"/>
      <c r="MXP166" s="71"/>
      <c r="MXQ166" s="71"/>
      <c r="MXR166" s="71"/>
      <c r="MXS166" s="71"/>
      <c r="MXT166" s="72"/>
      <c r="MXU166" s="72"/>
      <c r="MXV166" s="72"/>
      <c r="MXW166" s="72"/>
      <c r="MXX166" s="72"/>
      <c r="MXY166" s="72"/>
      <c r="MXZ166" s="72"/>
      <c r="MYA166" s="72"/>
      <c r="MYB166" s="72"/>
      <c r="MYC166" s="71"/>
      <c r="MYD166" s="71"/>
      <c r="MYE166" s="71"/>
      <c r="MYF166" s="71"/>
      <c r="MYG166" s="71"/>
      <c r="MYH166" s="71"/>
      <c r="MYI166" s="71"/>
      <c r="MYJ166" s="72"/>
      <c r="MYK166" s="72"/>
      <c r="MYL166" s="72"/>
      <c r="MYM166" s="72"/>
      <c r="MYN166" s="72"/>
      <c r="MYO166" s="72"/>
      <c r="MYP166" s="72"/>
      <c r="MYQ166" s="72"/>
      <c r="MYR166" s="72"/>
      <c r="MYS166" s="71"/>
      <c r="MYT166" s="71"/>
      <c r="MYU166" s="71"/>
      <c r="MYV166" s="71"/>
      <c r="MYW166" s="71"/>
      <c r="MYX166" s="71"/>
      <c r="MYY166" s="71"/>
      <c r="MYZ166" s="72"/>
      <c r="MZA166" s="72"/>
      <c r="MZB166" s="72"/>
      <c r="MZC166" s="72"/>
      <c r="MZD166" s="72"/>
      <c r="MZE166" s="72"/>
      <c r="MZF166" s="72"/>
      <c r="MZG166" s="72"/>
      <c r="MZH166" s="72"/>
      <c r="MZI166" s="71"/>
      <c r="MZJ166" s="71"/>
      <c r="MZK166" s="71"/>
      <c r="MZL166" s="71"/>
      <c r="MZM166" s="71"/>
      <c r="MZN166" s="71"/>
      <c r="MZO166" s="71"/>
      <c r="MZP166" s="72"/>
      <c r="MZQ166" s="72"/>
      <c r="MZR166" s="72"/>
      <c r="MZS166" s="72"/>
      <c r="MZT166" s="72"/>
      <c r="MZU166" s="72"/>
      <c r="MZV166" s="72"/>
      <c r="MZW166" s="72"/>
      <c r="MZX166" s="72"/>
      <c r="MZY166" s="71"/>
      <c r="MZZ166" s="71"/>
      <c r="NAA166" s="71"/>
      <c r="NAB166" s="71"/>
      <c r="NAC166" s="71"/>
      <c r="NAD166" s="71"/>
      <c r="NAE166" s="71"/>
      <c r="NAF166" s="72"/>
      <c r="NAG166" s="72"/>
      <c r="NAH166" s="72"/>
      <c r="NAI166" s="72"/>
      <c r="NAJ166" s="72"/>
      <c r="NAK166" s="72"/>
      <c r="NAL166" s="72"/>
      <c r="NAM166" s="72"/>
      <c r="NAN166" s="72"/>
      <c r="NAO166" s="71"/>
      <c r="NAP166" s="71"/>
      <c r="NAQ166" s="71"/>
      <c r="NAR166" s="71"/>
      <c r="NAS166" s="71"/>
      <c r="NAT166" s="71"/>
      <c r="NAU166" s="71"/>
      <c r="NAV166" s="72"/>
      <c r="NAW166" s="72"/>
      <c r="NAX166" s="72"/>
      <c r="NAY166" s="72"/>
      <c r="NAZ166" s="72"/>
      <c r="NBA166" s="72"/>
      <c r="NBB166" s="72"/>
      <c r="NBC166" s="72"/>
      <c r="NBD166" s="72"/>
      <c r="NBE166" s="71"/>
      <c r="NBF166" s="71"/>
      <c r="NBG166" s="71"/>
      <c r="NBH166" s="71"/>
      <c r="NBI166" s="71"/>
      <c r="NBJ166" s="71"/>
      <c r="NBK166" s="71"/>
      <c r="NBL166" s="72"/>
      <c r="NBM166" s="72"/>
      <c r="NBN166" s="72"/>
      <c r="NBO166" s="72"/>
      <c r="NBP166" s="72"/>
      <c r="NBQ166" s="72"/>
      <c r="NBR166" s="72"/>
      <c r="NBS166" s="72"/>
      <c r="NBT166" s="72"/>
      <c r="NBU166" s="71"/>
      <c r="NBV166" s="71"/>
      <c r="NBW166" s="71"/>
      <c r="NBX166" s="71"/>
      <c r="NBY166" s="71"/>
      <c r="NBZ166" s="71"/>
      <c r="NCA166" s="71"/>
      <c r="NCB166" s="72"/>
      <c r="NCC166" s="72"/>
      <c r="NCD166" s="72"/>
      <c r="NCE166" s="72"/>
      <c r="NCF166" s="72"/>
      <c r="NCG166" s="72"/>
      <c r="NCH166" s="72"/>
      <c r="NCI166" s="72"/>
      <c r="NCJ166" s="72"/>
      <c r="NCK166" s="71"/>
      <c r="NCL166" s="71"/>
      <c r="NCM166" s="71"/>
      <c r="NCN166" s="71"/>
      <c r="NCO166" s="71"/>
      <c r="NCP166" s="71"/>
      <c r="NCQ166" s="71"/>
      <c r="NCR166" s="72"/>
      <c r="NCS166" s="72"/>
      <c r="NCT166" s="72"/>
      <c r="NCU166" s="72"/>
      <c r="NCV166" s="72"/>
      <c r="NCW166" s="72"/>
      <c r="NCX166" s="72"/>
      <c r="NCY166" s="72"/>
      <c r="NCZ166" s="72"/>
      <c r="NDA166" s="71"/>
      <c r="NDB166" s="71"/>
      <c r="NDC166" s="71"/>
      <c r="NDD166" s="71"/>
      <c r="NDE166" s="71"/>
      <c r="NDF166" s="71"/>
      <c r="NDG166" s="71"/>
      <c r="NDH166" s="72"/>
      <c r="NDI166" s="72"/>
      <c r="NDJ166" s="72"/>
      <c r="NDK166" s="72"/>
      <c r="NDL166" s="72"/>
      <c r="NDM166" s="72"/>
      <c r="NDN166" s="72"/>
      <c r="NDO166" s="72"/>
      <c r="NDP166" s="72"/>
      <c r="NDQ166" s="71"/>
      <c r="NDR166" s="71"/>
      <c r="NDS166" s="71"/>
      <c r="NDT166" s="71"/>
      <c r="NDU166" s="71"/>
      <c r="NDV166" s="71"/>
      <c r="NDW166" s="71"/>
      <c r="NDX166" s="72"/>
      <c r="NDY166" s="72"/>
      <c r="NDZ166" s="72"/>
      <c r="NEA166" s="72"/>
      <c r="NEB166" s="72"/>
      <c r="NEC166" s="72"/>
      <c r="NED166" s="72"/>
      <c r="NEE166" s="72"/>
      <c r="NEF166" s="72"/>
      <c r="NEG166" s="71"/>
      <c r="NEH166" s="71"/>
      <c r="NEI166" s="71"/>
      <c r="NEJ166" s="71"/>
      <c r="NEK166" s="71"/>
      <c r="NEL166" s="71"/>
      <c r="NEM166" s="71"/>
      <c r="NEN166" s="72"/>
      <c r="NEO166" s="72"/>
      <c r="NEP166" s="72"/>
      <c r="NEQ166" s="72"/>
      <c r="NER166" s="72"/>
      <c r="NES166" s="72"/>
      <c r="NET166" s="72"/>
      <c r="NEU166" s="72"/>
      <c r="NEV166" s="72"/>
      <c r="NEW166" s="71"/>
      <c r="NEX166" s="71"/>
      <c r="NEY166" s="71"/>
      <c r="NEZ166" s="71"/>
      <c r="NFA166" s="71"/>
      <c r="NFB166" s="71"/>
      <c r="NFC166" s="71"/>
      <c r="NFD166" s="72"/>
      <c r="NFE166" s="72"/>
      <c r="NFF166" s="72"/>
      <c r="NFG166" s="72"/>
      <c r="NFH166" s="72"/>
      <c r="NFI166" s="72"/>
      <c r="NFJ166" s="72"/>
      <c r="NFK166" s="72"/>
      <c r="NFL166" s="72"/>
      <c r="NFM166" s="71"/>
      <c r="NFN166" s="71"/>
      <c r="NFO166" s="71"/>
      <c r="NFP166" s="71"/>
      <c r="NFQ166" s="71"/>
      <c r="NFR166" s="71"/>
      <c r="NFS166" s="71"/>
      <c r="NFT166" s="72"/>
      <c r="NFU166" s="72"/>
      <c r="NFV166" s="72"/>
      <c r="NFW166" s="72"/>
      <c r="NFX166" s="72"/>
      <c r="NFY166" s="72"/>
      <c r="NFZ166" s="72"/>
      <c r="NGA166" s="72"/>
      <c r="NGB166" s="72"/>
      <c r="NGC166" s="71"/>
      <c r="NGD166" s="71"/>
      <c r="NGE166" s="71"/>
      <c r="NGF166" s="71"/>
      <c r="NGG166" s="71"/>
      <c r="NGH166" s="71"/>
      <c r="NGI166" s="71"/>
      <c r="NGJ166" s="72"/>
      <c r="NGK166" s="72"/>
      <c r="NGL166" s="72"/>
      <c r="NGM166" s="72"/>
      <c r="NGN166" s="72"/>
      <c r="NGO166" s="72"/>
      <c r="NGP166" s="72"/>
      <c r="NGQ166" s="72"/>
      <c r="NGR166" s="72"/>
      <c r="NGS166" s="71"/>
      <c r="NGT166" s="71"/>
      <c r="NGU166" s="71"/>
      <c r="NGV166" s="71"/>
      <c r="NGW166" s="71"/>
      <c r="NGX166" s="71"/>
      <c r="NGY166" s="71"/>
      <c r="NGZ166" s="72"/>
      <c r="NHA166" s="72"/>
      <c r="NHB166" s="72"/>
      <c r="NHC166" s="72"/>
      <c r="NHD166" s="72"/>
      <c r="NHE166" s="72"/>
      <c r="NHF166" s="72"/>
      <c r="NHG166" s="72"/>
      <c r="NHH166" s="72"/>
      <c r="NHI166" s="71"/>
      <c r="NHJ166" s="71"/>
      <c r="NHK166" s="71"/>
      <c r="NHL166" s="71"/>
      <c r="NHM166" s="71"/>
      <c r="NHN166" s="71"/>
      <c r="NHO166" s="71"/>
      <c r="NHP166" s="72"/>
      <c r="NHQ166" s="72"/>
      <c r="NHR166" s="72"/>
      <c r="NHS166" s="72"/>
      <c r="NHT166" s="72"/>
      <c r="NHU166" s="72"/>
      <c r="NHV166" s="72"/>
      <c r="NHW166" s="72"/>
      <c r="NHX166" s="72"/>
      <c r="NHY166" s="71"/>
      <c r="NHZ166" s="71"/>
      <c r="NIA166" s="71"/>
      <c r="NIB166" s="71"/>
      <c r="NIC166" s="71"/>
      <c r="NID166" s="71"/>
      <c r="NIE166" s="71"/>
      <c r="NIF166" s="72"/>
      <c r="NIG166" s="72"/>
      <c r="NIH166" s="72"/>
      <c r="NII166" s="72"/>
      <c r="NIJ166" s="72"/>
      <c r="NIK166" s="72"/>
      <c r="NIL166" s="72"/>
      <c r="NIM166" s="72"/>
      <c r="NIN166" s="72"/>
      <c r="NIO166" s="71"/>
      <c r="NIP166" s="71"/>
      <c r="NIQ166" s="71"/>
      <c r="NIR166" s="71"/>
      <c r="NIS166" s="71"/>
      <c r="NIT166" s="71"/>
      <c r="NIU166" s="71"/>
      <c r="NIV166" s="72"/>
      <c r="NIW166" s="72"/>
      <c r="NIX166" s="72"/>
      <c r="NIY166" s="72"/>
      <c r="NIZ166" s="72"/>
      <c r="NJA166" s="72"/>
      <c r="NJB166" s="72"/>
      <c r="NJC166" s="72"/>
      <c r="NJD166" s="72"/>
      <c r="NJE166" s="71"/>
      <c r="NJF166" s="71"/>
      <c r="NJG166" s="71"/>
      <c r="NJH166" s="71"/>
      <c r="NJI166" s="71"/>
      <c r="NJJ166" s="71"/>
      <c r="NJK166" s="71"/>
      <c r="NJL166" s="72"/>
      <c r="NJM166" s="72"/>
      <c r="NJN166" s="72"/>
      <c r="NJO166" s="72"/>
      <c r="NJP166" s="72"/>
      <c r="NJQ166" s="72"/>
      <c r="NJR166" s="72"/>
      <c r="NJS166" s="72"/>
      <c r="NJT166" s="72"/>
      <c r="NJU166" s="71"/>
      <c r="NJV166" s="71"/>
      <c r="NJW166" s="71"/>
      <c r="NJX166" s="71"/>
      <c r="NJY166" s="71"/>
      <c r="NJZ166" s="71"/>
      <c r="NKA166" s="71"/>
      <c r="NKB166" s="72"/>
      <c r="NKC166" s="72"/>
      <c r="NKD166" s="72"/>
      <c r="NKE166" s="72"/>
      <c r="NKF166" s="72"/>
      <c r="NKG166" s="72"/>
      <c r="NKH166" s="72"/>
      <c r="NKI166" s="72"/>
      <c r="NKJ166" s="72"/>
      <c r="NKK166" s="71"/>
      <c r="NKL166" s="71"/>
      <c r="NKM166" s="71"/>
      <c r="NKN166" s="71"/>
      <c r="NKO166" s="71"/>
      <c r="NKP166" s="71"/>
      <c r="NKQ166" s="71"/>
      <c r="NKR166" s="72"/>
      <c r="NKS166" s="72"/>
      <c r="NKT166" s="72"/>
      <c r="NKU166" s="72"/>
      <c r="NKV166" s="72"/>
      <c r="NKW166" s="72"/>
      <c r="NKX166" s="72"/>
      <c r="NKY166" s="72"/>
      <c r="NKZ166" s="72"/>
      <c r="NLA166" s="71"/>
      <c r="NLB166" s="71"/>
      <c r="NLC166" s="71"/>
      <c r="NLD166" s="71"/>
      <c r="NLE166" s="71"/>
      <c r="NLF166" s="71"/>
      <c r="NLG166" s="71"/>
      <c r="NLH166" s="72"/>
      <c r="NLI166" s="72"/>
      <c r="NLJ166" s="72"/>
      <c r="NLK166" s="72"/>
      <c r="NLL166" s="72"/>
      <c r="NLM166" s="72"/>
      <c r="NLN166" s="72"/>
      <c r="NLO166" s="72"/>
      <c r="NLP166" s="72"/>
      <c r="NLQ166" s="71"/>
      <c r="NLR166" s="71"/>
      <c r="NLS166" s="71"/>
      <c r="NLT166" s="71"/>
      <c r="NLU166" s="71"/>
      <c r="NLV166" s="71"/>
      <c r="NLW166" s="71"/>
      <c r="NLX166" s="72"/>
      <c r="NLY166" s="72"/>
      <c r="NLZ166" s="72"/>
      <c r="NMA166" s="72"/>
      <c r="NMB166" s="72"/>
      <c r="NMC166" s="72"/>
      <c r="NMD166" s="72"/>
      <c r="NME166" s="72"/>
      <c r="NMF166" s="72"/>
      <c r="NMG166" s="71"/>
      <c r="NMH166" s="71"/>
      <c r="NMI166" s="71"/>
      <c r="NMJ166" s="71"/>
      <c r="NMK166" s="71"/>
      <c r="NML166" s="71"/>
      <c r="NMM166" s="71"/>
      <c r="NMN166" s="72"/>
      <c r="NMO166" s="72"/>
      <c r="NMP166" s="72"/>
      <c r="NMQ166" s="72"/>
      <c r="NMR166" s="72"/>
      <c r="NMS166" s="72"/>
      <c r="NMT166" s="72"/>
      <c r="NMU166" s="72"/>
      <c r="NMV166" s="72"/>
      <c r="NMW166" s="71"/>
      <c r="NMX166" s="71"/>
      <c r="NMY166" s="71"/>
      <c r="NMZ166" s="71"/>
      <c r="NNA166" s="71"/>
      <c r="NNB166" s="71"/>
      <c r="NNC166" s="71"/>
      <c r="NND166" s="72"/>
      <c r="NNE166" s="72"/>
      <c r="NNF166" s="72"/>
      <c r="NNG166" s="72"/>
      <c r="NNH166" s="72"/>
      <c r="NNI166" s="72"/>
      <c r="NNJ166" s="72"/>
      <c r="NNK166" s="72"/>
      <c r="NNL166" s="72"/>
      <c r="NNM166" s="71"/>
      <c r="NNN166" s="71"/>
      <c r="NNO166" s="71"/>
      <c r="NNP166" s="71"/>
      <c r="NNQ166" s="71"/>
      <c r="NNR166" s="71"/>
      <c r="NNS166" s="71"/>
      <c r="NNT166" s="72"/>
      <c r="NNU166" s="72"/>
      <c r="NNV166" s="72"/>
      <c r="NNW166" s="72"/>
      <c r="NNX166" s="72"/>
      <c r="NNY166" s="72"/>
      <c r="NNZ166" s="72"/>
      <c r="NOA166" s="72"/>
      <c r="NOB166" s="72"/>
      <c r="NOC166" s="71"/>
      <c r="NOD166" s="71"/>
      <c r="NOE166" s="71"/>
      <c r="NOF166" s="71"/>
      <c r="NOG166" s="71"/>
      <c r="NOH166" s="71"/>
      <c r="NOI166" s="71"/>
      <c r="NOJ166" s="72"/>
      <c r="NOK166" s="72"/>
      <c r="NOL166" s="72"/>
      <c r="NOM166" s="72"/>
      <c r="NON166" s="72"/>
      <c r="NOO166" s="72"/>
      <c r="NOP166" s="72"/>
      <c r="NOQ166" s="72"/>
      <c r="NOR166" s="72"/>
      <c r="NOS166" s="71"/>
      <c r="NOT166" s="71"/>
      <c r="NOU166" s="71"/>
      <c r="NOV166" s="71"/>
      <c r="NOW166" s="71"/>
      <c r="NOX166" s="71"/>
      <c r="NOY166" s="71"/>
      <c r="NOZ166" s="72"/>
      <c r="NPA166" s="72"/>
      <c r="NPB166" s="72"/>
      <c r="NPC166" s="72"/>
      <c r="NPD166" s="72"/>
      <c r="NPE166" s="72"/>
      <c r="NPF166" s="72"/>
      <c r="NPG166" s="72"/>
      <c r="NPH166" s="72"/>
      <c r="NPI166" s="71"/>
      <c r="NPJ166" s="71"/>
      <c r="NPK166" s="71"/>
      <c r="NPL166" s="71"/>
      <c r="NPM166" s="71"/>
      <c r="NPN166" s="71"/>
      <c r="NPO166" s="71"/>
      <c r="NPP166" s="72"/>
      <c r="NPQ166" s="72"/>
      <c r="NPR166" s="72"/>
      <c r="NPS166" s="72"/>
      <c r="NPT166" s="72"/>
      <c r="NPU166" s="72"/>
      <c r="NPV166" s="72"/>
      <c r="NPW166" s="72"/>
      <c r="NPX166" s="72"/>
      <c r="NPY166" s="71"/>
      <c r="NPZ166" s="71"/>
      <c r="NQA166" s="71"/>
      <c r="NQB166" s="71"/>
      <c r="NQC166" s="71"/>
      <c r="NQD166" s="71"/>
      <c r="NQE166" s="71"/>
      <c r="NQF166" s="72"/>
      <c r="NQG166" s="72"/>
      <c r="NQH166" s="72"/>
      <c r="NQI166" s="72"/>
      <c r="NQJ166" s="72"/>
      <c r="NQK166" s="72"/>
      <c r="NQL166" s="72"/>
      <c r="NQM166" s="72"/>
      <c r="NQN166" s="72"/>
      <c r="NQO166" s="71"/>
      <c r="NQP166" s="71"/>
      <c r="NQQ166" s="71"/>
      <c r="NQR166" s="71"/>
      <c r="NQS166" s="71"/>
      <c r="NQT166" s="71"/>
      <c r="NQU166" s="71"/>
      <c r="NQV166" s="72"/>
      <c r="NQW166" s="72"/>
      <c r="NQX166" s="72"/>
      <c r="NQY166" s="72"/>
      <c r="NQZ166" s="72"/>
      <c r="NRA166" s="72"/>
      <c r="NRB166" s="72"/>
      <c r="NRC166" s="72"/>
      <c r="NRD166" s="72"/>
      <c r="NRE166" s="71"/>
      <c r="NRF166" s="71"/>
      <c r="NRG166" s="71"/>
      <c r="NRH166" s="71"/>
      <c r="NRI166" s="71"/>
      <c r="NRJ166" s="71"/>
      <c r="NRK166" s="71"/>
      <c r="NRL166" s="72"/>
      <c r="NRM166" s="72"/>
      <c r="NRN166" s="72"/>
      <c r="NRO166" s="72"/>
      <c r="NRP166" s="72"/>
      <c r="NRQ166" s="72"/>
      <c r="NRR166" s="72"/>
      <c r="NRS166" s="72"/>
      <c r="NRT166" s="72"/>
      <c r="NRU166" s="71"/>
      <c r="NRV166" s="71"/>
      <c r="NRW166" s="71"/>
      <c r="NRX166" s="71"/>
      <c r="NRY166" s="71"/>
      <c r="NRZ166" s="71"/>
      <c r="NSA166" s="71"/>
      <c r="NSB166" s="72"/>
      <c r="NSC166" s="72"/>
      <c r="NSD166" s="72"/>
      <c r="NSE166" s="72"/>
      <c r="NSF166" s="72"/>
      <c r="NSG166" s="72"/>
      <c r="NSH166" s="72"/>
      <c r="NSI166" s="72"/>
      <c r="NSJ166" s="72"/>
      <c r="NSK166" s="71"/>
      <c r="NSL166" s="71"/>
      <c r="NSM166" s="71"/>
      <c r="NSN166" s="71"/>
      <c r="NSO166" s="71"/>
      <c r="NSP166" s="71"/>
      <c r="NSQ166" s="71"/>
      <c r="NSR166" s="72"/>
      <c r="NSS166" s="72"/>
      <c r="NST166" s="72"/>
      <c r="NSU166" s="72"/>
      <c r="NSV166" s="72"/>
      <c r="NSW166" s="72"/>
      <c r="NSX166" s="72"/>
      <c r="NSY166" s="72"/>
      <c r="NSZ166" s="72"/>
      <c r="NTA166" s="71"/>
      <c r="NTB166" s="71"/>
      <c r="NTC166" s="71"/>
      <c r="NTD166" s="71"/>
      <c r="NTE166" s="71"/>
      <c r="NTF166" s="71"/>
      <c r="NTG166" s="71"/>
      <c r="NTH166" s="72"/>
      <c r="NTI166" s="72"/>
      <c r="NTJ166" s="72"/>
      <c r="NTK166" s="72"/>
      <c r="NTL166" s="72"/>
      <c r="NTM166" s="72"/>
      <c r="NTN166" s="72"/>
      <c r="NTO166" s="72"/>
      <c r="NTP166" s="72"/>
      <c r="NTQ166" s="71"/>
      <c r="NTR166" s="71"/>
      <c r="NTS166" s="71"/>
      <c r="NTT166" s="71"/>
      <c r="NTU166" s="71"/>
      <c r="NTV166" s="71"/>
      <c r="NTW166" s="71"/>
      <c r="NTX166" s="72"/>
      <c r="NTY166" s="72"/>
      <c r="NTZ166" s="72"/>
      <c r="NUA166" s="72"/>
      <c r="NUB166" s="72"/>
      <c r="NUC166" s="72"/>
      <c r="NUD166" s="72"/>
      <c r="NUE166" s="72"/>
      <c r="NUF166" s="72"/>
      <c r="NUG166" s="71"/>
      <c r="NUH166" s="71"/>
      <c r="NUI166" s="71"/>
      <c r="NUJ166" s="71"/>
      <c r="NUK166" s="71"/>
      <c r="NUL166" s="71"/>
      <c r="NUM166" s="71"/>
      <c r="NUN166" s="72"/>
      <c r="NUO166" s="72"/>
      <c r="NUP166" s="72"/>
      <c r="NUQ166" s="72"/>
      <c r="NUR166" s="72"/>
      <c r="NUS166" s="72"/>
      <c r="NUT166" s="72"/>
      <c r="NUU166" s="72"/>
      <c r="NUV166" s="72"/>
      <c r="NUW166" s="71"/>
      <c r="NUX166" s="71"/>
      <c r="NUY166" s="71"/>
      <c r="NUZ166" s="71"/>
      <c r="NVA166" s="71"/>
      <c r="NVB166" s="71"/>
      <c r="NVC166" s="71"/>
      <c r="NVD166" s="72"/>
      <c r="NVE166" s="72"/>
      <c r="NVF166" s="72"/>
      <c r="NVG166" s="72"/>
      <c r="NVH166" s="72"/>
      <c r="NVI166" s="72"/>
      <c r="NVJ166" s="72"/>
      <c r="NVK166" s="72"/>
      <c r="NVL166" s="72"/>
      <c r="NVM166" s="71"/>
      <c r="NVN166" s="71"/>
      <c r="NVO166" s="71"/>
      <c r="NVP166" s="71"/>
      <c r="NVQ166" s="71"/>
      <c r="NVR166" s="71"/>
      <c r="NVS166" s="71"/>
      <c r="NVT166" s="72"/>
      <c r="NVU166" s="72"/>
      <c r="NVV166" s="72"/>
      <c r="NVW166" s="72"/>
      <c r="NVX166" s="72"/>
      <c r="NVY166" s="72"/>
      <c r="NVZ166" s="72"/>
      <c r="NWA166" s="72"/>
      <c r="NWB166" s="72"/>
      <c r="NWC166" s="71"/>
      <c r="NWD166" s="71"/>
      <c r="NWE166" s="71"/>
      <c r="NWF166" s="71"/>
      <c r="NWG166" s="71"/>
      <c r="NWH166" s="71"/>
      <c r="NWI166" s="71"/>
      <c r="NWJ166" s="72"/>
      <c r="NWK166" s="72"/>
      <c r="NWL166" s="72"/>
      <c r="NWM166" s="72"/>
      <c r="NWN166" s="72"/>
      <c r="NWO166" s="72"/>
      <c r="NWP166" s="72"/>
      <c r="NWQ166" s="72"/>
      <c r="NWR166" s="72"/>
      <c r="NWS166" s="71"/>
      <c r="NWT166" s="71"/>
      <c r="NWU166" s="71"/>
      <c r="NWV166" s="71"/>
      <c r="NWW166" s="71"/>
      <c r="NWX166" s="71"/>
      <c r="NWY166" s="71"/>
      <c r="NWZ166" s="72"/>
      <c r="NXA166" s="72"/>
      <c r="NXB166" s="72"/>
      <c r="NXC166" s="72"/>
      <c r="NXD166" s="72"/>
      <c r="NXE166" s="72"/>
      <c r="NXF166" s="72"/>
      <c r="NXG166" s="72"/>
      <c r="NXH166" s="72"/>
      <c r="NXI166" s="71"/>
      <c r="NXJ166" s="71"/>
      <c r="NXK166" s="71"/>
      <c r="NXL166" s="71"/>
      <c r="NXM166" s="71"/>
      <c r="NXN166" s="71"/>
      <c r="NXO166" s="71"/>
      <c r="NXP166" s="72"/>
      <c r="NXQ166" s="72"/>
      <c r="NXR166" s="72"/>
      <c r="NXS166" s="72"/>
      <c r="NXT166" s="72"/>
      <c r="NXU166" s="72"/>
      <c r="NXV166" s="72"/>
      <c r="NXW166" s="72"/>
      <c r="NXX166" s="72"/>
      <c r="NXY166" s="71"/>
      <c r="NXZ166" s="71"/>
      <c r="NYA166" s="71"/>
      <c r="NYB166" s="71"/>
      <c r="NYC166" s="71"/>
      <c r="NYD166" s="71"/>
      <c r="NYE166" s="71"/>
      <c r="NYF166" s="72"/>
      <c r="NYG166" s="72"/>
      <c r="NYH166" s="72"/>
      <c r="NYI166" s="72"/>
      <c r="NYJ166" s="72"/>
      <c r="NYK166" s="72"/>
      <c r="NYL166" s="72"/>
      <c r="NYM166" s="72"/>
      <c r="NYN166" s="72"/>
      <c r="NYO166" s="71"/>
      <c r="NYP166" s="71"/>
      <c r="NYQ166" s="71"/>
      <c r="NYR166" s="71"/>
      <c r="NYS166" s="71"/>
      <c r="NYT166" s="71"/>
      <c r="NYU166" s="71"/>
      <c r="NYV166" s="72"/>
      <c r="NYW166" s="72"/>
      <c r="NYX166" s="72"/>
      <c r="NYY166" s="72"/>
      <c r="NYZ166" s="72"/>
      <c r="NZA166" s="72"/>
      <c r="NZB166" s="72"/>
      <c r="NZC166" s="72"/>
      <c r="NZD166" s="72"/>
      <c r="NZE166" s="71"/>
      <c r="NZF166" s="71"/>
      <c r="NZG166" s="71"/>
      <c r="NZH166" s="71"/>
      <c r="NZI166" s="71"/>
      <c r="NZJ166" s="71"/>
      <c r="NZK166" s="71"/>
      <c r="NZL166" s="72"/>
      <c r="NZM166" s="72"/>
      <c r="NZN166" s="72"/>
      <c r="NZO166" s="72"/>
      <c r="NZP166" s="72"/>
      <c r="NZQ166" s="72"/>
      <c r="NZR166" s="72"/>
      <c r="NZS166" s="72"/>
      <c r="NZT166" s="72"/>
      <c r="NZU166" s="71"/>
      <c r="NZV166" s="71"/>
      <c r="NZW166" s="71"/>
      <c r="NZX166" s="71"/>
      <c r="NZY166" s="71"/>
      <c r="NZZ166" s="71"/>
      <c r="OAA166" s="71"/>
      <c r="OAB166" s="72"/>
      <c r="OAC166" s="72"/>
      <c r="OAD166" s="72"/>
      <c r="OAE166" s="72"/>
      <c r="OAF166" s="72"/>
      <c r="OAG166" s="72"/>
      <c r="OAH166" s="72"/>
      <c r="OAI166" s="72"/>
      <c r="OAJ166" s="72"/>
      <c r="OAK166" s="71"/>
      <c r="OAL166" s="71"/>
      <c r="OAM166" s="71"/>
      <c r="OAN166" s="71"/>
      <c r="OAO166" s="71"/>
      <c r="OAP166" s="71"/>
      <c r="OAQ166" s="71"/>
      <c r="OAR166" s="72"/>
      <c r="OAS166" s="72"/>
      <c r="OAT166" s="72"/>
      <c r="OAU166" s="72"/>
      <c r="OAV166" s="72"/>
      <c r="OAW166" s="72"/>
      <c r="OAX166" s="72"/>
      <c r="OAY166" s="72"/>
      <c r="OAZ166" s="72"/>
      <c r="OBA166" s="71"/>
      <c r="OBB166" s="71"/>
      <c r="OBC166" s="71"/>
      <c r="OBD166" s="71"/>
      <c r="OBE166" s="71"/>
      <c r="OBF166" s="71"/>
      <c r="OBG166" s="71"/>
      <c r="OBH166" s="72"/>
      <c r="OBI166" s="72"/>
      <c r="OBJ166" s="72"/>
      <c r="OBK166" s="72"/>
      <c r="OBL166" s="72"/>
      <c r="OBM166" s="72"/>
      <c r="OBN166" s="72"/>
      <c r="OBO166" s="72"/>
      <c r="OBP166" s="72"/>
      <c r="OBQ166" s="71"/>
      <c r="OBR166" s="71"/>
      <c r="OBS166" s="71"/>
      <c r="OBT166" s="71"/>
      <c r="OBU166" s="71"/>
      <c r="OBV166" s="71"/>
      <c r="OBW166" s="71"/>
      <c r="OBX166" s="72"/>
      <c r="OBY166" s="72"/>
      <c r="OBZ166" s="72"/>
      <c r="OCA166" s="72"/>
      <c r="OCB166" s="72"/>
      <c r="OCC166" s="72"/>
      <c r="OCD166" s="72"/>
      <c r="OCE166" s="72"/>
      <c r="OCF166" s="72"/>
      <c r="OCG166" s="71"/>
      <c r="OCH166" s="71"/>
      <c r="OCI166" s="71"/>
      <c r="OCJ166" s="71"/>
      <c r="OCK166" s="71"/>
      <c r="OCL166" s="71"/>
      <c r="OCM166" s="71"/>
      <c r="OCN166" s="72"/>
      <c r="OCO166" s="72"/>
      <c r="OCP166" s="72"/>
      <c r="OCQ166" s="72"/>
      <c r="OCR166" s="72"/>
      <c r="OCS166" s="72"/>
      <c r="OCT166" s="72"/>
      <c r="OCU166" s="72"/>
      <c r="OCV166" s="72"/>
      <c r="OCW166" s="71"/>
      <c r="OCX166" s="71"/>
      <c r="OCY166" s="71"/>
      <c r="OCZ166" s="71"/>
      <c r="ODA166" s="71"/>
      <c r="ODB166" s="71"/>
      <c r="ODC166" s="71"/>
      <c r="ODD166" s="72"/>
      <c r="ODE166" s="72"/>
      <c r="ODF166" s="72"/>
      <c r="ODG166" s="72"/>
      <c r="ODH166" s="72"/>
      <c r="ODI166" s="72"/>
      <c r="ODJ166" s="72"/>
      <c r="ODK166" s="72"/>
      <c r="ODL166" s="72"/>
      <c r="ODM166" s="71"/>
      <c r="ODN166" s="71"/>
      <c r="ODO166" s="71"/>
      <c r="ODP166" s="71"/>
      <c r="ODQ166" s="71"/>
      <c r="ODR166" s="71"/>
      <c r="ODS166" s="71"/>
      <c r="ODT166" s="72"/>
      <c r="ODU166" s="72"/>
      <c r="ODV166" s="72"/>
      <c r="ODW166" s="72"/>
      <c r="ODX166" s="72"/>
      <c r="ODY166" s="72"/>
      <c r="ODZ166" s="72"/>
      <c r="OEA166" s="72"/>
      <c r="OEB166" s="72"/>
      <c r="OEC166" s="71"/>
      <c r="OED166" s="71"/>
      <c r="OEE166" s="71"/>
      <c r="OEF166" s="71"/>
      <c r="OEG166" s="71"/>
      <c r="OEH166" s="71"/>
      <c r="OEI166" s="71"/>
      <c r="OEJ166" s="72"/>
      <c r="OEK166" s="72"/>
      <c r="OEL166" s="72"/>
      <c r="OEM166" s="72"/>
      <c r="OEN166" s="72"/>
      <c r="OEO166" s="72"/>
      <c r="OEP166" s="72"/>
      <c r="OEQ166" s="72"/>
      <c r="OER166" s="72"/>
      <c r="OES166" s="71"/>
      <c r="OET166" s="71"/>
      <c r="OEU166" s="71"/>
      <c r="OEV166" s="71"/>
      <c r="OEW166" s="71"/>
      <c r="OEX166" s="71"/>
      <c r="OEY166" s="71"/>
      <c r="OEZ166" s="72"/>
      <c r="OFA166" s="72"/>
      <c r="OFB166" s="72"/>
      <c r="OFC166" s="72"/>
      <c r="OFD166" s="72"/>
      <c r="OFE166" s="72"/>
      <c r="OFF166" s="72"/>
      <c r="OFG166" s="72"/>
      <c r="OFH166" s="72"/>
      <c r="OFI166" s="71"/>
      <c r="OFJ166" s="71"/>
      <c r="OFK166" s="71"/>
      <c r="OFL166" s="71"/>
      <c r="OFM166" s="71"/>
      <c r="OFN166" s="71"/>
      <c r="OFO166" s="71"/>
      <c r="OFP166" s="72"/>
      <c r="OFQ166" s="72"/>
      <c r="OFR166" s="72"/>
      <c r="OFS166" s="72"/>
      <c r="OFT166" s="72"/>
      <c r="OFU166" s="72"/>
      <c r="OFV166" s="72"/>
      <c r="OFW166" s="72"/>
      <c r="OFX166" s="72"/>
      <c r="OFY166" s="71"/>
      <c r="OFZ166" s="71"/>
      <c r="OGA166" s="71"/>
      <c r="OGB166" s="71"/>
      <c r="OGC166" s="71"/>
      <c r="OGD166" s="71"/>
      <c r="OGE166" s="71"/>
      <c r="OGF166" s="72"/>
      <c r="OGG166" s="72"/>
      <c r="OGH166" s="72"/>
      <c r="OGI166" s="72"/>
      <c r="OGJ166" s="72"/>
      <c r="OGK166" s="72"/>
      <c r="OGL166" s="72"/>
      <c r="OGM166" s="72"/>
      <c r="OGN166" s="72"/>
      <c r="OGO166" s="71"/>
      <c r="OGP166" s="71"/>
      <c r="OGQ166" s="71"/>
      <c r="OGR166" s="71"/>
      <c r="OGS166" s="71"/>
      <c r="OGT166" s="71"/>
      <c r="OGU166" s="71"/>
      <c r="OGV166" s="72"/>
      <c r="OGW166" s="72"/>
      <c r="OGX166" s="72"/>
      <c r="OGY166" s="72"/>
      <c r="OGZ166" s="72"/>
      <c r="OHA166" s="72"/>
      <c r="OHB166" s="72"/>
      <c r="OHC166" s="72"/>
      <c r="OHD166" s="72"/>
      <c r="OHE166" s="71"/>
      <c r="OHF166" s="71"/>
      <c r="OHG166" s="71"/>
      <c r="OHH166" s="71"/>
      <c r="OHI166" s="71"/>
      <c r="OHJ166" s="71"/>
      <c r="OHK166" s="71"/>
      <c r="OHL166" s="72"/>
      <c r="OHM166" s="72"/>
      <c r="OHN166" s="72"/>
      <c r="OHO166" s="72"/>
      <c r="OHP166" s="72"/>
      <c r="OHQ166" s="72"/>
      <c r="OHR166" s="72"/>
      <c r="OHS166" s="72"/>
      <c r="OHT166" s="72"/>
      <c r="OHU166" s="71"/>
      <c r="OHV166" s="71"/>
      <c r="OHW166" s="71"/>
      <c r="OHX166" s="71"/>
      <c r="OHY166" s="71"/>
      <c r="OHZ166" s="71"/>
      <c r="OIA166" s="71"/>
      <c r="OIB166" s="72"/>
      <c r="OIC166" s="72"/>
      <c r="OID166" s="72"/>
      <c r="OIE166" s="72"/>
      <c r="OIF166" s="72"/>
      <c r="OIG166" s="72"/>
      <c r="OIH166" s="72"/>
      <c r="OII166" s="72"/>
      <c r="OIJ166" s="72"/>
      <c r="OIK166" s="71"/>
      <c r="OIL166" s="71"/>
      <c r="OIM166" s="71"/>
      <c r="OIN166" s="71"/>
      <c r="OIO166" s="71"/>
      <c r="OIP166" s="71"/>
      <c r="OIQ166" s="71"/>
      <c r="OIR166" s="72"/>
      <c r="OIS166" s="72"/>
      <c r="OIT166" s="72"/>
      <c r="OIU166" s="72"/>
      <c r="OIV166" s="72"/>
      <c r="OIW166" s="72"/>
      <c r="OIX166" s="72"/>
      <c r="OIY166" s="72"/>
      <c r="OIZ166" s="72"/>
      <c r="OJA166" s="71"/>
      <c r="OJB166" s="71"/>
      <c r="OJC166" s="71"/>
      <c r="OJD166" s="71"/>
      <c r="OJE166" s="71"/>
      <c r="OJF166" s="71"/>
      <c r="OJG166" s="71"/>
      <c r="OJH166" s="72"/>
      <c r="OJI166" s="72"/>
      <c r="OJJ166" s="72"/>
      <c r="OJK166" s="72"/>
      <c r="OJL166" s="72"/>
      <c r="OJM166" s="72"/>
      <c r="OJN166" s="72"/>
      <c r="OJO166" s="72"/>
      <c r="OJP166" s="72"/>
      <c r="OJQ166" s="71"/>
      <c r="OJR166" s="71"/>
      <c r="OJS166" s="71"/>
      <c r="OJT166" s="71"/>
      <c r="OJU166" s="71"/>
      <c r="OJV166" s="71"/>
      <c r="OJW166" s="71"/>
      <c r="OJX166" s="72"/>
      <c r="OJY166" s="72"/>
      <c r="OJZ166" s="72"/>
      <c r="OKA166" s="72"/>
      <c r="OKB166" s="72"/>
      <c r="OKC166" s="72"/>
      <c r="OKD166" s="72"/>
      <c r="OKE166" s="72"/>
      <c r="OKF166" s="72"/>
      <c r="OKG166" s="71"/>
      <c r="OKH166" s="71"/>
      <c r="OKI166" s="71"/>
      <c r="OKJ166" s="71"/>
      <c r="OKK166" s="71"/>
      <c r="OKL166" s="71"/>
      <c r="OKM166" s="71"/>
      <c r="OKN166" s="72"/>
      <c r="OKO166" s="72"/>
      <c r="OKP166" s="72"/>
      <c r="OKQ166" s="72"/>
      <c r="OKR166" s="72"/>
      <c r="OKS166" s="72"/>
      <c r="OKT166" s="72"/>
      <c r="OKU166" s="72"/>
      <c r="OKV166" s="72"/>
      <c r="OKW166" s="71"/>
      <c r="OKX166" s="71"/>
      <c r="OKY166" s="71"/>
      <c r="OKZ166" s="71"/>
      <c r="OLA166" s="71"/>
      <c r="OLB166" s="71"/>
      <c r="OLC166" s="71"/>
      <c r="OLD166" s="72"/>
      <c r="OLE166" s="72"/>
      <c r="OLF166" s="72"/>
      <c r="OLG166" s="72"/>
      <c r="OLH166" s="72"/>
      <c r="OLI166" s="72"/>
      <c r="OLJ166" s="72"/>
      <c r="OLK166" s="72"/>
      <c r="OLL166" s="72"/>
      <c r="OLM166" s="71"/>
      <c r="OLN166" s="71"/>
      <c r="OLO166" s="71"/>
      <c r="OLP166" s="71"/>
      <c r="OLQ166" s="71"/>
      <c r="OLR166" s="71"/>
      <c r="OLS166" s="71"/>
      <c r="OLT166" s="72"/>
      <c r="OLU166" s="72"/>
      <c r="OLV166" s="72"/>
      <c r="OLW166" s="72"/>
      <c r="OLX166" s="72"/>
      <c r="OLY166" s="72"/>
      <c r="OLZ166" s="72"/>
      <c r="OMA166" s="72"/>
      <c r="OMB166" s="72"/>
      <c r="OMC166" s="71"/>
      <c r="OMD166" s="71"/>
      <c r="OME166" s="71"/>
      <c r="OMF166" s="71"/>
      <c r="OMG166" s="71"/>
      <c r="OMH166" s="71"/>
      <c r="OMI166" s="71"/>
      <c r="OMJ166" s="72"/>
      <c r="OMK166" s="72"/>
      <c r="OML166" s="72"/>
      <c r="OMM166" s="72"/>
      <c r="OMN166" s="72"/>
      <c r="OMO166" s="72"/>
      <c r="OMP166" s="72"/>
      <c r="OMQ166" s="72"/>
      <c r="OMR166" s="72"/>
      <c r="OMS166" s="71"/>
      <c r="OMT166" s="71"/>
      <c r="OMU166" s="71"/>
      <c r="OMV166" s="71"/>
      <c r="OMW166" s="71"/>
      <c r="OMX166" s="71"/>
      <c r="OMY166" s="71"/>
      <c r="OMZ166" s="72"/>
      <c r="ONA166" s="72"/>
      <c r="ONB166" s="72"/>
      <c r="ONC166" s="72"/>
      <c r="OND166" s="72"/>
      <c r="ONE166" s="72"/>
      <c r="ONF166" s="72"/>
      <c r="ONG166" s="72"/>
      <c r="ONH166" s="72"/>
      <c r="ONI166" s="71"/>
      <c r="ONJ166" s="71"/>
      <c r="ONK166" s="71"/>
      <c r="ONL166" s="71"/>
      <c r="ONM166" s="71"/>
      <c r="ONN166" s="71"/>
      <c r="ONO166" s="71"/>
      <c r="ONP166" s="72"/>
      <c r="ONQ166" s="72"/>
      <c r="ONR166" s="72"/>
      <c r="ONS166" s="72"/>
      <c r="ONT166" s="72"/>
      <c r="ONU166" s="72"/>
      <c r="ONV166" s="72"/>
      <c r="ONW166" s="72"/>
      <c r="ONX166" s="72"/>
      <c r="ONY166" s="71"/>
      <c r="ONZ166" s="71"/>
      <c r="OOA166" s="71"/>
      <c r="OOB166" s="71"/>
      <c r="OOC166" s="71"/>
      <c r="OOD166" s="71"/>
      <c r="OOE166" s="71"/>
      <c r="OOF166" s="72"/>
      <c r="OOG166" s="72"/>
      <c r="OOH166" s="72"/>
      <c r="OOI166" s="72"/>
      <c r="OOJ166" s="72"/>
      <c r="OOK166" s="72"/>
      <c r="OOL166" s="72"/>
      <c r="OOM166" s="72"/>
      <c r="OON166" s="72"/>
      <c r="OOO166" s="71"/>
      <c r="OOP166" s="71"/>
      <c r="OOQ166" s="71"/>
      <c r="OOR166" s="71"/>
      <c r="OOS166" s="71"/>
      <c r="OOT166" s="71"/>
      <c r="OOU166" s="71"/>
      <c r="OOV166" s="72"/>
      <c r="OOW166" s="72"/>
      <c r="OOX166" s="72"/>
      <c r="OOY166" s="72"/>
      <c r="OOZ166" s="72"/>
      <c r="OPA166" s="72"/>
      <c r="OPB166" s="72"/>
      <c r="OPC166" s="72"/>
      <c r="OPD166" s="72"/>
      <c r="OPE166" s="71"/>
      <c r="OPF166" s="71"/>
      <c r="OPG166" s="71"/>
      <c r="OPH166" s="71"/>
      <c r="OPI166" s="71"/>
      <c r="OPJ166" s="71"/>
      <c r="OPK166" s="71"/>
      <c r="OPL166" s="72"/>
      <c r="OPM166" s="72"/>
      <c r="OPN166" s="72"/>
      <c r="OPO166" s="72"/>
      <c r="OPP166" s="72"/>
      <c r="OPQ166" s="72"/>
      <c r="OPR166" s="72"/>
      <c r="OPS166" s="72"/>
      <c r="OPT166" s="72"/>
      <c r="OPU166" s="71"/>
      <c r="OPV166" s="71"/>
      <c r="OPW166" s="71"/>
      <c r="OPX166" s="71"/>
      <c r="OPY166" s="71"/>
      <c r="OPZ166" s="71"/>
      <c r="OQA166" s="71"/>
      <c r="OQB166" s="72"/>
      <c r="OQC166" s="72"/>
      <c r="OQD166" s="72"/>
      <c r="OQE166" s="72"/>
      <c r="OQF166" s="72"/>
      <c r="OQG166" s="72"/>
      <c r="OQH166" s="72"/>
      <c r="OQI166" s="72"/>
      <c r="OQJ166" s="72"/>
      <c r="OQK166" s="71"/>
      <c r="OQL166" s="71"/>
      <c r="OQM166" s="71"/>
      <c r="OQN166" s="71"/>
      <c r="OQO166" s="71"/>
      <c r="OQP166" s="71"/>
      <c r="OQQ166" s="71"/>
      <c r="OQR166" s="72"/>
      <c r="OQS166" s="72"/>
      <c r="OQT166" s="72"/>
      <c r="OQU166" s="72"/>
      <c r="OQV166" s="72"/>
      <c r="OQW166" s="72"/>
      <c r="OQX166" s="72"/>
      <c r="OQY166" s="72"/>
      <c r="OQZ166" s="72"/>
      <c r="ORA166" s="71"/>
      <c r="ORB166" s="71"/>
      <c r="ORC166" s="71"/>
      <c r="ORD166" s="71"/>
      <c r="ORE166" s="71"/>
      <c r="ORF166" s="71"/>
      <c r="ORG166" s="71"/>
      <c r="ORH166" s="72"/>
      <c r="ORI166" s="72"/>
      <c r="ORJ166" s="72"/>
      <c r="ORK166" s="72"/>
      <c r="ORL166" s="72"/>
      <c r="ORM166" s="72"/>
      <c r="ORN166" s="72"/>
      <c r="ORO166" s="72"/>
      <c r="ORP166" s="72"/>
      <c r="ORQ166" s="71"/>
      <c r="ORR166" s="71"/>
      <c r="ORS166" s="71"/>
      <c r="ORT166" s="71"/>
      <c r="ORU166" s="71"/>
      <c r="ORV166" s="71"/>
      <c r="ORW166" s="71"/>
      <c r="ORX166" s="72"/>
      <c r="ORY166" s="72"/>
      <c r="ORZ166" s="72"/>
      <c r="OSA166" s="72"/>
      <c r="OSB166" s="72"/>
      <c r="OSC166" s="72"/>
      <c r="OSD166" s="72"/>
      <c r="OSE166" s="72"/>
      <c r="OSF166" s="72"/>
      <c r="OSG166" s="71"/>
      <c r="OSH166" s="71"/>
      <c r="OSI166" s="71"/>
      <c r="OSJ166" s="71"/>
      <c r="OSK166" s="71"/>
      <c r="OSL166" s="71"/>
      <c r="OSM166" s="71"/>
      <c r="OSN166" s="72"/>
      <c r="OSO166" s="72"/>
      <c r="OSP166" s="72"/>
      <c r="OSQ166" s="72"/>
      <c r="OSR166" s="72"/>
      <c r="OSS166" s="72"/>
      <c r="OST166" s="72"/>
      <c r="OSU166" s="72"/>
      <c r="OSV166" s="72"/>
      <c r="OSW166" s="71"/>
      <c r="OSX166" s="71"/>
      <c r="OSY166" s="71"/>
      <c r="OSZ166" s="71"/>
      <c r="OTA166" s="71"/>
      <c r="OTB166" s="71"/>
      <c r="OTC166" s="71"/>
      <c r="OTD166" s="72"/>
      <c r="OTE166" s="72"/>
      <c r="OTF166" s="72"/>
      <c r="OTG166" s="72"/>
      <c r="OTH166" s="72"/>
      <c r="OTI166" s="72"/>
      <c r="OTJ166" s="72"/>
      <c r="OTK166" s="72"/>
      <c r="OTL166" s="72"/>
      <c r="OTM166" s="71"/>
      <c r="OTN166" s="71"/>
      <c r="OTO166" s="71"/>
      <c r="OTP166" s="71"/>
      <c r="OTQ166" s="71"/>
      <c r="OTR166" s="71"/>
      <c r="OTS166" s="71"/>
      <c r="OTT166" s="72"/>
      <c r="OTU166" s="72"/>
      <c r="OTV166" s="72"/>
      <c r="OTW166" s="72"/>
      <c r="OTX166" s="72"/>
      <c r="OTY166" s="72"/>
      <c r="OTZ166" s="72"/>
      <c r="OUA166" s="72"/>
      <c r="OUB166" s="72"/>
      <c r="OUC166" s="71"/>
      <c r="OUD166" s="71"/>
      <c r="OUE166" s="71"/>
      <c r="OUF166" s="71"/>
      <c r="OUG166" s="71"/>
      <c r="OUH166" s="71"/>
      <c r="OUI166" s="71"/>
      <c r="OUJ166" s="72"/>
      <c r="OUK166" s="72"/>
      <c r="OUL166" s="72"/>
      <c r="OUM166" s="72"/>
      <c r="OUN166" s="72"/>
      <c r="OUO166" s="72"/>
      <c r="OUP166" s="72"/>
      <c r="OUQ166" s="72"/>
      <c r="OUR166" s="72"/>
      <c r="OUS166" s="71"/>
      <c r="OUT166" s="71"/>
      <c r="OUU166" s="71"/>
      <c r="OUV166" s="71"/>
      <c r="OUW166" s="71"/>
      <c r="OUX166" s="71"/>
      <c r="OUY166" s="71"/>
      <c r="OUZ166" s="72"/>
      <c r="OVA166" s="72"/>
      <c r="OVB166" s="72"/>
      <c r="OVC166" s="72"/>
      <c r="OVD166" s="72"/>
      <c r="OVE166" s="72"/>
      <c r="OVF166" s="72"/>
      <c r="OVG166" s="72"/>
      <c r="OVH166" s="72"/>
      <c r="OVI166" s="71"/>
      <c r="OVJ166" s="71"/>
      <c r="OVK166" s="71"/>
      <c r="OVL166" s="71"/>
      <c r="OVM166" s="71"/>
      <c r="OVN166" s="71"/>
      <c r="OVO166" s="71"/>
      <c r="OVP166" s="72"/>
      <c r="OVQ166" s="72"/>
      <c r="OVR166" s="72"/>
      <c r="OVS166" s="72"/>
      <c r="OVT166" s="72"/>
      <c r="OVU166" s="72"/>
      <c r="OVV166" s="72"/>
      <c r="OVW166" s="72"/>
      <c r="OVX166" s="72"/>
      <c r="OVY166" s="71"/>
      <c r="OVZ166" s="71"/>
      <c r="OWA166" s="71"/>
      <c r="OWB166" s="71"/>
      <c r="OWC166" s="71"/>
      <c r="OWD166" s="71"/>
      <c r="OWE166" s="71"/>
      <c r="OWF166" s="72"/>
      <c r="OWG166" s="72"/>
      <c r="OWH166" s="72"/>
      <c r="OWI166" s="72"/>
      <c r="OWJ166" s="72"/>
      <c r="OWK166" s="72"/>
      <c r="OWL166" s="72"/>
      <c r="OWM166" s="72"/>
      <c r="OWN166" s="72"/>
      <c r="OWO166" s="71"/>
      <c r="OWP166" s="71"/>
      <c r="OWQ166" s="71"/>
      <c r="OWR166" s="71"/>
      <c r="OWS166" s="71"/>
      <c r="OWT166" s="71"/>
      <c r="OWU166" s="71"/>
      <c r="OWV166" s="72"/>
      <c r="OWW166" s="72"/>
      <c r="OWX166" s="72"/>
      <c r="OWY166" s="72"/>
      <c r="OWZ166" s="72"/>
      <c r="OXA166" s="72"/>
      <c r="OXB166" s="72"/>
      <c r="OXC166" s="72"/>
      <c r="OXD166" s="72"/>
      <c r="OXE166" s="71"/>
      <c r="OXF166" s="71"/>
      <c r="OXG166" s="71"/>
      <c r="OXH166" s="71"/>
      <c r="OXI166" s="71"/>
      <c r="OXJ166" s="71"/>
      <c r="OXK166" s="71"/>
      <c r="OXL166" s="72"/>
      <c r="OXM166" s="72"/>
      <c r="OXN166" s="72"/>
      <c r="OXO166" s="72"/>
      <c r="OXP166" s="72"/>
      <c r="OXQ166" s="72"/>
      <c r="OXR166" s="72"/>
      <c r="OXS166" s="72"/>
      <c r="OXT166" s="72"/>
      <c r="OXU166" s="71"/>
      <c r="OXV166" s="71"/>
      <c r="OXW166" s="71"/>
      <c r="OXX166" s="71"/>
      <c r="OXY166" s="71"/>
      <c r="OXZ166" s="71"/>
      <c r="OYA166" s="71"/>
      <c r="OYB166" s="72"/>
      <c r="OYC166" s="72"/>
      <c r="OYD166" s="72"/>
      <c r="OYE166" s="72"/>
      <c r="OYF166" s="72"/>
      <c r="OYG166" s="72"/>
      <c r="OYH166" s="72"/>
      <c r="OYI166" s="72"/>
      <c r="OYJ166" s="72"/>
      <c r="OYK166" s="71"/>
      <c r="OYL166" s="71"/>
      <c r="OYM166" s="71"/>
      <c r="OYN166" s="71"/>
      <c r="OYO166" s="71"/>
      <c r="OYP166" s="71"/>
      <c r="OYQ166" s="71"/>
      <c r="OYR166" s="72"/>
      <c r="OYS166" s="72"/>
      <c r="OYT166" s="72"/>
      <c r="OYU166" s="72"/>
      <c r="OYV166" s="72"/>
      <c r="OYW166" s="72"/>
      <c r="OYX166" s="72"/>
      <c r="OYY166" s="72"/>
      <c r="OYZ166" s="72"/>
      <c r="OZA166" s="71"/>
      <c r="OZB166" s="71"/>
      <c r="OZC166" s="71"/>
      <c r="OZD166" s="71"/>
      <c r="OZE166" s="71"/>
      <c r="OZF166" s="71"/>
      <c r="OZG166" s="71"/>
      <c r="OZH166" s="72"/>
      <c r="OZI166" s="72"/>
      <c r="OZJ166" s="72"/>
      <c r="OZK166" s="72"/>
      <c r="OZL166" s="72"/>
      <c r="OZM166" s="72"/>
      <c r="OZN166" s="72"/>
      <c r="OZO166" s="72"/>
      <c r="OZP166" s="72"/>
      <c r="OZQ166" s="71"/>
      <c r="OZR166" s="71"/>
      <c r="OZS166" s="71"/>
      <c r="OZT166" s="71"/>
      <c r="OZU166" s="71"/>
      <c r="OZV166" s="71"/>
      <c r="OZW166" s="71"/>
      <c r="OZX166" s="72"/>
      <c r="OZY166" s="72"/>
      <c r="OZZ166" s="72"/>
      <c r="PAA166" s="72"/>
      <c r="PAB166" s="72"/>
      <c r="PAC166" s="72"/>
      <c r="PAD166" s="72"/>
      <c r="PAE166" s="72"/>
      <c r="PAF166" s="72"/>
      <c r="PAG166" s="71"/>
      <c r="PAH166" s="71"/>
      <c r="PAI166" s="71"/>
      <c r="PAJ166" s="71"/>
      <c r="PAK166" s="71"/>
      <c r="PAL166" s="71"/>
      <c r="PAM166" s="71"/>
      <c r="PAN166" s="72"/>
      <c r="PAO166" s="72"/>
      <c r="PAP166" s="72"/>
      <c r="PAQ166" s="72"/>
      <c r="PAR166" s="72"/>
      <c r="PAS166" s="72"/>
      <c r="PAT166" s="72"/>
      <c r="PAU166" s="72"/>
      <c r="PAV166" s="72"/>
      <c r="PAW166" s="71"/>
      <c r="PAX166" s="71"/>
      <c r="PAY166" s="71"/>
      <c r="PAZ166" s="71"/>
      <c r="PBA166" s="71"/>
      <c r="PBB166" s="71"/>
      <c r="PBC166" s="71"/>
      <c r="PBD166" s="72"/>
      <c r="PBE166" s="72"/>
      <c r="PBF166" s="72"/>
      <c r="PBG166" s="72"/>
      <c r="PBH166" s="72"/>
      <c r="PBI166" s="72"/>
      <c r="PBJ166" s="72"/>
      <c r="PBK166" s="72"/>
      <c r="PBL166" s="72"/>
      <c r="PBM166" s="71"/>
      <c r="PBN166" s="71"/>
      <c r="PBO166" s="71"/>
      <c r="PBP166" s="71"/>
      <c r="PBQ166" s="71"/>
      <c r="PBR166" s="71"/>
      <c r="PBS166" s="71"/>
      <c r="PBT166" s="72"/>
      <c r="PBU166" s="72"/>
      <c r="PBV166" s="72"/>
      <c r="PBW166" s="72"/>
      <c r="PBX166" s="72"/>
      <c r="PBY166" s="72"/>
      <c r="PBZ166" s="72"/>
      <c r="PCA166" s="72"/>
      <c r="PCB166" s="72"/>
      <c r="PCC166" s="71"/>
      <c r="PCD166" s="71"/>
      <c r="PCE166" s="71"/>
      <c r="PCF166" s="71"/>
      <c r="PCG166" s="71"/>
      <c r="PCH166" s="71"/>
      <c r="PCI166" s="71"/>
      <c r="PCJ166" s="72"/>
      <c r="PCK166" s="72"/>
      <c r="PCL166" s="72"/>
      <c r="PCM166" s="72"/>
      <c r="PCN166" s="72"/>
      <c r="PCO166" s="72"/>
      <c r="PCP166" s="72"/>
      <c r="PCQ166" s="72"/>
      <c r="PCR166" s="72"/>
      <c r="PCS166" s="71"/>
      <c r="PCT166" s="71"/>
      <c r="PCU166" s="71"/>
      <c r="PCV166" s="71"/>
      <c r="PCW166" s="71"/>
      <c r="PCX166" s="71"/>
      <c r="PCY166" s="71"/>
      <c r="PCZ166" s="72"/>
      <c r="PDA166" s="72"/>
      <c r="PDB166" s="72"/>
      <c r="PDC166" s="72"/>
      <c r="PDD166" s="72"/>
      <c r="PDE166" s="72"/>
      <c r="PDF166" s="72"/>
      <c r="PDG166" s="72"/>
      <c r="PDH166" s="72"/>
      <c r="PDI166" s="71"/>
      <c r="PDJ166" s="71"/>
      <c r="PDK166" s="71"/>
      <c r="PDL166" s="71"/>
      <c r="PDM166" s="71"/>
      <c r="PDN166" s="71"/>
      <c r="PDO166" s="71"/>
      <c r="PDP166" s="72"/>
      <c r="PDQ166" s="72"/>
      <c r="PDR166" s="72"/>
      <c r="PDS166" s="72"/>
      <c r="PDT166" s="72"/>
      <c r="PDU166" s="72"/>
      <c r="PDV166" s="72"/>
      <c r="PDW166" s="72"/>
      <c r="PDX166" s="72"/>
      <c r="PDY166" s="71"/>
      <c r="PDZ166" s="71"/>
      <c r="PEA166" s="71"/>
      <c r="PEB166" s="71"/>
      <c r="PEC166" s="71"/>
      <c r="PED166" s="71"/>
      <c r="PEE166" s="71"/>
      <c r="PEF166" s="72"/>
      <c r="PEG166" s="72"/>
      <c r="PEH166" s="72"/>
      <c r="PEI166" s="72"/>
      <c r="PEJ166" s="72"/>
      <c r="PEK166" s="72"/>
      <c r="PEL166" s="72"/>
      <c r="PEM166" s="72"/>
      <c r="PEN166" s="72"/>
      <c r="PEO166" s="71"/>
      <c r="PEP166" s="71"/>
      <c r="PEQ166" s="71"/>
      <c r="PER166" s="71"/>
      <c r="PES166" s="71"/>
      <c r="PET166" s="71"/>
      <c r="PEU166" s="71"/>
      <c r="PEV166" s="72"/>
      <c r="PEW166" s="72"/>
      <c r="PEX166" s="72"/>
      <c r="PEY166" s="72"/>
      <c r="PEZ166" s="72"/>
      <c r="PFA166" s="72"/>
      <c r="PFB166" s="72"/>
      <c r="PFC166" s="72"/>
      <c r="PFD166" s="72"/>
      <c r="PFE166" s="71"/>
      <c r="PFF166" s="71"/>
      <c r="PFG166" s="71"/>
      <c r="PFH166" s="71"/>
      <c r="PFI166" s="71"/>
      <c r="PFJ166" s="71"/>
      <c r="PFK166" s="71"/>
      <c r="PFL166" s="72"/>
      <c r="PFM166" s="72"/>
      <c r="PFN166" s="72"/>
      <c r="PFO166" s="72"/>
      <c r="PFP166" s="72"/>
      <c r="PFQ166" s="72"/>
      <c r="PFR166" s="72"/>
      <c r="PFS166" s="72"/>
      <c r="PFT166" s="72"/>
      <c r="PFU166" s="71"/>
      <c r="PFV166" s="71"/>
      <c r="PFW166" s="71"/>
      <c r="PFX166" s="71"/>
      <c r="PFY166" s="71"/>
      <c r="PFZ166" s="71"/>
      <c r="PGA166" s="71"/>
      <c r="PGB166" s="72"/>
      <c r="PGC166" s="72"/>
      <c r="PGD166" s="72"/>
      <c r="PGE166" s="72"/>
      <c r="PGF166" s="72"/>
      <c r="PGG166" s="72"/>
      <c r="PGH166" s="72"/>
      <c r="PGI166" s="72"/>
      <c r="PGJ166" s="72"/>
      <c r="PGK166" s="71"/>
      <c r="PGL166" s="71"/>
      <c r="PGM166" s="71"/>
      <c r="PGN166" s="71"/>
      <c r="PGO166" s="71"/>
      <c r="PGP166" s="71"/>
      <c r="PGQ166" s="71"/>
      <c r="PGR166" s="72"/>
      <c r="PGS166" s="72"/>
      <c r="PGT166" s="72"/>
      <c r="PGU166" s="72"/>
      <c r="PGV166" s="72"/>
      <c r="PGW166" s="72"/>
      <c r="PGX166" s="72"/>
      <c r="PGY166" s="72"/>
      <c r="PGZ166" s="72"/>
      <c r="PHA166" s="71"/>
      <c r="PHB166" s="71"/>
      <c r="PHC166" s="71"/>
      <c r="PHD166" s="71"/>
      <c r="PHE166" s="71"/>
      <c r="PHF166" s="71"/>
      <c r="PHG166" s="71"/>
      <c r="PHH166" s="72"/>
      <c r="PHI166" s="72"/>
      <c r="PHJ166" s="72"/>
      <c r="PHK166" s="72"/>
      <c r="PHL166" s="72"/>
      <c r="PHM166" s="72"/>
      <c r="PHN166" s="72"/>
      <c r="PHO166" s="72"/>
      <c r="PHP166" s="72"/>
      <c r="PHQ166" s="71"/>
      <c r="PHR166" s="71"/>
      <c r="PHS166" s="71"/>
      <c r="PHT166" s="71"/>
      <c r="PHU166" s="71"/>
      <c r="PHV166" s="71"/>
      <c r="PHW166" s="71"/>
      <c r="PHX166" s="72"/>
      <c r="PHY166" s="72"/>
      <c r="PHZ166" s="72"/>
      <c r="PIA166" s="72"/>
      <c r="PIB166" s="72"/>
      <c r="PIC166" s="72"/>
      <c r="PID166" s="72"/>
      <c r="PIE166" s="72"/>
      <c r="PIF166" s="72"/>
      <c r="PIG166" s="71"/>
      <c r="PIH166" s="71"/>
      <c r="PII166" s="71"/>
      <c r="PIJ166" s="71"/>
      <c r="PIK166" s="71"/>
      <c r="PIL166" s="71"/>
      <c r="PIM166" s="71"/>
      <c r="PIN166" s="72"/>
      <c r="PIO166" s="72"/>
      <c r="PIP166" s="72"/>
      <c r="PIQ166" s="72"/>
      <c r="PIR166" s="72"/>
      <c r="PIS166" s="72"/>
      <c r="PIT166" s="72"/>
      <c r="PIU166" s="72"/>
      <c r="PIV166" s="72"/>
      <c r="PIW166" s="71"/>
      <c r="PIX166" s="71"/>
      <c r="PIY166" s="71"/>
      <c r="PIZ166" s="71"/>
      <c r="PJA166" s="71"/>
      <c r="PJB166" s="71"/>
      <c r="PJC166" s="71"/>
      <c r="PJD166" s="72"/>
      <c r="PJE166" s="72"/>
      <c r="PJF166" s="72"/>
      <c r="PJG166" s="72"/>
      <c r="PJH166" s="72"/>
      <c r="PJI166" s="72"/>
      <c r="PJJ166" s="72"/>
      <c r="PJK166" s="72"/>
      <c r="PJL166" s="72"/>
      <c r="PJM166" s="71"/>
      <c r="PJN166" s="71"/>
      <c r="PJO166" s="71"/>
      <c r="PJP166" s="71"/>
      <c r="PJQ166" s="71"/>
      <c r="PJR166" s="71"/>
      <c r="PJS166" s="71"/>
      <c r="PJT166" s="72"/>
      <c r="PJU166" s="72"/>
      <c r="PJV166" s="72"/>
      <c r="PJW166" s="72"/>
      <c r="PJX166" s="72"/>
      <c r="PJY166" s="72"/>
      <c r="PJZ166" s="72"/>
      <c r="PKA166" s="72"/>
      <c r="PKB166" s="72"/>
      <c r="PKC166" s="71"/>
      <c r="PKD166" s="71"/>
      <c r="PKE166" s="71"/>
      <c r="PKF166" s="71"/>
      <c r="PKG166" s="71"/>
      <c r="PKH166" s="71"/>
      <c r="PKI166" s="71"/>
      <c r="PKJ166" s="72"/>
      <c r="PKK166" s="72"/>
      <c r="PKL166" s="72"/>
      <c r="PKM166" s="72"/>
      <c r="PKN166" s="72"/>
      <c r="PKO166" s="72"/>
      <c r="PKP166" s="72"/>
      <c r="PKQ166" s="72"/>
      <c r="PKR166" s="72"/>
      <c r="PKS166" s="71"/>
      <c r="PKT166" s="71"/>
      <c r="PKU166" s="71"/>
      <c r="PKV166" s="71"/>
      <c r="PKW166" s="71"/>
      <c r="PKX166" s="71"/>
      <c r="PKY166" s="71"/>
      <c r="PKZ166" s="72"/>
      <c r="PLA166" s="72"/>
      <c r="PLB166" s="72"/>
      <c r="PLC166" s="72"/>
      <c r="PLD166" s="72"/>
      <c r="PLE166" s="72"/>
      <c r="PLF166" s="72"/>
      <c r="PLG166" s="72"/>
      <c r="PLH166" s="72"/>
      <c r="PLI166" s="71"/>
      <c r="PLJ166" s="71"/>
      <c r="PLK166" s="71"/>
      <c r="PLL166" s="71"/>
      <c r="PLM166" s="71"/>
      <c r="PLN166" s="71"/>
      <c r="PLO166" s="71"/>
      <c r="PLP166" s="72"/>
      <c r="PLQ166" s="72"/>
      <c r="PLR166" s="72"/>
      <c r="PLS166" s="72"/>
      <c r="PLT166" s="72"/>
      <c r="PLU166" s="72"/>
      <c r="PLV166" s="72"/>
      <c r="PLW166" s="72"/>
      <c r="PLX166" s="72"/>
      <c r="PLY166" s="71"/>
      <c r="PLZ166" s="71"/>
      <c r="PMA166" s="71"/>
      <c r="PMB166" s="71"/>
      <c r="PMC166" s="71"/>
      <c r="PMD166" s="71"/>
      <c r="PME166" s="71"/>
      <c r="PMF166" s="72"/>
      <c r="PMG166" s="72"/>
      <c r="PMH166" s="72"/>
      <c r="PMI166" s="72"/>
      <c r="PMJ166" s="72"/>
      <c r="PMK166" s="72"/>
      <c r="PML166" s="72"/>
      <c r="PMM166" s="72"/>
      <c r="PMN166" s="72"/>
      <c r="PMO166" s="71"/>
      <c r="PMP166" s="71"/>
      <c r="PMQ166" s="71"/>
      <c r="PMR166" s="71"/>
      <c r="PMS166" s="71"/>
      <c r="PMT166" s="71"/>
      <c r="PMU166" s="71"/>
      <c r="PMV166" s="72"/>
      <c r="PMW166" s="72"/>
      <c r="PMX166" s="72"/>
      <c r="PMY166" s="72"/>
      <c r="PMZ166" s="72"/>
      <c r="PNA166" s="72"/>
      <c r="PNB166" s="72"/>
      <c r="PNC166" s="72"/>
      <c r="PND166" s="72"/>
      <c r="PNE166" s="71"/>
      <c r="PNF166" s="71"/>
      <c r="PNG166" s="71"/>
      <c r="PNH166" s="71"/>
      <c r="PNI166" s="71"/>
      <c r="PNJ166" s="71"/>
      <c r="PNK166" s="71"/>
      <c r="PNL166" s="72"/>
      <c r="PNM166" s="72"/>
      <c r="PNN166" s="72"/>
      <c r="PNO166" s="72"/>
      <c r="PNP166" s="72"/>
      <c r="PNQ166" s="72"/>
      <c r="PNR166" s="72"/>
      <c r="PNS166" s="72"/>
      <c r="PNT166" s="72"/>
      <c r="PNU166" s="71"/>
      <c r="PNV166" s="71"/>
      <c r="PNW166" s="71"/>
      <c r="PNX166" s="71"/>
      <c r="PNY166" s="71"/>
      <c r="PNZ166" s="71"/>
      <c r="POA166" s="71"/>
      <c r="POB166" s="72"/>
      <c r="POC166" s="72"/>
      <c r="POD166" s="72"/>
      <c r="POE166" s="72"/>
      <c r="POF166" s="72"/>
      <c r="POG166" s="72"/>
      <c r="POH166" s="72"/>
      <c r="POI166" s="72"/>
      <c r="POJ166" s="72"/>
      <c r="POK166" s="71"/>
      <c r="POL166" s="71"/>
      <c r="POM166" s="71"/>
      <c r="PON166" s="71"/>
      <c r="POO166" s="71"/>
      <c r="POP166" s="71"/>
      <c r="POQ166" s="71"/>
      <c r="POR166" s="72"/>
      <c r="POS166" s="72"/>
      <c r="POT166" s="72"/>
      <c r="POU166" s="72"/>
      <c r="POV166" s="72"/>
      <c r="POW166" s="72"/>
      <c r="POX166" s="72"/>
      <c r="POY166" s="72"/>
      <c r="POZ166" s="72"/>
      <c r="PPA166" s="71"/>
      <c r="PPB166" s="71"/>
      <c r="PPC166" s="71"/>
      <c r="PPD166" s="71"/>
      <c r="PPE166" s="71"/>
      <c r="PPF166" s="71"/>
      <c r="PPG166" s="71"/>
      <c r="PPH166" s="72"/>
      <c r="PPI166" s="72"/>
      <c r="PPJ166" s="72"/>
      <c r="PPK166" s="72"/>
      <c r="PPL166" s="72"/>
      <c r="PPM166" s="72"/>
      <c r="PPN166" s="72"/>
      <c r="PPO166" s="72"/>
      <c r="PPP166" s="72"/>
      <c r="PPQ166" s="71"/>
      <c r="PPR166" s="71"/>
      <c r="PPS166" s="71"/>
      <c r="PPT166" s="71"/>
      <c r="PPU166" s="71"/>
      <c r="PPV166" s="71"/>
      <c r="PPW166" s="71"/>
      <c r="PPX166" s="72"/>
      <c r="PPY166" s="72"/>
      <c r="PPZ166" s="72"/>
      <c r="PQA166" s="72"/>
      <c r="PQB166" s="72"/>
      <c r="PQC166" s="72"/>
      <c r="PQD166" s="72"/>
      <c r="PQE166" s="72"/>
      <c r="PQF166" s="72"/>
      <c r="PQG166" s="71"/>
      <c r="PQH166" s="71"/>
      <c r="PQI166" s="71"/>
      <c r="PQJ166" s="71"/>
      <c r="PQK166" s="71"/>
      <c r="PQL166" s="71"/>
      <c r="PQM166" s="71"/>
      <c r="PQN166" s="72"/>
      <c r="PQO166" s="72"/>
      <c r="PQP166" s="72"/>
      <c r="PQQ166" s="72"/>
      <c r="PQR166" s="72"/>
      <c r="PQS166" s="72"/>
      <c r="PQT166" s="72"/>
      <c r="PQU166" s="72"/>
      <c r="PQV166" s="72"/>
      <c r="PQW166" s="71"/>
      <c r="PQX166" s="71"/>
      <c r="PQY166" s="71"/>
      <c r="PQZ166" s="71"/>
      <c r="PRA166" s="71"/>
      <c r="PRB166" s="71"/>
      <c r="PRC166" s="71"/>
      <c r="PRD166" s="72"/>
      <c r="PRE166" s="72"/>
      <c r="PRF166" s="72"/>
      <c r="PRG166" s="72"/>
      <c r="PRH166" s="72"/>
      <c r="PRI166" s="72"/>
      <c r="PRJ166" s="72"/>
      <c r="PRK166" s="72"/>
      <c r="PRL166" s="72"/>
      <c r="PRM166" s="71"/>
      <c r="PRN166" s="71"/>
      <c r="PRO166" s="71"/>
      <c r="PRP166" s="71"/>
      <c r="PRQ166" s="71"/>
      <c r="PRR166" s="71"/>
      <c r="PRS166" s="71"/>
      <c r="PRT166" s="72"/>
      <c r="PRU166" s="72"/>
      <c r="PRV166" s="72"/>
      <c r="PRW166" s="72"/>
      <c r="PRX166" s="72"/>
      <c r="PRY166" s="72"/>
      <c r="PRZ166" s="72"/>
      <c r="PSA166" s="72"/>
      <c r="PSB166" s="72"/>
      <c r="PSC166" s="71"/>
      <c r="PSD166" s="71"/>
      <c r="PSE166" s="71"/>
      <c r="PSF166" s="71"/>
      <c r="PSG166" s="71"/>
      <c r="PSH166" s="71"/>
      <c r="PSI166" s="71"/>
      <c r="PSJ166" s="72"/>
      <c r="PSK166" s="72"/>
      <c r="PSL166" s="72"/>
      <c r="PSM166" s="72"/>
      <c r="PSN166" s="72"/>
      <c r="PSO166" s="72"/>
      <c r="PSP166" s="72"/>
      <c r="PSQ166" s="72"/>
      <c r="PSR166" s="72"/>
      <c r="PSS166" s="71"/>
      <c r="PST166" s="71"/>
      <c r="PSU166" s="71"/>
      <c r="PSV166" s="71"/>
      <c r="PSW166" s="71"/>
      <c r="PSX166" s="71"/>
      <c r="PSY166" s="71"/>
      <c r="PSZ166" s="72"/>
      <c r="PTA166" s="72"/>
      <c r="PTB166" s="72"/>
      <c r="PTC166" s="72"/>
      <c r="PTD166" s="72"/>
      <c r="PTE166" s="72"/>
      <c r="PTF166" s="72"/>
      <c r="PTG166" s="72"/>
      <c r="PTH166" s="72"/>
      <c r="PTI166" s="71"/>
      <c r="PTJ166" s="71"/>
      <c r="PTK166" s="71"/>
      <c r="PTL166" s="71"/>
      <c r="PTM166" s="71"/>
      <c r="PTN166" s="71"/>
      <c r="PTO166" s="71"/>
      <c r="PTP166" s="72"/>
      <c r="PTQ166" s="72"/>
      <c r="PTR166" s="72"/>
      <c r="PTS166" s="72"/>
      <c r="PTT166" s="72"/>
      <c r="PTU166" s="72"/>
      <c r="PTV166" s="72"/>
      <c r="PTW166" s="72"/>
      <c r="PTX166" s="72"/>
      <c r="PTY166" s="71"/>
      <c r="PTZ166" s="71"/>
      <c r="PUA166" s="71"/>
      <c r="PUB166" s="71"/>
      <c r="PUC166" s="71"/>
      <c r="PUD166" s="71"/>
      <c r="PUE166" s="71"/>
      <c r="PUF166" s="72"/>
      <c r="PUG166" s="72"/>
      <c r="PUH166" s="72"/>
      <c r="PUI166" s="72"/>
      <c r="PUJ166" s="72"/>
      <c r="PUK166" s="72"/>
      <c r="PUL166" s="72"/>
      <c r="PUM166" s="72"/>
      <c r="PUN166" s="72"/>
      <c r="PUO166" s="71"/>
      <c r="PUP166" s="71"/>
      <c r="PUQ166" s="71"/>
      <c r="PUR166" s="71"/>
      <c r="PUS166" s="71"/>
      <c r="PUT166" s="71"/>
      <c r="PUU166" s="71"/>
      <c r="PUV166" s="72"/>
      <c r="PUW166" s="72"/>
      <c r="PUX166" s="72"/>
      <c r="PUY166" s="72"/>
      <c r="PUZ166" s="72"/>
      <c r="PVA166" s="72"/>
      <c r="PVB166" s="72"/>
      <c r="PVC166" s="72"/>
      <c r="PVD166" s="72"/>
      <c r="PVE166" s="71"/>
      <c r="PVF166" s="71"/>
      <c r="PVG166" s="71"/>
      <c r="PVH166" s="71"/>
      <c r="PVI166" s="71"/>
      <c r="PVJ166" s="71"/>
      <c r="PVK166" s="71"/>
      <c r="PVL166" s="72"/>
      <c r="PVM166" s="72"/>
      <c r="PVN166" s="72"/>
      <c r="PVO166" s="72"/>
      <c r="PVP166" s="72"/>
      <c r="PVQ166" s="72"/>
      <c r="PVR166" s="72"/>
      <c r="PVS166" s="72"/>
      <c r="PVT166" s="72"/>
      <c r="PVU166" s="71"/>
      <c r="PVV166" s="71"/>
      <c r="PVW166" s="71"/>
      <c r="PVX166" s="71"/>
      <c r="PVY166" s="71"/>
      <c r="PVZ166" s="71"/>
      <c r="PWA166" s="71"/>
      <c r="PWB166" s="72"/>
      <c r="PWC166" s="72"/>
      <c r="PWD166" s="72"/>
      <c r="PWE166" s="72"/>
      <c r="PWF166" s="72"/>
      <c r="PWG166" s="72"/>
      <c r="PWH166" s="72"/>
      <c r="PWI166" s="72"/>
      <c r="PWJ166" s="72"/>
      <c r="PWK166" s="71"/>
      <c r="PWL166" s="71"/>
      <c r="PWM166" s="71"/>
      <c r="PWN166" s="71"/>
      <c r="PWO166" s="71"/>
      <c r="PWP166" s="71"/>
      <c r="PWQ166" s="71"/>
      <c r="PWR166" s="72"/>
      <c r="PWS166" s="72"/>
      <c r="PWT166" s="72"/>
      <c r="PWU166" s="72"/>
      <c r="PWV166" s="72"/>
      <c r="PWW166" s="72"/>
      <c r="PWX166" s="72"/>
      <c r="PWY166" s="72"/>
      <c r="PWZ166" s="72"/>
      <c r="PXA166" s="71"/>
      <c r="PXB166" s="71"/>
      <c r="PXC166" s="71"/>
      <c r="PXD166" s="71"/>
      <c r="PXE166" s="71"/>
      <c r="PXF166" s="71"/>
      <c r="PXG166" s="71"/>
      <c r="PXH166" s="72"/>
      <c r="PXI166" s="72"/>
      <c r="PXJ166" s="72"/>
      <c r="PXK166" s="72"/>
      <c r="PXL166" s="72"/>
      <c r="PXM166" s="72"/>
      <c r="PXN166" s="72"/>
      <c r="PXO166" s="72"/>
      <c r="PXP166" s="72"/>
      <c r="PXQ166" s="71"/>
      <c r="PXR166" s="71"/>
      <c r="PXS166" s="71"/>
      <c r="PXT166" s="71"/>
      <c r="PXU166" s="71"/>
      <c r="PXV166" s="71"/>
      <c r="PXW166" s="71"/>
      <c r="PXX166" s="72"/>
      <c r="PXY166" s="72"/>
      <c r="PXZ166" s="72"/>
      <c r="PYA166" s="72"/>
      <c r="PYB166" s="72"/>
      <c r="PYC166" s="72"/>
      <c r="PYD166" s="72"/>
      <c r="PYE166" s="72"/>
      <c r="PYF166" s="72"/>
      <c r="PYG166" s="71"/>
      <c r="PYH166" s="71"/>
      <c r="PYI166" s="71"/>
      <c r="PYJ166" s="71"/>
      <c r="PYK166" s="71"/>
      <c r="PYL166" s="71"/>
      <c r="PYM166" s="71"/>
      <c r="PYN166" s="72"/>
      <c r="PYO166" s="72"/>
      <c r="PYP166" s="72"/>
      <c r="PYQ166" s="72"/>
      <c r="PYR166" s="72"/>
      <c r="PYS166" s="72"/>
      <c r="PYT166" s="72"/>
      <c r="PYU166" s="72"/>
      <c r="PYV166" s="72"/>
      <c r="PYW166" s="71"/>
      <c r="PYX166" s="71"/>
      <c r="PYY166" s="71"/>
      <c r="PYZ166" s="71"/>
      <c r="PZA166" s="71"/>
      <c r="PZB166" s="71"/>
      <c r="PZC166" s="71"/>
      <c r="PZD166" s="72"/>
      <c r="PZE166" s="72"/>
      <c r="PZF166" s="72"/>
      <c r="PZG166" s="72"/>
      <c r="PZH166" s="72"/>
      <c r="PZI166" s="72"/>
      <c r="PZJ166" s="72"/>
      <c r="PZK166" s="72"/>
      <c r="PZL166" s="72"/>
      <c r="PZM166" s="71"/>
      <c r="PZN166" s="71"/>
      <c r="PZO166" s="71"/>
      <c r="PZP166" s="71"/>
      <c r="PZQ166" s="71"/>
      <c r="PZR166" s="71"/>
      <c r="PZS166" s="71"/>
      <c r="PZT166" s="72"/>
      <c r="PZU166" s="72"/>
      <c r="PZV166" s="72"/>
      <c r="PZW166" s="72"/>
      <c r="PZX166" s="72"/>
      <c r="PZY166" s="72"/>
      <c r="PZZ166" s="72"/>
      <c r="QAA166" s="72"/>
      <c r="QAB166" s="72"/>
      <c r="QAC166" s="71"/>
      <c r="QAD166" s="71"/>
      <c r="QAE166" s="71"/>
      <c r="QAF166" s="71"/>
      <c r="QAG166" s="71"/>
      <c r="QAH166" s="71"/>
      <c r="QAI166" s="71"/>
      <c r="QAJ166" s="72"/>
      <c r="QAK166" s="72"/>
      <c r="QAL166" s="72"/>
      <c r="QAM166" s="72"/>
      <c r="QAN166" s="72"/>
      <c r="QAO166" s="72"/>
      <c r="QAP166" s="72"/>
      <c r="QAQ166" s="72"/>
      <c r="QAR166" s="72"/>
      <c r="QAS166" s="71"/>
      <c r="QAT166" s="71"/>
      <c r="QAU166" s="71"/>
      <c r="QAV166" s="71"/>
      <c r="QAW166" s="71"/>
      <c r="QAX166" s="71"/>
      <c r="QAY166" s="71"/>
      <c r="QAZ166" s="72"/>
      <c r="QBA166" s="72"/>
      <c r="QBB166" s="72"/>
      <c r="QBC166" s="72"/>
      <c r="QBD166" s="72"/>
      <c r="QBE166" s="72"/>
      <c r="QBF166" s="72"/>
      <c r="QBG166" s="72"/>
      <c r="QBH166" s="72"/>
      <c r="QBI166" s="71"/>
      <c r="QBJ166" s="71"/>
      <c r="QBK166" s="71"/>
      <c r="QBL166" s="71"/>
      <c r="QBM166" s="71"/>
      <c r="QBN166" s="71"/>
      <c r="QBO166" s="71"/>
      <c r="QBP166" s="72"/>
      <c r="QBQ166" s="72"/>
      <c r="QBR166" s="72"/>
      <c r="QBS166" s="72"/>
      <c r="QBT166" s="72"/>
      <c r="QBU166" s="72"/>
      <c r="QBV166" s="72"/>
      <c r="QBW166" s="72"/>
      <c r="QBX166" s="72"/>
      <c r="QBY166" s="71"/>
      <c r="QBZ166" s="71"/>
      <c r="QCA166" s="71"/>
      <c r="QCB166" s="71"/>
      <c r="QCC166" s="71"/>
      <c r="QCD166" s="71"/>
      <c r="QCE166" s="71"/>
      <c r="QCF166" s="72"/>
      <c r="QCG166" s="72"/>
      <c r="QCH166" s="72"/>
      <c r="QCI166" s="72"/>
      <c r="QCJ166" s="72"/>
      <c r="QCK166" s="72"/>
      <c r="QCL166" s="72"/>
      <c r="QCM166" s="72"/>
      <c r="QCN166" s="72"/>
      <c r="QCO166" s="71"/>
      <c r="QCP166" s="71"/>
      <c r="QCQ166" s="71"/>
      <c r="QCR166" s="71"/>
      <c r="QCS166" s="71"/>
      <c r="QCT166" s="71"/>
      <c r="QCU166" s="71"/>
      <c r="QCV166" s="72"/>
      <c r="QCW166" s="72"/>
      <c r="QCX166" s="72"/>
      <c r="QCY166" s="72"/>
      <c r="QCZ166" s="72"/>
      <c r="QDA166" s="72"/>
      <c r="QDB166" s="72"/>
      <c r="QDC166" s="72"/>
      <c r="QDD166" s="72"/>
      <c r="QDE166" s="71"/>
      <c r="QDF166" s="71"/>
      <c r="QDG166" s="71"/>
      <c r="QDH166" s="71"/>
      <c r="QDI166" s="71"/>
      <c r="QDJ166" s="71"/>
      <c r="QDK166" s="71"/>
      <c r="QDL166" s="72"/>
      <c r="QDM166" s="72"/>
      <c r="QDN166" s="72"/>
      <c r="QDO166" s="72"/>
      <c r="QDP166" s="72"/>
      <c r="QDQ166" s="72"/>
      <c r="QDR166" s="72"/>
      <c r="QDS166" s="72"/>
      <c r="QDT166" s="72"/>
      <c r="QDU166" s="71"/>
      <c r="QDV166" s="71"/>
      <c r="QDW166" s="71"/>
      <c r="QDX166" s="71"/>
      <c r="QDY166" s="71"/>
      <c r="QDZ166" s="71"/>
      <c r="QEA166" s="71"/>
      <c r="QEB166" s="72"/>
      <c r="QEC166" s="72"/>
      <c r="QED166" s="72"/>
      <c r="QEE166" s="72"/>
      <c r="QEF166" s="72"/>
      <c r="QEG166" s="72"/>
      <c r="QEH166" s="72"/>
      <c r="QEI166" s="72"/>
      <c r="QEJ166" s="72"/>
      <c r="QEK166" s="71"/>
      <c r="QEL166" s="71"/>
      <c r="QEM166" s="71"/>
      <c r="QEN166" s="71"/>
      <c r="QEO166" s="71"/>
      <c r="QEP166" s="71"/>
      <c r="QEQ166" s="71"/>
      <c r="QER166" s="72"/>
      <c r="QES166" s="72"/>
      <c r="QET166" s="72"/>
      <c r="QEU166" s="72"/>
      <c r="QEV166" s="72"/>
      <c r="QEW166" s="72"/>
      <c r="QEX166" s="72"/>
      <c r="QEY166" s="72"/>
      <c r="QEZ166" s="72"/>
      <c r="QFA166" s="71"/>
      <c r="QFB166" s="71"/>
      <c r="QFC166" s="71"/>
      <c r="QFD166" s="71"/>
      <c r="QFE166" s="71"/>
      <c r="QFF166" s="71"/>
      <c r="QFG166" s="71"/>
      <c r="QFH166" s="72"/>
      <c r="QFI166" s="72"/>
      <c r="QFJ166" s="72"/>
      <c r="QFK166" s="72"/>
      <c r="QFL166" s="72"/>
      <c r="QFM166" s="72"/>
      <c r="QFN166" s="72"/>
      <c r="QFO166" s="72"/>
      <c r="QFP166" s="72"/>
      <c r="QFQ166" s="71"/>
      <c r="QFR166" s="71"/>
      <c r="QFS166" s="71"/>
      <c r="QFT166" s="71"/>
      <c r="QFU166" s="71"/>
      <c r="QFV166" s="71"/>
      <c r="QFW166" s="71"/>
      <c r="QFX166" s="72"/>
      <c r="QFY166" s="72"/>
      <c r="QFZ166" s="72"/>
      <c r="QGA166" s="72"/>
      <c r="QGB166" s="72"/>
      <c r="QGC166" s="72"/>
      <c r="QGD166" s="72"/>
      <c r="QGE166" s="72"/>
      <c r="QGF166" s="72"/>
      <c r="QGG166" s="71"/>
      <c r="QGH166" s="71"/>
      <c r="QGI166" s="71"/>
      <c r="QGJ166" s="71"/>
      <c r="QGK166" s="71"/>
      <c r="QGL166" s="71"/>
      <c r="QGM166" s="71"/>
      <c r="QGN166" s="72"/>
      <c r="QGO166" s="72"/>
      <c r="QGP166" s="72"/>
      <c r="QGQ166" s="72"/>
      <c r="QGR166" s="72"/>
      <c r="QGS166" s="72"/>
      <c r="QGT166" s="72"/>
      <c r="QGU166" s="72"/>
      <c r="QGV166" s="72"/>
      <c r="QGW166" s="71"/>
      <c r="QGX166" s="71"/>
      <c r="QGY166" s="71"/>
      <c r="QGZ166" s="71"/>
      <c r="QHA166" s="71"/>
      <c r="QHB166" s="71"/>
      <c r="QHC166" s="71"/>
      <c r="QHD166" s="72"/>
      <c r="QHE166" s="72"/>
      <c r="QHF166" s="72"/>
      <c r="QHG166" s="72"/>
      <c r="QHH166" s="72"/>
      <c r="QHI166" s="72"/>
      <c r="QHJ166" s="72"/>
      <c r="QHK166" s="72"/>
      <c r="QHL166" s="72"/>
      <c r="QHM166" s="71"/>
      <c r="QHN166" s="71"/>
      <c r="QHO166" s="71"/>
      <c r="QHP166" s="71"/>
      <c r="QHQ166" s="71"/>
      <c r="QHR166" s="71"/>
      <c r="QHS166" s="71"/>
      <c r="QHT166" s="72"/>
      <c r="QHU166" s="72"/>
      <c r="QHV166" s="72"/>
      <c r="QHW166" s="72"/>
      <c r="QHX166" s="72"/>
      <c r="QHY166" s="72"/>
      <c r="QHZ166" s="72"/>
      <c r="QIA166" s="72"/>
      <c r="QIB166" s="72"/>
      <c r="QIC166" s="71"/>
      <c r="QID166" s="71"/>
      <c r="QIE166" s="71"/>
      <c r="QIF166" s="71"/>
      <c r="QIG166" s="71"/>
      <c r="QIH166" s="71"/>
      <c r="QII166" s="71"/>
      <c r="QIJ166" s="72"/>
      <c r="QIK166" s="72"/>
      <c r="QIL166" s="72"/>
      <c r="QIM166" s="72"/>
      <c r="QIN166" s="72"/>
      <c r="QIO166" s="72"/>
      <c r="QIP166" s="72"/>
      <c r="QIQ166" s="72"/>
      <c r="QIR166" s="72"/>
      <c r="QIS166" s="71"/>
      <c r="QIT166" s="71"/>
      <c r="QIU166" s="71"/>
      <c r="QIV166" s="71"/>
      <c r="QIW166" s="71"/>
      <c r="QIX166" s="71"/>
      <c r="QIY166" s="71"/>
      <c r="QIZ166" s="72"/>
      <c r="QJA166" s="72"/>
      <c r="QJB166" s="72"/>
      <c r="QJC166" s="72"/>
      <c r="QJD166" s="72"/>
      <c r="QJE166" s="72"/>
      <c r="QJF166" s="72"/>
      <c r="QJG166" s="72"/>
      <c r="QJH166" s="72"/>
      <c r="QJI166" s="71"/>
      <c r="QJJ166" s="71"/>
      <c r="QJK166" s="71"/>
      <c r="QJL166" s="71"/>
      <c r="QJM166" s="71"/>
      <c r="QJN166" s="71"/>
      <c r="QJO166" s="71"/>
      <c r="QJP166" s="72"/>
      <c r="QJQ166" s="72"/>
      <c r="QJR166" s="72"/>
      <c r="QJS166" s="72"/>
      <c r="QJT166" s="72"/>
      <c r="QJU166" s="72"/>
      <c r="QJV166" s="72"/>
      <c r="QJW166" s="72"/>
      <c r="QJX166" s="72"/>
      <c r="QJY166" s="71"/>
      <c r="QJZ166" s="71"/>
      <c r="QKA166" s="71"/>
      <c r="QKB166" s="71"/>
      <c r="QKC166" s="71"/>
      <c r="QKD166" s="71"/>
      <c r="QKE166" s="71"/>
      <c r="QKF166" s="72"/>
      <c r="QKG166" s="72"/>
      <c r="QKH166" s="72"/>
      <c r="QKI166" s="72"/>
      <c r="QKJ166" s="72"/>
      <c r="QKK166" s="72"/>
      <c r="QKL166" s="72"/>
      <c r="QKM166" s="72"/>
      <c r="QKN166" s="72"/>
      <c r="QKO166" s="71"/>
      <c r="QKP166" s="71"/>
      <c r="QKQ166" s="71"/>
      <c r="QKR166" s="71"/>
      <c r="QKS166" s="71"/>
      <c r="QKT166" s="71"/>
      <c r="QKU166" s="71"/>
      <c r="QKV166" s="72"/>
      <c r="QKW166" s="72"/>
      <c r="QKX166" s="72"/>
      <c r="QKY166" s="72"/>
      <c r="QKZ166" s="72"/>
      <c r="QLA166" s="72"/>
      <c r="QLB166" s="72"/>
      <c r="QLC166" s="72"/>
      <c r="QLD166" s="72"/>
      <c r="QLE166" s="71"/>
      <c r="QLF166" s="71"/>
      <c r="QLG166" s="71"/>
      <c r="QLH166" s="71"/>
      <c r="QLI166" s="71"/>
      <c r="QLJ166" s="71"/>
      <c r="QLK166" s="71"/>
      <c r="QLL166" s="72"/>
      <c r="QLM166" s="72"/>
      <c r="QLN166" s="72"/>
      <c r="QLO166" s="72"/>
      <c r="QLP166" s="72"/>
      <c r="QLQ166" s="72"/>
      <c r="QLR166" s="72"/>
      <c r="QLS166" s="72"/>
      <c r="QLT166" s="72"/>
      <c r="QLU166" s="71"/>
      <c r="QLV166" s="71"/>
      <c r="QLW166" s="71"/>
      <c r="QLX166" s="71"/>
      <c r="QLY166" s="71"/>
      <c r="QLZ166" s="71"/>
      <c r="QMA166" s="71"/>
      <c r="QMB166" s="72"/>
      <c r="QMC166" s="72"/>
      <c r="QMD166" s="72"/>
      <c r="QME166" s="72"/>
      <c r="QMF166" s="72"/>
      <c r="QMG166" s="72"/>
      <c r="QMH166" s="72"/>
      <c r="QMI166" s="72"/>
      <c r="QMJ166" s="72"/>
      <c r="QMK166" s="71"/>
      <c r="QML166" s="71"/>
      <c r="QMM166" s="71"/>
      <c r="QMN166" s="71"/>
      <c r="QMO166" s="71"/>
      <c r="QMP166" s="71"/>
      <c r="QMQ166" s="71"/>
      <c r="QMR166" s="72"/>
      <c r="QMS166" s="72"/>
      <c r="QMT166" s="72"/>
      <c r="QMU166" s="72"/>
      <c r="QMV166" s="72"/>
      <c r="QMW166" s="72"/>
      <c r="QMX166" s="72"/>
      <c r="QMY166" s="72"/>
      <c r="QMZ166" s="72"/>
      <c r="QNA166" s="71"/>
      <c r="QNB166" s="71"/>
      <c r="QNC166" s="71"/>
      <c r="QND166" s="71"/>
      <c r="QNE166" s="71"/>
      <c r="QNF166" s="71"/>
      <c r="QNG166" s="71"/>
      <c r="QNH166" s="72"/>
      <c r="QNI166" s="72"/>
      <c r="QNJ166" s="72"/>
      <c r="QNK166" s="72"/>
      <c r="QNL166" s="72"/>
      <c r="QNM166" s="72"/>
      <c r="QNN166" s="72"/>
      <c r="QNO166" s="72"/>
      <c r="QNP166" s="72"/>
      <c r="QNQ166" s="71"/>
      <c r="QNR166" s="71"/>
      <c r="QNS166" s="71"/>
      <c r="QNT166" s="71"/>
      <c r="QNU166" s="71"/>
      <c r="QNV166" s="71"/>
      <c r="QNW166" s="71"/>
      <c r="QNX166" s="72"/>
      <c r="QNY166" s="72"/>
      <c r="QNZ166" s="72"/>
      <c r="QOA166" s="72"/>
      <c r="QOB166" s="72"/>
      <c r="QOC166" s="72"/>
      <c r="QOD166" s="72"/>
      <c r="QOE166" s="72"/>
      <c r="QOF166" s="72"/>
      <c r="QOG166" s="71"/>
      <c r="QOH166" s="71"/>
      <c r="QOI166" s="71"/>
      <c r="QOJ166" s="71"/>
      <c r="QOK166" s="71"/>
      <c r="QOL166" s="71"/>
      <c r="QOM166" s="71"/>
      <c r="QON166" s="72"/>
      <c r="QOO166" s="72"/>
      <c r="QOP166" s="72"/>
      <c r="QOQ166" s="72"/>
      <c r="QOR166" s="72"/>
      <c r="QOS166" s="72"/>
      <c r="QOT166" s="72"/>
      <c r="QOU166" s="72"/>
      <c r="QOV166" s="72"/>
      <c r="QOW166" s="71"/>
      <c r="QOX166" s="71"/>
      <c r="QOY166" s="71"/>
      <c r="QOZ166" s="71"/>
      <c r="QPA166" s="71"/>
      <c r="QPB166" s="71"/>
      <c r="QPC166" s="71"/>
      <c r="QPD166" s="72"/>
      <c r="QPE166" s="72"/>
      <c r="QPF166" s="72"/>
      <c r="QPG166" s="72"/>
      <c r="QPH166" s="72"/>
      <c r="QPI166" s="72"/>
      <c r="QPJ166" s="72"/>
      <c r="QPK166" s="72"/>
      <c r="QPL166" s="72"/>
      <c r="QPM166" s="71"/>
      <c r="QPN166" s="71"/>
      <c r="QPO166" s="71"/>
      <c r="QPP166" s="71"/>
      <c r="QPQ166" s="71"/>
      <c r="QPR166" s="71"/>
      <c r="QPS166" s="71"/>
      <c r="QPT166" s="72"/>
      <c r="QPU166" s="72"/>
      <c r="QPV166" s="72"/>
      <c r="QPW166" s="72"/>
      <c r="QPX166" s="72"/>
      <c r="QPY166" s="72"/>
      <c r="QPZ166" s="72"/>
      <c r="QQA166" s="72"/>
      <c r="QQB166" s="72"/>
      <c r="QQC166" s="71"/>
      <c r="QQD166" s="71"/>
      <c r="QQE166" s="71"/>
      <c r="QQF166" s="71"/>
      <c r="QQG166" s="71"/>
      <c r="QQH166" s="71"/>
      <c r="QQI166" s="71"/>
      <c r="QQJ166" s="72"/>
      <c r="QQK166" s="72"/>
      <c r="QQL166" s="72"/>
      <c r="QQM166" s="72"/>
      <c r="QQN166" s="72"/>
      <c r="QQO166" s="72"/>
      <c r="QQP166" s="72"/>
      <c r="QQQ166" s="72"/>
      <c r="QQR166" s="72"/>
      <c r="QQS166" s="71"/>
      <c r="QQT166" s="71"/>
      <c r="QQU166" s="71"/>
      <c r="QQV166" s="71"/>
      <c r="QQW166" s="71"/>
      <c r="QQX166" s="71"/>
      <c r="QQY166" s="71"/>
      <c r="QQZ166" s="72"/>
      <c r="QRA166" s="72"/>
      <c r="QRB166" s="72"/>
      <c r="QRC166" s="72"/>
      <c r="QRD166" s="72"/>
      <c r="QRE166" s="72"/>
      <c r="QRF166" s="72"/>
      <c r="QRG166" s="72"/>
      <c r="QRH166" s="72"/>
      <c r="QRI166" s="71"/>
      <c r="QRJ166" s="71"/>
      <c r="QRK166" s="71"/>
      <c r="QRL166" s="71"/>
      <c r="QRM166" s="71"/>
      <c r="QRN166" s="71"/>
      <c r="QRO166" s="71"/>
      <c r="QRP166" s="72"/>
      <c r="QRQ166" s="72"/>
      <c r="QRR166" s="72"/>
      <c r="QRS166" s="72"/>
      <c r="QRT166" s="72"/>
      <c r="QRU166" s="72"/>
      <c r="QRV166" s="72"/>
      <c r="QRW166" s="72"/>
      <c r="QRX166" s="72"/>
      <c r="QRY166" s="71"/>
      <c r="QRZ166" s="71"/>
      <c r="QSA166" s="71"/>
      <c r="QSB166" s="71"/>
      <c r="QSC166" s="71"/>
      <c r="QSD166" s="71"/>
      <c r="QSE166" s="71"/>
      <c r="QSF166" s="72"/>
      <c r="QSG166" s="72"/>
      <c r="QSH166" s="72"/>
      <c r="QSI166" s="72"/>
      <c r="QSJ166" s="72"/>
      <c r="QSK166" s="72"/>
      <c r="QSL166" s="72"/>
      <c r="QSM166" s="72"/>
      <c r="QSN166" s="72"/>
      <c r="QSO166" s="71"/>
      <c r="QSP166" s="71"/>
      <c r="QSQ166" s="71"/>
      <c r="QSR166" s="71"/>
      <c r="QSS166" s="71"/>
      <c r="QST166" s="71"/>
      <c r="QSU166" s="71"/>
      <c r="QSV166" s="72"/>
      <c r="QSW166" s="72"/>
      <c r="QSX166" s="72"/>
      <c r="QSY166" s="72"/>
      <c r="QSZ166" s="72"/>
      <c r="QTA166" s="72"/>
      <c r="QTB166" s="72"/>
      <c r="QTC166" s="72"/>
      <c r="QTD166" s="72"/>
      <c r="QTE166" s="71"/>
      <c r="QTF166" s="71"/>
      <c r="QTG166" s="71"/>
      <c r="QTH166" s="71"/>
      <c r="QTI166" s="71"/>
      <c r="QTJ166" s="71"/>
      <c r="QTK166" s="71"/>
      <c r="QTL166" s="72"/>
      <c r="QTM166" s="72"/>
      <c r="QTN166" s="72"/>
      <c r="QTO166" s="72"/>
      <c r="QTP166" s="72"/>
      <c r="QTQ166" s="72"/>
      <c r="QTR166" s="72"/>
      <c r="QTS166" s="72"/>
      <c r="QTT166" s="72"/>
      <c r="QTU166" s="71"/>
      <c r="QTV166" s="71"/>
      <c r="QTW166" s="71"/>
      <c r="QTX166" s="71"/>
      <c r="QTY166" s="71"/>
      <c r="QTZ166" s="71"/>
      <c r="QUA166" s="71"/>
      <c r="QUB166" s="72"/>
      <c r="QUC166" s="72"/>
      <c r="QUD166" s="72"/>
      <c r="QUE166" s="72"/>
      <c r="QUF166" s="72"/>
      <c r="QUG166" s="72"/>
      <c r="QUH166" s="72"/>
      <c r="QUI166" s="72"/>
      <c r="QUJ166" s="72"/>
      <c r="QUK166" s="71"/>
      <c r="QUL166" s="71"/>
      <c r="QUM166" s="71"/>
      <c r="QUN166" s="71"/>
      <c r="QUO166" s="71"/>
      <c r="QUP166" s="71"/>
      <c r="QUQ166" s="71"/>
      <c r="QUR166" s="72"/>
      <c r="QUS166" s="72"/>
      <c r="QUT166" s="72"/>
      <c r="QUU166" s="72"/>
      <c r="QUV166" s="72"/>
      <c r="QUW166" s="72"/>
      <c r="QUX166" s="72"/>
      <c r="QUY166" s="72"/>
      <c r="QUZ166" s="72"/>
      <c r="QVA166" s="71"/>
      <c r="QVB166" s="71"/>
      <c r="QVC166" s="71"/>
      <c r="QVD166" s="71"/>
      <c r="QVE166" s="71"/>
      <c r="QVF166" s="71"/>
      <c r="QVG166" s="71"/>
      <c r="QVH166" s="72"/>
      <c r="QVI166" s="72"/>
      <c r="QVJ166" s="72"/>
      <c r="QVK166" s="72"/>
      <c r="QVL166" s="72"/>
      <c r="QVM166" s="72"/>
      <c r="QVN166" s="72"/>
      <c r="QVO166" s="72"/>
      <c r="QVP166" s="72"/>
      <c r="QVQ166" s="71"/>
      <c r="QVR166" s="71"/>
      <c r="QVS166" s="71"/>
      <c r="QVT166" s="71"/>
      <c r="QVU166" s="71"/>
      <c r="QVV166" s="71"/>
      <c r="QVW166" s="71"/>
      <c r="QVX166" s="72"/>
      <c r="QVY166" s="72"/>
      <c r="QVZ166" s="72"/>
      <c r="QWA166" s="72"/>
      <c r="QWB166" s="72"/>
      <c r="QWC166" s="72"/>
      <c r="QWD166" s="72"/>
      <c r="QWE166" s="72"/>
      <c r="QWF166" s="72"/>
      <c r="QWG166" s="71"/>
      <c r="QWH166" s="71"/>
      <c r="QWI166" s="71"/>
      <c r="QWJ166" s="71"/>
      <c r="QWK166" s="71"/>
      <c r="QWL166" s="71"/>
      <c r="QWM166" s="71"/>
      <c r="QWN166" s="72"/>
      <c r="QWO166" s="72"/>
      <c r="QWP166" s="72"/>
      <c r="QWQ166" s="72"/>
      <c r="QWR166" s="72"/>
      <c r="QWS166" s="72"/>
      <c r="QWT166" s="72"/>
      <c r="QWU166" s="72"/>
      <c r="QWV166" s="72"/>
      <c r="QWW166" s="71"/>
      <c r="QWX166" s="71"/>
      <c r="QWY166" s="71"/>
      <c r="QWZ166" s="71"/>
      <c r="QXA166" s="71"/>
      <c r="QXB166" s="71"/>
      <c r="QXC166" s="71"/>
      <c r="QXD166" s="72"/>
      <c r="QXE166" s="72"/>
      <c r="QXF166" s="72"/>
      <c r="QXG166" s="72"/>
      <c r="QXH166" s="72"/>
      <c r="QXI166" s="72"/>
      <c r="QXJ166" s="72"/>
      <c r="QXK166" s="72"/>
      <c r="QXL166" s="72"/>
      <c r="QXM166" s="71"/>
      <c r="QXN166" s="71"/>
      <c r="QXO166" s="71"/>
      <c r="QXP166" s="71"/>
      <c r="QXQ166" s="71"/>
      <c r="QXR166" s="71"/>
      <c r="QXS166" s="71"/>
      <c r="QXT166" s="72"/>
      <c r="QXU166" s="72"/>
      <c r="QXV166" s="72"/>
      <c r="QXW166" s="72"/>
      <c r="QXX166" s="72"/>
      <c r="QXY166" s="72"/>
      <c r="QXZ166" s="72"/>
      <c r="QYA166" s="72"/>
      <c r="QYB166" s="72"/>
      <c r="QYC166" s="71"/>
      <c r="QYD166" s="71"/>
      <c r="QYE166" s="71"/>
      <c r="QYF166" s="71"/>
      <c r="QYG166" s="71"/>
      <c r="QYH166" s="71"/>
      <c r="QYI166" s="71"/>
      <c r="QYJ166" s="72"/>
      <c r="QYK166" s="72"/>
      <c r="QYL166" s="72"/>
      <c r="QYM166" s="72"/>
      <c r="QYN166" s="72"/>
      <c r="QYO166" s="72"/>
      <c r="QYP166" s="72"/>
      <c r="QYQ166" s="72"/>
      <c r="QYR166" s="72"/>
      <c r="QYS166" s="71"/>
      <c r="QYT166" s="71"/>
      <c r="QYU166" s="71"/>
      <c r="QYV166" s="71"/>
      <c r="QYW166" s="71"/>
      <c r="QYX166" s="71"/>
      <c r="QYY166" s="71"/>
      <c r="QYZ166" s="72"/>
      <c r="QZA166" s="72"/>
      <c r="QZB166" s="72"/>
      <c r="QZC166" s="72"/>
      <c r="QZD166" s="72"/>
      <c r="QZE166" s="72"/>
      <c r="QZF166" s="72"/>
      <c r="QZG166" s="72"/>
      <c r="QZH166" s="72"/>
      <c r="QZI166" s="71"/>
      <c r="QZJ166" s="71"/>
      <c r="QZK166" s="71"/>
      <c r="QZL166" s="71"/>
      <c r="QZM166" s="71"/>
      <c r="QZN166" s="71"/>
      <c r="QZO166" s="71"/>
      <c r="QZP166" s="72"/>
      <c r="QZQ166" s="72"/>
      <c r="QZR166" s="72"/>
      <c r="QZS166" s="72"/>
      <c r="QZT166" s="72"/>
      <c r="QZU166" s="72"/>
      <c r="QZV166" s="72"/>
      <c r="QZW166" s="72"/>
      <c r="QZX166" s="72"/>
      <c r="QZY166" s="71"/>
      <c r="QZZ166" s="71"/>
      <c r="RAA166" s="71"/>
      <c r="RAB166" s="71"/>
      <c r="RAC166" s="71"/>
      <c r="RAD166" s="71"/>
      <c r="RAE166" s="71"/>
      <c r="RAF166" s="72"/>
      <c r="RAG166" s="72"/>
      <c r="RAH166" s="72"/>
      <c r="RAI166" s="72"/>
      <c r="RAJ166" s="72"/>
      <c r="RAK166" s="72"/>
      <c r="RAL166" s="72"/>
      <c r="RAM166" s="72"/>
      <c r="RAN166" s="72"/>
      <c r="RAO166" s="71"/>
      <c r="RAP166" s="71"/>
      <c r="RAQ166" s="71"/>
      <c r="RAR166" s="71"/>
      <c r="RAS166" s="71"/>
      <c r="RAT166" s="71"/>
      <c r="RAU166" s="71"/>
      <c r="RAV166" s="72"/>
      <c r="RAW166" s="72"/>
      <c r="RAX166" s="72"/>
      <c r="RAY166" s="72"/>
      <c r="RAZ166" s="72"/>
      <c r="RBA166" s="72"/>
      <c r="RBB166" s="72"/>
      <c r="RBC166" s="72"/>
      <c r="RBD166" s="72"/>
      <c r="RBE166" s="71"/>
      <c r="RBF166" s="71"/>
      <c r="RBG166" s="71"/>
      <c r="RBH166" s="71"/>
      <c r="RBI166" s="71"/>
      <c r="RBJ166" s="71"/>
      <c r="RBK166" s="71"/>
      <c r="RBL166" s="72"/>
      <c r="RBM166" s="72"/>
      <c r="RBN166" s="72"/>
      <c r="RBO166" s="72"/>
      <c r="RBP166" s="72"/>
      <c r="RBQ166" s="72"/>
      <c r="RBR166" s="72"/>
      <c r="RBS166" s="72"/>
      <c r="RBT166" s="72"/>
      <c r="RBU166" s="71"/>
      <c r="RBV166" s="71"/>
      <c r="RBW166" s="71"/>
      <c r="RBX166" s="71"/>
      <c r="RBY166" s="71"/>
      <c r="RBZ166" s="71"/>
      <c r="RCA166" s="71"/>
      <c r="RCB166" s="72"/>
      <c r="RCC166" s="72"/>
      <c r="RCD166" s="72"/>
      <c r="RCE166" s="72"/>
      <c r="RCF166" s="72"/>
      <c r="RCG166" s="72"/>
      <c r="RCH166" s="72"/>
      <c r="RCI166" s="72"/>
      <c r="RCJ166" s="72"/>
      <c r="RCK166" s="71"/>
      <c r="RCL166" s="71"/>
      <c r="RCM166" s="71"/>
      <c r="RCN166" s="71"/>
      <c r="RCO166" s="71"/>
      <c r="RCP166" s="71"/>
      <c r="RCQ166" s="71"/>
      <c r="RCR166" s="72"/>
      <c r="RCS166" s="72"/>
      <c r="RCT166" s="72"/>
      <c r="RCU166" s="72"/>
      <c r="RCV166" s="72"/>
      <c r="RCW166" s="72"/>
      <c r="RCX166" s="72"/>
      <c r="RCY166" s="72"/>
      <c r="RCZ166" s="72"/>
      <c r="RDA166" s="71"/>
      <c r="RDB166" s="71"/>
      <c r="RDC166" s="71"/>
      <c r="RDD166" s="71"/>
      <c r="RDE166" s="71"/>
      <c r="RDF166" s="71"/>
      <c r="RDG166" s="71"/>
      <c r="RDH166" s="72"/>
      <c r="RDI166" s="72"/>
      <c r="RDJ166" s="72"/>
      <c r="RDK166" s="72"/>
      <c r="RDL166" s="72"/>
      <c r="RDM166" s="72"/>
      <c r="RDN166" s="72"/>
      <c r="RDO166" s="72"/>
      <c r="RDP166" s="72"/>
      <c r="RDQ166" s="71"/>
      <c r="RDR166" s="71"/>
      <c r="RDS166" s="71"/>
      <c r="RDT166" s="71"/>
      <c r="RDU166" s="71"/>
      <c r="RDV166" s="71"/>
      <c r="RDW166" s="71"/>
      <c r="RDX166" s="72"/>
      <c r="RDY166" s="72"/>
      <c r="RDZ166" s="72"/>
      <c r="REA166" s="72"/>
      <c r="REB166" s="72"/>
      <c r="REC166" s="72"/>
      <c r="RED166" s="72"/>
      <c r="REE166" s="72"/>
      <c r="REF166" s="72"/>
      <c r="REG166" s="71"/>
      <c r="REH166" s="71"/>
      <c r="REI166" s="71"/>
      <c r="REJ166" s="71"/>
      <c r="REK166" s="71"/>
      <c r="REL166" s="71"/>
      <c r="REM166" s="71"/>
      <c r="REN166" s="72"/>
      <c r="REO166" s="72"/>
      <c r="REP166" s="72"/>
      <c r="REQ166" s="72"/>
      <c r="RER166" s="72"/>
      <c r="RES166" s="72"/>
      <c r="RET166" s="72"/>
      <c r="REU166" s="72"/>
      <c r="REV166" s="72"/>
      <c r="REW166" s="71"/>
      <c r="REX166" s="71"/>
      <c r="REY166" s="71"/>
      <c r="REZ166" s="71"/>
      <c r="RFA166" s="71"/>
      <c r="RFB166" s="71"/>
      <c r="RFC166" s="71"/>
      <c r="RFD166" s="72"/>
      <c r="RFE166" s="72"/>
      <c r="RFF166" s="72"/>
      <c r="RFG166" s="72"/>
      <c r="RFH166" s="72"/>
      <c r="RFI166" s="72"/>
      <c r="RFJ166" s="72"/>
      <c r="RFK166" s="72"/>
      <c r="RFL166" s="72"/>
      <c r="RFM166" s="71"/>
      <c r="RFN166" s="71"/>
      <c r="RFO166" s="71"/>
      <c r="RFP166" s="71"/>
      <c r="RFQ166" s="71"/>
      <c r="RFR166" s="71"/>
      <c r="RFS166" s="71"/>
      <c r="RFT166" s="72"/>
      <c r="RFU166" s="72"/>
      <c r="RFV166" s="72"/>
      <c r="RFW166" s="72"/>
      <c r="RFX166" s="72"/>
      <c r="RFY166" s="72"/>
      <c r="RFZ166" s="72"/>
      <c r="RGA166" s="72"/>
      <c r="RGB166" s="72"/>
      <c r="RGC166" s="71"/>
      <c r="RGD166" s="71"/>
      <c r="RGE166" s="71"/>
      <c r="RGF166" s="71"/>
      <c r="RGG166" s="71"/>
      <c r="RGH166" s="71"/>
      <c r="RGI166" s="71"/>
      <c r="RGJ166" s="72"/>
      <c r="RGK166" s="72"/>
      <c r="RGL166" s="72"/>
      <c r="RGM166" s="72"/>
      <c r="RGN166" s="72"/>
      <c r="RGO166" s="72"/>
      <c r="RGP166" s="72"/>
      <c r="RGQ166" s="72"/>
      <c r="RGR166" s="72"/>
      <c r="RGS166" s="71"/>
      <c r="RGT166" s="71"/>
      <c r="RGU166" s="71"/>
      <c r="RGV166" s="71"/>
      <c r="RGW166" s="71"/>
      <c r="RGX166" s="71"/>
      <c r="RGY166" s="71"/>
      <c r="RGZ166" s="72"/>
      <c r="RHA166" s="72"/>
      <c r="RHB166" s="72"/>
      <c r="RHC166" s="72"/>
      <c r="RHD166" s="72"/>
      <c r="RHE166" s="72"/>
      <c r="RHF166" s="72"/>
      <c r="RHG166" s="72"/>
      <c r="RHH166" s="72"/>
      <c r="RHI166" s="71"/>
      <c r="RHJ166" s="71"/>
      <c r="RHK166" s="71"/>
      <c r="RHL166" s="71"/>
      <c r="RHM166" s="71"/>
      <c r="RHN166" s="71"/>
      <c r="RHO166" s="71"/>
      <c r="RHP166" s="72"/>
      <c r="RHQ166" s="72"/>
      <c r="RHR166" s="72"/>
      <c r="RHS166" s="72"/>
      <c r="RHT166" s="72"/>
      <c r="RHU166" s="72"/>
      <c r="RHV166" s="72"/>
      <c r="RHW166" s="72"/>
      <c r="RHX166" s="72"/>
      <c r="RHY166" s="71"/>
      <c r="RHZ166" s="71"/>
      <c r="RIA166" s="71"/>
      <c r="RIB166" s="71"/>
      <c r="RIC166" s="71"/>
      <c r="RID166" s="71"/>
      <c r="RIE166" s="71"/>
      <c r="RIF166" s="72"/>
      <c r="RIG166" s="72"/>
      <c r="RIH166" s="72"/>
      <c r="RII166" s="72"/>
      <c r="RIJ166" s="72"/>
      <c r="RIK166" s="72"/>
      <c r="RIL166" s="72"/>
      <c r="RIM166" s="72"/>
      <c r="RIN166" s="72"/>
      <c r="RIO166" s="71"/>
      <c r="RIP166" s="71"/>
      <c r="RIQ166" s="71"/>
      <c r="RIR166" s="71"/>
      <c r="RIS166" s="71"/>
      <c r="RIT166" s="71"/>
      <c r="RIU166" s="71"/>
      <c r="RIV166" s="72"/>
      <c r="RIW166" s="72"/>
      <c r="RIX166" s="72"/>
      <c r="RIY166" s="72"/>
      <c r="RIZ166" s="72"/>
      <c r="RJA166" s="72"/>
      <c r="RJB166" s="72"/>
      <c r="RJC166" s="72"/>
      <c r="RJD166" s="72"/>
      <c r="RJE166" s="71"/>
      <c r="RJF166" s="71"/>
      <c r="RJG166" s="71"/>
      <c r="RJH166" s="71"/>
      <c r="RJI166" s="71"/>
      <c r="RJJ166" s="71"/>
      <c r="RJK166" s="71"/>
      <c r="RJL166" s="72"/>
      <c r="RJM166" s="72"/>
      <c r="RJN166" s="72"/>
      <c r="RJO166" s="72"/>
      <c r="RJP166" s="72"/>
      <c r="RJQ166" s="72"/>
      <c r="RJR166" s="72"/>
      <c r="RJS166" s="72"/>
      <c r="RJT166" s="72"/>
      <c r="RJU166" s="71"/>
      <c r="RJV166" s="71"/>
      <c r="RJW166" s="71"/>
      <c r="RJX166" s="71"/>
      <c r="RJY166" s="71"/>
      <c r="RJZ166" s="71"/>
      <c r="RKA166" s="71"/>
      <c r="RKB166" s="72"/>
      <c r="RKC166" s="72"/>
      <c r="RKD166" s="72"/>
      <c r="RKE166" s="72"/>
      <c r="RKF166" s="72"/>
      <c r="RKG166" s="72"/>
      <c r="RKH166" s="72"/>
      <c r="RKI166" s="72"/>
      <c r="RKJ166" s="72"/>
      <c r="RKK166" s="71"/>
      <c r="RKL166" s="71"/>
      <c r="RKM166" s="71"/>
      <c r="RKN166" s="71"/>
      <c r="RKO166" s="71"/>
      <c r="RKP166" s="71"/>
      <c r="RKQ166" s="71"/>
      <c r="RKR166" s="72"/>
      <c r="RKS166" s="72"/>
      <c r="RKT166" s="72"/>
      <c r="RKU166" s="72"/>
      <c r="RKV166" s="72"/>
      <c r="RKW166" s="72"/>
      <c r="RKX166" s="72"/>
      <c r="RKY166" s="72"/>
      <c r="RKZ166" s="72"/>
      <c r="RLA166" s="71"/>
      <c r="RLB166" s="71"/>
      <c r="RLC166" s="71"/>
      <c r="RLD166" s="71"/>
      <c r="RLE166" s="71"/>
      <c r="RLF166" s="71"/>
      <c r="RLG166" s="71"/>
      <c r="RLH166" s="72"/>
      <c r="RLI166" s="72"/>
      <c r="RLJ166" s="72"/>
      <c r="RLK166" s="72"/>
      <c r="RLL166" s="72"/>
      <c r="RLM166" s="72"/>
      <c r="RLN166" s="72"/>
      <c r="RLO166" s="72"/>
      <c r="RLP166" s="72"/>
      <c r="RLQ166" s="71"/>
      <c r="RLR166" s="71"/>
      <c r="RLS166" s="71"/>
      <c r="RLT166" s="71"/>
      <c r="RLU166" s="71"/>
      <c r="RLV166" s="71"/>
      <c r="RLW166" s="71"/>
      <c r="RLX166" s="72"/>
      <c r="RLY166" s="72"/>
      <c r="RLZ166" s="72"/>
      <c r="RMA166" s="72"/>
      <c r="RMB166" s="72"/>
      <c r="RMC166" s="72"/>
      <c r="RMD166" s="72"/>
      <c r="RME166" s="72"/>
      <c r="RMF166" s="72"/>
      <c r="RMG166" s="71"/>
      <c r="RMH166" s="71"/>
      <c r="RMI166" s="71"/>
      <c r="RMJ166" s="71"/>
      <c r="RMK166" s="71"/>
      <c r="RML166" s="71"/>
      <c r="RMM166" s="71"/>
      <c r="RMN166" s="72"/>
      <c r="RMO166" s="72"/>
      <c r="RMP166" s="72"/>
      <c r="RMQ166" s="72"/>
      <c r="RMR166" s="72"/>
      <c r="RMS166" s="72"/>
      <c r="RMT166" s="72"/>
      <c r="RMU166" s="72"/>
      <c r="RMV166" s="72"/>
      <c r="RMW166" s="71"/>
      <c r="RMX166" s="71"/>
      <c r="RMY166" s="71"/>
      <c r="RMZ166" s="71"/>
      <c r="RNA166" s="71"/>
      <c r="RNB166" s="71"/>
      <c r="RNC166" s="71"/>
      <c r="RND166" s="72"/>
      <c r="RNE166" s="72"/>
      <c r="RNF166" s="72"/>
      <c r="RNG166" s="72"/>
      <c r="RNH166" s="72"/>
      <c r="RNI166" s="72"/>
      <c r="RNJ166" s="72"/>
      <c r="RNK166" s="72"/>
      <c r="RNL166" s="72"/>
      <c r="RNM166" s="71"/>
      <c r="RNN166" s="71"/>
      <c r="RNO166" s="71"/>
      <c r="RNP166" s="71"/>
      <c r="RNQ166" s="71"/>
      <c r="RNR166" s="71"/>
      <c r="RNS166" s="71"/>
      <c r="RNT166" s="72"/>
      <c r="RNU166" s="72"/>
      <c r="RNV166" s="72"/>
      <c r="RNW166" s="72"/>
      <c r="RNX166" s="72"/>
      <c r="RNY166" s="72"/>
      <c r="RNZ166" s="72"/>
      <c r="ROA166" s="72"/>
      <c r="ROB166" s="72"/>
      <c r="ROC166" s="71"/>
      <c r="ROD166" s="71"/>
      <c r="ROE166" s="71"/>
      <c r="ROF166" s="71"/>
      <c r="ROG166" s="71"/>
      <c r="ROH166" s="71"/>
      <c r="ROI166" s="71"/>
      <c r="ROJ166" s="72"/>
      <c r="ROK166" s="72"/>
      <c r="ROL166" s="72"/>
      <c r="ROM166" s="72"/>
      <c r="RON166" s="72"/>
      <c r="ROO166" s="72"/>
      <c r="ROP166" s="72"/>
      <c r="ROQ166" s="72"/>
      <c r="ROR166" s="72"/>
      <c r="ROS166" s="71"/>
      <c r="ROT166" s="71"/>
      <c r="ROU166" s="71"/>
      <c r="ROV166" s="71"/>
      <c r="ROW166" s="71"/>
      <c r="ROX166" s="71"/>
      <c r="ROY166" s="71"/>
      <c r="ROZ166" s="72"/>
      <c r="RPA166" s="72"/>
      <c r="RPB166" s="72"/>
      <c r="RPC166" s="72"/>
      <c r="RPD166" s="72"/>
      <c r="RPE166" s="72"/>
      <c r="RPF166" s="72"/>
      <c r="RPG166" s="72"/>
      <c r="RPH166" s="72"/>
      <c r="RPI166" s="71"/>
      <c r="RPJ166" s="71"/>
      <c r="RPK166" s="71"/>
      <c r="RPL166" s="71"/>
      <c r="RPM166" s="71"/>
      <c r="RPN166" s="71"/>
      <c r="RPO166" s="71"/>
      <c r="RPP166" s="72"/>
      <c r="RPQ166" s="72"/>
      <c r="RPR166" s="72"/>
      <c r="RPS166" s="72"/>
      <c r="RPT166" s="72"/>
      <c r="RPU166" s="72"/>
      <c r="RPV166" s="72"/>
      <c r="RPW166" s="72"/>
      <c r="RPX166" s="72"/>
      <c r="RPY166" s="71"/>
      <c r="RPZ166" s="71"/>
      <c r="RQA166" s="71"/>
      <c r="RQB166" s="71"/>
      <c r="RQC166" s="71"/>
      <c r="RQD166" s="71"/>
      <c r="RQE166" s="71"/>
      <c r="RQF166" s="72"/>
      <c r="RQG166" s="72"/>
      <c r="RQH166" s="72"/>
      <c r="RQI166" s="72"/>
      <c r="RQJ166" s="72"/>
      <c r="RQK166" s="72"/>
      <c r="RQL166" s="72"/>
      <c r="RQM166" s="72"/>
      <c r="RQN166" s="72"/>
      <c r="RQO166" s="71"/>
      <c r="RQP166" s="71"/>
      <c r="RQQ166" s="71"/>
      <c r="RQR166" s="71"/>
      <c r="RQS166" s="71"/>
      <c r="RQT166" s="71"/>
      <c r="RQU166" s="71"/>
      <c r="RQV166" s="72"/>
      <c r="RQW166" s="72"/>
      <c r="RQX166" s="72"/>
      <c r="RQY166" s="72"/>
      <c r="RQZ166" s="72"/>
      <c r="RRA166" s="72"/>
      <c r="RRB166" s="72"/>
      <c r="RRC166" s="72"/>
      <c r="RRD166" s="72"/>
      <c r="RRE166" s="71"/>
      <c r="RRF166" s="71"/>
      <c r="RRG166" s="71"/>
      <c r="RRH166" s="71"/>
      <c r="RRI166" s="71"/>
      <c r="RRJ166" s="71"/>
      <c r="RRK166" s="71"/>
      <c r="RRL166" s="72"/>
      <c r="RRM166" s="72"/>
      <c r="RRN166" s="72"/>
      <c r="RRO166" s="72"/>
      <c r="RRP166" s="72"/>
      <c r="RRQ166" s="72"/>
      <c r="RRR166" s="72"/>
      <c r="RRS166" s="72"/>
      <c r="RRT166" s="72"/>
      <c r="RRU166" s="71"/>
      <c r="RRV166" s="71"/>
      <c r="RRW166" s="71"/>
      <c r="RRX166" s="71"/>
      <c r="RRY166" s="71"/>
      <c r="RRZ166" s="71"/>
      <c r="RSA166" s="71"/>
      <c r="RSB166" s="72"/>
      <c r="RSC166" s="72"/>
      <c r="RSD166" s="72"/>
      <c r="RSE166" s="72"/>
      <c r="RSF166" s="72"/>
      <c r="RSG166" s="72"/>
      <c r="RSH166" s="72"/>
      <c r="RSI166" s="72"/>
      <c r="RSJ166" s="72"/>
      <c r="RSK166" s="71"/>
      <c r="RSL166" s="71"/>
      <c r="RSM166" s="71"/>
      <c r="RSN166" s="71"/>
      <c r="RSO166" s="71"/>
      <c r="RSP166" s="71"/>
      <c r="RSQ166" s="71"/>
      <c r="RSR166" s="72"/>
      <c r="RSS166" s="72"/>
      <c r="RST166" s="72"/>
      <c r="RSU166" s="72"/>
      <c r="RSV166" s="72"/>
      <c r="RSW166" s="72"/>
      <c r="RSX166" s="72"/>
      <c r="RSY166" s="72"/>
      <c r="RSZ166" s="72"/>
      <c r="RTA166" s="71"/>
      <c r="RTB166" s="71"/>
      <c r="RTC166" s="71"/>
      <c r="RTD166" s="71"/>
      <c r="RTE166" s="71"/>
      <c r="RTF166" s="71"/>
      <c r="RTG166" s="71"/>
      <c r="RTH166" s="72"/>
      <c r="RTI166" s="72"/>
      <c r="RTJ166" s="72"/>
      <c r="RTK166" s="72"/>
      <c r="RTL166" s="72"/>
      <c r="RTM166" s="72"/>
      <c r="RTN166" s="72"/>
      <c r="RTO166" s="72"/>
      <c r="RTP166" s="72"/>
      <c r="RTQ166" s="71"/>
      <c r="RTR166" s="71"/>
      <c r="RTS166" s="71"/>
      <c r="RTT166" s="71"/>
      <c r="RTU166" s="71"/>
      <c r="RTV166" s="71"/>
      <c r="RTW166" s="71"/>
      <c r="RTX166" s="72"/>
      <c r="RTY166" s="72"/>
      <c r="RTZ166" s="72"/>
      <c r="RUA166" s="72"/>
      <c r="RUB166" s="72"/>
      <c r="RUC166" s="72"/>
      <c r="RUD166" s="72"/>
      <c r="RUE166" s="72"/>
      <c r="RUF166" s="72"/>
      <c r="RUG166" s="71"/>
      <c r="RUH166" s="71"/>
      <c r="RUI166" s="71"/>
      <c r="RUJ166" s="71"/>
      <c r="RUK166" s="71"/>
      <c r="RUL166" s="71"/>
      <c r="RUM166" s="71"/>
      <c r="RUN166" s="72"/>
      <c r="RUO166" s="72"/>
      <c r="RUP166" s="72"/>
      <c r="RUQ166" s="72"/>
      <c r="RUR166" s="72"/>
      <c r="RUS166" s="72"/>
      <c r="RUT166" s="72"/>
      <c r="RUU166" s="72"/>
      <c r="RUV166" s="72"/>
      <c r="RUW166" s="71"/>
      <c r="RUX166" s="71"/>
      <c r="RUY166" s="71"/>
      <c r="RUZ166" s="71"/>
      <c r="RVA166" s="71"/>
      <c r="RVB166" s="71"/>
      <c r="RVC166" s="71"/>
      <c r="RVD166" s="72"/>
      <c r="RVE166" s="72"/>
      <c r="RVF166" s="72"/>
      <c r="RVG166" s="72"/>
      <c r="RVH166" s="72"/>
      <c r="RVI166" s="72"/>
      <c r="RVJ166" s="72"/>
      <c r="RVK166" s="72"/>
      <c r="RVL166" s="72"/>
      <c r="RVM166" s="71"/>
      <c r="RVN166" s="71"/>
      <c r="RVO166" s="71"/>
      <c r="RVP166" s="71"/>
      <c r="RVQ166" s="71"/>
      <c r="RVR166" s="71"/>
      <c r="RVS166" s="71"/>
      <c r="RVT166" s="72"/>
      <c r="RVU166" s="72"/>
      <c r="RVV166" s="72"/>
      <c r="RVW166" s="72"/>
      <c r="RVX166" s="72"/>
      <c r="RVY166" s="72"/>
      <c r="RVZ166" s="72"/>
      <c r="RWA166" s="72"/>
      <c r="RWB166" s="72"/>
      <c r="RWC166" s="71"/>
      <c r="RWD166" s="71"/>
      <c r="RWE166" s="71"/>
      <c r="RWF166" s="71"/>
      <c r="RWG166" s="71"/>
      <c r="RWH166" s="71"/>
      <c r="RWI166" s="71"/>
      <c r="RWJ166" s="72"/>
      <c r="RWK166" s="72"/>
      <c r="RWL166" s="72"/>
      <c r="RWM166" s="72"/>
      <c r="RWN166" s="72"/>
      <c r="RWO166" s="72"/>
      <c r="RWP166" s="72"/>
      <c r="RWQ166" s="72"/>
      <c r="RWR166" s="72"/>
      <c r="RWS166" s="71"/>
      <c r="RWT166" s="71"/>
      <c r="RWU166" s="71"/>
      <c r="RWV166" s="71"/>
      <c r="RWW166" s="71"/>
      <c r="RWX166" s="71"/>
      <c r="RWY166" s="71"/>
      <c r="RWZ166" s="72"/>
      <c r="RXA166" s="72"/>
      <c r="RXB166" s="72"/>
      <c r="RXC166" s="72"/>
      <c r="RXD166" s="72"/>
      <c r="RXE166" s="72"/>
      <c r="RXF166" s="72"/>
      <c r="RXG166" s="72"/>
      <c r="RXH166" s="72"/>
      <c r="RXI166" s="71"/>
      <c r="RXJ166" s="71"/>
      <c r="RXK166" s="71"/>
      <c r="RXL166" s="71"/>
      <c r="RXM166" s="71"/>
      <c r="RXN166" s="71"/>
      <c r="RXO166" s="71"/>
      <c r="RXP166" s="72"/>
      <c r="RXQ166" s="72"/>
      <c r="RXR166" s="72"/>
      <c r="RXS166" s="72"/>
      <c r="RXT166" s="72"/>
      <c r="RXU166" s="72"/>
      <c r="RXV166" s="72"/>
      <c r="RXW166" s="72"/>
      <c r="RXX166" s="72"/>
      <c r="RXY166" s="71"/>
      <c r="RXZ166" s="71"/>
      <c r="RYA166" s="71"/>
      <c r="RYB166" s="71"/>
      <c r="RYC166" s="71"/>
      <c r="RYD166" s="71"/>
      <c r="RYE166" s="71"/>
      <c r="RYF166" s="72"/>
      <c r="RYG166" s="72"/>
      <c r="RYH166" s="72"/>
      <c r="RYI166" s="72"/>
      <c r="RYJ166" s="72"/>
      <c r="RYK166" s="72"/>
      <c r="RYL166" s="72"/>
      <c r="RYM166" s="72"/>
      <c r="RYN166" s="72"/>
      <c r="RYO166" s="71"/>
      <c r="RYP166" s="71"/>
      <c r="RYQ166" s="71"/>
      <c r="RYR166" s="71"/>
      <c r="RYS166" s="71"/>
      <c r="RYT166" s="71"/>
      <c r="RYU166" s="71"/>
      <c r="RYV166" s="72"/>
      <c r="RYW166" s="72"/>
      <c r="RYX166" s="72"/>
      <c r="RYY166" s="72"/>
      <c r="RYZ166" s="72"/>
      <c r="RZA166" s="72"/>
      <c r="RZB166" s="72"/>
      <c r="RZC166" s="72"/>
      <c r="RZD166" s="72"/>
      <c r="RZE166" s="71"/>
      <c r="RZF166" s="71"/>
      <c r="RZG166" s="71"/>
      <c r="RZH166" s="71"/>
      <c r="RZI166" s="71"/>
      <c r="RZJ166" s="71"/>
      <c r="RZK166" s="71"/>
      <c r="RZL166" s="72"/>
      <c r="RZM166" s="72"/>
      <c r="RZN166" s="72"/>
      <c r="RZO166" s="72"/>
      <c r="RZP166" s="72"/>
      <c r="RZQ166" s="72"/>
      <c r="RZR166" s="72"/>
      <c r="RZS166" s="72"/>
      <c r="RZT166" s="72"/>
      <c r="RZU166" s="71"/>
      <c r="RZV166" s="71"/>
      <c r="RZW166" s="71"/>
      <c r="RZX166" s="71"/>
      <c r="RZY166" s="71"/>
      <c r="RZZ166" s="71"/>
      <c r="SAA166" s="71"/>
      <c r="SAB166" s="72"/>
      <c r="SAC166" s="72"/>
      <c r="SAD166" s="72"/>
      <c r="SAE166" s="72"/>
      <c r="SAF166" s="72"/>
      <c r="SAG166" s="72"/>
      <c r="SAH166" s="72"/>
      <c r="SAI166" s="72"/>
      <c r="SAJ166" s="72"/>
      <c r="SAK166" s="71"/>
      <c r="SAL166" s="71"/>
      <c r="SAM166" s="71"/>
      <c r="SAN166" s="71"/>
      <c r="SAO166" s="71"/>
      <c r="SAP166" s="71"/>
      <c r="SAQ166" s="71"/>
      <c r="SAR166" s="72"/>
      <c r="SAS166" s="72"/>
      <c r="SAT166" s="72"/>
      <c r="SAU166" s="72"/>
      <c r="SAV166" s="72"/>
      <c r="SAW166" s="72"/>
      <c r="SAX166" s="72"/>
      <c r="SAY166" s="72"/>
      <c r="SAZ166" s="72"/>
      <c r="SBA166" s="71"/>
      <c r="SBB166" s="71"/>
      <c r="SBC166" s="71"/>
      <c r="SBD166" s="71"/>
      <c r="SBE166" s="71"/>
      <c r="SBF166" s="71"/>
      <c r="SBG166" s="71"/>
      <c r="SBH166" s="72"/>
      <c r="SBI166" s="72"/>
      <c r="SBJ166" s="72"/>
      <c r="SBK166" s="72"/>
      <c r="SBL166" s="72"/>
      <c r="SBM166" s="72"/>
      <c r="SBN166" s="72"/>
      <c r="SBO166" s="72"/>
      <c r="SBP166" s="72"/>
      <c r="SBQ166" s="71"/>
      <c r="SBR166" s="71"/>
      <c r="SBS166" s="71"/>
      <c r="SBT166" s="71"/>
      <c r="SBU166" s="71"/>
      <c r="SBV166" s="71"/>
      <c r="SBW166" s="71"/>
      <c r="SBX166" s="72"/>
      <c r="SBY166" s="72"/>
      <c r="SBZ166" s="72"/>
      <c r="SCA166" s="72"/>
      <c r="SCB166" s="72"/>
      <c r="SCC166" s="72"/>
      <c r="SCD166" s="72"/>
      <c r="SCE166" s="72"/>
      <c r="SCF166" s="72"/>
      <c r="SCG166" s="71"/>
      <c r="SCH166" s="71"/>
      <c r="SCI166" s="71"/>
      <c r="SCJ166" s="71"/>
      <c r="SCK166" s="71"/>
      <c r="SCL166" s="71"/>
      <c r="SCM166" s="71"/>
      <c r="SCN166" s="72"/>
      <c r="SCO166" s="72"/>
      <c r="SCP166" s="72"/>
      <c r="SCQ166" s="72"/>
      <c r="SCR166" s="72"/>
      <c r="SCS166" s="72"/>
      <c r="SCT166" s="72"/>
      <c r="SCU166" s="72"/>
      <c r="SCV166" s="72"/>
      <c r="SCW166" s="71"/>
      <c r="SCX166" s="71"/>
      <c r="SCY166" s="71"/>
      <c r="SCZ166" s="71"/>
      <c r="SDA166" s="71"/>
      <c r="SDB166" s="71"/>
      <c r="SDC166" s="71"/>
      <c r="SDD166" s="72"/>
      <c r="SDE166" s="72"/>
      <c r="SDF166" s="72"/>
      <c r="SDG166" s="72"/>
      <c r="SDH166" s="72"/>
      <c r="SDI166" s="72"/>
      <c r="SDJ166" s="72"/>
      <c r="SDK166" s="72"/>
      <c r="SDL166" s="72"/>
      <c r="SDM166" s="71"/>
      <c r="SDN166" s="71"/>
      <c r="SDO166" s="71"/>
      <c r="SDP166" s="71"/>
      <c r="SDQ166" s="71"/>
      <c r="SDR166" s="71"/>
      <c r="SDS166" s="71"/>
      <c r="SDT166" s="72"/>
      <c r="SDU166" s="72"/>
      <c r="SDV166" s="72"/>
      <c r="SDW166" s="72"/>
      <c r="SDX166" s="72"/>
      <c r="SDY166" s="72"/>
      <c r="SDZ166" s="72"/>
      <c r="SEA166" s="72"/>
      <c r="SEB166" s="72"/>
      <c r="SEC166" s="71"/>
      <c r="SED166" s="71"/>
      <c r="SEE166" s="71"/>
      <c r="SEF166" s="71"/>
      <c r="SEG166" s="71"/>
      <c r="SEH166" s="71"/>
      <c r="SEI166" s="71"/>
      <c r="SEJ166" s="72"/>
      <c r="SEK166" s="72"/>
      <c r="SEL166" s="72"/>
      <c r="SEM166" s="72"/>
      <c r="SEN166" s="72"/>
      <c r="SEO166" s="72"/>
      <c r="SEP166" s="72"/>
      <c r="SEQ166" s="72"/>
      <c r="SER166" s="72"/>
      <c r="SES166" s="71"/>
      <c r="SET166" s="71"/>
      <c r="SEU166" s="71"/>
      <c r="SEV166" s="71"/>
      <c r="SEW166" s="71"/>
      <c r="SEX166" s="71"/>
      <c r="SEY166" s="71"/>
      <c r="SEZ166" s="72"/>
      <c r="SFA166" s="72"/>
      <c r="SFB166" s="72"/>
      <c r="SFC166" s="72"/>
      <c r="SFD166" s="72"/>
      <c r="SFE166" s="72"/>
      <c r="SFF166" s="72"/>
      <c r="SFG166" s="72"/>
      <c r="SFH166" s="72"/>
      <c r="SFI166" s="71"/>
      <c r="SFJ166" s="71"/>
      <c r="SFK166" s="71"/>
      <c r="SFL166" s="71"/>
      <c r="SFM166" s="71"/>
      <c r="SFN166" s="71"/>
      <c r="SFO166" s="71"/>
      <c r="SFP166" s="72"/>
      <c r="SFQ166" s="72"/>
      <c r="SFR166" s="72"/>
      <c r="SFS166" s="72"/>
      <c r="SFT166" s="72"/>
      <c r="SFU166" s="72"/>
      <c r="SFV166" s="72"/>
      <c r="SFW166" s="72"/>
      <c r="SFX166" s="72"/>
      <c r="SFY166" s="71"/>
      <c r="SFZ166" s="71"/>
      <c r="SGA166" s="71"/>
      <c r="SGB166" s="71"/>
      <c r="SGC166" s="71"/>
      <c r="SGD166" s="71"/>
      <c r="SGE166" s="71"/>
      <c r="SGF166" s="72"/>
      <c r="SGG166" s="72"/>
      <c r="SGH166" s="72"/>
      <c r="SGI166" s="72"/>
      <c r="SGJ166" s="72"/>
      <c r="SGK166" s="72"/>
      <c r="SGL166" s="72"/>
      <c r="SGM166" s="72"/>
      <c r="SGN166" s="72"/>
      <c r="SGO166" s="71"/>
      <c r="SGP166" s="71"/>
      <c r="SGQ166" s="71"/>
      <c r="SGR166" s="71"/>
      <c r="SGS166" s="71"/>
      <c r="SGT166" s="71"/>
      <c r="SGU166" s="71"/>
      <c r="SGV166" s="72"/>
      <c r="SGW166" s="72"/>
      <c r="SGX166" s="72"/>
      <c r="SGY166" s="72"/>
      <c r="SGZ166" s="72"/>
      <c r="SHA166" s="72"/>
      <c r="SHB166" s="72"/>
      <c r="SHC166" s="72"/>
      <c r="SHD166" s="72"/>
      <c r="SHE166" s="71"/>
      <c r="SHF166" s="71"/>
      <c r="SHG166" s="71"/>
      <c r="SHH166" s="71"/>
      <c r="SHI166" s="71"/>
      <c r="SHJ166" s="71"/>
      <c r="SHK166" s="71"/>
      <c r="SHL166" s="72"/>
      <c r="SHM166" s="72"/>
      <c r="SHN166" s="72"/>
      <c r="SHO166" s="72"/>
      <c r="SHP166" s="72"/>
      <c r="SHQ166" s="72"/>
      <c r="SHR166" s="72"/>
      <c r="SHS166" s="72"/>
      <c r="SHT166" s="72"/>
      <c r="SHU166" s="71"/>
      <c r="SHV166" s="71"/>
      <c r="SHW166" s="71"/>
      <c r="SHX166" s="71"/>
      <c r="SHY166" s="71"/>
      <c r="SHZ166" s="71"/>
      <c r="SIA166" s="71"/>
      <c r="SIB166" s="72"/>
      <c r="SIC166" s="72"/>
      <c r="SID166" s="72"/>
      <c r="SIE166" s="72"/>
      <c r="SIF166" s="72"/>
      <c r="SIG166" s="72"/>
      <c r="SIH166" s="72"/>
      <c r="SII166" s="72"/>
      <c r="SIJ166" s="72"/>
      <c r="SIK166" s="71"/>
      <c r="SIL166" s="71"/>
      <c r="SIM166" s="71"/>
      <c r="SIN166" s="71"/>
      <c r="SIO166" s="71"/>
      <c r="SIP166" s="71"/>
      <c r="SIQ166" s="71"/>
      <c r="SIR166" s="72"/>
      <c r="SIS166" s="72"/>
      <c r="SIT166" s="72"/>
      <c r="SIU166" s="72"/>
      <c r="SIV166" s="72"/>
      <c r="SIW166" s="72"/>
      <c r="SIX166" s="72"/>
      <c r="SIY166" s="72"/>
      <c r="SIZ166" s="72"/>
      <c r="SJA166" s="71"/>
      <c r="SJB166" s="71"/>
      <c r="SJC166" s="71"/>
      <c r="SJD166" s="71"/>
      <c r="SJE166" s="71"/>
      <c r="SJF166" s="71"/>
      <c r="SJG166" s="71"/>
      <c r="SJH166" s="72"/>
      <c r="SJI166" s="72"/>
      <c r="SJJ166" s="72"/>
      <c r="SJK166" s="72"/>
      <c r="SJL166" s="72"/>
      <c r="SJM166" s="72"/>
      <c r="SJN166" s="72"/>
      <c r="SJO166" s="72"/>
      <c r="SJP166" s="72"/>
      <c r="SJQ166" s="71"/>
      <c r="SJR166" s="71"/>
      <c r="SJS166" s="71"/>
      <c r="SJT166" s="71"/>
      <c r="SJU166" s="71"/>
      <c r="SJV166" s="71"/>
      <c r="SJW166" s="71"/>
      <c r="SJX166" s="72"/>
      <c r="SJY166" s="72"/>
      <c r="SJZ166" s="72"/>
      <c r="SKA166" s="72"/>
      <c r="SKB166" s="72"/>
      <c r="SKC166" s="72"/>
      <c r="SKD166" s="72"/>
      <c r="SKE166" s="72"/>
      <c r="SKF166" s="72"/>
      <c r="SKG166" s="71"/>
      <c r="SKH166" s="71"/>
      <c r="SKI166" s="71"/>
      <c r="SKJ166" s="71"/>
      <c r="SKK166" s="71"/>
      <c r="SKL166" s="71"/>
      <c r="SKM166" s="71"/>
      <c r="SKN166" s="72"/>
      <c r="SKO166" s="72"/>
      <c r="SKP166" s="72"/>
      <c r="SKQ166" s="72"/>
      <c r="SKR166" s="72"/>
      <c r="SKS166" s="72"/>
      <c r="SKT166" s="72"/>
      <c r="SKU166" s="72"/>
      <c r="SKV166" s="72"/>
      <c r="SKW166" s="71"/>
      <c r="SKX166" s="71"/>
      <c r="SKY166" s="71"/>
      <c r="SKZ166" s="71"/>
      <c r="SLA166" s="71"/>
      <c r="SLB166" s="71"/>
      <c r="SLC166" s="71"/>
      <c r="SLD166" s="72"/>
      <c r="SLE166" s="72"/>
      <c r="SLF166" s="72"/>
      <c r="SLG166" s="72"/>
      <c r="SLH166" s="72"/>
      <c r="SLI166" s="72"/>
      <c r="SLJ166" s="72"/>
      <c r="SLK166" s="72"/>
      <c r="SLL166" s="72"/>
      <c r="SLM166" s="71"/>
      <c r="SLN166" s="71"/>
      <c r="SLO166" s="71"/>
      <c r="SLP166" s="71"/>
      <c r="SLQ166" s="71"/>
      <c r="SLR166" s="71"/>
      <c r="SLS166" s="71"/>
      <c r="SLT166" s="72"/>
      <c r="SLU166" s="72"/>
      <c r="SLV166" s="72"/>
      <c r="SLW166" s="72"/>
      <c r="SLX166" s="72"/>
      <c r="SLY166" s="72"/>
      <c r="SLZ166" s="72"/>
      <c r="SMA166" s="72"/>
      <c r="SMB166" s="72"/>
      <c r="SMC166" s="71"/>
      <c r="SMD166" s="71"/>
      <c r="SME166" s="71"/>
      <c r="SMF166" s="71"/>
      <c r="SMG166" s="71"/>
      <c r="SMH166" s="71"/>
      <c r="SMI166" s="71"/>
      <c r="SMJ166" s="72"/>
      <c r="SMK166" s="72"/>
      <c r="SML166" s="72"/>
      <c r="SMM166" s="72"/>
      <c r="SMN166" s="72"/>
      <c r="SMO166" s="72"/>
      <c r="SMP166" s="72"/>
      <c r="SMQ166" s="72"/>
      <c r="SMR166" s="72"/>
      <c r="SMS166" s="71"/>
      <c r="SMT166" s="71"/>
      <c r="SMU166" s="71"/>
      <c r="SMV166" s="71"/>
      <c r="SMW166" s="71"/>
      <c r="SMX166" s="71"/>
      <c r="SMY166" s="71"/>
      <c r="SMZ166" s="72"/>
      <c r="SNA166" s="72"/>
      <c r="SNB166" s="72"/>
      <c r="SNC166" s="72"/>
      <c r="SND166" s="72"/>
      <c r="SNE166" s="72"/>
      <c r="SNF166" s="72"/>
      <c r="SNG166" s="72"/>
      <c r="SNH166" s="72"/>
      <c r="SNI166" s="71"/>
      <c r="SNJ166" s="71"/>
      <c r="SNK166" s="71"/>
      <c r="SNL166" s="71"/>
      <c r="SNM166" s="71"/>
      <c r="SNN166" s="71"/>
      <c r="SNO166" s="71"/>
      <c r="SNP166" s="72"/>
      <c r="SNQ166" s="72"/>
      <c r="SNR166" s="72"/>
      <c r="SNS166" s="72"/>
      <c r="SNT166" s="72"/>
      <c r="SNU166" s="72"/>
      <c r="SNV166" s="72"/>
      <c r="SNW166" s="72"/>
      <c r="SNX166" s="72"/>
      <c r="SNY166" s="71"/>
      <c r="SNZ166" s="71"/>
      <c r="SOA166" s="71"/>
      <c r="SOB166" s="71"/>
      <c r="SOC166" s="71"/>
      <c r="SOD166" s="71"/>
      <c r="SOE166" s="71"/>
      <c r="SOF166" s="72"/>
      <c r="SOG166" s="72"/>
      <c r="SOH166" s="72"/>
      <c r="SOI166" s="72"/>
      <c r="SOJ166" s="72"/>
      <c r="SOK166" s="72"/>
      <c r="SOL166" s="72"/>
      <c r="SOM166" s="72"/>
      <c r="SON166" s="72"/>
      <c r="SOO166" s="71"/>
      <c r="SOP166" s="71"/>
      <c r="SOQ166" s="71"/>
      <c r="SOR166" s="71"/>
      <c r="SOS166" s="71"/>
      <c r="SOT166" s="71"/>
      <c r="SOU166" s="71"/>
      <c r="SOV166" s="72"/>
      <c r="SOW166" s="72"/>
      <c r="SOX166" s="72"/>
      <c r="SOY166" s="72"/>
      <c r="SOZ166" s="72"/>
      <c r="SPA166" s="72"/>
      <c r="SPB166" s="72"/>
      <c r="SPC166" s="72"/>
      <c r="SPD166" s="72"/>
      <c r="SPE166" s="71"/>
      <c r="SPF166" s="71"/>
      <c r="SPG166" s="71"/>
      <c r="SPH166" s="71"/>
      <c r="SPI166" s="71"/>
      <c r="SPJ166" s="71"/>
      <c r="SPK166" s="71"/>
      <c r="SPL166" s="72"/>
      <c r="SPM166" s="72"/>
      <c r="SPN166" s="72"/>
      <c r="SPO166" s="72"/>
      <c r="SPP166" s="72"/>
      <c r="SPQ166" s="72"/>
      <c r="SPR166" s="72"/>
      <c r="SPS166" s="72"/>
      <c r="SPT166" s="72"/>
      <c r="SPU166" s="71"/>
      <c r="SPV166" s="71"/>
      <c r="SPW166" s="71"/>
      <c r="SPX166" s="71"/>
      <c r="SPY166" s="71"/>
      <c r="SPZ166" s="71"/>
      <c r="SQA166" s="71"/>
      <c r="SQB166" s="72"/>
      <c r="SQC166" s="72"/>
      <c r="SQD166" s="72"/>
      <c r="SQE166" s="72"/>
      <c r="SQF166" s="72"/>
      <c r="SQG166" s="72"/>
      <c r="SQH166" s="72"/>
      <c r="SQI166" s="72"/>
      <c r="SQJ166" s="72"/>
      <c r="SQK166" s="71"/>
      <c r="SQL166" s="71"/>
      <c r="SQM166" s="71"/>
      <c r="SQN166" s="71"/>
      <c r="SQO166" s="71"/>
      <c r="SQP166" s="71"/>
      <c r="SQQ166" s="71"/>
      <c r="SQR166" s="72"/>
      <c r="SQS166" s="72"/>
      <c r="SQT166" s="72"/>
      <c r="SQU166" s="72"/>
      <c r="SQV166" s="72"/>
      <c r="SQW166" s="72"/>
      <c r="SQX166" s="72"/>
      <c r="SQY166" s="72"/>
      <c r="SQZ166" s="72"/>
      <c r="SRA166" s="71"/>
      <c r="SRB166" s="71"/>
      <c r="SRC166" s="71"/>
      <c r="SRD166" s="71"/>
      <c r="SRE166" s="71"/>
      <c r="SRF166" s="71"/>
      <c r="SRG166" s="71"/>
      <c r="SRH166" s="72"/>
      <c r="SRI166" s="72"/>
      <c r="SRJ166" s="72"/>
      <c r="SRK166" s="72"/>
      <c r="SRL166" s="72"/>
      <c r="SRM166" s="72"/>
      <c r="SRN166" s="72"/>
      <c r="SRO166" s="72"/>
      <c r="SRP166" s="72"/>
      <c r="SRQ166" s="71"/>
      <c r="SRR166" s="71"/>
      <c r="SRS166" s="71"/>
      <c r="SRT166" s="71"/>
      <c r="SRU166" s="71"/>
      <c r="SRV166" s="71"/>
      <c r="SRW166" s="71"/>
      <c r="SRX166" s="72"/>
      <c r="SRY166" s="72"/>
      <c r="SRZ166" s="72"/>
      <c r="SSA166" s="72"/>
      <c r="SSB166" s="72"/>
      <c r="SSC166" s="72"/>
      <c r="SSD166" s="72"/>
      <c r="SSE166" s="72"/>
      <c r="SSF166" s="72"/>
      <c r="SSG166" s="71"/>
      <c r="SSH166" s="71"/>
      <c r="SSI166" s="71"/>
      <c r="SSJ166" s="71"/>
      <c r="SSK166" s="71"/>
      <c r="SSL166" s="71"/>
      <c r="SSM166" s="71"/>
      <c r="SSN166" s="72"/>
      <c r="SSO166" s="72"/>
      <c r="SSP166" s="72"/>
      <c r="SSQ166" s="72"/>
      <c r="SSR166" s="72"/>
      <c r="SSS166" s="72"/>
      <c r="SST166" s="72"/>
      <c r="SSU166" s="72"/>
      <c r="SSV166" s="72"/>
      <c r="SSW166" s="71"/>
      <c r="SSX166" s="71"/>
      <c r="SSY166" s="71"/>
      <c r="SSZ166" s="71"/>
      <c r="STA166" s="71"/>
      <c r="STB166" s="71"/>
      <c r="STC166" s="71"/>
      <c r="STD166" s="72"/>
      <c r="STE166" s="72"/>
      <c r="STF166" s="72"/>
      <c r="STG166" s="72"/>
      <c r="STH166" s="72"/>
      <c r="STI166" s="72"/>
      <c r="STJ166" s="72"/>
      <c r="STK166" s="72"/>
      <c r="STL166" s="72"/>
      <c r="STM166" s="71"/>
      <c r="STN166" s="71"/>
      <c r="STO166" s="71"/>
      <c r="STP166" s="71"/>
      <c r="STQ166" s="71"/>
      <c r="STR166" s="71"/>
      <c r="STS166" s="71"/>
      <c r="STT166" s="72"/>
      <c r="STU166" s="72"/>
      <c r="STV166" s="72"/>
      <c r="STW166" s="72"/>
      <c r="STX166" s="72"/>
      <c r="STY166" s="72"/>
      <c r="STZ166" s="72"/>
      <c r="SUA166" s="72"/>
      <c r="SUB166" s="72"/>
      <c r="SUC166" s="71"/>
      <c r="SUD166" s="71"/>
      <c r="SUE166" s="71"/>
      <c r="SUF166" s="71"/>
      <c r="SUG166" s="71"/>
      <c r="SUH166" s="71"/>
      <c r="SUI166" s="71"/>
      <c r="SUJ166" s="72"/>
      <c r="SUK166" s="72"/>
      <c r="SUL166" s="72"/>
      <c r="SUM166" s="72"/>
      <c r="SUN166" s="72"/>
      <c r="SUO166" s="72"/>
      <c r="SUP166" s="72"/>
      <c r="SUQ166" s="72"/>
      <c r="SUR166" s="72"/>
      <c r="SUS166" s="71"/>
      <c r="SUT166" s="71"/>
      <c r="SUU166" s="71"/>
      <c r="SUV166" s="71"/>
      <c r="SUW166" s="71"/>
      <c r="SUX166" s="71"/>
      <c r="SUY166" s="71"/>
      <c r="SUZ166" s="72"/>
      <c r="SVA166" s="72"/>
      <c r="SVB166" s="72"/>
      <c r="SVC166" s="72"/>
      <c r="SVD166" s="72"/>
      <c r="SVE166" s="72"/>
      <c r="SVF166" s="72"/>
      <c r="SVG166" s="72"/>
      <c r="SVH166" s="72"/>
      <c r="SVI166" s="71"/>
      <c r="SVJ166" s="71"/>
      <c r="SVK166" s="71"/>
      <c r="SVL166" s="71"/>
      <c r="SVM166" s="71"/>
      <c r="SVN166" s="71"/>
      <c r="SVO166" s="71"/>
      <c r="SVP166" s="72"/>
      <c r="SVQ166" s="72"/>
      <c r="SVR166" s="72"/>
      <c r="SVS166" s="72"/>
      <c r="SVT166" s="72"/>
      <c r="SVU166" s="72"/>
      <c r="SVV166" s="72"/>
      <c r="SVW166" s="72"/>
      <c r="SVX166" s="72"/>
      <c r="SVY166" s="71"/>
      <c r="SVZ166" s="71"/>
      <c r="SWA166" s="71"/>
      <c r="SWB166" s="71"/>
      <c r="SWC166" s="71"/>
      <c r="SWD166" s="71"/>
      <c r="SWE166" s="71"/>
      <c r="SWF166" s="72"/>
      <c r="SWG166" s="72"/>
      <c r="SWH166" s="72"/>
      <c r="SWI166" s="72"/>
      <c r="SWJ166" s="72"/>
      <c r="SWK166" s="72"/>
      <c r="SWL166" s="72"/>
      <c r="SWM166" s="72"/>
      <c r="SWN166" s="72"/>
      <c r="SWO166" s="71"/>
      <c r="SWP166" s="71"/>
      <c r="SWQ166" s="71"/>
      <c r="SWR166" s="71"/>
      <c r="SWS166" s="71"/>
      <c r="SWT166" s="71"/>
      <c r="SWU166" s="71"/>
      <c r="SWV166" s="72"/>
      <c r="SWW166" s="72"/>
      <c r="SWX166" s="72"/>
      <c r="SWY166" s="72"/>
      <c r="SWZ166" s="72"/>
      <c r="SXA166" s="72"/>
      <c r="SXB166" s="72"/>
      <c r="SXC166" s="72"/>
      <c r="SXD166" s="72"/>
      <c r="SXE166" s="71"/>
      <c r="SXF166" s="71"/>
      <c r="SXG166" s="71"/>
      <c r="SXH166" s="71"/>
      <c r="SXI166" s="71"/>
      <c r="SXJ166" s="71"/>
      <c r="SXK166" s="71"/>
      <c r="SXL166" s="72"/>
      <c r="SXM166" s="72"/>
      <c r="SXN166" s="72"/>
      <c r="SXO166" s="72"/>
      <c r="SXP166" s="72"/>
      <c r="SXQ166" s="72"/>
      <c r="SXR166" s="72"/>
      <c r="SXS166" s="72"/>
      <c r="SXT166" s="72"/>
      <c r="SXU166" s="71"/>
      <c r="SXV166" s="71"/>
      <c r="SXW166" s="71"/>
      <c r="SXX166" s="71"/>
      <c r="SXY166" s="71"/>
      <c r="SXZ166" s="71"/>
      <c r="SYA166" s="71"/>
      <c r="SYB166" s="72"/>
      <c r="SYC166" s="72"/>
      <c r="SYD166" s="72"/>
      <c r="SYE166" s="72"/>
      <c r="SYF166" s="72"/>
      <c r="SYG166" s="72"/>
      <c r="SYH166" s="72"/>
      <c r="SYI166" s="72"/>
      <c r="SYJ166" s="72"/>
      <c r="SYK166" s="71"/>
      <c r="SYL166" s="71"/>
      <c r="SYM166" s="71"/>
      <c r="SYN166" s="71"/>
      <c r="SYO166" s="71"/>
      <c r="SYP166" s="71"/>
      <c r="SYQ166" s="71"/>
      <c r="SYR166" s="72"/>
      <c r="SYS166" s="72"/>
      <c r="SYT166" s="72"/>
      <c r="SYU166" s="72"/>
      <c r="SYV166" s="72"/>
      <c r="SYW166" s="72"/>
      <c r="SYX166" s="72"/>
      <c r="SYY166" s="72"/>
      <c r="SYZ166" s="72"/>
      <c r="SZA166" s="71"/>
      <c r="SZB166" s="71"/>
      <c r="SZC166" s="71"/>
      <c r="SZD166" s="71"/>
      <c r="SZE166" s="71"/>
      <c r="SZF166" s="71"/>
      <c r="SZG166" s="71"/>
      <c r="SZH166" s="72"/>
      <c r="SZI166" s="72"/>
      <c r="SZJ166" s="72"/>
      <c r="SZK166" s="72"/>
      <c r="SZL166" s="72"/>
      <c r="SZM166" s="72"/>
      <c r="SZN166" s="72"/>
      <c r="SZO166" s="72"/>
      <c r="SZP166" s="72"/>
      <c r="SZQ166" s="71"/>
      <c r="SZR166" s="71"/>
      <c r="SZS166" s="71"/>
      <c r="SZT166" s="71"/>
      <c r="SZU166" s="71"/>
      <c r="SZV166" s="71"/>
      <c r="SZW166" s="71"/>
      <c r="SZX166" s="72"/>
      <c r="SZY166" s="72"/>
      <c r="SZZ166" s="72"/>
      <c r="TAA166" s="72"/>
      <c r="TAB166" s="72"/>
      <c r="TAC166" s="72"/>
      <c r="TAD166" s="72"/>
      <c r="TAE166" s="72"/>
      <c r="TAF166" s="72"/>
      <c r="TAG166" s="71"/>
      <c r="TAH166" s="71"/>
      <c r="TAI166" s="71"/>
      <c r="TAJ166" s="71"/>
      <c r="TAK166" s="71"/>
      <c r="TAL166" s="71"/>
      <c r="TAM166" s="71"/>
      <c r="TAN166" s="72"/>
      <c r="TAO166" s="72"/>
      <c r="TAP166" s="72"/>
      <c r="TAQ166" s="72"/>
      <c r="TAR166" s="72"/>
      <c r="TAS166" s="72"/>
      <c r="TAT166" s="72"/>
      <c r="TAU166" s="72"/>
      <c r="TAV166" s="72"/>
      <c r="TAW166" s="71"/>
      <c r="TAX166" s="71"/>
      <c r="TAY166" s="71"/>
      <c r="TAZ166" s="71"/>
      <c r="TBA166" s="71"/>
      <c r="TBB166" s="71"/>
      <c r="TBC166" s="71"/>
      <c r="TBD166" s="72"/>
      <c r="TBE166" s="72"/>
      <c r="TBF166" s="72"/>
      <c r="TBG166" s="72"/>
      <c r="TBH166" s="72"/>
      <c r="TBI166" s="72"/>
      <c r="TBJ166" s="72"/>
      <c r="TBK166" s="72"/>
      <c r="TBL166" s="72"/>
      <c r="TBM166" s="71"/>
      <c r="TBN166" s="71"/>
      <c r="TBO166" s="71"/>
      <c r="TBP166" s="71"/>
      <c r="TBQ166" s="71"/>
      <c r="TBR166" s="71"/>
      <c r="TBS166" s="71"/>
      <c r="TBT166" s="72"/>
      <c r="TBU166" s="72"/>
      <c r="TBV166" s="72"/>
      <c r="TBW166" s="72"/>
      <c r="TBX166" s="72"/>
      <c r="TBY166" s="72"/>
      <c r="TBZ166" s="72"/>
      <c r="TCA166" s="72"/>
      <c r="TCB166" s="72"/>
      <c r="TCC166" s="71"/>
      <c r="TCD166" s="71"/>
      <c r="TCE166" s="71"/>
      <c r="TCF166" s="71"/>
      <c r="TCG166" s="71"/>
      <c r="TCH166" s="71"/>
      <c r="TCI166" s="71"/>
      <c r="TCJ166" s="72"/>
      <c r="TCK166" s="72"/>
      <c r="TCL166" s="72"/>
      <c r="TCM166" s="72"/>
      <c r="TCN166" s="72"/>
      <c r="TCO166" s="72"/>
      <c r="TCP166" s="72"/>
      <c r="TCQ166" s="72"/>
      <c r="TCR166" s="72"/>
      <c r="TCS166" s="71"/>
      <c r="TCT166" s="71"/>
      <c r="TCU166" s="71"/>
      <c r="TCV166" s="71"/>
      <c r="TCW166" s="71"/>
      <c r="TCX166" s="71"/>
      <c r="TCY166" s="71"/>
      <c r="TCZ166" s="72"/>
      <c r="TDA166" s="72"/>
      <c r="TDB166" s="72"/>
      <c r="TDC166" s="72"/>
      <c r="TDD166" s="72"/>
      <c r="TDE166" s="72"/>
      <c r="TDF166" s="72"/>
      <c r="TDG166" s="72"/>
      <c r="TDH166" s="72"/>
      <c r="TDI166" s="71"/>
      <c r="TDJ166" s="71"/>
      <c r="TDK166" s="71"/>
      <c r="TDL166" s="71"/>
      <c r="TDM166" s="71"/>
      <c r="TDN166" s="71"/>
      <c r="TDO166" s="71"/>
      <c r="TDP166" s="72"/>
      <c r="TDQ166" s="72"/>
      <c r="TDR166" s="72"/>
      <c r="TDS166" s="72"/>
      <c r="TDT166" s="72"/>
      <c r="TDU166" s="72"/>
      <c r="TDV166" s="72"/>
      <c r="TDW166" s="72"/>
      <c r="TDX166" s="72"/>
      <c r="TDY166" s="71"/>
      <c r="TDZ166" s="71"/>
      <c r="TEA166" s="71"/>
      <c r="TEB166" s="71"/>
      <c r="TEC166" s="71"/>
      <c r="TED166" s="71"/>
      <c r="TEE166" s="71"/>
      <c r="TEF166" s="72"/>
      <c r="TEG166" s="72"/>
      <c r="TEH166" s="72"/>
      <c r="TEI166" s="72"/>
      <c r="TEJ166" s="72"/>
      <c r="TEK166" s="72"/>
      <c r="TEL166" s="72"/>
      <c r="TEM166" s="72"/>
      <c r="TEN166" s="72"/>
      <c r="TEO166" s="71"/>
      <c r="TEP166" s="71"/>
      <c r="TEQ166" s="71"/>
      <c r="TER166" s="71"/>
      <c r="TES166" s="71"/>
      <c r="TET166" s="71"/>
      <c r="TEU166" s="71"/>
      <c r="TEV166" s="72"/>
      <c r="TEW166" s="72"/>
      <c r="TEX166" s="72"/>
      <c r="TEY166" s="72"/>
      <c r="TEZ166" s="72"/>
      <c r="TFA166" s="72"/>
      <c r="TFB166" s="72"/>
      <c r="TFC166" s="72"/>
      <c r="TFD166" s="72"/>
      <c r="TFE166" s="71"/>
      <c r="TFF166" s="71"/>
      <c r="TFG166" s="71"/>
      <c r="TFH166" s="71"/>
      <c r="TFI166" s="71"/>
      <c r="TFJ166" s="71"/>
      <c r="TFK166" s="71"/>
      <c r="TFL166" s="72"/>
      <c r="TFM166" s="72"/>
      <c r="TFN166" s="72"/>
      <c r="TFO166" s="72"/>
      <c r="TFP166" s="72"/>
      <c r="TFQ166" s="72"/>
      <c r="TFR166" s="72"/>
      <c r="TFS166" s="72"/>
      <c r="TFT166" s="72"/>
      <c r="TFU166" s="71"/>
      <c r="TFV166" s="71"/>
      <c r="TFW166" s="71"/>
      <c r="TFX166" s="71"/>
      <c r="TFY166" s="71"/>
      <c r="TFZ166" s="71"/>
      <c r="TGA166" s="71"/>
      <c r="TGB166" s="72"/>
      <c r="TGC166" s="72"/>
      <c r="TGD166" s="72"/>
      <c r="TGE166" s="72"/>
      <c r="TGF166" s="72"/>
      <c r="TGG166" s="72"/>
      <c r="TGH166" s="72"/>
      <c r="TGI166" s="72"/>
      <c r="TGJ166" s="72"/>
      <c r="TGK166" s="71"/>
      <c r="TGL166" s="71"/>
      <c r="TGM166" s="71"/>
      <c r="TGN166" s="71"/>
      <c r="TGO166" s="71"/>
      <c r="TGP166" s="71"/>
      <c r="TGQ166" s="71"/>
      <c r="TGR166" s="72"/>
      <c r="TGS166" s="72"/>
      <c r="TGT166" s="72"/>
      <c r="TGU166" s="72"/>
      <c r="TGV166" s="72"/>
      <c r="TGW166" s="72"/>
      <c r="TGX166" s="72"/>
      <c r="TGY166" s="72"/>
      <c r="TGZ166" s="72"/>
      <c r="THA166" s="71"/>
      <c r="THB166" s="71"/>
      <c r="THC166" s="71"/>
      <c r="THD166" s="71"/>
      <c r="THE166" s="71"/>
      <c r="THF166" s="71"/>
      <c r="THG166" s="71"/>
      <c r="THH166" s="72"/>
      <c r="THI166" s="72"/>
      <c r="THJ166" s="72"/>
      <c r="THK166" s="72"/>
      <c r="THL166" s="72"/>
      <c r="THM166" s="72"/>
      <c r="THN166" s="72"/>
      <c r="THO166" s="72"/>
      <c r="THP166" s="72"/>
      <c r="THQ166" s="71"/>
      <c r="THR166" s="71"/>
      <c r="THS166" s="71"/>
      <c r="THT166" s="71"/>
      <c r="THU166" s="71"/>
      <c r="THV166" s="71"/>
      <c r="THW166" s="71"/>
      <c r="THX166" s="72"/>
      <c r="THY166" s="72"/>
      <c r="THZ166" s="72"/>
      <c r="TIA166" s="72"/>
      <c r="TIB166" s="72"/>
      <c r="TIC166" s="72"/>
      <c r="TID166" s="72"/>
      <c r="TIE166" s="72"/>
      <c r="TIF166" s="72"/>
      <c r="TIG166" s="71"/>
      <c r="TIH166" s="71"/>
      <c r="TII166" s="71"/>
      <c r="TIJ166" s="71"/>
      <c r="TIK166" s="71"/>
      <c r="TIL166" s="71"/>
      <c r="TIM166" s="71"/>
      <c r="TIN166" s="72"/>
      <c r="TIO166" s="72"/>
      <c r="TIP166" s="72"/>
      <c r="TIQ166" s="72"/>
      <c r="TIR166" s="72"/>
      <c r="TIS166" s="72"/>
      <c r="TIT166" s="72"/>
      <c r="TIU166" s="72"/>
      <c r="TIV166" s="72"/>
      <c r="TIW166" s="71"/>
      <c r="TIX166" s="71"/>
      <c r="TIY166" s="71"/>
      <c r="TIZ166" s="71"/>
      <c r="TJA166" s="71"/>
      <c r="TJB166" s="71"/>
      <c r="TJC166" s="71"/>
      <c r="TJD166" s="72"/>
      <c r="TJE166" s="72"/>
      <c r="TJF166" s="72"/>
      <c r="TJG166" s="72"/>
      <c r="TJH166" s="72"/>
      <c r="TJI166" s="72"/>
      <c r="TJJ166" s="72"/>
      <c r="TJK166" s="72"/>
      <c r="TJL166" s="72"/>
      <c r="TJM166" s="71"/>
      <c r="TJN166" s="71"/>
      <c r="TJO166" s="71"/>
      <c r="TJP166" s="71"/>
      <c r="TJQ166" s="71"/>
      <c r="TJR166" s="71"/>
      <c r="TJS166" s="71"/>
      <c r="TJT166" s="72"/>
      <c r="TJU166" s="72"/>
      <c r="TJV166" s="72"/>
      <c r="TJW166" s="72"/>
      <c r="TJX166" s="72"/>
      <c r="TJY166" s="72"/>
      <c r="TJZ166" s="72"/>
      <c r="TKA166" s="72"/>
      <c r="TKB166" s="72"/>
      <c r="TKC166" s="71"/>
      <c r="TKD166" s="71"/>
      <c r="TKE166" s="71"/>
      <c r="TKF166" s="71"/>
      <c r="TKG166" s="71"/>
      <c r="TKH166" s="71"/>
      <c r="TKI166" s="71"/>
      <c r="TKJ166" s="72"/>
      <c r="TKK166" s="72"/>
      <c r="TKL166" s="72"/>
      <c r="TKM166" s="72"/>
      <c r="TKN166" s="72"/>
      <c r="TKO166" s="72"/>
      <c r="TKP166" s="72"/>
      <c r="TKQ166" s="72"/>
      <c r="TKR166" s="72"/>
      <c r="TKS166" s="71"/>
      <c r="TKT166" s="71"/>
      <c r="TKU166" s="71"/>
      <c r="TKV166" s="71"/>
      <c r="TKW166" s="71"/>
      <c r="TKX166" s="71"/>
      <c r="TKY166" s="71"/>
      <c r="TKZ166" s="72"/>
      <c r="TLA166" s="72"/>
      <c r="TLB166" s="72"/>
      <c r="TLC166" s="72"/>
      <c r="TLD166" s="72"/>
      <c r="TLE166" s="72"/>
      <c r="TLF166" s="72"/>
      <c r="TLG166" s="72"/>
      <c r="TLH166" s="72"/>
      <c r="TLI166" s="71"/>
      <c r="TLJ166" s="71"/>
      <c r="TLK166" s="71"/>
      <c r="TLL166" s="71"/>
      <c r="TLM166" s="71"/>
      <c r="TLN166" s="71"/>
      <c r="TLO166" s="71"/>
      <c r="TLP166" s="72"/>
      <c r="TLQ166" s="72"/>
      <c r="TLR166" s="72"/>
      <c r="TLS166" s="72"/>
      <c r="TLT166" s="72"/>
      <c r="TLU166" s="72"/>
      <c r="TLV166" s="72"/>
      <c r="TLW166" s="72"/>
      <c r="TLX166" s="72"/>
      <c r="TLY166" s="71"/>
      <c r="TLZ166" s="71"/>
      <c r="TMA166" s="71"/>
      <c r="TMB166" s="71"/>
      <c r="TMC166" s="71"/>
      <c r="TMD166" s="71"/>
      <c r="TME166" s="71"/>
      <c r="TMF166" s="72"/>
      <c r="TMG166" s="72"/>
      <c r="TMH166" s="72"/>
      <c r="TMI166" s="72"/>
      <c r="TMJ166" s="72"/>
      <c r="TMK166" s="72"/>
      <c r="TML166" s="72"/>
      <c r="TMM166" s="72"/>
      <c r="TMN166" s="72"/>
      <c r="TMO166" s="71"/>
      <c r="TMP166" s="71"/>
      <c r="TMQ166" s="71"/>
      <c r="TMR166" s="71"/>
      <c r="TMS166" s="71"/>
      <c r="TMT166" s="71"/>
      <c r="TMU166" s="71"/>
      <c r="TMV166" s="72"/>
      <c r="TMW166" s="72"/>
      <c r="TMX166" s="72"/>
      <c r="TMY166" s="72"/>
      <c r="TMZ166" s="72"/>
      <c r="TNA166" s="72"/>
      <c r="TNB166" s="72"/>
      <c r="TNC166" s="72"/>
      <c r="TND166" s="72"/>
      <c r="TNE166" s="71"/>
      <c r="TNF166" s="71"/>
      <c r="TNG166" s="71"/>
      <c r="TNH166" s="71"/>
      <c r="TNI166" s="71"/>
      <c r="TNJ166" s="71"/>
      <c r="TNK166" s="71"/>
      <c r="TNL166" s="72"/>
      <c r="TNM166" s="72"/>
      <c r="TNN166" s="72"/>
      <c r="TNO166" s="72"/>
      <c r="TNP166" s="72"/>
      <c r="TNQ166" s="72"/>
      <c r="TNR166" s="72"/>
      <c r="TNS166" s="72"/>
      <c r="TNT166" s="72"/>
      <c r="TNU166" s="71"/>
      <c r="TNV166" s="71"/>
      <c r="TNW166" s="71"/>
      <c r="TNX166" s="71"/>
      <c r="TNY166" s="71"/>
      <c r="TNZ166" s="71"/>
      <c r="TOA166" s="71"/>
      <c r="TOB166" s="72"/>
      <c r="TOC166" s="72"/>
      <c r="TOD166" s="72"/>
      <c r="TOE166" s="72"/>
      <c r="TOF166" s="72"/>
      <c r="TOG166" s="72"/>
      <c r="TOH166" s="72"/>
      <c r="TOI166" s="72"/>
      <c r="TOJ166" s="72"/>
      <c r="TOK166" s="71"/>
      <c r="TOL166" s="71"/>
      <c r="TOM166" s="71"/>
      <c r="TON166" s="71"/>
      <c r="TOO166" s="71"/>
      <c r="TOP166" s="71"/>
      <c r="TOQ166" s="71"/>
      <c r="TOR166" s="72"/>
      <c r="TOS166" s="72"/>
      <c r="TOT166" s="72"/>
      <c r="TOU166" s="72"/>
      <c r="TOV166" s="72"/>
      <c r="TOW166" s="72"/>
      <c r="TOX166" s="72"/>
      <c r="TOY166" s="72"/>
      <c r="TOZ166" s="72"/>
      <c r="TPA166" s="71"/>
      <c r="TPB166" s="71"/>
      <c r="TPC166" s="71"/>
      <c r="TPD166" s="71"/>
      <c r="TPE166" s="71"/>
      <c r="TPF166" s="71"/>
      <c r="TPG166" s="71"/>
      <c r="TPH166" s="72"/>
      <c r="TPI166" s="72"/>
      <c r="TPJ166" s="72"/>
      <c r="TPK166" s="72"/>
      <c r="TPL166" s="72"/>
      <c r="TPM166" s="72"/>
      <c r="TPN166" s="72"/>
      <c r="TPO166" s="72"/>
      <c r="TPP166" s="72"/>
      <c r="TPQ166" s="71"/>
      <c r="TPR166" s="71"/>
      <c r="TPS166" s="71"/>
      <c r="TPT166" s="71"/>
      <c r="TPU166" s="71"/>
      <c r="TPV166" s="71"/>
      <c r="TPW166" s="71"/>
      <c r="TPX166" s="72"/>
      <c r="TPY166" s="72"/>
      <c r="TPZ166" s="72"/>
      <c r="TQA166" s="72"/>
      <c r="TQB166" s="72"/>
      <c r="TQC166" s="72"/>
      <c r="TQD166" s="72"/>
      <c r="TQE166" s="72"/>
      <c r="TQF166" s="72"/>
      <c r="TQG166" s="71"/>
      <c r="TQH166" s="71"/>
      <c r="TQI166" s="71"/>
      <c r="TQJ166" s="71"/>
      <c r="TQK166" s="71"/>
      <c r="TQL166" s="71"/>
      <c r="TQM166" s="71"/>
      <c r="TQN166" s="72"/>
      <c r="TQO166" s="72"/>
      <c r="TQP166" s="72"/>
      <c r="TQQ166" s="72"/>
      <c r="TQR166" s="72"/>
      <c r="TQS166" s="72"/>
      <c r="TQT166" s="72"/>
      <c r="TQU166" s="72"/>
      <c r="TQV166" s="72"/>
      <c r="TQW166" s="71"/>
      <c r="TQX166" s="71"/>
      <c r="TQY166" s="71"/>
      <c r="TQZ166" s="71"/>
      <c r="TRA166" s="71"/>
      <c r="TRB166" s="71"/>
      <c r="TRC166" s="71"/>
      <c r="TRD166" s="72"/>
      <c r="TRE166" s="72"/>
      <c r="TRF166" s="72"/>
      <c r="TRG166" s="72"/>
      <c r="TRH166" s="72"/>
      <c r="TRI166" s="72"/>
      <c r="TRJ166" s="72"/>
      <c r="TRK166" s="72"/>
      <c r="TRL166" s="72"/>
      <c r="TRM166" s="71"/>
      <c r="TRN166" s="71"/>
      <c r="TRO166" s="71"/>
      <c r="TRP166" s="71"/>
      <c r="TRQ166" s="71"/>
      <c r="TRR166" s="71"/>
      <c r="TRS166" s="71"/>
      <c r="TRT166" s="72"/>
      <c r="TRU166" s="72"/>
      <c r="TRV166" s="72"/>
      <c r="TRW166" s="72"/>
      <c r="TRX166" s="72"/>
      <c r="TRY166" s="72"/>
      <c r="TRZ166" s="72"/>
      <c r="TSA166" s="72"/>
      <c r="TSB166" s="72"/>
      <c r="TSC166" s="71"/>
      <c r="TSD166" s="71"/>
      <c r="TSE166" s="71"/>
      <c r="TSF166" s="71"/>
      <c r="TSG166" s="71"/>
      <c r="TSH166" s="71"/>
      <c r="TSI166" s="71"/>
      <c r="TSJ166" s="72"/>
      <c r="TSK166" s="72"/>
      <c r="TSL166" s="72"/>
      <c r="TSM166" s="72"/>
      <c r="TSN166" s="72"/>
      <c r="TSO166" s="72"/>
      <c r="TSP166" s="72"/>
      <c r="TSQ166" s="72"/>
      <c r="TSR166" s="72"/>
      <c r="TSS166" s="71"/>
      <c r="TST166" s="71"/>
      <c r="TSU166" s="71"/>
      <c r="TSV166" s="71"/>
      <c r="TSW166" s="71"/>
      <c r="TSX166" s="71"/>
      <c r="TSY166" s="71"/>
      <c r="TSZ166" s="72"/>
      <c r="TTA166" s="72"/>
      <c r="TTB166" s="72"/>
      <c r="TTC166" s="72"/>
      <c r="TTD166" s="72"/>
      <c r="TTE166" s="72"/>
      <c r="TTF166" s="72"/>
      <c r="TTG166" s="72"/>
      <c r="TTH166" s="72"/>
      <c r="TTI166" s="71"/>
      <c r="TTJ166" s="71"/>
      <c r="TTK166" s="71"/>
      <c r="TTL166" s="71"/>
      <c r="TTM166" s="71"/>
      <c r="TTN166" s="71"/>
      <c r="TTO166" s="71"/>
      <c r="TTP166" s="72"/>
      <c r="TTQ166" s="72"/>
      <c r="TTR166" s="72"/>
      <c r="TTS166" s="72"/>
      <c r="TTT166" s="72"/>
      <c r="TTU166" s="72"/>
      <c r="TTV166" s="72"/>
      <c r="TTW166" s="72"/>
      <c r="TTX166" s="72"/>
      <c r="TTY166" s="71"/>
      <c r="TTZ166" s="71"/>
      <c r="TUA166" s="71"/>
      <c r="TUB166" s="71"/>
      <c r="TUC166" s="71"/>
      <c r="TUD166" s="71"/>
      <c r="TUE166" s="71"/>
      <c r="TUF166" s="72"/>
      <c r="TUG166" s="72"/>
      <c r="TUH166" s="72"/>
      <c r="TUI166" s="72"/>
      <c r="TUJ166" s="72"/>
      <c r="TUK166" s="72"/>
      <c r="TUL166" s="72"/>
      <c r="TUM166" s="72"/>
      <c r="TUN166" s="72"/>
      <c r="TUO166" s="71"/>
      <c r="TUP166" s="71"/>
      <c r="TUQ166" s="71"/>
      <c r="TUR166" s="71"/>
      <c r="TUS166" s="71"/>
      <c r="TUT166" s="71"/>
      <c r="TUU166" s="71"/>
      <c r="TUV166" s="72"/>
      <c r="TUW166" s="72"/>
      <c r="TUX166" s="72"/>
      <c r="TUY166" s="72"/>
      <c r="TUZ166" s="72"/>
      <c r="TVA166" s="72"/>
      <c r="TVB166" s="72"/>
      <c r="TVC166" s="72"/>
      <c r="TVD166" s="72"/>
      <c r="TVE166" s="71"/>
      <c r="TVF166" s="71"/>
      <c r="TVG166" s="71"/>
      <c r="TVH166" s="71"/>
      <c r="TVI166" s="71"/>
      <c r="TVJ166" s="71"/>
      <c r="TVK166" s="71"/>
      <c r="TVL166" s="72"/>
      <c r="TVM166" s="72"/>
      <c r="TVN166" s="72"/>
      <c r="TVO166" s="72"/>
      <c r="TVP166" s="72"/>
      <c r="TVQ166" s="72"/>
      <c r="TVR166" s="72"/>
      <c r="TVS166" s="72"/>
      <c r="TVT166" s="72"/>
      <c r="TVU166" s="71"/>
      <c r="TVV166" s="71"/>
      <c r="TVW166" s="71"/>
      <c r="TVX166" s="71"/>
      <c r="TVY166" s="71"/>
      <c r="TVZ166" s="71"/>
      <c r="TWA166" s="71"/>
      <c r="TWB166" s="72"/>
      <c r="TWC166" s="72"/>
      <c r="TWD166" s="72"/>
      <c r="TWE166" s="72"/>
      <c r="TWF166" s="72"/>
      <c r="TWG166" s="72"/>
      <c r="TWH166" s="72"/>
      <c r="TWI166" s="72"/>
      <c r="TWJ166" s="72"/>
      <c r="TWK166" s="71"/>
      <c r="TWL166" s="71"/>
      <c r="TWM166" s="71"/>
      <c r="TWN166" s="71"/>
      <c r="TWO166" s="71"/>
      <c r="TWP166" s="71"/>
      <c r="TWQ166" s="71"/>
      <c r="TWR166" s="72"/>
      <c r="TWS166" s="72"/>
      <c r="TWT166" s="72"/>
      <c r="TWU166" s="72"/>
      <c r="TWV166" s="72"/>
      <c r="TWW166" s="72"/>
      <c r="TWX166" s="72"/>
      <c r="TWY166" s="72"/>
      <c r="TWZ166" s="72"/>
      <c r="TXA166" s="71"/>
      <c r="TXB166" s="71"/>
      <c r="TXC166" s="71"/>
      <c r="TXD166" s="71"/>
      <c r="TXE166" s="71"/>
      <c r="TXF166" s="71"/>
      <c r="TXG166" s="71"/>
      <c r="TXH166" s="72"/>
      <c r="TXI166" s="72"/>
      <c r="TXJ166" s="72"/>
      <c r="TXK166" s="72"/>
      <c r="TXL166" s="72"/>
      <c r="TXM166" s="72"/>
      <c r="TXN166" s="72"/>
      <c r="TXO166" s="72"/>
      <c r="TXP166" s="72"/>
      <c r="TXQ166" s="71"/>
      <c r="TXR166" s="71"/>
      <c r="TXS166" s="71"/>
      <c r="TXT166" s="71"/>
      <c r="TXU166" s="71"/>
      <c r="TXV166" s="71"/>
      <c r="TXW166" s="71"/>
      <c r="TXX166" s="72"/>
      <c r="TXY166" s="72"/>
      <c r="TXZ166" s="72"/>
      <c r="TYA166" s="72"/>
      <c r="TYB166" s="72"/>
      <c r="TYC166" s="72"/>
      <c r="TYD166" s="72"/>
      <c r="TYE166" s="72"/>
      <c r="TYF166" s="72"/>
      <c r="TYG166" s="71"/>
      <c r="TYH166" s="71"/>
      <c r="TYI166" s="71"/>
      <c r="TYJ166" s="71"/>
      <c r="TYK166" s="71"/>
      <c r="TYL166" s="71"/>
      <c r="TYM166" s="71"/>
      <c r="TYN166" s="72"/>
      <c r="TYO166" s="72"/>
      <c r="TYP166" s="72"/>
      <c r="TYQ166" s="72"/>
      <c r="TYR166" s="72"/>
      <c r="TYS166" s="72"/>
      <c r="TYT166" s="72"/>
      <c r="TYU166" s="72"/>
      <c r="TYV166" s="72"/>
      <c r="TYW166" s="71"/>
      <c r="TYX166" s="71"/>
      <c r="TYY166" s="71"/>
      <c r="TYZ166" s="71"/>
      <c r="TZA166" s="71"/>
      <c r="TZB166" s="71"/>
      <c r="TZC166" s="71"/>
      <c r="TZD166" s="72"/>
      <c r="TZE166" s="72"/>
      <c r="TZF166" s="72"/>
      <c r="TZG166" s="72"/>
      <c r="TZH166" s="72"/>
      <c r="TZI166" s="72"/>
      <c r="TZJ166" s="72"/>
      <c r="TZK166" s="72"/>
      <c r="TZL166" s="72"/>
      <c r="TZM166" s="71"/>
      <c r="TZN166" s="71"/>
      <c r="TZO166" s="71"/>
      <c r="TZP166" s="71"/>
      <c r="TZQ166" s="71"/>
      <c r="TZR166" s="71"/>
      <c r="TZS166" s="71"/>
      <c r="TZT166" s="72"/>
      <c r="TZU166" s="72"/>
      <c r="TZV166" s="72"/>
      <c r="TZW166" s="72"/>
      <c r="TZX166" s="72"/>
      <c r="TZY166" s="72"/>
      <c r="TZZ166" s="72"/>
      <c r="UAA166" s="72"/>
      <c r="UAB166" s="72"/>
      <c r="UAC166" s="71"/>
      <c r="UAD166" s="71"/>
      <c r="UAE166" s="71"/>
      <c r="UAF166" s="71"/>
      <c r="UAG166" s="71"/>
      <c r="UAH166" s="71"/>
      <c r="UAI166" s="71"/>
      <c r="UAJ166" s="72"/>
      <c r="UAK166" s="72"/>
      <c r="UAL166" s="72"/>
      <c r="UAM166" s="72"/>
      <c r="UAN166" s="72"/>
      <c r="UAO166" s="72"/>
      <c r="UAP166" s="72"/>
      <c r="UAQ166" s="72"/>
      <c r="UAR166" s="72"/>
      <c r="UAS166" s="71"/>
      <c r="UAT166" s="71"/>
      <c r="UAU166" s="71"/>
      <c r="UAV166" s="71"/>
      <c r="UAW166" s="71"/>
      <c r="UAX166" s="71"/>
      <c r="UAY166" s="71"/>
      <c r="UAZ166" s="72"/>
      <c r="UBA166" s="72"/>
      <c r="UBB166" s="72"/>
      <c r="UBC166" s="72"/>
      <c r="UBD166" s="72"/>
      <c r="UBE166" s="72"/>
      <c r="UBF166" s="72"/>
      <c r="UBG166" s="72"/>
      <c r="UBH166" s="72"/>
      <c r="UBI166" s="71"/>
      <c r="UBJ166" s="71"/>
      <c r="UBK166" s="71"/>
      <c r="UBL166" s="71"/>
      <c r="UBM166" s="71"/>
      <c r="UBN166" s="71"/>
      <c r="UBO166" s="71"/>
      <c r="UBP166" s="72"/>
      <c r="UBQ166" s="72"/>
      <c r="UBR166" s="72"/>
      <c r="UBS166" s="72"/>
      <c r="UBT166" s="72"/>
      <c r="UBU166" s="72"/>
      <c r="UBV166" s="72"/>
      <c r="UBW166" s="72"/>
      <c r="UBX166" s="72"/>
      <c r="UBY166" s="71"/>
      <c r="UBZ166" s="71"/>
      <c r="UCA166" s="71"/>
      <c r="UCB166" s="71"/>
      <c r="UCC166" s="71"/>
      <c r="UCD166" s="71"/>
      <c r="UCE166" s="71"/>
      <c r="UCF166" s="72"/>
      <c r="UCG166" s="72"/>
      <c r="UCH166" s="72"/>
      <c r="UCI166" s="72"/>
      <c r="UCJ166" s="72"/>
      <c r="UCK166" s="72"/>
      <c r="UCL166" s="72"/>
      <c r="UCM166" s="72"/>
      <c r="UCN166" s="72"/>
      <c r="UCO166" s="71"/>
      <c r="UCP166" s="71"/>
      <c r="UCQ166" s="71"/>
      <c r="UCR166" s="71"/>
      <c r="UCS166" s="71"/>
      <c r="UCT166" s="71"/>
      <c r="UCU166" s="71"/>
      <c r="UCV166" s="72"/>
      <c r="UCW166" s="72"/>
      <c r="UCX166" s="72"/>
      <c r="UCY166" s="72"/>
      <c r="UCZ166" s="72"/>
      <c r="UDA166" s="72"/>
      <c r="UDB166" s="72"/>
      <c r="UDC166" s="72"/>
      <c r="UDD166" s="72"/>
      <c r="UDE166" s="71"/>
      <c r="UDF166" s="71"/>
      <c r="UDG166" s="71"/>
      <c r="UDH166" s="71"/>
      <c r="UDI166" s="71"/>
      <c r="UDJ166" s="71"/>
      <c r="UDK166" s="71"/>
      <c r="UDL166" s="72"/>
      <c r="UDM166" s="72"/>
      <c r="UDN166" s="72"/>
      <c r="UDO166" s="72"/>
      <c r="UDP166" s="72"/>
      <c r="UDQ166" s="72"/>
      <c r="UDR166" s="72"/>
      <c r="UDS166" s="72"/>
      <c r="UDT166" s="72"/>
      <c r="UDU166" s="71"/>
      <c r="UDV166" s="71"/>
      <c r="UDW166" s="71"/>
      <c r="UDX166" s="71"/>
      <c r="UDY166" s="71"/>
      <c r="UDZ166" s="71"/>
      <c r="UEA166" s="71"/>
      <c r="UEB166" s="72"/>
      <c r="UEC166" s="72"/>
      <c r="UED166" s="72"/>
      <c r="UEE166" s="72"/>
      <c r="UEF166" s="72"/>
      <c r="UEG166" s="72"/>
      <c r="UEH166" s="72"/>
      <c r="UEI166" s="72"/>
      <c r="UEJ166" s="72"/>
      <c r="UEK166" s="71"/>
      <c r="UEL166" s="71"/>
      <c r="UEM166" s="71"/>
      <c r="UEN166" s="71"/>
      <c r="UEO166" s="71"/>
      <c r="UEP166" s="71"/>
      <c r="UEQ166" s="71"/>
      <c r="UER166" s="72"/>
      <c r="UES166" s="72"/>
      <c r="UET166" s="72"/>
      <c r="UEU166" s="72"/>
      <c r="UEV166" s="72"/>
      <c r="UEW166" s="72"/>
      <c r="UEX166" s="72"/>
      <c r="UEY166" s="72"/>
      <c r="UEZ166" s="72"/>
      <c r="UFA166" s="71"/>
      <c r="UFB166" s="71"/>
      <c r="UFC166" s="71"/>
      <c r="UFD166" s="71"/>
      <c r="UFE166" s="71"/>
      <c r="UFF166" s="71"/>
      <c r="UFG166" s="71"/>
      <c r="UFH166" s="72"/>
      <c r="UFI166" s="72"/>
      <c r="UFJ166" s="72"/>
      <c r="UFK166" s="72"/>
      <c r="UFL166" s="72"/>
      <c r="UFM166" s="72"/>
      <c r="UFN166" s="72"/>
      <c r="UFO166" s="72"/>
      <c r="UFP166" s="72"/>
      <c r="UFQ166" s="71"/>
      <c r="UFR166" s="71"/>
      <c r="UFS166" s="71"/>
      <c r="UFT166" s="71"/>
      <c r="UFU166" s="71"/>
      <c r="UFV166" s="71"/>
      <c r="UFW166" s="71"/>
      <c r="UFX166" s="72"/>
      <c r="UFY166" s="72"/>
      <c r="UFZ166" s="72"/>
      <c r="UGA166" s="72"/>
      <c r="UGB166" s="72"/>
      <c r="UGC166" s="72"/>
      <c r="UGD166" s="72"/>
      <c r="UGE166" s="72"/>
      <c r="UGF166" s="72"/>
      <c r="UGG166" s="71"/>
      <c r="UGH166" s="71"/>
      <c r="UGI166" s="71"/>
      <c r="UGJ166" s="71"/>
      <c r="UGK166" s="71"/>
      <c r="UGL166" s="71"/>
      <c r="UGM166" s="71"/>
      <c r="UGN166" s="72"/>
      <c r="UGO166" s="72"/>
      <c r="UGP166" s="72"/>
      <c r="UGQ166" s="72"/>
      <c r="UGR166" s="72"/>
      <c r="UGS166" s="72"/>
      <c r="UGT166" s="72"/>
      <c r="UGU166" s="72"/>
      <c r="UGV166" s="72"/>
      <c r="UGW166" s="71"/>
      <c r="UGX166" s="71"/>
      <c r="UGY166" s="71"/>
      <c r="UGZ166" s="71"/>
      <c r="UHA166" s="71"/>
      <c r="UHB166" s="71"/>
      <c r="UHC166" s="71"/>
      <c r="UHD166" s="72"/>
      <c r="UHE166" s="72"/>
      <c r="UHF166" s="72"/>
      <c r="UHG166" s="72"/>
      <c r="UHH166" s="72"/>
      <c r="UHI166" s="72"/>
      <c r="UHJ166" s="72"/>
      <c r="UHK166" s="72"/>
      <c r="UHL166" s="72"/>
      <c r="UHM166" s="71"/>
      <c r="UHN166" s="71"/>
      <c r="UHO166" s="71"/>
      <c r="UHP166" s="71"/>
      <c r="UHQ166" s="71"/>
      <c r="UHR166" s="71"/>
      <c r="UHS166" s="71"/>
      <c r="UHT166" s="72"/>
      <c r="UHU166" s="72"/>
      <c r="UHV166" s="72"/>
      <c r="UHW166" s="72"/>
      <c r="UHX166" s="72"/>
      <c r="UHY166" s="72"/>
      <c r="UHZ166" s="72"/>
      <c r="UIA166" s="72"/>
      <c r="UIB166" s="72"/>
      <c r="UIC166" s="71"/>
      <c r="UID166" s="71"/>
      <c r="UIE166" s="71"/>
      <c r="UIF166" s="71"/>
      <c r="UIG166" s="71"/>
      <c r="UIH166" s="71"/>
      <c r="UII166" s="71"/>
      <c r="UIJ166" s="72"/>
      <c r="UIK166" s="72"/>
      <c r="UIL166" s="72"/>
      <c r="UIM166" s="72"/>
      <c r="UIN166" s="72"/>
      <c r="UIO166" s="72"/>
      <c r="UIP166" s="72"/>
      <c r="UIQ166" s="72"/>
      <c r="UIR166" s="72"/>
      <c r="UIS166" s="71"/>
      <c r="UIT166" s="71"/>
      <c r="UIU166" s="71"/>
      <c r="UIV166" s="71"/>
      <c r="UIW166" s="71"/>
      <c r="UIX166" s="71"/>
      <c r="UIY166" s="71"/>
      <c r="UIZ166" s="72"/>
      <c r="UJA166" s="72"/>
      <c r="UJB166" s="72"/>
      <c r="UJC166" s="72"/>
      <c r="UJD166" s="72"/>
      <c r="UJE166" s="72"/>
      <c r="UJF166" s="72"/>
      <c r="UJG166" s="72"/>
      <c r="UJH166" s="72"/>
      <c r="UJI166" s="71"/>
      <c r="UJJ166" s="71"/>
      <c r="UJK166" s="71"/>
      <c r="UJL166" s="71"/>
      <c r="UJM166" s="71"/>
      <c r="UJN166" s="71"/>
      <c r="UJO166" s="71"/>
      <c r="UJP166" s="72"/>
      <c r="UJQ166" s="72"/>
      <c r="UJR166" s="72"/>
      <c r="UJS166" s="72"/>
      <c r="UJT166" s="72"/>
      <c r="UJU166" s="72"/>
      <c r="UJV166" s="72"/>
      <c r="UJW166" s="72"/>
      <c r="UJX166" s="72"/>
      <c r="UJY166" s="71"/>
      <c r="UJZ166" s="71"/>
      <c r="UKA166" s="71"/>
      <c r="UKB166" s="71"/>
      <c r="UKC166" s="71"/>
      <c r="UKD166" s="71"/>
      <c r="UKE166" s="71"/>
      <c r="UKF166" s="72"/>
      <c r="UKG166" s="72"/>
      <c r="UKH166" s="72"/>
      <c r="UKI166" s="72"/>
      <c r="UKJ166" s="72"/>
      <c r="UKK166" s="72"/>
      <c r="UKL166" s="72"/>
      <c r="UKM166" s="72"/>
      <c r="UKN166" s="72"/>
      <c r="UKO166" s="71"/>
      <c r="UKP166" s="71"/>
      <c r="UKQ166" s="71"/>
      <c r="UKR166" s="71"/>
      <c r="UKS166" s="71"/>
      <c r="UKT166" s="71"/>
      <c r="UKU166" s="71"/>
      <c r="UKV166" s="72"/>
      <c r="UKW166" s="72"/>
      <c r="UKX166" s="72"/>
      <c r="UKY166" s="72"/>
      <c r="UKZ166" s="72"/>
      <c r="ULA166" s="72"/>
      <c r="ULB166" s="72"/>
      <c r="ULC166" s="72"/>
      <c r="ULD166" s="72"/>
      <c r="ULE166" s="71"/>
      <c r="ULF166" s="71"/>
      <c r="ULG166" s="71"/>
      <c r="ULH166" s="71"/>
      <c r="ULI166" s="71"/>
      <c r="ULJ166" s="71"/>
      <c r="ULK166" s="71"/>
      <c r="ULL166" s="72"/>
      <c r="ULM166" s="72"/>
      <c r="ULN166" s="72"/>
      <c r="ULO166" s="72"/>
      <c r="ULP166" s="72"/>
      <c r="ULQ166" s="72"/>
      <c r="ULR166" s="72"/>
      <c r="ULS166" s="72"/>
      <c r="ULT166" s="72"/>
      <c r="ULU166" s="71"/>
      <c r="ULV166" s="71"/>
      <c r="ULW166" s="71"/>
      <c r="ULX166" s="71"/>
      <c r="ULY166" s="71"/>
      <c r="ULZ166" s="71"/>
      <c r="UMA166" s="71"/>
      <c r="UMB166" s="72"/>
      <c r="UMC166" s="72"/>
      <c r="UMD166" s="72"/>
      <c r="UME166" s="72"/>
      <c r="UMF166" s="72"/>
      <c r="UMG166" s="72"/>
      <c r="UMH166" s="72"/>
      <c r="UMI166" s="72"/>
      <c r="UMJ166" s="72"/>
      <c r="UMK166" s="71"/>
      <c r="UML166" s="71"/>
      <c r="UMM166" s="71"/>
      <c r="UMN166" s="71"/>
      <c r="UMO166" s="71"/>
      <c r="UMP166" s="71"/>
      <c r="UMQ166" s="71"/>
      <c r="UMR166" s="72"/>
      <c r="UMS166" s="72"/>
      <c r="UMT166" s="72"/>
      <c r="UMU166" s="72"/>
      <c r="UMV166" s="72"/>
      <c r="UMW166" s="72"/>
      <c r="UMX166" s="72"/>
      <c r="UMY166" s="72"/>
      <c r="UMZ166" s="72"/>
      <c r="UNA166" s="71"/>
      <c r="UNB166" s="71"/>
      <c r="UNC166" s="71"/>
      <c r="UND166" s="71"/>
      <c r="UNE166" s="71"/>
      <c r="UNF166" s="71"/>
      <c r="UNG166" s="71"/>
      <c r="UNH166" s="72"/>
      <c r="UNI166" s="72"/>
      <c r="UNJ166" s="72"/>
      <c r="UNK166" s="72"/>
      <c r="UNL166" s="72"/>
      <c r="UNM166" s="72"/>
      <c r="UNN166" s="72"/>
      <c r="UNO166" s="72"/>
      <c r="UNP166" s="72"/>
      <c r="UNQ166" s="71"/>
      <c r="UNR166" s="71"/>
      <c r="UNS166" s="71"/>
      <c r="UNT166" s="71"/>
      <c r="UNU166" s="71"/>
      <c r="UNV166" s="71"/>
      <c r="UNW166" s="71"/>
      <c r="UNX166" s="72"/>
      <c r="UNY166" s="72"/>
      <c r="UNZ166" s="72"/>
      <c r="UOA166" s="72"/>
      <c r="UOB166" s="72"/>
      <c r="UOC166" s="72"/>
      <c r="UOD166" s="72"/>
      <c r="UOE166" s="72"/>
      <c r="UOF166" s="72"/>
      <c r="UOG166" s="71"/>
      <c r="UOH166" s="71"/>
      <c r="UOI166" s="71"/>
      <c r="UOJ166" s="71"/>
      <c r="UOK166" s="71"/>
      <c r="UOL166" s="71"/>
      <c r="UOM166" s="71"/>
      <c r="UON166" s="72"/>
      <c r="UOO166" s="72"/>
      <c r="UOP166" s="72"/>
      <c r="UOQ166" s="72"/>
      <c r="UOR166" s="72"/>
      <c r="UOS166" s="72"/>
      <c r="UOT166" s="72"/>
      <c r="UOU166" s="72"/>
      <c r="UOV166" s="72"/>
      <c r="UOW166" s="71"/>
      <c r="UOX166" s="71"/>
      <c r="UOY166" s="71"/>
      <c r="UOZ166" s="71"/>
      <c r="UPA166" s="71"/>
      <c r="UPB166" s="71"/>
      <c r="UPC166" s="71"/>
      <c r="UPD166" s="72"/>
      <c r="UPE166" s="72"/>
      <c r="UPF166" s="72"/>
      <c r="UPG166" s="72"/>
      <c r="UPH166" s="72"/>
      <c r="UPI166" s="72"/>
      <c r="UPJ166" s="72"/>
      <c r="UPK166" s="72"/>
      <c r="UPL166" s="72"/>
      <c r="UPM166" s="71"/>
      <c r="UPN166" s="71"/>
      <c r="UPO166" s="71"/>
      <c r="UPP166" s="71"/>
      <c r="UPQ166" s="71"/>
      <c r="UPR166" s="71"/>
      <c r="UPS166" s="71"/>
      <c r="UPT166" s="72"/>
      <c r="UPU166" s="72"/>
      <c r="UPV166" s="72"/>
      <c r="UPW166" s="72"/>
      <c r="UPX166" s="72"/>
      <c r="UPY166" s="72"/>
      <c r="UPZ166" s="72"/>
      <c r="UQA166" s="72"/>
      <c r="UQB166" s="72"/>
      <c r="UQC166" s="71"/>
      <c r="UQD166" s="71"/>
      <c r="UQE166" s="71"/>
      <c r="UQF166" s="71"/>
      <c r="UQG166" s="71"/>
      <c r="UQH166" s="71"/>
      <c r="UQI166" s="71"/>
      <c r="UQJ166" s="72"/>
      <c r="UQK166" s="72"/>
      <c r="UQL166" s="72"/>
      <c r="UQM166" s="72"/>
      <c r="UQN166" s="72"/>
      <c r="UQO166" s="72"/>
      <c r="UQP166" s="72"/>
      <c r="UQQ166" s="72"/>
      <c r="UQR166" s="72"/>
      <c r="UQS166" s="71"/>
      <c r="UQT166" s="71"/>
      <c r="UQU166" s="71"/>
      <c r="UQV166" s="71"/>
      <c r="UQW166" s="71"/>
      <c r="UQX166" s="71"/>
      <c r="UQY166" s="71"/>
      <c r="UQZ166" s="72"/>
      <c r="URA166" s="72"/>
      <c r="URB166" s="72"/>
      <c r="URC166" s="72"/>
      <c r="URD166" s="72"/>
      <c r="URE166" s="72"/>
      <c r="URF166" s="72"/>
      <c r="URG166" s="72"/>
      <c r="URH166" s="72"/>
      <c r="URI166" s="71"/>
      <c r="URJ166" s="71"/>
      <c r="URK166" s="71"/>
      <c r="URL166" s="71"/>
      <c r="URM166" s="71"/>
      <c r="URN166" s="71"/>
      <c r="URO166" s="71"/>
      <c r="URP166" s="72"/>
      <c r="URQ166" s="72"/>
      <c r="URR166" s="72"/>
      <c r="URS166" s="72"/>
      <c r="URT166" s="72"/>
      <c r="URU166" s="72"/>
      <c r="URV166" s="72"/>
      <c r="URW166" s="72"/>
      <c r="URX166" s="72"/>
      <c r="URY166" s="71"/>
      <c r="URZ166" s="71"/>
      <c r="USA166" s="71"/>
      <c r="USB166" s="71"/>
      <c r="USC166" s="71"/>
      <c r="USD166" s="71"/>
      <c r="USE166" s="71"/>
      <c r="USF166" s="72"/>
      <c r="USG166" s="72"/>
      <c r="USH166" s="72"/>
      <c r="USI166" s="72"/>
      <c r="USJ166" s="72"/>
      <c r="USK166" s="72"/>
      <c r="USL166" s="72"/>
      <c r="USM166" s="72"/>
      <c r="USN166" s="72"/>
      <c r="USO166" s="71"/>
      <c r="USP166" s="71"/>
      <c r="USQ166" s="71"/>
      <c r="USR166" s="71"/>
      <c r="USS166" s="71"/>
      <c r="UST166" s="71"/>
      <c r="USU166" s="71"/>
      <c r="USV166" s="72"/>
      <c r="USW166" s="72"/>
      <c r="USX166" s="72"/>
      <c r="USY166" s="72"/>
      <c r="USZ166" s="72"/>
      <c r="UTA166" s="72"/>
      <c r="UTB166" s="72"/>
      <c r="UTC166" s="72"/>
      <c r="UTD166" s="72"/>
      <c r="UTE166" s="71"/>
      <c r="UTF166" s="71"/>
      <c r="UTG166" s="71"/>
      <c r="UTH166" s="71"/>
      <c r="UTI166" s="71"/>
      <c r="UTJ166" s="71"/>
      <c r="UTK166" s="71"/>
      <c r="UTL166" s="72"/>
      <c r="UTM166" s="72"/>
      <c r="UTN166" s="72"/>
      <c r="UTO166" s="72"/>
      <c r="UTP166" s="72"/>
      <c r="UTQ166" s="72"/>
      <c r="UTR166" s="72"/>
      <c r="UTS166" s="72"/>
      <c r="UTT166" s="72"/>
      <c r="UTU166" s="71"/>
      <c r="UTV166" s="71"/>
      <c r="UTW166" s="71"/>
      <c r="UTX166" s="71"/>
      <c r="UTY166" s="71"/>
      <c r="UTZ166" s="71"/>
      <c r="UUA166" s="71"/>
      <c r="UUB166" s="72"/>
      <c r="UUC166" s="72"/>
      <c r="UUD166" s="72"/>
      <c r="UUE166" s="72"/>
      <c r="UUF166" s="72"/>
      <c r="UUG166" s="72"/>
      <c r="UUH166" s="72"/>
      <c r="UUI166" s="72"/>
      <c r="UUJ166" s="72"/>
      <c r="UUK166" s="71"/>
      <c r="UUL166" s="71"/>
      <c r="UUM166" s="71"/>
      <c r="UUN166" s="71"/>
      <c r="UUO166" s="71"/>
      <c r="UUP166" s="71"/>
      <c r="UUQ166" s="71"/>
      <c r="UUR166" s="72"/>
      <c r="UUS166" s="72"/>
      <c r="UUT166" s="72"/>
      <c r="UUU166" s="72"/>
      <c r="UUV166" s="72"/>
      <c r="UUW166" s="72"/>
      <c r="UUX166" s="72"/>
      <c r="UUY166" s="72"/>
      <c r="UUZ166" s="72"/>
      <c r="UVA166" s="71"/>
      <c r="UVB166" s="71"/>
      <c r="UVC166" s="71"/>
      <c r="UVD166" s="71"/>
      <c r="UVE166" s="71"/>
      <c r="UVF166" s="71"/>
      <c r="UVG166" s="71"/>
      <c r="UVH166" s="72"/>
      <c r="UVI166" s="72"/>
      <c r="UVJ166" s="72"/>
      <c r="UVK166" s="72"/>
      <c r="UVL166" s="72"/>
      <c r="UVM166" s="72"/>
      <c r="UVN166" s="72"/>
      <c r="UVO166" s="72"/>
      <c r="UVP166" s="72"/>
      <c r="UVQ166" s="71"/>
      <c r="UVR166" s="71"/>
      <c r="UVS166" s="71"/>
      <c r="UVT166" s="71"/>
      <c r="UVU166" s="71"/>
      <c r="UVV166" s="71"/>
      <c r="UVW166" s="71"/>
      <c r="UVX166" s="72"/>
      <c r="UVY166" s="72"/>
      <c r="UVZ166" s="72"/>
      <c r="UWA166" s="72"/>
      <c r="UWB166" s="72"/>
      <c r="UWC166" s="72"/>
      <c r="UWD166" s="72"/>
      <c r="UWE166" s="72"/>
      <c r="UWF166" s="72"/>
      <c r="UWG166" s="71"/>
      <c r="UWH166" s="71"/>
      <c r="UWI166" s="71"/>
      <c r="UWJ166" s="71"/>
      <c r="UWK166" s="71"/>
      <c r="UWL166" s="71"/>
      <c r="UWM166" s="71"/>
      <c r="UWN166" s="72"/>
      <c r="UWO166" s="72"/>
      <c r="UWP166" s="72"/>
      <c r="UWQ166" s="72"/>
      <c r="UWR166" s="72"/>
      <c r="UWS166" s="72"/>
      <c r="UWT166" s="72"/>
      <c r="UWU166" s="72"/>
      <c r="UWV166" s="72"/>
      <c r="UWW166" s="71"/>
      <c r="UWX166" s="71"/>
      <c r="UWY166" s="71"/>
      <c r="UWZ166" s="71"/>
      <c r="UXA166" s="71"/>
      <c r="UXB166" s="71"/>
      <c r="UXC166" s="71"/>
      <c r="UXD166" s="72"/>
      <c r="UXE166" s="72"/>
      <c r="UXF166" s="72"/>
      <c r="UXG166" s="72"/>
      <c r="UXH166" s="72"/>
      <c r="UXI166" s="72"/>
      <c r="UXJ166" s="72"/>
      <c r="UXK166" s="72"/>
      <c r="UXL166" s="72"/>
      <c r="UXM166" s="71"/>
      <c r="UXN166" s="71"/>
      <c r="UXO166" s="71"/>
      <c r="UXP166" s="71"/>
      <c r="UXQ166" s="71"/>
      <c r="UXR166" s="71"/>
      <c r="UXS166" s="71"/>
      <c r="UXT166" s="72"/>
      <c r="UXU166" s="72"/>
      <c r="UXV166" s="72"/>
      <c r="UXW166" s="72"/>
      <c r="UXX166" s="72"/>
      <c r="UXY166" s="72"/>
      <c r="UXZ166" s="72"/>
      <c r="UYA166" s="72"/>
      <c r="UYB166" s="72"/>
      <c r="UYC166" s="71"/>
      <c r="UYD166" s="71"/>
      <c r="UYE166" s="71"/>
      <c r="UYF166" s="71"/>
      <c r="UYG166" s="71"/>
      <c r="UYH166" s="71"/>
      <c r="UYI166" s="71"/>
      <c r="UYJ166" s="72"/>
      <c r="UYK166" s="72"/>
      <c r="UYL166" s="72"/>
      <c r="UYM166" s="72"/>
      <c r="UYN166" s="72"/>
      <c r="UYO166" s="72"/>
      <c r="UYP166" s="72"/>
      <c r="UYQ166" s="72"/>
      <c r="UYR166" s="72"/>
      <c r="UYS166" s="71"/>
      <c r="UYT166" s="71"/>
      <c r="UYU166" s="71"/>
      <c r="UYV166" s="71"/>
      <c r="UYW166" s="71"/>
      <c r="UYX166" s="71"/>
      <c r="UYY166" s="71"/>
      <c r="UYZ166" s="72"/>
      <c r="UZA166" s="72"/>
      <c r="UZB166" s="72"/>
      <c r="UZC166" s="72"/>
      <c r="UZD166" s="72"/>
      <c r="UZE166" s="72"/>
      <c r="UZF166" s="72"/>
      <c r="UZG166" s="72"/>
      <c r="UZH166" s="72"/>
      <c r="UZI166" s="71"/>
      <c r="UZJ166" s="71"/>
      <c r="UZK166" s="71"/>
      <c r="UZL166" s="71"/>
      <c r="UZM166" s="71"/>
      <c r="UZN166" s="71"/>
      <c r="UZO166" s="71"/>
      <c r="UZP166" s="72"/>
      <c r="UZQ166" s="72"/>
      <c r="UZR166" s="72"/>
      <c r="UZS166" s="72"/>
      <c r="UZT166" s="72"/>
      <c r="UZU166" s="72"/>
      <c r="UZV166" s="72"/>
      <c r="UZW166" s="72"/>
      <c r="UZX166" s="72"/>
      <c r="UZY166" s="71"/>
      <c r="UZZ166" s="71"/>
      <c r="VAA166" s="71"/>
      <c r="VAB166" s="71"/>
      <c r="VAC166" s="71"/>
      <c r="VAD166" s="71"/>
      <c r="VAE166" s="71"/>
      <c r="VAF166" s="72"/>
      <c r="VAG166" s="72"/>
      <c r="VAH166" s="72"/>
      <c r="VAI166" s="72"/>
      <c r="VAJ166" s="72"/>
      <c r="VAK166" s="72"/>
      <c r="VAL166" s="72"/>
      <c r="VAM166" s="72"/>
      <c r="VAN166" s="72"/>
      <c r="VAO166" s="71"/>
      <c r="VAP166" s="71"/>
      <c r="VAQ166" s="71"/>
      <c r="VAR166" s="71"/>
      <c r="VAS166" s="71"/>
      <c r="VAT166" s="71"/>
      <c r="VAU166" s="71"/>
      <c r="VAV166" s="72"/>
      <c r="VAW166" s="72"/>
      <c r="VAX166" s="72"/>
      <c r="VAY166" s="72"/>
      <c r="VAZ166" s="72"/>
      <c r="VBA166" s="72"/>
      <c r="VBB166" s="72"/>
      <c r="VBC166" s="72"/>
      <c r="VBD166" s="72"/>
      <c r="VBE166" s="71"/>
      <c r="VBF166" s="71"/>
      <c r="VBG166" s="71"/>
      <c r="VBH166" s="71"/>
      <c r="VBI166" s="71"/>
      <c r="VBJ166" s="71"/>
      <c r="VBK166" s="71"/>
      <c r="VBL166" s="72"/>
      <c r="VBM166" s="72"/>
      <c r="VBN166" s="72"/>
      <c r="VBO166" s="72"/>
      <c r="VBP166" s="72"/>
      <c r="VBQ166" s="72"/>
      <c r="VBR166" s="72"/>
      <c r="VBS166" s="72"/>
      <c r="VBT166" s="72"/>
      <c r="VBU166" s="71"/>
      <c r="VBV166" s="71"/>
      <c r="VBW166" s="71"/>
      <c r="VBX166" s="71"/>
      <c r="VBY166" s="71"/>
      <c r="VBZ166" s="71"/>
      <c r="VCA166" s="71"/>
      <c r="VCB166" s="72"/>
      <c r="VCC166" s="72"/>
      <c r="VCD166" s="72"/>
      <c r="VCE166" s="72"/>
      <c r="VCF166" s="72"/>
      <c r="VCG166" s="72"/>
      <c r="VCH166" s="72"/>
      <c r="VCI166" s="72"/>
      <c r="VCJ166" s="72"/>
      <c r="VCK166" s="71"/>
      <c r="VCL166" s="71"/>
      <c r="VCM166" s="71"/>
      <c r="VCN166" s="71"/>
      <c r="VCO166" s="71"/>
      <c r="VCP166" s="71"/>
      <c r="VCQ166" s="71"/>
      <c r="VCR166" s="72"/>
      <c r="VCS166" s="72"/>
      <c r="VCT166" s="72"/>
      <c r="VCU166" s="72"/>
      <c r="VCV166" s="72"/>
      <c r="VCW166" s="72"/>
      <c r="VCX166" s="72"/>
      <c r="VCY166" s="72"/>
      <c r="VCZ166" s="72"/>
      <c r="VDA166" s="71"/>
      <c r="VDB166" s="71"/>
      <c r="VDC166" s="71"/>
      <c r="VDD166" s="71"/>
      <c r="VDE166" s="71"/>
      <c r="VDF166" s="71"/>
      <c r="VDG166" s="71"/>
      <c r="VDH166" s="72"/>
      <c r="VDI166" s="72"/>
      <c r="VDJ166" s="72"/>
      <c r="VDK166" s="72"/>
      <c r="VDL166" s="72"/>
      <c r="VDM166" s="72"/>
      <c r="VDN166" s="72"/>
      <c r="VDO166" s="72"/>
      <c r="VDP166" s="72"/>
      <c r="VDQ166" s="71"/>
      <c r="VDR166" s="71"/>
      <c r="VDS166" s="71"/>
      <c r="VDT166" s="71"/>
      <c r="VDU166" s="71"/>
      <c r="VDV166" s="71"/>
      <c r="VDW166" s="71"/>
      <c r="VDX166" s="72"/>
      <c r="VDY166" s="72"/>
      <c r="VDZ166" s="72"/>
      <c r="VEA166" s="72"/>
      <c r="VEB166" s="72"/>
      <c r="VEC166" s="72"/>
      <c r="VED166" s="72"/>
      <c r="VEE166" s="72"/>
      <c r="VEF166" s="72"/>
      <c r="VEG166" s="71"/>
      <c r="VEH166" s="71"/>
      <c r="VEI166" s="71"/>
      <c r="VEJ166" s="71"/>
      <c r="VEK166" s="71"/>
      <c r="VEL166" s="71"/>
      <c r="VEM166" s="71"/>
      <c r="VEN166" s="72"/>
      <c r="VEO166" s="72"/>
      <c r="VEP166" s="72"/>
      <c r="VEQ166" s="72"/>
      <c r="VER166" s="72"/>
      <c r="VES166" s="72"/>
      <c r="VET166" s="72"/>
      <c r="VEU166" s="72"/>
      <c r="VEV166" s="72"/>
      <c r="VEW166" s="71"/>
      <c r="VEX166" s="71"/>
      <c r="VEY166" s="71"/>
      <c r="VEZ166" s="71"/>
      <c r="VFA166" s="71"/>
      <c r="VFB166" s="71"/>
      <c r="VFC166" s="71"/>
      <c r="VFD166" s="72"/>
      <c r="VFE166" s="72"/>
      <c r="VFF166" s="72"/>
      <c r="VFG166" s="72"/>
      <c r="VFH166" s="72"/>
      <c r="VFI166" s="72"/>
      <c r="VFJ166" s="72"/>
      <c r="VFK166" s="72"/>
      <c r="VFL166" s="72"/>
      <c r="VFM166" s="71"/>
      <c r="VFN166" s="71"/>
      <c r="VFO166" s="71"/>
      <c r="VFP166" s="71"/>
      <c r="VFQ166" s="71"/>
      <c r="VFR166" s="71"/>
      <c r="VFS166" s="71"/>
      <c r="VFT166" s="72"/>
      <c r="VFU166" s="72"/>
      <c r="VFV166" s="72"/>
      <c r="VFW166" s="72"/>
      <c r="VFX166" s="72"/>
      <c r="VFY166" s="72"/>
      <c r="VFZ166" s="72"/>
      <c r="VGA166" s="72"/>
      <c r="VGB166" s="72"/>
      <c r="VGC166" s="71"/>
      <c r="VGD166" s="71"/>
      <c r="VGE166" s="71"/>
      <c r="VGF166" s="71"/>
      <c r="VGG166" s="71"/>
      <c r="VGH166" s="71"/>
      <c r="VGI166" s="71"/>
      <c r="VGJ166" s="72"/>
      <c r="VGK166" s="72"/>
      <c r="VGL166" s="72"/>
      <c r="VGM166" s="72"/>
      <c r="VGN166" s="72"/>
      <c r="VGO166" s="72"/>
      <c r="VGP166" s="72"/>
      <c r="VGQ166" s="72"/>
      <c r="VGR166" s="72"/>
      <c r="VGS166" s="71"/>
      <c r="VGT166" s="71"/>
      <c r="VGU166" s="71"/>
      <c r="VGV166" s="71"/>
      <c r="VGW166" s="71"/>
      <c r="VGX166" s="71"/>
      <c r="VGY166" s="71"/>
      <c r="VGZ166" s="72"/>
      <c r="VHA166" s="72"/>
      <c r="VHB166" s="72"/>
      <c r="VHC166" s="72"/>
      <c r="VHD166" s="72"/>
      <c r="VHE166" s="72"/>
      <c r="VHF166" s="72"/>
      <c r="VHG166" s="72"/>
      <c r="VHH166" s="72"/>
      <c r="VHI166" s="71"/>
      <c r="VHJ166" s="71"/>
      <c r="VHK166" s="71"/>
      <c r="VHL166" s="71"/>
      <c r="VHM166" s="71"/>
      <c r="VHN166" s="71"/>
      <c r="VHO166" s="71"/>
      <c r="VHP166" s="72"/>
      <c r="VHQ166" s="72"/>
      <c r="VHR166" s="72"/>
      <c r="VHS166" s="72"/>
      <c r="VHT166" s="72"/>
      <c r="VHU166" s="72"/>
      <c r="VHV166" s="72"/>
      <c r="VHW166" s="72"/>
      <c r="VHX166" s="72"/>
      <c r="VHY166" s="71"/>
      <c r="VHZ166" s="71"/>
      <c r="VIA166" s="71"/>
      <c r="VIB166" s="71"/>
      <c r="VIC166" s="71"/>
      <c r="VID166" s="71"/>
      <c r="VIE166" s="71"/>
      <c r="VIF166" s="72"/>
      <c r="VIG166" s="72"/>
      <c r="VIH166" s="72"/>
      <c r="VII166" s="72"/>
      <c r="VIJ166" s="72"/>
      <c r="VIK166" s="72"/>
      <c r="VIL166" s="72"/>
      <c r="VIM166" s="72"/>
      <c r="VIN166" s="72"/>
      <c r="VIO166" s="71"/>
      <c r="VIP166" s="71"/>
      <c r="VIQ166" s="71"/>
      <c r="VIR166" s="71"/>
      <c r="VIS166" s="71"/>
      <c r="VIT166" s="71"/>
      <c r="VIU166" s="71"/>
      <c r="VIV166" s="72"/>
      <c r="VIW166" s="72"/>
      <c r="VIX166" s="72"/>
      <c r="VIY166" s="72"/>
      <c r="VIZ166" s="72"/>
      <c r="VJA166" s="72"/>
      <c r="VJB166" s="72"/>
      <c r="VJC166" s="72"/>
      <c r="VJD166" s="72"/>
      <c r="VJE166" s="71"/>
      <c r="VJF166" s="71"/>
      <c r="VJG166" s="71"/>
      <c r="VJH166" s="71"/>
      <c r="VJI166" s="71"/>
      <c r="VJJ166" s="71"/>
      <c r="VJK166" s="71"/>
      <c r="VJL166" s="72"/>
      <c r="VJM166" s="72"/>
      <c r="VJN166" s="72"/>
      <c r="VJO166" s="72"/>
      <c r="VJP166" s="72"/>
      <c r="VJQ166" s="72"/>
      <c r="VJR166" s="72"/>
      <c r="VJS166" s="72"/>
      <c r="VJT166" s="72"/>
      <c r="VJU166" s="71"/>
      <c r="VJV166" s="71"/>
      <c r="VJW166" s="71"/>
      <c r="VJX166" s="71"/>
      <c r="VJY166" s="71"/>
      <c r="VJZ166" s="71"/>
      <c r="VKA166" s="71"/>
      <c r="VKB166" s="72"/>
      <c r="VKC166" s="72"/>
      <c r="VKD166" s="72"/>
      <c r="VKE166" s="72"/>
      <c r="VKF166" s="72"/>
      <c r="VKG166" s="72"/>
      <c r="VKH166" s="72"/>
      <c r="VKI166" s="72"/>
      <c r="VKJ166" s="72"/>
      <c r="VKK166" s="71"/>
      <c r="VKL166" s="71"/>
      <c r="VKM166" s="71"/>
      <c r="VKN166" s="71"/>
      <c r="VKO166" s="71"/>
      <c r="VKP166" s="71"/>
      <c r="VKQ166" s="71"/>
      <c r="VKR166" s="72"/>
      <c r="VKS166" s="72"/>
      <c r="VKT166" s="72"/>
      <c r="VKU166" s="72"/>
      <c r="VKV166" s="72"/>
      <c r="VKW166" s="72"/>
      <c r="VKX166" s="72"/>
      <c r="VKY166" s="72"/>
      <c r="VKZ166" s="72"/>
      <c r="VLA166" s="71"/>
      <c r="VLB166" s="71"/>
      <c r="VLC166" s="71"/>
      <c r="VLD166" s="71"/>
      <c r="VLE166" s="71"/>
      <c r="VLF166" s="71"/>
      <c r="VLG166" s="71"/>
      <c r="VLH166" s="72"/>
      <c r="VLI166" s="72"/>
      <c r="VLJ166" s="72"/>
      <c r="VLK166" s="72"/>
      <c r="VLL166" s="72"/>
      <c r="VLM166" s="72"/>
      <c r="VLN166" s="72"/>
      <c r="VLO166" s="72"/>
      <c r="VLP166" s="72"/>
      <c r="VLQ166" s="71"/>
      <c r="VLR166" s="71"/>
      <c r="VLS166" s="71"/>
      <c r="VLT166" s="71"/>
      <c r="VLU166" s="71"/>
      <c r="VLV166" s="71"/>
      <c r="VLW166" s="71"/>
      <c r="VLX166" s="72"/>
      <c r="VLY166" s="72"/>
      <c r="VLZ166" s="72"/>
      <c r="VMA166" s="72"/>
      <c r="VMB166" s="72"/>
      <c r="VMC166" s="72"/>
      <c r="VMD166" s="72"/>
      <c r="VME166" s="72"/>
      <c r="VMF166" s="72"/>
      <c r="VMG166" s="71"/>
      <c r="VMH166" s="71"/>
      <c r="VMI166" s="71"/>
      <c r="VMJ166" s="71"/>
      <c r="VMK166" s="71"/>
      <c r="VML166" s="71"/>
      <c r="VMM166" s="71"/>
      <c r="VMN166" s="72"/>
      <c r="VMO166" s="72"/>
      <c r="VMP166" s="72"/>
      <c r="VMQ166" s="72"/>
      <c r="VMR166" s="72"/>
      <c r="VMS166" s="72"/>
      <c r="VMT166" s="72"/>
      <c r="VMU166" s="72"/>
      <c r="VMV166" s="72"/>
      <c r="VMW166" s="71"/>
      <c r="VMX166" s="71"/>
      <c r="VMY166" s="71"/>
      <c r="VMZ166" s="71"/>
      <c r="VNA166" s="71"/>
      <c r="VNB166" s="71"/>
      <c r="VNC166" s="71"/>
      <c r="VND166" s="72"/>
      <c r="VNE166" s="72"/>
      <c r="VNF166" s="72"/>
      <c r="VNG166" s="72"/>
      <c r="VNH166" s="72"/>
      <c r="VNI166" s="72"/>
      <c r="VNJ166" s="72"/>
      <c r="VNK166" s="72"/>
      <c r="VNL166" s="72"/>
      <c r="VNM166" s="71"/>
      <c r="VNN166" s="71"/>
      <c r="VNO166" s="71"/>
      <c r="VNP166" s="71"/>
      <c r="VNQ166" s="71"/>
      <c r="VNR166" s="71"/>
      <c r="VNS166" s="71"/>
      <c r="VNT166" s="72"/>
      <c r="VNU166" s="72"/>
      <c r="VNV166" s="72"/>
      <c r="VNW166" s="72"/>
      <c r="VNX166" s="72"/>
      <c r="VNY166" s="72"/>
      <c r="VNZ166" s="72"/>
      <c r="VOA166" s="72"/>
      <c r="VOB166" s="72"/>
      <c r="VOC166" s="71"/>
      <c r="VOD166" s="71"/>
      <c r="VOE166" s="71"/>
      <c r="VOF166" s="71"/>
      <c r="VOG166" s="71"/>
      <c r="VOH166" s="71"/>
      <c r="VOI166" s="71"/>
      <c r="VOJ166" s="72"/>
      <c r="VOK166" s="72"/>
      <c r="VOL166" s="72"/>
      <c r="VOM166" s="72"/>
      <c r="VON166" s="72"/>
      <c r="VOO166" s="72"/>
      <c r="VOP166" s="72"/>
      <c r="VOQ166" s="72"/>
      <c r="VOR166" s="72"/>
      <c r="VOS166" s="71"/>
      <c r="VOT166" s="71"/>
      <c r="VOU166" s="71"/>
      <c r="VOV166" s="71"/>
      <c r="VOW166" s="71"/>
      <c r="VOX166" s="71"/>
      <c r="VOY166" s="71"/>
      <c r="VOZ166" s="72"/>
      <c r="VPA166" s="72"/>
      <c r="VPB166" s="72"/>
      <c r="VPC166" s="72"/>
      <c r="VPD166" s="72"/>
      <c r="VPE166" s="72"/>
      <c r="VPF166" s="72"/>
      <c r="VPG166" s="72"/>
      <c r="VPH166" s="72"/>
      <c r="VPI166" s="71"/>
      <c r="VPJ166" s="71"/>
      <c r="VPK166" s="71"/>
      <c r="VPL166" s="71"/>
      <c r="VPM166" s="71"/>
      <c r="VPN166" s="71"/>
      <c r="VPO166" s="71"/>
      <c r="VPP166" s="72"/>
      <c r="VPQ166" s="72"/>
      <c r="VPR166" s="72"/>
      <c r="VPS166" s="72"/>
      <c r="VPT166" s="72"/>
      <c r="VPU166" s="72"/>
      <c r="VPV166" s="72"/>
      <c r="VPW166" s="72"/>
      <c r="VPX166" s="72"/>
      <c r="VPY166" s="71"/>
      <c r="VPZ166" s="71"/>
      <c r="VQA166" s="71"/>
      <c r="VQB166" s="71"/>
      <c r="VQC166" s="71"/>
      <c r="VQD166" s="71"/>
      <c r="VQE166" s="71"/>
      <c r="VQF166" s="72"/>
      <c r="VQG166" s="72"/>
      <c r="VQH166" s="72"/>
      <c r="VQI166" s="72"/>
      <c r="VQJ166" s="72"/>
      <c r="VQK166" s="72"/>
      <c r="VQL166" s="72"/>
      <c r="VQM166" s="72"/>
      <c r="VQN166" s="72"/>
      <c r="VQO166" s="71"/>
      <c r="VQP166" s="71"/>
      <c r="VQQ166" s="71"/>
      <c r="VQR166" s="71"/>
      <c r="VQS166" s="71"/>
      <c r="VQT166" s="71"/>
      <c r="VQU166" s="71"/>
      <c r="VQV166" s="72"/>
      <c r="VQW166" s="72"/>
      <c r="VQX166" s="72"/>
      <c r="VQY166" s="72"/>
      <c r="VQZ166" s="72"/>
      <c r="VRA166" s="72"/>
      <c r="VRB166" s="72"/>
      <c r="VRC166" s="72"/>
      <c r="VRD166" s="72"/>
      <c r="VRE166" s="71"/>
      <c r="VRF166" s="71"/>
      <c r="VRG166" s="71"/>
      <c r="VRH166" s="71"/>
      <c r="VRI166" s="71"/>
      <c r="VRJ166" s="71"/>
      <c r="VRK166" s="71"/>
      <c r="VRL166" s="72"/>
      <c r="VRM166" s="72"/>
      <c r="VRN166" s="72"/>
      <c r="VRO166" s="72"/>
      <c r="VRP166" s="72"/>
      <c r="VRQ166" s="72"/>
      <c r="VRR166" s="72"/>
      <c r="VRS166" s="72"/>
      <c r="VRT166" s="72"/>
      <c r="VRU166" s="71"/>
      <c r="VRV166" s="71"/>
      <c r="VRW166" s="71"/>
      <c r="VRX166" s="71"/>
      <c r="VRY166" s="71"/>
      <c r="VRZ166" s="71"/>
      <c r="VSA166" s="71"/>
      <c r="VSB166" s="72"/>
      <c r="VSC166" s="72"/>
      <c r="VSD166" s="72"/>
      <c r="VSE166" s="72"/>
      <c r="VSF166" s="72"/>
      <c r="VSG166" s="72"/>
      <c r="VSH166" s="72"/>
      <c r="VSI166" s="72"/>
      <c r="VSJ166" s="72"/>
      <c r="VSK166" s="71"/>
      <c r="VSL166" s="71"/>
      <c r="VSM166" s="71"/>
      <c r="VSN166" s="71"/>
      <c r="VSO166" s="71"/>
      <c r="VSP166" s="71"/>
      <c r="VSQ166" s="71"/>
      <c r="VSR166" s="72"/>
      <c r="VSS166" s="72"/>
      <c r="VST166" s="72"/>
      <c r="VSU166" s="72"/>
      <c r="VSV166" s="72"/>
      <c r="VSW166" s="72"/>
      <c r="VSX166" s="72"/>
      <c r="VSY166" s="72"/>
      <c r="VSZ166" s="72"/>
      <c r="VTA166" s="71"/>
      <c r="VTB166" s="71"/>
      <c r="VTC166" s="71"/>
      <c r="VTD166" s="71"/>
      <c r="VTE166" s="71"/>
      <c r="VTF166" s="71"/>
      <c r="VTG166" s="71"/>
      <c r="VTH166" s="72"/>
      <c r="VTI166" s="72"/>
      <c r="VTJ166" s="72"/>
      <c r="VTK166" s="72"/>
      <c r="VTL166" s="72"/>
      <c r="VTM166" s="72"/>
      <c r="VTN166" s="72"/>
      <c r="VTO166" s="72"/>
      <c r="VTP166" s="72"/>
      <c r="VTQ166" s="71"/>
      <c r="VTR166" s="71"/>
      <c r="VTS166" s="71"/>
      <c r="VTT166" s="71"/>
      <c r="VTU166" s="71"/>
      <c r="VTV166" s="71"/>
      <c r="VTW166" s="71"/>
      <c r="VTX166" s="72"/>
      <c r="VTY166" s="72"/>
      <c r="VTZ166" s="72"/>
      <c r="VUA166" s="72"/>
      <c r="VUB166" s="72"/>
      <c r="VUC166" s="72"/>
      <c r="VUD166" s="72"/>
      <c r="VUE166" s="72"/>
      <c r="VUF166" s="72"/>
      <c r="VUG166" s="71"/>
      <c r="VUH166" s="71"/>
      <c r="VUI166" s="71"/>
      <c r="VUJ166" s="71"/>
      <c r="VUK166" s="71"/>
      <c r="VUL166" s="71"/>
      <c r="VUM166" s="71"/>
      <c r="VUN166" s="72"/>
      <c r="VUO166" s="72"/>
      <c r="VUP166" s="72"/>
      <c r="VUQ166" s="72"/>
      <c r="VUR166" s="72"/>
      <c r="VUS166" s="72"/>
      <c r="VUT166" s="72"/>
      <c r="VUU166" s="72"/>
      <c r="VUV166" s="72"/>
      <c r="VUW166" s="71"/>
      <c r="VUX166" s="71"/>
      <c r="VUY166" s="71"/>
      <c r="VUZ166" s="71"/>
      <c r="VVA166" s="71"/>
      <c r="VVB166" s="71"/>
      <c r="VVC166" s="71"/>
      <c r="VVD166" s="72"/>
      <c r="VVE166" s="72"/>
      <c r="VVF166" s="72"/>
      <c r="VVG166" s="72"/>
      <c r="VVH166" s="72"/>
      <c r="VVI166" s="72"/>
      <c r="VVJ166" s="72"/>
      <c r="VVK166" s="72"/>
      <c r="VVL166" s="72"/>
      <c r="VVM166" s="71"/>
      <c r="VVN166" s="71"/>
      <c r="VVO166" s="71"/>
      <c r="VVP166" s="71"/>
      <c r="VVQ166" s="71"/>
      <c r="VVR166" s="71"/>
      <c r="VVS166" s="71"/>
      <c r="VVT166" s="72"/>
      <c r="VVU166" s="72"/>
      <c r="VVV166" s="72"/>
      <c r="VVW166" s="72"/>
      <c r="VVX166" s="72"/>
      <c r="VVY166" s="72"/>
      <c r="VVZ166" s="72"/>
      <c r="VWA166" s="72"/>
      <c r="VWB166" s="72"/>
      <c r="VWC166" s="71"/>
      <c r="VWD166" s="71"/>
      <c r="VWE166" s="71"/>
      <c r="VWF166" s="71"/>
      <c r="VWG166" s="71"/>
      <c r="VWH166" s="71"/>
      <c r="VWI166" s="71"/>
      <c r="VWJ166" s="72"/>
      <c r="VWK166" s="72"/>
      <c r="VWL166" s="72"/>
      <c r="VWM166" s="72"/>
      <c r="VWN166" s="72"/>
      <c r="VWO166" s="72"/>
      <c r="VWP166" s="72"/>
      <c r="VWQ166" s="72"/>
      <c r="VWR166" s="72"/>
      <c r="VWS166" s="71"/>
      <c r="VWT166" s="71"/>
      <c r="VWU166" s="71"/>
      <c r="VWV166" s="71"/>
      <c r="VWW166" s="71"/>
      <c r="VWX166" s="71"/>
      <c r="VWY166" s="71"/>
      <c r="VWZ166" s="72"/>
      <c r="VXA166" s="72"/>
      <c r="VXB166" s="72"/>
      <c r="VXC166" s="72"/>
      <c r="VXD166" s="72"/>
      <c r="VXE166" s="72"/>
      <c r="VXF166" s="72"/>
      <c r="VXG166" s="72"/>
      <c r="VXH166" s="72"/>
      <c r="VXI166" s="71"/>
      <c r="VXJ166" s="71"/>
      <c r="VXK166" s="71"/>
      <c r="VXL166" s="71"/>
      <c r="VXM166" s="71"/>
      <c r="VXN166" s="71"/>
      <c r="VXO166" s="71"/>
      <c r="VXP166" s="72"/>
      <c r="VXQ166" s="72"/>
      <c r="VXR166" s="72"/>
      <c r="VXS166" s="72"/>
      <c r="VXT166" s="72"/>
      <c r="VXU166" s="72"/>
      <c r="VXV166" s="72"/>
      <c r="VXW166" s="72"/>
      <c r="VXX166" s="72"/>
      <c r="VXY166" s="71"/>
      <c r="VXZ166" s="71"/>
      <c r="VYA166" s="71"/>
      <c r="VYB166" s="71"/>
      <c r="VYC166" s="71"/>
      <c r="VYD166" s="71"/>
      <c r="VYE166" s="71"/>
      <c r="VYF166" s="72"/>
      <c r="VYG166" s="72"/>
      <c r="VYH166" s="72"/>
      <c r="VYI166" s="72"/>
      <c r="VYJ166" s="72"/>
      <c r="VYK166" s="72"/>
      <c r="VYL166" s="72"/>
      <c r="VYM166" s="72"/>
      <c r="VYN166" s="72"/>
      <c r="VYO166" s="71"/>
      <c r="VYP166" s="71"/>
      <c r="VYQ166" s="71"/>
      <c r="VYR166" s="71"/>
      <c r="VYS166" s="71"/>
      <c r="VYT166" s="71"/>
      <c r="VYU166" s="71"/>
      <c r="VYV166" s="72"/>
      <c r="VYW166" s="72"/>
      <c r="VYX166" s="72"/>
      <c r="VYY166" s="72"/>
      <c r="VYZ166" s="72"/>
      <c r="VZA166" s="72"/>
      <c r="VZB166" s="72"/>
      <c r="VZC166" s="72"/>
      <c r="VZD166" s="72"/>
      <c r="VZE166" s="71"/>
      <c r="VZF166" s="71"/>
      <c r="VZG166" s="71"/>
      <c r="VZH166" s="71"/>
      <c r="VZI166" s="71"/>
      <c r="VZJ166" s="71"/>
      <c r="VZK166" s="71"/>
      <c r="VZL166" s="72"/>
      <c r="VZM166" s="72"/>
      <c r="VZN166" s="72"/>
      <c r="VZO166" s="72"/>
      <c r="VZP166" s="72"/>
      <c r="VZQ166" s="72"/>
      <c r="VZR166" s="72"/>
      <c r="VZS166" s="72"/>
      <c r="VZT166" s="72"/>
      <c r="VZU166" s="71"/>
      <c r="VZV166" s="71"/>
      <c r="VZW166" s="71"/>
      <c r="VZX166" s="71"/>
      <c r="VZY166" s="71"/>
      <c r="VZZ166" s="71"/>
      <c r="WAA166" s="71"/>
      <c r="WAB166" s="72"/>
      <c r="WAC166" s="72"/>
      <c r="WAD166" s="72"/>
      <c r="WAE166" s="72"/>
      <c r="WAF166" s="72"/>
      <c r="WAG166" s="72"/>
      <c r="WAH166" s="72"/>
      <c r="WAI166" s="72"/>
      <c r="WAJ166" s="72"/>
      <c r="WAK166" s="71"/>
      <c r="WAL166" s="71"/>
      <c r="WAM166" s="71"/>
      <c r="WAN166" s="71"/>
      <c r="WAO166" s="71"/>
      <c r="WAP166" s="71"/>
      <c r="WAQ166" s="71"/>
      <c r="WAR166" s="72"/>
      <c r="WAS166" s="72"/>
      <c r="WAT166" s="72"/>
      <c r="WAU166" s="72"/>
      <c r="WAV166" s="72"/>
      <c r="WAW166" s="72"/>
      <c r="WAX166" s="72"/>
      <c r="WAY166" s="72"/>
      <c r="WAZ166" s="72"/>
      <c r="WBA166" s="71"/>
      <c r="WBB166" s="71"/>
      <c r="WBC166" s="71"/>
      <c r="WBD166" s="71"/>
      <c r="WBE166" s="71"/>
      <c r="WBF166" s="71"/>
      <c r="WBG166" s="71"/>
      <c r="WBH166" s="72"/>
      <c r="WBI166" s="72"/>
      <c r="WBJ166" s="72"/>
      <c r="WBK166" s="72"/>
      <c r="WBL166" s="72"/>
      <c r="WBM166" s="72"/>
      <c r="WBN166" s="72"/>
      <c r="WBO166" s="72"/>
      <c r="WBP166" s="72"/>
      <c r="WBQ166" s="71"/>
      <c r="WBR166" s="71"/>
      <c r="WBS166" s="71"/>
      <c r="WBT166" s="71"/>
      <c r="WBU166" s="71"/>
      <c r="WBV166" s="71"/>
      <c r="WBW166" s="71"/>
      <c r="WBX166" s="72"/>
      <c r="WBY166" s="72"/>
      <c r="WBZ166" s="72"/>
      <c r="WCA166" s="72"/>
      <c r="WCB166" s="72"/>
      <c r="WCC166" s="72"/>
      <c r="WCD166" s="72"/>
      <c r="WCE166" s="72"/>
      <c r="WCF166" s="72"/>
      <c r="WCG166" s="71"/>
      <c r="WCH166" s="71"/>
      <c r="WCI166" s="71"/>
      <c r="WCJ166" s="71"/>
      <c r="WCK166" s="71"/>
      <c r="WCL166" s="71"/>
      <c r="WCM166" s="71"/>
      <c r="WCN166" s="72"/>
      <c r="WCO166" s="72"/>
      <c r="WCP166" s="72"/>
      <c r="WCQ166" s="72"/>
      <c r="WCR166" s="72"/>
      <c r="WCS166" s="72"/>
      <c r="WCT166" s="72"/>
      <c r="WCU166" s="72"/>
      <c r="WCV166" s="72"/>
      <c r="WCW166" s="71"/>
      <c r="WCX166" s="71"/>
      <c r="WCY166" s="71"/>
      <c r="WCZ166" s="71"/>
      <c r="WDA166" s="71"/>
      <c r="WDB166" s="71"/>
      <c r="WDC166" s="71"/>
      <c r="WDD166" s="72"/>
      <c r="WDE166" s="72"/>
      <c r="WDF166" s="72"/>
      <c r="WDG166" s="72"/>
      <c r="WDH166" s="72"/>
      <c r="WDI166" s="72"/>
      <c r="WDJ166" s="72"/>
      <c r="WDK166" s="72"/>
      <c r="WDL166" s="72"/>
      <c r="WDM166" s="71"/>
      <c r="WDN166" s="71"/>
      <c r="WDO166" s="71"/>
      <c r="WDP166" s="71"/>
      <c r="WDQ166" s="71"/>
      <c r="WDR166" s="71"/>
      <c r="WDS166" s="71"/>
      <c r="WDT166" s="72"/>
      <c r="WDU166" s="72"/>
      <c r="WDV166" s="72"/>
      <c r="WDW166" s="72"/>
      <c r="WDX166" s="72"/>
      <c r="WDY166" s="72"/>
      <c r="WDZ166" s="72"/>
      <c r="WEA166" s="72"/>
      <c r="WEB166" s="72"/>
      <c r="WEC166" s="71"/>
      <c r="WED166" s="71"/>
      <c r="WEE166" s="71"/>
      <c r="WEF166" s="71"/>
      <c r="WEG166" s="71"/>
      <c r="WEH166" s="71"/>
      <c r="WEI166" s="71"/>
      <c r="WEJ166" s="72"/>
      <c r="WEK166" s="72"/>
      <c r="WEL166" s="72"/>
      <c r="WEM166" s="72"/>
      <c r="WEN166" s="72"/>
      <c r="WEO166" s="72"/>
      <c r="WEP166" s="72"/>
      <c r="WEQ166" s="72"/>
      <c r="WER166" s="72"/>
      <c r="WES166" s="71"/>
      <c r="WET166" s="71"/>
      <c r="WEU166" s="71"/>
      <c r="WEV166" s="71"/>
      <c r="WEW166" s="71"/>
      <c r="WEX166" s="71"/>
      <c r="WEY166" s="71"/>
      <c r="WEZ166" s="72"/>
      <c r="WFA166" s="72"/>
      <c r="WFB166" s="72"/>
      <c r="WFC166" s="72"/>
      <c r="WFD166" s="72"/>
      <c r="WFE166" s="72"/>
      <c r="WFF166" s="72"/>
      <c r="WFG166" s="72"/>
      <c r="WFH166" s="72"/>
      <c r="WFI166" s="71"/>
      <c r="WFJ166" s="71"/>
      <c r="WFK166" s="71"/>
      <c r="WFL166" s="71"/>
      <c r="WFM166" s="71"/>
      <c r="WFN166" s="71"/>
      <c r="WFO166" s="71"/>
      <c r="WFP166" s="72"/>
      <c r="WFQ166" s="72"/>
      <c r="WFR166" s="72"/>
      <c r="WFS166" s="72"/>
      <c r="WFT166" s="72"/>
      <c r="WFU166" s="72"/>
      <c r="WFV166" s="72"/>
      <c r="WFW166" s="72"/>
      <c r="WFX166" s="72"/>
      <c r="WFY166" s="71"/>
      <c r="WFZ166" s="71"/>
      <c r="WGA166" s="71"/>
      <c r="WGB166" s="71"/>
      <c r="WGC166" s="71"/>
      <c r="WGD166" s="71"/>
      <c r="WGE166" s="71"/>
      <c r="WGF166" s="72"/>
      <c r="WGG166" s="72"/>
      <c r="WGH166" s="72"/>
      <c r="WGI166" s="72"/>
      <c r="WGJ166" s="72"/>
      <c r="WGK166" s="72"/>
      <c r="WGL166" s="72"/>
      <c r="WGM166" s="72"/>
      <c r="WGN166" s="72"/>
      <c r="WGO166" s="71"/>
      <c r="WGP166" s="71"/>
      <c r="WGQ166" s="71"/>
      <c r="WGR166" s="71"/>
      <c r="WGS166" s="71"/>
      <c r="WGT166" s="71"/>
      <c r="WGU166" s="71"/>
      <c r="WGV166" s="72"/>
      <c r="WGW166" s="72"/>
      <c r="WGX166" s="72"/>
      <c r="WGY166" s="72"/>
      <c r="WGZ166" s="72"/>
      <c r="WHA166" s="72"/>
      <c r="WHB166" s="72"/>
      <c r="WHC166" s="72"/>
      <c r="WHD166" s="72"/>
      <c r="WHE166" s="71"/>
      <c r="WHF166" s="71"/>
      <c r="WHG166" s="71"/>
      <c r="WHH166" s="71"/>
      <c r="WHI166" s="71"/>
      <c r="WHJ166" s="71"/>
      <c r="WHK166" s="71"/>
      <c r="WHL166" s="72"/>
      <c r="WHM166" s="72"/>
      <c r="WHN166" s="72"/>
      <c r="WHO166" s="72"/>
      <c r="WHP166" s="72"/>
      <c r="WHQ166" s="72"/>
      <c r="WHR166" s="72"/>
      <c r="WHS166" s="72"/>
      <c r="WHT166" s="72"/>
      <c r="WHU166" s="71"/>
      <c r="WHV166" s="71"/>
      <c r="WHW166" s="71"/>
      <c r="WHX166" s="71"/>
      <c r="WHY166" s="71"/>
      <c r="WHZ166" s="71"/>
      <c r="WIA166" s="71"/>
      <c r="WIB166" s="72"/>
      <c r="WIC166" s="72"/>
      <c r="WID166" s="72"/>
      <c r="WIE166" s="72"/>
      <c r="WIF166" s="72"/>
      <c r="WIG166" s="72"/>
      <c r="WIH166" s="72"/>
      <c r="WII166" s="72"/>
      <c r="WIJ166" s="72"/>
      <c r="WIK166" s="71"/>
      <c r="WIL166" s="71"/>
      <c r="WIM166" s="71"/>
      <c r="WIN166" s="71"/>
      <c r="WIO166" s="71"/>
      <c r="WIP166" s="71"/>
      <c r="WIQ166" s="71"/>
      <c r="WIR166" s="72"/>
      <c r="WIS166" s="72"/>
      <c r="WIT166" s="72"/>
      <c r="WIU166" s="72"/>
      <c r="WIV166" s="72"/>
      <c r="WIW166" s="72"/>
      <c r="WIX166" s="72"/>
      <c r="WIY166" s="72"/>
      <c r="WIZ166" s="72"/>
      <c r="WJA166" s="71"/>
      <c r="WJB166" s="71"/>
      <c r="WJC166" s="71"/>
      <c r="WJD166" s="71"/>
      <c r="WJE166" s="71"/>
      <c r="WJF166" s="71"/>
      <c r="WJG166" s="71"/>
      <c r="WJH166" s="72"/>
      <c r="WJI166" s="72"/>
      <c r="WJJ166" s="72"/>
      <c r="WJK166" s="72"/>
      <c r="WJL166" s="72"/>
      <c r="WJM166" s="72"/>
      <c r="WJN166" s="72"/>
      <c r="WJO166" s="72"/>
      <c r="WJP166" s="72"/>
      <c r="WJQ166" s="71"/>
      <c r="WJR166" s="71"/>
      <c r="WJS166" s="71"/>
      <c r="WJT166" s="71"/>
      <c r="WJU166" s="71"/>
      <c r="WJV166" s="71"/>
      <c r="WJW166" s="71"/>
      <c r="WJX166" s="72"/>
      <c r="WJY166" s="72"/>
      <c r="WJZ166" s="72"/>
      <c r="WKA166" s="72"/>
      <c r="WKB166" s="72"/>
      <c r="WKC166" s="72"/>
      <c r="WKD166" s="72"/>
      <c r="WKE166" s="72"/>
      <c r="WKF166" s="72"/>
      <c r="WKG166" s="71"/>
      <c r="WKH166" s="71"/>
      <c r="WKI166" s="71"/>
      <c r="WKJ166" s="71"/>
      <c r="WKK166" s="71"/>
      <c r="WKL166" s="71"/>
      <c r="WKM166" s="71"/>
      <c r="WKN166" s="72"/>
      <c r="WKO166" s="72"/>
      <c r="WKP166" s="72"/>
      <c r="WKQ166" s="72"/>
      <c r="WKR166" s="72"/>
      <c r="WKS166" s="72"/>
      <c r="WKT166" s="72"/>
      <c r="WKU166" s="72"/>
      <c r="WKV166" s="72"/>
      <c r="WKW166" s="71"/>
      <c r="WKX166" s="71"/>
      <c r="WKY166" s="71"/>
      <c r="WKZ166" s="71"/>
      <c r="WLA166" s="71"/>
      <c r="WLB166" s="71"/>
      <c r="WLC166" s="71"/>
      <c r="WLD166" s="72"/>
      <c r="WLE166" s="72"/>
      <c r="WLF166" s="72"/>
      <c r="WLG166" s="72"/>
      <c r="WLH166" s="72"/>
      <c r="WLI166" s="72"/>
      <c r="WLJ166" s="72"/>
      <c r="WLK166" s="72"/>
      <c r="WLL166" s="72"/>
      <c r="WLM166" s="71"/>
      <c r="WLN166" s="71"/>
      <c r="WLO166" s="71"/>
      <c r="WLP166" s="71"/>
      <c r="WLQ166" s="71"/>
      <c r="WLR166" s="71"/>
      <c r="WLS166" s="71"/>
      <c r="WLT166" s="72"/>
      <c r="WLU166" s="72"/>
      <c r="WLV166" s="72"/>
      <c r="WLW166" s="72"/>
      <c r="WLX166" s="72"/>
      <c r="WLY166" s="72"/>
      <c r="WLZ166" s="72"/>
      <c r="WMA166" s="72"/>
      <c r="WMB166" s="72"/>
      <c r="WMC166" s="71"/>
      <c r="WMD166" s="71"/>
      <c r="WME166" s="71"/>
      <c r="WMF166" s="71"/>
      <c r="WMG166" s="71"/>
      <c r="WMH166" s="71"/>
      <c r="WMI166" s="71"/>
      <c r="WMJ166" s="72"/>
      <c r="WMK166" s="72"/>
      <c r="WML166" s="72"/>
      <c r="WMM166" s="72"/>
      <c r="WMN166" s="72"/>
      <c r="WMO166" s="72"/>
      <c r="WMP166" s="72"/>
      <c r="WMQ166" s="72"/>
      <c r="WMR166" s="72"/>
      <c r="WMS166" s="71"/>
      <c r="WMT166" s="71"/>
      <c r="WMU166" s="71"/>
      <c r="WMV166" s="71"/>
      <c r="WMW166" s="71"/>
      <c r="WMX166" s="71"/>
      <c r="WMY166" s="71"/>
      <c r="WMZ166" s="72"/>
      <c r="WNA166" s="72"/>
      <c r="WNB166" s="72"/>
      <c r="WNC166" s="72"/>
      <c r="WND166" s="72"/>
      <c r="WNE166" s="72"/>
      <c r="WNF166" s="72"/>
      <c r="WNG166" s="72"/>
      <c r="WNH166" s="72"/>
      <c r="WNI166" s="71"/>
      <c r="WNJ166" s="71"/>
      <c r="WNK166" s="71"/>
      <c r="WNL166" s="71"/>
      <c r="WNM166" s="71"/>
      <c r="WNN166" s="71"/>
      <c r="WNO166" s="71"/>
      <c r="WNP166" s="72"/>
      <c r="WNQ166" s="72"/>
      <c r="WNR166" s="72"/>
      <c r="WNS166" s="72"/>
      <c r="WNT166" s="72"/>
      <c r="WNU166" s="72"/>
      <c r="WNV166" s="72"/>
      <c r="WNW166" s="72"/>
      <c r="WNX166" s="72"/>
      <c r="WNY166" s="71"/>
      <c r="WNZ166" s="71"/>
      <c r="WOA166" s="71"/>
      <c r="WOB166" s="71"/>
      <c r="WOC166" s="71"/>
      <c r="WOD166" s="71"/>
      <c r="WOE166" s="71"/>
      <c r="WOF166" s="72"/>
      <c r="WOG166" s="72"/>
      <c r="WOH166" s="72"/>
      <c r="WOI166" s="72"/>
      <c r="WOJ166" s="72"/>
      <c r="WOK166" s="72"/>
      <c r="WOL166" s="72"/>
      <c r="WOM166" s="72"/>
      <c r="WON166" s="72"/>
      <c r="WOO166" s="71"/>
      <c r="WOP166" s="71"/>
      <c r="WOQ166" s="71"/>
      <c r="WOR166" s="71"/>
      <c r="WOS166" s="71"/>
      <c r="WOT166" s="71"/>
      <c r="WOU166" s="71"/>
      <c r="WOV166" s="72"/>
      <c r="WOW166" s="72"/>
      <c r="WOX166" s="72"/>
      <c r="WOY166" s="72"/>
      <c r="WOZ166" s="72"/>
      <c r="WPA166" s="72"/>
      <c r="WPB166" s="72"/>
      <c r="WPC166" s="72"/>
      <c r="WPD166" s="72"/>
      <c r="WPE166" s="71"/>
      <c r="WPF166" s="71"/>
      <c r="WPG166" s="71"/>
      <c r="WPH166" s="71"/>
      <c r="WPI166" s="71"/>
      <c r="WPJ166" s="71"/>
      <c r="WPK166" s="71"/>
      <c r="WPL166" s="72"/>
      <c r="WPM166" s="72"/>
      <c r="WPN166" s="72"/>
      <c r="WPO166" s="72"/>
      <c r="WPP166" s="72"/>
      <c r="WPQ166" s="72"/>
      <c r="WPR166" s="72"/>
      <c r="WPS166" s="72"/>
      <c r="WPT166" s="72"/>
      <c r="WPU166" s="71"/>
      <c r="WPV166" s="71"/>
      <c r="WPW166" s="71"/>
      <c r="WPX166" s="71"/>
      <c r="WPY166" s="71"/>
      <c r="WPZ166" s="71"/>
      <c r="WQA166" s="71"/>
      <c r="WQB166" s="72"/>
      <c r="WQC166" s="72"/>
      <c r="WQD166" s="72"/>
      <c r="WQE166" s="72"/>
      <c r="WQF166" s="72"/>
      <c r="WQG166" s="72"/>
      <c r="WQH166" s="72"/>
      <c r="WQI166" s="72"/>
      <c r="WQJ166" s="72"/>
      <c r="WQK166" s="71"/>
      <c r="WQL166" s="71"/>
      <c r="WQM166" s="71"/>
      <c r="WQN166" s="71"/>
      <c r="WQO166" s="71"/>
      <c r="WQP166" s="71"/>
      <c r="WQQ166" s="71"/>
      <c r="WQR166" s="72"/>
      <c r="WQS166" s="72"/>
      <c r="WQT166" s="72"/>
      <c r="WQU166" s="72"/>
      <c r="WQV166" s="72"/>
      <c r="WQW166" s="72"/>
      <c r="WQX166" s="72"/>
      <c r="WQY166" s="72"/>
      <c r="WQZ166" s="72"/>
      <c r="WRA166" s="71"/>
      <c r="WRB166" s="71"/>
      <c r="WRC166" s="71"/>
      <c r="WRD166" s="71"/>
      <c r="WRE166" s="71"/>
      <c r="WRF166" s="71"/>
      <c r="WRG166" s="71"/>
      <c r="WRH166" s="72"/>
      <c r="WRI166" s="72"/>
      <c r="WRJ166" s="72"/>
      <c r="WRK166" s="72"/>
      <c r="WRL166" s="72"/>
      <c r="WRM166" s="72"/>
      <c r="WRN166" s="72"/>
      <c r="WRO166" s="72"/>
      <c r="WRP166" s="72"/>
      <c r="WRQ166" s="71"/>
      <c r="WRR166" s="71"/>
      <c r="WRS166" s="71"/>
      <c r="WRT166" s="71"/>
      <c r="WRU166" s="71"/>
      <c r="WRV166" s="71"/>
      <c r="WRW166" s="71"/>
      <c r="WRX166" s="72"/>
      <c r="WRY166" s="72"/>
      <c r="WRZ166" s="72"/>
      <c r="WSA166" s="72"/>
      <c r="WSB166" s="72"/>
      <c r="WSC166" s="72"/>
      <c r="WSD166" s="72"/>
      <c r="WSE166" s="72"/>
      <c r="WSF166" s="72"/>
      <c r="WSG166" s="71"/>
      <c r="WSH166" s="71"/>
      <c r="WSI166" s="71"/>
      <c r="WSJ166" s="71"/>
      <c r="WSK166" s="71"/>
      <c r="WSL166" s="71"/>
      <c r="WSM166" s="71"/>
      <c r="WSN166" s="72"/>
      <c r="WSO166" s="72"/>
      <c r="WSP166" s="72"/>
      <c r="WSQ166" s="72"/>
      <c r="WSR166" s="72"/>
      <c r="WSS166" s="72"/>
      <c r="WST166" s="72"/>
      <c r="WSU166" s="72"/>
      <c r="WSV166" s="72"/>
      <c r="WSW166" s="71"/>
      <c r="WSX166" s="71"/>
      <c r="WSY166" s="71"/>
      <c r="WSZ166" s="71"/>
      <c r="WTA166" s="71"/>
      <c r="WTB166" s="71"/>
      <c r="WTC166" s="71"/>
      <c r="WTD166" s="72"/>
      <c r="WTE166" s="72"/>
      <c r="WTF166" s="72"/>
      <c r="WTG166" s="72"/>
      <c r="WTH166" s="72"/>
      <c r="WTI166" s="72"/>
      <c r="WTJ166" s="72"/>
      <c r="WTK166" s="72"/>
      <c r="WTL166" s="72"/>
      <c r="WTM166" s="71"/>
      <c r="WTN166" s="71"/>
      <c r="WTO166" s="71"/>
      <c r="WTP166" s="71"/>
      <c r="WTQ166" s="71"/>
      <c r="WTR166" s="71"/>
      <c r="WTS166" s="71"/>
      <c r="WTT166" s="72"/>
      <c r="WTU166" s="72"/>
      <c r="WTV166" s="72"/>
      <c r="WTW166" s="72"/>
      <c r="WTX166" s="72"/>
      <c r="WTY166" s="72"/>
      <c r="WTZ166" s="72"/>
      <c r="WUA166" s="72"/>
      <c r="WUB166" s="72"/>
      <c r="WUC166" s="71"/>
      <c r="WUD166" s="71"/>
      <c r="WUE166" s="71"/>
      <c r="WUF166" s="71"/>
      <c r="WUG166" s="71"/>
      <c r="WUH166" s="71"/>
      <c r="WUI166" s="71"/>
      <c r="WUJ166" s="72"/>
      <c r="WUK166" s="72"/>
      <c r="WUL166" s="72"/>
      <c r="WUM166" s="72"/>
      <c r="WUN166" s="72"/>
      <c r="WUO166" s="72"/>
      <c r="WUP166" s="72"/>
      <c r="WUQ166" s="72"/>
      <c r="WUR166" s="72"/>
      <c r="WUS166" s="71"/>
      <c r="WUT166" s="71"/>
      <c r="WUU166" s="71"/>
      <c r="WUV166" s="71"/>
      <c r="WUW166" s="71"/>
      <c r="WUX166" s="71"/>
      <c r="WUY166" s="71"/>
      <c r="WUZ166" s="72"/>
      <c r="WVA166" s="72"/>
      <c r="WVB166" s="72"/>
      <c r="WVC166" s="72"/>
      <c r="WVD166" s="72"/>
      <c r="WVE166" s="72"/>
      <c r="WVF166" s="72"/>
      <c r="WVG166" s="72"/>
      <c r="WVH166" s="72"/>
      <c r="WVI166" s="71"/>
      <c r="WVJ166" s="71"/>
      <c r="WVK166" s="71"/>
      <c r="WVL166" s="71"/>
      <c r="WVM166" s="71"/>
      <c r="WVN166" s="71"/>
      <c r="WVO166" s="71"/>
      <c r="WVP166" s="72"/>
      <c r="WVQ166" s="72"/>
      <c r="WVR166" s="72"/>
      <c r="WVS166" s="72"/>
      <c r="WVT166" s="72"/>
      <c r="WVU166" s="72"/>
      <c r="WVV166" s="72"/>
      <c r="WVW166" s="72"/>
      <c r="WVX166" s="72"/>
      <c r="WVY166" s="71"/>
      <c r="WVZ166" s="71"/>
      <c r="WWA166" s="71"/>
      <c r="WWB166" s="71"/>
      <c r="WWC166" s="71"/>
      <c r="WWD166" s="71"/>
      <c r="WWE166" s="71"/>
      <c r="WWF166" s="72"/>
      <c r="WWG166" s="72"/>
      <c r="WWH166" s="72"/>
      <c r="WWI166" s="72"/>
      <c r="WWJ166" s="72"/>
      <c r="WWK166" s="72"/>
      <c r="WWL166" s="72"/>
      <c r="WWM166" s="72"/>
      <c r="WWN166" s="72"/>
      <c r="WWO166" s="71"/>
      <c r="WWP166" s="71"/>
      <c r="WWQ166" s="71"/>
      <c r="WWR166" s="71"/>
      <c r="WWS166" s="71"/>
      <c r="WWT166" s="71"/>
      <c r="WWU166" s="71"/>
      <c r="WWV166" s="72"/>
      <c r="WWW166" s="72"/>
      <c r="WWX166" s="72"/>
      <c r="WWY166" s="72"/>
      <c r="WWZ166" s="72"/>
      <c r="WXA166" s="72"/>
      <c r="WXB166" s="72"/>
      <c r="WXC166" s="72"/>
      <c r="WXD166" s="72"/>
      <c r="WXE166" s="71"/>
      <c r="WXF166" s="71"/>
      <c r="WXG166" s="71"/>
      <c r="WXH166" s="71"/>
      <c r="WXI166" s="71"/>
      <c r="WXJ166" s="71"/>
      <c r="WXK166" s="71"/>
      <c r="WXL166" s="72"/>
      <c r="WXM166" s="72"/>
      <c r="WXN166" s="72"/>
      <c r="WXO166" s="72"/>
      <c r="WXP166" s="72"/>
      <c r="WXQ166" s="72"/>
      <c r="WXR166" s="72"/>
      <c r="WXS166" s="72"/>
      <c r="WXT166" s="72"/>
      <c r="WXU166" s="71"/>
      <c r="WXV166" s="71"/>
      <c r="WXW166" s="71"/>
      <c r="WXX166" s="71"/>
      <c r="WXY166" s="71"/>
      <c r="WXZ166" s="71"/>
      <c r="WYA166" s="71"/>
      <c r="WYB166" s="72"/>
      <c r="WYC166" s="72"/>
      <c r="WYD166" s="72"/>
      <c r="WYE166" s="72"/>
      <c r="WYF166" s="72"/>
      <c r="WYG166" s="72"/>
      <c r="WYH166" s="72"/>
      <c r="WYI166" s="72"/>
      <c r="WYJ166" s="72"/>
      <c r="WYK166" s="71"/>
      <c r="WYL166" s="71"/>
      <c r="WYM166" s="71"/>
      <c r="WYN166" s="71"/>
      <c r="WYO166" s="71"/>
      <c r="WYP166" s="71"/>
      <c r="WYQ166" s="71"/>
      <c r="WYR166" s="72"/>
      <c r="WYS166" s="72"/>
      <c r="WYT166" s="72"/>
      <c r="WYU166" s="72"/>
      <c r="WYV166" s="72"/>
      <c r="WYW166" s="72"/>
      <c r="WYX166" s="72"/>
      <c r="WYY166" s="72"/>
      <c r="WYZ166" s="72"/>
      <c r="WZA166" s="71"/>
      <c r="WZB166" s="71"/>
      <c r="WZC166" s="71"/>
      <c r="WZD166" s="71"/>
      <c r="WZE166" s="71"/>
      <c r="WZF166" s="71"/>
      <c r="WZG166" s="71"/>
      <c r="WZH166" s="72"/>
      <c r="WZI166" s="72"/>
      <c r="WZJ166" s="72"/>
      <c r="WZK166" s="72"/>
      <c r="WZL166" s="72"/>
      <c r="WZM166" s="72"/>
      <c r="WZN166" s="72"/>
      <c r="WZO166" s="72"/>
      <c r="WZP166" s="72"/>
      <c r="WZQ166" s="71"/>
      <c r="WZR166" s="71"/>
      <c r="WZS166" s="71"/>
      <c r="WZT166" s="71"/>
      <c r="WZU166" s="71"/>
      <c r="WZV166" s="71"/>
      <c r="WZW166" s="71"/>
      <c r="WZX166" s="72"/>
      <c r="WZY166" s="72"/>
      <c r="WZZ166" s="72"/>
      <c r="XAA166" s="72"/>
      <c r="XAB166" s="72"/>
      <c r="XAC166" s="72"/>
      <c r="XAD166" s="72"/>
      <c r="XAE166" s="72"/>
      <c r="XAF166" s="72"/>
      <c r="XAG166" s="71"/>
      <c r="XAH166" s="71"/>
      <c r="XAI166" s="71"/>
      <c r="XAJ166" s="71"/>
      <c r="XAK166" s="71"/>
      <c r="XAL166" s="71"/>
      <c r="XAM166" s="71"/>
      <c r="XAN166" s="72"/>
      <c r="XAO166" s="72"/>
      <c r="XAP166" s="72"/>
      <c r="XAQ166" s="72"/>
      <c r="XAR166" s="72"/>
      <c r="XAS166" s="72"/>
      <c r="XAT166" s="72"/>
      <c r="XAU166" s="72"/>
      <c r="XAV166" s="72"/>
      <c r="XAW166" s="71"/>
      <c r="XAX166" s="71"/>
      <c r="XAY166" s="71"/>
      <c r="XAZ166" s="71"/>
      <c r="XBA166" s="71"/>
      <c r="XBB166" s="71"/>
      <c r="XBC166" s="71"/>
      <c r="XBD166" s="72"/>
      <c r="XBE166" s="72"/>
      <c r="XBF166" s="72"/>
      <c r="XBG166" s="72"/>
      <c r="XBH166" s="72"/>
      <c r="XBI166" s="72"/>
      <c r="XBJ166" s="72"/>
      <c r="XBK166" s="72"/>
      <c r="XBL166" s="72"/>
      <c r="XBM166" s="71"/>
      <c r="XBN166" s="71"/>
      <c r="XBO166" s="71"/>
      <c r="XBP166" s="71"/>
      <c r="XBQ166" s="71"/>
      <c r="XBR166" s="71"/>
      <c r="XBS166" s="71"/>
      <c r="XBT166" s="72"/>
      <c r="XBU166" s="72"/>
      <c r="XBV166" s="72"/>
      <c r="XBW166" s="72"/>
      <c r="XBX166" s="72"/>
      <c r="XBY166" s="72"/>
      <c r="XBZ166" s="72"/>
      <c r="XCA166" s="72"/>
      <c r="XCB166" s="72"/>
      <c r="XCC166" s="71"/>
      <c r="XCD166" s="71"/>
      <c r="XCE166" s="71"/>
      <c r="XCF166" s="71"/>
      <c r="XCG166" s="71"/>
      <c r="XCH166" s="71"/>
      <c r="XCI166" s="71"/>
      <c r="XCJ166" s="72"/>
      <c r="XCK166" s="72"/>
      <c r="XCL166" s="72"/>
      <c r="XCM166" s="72"/>
      <c r="XCN166" s="72"/>
      <c r="XCO166" s="72"/>
      <c r="XCP166" s="72"/>
      <c r="XCQ166" s="72"/>
      <c r="XCR166" s="72"/>
      <c r="XCS166" s="71"/>
      <c r="XCT166" s="71"/>
      <c r="XCU166" s="71"/>
      <c r="XCV166" s="71"/>
      <c r="XCW166" s="71"/>
      <c r="XCX166" s="71"/>
      <c r="XCY166" s="71"/>
      <c r="XCZ166" s="72"/>
      <c r="XDA166" s="72"/>
      <c r="XDB166" s="72"/>
      <c r="XDC166" s="72"/>
      <c r="XDD166" s="72"/>
      <c r="XDE166" s="72"/>
      <c r="XDF166" s="72"/>
      <c r="XDG166" s="72"/>
      <c r="XDH166" s="72"/>
      <c r="XDI166" s="71"/>
      <c r="XDJ166" s="71"/>
      <c r="XDK166" s="71"/>
      <c r="XDL166" s="71"/>
      <c r="XDM166" s="71"/>
      <c r="XDN166" s="71"/>
      <c r="XDO166" s="71"/>
      <c r="XDP166" s="72"/>
      <c r="XDQ166" s="72"/>
      <c r="XDR166" s="72"/>
      <c r="XDS166" s="72"/>
      <c r="XDT166" s="72"/>
      <c r="XDU166" s="72"/>
      <c r="XDV166" s="72"/>
      <c r="XDW166" s="72"/>
      <c r="XDX166" s="72"/>
      <c r="XDY166" s="71"/>
      <c r="XDZ166" s="71"/>
      <c r="XEA166" s="71"/>
      <c r="XEB166" s="71"/>
      <c r="XEC166" s="71"/>
      <c r="XED166" s="71"/>
      <c r="XEE166" s="71"/>
      <c r="XEF166" s="72"/>
      <c r="XEG166" s="72"/>
      <c r="XEH166" s="72"/>
      <c r="XEI166" s="72"/>
      <c r="XEJ166" s="72"/>
      <c r="XEK166" s="72"/>
      <c r="XEL166" s="72"/>
      <c r="XEM166" s="72"/>
      <c r="XEN166" s="72"/>
      <c r="XEO166" s="71"/>
      <c r="XEP166" s="71"/>
      <c r="XEQ166" s="71"/>
      <c r="XER166" s="71"/>
      <c r="XES166" s="71"/>
      <c r="XET166" s="71"/>
      <c r="XEU166" s="71"/>
      <c r="XEV166" s="72"/>
      <c r="XEW166" s="72"/>
      <c r="XEX166" s="72"/>
      <c r="XEY166" s="72"/>
      <c r="XEZ166" s="72"/>
      <c r="XFA166" s="72"/>
      <c r="XFB166" s="72"/>
      <c r="XFC166" s="72"/>
      <c r="XFD166" s="72"/>
    </row>
    <row r="167" spans="1:16384" s="70" customFormat="1" ht="15" hidden="1" customHeight="1" outlineLevel="2" x14ac:dyDescent="0.25">
      <c r="A167" s="67" t="s">
        <v>11</v>
      </c>
      <c r="B167" s="129" t="s">
        <v>547</v>
      </c>
      <c r="C167" s="129" t="s">
        <v>182</v>
      </c>
      <c r="D167" s="129" t="s">
        <v>27</v>
      </c>
      <c r="E167" s="129" t="s">
        <v>18</v>
      </c>
      <c r="F167" s="129" t="s">
        <v>183</v>
      </c>
      <c r="G167" s="130" t="s">
        <v>184</v>
      </c>
      <c r="H167" s="131">
        <v>0</v>
      </c>
      <c r="I167" s="131">
        <v>2092.6999999999998</v>
      </c>
      <c r="J167" s="131">
        <v>2403</v>
      </c>
      <c r="K167" s="131">
        <v>2403</v>
      </c>
      <c r="L167" s="131">
        <v>2212.1</v>
      </c>
      <c r="M167" s="131">
        <v>1843.3</v>
      </c>
      <c r="N167" s="131">
        <v>2767</v>
      </c>
      <c r="O167" s="131">
        <f t="shared" si="44"/>
        <v>2767</v>
      </c>
      <c r="P167" s="131">
        <f t="shared" si="43"/>
        <v>2767</v>
      </c>
    </row>
    <row r="168" spans="1:16384" s="70" customFormat="1" ht="15" hidden="1" customHeight="1" outlineLevel="2" x14ac:dyDescent="0.25">
      <c r="A168" s="67" t="s">
        <v>11</v>
      </c>
      <c r="B168" s="129" t="s">
        <v>547</v>
      </c>
      <c r="C168" s="129" t="s">
        <v>182</v>
      </c>
      <c r="D168" s="129" t="s">
        <v>53</v>
      </c>
      <c r="E168" s="129" t="s">
        <v>18</v>
      </c>
      <c r="F168" s="129" t="s">
        <v>183</v>
      </c>
      <c r="G168" s="130" t="s">
        <v>54</v>
      </c>
      <c r="H168" s="131">
        <v>0</v>
      </c>
      <c r="I168" s="131">
        <v>120</v>
      </c>
      <c r="J168" s="131">
        <v>120</v>
      </c>
      <c r="K168" s="131">
        <v>120</v>
      </c>
      <c r="L168" s="131">
        <v>120</v>
      </c>
      <c r="M168" s="131">
        <v>100</v>
      </c>
      <c r="N168" s="131">
        <v>120</v>
      </c>
      <c r="O168" s="131">
        <f t="shared" si="44"/>
        <v>120</v>
      </c>
      <c r="P168" s="131">
        <f t="shared" si="43"/>
        <v>120</v>
      </c>
    </row>
    <row r="169" spans="1:16384" s="70" customFormat="1" ht="15" hidden="1" customHeight="1" outlineLevel="2" x14ac:dyDescent="0.25">
      <c r="A169" s="67" t="s">
        <v>11</v>
      </c>
      <c r="B169" s="129" t="s">
        <v>547</v>
      </c>
      <c r="C169" s="129" t="s">
        <v>182</v>
      </c>
      <c r="D169" s="129" t="s">
        <v>30</v>
      </c>
      <c r="E169" s="129" t="s">
        <v>18</v>
      </c>
      <c r="F169" s="129" t="s">
        <v>183</v>
      </c>
      <c r="G169" s="130" t="s">
        <v>185</v>
      </c>
      <c r="H169" s="131">
        <v>0</v>
      </c>
      <c r="I169" s="131">
        <v>291.23</v>
      </c>
      <c r="J169" s="131">
        <v>337</v>
      </c>
      <c r="K169" s="131">
        <v>337</v>
      </c>
      <c r="L169" s="131">
        <v>308.23200000000003</v>
      </c>
      <c r="M169" s="131">
        <v>256.60000000000002</v>
      </c>
      <c r="N169" s="131">
        <v>387</v>
      </c>
      <c r="O169" s="131">
        <f t="shared" si="44"/>
        <v>387</v>
      </c>
      <c r="P169" s="131">
        <f t="shared" si="43"/>
        <v>387</v>
      </c>
    </row>
    <row r="170" spans="1:16384" s="70" customFormat="1" ht="15" hidden="1" customHeight="1" outlineLevel="2" x14ac:dyDescent="0.25">
      <c r="A170" s="67" t="s">
        <v>11</v>
      </c>
      <c r="B170" s="129" t="s">
        <v>547</v>
      </c>
      <c r="C170" s="129" t="s">
        <v>182</v>
      </c>
      <c r="D170" s="129" t="s">
        <v>33</v>
      </c>
      <c r="E170" s="129" t="s">
        <v>18</v>
      </c>
      <c r="F170" s="129" t="s">
        <v>183</v>
      </c>
      <c r="G170" s="130" t="s">
        <v>186</v>
      </c>
      <c r="H170" s="131">
        <v>0</v>
      </c>
      <c r="I170" s="131">
        <v>2912.98</v>
      </c>
      <c r="J170" s="131">
        <v>3364</v>
      </c>
      <c r="K170" s="131">
        <v>3364</v>
      </c>
      <c r="L170" s="131">
        <v>3082.94</v>
      </c>
      <c r="M170" s="131">
        <v>2566.62</v>
      </c>
      <c r="N170" s="131">
        <v>3873</v>
      </c>
      <c r="O170" s="131">
        <f t="shared" si="44"/>
        <v>3873</v>
      </c>
      <c r="P170" s="131">
        <f t="shared" si="43"/>
        <v>3873</v>
      </c>
    </row>
    <row r="171" spans="1:16384" s="70" customFormat="1" ht="15" hidden="1" customHeight="1" outlineLevel="2" x14ac:dyDescent="0.25">
      <c r="A171" s="67" t="s">
        <v>11</v>
      </c>
      <c r="B171" s="129" t="s">
        <v>547</v>
      </c>
      <c r="C171" s="129" t="s">
        <v>182</v>
      </c>
      <c r="D171" s="129" t="s">
        <v>37</v>
      </c>
      <c r="E171" s="129" t="s">
        <v>18</v>
      </c>
      <c r="F171" s="129" t="s">
        <v>183</v>
      </c>
      <c r="G171" s="130" t="s">
        <v>187</v>
      </c>
      <c r="H171" s="131">
        <v>0</v>
      </c>
      <c r="I171" s="131">
        <v>166.4</v>
      </c>
      <c r="J171" s="131">
        <v>193</v>
      </c>
      <c r="K171" s="131">
        <v>193</v>
      </c>
      <c r="L171" s="131">
        <v>176.13399999999999</v>
      </c>
      <c r="M171" s="131">
        <v>146.63</v>
      </c>
      <c r="N171" s="131">
        <v>221</v>
      </c>
      <c r="O171" s="131">
        <f t="shared" si="44"/>
        <v>221</v>
      </c>
      <c r="P171" s="131">
        <f t="shared" si="43"/>
        <v>221</v>
      </c>
    </row>
    <row r="172" spans="1:16384" s="70" customFormat="1" ht="15" hidden="1" customHeight="1" outlineLevel="2" x14ac:dyDescent="0.25">
      <c r="A172" s="67" t="s">
        <v>11</v>
      </c>
      <c r="B172" s="129" t="s">
        <v>547</v>
      </c>
      <c r="C172" s="129" t="s">
        <v>182</v>
      </c>
      <c r="D172" s="129" t="s">
        <v>41</v>
      </c>
      <c r="E172" s="129" t="s">
        <v>18</v>
      </c>
      <c r="F172" s="129" t="s">
        <v>183</v>
      </c>
      <c r="G172" s="130" t="s">
        <v>188</v>
      </c>
      <c r="H172" s="131">
        <v>0</v>
      </c>
      <c r="I172" s="131">
        <v>624.21</v>
      </c>
      <c r="J172" s="131">
        <v>721</v>
      </c>
      <c r="K172" s="131">
        <v>721</v>
      </c>
      <c r="L172" s="131">
        <v>660.63</v>
      </c>
      <c r="M172" s="131">
        <v>549.99</v>
      </c>
      <c r="N172" s="131">
        <v>830</v>
      </c>
      <c r="O172" s="131">
        <f t="shared" si="44"/>
        <v>830</v>
      </c>
      <c r="P172" s="131">
        <f t="shared" si="43"/>
        <v>830</v>
      </c>
    </row>
    <row r="173" spans="1:16384" s="70" customFormat="1" ht="15" hidden="1" customHeight="1" outlineLevel="2" x14ac:dyDescent="0.25">
      <c r="A173" s="67" t="s">
        <v>11</v>
      </c>
      <c r="B173" s="129" t="s">
        <v>547</v>
      </c>
      <c r="C173" s="129" t="s">
        <v>182</v>
      </c>
      <c r="D173" s="129" t="s">
        <v>45</v>
      </c>
      <c r="E173" s="129" t="s">
        <v>18</v>
      </c>
      <c r="F173" s="129" t="s">
        <v>183</v>
      </c>
      <c r="G173" s="130" t="s">
        <v>48</v>
      </c>
      <c r="H173" s="131">
        <v>0</v>
      </c>
      <c r="I173" s="131">
        <v>208.07</v>
      </c>
      <c r="J173" s="131">
        <v>241</v>
      </c>
      <c r="K173" s="131">
        <v>241</v>
      </c>
      <c r="L173" s="131">
        <v>220.21</v>
      </c>
      <c r="M173" s="131">
        <v>183.33</v>
      </c>
      <c r="N173" s="131">
        <v>277</v>
      </c>
      <c r="O173" s="131">
        <f t="shared" si="44"/>
        <v>277</v>
      </c>
      <c r="P173" s="131">
        <f t="shared" si="43"/>
        <v>277</v>
      </c>
    </row>
    <row r="174" spans="1:16384" s="70" customFormat="1" ht="15" hidden="1" customHeight="1" outlineLevel="2" x14ac:dyDescent="0.25">
      <c r="A174" s="67" t="s">
        <v>11</v>
      </c>
      <c r="B174" s="129" t="s">
        <v>547</v>
      </c>
      <c r="C174" s="129" t="s">
        <v>182</v>
      </c>
      <c r="D174" s="129" t="s">
        <v>49</v>
      </c>
      <c r="E174" s="129" t="s">
        <v>18</v>
      </c>
      <c r="F174" s="129" t="s">
        <v>183</v>
      </c>
      <c r="G174" s="130" t="s">
        <v>189</v>
      </c>
      <c r="H174" s="131">
        <v>0</v>
      </c>
      <c r="I174" s="131">
        <v>988.27</v>
      </c>
      <c r="J174" s="131">
        <v>1142</v>
      </c>
      <c r="K174" s="131">
        <v>1142</v>
      </c>
      <c r="L174" s="131">
        <v>1045.97</v>
      </c>
      <c r="M174" s="131">
        <v>870.79</v>
      </c>
      <c r="N174" s="131">
        <v>1314</v>
      </c>
      <c r="O174" s="131">
        <f t="shared" si="44"/>
        <v>1314</v>
      </c>
      <c r="P174" s="131">
        <f t="shared" si="43"/>
        <v>1314</v>
      </c>
    </row>
    <row r="175" spans="1:16384" s="70" customFormat="1" ht="15" hidden="1" customHeight="1" outlineLevel="1" collapsed="1" x14ac:dyDescent="0.25">
      <c r="A175" s="66"/>
      <c r="B175" s="129" t="s">
        <v>547</v>
      </c>
      <c r="C175" s="129" t="s">
        <v>663</v>
      </c>
      <c r="D175" s="129" t="s">
        <v>525</v>
      </c>
      <c r="E175" s="129"/>
      <c r="F175" s="129"/>
      <c r="G175" s="130" t="s">
        <v>529</v>
      </c>
      <c r="H175" s="131">
        <f>SUM(H167:H174)</f>
        <v>0</v>
      </c>
      <c r="I175" s="131">
        <f t="shared" ref="I175:P175" si="48">SUM(I167:I174)</f>
        <v>7403.8599999999988</v>
      </c>
      <c r="J175" s="131">
        <f t="shared" si="48"/>
        <v>8521</v>
      </c>
      <c r="K175" s="131">
        <f t="shared" si="48"/>
        <v>8521</v>
      </c>
      <c r="L175" s="131">
        <f t="shared" si="48"/>
        <v>7826.2160000000003</v>
      </c>
      <c r="M175" s="131">
        <f t="shared" si="48"/>
        <v>6517.26</v>
      </c>
      <c r="N175" s="131">
        <f t="shared" si="48"/>
        <v>9789</v>
      </c>
      <c r="O175" s="131">
        <f t="shared" si="48"/>
        <v>9789</v>
      </c>
      <c r="P175" s="131">
        <f t="shared" si="48"/>
        <v>9789</v>
      </c>
      <c r="Q175" s="71"/>
      <c r="R175" s="71"/>
      <c r="S175" s="71"/>
      <c r="T175" s="71"/>
      <c r="U175" s="71"/>
      <c r="V175" s="71"/>
      <c r="W175" s="71"/>
      <c r="X175" s="72"/>
      <c r="Y175" s="72"/>
      <c r="Z175" s="72"/>
      <c r="AA175" s="72"/>
      <c r="AB175" s="72"/>
      <c r="AC175" s="72"/>
      <c r="AD175" s="72"/>
      <c r="AE175" s="72"/>
      <c r="AF175" s="72"/>
      <c r="AG175" s="71"/>
      <c r="AH175" s="71"/>
      <c r="AI175" s="71"/>
      <c r="AJ175" s="71"/>
      <c r="AK175" s="71"/>
      <c r="AL175" s="71"/>
      <c r="AM175" s="71"/>
      <c r="AN175" s="72"/>
      <c r="AO175" s="72"/>
      <c r="AP175" s="72"/>
      <c r="AQ175" s="72"/>
      <c r="AR175" s="72"/>
      <c r="AS175" s="72"/>
      <c r="AT175" s="72"/>
      <c r="AU175" s="72"/>
      <c r="AV175" s="72"/>
      <c r="AW175" s="71"/>
      <c r="AX175" s="71"/>
      <c r="AY175" s="71"/>
      <c r="AZ175" s="71"/>
      <c r="BA175" s="71"/>
      <c r="BB175" s="71"/>
      <c r="BC175" s="71"/>
      <c r="BD175" s="72"/>
      <c r="BE175" s="72"/>
      <c r="BF175" s="72"/>
      <c r="BG175" s="72"/>
      <c r="BH175" s="72"/>
      <c r="BI175" s="72"/>
      <c r="BJ175" s="72"/>
      <c r="BK175" s="72"/>
      <c r="BL175" s="72"/>
      <c r="BM175" s="71"/>
      <c r="BN175" s="71"/>
      <c r="BO175" s="71"/>
      <c r="BP175" s="71"/>
      <c r="BQ175" s="71"/>
      <c r="BR175" s="71"/>
      <c r="BS175" s="71"/>
      <c r="BT175" s="72"/>
      <c r="BU175" s="72"/>
      <c r="BV175" s="72"/>
      <c r="BW175" s="72"/>
      <c r="BX175" s="72"/>
      <c r="BY175" s="72"/>
      <c r="BZ175" s="72"/>
      <c r="CA175" s="72"/>
      <c r="CB175" s="72"/>
      <c r="CC175" s="71"/>
      <c r="CD175" s="71"/>
      <c r="CE175" s="71"/>
      <c r="CF175" s="71"/>
      <c r="CG175" s="71"/>
      <c r="CH175" s="71"/>
      <c r="CI175" s="71"/>
      <c r="CJ175" s="72"/>
      <c r="CK175" s="72"/>
      <c r="CL175" s="72"/>
      <c r="CM175" s="72"/>
      <c r="CN175" s="72"/>
      <c r="CO175" s="72"/>
      <c r="CP175" s="72"/>
      <c r="CQ175" s="72"/>
      <c r="CR175" s="72"/>
      <c r="CS175" s="71"/>
      <c r="CT175" s="71"/>
      <c r="CU175" s="71"/>
      <c r="CV175" s="71"/>
      <c r="CW175" s="71"/>
      <c r="CX175" s="71"/>
      <c r="CY175" s="71"/>
      <c r="CZ175" s="72"/>
      <c r="DA175" s="72"/>
      <c r="DB175" s="72"/>
      <c r="DC175" s="72"/>
      <c r="DD175" s="72"/>
      <c r="DE175" s="72"/>
      <c r="DF175" s="72"/>
      <c r="DG175" s="72"/>
      <c r="DH175" s="72"/>
      <c r="DI175" s="71"/>
      <c r="DJ175" s="71"/>
      <c r="DK175" s="71"/>
      <c r="DL175" s="71"/>
      <c r="DM175" s="71"/>
      <c r="DN175" s="71"/>
      <c r="DO175" s="71"/>
      <c r="DP175" s="72"/>
      <c r="DQ175" s="72"/>
      <c r="DR175" s="72"/>
      <c r="DS175" s="72"/>
      <c r="DT175" s="72"/>
      <c r="DU175" s="72"/>
      <c r="DV175" s="72"/>
      <c r="DW175" s="72"/>
      <c r="DX175" s="72"/>
      <c r="DY175" s="71"/>
      <c r="DZ175" s="71"/>
      <c r="EA175" s="71"/>
      <c r="EB175" s="71"/>
      <c r="EC175" s="71"/>
      <c r="ED175" s="71"/>
      <c r="EE175" s="71"/>
      <c r="EF175" s="72"/>
      <c r="EG175" s="72"/>
      <c r="EH175" s="72"/>
      <c r="EI175" s="72"/>
      <c r="EJ175" s="72"/>
      <c r="EK175" s="72"/>
      <c r="EL175" s="72"/>
      <c r="EM175" s="72"/>
      <c r="EN175" s="72"/>
      <c r="EO175" s="71"/>
      <c r="EP175" s="71"/>
      <c r="EQ175" s="71"/>
      <c r="ER175" s="71"/>
      <c r="ES175" s="71"/>
      <c r="ET175" s="71"/>
      <c r="EU175" s="71"/>
      <c r="EV175" s="72"/>
      <c r="EW175" s="72"/>
      <c r="EX175" s="72"/>
      <c r="EY175" s="72"/>
      <c r="EZ175" s="72"/>
      <c r="FA175" s="72"/>
      <c r="FB175" s="72"/>
      <c r="FC175" s="72"/>
      <c r="FD175" s="72"/>
      <c r="FE175" s="71"/>
      <c r="FF175" s="71"/>
      <c r="FG175" s="71"/>
      <c r="FH175" s="71"/>
      <c r="FI175" s="71"/>
      <c r="FJ175" s="71"/>
      <c r="FK175" s="71"/>
      <c r="FL175" s="72"/>
      <c r="FM175" s="72"/>
      <c r="FN175" s="72"/>
      <c r="FO175" s="72"/>
      <c r="FP175" s="72"/>
      <c r="FQ175" s="72"/>
      <c r="FR175" s="72"/>
      <c r="FS175" s="72"/>
      <c r="FT175" s="72"/>
      <c r="FU175" s="71"/>
      <c r="FV175" s="71"/>
      <c r="FW175" s="71"/>
      <c r="FX175" s="71"/>
      <c r="FY175" s="71"/>
      <c r="FZ175" s="71"/>
      <c r="GA175" s="71"/>
      <c r="GB175" s="72"/>
      <c r="GC175" s="72"/>
      <c r="GD175" s="72"/>
      <c r="GE175" s="72"/>
      <c r="GF175" s="72"/>
      <c r="GG175" s="72"/>
      <c r="GH175" s="72"/>
      <c r="GI175" s="72"/>
      <c r="GJ175" s="72"/>
      <c r="GK175" s="71"/>
      <c r="GL175" s="71"/>
      <c r="GM175" s="71"/>
      <c r="GN175" s="71"/>
      <c r="GO175" s="71"/>
      <c r="GP175" s="71"/>
      <c r="GQ175" s="71"/>
      <c r="GR175" s="72"/>
      <c r="GS175" s="72"/>
      <c r="GT175" s="72"/>
      <c r="GU175" s="72"/>
      <c r="GV175" s="72"/>
      <c r="GW175" s="72"/>
      <c r="GX175" s="72"/>
      <c r="GY175" s="72"/>
      <c r="GZ175" s="72"/>
      <c r="HA175" s="71"/>
      <c r="HB175" s="71"/>
      <c r="HC175" s="71"/>
      <c r="HD175" s="71"/>
      <c r="HE175" s="71"/>
      <c r="HF175" s="71"/>
      <c r="HG175" s="71"/>
      <c r="HH175" s="72"/>
      <c r="HI175" s="72"/>
      <c r="HJ175" s="72"/>
      <c r="HK175" s="72"/>
      <c r="HL175" s="72"/>
      <c r="HM175" s="72"/>
      <c r="HN175" s="72"/>
      <c r="HO175" s="72"/>
      <c r="HP175" s="72"/>
      <c r="HQ175" s="71"/>
      <c r="HR175" s="71"/>
      <c r="HS175" s="71"/>
      <c r="HT175" s="71"/>
      <c r="HU175" s="71"/>
      <c r="HV175" s="71"/>
      <c r="HW175" s="71"/>
      <c r="HX175" s="72"/>
      <c r="HY175" s="72"/>
      <c r="HZ175" s="72"/>
      <c r="IA175" s="72"/>
      <c r="IB175" s="72"/>
      <c r="IC175" s="72"/>
      <c r="ID175" s="72"/>
      <c r="IE175" s="72"/>
      <c r="IF175" s="72"/>
      <c r="IG175" s="71"/>
      <c r="IH175" s="71"/>
      <c r="II175" s="71"/>
      <c r="IJ175" s="71"/>
      <c r="IK175" s="71"/>
      <c r="IL175" s="71"/>
      <c r="IM175" s="71"/>
      <c r="IN175" s="72"/>
      <c r="IO175" s="72"/>
      <c r="IP175" s="72"/>
      <c r="IQ175" s="72"/>
      <c r="IR175" s="72"/>
      <c r="IS175" s="72"/>
      <c r="IT175" s="72"/>
      <c r="IU175" s="72"/>
      <c r="IV175" s="72"/>
      <c r="IW175" s="71"/>
      <c r="IX175" s="71"/>
      <c r="IY175" s="71"/>
      <c r="IZ175" s="71"/>
      <c r="JA175" s="71"/>
      <c r="JB175" s="71"/>
      <c r="JC175" s="71"/>
      <c r="JD175" s="72"/>
      <c r="JE175" s="72"/>
      <c r="JF175" s="72"/>
      <c r="JG175" s="72"/>
      <c r="JH175" s="72"/>
      <c r="JI175" s="72"/>
      <c r="JJ175" s="72"/>
      <c r="JK175" s="72"/>
      <c r="JL175" s="72"/>
      <c r="JM175" s="71"/>
      <c r="JN175" s="71"/>
      <c r="JO175" s="71"/>
      <c r="JP175" s="71"/>
      <c r="JQ175" s="71"/>
      <c r="JR175" s="71"/>
      <c r="JS175" s="71"/>
      <c r="JT175" s="72"/>
      <c r="JU175" s="72"/>
      <c r="JV175" s="72"/>
      <c r="JW175" s="72"/>
      <c r="JX175" s="72"/>
      <c r="JY175" s="72"/>
      <c r="JZ175" s="72"/>
      <c r="KA175" s="72"/>
      <c r="KB175" s="72"/>
      <c r="KC175" s="71"/>
      <c r="KD175" s="71"/>
      <c r="KE175" s="71"/>
      <c r="KF175" s="71"/>
      <c r="KG175" s="71"/>
      <c r="KH175" s="71"/>
      <c r="KI175" s="71"/>
      <c r="KJ175" s="72"/>
      <c r="KK175" s="72"/>
      <c r="KL175" s="72"/>
      <c r="KM175" s="72"/>
      <c r="KN175" s="72"/>
      <c r="KO175" s="72"/>
      <c r="KP175" s="72"/>
      <c r="KQ175" s="72"/>
      <c r="KR175" s="72"/>
      <c r="KS175" s="71"/>
      <c r="KT175" s="71"/>
      <c r="KU175" s="71"/>
      <c r="KV175" s="71"/>
      <c r="KW175" s="71"/>
      <c r="KX175" s="71"/>
      <c r="KY175" s="71"/>
      <c r="KZ175" s="72"/>
      <c r="LA175" s="72"/>
      <c r="LB175" s="72"/>
      <c r="LC175" s="72"/>
      <c r="LD175" s="72"/>
      <c r="LE175" s="72"/>
      <c r="LF175" s="72"/>
      <c r="LG175" s="72"/>
      <c r="LH175" s="72"/>
      <c r="LI175" s="71"/>
      <c r="LJ175" s="71"/>
      <c r="LK175" s="71"/>
      <c r="LL175" s="71"/>
      <c r="LM175" s="71"/>
      <c r="LN175" s="71"/>
      <c r="LO175" s="71"/>
      <c r="LP175" s="72"/>
      <c r="LQ175" s="72"/>
      <c r="LR175" s="72"/>
      <c r="LS175" s="72"/>
      <c r="LT175" s="72"/>
      <c r="LU175" s="72"/>
      <c r="LV175" s="72"/>
      <c r="LW175" s="72"/>
      <c r="LX175" s="72"/>
      <c r="LY175" s="71"/>
      <c r="LZ175" s="71"/>
      <c r="MA175" s="71"/>
      <c r="MB175" s="71"/>
      <c r="MC175" s="71"/>
      <c r="MD175" s="71"/>
      <c r="ME175" s="71"/>
      <c r="MF175" s="72"/>
      <c r="MG175" s="72"/>
      <c r="MH175" s="72"/>
      <c r="MI175" s="72"/>
      <c r="MJ175" s="72"/>
      <c r="MK175" s="72"/>
      <c r="ML175" s="72"/>
      <c r="MM175" s="72"/>
      <c r="MN175" s="72"/>
      <c r="MO175" s="71"/>
      <c r="MP175" s="71"/>
      <c r="MQ175" s="71"/>
      <c r="MR175" s="71"/>
      <c r="MS175" s="71"/>
      <c r="MT175" s="71"/>
      <c r="MU175" s="71"/>
      <c r="MV175" s="72"/>
      <c r="MW175" s="72"/>
      <c r="MX175" s="72"/>
      <c r="MY175" s="72"/>
      <c r="MZ175" s="72"/>
      <c r="NA175" s="72"/>
      <c r="NB175" s="72"/>
      <c r="NC175" s="72"/>
      <c r="ND175" s="72"/>
      <c r="NE175" s="71"/>
      <c r="NF175" s="71"/>
      <c r="NG175" s="71"/>
      <c r="NH175" s="71"/>
      <c r="NI175" s="71"/>
      <c r="NJ175" s="71"/>
      <c r="NK175" s="71"/>
      <c r="NL175" s="72"/>
      <c r="NM175" s="72"/>
      <c r="NN175" s="72"/>
      <c r="NO175" s="72"/>
      <c r="NP175" s="72"/>
      <c r="NQ175" s="72"/>
      <c r="NR175" s="72"/>
      <c r="NS175" s="72"/>
      <c r="NT175" s="72"/>
      <c r="NU175" s="71"/>
      <c r="NV175" s="71"/>
      <c r="NW175" s="71"/>
      <c r="NX175" s="71"/>
      <c r="NY175" s="71"/>
      <c r="NZ175" s="71"/>
      <c r="OA175" s="71"/>
      <c r="OB175" s="72"/>
      <c r="OC175" s="72"/>
      <c r="OD175" s="72"/>
      <c r="OE175" s="72"/>
      <c r="OF175" s="72"/>
      <c r="OG175" s="72"/>
      <c r="OH175" s="72"/>
      <c r="OI175" s="72"/>
      <c r="OJ175" s="72"/>
      <c r="OK175" s="71"/>
      <c r="OL175" s="71"/>
      <c r="OM175" s="71"/>
      <c r="ON175" s="71"/>
      <c r="OO175" s="71"/>
      <c r="OP175" s="71"/>
      <c r="OQ175" s="71"/>
      <c r="OR175" s="72"/>
      <c r="OS175" s="72"/>
      <c r="OT175" s="72"/>
      <c r="OU175" s="72"/>
      <c r="OV175" s="72"/>
      <c r="OW175" s="72"/>
      <c r="OX175" s="72"/>
      <c r="OY175" s="72"/>
      <c r="OZ175" s="72"/>
      <c r="PA175" s="71"/>
      <c r="PB175" s="71"/>
      <c r="PC175" s="71"/>
      <c r="PD175" s="71"/>
      <c r="PE175" s="71"/>
      <c r="PF175" s="71"/>
      <c r="PG175" s="71"/>
      <c r="PH175" s="72"/>
      <c r="PI175" s="72"/>
      <c r="PJ175" s="72"/>
      <c r="PK175" s="72"/>
      <c r="PL175" s="72"/>
      <c r="PM175" s="72"/>
      <c r="PN175" s="72"/>
      <c r="PO175" s="72"/>
      <c r="PP175" s="72"/>
      <c r="PQ175" s="71"/>
      <c r="PR175" s="71"/>
      <c r="PS175" s="71"/>
      <c r="PT175" s="71"/>
      <c r="PU175" s="71"/>
      <c r="PV175" s="71"/>
      <c r="PW175" s="71"/>
      <c r="PX175" s="72"/>
      <c r="PY175" s="72"/>
      <c r="PZ175" s="72"/>
      <c r="QA175" s="72"/>
      <c r="QB175" s="72"/>
      <c r="QC175" s="72"/>
      <c r="QD175" s="72"/>
      <c r="QE175" s="72"/>
      <c r="QF175" s="72"/>
      <c r="QG175" s="71"/>
      <c r="QH175" s="71"/>
      <c r="QI175" s="71"/>
      <c r="QJ175" s="71"/>
      <c r="QK175" s="71"/>
      <c r="QL175" s="71"/>
      <c r="QM175" s="71"/>
      <c r="QN175" s="72"/>
      <c r="QO175" s="72"/>
      <c r="QP175" s="72"/>
      <c r="QQ175" s="72"/>
      <c r="QR175" s="72"/>
      <c r="QS175" s="72"/>
      <c r="QT175" s="72"/>
      <c r="QU175" s="72"/>
      <c r="QV175" s="72"/>
      <c r="QW175" s="71"/>
      <c r="QX175" s="71"/>
      <c r="QY175" s="71"/>
      <c r="QZ175" s="71"/>
      <c r="RA175" s="71"/>
      <c r="RB175" s="71"/>
      <c r="RC175" s="71"/>
      <c r="RD175" s="72"/>
      <c r="RE175" s="72"/>
      <c r="RF175" s="72"/>
      <c r="RG175" s="72"/>
      <c r="RH175" s="72"/>
      <c r="RI175" s="72"/>
      <c r="RJ175" s="72"/>
      <c r="RK175" s="72"/>
      <c r="RL175" s="72"/>
      <c r="RM175" s="71"/>
      <c r="RN175" s="71"/>
      <c r="RO175" s="71"/>
      <c r="RP175" s="71"/>
      <c r="RQ175" s="71"/>
      <c r="RR175" s="71"/>
      <c r="RS175" s="71"/>
      <c r="RT175" s="72"/>
      <c r="RU175" s="72"/>
      <c r="RV175" s="72"/>
      <c r="RW175" s="72"/>
      <c r="RX175" s="72"/>
      <c r="RY175" s="72"/>
      <c r="RZ175" s="72"/>
      <c r="SA175" s="72"/>
      <c r="SB175" s="72"/>
      <c r="SC175" s="71"/>
      <c r="SD175" s="71"/>
      <c r="SE175" s="71"/>
      <c r="SF175" s="71"/>
      <c r="SG175" s="71"/>
      <c r="SH175" s="71"/>
      <c r="SI175" s="71"/>
      <c r="SJ175" s="72"/>
      <c r="SK175" s="72"/>
      <c r="SL175" s="72"/>
      <c r="SM175" s="72"/>
      <c r="SN175" s="72"/>
      <c r="SO175" s="72"/>
      <c r="SP175" s="72"/>
      <c r="SQ175" s="72"/>
      <c r="SR175" s="72"/>
      <c r="SS175" s="71"/>
      <c r="ST175" s="71"/>
      <c r="SU175" s="71"/>
      <c r="SV175" s="71"/>
      <c r="SW175" s="71"/>
      <c r="SX175" s="71"/>
      <c r="SY175" s="71"/>
      <c r="SZ175" s="72"/>
      <c r="TA175" s="72"/>
      <c r="TB175" s="72"/>
      <c r="TC175" s="72"/>
      <c r="TD175" s="72"/>
      <c r="TE175" s="72"/>
      <c r="TF175" s="72"/>
      <c r="TG175" s="72"/>
      <c r="TH175" s="72"/>
      <c r="TI175" s="71"/>
      <c r="TJ175" s="71"/>
      <c r="TK175" s="71"/>
      <c r="TL175" s="71"/>
      <c r="TM175" s="71"/>
      <c r="TN175" s="71"/>
      <c r="TO175" s="71"/>
      <c r="TP175" s="72"/>
      <c r="TQ175" s="72"/>
      <c r="TR175" s="72"/>
      <c r="TS175" s="72"/>
      <c r="TT175" s="72"/>
      <c r="TU175" s="72"/>
      <c r="TV175" s="72"/>
      <c r="TW175" s="72"/>
      <c r="TX175" s="72"/>
      <c r="TY175" s="71"/>
      <c r="TZ175" s="71"/>
      <c r="UA175" s="71"/>
      <c r="UB175" s="71"/>
      <c r="UC175" s="71"/>
      <c r="UD175" s="71"/>
      <c r="UE175" s="71"/>
      <c r="UF175" s="72"/>
      <c r="UG175" s="72"/>
      <c r="UH175" s="72"/>
      <c r="UI175" s="72"/>
      <c r="UJ175" s="72"/>
      <c r="UK175" s="72"/>
      <c r="UL175" s="72"/>
      <c r="UM175" s="72"/>
      <c r="UN175" s="72"/>
      <c r="UO175" s="71"/>
      <c r="UP175" s="71"/>
      <c r="UQ175" s="71"/>
      <c r="UR175" s="71"/>
      <c r="US175" s="71"/>
      <c r="UT175" s="71"/>
      <c r="UU175" s="71"/>
      <c r="UV175" s="72"/>
      <c r="UW175" s="72"/>
      <c r="UX175" s="72"/>
      <c r="UY175" s="72"/>
      <c r="UZ175" s="72"/>
      <c r="VA175" s="72"/>
      <c r="VB175" s="72"/>
      <c r="VC175" s="72"/>
      <c r="VD175" s="72"/>
      <c r="VE175" s="71"/>
      <c r="VF175" s="71"/>
      <c r="VG175" s="71"/>
      <c r="VH175" s="71"/>
      <c r="VI175" s="71"/>
      <c r="VJ175" s="71"/>
      <c r="VK175" s="71"/>
      <c r="VL175" s="72"/>
      <c r="VM175" s="72"/>
      <c r="VN175" s="72"/>
      <c r="VO175" s="72"/>
      <c r="VP175" s="72"/>
      <c r="VQ175" s="72"/>
      <c r="VR175" s="72"/>
      <c r="VS175" s="72"/>
      <c r="VT175" s="72"/>
      <c r="VU175" s="71"/>
      <c r="VV175" s="71"/>
      <c r="VW175" s="71"/>
      <c r="VX175" s="71"/>
      <c r="VY175" s="71"/>
      <c r="VZ175" s="71"/>
      <c r="WA175" s="71"/>
      <c r="WB175" s="72"/>
      <c r="WC175" s="72"/>
      <c r="WD175" s="72"/>
      <c r="WE175" s="72"/>
      <c r="WF175" s="72"/>
      <c r="WG175" s="72"/>
      <c r="WH175" s="72"/>
      <c r="WI175" s="72"/>
      <c r="WJ175" s="72"/>
      <c r="WK175" s="71"/>
      <c r="WL175" s="71"/>
      <c r="WM175" s="71"/>
      <c r="WN175" s="71"/>
      <c r="WO175" s="71"/>
      <c r="WP175" s="71"/>
      <c r="WQ175" s="71"/>
      <c r="WR175" s="72"/>
      <c r="WS175" s="72"/>
      <c r="WT175" s="72"/>
      <c r="WU175" s="72"/>
      <c r="WV175" s="72"/>
      <c r="WW175" s="72"/>
      <c r="WX175" s="72"/>
      <c r="WY175" s="72"/>
      <c r="WZ175" s="72"/>
      <c r="XA175" s="71"/>
      <c r="XB175" s="71"/>
      <c r="XC175" s="71"/>
      <c r="XD175" s="71"/>
      <c r="XE175" s="71"/>
      <c r="XF175" s="71"/>
      <c r="XG175" s="71"/>
      <c r="XH175" s="72"/>
      <c r="XI175" s="72"/>
      <c r="XJ175" s="72"/>
      <c r="XK175" s="72"/>
      <c r="XL175" s="72"/>
      <c r="XM175" s="72"/>
      <c r="XN175" s="72"/>
      <c r="XO175" s="72"/>
      <c r="XP175" s="72"/>
      <c r="XQ175" s="71"/>
      <c r="XR175" s="71"/>
      <c r="XS175" s="71"/>
      <c r="XT175" s="71"/>
      <c r="XU175" s="71"/>
      <c r="XV175" s="71"/>
      <c r="XW175" s="71"/>
      <c r="XX175" s="72"/>
      <c r="XY175" s="72"/>
      <c r="XZ175" s="72"/>
      <c r="YA175" s="72"/>
      <c r="YB175" s="72"/>
      <c r="YC175" s="72"/>
      <c r="YD175" s="72"/>
      <c r="YE175" s="72"/>
      <c r="YF175" s="72"/>
      <c r="YG175" s="71"/>
      <c r="YH175" s="71"/>
      <c r="YI175" s="71"/>
      <c r="YJ175" s="71"/>
      <c r="YK175" s="71"/>
      <c r="YL175" s="71"/>
      <c r="YM175" s="71"/>
      <c r="YN175" s="72"/>
      <c r="YO175" s="72"/>
      <c r="YP175" s="72"/>
      <c r="YQ175" s="72"/>
      <c r="YR175" s="72"/>
      <c r="YS175" s="72"/>
      <c r="YT175" s="72"/>
      <c r="YU175" s="72"/>
      <c r="YV175" s="72"/>
      <c r="YW175" s="71"/>
      <c r="YX175" s="71"/>
      <c r="YY175" s="71"/>
      <c r="YZ175" s="71"/>
      <c r="ZA175" s="71"/>
      <c r="ZB175" s="71"/>
      <c r="ZC175" s="71"/>
      <c r="ZD175" s="72"/>
      <c r="ZE175" s="72"/>
      <c r="ZF175" s="72"/>
      <c r="ZG175" s="72"/>
      <c r="ZH175" s="72"/>
      <c r="ZI175" s="72"/>
      <c r="ZJ175" s="72"/>
      <c r="ZK175" s="72"/>
      <c r="ZL175" s="72"/>
      <c r="ZM175" s="71"/>
      <c r="ZN175" s="71"/>
      <c r="ZO175" s="71"/>
      <c r="ZP175" s="71"/>
      <c r="ZQ175" s="71"/>
      <c r="ZR175" s="71"/>
      <c r="ZS175" s="71"/>
      <c r="ZT175" s="72"/>
      <c r="ZU175" s="72"/>
      <c r="ZV175" s="72"/>
      <c r="ZW175" s="72"/>
      <c r="ZX175" s="72"/>
      <c r="ZY175" s="72"/>
      <c r="ZZ175" s="72"/>
      <c r="AAA175" s="72"/>
      <c r="AAB175" s="72"/>
      <c r="AAC175" s="71"/>
      <c r="AAD175" s="71"/>
      <c r="AAE175" s="71"/>
      <c r="AAF175" s="71"/>
      <c r="AAG175" s="71"/>
      <c r="AAH175" s="71"/>
      <c r="AAI175" s="71"/>
      <c r="AAJ175" s="72"/>
      <c r="AAK175" s="72"/>
      <c r="AAL175" s="72"/>
      <c r="AAM175" s="72"/>
      <c r="AAN175" s="72"/>
      <c r="AAO175" s="72"/>
      <c r="AAP175" s="72"/>
      <c r="AAQ175" s="72"/>
      <c r="AAR175" s="72"/>
      <c r="AAS175" s="71"/>
      <c r="AAT175" s="71"/>
      <c r="AAU175" s="71"/>
      <c r="AAV175" s="71"/>
      <c r="AAW175" s="71"/>
      <c r="AAX175" s="71"/>
      <c r="AAY175" s="71"/>
      <c r="AAZ175" s="72"/>
      <c r="ABA175" s="72"/>
      <c r="ABB175" s="72"/>
      <c r="ABC175" s="72"/>
      <c r="ABD175" s="72"/>
      <c r="ABE175" s="72"/>
      <c r="ABF175" s="72"/>
      <c r="ABG175" s="72"/>
      <c r="ABH175" s="72"/>
      <c r="ABI175" s="71"/>
      <c r="ABJ175" s="71"/>
      <c r="ABK175" s="71"/>
      <c r="ABL175" s="71"/>
      <c r="ABM175" s="71"/>
      <c r="ABN175" s="71"/>
      <c r="ABO175" s="71"/>
      <c r="ABP175" s="72"/>
      <c r="ABQ175" s="72"/>
      <c r="ABR175" s="72"/>
      <c r="ABS175" s="72"/>
      <c r="ABT175" s="72"/>
      <c r="ABU175" s="72"/>
      <c r="ABV175" s="72"/>
      <c r="ABW175" s="72"/>
      <c r="ABX175" s="72"/>
      <c r="ABY175" s="71"/>
      <c r="ABZ175" s="71"/>
      <c r="ACA175" s="71"/>
      <c r="ACB175" s="71"/>
      <c r="ACC175" s="71"/>
      <c r="ACD175" s="71"/>
      <c r="ACE175" s="71"/>
      <c r="ACF175" s="72"/>
      <c r="ACG175" s="72"/>
      <c r="ACH175" s="72"/>
      <c r="ACI175" s="72"/>
      <c r="ACJ175" s="72"/>
      <c r="ACK175" s="72"/>
      <c r="ACL175" s="72"/>
      <c r="ACM175" s="72"/>
      <c r="ACN175" s="72"/>
      <c r="ACO175" s="71"/>
      <c r="ACP175" s="71"/>
      <c r="ACQ175" s="71"/>
      <c r="ACR175" s="71"/>
      <c r="ACS175" s="71"/>
      <c r="ACT175" s="71"/>
      <c r="ACU175" s="71"/>
      <c r="ACV175" s="72"/>
      <c r="ACW175" s="72"/>
      <c r="ACX175" s="72"/>
      <c r="ACY175" s="72"/>
      <c r="ACZ175" s="72"/>
      <c r="ADA175" s="72"/>
      <c r="ADB175" s="72"/>
      <c r="ADC175" s="72"/>
      <c r="ADD175" s="72"/>
      <c r="ADE175" s="71"/>
      <c r="ADF175" s="71"/>
      <c r="ADG175" s="71"/>
      <c r="ADH175" s="71"/>
      <c r="ADI175" s="71"/>
      <c r="ADJ175" s="71"/>
      <c r="ADK175" s="71"/>
      <c r="ADL175" s="72"/>
      <c r="ADM175" s="72"/>
      <c r="ADN175" s="72"/>
      <c r="ADO175" s="72"/>
      <c r="ADP175" s="72"/>
      <c r="ADQ175" s="72"/>
      <c r="ADR175" s="72"/>
      <c r="ADS175" s="72"/>
      <c r="ADT175" s="72"/>
      <c r="ADU175" s="71"/>
      <c r="ADV175" s="71"/>
      <c r="ADW175" s="71"/>
      <c r="ADX175" s="71"/>
      <c r="ADY175" s="71"/>
      <c r="ADZ175" s="71"/>
      <c r="AEA175" s="71"/>
      <c r="AEB175" s="72"/>
      <c r="AEC175" s="72"/>
      <c r="AED175" s="72"/>
      <c r="AEE175" s="72"/>
      <c r="AEF175" s="72"/>
      <c r="AEG175" s="72"/>
      <c r="AEH175" s="72"/>
      <c r="AEI175" s="72"/>
      <c r="AEJ175" s="72"/>
      <c r="AEK175" s="71"/>
      <c r="AEL175" s="71"/>
      <c r="AEM175" s="71"/>
      <c r="AEN175" s="71"/>
      <c r="AEO175" s="71"/>
      <c r="AEP175" s="71"/>
      <c r="AEQ175" s="71"/>
      <c r="AER175" s="72"/>
      <c r="AES175" s="72"/>
      <c r="AET175" s="72"/>
      <c r="AEU175" s="72"/>
      <c r="AEV175" s="72"/>
      <c r="AEW175" s="72"/>
      <c r="AEX175" s="72"/>
      <c r="AEY175" s="72"/>
      <c r="AEZ175" s="72"/>
      <c r="AFA175" s="71"/>
      <c r="AFB175" s="71"/>
      <c r="AFC175" s="71"/>
      <c r="AFD175" s="71"/>
      <c r="AFE175" s="71"/>
      <c r="AFF175" s="71"/>
      <c r="AFG175" s="71"/>
      <c r="AFH175" s="72"/>
      <c r="AFI175" s="72"/>
      <c r="AFJ175" s="72"/>
      <c r="AFK175" s="72"/>
      <c r="AFL175" s="72"/>
      <c r="AFM175" s="72"/>
      <c r="AFN175" s="72"/>
      <c r="AFO175" s="72"/>
      <c r="AFP175" s="72"/>
      <c r="AFQ175" s="71"/>
      <c r="AFR175" s="71"/>
      <c r="AFS175" s="71"/>
      <c r="AFT175" s="71"/>
      <c r="AFU175" s="71"/>
      <c r="AFV175" s="71"/>
      <c r="AFW175" s="71"/>
      <c r="AFX175" s="72"/>
      <c r="AFY175" s="72"/>
      <c r="AFZ175" s="72"/>
      <c r="AGA175" s="72"/>
      <c r="AGB175" s="72"/>
      <c r="AGC175" s="72"/>
      <c r="AGD175" s="72"/>
      <c r="AGE175" s="72"/>
      <c r="AGF175" s="72"/>
      <c r="AGG175" s="71"/>
      <c r="AGH175" s="71"/>
      <c r="AGI175" s="71"/>
      <c r="AGJ175" s="71"/>
      <c r="AGK175" s="71"/>
      <c r="AGL175" s="71"/>
      <c r="AGM175" s="71"/>
      <c r="AGN175" s="72"/>
      <c r="AGO175" s="72"/>
      <c r="AGP175" s="72"/>
      <c r="AGQ175" s="72"/>
      <c r="AGR175" s="72"/>
      <c r="AGS175" s="72"/>
      <c r="AGT175" s="72"/>
      <c r="AGU175" s="72"/>
      <c r="AGV175" s="72"/>
      <c r="AGW175" s="71"/>
      <c r="AGX175" s="71"/>
      <c r="AGY175" s="71"/>
      <c r="AGZ175" s="71"/>
      <c r="AHA175" s="71"/>
      <c r="AHB175" s="71"/>
      <c r="AHC175" s="71"/>
      <c r="AHD175" s="72"/>
      <c r="AHE175" s="72"/>
      <c r="AHF175" s="72"/>
      <c r="AHG175" s="72"/>
      <c r="AHH175" s="72"/>
      <c r="AHI175" s="72"/>
      <c r="AHJ175" s="72"/>
      <c r="AHK175" s="72"/>
      <c r="AHL175" s="72"/>
      <c r="AHM175" s="71"/>
      <c r="AHN175" s="71"/>
      <c r="AHO175" s="71"/>
      <c r="AHP175" s="71"/>
      <c r="AHQ175" s="71"/>
      <c r="AHR175" s="71"/>
      <c r="AHS175" s="71"/>
      <c r="AHT175" s="72"/>
      <c r="AHU175" s="72"/>
      <c r="AHV175" s="72"/>
      <c r="AHW175" s="72"/>
      <c r="AHX175" s="72"/>
      <c r="AHY175" s="72"/>
      <c r="AHZ175" s="72"/>
      <c r="AIA175" s="72"/>
      <c r="AIB175" s="72"/>
      <c r="AIC175" s="71"/>
      <c r="AID175" s="71"/>
      <c r="AIE175" s="71"/>
      <c r="AIF175" s="71"/>
      <c r="AIG175" s="71"/>
      <c r="AIH175" s="71"/>
      <c r="AII175" s="71"/>
      <c r="AIJ175" s="72"/>
      <c r="AIK175" s="72"/>
      <c r="AIL175" s="72"/>
      <c r="AIM175" s="72"/>
      <c r="AIN175" s="72"/>
      <c r="AIO175" s="72"/>
      <c r="AIP175" s="72"/>
      <c r="AIQ175" s="72"/>
      <c r="AIR175" s="72"/>
      <c r="AIS175" s="71"/>
      <c r="AIT175" s="71"/>
      <c r="AIU175" s="71"/>
      <c r="AIV175" s="71"/>
      <c r="AIW175" s="71"/>
      <c r="AIX175" s="71"/>
      <c r="AIY175" s="71"/>
      <c r="AIZ175" s="72"/>
      <c r="AJA175" s="72"/>
      <c r="AJB175" s="72"/>
      <c r="AJC175" s="72"/>
      <c r="AJD175" s="72"/>
      <c r="AJE175" s="72"/>
      <c r="AJF175" s="72"/>
      <c r="AJG175" s="72"/>
      <c r="AJH175" s="72"/>
      <c r="AJI175" s="71"/>
      <c r="AJJ175" s="71"/>
      <c r="AJK175" s="71"/>
      <c r="AJL175" s="71"/>
      <c r="AJM175" s="71"/>
      <c r="AJN175" s="71"/>
      <c r="AJO175" s="71"/>
      <c r="AJP175" s="72"/>
      <c r="AJQ175" s="72"/>
      <c r="AJR175" s="72"/>
      <c r="AJS175" s="72"/>
      <c r="AJT175" s="72"/>
      <c r="AJU175" s="72"/>
      <c r="AJV175" s="72"/>
      <c r="AJW175" s="72"/>
      <c r="AJX175" s="72"/>
      <c r="AJY175" s="71"/>
      <c r="AJZ175" s="71"/>
      <c r="AKA175" s="71"/>
      <c r="AKB175" s="71"/>
      <c r="AKC175" s="71"/>
      <c r="AKD175" s="71"/>
      <c r="AKE175" s="71"/>
      <c r="AKF175" s="72"/>
      <c r="AKG175" s="72"/>
      <c r="AKH175" s="72"/>
      <c r="AKI175" s="72"/>
      <c r="AKJ175" s="72"/>
      <c r="AKK175" s="72"/>
      <c r="AKL175" s="72"/>
      <c r="AKM175" s="72"/>
      <c r="AKN175" s="72"/>
      <c r="AKO175" s="71"/>
      <c r="AKP175" s="71"/>
      <c r="AKQ175" s="71"/>
      <c r="AKR175" s="71"/>
      <c r="AKS175" s="71"/>
      <c r="AKT175" s="71"/>
      <c r="AKU175" s="71"/>
      <c r="AKV175" s="72"/>
      <c r="AKW175" s="72"/>
      <c r="AKX175" s="72"/>
      <c r="AKY175" s="72"/>
      <c r="AKZ175" s="72"/>
      <c r="ALA175" s="72"/>
      <c r="ALB175" s="72"/>
      <c r="ALC175" s="72"/>
      <c r="ALD175" s="72"/>
      <c r="ALE175" s="71"/>
      <c r="ALF175" s="71"/>
      <c r="ALG175" s="71"/>
      <c r="ALH175" s="71"/>
      <c r="ALI175" s="71"/>
      <c r="ALJ175" s="71"/>
      <c r="ALK175" s="71"/>
      <c r="ALL175" s="72"/>
      <c r="ALM175" s="72"/>
      <c r="ALN175" s="72"/>
      <c r="ALO175" s="72"/>
      <c r="ALP175" s="72"/>
      <c r="ALQ175" s="72"/>
      <c r="ALR175" s="72"/>
      <c r="ALS175" s="72"/>
      <c r="ALT175" s="72"/>
      <c r="ALU175" s="71"/>
      <c r="ALV175" s="71"/>
      <c r="ALW175" s="71"/>
      <c r="ALX175" s="71"/>
      <c r="ALY175" s="71"/>
      <c r="ALZ175" s="71"/>
      <c r="AMA175" s="71"/>
      <c r="AMB175" s="72"/>
      <c r="AMC175" s="72"/>
      <c r="AMD175" s="72"/>
      <c r="AME175" s="72"/>
      <c r="AMF175" s="72"/>
      <c r="AMG175" s="72"/>
      <c r="AMH175" s="72"/>
      <c r="AMI175" s="72"/>
      <c r="AMJ175" s="72"/>
      <c r="AMK175" s="71"/>
      <c r="AML175" s="71"/>
      <c r="AMM175" s="71"/>
      <c r="AMN175" s="71"/>
      <c r="AMO175" s="71"/>
      <c r="AMP175" s="71"/>
      <c r="AMQ175" s="71"/>
      <c r="AMR175" s="72"/>
      <c r="AMS175" s="72"/>
      <c r="AMT175" s="72"/>
      <c r="AMU175" s="72"/>
      <c r="AMV175" s="72"/>
      <c r="AMW175" s="72"/>
      <c r="AMX175" s="72"/>
      <c r="AMY175" s="72"/>
      <c r="AMZ175" s="72"/>
      <c r="ANA175" s="71"/>
      <c r="ANB175" s="71"/>
      <c r="ANC175" s="71"/>
      <c r="AND175" s="71"/>
      <c r="ANE175" s="71"/>
      <c r="ANF175" s="71"/>
      <c r="ANG175" s="71"/>
      <c r="ANH175" s="72"/>
      <c r="ANI175" s="72"/>
      <c r="ANJ175" s="72"/>
      <c r="ANK175" s="72"/>
      <c r="ANL175" s="72"/>
      <c r="ANM175" s="72"/>
      <c r="ANN175" s="72"/>
      <c r="ANO175" s="72"/>
      <c r="ANP175" s="72"/>
      <c r="ANQ175" s="71"/>
      <c r="ANR175" s="71"/>
      <c r="ANS175" s="71"/>
      <c r="ANT175" s="71"/>
      <c r="ANU175" s="71"/>
      <c r="ANV175" s="71"/>
      <c r="ANW175" s="71"/>
      <c r="ANX175" s="72"/>
      <c r="ANY175" s="72"/>
      <c r="ANZ175" s="72"/>
      <c r="AOA175" s="72"/>
      <c r="AOB175" s="72"/>
      <c r="AOC175" s="72"/>
      <c r="AOD175" s="72"/>
      <c r="AOE175" s="72"/>
      <c r="AOF175" s="72"/>
      <c r="AOG175" s="71"/>
      <c r="AOH175" s="71"/>
      <c r="AOI175" s="71"/>
      <c r="AOJ175" s="71"/>
      <c r="AOK175" s="71"/>
      <c r="AOL175" s="71"/>
      <c r="AOM175" s="71"/>
      <c r="AON175" s="72"/>
      <c r="AOO175" s="72"/>
      <c r="AOP175" s="72"/>
      <c r="AOQ175" s="72"/>
      <c r="AOR175" s="72"/>
      <c r="AOS175" s="72"/>
      <c r="AOT175" s="72"/>
      <c r="AOU175" s="72"/>
      <c r="AOV175" s="72"/>
      <c r="AOW175" s="71"/>
      <c r="AOX175" s="71"/>
      <c r="AOY175" s="71"/>
      <c r="AOZ175" s="71"/>
      <c r="APA175" s="71"/>
      <c r="APB175" s="71"/>
      <c r="APC175" s="71"/>
      <c r="APD175" s="72"/>
      <c r="APE175" s="72"/>
      <c r="APF175" s="72"/>
      <c r="APG175" s="72"/>
      <c r="APH175" s="72"/>
      <c r="API175" s="72"/>
      <c r="APJ175" s="72"/>
      <c r="APK175" s="72"/>
      <c r="APL175" s="72"/>
      <c r="APM175" s="71"/>
      <c r="APN175" s="71"/>
      <c r="APO175" s="71"/>
      <c r="APP175" s="71"/>
      <c r="APQ175" s="71"/>
      <c r="APR175" s="71"/>
      <c r="APS175" s="71"/>
      <c r="APT175" s="72"/>
      <c r="APU175" s="72"/>
      <c r="APV175" s="72"/>
      <c r="APW175" s="72"/>
      <c r="APX175" s="72"/>
      <c r="APY175" s="72"/>
      <c r="APZ175" s="72"/>
      <c r="AQA175" s="72"/>
      <c r="AQB175" s="72"/>
      <c r="AQC175" s="71"/>
      <c r="AQD175" s="71"/>
      <c r="AQE175" s="71"/>
      <c r="AQF175" s="71"/>
      <c r="AQG175" s="71"/>
      <c r="AQH175" s="71"/>
      <c r="AQI175" s="71"/>
      <c r="AQJ175" s="72"/>
      <c r="AQK175" s="72"/>
      <c r="AQL175" s="72"/>
      <c r="AQM175" s="72"/>
      <c r="AQN175" s="72"/>
      <c r="AQO175" s="72"/>
      <c r="AQP175" s="72"/>
      <c r="AQQ175" s="72"/>
      <c r="AQR175" s="72"/>
      <c r="AQS175" s="71"/>
      <c r="AQT175" s="71"/>
      <c r="AQU175" s="71"/>
      <c r="AQV175" s="71"/>
      <c r="AQW175" s="71"/>
      <c r="AQX175" s="71"/>
      <c r="AQY175" s="71"/>
      <c r="AQZ175" s="72"/>
      <c r="ARA175" s="72"/>
      <c r="ARB175" s="72"/>
      <c r="ARC175" s="72"/>
      <c r="ARD175" s="72"/>
      <c r="ARE175" s="72"/>
      <c r="ARF175" s="72"/>
      <c r="ARG175" s="72"/>
      <c r="ARH175" s="72"/>
      <c r="ARI175" s="71"/>
      <c r="ARJ175" s="71"/>
      <c r="ARK175" s="71"/>
      <c r="ARL175" s="71"/>
      <c r="ARM175" s="71"/>
      <c r="ARN175" s="71"/>
      <c r="ARO175" s="71"/>
      <c r="ARP175" s="72"/>
      <c r="ARQ175" s="72"/>
      <c r="ARR175" s="72"/>
      <c r="ARS175" s="72"/>
      <c r="ART175" s="72"/>
      <c r="ARU175" s="72"/>
      <c r="ARV175" s="72"/>
      <c r="ARW175" s="72"/>
      <c r="ARX175" s="72"/>
      <c r="ARY175" s="71"/>
      <c r="ARZ175" s="71"/>
      <c r="ASA175" s="71"/>
      <c r="ASB175" s="71"/>
      <c r="ASC175" s="71"/>
      <c r="ASD175" s="71"/>
      <c r="ASE175" s="71"/>
      <c r="ASF175" s="72"/>
      <c r="ASG175" s="72"/>
      <c r="ASH175" s="72"/>
      <c r="ASI175" s="72"/>
      <c r="ASJ175" s="72"/>
      <c r="ASK175" s="72"/>
      <c r="ASL175" s="72"/>
      <c r="ASM175" s="72"/>
      <c r="ASN175" s="72"/>
      <c r="ASO175" s="71"/>
      <c r="ASP175" s="71"/>
      <c r="ASQ175" s="71"/>
      <c r="ASR175" s="71"/>
      <c r="ASS175" s="71"/>
      <c r="AST175" s="71"/>
      <c r="ASU175" s="71"/>
      <c r="ASV175" s="72"/>
      <c r="ASW175" s="72"/>
      <c r="ASX175" s="72"/>
      <c r="ASY175" s="72"/>
      <c r="ASZ175" s="72"/>
      <c r="ATA175" s="72"/>
      <c r="ATB175" s="72"/>
      <c r="ATC175" s="72"/>
      <c r="ATD175" s="72"/>
      <c r="ATE175" s="71"/>
      <c r="ATF175" s="71"/>
      <c r="ATG175" s="71"/>
      <c r="ATH175" s="71"/>
      <c r="ATI175" s="71"/>
      <c r="ATJ175" s="71"/>
      <c r="ATK175" s="71"/>
      <c r="ATL175" s="72"/>
      <c r="ATM175" s="72"/>
      <c r="ATN175" s="72"/>
      <c r="ATO175" s="72"/>
      <c r="ATP175" s="72"/>
      <c r="ATQ175" s="72"/>
      <c r="ATR175" s="72"/>
      <c r="ATS175" s="72"/>
      <c r="ATT175" s="72"/>
      <c r="ATU175" s="71"/>
      <c r="ATV175" s="71"/>
      <c r="ATW175" s="71"/>
      <c r="ATX175" s="71"/>
      <c r="ATY175" s="71"/>
      <c r="ATZ175" s="71"/>
      <c r="AUA175" s="71"/>
      <c r="AUB175" s="72"/>
      <c r="AUC175" s="72"/>
      <c r="AUD175" s="72"/>
      <c r="AUE175" s="72"/>
      <c r="AUF175" s="72"/>
      <c r="AUG175" s="72"/>
      <c r="AUH175" s="72"/>
      <c r="AUI175" s="72"/>
      <c r="AUJ175" s="72"/>
      <c r="AUK175" s="71"/>
      <c r="AUL175" s="71"/>
      <c r="AUM175" s="71"/>
      <c r="AUN175" s="71"/>
      <c r="AUO175" s="71"/>
      <c r="AUP175" s="71"/>
      <c r="AUQ175" s="71"/>
      <c r="AUR175" s="72"/>
      <c r="AUS175" s="72"/>
      <c r="AUT175" s="72"/>
      <c r="AUU175" s="72"/>
      <c r="AUV175" s="72"/>
      <c r="AUW175" s="72"/>
      <c r="AUX175" s="72"/>
      <c r="AUY175" s="72"/>
      <c r="AUZ175" s="72"/>
      <c r="AVA175" s="71"/>
      <c r="AVB175" s="71"/>
      <c r="AVC175" s="71"/>
      <c r="AVD175" s="71"/>
      <c r="AVE175" s="71"/>
      <c r="AVF175" s="71"/>
      <c r="AVG175" s="71"/>
      <c r="AVH175" s="72"/>
      <c r="AVI175" s="72"/>
      <c r="AVJ175" s="72"/>
      <c r="AVK175" s="72"/>
      <c r="AVL175" s="72"/>
      <c r="AVM175" s="72"/>
      <c r="AVN175" s="72"/>
      <c r="AVO175" s="72"/>
      <c r="AVP175" s="72"/>
      <c r="AVQ175" s="71"/>
      <c r="AVR175" s="71"/>
      <c r="AVS175" s="71"/>
      <c r="AVT175" s="71"/>
      <c r="AVU175" s="71"/>
      <c r="AVV175" s="71"/>
      <c r="AVW175" s="71"/>
      <c r="AVX175" s="72"/>
      <c r="AVY175" s="72"/>
      <c r="AVZ175" s="72"/>
      <c r="AWA175" s="72"/>
      <c r="AWB175" s="72"/>
      <c r="AWC175" s="72"/>
      <c r="AWD175" s="72"/>
      <c r="AWE175" s="72"/>
      <c r="AWF175" s="72"/>
      <c r="AWG175" s="71"/>
      <c r="AWH175" s="71"/>
      <c r="AWI175" s="71"/>
      <c r="AWJ175" s="71"/>
      <c r="AWK175" s="71"/>
      <c r="AWL175" s="71"/>
      <c r="AWM175" s="71"/>
      <c r="AWN175" s="72"/>
      <c r="AWO175" s="72"/>
      <c r="AWP175" s="72"/>
      <c r="AWQ175" s="72"/>
      <c r="AWR175" s="72"/>
      <c r="AWS175" s="72"/>
      <c r="AWT175" s="72"/>
      <c r="AWU175" s="72"/>
      <c r="AWV175" s="72"/>
      <c r="AWW175" s="71"/>
      <c r="AWX175" s="71"/>
      <c r="AWY175" s="71"/>
      <c r="AWZ175" s="71"/>
      <c r="AXA175" s="71"/>
      <c r="AXB175" s="71"/>
      <c r="AXC175" s="71"/>
      <c r="AXD175" s="72"/>
      <c r="AXE175" s="72"/>
      <c r="AXF175" s="72"/>
      <c r="AXG175" s="72"/>
      <c r="AXH175" s="72"/>
      <c r="AXI175" s="72"/>
      <c r="AXJ175" s="72"/>
      <c r="AXK175" s="72"/>
      <c r="AXL175" s="72"/>
      <c r="AXM175" s="71"/>
      <c r="AXN175" s="71"/>
      <c r="AXO175" s="71"/>
      <c r="AXP175" s="71"/>
      <c r="AXQ175" s="71"/>
      <c r="AXR175" s="71"/>
      <c r="AXS175" s="71"/>
      <c r="AXT175" s="72"/>
      <c r="AXU175" s="72"/>
      <c r="AXV175" s="72"/>
      <c r="AXW175" s="72"/>
      <c r="AXX175" s="72"/>
      <c r="AXY175" s="72"/>
      <c r="AXZ175" s="72"/>
      <c r="AYA175" s="72"/>
      <c r="AYB175" s="72"/>
      <c r="AYC175" s="71"/>
      <c r="AYD175" s="71"/>
      <c r="AYE175" s="71"/>
      <c r="AYF175" s="71"/>
      <c r="AYG175" s="71"/>
      <c r="AYH175" s="71"/>
      <c r="AYI175" s="71"/>
      <c r="AYJ175" s="72"/>
      <c r="AYK175" s="72"/>
      <c r="AYL175" s="72"/>
      <c r="AYM175" s="72"/>
      <c r="AYN175" s="72"/>
      <c r="AYO175" s="72"/>
      <c r="AYP175" s="72"/>
      <c r="AYQ175" s="72"/>
      <c r="AYR175" s="72"/>
      <c r="AYS175" s="71"/>
      <c r="AYT175" s="71"/>
      <c r="AYU175" s="71"/>
      <c r="AYV175" s="71"/>
      <c r="AYW175" s="71"/>
      <c r="AYX175" s="71"/>
      <c r="AYY175" s="71"/>
      <c r="AYZ175" s="72"/>
      <c r="AZA175" s="72"/>
      <c r="AZB175" s="72"/>
      <c r="AZC175" s="72"/>
      <c r="AZD175" s="72"/>
      <c r="AZE175" s="72"/>
      <c r="AZF175" s="72"/>
      <c r="AZG175" s="72"/>
      <c r="AZH175" s="72"/>
      <c r="AZI175" s="71"/>
      <c r="AZJ175" s="71"/>
      <c r="AZK175" s="71"/>
      <c r="AZL175" s="71"/>
      <c r="AZM175" s="71"/>
      <c r="AZN175" s="71"/>
      <c r="AZO175" s="71"/>
      <c r="AZP175" s="72"/>
      <c r="AZQ175" s="72"/>
      <c r="AZR175" s="72"/>
      <c r="AZS175" s="72"/>
      <c r="AZT175" s="72"/>
      <c r="AZU175" s="72"/>
      <c r="AZV175" s="72"/>
      <c r="AZW175" s="72"/>
      <c r="AZX175" s="72"/>
      <c r="AZY175" s="71"/>
      <c r="AZZ175" s="71"/>
      <c r="BAA175" s="71"/>
      <c r="BAB175" s="71"/>
      <c r="BAC175" s="71"/>
      <c r="BAD175" s="71"/>
      <c r="BAE175" s="71"/>
      <c r="BAF175" s="72"/>
      <c r="BAG175" s="72"/>
      <c r="BAH175" s="72"/>
      <c r="BAI175" s="72"/>
      <c r="BAJ175" s="72"/>
      <c r="BAK175" s="72"/>
      <c r="BAL175" s="72"/>
      <c r="BAM175" s="72"/>
      <c r="BAN175" s="72"/>
      <c r="BAO175" s="71"/>
      <c r="BAP175" s="71"/>
      <c r="BAQ175" s="71"/>
      <c r="BAR175" s="71"/>
      <c r="BAS175" s="71"/>
      <c r="BAT175" s="71"/>
      <c r="BAU175" s="71"/>
      <c r="BAV175" s="72"/>
      <c r="BAW175" s="72"/>
      <c r="BAX175" s="72"/>
      <c r="BAY175" s="72"/>
      <c r="BAZ175" s="72"/>
      <c r="BBA175" s="72"/>
      <c r="BBB175" s="72"/>
      <c r="BBC175" s="72"/>
      <c r="BBD175" s="72"/>
      <c r="BBE175" s="71"/>
      <c r="BBF175" s="71"/>
      <c r="BBG175" s="71"/>
      <c r="BBH175" s="71"/>
      <c r="BBI175" s="71"/>
      <c r="BBJ175" s="71"/>
      <c r="BBK175" s="71"/>
      <c r="BBL175" s="72"/>
      <c r="BBM175" s="72"/>
      <c r="BBN175" s="72"/>
      <c r="BBO175" s="72"/>
      <c r="BBP175" s="72"/>
      <c r="BBQ175" s="72"/>
      <c r="BBR175" s="72"/>
      <c r="BBS175" s="72"/>
      <c r="BBT175" s="72"/>
      <c r="BBU175" s="71"/>
      <c r="BBV175" s="71"/>
      <c r="BBW175" s="71"/>
      <c r="BBX175" s="71"/>
      <c r="BBY175" s="71"/>
      <c r="BBZ175" s="71"/>
      <c r="BCA175" s="71"/>
      <c r="BCB175" s="72"/>
      <c r="BCC175" s="72"/>
      <c r="BCD175" s="72"/>
      <c r="BCE175" s="72"/>
      <c r="BCF175" s="72"/>
      <c r="BCG175" s="72"/>
      <c r="BCH175" s="72"/>
      <c r="BCI175" s="72"/>
      <c r="BCJ175" s="72"/>
      <c r="BCK175" s="71"/>
      <c r="BCL175" s="71"/>
      <c r="BCM175" s="71"/>
      <c r="BCN175" s="71"/>
      <c r="BCO175" s="71"/>
      <c r="BCP175" s="71"/>
      <c r="BCQ175" s="71"/>
      <c r="BCR175" s="72"/>
      <c r="BCS175" s="72"/>
      <c r="BCT175" s="72"/>
      <c r="BCU175" s="72"/>
      <c r="BCV175" s="72"/>
      <c r="BCW175" s="72"/>
      <c r="BCX175" s="72"/>
      <c r="BCY175" s="72"/>
      <c r="BCZ175" s="72"/>
      <c r="BDA175" s="71"/>
      <c r="BDB175" s="71"/>
      <c r="BDC175" s="71"/>
      <c r="BDD175" s="71"/>
      <c r="BDE175" s="71"/>
      <c r="BDF175" s="71"/>
      <c r="BDG175" s="71"/>
      <c r="BDH175" s="72"/>
      <c r="BDI175" s="72"/>
      <c r="BDJ175" s="72"/>
      <c r="BDK175" s="72"/>
      <c r="BDL175" s="72"/>
      <c r="BDM175" s="72"/>
      <c r="BDN175" s="72"/>
      <c r="BDO175" s="72"/>
      <c r="BDP175" s="72"/>
      <c r="BDQ175" s="71"/>
      <c r="BDR175" s="71"/>
      <c r="BDS175" s="71"/>
      <c r="BDT175" s="71"/>
      <c r="BDU175" s="71"/>
      <c r="BDV175" s="71"/>
      <c r="BDW175" s="71"/>
      <c r="BDX175" s="72"/>
      <c r="BDY175" s="72"/>
      <c r="BDZ175" s="72"/>
      <c r="BEA175" s="72"/>
      <c r="BEB175" s="72"/>
      <c r="BEC175" s="72"/>
      <c r="BED175" s="72"/>
      <c r="BEE175" s="72"/>
      <c r="BEF175" s="72"/>
      <c r="BEG175" s="71"/>
      <c r="BEH175" s="71"/>
      <c r="BEI175" s="71"/>
      <c r="BEJ175" s="71"/>
      <c r="BEK175" s="71"/>
      <c r="BEL175" s="71"/>
      <c r="BEM175" s="71"/>
      <c r="BEN175" s="72"/>
      <c r="BEO175" s="72"/>
      <c r="BEP175" s="72"/>
      <c r="BEQ175" s="72"/>
      <c r="BER175" s="72"/>
      <c r="BES175" s="72"/>
      <c r="BET175" s="72"/>
      <c r="BEU175" s="72"/>
      <c r="BEV175" s="72"/>
      <c r="BEW175" s="71"/>
      <c r="BEX175" s="71"/>
      <c r="BEY175" s="71"/>
      <c r="BEZ175" s="71"/>
      <c r="BFA175" s="71"/>
      <c r="BFB175" s="71"/>
      <c r="BFC175" s="71"/>
      <c r="BFD175" s="72"/>
      <c r="BFE175" s="72"/>
      <c r="BFF175" s="72"/>
      <c r="BFG175" s="72"/>
      <c r="BFH175" s="72"/>
      <c r="BFI175" s="72"/>
      <c r="BFJ175" s="72"/>
      <c r="BFK175" s="72"/>
      <c r="BFL175" s="72"/>
      <c r="BFM175" s="71"/>
      <c r="BFN175" s="71"/>
      <c r="BFO175" s="71"/>
      <c r="BFP175" s="71"/>
      <c r="BFQ175" s="71"/>
      <c r="BFR175" s="71"/>
      <c r="BFS175" s="71"/>
      <c r="BFT175" s="72"/>
      <c r="BFU175" s="72"/>
      <c r="BFV175" s="72"/>
      <c r="BFW175" s="72"/>
      <c r="BFX175" s="72"/>
      <c r="BFY175" s="72"/>
      <c r="BFZ175" s="72"/>
      <c r="BGA175" s="72"/>
      <c r="BGB175" s="72"/>
      <c r="BGC175" s="71"/>
      <c r="BGD175" s="71"/>
      <c r="BGE175" s="71"/>
      <c r="BGF175" s="71"/>
      <c r="BGG175" s="71"/>
      <c r="BGH175" s="71"/>
      <c r="BGI175" s="71"/>
      <c r="BGJ175" s="72"/>
      <c r="BGK175" s="72"/>
      <c r="BGL175" s="72"/>
      <c r="BGM175" s="72"/>
      <c r="BGN175" s="72"/>
      <c r="BGO175" s="72"/>
      <c r="BGP175" s="72"/>
      <c r="BGQ175" s="72"/>
      <c r="BGR175" s="72"/>
      <c r="BGS175" s="71"/>
      <c r="BGT175" s="71"/>
      <c r="BGU175" s="71"/>
      <c r="BGV175" s="71"/>
      <c r="BGW175" s="71"/>
      <c r="BGX175" s="71"/>
      <c r="BGY175" s="71"/>
      <c r="BGZ175" s="72"/>
      <c r="BHA175" s="72"/>
      <c r="BHB175" s="72"/>
      <c r="BHC175" s="72"/>
      <c r="BHD175" s="72"/>
      <c r="BHE175" s="72"/>
      <c r="BHF175" s="72"/>
      <c r="BHG175" s="72"/>
      <c r="BHH175" s="72"/>
      <c r="BHI175" s="71"/>
      <c r="BHJ175" s="71"/>
      <c r="BHK175" s="71"/>
      <c r="BHL175" s="71"/>
      <c r="BHM175" s="71"/>
      <c r="BHN175" s="71"/>
      <c r="BHO175" s="71"/>
      <c r="BHP175" s="72"/>
      <c r="BHQ175" s="72"/>
      <c r="BHR175" s="72"/>
      <c r="BHS175" s="72"/>
      <c r="BHT175" s="72"/>
      <c r="BHU175" s="72"/>
      <c r="BHV175" s="72"/>
      <c r="BHW175" s="72"/>
      <c r="BHX175" s="72"/>
      <c r="BHY175" s="71"/>
      <c r="BHZ175" s="71"/>
      <c r="BIA175" s="71"/>
      <c r="BIB175" s="71"/>
      <c r="BIC175" s="71"/>
      <c r="BID175" s="71"/>
      <c r="BIE175" s="71"/>
      <c r="BIF175" s="72"/>
      <c r="BIG175" s="72"/>
      <c r="BIH175" s="72"/>
      <c r="BII175" s="72"/>
      <c r="BIJ175" s="72"/>
      <c r="BIK175" s="72"/>
      <c r="BIL175" s="72"/>
      <c r="BIM175" s="72"/>
      <c r="BIN175" s="72"/>
      <c r="BIO175" s="71"/>
      <c r="BIP175" s="71"/>
      <c r="BIQ175" s="71"/>
      <c r="BIR175" s="71"/>
      <c r="BIS175" s="71"/>
      <c r="BIT175" s="71"/>
      <c r="BIU175" s="71"/>
      <c r="BIV175" s="72"/>
      <c r="BIW175" s="72"/>
      <c r="BIX175" s="72"/>
      <c r="BIY175" s="72"/>
      <c r="BIZ175" s="72"/>
      <c r="BJA175" s="72"/>
      <c r="BJB175" s="72"/>
      <c r="BJC175" s="72"/>
      <c r="BJD175" s="72"/>
      <c r="BJE175" s="71"/>
      <c r="BJF175" s="71"/>
      <c r="BJG175" s="71"/>
      <c r="BJH175" s="71"/>
      <c r="BJI175" s="71"/>
      <c r="BJJ175" s="71"/>
      <c r="BJK175" s="71"/>
      <c r="BJL175" s="72"/>
      <c r="BJM175" s="72"/>
      <c r="BJN175" s="72"/>
      <c r="BJO175" s="72"/>
      <c r="BJP175" s="72"/>
      <c r="BJQ175" s="72"/>
      <c r="BJR175" s="72"/>
      <c r="BJS175" s="72"/>
      <c r="BJT175" s="72"/>
      <c r="BJU175" s="71"/>
      <c r="BJV175" s="71"/>
      <c r="BJW175" s="71"/>
      <c r="BJX175" s="71"/>
      <c r="BJY175" s="71"/>
      <c r="BJZ175" s="71"/>
      <c r="BKA175" s="71"/>
      <c r="BKB175" s="72"/>
      <c r="BKC175" s="72"/>
      <c r="BKD175" s="72"/>
      <c r="BKE175" s="72"/>
      <c r="BKF175" s="72"/>
      <c r="BKG175" s="72"/>
      <c r="BKH175" s="72"/>
      <c r="BKI175" s="72"/>
      <c r="BKJ175" s="72"/>
      <c r="BKK175" s="71"/>
      <c r="BKL175" s="71"/>
      <c r="BKM175" s="71"/>
      <c r="BKN175" s="71"/>
      <c r="BKO175" s="71"/>
      <c r="BKP175" s="71"/>
      <c r="BKQ175" s="71"/>
      <c r="BKR175" s="72"/>
      <c r="BKS175" s="72"/>
      <c r="BKT175" s="72"/>
      <c r="BKU175" s="72"/>
      <c r="BKV175" s="72"/>
      <c r="BKW175" s="72"/>
      <c r="BKX175" s="72"/>
      <c r="BKY175" s="72"/>
      <c r="BKZ175" s="72"/>
      <c r="BLA175" s="71"/>
      <c r="BLB175" s="71"/>
      <c r="BLC175" s="71"/>
      <c r="BLD175" s="71"/>
      <c r="BLE175" s="71"/>
      <c r="BLF175" s="71"/>
      <c r="BLG175" s="71"/>
      <c r="BLH175" s="72"/>
      <c r="BLI175" s="72"/>
      <c r="BLJ175" s="72"/>
      <c r="BLK175" s="72"/>
      <c r="BLL175" s="72"/>
      <c r="BLM175" s="72"/>
      <c r="BLN175" s="72"/>
      <c r="BLO175" s="72"/>
      <c r="BLP175" s="72"/>
      <c r="BLQ175" s="71"/>
      <c r="BLR175" s="71"/>
      <c r="BLS175" s="71"/>
      <c r="BLT175" s="71"/>
      <c r="BLU175" s="71"/>
      <c r="BLV175" s="71"/>
      <c r="BLW175" s="71"/>
      <c r="BLX175" s="72"/>
      <c r="BLY175" s="72"/>
      <c r="BLZ175" s="72"/>
      <c r="BMA175" s="72"/>
      <c r="BMB175" s="72"/>
      <c r="BMC175" s="72"/>
      <c r="BMD175" s="72"/>
      <c r="BME175" s="72"/>
      <c r="BMF175" s="72"/>
      <c r="BMG175" s="71"/>
      <c r="BMH175" s="71"/>
      <c r="BMI175" s="71"/>
      <c r="BMJ175" s="71"/>
      <c r="BMK175" s="71"/>
      <c r="BML175" s="71"/>
      <c r="BMM175" s="71"/>
      <c r="BMN175" s="72"/>
      <c r="BMO175" s="72"/>
      <c r="BMP175" s="72"/>
      <c r="BMQ175" s="72"/>
      <c r="BMR175" s="72"/>
      <c r="BMS175" s="72"/>
      <c r="BMT175" s="72"/>
      <c r="BMU175" s="72"/>
      <c r="BMV175" s="72"/>
      <c r="BMW175" s="71"/>
      <c r="BMX175" s="71"/>
      <c r="BMY175" s="71"/>
      <c r="BMZ175" s="71"/>
      <c r="BNA175" s="71"/>
      <c r="BNB175" s="71"/>
      <c r="BNC175" s="71"/>
      <c r="BND175" s="72"/>
      <c r="BNE175" s="72"/>
      <c r="BNF175" s="72"/>
      <c r="BNG175" s="72"/>
      <c r="BNH175" s="72"/>
      <c r="BNI175" s="72"/>
      <c r="BNJ175" s="72"/>
      <c r="BNK175" s="72"/>
      <c r="BNL175" s="72"/>
      <c r="BNM175" s="71"/>
      <c r="BNN175" s="71"/>
      <c r="BNO175" s="71"/>
      <c r="BNP175" s="71"/>
      <c r="BNQ175" s="71"/>
      <c r="BNR175" s="71"/>
      <c r="BNS175" s="71"/>
      <c r="BNT175" s="72"/>
      <c r="BNU175" s="72"/>
      <c r="BNV175" s="72"/>
      <c r="BNW175" s="72"/>
      <c r="BNX175" s="72"/>
      <c r="BNY175" s="72"/>
      <c r="BNZ175" s="72"/>
      <c r="BOA175" s="72"/>
      <c r="BOB175" s="72"/>
      <c r="BOC175" s="71"/>
      <c r="BOD175" s="71"/>
      <c r="BOE175" s="71"/>
      <c r="BOF175" s="71"/>
      <c r="BOG175" s="71"/>
      <c r="BOH175" s="71"/>
      <c r="BOI175" s="71"/>
      <c r="BOJ175" s="72"/>
      <c r="BOK175" s="72"/>
      <c r="BOL175" s="72"/>
      <c r="BOM175" s="72"/>
      <c r="BON175" s="72"/>
      <c r="BOO175" s="72"/>
      <c r="BOP175" s="72"/>
      <c r="BOQ175" s="72"/>
      <c r="BOR175" s="72"/>
      <c r="BOS175" s="71"/>
      <c r="BOT175" s="71"/>
      <c r="BOU175" s="71"/>
      <c r="BOV175" s="71"/>
      <c r="BOW175" s="71"/>
      <c r="BOX175" s="71"/>
      <c r="BOY175" s="71"/>
      <c r="BOZ175" s="72"/>
      <c r="BPA175" s="72"/>
      <c r="BPB175" s="72"/>
      <c r="BPC175" s="72"/>
      <c r="BPD175" s="72"/>
      <c r="BPE175" s="72"/>
      <c r="BPF175" s="72"/>
      <c r="BPG175" s="72"/>
      <c r="BPH175" s="72"/>
      <c r="BPI175" s="71"/>
      <c r="BPJ175" s="71"/>
      <c r="BPK175" s="71"/>
      <c r="BPL175" s="71"/>
      <c r="BPM175" s="71"/>
      <c r="BPN175" s="71"/>
      <c r="BPO175" s="71"/>
      <c r="BPP175" s="72"/>
      <c r="BPQ175" s="72"/>
      <c r="BPR175" s="72"/>
      <c r="BPS175" s="72"/>
      <c r="BPT175" s="72"/>
      <c r="BPU175" s="72"/>
      <c r="BPV175" s="72"/>
      <c r="BPW175" s="72"/>
      <c r="BPX175" s="72"/>
      <c r="BPY175" s="71"/>
      <c r="BPZ175" s="71"/>
      <c r="BQA175" s="71"/>
      <c r="BQB175" s="71"/>
      <c r="BQC175" s="71"/>
      <c r="BQD175" s="71"/>
      <c r="BQE175" s="71"/>
      <c r="BQF175" s="72"/>
      <c r="BQG175" s="72"/>
      <c r="BQH175" s="72"/>
      <c r="BQI175" s="72"/>
      <c r="BQJ175" s="72"/>
      <c r="BQK175" s="72"/>
      <c r="BQL175" s="72"/>
      <c r="BQM175" s="72"/>
      <c r="BQN175" s="72"/>
      <c r="BQO175" s="71"/>
      <c r="BQP175" s="71"/>
      <c r="BQQ175" s="71"/>
      <c r="BQR175" s="71"/>
      <c r="BQS175" s="71"/>
      <c r="BQT175" s="71"/>
      <c r="BQU175" s="71"/>
      <c r="BQV175" s="72"/>
      <c r="BQW175" s="72"/>
      <c r="BQX175" s="72"/>
      <c r="BQY175" s="72"/>
      <c r="BQZ175" s="72"/>
      <c r="BRA175" s="72"/>
      <c r="BRB175" s="72"/>
      <c r="BRC175" s="72"/>
      <c r="BRD175" s="72"/>
      <c r="BRE175" s="71"/>
      <c r="BRF175" s="71"/>
      <c r="BRG175" s="71"/>
      <c r="BRH175" s="71"/>
      <c r="BRI175" s="71"/>
      <c r="BRJ175" s="71"/>
      <c r="BRK175" s="71"/>
      <c r="BRL175" s="72"/>
      <c r="BRM175" s="72"/>
      <c r="BRN175" s="72"/>
      <c r="BRO175" s="72"/>
      <c r="BRP175" s="72"/>
      <c r="BRQ175" s="72"/>
      <c r="BRR175" s="72"/>
      <c r="BRS175" s="72"/>
      <c r="BRT175" s="72"/>
      <c r="BRU175" s="71"/>
      <c r="BRV175" s="71"/>
      <c r="BRW175" s="71"/>
      <c r="BRX175" s="71"/>
      <c r="BRY175" s="71"/>
      <c r="BRZ175" s="71"/>
      <c r="BSA175" s="71"/>
      <c r="BSB175" s="72"/>
      <c r="BSC175" s="72"/>
      <c r="BSD175" s="72"/>
      <c r="BSE175" s="72"/>
      <c r="BSF175" s="72"/>
      <c r="BSG175" s="72"/>
      <c r="BSH175" s="72"/>
      <c r="BSI175" s="72"/>
      <c r="BSJ175" s="72"/>
      <c r="BSK175" s="71"/>
      <c r="BSL175" s="71"/>
      <c r="BSM175" s="71"/>
      <c r="BSN175" s="71"/>
      <c r="BSO175" s="71"/>
      <c r="BSP175" s="71"/>
      <c r="BSQ175" s="71"/>
      <c r="BSR175" s="72"/>
      <c r="BSS175" s="72"/>
      <c r="BST175" s="72"/>
      <c r="BSU175" s="72"/>
      <c r="BSV175" s="72"/>
      <c r="BSW175" s="72"/>
      <c r="BSX175" s="72"/>
      <c r="BSY175" s="72"/>
      <c r="BSZ175" s="72"/>
      <c r="BTA175" s="71"/>
      <c r="BTB175" s="71"/>
      <c r="BTC175" s="71"/>
      <c r="BTD175" s="71"/>
      <c r="BTE175" s="71"/>
      <c r="BTF175" s="71"/>
      <c r="BTG175" s="71"/>
      <c r="BTH175" s="72"/>
      <c r="BTI175" s="72"/>
      <c r="BTJ175" s="72"/>
      <c r="BTK175" s="72"/>
      <c r="BTL175" s="72"/>
      <c r="BTM175" s="72"/>
      <c r="BTN175" s="72"/>
      <c r="BTO175" s="72"/>
      <c r="BTP175" s="72"/>
      <c r="BTQ175" s="71"/>
      <c r="BTR175" s="71"/>
      <c r="BTS175" s="71"/>
      <c r="BTT175" s="71"/>
      <c r="BTU175" s="71"/>
      <c r="BTV175" s="71"/>
      <c r="BTW175" s="71"/>
      <c r="BTX175" s="72"/>
      <c r="BTY175" s="72"/>
      <c r="BTZ175" s="72"/>
      <c r="BUA175" s="72"/>
      <c r="BUB175" s="72"/>
      <c r="BUC175" s="72"/>
      <c r="BUD175" s="72"/>
      <c r="BUE175" s="72"/>
      <c r="BUF175" s="72"/>
      <c r="BUG175" s="71"/>
      <c r="BUH175" s="71"/>
      <c r="BUI175" s="71"/>
      <c r="BUJ175" s="71"/>
      <c r="BUK175" s="71"/>
      <c r="BUL175" s="71"/>
      <c r="BUM175" s="71"/>
      <c r="BUN175" s="72"/>
      <c r="BUO175" s="72"/>
      <c r="BUP175" s="72"/>
      <c r="BUQ175" s="72"/>
      <c r="BUR175" s="72"/>
      <c r="BUS175" s="72"/>
      <c r="BUT175" s="72"/>
      <c r="BUU175" s="72"/>
      <c r="BUV175" s="72"/>
      <c r="BUW175" s="71"/>
      <c r="BUX175" s="71"/>
      <c r="BUY175" s="71"/>
      <c r="BUZ175" s="71"/>
      <c r="BVA175" s="71"/>
      <c r="BVB175" s="71"/>
      <c r="BVC175" s="71"/>
      <c r="BVD175" s="72"/>
      <c r="BVE175" s="72"/>
      <c r="BVF175" s="72"/>
      <c r="BVG175" s="72"/>
      <c r="BVH175" s="72"/>
      <c r="BVI175" s="72"/>
      <c r="BVJ175" s="72"/>
      <c r="BVK175" s="72"/>
      <c r="BVL175" s="72"/>
      <c r="BVM175" s="71"/>
      <c r="BVN175" s="71"/>
      <c r="BVO175" s="71"/>
      <c r="BVP175" s="71"/>
      <c r="BVQ175" s="71"/>
      <c r="BVR175" s="71"/>
      <c r="BVS175" s="71"/>
      <c r="BVT175" s="72"/>
      <c r="BVU175" s="72"/>
      <c r="BVV175" s="72"/>
      <c r="BVW175" s="72"/>
      <c r="BVX175" s="72"/>
      <c r="BVY175" s="72"/>
      <c r="BVZ175" s="72"/>
      <c r="BWA175" s="72"/>
      <c r="BWB175" s="72"/>
      <c r="BWC175" s="71"/>
      <c r="BWD175" s="71"/>
      <c r="BWE175" s="71"/>
      <c r="BWF175" s="71"/>
      <c r="BWG175" s="71"/>
      <c r="BWH175" s="71"/>
      <c r="BWI175" s="71"/>
      <c r="BWJ175" s="72"/>
      <c r="BWK175" s="72"/>
      <c r="BWL175" s="72"/>
      <c r="BWM175" s="72"/>
      <c r="BWN175" s="72"/>
      <c r="BWO175" s="72"/>
      <c r="BWP175" s="72"/>
      <c r="BWQ175" s="72"/>
      <c r="BWR175" s="72"/>
      <c r="BWS175" s="71"/>
      <c r="BWT175" s="71"/>
      <c r="BWU175" s="71"/>
      <c r="BWV175" s="71"/>
      <c r="BWW175" s="71"/>
      <c r="BWX175" s="71"/>
      <c r="BWY175" s="71"/>
      <c r="BWZ175" s="72"/>
      <c r="BXA175" s="72"/>
      <c r="BXB175" s="72"/>
      <c r="BXC175" s="72"/>
      <c r="BXD175" s="72"/>
      <c r="BXE175" s="72"/>
      <c r="BXF175" s="72"/>
      <c r="BXG175" s="72"/>
      <c r="BXH175" s="72"/>
      <c r="BXI175" s="71"/>
      <c r="BXJ175" s="71"/>
      <c r="BXK175" s="71"/>
      <c r="BXL175" s="71"/>
      <c r="BXM175" s="71"/>
      <c r="BXN175" s="71"/>
      <c r="BXO175" s="71"/>
      <c r="BXP175" s="72"/>
      <c r="BXQ175" s="72"/>
      <c r="BXR175" s="72"/>
      <c r="BXS175" s="72"/>
      <c r="BXT175" s="72"/>
      <c r="BXU175" s="72"/>
      <c r="BXV175" s="72"/>
      <c r="BXW175" s="72"/>
      <c r="BXX175" s="72"/>
      <c r="BXY175" s="71"/>
      <c r="BXZ175" s="71"/>
      <c r="BYA175" s="71"/>
      <c r="BYB175" s="71"/>
      <c r="BYC175" s="71"/>
      <c r="BYD175" s="71"/>
      <c r="BYE175" s="71"/>
      <c r="BYF175" s="72"/>
      <c r="BYG175" s="72"/>
      <c r="BYH175" s="72"/>
      <c r="BYI175" s="72"/>
      <c r="BYJ175" s="72"/>
      <c r="BYK175" s="72"/>
      <c r="BYL175" s="72"/>
      <c r="BYM175" s="72"/>
      <c r="BYN175" s="72"/>
      <c r="BYO175" s="71"/>
      <c r="BYP175" s="71"/>
      <c r="BYQ175" s="71"/>
      <c r="BYR175" s="71"/>
      <c r="BYS175" s="71"/>
      <c r="BYT175" s="71"/>
      <c r="BYU175" s="71"/>
      <c r="BYV175" s="72"/>
      <c r="BYW175" s="72"/>
      <c r="BYX175" s="72"/>
      <c r="BYY175" s="72"/>
      <c r="BYZ175" s="72"/>
      <c r="BZA175" s="72"/>
      <c r="BZB175" s="72"/>
      <c r="BZC175" s="72"/>
      <c r="BZD175" s="72"/>
      <c r="BZE175" s="71"/>
      <c r="BZF175" s="71"/>
      <c r="BZG175" s="71"/>
      <c r="BZH175" s="71"/>
      <c r="BZI175" s="71"/>
      <c r="BZJ175" s="71"/>
      <c r="BZK175" s="71"/>
      <c r="BZL175" s="72"/>
      <c r="BZM175" s="72"/>
      <c r="BZN175" s="72"/>
      <c r="BZO175" s="72"/>
      <c r="BZP175" s="72"/>
      <c r="BZQ175" s="72"/>
      <c r="BZR175" s="72"/>
      <c r="BZS175" s="72"/>
      <c r="BZT175" s="72"/>
      <c r="BZU175" s="71"/>
      <c r="BZV175" s="71"/>
      <c r="BZW175" s="71"/>
      <c r="BZX175" s="71"/>
      <c r="BZY175" s="71"/>
      <c r="BZZ175" s="71"/>
      <c r="CAA175" s="71"/>
      <c r="CAB175" s="72"/>
      <c r="CAC175" s="72"/>
      <c r="CAD175" s="72"/>
      <c r="CAE175" s="72"/>
      <c r="CAF175" s="72"/>
      <c r="CAG175" s="72"/>
      <c r="CAH175" s="72"/>
      <c r="CAI175" s="72"/>
      <c r="CAJ175" s="72"/>
      <c r="CAK175" s="71"/>
      <c r="CAL175" s="71"/>
      <c r="CAM175" s="71"/>
      <c r="CAN175" s="71"/>
      <c r="CAO175" s="71"/>
      <c r="CAP175" s="71"/>
      <c r="CAQ175" s="71"/>
      <c r="CAR175" s="72"/>
      <c r="CAS175" s="72"/>
      <c r="CAT175" s="72"/>
      <c r="CAU175" s="72"/>
      <c r="CAV175" s="72"/>
      <c r="CAW175" s="72"/>
      <c r="CAX175" s="72"/>
      <c r="CAY175" s="72"/>
      <c r="CAZ175" s="72"/>
      <c r="CBA175" s="71"/>
      <c r="CBB175" s="71"/>
      <c r="CBC175" s="71"/>
      <c r="CBD175" s="71"/>
      <c r="CBE175" s="71"/>
      <c r="CBF175" s="71"/>
      <c r="CBG175" s="71"/>
      <c r="CBH175" s="72"/>
      <c r="CBI175" s="72"/>
      <c r="CBJ175" s="72"/>
      <c r="CBK175" s="72"/>
      <c r="CBL175" s="72"/>
      <c r="CBM175" s="72"/>
      <c r="CBN175" s="72"/>
      <c r="CBO175" s="72"/>
      <c r="CBP175" s="72"/>
      <c r="CBQ175" s="71"/>
      <c r="CBR175" s="71"/>
      <c r="CBS175" s="71"/>
      <c r="CBT175" s="71"/>
      <c r="CBU175" s="71"/>
      <c r="CBV175" s="71"/>
      <c r="CBW175" s="71"/>
      <c r="CBX175" s="72"/>
      <c r="CBY175" s="72"/>
      <c r="CBZ175" s="72"/>
      <c r="CCA175" s="72"/>
      <c r="CCB175" s="72"/>
      <c r="CCC175" s="72"/>
      <c r="CCD175" s="72"/>
      <c r="CCE175" s="72"/>
      <c r="CCF175" s="72"/>
      <c r="CCG175" s="71"/>
      <c r="CCH175" s="71"/>
      <c r="CCI175" s="71"/>
      <c r="CCJ175" s="71"/>
      <c r="CCK175" s="71"/>
      <c r="CCL175" s="71"/>
      <c r="CCM175" s="71"/>
      <c r="CCN175" s="72"/>
      <c r="CCO175" s="72"/>
      <c r="CCP175" s="72"/>
      <c r="CCQ175" s="72"/>
      <c r="CCR175" s="72"/>
      <c r="CCS175" s="72"/>
      <c r="CCT175" s="72"/>
      <c r="CCU175" s="72"/>
      <c r="CCV175" s="72"/>
      <c r="CCW175" s="71"/>
      <c r="CCX175" s="71"/>
      <c r="CCY175" s="71"/>
      <c r="CCZ175" s="71"/>
      <c r="CDA175" s="71"/>
      <c r="CDB175" s="71"/>
      <c r="CDC175" s="71"/>
      <c r="CDD175" s="72"/>
      <c r="CDE175" s="72"/>
      <c r="CDF175" s="72"/>
      <c r="CDG175" s="72"/>
      <c r="CDH175" s="72"/>
      <c r="CDI175" s="72"/>
      <c r="CDJ175" s="72"/>
      <c r="CDK175" s="72"/>
      <c r="CDL175" s="72"/>
      <c r="CDM175" s="71"/>
      <c r="CDN175" s="71"/>
      <c r="CDO175" s="71"/>
      <c r="CDP175" s="71"/>
      <c r="CDQ175" s="71"/>
      <c r="CDR175" s="71"/>
      <c r="CDS175" s="71"/>
      <c r="CDT175" s="72"/>
      <c r="CDU175" s="72"/>
      <c r="CDV175" s="72"/>
      <c r="CDW175" s="72"/>
      <c r="CDX175" s="72"/>
      <c r="CDY175" s="72"/>
      <c r="CDZ175" s="72"/>
      <c r="CEA175" s="72"/>
      <c r="CEB175" s="72"/>
      <c r="CEC175" s="71"/>
      <c r="CED175" s="71"/>
      <c r="CEE175" s="71"/>
      <c r="CEF175" s="71"/>
      <c r="CEG175" s="71"/>
      <c r="CEH175" s="71"/>
      <c r="CEI175" s="71"/>
      <c r="CEJ175" s="72"/>
      <c r="CEK175" s="72"/>
      <c r="CEL175" s="72"/>
      <c r="CEM175" s="72"/>
      <c r="CEN175" s="72"/>
      <c r="CEO175" s="72"/>
      <c r="CEP175" s="72"/>
      <c r="CEQ175" s="72"/>
      <c r="CER175" s="72"/>
      <c r="CES175" s="71"/>
      <c r="CET175" s="71"/>
      <c r="CEU175" s="71"/>
      <c r="CEV175" s="71"/>
      <c r="CEW175" s="71"/>
      <c r="CEX175" s="71"/>
      <c r="CEY175" s="71"/>
      <c r="CEZ175" s="72"/>
      <c r="CFA175" s="72"/>
      <c r="CFB175" s="72"/>
      <c r="CFC175" s="72"/>
      <c r="CFD175" s="72"/>
      <c r="CFE175" s="72"/>
      <c r="CFF175" s="72"/>
      <c r="CFG175" s="72"/>
      <c r="CFH175" s="72"/>
      <c r="CFI175" s="71"/>
      <c r="CFJ175" s="71"/>
      <c r="CFK175" s="71"/>
      <c r="CFL175" s="71"/>
      <c r="CFM175" s="71"/>
      <c r="CFN175" s="71"/>
      <c r="CFO175" s="71"/>
      <c r="CFP175" s="72"/>
      <c r="CFQ175" s="72"/>
      <c r="CFR175" s="72"/>
      <c r="CFS175" s="72"/>
      <c r="CFT175" s="72"/>
      <c r="CFU175" s="72"/>
      <c r="CFV175" s="72"/>
      <c r="CFW175" s="72"/>
      <c r="CFX175" s="72"/>
      <c r="CFY175" s="71"/>
      <c r="CFZ175" s="71"/>
      <c r="CGA175" s="71"/>
      <c r="CGB175" s="71"/>
      <c r="CGC175" s="71"/>
      <c r="CGD175" s="71"/>
      <c r="CGE175" s="71"/>
      <c r="CGF175" s="72"/>
      <c r="CGG175" s="72"/>
      <c r="CGH175" s="72"/>
      <c r="CGI175" s="72"/>
      <c r="CGJ175" s="72"/>
      <c r="CGK175" s="72"/>
      <c r="CGL175" s="72"/>
      <c r="CGM175" s="72"/>
      <c r="CGN175" s="72"/>
      <c r="CGO175" s="71"/>
      <c r="CGP175" s="71"/>
      <c r="CGQ175" s="71"/>
      <c r="CGR175" s="71"/>
      <c r="CGS175" s="71"/>
      <c r="CGT175" s="71"/>
      <c r="CGU175" s="71"/>
      <c r="CGV175" s="72"/>
      <c r="CGW175" s="72"/>
      <c r="CGX175" s="72"/>
      <c r="CGY175" s="72"/>
      <c r="CGZ175" s="72"/>
      <c r="CHA175" s="72"/>
      <c r="CHB175" s="72"/>
      <c r="CHC175" s="72"/>
      <c r="CHD175" s="72"/>
      <c r="CHE175" s="71"/>
      <c r="CHF175" s="71"/>
      <c r="CHG175" s="71"/>
      <c r="CHH175" s="71"/>
      <c r="CHI175" s="71"/>
      <c r="CHJ175" s="71"/>
      <c r="CHK175" s="71"/>
      <c r="CHL175" s="72"/>
      <c r="CHM175" s="72"/>
      <c r="CHN175" s="72"/>
      <c r="CHO175" s="72"/>
      <c r="CHP175" s="72"/>
      <c r="CHQ175" s="72"/>
      <c r="CHR175" s="72"/>
      <c r="CHS175" s="72"/>
      <c r="CHT175" s="72"/>
      <c r="CHU175" s="71"/>
      <c r="CHV175" s="71"/>
      <c r="CHW175" s="71"/>
      <c r="CHX175" s="71"/>
      <c r="CHY175" s="71"/>
      <c r="CHZ175" s="71"/>
      <c r="CIA175" s="71"/>
      <c r="CIB175" s="72"/>
      <c r="CIC175" s="72"/>
      <c r="CID175" s="72"/>
      <c r="CIE175" s="72"/>
      <c r="CIF175" s="72"/>
      <c r="CIG175" s="72"/>
      <c r="CIH175" s="72"/>
      <c r="CII175" s="72"/>
      <c r="CIJ175" s="72"/>
      <c r="CIK175" s="71"/>
      <c r="CIL175" s="71"/>
      <c r="CIM175" s="71"/>
      <c r="CIN175" s="71"/>
      <c r="CIO175" s="71"/>
      <c r="CIP175" s="71"/>
      <c r="CIQ175" s="71"/>
      <c r="CIR175" s="72"/>
      <c r="CIS175" s="72"/>
      <c r="CIT175" s="72"/>
      <c r="CIU175" s="72"/>
      <c r="CIV175" s="72"/>
      <c r="CIW175" s="72"/>
      <c r="CIX175" s="72"/>
      <c r="CIY175" s="72"/>
      <c r="CIZ175" s="72"/>
      <c r="CJA175" s="71"/>
      <c r="CJB175" s="71"/>
      <c r="CJC175" s="71"/>
      <c r="CJD175" s="71"/>
      <c r="CJE175" s="71"/>
      <c r="CJF175" s="71"/>
      <c r="CJG175" s="71"/>
      <c r="CJH175" s="72"/>
      <c r="CJI175" s="72"/>
      <c r="CJJ175" s="72"/>
      <c r="CJK175" s="72"/>
      <c r="CJL175" s="72"/>
      <c r="CJM175" s="72"/>
      <c r="CJN175" s="72"/>
      <c r="CJO175" s="72"/>
      <c r="CJP175" s="72"/>
      <c r="CJQ175" s="71"/>
      <c r="CJR175" s="71"/>
      <c r="CJS175" s="71"/>
      <c r="CJT175" s="71"/>
      <c r="CJU175" s="71"/>
      <c r="CJV175" s="71"/>
      <c r="CJW175" s="71"/>
      <c r="CJX175" s="72"/>
      <c r="CJY175" s="72"/>
      <c r="CJZ175" s="72"/>
      <c r="CKA175" s="72"/>
      <c r="CKB175" s="72"/>
      <c r="CKC175" s="72"/>
      <c r="CKD175" s="72"/>
      <c r="CKE175" s="72"/>
      <c r="CKF175" s="72"/>
      <c r="CKG175" s="71"/>
      <c r="CKH175" s="71"/>
      <c r="CKI175" s="71"/>
      <c r="CKJ175" s="71"/>
      <c r="CKK175" s="71"/>
      <c r="CKL175" s="71"/>
      <c r="CKM175" s="71"/>
      <c r="CKN175" s="72"/>
      <c r="CKO175" s="72"/>
      <c r="CKP175" s="72"/>
      <c r="CKQ175" s="72"/>
      <c r="CKR175" s="72"/>
      <c r="CKS175" s="72"/>
      <c r="CKT175" s="72"/>
      <c r="CKU175" s="72"/>
      <c r="CKV175" s="72"/>
      <c r="CKW175" s="71"/>
      <c r="CKX175" s="71"/>
      <c r="CKY175" s="71"/>
      <c r="CKZ175" s="71"/>
      <c r="CLA175" s="71"/>
      <c r="CLB175" s="71"/>
      <c r="CLC175" s="71"/>
      <c r="CLD175" s="72"/>
      <c r="CLE175" s="72"/>
      <c r="CLF175" s="72"/>
      <c r="CLG175" s="72"/>
      <c r="CLH175" s="72"/>
      <c r="CLI175" s="72"/>
      <c r="CLJ175" s="72"/>
      <c r="CLK175" s="72"/>
      <c r="CLL175" s="72"/>
      <c r="CLM175" s="71"/>
      <c r="CLN175" s="71"/>
      <c r="CLO175" s="71"/>
      <c r="CLP175" s="71"/>
      <c r="CLQ175" s="71"/>
      <c r="CLR175" s="71"/>
      <c r="CLS175" s="71"/>
      <c r="CLT175" s="72"/>
      <c r="CLU175" s="72"/>
      <c r="CLV175" s="72"/>
      <c r="CLW175" s="72"/>
      <c r="CLX175" s="72"/>
      <c r="CLY175" s="72"/>
      <c r="CLZ175" s="72"/>
      <c r="CMA175" s="72"/>
      <c r="CMB175" s="72"/>
      <c r="CMC175" s="71"/>
      <c r="CMD175" s="71"/>
      <c r="CME175" s="71"/>
      <c r="CMF175" s="71"/>
      <c r="CMG175" s="71"/>
      <c r="CMH175" s="71"/>
      <c r="CMI175" s="71"/>
      <c r="CMJ175" s="72"/>
      <c r="CMK175" s="72"/>
      <c r="CML175" s="72"/>
      <c r="CMM175" s="72"/>
      <c r="CMN175" s="72"/>
      <c r="CMO175" s="72"/>
      <c r="CMP175" s="72"/>
      <c r="CMQ175" s="72"/>
      <c r="CMR175" s="72"/>
      <c r="CMS175" s="71"/>
      <c r="CMT175" s="71"/>
      <c r="CMU175" s="71"/>
      <c r="CMV175" s="71"/>
      <c r="CMW175" s="71"/>
      <c r="CMX175" s="71"/>
      <c r="CMY175" s="71"/>
      <c r="CMZ175" s="72"/>
      <c r="CNA175" s="72"/>
      <c r="CNB175" s="72"/>
      <c r="CNC175" s="72"/>
      <c r="CND175" s="72"/>
      <c r="CNE175" s="72"/>
      <c r="CNF175" s="72"/>
      <c r="CNG175" s="72"/>
      <c r="CNH175" s="72"/>
      <c r="CNI175" s="71"/>
      <c r="CNJ175" s="71"/>
      <c r="CNK175" s="71"/>
      <c r="CNL175" s="71"/>
      <c r="CNM175" s="71"/>
      <c r="CNN175" s="71"/>
      <c r="CNO175" s="71"/>
      <c r="CNP175" s="72"/>
      <c r="CNQ175" s="72"/>
      <c r="CNR175" s="72"/>
      <c r="CNS175" s="72"/>
      <c r="CNT175" s="72"/>
      <c r="CNU175" s="72"/>
      <c r="CNV175" s="72"/>
      <c r="CNW175" s="72"/>
      <c r="CNX175" s="72"/>
      <c r="CNY175" s="71"/>
      <c r="CNZ175" s="71"/>
      <c r="COA175" s="71"/>
      <c r="COB175" s="71"/>
      <c r="COC175" s="71"/>
      <c r="COD175" s="71"/>
      <c r="COE175" s="71"/>
      <c r="COF175" s="72"/>
      <c r="COG175" s="72"/>
      <c r="COH175" s="72"/>
      <c r="COI175" s="72"/>
      <c r="COJ175" s="72"/>
      <c r="COK175" s="72"/>
      <c r="COL175" s="72"/>
      <c r="COM175" s="72"/>
      <c r="CON175" s="72"/>
      <c r="COO175" s="71"/>
      <c r="COP175" s="71"/>
      <c r="COQ175" s="71"/>
      <c r="COR175" s="71"/>
      <c r="COS175" s="71"/>
      <c r="COT175" s="71"/>
      <c r="COU175" s="71"/>
      <c r="COV175" s="72"/>
      <c r="COW175" s="72"/>
      <c r="COX175" s="72"/>
      <c r="COY175" s="72"/>
      <c r="COZ175" s="72"/>
      <c r="CPA175" s="72"/>
      <c r="CPB175" s="72"/>
      <c r="CPC175" s="72"/>
      <c r="CPD175" s="72"/>
      <c r="CPE175" s="71"/>
      <c r="CPF175" s="71"/>
      <c r="CPG175" s="71"/>
      <c r="CPH175" s="71"/>
      <c r="CPI175" s="71"/>
      <c r="CPJ175" s="71"/>
      <c r="CPK175" s="71"/>
      <c r="CPL175" s="72"/>
      <c r="CPM175" s="72"/>
      <c r="CPN175" s="72"/>
      <c r="CPO175" s="72"/>
      <c r="CPP175" s="72"/>
      <c r="CPQ175" s="72"/>
      <c r="CPR175" s="72"/>
      <c r="CPS175" s="72"/>
      <c r="CPT175" s="72"/>
      <c r="CPU175" s="71"/>
      <c r="CPV175" s="71"/>
      <c r="CPW175" s="71"/>
      <c r="CPX175" s="71"/>
      <c r="CPY175" s="71"/>
      <c r="CPZ175" s="71"/>
      <c r="CQA175" s="71"/>
      <c r="CQB175" s="72"/>
      <c r="CQC175" s="72"/>
      <c r="CQD175" s="72"/>
      <c r="CQE175" s="72"/>
      <c r="CQF175" s="72"/>
      <c r="CQG175" s="72"/>
      <c r="CQH175" s="72"/>
      <c r="CQI175" s="72"/>
      <c r="CQJ175" s="72"/>
      <c r="CQK175" s="71"/>
      <c r="CQL175" s="71"/>
      <c r="CQM175" s="71"/>
      <c r="CQN175" s="71"/>
      <c r="CQO175" s="71"/>
      <c r="CQP175" s="71"/>
      <c r="CQQ175" s="71"/>
      <c r="CQR175" s="72"/>
      <c r="CQS175" s="72"/>
      <c r="CQT175" s="72"/>
      <c r="CQU175" s="72"/>
      <c r="CQV175" s="72"/>
      <c r="CQW175" s="72"/>
      <c r="CQX175" s="72"/>
      <c r="CQY175" s="72"/>
      <c r="CQZ175" s="72"/>
      <c r="CRA175" s="71"/>
      <c r="CRB175" s="71"/>
      <c r="CRC175" s="71"/>
      <c r="CRD175" s="71"/>
      <c r="CRE175" s="71"/>
      <c r="CRF175" s="71"/>
      <c r="CRG175" s="71"/>
      <c r="CRH175" s="72"/>
      <c r="CRI175" s="72"/>
      <c r="CRJ175" s="72"/>
      <c r="CRK175" s="72"/>
      <c r="CRL175" s="72"/>
      <c r="CRM175" s="72"/>
      <c r="CRN175" s="72"/>
      <c r="CRO175" s="72"/>
      <c r="CRP175" s="72"/>
      <c r="CRQ175" s="71"/>
      <c r="CRR175" s="71"/>
      <c r="CRS175" s="71"/>
      <c r="CRT175" s="71"/>
      <c r="CRU175" s="71"/>
      <c r="CRV175" s="71"/>
      <c r="CRW175" s="71"/>
      <c r="CRX175" s="72"/>
      <c r="CRY175" s="72"/>
      <c r="CRZ175" s="72"/>
      <c r="CSA175" s="72"/>
      <c r="CSB175" s="72"/>
      <c r="CSC175" s="72"/>
      <c r="CSD175" s="72"/>
      <c r="CSE175" s="72"/>
      <c r="CSF175" s="72"/>
      <c r="CSG175" s="71"/>
      <c r="CSH175" s="71"/>
      <c r="CSI175" s="71"/>
      <c r="CSJ175" s="71"/>
      <c r="CSK175" s="71"/>
      <c r="CSL175" s="71"/>
      <c r="CSM175" s="71"/>
      <c r="CSN175" s="72"/>
      <c r="CSO175" s="72"/>
      <c r="CSP175" s="72"/>
      <c r="CSQ175" s="72"/>
      <c r="CSR175" s="72"/>
      <c r="CSS175" s="72"/>
      <c r="CST175" s="72"/>
      <c r="CSU175" s="72"/>
      <c r="CSV175" s="72"/>
      <c r="CSW175" s="71"/>
      <c r="CSX175" s="71"/>
      <c r="CSY175" s="71"/>
      <c r="CSZ175" s="71"/>
      <c r="CTA175" s="71"/>
      <c r="CTB175" s="71"/>
      <c r="CTC175" s="71"/>
      <c r="CTD175" s="72"/>
      <c r="CTE175" s="72"/>
      <c r="CTF175" s="72"/>
      <c r="CTG175" s="72"/>
      <c r="CTH175" s="72"/>
      <c r="CTI175" s="72"/>
      <c r="CTJ175" s="72"/>
      <c r="CTK175" s="72"/>
      <c r="CTL175" s="72"/>
      <c r="CTM175" s="71"/>
      <c r="CTN175" s="71"/>
      <c r="CTO175" s="71"/>
      <c r="CTP175" s="71"/>
      <c r="CTQ175" s="71"/>
      <c r="CTR175" s="71"/>
      <c r="CTS175" s="71"/>
      <c r="CTT175" s="72"/>
      <c r="CTU175" s="72"/>
      <c r="CTV175" s="72"/>
      <c r="CTW175" s="72"/>
      <c r="CTX175" s="72"/>
      <c r="CTY175" s="72"/>
      <c r="CTZ175" s="72"/>
      <c r="CUA175" s="72"/>
      <c r="CUB175" s="72"/>
      <c r="CUC175" s="71"/>
      <c r="CUD175" s="71"/>
      <c r="CUE175" s="71"/>
      <c r="CUF175" s="71"/>
      <c r="CUG175" s="71"/>
      <c r="CUH175" s="71"/>
      <c r="CUI175" s="71"/>
      <c r="CUJ175" s="72"/>
      <c r="CUK175" s="72"/>
      <c r="CUL175" s="72"/>
      <c r="CUM175" s="72"/>
      <c r="CUN175" s="72"/>
      <c r="CUO175" s="72"/>
      <c r="CUP175" s="72"/>
      <c r="CUQ175" s="72"/>
      <c r="CUR175" s="72"/>
      <c r="CUS175" s="71"/>
      <c r="CUT175" s="71"/>
      <c r="CUU175" s="71"/>
      <c r="CUV175" s="71"/>
      <c r="CUW175" s="71"/>
      <c r="CUX175" s="71"/>
      <c r="CUY175" s="71"/>
      <c r="CUZ175" s="72"/>
      <c r="CVA175" s="72"/>
      <c r="CVB175" s="72"/>
      <c r="CVC175" s="72"/>
      <c r="CVD175" s="72"/>
      <c r="CVE175" s="72"/>
      <c r="CVF175" s="72"/>
      <c r="CVG175" s="72"/>
      <c r="CVH175" s="72"/>
      <c r="CVI175" s="71"/>
      <c r="CVJ175" s="71"/>
      <c r="CVK175" s="71"/>
      <c r="CVL175" s="71"/>
      <c r="CVM175" s="71"/>
      <c r="CVN175" s="71"/>
      <c r="CVO175" s="71"/>
      <c r="CVP175" s="72"/>
      <c r="CVQ175" s="72"/>
      <c r="CVR175" s="72"/>
      <c r="CVS175" s="72"/>
      <c r="CVT175" s="72"/>
      <c r="CVU175" s="72"/>
      <c r="CVV175" s="72"/>
      <c r="CVW175" s="72"/>
      <c r="CVX175" s="72"/>
      <c r="CVY175" s="71"/>
      <c r="CVZ175" s="71"/>
      <c r="CWA175" s="71"/>
      <c r="CWB175" s="71"/>
      <c r="CWC175" s="71"/>
      <c r="CWD175" s="71"/>
      <c r="CWE175" s="71"/>
      <c r="CWF175" s="72"/>
      <c r="CWG175" s="72"/>
      <c r="CWH175" s="72"/>
      <c r="CWI175" s="72"/>
      <c r="CWJ175" s="72"/>
      <c r="CWK175" s="72"/>
      <c r="CWL175" s="72"/>
      <c r="CWM175" s="72"/>
      <c r="CWN175" s="72"/>
      <c r="CWO175" s="71"/>
      <c r="CWP175" s="71"/>
      <c r="CWQ175" s="71"/>
      <c r="CWR175" s="71"/>
      <c r="CWS175" s="71"/>
      <c r="CWT175" s="71"/>
      <c r="CWU175" s="71"/>
      <c r="CWV175" s="72"/>
      <c r="CWW175" s="72"/>
      <c r="CWX175" s="72"/>
      <c r="CWY175" s="72"/>
      <c r="CWZ175" s="72"/>
      <c r="CXA175" s="72"/>
      <c r="CXB175" s="72"/>
      <c r="CXC175" s="72"/>
      <c r="CXD175" s="72"/>
      <c r="CXE175" s="71"/>
      <c r="CXF175" s="71"/>
      <c r="CXG175" s="71"/>
      <c r="CXH175" s="71"/>
      <c r="CXI175" s="71"/>
      <c r="CXJ175" s="71"/>
      <c r="CXK175" s="71"/>
      <c r="CXL175" s="72"/>
      <c r="CXM175" s="72"/>
      <c r="CXN175" s="72"/>
      <c r="CXO175" s="72"/>
      <c r="CXP175" s="72"/>
      <c r="CXQ175" s="72"/>
      <c r="CXR175" s="72"/>
      <c r="CXS175" s="72"/>
      <c r="CXT175" s="72"/>
      <c r="CXU175" s="71"/>
      <c r="CXV175" s="71"/>
      <c r="CXW175" s="71"/>
      <c r="CXX175" s="71"/>
      <c r="CXY175" s="71"/>
      <c r="CXZ175" s="71"/>
      <c r="CYA175" s="71"/>
      <c r="CYB175" s="72"/>
      <c r="CYC175" s="72"/>
      <c r="CYD175" s="72"/>
      <c r="CYE175" s="72"/>
      <c r="CYF175" s="72"/>
      <c r="CYG175" s="72"/>
      <c r="CYH175" s="72"/>
      <c r="CYI175" s="72"/>
      <c r="CYJ175" s="72"/>
      <c r="CYK175" s="71"/>
      <c r="CYL175" s="71"/>
      <c r="CYM175" s="71"/>
      <c r="CYN175" s="71"/>
      <c r="CYO175" s="71"/>
      <c r="CYP175" s="71"/>
      <c r="CYQ175" s="71"/>
      <c r="CYR175" s="72"/>
      <c r="CYS175" s="72"/>
      <c r="CYT175" s="72"/>
      <c r="CYU175" s="72"/>
      <c r="CYV175" s="72"/>
      <c r="CYW175" s="72"/>
      <c r="CYX175" s="72"/>
      <c r="CYY175" s="72"/>
      <c r="CYZ175" s="72"/>
      <c r="CZA175" s="71"/>
      <c r="CZB175" s="71"/>
      <c r="CZC175" s="71"/>
      <c r="CZD175" s="71"/>
      <c r="CZE175" s="71"/>
      <c r="CZF175" s="71"/>
      <c r="CZG175" s="71"/>
      <c r="CZH175" s="72"/>
      <c r="CZI175" s="72"/>
      <c r="CZJ175" s="72"/>
      <c r="CZK175" s="72"/>
      <c r="CZL175" s="72"/>
      <c r="CZM175" s="72"/>
      <c r="CZN175" s="72"/>
      <c r="CZO175" s="72"/>
      <c r="CZP175" s="72"/>
      <c r="CZQ175" s="71"/>
      <c r="CZR175" s="71"/>
      <c r="CZS175" s="71"/>
      <c r="CZT175" s="71"/>
      <c r="CZU175" s="71"/>
      <c r="CZV175" s="71"/>
      <c r="CZW175" s="71"/>
      <c r="CZX175" s="72"/>
      <c r="CZY175" s="72"/>
      <c r="CZZ175" s="72"/>
      <c r="DAA175" s="72"/>
      <c r="DAB175" s="72"/>
      <c r="DAC175" s="72"/>
      <c r="DAD175" s="72"/>
      <c r="DAE175" s="72"/>
      <c r="DAF175" s="72"/>
      <c r="DAG175" s="71"/>
      <c r="DAH175" s="71"/>
      <c r="DAI175" s="71"/>
      <c r="DAJ175" s="71"/>
      <c r="DAK175" s="71"/>
      <c r="DAL175" s="71"/>
      <c r="DAM175" s="71"/>
      <c r="DAN175" s="72"/>
      <c r="DAO175" s="72"/>
      <c r="DAP175" s="72"/>
      <c r="DAQ175" s="72"/>
      <c r="DAR175" s="72"/>
      <c r="DAS175" s="72"/>
      <c r="DAT175" s="72"/>
      <c r="DAU175" s="72"/>
      <c r="DAV175" s="72"/>
      <c r="DAW175" s="71"/>
      <c r="DAX175" s="71"/>
      <c r="DAY175" s="71"/>
      <c r="DAZ175" s="71"/>
      <c r="DBA175" s="71"/>
      <c r="DBB175" s="71"/>
      <c r="DBC175" s="71"/>
      <c r="DBD175" s="72"/>
      <c r="DBE175" s="72"/>
      <c r="DBF175" s="72"/>
      <c r="DBG175" s="72"/>
      <c r="DBH175" s="72"/>
      <c r="DBI175" s="72"/>
      <c r="DBJ175" s="72"/>
      <c r="DBK175" s="72"/>
      <c r="DBL175" s="72"/>
      <c r="DBM175" s="71"/>
      <c r="DBN175" s="71"/>
      <c r="DBO175" s="71"/>
      <c r="DBP175" s="71"/>
      <c r="DBQ175" s="71"/>
      <c r="DBR175" s="71"/>
      <c r="DBS175" s="71"/>
      <c r="DBT175" s="72"/>
      <c r="DBU175" s="72"/>
      <c r="DBV175" s="72"/>
      <c r="DBW175" s="72"/>
      <c r="DBX175" s="72"/>
      <c r="DBY175" s="72"/>
      <c r="DBZ175" s="72"/>
      <c r="DCA175" s="72"/>
      <c r="DCB175" s="72"/>
      <c r="DCC175" s="71"/>
      <c r="DCD175" s="71"/>
      <c r="DCE175" s="71"/>
      <c r="DCF175" s="71"/>
      <c r="DCG175" s="71"/>
      <c r="DCH175" s="71"/>
      <c r="DCI175" s="71"/>
      <c r="DCJ175" s="72"/>
      <c r="DCK175" s="72"/>
      <c r="DCL175" s="72"/>
      <c r="DCM175" s="72"/>
      <c r="DCN175" s="72"/>
      <c r="DCO175" s="72"/>
      <c r="DCP175" s="72"/>
      <c r="DCQ175" s="72"/>
      <c r="DCR175" s="72"/>
      <c r="DCS175" s="71"/>
      <c r="DCT175" s="71"/>
      <c r="DCU175" s="71"/>
      <c r="DCV175" s="71"/>
      <c r="DCW175" s="71"/>
      <c r="DCX175" s="71"/>
      <c r="DCY175" s="71"/>
      <c r="DCZ175" s="72"/>
      <c r="DDA175" s="72"/>
      <c r="DDB175" s="72"/>
      <c r="DDC175" s="72"/>
      <c r="DDD175" s="72"/>
      <c r="DDE175" s="72"/>
      <c r="DDF175" s="72"/>
      <c r="DDG175" s="72"/>
      <c r="DDH175" s="72"/>
      <c r="DDI175" s="71"/>
      <c r="DDJ175" s="71"/>
      <c r="DDK175" s="71"/>
      <c r="DDL175" s="71"/>
      <c r="DDM175" s="71"/>
      <c r="DDN175" s="71"/>
      <c r="DDO175" s="71"/>
      <c r="DDP175" s="72"/>
      <c r="DDQ175" s="72"/>
      <c r="DDR175" s="72"/>
      <c r="DDS175" s="72"/>
      <c r="DDT175" s="72"/>
      <c r="DDU175" s="72"/>
      <c r="DDV175" s="72"/>
      <c r="DDW175" s="72"/>
      <c r="DDX175" s="72"/>
      <c r="DDY175" s="71"/>
      <c r="DDZ175" s="71"/>
      <c r="DEA175" s="71"/>
      <c r="DEB175" s="71"/>
      <c r="DEC175" s="71"/>
      <c r="DED175" s="71"/>
      <c r="DEE175" s="71"/>
      <c r="DEF175" s="72"/>
      <c r="DEG175" s="72"/>
      <c r="DEH175" s="72"/>
      <c r="DEI175" s="72"/>
      <c r="DEJ175" s="72"/>
      <c r="DEK175" s="72"/>
      <c r="DEL175" s="72"/>
      <c r="DEM175" s="72"/>
      <c r="DEN175" s="72"/>
      <c r="DEO175" s="71"/>
      <c r="DEP175" s="71"/>
      <c r="DEQ175" s="71"/>
      <c r="DER175" s="71"/>
      <c r="DES175" s="71"/>
      <c r="DET175" s="71"/>
      <c r="DEU175" s="71"/>
      <c r="DEV175" s="72"/>
      <c r="DEW175" s="72"/>
      <c r="DEX175" s="72"/>
      <c r="DEY175" s="72"/>
      <c r="DEZ175" s="72"/>
      <c r="DFA175" s="72"/>
      <c r="DFB175" s="72"/>
      <c r="DFC175" s="72"/>
      <c r="DFD175" s="72"/>
      <c r="DFE175" s="71"/>
      <c r="DFF175" s="71"/>
      <c r="DFG175" s="71"/>
      <c r="DFH175" s="71"/>
      <c r="DFI175" s="71"/>
      <c r="DFJ175" s="71"/>
      <c r="DFK175" s="71"/>
      <c r="DFL175" s="72"/>
      <c r="DFM175" s="72"/>
      <c r="DFN175" s="72"/>
      <c r="DFO175" s="72"/>
      <c r="DFP175" s="72"/>
      <c r="DFQ175" s="72"/>
      <c r="DFR175" s="72"/>
      <c r="DFS175" s="72"/>
      <c r="DFT175" s="72"/>
      <c r="DFU175" s="71"/>
      <c r="DFV175" s="71"/>
      <c r="DFW175" s="71"/>
      <c r="DFX175" s="71"/>
      <c r="DFY175" s="71"/>
      <c r="DFZ175" s="71"/>
      <c r="DGA175" s="71"/>
      <c r="DGB175" s="72"/>
      <c r="DGC175" s="72"/>
      <c r="DGD175" s="72"/>
      <c r="DGE175" s="72"/>
      <c r="DGF175" s="72"/>
      <c r="DGG175" s="72"/>
      <c r="DGH175" s="72"/>
      <c r="DGI175" s="72"/>
      <c r="DGJ175" s="72"/>
      <c r="DGK175" s="71"/>
      <c r="DGL175" s="71"/>
      <c r="DGM175" s="71"/>
      <c r="DGN175" s="71"/>
      <c r="DGO175" s="71"/>
      <c r="DGP175" s="71"/>
      <c r="DGQ175" s="71"/>
      <c r="DGR175" s="72"/>
      <c r="DGS175" s="72"/>
      <c r="DGT175" s="72"/>
      <c r="DGU175" s="72"/>
      <c r="DGV175" s="72"/>
      <c r="DGW175" s="72"/>
      <c r="DGX175" s="72"/>
      <c r="DGY175" s="72"/>
      <c r="DGZ175" s="72"/>
      <c r="DHA175" s="71"/>
      <c r="DHB175" s="71"/>
      <c r="DHC175" s="71"/>
      <c r="DHD175" s="71"/>
      <c r="DHE175" s="71"/>
      <c r="DHF175" s="71"/>
      <c r="DHG175" s="71"/>
      <c r="DHH175" s="72"/>
      <c r="DHI175" s="72"/>
      <c r="DHJ175" s="72"/>
      <c r="DHK175" s="72"/>
      <c r="DHL175" s="72"/>
      <c r="DHM175" s="72"/>
      <c r="DHN175" s="72"/>
      <c r="DHO175" s="72"/>
      <c r="DHP175" s="72"/>
      <c r="DHQ175" s="71"/>
      <c r="DHR175" s="71"/>
      <c r="DHS175" s="71"/>
      <c r="DHT175" s="71"/>
      <c r="DHU175" s="71"/>
      <c r="DHV175" s="71"/>
      <c r="DHW175" s="71"/>
      <c r="DHX175" s="72"/>
      <c r="DHY175" s="72"/>
      <c r="DHZ175" s="72"/>
      <c r="DIA175" s="72"/>
      <c r="DIB175" s="72"/>
      <c r="DIC175" s="72"/>
      <c r="DID175" s="72"/>
      <c r="DIE175" s="72"/>
      <c r="DIF175" s="72"/>
      <c r="DIG175" s="71"/>
      <c r="DIH175" s="71"/>
      <c r="DII175" s="71"/>
      <c r="DIJ175" s="71"/>
      <c r="DIK175" s="71"/>
      <c r="DIL175" s="71"/>
      <c r="DIM175" s="71"/>
      <c r="DIN175" s="72"/>
      <c r="DIO175" s="72"/>
      <c r="DIP175" s="72"/>
      <c r="DIQ175" s="72"/>
      <c r="DIR175" s="72"/>
      <c r="DIS175" s="72"/>
      <c r="DIT175" s="72"/>
      <c r="DIU175" s="72"/>
      <c r="DIV175" s="72"/>
      <c r="DIW175" s="71"/>
      <c r="DIX175" s="71"/>
      <c r="DIY175" s="71"/>
      <c r="DIZ175" s="71"/>
      <c r="DJA175" s="71"/>
      <c r="DJB175" s="71"/>
      <c r="DJC175" s="71"/>
      <c r="DJD175" s="72"/>
      <c r="DJE175" s="72"/>
      <c r="DJF175" s="72"/>
      <c r="DJG175" s="72"/>
      <c r="DJH175" s="72"/>
      <c r="DJI175" s="72"/>
      <c r="DJJ175" s="72"/>
      <c r="DJK175" s="72"/>
      <c r="DJL175" s="72"/>
      <c r="DJM175" s="71"/>
      <c r="DJN175" s="71"/>
      <c r="DJO175" s="71"/>
      <c r="DJP175" s="71"/>
      <c r="DJQ175" s="71"/>
      <c r="DJR175" s="71"/>
      <c r="DJS175" s="71"/>
      <c r="DJT175" s="72"/>
      <c r="DJU175" s="72"/>
      <c r="DJV175" s="72"/>
      <c r="DJW175" s="72"/>
      <c r="DJX175" s="72"/>
      <c r="DJY175" s="72"/>
      <c r="DJZ175" s="72"/>
      <c r="DKA175" s="72"/>
      <c r="DKB175" s="72"/>
      <c r="DKC175" s="71"/>
      <c r="DKD175" s="71"/>
      <c r="DKE175" s="71"/>
      <c r="DKF175" s="71"/>
      <c r="DKG175" s="71"/>
      <c r="DKH175" s="71"/>
      <c r="DKI175" s="71"/>
      <c r="DKJ175" s="72"/>
      <c r="DKK175" s="72"/>
      <c r="DKL175" s="72"/>
      <c r="DKM175" s="72"/>
      <c r="DKN175" s="72"/>
      <c r="DKO175" s="72"/>
      <c r="DKP175" s="72"/>
      <c r="DKQ175" s="72"/>
      <c r="DKR175" s="72"/>
      <c r="DKS175" s="71"/>
      <c r="DKT175" s="71"/>
      <c r="DKU175" s="71"/>
      <c r="DKV175" s="71"/>
      <c r="DKW175" s="71"/>
      <c r="DKX175" s="71"/>
      <c r="DKY175" s="71"/>
      <c r="DKZ175" s="72"/>
      <c r="DLA175" s="72"/>
      <c r="DLB175" s="72"/>
      <c r="DLC175" s="72"/>
      <c r="DLD175" s="72"/>
      <c r="DLE175" s="72"/>
      <c r="DLF175" s="72"/>
      <c r="DLG175" s="72"/>
      <c r="DLH175" s="72"/>
      <c r="DLI175" s="71"/>
      <c r="DLJ175" s="71"/>
      <c r="DLK175" s="71"/>
      <c r="DLL175" s="71"/>
      <c r="DLM175" s="71"/>
      <c r="DLN175" s="71"/>
      <c r="DLO175" s="71"/>
      <c r="DLP175" s="72"/>
      <c r="DLQ175" s="72"/>
      <c r="DLR175" s="72"/>
      <c r="DLS175" s="72"/>
      <c r="DLT175" s="72"/>
      <c r="DLU175" s="72"/>
      <c r="DLV175" s="72"/>
      <c r="DLW175" s="72"/>
      <c r="DLX175" s="72"/>
      <c r="DLY175" s="71"/>
      <c r="DLZ175" s="71"/>
      <c r="DMA175" s="71"/>
      <c r="DMB175" s="71"/>
      <c r="DMC175" s="71"/>
      <c r="DMD175" s="71"/>
      <c r="DME175" s="71"/>
      <c r="DMF175" s="72"/>
      <c r="DMG175" s="72"/>
      <c r="DMH175" s="72"/>
      <c r="DMI175" s="72"/>
      <c r="DMJ175" s="72"/>
      <c r="DMK175" s="72"/>
      <c r="DML175" s="72"/>
      <c r="DMM175" s="72"/>
      <c r="DMN175" s="72"/>
      <c r="DMO175" s="71"/>
      <c r="DMP175" s="71"/>
      <c r="DMQ175" s="71"/>
      <c r="DMR175" s="71"/>
      <c r="DMS175" s="71"/>
      <c r="DMT175" s="71"/>
      <c r="DMU175" s="71"/>
      <c r="DMV175" s="72"/>
      <c r="DMW175" s="72"/>
      <c r="DMX175" s="72"/>
      <c r="DMY175" s="72"/>
      <c r="DMZ175" s="72"/>
      <c r="DNA175" s="72"/>
      <c r="DNB175" s="72"/>
      <c r="DNC175" s="72"/>
      <c r="DND175" s="72"/>
      <c r="DNE175" s="71"/>
      <c r="DNF175" s="71"/>
      <c r="DNG175" s="71"/>
      <c r="DNH175" s="71"/>
      <c r="DNI175" s="71"/>
      <c r="DNJ175" s="71"/>
      <c r="DNK175" s="71"/>
      <c r="DNL175" s="72"/>
      <c r="DNM175" s="72"/>
      <c r="DNN175" s="72"/>
      <c r="DNO175" s="72"/>
      <c r="DNP175" s="72"/>
      <c r="DNQ175" s="72"/>
      <c r="DNR175" s="72"/>
      <c r="DNS175" s="72"/>
      <c r="DNT175" s="72"/>
      <c r="DNU175" s="71"/>
      <c r="DNV175" s="71"/>
      <c r="DNW175" s="71"/>
      <c r="DNX175" s="71"/>
      <c r="DNY175" s="71"/>
      <c r="DNZ175" s="71"/>
      <c r="DOA175" s="71"/>
      <c r="DOB175" s="72"/>
      <c r="DOC175" s="72"/>
      <c r="DOD175" s="72"/>
      <c r="DOE175" s="72"/>
      <c r="DOF175" s="72"/>
      <c r="DOG175" s="72"/>
      <c r="DOH175" s="72"/>
      <c r="DOI175" s="72"/>
      <c r="DOJ175" s="72"/>
      <c r="DOK175" s="71"/>
      <c r="DOL175" s="71"/>
      <c r="DOM175" s="71"/>
      <c r="DON175" s="71"/>
      <c r="DOO175" s="71"/>
      <c r="DOP175" s="71"/>
      <c r="DOQ175" s="71"/>
      <c r="DOR175" s="72"/>
      <c r="DOS175" s="72"/>
      <c r="DOT175" s="72"/>
      <c r="DOU175" s="72"/>
      <c r="DOV175" s="72"/>
      <c r="DOW175" s="72"/>
      <c r="DOX175" s="72"/>
      <c r="DOY175" s="72"/>
      <c r="DOZ175" s="72"/>
      <c r="DPA175" s="71"/>
      <c r="DPB175" s="71"/>
      <c r="DPC175" s="71"/>
      <c r="DPD175" s="71"/>
      <c r="DPE175" s="71"/>
      <c r="DPF175" s="71"/>
      <c r="DPG175" s="71"/>
      <c r="DPH175" s="72"/>
      <c r="DPI175" s="72"/>
      <c r="DPJ175" s="72"/>
      <c r="DPK175" s="72"/>
      <c r="DPL175" s="72"/>
      <c r="DPM175" s="72"/>
      <c r="DPN175" s="72"/>
      <c r="DPO175" s="72"/>
      <c r="DPP175" s="72"/>
      <c r="DPQ175" s="71"/>
      <c r="DPR175" s="71"/>
      <c r="DPS175" s="71"/>
      <c r="DPT175" s="71"/>
      <c r="DPU175" s="71"/>
      <c r="DPV175" s="71"/>
      <c r="DPW175" s="71"/>
      <c r="DPX175" s="72"/>
      <c r="DPY175" s="72"/>
      <c r="DPZ175" s="72"/>
      <c r="DQA175" s="72"/>
      <c r="DQB175" s="72"/>
      <c r="DQC175" s="72"/>
      <c r="DQD175" s="72"/>
      <c r="DQE175" s="72"/>
      <c r="DQF175" s="72"/>
      <c r="DQG175" s="71"/>
      <c r="DQH175" s="71"/>
      <c r="DQI175" s="71"/>
      <c r="DQJ175" s="71"/>
      <c r="DQK175" s="71"/>
      <c r="DQL175" s="71"/>
      <c r="DQM175" s="71"/>
      <c r="DQN175" s="72"/>
      <c r="DQO175" s="72"/>
      <c r="DQP175" s="72"/>
      <c r="DQQ175" s="72"/>
      <c r="DQR175" s="72"/>
      <c r="DQS175" s="72"/>
      <c r="DQT175" s="72"/>
      <c r="DQU175" s="72"/>
      <c r="DQV175" s="72"/>
      <c r="DQW175" s="71"/>
      <c r="DQX175" s="71"/>
      <c r="DQY175" s="71"/>
      <c r="DQZ175" s="71"/>
      <c r="DRA175" s="71"/>
      <c r="DRB175" s="71"/>
      <c r="DRC175" s="71"/>
      <c r="DRD175" s="72"/>
      <c r="DRE175" s="72"/>
      <c r="DRF175" s="72"/>
      <c r="DRG175" s="72"/>
      <c r="DRH175" s="72"/>
      <c r="DRI175" s="72"/>
      <c r="DRJ175" s="72"/>
      <c r="DRK175" s="72"/>
      <c r="DRL175" s="72"/>
      <c r="DRM175" s="71"/>
      <c r="DRN175" s="71"/>
      <c r="DRO175" s="71"/>
      <c r="DRP175" s="71"/>
      <c r="DRQ175" s="71"/>
      <c r="DRR175" s="71"/>
      <c r="DRS175" s="71"/>
      <c r="DRT175" s="72"/>
      <c r="DRU175" s="72"/>
      <c r="DRV175" s="72"/>
      <c r="DRW175" s="72"/>
      <c r="DRX175" s="72"/>
      <c r="DRY175" s="72"/>
      <c r="DRZ175" s="72"/>
      <c r="DSA175" s="72"/>
      <c r="DSB175" s="72"/>
      <c r="DSC175" s="71"/>
      <c r="DSD175" s="71"/>
      <c r="DSE175" s="71"/>
      <c r="DSF175" s="71"/>
      <c r="DSG175" s="71"/>
      <c r="DSH175" s="71"/>
      <c r="DSI175" s="71"/>
      <c r="DSJ175" s="72"/>
      <c r="DSK175" s="72"/>
      <c r="DSL175" s="72"/>
      <c r="DSM175" s="72"/>
      <c r="DSN175" s="72"/>
      <c r="DSO175" s="72"/>
      <c r="DSP175" s="72"/>
      <c r="DSQ175" s="72"/>
      <c r="DSR175" s="72"/>
      <c r="DSS175" s="71"/>
      <c r="DST175" s="71"/>
      <c r="DSU175" s="71"/>
      <c r="DSV175" s="71"/>
      <c r="DSW175" s="71"/>
      <c r="DSX175" s="71"/>
      <c r="DSY175" s="71"/>
      <c r="DSZ175" s="72"/>
      <c r="DTA175" s="72"/>
      <c r="DTB175" s="72"/>
      <c r="DTC175" s="72"/>
      <c r="DTD175" s="72"/>
      <c r="DTE175" s="72"/>
      <c r="DTF175" s="72"/>
      <c r="DTG175" s="72"/>
      <c r="DTH175" s="72"/>
      <c r="DTI175" s="71"/>
      <c r="DTJ175" s="71"/>
      <c r="DTK175" s="71"/>
      <c r="DTL175" s="71"/>
      <c r="DTM175" s="71"/>
      <c r="DTN175" s="71"/>
      <c r="DTO175" s="71"/>
      <c r="DTP175" s="72"/>
      <c r="DTQ175" s="72"/>
      <c r="DTR175" s="72"/>
      <c r="DTS175" s="72"/>
      <c r="DTT175" s="72"/>
      <c r="DTU175" s="72"/>
      <c r="DTV175" s="72"/>
      <c r="DTW175" s="72"/>
      <c r="DTX175" s="72"/>
      <c r="DTY175" s="71"/>
      <c r="DTZ175" s="71"/>
      <c r="DUA175" s="71"/>
      <c r="DUB175" s="71"/>
      <c r="DUC175" s="71"/>
      <c r="DUD175" s="71"/>
      <c r="DUE175" s="71"/>
      <c r="DUF175" s="72"/>
      <c r="DUG175" s="72"/>
      <c r="DUH175" s="72"/>
      <c r="DUI175" s="72"/>
      <c r="DUJ175" s="72"/>
      <c r="DUK175" s="72"/>
      <c r="DUL175" s="72"/>
      <c r="DUM175" s="72"/>
      <c r="DUN175" s="72"/>
      <c r="DUO175" s="71"/>
      <c r="DUP175" s="71"/>
      <c r="DUQ175" s="71"/>
      <c r="DUR175" s="71"/>
      <c r="DUS175" s="71"/>
      <c r="DUT175" s="71"/>
      <c r="DUU175" s="71"/>
      <c r="DUV175" s="72"/>
      <c r="DUW175" s="72"/>
      <c r="DUX175" s="72"/>
      <c r="DUY175" s="72"/>
      <c r="DUZ175" s="72"/>
      <c r="DVA175" s="72"/>
      <c r="DVB175" s="72"/>
      <c r="DVC175" s="72"/>
      <c r="DVD175" s="72"/>
      <c r="DVE175" s="71"/>
      <c r="DVF175" s="71"/>
      <c r="DVG175" s="71"/>
      <c r="DVH175" s="71"/>
      <c r="DVI175" s="71"/>
      <c r="DVJ175" s="71"/>
      <c r="DVK175" s="71"/>
      <c r="DVL175" s="72"/>
      <c r="DVM175" s="72"/>
      <c r="DVN175" s="72"/>
      <c r="DVO175" s="72"/>
      <c r="DVP175" s="72"/>
      <c r="DVQ175" s="72"/>
      <c r="DVR175" s="72"/>
      <c r="DVS175" s="72"/>
      <c r="DVT175" s="72"/>
      <c r="DVU175" s="71"/>
      <c r="DVV175" s="71"/>
      <c r="DVW175" s="71"/>
      <c r="DVX175" s="71"/>
      <c r="DVY175" s="71"/>
      <c r="DVZ175" s="71"/>
      <c r="DWA175" s="71"/>
      <c r="DWB175" s="72"/>
      <c r="DWC175" s="72"/>
      <c r="DWD175" s="72"/>
      <c r="DWE175" s="72"/>
      <c r="DWF175" s="72"/>
      <c r="DWG175" s="72"/>
      <c r="DWH175" s="72"/>
      <c r="DWI175" s="72"/>
      <c r="DWJ175" s="72"/>
      <c r="DWK175" s="71"/>
      <c r="DWL175" s="71"/>
      <c r="DWM175" s="71"/>
      <c r="DWN175" s="71"/>
      <c r="DWO175" s="71"/>
      <c r="DWP175" s="71"/>
      <c r="DWQ175" s="71"/>
      <c r="DWR175" s="72"/>
      <c r="DWS175" s="72"/>
      <c r="DWT175" s="72"/>
      <c r="DWU175" s="72"/>
      <c r="DWV175" s="72"/>
      <c r="DWW175" s="72"/>
      <c r="DWX175" s="72"/>
      <c r="DWY175" s="72"/>
      <c r="DWZ175" s="72"/>
      <c r="DXA175" s="71"/>
      <c r="DXB175" s="71"/>
      <c r="DXC175" s="71"/>
      <c r="DXD175" s="71"/>
      <c r="DXE175" s="71"/>
      <c r="DXF175" s="71"/>
      <c r="DXG175" s="71"/>
      <c r="DXH175" s="72"/>
      <c r="DXI175" s="72"/>
      <c r="DXJ175" s="72"/>
      <c r="DXK175" s="72"/>
      <c r="DXL175" s="72"/>
      <c r="DXM175" s="72"/>
      <c r="DXN175" s="72"/>
      <c r="DXO175" s="72"/>
      <c r="DXP175" s="72"/>
      <c r="DXQ175" s="71"/>
      <c r="DXR175" s="71"/>
      <c r="DXS175" s="71"/>
      <c r="DXT175" s="71"/>
      <c r="DXU175" s="71"/>
      <c r="DXV175" s="71"/>
      <c r="DXW175" s="71"/>
      <c r="DXX175" s="72"/>
      <c r="DXY175" s="72"/>
      <c r="DXZ175" s="72"/>
      <c r="DYA175" s="72"/>
      <c r="DYB175" s="72"/>
      <c r="DYC175" s="72"/>
      <c r="DYD175" s="72"/>
      <c r="DYE175" s="72"/>
      <c r="DYF175" s="72"/>
      <c r="DYG175" s="71"/>
      <c r="DYH175" s="71"/>
      <c r="DYI175" s="71"/>
      <c r="DYJ175" s="71"/>
      <c r="DYK175" s="71"/>
      <c r="DYL175" s="71"/>
      <c r="DYM175" s="71"/>
      <c r="DYN175" s="72"/>
      <c r="DYO175" s="72"/>
      <c r="DYP175" s="72"/>
      <c r="DYQ175" s="72"/>
      <c r="DYR175" s="72"/>
      <c r="DYS175" s="72"/>
      <c r="DYT175" s="72"/>
      <c r="DYU175" s="72"/>
      <c r="DYV175" s="72"/>
      <c r="DYW175" s="71"/>
      <c r="DYX175" s="71"/>
      <c r="DYY175" s="71"/>
      <c r="DYZ175" s="71"/>
      <c r="DZA175" s="71"/>
      <c r="DZB175" s="71"/>
      <c r="DZC175" s="71"/>
      <c r="DZD175" s="72"/>
      <c r="DZE175" s="72"/>
      <c r="DZF175" s="72"/>
      <c r="DZG175" s="72"/>
      <c r="DZH175" s="72"/>
      <c r="DZI175" s="72"/>
      <c r="DZJ175" s="72"/>
      <c r="DZK175" s="72"/>
      <c r="DZL175" s="72"/>
      <c r="DZM175" s="71"/>
      <c r="DZN175" s="71"/>
      <c r="DZO175" s="71"/>
      <c r="DZP175" s="71"/>
      <c r="DZQ175" s="71"/>
      <c r="DZR175" s="71"/>
      <c r="DZS175" s="71"/>
      <c r="DZT175" s="72"/>
      <c r="DZU175" s="72"/>
      <c r="DZV175" s="72"/>
      <c r="DZW175" s="72"/>
      <c r="DZX175" s="72"/>
      <c r="DZY175" s="72"/>
      <c r="DZZ175" s="72"/>
      <c r="EAA175" s="72"/>
      <c r="EAB175" s="72"/>
      <c r="EAC175" s="71"/>
      <c r="EAD175" s="71"/>
      <c r="EAE175" s="71"/>
      <c r="EAF175" s="71"/>
      <c r="EAG175" s="71"/>
      <c r="EAH175" s="71"/>
      <c r="EAI175" s="71"/>
      <c r="EAJ175" s="72"/>
      <c r="EAK175" s="72"/>
      <c r="EAL175" s="72"/>
      <c r="EAM175" s="72"/>
      <c r="EAN175" s="72"/>
      <c r="EAO175" s="72"/>
      <c r="EAP175" s="72"/>
      <c r="EAQ175" s="72"/>
      <c r="EAR175" s="72"/>
      <c r="EAS175" s="71"/>
      <c r="EAT175" s="71"/>
      <c r="EAU175" s="71"/>
      <c r="EAV175" s="71"/>
      <c r="EAW175" s="71"/>
      <c r="EAX175" s="71"/>
      <c r="EAY175" s="71"/>
      <c r="EAZ175" s="72"/>
      <c r="EBA175" s="72"/>
      <c r="EBB175" s="72"/>
      <c r="EBC175" s="72"/>
      <c r="EBD175" s="72"/>
      <c r="EBE175" s="72"/>
      <c r="EBF175" s="72"/>
      <c r="EBG175" s="72"/>
      <c r="EBH175" s="72"/>
      <c r="EBI175" s="71"/>
      <c r="EBJ175" s="71"/>
      <c r="EBK175" s="71"/>
      <c r="EBL175" s="71"/>
      <c r="EBM175" s="71"/>
      <c r="EBN175" s="71"/>
      <c r="EBO175" s="71"/>
      <c r="EBP175" s="72"/>
      <c r="EBQ175" s="72"/>
      <c r="EBR175" s="72"/>
      <c r="EBS175" s="72"/>
      <c r="EBT175" s="72"/>
      <c r="EBU175" s="72"/>
      <c r="EBV175" s="72"/>
      <c r="EBW175" s="72"/>
      <c r="EBX175" s="72"/>
      <c r="EBY175" s="71"/>
      <c r="EBZ175" s="71"/>
      <c r="ECA175" s="71"/>
      <c r="ECB175" s="71"/>
      <c r="ECC175" s="71"/>
      <c r="ECD175" s="71"/>
      <c r="ECE175" s="71"/>
      <c r="ECF175" s="72"/>
      <c r="ECG175" s="72"/>
      <c r="ECH175" s="72"/>
      <c r="ECI175" s="72"/>
      <c r="ECJ175" s="72"/>
      <c r="ECK175" s="72"/>
      <c r="ECL175" s="72"/>
      <c r="ECM175" s="72"/>
      <c r="ECN175" s="72"/>
      <c r="ECO175" s="71"/>
      <c r="ECP175" s="71"/>
      <c r="ECQ175" s="71"/>
      <c r="ECR175" s="71"/>
      <c r="ECS175" s="71"/>
      <c r="ECT175" s="71"/>
      <c r="ECU175" s="71"/>
      <c r="ECV175" s="72"/>
      <c r="ECW175" s="72"/>
      <c r="ECX175" s="72"/>
      <c r="ECY175" s="72"/>
      <c r="ECZ175" s="72"/>
      <c r="EDA175" s="72"/>
      <c r="EDB175" s="72"/>
      <c r="EDC175" s="72"/>
      <c r="EDD175" s="72"/>
      <c r="EDE175" s="71"/>
      <c r="EDF175" s="71"/>
      <c r="EDG175" s="71"/>
      <c r="EDH175" s="71"/>
      <c r="EDI175" s="71"/>
      <c r="EDJ175" s="71"/>
      <c r="EDK175" s="71"/>
      <c r="EDL175" s="72"/>
      <c r="EDM175" s="72"/>
      <c r="EDN175" s="72"/>
      <c r="EDO175" s="72"/>
      <c r="EDP175" s="72"/>
      <c r="EDQ175" s="72"/>
      <c r="EDR175" s="72"/>
      <c r="EDS175" s="72"/>
      <c r="EDT175" s="72"/>
      <c r="EDU175" s="71"/>
      <c r="EDV175" s="71"/>
      <c r="EDW175" s="71"/>
      <c r="EDX175" s="71"/>
      <c r="EDY175" s="71"/>
      <c r="EDZ175" s="71"/>
      <c r="EEA175" s="71"/>
      <c r="EEB175" s="72"/>
      <c r="EEC175" s="72"/>
      <c r="EED175" s="72"/>
      <c r="EEE175" s="72"/>
      <c r="EEF175" s="72"/>
      <c r="EEG175" s="72"/>
      <c r="EEH175" s="72"/>
      <c r="EEI175" s="72"/>
      <c r="EEJ175" s="72"/>
      <c r="EEK175" s="71"/>
      <c r="EEL175" s="71"/>
      <c r="EEM175" s="71"/>
      <c r="EEN175" s="71"/>
      <c r="EEO175" s="71"/>
      <c r="EEP175" s="71"/>
      <c r="EEQ175" s="71"/>
      <c r="EER175" s="72"/>
      <c r="EES175" s="72"/>
      <c r="EET175" s="72"/>
      <c r="EEU175" s="72"/>
      <c r="EEV175" s="72"/>
      <c r="EEW175" s="72"/>
      <c r="EEX175" s="72"/>
      <c r="EEY175" s="72"/>
      <c r="EEZ175" s="72"/>
      <c r="EFA175" s="71"/>
      <c r="EFB175" s="71"/>
      <c r="EFC175" s="71"/>
      <c r="EFD175" s="71"/>
      <c r="EFE175" s="71"/>
      <c r="EFF175" s="71"/>
      <c r="EFG175" s="71"/>
      <c r="EFH175" s="72"/>
      <c r="EFI175" s="72"/>
      <c r="EFJ175" s="72"/>
      <c r="EFK175" s="72"/>
      <c r="EFL175" s="72"/>
      <c r="EFM175" s="72"/>
      <c r="EFN175" s="72"/>
      <c r="EFO175" s="72"/>
      <c r="EFP175" s="72"/>
      <c r="EFQ175" s="71"/>
      <c r="EFR175" s="71"/>
      <c r="EFS175" s="71"/>
      <c r="EFT175" s="71"/>
      <c r="EFU175" s="71"/>
      <c r="EFV175" s="71"/>
      <c r="EFW175" s="71"/>
      <c r="EFX175" s="72"/>
      <c r="EFY175" s="72"/>
      <c r="EFZ175" s="72"/>
      <c r="EGA175" s="72"/>
      <c r="EGB175" s="72"/>
      <c r="EGC175" s="72"/>
      <c r="EGD175" s="72"/>
      <c r="EGE175" s="72"/>
      <c r="EGF175" s="72"/>
      <c r="EGG175" s="71"/>
      <c r="EGH175" s="71"/>
      <c r="EGI175" s="71"/>
      <c r="EGJ175" s="71"/>
      <c r="EGK175" s="71"/>
      <c r="EGL175" s="71"/>
      <c r="EGM175" s="71"/>
      <c r="EGN175" s="72"/>
      <c r="EGO175" s="72"/>
      <c r="EGP175" s="72"/>
      <c r="EGQ175" s="72"/>
      <c r="EGR175" s="72"/>
      <c r="EGS175" s="72"/>
      <c r="EGT175" s="72"/>
      <c r="EGU175" s="72"/>
      <c r="EGV175" s="72"/>
      <c r="EGW175" s="71"/>
      <c r="EGX175" s="71"/>
      <c r="EGY175" s="71"/>
      <c r="EGZ175" s="71"/>
      <c r="EHA175" s="71"/>
      <c r="EHB175" s="71"/>
      <c r="EHC175" s="71"/>
      <c r="EHD175" s="72"/>
      <c r="EHE175" s="72"/>
      <c r="EHF175" s="72"/>
      <c r="EHG175" s="72"/>
      <c r="EHH175" s="72"/>
      <c r="EHI175" s="72"/>
      <c r="EHJ175" s="72"/>
      <c r="EHK175" s="72"/>
      <c r="EHL175" s="72"/>
      <c r="EHM175" s="71"/>
      <c r="EHN175" s="71"/>
      <c r="EHO175" s="71"/>
      <c r="EHP175" s="71"/>
      <c r="EHQ175" s="71"/>
      <c r="EHR175" s="71"/>
      <c r="EHS175" s="71"/>
      <c r="EHT175" s="72"/>
      <c r="EHU175" s="72"/>
      <c r="EHV175" s="72"/>
      <c r="EHW175" s="72"/>
      <c r="EHX175" s="72"/>
      <c r="EHY175" s="72"/>
      <c r="EHZ175" s="72"/>
      <c r="EIA175" s="72"/>
      <c r="EIB175" s="72"/>
      <c r="EIC175" s="71"/>
      <c r="EID175" s="71"/>
      <c r="EIE175" s="71"/>
      <c r="EIF175" s="71"/>
      <c r="EIG175" s="71"/>
      <c r="EIH175" s="71"/>
      <c r="EII175" s="71"/>
      <c r="EIJ175" s="72"/>
      <c r="EIK175" s="72"/>
      <c r="EIL175" s="72"/>
      <c r="EIM175" s="72"/>
      <c r="EIN175" s="72"/>
      <c r="EIO175" s="72"/>
      <c r="EIP175" s="72"/>
      <c r="EIQ175" s="72"/>
      <c r="EIR175" s="72"/>
      <c r="EIS175" s="71"/>
      <c r="EIT175" s="71"/>
      <c r="EIU175" s="71"/>
      <c r="EIV175" s="71"/>
      <c r="EIW175" s="71"/>
      <c r="EIX175" s="71"/>
      <c r="EIY175" s="71"/>
      <c r="EIZ175" s="72"/>
      <c r="EJA175" s="72"/>
      <c r="EJB175" s="72"/>
      <c r="EJC175" s="72"/>
      <c r="EJD175" s="72"/>
      <c r="EJE175" s="72"/>
      <c r="EJF175" s="72"/>
      <c r="EJG175" s="72"/>
      <c r="EJH175" s="72"/>
      <c r="EJI175" s="71"/>
      <c r="EJJ175" s="71"/>
      <c r="EJK175" s="71"/>
      <c r="EJL175" s="71"/>
      <c r="EJM175" s="71"/>
      <c r="EJN175" s="71"/>
      <c r="EJO175" s="71"/>
      <c r="EJP175" s="72"/>
      <c r="EJQ175" s="72"/>
      <c r="EJR175" s="72"/>
      <c r="EJS175" s="72"/>
      <c r="EJT175" s="72"/>
      <c r="EJU175" s="72"/>
      <c r="EJV175" s="72"/>
      <c r="EJW175" s="72"/>
      <c r="EJX175" s="72"/>
      <c r="EJY175" s="71"/>
      <c r="EJZ175" s="71"/>
      <c r="EKA175" s="71"/>
      <c r="EKB175" s="71"/>
      <c r="EKC175" s="71"/>
      <c r="EKD175" s="71"/>
      <c r="EKE175" s="71"/>
      <c r="EKF175" s="72"/>
      <c r="EKG175" s="72"/>
      <c r="EKH175" s="72"/>
      <c r="EKI175" s="72"/>
      <c r="EKJ175" s="72"/>
      <c r="EKK175" s="72"/>
      <c r="EKL175" s="72"/>
      <c r="EKM175" s="72"/>
      <c r="EKN175" s="72"/>
      <c r="EKO175" s="71"/>
      <c r="EKP175" s="71"/>
      <c r="EKQ175" s="71"/>
      <c r="EKR175" s="71"/>
      <c r="EKS175" s="71"/>
      <c r="EKT175" s="71"/>
      <c r="EKU175" s="71"/>
      <c r="EKV175" s="72"/>
      <c r="EKW175" s="72"/>
      <c r="EKX175" s="72"/>
      <c r="EKY175" s="72"/>
      <c r="EKZ175" s="72"/>
      <c r="ELA175" s="72"/>
      <c r="ELB175" s="72"/>
      <c r="ELC175" s="72"/>
      <c r="ELD175" s="72"/>
      <c r="ELE175" s="71"/>
      <c r="ELF175" s="71"/>
      <c r="ELG175" s="71"/>
      <c r="ELH175" s="71"/>
      <c r="ELI175" s="71"/>
      <c r="ELJ175" s="71"/>
      <c r="ELK175" s="71"/>
      <c r="ELL175" s="72"/>
      <c r="ELM175" s="72"/>
      <c r="ELN175" s="72"/>
      <c r="ELO175" s="72"/>
      <c r="ELP175" s="72"/>
      <c r="ELQ175" s="72"/>
      <c r="ELR175" s="72"/>
      <c r="ELS175" s="72"/>
      <c r="ELT175" s="72"/>
      <c r="ELU175" s="71"/>
      <c r="ELV175" s="71"/>
      <c r="ELW175" s="71"/>
      <c r="ELX175" s="71"/>
      <c r="ELY175" s="71"/>
      <c r="ELZ175" s="71"/>
      <c r="EMA175" s="71"/>
      <c r="EMB175" s="72"/>
      <c r="EMC175" s="72"/>
      <c r="EMD175" s="72"/>
      <c r="EME175" s="72"/>
      <c r="EMF175" s="72"/>
      <c r="EMG175" s="72"/>
      <c r="EMH175" s="72"/>
      <c r="EMI175" s="72"/>
      <c r="EMJ175" s="72"/>
      <c r="EMK175" s="71"/>
      <c r="EML175" s="71"/>
      <c r="EMM175" s="71"/>
      <c r="EMN175" s="71"/>
      <c r="EMO175" s="71"/>
      <c r="EMP175" s="71"/>
      <c r="EMQ175" s="71"/>
      <c r="EMR175" s="72"/>
      <c r="EMS175" s="72"/>
      <c r="EMT175" s="72"/>
      <c r="EMU175" s="72"/>
      <c r="EMV175" s="72"/>
      <c r="EMW175" s="72"/>
      <c r="EMX175" s="72"/>
      <c r="EMY175" s="72"/>
      <c r="EMZ175" s="72"/>
      <c r="ENA175" s="71"/>
      <c r="ENB175" s="71"/>
      <c r="ENC175" s="71"/>
      <c r="END175" s="71"/>
      <c r="ENE175" s="71"/>
      <c r="ENF175" s="71"/>
      <c r="ENG175" s="71"/>
      <c r="ENH175" s="72"/>
      <c r="ENI175" s="72"/>
      <c r="ENJ175" s="72"/>
      <c r="ENK175" s="72"/>
      <c r="ENL175" s="72"/>
      <c r="ENM175" s="72"/>
      <c r="ENN175" s="72"/>
      <c r="ENO175" s="72"/>
      <c r="ENP175" s="72"/>
      <c r="ENQ175" s="71"/>
      <c r="ENR175" s="71"/>
      <c r="ENS175" s="71"/>
      <c r="ENT175" s="71"/>
      <c r="ENU175" s="71"/>
      <c r="ENV175" s="71"/>
      <c r="ENW175" s="71"/>
      <c r="ENX175" s="72"/>
      <c r="ENY175" s="72"/>
      <c r="ENZ175" s="72"/>
      <c r="EOA175" s="72"/>
      <c r="EOB175" s="72"/>
      <c r="EOC175" s="72"/>
      <c r="EOD175" s="72"/>
      <c r="EOE175" s="72"/>
      <c r="EOF175" s="72"/>
      <c r="EOG175" s="71"/>
      <c r="EOH175" s="71"/>
      <c r="EOI175" s="71"/>
      <c r="EOJ175" s="71"/>
      <c r="EOK175" s="71"/>
      <c r="EOL175" s="71"/>
      <c r="EOM175" s="71"/>
      <c r="EON175" s="72"/>
      <c r="EOO175" s="72"/>
      <c r="EOP175" s="72"/>
      <c r="EOQ175" s="72"/>
      <c r="EOR175" s="72"/>
      <c r="EOS175" s="72"/>
      <c r="EOT175" s="72"/>
      <c r="EOU175" s="72"/>
      <c r="EOV175" s="72"/>
      <c r="EOW175" s="71"/>
      <c r="EOX175" s="71"/>
      <c r="EOY175" s="71"/>
      <c r="EOZ175" s="71"/>
      <c r="EPA175" s="71"/>
      <c r="EPB175" s="71"/>
      <c r="EPC175" s="71"/>
      <c r="EPD175" s="72"/>
      <c r="EPE175" s="72"/>
      <c r="EPF175" s="72"/>
      <c r="EPG175" s="72"/>
      <c r="EPH175" s="72"/>
      <c r="EPI175" s="72"/>
      <c r="EPJ175" s="72"/>
      <c r="EPK175" s="72"/>
      <c r="EPL175" s="72"/>
      <c r="EPM175" s="71"/>
      <c r="EPN175" s="71"/>
      <c r="EPO175" s="71"/>
      <c r="EPP175" s="71"/>
      <c r="EPQ175" s="71"/>
      <c r="EPR175" s="71"/>
      <c r="EPS175" s="71"/>
      <c r="EPT175" s="72"/>
      <c r="EPU175" s="72"/>
      <c r="EPV175" s="72"/>
      <c r="EPW175" s="72"/>
      <c r="EPX175" s="72"/>
      <c r="EPY175" s="72"/>
      <c r="EPZ175" s="72"/>
      <c r="EQA175" s="72"/>
      <c r="EQB175" s="72"/>
      <c r="EQC175" s="71"/>
      <c r="EQD175" s="71"/>
      <c r="EQE175" s="71"/>
      <c r="EQF175" s="71"/>
      <c r="EQG175" s="71"/>
      <c r="EQH175" s="71"/>
      <c r="EQI175" s="71"/>
      <c r="EQJ175" s="72"/>
      <c r="EQK175" s="72"/>
      <c r="EQL175" s="72"/>
      <c r="EQM175" s="72"/>
      <c r="EQN175" s="72"/>
      <c r="EQO175" s="72"/>
      <c r="EQP175" s="72"/>
      <c r="EQQ175" s="72"/>
      <c r="EQR175" s="72"/>
      <c r="EQS175" s="71"/>
      <c r="EQT175" s="71"/>
      <c r="EQU175" s="71"/>
      <c r="EQV175" s="71"/>
      <c r="EQW175" s="71"/>
      <c r="EQX175" s="71"/>
      <c r="EQY175" s="71"/>
      <c r="EQZ175" s="72"/>
      <c r="ERA175" s="72"/>
      <c r="ERB175" s="72"/>
      <c r="ERC175" s="72"/>
      <c r="ERD175" s="72"/>
      <c r="ERE175" s="72"/>
      <c r="ERF175" s="72"/>
      <c r="ERG175" s="72"/>
      <c r="ERH175" s="72"/>
      <c r="ERI175" s="71"/>
      <c r="ERJ175" s="71"/>
      <c r="ERK175" s="71"/>
      <c r="ERL175" s="71"/>
      <c r="ERM175" s="71"/>
      <c r="ERN175" s="71"/>
      <c r="ERO175" s="71"/>
      <c r="ERP175" s="72"/>
      <c r="ERQ175" s="72"/>
      <c r="ERR175" s="72"/>
      <c r="ERS175" s="72"/>
      <c r="ERT175" s="72"/>
      <c r="ERU175" s="72"/>
      <c r="ERV175" s="72"/>
      <c r="ERW175" s="72"/>
      <c r="ERX175" s="72"/>
      <c r="ERY175" s="71"/>
      <c r="ERZ175" s="71"/>
      <c r="ESA175" s="71"/>
      <c r="ESB175" s="71"/>
      <c r="ESC175" s="71"/>
      <c r="ESD175" s="71"/>
      <c r="ESE175" s="71"/>
      <c r="ESF175" s="72"/>
      <c r="ESG175" s="72"/>
      <c r="ESH175" s="72"/>
      <c r="ESI175" s="72"/>
      <c r="ESJ175" s="72"/>
      <c r="ESK175" s="72"/>
      <c r="ESL175" s="72"/>
      <c r="ESM175" s="72"/>
      <c r="ESN175" s="72"/>
      <c r="ESO175" s="71"/>
      <c r="ESP175" s="71"/>
      <c r="ESQ175" s="71"/>
      <c r="ESR175" s="71"/>
      <c r="ESS175" s="71"/>
      <c r="EST175" s="71"/>
      <c r="ESU175" s="71"/>
      <c r="ESV175" s="72"/>
      <c r="ESW175" s="72"/>
      <c r="ESX175" s="72"/>
      <c r="ESY175" s="72"/>
      <c r="ESZ175" s="72"/>
      <c r="ETA175" s="72"/>
      <c r="ETB175" s="72"/>
      <c r="ETC175" s="72"/>
      <c r="ETD175" s="72"/>
      <c r="ETE175" s="71"/>
      <c r="ETF175" s="71"/>
      <c r="ETG175" s="71"/>
      <c r="ETH175" s="71"/>
      <c r="ETI175" s="71"/>
      <c r="ETJ175" s="71"/>
      <c r="ETK175" s="71"/>
      <c r="ETL175" s="72"/>
      <c r="ETM175" s="72"/>
      <c r="ETN175" s="72"/>
      <c r="ETO175" s="72"/>
      <c r="ETP175" s="72"/>
      <c r="ETQ175" s="72"/>
      <c r="ETR175" s="72"/>
      <c r="ETS175" s="72"/>
      <c r="ETT175" s="72"/>
      <c r="ETU175" s="71"/>
      <c r="ETV175" s="71"/>
      <c r="ETW175" s="71"/>
      <c r="ETX175" s="71"/>
      <c r="ETY175" s="71"/>
      <c r="ETZ175" s="71"/>
      <c r="EUA175" s="71"/>
      <c r="EUB175" s="72"/>
      <c r="EUC175" s="72"/>
      <c r="EUD175" s="72"/>
      <c r="EUE175" s="72"/>
      <c r="EUF175" s="72"/>
      <c r="EUG175" s="72"/>
      <c r="EUH175" s="72"/>
      <c r="EUI175" s="72"/>
      <c r="EUJ175" s="72"/>
      <c r="EUK175" s="71"/>
      <c r="EUL175" s="71"/>
      <c r="EUM175" s="71"/>
      <c r="EUN175" s="71"/>
      <c r="EUO175" s="71"/>
      <c r="EUP175" s="71"/>
      <c r="EUQ175" s="71"/>
      <c r="EUR175" s="72"/>
      <c r="EUS175" s="72"/>
      <c r="EUT175" s="72"/>
      <c r="EUU175" s="72"/>
      <c r="EUV175" s="72"/>
      <c r="EUW175" s="72"/>
      <c r="EUX175" s="72"/>
      <c r="EUY175" s="72"/>
      <c r="EUZ175" s="72"/>
      <c r="EVA175" s="71"/>
      <c r="EVB175" s="71"/>
      <c r="EVC175" s="71"/>
      <c r="EVD175" s="71"/>
      <c r="EVE175" s="71"/>
      <c r="EVF175" s="71"/>
      <c r="EVG175" s="71"/>
      <c r="EVH175" s="72"/>
      <c r="EVI175" s="72"/>
      <c r="EVJ175" s="72"/>
      <c r="EVK175" s="72"/>
      <c r="EVL175" s="72"/>
      <c r="EVM175" s="72"/>
      <c r="EVN175" s="72"/>
      <c r="EVO175" s="72"/>
      <c r="EVP175" s="72"/>
      <c r="EVQ175" s="71"/>
      <c r="EVR175" s="71"/>
      <c r="EVS175" s="71"/>
      <c r="EVT175" s="71"/>
      <c r="EVU175" s="71"/>
      <c r="EVV175" s="71"/>
      <c r="EVW175" s="71"/>
      <c r="EVX175" s="72"/>
      <c r="EVY175" s="72"/>
      <c r="EVZ175" s="72"/>
      <c r="EWA175" s="72"/>
      <c r="EWB175" s="72"/>
      <c r="EWC175" s="72"/>
      <c r="EWD175" s="72"/>
      <c r="EWE175" s="72"/>
      <c r="EWF175" s="72"/>
      <c r="EWG175" s="71"/>
      <c r="EWH175" s="71"/>
      <c r="EWI175" s="71"/>
      <c r="EWJ175" s="71"/>
      <c r="EWK175" s="71"/>
      <c r="EWL175" s="71"/>
      <c r="EWM175" s="71"/>
      <c r="EWN175" s="72"/>
      <c r="EWO175" s="72"/>
      <c r="EWP175" s="72"/>
      <c r="EWQ175" s="72"/>
      <c r="EWR175" s="72"/>
      <c r="EWS175" s="72"/>
      <c r="EWT175" s="72"/>
      <c r="EWU175" s="72"/>
      <c r="EWV175" s="72"/>
      <c r="EWW175" s="71"/>
      <c r="EWX175" s="71"/>
      <c r="EWY175" s="71"/>
      <c r="EWZ175" s="71"/>
      <c r="EXA175" s="71"/>
      <c r="EXB175" s="71"/>
      <c r="EXC175" s="71"/>
      <c r="EXD175" s="72"/>
      <c r="EXE175" s="72"/>
      <c r="EXF175" s="72"/>
      <c r="EXG175" s="72"/>
      <c r="EXH175" s="72"/>
      <c r="EXI175" s="72"/>
      <c r="EXJ175" s="72"/>
      <c r="EXK175" s="72"/>
      <c r="EXL175" s="72"/>
      <c r="EXM175" s="71"/>
      <c r="EXN175" s="71"/>
      <c r="EXO175" s="71"/>
      <c r="EXP175" s="71"/>
      <c r="EXQ175" s="71"/>
      <c r="EXR175" s="71"/>
      <c r="EXS175" s="71"/>
      <c r="EXT175" s="72"/>
      <c r="EXU175" s="72"/>
      <c r="EXV175" s="72"/>
      <c r="EXW175" s="72"/>
      <c r="EXX175" s="72"/>
      <c r="EXY175" s="72"/>
      <c r="EXZ175" s="72"/>
      <c r="EYA175" s="72"/>
      <c r="EYB175" s="72"/>
      <c r="EYC175" s="71"/>
      <c r="EYD175" s="71"/>
      <c r="EYE175" s="71"/>
      <c r="EYF175" s="71"/>
      <c r="EYG175" s="71"/>
      <c r="EYH175" s="71"/>
      <c r="EYI175" s="71"/>
      <c r="EYJ175" s="72"/>
      <c r="EYK175" s="72"/>
      <c r="EYL175" s="72"/>
      <c r="EYM175" s="72"/>
      <c r="EYN175" s="72"/>
      <c r="EYO175" s="72"/>
      <c r="EYP175" s="72"/>
      <c r="EYQ175" s="72"/>
      <c r="EYR175" s="72"/>
      <c r="EYS175" s="71"/>
      <c r="EYT175" s="71"/>
      <c r="EYU175" s="71"/>
      <c r="EYV175" s="71"/>
      <c r="EYW175" s="71"/>
      <c r="EYX175" s="71"/>
      <c r="EYY175" s="71"/>
      <c r="EYZ175" s="72"/>
      <c r="EZA175" s="72"/>
      <c r="EZB175" s="72"/>
      <c r="EZC175" s="72"/>
      <c r="EZD175" s="72"/>
      <c r="EZE175" s="72"/>
      <c r="EZF175" s="72"/>
      <c r="EZG175" s="72"/>
      <c r="EZH175" s="72"/>
      <c r="EZI175" s="71"/>
      <c r="EZJ175" s="71"/>
      <c r="EZK175" s="71"/>
      <c r="EZL175" s="71"/>
      <c r="EZM175" s="71"/>
      <c r="EZN175" s="71"/>
      <c r="EZO175" s="71"/>
      <c r="EZP175" s="72"/>
      <c r="EZQ175" s="72"/>
      <c r="EZR175" s="72"/>
      <c r="EZS175" s="72"/>
      <c r="EZT175" s="72"/>
      <c r="EZU175" s="72"/>
      <c r="EZV175" s="72"/>
      <c r="EZW175" s="72"/>
      <c r="EZX175" s="72"/>
      <c r="EZY175" s="71"/>
      <c r="EZZ175" s="71"/>
      <c r="FAA175" s="71"/>
      <c r="FAB175" s="71"/>
      <c r="FAC175" s="71"/>
      <c r="FAD175" s="71"/>
      <c r="FAE175" s="71"/>
      <c r="FAF175" s="72"/>
      <c r="FAG175" s="72"/>
      <c r="FAH175" s="72"/>
      <c r="FAI175" s="72"/>
      <c r="FAJ175" s="72"/>
      <c r="FAK175" s="72"/>
      <c r="FAL175" s="72"/>
      <c r="FAM175" s="72"/>
      <c r="FAN175" s="72"/>
      <c r="FAO175" s="71"/>
      <c r="FAP175" s="71"/>
      <c r="FAQ175" s="71"/>
      <c r="FAR175" s="71"/>
      <c r="FAS175" s="71"/>
      <c r="FAT175" s="71"/>
      <c r="FAU175" s="71"/>
      <c r="FAV175" s="72"/>
      <c r="FAW175" s="72"/>
      <c r="FAX175" s="72"/>
      <c r="FAY175" s="72"/>
      <c r="FAZ175" s="72"/>
      <c r="FBA175" s="72"/>
      <c r="FBB175" s="72"/>
      <c r="FBC175" s="72"/>
      <c r="FBD175" s="72"/>
      <c r="FBE175" s="71"/>
      <c r="FBF175" s="71"/>
      <c r="FBG175" s="71"/>
      <c r="FBH175" s="71"/>
      <c r="FBI175" s="71"/>
      <c r="FBJ175" s="71"/>
      <c r="FBK175" s="71"/>
      <c r="FBL175" s="72"/>
      <c r="FBM175" s="72"/>
      <c r="FBN175" s="72"/>
      <c r="FBO175" s="72"/>
      <c r="FBP175" s="72"/>
      <c r="FBQ175" s="72"/>
      <c r="FBR175" s="72"/>
      <c r="FBS175" s="72"/>
      <c r="FBT175" s="72"/>
      <c r="FBU175" s="71"/>
      <c r="FBV175" s="71"/>
      <c r="FBW175" s="71"/>
      <c r="FBX175" s="71"/>
      <c r="FBY175" s="71"/>
      <c r="FBZ175" s="71"/>
      <c r="FCA175" s="71"/>
      <c r="FCB175" s="72"/>
      <c r="FCC175" s="72"/>
      <c r="FCD175" s="72"/>
      <c r="FCE175" s="72"/>
      <c r="FCF175" s="72"/>
      <c r="FCG175" s="72"/>
      <c r="FCH175" s="72"/>
      <c r="FCI175" s="72"/>
      <c r="FCJ175" s="72"/>
      <c r="FCK175" s="71"/>
      <c r="FCL175" s="71"/>
      <c r="FCM175" s="71"/>
      <c r="FCN175" s="71"/>
      <c r="FCO175" s="71"/>
      <c r="FCP175" s="71"/>
      <c r="FCQ175" s="71"/>
      <c r="FCR175" s="72"/>
      <c r="FCS175" s="72"/>
      <c r="FCT175" s="72"/>
      <c r="FCU175" s="72"/>
      <c r="FCV175" s="72"/>
      <c r="FCW175" s="72"/>
      <c r="FCX175" s="72"/>
      <c r="FCY175" s="72"/>
      <c r="FCZ175" s="72"/>
      <c r="FDA175" s="71"/>
      <c r="FDB175" s="71"/>
      <c r="FDC175" s="71"/>
      <c r="FDD175" s="71"/>
      <c r="FDE175" s="71"/>
      <c r="FDF175" s="71"/>
      <c r="FDG175" s="71"/>
      <c r="FDH175" s="72"/>
      <c r="FDI175" s="72"/>
      <c r="FDJ175" s="72"/>
      <c r="FDK175" s="72"/>
      <c r="FDL175" s="72"/>
      <c r="FDM175" s="72"/>
      <c r="FDN175" s="72"/>
      <c r="FDO175" s="72"/>
      <c r="FDP175" s="72"/>
      <c r="FDQ175" s="71"/>
      <c r="FDR175" s="71"/>
      <c r="FDS175" s="71"/>
      <c r="FDT175" s="71"/>
      <c r="FDU175" s="71"/>
      <c r="FDV175" s="71"/>
      <c r="FDW175" s="71"/>
      <c r="FDX175" s="72"/>
      <c r="FDY175" s="72"/>
      <c r="FDZ175" s="72"/>
      <c r="FEA175" s="72"/>
      <c r="FEB175" s="72"/>
      <c r="FEC175" s="72"/>
      <c r="FED175" s="72"/>
      <c r="FEE175" s="72"/>
      <c r="FEF175" s="72"/>
      <c r="FEG175" s="71"/>
      <c r="FEH175" s="71"/>
      <c r="FEI175" s="71"/>
      <c r="FEJ175" s="71"/>
      <c r="FEK175" s="71"/>
      <c r="FEL175" s="71"/>
      <c r="FEM175" s="71"/>
      <c r="FEN175" s="72"/>
      <c r="FEO175" s="72"/>
      <c r="FEP175" s="72"/>
      <c r="FEQ175" s="72"/>
      <c r="FER175" s="72"/>
      <c r="FES175" s="72"/>
      <c r="FET175" s="72"/>
      <c r="FEU175" s="72"/>
      <c r="FEV175" s="72"/>
      <c r="FEW175" s="71"/>
      <c r="FEX175" s="71"/>
      <c r="FEY175" s="71"/>
      <c r="FEZ175" s="71"/>
      <c r="FFA175" s="71"/>
      <c r="FFB175" s="71"/>
      <c r="FFC175" s="71"/>
      <c r="FFD175" s="72"/>
      <c r="FFE175" s="72"/>
      <c r="FFF175" s="72"/>
      <c r="FFG175" s="72"/>
      <c r="FFH175" s="72"/>
      <c r="FFI175" s="72"/>
      <c r="FFJ175" s="72"/>
      <c r="FFK175" s="72"/>
      <c r="FFL175" s="72"/>
      <c r="FFM175" s="71"/>
      <c r="FFN175" s="71"/>
      <c r="FFO175" s="71"/>
      <c r="FFP175" s="71"/>
      <c r="FFQ175" s="71"/>
      <c r="FFR175" s="71"/>
      <c r="FFS175" s="71"/>
      <c r="FFT175" s="72"/>
      <c r="FFU175" s="72"/>
      <c r="FFV175" s="72"/>
      <c r="FFW175" s="72"/>
      <c r="FFX175" s="72"/>
      <c r="FFY175" s="72"/>
      <c r="FFZ175" s="72"/>
      <c r="FGA175" s="72"/>
      <c r="FGB175" s="72"/>
      <c r="FGC175" s="71"/>
      <c r="FGD175" s="71"/>
      <c r="FGE175" s="71"/>
      <c r="FGF175" s="71"/>
      <c r="FGG175" s="71"/>
      <c r="FGH175" s="71"/>
      <c r="FGI175" s="71"/>
      <c r="FGJ175" s="72"/>
      <c r="FGK175" s="72"/>
      <c r="FGL175" s="72"/>
      <c r="FGM175" s="72"/>
      <c r="FGN175" s="72"/>
      <c r="FGO175" s="72"/>
      <c r="FGP175" s="72"/>
      <c r="FGQ175" s="72"/>
      <c r="FGR175" s="72"/>
      <c r="FGS175" s="71"/>
      <c r="FGT175" s="71"/>
      <c r="FGU175" s="71"/>
      <c r="FGV175" s="71"/>
      <c r="FGW175" s="71"/>
      <c r="FGX175" s="71"/>
      <c r="FGY175" s="71"/>
      <c r="FGZ175" s="72"/>
      <c r="FHA175" s="72"/>
      <c r="FHB175" s="72"/>
      <c r="FHC175" s="72"/>
      <c r="FHD175" s="72"/>
      <c r="FHE175" s="72"/>
      <c r="FHF175" s="72"/>
      <c r="FHG175" s="72"/>
      <c r="FHH175" s="72"/>
      <c r="FHI175" s="71"/>
      <c r="FHJ175" s="71"/>
      <c r="FHK175" s="71"/>
      <c r="FHL175" s="71"/>
      <c r="FHM175" s="71"/>
      <c r="FHN175" s="71"/>
      <c r="FHO175" s="71"/>
      <c r="FHP175" s="72"/>
      <c r="FHQ175" s="72"/>
      <c r="FHR175" s="72"/>
      <c r="FHS175" s="72"/>
      <c r="FHT175" s="72"/>
      <c r="FHU175" s="72"/>
      <c r="FHV175" s="72"/>
      <c r="FHW175" s="72"/>
      <c r="FHX175" s="72"/>
      <c r="FHY175" s="71"/>
      <c r="FHZ175" s="71"/>
      <c r="FIA175" s="71"/>
      <c r="FIB175" s="71"/>
      <c r="FIC175" s="71"/>
      <c r="FID175" s="71"/>
      <c r="FIE175" s="71"/>
      <c r="FIF175" s="72"/>
      <c r="FIG175" s="72"/>
      <c r="FIH175" s="72"/>
      <c r="FII175" s="72"/>
      <c r="FIJ175" s="72"/>
      <c r="FIK175" s="72"/>
      <c r="FIL175" s="72"/>
      <c r="FIM175" s="72"/>
      <c r="FIN175" s="72"/>
      <c r="FIO175" s="71"/>
      <c r="FIP175" s="71"/>
      <c r="FIQ175" s="71"/>
      <c r="FIR175" s="71"/>
      <c r="FIS175" s="71"/>
      <c r="FIT175" s="71"/>
      <c r="FIU175" s="71"/>
      <c r="FIV175" s="72"/>
      <c r="FIW175" s="72"/>
      <c r="FIX175" s="72"/>
      <c r="FIY175" s="72"/>
      <c r="FIZ175" s="72"/>
      <c r="FJA175" s="72"/>
      <c r="FJB175" s="72"/>
      <c r="FJC175" s="72"/>
      <c r="FJD175" s="72"/>
      <c r="FJE175" s="71"/>
      <c r="FJF175" s="71"/>
      <c r="FJG175" s="71"/>
      <c r="FJH175" s="71"/>
      <c r="FJI175" s="71"/>
      <c r="FJJ175" s="71"/>
      <c r="FJK175" s="71"/>
      <c r="FJL175" s="72"/>
      <c r="FJM175" s="72"/>
      <c r="FJN175" s="72"/>
      <c r="FJO175" s="72"/>
      <c r="FJP175" s="72"/>
      <c r="FJQ175" s="72"/>
      <c r="FJR175" s="72"/>
      <c r="FJS175" s="72"/>
      <c r="FJT175" s="72"/>
      <c r="FJU175" s="71"/>
      <c r="FJV175" s="71"/>
      <c r="FJW175" s="71"/>
      <c r="FJX175" s="71"/>
      <c r="FJY175" s="71"/>
      <c r="FJZ175" s="71"/>
      <c r="FKA175" s="71"/>
      <c r="FKB175" s="72"/>
      <c r="FKC175" s="72"/>
      <c r="FKD175" s="72"/>
      <c r="FKE175" s="72"/>
      <c r="FKF175" s="72"/>
      <c r="FKG175" s="72"/>
      <c r="FKH175" s="72"/>
      <c r="FKI175" s="72"/>
      <c r="FKJ175" s="72"/>
      <c r="FKK175" s="71"/>
      <c r="FKL175" s="71"/>
      <c r="FKM175" s="71"/>
      <c r="FKN175" s="71"/>
      <c r="FKO175" s="71"/>
      <c r="FKP175" s="71"/>
      <c r="FKQ175" s="71"/>
      <c r="FKR175" s="72"/>
      <c r="FKS175" s="72"/>
      <c r="FKT175" s="72"/>
      <c r="FKU175" s="72"/>
      <c r="FKV175" s="72"/>
      <c r="FKW175" s="72"/>
      <c r="FKX175" s="72"/>
      <c r="FKY175" s="72"/>
      <c r="FKZ175" s="72"/>
      <c r="FLA175" s="71"/>
      <c r="FLB175" s="71"/>
      <c r="FLC175" s="71"/>
      <c r="FLD175" s="71"/>
      <c r="FLE175" s="71"/>
      <c r="FLF175" s="71"/>
      <c r="FLG175" s="71"/>
      <c r="FLH175" s="72"/>
      <c r="FLI175" s="72"/>
      <c r="FLJ175" s="72"/>
      <c r="FLK175" s="72"/>
      <c r="FLL175" s="72"/>
      <c r="FLM175" s="72"/>
      <c r="FLN175" s="72"/>
      <c r="FLO175" s="72"/>
      <c r="FLP175" s="72"/>
      <c r="FLQ175" s="71"/>
      <c r="FLR175" s="71"/>
      <c r="FLS175" s="71"/>
      <c r="FLT175" s="71"/>
      <c r="FLU175" s="71"/>
      <c r="FLV175" s="71"/>
      <c r="FLW175" s="71"/>
      <c r="FLX175" s="72"/>
      <c r="FLY175" s="72"/>
      <c r="FLZ175" s="72"/>
      <c r="FMA175" s="72"/>
      <c r="FMB175" s="72"/>
      <c r="FMC175" s="72"/>
      <c r="FMD175" s="72"/>
      <c r="FME175" s="72"/>
      <c r="FMF175" s="72"/>
      <c r="FMG175" s="71"/>
      <c r="FMH175" s="71"/>
      <c r="FMI175" s="71"/>
      <c r="FMJ175" s="71"/>
      <c r="FMK175" s="71"/>
      <c r="FML175" s="71"/>
      <c r="FMM175" s="71"/>
      <c r="FMN175" s="72"/>
      <c r="FMO175" s="72"/>
      <c r="FMP175" s="72"/>
      <c r="FMQ175" s="72"/>
      <c r="FMR175" s="72"/>
      <c r="FMS175" s="72"/>
      <c r="FMT175" s="72"/>
      <c r="FMU175" s="72"/>
      <c r="FMV175" s="72"/>
      <c r="FMW175" s="71"/>
      <c r="FMX175" s="71"/>
      <c r="FMY175" s="71"/>
      <c r="FMZ175" s="71"/>
      <c r="FNA175" s="71"/>
      <c r="FNB175" s="71"/>
      <c r="FNC175" s="71"/>
      <c r="FND175" s="72"/>
      <c r="FNE175" s="72"/>
      <c r="FNF175" s="72"/>
      <c r="FNG175" s="72"/>
      <c r="FNH175" s="72"/>
      <c r="FNI175" s="72"/>
      <c r="FNJ175" s="72"/>
      <c r="FNK175" s="72"/>
      <c r="FNL175" s="72"/>
      <c r="FNM175" s="71"/>
      <c r="FNN175" s="71"/>
      <c r="FNO175" s="71"/>
      <c r="FNP175" s="71"/>
      <c r="FNQ175" s="71"/>
      <c r="FNR175" s="71"/>
      <c r="FNS175" s="71"/>
      <c r="FNT175" s="72"/>
      <c r="FNU175" s="72"/>
      <c r="FNV175" s="72"/>
      <c r="FNW175" s="72"/>
      <c r="FNX175" s="72"/>
      <c r="FNY175" s="72"/>
      <c r="FNZ175" s="72"/>
      <c r="FOA175" s="72"/>
      <c r="FOB175" s="72"/>
      <c r="FOC175" s="71"/>
      <c r="FOD175" s="71"/>
      <c r="FOE175" s="71"/>
      <c r="FOF175" s="71"/>
      <c r="FOG175" s="71"/>
      <c r="FOH175" s="71"/>
      <c r="FOI175" s="71"/>
      <c r="FOJ175" s="72"/>
      <c r="FOK175" s="72"/>
      <c r="FOL175" s="72"/>
      <c r="FOM175" s="72"/>
      <c r="FON175" s="72"/>
      <c r="FOO175" s="72"/>
      <c r="FOP175" s="72"/>
      <c r="FOQ175" s="72"/>
      <c r="FOR175" s="72"/>
      <c r="FOS175" s="71"/>
      <c r="FOT175" s="71"/>
      <c r="FOU175" s="71"/>
      <c r="FOV175" s="71"/>
      <c r="FOW175" s="71"/>
      <c r="FOX175" s="71"/>
      <c r="FOY175" s="71"/>
      <c r="FOZ175" s="72"/>
      <c r="FPA175" s="72"/>
      <c r="FPB175" s="72"/>
      <c r="FPC175" s="72"/>
      <c r="FPD175" s="72"/>
      <c r="FPE175" s="72"/>
      <c r="FPF175" s="72"/>
      <c r="FPG175" s="72"/>
      <c r="FPH175" s="72"/>
      <c r="FPI175" s="71"/>
      <c r="FPJ175" s="71"/>
      <c r="FPK175" s="71"/>
      <c r="FPL175" s="71"/>
      <c r="FPM175" s="71"/>
      <c r="FPN175" s="71"/>
      <c r="FPO175" s="71"/>
      <c r="FPP175" s="72"/>
      <c r="FPQ175" s="72"/>
      <c r="FPR175" s="72"/>
      <c r="FPS175" s="72"/>
      <c r="FPT175" s="72"/>
      <c r="FPU175" s="72"/>
      <c r="FPV175" s="72"/>
      <c r="FPW175" s="72"/>
      <c r="FPX175" s="72"/>
      <c r="FPY175" s="71"/>
      <c r="FPZ175" s="71"/>
      <c r="FQA175" s="71"/>
      <c r="FQB175" s="71"/>
      <c r="FQC175" s="71"/>
      <c r="FQD175" s="71"/>
      <c r="FQE175" s="71"/>
      <c r="FQF175" s="72"/>
      <c r="FQG175" s="72"/>
      <c r="FQH175" s="72"/>
      <c r="FQI175" s="72"/>
      <c r="FQJ175" s="72"/>
      <c r="FQK175" s="72"/>
      <c r="FQL175" s="72"/>
      <c r="FQM175" s="72"/>
      <c r="FQN175" s="72"/>
      <c r="FQO175" s="71"/>
      <c r="FQP175" s="71"/>
      <c r="FQQ175" s="71"/>
      <c r="FQR175" s="71"/>
      <c r="FQS175" s="71"/>
      <c r="FQT175" s="71"/>
      <c r="FQU175" s="71"/>
      <c r="FQV175" s="72"/>
      <c r="FQW175" s="72"/>
      <c r="FQX175" s="72"/>
      <c r="FQY175" s="72"/>
      <c r="FQZ175" s="72"/>
      <c r="FRA175" s="72"/>
      <c r="FRB175" s="72"/>
      <c r="FRC175" s="72"/>
      <c r="FRD175" s="72"/>
      <c r="FRE175" s="71"/>
      <c r="FRF175" s="71"/>
      <c r="FRG175" s="71"/>
      <c r="FRH175" s="71"/>
      <c r="FRI175" s="71"/>
      <c r="FRJ175" s="71"/>
      <c r="FRK175" s="71"/>
      <c r="FRL175" s="72"/>
      <c r="FRM175" s="72"/>
      <c r="FRN175" s="72"/>
      <c r="FRO175" s="72"/>
      <c r="FRP175" s="72"/>
      <c r="FRQ175" s="72"/>
      <c r="FRR175" s="72"/>
      <c r="FRS175" s="72"/>
      <c r="FRT175" s="72"/>
      <c r="FRU175" s="71"/>
      <c r="FRV175" s="71"/>
      <c r="FRW175" s="71"/>
      <c r="FRX175" s="71"/>
      <c r="FRY175" s="71"/>
      <c r="FRZ175" s="71"/>
      <c r="FSA175" s="71"/>
      <c r="FSB175" s="72"/>
      <c r="FSC175" s="72"/>
      <c r="FSD175" s="72"/>
      <c r="FSE175" s="72"/>
      <c r="FSF175" s="72"/>
      <c r="FSG175" s="72"/>
      <c r="FSH175" s="72"/>
      <c r="FSI175" s="72"/>
      <c r="FSJ175" s="72"/>
      <c r="FSK175" s="71"/>
      <c r="FSL175" s="71"/>
      <c r="FSM175" s="71"/>
      <c r="FSN175" s="71"/>
      <c r="FSO175" s="71"/>
      <c r="FSP175" s="71"/>
      <c r="FSQ175" s="71"/>
      <c r="FSR175" s="72"/>
      <c r="FSS175" s="72"/>
      <c r="FST175" s="72"/>
      <c r="FSU175" s="72"/>
      <c r="FSV175" s="72"/>
      <c r="FSW175" s="72"/>
      <c r="FSX175" s="72"/>
      <c r="FSY175" s="72"/>
      <c r="FSZ175" s="72"/>
      <c r="FTA175" s="71"/>
      <c r="FTB175" s="71"/>
      <c r="FTC175" s="71"/>
      <c r="FTD175" s="71"/>
      <c r="FTE175" s="71"/>
      <c r="FTF175" s="71"/>
      <c r="FTG175" s="71"/>
      <c r="FTH175" s="72"/>
      <c r="FTI175" s="72"/>
      <c r="FTJ175" s="72"/>
      <c r="FTK175" s="72"/>
      <c r="FTL175" s="72"/>
      <c r="FTM175" s="72"/>
      <c r="FTN175" s="72"/>
      <c r="FTO175" s="72"/>
      <c r="FTP175" s="72"/>
      <c r="FTQ175" s="71"/>
      <c r="FTR175" s="71"/>
      <c r="FTS175" s="71"/>
      <c r="FTT175" s="71"/>
      <c r="FTU175" s="71"/>
      <c r="FTV175" s="71"/>
      <c r="FTW175" s="71"/>
      <c r="FTX175" s="72"/>
      <c r="FTY175" s="72"/>
      <c r="FTZ175" s="72"/>
      <c r="FUA175" s="72"/>
      <c r="FUB175" s="72"/>
      <c r="FUC175" s="72"/>
      <c r="FUD175" s="72"/>
      <c r="FUE175" s="72"/>
      <c r="FUF175" s="72"/>
      <c r="FUG175" s="71"/>
      <c r="FUH175" s="71"/>
      <c r="FUI175" s="71"/>
      <c r="FUJ175" s="71"/>
      <c r="FUK175" s="71"/>
      <c r="FUL175" s="71"/>
      <c r="FUM175" s="71"/>
      <c r="FUN175" s="72"/>
      <c r="FUO175" s="72"/>
      <c r="FUP175" s="72"/>
      <c r="FUQ175" s="72"/>
      <c r="FUR175" s="72"/>
      <c r="FUS175" s="72"/>
      <c r="FUT175" s="72"/>
      <c r="FUU175" s="72"/>
      <c r="FUV175" s="72"/>
      <c r="FUW175" s="71"/>
      <c r="FUX175" s="71"/>
      <c r="FUY175" s="71"/>
      <c r="FUZ175" s="71"/>
      <c r="FVA175" s="71"/>
      <c r="FVB175" s="71"/>
      <c r="FVC175" s="71"/>
      <c r="FVD175" s="72"/>
      <c r="FVE175" s="72"/>
      <c r="FVF175" s="72"/>
      <c r="FVG175" s="72"/>
      <c r="FVH175" s="72"/>
      <c r="FVI175" s="72"/>
      <c r="FVJ175" s="72"/>
      <c r="FVK175" s="72"/>
      <c r="FVL175" s="72"/>
      <c r="FVM175" s="71"/>
      <c r="FVN175" s="71"/>
      <c r="FVO175" s="71"/>
      <c r="FVP175" s="71"/>
      <c r="FVQ175" s="71"/>
      <c r="FVR175" s="71"/>
      <c r="FVS175" s="71"/>
      <c r="FVT175" s="72"/>
      <c r="FVU175" s="72"/>
      <c r="FVV175" s="72"/>
      <c r="FVW175" s="72"/>
      <c r="FVX175" s="72"/>
      <c r="FVY175" s="72"/>
      <c r="FVZ175" s="72"/>
      <c r="FWA175" s="72"/>
      <c r="FWB175" s="72"/>
      <c r="FWC175" s="71"/>
      <c r="FWD175" s="71"/>
      <c r="FWE175" s="71"/>
      <c r="FWF175" s="71"/>
      <c r="FWG175" s="71"/>
      <c r="FWH175" s="71"/>
      <c r="FWI175" s="71"/>
      <c r="FWJ175" s="72"/>
      <c r="FWK175" s="72"/>
      <c r="FWL175" s="72"/>
      <c r="FWM175" s="72"/>
      <c r="FWN175" s="72"/>
      <c r="FWO175" s="72"/>
      <c r="FWP175" s="72"/>
      <c r="FWQ175" s="72"/>
      <c r="FWR175" s="72"/>
      <c r="FWS175" s="71"/>
      <c r="FWT175" s="71"/>
      <c r="FWU175" s="71"/>
      <c r="FWV175" s="71"/>
      <c r="FWW175" s="71"/>
      <c r="FWX175" s="71"/>
      <c r="FWY175" s="71"/>
      <c r="FWZ175" s="72"/>
      <c r="FXA175" s="72"/>
      <c r="FXB175" s="72"/>
      <c r="FXC175" s="72"/>
      <c r="FXD175" s="72"/>
      <c r="FXE175" s="72"/>
      <c r="FXF175" s="72"/>
      <c r="FXG175" s="72"/>
      <c r="FXH175" s="72"/>
      <c r="FXI175" s="71"/>
      <c r="FXJ175" s="71"/>
      <c r="FXK175" s="71"/>
      <c r="FXL175" s="71"/>
      <c r="FXM175" s="71"/>
      <c r="FXN175" s="71"/>
      <c r="FXO175" s="71"/>
      <c r="FXP175" s="72"/>
      <c r="FXQ175" s="72"/>
      <c r="FXR175" s="72"/>
      <c r="FXS175" s="72"/>
      <c r="FXT175" s="72"/>
      <c r="FXU175" s="72"/>
      <c r="FXV175" s="72"/>
      <c r="FXW175" s="72"/>
      <c r="FXX175" s="72"/>
      <c r="FXY175" s="71"/>
      <c r="FXZ175" s="71"/>
      <c r="FYA175" s="71"/>
      <c r="FYB175" s="71"/>
      <c r="FYC175" s="71"/>
      <c r="FYD175" s="71"/>
      <c r="FYE175" s="71"/>
      <c r="FYF175" s="72"/>
      <c r="FYG175" s="72"/>
      <c r="FYH175" s="72"/>
      <c r="FYI175" s="72"/>
      <c r="FYJ175" s="72"/>
      <c r="FYK175" s="72"/>
      <c r="FYL175" s="72"/>
      <c r="FYM175" s="72"/>
      <c r="FYN175" s="72"/>
      <c r="FYO175" s="71"/>
      <c r="FYP175" s="71"/>
      <c r="FYQ175" s="71"/>
      <c r="FYR175" s="71"/>
      <c r="FYS175" s="71"/>
      <c r="FYT175" s="71"/>
      <c r="FYU175" s="71"/>
      <c r="FYV175" s="72"/>
      <c r="FYW175" s="72"/>
      <c r="FYX175" s="72"/>
      <c r="FYY175" s="72"/>
      <c r="FYZ175" s="72"/>
      <c r="FZA175" s="72"/>
      <c r="FZB175" s="72"/>
      <c r="FZC175" s="72"/>
      <c r="FZD175" s="72"/>
      <c r="FZE175" s="71"/>
      <c r="FZF175" s="71"/>
      <c r="FZG175" s="71"/>
      <c r="FZH175" s="71"/>
      <c r="FZI175" s="71"/>
      <c r="FZJ175" s="71"/>
      <c r="FZK175" s="71"/>
      <c r="FZL175" s="72"/>
      <c r="FZM175" s="72"/>
      <c r="FZN175" s="72"/>
      <c r="FZO175" s="72"/>
      <c r="FZP175" s="72"/>
      <c r="FZQ175" s="72"/>
      <c r="FZR175" s="72"/>
      <c r="FZS175" s="72"/>
      <c r="FZT175" s="72"/>
      <c r="FZU175" s="71"/>
      <c r="FZV175" s="71"/>
      <c r="FZW175" s="71"/>
      <c r="FZX175" s="71"/>
      <c r="FZY175" s="71"/>
      <c r="FZZ175" s="71"/>
      <c r="GAA175" s="71"/>
      <c r="GAB175" s="72"/>
      <c r="GAC175" s="72"/>
      <c r="GAD175" s="72"/>
      <c r="GAE175" s="72"/>
      <c r="GAF175" s="72"/>
      <c r="GAG175" s="72"/>
      <c r="GAH175" s="72"/>
      <c r="GAI175" s="72"/>
      <c r="GAJ175" s="72"/>
      <c r="GAK175" s="71"/>
      <c r="GAL175" s="71"/>
      <c r="GAM175" s="71"/>
      <c r="GAN175" s="71"/>
      <c r="GAO175" s="71"/>
      <c r="GAP175" s="71"/>
      <c r="GAQ175" s="71"/>
      <c r="GAR175" s="72"/>
      <c r="GAS175" s="72"/>
      <c r="GAT175" s="72"/>
      <c r="GAU175" s="72"/>
      <c r="GAV175" s="72"/>
      <c r="GAW175" s="72"/>
      <c r="GAX175" s="72"/>
      <c r="GAY175" s="72"/>
      <c r="GAZ175" s="72"/>
      <c r="GBA175" s="71"/>
      <c r="GBB175" s="71"/>
      <c r="GBC175" s="71"/>
      <c r="GBD175" s="71"/>
      <c r="GBE175" s="71"/>
      <c r="GBF175" s="71"/>
      <c r="GBG175" s="71"/>
      <c r="GBH175" s="72"/>
      <c r="GBI175" s="72"/>
      <c r="GBJ175" s="72"/>
      <c r="GBK175" s="72"/>
      <c r="GBL175" s="72"/>
      <c r="GBM175" s="72"/>
      <c r="GBN175" s="72"/>
      <c r="GBO175" s="72"/>
      <c r="GBP175" s="72"/>
      <c r="GBQ175" s="71"/>
      <c r="GBR175" s="71"/>
      <c r="GBS175" s="71"/>
      <c r="GBT175" s="71"/>
      <c r="GBU175" s="71"/>
      <c r="GBV175" s="71"/>
      <c r="GBW175" s="71"/>
      <c r="GBX175" s="72"/>
      <c r="GBY175" s="72"/>
      <c r="GBZ175" s="72"/>
      <c r="GCA175" s="72"/>
      <c r="GCB175" s="72"/>
      <c r="GCC175" s="72"/>
      <c r="GCD175" s="72"/>
      <c r="GCE175" s="72"/>
      <c r="GCF175" s="72"/>
      <c r="GCG175" s="71"/>
      <c r="GCH175" s="71"/>
      <c r="GCI175" s="71"/>
      <c r="GCJ175" s="71"/>
      <c r="GCK175" s="71"/>
      <c r="GCL175" s="71"/>
      <c r="GCM175" s="71"/>
      <c r="GCN175" s="72"/>
      <c r="GCO175" s="72"/>
      <c r="GCP175" s="72"/>
      <c r="GCQ175" s="72"/>
      <c r="GCR175" s="72"/>
      <c r="GCS175" s="72"/>
      <c r="GCT175" s="72"/>
      <c r="GCU175" s="72"/>
      <c r="GCV175" s="72"/>
      <c r="GCW175" s="71"/>
      <c r="GCX175" s="71"/>
      <c r="GCY175" s="71"/>
      <c r="GCZ175" s="71"/>
      <c r="GDA175" s="71"/>
      <c r="GDB175" s="71"/>
      <c r="GDC175" s="71"/>
      <c r="GDD175" s="72"/>
      <c r="GDE175" s="72"/>
      <c r="GDF175" s="72"/>
      <c r="GDG175" s="72"/>
      <c r="GDH175" s="72"/>
      <c r="GDI175" s="72"/>
      <c r="GDJ175" s="72"/>
      <c r="GDK175" s="72"/>
      <c r="GDL175" s="72"/>
      <c r="GDM175" s="71"/>
      <c r="GDN175" s="71"/>
      <c r="GDO175" s="71"/>
      <c r="GDP175" s="71"/>
      <c r="GDQ175" s="71"/>
      <c r="GDR175" s="71"/>
      <c r="GDS175" s="71"/>
      <c r="GDT175" s="72"/>
      <c r="GDU175" s="72"/>
      <c r="GDV175" s="72"/>
      <c r="GDW175" s="72"/>
      <c r="GDX175" s="72"/>
      <c r="GDY175" s="72"/>
      <c r="GDZ175" s="72"/>
      <c r="GEA175" s="72"/>
      <c r="GEB175" s="72"/>
      <c r="GEC175" s="71"/>
      <c r="GED175" s="71"/>
      <c r="GEE175" s="71"/>
      <c r="GEF175" s="71"/>
      <c r="GEG175" s="71"/>
      <c r="GEH175" s="71"/>
      <c r="GEI175" s="71"/>
      <c r="GEJ175" s="72"/>
      <c r="GEK175" s="72"/>
      <c r="GEL175" s="72"/>
      <c r="GEM175" s="72"/>
      <c r="GEN175" s="72"/>
      <c r="GEO175" s="72"/>
      <c r="GEP175" s="72"/>
      <c r="GEQ175" s="72"/>
      <c r="GER175" s="72"/>
      <c r="GES175" s="71"/>
      <c r="GET175" s="71"/>
      <c r="GEU175" s="71"/>
      <c r="GEV175" s="71"/>
      <c r="GEW175" s="71"/>
      <c r="GEX175" s="71"/>
      <c r="GEY175" s="71"/>
      <c r="GEZ175" s="72"/>
      <c r="GFA175" s="72"/>
      <c r="GFB175" s="72"/>
      <c r="GFC175" s="72"/>
      <c r="GFD175" s="72"/>
      <c r="GFE175" s="72"/>
      <c r="GFF175" s="72"/>
      <c r="GFG175" s="72"/>
      <c r="GFH175" s="72"/>
      <c r="GFI175" s="71"/>
      <c r="GFJ175" s="71"/>
      <c r="GFK175" s="71"/>
      <c r="GFL175" s="71"/>
      <c r="GFM175" s="71"/>
      <c r="GFN175" s="71"/>
      <c r="GFO175" s="71"/>
      <c r="GFP175" s="72"/>
      <c r="GFQ175" s="72"/>
      <c r="GFR175" s="72"/>
      <c r="GFS175" s="72"/>
      <c r="GFT175" s="72"/>
      <c r="GFU175" s="72"/>
      <c r="GFV175" s="72"/>
      <c r="GFW175" s="72"/>
      <c r="GFX175" s="72"/>
      <c r="GFY175" s="71"/>
      <c r="GFZ175" s="71"/>
      <c r="GGA175" s="71"/>
      <c r="GGB175" s="71"/>
      <c r="GGC175" s="71"/>
      <c r="GGD175" s="71"/>
      <c r="GGE175" s="71"/>
      <c r="GGF175" s="72"/>
      <c r="GGG175" s="72"/>
      <c r="GGH175" s="72"/>
      <c r="GGI175" s="72"/>
      <c r="GGJ175" s="72"/>
      <c r="GGK175" s="72"/>
      <c r="GGL175" s="72"/>
      <c r="GGM175" s="72"/>
      <c r="GGN175" s="72"/>
      <c r="GGO175" s="71"/>
      <c r="GGP175" s="71"/>
      <c r="GGQ175" s="71"/>
      <c r="GGR175" s="71"/>
      <c r="GGS175" s="71"/>
      <c r="GGT175" s="71"/>
      <c r="GGU175" s="71"/>
      <c r="GGV175" s="72"/>
      <c r="GGW175" s="72"/>
      <c r="GGX175" s="72"/>
      <c r="GGY175" s="72"/>
      <c r="GGZ175" s="72"/>
      <c r="GHA175" s="72"/>
      <c r="GHB175" s="72"/>
      <c r="GHC175" s="72"/>
      <c r="GHD175" s="72"/>
      <c r="GHE175" s="71"/>
      <c r="GHF175" s="71"/>
      <c r="GHG175" s="71"/>
      <c r="GHH175" s="71"/>
      <c r="GHI175" s="71"/>
      <c r="GHJ175" s="71"/>
      <c r="GHK175" s="71"/>
      <c r="GHL175" s="72"/>
      <c r="GHM175" s="72"/>
      <c r="GHN175" s="72"/>
      <c r="GHO175" s="72"/>
      <c r="GHP175" s="72"/>
      <c r="GHQ175" s="72"/>
      <c r="GHR175" s="72"/>
      <c r="GHS175" s="72"/>
      <c r="GHT175" s="72"/>
      <c r="GHU175" s="71"/>
      <c r="GHV175" s="71"/>
      <c r="GHW175" s="71"/>
      <c r="GHX175" s="71"/>
      <c r="GHY175" s="71"/>
      <c r="GHZ175" s="71"/>
      <c r="GIA175" s="71"/>
      <c r="GIB175" s="72"/>
      <c r="GIC175" s="72"/>
      <c r="GID175" s="72"/>
      <c r="GIE175" s="72"/>
      <c r="GIF175" s="72"/>
      <c r="GIG175" s="72"/>
      <c r="GIH175" s="72"/>
      <c r="GII175" s="72"/>
      <c r="GIJ175" s="72"/>
      <c r="GIK175" s="71"/>
      <c r="GIL175" s="71"/>
      <c r="GIM175" s="71"/>
      <c r="GIN175" s="71"/>
      <c r="GIO175" s="71"/>
      <c r="GIP175" s="71"/>
      <c r="GIQ175" s="71"/>
      <c r="GIR175" s="72"/>
      <c r="GIS175" s="72"/>
      <c r="GIT175" s="72"/>
      <c r="GIU175" s="72"/>
      <c r="GIV175" s="72"/>
      <c r="GIW175" s="72"/>
      <c r="GIX175" s="72"/>
      <c r="GIY175" s="72"/>
      <c r="GIZ175" s="72"/>
      <c r="GJA175" s="71"/>
      <c r="GJB175" s="71"/>
      <c r="GJC175" s="71"/>
      <c r="GJD175" s="71"/>
      <c r="GJE175" s="71"/>
      <c r="GJF175" s="71"/>
      <c r="GJG175" s="71"/>
      <c r="GJH175" s="72"/>
      <c r="GJI175" s="72"/>
      <c r="GJJ175" s="72"/>
      <c r="GJK175" s="72"/>
      <c r="GJL175" s="72"/>
      <c r="GJM175" s="72"/>
      <c r="GJN175" s="72"/>
      <c r="GJO175" s="72"/>
      <c r="GJP175" s="72"/>
      <c r="GJQ175" s="71"/>
      <c r="GJR175" s="71"/>
      <c r="GJS175" s="71"/>
      <c r="GJT175" s="71"/>
      <c r="GJU175" s="71"/>
      <c r="GJV175" s="71"/>
      <c r="GJW175" s="71"/>
      <c r="GJX175" s="72"/>
      <c r="GJY175" s="72"/>
      <c r="GJZ175" s="72"/>
      <c r="GKA175" s="72"/>
      <c r="GKB175" s="72"/>
      <c r="GKC175" s="72"/>
      <c r="GKD175" s="72"/>
      <c r="GKE175" s="72"/>
      <c r="GKF175" s="72"/>
      <c r="GKG175" s="71"/>
      <c r="GKH175" s="71"/>
      <c r="GKI175" s="71"/>
      <c r="GKJ175" s="71"/>
      <c r="GKK175" s="71"/>
      <c r="GKL175" s="71"/>
      <c r="GKM175" s="71"/>
      <c r="GKN175" s="72"/>
      <c r="GKO175" s="72"/>
      <c r="GKP175" s="72"/>
      <c r="GKQ175" s="72"/>
      <c r="GKR175" s="72"/>
      <c r="GKS175" s="72"/>
      <c r="GKT175" s="72"/>
      <c r="GKU175" s="72"/>
      <c r="GKV175" s="72"/>
      <c r="GKW175" s="71"/>
      <c r="GKX175" s="71"/>
      <c r="GKY175" s="71"/>
      <c r="GKZ175" s="71"/>
      <c r="GLA175" s="71"/>
      <c r="GLB175" s="71"/>
      <c r="GLC175" s="71"/>
      <c r="GLD175" s="72"/>
      <c r="GLE175" s="72"/>
      <c r="GLF175" s="72"/>
      <c r="GLG175" s="72"/>
      <c r="GLH175" s="72"/>
      <c r="GLI175" s="72"/>
      <c r="GLJ175" s="72"/>
      <c r="GLK175" s="72"/>
      <c r="GLL175" s="72"/>
      <c r="GLM175" s="71"/>
      <c r="GLN175" s="71"/>
      <c r="GLO175" s="71"/>
      <c r="GLP175" s="71"/>
      <c r="GLQ175" s="71"/>
      <c r="GLR175" s="71"/>
      <c r="GLS175" s="71"/>
      <c r="GLT175" s="72"/>
      <c r="GLU175" s="72"/>
      <c r="GLV175" s="72"/>
      <c r="GLW175" s="72"/>
      <c r="GLX175" s="72"/>
      <c r="GLY175" s="72"/>
      <c r="GLZ175" s="72"/>
      <c r="GMA175" s="72"/>
      <c r="GMB175" s="72"/>
      <c r="GMC175" s="71"/>
      <c r="GMD175" s="71"/>
      <c r="GME175" s="71"/>
      <c r="GMF175" s="71"/>
      <c r="GMG175" s="71"/>
      <c r="GMH175" s="71"/>
      <c r="GMI175" s="71"/>
      <c r="GMJ175" s="72"/>
      <c r="GMK175" s="72"/>
      <c r="GML175" s="72"/>
      <c r="GMM175" s="72"/>
      <c r="GMN175" s="72"/>
      <c r="GMO175" s="72"/>
      <c r="GMP175" s="72"/>
      <c r="GMQ175" s="72"/>
      <c r="GMR175" s="72"/>
      <c r="GMS175" s="71"/>
      <c r="GMT175" s="71"/>
      <c r="GMU175" s="71"/>
      <c r="GMV175" s="71"/>
      <c r="GMW175" s="71"/>
      <c r="GMX175" s="71"/>
      <c r="GMY175" s="71"/>
      <c r="GMZ175" s="72"/>
      <c r="GNA175" s="72"/>
      <c r="GNB175" s="72"/>
      <c r="GNC175" s="72"/>
      <c r="GND175" s="72"/>
      <c r="GNE175" s="72"/>
      <c r="GNF175" s="72"/>
      <c r="GNG175" s="72"/>
      <c r="GNH175" s="72"/>
      <c r="GNI175" s="71"/>
      <c r="GNJ175" s="71"/>
      <c r="GNK175" s="71"/>
      <c r="GNL175" s="71"/>
      <c r="GNM175" s="71"/>
      <c r="GNN175" s="71"/>
      <c r="GNO175" s="71"/>
      <c r="GNP175" s="72"/>
      <c r="GNQ175" s="72"/>
      <c r="GNR175" s="72"/>
      <c r="GNS175" s="72"/>
      <c r="GNT175" s="72"/>
      <c r="GNU175" s="72"/>
      <c r="GNV175" s="72"/>
      <c r="GNW175" s="72"/>
      <c r="GNX175" s="72"/>
      <c r="GNY175" s="71"/>
      <c r="GNZ175" s="71"/>
      <c r="GOA175" s="71"/>
      <c r="GOB175" s="71"/>
      <c r="GOC175" s="71"/>
      <c r="GOD175" s="71"/>
      <c r="GOE175" s="71"/>
      <c r="GOF175" s="72"/>
      <c r="GOG175" s="72"/>
      <c r="GOH175" s="72"/>
      <c r="GOI175" s="72"/>
      <c r="GOJ175" s="72"/>
      <c r="GOK175" s="72"/>
      <c r="GOL175" s="72"/>
      <c r="GOM175" s="72"/>
      <c r="GON175" s="72"/>
      <c r="GOO175" s="71"/>
      <c r="GOP175" s="71"/>
      <c r="GOQ175" s="71"/>
      <c r="GOR175" s="71"/>
      <c r="GOS175" s="71"/>
      <c r="GOT175" s="71"/>
      <c r="GOU175" s="71"/>
      <c r="GOV175" s="72"/>
      <c r="GOW175" s="72"/>
      <c r="GOX175" s="72"/>
      <c r="GOY175" s="72"/>
      <c r="GOZ175" s="72"/>
      <c r="GPA175" s="72"/>
      <c r="GPB175" s="72"/>
      <c r="GPC175" s="72"/>
      <c r="GPD175" s="72"/>
      <c r="GPE175" s="71"/>
      <c r="GPF175" s="71"/>
      <c r="GPG175" s="71"/>
      <c r="GPH175" s="71"/>
      <c r="GPI175" s="71"/>
      <c r="GPJ175" s="71"/>
      <c r="GPK175" s="71"/>
      <c r="GPL175" s="72"/>
      <c r="GPM175" s="72"/>
      <c r="GPN175" s="72"/>
      <c r="GPO175" s="72"/>
      <c r="GPP175" s="72"/>
      <c r="GPQ175" s="72"/>
      <c r="GPR175" s="72"/>
      <c r="GPS175" s="72"/>
      <c r="GPT175" s="72"/>
      <c r="GPU175" s="71"/>
      <c r="GPV175" s="71"/>
      <c r="GPW175" s="71"/>
      <c r="GPX175" s="71"/>
      <c r="GPY175" s="71"/>
      <c r="GPZ175" s="71"/>
      <c r="GQA175" s="71"/>
      <c r="GQB175" s="72"/>
      <c r="GQC175" s="72"/>
      <c r="GQD175" s="72"/>
      <c r="GQE175" s="72"/>
      <c r="GQF175" s="72"/>
      <c r="GQG175" s="72"/>
      <c r="GQH175" s="72"/>
      <c r="GQI175" s="72"/>
      <c r="GQJ175" s="72"/>
      <c r="GQK175" s="71"/>
      <c r="GQL175" s="71"/>
      <c r="GQM175" s="71"/>
      <c r="GQN175" s="71"/>
      <c r="GQO175" s="71"/>
      <c r="GQP175" s="71"/>
      <c r="GQQ175" s="71"/>
      <c r="GQR175" s="72"/>
      <c r="GQS175" s="72"/>
      <c r="GQT175" s="72"/>
      <c r="GQU175" s="72"/>
      <c r="GQV175" s="72"/>
      <c r="GQW175" s="72"/>
      <c r="GQX175" s="72"/>
      <c r="GQY175" s="72"/>
      <c r="GQZ175" s="72"/>
      <c r="GRA175" s="71"/>
      <c r="GRB175" s="71"/>
      <c r="GRC175" s="71"/>
      <c r="GRD175" s="71"/>
      <c r="GRE175" s="71"/>
      <c r="GRF175" s="71"/>
      <c r="GRG175" s="71"/>
      <c r="GRH175" s="72"/>
      <c r="GRI175" s="72"/>
      <c r="GRJ175" s="72"/>
      <c r="GRK175" s="72"/>
      <c r="GRL175" s="72"/>
      <c r="GRM175" s="72"/>
      <c r="GRN175" s="72"/>
      <c r="GRO175" s="72"/>
      <c r="GRP175" s="72"/>
      <c r="GRQ175" s="71"/>
      <c r="GRR175" s="71"/>
      <c r="GRS175" s="71"/>
      <c r="GRT175" s="71"/>
      <c r="GRU175" s="71"/>
      <c r="GRV175" s="71"/>
      <c r="GRW175" s="71"/>
      <c r="GRX175" s="72"/>
      <c r="GRY175" s="72"/>
      <c r="GRZ175" s="72"/>
      <c r="GSA175" s="72"/>
      <c r="GSB175" s="72"/>
      <c r="GSC175" s="72"/>
      <c r="GSD175" s="72"/>
      <c r="GSE175" s="72"/>
      <c r="GSF175" s="72"/>
      <c r="GSG175" s="71"/>
      <c r="GSH175" s="71"/>
      <c r="GSI175" s="71"/>
      <c r="GSJ175" s="71"/>
      <c r="GSK175" s="71"/>
      <c r="GSL175" s="71"/>
      <c r="GSM175" s="71"/>
      <c r="GSN175" s="72"/>
      <c r="GSO175" s="72"/>
      <c r="GSP175" s="72"/>
      <c r="GSQ175" s="72"/>
      <c r="GSR175" s="72"/>
      <c r="GSS175" s="72"/>
      <c r="GST175" s="72"/>
      <c r="GSU175" s="72"/>
      <c r="GSV175" s="72"/>
      <c r="GSW175" s="71"/>
      <c r="GSX175" s="71"/>
      <c r="GSY175" s="71"/>
      <c r="GSZ175" s="71"/>
      <c r="GTA175" s="71"/>
      <c r="GTB175" s="71"/>
      <c r="GTC175" s="71"/>
      <c r="GTD175" s="72"/>
      <c r="GTE175" s="72"/>
      <c r="GTF175" s="72"/>
      <c r="GTG175" s="72"/>
      <c r="GTH175" s="72"/>
      <c r="GTI175" s="72"/>
      <c r="GTJ175" s="72"/>
      <c r="GTK175" s="72"/>
      <c r="GTL175" s="72"/>
      <c r="GTM175" s="71"/>
      <c r="GTN175" s="71"/>
      <c r="GTO175" s="71"/>
      <c r="GTP175" s="71"/>
      <c r="GTQ175" s="71"/>
      <c r="GTR175" s="71"/>
      <c r="GTS175" s="71"/>
      <c r="GTT175" s="72"/>
      <c r="GTU175" s="72"/>
      <c r="GTV175" s="72"/>
      <c r="GTW175" s="72"/>
      <c r="GTX175" s="72"/>
      <c r="GTY175" s="72"/>
      <c r="GTZ175" s="72"/>
      <c r="GUA175" s="72"/>
      <c r="GUB175" s="72"/>
      <c r="GUC175" s="71"/>
      <c r="GUD175" s="71"/>
      <c r="GUE175" s="71"/>
      <c r="GUF175" s="71"/>
      <c r="GUG175" s="71"/>
      <c r="GUH175" s="71"/>
      <c r="GUI175" s="71"/>
      <c r="GUJ175" s="72"/>
      <c r="GUK175" s="72"/>
      <c r="GUL175" s="72"/>
      <c r="GUM175" s="72"/>
      <c r="GUN175" s="72"/>
      <c r="GUO175" s="72"/>
      <c r="GUP175" s="72"/>
      <c r="GUQ175" s="72"/>
      <c r="GUR175" s="72"/>
      <c r="GUS175" s="71"/>
      <c r="GUT175" s="71"/>
      <c r="GUU175" s="71"/>
      <c r="GUV175" s="71"/>
      <c r="GUW175" s="71"/>
      <c r="GUX175" s="71"/>
      <c r="GUY175" s="71"/>
      <c r="GUZ175" s="72"/>
      <c r="GVA175" s="72"/>
      <c r="GVB175" s="72"/>
      <c r="GVC175" s="72"/>
      <c r="GVD175" s="72"/>
      <c r="GVE175" s="72"/>
      <c r="GVF175" s="72"/>
      <c r="GVG175" s="72"/>
      <c r="GVH175" s="72"/>
      <c r="GVI175" s="71"/>
      <c r="GVJ175" s="71"/>
      <c r="GVK175" s="71"/>
      <c r="GVL175" s="71"/>
      <c r="GVM175" s="71"/>
      <c r="GVN175" s="71"/>
      <c r="GVO175" s="71"/>
      <c r="GVP175" s="72"/>
      <c r="GVQ175" s="72"/>
      <c r="GVR175" s="72"/>
      <c r="GVS175" s="72"/>
      <c r="GVT175" s="72"/>
      <c r="GVU175" s="72"/>
      <c r="GVV175" s="72"/>
      <c r="GVW175" s="72"/>
      <c r="GVX175" s="72"/>
      <c r="GVY175" s="71"/>
      <c r="GVZ175" s="71"/>
      <c r="GWA175" s="71"/>
      <c r="GWB175" s="71"/>
      <c r="GWC175" s="71"/>
      <c r="GWD175" s="71"/>
      <c r="GWE175" s="71"/>
      <c r="GWF175" s="72"/>
      <c r="GWG175" s="72"/>
      <c r="GWH175" s="72"/>
      <c r="GWI175" s="72"/>
      <c r="GWJ175" s="72"/>
      <c r="GWK175" s="72"/>
      <c r="GWL175" s="72"/>
      <c r="GWM175" s="72"/>
      <c r="GWN175" s="72"/>
      <c r="GWO175" s="71"/>
      <c r="GWP175" s="71"/>
      <c r="GWQ175" s="71"/>
      <c r="GWR175" s="71"/>
      <c r="GWS175" s="71"/>
      <c r="GWT175" s="71"/>
      <c r="GWU175" s="71"/>
      <c r="GWV175" s="72"/>
      <c r="GWW175" s="72"/>
      <c r="GWX175" s="72"/>
      <c r="GWY175" s="72"/>
      <c r="GWZ175" s="72"/>
      <c r="GXA175" s="72"/>
      <c r="GXB175" s="72"/>
      <c r="GXC175" s="72"/>
      <c r="GXD175" s="72"/>
      <c r="GXE175" s="71"/>
      <c r="GXF175" s="71"/>
      <c r="GXG175" s="71"/>
      <c r="GXH175" s="71"/>
      <c r="GXI175" s="71"/>
      <c r="GXJ175" s="71"/>
      <c r="GXK175" s="71"/>
      <c r="GXL175" s="72"/>
      <c r="GXM175" s="72"/>
      <c r="GXN175" s="72"/>
      <c r="GXO175" s="72"/>
      <c r="GXP175" s="72"/>
      <c r="GXQ175" s="72"/>
      <c r="GXR175" s="72"/>
      <c r="GXS175" s="72"/>
      <c r="GXT175" s="72"/>
      <c r="GXU175" s="71"/>
      <c r="GXV175" s="71"/>
      <c r="GXW175" s="71"/>
      <c r="GXX175" s="71"/>
      <c r="GXY175" s="71"/>
      <c r="GXZ175" s="71"/>
      <c r="GYA175" s="71"/>
      <c r="GYB175" s="72"/>
      <c r="GYC175" s="72"/>
      <c r="GYD175" s="72"/>
      <c r="GYE175" s="72"/>
      <c r="GYF175" s="72"/>
      <c r="GYG175" s="72"/>
      <c r="GYH175" s="72"/>
      <c r="GYI175" s="72"/>
      <c r="GYJ175" s="72"/>
      <c r="GYK175" s="71"/>
      <c r="GYL175" s="71"/>
      <c r="GYM175" s="71"/>
      <c r="GYN175" s="71"/>
      <c r="GYO175" s="71"/>
      <c r="GYP175" s="71"/>
      <c r="GYQ175" s="71"/>
      <c r="GYR175" s="72"/>
      <c r="GYS175" s="72"/>
      <c r="GYT175" s="72"/>
      <c r="GYU175" s="72"/>
      <c r="GYV175" s="72"/>
      <c r="GYW175" s="72"/>
      <c r="GYX175" s="72"/>
      <c r="GYY175" s="72"/>
      <c r="GYZ175" s="72"/>
      <c r="GZA175" s="71"/>
      <c r="GZB175" s="71"/>
      <c r="GZC175" s="71"/>
      <c r="GZD175" s="71"/>
      <c r="GZE175" s="71"/>
      <c r="GZF175" s="71"/>
      <c r="GZG175" s="71"/>
      <c r="GZH175" s="72"/>
      <c r="GZI175" s="72"/>
      <c r="GZJ175" s="72"/>
      <c r="GZK175" s="72"/>
      <c r="GZL175" s="72"/>
      <c r="GZM175" s="72"/>
      <c r="GZN175" s="72"/>
      <c r="GZO175" s="72"/>
      <c r="GZP175" s="72"/>
      <c r="GZQ175" s="71"/>
      <c r="GZR175" s="71"/>
      <c r="GZS175" s="71"/>
      <c r="GZT175" s="71"/>
      <c r="GZU175" s="71"/>
      <c r="GZV175" s="71"/>
      <c r="GZW175" s="71"/>
      <c r="GZX175" s="72"/>
      <c r="GZY175" s="72"/>
      <c r="GZZ175" s="72"/>
      <c r="HAA175" s="72"/>
      <c r="HAB175" s="72"/>
      <c r="HAC175" s="72"/>
      <c r="HAD175" s="72"/>
      <c r="HAE175" s="72"/>
      <c r="HAF175" s="72"/>
      <c r="HAG175" s="71"/>
      <c r="HAH175" s="71"/>
      <c r="HAI175" s="71"/>
      <c r="HAJ175" s="71"/>
      <c r="HAK175" s="71"/>
      <c r="HAL175" s="71"/>
      <c r="HAM175" s="71"/>
      <c r="HAN175" s="72"/>
      <c r="HAO175" s="72"/>
      <c r="HAP175" s="72"/>
      <c r="HAQ175" s="72"/>
      <c r="HAR175" s="72"/>
      <c r="HAS175" s="72"/>
      <c r="HAT175" s="72"/>
      <c r="HAU175" s="72"/>
      <c r="HAV175" s="72"/>
      <c r="HAW175" s="71"/>
      <c r="HAX175" s="71"/>
      <c r="HAY175" s="71"/>
      <c r="HAZ175" s="71"/>
      <c r="HBA175" s="71"/>
      <c r="HBB175" s="71"/>
      <c r="HBC175" s="71"/>
      <c r="HBD175" s="72"/>
      <c r="HBE175" s="72"/>
      <c r="HBF175" s="72"/>
      <c r="HBG175" s="72"/>
      <c r="HBH175" s="72"/>
      <c r="HBI175" s="72"/>
      <c r="HBJ175" s="72"/>
      <c r="HBK175" s="72"/>
      <c r="HBL175" s="72"/>
      <c r="HBM175" s="71"/>
      <c r="HBN175" s="71"/>
      <c r="HBO175" s="71"/>
      <c r="HBP175" s="71"/>
      <c r="HBQ175" s="71"/>
      <c r="HBR175" s="71"/>
      <c r="HBS175" s="71"/>
      <c r="HBT175" s="72"/>
      <c r="HBU175" s="72"/>
      <c r="HBV175" s="72"/>
      <c r="HBW175" s="72"/>
      <c r="HBX175" s="72"/>
      <c r="HBY175" s="72"/>
      <c r="HBZ175" s="72"/>
      <c r="HCA175" s="72"/>
      <c r="HCB175" s="72"/>
      <c r="HCC175" s="71"/>
      <c r="HCD175" s="71"/>
      <c r="HCE175" s="71"/>
      <c r="HCF175" s="71"/>
      <c r="HCG175" s="71"/>
      <c r="HCH175" s="71"/>
      <c r="HCI175" s="71"/>
      <c r="HCJ175" s="72"/>
      <c r="HCK175" s="72"/>
      <c r="HCL175" s="72"/>
      <c r="HCM175" s="72"/>
      <c r="HCN175" s="72"/>
      <c r="HCO175" s="72"/>
      <c r="HCP175" s="72"/>
      <c r="HCQ175" s="72"/>
      <c r="HCR175" s="72"/>
      <c r="HCS175" s="71"/>
      <c r="HCT175" s="71"/>
      <c r="HCU175" s="71"/>
      <c r="HCV175" s="71"/>
      <c r="HCW175" s="71"/>
      <c r="HCX175" s="71"/>
      <c r="HCY175" s="71"/>
      <c r="HCZ175" s="72"/>
      <c r="HDA175" s="72"/>
      <c r="HDB175" s="72"/>
      <c r="HDC175" s="72"/>
      <c r="HDD175" s="72"/>
      <c r="HDE175" s="72"/>
      <c r="HDF175" s="72"/>
      <c r="HDG175" s="72"/>
      <c r="HDH175" s="72"/>
      <c r="HDI175" s="71"/>
      <c r="HDJ175" s="71"/>
      <c r="HDK175" s="71"/>
      <c r="HDL175" s="71"/>
      <c r="HDM175" s="71"/>
      <c r="HDN175" s="71"/>
      <c r="HDO175" s="71"/>
      <c r="HDP175" s="72"/>
      <c r="HDQ175" s="72"/>
      <c r="HDR175" s="72"/>
      <c r="HDS175" s="72"/>
      <c r="HDT175" s="72"/>
      <c r="HDU175" s="72"/>
      <c r="HDV175" s="72"/>
      <c r="HDW175" s="72"/>
      <c r="HDX175" s="72"/>
      <c r="HDY175" s="71"/>
      <c r="HDZ175" s="71"/>
      <c r="HEA175" s="71"/>
      <c r="HEB175" s="71"/>
      <c r="HEC175" s="71"/>
      <c r="HED175" s="71"/>
      <c r="HEE175" s="71"/>
      <c r="HEF175" s="72"/>
      <c r="HEG175" s="72"/>
      <c r="HEH175" s="72"/>
      <c r="HEI175" s="72"/>
      <c r="HEJ175" s="72"/>
      <c r="HEK175" s="72"/>
      <c r="HEL175" s="72"/>
      <c r="HEM175" s="72"/>
      <c r="HEN175" s="72"/>
      <c r="HEO175" s="71"/>
      <c r="HEP175" s="71"/>
      <c r="HEQ175" s="71"/>
      <c r="HER175" s="71"/>
      <c r="HES175" s="71"/>
      <c r="HET175" s="71"/>
      <c r="HEU175" s="71"/>
      <c r="HEV175" s="72"/>
      <c r="HEW175" s="72"/>
      <c r="HEX175" s="72"/>
      <c r="HEY175" s="72"/>
      <c r="HEZ175" s="72"/>
      <c r="HFA175" s="72"/>
      <c r="HFB175" s="72"/>
      <c r="HFC175" s="72"/>
      <c r="HFD175" s="72"/>
      <c r="HFE175" s="71"/>
      <c r="HFF175" s="71"/>
      <c r="HFG175" s="71"/>
      <c r="HFH175" s="71"/>
      <c r="HFI175" s="71"/>
      <c r="HFJ175" s="71"/>
      <c r="HFK175" s="71"/>
      <c r="HFL175" s="72"/>
      <c r="HFM175" s="72"/>
      <c r="HFN175" s="72"/>
      <c r="HFO175" s="72"/>
      <c r="HFP175" s="72"/>
      <c r="HFQ175" s="72"/>
      <c r="HFR175" s="72"/>
      <c r="HFS175" s="72"/>
      <c r="HFT175" s="72"/>
      <c r="HFU175" s="71"/>
      <c r="HFV175" s="71"/>
      <c r="HFW175" s="71"/>
      <c r="HFX175" s="71"/>
      <c r="HFY175" s="71"/>
      <c r="HFZ175" s="71"/>
      <c r="HGA175" s="71"/>
      <c r="HGB175" s="72"/>
      <c r="HGC175" s="72"/>
      <c r="HGD175" s="72"/>
      <c r="HGE175" s="72"/>
      <c r="HGF175" s="72"/>
      <c r="HGG175" s="72"/>
      <c r="HGH175" s="72"/>
      <c r="HGI175" s="72"/>
      <c r="HGJ175" s="72"/>
      <c r="HGK175" s="71"/>
      <c r="HGL175" s="71"/>
      <c r="HGM175" s="71"/>
      <c r="HGN175" s="71"/>
      <c r="HGO175" s="71"/>
      <c r="HGP175" s="71"/>
      <c r="HGQ175" s="71"/>
      <c r="HGR175" s="72"/>
      <c r="HGS175" s="72"/>
      <c r="HGT175" s="72"/>
      <c r="HGU175" s="72"/>
      <c r="HGV175" s="72"/>
      <c r="HGW175" s="72"/>
      <c r="HGX175" s="72"/>
      <c r="HGY175" s="72"/>
      <c r="HGZ175" s="72"/>
      <c r="HHA175" s="71"/>
      <c r="HHB175" s="71"/>
      <c r="HHC175" s="71"/>
      <c r="HHD175" s="71"/>
      <c r="HHE175" s="71"/>
      <c r="HHF175" s="71"/>
      <c r="HHG175" s="71"/>
      <c r="HHH175" s="72"/>
      <c r="HHI175" s="72"/>
      <c r="HHJ175" s="72"/>
      <c r="HHK175" s="72"/>
      <c r="HHL175" s="72"/>
      <c r="HHM175" s="72"/>
      <c r="HHN175" s="72"/>
      <c r="HHO175" s="72"/>
      <c r="HHP175" s="72"/>
      <c r="HHQ175" s="71"/>
      <c r="HHR175" s="71"/>
      <c r="HHS175" s="71"/>
      <c r="HHT175" s="71"/>
      <c r="HHU175" s="71"/>
      <c r="HHV175" s="71"/>
      <c r="HHW175" s="71"/>
      <c r="HHX175" s="72"/>
      <c r="HHY175" s="72"/>
      <c r="HHZ175" s="72"/>
      <c r="HIA175" s="72"/>
      <c r="HIB175" s="72"/>
      <c r="HIC175" s="72"/>
      <c r="HID175" s="72"/>
      <c r="HIE175" s="72"/>
      <c r="HIF175" s="72"/>
      <c r="HIG175" s="71"/>
      <c r="HIH175" s="71"/>
      <c r="HII175" s="71"/>
      <c r="HIJ175" s="71"/>
      <c r="HIK175" s="71"/>
      <c r="HIL175" s="71"/>
      <c r="HIM175" s="71"/>
      <c r="HIN175" s="72"/>
      <c r="HIO175" s="72"/>
      <c r="HIP175" s="72"/>
      <c r="HIQ175" s="72"/>
      <c r="HIR175" s="72"/>
      <c r="HIS175" s="72"/>
      <c r="HIT175" s="72"/>
      <c r="HIU175" s="72"/>
      <c r="HIV175" s="72"/>
      <c r="HIW175" s="71"/>
      <c r="HIX175" s="71"/>
      <c r="HIY175" s="71"/>
      <c r="HIZ175" s="71"/>
      <c r="HJA175" s="71"/>
      <c r="HJB175" s="71"/>
      <c r="HJC175" s="71"/>
      <c r="HJD175" s="72"/>
      <c r="HJE175" s="72"/>
      <c r="HJF175" s="72"/>
      <c r="HJG175" s="72"/>
      <c r="HJH175" s="72"/>
      <c r="HJI175" s="72"/>
      <c r="HJJ175" s="72"/>
      <c r="HJK175" s="72"/>
      <c r="HJL175" s="72"/>
      <c r="HJM175" s="71"/>
      <c r="HJN175" s="71"/>
      <c r="HJO175" s="71"/>
      <c r="HJP175" s="71"/>
      <c r="HJQ175" s="71"/>
      <c r="HJR175" s="71"/>
      <c r="HJS175" s="71"/>
      <c r="HJT175" s="72"/>
      <c r="HJU175" s="72"/>
      <c r="HJV175" s="72"/>
      <c r="HJW175" s="72"/>
      <c r="HJX175" s="72"/>
      <c r="HJY175" s="72"/>
      <c r="HJZ175" s="72"/>
      <c r="HKA175" s="72"/>
      <c r="HKB175" s="72"/>
      <c r="HKC175" s="71"/>
      <c r="HKD175" s="71"/>
      <c r="HKE175" s="71"/>
      <c r="HKF175" s="71"/>
      <c r="HKG175" s="71"/>
      <c r="HKH175" s="71"/>
      <c r="HKI175" s="71"/>
      <c r="HKJ175" s="72"/>
      <c r="HKK175" s="72"/>
      <c r="HKL175" s="72"/>
      <c r="HKM175" s="72"/>
      <c r="HKN175" s="72"/>
      <c r="HKO175" s="72"/>
      <c r="HKP175" s="72"/>
      <c r="HKQ175" s="72"/>
      <c r="HKR175" s="72"/>
      <c r="HKS175" s="71"/>
      <c r="HKT175" s="71"/>
      <c r="HKU175" s="71"/>
      <c r="HKV175" s="71"/>
      <c r="HKW175" s="71"/>
      <c r="HKX175" s="71"/>
      <c r="HKY175" s="71"/>
      <c r="HKZ175" s="72"/>
      <c r="HLA175" s="72"/>
      <c r="HLB175" s="72"/>
      <c r="HLC175" s="72"/>
      <c r="HLD175" s="72"/>
      <c r="HLE175" s="72"/>
      <c r="HLF175" s="72"/>
      <c r="HLG175" s="72"/>
      <c r="HLH175" s="72"/>
      <c r="HLI175" s="71"/>
      <c r="HLJ175" s="71"/>
      <c r="HLK175" s="71"/>
      <c r="HLL175" s="71"/>
      <c r="HLM175" s="71"/>
      <c r="HLN175" s="71"/>
      <c r="HLO175" s="71"/>
      <c r="HLP175" s="72"/>
      <c r="HLQ175" s="72"/>
      <c r="HLR175" s="72"/>
      <c r="HLS175" s="72"/>
      <c r="HLT175" s="72"/>
      <c r="HLU175" s="72"/>
      <c r="HLV175" s="72"/>
      <c r="HLW175" s="72"/>
      <c r="HLX175" s="72"/>
      <c r="HLY175" s="71"/>
      <c r="HLZ175" s="71"/>
      <c r="HMA175" s="71"/>
      <c r="HMB175" s="71"/>
      <c r="HMC175" s="71"/>
      <c r="HMD175" s="71"/>
      <c r="HME175" s="71"/>
      <c r="HMF175" s="72"/>
      <c r="HMG175" s="72"/>
      <c r="HMH175" s="72"/>
      <c r="HMI175" s="72"/>
      <c r="HMJ175" s="72"/>
      <c r="HMK175" s="72"/>
      <c r="HML175" s="72"/>
      <c r="HMM175" s="72"/>
      <c r="HMN175" s="72"/>
      <c r="HMO175" s="71"/>
      <c r="HMP175" s="71"/>
      <c r="HMQ175" s="71"/>
      <c r="HMR175" s="71"/>
      <c r="HMS175" s="71"/>
      <c r="HMT175" s="71"/>
      <c r="HMU175" s="71"/>
      <c r="HMV175" s="72"/>
      <c r="HMW175" s="72"/>
      <c r="HMX175" s="72"/>
      <c r="HMY175" s="72"/>
      <c r="HMZ175" s="72"/>
      <c r="HNA175" s="72"/>
      <c r="HNB175" s="72"/>
      <c r="HNC175" s="72"/>
      <c r="HND175" s="72"/>
      <c r="HNE175" s="71"/>
      <c r="HNF175" s="71"/>
      <c r="HNG175" s="71"/>
      <c r="HNH175" s="71"/>
      <c r="HNI175" s="71"/>
      <c r="HNJ175" s="71"/>
      <c r="HNK175" s="71"/>
      <c r="HNL175" s="72"/>
      <c r="HNM175" s="72"/>
      <c r="HNN175" s="72"/>
      <c r="HNO175" s="72"/>
      <c r="HNP175" s="72"/>
      <c r="HNQ175" s="72"/>
      <c r="HNR175" s="72"/>
      <c r="HNS175" s="72"/>
      <c r="HNT175" s="72"/>
      <c r="HNU175" s="71"/>
      <c r="HNV175" s="71"/>
      <c r="HNW175" s="71"/>
      <c r="HNX175" s="71"/>
      <c r="HNY175" s="71"/>
      <c r="HNZ175" s="71"/>
      <c r="HOA175" s="71"/>
      <c r="HOB175" s="72"/>
      <c r="HOC175" s="72"/>
      <c r="HOD175" s="72"/>
      <c r="HOE175" s="72"/>
      <c r="HOF175" s="72"/>
      <c r="HOG175" s="72"/>
      <c r="HOH175" s="72"/>
      <c r="HOI175" s="72"/>
      <c r="HOJ175" s="72"/>
      <c r="HOK175" s="71"/>
      <c r="HOL175" s="71"/>
      <c r="HOM175" s="71"/>
      <c r="HON175" s="71"/>
      <c r="HOO175" s="71"/>
      <c r="HOP175" s="71"/>
      <c r="HOQ175" s="71"/>
      <c r="HOR175" s="72"/>
      <c r="HOS175" s="72"/>
      <c r="HOT175" s="72"/>
      <c r="HOU175" s="72"/>
      <c r="HOV175" s="72"/>
      <c r="HOW175" s="72"/>
      <c r="HOX175" s="72"/>
      <c r="HOY175" s="72"/>
      <c r="HOZ175" s="72"/>
      <c r="HPA175" s="71"/>
      <c r="HPB175" s="71"/>
      <c r="HPC175" s="71"/>
      <c r="HPD175" s="71"/>
      <c r="HPE175" s="71"/>
      <c r="HPF175" s="71"/>
      <c r="HPG175" s="71"/>
      <c r="HPH175" s="72"/>
      <c r="HPI175" s="72"/>
      <c r="HPJ175" s="72"/>
      <c r="HPK175" s="72"/>
      <c r="HPL175" s="72"/>
      <c r="HPM175" s="72"/>
      <c r="HPN175" s="72"/>
      <c r="HPO175" s="72"/>
      <c r="HPP175" s="72"/>
      <c r="HPQ175" s="71"/>
      <c r="HPR175" s="71"/>
      <c r="HPS175" s="71"/>
      <c r="HPT175" s="71"/>
      <c r="HPU175" s="71"/>
      <c r="HPV175" s="71"/>
      <c r="HPW175" s="71"/>
      <c r="HPX175" s="72"/>
      <c r="HPY175" s="72"/>
      <c r="HPZ175" s="72"/>
      <c r="HQA175" s="72"/>
      <c r="HQB175" s="72"/>
      <c r="HQC175" s="72"/>
      <c r="HQD175" s="72"/>
      <c r="HQE175" s="72"/>
      <c r="HQF175" s="72"/>
      <c r="HQG175" s="71"/>
      <c r="HQH175" s="71"/>
      <c r="HQI175" s="71"/>
      <c r="HQJ175" s="71"/>
      <c r="HQK175" s="71"/>
      <c r="HQL175" s="71"/>
      <c r="HQM175" s="71"/>
      <c r="HQN175" s="72"/>
      <c r="HQO175" s="72"/>
      <c r="HQP175" s="72"/>
      <c r="HQQ175" s="72"/>
      <c r="HQR175" s="72"/>
      <c r="HQS175" s="72"/>
      <c r="HQT175" s="72"/>
      <c r="HQU175" s="72"/>
      <c r="HQV175" s="72"/>
      <c r="HQW175" s="71"/>
      <c r="HQX175" s="71"/>
      <c r="HQY175" s="71"/>
      <c r="HQZ175" s="71"/>
      <c r="HRA175" s="71"/>
      <c r="HRB175" s="71"/>
      <c r="HRC175" s="71"/>
      <c r="HRD175" s="72"/>
      <c r="HRE175" s="72"/>
      <c r="HRF175" s="72"/>
      <c r="HRG175" s="72"/>
      <c r="HRH175" s="72"/>
      <c r="HRI175" s="72"/>
      <c r="HRJ175" s="72"/>
      <c r="HRK175" s="72"/>
      <c r="HRL175" s="72"/>
      <c r="HRM175" s="71"/>
      <c r="HRN175" s="71"/>
      <c r="HRO175" s="71"/>
      <c r="HRP175" s="71"/>
      <c r="HRQ175" s="71"/>
      <c r="HRR175" s="71"/>
      <c r="HRS175" s="71"/>
      <c r="HRT175" s="72"/>
      <c r="HRU175" s="72"/>
      <c r="HRV175" s="72"/>
      <c r="HRW175" s="72"/>
      <c r="HRX175" s="72"/>
      <c r="HRY175" s="72"/>
      <c r="HRZ175" s="72"/>
      <c r="HSA175" s="72"/>
      <c r="HSB175" s="72"/>
      <c r="HSC175" s="71"/>
      <c r="HSD175" s="71"/>
      <c r="HSE175" s="71"/>
      <c r="HSF175" s="71"/>
      <c r="HSG175" s="71"/>
      <c r="HSH175" s="71"/>
      <c r="HSI175" s="71"/>
      <c r="HSJ175" s="72"/>
      <c r="HSK175" s="72"/>
      <c r="HSL175" s="72"/>
      <c r="HSM175" s="72"/>
      <c r="HSN175" s="72"/>
      <c r="HSO175" s="72"/>
      <c r="HSP175" s="72"/>
      <c r="HSQ175" s="72"/>
      <c r="HSR175" s="72"/>
      <c r="HSS175" s="71"/>
      <c r="HST175" s="71"/>
      <c r="HSU175" s="71"/>
      <c r="HSV175" s="71"/>
      <c r="HSW175" s="71"/>
      <c r="HSX175" s="71"/>
      <c r="HSY175" s="71"/>
      <c r="HSZ175" s="72"/>
      <c r="HTA175" s="72"/>
      <c r="HTB175" s="72"/>
      <c r="HTC175" s="72"/>
      <c r="HTD175" s="72"/>
      <c r="HTE175" s="72"/>
      <c r="HTF175" s="72"/>
      <c r="HTG175" s="72"/>
      <c r="HTH175" s="72"/>
      <c r="HTI175" s="71"/>
      <c r="HTJ175" s="71"/>
      <c r="HTK175" s="71"/>
      <c r="HTL175" s="71"/>
      <c r="HTM175" s="71"/>
      <c r="HTN175" s="71"/>
      <c r="HTO175" s="71"/>
      <c r="HTP175" s="72"/>
      <c r="HTQ175" s="72"/>
      <c r="HTR175" s="72"/>
      <c r="HTS175" s="72"/>
      <c r="HTT175" s="72"/>
      <c r="HTU175" s="72"/>
      <c r="HTV175" s="72"/>
      <c r="HTW175" s="72"/>
      <c r="HTX175" s="72"/>
      <c r="HTY175" s="71"/>
      <c r="HTZ175" s="71"/>
      <c r="HUA175" s="71"/>
      <c r="HUB175" s="71"/>
      <c r="HUC175" s="71"/>
      <c r="HUD175" s="71"/>
      <c r="HUE175" s="71"/>
      <c r="HUF175" s="72"/>
      <c r="HUG175" s="72"/>
      <c r="HUH175" s="72"/>
      <c r="HUI175" s="72"/>
      <c r="HUJ175" s="72"/>
      <c r="HUK175" s="72"/>
      <c r="HUL175" s="72"/>
      <c r="HUM175" s="72"/>
      <c r="HUN175" s="72"/>
      <c r="HUO175" s="71"/>
      <c r="HUP175" s="71"/>
      <c r="HUQ175" s="71"/>
      <c r="HUR175" s="71"/>
      <c r="HUS175" s="71"/>
      <c r="HUT175" s="71"/>
      <c r="HUU175" s="71"/>
      <c r="HUV175" s="72"/>
      <c r="HUW175" s="72"/>
      <c r="HUX175" s="72"/>
      <c r="HUY175" s="72"/>
      <c r="HUZ175" s="72"/>
      <c r="HVA175" s="72"/>
      <c r="HVB175" s="72"/>
      <c r="HVC175" s="72"/>
      <c r="HVD175" s="72"/>
      <c r="HVE175" s="71"/>
      <c r="HVF175" s="71"/>
      <c r="HVG175" s="71"/>
      <c r="HVH175" s="71"/>
      <c r="HVI175" s="71"/>
      <c r="HVJ175" s="71"/>
      <c r="HVK175" s="71"/>
      <c r="HVL175" s="72"/>
      <c r="HVM175" s="72"/>
      <c r="HVN175" s="72"/>
      <c r="HVO175" s="72"/>
      <c r="HVP175" s="72"/>
      <c r="HVQ175" s="72"/>
      <c r="HVR175" s="72"/>
      <c r="HVS175" s="72"/>
      <c r="HVT175" s="72"/>
      <c r="HVU175" s="71"/>
      <c r="HVV175" s="71"/>
      <c r="HVW175" s="71"/>
      <c r="HVX175" s="71"/>
      <c r="HVY175" s="71"/>
      <c r="HVZ175" s="71"/>
      <c r="HWA175" s="71"/>
      <c r="HWB175" s="72"/>
      <c r="HWC175" s="72"/>
      <c r="HWD175" s="72"/>
      <c r="HWE175" s="72"/>
      <c r="HWF175" s="72"/>
      <c r="HWG175" s="72"/>
      <c r="HWH175" s="72"/>
      <c r="HWI175" s="72"/>
      <c r="HWJ175" s="72"/>
      <c r="HWK175" s="71"/>
      <c r="HWL175" s="71"/>
      <c r="HWM175" s="71"/>
      <c r="HWN175" s="71"/>
      <c r="HWO175" s="71"/>
      <c r="HWP175" s="71"/>
      <c r="HWQ175" s="71"/>
      <c r="HWR175" s="72"/>
      <c r="HWS175" s="72"/>
      <c r="HWT175" s="72"/>
      <c r="HWU175" s="72"/>
      <c r="HWV175" s="72"/>
      <c r="HWW175" s="72"/>
      <c r="HWX175" s="72"/>
      <c r="HWY175" s="72"/>
      <c r="HWZ175" s="72"/>
      <c r="HXA175" s="71"/>
      <c r="HXB175" s="71"/>
      <c r="HXC175" s="71"/>
      <c r="HXD175" s="71"/>
      <c r="HXE175" s="71"/>
      <c r="HXF175" s="71"/>
      <c r="HXG175" s="71"/>
      <c r="HXH175" s="72"/>
      <c r="HXI175" s="72"/>
      <c r="HXJ175" s="72"/>
      <c r="HXK175" s="72"/>
      <c r="HXL175" s="72"/>
      <c r="HXM175" s="72"/>
      <c r="HXN175" s="72"/>
      <c r="HXO175" s="72"/>
      <c r="HXP175" s="72"/>
      <c r="HXQ175" s="71"/>
      <c r="HXR175" s="71"/>
      <c r="HXS175" s="71"/>
      <c r="HXT175" s="71"/>
      <c r="HXU175" s="71"/>
      <c r="HXV175" s="71"/>
      <c r="HXW175" s="71"/>
      <c r="HXX175" s="72"/>
      <c r="HXY175" s="72"/>
      <c r="HXZ175" s="72"/>
      <c r="HYA175" s="72"/>
      <c r="HYB175" s="72"/>
      <c r="HYC175" s="72"/>
      <c r="HYD175" s="72"/>
      <c r="HYE175" s="72"/>
      <c r="HYF175" s="72"/>
      <c r="HYG175" s="71"/>
      <c r="HYH175" s="71"/>
      <c r="HYI175" s="71"/>
      <c r="HYJ175" s="71"/>
      <c r="HYK175" s="71"/>
      <c r="HYL175" s="71"/>
      <c r="HYM175" s="71"/>
      <c r="HYN175" s="72"/>
      <c r="HYO175" s="72"/>
      <c r="HYP175" s="72"/>
      <c r="HYQ175" s="72"/>
      <c r="HYR175" s="72"/>
      <c r="HYS175" s="72"/>
      <c r="HYT175" s="72"/>
      <c r="HYU175" s="72"/>
      <c r="HYV175" s="72"/>
      <c r="HYW175" s="71"/>
      <c r="HYX175" s="71"/>
      <c r="HYY175" s="71"/>
      <c r="HYZ175" s="71"/>
      <c r="HZA175" s="71"/>
      <c r="HZB175" s="71"/>
      <c r="HZC175" s="71"/>
      <c r="HZD175" s="72"/>
      <c r="HZE175" s="72"/>
      <c r="HZF175" s="72"/>
      <c r="HZG175" s="72"/>
      <c r="HZH175" s="72"/>
      <c r="HZI175" s="72"/>
      <c r="HZJ175" s="72"/>
      <c r="HZK175" s="72"/>
      <c r="HZL175" s="72"/>
      <c r="HZM175" s="71"/>
      <c r="HZN175" s="71"/>
      <c r="HZO175" s="71"/>
      <c r="HZP175" s="71"/>
      <c r="HZQ175" s="71"/>
      <c r="HZR175" s="71"/>
      <c r="HZS175" s="71"/>
      <c r="HZT175" s="72"/>
      <c r="HZU175" s="72"/>
      <c r="HZV175" s="72"/>
      <c r="HZW175" s="72"/>
      <c r="HZX175" s="72"/>
      <c r="HZY175" s="72"/>
      <c r="HZZ175" s="72"/>
      <c r="IAA175" s="72"/>
      <c r="IAB175" s="72"/>
      <c r="IAC175" s="71"/>
      <c r="IAD175" s="71"/>
      <c r="IAE175" s="71"/>
      <c r="IAF175" s="71"/>
      <c r="IAG175" s="71"/>
      <c r="IAH175" s="71"/>
      <c r="IAI175" s="71"/>
      <c r="IAJ175" s="72"/>
      <c r="IAK175" s="72"/>
      <c r="IAL175" s="72"/>
      <c r="IAM175" s="72"/>
      <c r="IAN175" s="72"/>
      <c r="IAO175" s="72"/>
      <c r="IAP175" s="72"/>
      <c r="IAQ175" s="72"/>
      <c r="IAR175" s="72"/>
      <c r="IAS175" s="71"/>
      <c r="IAT175" s="71"/>
      <c r="IAU175" s="71"/>
      <c r="IAV175" s="71"/>
      <c r="IAW175" s="71"/>
      <c r="IAX175" s="71"/>
      <c r="IAY175" s="71"/>
      <c r="IAZ175" s="72"/>
      <c r="IBA175" s="72"/>
      <c r="IBB175" s="72"/>
      <c r="IBC175" s="72"/>
      <c r="IBD175" s="72"/>
      <c r="IBE175" s="72"/>
      <c r="IBF175" s="72"/>
      <c r="IBG175" s="72"/>
      <c r="IBH175" s="72"/>
      <c r="IBI175" s="71"/>
      <c r="IBJ175" s="71"/>
      <c r="IBK175" s="71"/>
      <c r="IBL175" s="71"/>
      <c r="IBM175" s="71"/>
      <c r="IBN175" s="71"/>
      <c r="IBO175" s="71"/>
      <c r="IBP175" s="72"/>
      <c r="IBQ175" s="72"/>
      <c r="IBR175" s="72"/>
      <c r="IBS175" s="72"/>
      <c r="IBT175" s="72"/>
      <c r="IBU175" s="72"/>
      <c r="IBV175" s="72"/>
      <c r="IBW175" s="72"/>
      <c r="IBX175" s="72"/>
      <c r="IBY175" s="71"/>
      <c r="IBZ175" s="71"/>
      <c r="ICA175" s="71"/>
      <c r="ICB175" s="71"/>
      <c r="ICC175" s="71"/>
      <c r="ICD175" s="71"/>
      <c r="ICE175" s="71"/>
      <c r="ICF175" s="72"/>
      <c r="ICG175" s="72"/>
      <c r="ICH175" s="72"/>
      <c r="ICI175" s="72"/>
      <c r="ICJ175" s="72"/>
      <c r="ICK175" s="72"/>
      <c r="ICL175" s="72"/>
      <c r="ICM175" s="72"/>
      <c r="ICN175" s="72"/>
      <c r="ICO175" s="71"/>
      <c r="ICP175" s="71"/>
      <c r="ICQ175" s="71"/>
      <c r="ICR175" s="71"/>
      <c r="ICS175" s="71"/>
      <c r="ICT175" s="71"/>
      <c r="ICU175" s="71"/>
      <c r="ICV175" s="72"/>
      <c r="ICW175" s="72"/>
      <c r="ICX175" s="72"/>
      <c r="ICY175" s="72"/>
      <c r="ICZ175" s="72"/>
      <c r="IDA175" s="72"/>
      <c r="IDB175" s="72"/>
      <c r="IDC175" s="72"/>
      <c r="IDD175" s="72"/>
      <c r="IDE175" s="71"/>
      <c r="IDF175" s="71"/>
      <c r="IDG175" s="71"/>
      <c r="IDH175" s="71"/>
      <c r="IDI175" s="71"/>
      <c r="IDJ175" s="71"/>
      <c r="IDK175" s="71"/>
      <c r="IDL175" s="72"/>
      <c r="IDM175" s="72"/>
      <c r="IDN175" s="72"/>
      <c r="IDO175" s="72"/>
      <c r="IDP175" s="72"/>
      <c r="IDQ175" s="72"/>
      <c r="IDR175" s="72"/>
      <c r="IDS175" s="72"/>
      <c r="IDT175" s="72"/>
      <c r="IDU175" s="71"/>
      <c r="IDV175" s="71"/>
      <c r="IDW175" s="71"/>
      <c r="IDX175" s="71"/>
      <c r="IDY175" s="71"/>
      <c r="IDZ175" s="71"/>
      <c r="IEA175" s="71"/>
      <c r="IEB175" s="72"/>
      <c r="IEC175" s="72"/>
      <c r="IED175" s="72"/>
      <c r="IEE175" s="72"/>
      <c r="IEF175" s="72"/>
      <c r="IEG175" s="72"/>
      <c r="IEH175" s="72"/>
      <c r="IEI175" s="72"/>
      <c r="IEJ175" s="72"/>
      <c r="IEK175" s="71"/>
      <c r="IEL175" s="71"/>
      <c r="IEM175" s="71"/>
      <c r="IEN175" s="71"/>
      <c r="IEO175" s="71"/>
      <c r="IEP175" s="71"/>
      <c r="IEQ175" s="71"/>
      <c r="IER175" s="72"/>
      <c r="IES175" s="72"/>
      <c r="IET175" s="72"/>
      <c r="IEU175" s="72"/>
      <c r="IEV175" s="72"/>
      <c r="IEW175" s="72"/>
      <c r="IEX175" s="72"/>
      <c r="IEY175" s="72"/>
      <c r="IEZ175" s="72"/>
      <c r="IFA175" s="71"/>
      <c r="IFB175" s="71"/>
      <c r="IFC175" s="71"/>
      <c r="IFD175" s="71"/>
      <c r="IFE175" s="71"/>
      <c r="IFF175" s="71"/>
      <c r="IFG175" s="71"/>
      <c r="IFH175" s="72"/>
      <c r="IFI175" s="72"/>
      <c r="IFJ175" s="72"/>
      <c r="IFK175" s="72"/>
      <c r="IFL175" s="72"/>
      <c r="IFM175" s="72"/>
      <c r="IFN175" s="72"/>
      <c r="IFO175" s="72"/>
      <c r="IFP175" s="72"/>
      <c r="IFQ175" s="71"/>
      <c r="IFR175" s="71"/>
      <c r="IFS175" s="71"/>
      <c r="IFT175" s="71"/>
      <c r="IFU175" s="71"/>
      <c r="IFV175" s="71"/>
      <c r="IFW175" s="71"/>
      <c r="IFX175" s="72"/>
      <c r="IFY175" s="72"/>
      <c r="IFZ175" s="72"/>
      <c r="IGA175" s="72"/>
      <c r="IGB175" s="72"/>
      <c r="IGC175" s="72"/>
      <c r="IGD175" s="72"/>
      <c r="IGE175" s="72"/>
      <c r="IGF175" s="72"/>
      <c r="IGG175" s="71"/>
      <c r="IGH175" s="71"/>
      <c r="IGI175" s="71"/>
      <c r="IGJ175" s="71"/>
      <c r="IGK175" s="71"/>
      <c r="IGL175" s="71"/>
      <c r="IGM175" s="71"/>
      <c r="IGN175" s="72"/>
      <c r="IGO175" s="72"/>
      <c r="IGP175" s="72"/>
      <c r="IGQ175" s="72"/>
      <c r="IGR175" s="72"/>
      <c r="IGS175" s="72"/>
      <c r="IGT175" s="72"/>
      <c r="IGU175" s="72"/>
      <c r="IGV175" s="72"/>
      <c r="IGW175" s="71"/>
      <c r="IGX175" s="71"/>
      <c r="IGY175" s="71"/>
      <c r="IGZ175" s="71"/>
      <c r="IHA175" s="71"/>
      <c r="IHB175" s="71"/>
      <c r="IHC175" s="71"/>
      <c r="IHD175" s="72"/>
      <c r="IHE175" s="72"/>
      <c r="IHF175" s="72"/>
      <c r="IHG175" s="72"/>
      <c r="IHH175" s="72"/>
      <c r="IHI175" s="72"/>
      <c r="IHJ175" s="72"/>
      <c r="IHK175" s="72"/>
      <c r="IHL175" s="72"/>
      <c r="IHM175" s="71"/>
      <c r="IHN175" s="71"/>
      <c r="IHO175" s="71"/>
      <c r="IHP175" s="71"/>
      <c r="IHQ175" s="71"/>
      <c r="IHR175" s="71"/>
      <c r="IHS175" s="71"/>
      <c r="IHT175" s="72"/>
      <c r="IHU175" s="72"/>
      <c r="IHV175" s="72"/>
      <c r="IHW175" s="72"/>
      <c r="IHX175" s="72"/>
      <c r="IHY175" s="72"/>
      <c r="IHZ175" s="72"/>
      <c r="IIA175" s="72"/>
      <c r="IIB175" s="72"/>
      <c r="IIC175" s="71"/>
      <c r="IID175" s="71"/>
      <c r="IIE175" s="71"/>
      <c r="IIF175" s="71"/>
      <c r="IIG175" s="71"/>
      <c r="IIH175" s="71"/>
      <c r="III175" s="71"/>
      <c r="IIJ175" s="72"/>
      <c r="IIK175" s="72"/>
      <c r="IIL175" s="72"/>
      <c r="IIM175" s="72"/>
      <c r="IIN175" s="72"/>
      <c r="IIO175" s="72"/>
      <c r="IIP175" s="72"/>
      <c r="IIQ175" s="72"/>
      <c r="IIR175" s="72"/>
      <c r="IIS175" s="71"/>
      <c r="IIT175" s="71"/>
      <c r="IIU175" s="71"/>
      <c r="IIV175" s="71"/>
      <c r="IIW175" s="71"/>
      <c r="IIX175" s="71"/>
      <c r="IIY175" s="71"/>
      <c r="IIZ175" s="72"/>
      <c r="IJA175" s="72"/>
      <c r="IJB175" s="72"/>
      <c r="IJC175" s="72"/>
      <c r="IJD175" s="72"/>
      <c r="IJE175" s="72"/>
      <c r="IJF175" s="72"/>
      <c r="IJG175" s="72"/>
      <c r="IJH175" s="72"/>
      <c r="IJI175" s="71"/>
      <c r="IJJ175" s="71"/>
      <c r="IJK175" s="71"/>
      <c r="IJL175" s="71"/>
      <c r="IJM175" s="71"/>
      <c r="IJN175" s="71"/>
      <c r="IJO175" s="71"/>
      <c r="IJP175" s="72"/>
      <c r="IJQ175" s="72"/>
      <c r="IJR175" s="72"/>
      <c r="IJS175" s="72"/>
      <c r="IJT175" s="72"/>
      <c r="IJU175" s="72"/>
      <c r="IJV175" s="72"/>
      <c r="IJW175" s="72"/>
      <c r="IJX175" s="72"/>
      <c r="IJY175" s="71"/>
      <c r="IJZ175" s="71"/>
      <c r="IKA175" s="71"/>
      <c r="IKB175" s="71"/>
      <c r="IKC175" s="71"/>
      <c r="IKD175" s="71"/>
      <c r="IKE175" s="71"/>
      <c r="IKF175" s="72"/>
      <c r="IKG175" s="72"/>
      <c r="IKH175" s="72"/>
      <c r="IKI175" s="72"/>
      <c r="IKJ175" s="72"/>
      <c r="IKK175" s="72"/>
      <c r="IKL175" s="72"/>
      <c r="IKM175" s="72"/>
      <c r="IKN175" s="72"/>
      <c r="IKO175" s="71"/>
      <c r="IKP175" s="71"/>
      <c r="IKQ175" s="71"/>
      <c r="IKR175" s="71"/>
      <c r="IKS175" s="71"/>
      <c r="IKT175" s="71"/>
      <c r="IKU175" s="71"/>
      <c r="IKV175" s="72"/>
      <c r="IKW175" s="72"/>
      <c r="IKX175" s="72"/>
      <c r="IKY175" s="72"/>
      <c r="IKZ175" s="72"/>
      <c r="ILA175" s="72"/>
      <c r="ILB175" s="72"/>
      <c r="ILC175" s="72"/>
      <c r="ILD175" s="72"/>
      <c r="ILE175" s="71"/>
      <c r="ILF175" s="71"/>
      <c r="ILG175" s="71"/>
      <c r="ILH175" s="71"/>
      <c r="ILI175" s="71"/>
      <c r="ILJ175" s="71"/>
      <c r="ILK175" s="71"/>
      <c r="ILL175" s="72"/>
      <c r="ILM175" s="72"/>
      <c r="ILN175" s="72"/>
      <c r="ILO175" s="72"/>
      <c r="ILP175" s="72"/>
      <c r="ILQ175" s="72"/>
      <c r="ILR175" s="72"/>
      <c r="ILS175" s="72"/>
      <c r="ILT175" s="72"/>
      <c r="ILU175" s="71"/>
      <c r="ILV175" s="71"/>
      <c r="ILW175" s="71"/>
      <c r="ILX175" s="71"/>
      <c r="ILY175" s="71"/>
      <c r="ILZ175" s="71"/>
      <c r="IMA175" s="71"/>
      <c r="IMB175" s="72"/>
      <c r="IMC175" s="72"/>
      <c r="IMD175" s="72"/>
      <c r="IME175" s="72"/>
      <c r="IMF175" s="72"/>
      <c r="IMG175" s="72"/>
      <c r="IMH175" s="72"/>
      <c r="IMI175" s="72"/>
      <c r="IMJ175" s="72"/>
      <c r="IMK175" s="71"/>
      <c r="IML175" s="71"/>
      <c r="IMM175" s="71"/>
      <c r="IMN175" s="71"/>
      <c r="IMO175" s="71"/>
      <c r="IMP175" s="71"/>
      <c r="IMQ175" s="71"/>
      <c r="IMR175" s="72"/>
      <c r="IMS175" s="72"/>
      <c r="IMT175" s="72"/>
      <c r="IMU175" s="72"/>
      <c r="IMV175" s="72"/>
      <c r="IMW175" s="72"/>
      <c r="IMX175" s="72"/>
      <c r="IMY175" s="72"/>
      <c r="IMZ175" s="72"/>
      <c r="INA175" s="71"/>
      <c r="INB175" s="71"/>
      <c r="INC175" s="71"/>
      <c r="IND175" s="71"/>
      <c r="INE175" s="71"/>
      <c r="INF175" s="71"/>
      <c r="ING175" s="71"/>
      <c r="INH175" s="72"/>
      <c r="INI175" s="72"/>
      <c r="INJ175" s="72"/>
      <c r="INK175" s="72"/>
      <c r="INL175" s="72"/>
      <c r="INM175" s="72"/>
      <c r="INN175" s="72"/>
      <c r="INO175" s="72"/>
      <c r="INP175" s="72"/>
      <c r="INQ175" s="71"/>
      <c r="INR175" s="71"/>
      <c r="INS175" s="71"/>
      <c r="INT175" s="71"/>
      <c r="INU175" s="71"/>
      <c r="INV175" s="71"/>
      <c r="INW175" s="71"/>
      <c r="INX175" s="72"/>
      <c r="INY175" s="72"/>
      <c r="INZ175" s="72"/>
      <c r="IOA175" s="72"/>
      <c r="IOB175" s="72"/>
      <c r="IOC175" s="72"/>
      <c r="IOD175" s="72"/>
      <c r="IOE175" s="72"/>
      <c r="IOF175" s="72"/>
      <c r="IOG175" s="71"/>
      <c r="IOH175" s="71"/>
      <c r="IOI175" s="71"/>
      <c r="IOJ175" s="71"/>
      <c r="IOK175" s="71"/>
      <c r="IOL175" s="71"/>
      <c r="IOM175" s="71"/>
      <c r="ION175" s="72"/>
      <c r="IOO175" s="72"/>
      <c r="IOP175" s="72"/>
      <c r="IOQ175" s="72"/>
      <c r="IOR175" s="72"/>
      <c r="IOS175" s="72"/>
      <c r="IOT175" s="72"/>
      <c r="IOU175" s="72"/>
      <c r="IOV175" s="72"/>
      <c r="IOW175" s="71"/>
      <c r="IOX175" s="71"/>
      <c r="IOY175" s="71"/>
      <c r="IOZ175" s="71"/>
      <c r="IPA175" s="71"/>
      <c r="IPB175" s="71"/>
      <c r="IPC175" s="71"/>
      <c r="IPD175" s="72"/>
      <c r="IPE175" s="72"/>
      <c r="IPF175" s="72"/>
      <c r="IPG175" s="72"/>
      <c r="IPH175" s="72"/>
      <c r="IPI175" s="72"/>
      <c r="IPJ175" s="72"/>
      <c r="IPK175" s="72"/>
      <c r="IPL175" s="72"/>
      <c r="IPM175" s="71"/>
      <c r="IPN175" s="71"/>
      <c r="IPO175" s="71"/>
      <c r="IPP175" s="71"/>
      <c r="IPQ175" s="71"/>
      <c r="IPR175" s="71"/>
      <c r="IPS175" s="71"/>
      <c r="IPT175" s="72"/>
      <c r="IPU175" s="72"/>
      <c r="IPV175" s="72"/>
      <c r="IPW175" s="72"/>
      <c r="IPX175" s="72"/>
      <c r="IPY175" s="72"/>
      <c r="IPZ175" s="72"/>
      <c r="IQA175" s="72"/>
      <c r="IQB175" s="72"/>
      <c r="IQC175" s="71"/>
      <c r="IQD175" s="71"/>
      <c r="IQE175" s="71"/>
      <c r="IQF175" s="71"/>
      <c r="IQG175" s="71"/>
      <c r="IQH175" s="71"/>
      <c r="IQI175" s="71"/>
      <c r="IQJ175" s="72"/>
      <c r="IQK175" s="72"/>
      <c r="IQL175" s="72"/>
      <c r="IQM175" s="72"/>
      <c r="IQN175" s="72"/>
      <c r="IQO175" s="72"/>
      <c r="IQP175" s="72"/>
      <c r="IQQ175" s="72"/>
      <c r="IQR175" s="72"/>
      <c r="IQS175" s="71"/>
      <c r="IQT175" s="71"/>
      <c r="IQU175" s="71"/>
      <c r="IQV175" s="71"/>
      <c r="IQW175" s="71"/>
      <c r="IQX175" s="71"/>
      <c r="IQY175" s="71"/>
      <c r="IQZ175" s="72"/>
      <c r="IRA175" s="72"/>
      <c r="IRB175" s="72"/>
      <c r="IRC175" s="72"/>
      <c r="IRD175" s="72"/>
      <c r="IRE175" s="72"/>
      <c r="IRF175" s="72"/>
      <c r="IRG175" s="72"/>
      <c r="IRH175" s="72"/>
      <c r="IRI175" s="71"/>
      <c r="IRJ175" s="71"/>
      <c r="IRK175" s="71"/>
      <c r="IRL175" s="71"/>
      <c r="IRM175" s="71"/>
      <c r="IRN175" s="71"/>
      <c r="IRO175" s="71"/>
      <c r="IRP175" s="72"/>
      <c r="IRQ175" s="72"/>
      <c r="IRR175" s="72"/>
      <c r="IRS175" s="72"/>
      <c r="IRT175" s="72"/>
      <c r="IRU175" s="72"/>
      <c r="IRV175" s="72"/>
      <c r="IRW175" s="72"/>
      <c r="IRX175" s="72"/>
      <c r="IRY175" s="71"/>
      <c r="IRZ175" s="71"/>
      <c r="ISA175" s="71"/>
      <c r="ISB175" s="71"/>
      <c r="ISC175" s="71"/>
      <c r="ISD175" s="71"/>
      <c r="ISE175" s="71"/>
      <c r="ISF175" s="72"/>
      <c r="ISG175" s="72"/>
      <c r="ISH175" s="72"/>
      <c r="ISI175" s="72"/>
      <c r="ISJ175" s="72"/>
      <c r="ISK175" s="72"/>
      <c r="ISL175" s="72"/>
      <c r="ISM175" s="72"/>
      <c r="ISN175" s="72"/>
      <c r="ISO175" s="71"/>
      <c r="ISP175" s="71"/>
      <c r="ISQ175" s="71"/>
      <c r="ISR175" s="71"/>
      <c r="ISS175" s="71"/>
      <c r="IST175" s="71"/>
      <c r="ISU175" s="71"/>
      <c r="ISV175" s="72"/>
      <c r="ISW175" s="72"/>
      <c r="ISX175" s="72"/>
      <c r="ISY175" s="72"/>
      <c r="ISZ175" s="72"/>
      <c r="ITA175" s="72"/>
      <c r="ITB175" s="72"/>
      <c r="ITC175" s="72"/>
      <c r="ITD175" s="72"/>
      <c r="ITE175" s="71"/>
      <c r="ITF175" s="71"/>
      <c r="ITG175" s="71"/>
      <c r="ITH175" s="71"/>
      <c r="ITI175" s="71"/>
      <c r="ITJ175" s="71"/>
      <c r="ITK175" s="71"/>
      <c r="ITL175" s="72"/>
      <c r="ITM175" s="72"/>
      <c r="ITN175" s="72"/>
      <c r="ITO175" s="72"/>
      <c r="ITP175" s="72"/>
      <c r="ITQ175" s="72"/>
      <c r="ITR175" s="72"/>
      <c r="ITS175" s="72"/>
      <c r="ITT175" s="72"/>
      <c r="ITU175" s="71"/>
      <c r="ITV175" s="71"/>
      <c r="ITW175" s="71"/>
      <c r="ITX175" s="71"/>
      <c r="ITY175" s="71"/>
      <c r="ITZ175" s="71"/>
      <c r="IUA175" s="71"/>
      <c r="IUB175" s="72"/>
      <c r="IUC175" s="72"/>
      <c r="IUD175" s="72"/>
      <c r="IUE175" s="72"/>
      <c r="IUF175" s="72"/>
      <c r="IUG175" s="72"/>
      <c r="IUH175" s="72"/>
      <c r="IUI175" s="72"/>
      <c r="IUJ175" s="72"/>
      <c r="IUK175" s="71"/>
      <c r="IUL175" s="71"/>
      <c r="IUM175" s="71"/>
      <c r="IUN175" s="71"/>
      <c r="IUO175" s="71"/>
      <c r="IUP175" s="71"/>
      <c r="IUQ175" s="71"/>
      <c r="IUR175" s="72"/>
      <c r="IUS175" s="72"/>
      <c r="IUT175" s="72"/>
      <c r="IUU175" s="72"/>
      <c r="IUV175" s="72"/>
      <c r="IUW175" s="72"/>
      <c r="IUX175" s="72"/>
      <c r="IUY175" s="72"/>
      <c r="IUZ175" s="72"/>
      <c r="IVA175" s="71"/>
      <c r="IVB175" s="71"/>
      <c r="IVC175" s="71"/>
      <c r="IVD175" s="71"/>
      <c r="IVE175" s="71"/>
      <c r="IVF175" s="71"/>
      <c r="IVG175" s="71"/>
      <c r="IVH175" s="72"/>
      <c r="IVI175" s="72"/>
      <c r="IVJ175" s="72"/>
      <c r="IVK175" s="72"/>
      <c r="IVL175" s="72"/>
      <c r="IVM175" s="72"/>
      <c r="IVN175" s="72"/>
      <c r="IVO175" s="72"/>
      <c r="IVP175" s="72"/>
      <c r="IVQ175" s="71"/>
      <c r="IVR175" s="71"/>
      <c r="IVS175" s="71"/>
      <c r="IVT175" s="71"/>
      <c r="IVU175" s="71"/>
      <c r="IVV175" s="71"/>
      <c r="IVW175" s="71"/>
      <c r="IVX175" s="72"/>
      <c r="IVY175" s="72"/>
      <c r="IVZ175" s="72"/>
      <c r="IWA175" s="72"/>
      <c r="IWB175" s="72"/>
      <c r="IWC175" s="72"/>
      <c r="IWD175" s="72"/>
      <c r="IWE175" s="72"/>
      <c r="IWF175" s="72"/>
      <c r="IWG175" s="71"/>
      <c r="IWH175" s="71"/>
      <c r="IWI175" s="71"/>
      <c r="IWJ175" s="71"/>
      <c r="IWK175" s="71"/>
      <c r="IWL175" s="71"/>
      <c r="IWM175" s="71"/>
      <c r="IWN175" s="72"/>
      <c r="IWO175" s="72"/>
      <c r="IWP175" s="72"/>
      <c r="IWQ175" s="72"/>
      <c r="IWR175" s="72"/>
      <c r="IWS175" s="72"/>
      <c r="IWT175" s="72"/>
      <c r="IWU175" s="72"/>
      <c r="IWV175" s="72"/>
      <c r="IWW175" s="71"/>
      <c r="IWX175" s="71"/>
      <c r="IWY175" s="71"/>
      <c r="IWZ175" s="71"/>
      <c r="IXA175" s="71"/>
      <c r="IXB175" s="71"/>
      <c r="IXC175" s="71"/>
      <c r="IXD175" s="72"/>
      <c r="IXE175" s="72"/>
      <c r="IXF175" s="72"/>
      <c r="IXG175" s="72"/>
      <c r="IXH175" s="72"/>
      <c r="IXI175" s="72"/>
      <c r="IXJ175" s="72"/>
      <c r="IXK175" s="72"/>
      <c r="IXL175" s="72"/>
      <c r="IXM175" s="71"/>
      <c r="IXN175" s="71"/>
      <c r="IXO175" s="71"/>
      <c r="IXP175" s="71"/>
      <c r="IXQ175" s="71"/>
      <c r="IXR175" s="71"/>
      <c r="IXS175" s="71"/>
      <c r="IXT175" s="72"/>
      <c r="IXU175" s="72"/>
      <c r="IXV175" s="72"/>
      <c r="IXW175" s="72"/>
      <c r="IXX175" s="72"/>
      <c r="IXY175" s="72"/>
      <c r="IXZ175" s="72"/>
      <c r="IYA175" s="72"/>
      <c r="IYB175" s="72"/>
      <c r="IYC175" s="71"/>
      <c r="IYD175" s="71"/>
      <c r="IYE175" s="71"/>
      <c r="IYF175" s="71"/>
      <c r="IYG175" s="71"/>
      <c r="IYH175" s="71"/>
      <c r="IYI175" s="71"/>
      <c r="IYJ175" s="72"/>
      <c r="IYK175" s="72"/>
      <c r="IYL175" s="72"/>
      <c r="IYM175" s="72"/>
      <c r="IYN175" s="72"/>
      <c r="IYO175" s="72"/>
      <c r="IYP175" s="72"/>
      <c r="IYQ175" s="72"/>
      <c r="IYR175" s="72"/>
      <c r="IYS175" s="71"/>
      <c r="IYT175" s="71"/>
      <c r="IYU175" s="71"/>
      <c r="IYV175" s="71"/>
      <c r="IYW175" s="71"/>
      <c r="IYX175" s="71"/>
      <c r="IYY175" s="71"/>
      <c r="IYZ175" s="72"/>
      <c r="IZA175" s="72"/>
      <c r="IZB175" s="72"/>
      <c r="IZC175" s="72"/>
      <c r="IZD175" s="72"/>
      <c r="IZE175" s="72"/>
      <c r="IZF175" s="72"/>
      <c r="IZG175" s="72"/>
      <c r="IZH175" s="72"/>
      <c r="IZI175" s="71"/>
      <c r="IZJ175" s="71"/>
      <c r="IZK175" s="71"/>
      <c r="IZL175" s="71"/>
      <c r="IZM175" s="71"/>
      <c r="IZN175" s="71"/>
      <c r="IZO175" s="71"/>
      <c r="IZP175" s="72"/>
      <c r="IZQ175" s="72"/>
      <c r="IZR175" s="72"/>
      <c r="IZS175" s="72"/>
      <c r="IZT175" s="72"/>
      <c r="IZU175" s="72"/>
      <c r="IZV175" s="72"/>
      <c r="IZW175" s="72"/>
      <c r="IZX175" s="72"/>
      <c r="IZY175" s="71"/>
      <c r="IZZ175" s="71"/>
      <c r="JAA175" s="71"/>
      <c r="JAB175" s="71"/>
      <c r="JAC175" s="71"/>
      <c r="JAD175" s="71"/>
      <c r="JAE175" s="71"/>
      <c r="JAF175" s="72"/>
      <c r="JAG175" s="72"/>
      <c r="JAH175" s="72"/>
      <c r="JAI175" s="72"/>
      <c r="JAJ175" s="72"/>
      <c r="JAK175" s="72"/>
      <c r="JAL175" s="72"/>
      <c r="JAM175" s="72"/>
      <c r="JAN175" s="72"/>
      <c r="JAO175" s="71"/>
      <c r="JAP175" s="71"/>
      <c r="JAQ175" s="71"/>
      <c r="JAR175" s="71"/>
      <c r="JAS175" s="71"/>
      <c r="JAT175" s="71"/>
      <c r="JAU175" s="71"/>
      <c r="JAV175" s="72"/>
      <c r="JAW175" s="72"/>
      <c r="JAX175" s="72"/>
      <c r="JAY175" s="72"/>
      <c r="JAZ175" s="72"/>
      <c r="JBA175" s="72"/>
      <c r="JBB175" s="72"/>
      <c r="JBC175" s="72"/>
      <c r="JBD175" s="72"/>
      <c r="JBE175" s="71"/>
      <c r="JBF175" s="71"/>
      <c r="JBG175" s="71"/>
      <c r="JBH175" s="71"/>
      <c r="JBI175" s="71"/>
      <c r="JBJ175" s="71"/>
      <c r="JBK175" s="71"/>
      <c r="JBL175" s="72"/>
      <c r="JBM175" s="72"/>
      <c r="JBN175" s="72"/>
      <c r="JBO175" s="72"/>
      <c r="JBP175" s="72"/>
      <c r="JBQ175" s="72"/>
      <c r="JBR175" s="72"/>
      <c r="JBS175" s="72"/>
      <c r="JBT175" s="72"/>
      <c r="JBU175" s="71"/>
      <c r="JBV175" s="71"/>
      <c r="JBW175" s="71"/>
      <c r="JBX175" s="71"/>
      <c r="JBY175" s="71"/>
      <c r="JBZ175" s="71"/>
      <c r="JCA175" s="71"/>
      <c r="JCB175" s="72"/>
      <c r="JCC175" s="72"/>
      <c r="JCD175" s="72"/>
      <c r="JCE175" s="72"/>
      <c r="JCF175" s="72"/>
      <c r="JCG175" s="72"/>
      <c r="JCH175" s="72"/>
      <c r="JCI175" s="72"/>
      <c r="JCJ175" s="72"/>
      <c r="JCK175" s="71"/>
      <c r="JCL175" s="71"/>
      <c r="JCM175" s="71"/>
      <c r="JCN175" s="71"/>
      <c r="JCO175" s="71"/>
      <c r="JCP175" s="71"/>
      <c r="JCQ175" s="71"/>
      <c r="JCR175" s="72"/>
      <c r="JCS175" s="72"/>
      <c r="JCT175" s="72"/>
      <c r="JCU175" s="72"/>
      <c r="JCV175" s="72"/>
      <c r="JCW175" s="72"/>
      <c r="JCX175" s="72"/>
      <c r="JCY175" s="72"/>
      <c r="JCZ175" s="72"/>
      <c r="JDA175" s="71"/>
      <c r="JDB175" s="71"/>
      <c r="JDC175" s="71"/>
      <c r="JDD175" s="71"/>
      <c r="JDE175" s="71"/>
      <c r="JDF175" s="71"/>
      <c r="JDG175" s="71"/>
      <c r="JDH175" s="72"/>
      <c r="JDI175" s="72"/>
      <c r="JDJ175" s="72"/>
      <c r="JDK175" s="72"/>
      <c r="JDL175" s="72"/>
      <c r="JDM175" s="72"/>
      <c r="JDN175" s="72"/>
      <c r="JDO175" s="72"/>
      <c r="JDP175" s="72"/>
      <c r="JDQ175" s="71"/>
      <c r="JDR175" s="71"/>
      <c r="JDS175" s="71"/>
      <c r="JDT175" s="71"/>
      <c r="JDU175" s="71"/>
      <c r="JDV175" s="71"/>
      <c r="JDW175" s="71"/>
      <c r="JDX175" s="72"/>
      <c r="JDY175" s="72"/>
      <c r="JDZ175" s="72"/>
      <c r="JEA175" s="72"/>
      <c r="JEB175" s="72"/>
      <c r="JEC175" s="72"/>
      <c r="JED175" s="72"/>
      <c r="JEE175" s="72"/>
      <c r="JEF175" s="72"/>
      <c r="JEG175" s="71"/>
      <c r="JEH175" s="71"/>
      <c r="JEI175" s="71"/>
      <c r="JEJ175" s="71"/>
      <c r="JEK175" s="71"/>
      <c r="JEL175" s="71"/>
      <c r="JEM175" s="71"/>
      <c r="JEN175" s="72"/>
      <c r="JEO175" s="72"/>
      <c r="JEP175" s="72"/>
      <c r="JEQ175" s="72"/>
      <c r="JER175" s="72"/>
      <c r="JES175" s="72"/>
      <c r="JET175" s="72"/>
      <c r="JEU175" s="72"/>
      <c r="JEV175" s="72"/>
      <c r="JEW175" s="71"/>
      <c r="JEX175" s="71"/>
      <c r="JEY175" s="71"/>
      <c r="JEZ175" s="71"/>
      <c r="JFA175" s="71"/>
      <c r="JFB175" s="71"/>
      <c r="JFC175" s="71"/>
      <c r="JFD175" s="72"/>
      <c r="JFE175" s="72"/>
      <c r="JFF175" s="72"/>
      <c r="JFG175" s="72"/>
      <c r="JFH175" s="72"/>
      <c r="JFI175" s="72"/>
      <c r="JFJ175" s="72"/>
      <c r="JFK175" s="72"/>
      <c r="JFL175" s="72"/>
      <c r="JFM175" s="71"/>
      <c r="JFN175" s="71"/>
      <c r="JFO175" s="71"/>
      <c r="JFP175" s="71"/>
      <c r="JFQ175" s="71"/>
      <c r="JFR175" s="71"/>
      <c r="JFS175" s="71"/>
      <c r="JFT175" s="72"/>
      <c r="JFU175" s="72"/>
      <c r="JFV175" s="72"/>
      <c r="JFW175" s="72"/>
      <c r="JFX175" s="72"/>
      <c r="JFY175" s="72"/>
      <c r="JFZ175" s="72"/>
      <c r="JGA175" s="72"/>
      <c r="JGB175" s="72"/>
      <c r="JGC175" s="71"/>
      <c r="JGD175" s="71"/>
      <c r="JGE175" s="71"/>
      <c r="JGF175" s="71"/>
      <c r="JGG175" s="71"/>
      <c r="JGH175" s="71"/>
      <c r="JGI175" s="71"/>
      <c r="JGJ175" s="72"/>
      <c r="JGK175" s="72"/>
      <c r="JGL175" s="72"/>
      <c r="JGM175" s="72"/>
      <c r="JGN175" s="72"/>
      <c r="JGO175" s="72"/>
      <c r="JGP175" s="72"/>
      <c r="JGQ175" s="72"/>
      <c r="JGR175" s="72"/>
      <c r="JGS175" s="71"/>
      <c r="JGT175" s="71"/>
      <c r="JGU175" s="71"/>
      <c r="JGV175" s="71"/>
      <c r="JGW175" s="71"/>
      <c r="JGX175" s="71"/>
      <c r="JGY175" s="71"/>
      <c r="JGZ175" s="72"/>
      <c r="JHA175" s="72"/>
      <c r="JHB175" s="72"/>
      <c r="JHC175" s="72"/>
      <c r="JHD175" s="72"/>
      <c r="JHE175" s="72"/>
      <c r="JHF175" s="72"/>
      <c r="JHG175" s="72"/>
      <c r="JHH175" s="72"/>
      <c r="JHI175" s="71"/>
      <c r="JHJ175" s="71"/>
      <c r="JHK175" s="71"/>
      <c r="JHL175" s="71"/>
      <c r="JHM175" s="71"/>
      <c r="JHN175" s="71"/>
      <c r="JHO175" s="71"/>
      <c r="JHP175" s="72"/>
      <c r="JHQ175" s="72"/>
      <c r="JHR175" s="72"/>
      <c r="JHS175" s="72"/>
      <c r="JHT175" s="72"/>
      <c r="JHU175" s="72"/>
      <c r="JHV175" s="72"/>
      <c r="JHW175" s="72"/>
      <c r="JHX175" s="72"/>
      <c r="JHY175" s="71"/>
      <c r="JHZ175" s="71"/>
      <c r="JIA175" s="71"/>
      <c r="JIB175" s="71"/>
      <c r="JIC175" s="71"/>
      <c r="JID175" s="71"/>
      <c r="JIE175" s="71"/>
      <c r="JIF175" s="72"/>
      <c r="JIG175" s="72"/>
      <c r="JIH175" s="72"/>
      <c r="JII175" s="72"/>
      <c r="JIJ175" s="72"/>
      <c r="JIK175" s="72"/>
      <c r="JIL175" s="72"/>
      <c r="JIM175" s="72"/>
      <c r="JIN175" s="72"/>
      <c r="JIO175" s="71"/>
      <c r="JIP175" s="71"/>
      <c r="JIQ175" s="71"/>
      <c r="JIR175" s="71"/>
      <c r="JIS175" s="71"/>
      <c r="JIT175" s="71"/>
      <c r="JIU175" s="71"/>
      <c r="JIV175" s="72"/>
      <c r="JIW175" s="72"/>
      <c r="JIX175" s="72"/>
      <c r="JIY175" s="72"/>
      <c r="JIZ175" s="72"/>
      <c r="JJA175" s="72"/>
      <c r="JJB175" s="72"/>
      <c r="JJC175" s="72"/>
      <c r="JJD175" s="72"/>
      <c r="JJE175" s="71"/>
      <c r="JJF175" s="71"/>
      <c r="JJG175" s="71"/>
      <c r="JJH175" s="71"/>
      <c r="JJI175" s="71"/>
      <c r="JJJ175" s="71"/>
      <c r="JJK175" s="71"/>
      <c r="JJL175" s="72"/>
      <c r="JJM175" s="72"/>
      <c r="JJN175" s="72"/>
      <c r="JJO175" s="72"/>
      <c r="JJP175" s="72"/>
      <c r="JJQ175" s="72"/>
      <c r="JJR175" s="72"/>
      <c r="JJS175" s="72"/>
      <c r="JJT175" s="72"/>
      <c r="JJU175" s="71"/>
      <c r="JJV175" s="71"/>
      <c r="JJW175" s="71"/>
      <c r="JJX175" s="71"/>
      <c r="JJY175" s="71"/>
      <c r="JJZ175" s="71"/>
      <c r="JKA175" s="71"/>
      <c r="JKB175" s="72"/>
      <c r="JKC175" s="72"/>
      <c r="JKD175" s="72"/>
      <c r="JKE175" s="72"/>
      <c r="JKF175" s="72"/>
      <c r="JKG175" s="72"/>
      <c r="JKH175" s="72"/>
      <c r="JKI175" s="72"/>
      <c r="JKJ175" s="72"/>
      <c r="JKK175" s="71"/>
      <c r="JKL175" s="71"/>
      <c r="JKM175" s="71"/>
      <c r="JKN175" s="71"/>
      <c r="JKO175" s="71"/>
      <c r="JKP175" s="71"/>
      <c r="JKQ175" s="71"/>
      <c r="JKR175" s="72"/>
      <c r="JKS175" s="72"/>
      <c r="JKT175" s="72"/>
      <c r="JKU175" s="72"/>
      <c r="JKV175" s="72"/>
      <c r="JKW175" s="72"/>
      <c r="JKX175" s="72"/>
      <c r="JKY175" s="72"/>
      <c r="JKZ175" s="72"/>
      <c r="JLA175" s="71"/>
      <c r="JLB175" s="71"/>
      <c r="JLC175" s="71"/>
      <c r="JLD175" s="71"/>
      <c r="JLE175" s="71"/>
      <c r="JLF175" s="71"/>
      <c r="JLG175" s="71"/>
      <c r="JLH175" s="72"/>
      <c r="JLI175" s="72"/>
      <c r="JLJ175" s="72"/>
      <c r="JLK175" s="72"/>
      <c r="JLL175" s="72"/>
      <c r="JLM175" s="72"/>
      <c r="JLN175" s="72"/>
      <c r="JLO175" s="72"/>
      <c r="JLP175" s="72"/>
      <c r="JLQ175" s="71"/>
      <c r="JLR175" s="71"/>
      <c r="JLS175" s="71"/>
      <c r="JLT175" s="71"/>
      <c r="JLU175" s="71"/>
      <c r="JLV175" s="71"/>
      <c r="JLW175" s="71"/>
      <c r="JLX175" s="72"/>
      <c r="JLY175" s="72"/>
      <c r="JLZ175" s="72"/>
      <c r="JMA175" s="72"/>
      <c r="JMB175" s="72"/>
      <c r="JMC175" s="72"/>
      <c r="JMD175" s="72"/>
      <c r="JME175" s="72"/>
      <c r="JMF175" s="72"/>
      <c r="JMG175" s="71"/>
      <c r="JMH175" s="71"/>
      <c r="JMI175" s="71"/>
      <c r="JMJ175" s="71"/>
      <c r="JMK175" s="71"/>
      <c r="JML175" s="71"/>
      <c r="JMM175" s="71"/>
      <c r="JMN175" s="72"/>
      <c r="JMO175" s="72"/>
      <c r="JMP175" s="72"/>
      <c r="JMQ175" s="72"/>
      <c r="JMR175" s="72"/>
      <c r="JMS175" s="72"/>
      <c r="JMT175" s="72"/>
      <c r="JMU175" s="72"/>
      <c r="JMV175" s="72"/>
      <c r="JMW175" s="71"/>
      <c r="JMX175" s="71"/>
      <c r="JMY175" s="71"/>
      <c r="JMZ175" s="71"/>
      <c r="JNA175" s="71"/>
      <c r="JNB175" s="71"/>
      <c r="JNC175" s="71"/>
      <c r="JND175" s="72"/>
      <c r="JNE175" s="72"/>
      <c r="JNF175" s="72"/>
      <c r="JNG175" s="72"/>
      <c r="JNH175" s="72"/>
      <c r="JNI175" s="72"/>
      <c r="JNJ175" s="72"/>
      <c r="JNK175" s="72"/>
      <c r="JNL175" s="72"/>
      <c r="JNM175" s="71"/>
      <c r="JNN175" s="71"/>
      <c r="JNO175" s="71"/>
      <c r="JNP175" s="71"/>
      <c r="JNQ175" s="71"/>
      <c r="JNR175" s="71"/>
      <c r="JNS175" s="71"/>
      <c r="JNT175" s="72"/>
      <c r="JNU175" s="72"/>
      <c r="JNV175" s="72"/>
      <c r="JNW175" s="72"/>
      <c r="JNX175" s="72"/>
      <c r="JNY175" s="72"/>
      <c r="JNZ175" s="72"/>
      <c r="JOA175" s="72"/>
      <c r="JOB175" s="72"/>
      <c r="JOC175" s="71"/>
      <c r="JOD175" s="71"/>
      <c r="JOE175" s="71"/>
      <c r="JOF175" s="71"/>
      <c r="JOG175" s="71"/>
      <c r="JOH175" s="71"/>
      <c r="JOI175" s="71"/>
      <c r="JOJ175" s="72"/>
      <c r="JOK175" s="72"/>
      <c r="JOL175" s="72"/>
      <c r="JOM175" s="72"/>
      <c r="JON175" s="72"/>
      <c r="JOO175" s="72"/>
      <c r="JOP175" s="72"/>
      <c r="JOQ175" s="72"/>
      <c r="JOR175" s="72"/>
      <c r="JOS175" s="71"/>
      <c r="JOT175" s="71"/>
      <c r="JOU175" s="71"/>
      <c r="JOV175" s="71"/>
      <c r="JOW175" s="71"/>
      <c r="JOX175" s="71"/>
      <c r="JOY175" s="71"/>
      <c r="JOZ175" s="72"/>
      <c r="JPA175" s="72"/>
      <c r="JPB175" s="72"/>
      <c r="JPC175" s="72"/>
      <c r="JPD175" s="72"/>
      <c r="JPE175" s="72"/>
      <c r="JPF175" s="72"/>
      <c r="JPG175" s="72"/>
      <c r="JPH175" s="72"/>
      <c r="JPI175" s="71"/>
      <c r="JPJ175" s="71"/>
      <c r="JPK175" s="71"/>
      <c r="JPL175" s="71"/>
      <c r="JPM175" s="71"/>
      <c r="JPN175" s="71"/>
      <c r="JPO175" s="71"/>
      <c r="JPP175" s="72"/>
      <c r="JPQ175" s="72"/>
      <c r="JPR175" s="72"/>
      <c r="JPS175" s="72"/>
      <c r="JPT175" s="72"/>
      <c r="JPU175" s="72"/>
      <c r="JPV175" s="72"/>
      <c r="JPW175" s="72"/>
      <c r="JPX175" s="72"/>
      <c r="JPY175" s="71"/>
      <c r="JPZ175" s="71"/>
      <c r="JQA175" s="71"/>
      <c r="JQB175" s="71"/>
      <c r="JQC175" s="71"/>
      <c r="JQD175" s="71"/>
      <c r="JQE175" s="71"/>
      <c r="JQF175" s="72"/>
      <c r="JQG175" s="72"/>
      <c r="JQH175" s="72"/>
      <c r="JQI175" s="72"/>
      <c r="JQJ175" s="72"/>
      <c r="JQK175" s="72"/>
      <c r="JQL175" s="72"/>
      <c r="JQM175" s="72"/>
      <c r="JQN175" s="72"/>
      <c r="JQO175" s="71"/>
      <c r="JQP175" s="71"/>
      <c r="JQQ175" s="71"/>
      <c r="JQR175" s="71"/>
      <c r="JQS175" s="71"/>
      <c r="JQT175" s="71"/>
      <c r="JQU175" s="71"/>
      <c r="JQV175" s="72"/>
      <c r="JQW175" s="72"/>
      <c r="JQX175" s="72"/>
      <c r="JQY175" s="72"/>
      <c r="JQZ175" s="72"/>
      <c r="JRA175" s="72"/>
      <c r="JRB175" s="72"/>
      <c r="JRC175" s="72"/>
      <c r="JRD175" s="72"/>
      <c r="JRE175" s="71"/>
      <c r="JRF175" s="71"/>
      <c r="JRG175" s="71"/>
      <c r="JRH175" s="71"/>
      <c r="JRI175" s="71"/>
      <c r="JRJ175" s="71"/>
      <c r="JRK175" s="71"/>
      <c r="JRL175" s="72"/>
      <c r="JRM175" s="72"/>
      <c r="JRN175" s="72"/>
      <c r="JRO175" s="72"/>
      <c r="JRP175" s="72"/>
      <c r="JRQ175" s="72"/>
      <c r="JRR175" s="72"/>
      <c r="JRS175" s="72"/>
      <c r="JRT175" s="72"/>
      <c r="JRU175" s="71"/>
      <c r="JRV175" s="71"/>
      <c r="JRW175" s="71"/>
      <c r="JRX175" s="71"/>
      <c r="JRY175" s="71"/>
      <c r="JRZ175" s="71"/>
      <c r="JSA175" s="71"/>
      <c r="JSB175" s="72"/>
      <c r="JSC175" s="72"/>
      <c r="JSD175" s="72"/>
      <c r="JSE175" s="72"/>
      <c r="JSF175" s="72"/>
      <c r="JSG175" s="72"/>
      <c r="JSH175" s="72"/>
      <c r="JSI175" s="72"/>
      <c r="JSJ175" s="72"/>
      <c r="JSK175" s="71"/>
      <c r="JSL175" s="71"/>
      <c r="JSM175" s="71"/>
      <c r="JSN175" s="71"/>
      <c r="JSO175" s="71"/>
      <c r="JSP175" s="71"/>
      <c r="JSQ175" s="71"/>
      <c r="JSR175" s="72"/>
      <c r="JSS175" s="72"/>
      <c r="JST175" s="72"/>
      <c r="JSU175" s="72"/>
      <c r="JSV175" s="72"/>
      <c r="JSW175" s="72"/>
      <c r="JSX175" s="72"/>
      <c r="JSY175" s="72"/>
      <c r="JSZ175" s="72"/>
      <c r="JTA175" s="71"/>
      <c r="JTB175" s="71"/>
      <c r="JTC175" s="71"/>
      <c r="JTD175" s="71"/>
      <c r="JTE175" s="71"/>
      <c r="JTF175" s="71"/>
      <c r="JTG175" s="71"/>
      <c r="JTH175" s="72"/>
      <c r="JTI175" s="72"/>
      <c r="JTJ175" s="72"/>
      <c r="JTK175" s="72"/>
      <c r="JTL175" s="72"/>
      <c r="JTM175" s="72"/>
      <c r="JTN175" s="72"/>
      <c r="JTO175" s="72"/>
      <c r="JTP175" s="72"/>
      <c r="JTQ175" s="71"/>
      <c r="JTR175" s="71"/>
      <c r="JTS175" s="71"/>
      <c r="JTT175" s="71"/>
      <c r="JTU175" s="71"/>
      <c r="JTV175" s="71"/>
      <c r="JTW175" s="71"/>
      <c r="JTX175" s="72"/>
      <c r="JTY175" s="72"/>
      <c r="JTZ175" s="72"/>
      <c r="JUA175" s="72"/>
      <c r="JUB175" s="72"/>
      <c r="JUC175" s="72"/>
      <c r="JUD175" s="72"/>
      <c r="JUE175" s="72"/>
      <c r="JUF175" s="72"/>
      <c r="JUG175" s="71"/>
      <c r="JUH175" s="71"/>
      <c r="JUI175" s="71"/>
      <c r="JUJ175" s="71"/>
      <c r="JUK175" s="71"/>
      <c r="JUL175" s="71"/>
      <c r="JUM175" s="71"/>
      <c r="JUN175" s="72"/>
      <c r="JUO175" s="72"/>
      <c r="JUP175" s="72"/>
      <c r="JUQ175" s="72"/>
      <c r="JUR175" s="72"/>
      <c r="JUS175" s="72"/>
      <c r="JUT175" s="72"/>
      <c r="JUU175" s="72"/>
      <c r="JUV175" s="72"/>
      <c r="JUW175" s="71"/>
      <c r="JUX175" s="71"/>
      <c r="JUY175" s="71"/>
      <c r="JUZ175" s="71"/>
      <c r="JVA175" s="71"/>
      <c r="JVB175" s="71"/>
      <c r="JVC175" s="71"/>
      <c r="JVD175" s="72"/>
      <c r="JVE175" s="72"/>
      <c r="JVF175" s="72"/>
      <c r="JVG175" s="72"/>
      <c r="JVH175" s="72"/>
      <c r="JVI175" s="72"/>
      <c r="JVJ175" s="72"/>
      <c r="JVK175" s="72"/>
      <c r="JVL175" s="72"/>
      <c r="JVM175" s="71"/>
      <c r="JVN175" s="71"/>
      <c r="JVO175" s="71"/>
      <c r="JVP175" s="71"/>
      <c r="JVQ175" s="71"/>
      <c r="JVR175" s="71"/>
      <c r="JVS175" s="71"/>
      <c r="JVT175" s="72"/>
      <c r="JVU175" s="72"/>
      <c r="JVV175" s="72"/>
      <c r="JVW175" s="72"/>
      <c r="JVX175" s="72"/>
      <c r="JVY175" s="72"/>
      <c r="JVZ175" s="72"/>
      <c r="JWA175" s="72"/>
      <c r="JWB175" s="72"/>
      <c r="JWC175" s="71"/>
      <c r="JWD175" s="71"/>
      <c r="JWE175" s="71"/>
      <c r="JWF175" s="71"/>
      <c r="JWG175" s="71"/>
      <c r="JWH175" s="71"/>
      <c r="JWI175" s="71"/>
      <c r="JWJ175" s="72"/>
      <c r="JWK175" s="72"/>
      <c r="JWL175" s="72"/>
      <c r="JWM175" s="72"/>
      <c r="JWN175" s="72"/>
      <c r="JWO175" s="72"/>
      <c r="JWP175" s="72"/>
      <c r="JWQ175" s="72"/>
      <c r="JWR175" s="72"/>
      <c r="JWS175" s="71"/>
      <c r="JWT175" s="71"/>
      <c r="JWU175" s="71"/>
      <c r="JWV175" s="71"/>
      <c r="JWW175" s="71"/>
      <c r="JWX175" s="71"/>
      <c r="JWY175" s="71"/>
      <c r="JWZ175" s="72"/>
      <c r="JXA175" s="72"/>
      <c r="JXB175" s="72"/>
      <c r="JXC175" s="72"/>
      <c r="JXD175" s="72"/>
      <c r="JXE175" s="72"/>
      <c r="JXF175" s="72"/>
      <c r="JXG175" s="72"/>
      <c r="JXH175" s="72"/>
      <c r="JXI175" s="71"/>
      <c r="JXJ175" s="71"/>
      <c r="JXK175" s="71"/>
      <c r="JXL175" s="71"/>
      <c r="JXM175" s="71"/>
      <c r="JXN175" s="71"/>
      <c r="JXO175" s="71"/>
      <c r="JXP175" s="72"/>
      <c r="JXQ175" s="72"/>
      <c r="JXR175" s="72"/>
      <c r="JXS175" s="72"/>
      <c r="JXT175" s="72"/>
      <c r="JXU175" s="72"/>
      <c r="JXV175" s="72"/>
      <c r="JXW175" s="72"/>
      <c r="JXX175" s="72"/>
      <c r="JXY175" s="71"/>
      <c r="JXZ175" s="71"/>
      <c r="JYA175" s="71"/>
      <c r="JYB175" s="71"/>
      <c r="JYC175" s="71"/>
      <c r="JYD175" s="71"/>
      <c r="JYE175" s="71"/>
      <c r="JYF175" s="72"/>
      <c r="JYG175" s="72"/>
      <c r="JYH175" s="72"/>
      <c r="JYI175" s="72"/>
      <c r="JYJ175" s="72"/>
      <c r="JYK175" s="72"/>
      <c r="JYL175" s="72"/>
      <c r="JYM175" s="72"/>
      <c r="JYN175" s="72"/>
      <c r="JYO175" s="71"/>
      <c r="JYP175" s="71"/>
      <c r="JYQ175" s="71"/>
      <c r="JYR175" s="71"/>
      <c r="JYS175" s="71"/>
      <c r="JYT175" s="71"/>
      <c r="JYU175" s="71"/>
      <c r="JYV175" s="72"/>
      <c r="JYW175" s="72"/>
      <c r="JYX175" s="72"/>
      <c r="JYY175" s="72"/>
      <c r="JYZ175" s="72"/>
      <c r="JZA175" s="72"/>
      <c r="JZB175" s="72"/>
      <c r="JZC175" s="72"/>
      <c r="JZD175" s="72"/>
      <c r="JZE175" s="71"/>
      <c r="JZF175" s="71"/>
      <c r="JZG175" s="71"/>
      <c r="JZH175" s="71"/>
      <c r="JZI175" s="71"/>
      <c r="JZJ175" s="71"/>
      <c r="JZK175" s="71"/>
      <c r="JZL175" s="72"/>
      <c r="JZM175" s="72"/>
      <c r="JZN175" s="72"/>
      <c r="JZO175" s="72"/>
      <c r="JZP175" s="72"/>
      <c r="JZQ175" s="72"/>
      <c r="JZR175" s="72"/>
      <c r="JZS175" s="72"/>
      <c r="JZT175" s="72"/>
      <c r="JZU175" s="71"/>
      <c r="JZV175" s="71"/>
      <c r="JZW175" s="71"/>
      <c r="JZX175" s="71"/>
      <c r="JZY175" s="71"/>
      <c r="JZZ175" s="71"/>
      <c r="KAA175" s="71"/>
      <c r="KAB175" s="72"/>
      <c r="KAC175" s="72"/>
      <c r="KAD175" s="72"/>
      <c r="KAE175" s="72"/>
      <c r="KAF175" s="72"/>
      <c r="KAG175" s="72"/>
      <c r="KAH175" s="72"/>
      <c r="KAI175" s="72"/>
      <c r="KAJ175" s="72"/>
      <c r="KAK175" s="71"/>
      <c r="KAL175" s="71"/>
      <c r="KAM175" s="71"/>
      <c r="KAN175" s="71"/>
      <c r="KAO175" s="71"/>
      <c r="KAP175" s="71"/>
      <c r="KAQ175" s="71"/>
      <c r="KAR175" s="72"/>
      <c r="KAS175" s="72"/>
      <c r="KAT175" s="72"/>
      <c r="KAU175" s="72"/>
      <c r="KAV175" s="72"/>
      <c r="KAW175" s="72"/>
      <c r="KAX175" s="72"/>
      <c r="KAY175" s="72"/>
      <c r="KAZ175" s="72"/>
      <c r="KBA175" s="71"/>
      <c r="KBB175" s="71"/>
      <c r="KBC175" s="71"/>
      <c r="KBD175" s="71"/>
      <c r="KBE175" s="71"/>
      <c r="KBF175" s="71"/>
      <c r="KBG175" s="71"/>
      <c r="KBH175" s="72"/>
      <c r="KBI175" s="72"/>
      <c r="KBJ175" s="72"/>
      <c r="KBK175" s="72"/>
      <c r="KBL175" s="72"/>
      <c r="KBM175" s="72"/>
      <c r="KBN175" s="72"/>
      <c r="KBO175" s="72"/>
      <c r="KBP175" s="72"/>
      <c r="KBQ175" s="71"/>
      <c r="KBR175" s="71"/>
      <c r="KBS175" s="71"/>
      <c r="KBT175" s="71"/>
      <c r="KBU175" s="71"/>
      <c r="KBV175" s="71"/>
      <c r="KBW175" s="71"/>
      <c r="KBX175" s="72"/>
      <c r="KBY175" s="72"/>
      <c r="KBZ175" s="72"/>
      <c r="KCA175" s="72"/>
      <c r="KCB175" s="72"/>
      <c r="KCC175" s="72"/>
      <c r="KCD175" s="72"/>
      <c r="KCE175" s="72"/>
      <c r="KCF175" s="72"/>
      <c r="KCG175" s="71"/>
      <c r="KCH175" s="71"/>
      <c r="KCI175" s="71"/>
      <c r="KCJ175" s="71"/>
      <c r="KCK175" s="71"/>
      <c r="KCL175" s="71"/>
      <c r="KCM175" s="71"/>
      <c r="KCN175" s="72"/>
      <c r="KCO175" s="72"/>
      <c r="KCP175" s="72"/>
      <c r="KCQ175" s="72"/>
      <c r="KCR175" s="72"/>
      <c r="KCS175" s="72"/>
      <c r="KCT175" s="72"/>
      <c r="KCU175" s="72"/>
      <c r="KCV175" s="72"/>
      <c r="KCW175" s="71"/>
      <c r="KCX175" s="71"/>
      <c r="KCY175" s="71"/>
      <c r="KCZ175" s="71"/>
      <c r="KDA175" s="71"/>
      <c r="KDB175" s="71"/>
      <c r="KDC175" s="71"/>
      <c r="KDD175" s="72"/>
      <c r="KDE175" s="72"/>
      <c r="KDF175" s="72"/>
      <c r="KDG175" s="72"/>
      <c r="KDH175" s="72"/>
      <c r="KDI175" s="72"/>
      <c r="KDJ175" s="72"/>
      <c r="KDK175" s="72"/>
      <c r="KDL175" s="72"/>
      <c r="KDM175" s="71"/>
      <c r="KDN175" s="71"/>
      <c r="KDO175" s="71"/>
      <c r="KDP175" s="71"/>
      <c r="KDQ175" s="71"/>
      <c r="KDR175" s="71"/>
      <c r="KDS175" s="71"/>
      <c r="KDT175" s="72"/>
      <c r="KDU175" s="72"/>
      <c r="KDV175" s="72"/>
      <c r="KDW175" s="72"/>
      <c r="KDX175" s="72"/>
      <c r="KDY175" s="72"/>
      <c r="KDZ175" s="72"/>
      <c r="KEA175" s="72"/>
      <c r="KEB175" s="72"/>
      <c r="KEC175" s="71"/>
      <c r="KED175" s="71"/>
      <c r="KEE175" s="71"/>
      <c r="KEF175" s="71"/>
      <c r="KEG175" s="71"/>
      <c r="KEH175" s="71"/>
      <c r="KEI175" s="71"/>
      <c r="KEJ175" s="72"/>
      <c r="KEK175" s="72"/>
      <c r="KEL175" s="72"/>
      <c r="KEM175" s="72"/>
      <c r="KEN175" s="72"/>
      <c r="KEO175" s="72"/>
      <c r="KEP175" s="72"/>
      <c r="KEQ175" s="72"/>
      <c r="KER175" s="72"/>
      <c r="KES175" s="71"/>
      <c r="KET175" s="71"/>
      <c r="KEU175" s="71"/>
      <c r="KEV175" s="71"/>
      <c r="KEW175" s="71"/>
      <c r="KEX175" s="71"/>
      <c r="KEY175" s="71"/>
      <c r="KEZ175" s="72"/>
      <c r="KFA175" s="72"/>
      <c r="KFB175" s="72"/>
      <c r="KFC175" s="72"/>
      <c r="KFD175" s="72"/>
      <c r="KFE175" s="72"/>
      <c r="KFF175" s="72"/>
      <c r="KFG175" s="72"/>
      <c r="KFH175" s="72"/>
      <c r="KFI175" s="71"/>
      <c r="KFJ175" s="71"/>
      <c r="KFK175" s="71"/>
      <c r="KFL175" s="71"/>
      <c r="KFM175" s="71"/>
      <c r="KFN175" s="71"/>
      <c r="KFO175" s="71"/>
      <c r="KFP175" s="72"/>
      <c r="KFQ175" s="72"/>
      <c r="KFR175" s="72"/>
      <c r="KFS175" s="72"/>
      <c r="KFT175" s="72"/>
      <c r="KFU175" s="72"/>
      <c r="KFV175" s="72"/>
      <c r="KFW175" s="72"/>
      <c r="KFX175" s="72"/>
      <c r="KFY175" s="71"/>
      <c r="KFZ175" s="71"/>
      <c r="KGA175" s="71"/>
      <c r="KGB175" s="71"/>
      <c r="KGC175" s="71"/>
      <c r="KGD175" s="71"/>
      <c r="KGE175" s="71"/>
      <c r="KGF175" s="72"/>
      <c r="KGG175" s="72"/>
      <c r="KGH175" s="72"/>
      <c r="KGI175" s="72"/>
      <c r="KGJ175" s="72"/>
      <c r="KGK175" s="72"/>
      <c r="KGL175" s="72"/>
      <c r="KGM175" s="72"/>
      <c r="KGN175" s="72"/>
      <c r="KGO175" s="71"/>
      <c r="KGP175" s="71"/>
      <c r="KGQ175" s="71"/>
      <c r="KGR175" s="71"/>
      <c r="KGS175" s="71"/>
      <c r="KGT175" s="71"/>
      <c r="KGU175" s="71"/>
      <c r="KGV175" s="72"/>
      <c r="KGW175" s="72"/>
      <c r="KGX175" s="72"/>
      <c r="KGY175" s="72"/>
      <c r="KGZ175" s="72"/>
      <c r="KHA175" s="72"/>
      <c r="KHB175" s="72"/>
      <c r="KHC175" s="72"/>
      <c r="KHD175" s="72"/>
      <c r="KHE175" s="71"/>
      <c r="KHF175" s="71"/>
      <c r="KHG175" s="71"/>
      <c r="KHH175" s="71"/>
      <c r="KHI175" s="71"/>
      <c r="KHJ175" s="71"/>
      <c r="KHK175" s="71"/>
      <c r="KHL175" s="72"/>
      <c r="KHM175" s="72"/>
      <c r="KHN175" s="72"/>
      <c r="KHO175" s="72"/>
      <c r="KHP175" s="72"/>
      <c r="KHQ175" s="72"/>
      <c r="KHR175" s="72"/>
      <c r="KHS175" s="72"/>
      <c r="KHT175" s="72"/>
      <c r="KHU175" s="71"/>
      <c r="KHV175" s="71"/>
      <c r="KHW175" s="71"/>
      <c r="KHX175" s="71"/>
      <c r="KHY175" s="71"/>
      <c r="KHZ175" s="71"/>
      <c r="KIA175" s="71"/>
      <c r="KIB175" s="72"/>
      <c r="KIC175" s="72"/>
      <c r="KID175" s="72"/>
      <c r="KIE175" s="72"/>
      <c r="KIF175" s="72"/>
      <c r="KIG175" s="72"/>
      <c r="KIH175" s="72"/>
      <c r="KII175" s="72"/>
      <c r="KIJ175" s="72"/>
      <c r="KIK175" s="71"/>
      <c r="KIL175" s="71"/>
      <c r="KIM175" s="71"/>
      <c r="KIN175" s="71"/>
      <c r="KIO175" s="71"/>
      <c r="KIP175" s="71"/>
      <c r="KIQ175" s="71"/>
      <c r="KIR175" s="72"/>
      <c r="KIS175" s="72"/>
      <c r="KIT175" s="72"/>
      <c r="KIU175" s="72"/>
      <c r="KIV175" s="72"/>
      <c r="KIW175" s="72"/>
      <c r="KIX175" s="72"/>
      <c r="KIY175" s="72"/>
      <c r="KIZ175" s="72"/>
      <c r="KJA175" s="71"/>
      <c r="KJB175" s="71"/>
      <c r="KJC175" s="71"/>
      <c r="KJD175" s="71"/>
      <c r="KJE175" s="71"/>
      <c r="KJF175" s="71"/>
      <c r="KJG175" s="71"/>
      <c r="KJH175" s="72"/>
      <c r="KJI175" s="72"/>
      <c r="KJJ175" s="72"/>
      <c r="KJK175" s="72"/>
      <c r="KJL175" s="72"/>
      <c r="KJM175" s="72"/>
      <c r="KJN175" s="72"/>
      <c r="KJO175" s="72"/>
      <c r="KJP175" s="72"/>
      <c r="KJQ175" s="71"/>
      <c r="KJR175" s="71"/>
      <c r="KJS175" s="71"/>
      <c r="KJT175" s="71"/>
      <c r="KJU175" s="71"/>
      <c r="KJV175" s="71"/>
      <c r="KJW175" s="71"/>
      <c r="KJX175" s="72"/>
      <c r="KJY175" s="72"/>
      <c r="KJZ175" s="72"/>
      <c r="KKA175" s="72"/>
      <c r="KKB175" s="72"/>
      <c r="KKC175" s="72"/>
      <c r="KKD175" s="72"/>
      <c r="KKE175" s="72"/>
      <c r="KKF175" s="72"/>
      <c r="KKG175" s="71"/>
      <c r="KKH175" s="71"/>
      <c r="KKI175" s="71"/>
      <c r="KKJ175" s="71"/>
      <c r="KKK175" s="71"/>
      <c r="KKL175" s="71"/>
      <c r="KKM175" s="71"/>
      <c r="KKN175" s="72"/>
      <c r="KKO175" s="72"/>
      <c r="KKP175" s="72"/>
      <c r="KKQ175" s="72"/>
      <c r="KKR175" s="72"/>
      <c r="KKS175" s="72"/>
      <c r="KKT175" s="72"/>
      <c r="KKU175" s="72"/>
      <c r="KKV175" s="72"/>
      <c r="KKW175" s="71"/>
      <c r="KKX175" s="71"/>
      <c r="KKY175" s="71"/>
      <c r="KKZ175" s="71"/>
      <c r="KLA175" s="71"/>
      <c r="KLB175" s="71"/>
      <c r="KLC175" s="71"/>
      <c r="KLD175" s="72"/>
      <c r="KLE175" s="72"/>
      <c r="KLF175" s="72"/>
      <c r="KLG175" s="72"/>
      <c r="KLH175" s="72"/>
      <c r="KLI175" s="72"/>
      <c r="KLJ175" s="72"/>
      <c r="KLK175" s="72"/>
      <c r="KLL175" s="72"/>
      <c r="KLM175" s="71"/>
      <c r="KLN175" s="71"/>
      <c r="KLO175" s="71"/>
      <c r="KLP175" s="71"/>
      <c r="KLQ175" s="71"/>
      <c r="KLR175" s="71"/>
      <c r="KLS175" s="71"/>
      <c r="KLT175" s="72"/>
      <c r="KLU175" s="72"/>
      <c r="KLV175" s="72"/>
      <c r="KLW175" s="72"/>
      <c r="KLX175" s="72"/>
      <c r="KLY175" s="72"/>
      <c r="KLZ175" s="72"/>
      <c r="KMA175" s="72"/>
      <c r="KMB175" s="72"/>
      <c r="KMC175" s="71"/>
      <c r="KMD175" s="71"/>
      <c r="KME175" s="71"/>
      <c r="KMF175" s="71"/>
      <c r="KMG175" s="71"/>
      <c r="KMH175" s="71"/>
      <c r="KMI175" s="71"/>
      <c r="KMJ175" s="72"/>
      <c r="KMK175" s="72"/>
      <c r="KML175" s="72"/>
      <c r="KMM175" s="72"/>
      <c r="KMN175" s="72"/>
      <c r="KMO175" s="72"/>
      <c r="KMP175" s="72"/>
      <c r="KMQ175" s="72"/>
      <c r="KMR175" s="72"/>
      <c r="KMS175" s="71"/>
      <c r="KMT175" s="71"/>
      <c r="KMU175" s="71"/>
      <c r="KMV175" s="71"/>
      <c r="KMW175" s="71"/>
      <c r="KMX175" s="71"/>
      <c r="KMY175" s="71"/>
      <c r="KMZ175" s="72"/>
      <c r="KNA175" s="72"/>
      <c r="KNB175" s="72"/>
      <c r="KNC175" s="72"/>
      <c r="KND175" s="72"/>
      <c r="KNE175" s="72"/>
      <c r="KNF175" s="72"/>
      <c r="KNG175" s="72"/>
      <c r="KNH175" s="72"/>
      <c r="KNI175" s="71"/>
      <c r="KNJ175" s="71"/>
      <c r="KNK175" s="71"/>
      <c r="KNL175" s="71"/>
      <c r="KNM175" s="71"/>
      <c r="KNN175" s="71"/>
      <c r="KNO175" s="71"/>
      <c r="KNP175" s="72"/>
      <c r="KNQ175" s="72"/>
      <c r="KNR175" s="72"/>
      <c r="KNS175" s="72"/>
      <c r="KNT175" s="72"/>
      <c r="KNU175" s="72"/>
      <c r="KNV175" s="72"/>
      <c r="KNW175" s="72"/>
      <c r="KNX175" s="72"/>
      <c r="KNY175" s="71"/>
      <c r="KNZ175" s="71"/>
      <c r="KOA175" s="71"/>
      <c r="KOB175" s="71"/>
      <c r="KOC175" s="71"/>
      <c r="KOD175" s="71"/>
      <c r="KOE175" s="71"/>
      <c r="KOF175" s="72"/>
      <c r="KOG175" s="72"/>
      <c r="KOH175" s="72"/>
      <c r="KOI175" s="72"/>
      <c r="KOJ175" s="72"/>
      <c r="KOK175" s="72"/>
      <c r="KOL175" s="72"/>
      <c r="KOM175" s="72"/>
      <c r="KON175" s="72"/>
      <c r="KOO175" s="71"/>
      <c r="KOP175" s="71"/>
      <c r="KOQ175" s="71"/>
      <c r="KOR175" s="71"/>
      <c r="KOS175" s="71"/>
      <c r="KOT175" s="71"/>
      <c r="KOU175" s="71"/>
      <c r="KOV175" s="72"/>
      <c r="KOW175" s="72"/>
      <c r="KOX175" s="72"/>
      <c r="KOY175" s="72"/>
      <c r="KOZ175" s="72"/>
      <c r="KPA175" s="72"/>
      <c r="KPB175" s="72"/>
      <c r="KPC175" s="72"/>
      <c r="KPD175" s="72"/>
      <c r="KPE175" s="71"/>
      <c r="KPF175" s="71"/>
      <c r="KPG175" s="71"/>
      <c r="KPH175" s="71"/>
      <c r="KPI175" s="71"/>
      <c r="KPJ175" s="71"/>
      <c r="KPK175" s="71"/>
      <c r="KPL175" s="72"/>
      <c r="KPM175" s="72"/>
      <c r="KPN175" s="72"/>
      <c r="KPO175" s="72"/>
      <c r="KPP175" s="72"/>
      <c r="KPQ175" s="72"/>
      <c r="KPR175" s="72"/>
      <c r="KPS175" s="72"/>
      <c r="KPT175" s="72"/>
      <c r="KPU175" s="71"/>
      <c r="KPV175" s="71"/>
      <c r="KPW175" s="71"/>
      <c r="KPX175" s="71"/>
      <c r="KPY175" s="71"/>
      <c r="KPZ175" s="71"/>
      <c r="KQA175" s="71"/>
      <c r="KQB175" s="72"/>
      <c r="KQC175" s="72"/>
      <c r="KQD175" s="72"/>
      <c r="KQE175" s="72"/>
      <c r="KQF175" s="72"/>
      <c r="KQG175" s="72"/>
      <c r="KQH175" s="72"/>
      <c r="KQI175" s="72"/>
      <c r="KQJ175" s="72"/>
      <c r="KQK175" s="71"/>
      <c r="KQL175" s="71"/>
      <c r="KQM175" s="71"/>
      <c r="KQN175" s="71"/>
      <c r="KQO175" s="71"/>
      <c r="KQP175" s="71"/>
      <c r="KQQ175" s="71"/>
      <c r="KQR175" s="72"/>
      <c r="KQS175" s="72"/>
      <c r="KQT175" s="72"/>
      <c r="KQU175" s="72"/>
      <c r="KQV175" s="72"/>
      <c r="KQW175" s="72"/>
      <c r="KQX175" s="72"/>
      <c r="KQY175" s="72"/>
      <c r="KQZ175" s="72"/>
      <c r="KRA175" s="71"/>
      <c r="KRB175" s="71"/>
      <c r="KRC175" s="71"/>
      <c r="KRD175" s="71"/>
      <c r="KRE175" s="71"/>
      <c r="KRF175" s="71"/>
      <c r="KRG175" s="71"/>
      <c r="KRH175" s="72"/>
      <c r="KRI175" s="72"/>
      <c r="KRJ175" s="72"/>
      <c r="KRK175" s="72"/>
      <c r="KRL175" s="72"/>
      <c r="KRM175" s="72"/>
      <c r="KRN175" s="72"/>
      <c r="KRO175" s="72"/>
      <c r="KRP175" s="72"/>
      <c r="KRQ175" s="71"/>
      <c r="KRR175" s="71"/>
      <c r="KRS175" s="71"/>
      <c r="KRT175" s="71"/>
      <c r="KRU175" s="71"/>
      <c r="KRV175" s="71"/>
      <c r="KRW175" s="71"/>
      <c r="KRX175" s="72"/>
      <c r="KRY175" s="72"/>
      <c r="KRZ175" s="72"/>
      <c r="KSA175" s="72"/>
      <c r="KSB175" s="72"/>
      <c r="KSC175" s="72"/>
      <c r="KSD175" s="72"/>
      <c r="KSE175" s="72"/>
      <c r="KSF175" s="72"/>
      <c r="KSG175" s="71"/>
      <c r="KSH175" s="71"/>
      <c r="KSI175" s="71"/>
      <c r="KSJ175" s="71"/>
      <c r="KSK175" s="71"/>
      <c r="KSL175" s="71"/>
      <c r="KSM175" s="71"/>
      <c r="KSN175" s="72"/>
      <c r="KSO175" s="72"/>
      <c r="KSP175" s="72"/>
      <c r="KSQ175" s="72"/>
      <c r="KSR175" s="72"/>
      <c r="KSS175" s="72"/>
      <c r="KST175" s="72"/>
      <c r="KSU175" s="72"/>
      <c r="KSV175" s="72"/>
      <c r="KSW175" s="71"/>
      <c r="KSX175" s="71"/>
      <c r="KSY175" s="71"/>
      <c r="KSZ175" s="71"/>
      <c r="KTA175" s="71"/>
      <c r="KTB175" s="71"/>
      <c r="KTC175" s="71"/>
      <c r="KTD175" s="72"/>
      <c r="KTE175" s="72"/>
      <c r="KTF175" s="72"/>
      <c r="KTG175" s="72"/>
      <c r="KTH175" s="72"/>
      <c r="KTI175" s="72"/>
      <c r="KTJ175" s="72"/>
      <c r="KTK175" s="72"/>
      <c r="KTL175" s="72"/>
      <c r="KTM175" s="71"/>
      <c r="KTN175" s="71"/>
      <c r="KTO175" s="71"/>
      <c r="KTP175" s="71"/>
      <c r="KTQ175" s="71"/>
      <c r="KTR175" s="71"/>
      <c r="KTS175" s="71"/>
      <c r="KTT175" s="72"/>
      <c r="KTU175" s="72"/>
      <c r="KTV175" s="72"/>
      <c r="KTW175" s="72"/>
      <c r="KTX175" s="72"/>
      <c r="KTY175" s="72"/>
      <c r="KTZ175" s="72"/>
      <c r="KUA175" s="72"/>
      <c r="KUB175" s="72"/>
      <c r="KUC175" s="71"/>
      <c r="KUD175" s="71"/>
      <c r="KUE175" s="71"/>
      <c r="KUF175" s="71"/>
      <c r="KUG175" s="71"/>
      <c r="KUH175" s="71"/>
      <c r="KUI175" s="71"/>
      <c r="KUJ175" s="72"/>
      <c r="KUK175" s="72"/>
      <c r="KUL175" s="72"/>
      <c r="KUM175" s="72"/>
      <c r="KUN175" s="72"/>
      <c r="KUO175" s="72"/>
      <c r="KUP175" s="72"/>
      <c r="KUQ175" s="72"/>
      <c r="KUR175" s="72"/>
      <c r="KUS175" s="71"/>
      <c r="KUT175" s="71"/>
      <c r="KUU175" s="71"/>
      <c r="KUV175" s="71"/>
      <c r="KUW175" s="71"/>
      <c r="KUX175" s="71"/>
      <c r="KUY175" s="71"/>
      <c r="KUZ175" s="72"/>
      <c r="KVA175" s="72"/>
      <c r="KVB175" s="72"/>
      <c r="KVC175" s="72"/>
      <c r="KVD175" s="72"/>
      <c r="KVE175" s="72"/>
      <c r="KVF175" s="72"/>
      <c r="KVG175" s="72"/>
      <c r="KVH175" s="72"/>
      <c r="KVI175" s="71"/>
      <c r="KVJ175" s="71"/>
      <c r="KVK175" s="71"/>
      <c r="KVL175" s="71"/>
      <c r="KVM175" s="71"/>
      <c r="KVN175" s="71"/>
      <c r="KVO175" s="71"/>
      <c r="KVP175" s="72"/>
      <c r="KVQ175" s="72"/>
      <c r="KVR175" s="72"/>
      <c r="KVS175" s="72"/>
      <c r="KVT175" s="72"/>
      <c r="KVU175" s="72"/>
      <c r="KVV175" s="72"/>
      <c r="KVW175" s="72"/>
      <c r="KVX175" s="72"/>
      <c r="KVY175" s="71"/>
      <c r="KVZ175" s="71"/>
      <c r="KWA175" s="71"/>
      <c r="KWB175" s="71"/>
      <c r="KWC175" s="71"/>
      <c r="KWD175" s="71"/>
      <c r="KWE175" s="71"/>
      <c r="KWF175" s="72"/>
      <c r="KWG175" s="72"/>
      <c r="KWH175" s="72"/>
      <c r="KWI175" s="72"/>
      <c r="KWJ175" s="72"/>
      <c r="KWK175" s="72"/>
      <c r="KWL175" s="72"/>
      <c r="KWM175" s="72"/>
      <c r="KWN175" s="72"/>
      <c r="KWO175" s="71"/>
      <c r="KWP175" s="71"/>
      <c r="KWQ175" s="71"/>
      <c r="KWR175" s="71"/>
      <c r="KWS175" s="71"/>
      <c r="KWT175" s="71"/>
      <c r="KWU175" s="71"/>
      <c r="KWV175" s="72"/>
      <c r="KWW175" s="72"/>
      <c r="KWX175" s="72"/>
      <c r="KWY175" s="72"/>
      <c r="KWZ175" s="72"/>
      <c r="KXA175" s="72"/>
      <c r="KXB175" s="72"/>
      <c r="KXC175" s="72"/>
      <c r="KXD175" s="72"/>
      <c r="KXE175" s="71"/>
      <c r="KXF175" s="71"/>
      <c r="KXG175" s="71"/>
      <c r="KXH175" s="71"/>
      <c r="KXI175" s="71"/>
      <c r="KXJ175" s="71"/>
      <c r="KXK175" s="71"/>
      <c r="KXL175" s="72"/>
      <c r="KXM175" s="72"/>
      <c r="KXN175" s="72"/>
      <c r="KXO175" s="72"/>
      <c r="KXP175" s="72"/>
      <c r="KXQ175" s="72"/>
      <c r="KXR175" s="72"/>
      <c r="KXS175" s="72"/>
      <c r="KXT175" s="72"/>
      <c r="KXU175" s="71"/>
      <c r="KXV175" s="71"/>
      <c r="KXW175" s="71"/>
      <c r="KXX175" s="71"/>
      <c r="KXY175" s="71"/>
      <c r="KXZ175" s="71"/>
      <c r="KYA175" s="71"/>
      <c r="KYB175" s="72"/>
      <c r="KYC175" s="72"/>
      <c r="KYD175" s="72"/>
      <c r="KYE175" s="72"/>
      <c r="KYF175" s="72"/>
      <c r="KYG175" s="72"/>
      <c r="KYH175" s="72"/>
      <c r="KYI175" s="72"/>
      <c r="KYJ175" s="72"/>
      <c r="KYK175" s="71"/>
      <c r="KYL175" s="71"/>
      <c r="KYM175" s="71"/>
      <c r="KYN175" s="71"/>
      <c r="KYO175" s="71"/>
      <c r="KYP175" s="71"/>
      <c r="KYQ175" s="71"/>
      <c r="KYR175" s="72"/>
      <c r="KYS175" s="72"/>
      <c r="KYT175" s="72"/>
      <c r="KYU175" s="72"/>
      <c r="KYV175" s="72"/>
      <c r="KYW175" s="72"/>
      <c r="KYX175" s="72"/>
      <c r="KYY175" s="72"/>
      <c r="KYZ175" s="72"/>
      <c r="KZA175" s="71"/>
      <c r="KZB175" s="71"/>
      <c r="KZC175" s="71"/>
      <c r="KZD175" s="71"/>
      <c r="KZE175" s="71"/>
      <c r="KZF175" s="71"/>
      <c r="KZG175" s="71"/>
      <c r="KZH175" s="72"/>
      <c r="KZI175" s="72"/>
      <c r="KZJ175" s="72"/>
      <c r="KZK175" s="72"/>
      <c r="KZL175" s="72"/>
      <c r="KZM175" s="72"/>
      <c r="KZN175" s="72"/>
      <c r="KZO175" s="72"/>
      <c r="KZP175" s="72"/>
      <c r="KZQ175" s="71"/>
      <c r="KZR175" s="71"/>
      <c r="KZS175" s="71"/>
      <c r="KZT175" s="71"/>
      <c r="KZU175" s="71"/>
      <c r="KZV175" s="71"/>
      <c r="KZW175" s="71"/>
      <c r="KZX175" s="72"/>
      <c r="KZY175" s="72"/>
      <c r="KZZ175" s="72"/>
      <c r="LAA175" s="72"/>
      <c r="LAB175" s="72"/>
      <c r="LAC175" s="72"/>
      <c r="LAD175" s="72"/>
      <c r="LAE175" s="72"/>
      <c r="LAF175" s="72"/>
      <c r="LAG175" s="71"/>
      <c r="LAH175" s="71"/>
      <c r="LAI175" s="71"/>
      <c r="LAJ175" s="71"/>
      <c r="LAK175" s="71"/>
      <c r="LAL175" s="71"/>
      <c r="LAM175" s="71"/>
      <c r="LAN175" s="72"/>
      <c r="LAO175" s="72"/>
      <c r="LAP175" s="72"/>
      <c r="LAQ175" s="72"/>
      <c r="LAR175" s="72"/>
      <c r="LAS175" s="72"/>
      <c r="LAT175" s="72"/>
      <c r="LAU175" s="72"/>
      <c r="LAV175" s="72"/>
      <c r="LAW175" s="71"/>
      <c r="LAX175" s="71"/>
      <c r="LAY175" s="71"/>
      <c r="LAZ175" s="71"/>
      <c r="LBA175" s="71"/>
      <c r="LBB175" s="71"/>
      <c r="LBC175" s="71"/>
      <c r="LBD175" s="72"/>
      <c r="LBE175" s="72"/>
      <c r="LBF175" s="72"/>
      <c r="LBG175" s="72"/>
      <c r="LBH175" s="72"/>
      <c r="LBI175" s="72"/>
      <c r="LBJ175" s="72"/>
      <c r="LBK175" s="72"/>
      <c r="LBL175" s="72"/>
      <c r="LBM175" s="71"/>
      <c r="LBN175" s="71"/>
      <c r="LBO175" s="71"/>
      <c r="LBP175" s="71"/>
      <c r="LBQ175" s="71"/>
      <c r="LBR175" s="71"/>
      <c r="LBS175" s="71"/>
      <c r="LBT175" s="72"/>
      <c r="LBU175" s="72"/>
      <c r="LBV175" s="72"/>
      <c r="LBW175" s="72"/>
      <c r="LBX175" s="72"/>
      <c r="LBY175" s="72"/>
      <c r="LBZ175" s="72"/>
      <c r="LCA175" s="72"/>
      <c r="LCB175" s="72"/>
      <c r="LCC175" s="71"/>
      <c r="LCD175" s="71"/>
      <c r="LCE175" s="71"/>
      <c r="LCF175" s="71"/>
      <c r="LCG175" s="71"/>
      <c r="LCH175" s="71"/>
      <c r="LCI175" s="71"/>
      <c r="LCJ175" s="72"/>
      <c r="LCK175" s="72"/>
      <c r="LCL175" s="72"/>
      <c r="LCM175" s="72"/>
      <c r="LCN175" s="72"/>
      <c r="LCO175" s="72"/>
      <c r="LCP175" s="72"/>
      <c r="LCQ175" s="72"/>
      <c r="LCR175" s="72"/>
      <c r="LCS175" s="71"/>
      <c r="LCT175" s="71"/>
      <c r="LCU175" s="71"/>
      <c r="LCV175" s="71"/>
      <c r="LCW175" s="71"/>
      <c r="LCX175" s="71"/>
      <c r="LCY175" s="71"/>
      <c r="LCZ175" s="72"/>
      <c r="LDA175" s="72"/>
      <c r="LDB175" s="72"/>
      <c r="LDC175" s="72"/>
      <c r="LDD175" s="72"/>
      <c r="LDE175" s="72"/>
      <c r="LDF175" s="72"/>
      <c r="LDG175" s="72"/>
      <c r="LDH175" s="72"/>
      <c r="LDI175" s="71"/>
      <c r="LDJ175" s="71"/>
      <c r="LDK175" s="71"/>
      <c r="LDL175" s="71"/>
      <c r="LDM175" s="71"/>
      <c r="LDN175" s="71"/>
      <c r="LDO175" s="71"/>
      <c r="LDP175" s="72"/>
      <c r="LDQ175" s="72"/>
      <c r="LDR175" s="72"/>
      <c r="LDS175" s="72"/>
      <c r="LDT175" s="72"/>
      <c r="LDU175" s="72"/>
      <c r="LDV175" s="72"/>
      <c r="LDW175" s="72"/>
      <c r="LDX175" s="72"/>
      <c r="LDY175" s="71"/>
      <c r="LDZ175" s="71"/>
      <c r="LEA175" s="71"/>
      <c r="LEB175" s="71"/>
      <c r="LEC175" s="71"/>
      <c r="LED175" s="71"/>
      <c r="LEE175" s="71"/>
      <c r="LEF175" s="72"/>
      <c r="LEG175" s="72"/>
      <c r="LEH175" s="72"/>
      <c r="LEI175" s="72"/>
      <c r="LEJ175" s="72"/>
      <c r="LEK175" s="72"/>
      <c r="LEL175" s="72"/>
      <c r="LEM175" s="72"/>
      <c r="LEN175" s="72"/>
      <c r="LEO175" s="71"/>
      <c r="LEP175" s="71"/>
      <c r="LEQ175" s="71"/>
      <c r="LER175" s="71"/>
      <c r="LES175" s="71"/>
      <c r="LET175" s="71"/>
      <c r="LEU175" s="71"/>
      <c r="LEV175" s="72"/>
      <c r="LEW175" s="72"/>
      <c r="LEX175" s="72"/>
      <c r="LEY175" s="72"/>
      <c r="LEZ175" s="72"/>
      <c r="LFA175" s="72"/>
      <c r="LFB175" s="72"/>
      <c r="LFC175" s="72"/>
      <c r="LFD175" s="72"/>
      <c r="LFE175" s="71"/>
      <c r="LFF175" s="71"/>
      <c r="LFG175" s="71"/>
      <c r="LFH175" s="71"/>
      <c r="LFI175" s="71"/>
      <c r="LFJ175" s="71"/>
      <c r="LFK175" s="71"/>
      <c r="LFL175" s="72"/>
      <c r="LFM175" s="72"/>
      <c r="LFN175" s="72"/>
      <c r="LFO175" s="72"/>
      <c r="LFP175" s="72"/>
      <c r="LFQ175" s="72"/>
      <c r="LFR175" s="72"/>
      <c r="LFS175" s="72"/>
      <c r="LFT175" s="72"/>
      <c r="LFU175" s="71"/>
      <c r="LFV175" s="71"/>
      <c r="LFW175" s="71"/>
      <c r="LFX175" s="71"/>
      <c r="LFY175" s="71"/>
      <c r="LFZ175" s="71"/>
      <c r="LGA175" s="71"/>
      <c r="LGB175" s="72"/>
      <c r="LGC175" s="72"/>
      <c r="LGD175" s="72"/>
      <c r="LGE175" s="72"/>
      <c r="LGF175" s="72"/>
      <c r="LGG175" s="72"/>
      <c r="LGH175" s="72"/>
      <c r="LGI175" s="72"/>
      <c r="LGJ175" s="72"/>
      <c r="LGK175" s="71"/>
      <c r="LGL175" s="71"/>
      <c r="LGM175" s="71"/>
      <c r="LGN175" s="71"/>
      <c r="LGO175" s="71"/>
      <c r="LGP175" s="71"/>
      <c r="LGQ175" s="71"/>
      <c r="LGR175" s="72"/>
      <c r="LGS175" s="72"/>
      <c r="LGT175" s="72"/>
      <c r="LGU175" s="72"/>
      <c r="LGV175" s="72"/>
      <c r="LGW175" s="72"/>
      <c r="LGX175" s="72"/>
      <c r="LGY175" s="72"/>
      <c r="LGZ175" s="72"/>
      <c r="LHA175" s="71"/>
      <c r="LHB175" s="71"/>
      <c r="LHC175" s="71"/>
      <c r="LHD175" s="71"/>
      <c r="LHE175" s="71"/>
      <c r="LHF175" s="71"/>
      <c r="LHG175" s="71"/>
      <c r="LHH175" s="72"/>
      <c r="LHI175" s="72"/>
      <c r="LHJ175" s="72"/>
      <c r="LHK175" s="72"/>
      <c r="LHL175" s="72"/>
      <c r="LHM175" s="72"/>
      <c r="LHN175" s="72"/>
      <c r="LHO175" s="72"/>
      <c r="LHP175" s="72"/>
      <c r="LHQ175" s="71"/>
      <c r="LHR175" s="71"/>
      <c r="LHS175" s="71"/>
      <c r="LHT175" s="71"/>
      <c r="LHU175" s="71"/>
      <c r="LHV175" s="71"/>
      <c r="LHW175" s="71"/>
      <c r="LHX175" s="72"/>
      <c r="LHY175" s="72"/>
      <c r="LHZ175" s="72"/>
      <c r="LIA175" s="72"/>
      <c r="LIB175" s="72"/>
      <c r="LIC175" s="72"/>
      <c r="LID175" s="72"/>
      <c r="LIE175" s="72"/>
      <c r="LIF175" s="72"/>
      <c r="LIG175" s="71"/>
      <c r="LIH175" s="71"/>
      <c r="LII175" s="71"/>
      <c r="LIJ175" s="71"/>
      <c r="LIK175" s="71"/>
      <c r="LIL175" s="71"/>
      <c r="LIM175" s="71"/>
      <c r="LIN175" s="72"/>
      <c r="LIO175" s="72"/>
      <c r="LIP175" s="72"/>
      <c r="LIQ175" s="72"/>
      <c r="LIR175" s="72"/>
      <c r="LIS175" s="72"/>
      <c r="LIT175" s="72"/>
      <c r="LIU175" s="72"/>
      <c r="LIV175" s="72"/>
      <c r="LIW175" s="71"/>
      <c r="LIX175" s="71"/>
      <c r="LIY175" s="71"/>
      <c r="LIZ175" s="71"/>
      <c r="LJA175" s="71"/>
      <c r="LJB175" s="71"/>
      <c r="LJC175" s="71"/>
      <c r="LJD175" s="72"/>
      <c r="LJE175" s="72"/>
      <c r="LJF175" s="72"/>
      <c r="LJG175" s="72"/>
      <c r="LJH175" s="72"/>
      <c r="LJI175" s="72"/>
      <c r="LJJ175" s="72"/>
      <c r="LJK175" s="72"/>
      <c r="LJL175" s="72"/>
      <c r="LJM175" s="71"/>
      <c r="LJN175" s="71"/>
      <c r="LJO175" s="71"/>
      <c r="LJP175" s="71"/>
      <c r="LJQ175" s="71"/>
      <c r="LJR175" s="71"/>
      <c r="LJS175" s="71"/>
      <c r="LJT175" s="72"/>
      <c r="LJU175" s="72"/>
      <c r="LJV175" s="72"/>
      <c r="LJW175" s="72"/>
      <c r="LJX175" s="72"/>
      <c r="LJY175" s="72"/>
      <c r="LJZ175" s="72"/>
      <c r="LKA175" s="72"/>
      <c r="LKB175" s="72"/>
      <c r="LKC175" s="71"/>
      <c r="LKD175" s="71"/>
      <c r="LKE175" s="71"/>
      <c r="LKF175" s="71"/>
      <c r="LKG175" s="71"/>
      <c r="LKH175" s="71"/>
      <c r="LKI175" s="71"/>
      <c r="LKJ175" s="72"/>
      <c r="LKK175" s="72"/>
      <c r="LKL175" s="72"/>
      <c r="LKM175" s="72"/>
      <c r="LKN175" s="72"/>
      <c r="LKO175" s="72"/>
      <c r="LKP175" s="72"/>
      <c r="LKQ175" s="72"/>
      <c r="LKR175" s="72"/>
      <c r="LKS175" s="71"/>
      <c r="LKT175" s="71"/>
      <c r="LKU175" s="71"/>
      <c r="LKV175" s="71"/>
      <c r="LKW175" s="71"/>
      <c r="LKX175" s="71"/>
      <c r="LKY175" s="71"/>
      <c r="LKZ175" s="72"/>
      <c r="LLA175" s="72"/>
      <c r="LLB175" s="72"/>
      <c r="LLC175" s="72"/>
      <c r="LLD175" s="72"/>
      <c r="LLE175" s="72"/>
      <c r="LLF175" s="72"/>
      <c r="LLG175" s="72"/>
      <c r="LLH175" s="72"/>
      <c r="LLI175" s="71"/>
      <c r="LLJ175" s="71"/>
      <c r="LLK175" s="71"/>
      <c r="LLL175" s="71"/>
      <c r="LLM175" s="71"/>
      <c r="LLN175" s="71"/>
      <c r="LLO175" s="71"/>
      <c r="LLP175" s="72"/>
      <c r="LLQ175" s="72"/>
      <c r="LLR175" s="72"/>
      <c r="LLS175" s="72"/>
      <c r="LLT175" s="72"/>
      <c r="LLU175" s="72"/>
      <c r="LLV175" s="72"/>
      <c r="LLW175" s="72"/>
      <c r="LLX175" s="72"/>
      <c r="LLY175" s="71"/>
      <c r="LLZ175" s="71"/>
      <c r="LMA175" s="71"/>
      <c r="LMB175" s="71"/>
      <c r="LMC175" s="71"/>
      <c r="LMD175" s="71"/>
      <c r="LME175" s="71"/>
      <c r="LMF175" s="72"/>
      <c r="LMG175" s="72"/>
      <c r="LMH175" s="72"/>
      <c r="LMI175" s="72"/>
      <c r="LMJ175" s="72"/>
      <c r="LMK175" s="72"/>
      <c r="LML175" s="72"/>
      <c r="LMM175" s="72"/>
      <c r="LMN175" s="72"/>
      <c r="LMO175" s="71"/>
      <c r="LMP175" s="71"/>
      <c r="LMQ175" s="71"/>
      <c r="LMR175" s="71"/>
      <c r="LMS175" s="71"/>
      <c r="LMT175" s="71"/>
      <c r="LMU175" s="71"/>
      <c r="LMV175" s="72"/>
      <c r="LMW175" s="72"/>
      <c r="LMX175" s="72"/>
      <c r="LMY175" s="72"/>
      <c r="LMZ175" s="72"/>
      <c r="LNA175" s="72"/>
      <c r="LNB175" s="72"/>
      <c r="LNC175" s="72"/>
      <c r="LND175" s="72"/>
      <c r="LNE175" s="71"/>
      <c r="LNF175" s="71"/>
      <c r="LNG175" s="71"/>
      <c r="LNH175" s="71"/>
      <c r="LNI175" s="71"/>
      <c r="LNJ175" s="71"/>
      <c r="LNK175" s="71"/>
      <c r="LNL175" s="72"/>
      <c r="LNM175" s="72"/>
      <c r="LNN175" s="72"/>
      <c r="LNO175" s="72"/>
      <c r="LNP175" s="72"/>
      <c r="LNQ175" s="72"/>
      <c r="LNR175" s="72"/>
      <c r="LNS175" s="72"/>
      <c r="LNT175" s="72"/>
      <c r="LNU175" s="71"/>
      <c r="LNV175" s="71"/>
      <c r="LNW175" s="71"/>
      <c r="LNX175" s="71"/>
      <c r="LNY175" s="71"/>
      <c r="LNZ175" s="71"/>
      <c r="LOA175" s="71"/>
      <c r="LOB175" s="72"/>
      <c r="LOC175" s="72"/>
      <c r="LOD175" s="72"/>
      <c r="LOE175" s="72"/>
      <c r="LOF175" s="72"/>
      <c r="LOG175" s="72"/>
      <c r="LOH175" s="72"/>
      <c r="LOI175" s="72"/>
      <c r="LOJ175" s="72"/>
      <c r="LOK175" s="71"/>
      <c r="LOL175" s="71"/>
      <c r="LOM175" s="71"/>
      <c r="LON175" s="71"/>
      <c r="LOO175" s="71"/>
      <c r="LOP175" s="71"/>
      <c r="LOQ175" s="71"/>
      <c r="LOR175" s="72"/>
      <c r="LOS175" s="72"/>
      <c r="LOT175" s="72"/>
      <c r="LOU175" s="72"/>
      <c r="LOV175" s="72"/>
      <c r="LOW175" s="72"/>
      <c r="LOX175" s="72"/>
      <c r="LOY175" s="72"/>
      <c r="LOZ175" s="72"/>
      <c r="LPA175" s="71"/>
      <c r="LPB175" s="71"/>
      <c r="LPC175" s="71"/>
      <c r="LPD175" s="71"/>
      <c r="LPE175" s="71"/>
      <c r="LPF175" s="71"/>
      <c r="LPG175" s="71"/>
      <c r="LPH175" s="72"/>
      <c r="LPI175" s="72"/>
      <c r="LPJ175" s="72"/>
      <c r="LPK175" s="72"/>
      <c r="LPL175" s="72"/>
      <c r="LPM175" s="72"/>
      <c r="LPN175" s="72"/>
      <c r="LPO175" s="72"/>
      <c r="LPP175" s="72"/>
      <c r="LPQ175" s="71"/>
      <c r="LPR175" s="71"/>
      <c r="LPS175" s="71"/>
      <c r="LPT175" s="71"/>
      <c r="LPU175" s="71"/>
      <c r="LPV175" s="71"/>
      <c r="LPW175" s="71"/>
      <c r="LPX175" s="72"/>
      <c r="LPY175" s="72"/>
      <c r="LPZ175" s="72"/>
      <c r="LQA175" s="72"/>
      <c r="LQB175" s="72"/>
      <c r="LQC175" s="72"/>
      <c r="LQD175" s="72"/>
      <c r="LQE175" s="72"/>
      <c r="LQF175" s="72"/>
      <c r="LQG175" s="71"/>
      <c r="LQH175" s="71"/>
      <c r="LQI175" s="71"/>
      <c r="LQJ175" s="71"/>
      <c r="LQK175" s="71"/>
      <c r="LQL175" s="71"/>
      <c r="LQM175" s="71"/>
      <c r="LQN175" s="72"/>
      <c r="LQO175" s="72"/>
      <c r="LQP175" s="72"/>
      <c r="LQQ175" s="72"/>
      <c r="LQR175" s="72"/>
      <c r="LQS175" s="72"/>
      <c r="LQT175" s="72"/>
      <c r="LQU175" s="72"/>
      <c r="LQV175" s="72"/>
      <c r="LQW175" s="71"/>
      <c r="LQX175" s="71"/>
      <c r="LQY175" s="71"/>
      <c r="LQZ175" s="71"/>
      <c r="LRA175" s="71"/>
      <c r="LRB175" s="71"/>
      <c r="LRC175" s="71"/>
      <c r="LRD175" s="72"/>
      <c r="LRE175" s="72"/>
      <c r="LRF175" s="72"/>
      <c r="LRG175" s="72"/>
      <c r="LRH175" s="72"/>
      <c r="LRI175" s="72"/>
      <c r="LRJ175" s="72"/>
      <c r="LRK175" s="72"/>
      <c r="LRL175" s="72"/>
      <c r="LRM175" s="71"/>
      <c r="LRN175" s="71"/>
      <c r="LRO175" s="71"/>
      <c r="LRP175" s="71"/>
      <c r="LRQ175" s="71"/>
      <c r="LRR175" s="71"/>
      <c r="LRS175" s="71"/>
      <c r="LRT175" s="72"/>
      <c r="LRU175" s="72"/>
      <c r="LRV175" s="72"/>
      <c r="LRW175" s="72"/>
      <c r="LRX175" s="72"/>
      <c r="LRY175" s="72"/>
      <c r="LRZ175" s="72"/>
      <c r="LSA175" s="72"/>
      <c r="LSB175" s="72"/>
      <c r="LSC175" s="71"/>
      <c r="LSD175" s="71"/>
      <c r="LSE175" s="71"/>
      <c r="LSF175" s="71"/>
      <c r="LSG175" s="71"/>
      <c r="LSH175" s="71"/>
      <c r="LSI175" s="71"/>
      <c r="LSJ175" s="72"/>
      <c r="LSK175" s="72"/>
      <c r="LSL175" s="72"/>
      <c r="LSM175" s="72"/>
      <c r="LSN175" s="72"/>
      <c r="LSO175" s="72"/>
      <c r="LSP175" s="72"/>
      <c r="LSQ175" s="72"/>
      <c r="LSR175" s="72"/>
      <c r="LSS175" s="71"/>
      <c r="LST175" s="71"/>
      <c r="LSU175" s="71"/>
      <c r="LSV175" s="71"/>
      <c r="LSW175" s="71"/>
      <c r="LSX175" s="71"/>
      <c r="LSY175" s="71"/>
      <c r="LSZ175" s="72"/>
      <c r="LTA175" s="72"/>
      <c r="LTB175" s="72"/>
      <c r="LTC175" s="72"/>
      <c r="LTD175" s="72"/>
      <c r="LTE175" s="72"/>
      <c r="LTF175" s="72"/>
      <c r="LTG175" s="72"/>
      <c r="LTH175" s="72"/>
      <c r="LTI175" s="71"/>
      <c r="LTJ175" s="71"/>
      <c r="LTK175" s="71"/>
      <c r="LTL175" s="71"/>
      <c r="LTM175" s="71"/>
      <c r="LTN175" s="71"/>
      <c r="LTO175" s="71"/>
      <c r="LTP175" s="72"/>
      <c r="LTQ175" s="72"/>
      <c r="LTR175" s="72"/>
      <c r="LTS175" s="72"/>
      <c r="LTT175" s="72"/>
      <c r="LTU175" s="72"/>
      <c r="LTV175" s="72"/>
      <c r="LTW175" s="72"/>
      <c r="LTX175" s="72"/>
      <c r="LTY175" s="71"/>
      <c r="LTZ175" s="71"/>
      <c r="LUA175" s="71"/>
      <c r="LUB175" s="71"/>
      <c r="LUC175" s="71"/>
      <c r="LUD175" s="71"/>
      <c r="LUE175" s="71"/>
      <c r="LUF175" s="72"/>
      <c r="LUG175" s="72"/>
      <c r="LUH175" s="72"/>
      <c r="LUI175" s="72"/>
      <c r="LUJ175" s="72"/>
      <c r="LUK175" s="72"/>
      <c r="LUL175" s="72"/>
      <c r="LUM175" s="72"/>
      <c r="LUN175" s="72"/>
      <c r="LUO175" s="71"/>
      <c r="LUP175" s="71"/>
      <c r="LUQ175" s="71"/>
      <c r="LUR175" s="71"/>
      <c r="LUS175" s="71"/>
      <c r="LUT175" s="71"/>
      <c r="LUU175" s="71"/>
      <c r="LUV175" s="72"/>
      <c r="LUW175" s="72"/>
      <c r="LUX175" s="72"/>
      <c r="LUY175" s="72"/>
      <c r="LUZ175" s="72"/>
      <c r="LVA175" s="72"/>
      <c r="LVB175" s="72"/>
      <c r="LVC175" s="72"/>
      <c r="LVD175" s="72"/>
      <c r="LVE175" s="71"/>
      <c r="LVF175" s="71"/>
      <c r="LVG175" s="71"/>
      <c r="LVH175" s="71"/>
      <c r="LVI175" s="71"/>
      <c r="LVJ175" s="71"/>
      <c r="LVK175" s="71"/>
      <c r="LVL175" s="72"/>
      <c r="LVM175" s="72"/>
      <c r="LVN175" s="72"/>
      <c r="LVO175" s="72"/>
      <c r="LVP175" s="72"/>
      <c r="LVQ175" s="72"/>
      <c r="LVR175" s="72"/>
      <c r="LVS175" s="72"/>
      <c r="LVT175" s="72"/>
      <c r="LVU175" s="71"/>
      <c r="LVV175" s="71"/>
      <c r="LVW175" s="71"/>
      <c r="LVX175" s="71"/>
      <c r="LVY175" s="71"/>
      <c r="LVZ175" s="71"/>
      <c r="LWA175" s="71"/>
      <c r="LWB175" s="72"/>
      <c r="LWC175" s="72"/>
      <c r="LWD175" s="72"/>
      <c r="LWE175" s="72"/>
      <c r="LWF175" s="72"/>
      <c r="LWG175" s="72"/>
      <c r="LWH175" s="72"/>
      <c r="LWI175" s="72"/>
      <c r="LWJ175" s="72"/>
      <c r="LWK175" s="71"/>
      <c r="LWL175" s="71"/>
      <c r="LWM175" s="71"/>
      <c r="LWN175" s="71"/>
      <c r="LWO175" s="71"/>
      <c r="LWP175" s="71"/>
      <c r="LWQ175" s="71"/>
      <c r="LWR175" s="72"/>
      <c r="LWS175" s="72"/>
      <c r="LWT175" s="72"/>
      <c r="LWU175" s="72"/>
      <c r="LWV175" s="72"/>
      <c r="LWW175" s="72"/>
      <c r="LWX175" s="72"/>
      <c r="LWY175" s="72"/>
      <c r="LWZ175" s="72"/>
      <c r="LXA175" s="71"/>
      <c r="LXB175" s="71"/>
      <c r="LXC175" s="71"/>
      <c r="LXD175" s="71"/>
      <c r="LXE175" s="71"/>
      <c r="LXF175" s="71"/>
      <c r="LXG175" s="71"/>
      <c r="LXH175" s="72"/>
      <c r="LXI175" s="72"/>
      <c r="LXJ175" s="72"/>
      <c r="LXK175" s="72"/>
      <c r="LXL175" s="72"/>
      <c r="LXM175" s="72"/>
      <c r="LXN175" s="72"/>
      <c r="LXO175" s="72"/>
      <c r="LXP175" s="72"/>
      <c r="LXQ175" s="71"/>
      <c r="LXR175" s="71"/>
      <c r="LXS175" s="71"/>
      <c r="LXT175" s="71"/>
      <c r="LXU175" s="71"/>
      <c r="LXV175" s="71"/>
      <c r="LXW175" s="71"/>
      <c r="LXX175" s="72"/>
      <c r="LXY175" s="72"/>
      <c r="LXZ175" s="72"/>
      <c r="LYA175" s="72"/>
      <c r="LYB175" s="72"/>
      <c r="LYC175" s="72"/>
      <c r="LYD175" s="72"/>
      <c r="LYE175" s="72"/>
      <c r="LYF175" s="72"/>
      <c r="LYG175" s="71"/>
      <c r="LYH175" s="71"/>
      <c r="LYI175" s="71"/>
      <c r="LYJ175" s="71"/>
      <c r="LYK175" s="71"/>
      <c r="LYL175" s="71"/>
      <c r="LYM175" s="71"/>
      <c r="LYN175" s="72"/>
      <c r="LYO175" s="72"/>
      <c r="LYP175" s="72"/>
      <c r="LYQ175" s="72"/>
      <c r="LYR175" s="72"/>
      <c r="LYS175" s="72"/>
      <c r="LYT175" s="72"/>
      <c r="LYU175" s="72"/>
      <c r="LYV175" s="72"/>
      <c r="LYW175" s="71"/>
      <c r="LYX175" s="71"/>
      <c r="LYY175" s="71"/>
      <c r="LYZ175" s="71"/>
      <c r="LZA175" s="71"/>
      <c r="LZB175" s="71"/>
      <c r="LZC175" s="71"/>
      <c r="LZD175" s="72"/>
      <c r="LZE175" s="72"/>
      <c r="LZF175" s="72"/>
      <c r="LZG175" s="72"/>
      <c r="LZH175" s="72"/>
      <c r="LZI175" s="72"/>
      <c r="LZJ175" s="72"/>
      <c r="LZK175" s="72"/>
      <c r="LZL175" s="72"/>
      <c r="LZM175" s="71"/>
      <c r="LZN175" s="71"/>
      <c r="LZO175" s="71"/>
      <c r="LZP175" s="71"/>
      <c r="LZQ175" s="71"/>
      <c r="LZR175" s="71"/>
      <c r="LZS175" s="71"/>
      <c r="LZT175" s="72"/>
      <c r="LZU175" s="72"/>
      <c r="LZV175" s="72"/>
      <c r="LZW175" s="72"/>
      <c r="LZX175" s="72"/>
      <c r="LZY175" s="72"/>
      <c r="LZZ175" s="72"/>
      <c r="MAA175" s="72"/>
      <c r="MAB175" s="72"/>
      <c r="MAC175" s="71"/>
      <c r="MAD175" s="71"/>
      <c r="MAE175" s="71"/>
      <c r="MAF175" s="71"/>
      <c r="MAG175" s="71"/>
      <c r="MAH175" s="71"/>
      <c r="MAI175" s="71"/>
      <c r="MAJ175" s="72"/>
      <c r="MAK175" s="72"/>
      <c r="MAL175" s="72"/>
      <c r="MAM175" s="72"/>
      <c r="MAN175" s="72"/>
      <c r="MAO175" s="72"/>
      <c r="MAP175" s="72"/>
      <c r="MAQ175" s="72"/>
      <c r="MAR175" s="72"/>
      <c r="MAS175" s="71"/>
      <c r="MAT175" s="71"/>
      <c r="MAU175" s="71"/>
      <c r="MAV175" s="71"/>
      <c r="MAW175" s="71"/>
      <c r="MAX175" s="71"/>
      <c r="MAY175" s="71"/>
      <c r="MAZ175" s="72"/>
      <c r="MBA175" s="72"/>
      <c r="MBB175" s="72"/>
      <c r="MBC175" s="72"/>
      <c r="MBD175" s="72"/>
      <c r="MBE175" s="72"/>
      <c r="MBF175" s="72"/>
      <c r="MBG175" s="72"/>
      <c r="MBH175" s="72"/>
      <c r="MBI175" s="71"/>
      <c r="MBJ175" s="71"/>
      <c r="MBK175" s="71"/>
      <c r="MBL175" s="71"/>
      <c r="MBM175" s="71"/>
      <c r="MBN175" s="71"/>
      <c r="MBO175" s="71"/>
      <c r="MBP175" s="72"/>
      <c r="MBQ175" s="72"/>
      <c r="MBR175" s="72"/>
      <c r="MBS175" s="72"/>
      <c r="MBT175" s="72"/>
      <c r="MBU175" s="72"/>
      <c r="MBV175" s="72"/>
      <c r="MBW175" s="72"/>
      <c r="MBX175" s="72"/>
      <c r="MBY175" s="71"/>
      <c r="MBZ175" s="71"/>
      <c r="MCA175" s="71"/>
      <c r="MCB175" s="71"/>
      <c r="MCC175" s="71"/>
      <c r="MCD175" s="71"/>
      <c r="MCE175" s="71"/>
      <c r="MCF175" s="72"/>
      <c r="MCG175" s="72"/>
      <c r="MCH175" s="72"/>
      <c r="MCI175" s="72"/>
      <c r="MCJ175" s="72"/>
      <c r="MCK175" s="72"/>
      <c r="MCL175" s="72"/>
      <c r="MCM175" s="72"/>
      <c r="MCN175" s="72"/>
      <c r="MCO175" s="71"/>
      <c r="MCP175" s="71"/>
      <c r="MCQ175" s="71"/>
      <c r="MCR175" s="71"/>
      <c r="MCS175" s="71"/>
      <c r="MCT175" s="71"/>
      <c r="MCU175" s="71"/>
      <c r="MCV175" s="72"/>
      <c r="MCW175" s="72"/>
      <c r="MCX175" s="72"/>
      <c r="MCY175" s="72"/>
      <c r="MCZ175" s="72"/>
      <c r="MDA175" s="72"/>
      <c r="MDB175" s="72"/>
      <c r="MDC175" s="72"/>
      <c r="MDD175" s="72"/>
      <c r="MDE175" s="71"/>
      <c r="MDF175" s="71"/>
      <c r="MDG175" s="71"/>
      <c r="MDH175" s="71"/>
      <c r="MDI175" s="71"/>
      <c r="MDJ175" s="71"/>
      <c r="MDK175" s="71"/>
      <c r="MDL175" s="72"/>
      <c r="MDM175" s="72"/>
      <c r="MDN175" s="72"/>
      <c r="MDO175" s="72"/>
      <c r="MDP175" s="72"/>
      <c r="MDQ175" s="72"/>
      <c r="MDR175" s="72"/>
      <c r="MDS175" s="72"/>
      <c r="MDT175" s="72"/>
      <c r="MDU175" s="71"/>
      <c r="MDV175" s="71"/>
      <c r="MDW175" s="71"/>
      <c r="MDX175" s="71"/>
      <c r="MDY175" s="71"/>
      <c r="MDZ175" s="71"/>
      <c r="MEA175" s="71"/>
      <c r="MEB175" s="72"/>
      <c r="MEC175" s="72"/>
      <c r="MED175" s="72"/>
      <c r="MEE175" s="72"/>
      <c r="MEF175" s="72"/>
      <c r="MEG175" s="72"/>
      <c r="MEH175" s="72"/>
      <c r="MEI175" s="72"/>
      <c r="MEJ175" s="72"/>
      <c r="MEK175" s="71"/>
      <c r="MEL175" s="71"/>
      <c r="MEM175" s="71"/>
      <c r="MEN175" s="71"/>
      <c r="MEO175" s="71"/>
      <c r="MEP175" s="71"/>
      <c r="MEQ175" s="71"/>
      <c r="MER175" s="72"/>
      <c r="MES175" s="72"/>
      <c r="MET175" s="72"/>
      <c r="MEU175" s="72"/>
      <c r="MEV175" s="72"/>
      <c r="MEW175" s="72"/>
      <c r="MEX175" s="72"/>
      <c r="MEY175" s="72"/>
      <c r="MEZ175" s="72"/>
      <c r="MFA175" s="71"/>
      <c r="MFB175" s="71"/>
      <c r="MFC175" s="71"/>
      <c r="MFD175" s="71"/>
      <c r="MFE175" s="71"/>
      <c r="MFF175" s="71"/>
      <c r="MFG175" s="71"/>
      <c r="MFH175" s="72"/>
      <c r="MFI175" s="72"/>
      <c r="MFJ175" s="72"/>
      <c r="MFK175" s="72"/>
      <c r="MFL175" s="72"/>
      <c r="MFM175" s="72"/>
      <c r="MFN175" s="72"/>
      <c r="MFO175" s="72"/>
      <c r="MFP175" s="72"/>
      <c r="MFQ175" s="71"/>
      <c r="MFR175" s="71"/>
      <c r="MFS175" s="71"/>
      <c r="MFT175" s="71"/>
      <c r="MFU175" s="71"/>
      <c r="MFV175" s="71"/>
      <c r="MFW175" s="71"/>
      <c r="MFX175" s="72"/>
      <c r="MFY175" s="72"/>
      <c r="MFZ175" s="72"/>
      <c r="MGA175" s="72"/>
      <c r="MGB175" s="72"/>
      <c r="MGC175" s="72"/>
      <c r="MGD175" s="72"/>
      <c r="MGE175" s="72"/>
      <c r="MGF175" s="72"/>
      <c r="MGG175" s="71"/>
      <c r="MGH175" s="71"/>
      <c r="MGI175" s="71"/>
      <c r="MGJ175" s="71"/>
      <c r="MGK175" s="71"/>
      <c r="MGL175" s="71"/>
      <c r="MGM175" s="71"/>
      <c r="MGN175" s="72"/>
      <c r="MGO175" s="72"/>
      <c r="MGP175" s="72"/>
      <c r="MGQ175" s="72"/>
      <c r="MGR175" s="72"/>
      <c r="MGS175" s="72"/>
      <c r="MGT175" s="72"/>
      <c r="MGU175" s="72"/>
      <c r="MGV175" s="72"/>
      <c r="MGW175" s="71"/>
      <c r="MGX175" s="71"/>
      <c r="MGY175" s="71"/>
      <c r="MGZ175" s="71"/>
      <c r="MHA175" s="71"/>
      <c r="MHB175" s="71"/>
      <c r="MHC175" s="71"/>
      <c r="MHD175" s="72"/>
      <c r="MHE175" s="72"/>
      <c r="MHF175" s="72"/>
      <c r="MHG175" s="72"/>
      <c r="MHH175" s="72"/>
      <c r="MHI175" s="72"/>
      <c r="MHJ175" s="72"/>
      <c r="MHK175" s="72"/>
      <c r="MHL175" s="72"/>
      <c r="MHM175" s="71"/>
      <c r="MHN175" s="71"/>
      <c r="MHO175" s="71"/>
      <c r="MHP175" s="71"/>
      <c r="MHQ175" s="71"/>
      <c r="MHR175" s="71"/>
      <c r="MHS175" s="71"/>
      <c r="MHT175" s="72"/>
      <c r="MHU175" s="72"/>
      <c r="MHV175" s="72"/>
      <c r="MHW175" s="72"/>
      <c r="MHX175" s="72"/>
      <c r="MHY175" s="72"/>
      <c r="MHZ175" s="72"/>
      <c r="MIA175" s="72"/>
      <c r="MIB175" s="72"/>
      <c r="MIC175" s="71"/>
      <c r="MID175" s="71"/>
      <c r="MIE175" s="71"/>
      <c r="MIF175" s="71"/>
      <c r="MIG175" s="71"/>
      <c r="MIH175" s="71"/>
      <c r="MII175" s="71"/>
      <c r="MIJ175" s="72"/>
      <c r="MIK175" s="72"/>
      <c r="MIL175" s="72"/>
      <c r="MIM175" s="72"/>
      <c r="MIN175" s="72"/>
      <c r="MIO175" s="72"/>
      <c r="MIP175" s="72"/>
      <c r="MIQ175" s="72"/>
      <c r="MIR175" s="72"/>
      <c r="MIS175" s="71"/>
      <c r="MIT175" s="71"/>
      <c r="MIU175" s="71"/>
      <c r="MIV175" s="71"/>
      <c r="MIW175" s="71"/>
      <c r="MIX175" s="71"/>
      <c r="MIY175" s="71"/>
      <c r="MIZ175" s="72"/>
      <c r="MJA175" s="72"/>
      <c r="MJB175" s="72"/>
      <c r="MJC175" s="72"/>
      <c r="MJD175" s="72"/>
      <c r="MJE175" s="72"/>
      <c r="MJF175" s="72"/>
      <c r="MJG175" s="72"/>
      <c r="MJH175" s="72"/>
      <c r="MJI175" s="71"/>
      <c r="MJJ175" s="71"/>
      <c r="MJK175" s="71"/>
      <c r="MJL175" s="71"/>
      <c r="MJM175" s="71"/>
      <c r="MJN175" s="71"/>
      <c r="MJO175" s="71"/>
      <c r="MJP175" s="72"/>
      <c r="MJQ175" s="72"/>
      <c r="MJR175" s="72"/>
      <c r="MJS175" s="72"/>
      <c r="MJT175" s="72"/>
      <c r="MJU175" s="72"/>
      <c r="MJV175" s="72"/>
      <c r="MJW175" s="72"/>
      <c r="MJX175" s="72"/>
      <c r="MJY175" s="71"/>
      <c r="MJZ175" s="71"/>
      <c r="MKA175" s="71"/>
      <c r="MKB175" s="71"/>
      <c r="MKC175" s="71"/>
      <c r="MKD175" s="71"/>
      <c r="MKE175" s="71"/>
      <c r="MKF175" s="72"/>
      <c r="MKG175" s="72"/>
      <c r="MKH175" s="72"/>
      <c r="MKI175" s="72"/>
      <c r="MKJ175" s="72"/>
      <c r="MKK175" s="72"/>
      <c r="MKL175" s="72"/>
      <c r="MKM175" s="72"/>
      <c r="MKN175" s="72"/>
      <c r="MKO175" s="71"/>
      <c r="MKP175" s="71"/>
      <c r="MKQ175" s="71"/>
      <c r="MKR175" s="71"/>
      <c r="MKS175" s="71"/>
      <c r="MKT175" s="71"/>
      <c r="MKU175" s="71"/>
      <c r="MKV175" s="72"/>
      <c r="MKW175" s="72"/>
      <c r="MKX175" s="72"/>
      <c r="MKY175" s="72"/>
      <c r="MKZ175" s="72"/>
      <c r="MLA175" s="72"/>
      <c r="MLB175" s="72"/>
      <c r="MLC175" s="72"/>
      <c r="MLD175" s="72"/>
      <c r="MLE175" s="71"/>
      <c r="MLF175" s="71"/>
      <c r="MLG175" s="71"/>
      <c r="MLH175" s="71"/>
      <c r="MLI175" s="71"/>
      <c r="MLJ175" s="71"/>
      <c r="MLK175" s="71"/>
      <c r="MLL175" s="72"/>
      <c r="MLM175" s="72"/>
      <c r="MLN175" s="72"/>
      <c r="MLO175" s="72"/>
      <c r="MLP175" s="72"/>
      <c r="MLQ175" s="72"/>
      <c r="MLR175" s="72"/>
      <c r="MLS175" s="72"/>
      <c r="MLT175" s="72"/>
      <c r="MLU175" s="71"/>
      <c r="MLV175" s="71"/>
      <c r="MLW175" s="71"/>
      <c r="MLX175" s="71"/>
      <c r="MLY175" s="71"/>
      <c r="MLZ175" s="71"/>
      <c r="MMA175" s="71"/>
      <c r="MMB175" s="72"/>
      <c r="MMC175" s="72"/>
      <c r="MMD175" s="72"/>
      <c r="MME175" s="72"/>
      <c r="MMF175" s="72"/>
      <c r="MMG175" s="72"/>
      <c r="MMH175" s="72"/>
      <c r="MMI175" s="72"/>
      <c r="MMJ175" s="72"/>
      <c r="MMK175" s="71"/>
      <c r="MML175" s="71"/>
      <c r="MMM175" s="71"/>
      <c r="MMN175" s="71"/>
      <c r="MMO175" s="71"/>
      <c r="MMP175" s="71"/>
      <c r="MMQ175" s="71"/>
      <c r="MMR175" s="72"/>
      <c r="MMS175" s="72"/>
      <c r="MMT175" s="72"/>
      <c r="MMU175" s="72"/>
      <c r="MMV175" s="72"/>
      <c r="MMW175" s="72"/>
      <c r="MMX175" s="72"/>
      <c r="MMY175" s="72"/>
      <c r="MMZ175" s="72"/>
      <c r="MNA175" s="71"/>
      <c r="MNB175" s="71"/>
      <c r="MNC175" s="71"/>
      <c r="MND175" s="71"/>
      <c r="MNE175" s="71"/>
      <c r="MNF175" s="71"/>
      <c r="MNG175" s="71"/>
      <c r="MNH175" s="72"/>
      <c r="MNI175" s="72"/>
      <c r="MNJ175" s="72"/>
      <c r="MNK175" s="72"/>
      <c r="MNL175" s="72"/>
      <c r="MNM175" s="72"/>
      <c r="MNN175" s="72"/>
      <c r="MNO175" s="72"/>
      <c r="MNP175" s="72"/>
      <c r="MNQ175" s="71"/>
      <c r="MNR175" s="71"/>
      <c r="MNS175" s="71"/>
      <c r="MNT175" s="71"/>
      <c r="MNU175" s="71"/>
      <c r="MNV175" s="71"/>
      <c r="MNW175" s="71"/>
      <c r="MNX175" s="72"/>
      <c r="MNY175" s="72"/>
      <c r="MNZ175" s="72"/>
      <c r="MOA175" s="72"/>
      <c r="MOB175" s="72"/>
      <c r="MOC175" s="72"/>
      <c r="MOD175" s="72"/>
      <c r="MOE175" s="72"/>
      <c r="MOF175" s="72"/>
      <c r="MOG175" s="71"/>
      <c r="MOH175" s="71"/>
      <c r="MOI175" s="71"/>
      <c r="MOJ175" s="71"/>
      <c r="MOK175" s="71"/>
      <c r="MOL175" s="71"/>
      <c r="MOM175" s="71"/>
      <c r="MON175" s="72"/>
      <c r="MOO175" s="72"/>
      <c r="MOP175" s="72"/>
      <c r="MOQ175" s="72"/>
      <c r="MOR175" s="72"/>
      <c r="MOS175" s="72"/>
      <c r="MOT175" s="72"/>
      <c r="MOU175" s="72"/>
      <c r="MOV175" s="72"/>
      <c r="MOW175" s="71"/>
      <c r="MOX175" s="71"/>
      <c r="MOY175" s="71"/>
      <c r="MOZ175" s="71"/>
      <c r="MPA175" s="71"/>
      <c r="MPB175" s="71"/>
      <c r="MPC175" s="71"/>
      <c r="MPD175" s="72"/>
      <c r="MPE175" s="72"/>
      <c r="MPF175" s="72"/>
      <c r="MPG175" s="72"/>
      <c r="MPH175" s="72"/>
      <c r="MPI175" s="72"/>
      <c r="MPJ175" s="72"/>
      <c r="MPK175" s="72"/>
      <c r="MPL175" s="72"/>
      <c r="MPM175" s="71"/>
      <c r="MPN175" s="71"/>
      <c r="MPO175" s="71"/>
      <c r="MPP175" s="71"/>
      <c r="MPQ175" s="71"/>
      <c r="MPR175" s="71"/>
      <c r="MPS175" s="71"/>
      <c r="MPT175" s="72"/>
      <c r="MPU175" s="72"/>
      <c r="MPV175" s="72"/>
      <c r="MPW175" s="72"/>
      <c r="MPX175" s="72"/>
      <c r="MPY175" s="72"/>
      <c r="MPZ175" s="72"/>
      <c r="MQA175" s="72"/>
      <c r="MQB175" s="72"/>
      <c r="MQC175" s="71"/>
      <c r="MQD175" s="71"/>
      <c r="MQE175" s="71"/>
      <c r="MQF175" s="71"/>
      <c r="MQG175" s="71"/>
      <c r="MQH175" s="71"/>
      <c r="MQI175" s="71"/>
      <c r="MQJ175" s="72"/>
      <c r="MQK175" s="72"/>
      <c r="MQL175" s="72"/>
      <c r="MQM175" s="72"/>
      <c r="MQN175" s="72"/>
      <c r="MQO175" s="72"/>
      <c r="MQP175" s="72"/>
      <c r="MQQ175" s="72"/>
      <c r="MQR175" s="72"/>
      <c r="MQS175" s="71"/>
      <c r="MQT175" s="71"/>
      <c r="MQU175" s="71"/>
      <c r="MQV175" s="71"/>
      <c r="MQW175" s="71"/>
      <c r="MQX175" s="71"/>
      <c r="MQY175" s="71"/>
      <c r="MQZ175" s="72"/>
      <c r="MRA175" s="72"/>
      <c r="MRB175" s="72"/>
      <c r="MRC175" s="72"/>
      <c r="MRD175" s="72"/>
      <c r="MRE175" s="72"/>
      <c r="MRF175" s="72"/>
      <c r="MRG175" s="72"/>
      <c r="MRH175" s="72"/>
      <c r="MRI175" s="71"/>
      <c r="MRJ175" s="71"/>
      <c r="MRK175" s="71"/>
      <c r="MRL175" s="71"/>
      <c r="MRM175" s="71"/>
      <c r="MRN175" s="71"/>
      <c r="MRO175" s="71"/>
      <c r="MRP175" s="72"/>
      <c r="MRQ175" s="72"/>
      <c r="MRR175" s="72"/>
      <c r="MRS175" s="72"/>
      <c r="MRT175" s="72"/>
      <c r="MRU175" s="72"/>
      <c r="MRV175" s="72"/>
      <c r="MRW175" s="72"/>
      <c r="MRX175" s="72"/>
      <c r="MRY175" s="71"/>
      <c r="MRZ175" s="71"/>
      <c r="MSA175" s="71"/>
      <c r="MSB175" s="71"/>
      <c r="MSC175" s="71"/>
      <c r="MSD175" s="71"/>
      <c r="MSE175" s="71"/>
      <c r="MSF175" s="72"/>
      <c r="MSG175" s="72"/>
      <c r="MSH175" s="72"/>
      <c r="MSI175" s="72"/>
      <c r="MSJ175" s="72"/>
      <c r="MSK175" s="72"/>
      <c r="MSL175" s="72"/>
      <c r="MSM175" s="72"/>
      <c r="MSN175" s="72"/>
      <c r="MSO175" s="71"/>
      <c r="MSP175" s="71"/>
      <c r="MSQ175" s="71"/>
      <c r="MSR175" s="71"/>
      <c r="MSS175" s="71"/>
      <c r="MST175" s="71"/>
      <c r="MSU175" s="71"/>
      <c r="MSV175" s="72"/>
      <c r="MSW175" s="72"/>
      <c r="MSX175" s="72"/>
      <c r="MSY175" s="72"/>
      <c r="MSZ175" s="72"/>
      <c r="MTA175" s="72"/>
      <c r="MTB175" s="72"/>
      <c r="MTC175" s="72"/>
      <c r="MTD175" s="72"/>
      <c r="MTE175" s="71"/>
      <c r="MTF175" s="71"/>
      <c r="MTG175" s="71"/>
      <c r="MTH175" s="71"/>
      <c r="MTI175" s="71"/>
      <c r="MTJ175" s="71"/>
      <c r="MTK175" s="71"/>
      <c r="MTL175" s="72"/>
      <c r="MTM175" s="72"/>
      <c r="MTN175" s="72"/>
      <c r="MTO175" s="72"/>
      <c r="MTP175" s="72"/>
      <c r="MTQ175" s="72"/>
      <c r="MTR175" s="72"/>
      <c r="MTS175" s="72"/>
      <c r="MTT175" s="72"/>
      <c r="MTU175" s="71"/>
      <c r="MTV175" s="71"/>
      <c r="MTW175" s="71"/>
      <c r="MTX175" s="71"/>
      <c r="MTY175" s="71"/>
      <c r="MTZ175" s="71"/>
      <c r="MUA175" s="71"/>
      <c r="MUB175" s="72"/>
      <c r="MUC175" s="72"/>
      <c r="MUD175" s="72"/>
      <c r="MUE175" s="72"/>
      <c r="MUF175" s="72"/>
      <c r="MUG175" s="72"/>
      <c r="MUH175" s="72"/>
      <c r="MUI175" s="72"/>
      <c r="MUJ175" s="72"/>
      <c r="MUK175" s="71"/>
      <c r="MUL175" s="71"/>
      <c r="MUM175" s="71"/>
      <c r="MUN175" s="71"/>
      <c r="MUO175" s="71"/>
      <c r="MUP175" s="71"/>
      <c r="MUQ175" s="71"/>
      <c r="MUR175" s="72"/>
      <c r="MUS175" s="72"/>
      <c r="MUT175" s="72"/>
      <c r="MUU175" s="72"/>
      <c r="MUV175" s="72"/>
      <c r="MUW175" s="72"/>
      <c r="MUX175" s="72"/>
      <c r="MUY175" s="72"/>
      <c r="MUZ175" s="72"/>
      <c r="MVA175" s="71"/>
      <c r="MVB175" s="71"/>
      <c r="MVC175" s="71"/>
      <c r="MVD175" s="71"/>
      <c r="MVE175" s="71"/>
      <c r="MVF175" s="71"/>
      <c r="MVG175" s="71"/>
      <c r="MVH175" s="72"/>
      <c r="MVI175" s="72"/>
      <c r="MVJ175" s="72"/>
      <c r="MVK175" s="72"/>
      <c r="MVL175" s="72"/>
      <c r="MVM175" s="72"/>
      <c r="MVN175" s="72"/>
      <c r="MVO175" s="72"/>
      <c r="MVP175" s="72"/>
      <c r="MVQ175" s="71"/>
      <c r="MVR175" s="71"/>
      <c r="MVS175" s="71"/>
      <c r="MVT175" s="71"/>
      <c r="MVU175" s="71"/>
      <c r="MVV175" s="71"/>
      <c r="MVW175" s="71"/>
      <c r="MVX175" s="72"/>
      <c r="MVY175" s="72"/>
      <c r="MVZ175" s="72"/>
      <c r="MWA175" s="72"/>
      <c r="MWB175" s="72"/>
      <c r="MWC175" s="72"/>
      <c r="MWD175" s="72"/>
      <c r="MWE175" s="72"/>
      <c r="MWF175" s="72"/>
      <c r="MWG175" s="71"/>
      <c r="MWH175" s="71"/>
      <c r="MWI175" s="71"/>
      <c r="MWJ175" s="71"/>
      <c r="MWK175" s="71"/>
      <c r="MWL175" s="71"/>
      <c r="MWM175" s="71"/>
      <c r="MWN175" s="72"/>
      <c r="MWO175" s="72"/>
      <c r="MWP175" s="72"/>
      <c r="MWQ175" s="72"/>
      <c r="MWR175" s="72"/>
      <c r="MWS175" s="72"/>
      <c r="MWT175" s="72"/>
      <c r="MWU175" s="72"/>
      <c r="MWV175" s="72"/>
      <c r="MWW175" s="71"/>
      <c r="MWX175" s="71"/>
      <c r="MWY175" s="71"/>
      <c r="MWZ175" s="71"/>
      <c r="MXA175" s="71"/>
      <c r="MXB175" s="71"/>
      <c r="MXC175" s="71"/>
      <c r="MXD175" s="72"/>
      <c r="MXE175" s="72"/>
      <c r="MXF175" s="72"/>
      <c r="MXG175" s="72"/>
      <c r="MXH175" s="72"/>
      <c r="MXI175" s="72"/>
      <c r="MXJ175" s="72"/>
      <c r="MXK175" s="72"/>
      <c r="MXL175" s="72"/>
      <c r="MXM175" s="71"/>
      <c r="MXN175" s="71"/>
      <c r="MXO175" s="71"/>
      <c r="MXP175" s="71"/>
      <c r="MXQ175" s="71"/>
      <c r="MXR175" s="71"/>
      <c r="MXS175" s="71"/>
      <c r="MXT175" s="72"/>
      <c r="MXU175" s="72"/>
      <c r="MXV175" s="72"/>
      <c r="MXW175" s="72"/>
      <c r="MXX175" s="72"/>
      <c r="MXY175" s="72"/>
      <c r="MXZ175" s="72"/>
      <c r="MYA175" s="72"/>
      <c r="MYB175" s="72"/>
      <c r="MYC175" s="71"/>
      <c r="MYD175" s="71"/>
      <c r="MYE175" s="71"/>
      <c r="MYF175" s="71"/>
      <c r="MYG175" s="71"/>
      <c r="MYH175" s="71"/>
      <c r="MYI175" s="71"/>
      <c r="MYJ175" s="72"/>
      <c r="MYK175" s="72"/>
      <c r="MYL175" s="72"/>
      <c r="MYM175" s="72"/>
      <c r="MYN175" s="72"/>
      <c r="MYO175" s="72"/>
      <c r="MYP175" s="72"/>
      <c r="MYQ175" s="72"/>
      <c r="MYR175" s="72"/>
      <c r="MYS175" s="71"/>
      <c r="MYT175" s="71"/>
      <c r="MYU175" s="71"/>
      <c r="MYV175" s="71"/>
      <c r="MYW175" s="71"/>
      <c r="MYX175" s="71"/>
      <c r="MYY175" s="71"/>
      <c r="MYZ175" s="72"/>
      <c r="MZA175" s="72"/>
      <c r="MZB175" s="72"/>
      <c r="MZC175" s="72"/>
      <c r="MZD175" s="72"/>
      <c r="MZE175" s="72"/>
      <c r="MZF175" s="72"/>
      <c r="MZG175" s="72"/>
      <c r="MZH175" s="72"/>
      <c r="MZI175" s="71"/>
      <c r="MZJ175" s="71"/>
      <c r="MZK175" s="71"/>
      <c r="MZL175" s="71"/>
      <c r="MZM175" s="71"/>
      <c r="MZN175" s="71"/>
      <c r="MZO175" s="71"/>
      <c r="MZP175" s="72"/>
      <c r="MZQ175" s="72"/>
      <c r="MZR175" s="72"/>
      <c r="MZS175" s="72"/>
      <c r="MZT175" s="72"/>
      <c r="MZU175" s="72"/>
      <c r="MZV175" s="72"/>
      <c r="MZW175" s="72"/>
      <c r="MZX175" s="72"/>
      <c r="MZY175" s="71"/>
      <c r="MZZ175" s="71"/>
      <c r="NAA175" s="71"/>
      <c r="NAB175" s="71"/>
      <c r="NAC175" s="71"/>
      <c r="NAD175" s="71"/>
      <c r="NAE175" s="71"/>
      <c r="NAF175" s="72"/>
      <c r="NAG175" s="72"/>
      <c r="NAH175" s="72"/>
      <c r="NAI175" s="72"/>
      <c r="NAJ175" s="72"/>
      <c r="NAK175" s="72"/>
      <c r="NAL175" s="72"/>
      <c r="NAM175" s="72"/>
      <c r="NAN175" s="72"/>
      <c r="NAO175" s="71"/>
      <c r="NAP175" s="71"/>
      <c r="NAQ175" s="71"/>
      <c r="NAR175" s="71"/>
      <c r="NAS175" s="71"/>
      <c r="NAT175" s="71"/>
      <c r="NAU175" s="71"/>
      <c r="NAV175" s="72"/>
      <c r="NAW175" s="72"/>
      <c r="NAX175" s="72"/>
      <c r="NAY175" s="72"/>
      <c r="NAZ175" s="72"/>
      <c r="NBA175" s="72"/>
      <c r="NBB175" s="72"/>
      <c r="NBC175" s="72"/>
      <c r="NBD175" s="72"/>
      <c r="NBE175" s="71"/>
      <c r="NBF175" s="71"/>
      <c r="NBG175" s="71"/>
      <c r="NBH175" s="71"/>
      <c r="NBI175" s="71"/>
      <c r="NBJ175" s="71"/>
      <c r="NBK175" s="71"/>
      <c r="NBL175" s="72"/>
      <c r="NBM175" s="72"/>
      <c r="NBN175" s="72"/>
      <c r="NBO175" s="72"/>
      <c r="NBP175" s="72"/>
      <c r="NBQ175" s="72"/>
      <c r="NBR175" s="72"/>
      <c r="NBS175" s="72"/>
      <c r="NBT175" s="72"/>
      <c r="NBU175" s="71"/>
      <c r="NBV175" s="71"/>
      <c r="NBW175" s="71"/>
      <c r="NBX175" s="71"/>
      <c r="NBY175" s="71"/>
      <c r="NBZ175" s="71"/>
      <c r="NCA175" s="71"/>
      <c r="NCB175" s="72"/>
      <c r="NCC175" s="72"/>
      <c r="NCD175" s="72"/>
      <c r="NCE175" s="72"/>
      <c r="NCF175" s="72"/>
      <c r="NCG175" s="72"/>
      <c r="NCH175" s="72"/>
      <c r="NCI175" s="72"/>
      <c r="NCJ175" s="72"/>
      <c r="NCK175" s="71"/>
      <c r="NCL175" s="71"/>
      <c r="NCM175" s="71"/>
      <c r="NCN175" s="71"/>
      <c r="NCO175" s="71"/>
      <c r="NCP175" s="71"/>
      <c r="NCQ175" s="71"/>
      <c r="NCR175" s="72"/>
      <c r="NCS175" s="72"/>
      <c r="NCT175" s="72"/>
      <c r="NCU175" s="72"/>
      <c r="NCV175" s="72"/>
      <c r="NCW175" s="72"/>
      <c r="NCX175" s="72"/>
      <c r="NCY175" s="72"/>
      <c r="NCZ175" s="72"/>
      <c r="NDA175" s="71"/>
      <c r="NDB175" s="71"/>
      <c r="NDC175" s="71"/>
      <c r="NDD175" s="71"/>
      <c r="NDE175" s="71"/>
      <c r="NDF175" s="71"/>
      <c r="NDG175" s="71"/>
      <c r="NDH175" s="72"/>
      <c r="NDI175" s="72"/>
      <c r="NDJ175" s="72"/>
      <c r="NDK175" s="72"/>
      <c r="NDL175" s="72"/>
      <c r="NDM175" s="72"/>
      <c r="NDN175" s="72"/>
      <c r="NDO175" s="72"/>
      <c r="NDP175" s="72"/>
      <c r="NDQ175" s="71"/>
      <c r="NDR175" s="71"/>
      <c r="NDS175" s="71"/>
      <c r="NDT175" s="71"/>
      <c r="NDU175" s="71"/>
      <c r="NDV175" s="71"/>
      <c r="NDW175" s="71"/>
      <c r="NDX175" s="72"/>
      <c r="NDY175" s="72"/>
      <c r="NDZ175" s="72"/>
      <c r="NEA175" s="72"/>
      <c r="NEB175" s="72"/>
      <c r="NEC175" s="72"/>
      <c r="NED175" s="72"/>
      <c r="NEE175" s="72"/>
      <c r="NEF175" s="72"/>
      <c r="NEG175" s="71"/>
      <c r="NEH175" s="71"/>
      <c r="NEI175" s="71"/>
      <c r="NEJ175" s="71"/>
      <c r="NEK175" s="71"/>
      <c r="NEL175" s="71"/>
      <c r="NEM175" s="71"/>
      <c r="NEN175" s="72"/>
      <c r="NEO175" s="72"/>
      <c r="NEP175" s="72"/>
      <c r="NEQ175" s="72"/>
      <c r="NER175" s="72"/>
      <c r="NES175" s="72"/>
      <c r="NET175" s="72"/>
      <c r="NEU175" s="72"/>
      <c r="NEV175" s="72"/>
      <c r="NEW175" s="71"/>
      <c r="NEX175" s="71"/>
      <c r="NEY175" s="71"/>
      <c r="NEZ175" s="71"/>
      <c r="NFA175" s="71"/>
      <c r="NFB175" s="71"/>
      <c r="NFC175" s="71"/>
      <c r="NFD175" s="72"/>
      <c r="NFE175" s="72"/>
      <c r="NFF175" s="72"/>
      <c r="NFG175" s="72"/>
      <c r="NFH175" s="72"/>
      <c r="NFI175" s="72"/>
      <c r="NFJ175" s="72"/>
      <c r="NFK175" s="72"/>
      <c r="NFL175" s="72"/>
      <c r="NFM175" s="71"/>
      <c r="NFN175" s="71"/>
      <c r="NFO175" s="71"/>
      <c r="NFP175" s="71"/>
      <c r="NFQ175" s="71"/>
      <c r="NFR175" s="71"/>
      <c r="NFS175" s="71"/>
      <c r="NFT175" s="72"/>
      <c r="NFU175" s="72"/>
      <c r="NFV175" s="72"/>
      <c r="NFW175" s="72"/>
      <c r="NFX175" s="72"/>
      <c r="NFY175" s="72"/>
      <c r="NFZ175" s="72"/>
      <c r="NGA175" s="72"/>
      <c r="NGB175" s="72"/>
      <c r="NGC175" s="71"/>
      <c r="NGD175" s="71"/>
      <c r="NGE175" s="71"/>
      <c r="NGF175" s="71"/>
      <c r="NGG175" s="71"/>
      <c r="NGH175" s="71"/>
      <c r="NGI175" s="71"/>
      <c r="NGJ175" s="72"/>
      <c r="NGK175" s="72"/>
      <c r="NGL175" s="72"/>
      <c r="NGM175" s="72"/>
      <c r="NGN175" s="72"/>
      <c r="NGO175" s="72"/>
      <c r="NGP175" s="72"/>
      <c r="NGQ175" s="72"/>
      <c r="NGR175" s="72"/>
      <c r="NGS175" s="71"/>
      <c r="NGT175" s="71"/>
      <c r="NGU175" s="71"/>
      <c r="NGV175" s="71"/>
      <c r="NGW175" s="71"/>
      <c r="NGX175" s="71"/>
      <c r="NGY175" s="71"/>
      <c r="NGZ175" s="72"/>
      <c r="NHA175" s="72"/>
      <c r="NHB175" s="72"/>
      <c r="NHC175" s="72"/>
      <c r="NHD175" s="72"/>
      <c r="NHE175" s="72"/>
      <c r="NHF175" s="72"/>
      <c r="NHG175" s="72"/>
      <c r="NHH175" s="72"/>
      <c r="NHI175" s="71"/>
      <c r="NHJ175" s="71"/>
      <c r="NHK175" s="71"/>
      <c r="NHL175" s="71"/>
      <c r="NHM175" s="71"/>
      <c r="NHN175" s="71"/>
      <c r="NHO175" s="71"/>
      <c r="NHP175" s="72"/>
      <c r="NHQ175" s="72"/>
      <c r="NHR175" s="72"/>
      <c r="NHS175" s="72"/>
      <c r="NHT175" s="72"/>
      <c r="NHU175" s="72"/>
      <c r="NHV175" s="72"/>
      <c r="NHW175" s="72"/>
      <c r="NHX175" s="72"/>
      <c r="NHY175" s="71"/>
      <c r="NHZ175" s="71"/>
      <c r="NIA175" s="71"/>
      <c r="NIB175" s="71"/>
      <c r="NIC175" s="71"/>
      <c r="NID175" s="71"/>
      <c r="NIE175" s="71"/>
      <c r="NIF175" s="72"/>
      <c r="NIG175" s="72"/>
      <c r="NIH175" s="72"/>
      <c r="NII175" s="72"/>
      <c r="NIJ175" s="72"/>
      <c r="NIK175" s="72"/>
      <c r="NIL175" s="72"/>
      <c r="NIM175" s="72"/>
      <c r="NIN175" s="72"/>
      <c r="NIO175" s="71"/>
      <c r="NIP175" s="71"/>
      <c r="NIQ175" s="71"/>
      <c r="NIR175" s="71"/>
      <c r="NIS175" s="71"/>
      <c r="NIT175" s="71"/>
      <c r="NIU175" s="71"/>
      <c r="NIV175" s="72"/>
      <c r="NIW175" s="72"/>
      <c r="NIX175" s="72"/>
      <c r="NIY175" s="72"/>
      <c r="NIZ175" s="72"/>
      <c r="NJA175" s="72"/>
      <c r="NJB175" s="72"/>
      <c r="NJC175" s="72"/>
      <c r="NJD175" s="72"/>
      <c r="NJE175" s="71"/>
      <c r="NJF175" s="71"/>
      <c r="NJG175" s="71"/>
      <c r="NJH175" s="71"/>
      <c r="NJI175" s="71"/>
      <c r="NJJ175" s="71"/>
      <c r="NJK175" s="71"/>
      <c r="NJL175" s="72"/>
      <c r="NJM175" s="72"/>
      <c r="NJN175" s="72"/>
      <c r="NJO175" s="72"/>
      <c r="NJP175" s="72"/>
      <c r="NJQ175" s="72"/>
      <c r="NJR175" s="72"/>
      <c r="NJS175" s="72"/>
      <c r="NJT175" s="72"/>
      <c r="NJU175" s="71"/>
      <c r="NJV175" s="71"/>
      <c r="NJW175" s="71"/>
      <c r="NJX175" s="71"/>
      <c r="NJY175" s="71"/>
      <c r="NJZ175" s="71"/>
      <c r="NKA175" s="71"/>
      <c r="NKB175" s="72"/>
      <c r="NKC175" s="72"/>
      <c r="NKD175" s="72"/>
      <c r="NKE175" s="72"/>
      <c r="NKF175" s="72"/>
      <c r="NKG175" s="72"/>
      <c r="NKH175" s="72"/>
      <c r="NKI175" s="72"/>
      <c r="NKJ175" s="72"/>
      <c r="NKK175" s="71"/>
      <c r="NKL175" s="71"/>
      <c r="NKM175" s="71"/>
      <c r="NKN175" s="71"/>
      <c r="NKO175" s="71"/>
      <c r="NKP175" s="71"/>
      <c r="NKQ175" s="71"/>
      <c r="NKR175" s="72"/>
      <c r="NKS175" s="72"/>
      <c r="NKT175" s="72"/>
      <c r="NKU175" s="72"/>
      <c r="NKV175" s="72"/>
      <c r="NKW175" s="72"/>
      <c r="NKX175" s="72"/>
      <c r="NKY175" s="72"/>
      <c r="NKZ175" s="72"/>
      <c r="NLA175" s="71"/>
      <c r="NLB175" s="71"/>
      <c r="NLC175" s="71"/>
      <c r="NLD175" s="71"/>
      <c r="NLE175" s="71"/>
      <c r="NLF175" s="71"/>
      <c r="NLG175" s="71"/>
      <c r="NLH175" s="72"/>
      <c r="NLI175" s="72"/>
      <c r="NLJ175" s="72"/>
      <c r="NLK175" s="72"/>
      <c r="NLL175" s="72"/>
      <c r="NLM175" s="72"/>
      <c r="NLN175" s="72"/>
      <c r="NLO175" s="72"/>
      <c r="NLP175" s="72"/>
      <c r="NLQ175" s="71"/>
      <c r="NLR175" s="71"/>
      <c r="NLS175" s="71"/>
      <c r="NLT175" s="71"/>
      <c r="NLU175" s="71"/>
      <c r="NLV175" s="71"/>
      <c r="NLW175" s="71"/>
      <c r="NLX175" s="72"/>
      <c r="NLY175" s="72"/>
      <c r="NLZ175" s="72"/>
      <c r="NMA175" s="72"/>
      <c r="NMB175" s="72"/>
      <c r="NMC175" s="72"/>
      <c r="NMD175" s="72"/>
      <c r="NME175" s="72"/>
      <c r="NMF175" s="72"/>
      <c r="NMG175" s="71"/>
      <c r="NMH175" s="71"/>
      <c r="NMI175" s="71"/>
      <c r="NMJ175" s="71"/>
      <c r="NMK175" s="71"/>
      <c r="NML175" s="71"/>
      <c r="NMM175" s="71"/>
      <c r="NMN175" s="72"/>
      <c r="NMO175" s="72"/>
      <c r="NMP175" s="72"/>
      <c r="NMQ175" s="72"/>
      <c r="NMR175" s="72"/>
      <c r="NMS175" s="72"/>
      <c r="NMT175" s="72"/>
      <c r="NMU175" s="72"/>
      <c r="NMV175" s="72"/>
      <c r="NMW175" s="71"/>
      <c r="NMX175" s="71"/>
      <c r="NMY175" s="71"/>
      <c r="NMZ175" s="71"/>
      <c r="NNA175" s="71"/>
      <c r="NNB175" s="71"/>
      <c r="NNC175" s="71"/>
      <c r="NND175" s="72"/>
      <c r="NNE175" s="72"/>
      <c r="NNF175" s="72"/>
      <c r="NNG175" s="72"/>
      <c r="NNH175" s="72"/>
      <c r="NNI175" s="72"/>
      <c r="NNJ175" s="72"/>
      <c r="NNK175" s="72"/>
      <c r="NNL175" s="72"/>
      <c r="NNM175" s="71"/>
      <c r="NNN175" s="71"/>
      <c r="NNO175" s="71"/>
      <c r="NNP175" s="71"/>
      <c r="NNQ175" s="71"/>
      <c r="NNR175" s="71"/>
      <c r="NNS175" s="71"/>
      <c r="NNT175" s="72"/>
      <c r="NNU175" s="72"/>
      <c r="NNV175" s="72"/>
      <c r="NNW175" s="72"/>
      <c r="NNX175" s="72"/>
      <c r="NNY175" s="72"/>
      <c r="NNZ175" s="72"/>
      <c r="NOA175" s="72"/>
      <c r="NOB175" s="72"/>
      <c r="NOC175" s="71"/>
      <c r="NOD175" s="71"/>
      <c r="NOE175" s="71"/>
      <c r="NOF175" s="71"/>
      <c r="NOG175" s="71"/>
      <c r="NOH175" s="71"/>
      <c r="NOI175" s="71"/>
      <c r="NOJ175" s="72"/>
      <c r="NOK175" s="72"/>
      <c r="NOL175" s="72"/>
      <c r="NOM175" s="72"/>
      <c r="NON175" s="72"/>
      <c r="NOO175" s="72"/>
      <c r="NOP175" s="72"/>
      <c r="NOQ175" s="72"/>
      <c r="NOR175" s="72"/>
      <c r="NOS175" s="71"/>
      <c r="NOT175" s="71"/>
      <c r="NOU175" s="71"/>
      <c r="NOV175" s="71"/>
      <c r="NOW175" s="71"/>
      <c r="NOX175" s="71"/>
      <c r="NOY175" s="71"/>
      <c r="NOZ175" s="72"/>
      <c r="NPA175" s="72"/>
      <c r="NPB175" s="72"/>
      <c r="NPC175" s="72"/>
      <c r="NPD175" s="72"/>
      <c r="NPE175" s="72"/>
      <c r="NPF175" s="72"/>
      <c r="NPG175" s="72"/>
      <c r="NPH175" s="72"/>
      <c r="NPI175" s="71"/>
      <c r="NPJ175" s="71"/>
      <c r="NPK175" s="71"/>
      <c r="NPL175" s="71"/>
      <c r="NPM175" s="71"/>
      <c r="NPN175" s="71"/>
      <c r="NPO175" s="71"/>
      <c r="NPP175" s="72"/>
      <c r="NPQ175" s="72"/>
      <c r="NPR175" s="72"/>
      <c r="NPS175" s="72"/>
      <c r="NPT175" s="72"/>
      <c r="NPU175" s="72"/>
      <c r="NPV175" s="72"/>
      <c r="NPW175" s="72"/>
      <c r="NPX175" s="72"/>
      <c r="NPY175" s="71"/>
      <c r="NPZ175" s="71"/>
      <c r="NQA175" s="71"/>
      <c r="NQB175" s="71"/>
      <c r="NQC175" s="71"/>
      <c r="NQD175" s="71"/>
      <c r="NQE175" s="71"/>
      <c r="NQF175" s="72"/>
      <c r="NQG175" s="72"/>
      <c r="NQH175" s="72"/>
      <c r="NQI175" s="72"/>
      <c r="NQJ175" s="72"/>
      <c r="NQK175" s="72"/>
      <c r="NQL175" s="72"/>
      <c r="NQM175" s="72"/>
      <c r="NQN175" s="72"/>
      <c r="NQO175" s="71"/>
      <c r="NQP175" s="71"/>
      <c r="NQQ175" s="71"/>
      <c r="NQR175" s="71"/>
      <c r="NQS175" s="71"/>
      <c r="NQT175" s="71"/>
      <c r="NQU175" s="71"/>
      <c r="NQV175" s="72"/>
      <c r="NQW175" s="72"/>
      <c r="NQX175" s="72"/>
      <c r="NQY175" s="72"/>
      <c r="NQZ175" s="72"/>
      <c r="NRA175" s="72"/>
      <c r="NRB175" s="72"/>
      <c r="NRC175" s="72"/>
      <c r="NRD175" s="72"/>
      <c r="NRE175" s="71"/>
      <c r="NRF175" s="71"/>
      <c r="NRG175" s="71"/>
      <c r="NRH175" s="71"/>
      <c r="NRI175" s="71"/>
      <c r="NRJ175" s="71"/>
      <c r="NRK175" s="71"/>
      <c r="NRL175" s="72"/>
      <c r="NRM175" s="72"/>
      <c r="NRN175" s="72"/>
      <c r="NRO175" s="72"/>
      <c r="NRP175" s="72"/>
      <c r="NRQ175" s="72"/>
      <c r="NRR175" s="72"/>
      <c r="NRS175" s="72"/>
      <c r="NRT175" s="72"/>
      <c r="NRU175" s="71"/>
      <c r="NRV175" s="71"/>
      <c r="NRW175" s="71"/>
      <c r="NRX175" s="71"/>
      <c r="NRY175" s="71"/>
      <c r="NRZ175" s="71"/>
      <c r="NSA175" s="71"/>
      <c r="NSB175" s="72"/>
      <c r="NSC175" s="72"/>
      <c r="NSD175" s="72"/>
      <c r="NSE175" s="72"/>
      <c r="NSF175" s="72"/>
      <c r="NSG175" s="72"/>
      <c r="NSH175" s="72"/>
      <c r="NSI175" s="72"/>
      <c r="NSJ175" s="72"/>
      <c r="NSK175" s="71"/>
      <c r="NSL175" s="71"/>
      <c r="NSM175" s="71"/>
      <c r="NSN175" s="71"/>
      <c r="NSO175" s="71"/>
      <c r="NSP175" s="71"/>
      <c r="NSQ175" s="71"/>
      <c r="NSR175" s="72"/>
      <c r="NSS175" s="72"/>
      <c r="NST175" s="72"/>
      <c r="NSU175" s="72"/>
      <c r="NSV175" s="72"/>
      <c r="NSW175" s="72"/>
      <c r="NSX175" s="72"/>
      <c r="NSY175" s="72"/>
      <c r="NSZ175" s="72"/>
      <c r="NTA175" s="71"/>
      <c r="NTB175" s="71"/>
      <c r="NTC175" s="71"/>
      <c r="NTD175" s="71"/>
      <c r="NTE175" s="71"/>
      <c r="NTF175" s="71"/>
      <c r="NTG175" s="71"/>
      <c r="NTH175" s="72"/>
      <c r="NTI175" s="72"/>
      <c r="NTJ175" s="72"/>
      <c r="NTK175" s="72"/>
      <c r="NTL175" s="72"/>
      <c r="NTM175" s="72"/>
      <c r="NTN175" s="72"/>
      <c r="NTO175" s="72"/>
      <c r="NTP175" s="72"/>
      <c r="NTQ175" s="71"/>
      <c r="NTR175" s="71"/>
      <c r="NTS175" s="71"/>
      <c r="NTT175" s="71"/>
      <c r="NTU175" s="71"/>
      <c r="NTV175" s="71"/>
      <c r="NTW175" s="71"/>
      <c r="NTX175" s="72"/>
      <c r="NTY175" s="72"/>
      <c r="NTZ175" s="72"/>
      <c r="NUA175" s="72"/>
      <c r="NUB175" s="72"/>
      <c r="NUC175" s="72"/>
      <c r="NUD175" s="72"/>
      <c r="NUE175" s="72"/>
      <c r="NUF175" s="72"/>
      <c r="NUG175" s="71"/>
      <c r="NUH175" s="71"/>
      <c r="NUI175" s="71"/>
      <c r="NUJ175" s="71"/>
      <c r="NUK175" s="71"/>
      <c r="NUL175" s="71"/>
      <c r="NUM175" s="71"/>
      <c r="NUN175" s="72"/>
      <c r="NUO175" s="72"/>
      <c r="NUP175" s="72"/>
      <c r="NUQ175" s="72"/>
      <c r="NUR175" s="72"/>
      <c r="NUS175" s="72"/>
      <c r="NUT175" s="72"/>
      <c r="NUU175" s="72"/>
      <c r="NUV175" s="72"/>
      <c r="NUW175" s="71"/>
      <c r="NUX175" s="71"/>
      <c r="NUY175" s="71"/>
      <c r="NUZ175" s="71"/>
      <c r="NVA175" s="71"/>
      <c r="NVB175" s="71"/>
      <c r="NVC175" s="71"/>
      <c r="NVD175" s="72"/>
      <c r="NVE175" s="72"/>
      <c r="NVF175" s="72"/>
      <c r="NVG175" s="72"/>
      <c r="NVH175" s="72"/>
      <c r="NVI175" s="72"/>
      <c r="NVJ175" s="72"/>
      <c r="NVK175" s="72"/>
      <c r="NVL175" s="72"/>
      <c r="NVM175" s="71"/>
      <c r="NVN175" s="71"/>
      <c r="NVO175" s="71"/>
      <c r="NVP175" s="71"/>
      <c r="NVQ175" s="71"/>
      <c r="NVR175" s="71"/>
      <c r="NVS175" s="71"/>
      <c r="NVT175" s="72"/>
      <c r="NVU175" s="72"/>
      <c r="NVV175" s="72"/>
      <c r="NVW175" s="72"/>
      <c r="NVX175" s="72"/>
      <c r="NVY175" s="72"/>
      <c r="NVZ175" s="72"/>
      <c r="NWA175" s="72"/>
      <c r="NWB175" s="72"/>
      <c r="NWC175" s="71"/>
      <c r="NWD175" s="71"/>
      <c r="NWE175" s="71"/>
      <c r="NWF175" s="71"/>
      <c r="NWG175" s="71"/>
      <c r="NWH175" s="71"/>
      <c r="NWI175" s="71"/>
      <c r="NWJ175" s="72"/>
      <c r="NWK175" s="72"/>
      <c r="NWL175" s="72"/>
      <c r="NWM175" s="72"/>
      <c r="NWN175" s="72"/>
      <c r="NWO175" s="72"/>
      <c r="NWP175" s="72"/>
      <c r="NWQ175" s="72"/>
      <c r="NWR175" s="72"/>
      <c r="NWS175" s="71"/>
      <c r="NWT175" s="71"/>
      <c r="NWU175" s="71"/>
      <c r="NWV175" s="71"/>
      <c r="NWW175" s="71"/>
      <c r="NWX175" s="71"/>
      <c r="NWY175" s="71"/>
      <c r="NWZ175" s="72"/>
      <c r="NXA175" s="72"/>
      <c r="NXB175" s="72"/>
      <c r="NXC175" s="72"/>
      <c r="NXD175" s="72"/>
      <c r="NXE175" s="72"/>
      <c r="NXF175" s="72"/>
      <c r="NXG175" s="72"/>
      <c r="NXH175" s="72"/>
      <c r="NXI175" s="71"/>
      <c r="NXJ175" s="71"/>
      <c r="NXK175" s="71"/>
      <c r="NXL175" s="71"/>
      <c r="NXM175" s="71"/>
      <c r="NXN175" s="71"/>
      <c r="NXO175" s="71"/>
      <c r="NXP175" s="72"/>
      <c r="NXQ175" s="72"/>
      <c r="NXR175" s="72"/>
      <c r="NXS175" s="72"/>
      <c r="NXT175" s="72"/>
      <c r="NXU175" s="72"/>
      <c r="NXV175" s="72"/>
      <c r="NXW175" s="72"/>
      <c r="NXX175" s="72"/>
      <c r="NXY175" s="71"/>
      <c r="NXZ175" s="71"/>
      <c r="NYA175" s="71"/>
      <c r="NYB175" s="71"/>
      <c r="NYC175" s="71"/>
      <c r="NYD175" s="71"/>
      <c r="NYE175" s="71"/>
      <c r="NYF175" s="72"/>
      <c r="NYG175" s="72"/>
      <c r="NYH175" s="72"/>
      <c r="NYI175" s="72"/>
      <c r="NYJ175" s="72"/>
      <c r="NYK175" s="72"/>
      <c r="NYL175" s="72"/>
      <c r="NYM175" s="72"/>
      <c r="NYN175" s="72"/>
      <c r="NYO175" s="71"/>
      <c r="NYP175" s="71"/>
      <c r="NYQ175" s="71"/>
      <c r="NYR175" s="71"/>
      <c r="NYS175" s="71"/>
      <c r="NYT175" s="71"/>
      <c r="NYU175" s="71"/>
      <c r="NYV175" s="72"/>
      <c r="NYW175" s="72"/>
      <c r="NYX175" s="72"/>
      <c r="NYY175" s="72"/>
      <c r="NYZ175" s="72"/>
      <c r="NZA175" s="72"/>
      <c r="NZB175" s="72"/>
      <c r="NZC175" s="72"/>
      <c r="NZD175" s="72"/>
      <c r="NZE175" s="71"/>
      <c r="NZF175" s="71"/>
      <c r="NZG175" s="71"/>
      <c r="NZH175" s="71"/>
      <c r="NZI175" s="71"/>
      <c r="NZJ175" s="71"/>
      <c r="NZK175" s="71"/>
      <c r="NZL175" s="72"/>
      <c r="NZM175" s="72"/>
      <c r="NZN175" s="72"/>
      <c r="NZO175" s="72"/>
      <c r="NZP175" s="72"/>
      <c r="NZQ175" s="72"/>
      <c r="NZR175" s="72"/>
      <c r="NZS175" s="72"/>
      <c r="NZT175" s="72"/>
      <c r="NZU175" s="71"/>
      <c r="NZV175" s="71"/>
      <c r="NZW175" s="71"/>
      <c r="NZX175" s="71"/>
      <c r="NZY175" s="71"/>
      <c r="NZZ175" s="71"/>
      <c r="OAA175" s="71"/>
      <c r="OAB175" s="72"/>
      <c r="OAC175" s="72"/>
      <c r="OAD175" s="72"/>
      <c r="OAE175" s="72"/>
      <c r="OAF175" s="72"/>
      <c r="OAG175" s="72"/>
      <c r="OAH175" s="72"/>
      <c r="OAI175" s="72"/>
      <c r="OAJ175" s="72"/>
      <c r="OAK175" s="71"/>
      <c r="OAL175" s="71"/>
      <c r="OAM175" s="71"/>
      <c r="OAN175" s="71"/>
      <c r="OAO175" s="71"/>
      <c r="OAP175" s="71"/>
      <c r="OAQ175" s="71"/>
      <c r="OAR175" s="72"/>
      <c r="OAS175" s="72"/>
      <c r="OAT175" s="72"/>
      <c r="OAU175" s="72"/>
      <c r="OAV175" s="72"/>
      <c r="OAW175" s="72"/>
      <c r="OAX175" s="72"/>
      <c r="OAY175" s="72"/>
      <c r="OAZ175" s="72"/>
      <c r="OBA175" s="71"/>
      <c r="OBB175" s="71"/>
      <c r="OBC175" s="71"/>
      <c r="OBD175" s="71"/>
      <c r="OBE175" s="71"/>
      <c r="OBF175" s="71"/>
      <c r="OBG175" s="71"/>
      <c r="OBH175" s="72"/>
      <c r="OBI175" s="72"/>
      <c r="OBJ175" s="72"/>
      <c r="OBK175" s="72"/>
      <c r="OBL175" s="72"/>
      <c r="OBM175" s="72"/>
      <c r="OBN175" s="72"/>
      <c r="OBO175" s="72"/>
      <c r="OBP175" s="72"/>
      <c r="OBQ175" s="71"/>
      <c r="OBR175" s="71"/>
      <c r="OBS175" s="71"/>
      <c r="OBT175" s="71"/>
      <c r="OBU175" s="71"/>
      <c r="OBV175" s="71"/>
      <c r="OBW175" s="71"/>
      <c r="OBX175" s="72"/>
      <c r="OBY175" s="72"/>
      <c r="OBZ175" s="72"/>
      <c r="OCA175" s="72"/>
      <c r="OCB175" s="72"/>
      <c r="OCC175" s="72"/>
      <c r="OCD175" s="72"/>
      <c r="OCE175" s="72"/>
      <c r="OCF175" s="72"/>
      <c r="OCG175" s="71"/>
      <c r="OCH175" s="71"/>
      <c r="OCI175" s="71"/>
      <c r="OCJ175" s="71"/>
      <c r="OCK175" s="71"/>
      <c r="OCL175" s="71"/>
      <c r="OCM175" s="71"/>
      <c r="OCN175" s="72"/>
      <c r="OCO175" s="72"/>
      <c r="OCP175" s="72"/>
      <c r="OCQ175" s="72"/>
      <c r="OCR175" s="72"/>
      <c r="OCS175" s="72"/>
      <c r="OCT175" s="72"/>
      <c r="OCU175" s="72"/>
      <c r="OCV175" s="72"/>
      <c r="OCW175" s="71"/>
      <c r="OCX175" s="71"/>
      <c r="OCY175" s="71"/>
      <c r="OCZ175" s="71"/>
      <c r="ODA175" s="71"/>
      <c r="ODB175" s="71"/>
      <c r="ODC175" s="71"/>
      <c r="ODD175" s="72"/>
      <c r="ODE175" s="72"/>
      <c r="ODF175" s="72"/>
      <c r="ODG175" s="72"/>
      <c r="ODH175" s="72"/>
      <c r="ODI175" s="72"/>
      <c r="ODJ175" s="72"/>
      <c r="ODK175" s="72"/>
      <c r="ODL175" s="72"/>
      <c r="ODM175" s="71"/>
      <c r="ODN175" s="71"/>
      <c r="ODO175" s="71"/>
      <c r="ODP175" s="71"/>
      <c r="ODQ175" s="71"/>
      <c r="ODR175" s="71"/>
      <c r="ODS175" s="71"/>
      <c r="ODT175" s="72"/>
      <c r="ODU175" s="72"/>
      <c r="ODV175" s="72"/>
      <c r="ODW175" s="72"/>
      <c r="ODX175" s="72"/>
      <c r="ODY175" s="72"/>
      <c r="ODZ175" s="72"/>
      <c r="OEA175" s="72"/>
      <c r="OEB175" s="72"/>
      <c r="OEC175" s="71"/>
      <c r="OED175" s="71"/>
      <c r="OEE175" s="71"/>
      <c r="OEF175" s="71"/>
      <c r="OEG175" s="71"/>
      <c r="OEH175" s="71"/>
      <c r="OEI175" s="71"/>
      <c r="OEJ175" s="72"/>
      <c r="OEK175" s="72"/>
      <c r="OEL175" s="72"/>
      <c r="OEM175" s="72"/>
      <c r="OEN175" s="72"/>
      <c r="OEO175" s="72"/>
      <c r="OEP175" s="72"/>
      <c r="OEQ175" s="72"/>
      <c r="OER175" s="72"/>
      <c r="OES175" s="71"/>
      <c r="OET175" s="71"/>
      <c r="OEU175" s="71"/>
      <c r="OEV175" s="71"/>
      <c r="OEW175" s="71"/>
      <c r="OEX175" s="71"/>
      <c r="OEY175" s="71"/>
      <c r="OEZ175" s="72"/>
      <c r="OFA175" s="72"/>
      <c r="OFB175" s="72"/>
      <c r="OFC175" s="72"/>
      <c r="OFD175" s="72"/>
      <c r="OFE175" s="72"/>
      <c r="OFF175" s="72"/>
      <c r="OFG175" s="72"/>
      <c r="OFH175" s="72"/>
      <c r="OFI175" s="71"/>
      <c r="OFJ175" s="71"/>
      <c r="OFK175" s="71"/>
      <c r="OFL175" s="71"/>
      <c r="OFM175" s="71"/>
      <c r="OFN175" s="71"/>
      <c r="OFO175" s="71"/>
      <c r="OFP175" s="72"/>
      <c r="OFQ175" s="72"/>
      <c r="OFR175" s="72"/>
      <c r="OFS175" s="72"/>
      <c r="OFT175" s="72"/>
      <c r="OFU175" s="72"/>
      <c r="OFV175" s="72"/>
      <c r="OFW175" s="72"/>
      <c r="OFX175" s="72"/>
      <c r="OFY175" s="71"/>
      <c r="OFZ175" s="71"/>
      <c r="OGA175" s="71"/>
      <c r="OGB175" s="71"/>
      <c r="OGC175" s="71"/>
      <c r="OGD175" s="71"/>
      <c r="OGE175" s="71"/>
      <c r="OGF175" s="72"/>
      <c r="OGG175" s="72"/>
      <c r="OGH175" s="72"/>
      <c r="OGI175" s="72"/>
      <c r="OGJ175" s="72"/>
      <c r="OGK175" s="72"/>
      <c r="OGL175" s="72"/>
      <c r="OGM175" s="72"/>
      <c r="OGN175" s="72"/>
      <c r="OGO175" s="71"/>
      <c r="OGP175" s="71"/>
      <c r="OGQ175" s="71"/>
      <c r="OGR175" s="71"/>
      <c r="OGS175" s="71"/>
      <c r="OGT175" s="71"/>
      <c r="OGU175" s="71"/>
      <c r="OGV175" s="72"/>
      <c r="OGW175" s="72"/>
      <c r="OGX175" s="72"/>
      <c r="OGY175" s="72"/>
      <c r="OGZ175" s="72"/>
      <c r="OHA175" s="72"/>
      <c r="OHB175" s="72"/>
      <c r="OHC175" s="72"/>
      <c r="OHD175" s="72"/>
      <c r="OHE175" s="71"/>
      <c r="OHF175" s="71"/>
      <c r="OHG175" s="71"/>
      <c r="OHH175" s="71"/>
      <c r="OHI175" s="71"/>
      <c r="OHJ175" s="71"/>
      <c r="OHK175" s="71"/>
      <c r="OHL175" s="72"/>
      <c r="OHM175" s="72"/>
      <c r="OHN175" s="72"/>
      <c r="OHO175" s="72"/>
      <c r="OHP175" s="72"/>
      <c r="OHQ175" s="72"/>
      <c r="OHR175" s="72"/>
      <c r="OHS175" s="72"/>
      <c r="OHT175" s="72"/>
      <c r="OHU175" s="71"/>
      <c r="OHV175" s="71"/>
      <c r="OHW175" s="71"/>
      <c r="OHX175" s="71"/>
      <c r="OHY175" s="71"/>
      <c r="OHZ175" s="71"/>
      <c r="OIA175" s="71"/>
      <c r="OIB175" s="72"/>
      <c r="OIC175" s="72"/>
      <c r="OID175" s="72"/>
      <c r="OIE175" s="72"/>
      <c r="OIF175" s="72"/>
      <c r="OIG175" s="72"/>
      <c r="OIH175" s="72"/>
      <c r="OII175" s="72"/>
      <c r="OIJ175" s="72"/>
      <c r="OIK175" s="71"/>
      <c r="OIL175" s="71"/>
      <c r="OIM175" s="71"/>
      <c r="OIN175" s="71"/>
      <c r="OIO175" s="71"/>
      <c r="OIP175" s="71"/>
      <c r="OIQ175" s="71"/>
      <c r="OIR175" s="72"/>
      <c r="OIS175" s="72"/>
      <c r="OIT175" s="72"/>
      <c r="OIU175" s="72"/>
      <c r="OIV175" s="72"/>
      <c r="OIW175" s="72"/>
      <c r="OIX175" s="72"/>
      <c r="OIY175" s="72"/>
      <c r="OIZ175" s="72"/>
      <c r="OJA175" s="71"/>
      <c r="OJB175" s="71"/>
      <c r="OJC175" s="71"/>
      <c r="OJD175" s="71"/>
      <c r="OJE175" s="71"/>
      <c r="OJF175" s="71"/>
      <c r="OJG175" s="71"/>
      <c r="OJH175" s="72"/>
      <c r="OJI175" s="72"/>
      <c r="OJJ175" s="72"/>
      <c r="OJK175" s="72"/>
      <c r="OJL175" s="72"/>
      <c r="OJM175" s="72"/>
      <c r="OJN175" s="72"/>
      <c r="OJO175" s="72"/>
      <c r="OJP175" s="72"/>
      <c r="OJQ175" s="71"/>
      <c r="OJR175" s="71"/>
      <c r="OJS175" s="71"/>
      <c r="OJT175" s="71"/>
      <c r="OJU175" s="71"/>
      <c r="OJV175" s="71"/>
      <c r="OJW175" s="71"/>
      <c r="OJX175" s="72"/>
      <c r="OJY175" s="72"/>
      <c r="OJZ175" s="72"/>
      <c r="OKA175" s="72"/>
      <c r="OKB175" s="72"/>
      <c r="OKC175" s="72"/>
      <c r="OKD175" s="72"/>
      <c r="OKE175" s="72"/>
      <c r="OKF175" s="72"/>
      <c r="OKG175" s="71"/>
      <c r="OKH175" s="71"/>
      <c r="OKI175" s="71"/>
      <c r="OKJ175" s="71"/>
      <c r="OKK175" s="71"/>
      <c r="OKL175" s="71"/>
      <c r="OKM175" s="71"/>
      <c r="OKN175" s="72"/>
      <c r="OKO175" s="72"/>
      <c r="OKP175" s="72"/>
      <c r="OKQ175" s="72"/>
      <c r="OKR175" s="72"/>
      <c r="OKS175" s="72"/>
      <c r="OKT175" s="72"/>
      <c r="OKU175" s="72"/>
      <c r="OKV175" s="72"/>
      <c r="OKW175" s="71"/>
      <c r="OKX175" s="71"/>
      <c r="OKY175" s="71"/>
      <c r="OKZ175" s="71"/>
      <c r="OLA175" s="71"/>
      <c r="OLB175" s="71"/>
      <c r="OLC175" s="71"/>
      <c r="OLD175" s="72"/>
      <c r="OLE175" s="72"/>
      <c r="OLF175" s="72"/>
      <c r="OLG175" s="72"/>
      <c r="OLH175" s="72"/>
      <c r="OLI175" s="72"/>
      <c r="OLJ175" s="72"/>
      <c r="OLK175" s="72"/>
      <c r="OLL175" s="72"/>
      <c r="OLM175" s="71"/>
      <c r="OLN175" s="71"/>
      <c r="OLO175" s="71"/>
      <c r="OLP175" s="71"/>
      <c r="OLQ175" s="71"/>
      <c r="OLR175" s="71"/>
      <c r="OLS175" s="71"/>
      <c r="OLT175" s="72"/>
      <c r="OLU175" s="72"/>
      <c r="OLV175" s="72"/>
      <c r="OLW175" s="72"/>
      <c r="OLX175" s="72"/>
      <c r="OLY175" s="72"/>
      <c r="OLZ175" s="72"/>
      <c r="OMA175" s="72"/>
      <c r="OMB175" s="72"/>
      <c r="OMC175" s="71"/>
      <c r="OMD175" s="71"/>
      <c r="OME175" s="71"/>
      <c r="OMF175" s="71"/>
      <c r="OMG175" s="71"/>
      <c r="OMH175" s="71"/>
      <c r="OMI175" s="71"/>
      <c r="OMJ175" s="72"/>
      <c r="OMK175" s="72"/>
      <c r="OML175" s="72"/>
      <c r="OMM175" s="72"/>
      <c r="OMN175" s="72"/>
      <c r="OMO175" s="72"/>
      <c r="OMP175" s="72"/>
      <c r="OMQ175" s="72"/>
      <c r="OMR175" s="72"/>
      <c r="OMS175" s="71"/>
      <c r="OMT175" s="71"/>
      <c r="OMU175" s="71"/>
      <c r="OMV175" s="71"/>
      <c r="OMW175" s="71"/>
      <c r="OMX175" s="71"/>
      <c r="OMY175" s="71"/>
      <c r="OMZ175" s="72"/>
      <c r="ONA175" s="72"/>
      <c r="ONB175" s="72"/>
      <c r="ONC175" s="72"/>
      <c r="OND175" s="72"/>
      <c r="ONE175" s="72"/>
      <c r="ONF175" s="72"/>
      <c r="ONG175" s="72"/>
      <c r="ONH175" s="72"/>
      <c r="ONI175" s="71"/>
      <c r="ONJ175" s="71"/>
      <c r="ONK175" s="71"/>
      <c r="ONL175" s="71"/>
      <c r="ONM175" s="71"/>
      <c r="ONN175" s="71"/>
      <c r="ONO175" s="71"/>
      <c r="ONP175" s="72"/>
      <c r="ONQ175" s="72"/>
      <c r="ONR175" s="72"/>
      <c r="ONS175" s="72"/>
      <c r="ONT175" s="72"/>
      <c r="ONU175" s="72"/>
      <c r="ONV175" s="72"/>
      <c r="ONW175" s="72"/>
      <c r="ONX175" s="72"/>
      <c r="ONY175" s="71"/>
      <c r="ONZ175" s="71"/>
      <c r="OOA175" s="71"/>
      <c r="OOB175" s="71"/>
      <c r="OOC175" s="71"/>
      <c r="OOD175" s="71"/>
      <c r="OOE175" s="71"/>
      <c r="OOF175" s="72"/>
      <c r="OOG175" s="72"/>
      <c r="OOH175" s="72"/>
      <c r="OOI175" s="72"/>
      <c r="OOJ175" s="72"/>
      <c r="OOK175" s="72"/>
      <c r="OOL175" s="72"/>
      <c r="OOM175" s="72"/>
      <c r="OON175" s="72"/>
      <c r="OOO175" s="71"/>
      <c r="OOP175" s="71"/>
      <c r="OOQ175" s="71"/>
      <c r="OOR175" s="71"/>
      <c r="OOS175" s="71"/>
      <c r="OOT175" s="71"/>
      <c r="OOU175" s="71"/>
      <c r="OOV175" s="72"/>
      <c r="OOW175" s="72"/>
      <c r="OOX175" s="72"/>
      <c r="OOY175" s="72"/>
      <c r="OOZ175" s="72"/>
      <c r="OPA175" s="72"/>
      <c r="OPB175" s="72"/>
      <c r="OPC175" s="72"/>
      <c r="OPD175" s="72"/>
      <c r="OPE175" s="71"/>
      <c r="OPF175" s="71"/>
      <c r="OPG175" s="71"/>
      <c r="OPH175" s="71"/>
      <c r="OPI175" s="71"/>
      <c r="OPJ175" s="71"/>
      <c r="OPK175" s="71"/>
      <c r="OPL175" s="72"/>
      <c r="OPM175" s="72"/>
      <c r="OPN175" s="72"/>
      <c r="OPO175" s="72"/>
      <c r="OPP175" s="72"/>
      <c r="OPQ175" s="72"/>
      <c r="OPR175" s="72"/>
      <c r="OPS175" s="72"/>
      <c r="OPT175" s="72"/>
      <c r="OPU175" s="71"/>
      <c r="OPV175" s="71"/>
      <c r="OPW175" s="71"/>
      <c r="OPX175" s="71"/>
      <c r="OPY175" s="71"/>
      <c r="OPZ175" s="71"/>
      <c r="OQA175" s="71"/>
      <c r="OQB175" s="72"/>
      <c r="OQC175" s="72"/>
      <c r="OQD175" s="72"/>
      <c r="OQE175" s="72"/>
      <c r="OQF175" s="72"/>
      <c r="OQG175" s="72"/>
      <c r="OQH175" s="72"/>
      <c r="OQI175" s="72"/>
      <c r="OQJ175" s="72"/>
      <c r="OQK175" s="71"/>
      <c r="OQL175" s="71"/>
      <c r="OQM175" s="71"/>
      <c r="OQN175" s="71"/>
      <c r="OQO175" s="71"/>
      <c r="OQP175" s="71"/>
      <c r="OQQ175" s="71"/>
      <c r="OQR175" s="72"/>
      <c r="OQS175" s="72"/>
      <c r="OQT175" s="72"/>
      <c r="OQU175" s="72"/>
      <c r="OQV175" s="72"/>
      <c r="OQW175" s="72"/>
      <c r="OQX175" s="72"/>
      <c r="OQY175" s="72"/>
      <c r="OQZ175" s="72"/>
      <c r="ORA175" s="71"/>
      <c r="ORB175" s="71"/>
      <c r="ORC175" s="71"/>
      <c r="ORD175" s="71"/>
      <c r="ORE175" s="71"/>
      <c r="ORF175" s="71"/>
      <c r="ORG175" s="71"/>
      <c r="ORH175" s="72"/>
      <c r="ORI175" s="72"/>
      <c r="ORJ175" s="72"/>
      <c r="ORK175" s="72"/>
      <c r="ORL175" s="72"/>
      <c r="ORM175" s="72"/>
      <c r="ORN175" s="72"/>
      <c r="ORO175" s="72"/>
      <c r="ORP175" s="72"/>
      <c r="ORQ175" s="71"/>
      <c r="ORR175" s="71"/>
      <c r="ORS175" s="71"/>
      <c r="ORT175" s="71"/>
      <c r="ORU175" s="71"/>
      <c r="ORV175" s="71"/>
      <c r="ORW175" s="71"/>
      <c r="ORX175" s="72"/>
      <c r="ORY175" s="72"/>
      <c r="ORZ175" s="72"/>
      <c r="OSA175" s="72"/>
      <c r="OSB175" s="72"/>
      <c r="OSC175" s="72"/>
      <c r="OSD175" s="72"/>
      <c r="OSE175" s="72"/>
      <c r="OSF175" s="72"/>
      <c r="OSG175" s="71"/>
      <c r="OSH175" s="71"/>
      <c r="OSI175" s="71"/>
      <c r="OSJ175" s="71"/>
      <c r="OSK175" s="71"/>
      <c r="OSL175" s="71"/>
      <c r="OSM175" s="71"/>
      <c r="OSN175" s="72"/>
      <c r="OSO175" s="72"/>
      <c r="OSP175" s="72"/>
      <c r="OSQ175" s="72"/>
      <c r="OSR175" s="72"/>
      <c r="OSS175" s="72"/>
      <c r="OST175" s="72"/>
      <c r="OSU175" s="72"/>
      <c r="OSV175" s="72"/>
      <c r="OSW175" s="71"/>
      <c r="OSX175" s="71"/>
      <c r="OSY175" s="71"/>
      <c r="OSZ175" s="71"/>
      <c r="OTA175" s="71"/>
      <c r="OTB175" s="71"/>
      <c r="OTC175" s="71"/>
      <c r="OTD175" s="72"/>
      <c r="OTE175" s="72"/>
      <c r="OTF175" s="72"/>
      <c r="OTG175" s="72"/>
      <c r="OTH175" s="72"/>
      <c r="OTI175" s="72"/>
      <c r="OTJ175" s="72"/>
      <c r="OTK175" s="72"/>
      <c r="OTL175" s="72"/>
      <c r="OTM175" s="71"/>
      <c r="OTN175" s="71"/>
      <c r="OTO175" s="71"/>
      <c r="OTP175" s="71"/>
      <c r="OTQ175" s="71"/>
      <c r="OTR175" s="71"/>
      <c r="OTS175" s="71"/>
      <c r="OTT175" s="72"/>
      <c r="OTU175" s="72"/>
      <c r="OTV175" s="72"/>
      <c r="OTW175" s="72"/>
      <c r="OTX175" s="72"/>
      <c r="OTY175" s="72"/>
      <c r="OTZ175" s="72"/>
      <c r="OUA175" s="72"/>
      <c r="OUB175" s="72"/>
      <c r="OUC175" s="71"/>
      <c r="OUD175" s="71"/>
      <c r="OUE175" s="71"/>
      <c r="OUF175" s="71"/>
      <c r="OUG175" s="71"/>
      <c r="OUH175" s="71"/>
      <c r="OUI175" s="71"/>
      <c r="OUJ175" s="72"/>
      <c r="OUK175" s="72"/>
      <c r="OUL175" s="72"/>
      <c r="OUM175" s="72"/>
      <c r="OUN175" s="72"/>
      <c r="OUO175" s="72"/>
      <c r="OUP175" s="72"/>
      <c r="OUQ175" s="72"/>
      <c r="OUR175" s="72"/>
      <c r="OUS175" s="71"/>
      <c r="OUT175" s="71"/>
      <c r="OUU175" s="71"/>
      <c r="OUV175" s="71"/>
      <c r="OUW175" s="71"/>
      <c r="OUX175" s="71"/>
      <c r="OUY175" s="71"/>
      <c r="OUZ175" s="72"/>
      <c r="OVA175" s="72"/>
      <c r="OVB175" s="72"/>
      <c r="OVC175" s="72"/>
      <c r="OVD175" s="72"/>
      <c r="OVE175" s="72"/>
      <c r="OVF175" s="72"/>
      <c r="OVG175" s="72"/>
      <c r="OVH175" s="72"/>
      <c r="OVI175" s="71"/>
      <c r="OVJ175" s="71"/>
      <c r="OVK175" s="71"/>
      <c r="OVL175" s="71"/>
      <c r="OVM175" s="71"/>
      <c r="OVN175" s="71"/>
      <c r="OVO175" s="71"/>
      <c r="OVP175" s="72"/>
      <c r="OVQ175" s="72"/>
      <c r="OVR175" s="72"/>
      <c r="OVS175" s="72"/>
      <c r="OVT175" s="72"/>
      <c r="OVU175" s="72"/>
      <c r="OVV175" s="72"/>
      <c r="OVW175" s="72"/>
      <c r="OVX175" s="72"/>
      <c r="OVY175" s="71"/>
      <c r="OVZ175" s="71"/>
      <c r="OWA175" s="71"/>
      <c r="OWB175" s="71"/>
      <c r="OWC175" s="71"/>
      <c r="OWD175" s="71"/>
      <c r="OWE175" s="71"/>
      <c r="OWF175" s="72"/>
      <c r="OWG175" s="72"/>
      <c r="OWH175" s="72"/>
      <c r="OWI175" s="72"/>
      <c r="OWJ175" s="72"/>
      <c r="OWK175" s="72"/>
      <c r="OWL175" s="72"/>
      <c r="OWM175" s="72"/>
      <c r="OWN175" s="72"/>
      <c r="OWO175" s="71"/>
      <c r="OWP175" s="71"/>
      <c r="OWQ175" s="71"/>
      <c r="OWR175" s="71"/>
      <c r="OWS175" s="71"/>
      <c r="OWT175" s="71"/>
      <c r="OWU175" s="71"/>
      <c r="OWV175" s="72"/>
      <c r="OWW175" s="72"/>
      <c r="OWX175" s="72"/>
      <c r="OWY175" s="72"/>
      <c r="OWZ175" s="72"/>
      <c r="OXA175" s="72"/>
      <c r="OXB175" s="72"/>
      <c r="OXC175" s="72"/>
      <c r="OXD175" s="72"/>
      <c r="OXE175" s="71"/>
      <c r="OXF175" s="71"/>
      <c r="OXG175" s="71"/>
      <c r="OXH175" s="71"/>
      <c r="OXI175" s="71"/>
      <c r="OXJ175" s="71"/>
      <c r="OXK175" s="71"/>
      <c r="OXL175" s="72"/>
      <c r="OXM175" s="72"/>
      <c r="OXN175" s="72"/>
      <c r="OXO175" s="72"/>
      <c r="OXP175" s="72"/>
      <c r="OXQ175" s="72"/>
      <c r="OXR175" s="72"/>
      <c r="OXS175" s="72"/>
      <c r="OXT175" s="72"/>
      <c r="OXU175" s="71"/>
      <c r="OXV175" s="71"/>
      <c r="OXW175" s="71"/>
      <c r="OXX175" s="71"/>
      <c r="OXY175" s="71"/>
      <c r="OXZ175" s="71"/>
      <c r="OYA175" s="71"/>
      <c r="OYB175" s="72"/>
      <c r="OYC175" s="72"/>
      <c r="OYD175" s="72"/>
      <c r="OYE175" s="72"/>
      <c r="OYF175" s="72"/>
      <c r="OYG175" s="72"/>
      <c r="OYH175" s="72"/>
      <c r="OYI175" s="72"/>
      <c r="OYJ175" s="72"/>
      <c r="OYK175" s="71"/>
      <c r="OYL175" s="71"/>
      <c r="OYM175" s="71"/>
      <c r="OYN175" s="71"/>
      <c r="OYO175" s="71"/>
      <c r="OYP175" s="71"/>
      <c r="OYQ175" s="71"/>
      <c r="OYR175" s="72"/>
      <c r="OYS175" s="72"/>
      <c r="OYT175" s="72"/>
      <c r="OYU175" s="72"/>
      <c r="OYV175" s="72"/>
      <c r="OYW175" s="72"/>
      <c r="OYX175" s="72"/>
      <c r="OYY175" s="72"/>
      <c r="OYZ175" s="72"/>
      <c r="OZA175" s="71"/>
      <c r="OZB175" s="71"/>
      <c r="OZC175" s="71"/>
      <c r="OZD175" s="71"/>
      <c r="OZE175" s="71"/>
      <c r="OZF175" s="71"/>
      <c r="OZG175" s="71"/>
      <c r="OZH175" s="72"/>
      <c r="OZI175" s="72"/>
      <c r="OZJ175" s="72"/>
      <c r="OZK175" s="72"/>
      <c r="OZL175" s="72"/>
      <c r="OZM175" s="72"/>
      <c r="OZN175" s="72"/>
      <c r="OZO175" s="72"/>
      <c r="OZP175" s="72"/>
      <c r="OZQ175" s="71"/>
      <c r="OZR175" s="71"/>
      <c r="OZS175" s="71"/>
      <c r="OZT175" s="71"/>
      <c r="OZU175" s="71"/>
      <c r="OZV175" s="71"/>
      <c r="OZW175" s="71"/>
      <c r="OZX175" s="72"/>
      <c r="OZY175" s="72"/>
      <c r="OZZ175" s="72"/>
      <c r="PAA175" s="72"/>
      <c r="PAB175" s="72"/>
      <c r="PAC175" s="72"/>
      <c r="PAD175" s="72"/>
      <c r="PAE175" s="72"/>
      <c r="PAF175" s="72"/>
      <c r="PAG175" s="71"/>
      <c r="PAH175" s="71"/>
      <c r="PAI175" s="71"/>
      <c r="PAJ175" s="71"/>
      <c r="PAK175" s="71"/>
      <c r="PAL175" s="71"/>
      <c r="PAM175" s="71"/>
      <c r="PAN175" s="72"/>
      <c r="PAO175" s="72"/>
      <c r="PAP175" s="72"/>
      <c r="PAQ175" s="72"/>
      <c r="PAR175" s="72"/>
      <c r="PAS175" s="72"/>
      <c r="PAT175" s="72"/>
      <c r="PAU175" s="72"/>
      <c r="PAV175" s="72"/>
      <c r="PAW175" s="71"/>
      <c r="PAX175" s="71"/>
      <c r="PAY175" s="71"/>
      <c r="PAZ175" s="71"/>
      <c r="PBA175" s="71"/>
      <c r="PBB175" s="71"/>
      <c r="PBC175" s="71"/>
      <c r="PBD175" s="72"/>
      <c r="PBE175" s="72"/>
      <c r="PBF175" s="72"/>
      <c r="PBG175" s="72"/>
      <c r="PBH175" s="72"/>
      <c r="PBI175" s="72"/>
      <c r="PBJ175" s="72"/>
      <c r="PBK175" s="72"/>
      <c r="PBL175" s="72"/>
      <c r="PBM175" s="71"/>
      <c r="PBN175" s="71"/>
      <c r="PBO175" s="71"/>
      <c r="PBP175" s="71"/>
      <c r="PBQ175" s="71"/>
      <c r="PBR175" s="71"/>
      <c r="PBS175" s="71"/>
      <c r="PBT175" s="72"/>
      <c r="PBU175" s="72"/>
      <c r="PBV175" s="72"/>
      <c r="PBW175" s="72"/>
      <c r="PBX175" s="72"/>
      <c r="PBY175" s="72"/>
      <c r="PBZ175" s="72"/>
      <c r="PCA175" s="72"/>
      <c r="PCB175" s="72"/>
      <c r="PCC175" s="71"/>
      <c r="PCD175" s="71"/>
      <c r="PCE175" s="71"/>
      <c r="PCF175" s="71"/>
      <c r="PCG175" s="71"/>
      <c r="PCH175" s="71"/>
      <c r="PCI175" s="71"/>
      <c r="PCJ175" s="72"/>
      <c r="PCK175" s="72"/>
      <c r="PCL175" s="72"/>
      <c r="PCM175" s="72"/>
      <c r="PCN175" s="72"/>
      <c r="PCO175" s="72"/>
      <c r="PCP175" s="72"/>
      <c r="PCQ175" s="72"/>
      <c r="PCR175" s="72"/>
      <c r="PCS175" s="71"/>
      <c r="PCT175" s="71"/>
      <c r="PCU175" s="71"/>
      <c r="PCV175" s="71"/>
      <c r="PCW175" s="71"/>
      <c r="PCX175" s="71"/>
      <c r="PCY175" s="71"/>
      <c r="PCZ175" s="72"/>
      <c r="PDA175" s="72"/>
      <c r="PDB175" s="72"/>
      <c r="PDC175" s="72"/>
      <c r="PDD175" s="72"/>
      <c r="PDE175" s="72"/>
      <c r="PDF175" s="72"/>
      <c r="PDG175" s="72"/>
      <c r="PDH175" s="72"/>
      <c r="PDI175" s="71"/>
      <c r="PDJ175" s="71"/>
      <c r="PDK175" s="71"/>
      <c r="PDL175" s="71"/>
      <c r="PDM175" s="71"/>
      <c r="PDN175" s="71"/>
      <c r="PDO175" s="71"/>
      <c r="PDP175" s="72"/>
      <c r="PDQ175" s="72"/>
      <c r="PDR175" s="72"/>
      <c r="PDS175" s="72"/>
      <c r="PDT175" s="72"/>
      <c r="PDU175" s="72"/>
      <c r="PDV175" s="72"/>
      <c r="PDW175" s="72"/>
      <c r="PDX175" s="72"/>
      <c r="PDY175" s="71"/>
      <c r="PDZ175" s="71"/>
      <c r="PEA175" s="71"/>
      <c r="PEB175" s="71"/>
      <c r="PEC175" s="71"/>
      <c r="PED175" s="71"/>
      <c r="PEE175" s="71"/>
      <c r="PEF175" s="72"/>
      <c r="PEG175" s="72"/>
      <c r="PEH175" s="72"/>
      <c r="PEI175" s="72"/>
      <c r="PEJ175" s="72"/>
      <c r="PEK175" s="72"/>
      <c r="PEL175" s="72"/>
      <c r="PEM175" s="72"/>
      <c r="PEN175" s="72"/>
      <c r="PEO175" s="71"/>
      <c r="PEP175" s="71"/>
      <c r="PEQ175" s="71"/>
      <c r="PER175" s="71"/>
      <c r="PES175" s="71"/>
      <c r="PET175" s="71"/>
      <c r="PEU175" s="71"/>
      <c r="PEV175" s="72"/>
      <c r="PEW175" s="72"/>
      <c r="PEX175" s="72"/>
      <c r="PEY175" s="72"/>
      <c r="PEZ175" s="72"/>
      <c r="PFA175" s="72"/>
      <c r="PFB175" s="72"/>
      <c r="PFC175" s="72"/>
      <c r="PFD175" s="72"/>
      <c r="PFE175" s="71"/>
      <c r="PFF175" s="71"/>
      <c r="PFG175" s="71"/>
      <c r="PFH175" s="71"/>
      <c r="PFI175" s="71"/>
      <c r="PFJ175" s="71"/>
      <c r="PFK175" s="71"/>
      <c r="PFL175" s="72"/>
      <c r="PFM175" s="72"/>
      <c r="PFN175" s="72"/>
      <c r="PFO175" s="72"/>
      <c r="PFP175" s="72"/>
      <c r="PFQ175" s="72"/>
      <c r="PFR175" s="72"/>
      <c r="PFS175" s="72"/>
      <c r="PFT175" s="72"/>
      <c r="PFU175" s="71"/>
      <c r="PFV175" s="71"/>
      <c r="PFW175" s="71"/>
      <c r="PFX175" s="71"/>
      <c r="PFY175" s="71"/>
      <c r="PFZ175" s="71"/>
      <c r="PGA175" s="71"/>
      <c r="PGB175" s="72"/>
      <c r="PGC175" s="72"/>
      <c r="PGD175" s="72"/>
      <c r="PGE175" s="72"/>
      <c r="PGF175" s="72"/>
      <c r="PGG175" s="72"/>
      <c r="PGH175" s="72"/>
      <c r="PGI175" s="72"/>
      <c r="PGJ175" s="72"/>
      <c r="PGK175" s="71"/>
      <c r="PGL175" s="71"/>
      <c r="PGM175" s="71"/>
      <c r="PGN175" s="71"/>
      <c r="PGO175" s="71"/>
      <c r="PGP175" s="71"/>
      <c r="PGQ175" s="71"/>
      <c r="PGR175" s="72"/>
      <c r="PGS175" s="72"/>
      <c r="PGT175" s="72"/>
      <c r="PGU175" s="72"/>
      <c r="PGV175" s="72"/>
      <c r="PGW175" s="72"/>
      <c r="PGX175" s="72"/>
      <c r="PGY175" s="72"/>
      <c r="PGZ175" s="72"/>
      <c r="PHA175" s="71"/>
      <c r="PHB175" s="71"/>
      <c r="PHC175" s="71"/>
      <c r="PHD175" s="71"/>
      <c r="PHE175" s="71"/>
      <c r="PHF175" s="71"/>
      <c r="PHG175" s="71"/>
      <c r="PHH175" s="72"/>
      <c r="PHI175" s="72"/>
      <c r="PHJ175" s="72"/>
      <c r="PHK175" s="72"/>
      <c r="PHL175" s="72"/>
      <c r="PHM175" s="72"/>
      <c r="PHN175" s="72"/>
      <c r="PHO175" s="72"/>
      <c r="PHP175" s="72"/>
      <c r="PHQ175" s="71"/>
      <c r="PHR175" s="71"/>
      <c r="PHS175" s="71"/>
      <c r="PHT175" s="71"/>
      <c r="PHU175" s="71"/>
      <c r="PHV175" s="71"/>
      <c r="PHW175" s="71"/>
      <c r="PHX175" s="72"/>
      <c r="PHY175" s="72"/>
      <c r="PHZ175" s="72"/>
      <c r="PIA175" s="72"/>
      <c r="PIB175" s="72"/>
      <c r="PIC175" s="72"/>
      <c r="PID175" s="72"/>
      <c r="PIE175" s="72"/>
      <c r="PIF175" s="72"/>
      <c r="PIG175" s="71"/>
      <c r="PIH175" s="71"/>
      <c r="PII175" s="71"/>
      <c r="PIJ175" s="71"/>
      <c r="PIK175" s="71"/>
      <c r="PIL175" s="71"/>
      <c r="PIM175" s="71"/>
      <c r="PIN175" s="72"/>
      <c r="PIO175" s="72"/>
      <c r="PIP175" s="72"/>
      <c r="PIQ175" s="72"/>
      <c r="PIR175" s="72"/>
      <c r="PIS175" s="72"/>
      <c r="PIT175" s="72"/>
      <c r="PIU175" s="72"/>
      <c r="PIV175" s="72"/>
      <c r="PIW175" s="71"/>
      <c r="PIX175" s="71"/>
      <c r="PIY175" s="71"/>
      <c r="PIZ175" s="71"/>
      <c r="PJA175" s="71"/>
      <c r="PJB175" s="71"/>
      <c r="PJC175" s="71"/>
      <c r="PJD175" s="72"/>
      <c r="PJE175" s="72"/>
      <c r="PJF175" s="72"/>
      <c r="PJG175" s="72"/>
      <c r="PJH175" s="72"/>
      <c r="PJI175" s="72"/>
      <c r="PJJ175" s="72"/>
      <c r="PJK175" s="72"/>
      <c r="PJL175" s="72"/>
      <c r="PJM175" s="71"/>
      <c r="PJN175" s="71"/>
      <c r="PJO175" s="71"/>
      <c r="PJP175" s="71"/>
      <c r="PJQ175" s="71"/>
      <c r="PJR175" s="71"/>
      <c r="PJS175" s="71"/>
      <c r="PJT175" s="72"/>
      <c r="PJU175" s="72"/>
      <c r="PJV175" s="72"/>
      <c r="PJW175" s="72"/>
      <c r="PJX175" s="72"/>
      <c r="PJY175" s="72"/>
      <c r="PJZ175" s="72"/>
      <c r="PKA175" s="72"/>
      <c r="PKB175" s="72"/>
      <c r="PKC175" s="71"/>
      <c r="PKD175" s="71"/>
      <c r="PKE175" s="71"/>
      <c r="PKF175" s="71"/>
      <c r="PKG175" s="71"/>
      <c r="PKH175" s="71"/>
      <c r="PKI175" s="71"/>
      <c r="PKJ175" s="72"/>
      <c r="PKK175" s="72"/>
      <c r="PKL175" s="72"/>
      <c r="PKM175" s="72"/>
      <c r="PKN175" s="72"/>
      <c r="PKO175" s="72"/>
      <c r="PKP175" s="72"/>
      <c r="PKQ175" s="72"/>
      <c r="PKR175" s="72"/>
      <c r="PKS175" s="71"/>
      <c r="PKT175" s="71"/>
      <c r="PKU175" s="71"/>
      <c r="PKV175" s="71"/>
      <c r="PKW175" s="71"/>
      <c r="PKX175" s="71"/>
      <c r="PKY175" s="71"/>
      <c r="PKZ175" s="72"/>
      <c r="PLA175" s="72"/>
      <c r="PLB175" s="72"/>
      <c r="PLC175" s="72"/>
      <c r="PLD175" s="72"/>
      <c r="PLE175" s="72"/>
      <c r="PLF175" s="72"/>
      <c r="PLG175" s="72"/>
      <c r="PLH175" s="72"/>
      <c r="PLI175" s="71"/>
      <c r="PLJ175" s="71"/>
      <c r="PLK175" s="71"/>
      <c r="PLL175" s="71"/>
      <c r="PLM175" s="71"/>
      <c r="PLN175" s="71"/>
      <c r="PLO175" s="71"/>
      <c r="PLP175" s="72"/>
      <c r="PLQ175" s="72"/>
      <c r="PLR175" s="72"/>
      <c r="PLS175" s="72"/>
      <c r="PLT175" s="72"/>
      <c r="PLU175" s="72"/>
      <c r="PLV175" s="72"/>
      <c r="PLW175" s="72"/>
      <c r="PLX175" s="72"/>
      <c r="PLY175" s="71"/>
      <c r="PLZ175" s="71"/>
      <c r="PMA175" s="71"/>
      <c r="PMB175" s="71"/>
      <c r="PMC175" s="71"/>
      <c r="PMD175" s="71"/>
      <c r="PME175" s="71"/>
      <c r="PMF175" s="72"/>
      <c r="PMG175" s="72"/>
      <c r="PMH175" s="72"/>
      <c r="PMI175" s="72"/>
      <c r="PMJ175" s="72"/>
      <c r="PMK175" s="72"/>
      <c r="PML175" s="72"/>
      <c r="PMM175" s="72"/>
      <c r="PMN175" s="72"/>
      <c r="PMO175" s="71"/>
      <c r="PMP175" s="71"/>
      <c r="PMQ175" s="71"/>
      <c r="PMR175" s="71"/>
      <c r="PMS175" s="71"/>
      <c r="PMT175" s="71"/>
      <c r="PMU175" s="71"/>
      <c r="PMV175" s="72"/>
      <c r="PMW175" s="72"/>
      <c r="PMX175" s="72"/>
      <c r="PMY175" s="72"/>
      <c r="PMZ175" s="72"/>
      <c r="PNA175" s="72"/>
      <c r="PNB175" s="72"/>
      <c r="PNC175" s="72"/>
      <c r="PND175" s="72"/>
      <c r="PNE175" s="71"/>
      <c r="PNF175" s="71"/>
      <c r="PNG175" s="71"/>
      <c r="PNH175" s="71"/>
      <c r="PNI175" s="71"/>
      <c r="PNJ175" s="71"/>
      <c r="PNK175" s="71"/>
      <c r="PNL175" s="72"/>
      <c r="PNM175" s="72"/>
      <c r="PNN175" s="72"/>
      <c r="PNO175" s="72"/>
      <c r="PNP175" s="72"/>
      <c r="PNQ175" s="72"/>
      <c r="PNR175" s="72"/>
      <c r="PNS175" s="72"/>
      <c r="PNT175" s="72"/>
      <c r="PNU175" s="71"/>
      <c r="PNV175" s="71"/>
      <c r="PNW175" s="71"/>
      <c r="PNX175" s="71"/>
      <c r="PNY175" s="71"/>
      <c r="PNZ175" s="71"/>
      <c r="POA175" s="71"/>
      <c r="POB175" s="72"/>
      <c r="POC175" s="72"/>
      <c r="POD175" s="72"/>
      <c r="POE175" s="72"/>
      <c r="POF175" s="72"/>
      <c r="POG175" s="72"/>
      <c r="POH175" s="72"/>
      <c r="POI175" s="72"/>
      <c r="POJ175" s="72"/>
      <c r="POK175" s="71"/>
      <c r="POL175" s="71"/>
      <c r="POM175" s="71"/>
      <c r="PON175" s="71"/>
      <c r="POO175" s="71"/>
      <c r="POP175" s="71"/>
      <c r="POQ175" s="71"/>
      <c r="POR175" s="72"/>
      <c r="POS175" s="72"/>
      <c r="POT175" s="72"/>
      <c r="POU175" s="72"/>
      <c r="POV175" s="72"/>
      <c r="POW175" s="72"/>
      <c r="POX175" s="72"/>
      <c r="POY175" s="72"/>
      <c r="POZ175" s="72"/>
      <c r="PPA175" s="71"/>
      <c r="PPB175" s="71"/>
      <c r="PPC175" s="71"/>
      <c r="PPD175" s="71"/>
      <c r="PPE175" s="71"/>
      <c r="PPF175" s="71"/>
      <c r="PPG175" s="71"/>
      <c r="PPH175" s="72"/>
      <c r="PPI175" s="72"/>
      <c r="PPJ175" s="72"/>
      <c r="PPK175" s="72"/>
      <c r="PPL175" s="72"/>
      <c r="PPM175" s="72"/>
      <c r="PPN175" s="72"/>
      <c r="PPO175" s="72"/>
      <c r="PPP175" s="72"/>
      <c r="PPQ175" s="71"/>
      <c r="PPR175" s="71"/>
      <c r="PPS175" s="71"/>
      <c r="PPT175" s="71"/>
      <c r="PPU175" s="71"/>
      <c r="PPV175" s="71"/>
      <c r="PPW175" s="71"/>
      <c r="PPX175" s="72"/>
      <c r="PPY175" s="72"/>
      <c r="PPZ175" s="72"/>
      <c r="PQA175" s="72"/>
      <c r="PQB175" s="72"/>
      <c r="PQC175" s="72"/>
      <c r="PQD175" s="72"/>
      <c r="PQE175" s="72"/>
      <c r="PQF175" s="72"/>
      <c r="PQG175" s="71"/>
      <c r="PQH175" s="71"/>
      <c r="PQI175" s="71"/>
      <c r="PQJ175" s="71"/>
      <c r="PQK175" s="71"/>
      <c r="PQL175" s="71"/>
      <c r="PQM175" s="71"/>
      <c r="PQN175" s="72"/>
      <c r="PQO175" s="72"/>
      <c r="PQP175" s="72"/>
      <c r="PQQ175" s="72"/>
      <c r="PQR175" s="72"/>
      <c r="PQS175" s="72"/>
      <c r="PQT175" s="72"/>
      <c r="PQU175" s="72"/>
      <c r="PQV175" s="72"/>
      <c r="PQW175" s="71"/>
      <c r="PQX175" s="71"/>
      <c r="PQY175" s="71"/>
      <c r="PQZ175" s="71"/>
      <c r="PRA175" s="71"/>
      <c r="PRB175" s="71"/>
      <c r="PRC175" s="71"/>
      <c r="PRD175" s="72"/>
      <c r="PRE175" s="72"/>
      <c r="PRF175" s="72"/>
      <c r="PRG175" s="72"/>
      <c r="PRH175" s="72"/>
      <c r="PRI175" s="72"/>
      <c r="PRJ175" s="72"/>
      <c r="PRK175" s="72"/>
      <c r="PRL175" s="72"/>
      <c r="PRM175" s="71"/>
      <c r="PRN175" s="71"/>
      <c r="PRO175" s="71"/>
      <c r="PRP175" s="71"/>
      <c r="PRQ175" s="71"/>
      <c r="PRR175" s="71"/>
      <c r="PRS175" s="71"/>
      <c r="PRT175" s="72"/>
      <c r="PRU175" s="72"/>
      <c r="PRV175" s="72"/>
      <c r="PRW175" s="72"/>
      <c r="PRX175" s="72"/>
      <c r="PRY175" s="72"/>
      <c r="PRZ175" s="72"/>
      <c r="PSA175" s="72"/>
      <c r="PSB175" s="72"/>
      <c r="PSC175" s="71"/>
      <c r="PSD175" s="71"/>
      <c r="PSE175" s="71"/>
      <c r="PSF175" s="71"/>
      <c r="PSG175" s="71"/>
      <c r="PSH175" s="71"/>
      <c r="PSI175" s="71"/>
      <c r="PSJ175" s="72"/>
      <c r="PSK175" s="72"/>
      <c r="PSL175" s="72"/>
      <c r="PSM175" s="72"/>
      <c r="PSN175" s="72"/>
      <c r="PSO175" s="72"/>
      <c r="PSP175" s="72"/>
      <c r="PSQ175" s="72"/>
      <c r="PSR175" s="72"/>
      <c r="PSS175" s="71"/>
      <c r="PST175" s="71"/>
      <c r="PSU175" s="71"/>
      <c r="PSV175" s="71"/>
      <c r="PSW175" s="71"/>
      <c r="PSX175" s="71"/>
      <c r="PSY175" s="71"/>
      <c r="PSZ175" s="72"/>
      <c r="PTA175" s="72"/>
      <c r="PTB175" s="72"/>
      <c r="PTC175" s="72"/>
      <c r="PTD175" s="72"/>
      <c r="PTE175" s="72"/>
      <c r="PTF175" s="72"/>
      <c r="PTG175" s="72"/>
      <c r="PTH175" s="72"/>
      <c r="PTI175" s="71"/>
      <c r="PTJ175" s="71"/>
      <c r="PTK175" s="71"/>
      <c r="PTL175" s="71"/>
      <c r="PTM175" s="71"/>
      <c r="PTN175" s="71"/>
      <c r="PTO175" s="71"/>
      <c r="PTP175" s="72"/>
      <c r="PTQ175" s="72"/>
      <c r="PTR175" s="72"/>
      <c r="PTS175" s="72"/>
      <c r="PTT175" s="72"/>
      <c r="PTU175" s="72"/>
      <c r="PTV175" s="72"/>
      <c r="PTW175" s="72"/>
      <c r="PTX175" s="72"/>
      <c r="PTY175" s="71"/>
      <c r="PTZ175" s="71"/>
      <c r="PUA175" s="71"/>
      <c r="PUB175" s="71"/>
      <c r="PUC175" s="71"/>
      <c r="PUD175" s="71"/>
      <c r="PUE175" s="71"/>
      <c r="PUF175" s="72"/>
      <c r="PUG175" s="72"/>
      <c r="PUH175" s="72"/>
      <c r="PUI175" s="72"/>
      <c r="PUJ175" s="72"/>
      <c r="PUK175" s="72"/>
      <c r="PUL175" s="72"/>
      <c r="PUM175" s="72"/>
      <c r="PUN175" s="72"/>
      <c r="PUO175" s="71"/>
      <c r="PUP175" s="71"/>
      <c r="PUQ175" s="71"/>
      <c r="PUR175" s="71"/>
      <c r="PUS175" s="71"/>
      <c r="PUT175" s="71"/>
      <c r="PUU175" s="71"/>
      <c r="PUV175" s="72"/>
      <c r="PUW175" s="72"/>
      <c r="PUX175" s="72"/>
      <c r="PUY175" s="72"/>
      <c r="PUZ175" s="72"/>
      <c r="PVA175" s="72"/>
      <c r="PVB175" s="72"/>
      <c r="PVC175" s="72"/>
      <c r="PVD175" s="72"/>
      <c r="PVE175" s="71"/>
      <c r="PVF175" s="71"/>
      <c r="PVG175" s="71"/>
      <c r="PVH175" s="71"/>
      <c r="PVI175" s="71"/>
      <c r="PVJ175" s="71"/>
      <c r="PVK175" s="71"/>
      <c r="PVL175" s="72"/>
      <c r="PVM175" s="72"/>
      <c r="PVN175" s="72"/>
      <c r="PVO175" s="72"/>
      <c r="PVP175" s="72"/>
      <c r="PVQ175" s="72"/>
      <c r="PVR175" s="72"/>
      <c r="PVS175" s="72"/>
      <c r="PVT175" s="72"/>
      <c r="PVU175" s="71"/>
      <c r="PVV175" s="71"/>
      <c r="PVW175" s="71"/>
      <c r="PVX175" s="71"/>
      <c r="PVY175" s="71"/>
      <c r="PVZ175" s="71"/>
      <c r="PWA175" s="71"/>
      <c r="PWB175" s="72"/>
      <c r="PWC175" s="72"/>
      <c r="PWD175" s="72"/>
      <c r="PWE175" s="72"/>
      <c r="PWF175" s="72"/>
      <c r="PWG175" s="72"/>
      <c r="PWH175" s="72"/>
      <c r="PWI175" s="72"/>
      <c r="PWJ175" s="72"/>
      <c r="PWK175" s="71"/>
      <c r="PWL175" s="71"/>
      <c r="PWM175" s="71"/>
      <c r="PWN175" s="71"/>
      <c r="PWO175" s="71"/>
      <c r="PWP175" s="71"/>
      <c r="PWQ175" s="71"/>
      <c r="PWR175" s="72"/>
      <c r="PWS175" s="72"/>
      <c r="PWT175" s="72"/>
      <c r="PWU175" s="72"/>
      <c r="PWV175" s="72"/>
      <c r="PWW175" s="72"/>
      <c r="PWX175" s="72"/>
      <c r="PWY175" s="72"/>
      <c r="PWZ175" s="72"/>
      <c r="PXA175" s="71"/>
      <c r="PXB175" s="71"/>
      <c r="PXC175" s="71"/>
      <c r="PXD175" s="71"/>
      <c r="PXE175" s="71"/>
      <c r="PXF175" s="71"/>
      <c r="PXG175" s="71"/>
      <c r="PXH175" s="72"/>
      <c r="PXI175" s="72"/>
      <c r="PXJ175" s="72"/>
      <c r="PXK175" s="72"/>
      <c r="PXL175" s="72"/>
      <c r="PXM175" s="72"/>
      <c r="PXN175" s="72"/>
      <c r="PXO175" s="72"/>
      <c r="PXP175" s="72"/>
      <c r="PXQ175" s="71"/>
      <c r="PXR175" s="71"/>
      <c r="PXS175" s="71"/>
      <c r="PXT175" s="71"/>
      <c r="PXU175" s="71"/>
      <c r="PXV175" s="71"/>
      <c r="PXW175" s="71"/>
      <c r="PXX175" s="72"/>
      <c r="PXY175" s="72"/>
      <c r="PXZ175" s="72"/>
      <c r="PYA175" s="72"/>
      <c r="PYB175" s="72"/>
      <c r="PYC175" s="72"/>
      <c r="PYD175" s="72"/>
      <c r="PYE175" s="72"/>
      <c r="PYF175" s="72"/>
      <c r="PYG175" s="71"/>
      <c r="PYH175" s="71"/>
      <c r="PYI175" s="71"/>
      <c r="PYJ175" s="71"/>
      <c r="PYK175" s="71"/>
      <c r="PYL175" s="71"/>
      <c r="PYM175" s="71"/>
      <c r="PYN175" s="72"/>
      <c r="PYO175" s="72"/>
      <c r="PYP175" s="72"/>
      <c r="PYQ175" s="72"/>
      <c r="PYR175" s="72"/>
      <c r="PYS175" s="72"/>
      <c r="PYT175" s="72"/>
      <c r="PYU175" s="72"/>
      <c r="PYV175" s="72"/>
      <c r="PYW175" s="71"/>
      <c r="PYX175" s="71"/>
      <c r="PYY175" s="71"/>
      <c r="PYZ175" s="71"/>
      <c r="PZA175" s="71"/>
      <c r="PZB175" s="71"/>
      <c r="PZC175" s="71"/>
      <c r="PZD175" s="72"/>
      <c r="PZE175" s="72"/>
      <c r="PZF175" s="72"/>
      <c r="PZG175" s="72"/>
      <c r="PZH175" s="72"/>
      <c r="PZI175" s="72"/>
      <c r="PZJ175" s="72"/>
      <c r="PZK175" s="72"/>
      <c r="PZL175" s="72"/>
      <c r="PZM175" s="71"/>
      <c r="PZN175" s="71"/>
      <c r="PZO175" s="71"/>
      <c r="PZP175" s="71"/>
      <c r="PZQ175" s="71"/>
      <c r="PZR175" s="71"/>
      <c r="PZS175" s="71"/>
      <c r="PZT175" s="72"/>
      <c r="PZU175" s="72"/>
      <c r="PZV175" s="72"/>
      <c r="PZW175" s="72"/>
      <c r="PZX175" s="72"/>
      <c r="PZY175" s="72"/>
      <c r="PZZ175" s="72"/>
      <c r="QAA175" s="72"/>
      <c r="QAB175" s="72"/>
      <c r="QAC175" s="71"/>
      <c r="QAD175" s="71"/>
      <c r="QAE175" s="71"/>
      <c r="QAF175" s="71"/>
      <c r="QAG175" s="71"/>
      <c r="QAH175" s="71"/>
      <c r="QAI175" s="71"/>
      <c r="QAJ175" s="72"/>
      <c r="QAK175" s="72"/>
      <c r="QAL175" s="72"/>
      <c r="QAM175" s="72"/>
      <c r="QAN175" s="72"/>
      <c r="QAO175" s="72"/>
      <c r="QAP175" s="72"/>
      <c r="QAQ175" s="72"/>
      <c r="QAR175" s="72"/>
      <c r="QAS175" s="71"/>
      <c r="QAT175" s="71"/>
      <c r="QAU175" s="71"/>
      <c r="QAV175" s="71"/>
      <c r="QAW175" s="71"/>
      <c r="QAX175" s="71"/>
      <c r="QAY175" s="71"/>
      <c r="QAZ175" s="72"/>
      <c r="QBA175" s="72"/>
      <c r="QBB175" s="72"/>
      <c r="QBC175" s="72"/>
      <c r="QBD175" s="72"/>
      <c r="QBE175" s="72"/>
      <c r="QBF175" s="72"/>
      <c r="QBG175" s="72"/>
      <c r="QBH175" s="72"/>
      <c r="QBI175" s="71"/>
      <c r="QBJ175" s="71"/>
      <c r="QBK175" s="71"/>
      <c r="QBL175" s="71"/>
      <c r="QBM175" s="71"/>
      <c r="QBN175" s="71"/>
      <c r="QBO175" s="71"/>
      <c r="QBP175" s="72"/>
      <c r="QBQ175" s="72"/>
      <c r="QBR175" s="72"/>
      <c r="QBS175" s="72"/>
      <c r="QBT175" s="72"/>
      <c r="QBU175" s="72"/>
      <c r="QBV175" s="72"/>
      <c r="QBW175" s="72"/>
      <c r="QBX175" s="72"/>
      <c r="QBY175" s="71"/>
      <c r="QBZ175" s="71"/>
      <c r="QCA175" s="71"/>
      <c r="QCB175" s="71"/>
      <c r="QCC175" s="71"/>
      <c r="QCD175" s="71"/>
      <c r="QCE175" s="71"/>
      <c r="QCF175" s="72"/>
      <c r="QCG175" s="72"/>
      <c r="QCH175" s="72"/>
      <c r="QCI175" s="72"/>
      <c r="QCJ175" s="72"/>
      <c r="QCK175" s="72"/>
      <c r="QCL175" s="72"/>
      <c r="QCM175" s="72"/>
      <c r="QCN175" s="72"/>
      <c r="QCO175" s="71"/>
      <c r="QCP175" s="71"/>
      <c r="QCQ175" s="71"/>
      <c r="QCR175" s="71"/>
      <c r="QCS175" s="71"/>
      <c r="QCT175" s="71"/>
      <c r="QCU175" s="71"/>
      <c r="QCV175" s="72"/>
      <c r="QCW175" s="72"/>
      <c r="QCX175" s="72"/>
      <c r="QCY175" s="72"/>
      <c r="QCZ175" s="72"/>
      <c r="QDA175" s="72"/>
      <c r="QDB175" s="72"/>
      <c r="QDC175" s="72"/>
      <c r="QDD175" s="72"/>
      <c r="QDE175" s="71"/>
      <c r="QDF175" s="71"/>
      <c r="QDG175" s="71"/>
      <c r="QDH175" s="71"/>
      <c r="QDI175" s="71"/>
      <c r="QDJ175" s="71"/>
      <c r="QDK175" s="71"/>
      <c r="QDL175" s="72"/>
      <c r="QDM175" s="72"/>
      <c r="QDN175" s="72"/>
      <c r="QDO175" s="72"/>
      <c r="QDP175" s="72"/>
      <c r="QDQ175" s="72"/>
      <c r="QDR175" s="72"/>
      <c r="QDS175" s="72"/>
      <c r="QDT175" s="72"/>
      <c r="QDU175" s="71"/>
      <c r="QDV175" s="71"/>
      <c r="QDW175" s="71"/>
      <c r="QDX175" s="71"/>
      <c r="QDY175" s="71"/>
      <c r="QDZ175" s="71"/>
      <c r="QEA175" s="71"/>
      <c r="QEB175" s="72"/>
      <c r="QEC175" s="72"/>
      <c r="QED175" s="72"/>
      <c r="QEE175" s="72"/>
      <c r="QEF175" s="72"/>
      <c r="QEG175" s="72"/>
      <c r="QEH175" s="72"/>
      <c r="QEI175" s="72"/>
      <c r="QEJ175" s="72"/>
      <c r="QEK175" s="71"/>
      <c r="QEL175" s="71"/>
      <c r="QEM175" s="71"/>
      <c r="QEN175" s="71"/>
      <c r="QEO175" s="71"/>
      <c r="QEP175" s="71"/>
      <c r="QEQ175" s="71"/>
      <c r="QER175" s="72"/>
      <c r="QES175" s="72"/>
      <c r="QET175" s="72"/>
      <c r="QEU175" s="72"/>
      <c r="QEV175" s="72"/>
      <c r="QEW175" s="72"/>
      <c r="QEX175" s="72"/>
      <c r="QEY175" s="72"/>
      <c r="QEZ175" s="72"/>
      <c r="QFA175" s="71"/>
      <c r="QFB175" s="71"/>
      <c r="QFC175" s="71"/>
      <c r="QFD175" s="71"/>
      <c r="QFE175" s="71"/>
      <c r="QFF175" s="71"/>
      <c r="QFG175" s="71"/>
      <c r="QFH175" s="72"/>
      <c r="QFI175" s="72"/>
      <c r="QFJ175" s="72"/>
      <c r="QFK175" s="72"/>
      <c r="QFL175" s="72"/>
      <c r="QFM175" s="72"/>
      <c r="QFN175" s="72"/>
      <c r="QFO175" s="72"/>
      <c r="QFP175" s="72"/>
      <c r="QFQ175" s="71"/>
      <c r="QFR175" s="71"/>
      <c r="QFS175" s="71"/>
      <c r="QFT175" s="71"/>
      <c r="QFU175" s="71"/>
      <c r="QFV175" s="71"/>
      <c r="QFW175" s="71"/>
      <c r="QFX175" s="72"/>
      <c r="QFY175" s="72"/>
      <c r="QFZ175" s="72"/>
      <c r="QGA175" s="72"/>
      <c r="QGB175" s="72"/>
      <c r="QGC175" s="72"/>
      <c r="QGD175" s="72"/>
      <c r="QGE175" s="72"/>
      <c r="QGF175" s="72"/>
      <c r="QGG175" s="71"/>
      <c r="QGH175" s="71"/>
      <c r="QGI175" s="71"/>
      <c r="QGJ175" s="71"/>
      <c r="QGK175" s="71"/>
      <c r="QGL175" s="71"/>
      <c r="QGM175" s="71"/>
      <c r="QGN175" s="72"/>
      <c r="QGO175" s="72"/>
      <c r="QGP175" s="72"/>
      <c r="QGQ175" s="72"/>
      <c r="QGR175" s="72"/>
      <c r="QGS175" s="72"/>
      <c r="QGT175" s="72"/>
      <c r="QGU175" s="72"/>
      <c r="QGV175" s="72"/>
      <c r="QGW175" s="71"/>
      <c r="QGX175" s="71"/>
      <c r="QGY175" s="71"/>
      <c r="QGZ175" s="71"/>
      <c r="QHA175" s="71"/>
      <c r="QHB175" s="71"/>
      <c r="QHC175" s="71"/>
      <c r="QHD175" s="72"/>
      <c r="QHE175" s="72"/>
      <c r="QHF175" s="72"/>
      <c r="QHG175" s="72"/>
      <c r="QHH175" s="72"/>
      <c r="QHI175" s="72"/>
      <c r="QHJ175" s="72"/>
      <c r="QHK175" s="72"/>
      <c r="QHL175" s="72"/>
      <c r="QHM175" s="71"/>
      <c r="QHN175" s="71"/>
      <c r="QHO175" s="71"/>
      <c r="QHP175" s="71"/>
      <c r="QHQ175" s="71"/>
      <c r="QHR175" s="71"/>
      <c r="QHS175" s="71"/>
      <c r="QHT175" s="72"/>
      <c r="QHU175" s="72"/>
      <c r="QHV175" s="72"/>
      <c r="QHW175" s="72"/>
      <c r="QHX175" s="72"/>
      <c r="QHY175" s="72"/>
      <c r="QHZ175" s="72"/>
      <c r="QIA175" s="72"/>
      <c r="QIB175" s="72"/>
      <c r="QIC175" s="71"/>
      <c r="QID175" s="71"/>
      <c r="QIE175" s="71"/>
      <c r="QIF175" s="71"/>
      <c r="QIG175" s="71"/>
      <c r="QIH175" s="71"/>
      <c r="QII175" s="71"/>
      <c r="QIJ175" s="72"/>
      <c r="QIK175" s="72"/>
      <c r="QIL175" s="72"/>
      <c r="QIM175" s="72"/>
      <c r="QIN175" s="72"/>
      <c r="QIO175" s="72"/>
      <c r="QIP175" s="72"/>
      <c r="QIQ175" s="72"/>
      <c r="QIR175" s="72"/>
      <c r="QIS175" s="71"/>
      <c r="QIT175" s="71"/>
      <c r="QIU175" s="71"/>
      <c r="QIV175" s="71"/>
      <c r="QIW175" s="71"/>
      <c r="QIX175" s="71"/>
      <c r="QIY175" s="71"/>
      <c r="QIZ175" s="72"/>
      <c r="QJA175" s="72"/>
      <c r="QJB175" s="72"/>
      <c r="QJC175" s="72"/>
      <c r="QJD175" s="72"/>
      <c r="QJE175" s="72"/>
      <c r="QJF175" s="72"/>
      <c r="QJG175" s="72"/>
      <c r="QJH175" s="72"/>
      <c r="QJI175" s="71"/>
      <c r="QJJ175" s="71"/>
      <c r="QJK175" s="71"/>
      <c r="QJL175" s="71"/>
      <c r="QJM175" s="71"/>
      <c r="QJN175" s="71"/>
      <c r="QJO175" s="71"/>
      <c r="QJP175" s="72"/>
      <c r="QJQ175" s="72"/>
      <c r="QJR175" s="72"/>
      <c r="QJS175" s="72"/>
      <c r="QJT175" s="72"/>
      <c r="QJU175" s="72"/>
      <c r="QJV175" s="72"/>
      <c r="QJW175" s="72"/>
      <c r="QJX175" s="72"/>
      <c r="QJY175" s="71"/>
      <c r="QJZ175" s="71"/>
      <c r="QKA175" s="71"/>
      <c r="QKB175" s="71"/>
      <c r="QKC175" s="71"/>
      <c r="QKD175" s="71"/>
      <c r="QKE175" s="71"/>
      <c r="QKF175" s="72"/>
      <c r="QKG175" s="72"/>
      <c r="QKH175" s="72"/>
      <c r="QKI175" s="72"/>
      <c r="QKJ175" s="72"/>
      <c r="QKK175" s="72"/>
      <c r="QKL175" s="72"/>
      <c r="QKM175" s="72"/>
      <c r="QKN175" s="72"/>
      <c r="QKO175" s="71"/>
      <c r="QKP175" s="71"/>
      <c r="QKQ175" s="71"/>
      <c r="QKR175" s="71"/>
      <c r="QKS175" s="71"/>
      <c r="QKT175" s="71"/>
      <c r="QKU175" s="71"/>
      <c r="QKV175" s="72"/>
      <c r="QKW175" s="72"/>
      <c r="QKX175" s="72"/>
      <c r="QKY175" s="72"/>
      <c r="QKZ175" s="72"/>
      <c r="QLA175" s="72"/>
      <c r="QLB175" s="72"/>
      <c r="QLC175" s="72"/>
      <c r="QLD175" s="72"/>
      <c r="QLE175" s="71"/>
      <c r="QLF175" s="71"/>
      <c r="QLG175" s="71"/>
      <c r="QLH175" s="71"/>
      <c r="QLI175" s="71"/>
      <c r="QLJ175" s="71"/>
      <c r="QLK175" s="71"/>
      <c r="QLL175" s="72"/>
      <c r="QLM175" s="72"/>
      <c r="QLN175" s="72"/>
      <c r="QLO175" s="72"/>
      <c r="QLP175" s="72"/>
      <c r="QLQ175" s="72"/>
      <c r="QLR175" s="72"/>
      <c r="QLS175" s="72"/>
      <c r="QLT175" s="72"/>
      <c r="QLU175" s="71"/>
      <c r="QLV175" s="71"/>
      <c r="QLW175" s="71"/>
      <c r="QLX175" s="71"/>
      <c r="QLY175" s="71"/>
      <c r="QLZ175" s="71"/>
      <c r="QMA175" s="71"/>
      <c r="QMB175" s="72"/>
      <c r="QMC175" s="72"/>
      <c r="QMD175" s="72"/>
      <c r="QME175" s="72"/>
      <c r="QMF175" s="72"/>
      <c r="QMG175" s="72"/>
      <c r="QMH175" s="72"/>
      <c r="QMI175" s="72"/>
      <c r="QMJ175" s="72"/>
      <c r="QMK175" s="71"/>
      <c r="QML175" s="71"/>
      <c r="QMM175" s="71"/>
      <c r="QMN175" s="71"/>
      <c r="QMO175" s="71"/>
      <c r="QMP175" s="71"/>
      <c r="QMQ175" s="71"/>
      <c r="QMR175" s="72"/>
      <c r="QMS175" s="72"/>
      <c r="QMT175" s="72"/>
      <c r="QMU175" s="72"/>
      <c r="QMV175" s="72"/>
      <c r="QMW175" s="72"/>
      <c r="QMX175" s="72"/>
      <c r="QMY175" s="72"/>
      <c r="QMZ175" s="72"/>
      <c r="QNA175" s="71"/>
      <c r="QNB175" s="71"/>
      <c r="QNC175" s="71"/>
      <c r="QND175" s="71"/>
      <c r="QNE175" s="71"/>
      <c r="QNF175" s="71"/>
      <c r="QNG175" s="71"/>
      <c r="QNH175" s="72"/>
      <c r="QNI175" s="72"/>
      <c r="QNJ175" s="72"/>
      <c r="QNK175" s="72"/>
      <c r="QNL175" s="72"/>
      <c r="QNM175" s="72"/>
      <c r="QNN175" s="72"/>
      <c r="QNO175" s="72"/>
      <c r="QNP175" s="72"/>
      <c r="QNQ175" s="71"/>
      <c r="QNR175" s="71"/>
      <c r="QNS175" s="71"/>
      <c r="QNT175" s="71"/>
      <c r="QNU175" s="71"/>
      <c r="QNV175" s="71"/>
      <c r="QNW175" s="71"/>
      <c r="QNX175" s="72"/>
      <c r="QNY175" s="72"/>
      <c r="QNZ175" s="72"/>
      <c r="QOA175" s="72"/>
      <c r="QOB175" s="72"/>
      <c r="QOC175" s="72"/>
      <c r="QOD175" s="72"/>
      <c r="QOE175" s="72"/>
      <c r="QOF175" s="72"/>
      <c r="QOG175" s="71"/>
      <c r="QOH175" s="71"/>
      <c r="QOI175" s="71"/>
      <c r="QOJ175" s="71"/>
      <c r="QOK175" s="71"/>
      <c r="QOL175" s="71"/>
      <c r="QOM175" s="71"/>
      <c r="QON175" s="72"/>
      <c r="QOO175" s="72"/>
      <c r="QOP175" s="72"/>
      <c r="QOQ175" s="72"/>
      <c r="QOR175" s="72"/>
      <c r="QOS175" s="72"/>
      <c r="QOT175" s="72"/>
      <c r="QOU175" s="72"/>
      <c r="QOV175" s="72"/>
      <c r="QOW175" s="71"/>
      <c r="QOX175" s="71"/>
      <c r="QOY175" s="71"/>
      <c r="QOZ175" s="71"/>
      <c r="QPA175" s="71"/>
      <c r="QPB175" s="71"/>
      <c r="QPC175" s="71"/>
      <c r="QPD175" s="72"/>
      <c r="QPE175" s="72"/>
      <c r="QPF175" s="72"/>
      <c r="QPG175" s="72"/>
      <c r="QPH175" s="72"/>
      <c r="QPI175" s="72"/>
      <c r="QPJ175" s="72"/>
      <c r="QPK175" s="72"/>
      <c r="QPL175" s="72"/>
      <c r="QPM175" s="71"/>
      <c r="QPN175" s="71"/>
      <c r="QPO175" s="71"/>
      <c r="QPP175" s="71"/>
      <c r="QPQ175" s="71"/>
      <c r="QPR175" s="71"/>
      <c r="QPS175" s="71"/>
      <c r="QPT175" s="72"/>
      <c r="QPU175" s="72"/>
      <c r="QPV175" s="72"/>
      <c r="QPW175" s="72"/>
      <c r="QPX175" s="72"/>
      <c r="QPY175" s="72"/>
      <c r="QPZ175" s="72"/>
      <c r="QQA175" s="72"/>
      <c r="QQB175" s="72"/>
      <c r="QQC175" s="71"/>
      <c r="QQD175" s="71"/>
      <c r="QQE175" s="71"/>
      <c r="QQF175" s="71"/>
      <c r="QQG175" s="71"/>
      <c r="QQH175" s="71"/>
      <c r="QQI175" s="71"/>
      <c r="QQJ175" s="72"/>
      <c r="QQK175" s="72"/>
      <c r="QQL175" s="72"/>
      <c r="QQM175" s="72"/>
      <c r="QQN175" s="72"/>
      <c r="QQO175" s="72"/>
      <c r="QQP175" s="72"/>
      <c r="QQQ175" s="72"/>
      <c r="QQR175" s="72"/>
      <c r="QQS175" s="71"/>
      <c r="QQT175" s="71"/>
      <c r="QQU175" s="71"/>
      <c r="QQV175" s="71"/>
      <c r="QQW175" s="71"/>
      <c r="QQX175" s="71"/>
      <c r="QQY175" s="71"/>
      <c r="QQZ175" s="72"/>
      <c r="QRA175" s="72"/>
      <c r="QRB175" s="72"/>
      <c r="QRC175" s="72"/>
      <c r="QRD175" s="72"/>
      <c r="QRE175" s="72"/>
      <c r="QRF175" s="72"/>
      <c r="QRG175" s="72"/>
      <c r="QRH175" s="72"/>
      <c r="QRI175" s="71"/>
      <c r="QRJ175" s="71"/>
      <c r="QRK175" s="71"/>
      <c r="QRL175" s="71"/>
      <c r="QRM175" s="71"/>
      <c r="QRN175" s="71"/>
      <c r="QRO175" s="71"/>
      <c r="QRP175" s="72"/>
      <c r="QRQ175" s="72"/>
      <c r="QRR175" s="72"/>
      <c r="QRS175" s="72"/>
      <c r="QRT175" s="72"/>
      <c r="QRU175" s="72"/>
      <c r="QRV175" s="72"/>
      <c r="QRW175" s="72"/>
      <c r="QRX175" s="72"/>
      <c r="QRY175" s="71"/>
      <c r="QRZ175" s="71"/>
      <c r="QSA175" s="71"/>
      <c r="QSB175" s="71"/>
      <c r="QSC175" s="71"/>
      <c r="QSD175" s="71"/>
      <c r="QSE175" s="71"/>
      <c r="QSF175" s="72"/>
      <c r="QSG175" s="72"/>
      <c r="QSH175" s="72"/>
      <c r="QSI175" s="72"/>
      <c r="QSJ175" s="72"/>
      <c r="QSK175" s="72"/>
      <c r="QSL175" s="72"/>
      <c r="QSM175" s="72"/>
      <c r="QSN175" s="72"/>
      <c r="QSO175" s="71"/>
      <c r="QSP175" s="71"/>
      <c r="QSQ175" s="71"/>
      <c r="QSR175" s="71"/>
      <c r="QSS175" s="71"/>
      <c r="QST175" s="71"/>
      <c r="QSU175" s="71"/>
      <c r="QSV175" s="72"/>
      <c r="QSW175" s="72"/>
      <c r="QSX175" s="72"/>
      <c r="QSY175" s="72"/>
      <c r="QSZ175" s="72"/>
      <c r="QTA175" s="72"/>
      <c r="QTB175" s="72"/>
      <c r="QTC175" s="72"/>
      <c r="QTD175" s="72"/>
      <c r="QTE175" s="71"/>
      <c r="QTF175" s="71"/>
      <c r="QTG175" s="71"/>
      <c r="QTH175" s="71"/>
      <c r="QTI175" s="71"/>
      <c r="QTJ175" s="71"/>
      <c r="QTK175" s="71"/>
      <c r="QTL175" s="72"/>
      <c r="QTM175" s="72"/>
      <c r="QTN175" s="72"/>
      <c r="QTO175" s="72"/>
      <c r="QTP175" s="72"/>
      <c r="QTQ175" s="72"/>
      <c r="QTR175" s="72"/>
      <c r="QTS175" s="72"/>
      <c r="QTT175" s="72"/>
      <c r="QTU175" s="71"/>
      <c r="QTV175" s="71"/>
      <c r="QTW175" s="71"/>
      <c r="QTX175" s="71"/>
      <c r="QTY175" s="71"/>
      <c r="QTZ175" s="71"/>
      <c r="QUA175" s="71"/>
      <c r="QUB175" s="72"/>
      <c r="QUC175" s="72"/>
      <c r="QUD175" s="72"/>
      <c r="QUE175" s="72"/>
      <c r="QUF175" s="72"/>
      <c r="QUG175" s="72"/>
      <c r="QUH175" s="72"/>
      <c r="QUI175" s="72"/>
      <c r="QUJ175" s="72"/>
      <c r="QUK175" s="71"/>
      <c r="QUL175" s="71"/>
      <c r="QUM175" s="71"/>
      <c r="QUN175" s="71"/>
      <c r="QUO175" s="71"/>
      <c r="QUP175" s="71"/>
      <c r="QUQ175" s="71"/>
      <c r="QUR175" s="72"/>
      <c r="QUS175" s="72"/>
      <c r="QUT175" s="72"/>
      <c r="QUU175" s="72"/>
      <c r="QUV175" s="72"/>
      <c r="QUW175" s="72"/>
      <c r="QUX175" s="72"/>
      <c r="QUY175" s="72"/>
      <c r="QUZ175" s="72"/>
      <c r="QVA175" s="71"/>
      <c r="QVB175" s="71"/>
      <c r="QVC175" s="71"/>
      <c r="QVD175" s="71"/>
      <c r="QVE175" s="71"/>
      <c r="QVF175" s="71"/>
      <c r="QVG175" s="71"/>
      <c r="QVH175" s="72"/>
      <c r="QVI175" s="72"/>
      <c r="QVJ175" s="72"/>
      <c r="QVK175" s="72"/>
      <c r="QVL175" s="72"/>
      <c r="QVM175" s="72"/>
      <c r="QVN175" s="72"/>
      <c r="QVO175" s="72"/>
      <c r="QVP175" s="72"/>
      <c r="QVQ175" s="71"/>
      <c r="QVR175" s="71"/>
      <c r="QVS175" s="71"/>
      <c r="QVT175" s="71"/>
      <c r="QVU175" s="71"/>
      <c r="QVV175" s="71"/>
      <c r="QVW175" s="71"/>
      <c r="QVX175" s="72"/>
      <c r="QVY175" s="72"/>
      <c r="QVZ175" s="72"/>
      <c r="QWA175" s="72"/>
      <c r="QWB175" s="72"/>
      <c r="QWC175" s="72"/>
      <c r="QWD175" s="72"/>
      <c r="QWE175" s="72"/>
      <c r="QWF175" s="72"/>
      <c r="QWG175" s="71"/>
      <c r="QWH175" s="71"/>
      <c r="QWI175" s="71"/>
      <c r="QWJ175" s="71"/>
      <c r="QWK175" s="71"/>
      <c r="QWL175" s="71"/>
      <c r="QWM175" s="71"/>
      <c r="QWN175" s="72"/>
      <c r="QWO175" s="72"/>
      <c r="QWP175" s="72"/>
      <c r="QWQ175" s="72"/>
      <c r="QWR175" s="72"/>
      <c r="QWS175" s="72"/>
      <c r="QWT175" s="72"/>
      <c r="QWU175" s="72"/>
      <c r="QWV175" s="72"/>
      <c r="QWW175" s="71"/>
      <c r="QWX175" s="71"/>
      <c r="QWY175" s="71"/>
      <c r="QWZ175" s="71"/>
      <c r="QXA175" s="71"/>
      <c r="QXB175" s="71"/>
      <c r="QXC175" s="71"/>
      <c r="QXD175" s="72"/>
      <c r="QXE175" s="72"/>
      <c r="QXF175" s="72"/>
      <c r="QXG175" s="72"/>
      <c r="QXH175" s="72"/>
      <c r="QXI175" s="72"/>
      <c r="QXJ175" s="72"/>
      <c r="QXK175" s="72"/>
      <c r="QXL175" s="72"/>
      <c r="QXM175" s="71"/>
      <c r="QXN175" s="71"/>
      <c r="QXO175" s="71"/>
      <c r="QXP175" s="71"/>
      <c r="QXQ175" s="71"/>
      <c r="QXR175" s="71"/>
      <c r="QXS175" s="71"/>
      <c r="QXT175" s="72"/>
      <c r="QXU175" s="72"/>
      <c r="QXV175" s="72"/>
      <c r="QXW175" s="72"/>
      <c r="QXX175" s="72"/>
      <c r="QXY175" s="72"/>
      <c r="QXZ175" s="72"/>
      <c r="QYA175" s="72"/>
      <c r="QYB175" s="72"/>
      <c r="QYC175" s="71"/>
      <c r="QYD175" s="71"/>
      <c r="QYE175" s="71"/>
      <c r="QYF175" s="71"/>
      <c r="QYG175" s="71"/>
      <c r="QYH175" s="71"/>
      <c r="QYI175" s="71"/>
      <c r="QYJ175" s="72"/>
      <c r="QYK175" s="72"/>
      <c r="QYL175" s="72"/>
      <c r="QYM175" s="72"/>
      <c r="QYN175" s="72"/>
      <c r="QYO175" s="72"/>
      <c r="QYP175" s="72"/>
      <c r="QYQ175" s="72"/>
      <c r="QYR175" s="72"/>
      <c r="QYS175" s="71"/>
      <c r="QYT175" s="71"/>
      <c r="QYU175" s="71"/>
      <c r="QYV175" s="71"/>
      <c r="QYW175" s="71"/>
      <c r="QYX175" s="71"/>
      <c r="QYY175" s="71"/>
      <c r="QYZ175" s="72"/>
      <c r="QZA175" s="72"/>
      <c r="QZB175" s="72"/>
      <c r="QZC175" s="72"/>
      <c r="QZD175" s="72"/>
      <c r="QZE175" s="72"/>
      <c r="QZF175" s="72"/>
      <c r="QZG175" s="72"/>
      <c r="QZH175" s="72"/>
      <c r="QZI175" s="71"/>
      <c r="QZJ175" s="71"/>
      <c r="QZK175" s="71"/>
      <c r="QZL175" s="71"/>
      <c r="QZM175" s="71"/>
      <c r="QZN175" s="71"/>
      <c r="QZO175" s="71"/>
      <c r="QZP175" s="72"/>
      <c r="QZQ175" s="72"/>
      <c r="QZR175" s="72"/>
      <c r="QZS175" s="72"/>
      <c r="QZT175" s="72"/>
      <c r="QZU175" s="72"/>
      <c r="QZV175" s="72"/>
      <c r="QZW175" s="72"/>
      <c r="QZX175" s="72"/>
      <c r="QZY175" s="71"/>
      <c r="QZZ175" s="71"/>
      <c r="RAA175" s="71"/>
      <c r="RAB175" s="71"/>
      <c r="RAC175" s="71"/>
      <c r="RAD175" s="71"/>
      <c r="RAE175" s="71"/>
      <c r="RAF175" s="72"/>
      <c r="RAG175" s="72"/>
      <c r="RAH175" s="72"/>
      <c r="RAI175" s="72"/>
      <c r="RAJ175" s="72"/>
      <c r="RAK175" s="72"/>
      <c r="RAL175" s="72"/>
      <c r="RAM175" s="72"/>
      <c r="RAN175" s="72"/>
      <c r="RAO175" s="71"/>
      <c r="RAP175" s="71"/>
      <c r="RAQ175" s="71"/>
      <c r="RAR175" s="71"/>
      <c r="RAS175" s="71"/>
      <c r="RAT175" s="71"/>
      <c r="RAU175" s="71"/>
      <c r="RAV175" s="72"/>
      <c r="RAW175" s="72"/>
      <c r="RAX175" s="72"/>
      <c r="RAY175" s="72"/>
      <c r="RAZ175" s="72"/>
      <c r="RBA175" s="72"/>
      <c r="RBB175" s="72"/>
      <c r="RBC175" s="72"/>
      <c r="RBD175" s="72"/>
      <c r="RBE175" s="71"/>
      <c r="RBF175" s="71"/>
      <c r="RBG175" s="71"/>
      <c r="RBH175" s="71"/>
      <c r="RBI175" s="71"/>
      <c r="RBJ175" s="71"/>
      <c r="RBK175" s="71"/>
      <c r="RBL175" s="72"/>
      <c r="RBM175" s="72"/>
      <c r="RBN175" s="72"/>
      <c r="RBO175" s="72"/>
      <c r="RBP175" s="72"/>
      <c r="RBQ175" s="72"/>
      <c r="RBR175" s="72"/>
      <c r="RBS175" s="72"/>
      <c r="RBT175" s="72"/>
      <c r="RBU175" s="71"/>
      <c r="RBV175" s="71"/>
      <c r="RBW175" s="71"/>
      <c r="RBX175" s="71"/>
      <c r="RBY175" s="71"/>
      <c r="RBZ175" s="71"/>
      <c r="RCA175" s="71"/>
      <c r="RCB175" s="72"/>
      <c r="RCC175" s="72"/>
      <c r="RCD175" s="72"/>
      <c r="RCE175" s="72"/>
      <c r="RCF175" s="72"/>
      <c r="RCG175" s="72"/>
      <c r="RCH175" s="72"/>
      <c r="RCI175" s="72"/>
      <c r="RCJ175" s="72"/>
      <c r="RCK175" s="71"/>
      <c r="RCL175" s="71"/>
      <c r="RCM175" s="71"/>
      <c r="RCN175" s="71"/>
      <c r="RCO175" s="71"/>
      <c r="RCP175" s="71"/>
      <c r="RCQ175" s="71"/>
      <c r="RCR175" s="72"/>
      <c r="RCS175" s="72"/>
      <c r="RCT175" s="72"/>
      <c r="RCU175" s="72"/>
      <c r="RCV175" s="72"/>
      <c r="RCW175" s="72"/>
      <c r="RCX175" s="72"/>
      <c r="RCY175" s="72"/>
      <c r="RCZ175" s="72"/>
      <c r="RDA175" s="71"/>
      <c r="RDB175" s="71"/>
      <c r="RDC175" s="71"/>
      <c r="RDD175" s="71"/>
      <c r="RDE175" s="71"/>
      <c r="RDF175" s="71"/>
      <c r="RDG175" s="71"/>
      <c r="RDH175" s="72"/>
      <c r="RDI175" s="72"/>
      <c r="RDJ175" s="72"/>
      <c r="RDK175" s="72"/>
      <c r="RDL175" s="72"/>
      <c r="RDM175" s="72"/>
      <c r="RDN175" s="72"/>
      <c r="RDO175" s="72"/>
      <c r="RDP175" s="72"/>
      <c r="RDQ175" s="71"/>
      <c r="RDR175" s="71"/>
      <c r="RDS175" s="71"/>
      <c r="RDT175" s="71"/>
      <c r="RDU175" s="71"/>
      <c r="RDV175" s="71"/>
      <c r="RDW175" s="71"/>
      <c r="RDX175" s="72"/>
      <c r="RDY175" s="72"/>
      <c r="RDZ175" s="72"/>
      <c r="REA175" s="72"/>
      <c r="REB175" s="72"/>
      <c r="REC175" s="72"/>
      <c r="RED175" s="72"/>
      <c r="REE175" s="72"/>
      <c r="REF175" s="72"/>
      <c r="REG175" s="71"/>
      <c r="REH175" s="71"/>
      <c r="REI175" s="71"/>
      <c r="REJ175" s="71"/>
      <c r="REK175" s="71"/>
      <c r="REL175" s="71"/>
      <c r="REM175" s="71"/>
      <c r="REN175" s="72"/>
      <c r="REO175" s="72"/>
      <c r="REP175" s="72"/>
      <c r="REQ175" s="72"/>
      <c r="RER175" s="72"/>
      <c r="RES175" s="72"/>
      <c r="RET175" s="72"/>
      <c r="REU175" s="72"/>
      <c r="REV175" s="72"/>
      <c r="REW175" s="71"/>
      <c r="REX175" s="71"/>
      <c r="REY175" s="71"/>
      <c r="REZ175" s="71"/>
      <c r="RFA175" s="71"/>
      <c r="RFB175" s="71"/>
      <c r="RFC175" s="71"/>
      <c r="RFD175" s="72"/>
      <c r="RFE175" s="72"/>
      <c r="RFF175" s="72"/>
      <c r="RFG175" s="72"/>
      <c r="RFH175" s="72"/>
      <c r="RFI175" s="72"/>
      <c r="RFJ175" s="72"/>
      <c r="RFK175" s="72"/>
      <c r="RFL175" s="72"/>
      <c r="RFM175" s="71"/>
      <c r="RFN175" s="71"/>
      <c r="RFO175" s="71"/>
      <c r="RFP175" s="71"/>
      <c r="RFQ175" s="71"/>
      <c r="RFR175" s="71"/>
      <c r="RFS175" s="71"/>
      <c r="RFT175" s="72"/>
      <c r="RFU175" s="72"/>
      <c r="RFV175" s="72"/>
      <c r="RFW175" s="72"/>
      <c r="RFX175" s="72"/>
      <c r="RFY175" s="72"/>
      <c r="RFZ175" s="72"/>
      <c r="RGA175" s="72"/>
      <c r="RGB175" s="72"/>
      <c r="RGC175" s="71"/>
      <c r="RGD175" s="71"/>
      <c r="RGE175" s="71"/>
      <c r="RGF175" s="71"/>
      <c r="RGG175" s="71"/>
      <c r="RGH175" s="71"/>
      <c r="RGI175" s="71"/>
      <c r="RGJ175" s="72"/>
      <c r="RGK175" s="72"/>
      <c r="RGL175" s="72"/>
      <c r="RGM175" s="72"/>
      <c r="RGN175" s="72"/>
      <c r="RGO175" s="72"/>
      <c r="RGP175" s="72"/>
      <c r="RGQ175" s="72"/>
      <c r="RGR175" s="72"/>
      <c r="RGS175" s="71"/>
      <c r="RGT175" s="71"/>
      <c r="RGU175" s="71"/>
      <c r="RGV175" s="71"/>
      <c r="RGW175" s="71"/>
      <c r="RGX175" s="71"/>
      <c r="RGY175" s="71"/>
      <c r="RGZ175" s="72"/>
      <c r="RHA175" s="72"/>
      <c r="RHB175" s="72"/>
      <c r="RHC175" s="72"/>
      <c r="RHD175" s="72"/>
      <c r="RHE175" s="72"/>
      <c r="RHF175" s="72"/>
      <c r="RHG175" s="72"/>
      <c r="RHH175" s="72"/>
      <c r="RHI175" s="71"/>
      <c r="RHJ175" s="71"/>
      <c r="RHK175" s="71"/>
      <c r="RHL175" s="71"/>
      <c r="RHM175" s="71"/>
      <c r="RHN175" s="71"/>
      <c r="RHO175" s="71"/>
      <c r="RHP175" s="72"/>
      <c r="RHQ175" s="72"/>
      <c r="RHR175" s="72"/>
      <c r="RHS175" s="72"/>
      <c r="RHT175" s="72"/>
      <c r="RHU175" s="72"/>
      <c r="RHV175" s="72"/>
      <c r="RHW175" s="72"/>
      <c r="RHX175" s="72"/>
      <c r="RHY175" s="71"/>
      <c r="RHZ175" s="71"/>
      <c r="RIA175" s="71"/>
      <c r="RIB175" s="71"/>
      <c r="RIC175" s="71"/>
      <c r="RID175" s="71"/>
      <c r="RIE175" s="71"/>
      <c r="RIF175" s="72"/>
      <c r="RIG175" s="72"/>
      <c r="RIH175" s="72"/>
      <c r="RII175" s="72"/>
      <c r="RIJ175" s="72"/>
      <c r="RIK175" s="72"/>
      <c r="RIL175" s="72"/>
      <c r="RIM175" s="72"/>
      <c r="RIN175" s="72"/>
      <c r="RIO175" s="71"/>
      <c r="RIP175" s="71"/>
      <c r="RIQ175" s="71"/>
      <c r="RIR175" s="71"/>
      <c r="RIS175" s="71"/>
      <c r="RIT175" s="71"/>
      <c r="RIU175" s="71"/>
      <c r="RIV175" s="72"/>
      <c r="RIW175" s="72"/>
      <c r="RIX175" s="72"/>
      <c r="RIY175" s="72"/>
      <c r="RIZ175" s="72"/>
      <c r="RJA175" s="72"/>
      <c r="RJB175" s="72"/>
      <c r="RJC175" s="72"/>
      <c r="RJD175" s="72"/>
      <c r="RJE175" s="71"/>
      <c r="RJF175" s="71"/>
      <c r="RJG175" s="71"/>
      <c r="RJH175" s="71"/>
      <c r="RJI175" s="71"/>
      <c r="RJJ175" s="71"/>
      <c r="RJK175" s="71"/>
      <c r="RJL175" s="72"/>
      <c r="RJM175" s="72"/>
      <c r="RJN175" s="72"/>
      <c r="RJO175" s="72"/>
      <c r="RJP175" s="72"/>
      <c r="RJQ175" s="72"/>
      <c r="RJR175" s="72"/>
      <c r="RJS175" s="72"/>
      <c r="RJT175" s="72"/>
      <c r="RJU175" s="71"/>
      <c r="RJV175" s="71"/>
      <c r="RJW175" s="71"/>
      <c r="RJX175" s="71"/>
      <c r="RJY175" s="71"/>
      <c r="RJZ175" s="71"/>
      <c r="RKA175" s="71"/>
      <c r="RKB175" s="72"/>
      <c r="RKC175" s="72"/>
      <c r="RKD175" s="72"/>
      <c r="RKE175" s="72"/>
      <c r="RKF175" s="72"/>
      <c r="RKG175" s="72"/>
      <c r="RKH175" s="72"/>
      <c r="RKI175" s="72"/>
      <c r="RKJ175" s="72"/>
      <c r="RKK175" s="71"/>
      <c r="RKL175" s="71"/>
      <c r="RKM175" s="71"/>
      <c r="RKN175" s="71"/>
      <c r="RKO175" s="71"/>
      <c r="RKP175" s="71"/>
      <c r="RKQ175" s="71"/>
      <c r="RKR175" s="72"/>
      <c r="RKS175" s="72"/>
      <c r="RKT175" s="72"/>
      <c r="RKU175" s="72"/>
      <c r="RKV175" s="72"/>
      <c r="RKW175" s="72"/>
      <c r="RKX175" s="72"/>
      <c r="RKY175" s="72"/>
      <c r="RKZ175" s="72"/>
      <c r="RLA175" s="71"/>
      <c r="RLB175" s="71"/>
      <c r="RLC175" s="71"/>
      <c r="RLD175" s="71"/>
      <c r="RLE175" s="71"/>
      <c r="RLF175" s="71"/>
      <c r="RLG175" s="71"/>
      <c r="RLH175" s="72"/>
      <c r="RLI175" s="72"/>
      <c r="RLJ175" s="72"/>
      <c r="RLK175" s="72"/>
      <c r="RLL175" s="72"/>
      <c r="RLM175" s="72"/>
      <c r="RLN175" s="72"/>
      <c r="RLO175" s="72"/>
      <c r="RLP175" s="72"/>
      <c r="RLQ175" s="71"/>
      <c r="RLR175" s="71"/>
      <c r="RLS175" s="71"/>
      <c r="RLT175" s="71"/>
      <c r="RLU175" s="71"/>
      <c r="RLV175" s="71"/>
      <c r="RLW175" s="71"/>
      <c r="RLX175" s="72"/>
      <c r="RLY175" s="72"/>
      <c r="RLZ175" s="72"/>
      <c r="RMA175" s="72"/>
      <c r="RMB175" s="72"/>
      <c r="RMC175" s="72"/>
      <c r="RMD175" s="72"/>
      <c r="RME175" s="72"/>
      <c r="RMF175" s="72"/>
      <c r="RMG175" s="71"/>
      <c r="RMH175" s="71"/>
      <c r="RMI175" s="71"/>
      <c r="RMJ175" s="71"/>
      <c r="RMK175" s="71"/>
      <c r="RML175" s="71"/>
      <c r="RMM175" s="71"/>
      <c r="RMN175" s="72"/>
      <c r="RMO175" s="72"/>
      <c r="RMP175" s="72"/>
      <c r="RMQ175" s="72"/>
      <c r="RMR175" s="72"/>
      <c r="RMS175" s="72"/>
      <c r="RMT175" s="72"/>
      <c r="RMU175" s="72"/>
      <c r="RMV175" s="72"/>
      <c r="RMW175" s="71"/>
      <c r="RMX175" s="71"/>
      <c r="RMY175" s="71"/>
      <c r="RMZ175" s="71"/>
      <c r="RNA175" s="71"/>
      <c r="RNB175" s="71"/>
      <c r="RNC175" s="71"/>
      <c r="RND175" s="72"/>
      <c r="RNE175" s="72"/>
      <c r="RNF175" s="72"/>
      <c r="RNG175" s="72"/>
      <c r="RNH175" s="72"/>
      <c r="RNI175" s="72"/>
      <c r="RNJ175" s="72"/>
      <c r="RNK175" s="72"/>
      <c r="RNL175" s="72"/>
      <c r="RNM175" s="71"/>
      <c r="RNN175" s="71"/>
      <c r="RNO175" s="71"/>
      <c r="RNP175" s="71"/>
      <c r="RNQ175" s="71"/>
      <c r="RNR175" s="71"/>
      <c r="RNS175" s="71"/>
      <c r="RNT175" s="72"/>
      <c r="RNU175" s="72"/>
      <c r="RNV175" s="72"/>
      <c r="RNW175" s="72"/>
      <c r="RNX175" s="72"/>
      <c r="RNY175" s="72"/>
      <c r="RNZ175" s="72"/>
      <c r="ROA175" s="72"/>
      <c r="ROB175" s="72"/>
      <c r="ROC175" s="71"/>
      <c r="ROD175" s="71"/>
      <c r="ROE175" s="71"/>
      <c r="ROF175" s="71"/>
      <c r="ROG175" s="71"/>
      <c r="ROH175" s="71"/>
      <c r="ROI175" s="71"/>
      <c r="ROJ175" s="72"/>
      <c r="ROK175" s="72"/>
      <c r="ROL175" s="72"/>
      <c r="ROM175" s="72"/>
      <c r="RON175" s="72"/>
      <c r="ROO175" s="72"/>
      <c r="ROP175" s="72"/>
      <c r="ROQ175" s="72"/>
      <c r="ROR175" s="72"/>
      <c r="ROS175" s="71"/>
      <c r="ROT175" s="71"/>
      <c r="ROU175" s="71"/>
      <c r="ROV175" s="71"/>
      <c r="ROW175" s="71"/>
      <c r="ROX175" s="71"/>
      <c r="ROY175" s="71"/>
      <c r="ROZ175" s="72"/>
      <c r="RPA175" s="72"/>
      <c r="RPB175" s="72"/>
      <c r="RPC175" s="72"/>
      <c r="RPD175" s="72"/>
      <c r="RPE175" s="72"/>
      <c r="RPF175" s="72"/>
      <c r="RPG175" s="72"/>
      <c r="RPH175" s="72"/>
      <c r="RPI175" s="71"/>
      <c r="RPJ175" s="71"/>
      <c r="RPK175" s="71"/>
      <c r="RPL175" s="71"/>
      <c r="RPM175" s="71"/>
      <c r="RPN175" s="71"/>
      <c r="RPO175" s="71"/>
      <c r="RPP175" s="72"/>
      <c r="RPQ175" s="72"/>
      <c r="RPR175" s="72"/>
      <c r="RPS175" s="72"/>
      <c r="RPT175" s="72"/>
      <c r="RPU175" s="72"/>
      <c r="RPV175" s="72"/>
      <c r="RPW175" s="72"/>
      <c r="RPX175" s="72"/>
      <c r="RPY175" s="71"/>
      <c r="RPZ175" s="71"/>
      <c r="RQA175" s="71"/>
      <c r="RQB175" s="71"/>
      <c r="RQC175" s="71"/>
      <c r="RQD175" s="71"/>
      <c r="RQE175" s="71"/>
      <c r="RQF175" s="72"/>
      <c r="RQG175" s="72"/>
      <c r="RQH175" s="72"/>
      <c r="RQI175" s="72"/>
      <c r="RQJ175" s="72"/>
      <c r="RQK175" s="72"/>
      <c r="RQL175" s="72"/>
      <c r="RQM175" s="72"/>
      <c r="RQN175" s="72"/>
      <c r="RQO175" s="71"/>
      <c r="RQP175" s="71"/>
      <c r="RQQ175" s="71"/>
      <c r="RQR175" s="71"/>
      <c r="RQS175" s="71"/>
      <c r="RQT175" s="71"/>
      <c r="RQU175" s="71"/>
      <c r="RQV175" s="72"/>
      <c r="RQW175" s="72"/>
      <c r="RQX175" s="72"/>
      <c r="RQY175" s="72"/>
      <c r="RQZ175" s="72"/>
      <c r="RRA175" s="72"/>
      <c r="RRB175" s="72"/>
      <c r="RRC175" s="72"/>
      <c r="RRD175" s="72"/>
      <c r="RRE175" s="71"/>
      <c r="RRF175" s="71"/>
      <c r="RRG175" s="71"/>
      <c r="RRH175" s="71"/>
      <c r="RRI175" s="71"/>
      <c r="RRJ175" s="71"/>
      <c r="RRK175" s="71"/>
      <c r="RRL175" s="72"/>
      <c r="RRM175" s="72"/>
      <c r="RRN175" s="72"/>
      <c r="RRO175" s="72"/>
      <c r="RRP175" s="72"/>
      <c r="RRQ175" s="72"/>
      <c r="RRR175" s="72"/>
      <c r="RRS175" s="72"/>
      <c r="RRT175" s="72"/>
      <c r="RRU175" s="71"/>
      <c r="RRV175" s="71"/>
      <c r="RRW175" s="71"/>
      <c r="RRX175" s="71"/>
      <c r="RRY175" s="71"/>
      <c r="RRZ175" s="71"/>
      <c r="RSA175" s="71"/>
      <c r="RSB175" s="72"/>
      <c r="RSC175" s="72"/>
      <c r="RSD175" s="72"/>
      <c r="RSE175" s="72"/>
      <c r="RSF175" s="72"/>
      <c r="RSG175" s="72"/>
      <c r="RSH175" s="72"/>
      <c r="RSI175" s="72"/>
      <c r="RSJ175" s="72"/>
      <c r="RSK175" s="71"/>
      <c r="RSL175" s="71"/>
      <c r="RSM175" s="71"/>
      <c r="RSN175" s="71"/>
      <c r="RSO175" s="71"/>
      <c r="RSP175" s="71"/>
      <c r="RSQ175" s="71"/>
      <c r="RSR175" s="72"/>
      <c r="RSS175" s="72"/>
      <c r="RST175" s="72"/>
      <c r="RSU175" s="72"/>
      <c r="RSV175" s="72"/>
      <c r="RSW175" s="72"/>
      <c r="RSX175" s="72"/>
      <c r="RSY175" s="72"/>
      <c r="RSZ175" s="72"/>
      <c r="RTA175" s="71"/>
      <c r="RTB175" s="71"/>
      <c r="RTC175" s="71"/>
      <c r="RTD175" s="71"/>
      <c r="RTE175" s="71"/>
      <c r="RTF175" s="71"/>
      <c r="RTG175" s="71"/>
      <c r="RTH175" s="72"/>
      <c r="RTI175" s="72"/>
      <c r="RTJ175" s="72"/>
      <c r="RTK175" s="72"/>
      <c r="RTL175" s="72"/>
      <c r="RTM175" s="72"/>
      <c r="RTN175" s="72"/>
      <c r="RTO175" s="72"/>
      <c r="RTP175" s="72"/>
      <c r="RTQ175" s="71"/>
      <c r="RTR175" s="71"/>
      <c r="RTS175" s="71"/>
      <c r="RTT175" s="71"/>
      <c r="RTU175" s="71"/>
      <c r="RTV175" s="71"/>
      <c r="RTW175" s="71"/>
      <c r="RTX175" s="72"/>
      <c r="RTY175" s="72"/>
      <c r="RTZ175" s="72"/>
      <c r="RUA175" s="72"/>
      <c r="RUB175" s="72"/>
      <c r="RUC175" s="72"/>
      <c r="RUD175" s="72"/>
      <c r="RUE175" s="72"/>
      <c r="RUF175" s="72"/>
      <c r="RUG175" s="71"/>
      <c r="RUH175" s="71"/>
      <c r="RUI175" s="71"/>
      <c r="RUJ175" s="71"/>
      <c r="RUK175" s="71"/>
      <c r="RUL175" s="71"/>
      <c r="RUM175" s="71"/>
      <c r="RUN175" s="72"/>
      <c r="RUO175" s="72"/>
      <c r="RUP175" s="72"/>
      <c r="RUQ175" s="72"/>
      <c r="RUR175" s="72"/>
      <c r="RUS175" s="72"/>
      <c r="RUT175" s="72"/>
      <c r="RUU175" s="72"/>
      <c r="RUV175" s="72"/>
      <c r="RUW175" s="71"/>
      <c r="RUX175" s="71"/>
      <c r="RUY175" s="71"/>
      <c r="RUZ175" s="71"/>
      <c r="RVA175" s="71"/>
      <c r="RVB175" s="71"/>
      <c r="RVC175" s="71"/>
      <c r="RVD175" s="72"/>
      <c r="RVE175" s="72"/>
      <c r="RVF175" s="72"/>
      <c r="RVG175" s="72"/>
      <c r="RVH175" s="72"/>
      <c r="RVI175" s="72"/>
      <c r="RVJ175" s="72"/>
      <c r="RVK175" s="72"/>
      <c r="RVL175" s="72"/>
      <c r="RVM175" s="71"/>
      <c r="RVN175" s="71"/>
      <c r="RVO175" s="71"/>
      <c r="RVP175" s="71"/>
      <c r="RVQ175" s="71"/>
      <c r="RVR175" s="71"/>
      <c r="RVS175" s="71"/>
      <c r="RVT175" s="72"/>
      <c r="RVU175" s="72"/>
      <c r="RVV175" s="72"/>
      <c r="RVW175" s="72"/>
      <c r="RVX175" s="72"/>
      <c r="RVY175" s="72"/>
      <c r="RVZ175" s="72"/>
      <c r="RWA175" s="72"/>
      <c r="RWB175" s="72"/>
      <c r="RWC175" s="71"/>
      <c r="RWD175" s="71"/>
      <c r="RWE175" s="71"/>
      <c r="RWF175" s="71"/>
      <c r="RWG175" s="71"/>
      <c r="RWH175" s="71"/>
      <c r="RWI175" s="71"/>
      <c r="RWJ175" s="72"/>
      <c r="RWK175" s="72"/>
      <c r="RWL175" s="72"/>
      <c r="RWM175" s="72"/>
      <c r="RWN175" s="72"/>
      <c r="RWO175" s="72"/>
      <c r="RWP175" s="72"/>
      <c r="RWQ175" s="72"/>
      <c r="RWR175" s="72"/>
      <c r="RWS175" s="71"/>
      <c r="RWT175" s="71"/>
      <c r="RWU175" s="71"/>
      <c r="RWV175" s="71"/>
      <c r="RWW175" s="71"/>
      <c r="RWX175" s="71"/>
      <c r="RWY175" s="71"/>
      <c r="RWZ175" s="72"/>
      <c r="RXA175" s="72"/>
      <c r="RXB175" s="72"/>
      <c r="RXC175" s="72"/>
      <c r="RXD175" s="72"/>
      <c r="RXE175" s="72"/>
      <c r="RXF175" s="72"/>
      <c r="RXG175" s="72"/>
      <c r="RXH175" s="72"/>
      <c r="RXI175" s="71"/>
      <c r="RXJ175" s="71"/>
      <c r="RXK175" s="71"/>
      <c r="RXL175" s="71"/>
      <c r="RXM175" s="71"/>
      <c r="RXN175" s="71"/>
      <c r="RXO175" s="71"/>
      <c r="RXP175" s="72"/>
      <c r="RXQ175" s="72"/>
      <c r="RXR175" s="72"/>
      <c r="RXS175" s="72"/>
      <c r="RXT175" s="72"/>
      <c r="RXU175" s="72"/>
      <c r="RXV175" s="72"/>
      <c r="RXW175" s="72"/>
      <c r="RXX175" s="72"/>
      <c r="RXY175" s="71"/>
      <c r="RXZ175" s="71"/>
      <c r="RYA175" s="71"/>
      <c r="RYB175" s="71"/>
      <c r="RYC175" s="71"/>
      <c r="RYD175" s="71"/>
      <c r="RYE175" s="71"/>
      <c r="RYF175" s="72"/>
      <c r="RYG175" s="72"/>
      <c r="RYH175" s="72"/>
      <c r="RYI175" s="72"/>
      <c r="RYJ175" s="72"/>
      <c r="RYK175" s="72"/>
      <c r="RYL175" s="72"/>
      <c r="RYM175" s="72"/>
      <c r="RYN175" s="72"/>
      <c r="RYO175" s="71"/>
      <c r="RYP175" s="71"/>
      <c r="RYQ175" s="71"/>
      <c r="RYR175" s="71"/>
      <c r="RYS175" s="71"/>
      <c r="RYT175" s="71"/>
      <c r="RYU175" s="71"/>
      <c r="RYV175" s="72"/>
      <c r="RYW175" s="72"/>
      <c r="RYX175" s="72"/>
      <c r="RYY175" s="72"/>
      <c r="RYZ175" s="72"/>
      <c r="RZA175" s="72"/>
      <c r="RZB175" s="72"/>
      <c r="RZC175" s="72"/>
      <c r="RZD175" s="72"/>
      <c r="RZE175" s="71"/>
      <c r="RZF175" s="71"/>
      <c r="RZG175" s="71"/>
      <c r="RZH175" s="71"/>
      <c r="RZI175" s="71"/>
      <c r="RZJ175" s="71"/>
      <c r="RZK175" s="71"/>
      <c r="RZL175" s="72"/>
      <c r="RZM175" s="72"/>
      <c r="RZN175" s="72"/>
      <c r="RZO175" s="72"/>
      <c r="RZP175" s="72"/>
      <c r="RZQ175" s="72"/>
      <c r="RZR175" s="72"/>
      <c r="RZS175" s="72"/>
      <c r="RZT175" s="72"/>
      <c r="RZU175" s="71"/>
      <c r="RZV175" s="71"/>
      <c r="RZW175" s="71"/>
      <c r="RZX175" s="71"/>
      <c r="RZY175" s="71"/>
      <c r="RZZ175" s="71"/>
      <c r="SAA175" s="71"/>
      <c r="SAB175" s="72"/>
      <c r="SAC175" s="72"/>
      <c r="SAD175" s="72"/>
      <c r="SAE175" s="72"/>
      <c r="SAF175" s="72"/>
      <c r="SAG175" s="72"/>
      <c r="SAH175" s="72"/>
      <c r="SAI175" s="72"/>
      <c r="SAJ175" s="72"/>
      <c r="SAK175" s="71"/>
      <c r="SAL175" s="71"/>
      <c r="SAM175" s="71"/>
      <c r="SAN175" s="71"/>
      <c r="SAO175" s="71"/>
      <c r="SAP175" s="71"/>
      <c r="SAQ175" s="71"/>
      <c r="SAR175" s="72"/>
      <c r="SAS175" s="72"/>
      <c r="SAT175" s="72"/>
      <c r="SAU175" s="72"/>
      <c r="SAV175" s="72"/>
      <c r="SAW175" s="72"/>
      <c r="SAX175" s="72"/>
      <c r="SAY175" s="72"/>
      <c r="SAZ175" s="72"/>
      <c r="SBA175" s="71"/>
      <c r="SBB175" s="71"/>
      <c r="SBC175" s="71"/>
      <c r="SBD175" s="71"/>
      <c r="SBE175" s="71"/>
      <c r="SBF175" s="71"/>
      <c r="SBG175" s="71"/>
      <c r="SBH175" s="72"/>
      <c r="SBI175" s="72"/>
      <c r="SBJ175" s="72"/>
      <c r="SBK175" s="72"/>
      <c r="SBL175" s="72"/>
      <c r="SBM175" s="72"/>
      <c r="SBN175" s="72"/>
      <c r="SBO175" s="72"/>
      <c r="SBP175" s="72"/>
      <c r="SBQ175" s="71"/>
      <c r="SBR175" s="71"/>
      <c r="SBS175" s="71"/>
      <c r="SBT175" s="71"/>
      <c r="SBU175" s="71"/>
      <c r="SBV175" s="71"/>
      <c r="SBW175" s="71"/>
      <c r="SBX175" s="72"/>
      <c r="SBY175" s="72"/>
      <c r="SBZ175" s="72"/>
      <c r="SCA175" s="72"/>
      <c r="SCB175" s="72"/>
      <c r="SCC175" s="72"/>
      <c r="SCD175" s="72"/>
      <c r="SCE175" s="72"/>
      <c r="SCF175" s="72"/>
      <c r="SCG175" s="71"/>
      <c r="SCH175" s="71"/>
      <c r="SCI175" s="71"/>
      <c r="SCJ175" s="71"/>
      <c r="SCK175" s="71"/>
      <c r="SCL175" s="71"/>
      <c r="SCM175" s="71"/>
      <c r="SCN175" s="72"/>
      <c r="SCO175" s="72"/>
      <c r="SCP175" s="72"/>
      <c r="SCQ175" s="72"/>
      <c r="SCR175" s="72"/>
      <c r="SCS175" s="72"/>
      <c r="SCT175" s="72"/>
      <c r="SCU175" s="72"/>
      <c r="SCV175" s="72"/>
      <c r="SCW175" s="71"/>
      <c r="SCX175" s="71"/>
      <c r="SCY175" s="71"/>
      <c r="SCZ175" s="71"/>
      <c r="SDA175" s="71"/>
      <c r="SDB175" s="71"/>
      <c r="SDC175" s="71"/>
      <c r="SDD175" s="72"/>
      <c r="SDE175" s="72"/>
      <c r="SDF175" s="72"/>
      <c r="SDG175" s="72"/>
      <c r="SDH175" s="72"/>
      <c r="SDI175" s="72"/>
      <c r="SDJ175" s="72"/>
      <c r="SDK175" s="72"/>
      <c r="SDL175" s="72"/>
      <c r="SDM175" s="71"/>
      <c r="SDN175" s="71"/>
      <c r="SDO175" s="71"/>
      <c r="SDP175" s="71"/>
      <c r="SDQ175" s="71"/>
      <c r="SDR175" s="71"/>
      <c r="SDS175" s="71"/>
      <c r="SDT175" s="72"/>
      <c r="SDU175" s="72"/>
      <c r="SDV175" s="72"/>
      <c r="SDW175" s="72"/>
      <c r="SDX175" s="72"/>
      <c r="SDY175" s="72"/>
      <c r="SDZ175" s="72"/>
      <c r="SEA175" s="72"/>
      <c r="SEB175" s="72"/>
      <c r="SEC175" s="71"/>
      <c r="SED175" s="71"/>
      <c r="SEE175" s="71"/>
      <c r="SEF175" s="71"/>
      <c r="SEG175" s="71"/>
      <c r="SEH175" s="71"/>
      <c r="SEI175" s="71"/>
      <c r="SEJ175" s="72"/>
      <c r="SEK175" s="72"/>
      <c r="SEL175" s="72"/>
      <c r="SEM175" s="72"/>
      <c r="SEN175" s="72"/>
      <c r="SEO175" s="72"/>
      <c r="SEP175" s="72"/>
      <c r="SEQ175" s="72"/>
      <c r="SER175" s="72"/>
      <c r="SES175" s="71"/>
      <c r="SET175" s="71"/>
      <c r="SEU175" s="71"/>
      <c r="SEV175" s="71"/>
      <c r="SEW175" s="71"/>
      <c r="SEX175" s="71"/>
      <c r="SEY175" s="71"/>
      <c r="SEZ175" s="72"/>
      <c r="SFA175" s="72"/>
      <c r="SFB175" s="72"/>
      <c r="SFC175" s="72"/>
      <c r="SFD175" s="72"/>
      <c r="SFE175" s="72"/>
      <c r="SFF175" s="72"/>
      <c r="SFG175" s="72"/>
      <c r="SFH175" s="72"/>
      <c r="SFI175" s="71"/>
      <c r="SFJ175" s="71"/>
      <c r="SFK175" s="71"/>
      <c r="SFL175" s="71"/>
      <c r="SFM175" s="71"/>
      <c r="SFN175" s="71"/>
      <c r="SFO175" s="71"/>
      <c r="SFP175" s="72"/>
      <c r="SFQ175" s="72"/>
      <c r="SFR175" s="72"/>
      <c r="SFS175" s="72"/>
      <c r="SFT175" s="72"/>
      <c r="SFU175" s="72"/>
      <c r="SFV175" s="72"/>
      <c r="SFW175" s="72"/>
      <c r="SFX175" s="72"/>
      <c r="SFY175" s="71"/>
      <c r="SFZ175" s="71"/>
      <c r="SGA175" s="71"/>
      <c r="SGB175" s="71"/>
      <c r="SGC175" s="71"/>
      <c r="SGD175" s="71"/>
      <c r="SGE175" s="71"/>
      <c r="SGF175" s="72"/>
      <c r="SGG175" s="72"/>
      <c r="SGH175" s="72"/>
      <c r="SGI175" s="72"/>
      <c r="SGJ175" s="72"/>
      <c r="SGK175" s="72"/>
      <c r="SGL175" s="72"/>
      <c r="SGM175" s="72"/>
      <c r="SGN175" s="72"/>
      <c r="SGO175" s="71"/>
      <c r="SGP175" s="71"/>
      <c r="SGQ175" s="71"/>
      <c r="SGR175" s="71"/>
      <c r="SGS175" s="71"/>
      <c r="SGT175" s="71"/>
      <c r="SGU175" s="71"/>
      <c r="SGV175" s="72"/>
      <c r="SGW175" s="72"/>
      <c r="SGX175" s="72"/>
      <c r="SGY175" s="72"/>
      <c r="SGZ175" s="72"/>
      <c r="SHA175" s="72"/>
      <c r="SHB175" s="72"/>
      <c r="SHC175" s="72"/>
      <c r="SHD175" s="72"/>
      <c r="SHE175" s="71"/>
      <c r="SHF175" s="71"/>
      <c r="SHG175" s="71"/>
      <c r="SHH175" s="71"/>
      <c r="SHI175" s="71"/>
      <c r="SHJ175" s="71"/>
      <c r="SHK175" s="71"/>
      <c r="SHL175" s="72"/>
      <c r="SHM175" s="72"/>
      <c r="SHN175" s="72"/>
      <c r="SHO175" s="72"/>
      <c r="SHP175" s="72"/>
      <c r="SHQ175" s="72"/>
      <c r="SHR175" s="72"/>
      <c r="SHS175" s="72"/>
      <c r="SHT175" s="72"/>
      <c r="SHU175" s="71"/>
      <c r="SHV175" s="71"/>
      <c r="SHW175" s="71"/>
      <c r="SHX175" s="71"/>
      <c r="SHY175" s="71"/>
      <c r="SHZ175" s="71"/>
      <c r="SIA175" s="71"/>
      <c r="SIB175" s="72"/>
      <c r="SIC175" s="72"/>
      <c r="SID175" s="72"/>
      <c r="SIE175" s="72"/>
      <c r="SIF175" s="72"/>
      <c r="SIG175" s="72"/>
      <c r="SIH175" s="72"/>
      <c r="SII175" s="72"/>
      <c r="SIJ175" s="72"/>
      <c r="SIK175" s="71"/>
      <c r="SIL175" s="71"/>
      <c r="SIM175" s="71"/>
      <c r="SIN175" s="71"/>
      <c r="SIO175" s="71"/>
      <c r="SIP175" s="71"/>
      <c r="SIQ175" s="71"/>
      <c r="SIR175" s="72"/>
      <c r="SIS175" s="72"/>
      <c r="SIT175" s="72"/>
      <c r="SIU175" s="72"/>
      <c r="SIV175" s="72"/>
      <c r="SIW175" s="72"/>
      <c r="SIX175" s="72"/>
      <c r="SIY175" s="72"/>
      <c r="SIZ175" s="72"/>
      <c r="SJA175" s="71"/>
      <c r="SJB175" s="71"/>
      <c r="SJC175" s="71"/>
      <c r="SJD175" s="71"/>
      <c r="SJE175" s="71"/>
      <c r="SJF175" s="71"/>
      <c r="SJG175" s="71"/>
      <c r="SJH175" s="72"/>
      <c r="SJI175" s="72"/>
      <c r="SJJ175" s="72"/>
      <c r="SJK175" s="72"/>
      <c r="SJL175" s="72"/>
      <c r="SJM175" s="72"/>
      <c r="SJN175" s="72"/>
      <c r="SJO175" s="72"/>
      <c r="SJP175" s="72"/>
      <c r="SJQ175" s="71"/>
      <c r="SJR175" s="71"/>
      <c r="SJS175" s="71"/>
      <c r="SJT175" s="71"/>
      <c r="SJU175" s="71"/>
      <c r="SJV175" s="71"/>
      <c r="SJW175" s="71"/>
      <c r="SJX175" s="72"/>
      <c r="SJY175" s="72"/>
      <c r="SJZ175" s="72"/>
      <c r="SKA175" s="72"/>
      <c r="SKB175" s="72"/>
      <c r="SKC175" s="72"/>
      <c r="SKD175" s="72"/>
      <c r="SKE175" s="72"/>
      <c r="SKF175" s="72"/>
      <c r="SKG175" s="71"/>
      <c r="SKH175" s="71"/>
      <c r="SKI175" s="71"/>
      <c r="SKJ175" s="71"/>
      <c r="SKK175" s="71"/>
      <c r="SKL175" s="71"/>
      <c r="SKM175" s="71"/>
      <c r="SKN175" s="72"/>
      <c r="SKO175" s="72"/>
      <c r="SKP175" s="72"/>
      <c r="SKQ175" s="72"/>
      <c r="SKR175" s="72"/>
      <c r="SKS175" s="72"/>
      <c r="SKT175" s="72"/>
      <c r="SKU175" s="72"/>
      <c r="SKV175" s="72"/>
      <c r="SKW175" s="71"/>
      <c r="SKX175" s="71"/>
      <c r="SKY175" s="71"/>
      <c r="SKZ175" s="71"/>
      <c r="SLA175" s="71"/>
      <c r="SLB175" s="71"/>
      <c r="SLC175" s="71"/>
      <c r="SLD175" s="72"/>
      <c r="SLE175" s="72"/>
      <c r="SLF175" s="72"/>
      <c r="SLG175" s="72"/>
      <c r="SLH175" s="72"/>
      <c r="SLI175" s="72"/>
      <c r="SLJ175" s="72"/>
      <c r="SLK175" s="72"/>
      <c r="SLL175" s="72"/>
      <c r="SLM175" s="71"/>
      <c r="SLN175" s="71"/>
      <c r="SLO175" s="71"/>
      <c r="SLP175" s="71"/>
      <c r="SLQ175" s="71"/>
      <c r="SLR175" s="71"/>
      <c r="SLS175" s="71"/>
      <c r="SLT175" s="72"/>
      <c r="SLU175" s="72"/>
      <c r="SLV175" s="72"/>
      <c r="SLW175" s="72"/>
      <c r="SLX175" s="72"/>
      <c r="SLY175" s="72"/>
      <c r="SLZ175" s="72"/>
      <c r="SMA175" s="72"/>
      <c r="SMB175" s="72"/>
      <c r="SMC175" s="71"/>
      <c r="SMD175" s="71"/>
      <c r="SME175" s="71"/>
      <c r="SMF175" s="71"/>
      <c r="SMG175" s="71"/>
      <c r="SMH175" s="71"/>
      <c r="SMI175" s="71"/>
      <c r="SMJ175" s="72"/>
      <c r="SMK175" s="72"/>
      <c r="SML175" s="72"/>
      <c r="SMM175" s="72"/>
      <c r="SMN175" s="72"/>
      <c r="SMO175" s="72"/>
      <c r="SMP175" s="72"/>
      <c r="SMQ175" s="72"/>
      <c r="SMR175" s="72"/>
      <c r="SMS175" s="71"/>
      <c r="SMT175" s="71"/>
      <c r="SMU175" s="71"/>
      <c r="SMV175" s="71"/>
      <c r="SMW175" s="71"/>
      <c r="SMX175" s="71"/>
      <c r="SMY175" s="71"/>
      <c r="SMZ175" s="72"/>
      <c r="SNA175" s="72"/>
      <c r="SNB175" s="72"/>
      <c r="SNC175" s="72"/>
      <c r="SND175" s="72"/>
      <c r="SNE175" s="72"/>
      <c r="SNF175" s="72"/>
      <c r="SNG175" s="72"/>
      <c r="SNH175" s="72"/>
      <c r="SNI175" s="71"/>
      <c r="SNJ175" s="71"/>
      <c r="SNK175" s="71"/>
      <c r="SNL175" s="71"/>
      <c r="SNM175" s="71"/>
      <c r="SNN175" s="71"/>
      <c r="SNO175" s="71"/>
      <c r="SNP175" s="72"/>
      <c r="SNQ175" s="72"/>
      <c r="SNR175" s="72"/>
      <c r="SNS175" s="72"/>
      <c r="SNT175" s="72"/>
      <c r="SNU175" s="72"/>
      <c r="SNV175" s="72"/>
      <c r="SNW175" s="72"/>
      <c r="SNX175" s="72"/>
      <c r="SNY175" s="71"/>
      <c r="SNZ175" s="71"/>
      <c r="SOA175" s="71"/>
      <c r="SOB175" s="71"/>
      <c r="SOC175" s="71"/>
      <c r="SOD175" s="71"/>
      <c r="SOE175" s="71"/>
      <c r="SOF175" s="72"/>
      <c r="SOG175" s="72"/>
      <c r="SOH175" s="72"/>
      <c r="SOI175" s="72"/>
      <c r="SOJ175" s="72"/>
      <c r="SOK175" s="72"/>
      <c r="SOL175" s="72"/>
      <c r="SOM175" s="72"/>
      <c r="SON175" s="72"/>
      <c r="SOO175" s="71"/>
      <c r="SOP175" s="71"/>
      <c r="SOQ175" s="71"/>
      <c r="SOR175" s="71"/>
      <c r="SOS175" s="71"/>
      <c r="SOT175" s="71"/>
      <c r="SOU175" s="71"/>
      <c r="SOV175" s="72"/>
      <c r="SOW175" s="72"/>
      <c r="SOX175" s="72"/>
      <c r="SOY175" s="72"/>
      <c r="SOZ175" s="72"/>
      <c r="SPA175" s="72"/>
      <c r="SPB175" s="72"/>
      <c r="SPC175" s="72"/>
      <c r="SPD175" s="72"/>
      <c r="SPE175" s="71"/>
      <c r="SPF175" s="71"/>
      <c r="SPG175" s="71"/>
      <c r="SPH175" s="71"/>
      <c r="SPI175" s="71"/>
      <c r="SPJ175" s="71"/>
      <c r="SPK175" s="71"/>
      <c r="SPL175" s="72"/>
      <c r="SPM175" s="72"/>
      <c r="SPN175" s="72"/>
      <c r="SPO175" s="72"/>
      <c r="SPP175" s="72"/>
      <c r="SPQ175" s="72"/>
      <c r="SPR175" s="72"/>
      <c r="SPS175" s="72"/>
      <c r="SPT175" s="72"/>
      <c r="SPU175" s="71"/>
      <c r="SPV175" s="71"/>
      <c r="SPW175" s="71"/>
      <c r="SPX175" s="71"/>
      <c r="SPY175" s="71"/>
      <c r="SPZ175" s="71"/>
      <c r="SQA175" s="71"/>
      <c r="SQB175" s="72"/>
      <c r="SQC175" s="72"/>
      <c r="SQD175" s="72"/>
      <c r="SQE175" s="72"/>
      <c r="SQF175" s="72"/>
      <c r="SQG175" s="72"/>
      <c r="SQH175" s="72"/>
      <c r="SQI175" s="72"/>
      <c r="SQJ175" s="72"/>
      <c r="SQK175" s="71"/>
      <c r="SQL175" s="71"/>
      <c r="SQM175" s="71"/>
      <c r="SQN175" s="71"/>
      <c r="SQO175" s="71"/>
      <c r="SQP175" s="71"/>
      <c r="SQQ175" s="71"/>
      <c r="SQR175" s="72"/>
      <c r="SQS175" s="72"/>
      <c r="SQT175" s="72"/>
      <c r="SQU175" s="72"/>
      <c r="SQV175" s="72"/>
      <c r="SQW175" s="72"/>
      <c r="SQX175" s="72"/>
      <c r="SQY175" s="72"/>
      <c r="SQZ175" s="72"/>
      <c r="SRA175" s="71"/>
      <c r="SRB175" s="71"/>
      <c r="SRC175" s="71"/>
      <c r="SRD175" s="71"/>
      <c r="SRE175" s="71"/>
      <c r="SRF175" s="71"/>
      <c r="SRG175" s="71"/>
      <c r="SRH175" s="72"/>
      <c r="SRI175" s="72"/>
      <c r="SRJ175" s="72"/>
      <c r="SRK175" s="72"/>
      <c r="SRL175" s="72"/>
      <c r="SRM175" s="72"/>
      <c r="SRN175" s="72"/>
      <c r="SRO175" s="72"/>
      <c r="SRP175" s="72"/>
      <c r="SRQ175" s="71"/>
      <c r="SRR175" s="71"/>
      <c r="SRS175" s="71"/>
      <c r="SRT175" s="71"/>
      <c r="SRU175" s="71"/>
      <c r="SRV175" s="71"/>
      <c r="SRW175" s="71"/>
      <c r="SRX175" s="72"/>
      <c r="SRY175" s="72"/>
      <c r="SRZ175" s="72"/>
      <c r="SSA175" s="72"/>
      <c r="SSB175" s="72"/>
      <c r="SSC175" s="72"/>
      <c r="SSD175" s="72"/>
      <c r="SSE175" s="72"/>
      <c r="SSF175" s="72"/>
      <c r="SSG175" s="71"/>
      <c r="SSH175" s="71"/>
      <c r="SSI175" s="71"/>
      <c r="SSJ175" s="71"/>
      <c r="SSK175" s="71"/>
      <c r="SSL175" s="71"/>
      <c r="SSM175" s="71"/>
      <c r="SSN175" s="72"/>
      <c r="SSO175" s="72"/>
      <c r="SSP175" s="72"/>
      <c r="SSQ175" s="72"/>
      <c r="SSR175" s="72"/>
      <c r="SSS175" s="72"/>
      <c r="SST175" s="72"/>
      <c r="SSU175" s="72"/>
      <c r="SSV175" s="72"/>
      <c r="SSW175" s="71"/>
      <c r="SSX175" s="71"/>
      <c r="SSY175" s="71"/>
      <c r="SSZ175" s="71"/>
      <c r="STA175" s="71"/>
      <c r="STB175" s="71"/>
      <c r="STC175" s="71"/>
      <c r="STD175" s="72"/>
      <c r="STE175" s="72"/>
      <c r="STF175" s="72"/>
      <c r="STG175" s="72"/>
      <c r="STH175" s="72"/>
      <c r="STI175" s="72"/>
      <c r="STJ175" s="72"/>
      <c r="STK175" s="72"/>
      <c r="STL175" s="72"/>
      <c r="STM175" s="71"/>
      <c r="STN175" s="71"/>
      <c r="STO175" s="71"/>
      <c r="STP175" s="71"/>
      <c r="STQ175" s="71"/>
      <c r="STR175" s="71"/>
      <c r="STS175" s="71"/>
      <c r="STT175" s="72"/>
      <c r="STU175" s="72"/>
      <c r="STV175" s="72"/>
      <c r="STW175" s="72"/>
      <c r="STX175" s="72"/>
      <c r="STY175" s="72"/>
      <c r="STZ175" s="72"/>
      <c r="SUA175" s="72"/>
      <c r="SUB175" s="72"/>
      <c r="SUC175" s="71"/>
      <c r="SUD175" s="71"/>
      <c r="SUE175" s="71"/>
      <c r="SUF175" s="71"/>
      <c r="SUG175" s="71"/>
      <c r="SUH175" s="71"/>
      <c r="SUI175" s="71"/>
      <c r="SUJ175" s="72"/>
      <c r="SUK175" s="72"/>
      <c r="SUL175" s="72"/>
      <c r="SUM175" s="72"/>
      <c r="SUN175" s="72"/>
      <c r="SUO175" s="72"/>
      <c r="SUP175" s="72"/>
      <c r="SUQ175" s="72"/>
      <c r="SUR175" s="72"/>
      <c r="SUS175" s="71"/>
      <c r="SUT175" s="71"/>
      <c r="SUU175" s="71"/>
      <c r="SUV175" s="71"/>
      <c r="SUW175" s="71"/>
      <c r="SUX175" s="71"/>
      <c r="SUY175" s="71"/>
      <c r="SUZ175" s="72"/>
      <c r="SVA175" s="72"/>
      <c r="SVB175" s="72"/>
      <c r="SVC175" s="72"/>
      <c r="SVD175" s="72"/>
      <c r="SVE175" s="72"/>
      <c r="SVF175" s="72"/>
      <c r="SVG175" s="72"/>
      <c r="SVH175" s="72"/>
      <c r="SVI175" s="71"/>
      <c r="SVJ175" s="71"/>
      <c r="SVK175" s="71"/>
      <c r="SVL175" s="71"/>
      <c r="SVM175" s="71"/>
      <c r="SVN175" s="71"/>
      <c r="SVO175" s="71"/>
      <c r="SVP175" s="72"/>
      <c r="SVQ175" s="72"/>
      <c r="SVR175" s="72"/>
      <c r="SVS175" s="72"/>
      <c r="SVT175" s="72"/>
      <c r="SVU175" s="72"/>
      <c r="SVV175" s="72"/>
      <c r="SVW175" s="72"/>
      <c r="SVX175" s="72"/>
      <c r="SVY175" s="71"/>
      <c r="SVZ175" s="71"/>
      <c r="SWA175" s="71"/>
      <c r="SWB175" s="71"/>
      <c r="SWC175" s="71"/>
      <c r="SWD175" s="71"/>
      <c r="SWE175" s="71"/>
      <c r="SWF175" s="72"/>
      <c r="SWG175" s="72"/>
      <c r="SWH175" s="72"/>
      <c r="SWI175" s="72"/>
      <c r="SWJ175" s="72"/>
      <c r="SWK175" s="72"/>
      <c r="SWL175" s="72"/>
      <c r="SWM175" s="72"/>
      <c r="SWN175" s="72"/>
      <c r="SWO175" s="71"/>
      <c r="SWP175" s="71"/>
      <c r="SWQ175" s="71"/>
      <c r="SWR175" s="71"/>
      <c r="SWS175" s="71"/>
      <c r="SWT175" s="71"/>
      <c r="SWU175" s="71"/>
      <c r="SWV175" s="72"/>
      <c r="SWW175" s="72"/>
      <c r="SWX175" s="72"/>
      <c r="SWY175" s="72"/>
      <c r="SWZ175" s="72"/>
      <c r="SXA175" s="72"/>
      <c r="SXB175" s="72"/>
      <c r="SXC175" s="72"/>
      <c r="SXD175" s="72"/>
      <c r="SXE175" s="71"/>
      <c r="SXF175" s="71"/>
      <c r="SXG175" s="71"/>
      <c r="SXH175" s="71"/>
      <c r="SXI175" s="71"/>
      <c r="SXJ175" s="71"/>
      <c r="SXK175" s="71"/>
      <c r="SXL175" s="72"/>
      <c r="SXM175" s="72"/>
      <c r="SXN175" s="72"/>
      <c r="SXO175" s="72"/>
      <c r="SXP175" s="72"/>
      <c r="SXQ175" s="72"/>
      <c r="SXR175" s="72"/>
      <c r="SXS175" s="72"/>
      <c r="SXT175" s="72"/>
      <c r="SXU175" s="71"/>
      <c r="SXV175" s="71"/>
      <c r="SXW175" s="71"/>
      <c r="SXX175" s="71"/>
      <c r="SXY175" s="71"/>
      <c r="SXZ175" s="71"/>
      <c r="SYA175" s="71"/>
      <c r="SYB175" s="72"/>
      <c r="SYC175" s="72"/>
      <c r="SYD175" s="72"/>
      <c r="SYE175" s="72"/>
      <c r="SYF175" s="72"/>
      <c r="SYG175" s="72"/>
      <c r="SYH175" s="72"/>
      <c r="SYI175" s="72"/>
      <c r="SYJ175" s="72"/>
      <c r="SYK175" s="71"/>
      <c r="SYL175" s="71"/>
      <c r="SYM175" s="71"/>
      <c r="SYN175" s="71"/>
      <c r="SYO175" s="71"/>
      <c r="SYP175" s="71"/>
      <c r="SYQ175" s="71"/>
      <c r="SYR175" s="72"/>
      <c r="SYS175" s="72"/>
      <c r="SYT175" s="72"/>
      <c r="SYU175" s="72"/>
      <c r="SYV175" s="72"/>
      <c r="SYW175" s="72"/>
      <c r="SYX175" s="72"/>
      <c r="SYY175" s="72"/>
      <c r="SYZ175" s="72"/>
      <c r="SZA175" s="71"/>
      <c r="SZB175" s="71"/>
      <c r="SZC175" s="71"/>
      <c r="SZD175" s="71"/>
      <c r="SZE175" s="71"/>
      <c r="SZF175" s="71"/>
      <c r="SZG175" s="71"/>
      <c r="SZH175" s="72"/>
      <c r="SZI175" s="72"/>
      <c r="SZJ175" s="72"/>
      <c r="SZK175" s="72"/>
      <c r="SZL175" s="72"/>
      <c r="SZM175" s="72"/>
      <c r="SZN175" s="72"/>
      <c r="SZO175" s="72"/>
      <c r="SZP175" s="72"/>
      <c r="SZQ175" s="71"/>
      <c r="SZR175" s="71"/>
      <c r="SZS175" s="71"/>
      <c r="SZT175" s="71"/>
      <c r="SZU175" s="71"/>
      <c r="SZV175" s="71"/>
      <c r="SZW175" s="71"/>
      <c r="SZX175" s="72"/>
      <c r="SZY175" s="72"/>
      <c r="SZZ175" s="72"/>
      <c r="TAA175" s="72"/>
      <c r="TAB175" s="72"/>
      <c r="TAC175" s="72"/>
      <c r="TAD175" s="72"/>
      <c r="TAE175" s="72"/>
      <c r="TAF175" s="72"/>
      <c r="TAG175" s="71"/>
      <c r="TAH175" s="71"/>
      <c r="TAI175" s="71"/>
      <c r="TAJ175" s="71"/>
      <c r="TAK175" s="71"/>
      <c r="TAL175" s="71"/>
      <c r="TAM175" s="71"/>
      <c r="TAN175" s="72"/>
      <c r="TAO175" s="72"/>
      <c r="TAP175" s="72"/>
      <c r="TAQ175" s="72"/>
      <c r="TAR175" s="72"/>
      <c r="TAS175" s="72"/>
      <c r="TAT175" s="72"/>
      <c r="TAU175" s="72"/>
      <c r="TAV175" s="72"/>
      <c r="TAW175" s="71"/>
      <c r="TAX175" s="71"/>
      <c r="TAY175" s="71"/>
      <c r="TAZ175" s="71"/>
      <c r="TBA175" s="71"/>
      <c r="TBB175" s="71"/>
      <c r="TBC175" s="71"/>
      <c r="TBD175" s="72"/>
      <c r="TBE175" s="72"/>
      <c r="TBF175" s="72"/>
      <c r="TBG175" s="72"/>
      <c r="TBH175" s="72"/>
      <c r="TBI175" s="72"/>
      <c r="TBJ175" s="72"/>
      <c r="TBK175" s="72"/>
      <c r="TBL175" s="72"/>
      <c r="TBM175" s="71"/>
      <c r="TBN175" s="71"/>
      <c r="TBO175" s="71"/>
      <c r="TBP175" s="71"/>
      <c r="TBQ175" s="71"/>
      <c r="TBR175" s="71"/>
      <c r="TBS175" s="71"/>
      <c r="TBT175" s="72"/>
      <c r="TBU175" s="72"/>
      <c r="TBV175" s="72"/>
      <c r="TBW175" s="72"/>
      <c r="TBX175" s="72"/>
      <c r="TBY175" s="72"/>
      <c r="TBZ175" s="72"/>
      <c r="TCA175" s="72"/>
      <c r="TCB175" s="72"/>
      <c r="TCC175" s="71"/>
      <c r="TCD175" s="71"/>
      <c r="TCE175" s="71"/>
      <c r="TCF175" s="71"/>
      <c r="TCG175" s="71"/>
      <c r="TCH175" s="71"/>
      <c r="TCI175" s="71"/>
      <c r="TCJ175" s="72"/>
      <c r="TCK175" s="72"/>
      <c r="TCL175" s="72"/>
      <c r="TCM175" s="72"/>
      <c r="TCN175" s="72"/>
      <c r="TCO175" s="72"/>
      <c r="TCP175" s="72"/>
      <c r="TCQ175" s="72"/>
      <c r="TCR175" s="72"/>
      <c r="TCS175" s="71"/>
      <c r="TCT175" s="71"/>
      <c r="TCU175" s="71"/>
      <c r="TCV175" s="71"/>
      <c r="TCW175" s="71"/>
      <c r="TCX175" s="71"/>
      <c r="TCY175" s="71"/>
      <c r="TCZ175" s="72"/>
      <c r="TDA175" s="72"/>
      <c r="TDB175" s="72"/>
      <c r="TDC175" s="72"/>
      <c r="TDD175" s="72"/>
      <c r="TDE175" s="72"/>
      <c r="TDF175" s="72"/>
      <c r="TDG175" s="72"/>
      <c r="TDH175" s="72"/>
      <c r="TDI175" s="71"/>
      <c r="TDJ175" s="71"/>
      <c r="TDK175" s="71"/>
      <c r="TDL175" s="71"/>
      <c r="TDM175" s="71"/>
      <c r="TDN175" s="71"/>
      <c r="TDO175" s="71"/>
      <c r="TDP175" s="72"/>
      <c r="TDQ175" s="72"/>
      <c r="TDR175" s="72"/>
      <c r="TDS175" s="72"/>
      <c r="TDT175" s="72"/>
      <c r="TDU175" s="72"/>
      <c r="TDV175" s="72"/>
      <c r="TDW175" s="72"/>
      <c r="TDX175" s="72"/>
      <c r="TDY175" s="71"/>
      <c r="TDZ175" s="71"/>
      <c r="TEA175" s="71"/>
      <c r="TEB175" s="71"/>
      <c r="TEC175" s="71"/>
      <c r="TED175" s="71"/>
      <c r="TEE175" s="71"/>
      <c r="TEF175" s="72"/>
      <c r="TEG175" s="72"/>
      <c r="TEH175" s="72"/>
      <c r="TEI175" s="72"/>
      <c r="TEJ175" s="72"/>
      <c r="TEK175" s="72"/>
      <c r="TEL175" s="72"/>
      <c r="TEM175" s="72"/>
      <c r="TEN175" s="72"/>
      <c r="TEO175" s="71"/>
      <c r="TEP175" s="71"/>
      <c r="TEQ175" s="71"/>
      <c r="TER175" s="71"/>
      <c r="TES175" s="71"/>
      <c r="TET175" s="71"/>
      <c r="TEU175" s="71"/>
      <c r="TEV175" s="72"/>
      <c r="TEW175" s="72"/>
      <c r="TEX175" s="72"/>
      <c r="TEY175" s="72"/>
      <c r="TEZ175" s="72"/>
      <c r="TFA175" s="72"/>
      <c r="TFB175" s="72"/>
      <c r="TFC175" s="72"/>
      <c r="TFD175" s="72"/>
      <c r="TFE175" s="71"/>
      <c r="TFF175" s="71"/>
      <c r="TFG175" s="71"/>
      <c r="TFH175" s="71"/>
      <c r="TFI175" s="71"/>
      <c r="TFJ175" s="71"/>
      <c r="TFK175" s="71"/>
      <c r="TFL175" s="72"/>
      <c r="TFM175" s="72"/>
      <c r="TFN175" s="72"/>
      <c r="TFO175" s="72"/>
      <c r="TFP175" s="72"/>
      <c r="TFQ175" s="72"/>
      <c r="TFR175" s="72"/>
      <c r="TFS175" s="72"/>
      <c r="TFT175" s="72"/>
      <c r="TFU175" s="71"/>
      <c r="TFV175" s="71"/>
      <c r="TFW175" s="71"/>
      <c r="TFX175" s="71"/>
      <c r="TFY175" s="71"/>
      <c r="TFZ175" s="71"/>
      <c r="TGA175" s="71"/>
      <c r="TGB175" s="72"/>
      <c r="TGC175" s="72"/>
      <c r="TGD175" s="72"/>
      <c r="TGE175" s="72"/>
      <c r="TGF175" s="72"/>
      <c r="TGG175" s="72"/>
      <c r="TGH175" s="72"/>
      <c r="TGI175" s="72"/>
      <c r="TGJ175" s="72"/>
      <c r="TGK175" s="71"/>
      <c r="TGL175" s="71"/>
      <c r="TGM175" s="71"/>
      <c r="TGN175" s="71"/>
      <c r="TGO175" s="71"/>
      <c r="TGP175" s="71"/>
      <c r="TGQ175" s="71"/>
      <c r="TGR175" s="72"/>
      <c r="TGS175" s="72"/>
      <c r="TGT175" s="72"/>
      <c r="TGU175" s="72"/>
      <c r="TGV175" s="72"/>
      <c r="TGW175" s="72"/>
      <c r="TGX175" s="72"/>
      <c r="TGY175" s="72"/>
      <c r="TGZ175" s="72"/>
      <c r="THA175" s="71"/>
      <c r="THB175" s="71"/>
      <c r="THC175" s="71"/>
      <c r="THD175" s="71"/>
      <c r="THE175" s="71"/>
      <c r="THF175" s="71"/>
      <c r="THG175" s="71"/>
      <c r="THH175" s="72"/>
      <c r="THI175" s="72"/>
      <c r="THJ175" s="72"/>
      <c r="THK175" s="72"/>
      <c r="THL175" s="72"/>
      <c r="THM175" s="72"/>
      <c r="THN175" s="72"/>
      <c r="THO175" s="72"/>
      <c r="THP175" s="72"/>
      <c r="THQ175" s="71"/>
      <c r="THR175" s="71"/>
      <c r="THS175" s="71"/>
      <c r="THT175" s="71"/>
      <c r="THU175" s="71"/>
      <c r="THV175" s="71"/>
      <c r="THW175" s="71"/>
      <c r="THX175" s="72"/>
      <c r="THY175" s="72"/>
      <c r="THZ175" s="72"/>
      <c r="TIA175" s="72"/>
      <c r="TIB175" s="72"/>
      <c r="TIC175" s="72"/>
      <c r="TID175" s="72"/>
      <c r="TIE175" s="72"/>
      <c r="TIF175" s="72"/>
      <c r="TIG175" s="71"/>
      <c r="TIH175" s="71"/>
      <c r="TII175" s="71"/>
      <c r="TIJ175" s="71"/>
      <c r="TIK175" s="71"/>
      <c r="TIL175" s="71"/>
      <c r="TIM175" s="71"/>
      <c r="TIN175" s="72"/>
      <c r="TIO175" s="72"/>
      <c r="TIP175" s="72"/>
      <c r="TIQ175" s="72"/>
      <c r="TIR175" s="72"/>
      <c r="TIS175" s="72"/>
      <c r="TIT175" s="72"/>
      <c r="TIU175" s="72"/>
      <c r="TIV175" s="72"/>
      <c r="TIW175" s="71"/>
      <c r="TIX175" s="71"/>
      <c r="TIY175" s="71"/>
      <c r="TIZ175" s="71"/>
      <c r="TJA175" s="71"/>
      <c r="TJB175" s="71"/>
      <c r="TJC175" s="71"/>
      <c r="TJD175" s="72"/>
      <c r="TJE175" s="72"/>
      <c r="TJF175" s="72"/>
      <c r="TJG175" s="72"/>
      <c r="TJH175" s="72"/>
      <c r="TJI175" s="72"/>
      <c r="TJJ175" s="72"/>
      <c r="TJK175" s="72"/>
      <c r="TJL175" s="72"/>
      <c r="TJM175" s="71"/>
      <c r="TJN175" s="71"/>
      <c r="TJO175" s="71"/>
      <c r="TJP175" s="71"/>
      <c r="TJQ175" s="71"/>
      <c r="TJR175" s="71"/>
      <c r="TJS175" s="71"/>
      <c r="TJT175" s="72"/>
      <c r="TJU175" s="72"/>
      <c r="TJV175" s="72"/>
      <c r="TJW175" s="72"/>
      <c r="TJX175" s="72"/>
      <c r="TJY175" s="72"/>
      <c r="TJZ175" s="72"/>
      <c r="TKA175" s="72"/>
      <c r="TKB175" s="72"/>
      <c r="TKC175" s="71"/>
      <c r="TKD175" s="71"/>
      <c r="TKE175" s="71"/>
      <c r="TKF175" s="71"/>
      <c r="TKG175" s="71"/>
      <c r="TKH175" s="71"/>
      <c r="TKI175" s="71"/>
      <c r="TKJ175" s="72"/>
      <c r="TKK175" s="72"/>
      <c r="TKL175" s="72"/>
      <c r="TKM175" s="72"/>
      <c r="TKN175" s="72"/>
      <c r="TKO175" s="72"/>
      <c r="TKP175" s="72"/>
      <c r="TKQ175" s="72"/>
      <c r="TKR175" s="72"/>
      <c r="TKS175" s="71"/>
      <c r="TKT175" s="71"/>
      <c r="TKU175" s="71"/>
      <c r="TKV175" s="71"/>
      <c r="TKW175" s="71"/>
      <c r="TKX175" s="71"/>
      <c r="TKY175" s="71"/>
      <c r="TKZ175" s="72"/>
      <c r="TLA175" s="72"/>
      <c r="TLB175" s="72"/>
      <c r="TLC175" s="72"/>
      <c r="TLD175" s="72"/>
      <c r="TLE175" s="72"/>
      <c r="TLF175" s="72"/>
      <c r="TLG175" s="72"/>
      <c r="TLH175" s="72"/>
      <c r="TLI175" s="71"/>
      <c r="TLJ175" s="71"/>
      <c r="TLK175" s="71"/>
      <c r="TLL175" s="71"/>
      <c r="TLM175" s="71"/>
      <c r="TLN175" s="71"/>
      <c r="TLO175" s="71"/>
      <c r="TLP175" s="72"/>
      <c r="TLQ175" s="72"/>
      <c r="TLR175" s="72"/>
      <c r="TLS175" s="72"/>
      <c r="TLT175" s="72"/>
      <c r="TLU175" s="72"/>
      <c r="TLV175" s="72"/>
      <c r="TLW175" s="72"/>
      <c r="TLX175" s="72"/>
      <c r="TLY175" s="71"/>
      <c r="TLZ175" s="71"/>
      <c r="TMA175" s="71"/>
      <c r="TMB175" s="71"/>
      <c r="TMC175" s="71"/>
      <c r="TMD175" s="71"/>
      <c r="TME175" s="71"/>
      <c r="TMF175" s="72"/>
      <c r="TMG175" s="72"/>
      <c r="TMH175" s="72"/>
      <c r="TMI175" s="72"/>
      <c r="TMJ175" s="72"/>
      <c r="TMK175" s="72"/>
      <c r="TML175" s="72"/>
      <c r="TMM175" s="72"/>
      <c r="TMN175" s="72"/>
      <c r="TMO175" s="71"/>
      <c r="TMP175" s="71"/>
      <c r="TMQ175" s="71"/>
      <c r="TMR175" s="71"/>
      <c r="TMS175" s="71"/>
      <c r="TMT175" s="71"/>
      <c r="TMU175" s="71"/>
      <c r="TMV175" s="72"/>
      <c r="TMW175" s="72"/>
      <c r="TMX175" s="72"/>
      <c r="TMY175" s="72"/>
      <c r="TMZ175" s="72"/>
      <c r="TNA175" s="72"/>
      <c r="TNB175" s="72"/>
      <c r="TNC175" s="72"/>
      <c r="TND175" s="72"/>
      <c r="TNE175" s="71"/>
      <c r="TNF175" s="71"/>
      <c r="TNG175" s="71"/>
      <c r="TNH175" s="71"/>
      <c r="TNI175" s="71"/>
      <c r="TNJ175" s="71"/>
      <c r="TNK175" s="71"/>
      <c r="TNL175" s="72"/>
      <c r="TNM175" s="72"/>
      <c r="TNN175" s="72"/>
      <c r="TNO175" s="72"/>
      <c r="TNP175" s="72"/>
      <c r="TNQ175" s="72"/>
      <c r="TNR175" s="72"/>
      <c r="TNS175" s="72"/>
      <c r="TNT175" s="72"/>
      <c r="TNU175" s="71"/>
      <c r="TNV175" s="71"/>
      <c r="TNW175" s="71"/>
      <c r="TNX175" s="71"/>
      <c r="TNY175" s="71"/>
      <c r="TNZ175" s="71"/>
      <c r="TOA175" s="71"/>
      <c r="TOB175" s="72"/>
      <c r="TOC175" s="72"/>
      <c r="TOD175" s="72"/>
      <c r="TOE175" s="72"/>
      <c r="TOF175" s="72"/>
      <c r="TOG175" s="72"/>
      <c r="TOH175" s="72"/>
      <c r="TOI175" s="72"/>
      <c r="TOJ175" s="72"/>
      <c r="TOK175" s="71"/>
      <c r="TOL175" s="71"/>
      <c r="TOM175" s="71"/>
      <c r="TON175" s="71"/>
      <c r="TOO175" s="71"/>
      <c r="TOP175" s="71"/>
      <c r="TOQ175" s="71"/>
      <c r="TOR175" s="72"/>
      <c r="TOS175" s="72"/>
      <c r="TOT175" s="72"/>
      <c r="TOU175" s="72"/>
      <c r="TOV175" s="72"/>
      <c r="TOW175" s="72"/>
      <c r="TOX175" s="72"/>
      <c r="TOY175" s="72"/>
      <c r="TOZ175" s="72"/>
      <c r="TPA175" s="71"/>
      <c r="TPB175" s="71"/>
      <c r="TPC175" s="71"/>
      <c r="TPD175" s="71"/>
      <c r="TPE175" s="71"/>
      <c r="TPF175" s="71"/>
      <c r="TPG175" s="71"/>
      <c r="TPH175" s="72"/>
      <c r="TPI175" s="72"/>
      <c r="TPJ175" s="72"/>
      <c r="TPK175" s="72"/>
      <c r="TPL175" s="72"/>
      <c r="TPM175" s="72"/>
      <c r="TPN175" s="72"/>
      <c r="TPO175" s="72"/>
      <c r="TPP175" s="72"/>
      <c r="TPQ175" s="71"/>
      <c r="TPR175" s="71"/>
      <c r="TPS175" s="71"/>
      <c r="TPT175" s="71"/>
      <c r="TPU175" s="71"/>
      <c r="TPV175" s="71"/>
      <c r="TPW175" s="71"/>
      <c r="TPX175" s="72"/>
      <c r="TPY175" s="72"/>
      <c r="TPZ175" s="72"/>
      <c r="TQA175" s="72"/>
      <c r="TQB175" s="72"/>
      <c r="TQC175" s="72"/>
      <c r="TQD175" s="72"/>
      <c r="TQE175" s="72"/>
      <c r="TQF175" s="72"/>
      <c r="TQG175" s="71"/>
      <c r="TQH175" s="71"/>
      <c r="TQI175" s="71"/>
      <c r="TQJ175" s="71"/>
      <c r="TQK175" s="71"/>
      <c r="TQL175" s="71"/>
      <c r="TQM175" s="71"/>
      <c r="TQN175" s="72"/>
      <c r="TQO175" s="72"/>
      <c r="TQP175" s="72"/>
      <c r="TQQ175" s="72"/>
      <c r="TQR175" s="72"/>
      <c r="TQS175" s="72"/>
      <c r="TQT175" s="72"/>
      <c r="TQU175" s="72"/>
      <c r="TQV175" s="72"/>
      <c r="TQW175" s="71"/>
      <c r="TQX175" s="71"/>
      <c r="TQY175" s="71"/>
      <c r="TQZ175" s="71"/>
      <c r="TRA175" s="71"/>
      <c r="TRB175" s="71"/>
      <c r="TRC175" s="71"/>
      <c r="TRD175" s="72"/>
      <c r="TRE175" s="72"/>
      <c r="TRF175" s="72"/>
      <c r="TRG175" s="72"/>
      <c r="TRH175" s="72"/>
      <c r="TRI175" s="72"/>
      <c r="TRJ175" s="72"/>
      <c r="TRK175" s="72"/>
      <c r="TRL175" s="72"/>
      <c r="TRM175" s="71"/>
      <c r="TRN175" s="71"/>
      <c r="TRO175" s="71"/>
      <c r="TRP175" s="71"/>
      <c r="TRQ175" s="71"/>
      <c r="TRR175" s="71"/>
      <c r="TRS175" s="71"/>
      <c r="TRT175" s="72"/>
      <c r="TRU175" s="72"/>
      <c r="TRV175" s="72"/>
      <c r="TRW175" s="72"/>
      <c r="TRX175" s="72"/>
      <c r="TRY175" s="72"/>
      <c r="TRZ175" s="72"/>
      <c r="TSA175" s="72"/>
      <c r="TSB175" s="72"/>
      <c r="TSC175" s="71"/>
      <c r="TSD175" s="71"/>
      <c r="TSE175" s="71"/>
      <c r="TSF175" s="71"/>
      <c r="TSG175" s="71"/>
      <c r="TSH175" s="71"/>
      <c r="TSI175" s="71"/>
      <c r="TSJ175" s="72"/>
      <c r="TSK175" s="72"/>
      <c r="TSL175" s="72"/>
      <c r="TSM175" s="72"/>
      <c r="TSN175" s="72"/>
      <c r="TSO175" s="72"/>
      <c r="TSP175" s="72"/>
      <c r="TSQ175" s="72"/>
      <c r="TSR175" s="72"/>
      <c r="TSS175" s="71"/>
      <c r="TST175" s="71"/>
      <c r="TSU175" s="71"/>
      <c r="TSV175" s="71"/>
      <c r="TSW175" s="71"/>
      <c r="TSX175" s="71"/>
      <c r="TSY175" s="71"/>
      <c r="TSZ175" s="72"/>
      <c r="TTA175" s="72"/>
      <c r="TTB175" s="72"/>
      <c r="TTC175" s="72"/>
      <c r="TTD175" s="72"/>
      <c r="TTE175" s="72"/>
      <c r="TTF175" s="72"/>
      <c r="TTG175" s="72"/>
      <c r="TTH175" s="72"/>
      <c r="TTI175" s="71"/>
      <c r="TTJ175" s="71"/>
      <c r="TTK175" s="71"/>
      <c r="TTL175" s="71"/>
      <c r="TTM175" s="71"/>
      <c r="TTN175" s="71"/>
      <c r="TTO175" s="71"/>
      <c r="TTP175" s="72"/>
      <c r="TTQ175" s="72"/>
      <c r="TTR175" s="72"/>
      <c r="TTS175" s="72"/>
      <c r="TTT175" s="72"/>
      <c r="TTU175" s="72"/>
      <c r="TTV175" s="72"/>
      <c r="TTW175" s="72"/>
      <c r="TTX175" s="72"/>
      <c r="TTY175" s="71"/>
      <c r="TTZ175" s="71"/>
      <c r="TUA175" s="71"/>
      <c r="TUB175" s="71"/>
      <c r="TUC175" s="71"/>
      <c r="TUD175" s="71"/>
      <c r="TUE175" s="71"/>
      <c r="TUF175" s="72"/>
      <c r="TUG175" s="72"/>
      <c r="TUH175" s="72"/>
      <c r="TUI175" s="72"/>
      <c r="TUJ175" s="72"/>
      <c r="TUK175" s="72"/>
      <c r="TUL175" s="72"/>
      <c r="TUM175" s="72"/>
      <c r="TUN175" s="72"/>
      <c r="TUO175" s="71"/>
      <c r="TUP175" s="71"/>
      <c r="TUQ175" s="71"/>
      <c r="TUR175" s="71"/>
      <c r="TUS175" s="71"/>
      <c r="TUT175" s="71"/>
      <c r="TUU175" s="71"/>
      <c r="TUV175" s="72"/>
      <c r="TUW175" s="72"/>
      <c r="TUX175" s="72"/>
      <c r="TUY175" s="72"/>
      <c r="TUZ175" s="72"/>
      <c r="TVA175" s="72"/>
      <c r="TVB175" s="72"/>
      <c r="TVC175" s="72"/>
      <c r="TVD175" s="72"/>
      <c r="TVE175" s="71"/>
      <c r="TVF175" s="71"/>
      <c r="TVG175" s="71"/>
      <c r="TVH175" s="71"/>
      <c r="TVI175" s="71"/>
      <c r="TVJ175" s="71"/>
      <c r="TVK175" s="71"/>
      <c r="TVL175" s="72"/>
      <c r="TVM175" s="72"/>
      <c r="TVN175" s="72"/>
      <c r="TVO175" s="72"/>
      <c r="TVP175" s="72"/>
      <c r="TVQ175" s="72"/>
      <c r="TVR175" s="72"/>
      <c r="TVS175" s="72"/>
      <c r="TVT175" s="72"/>
      <c r="TVU175" s="71"/>
      <c r="TVV175" s="71"/>
      <c r="TVW175" s="71"/>
      <c r="TVX175" s="71"/>
      <c r="TVY175" s="71"/>
      <c r="TVZ175" s="71"/>
      <c r="TWA175" s="71"/>
      <c r="TWB175" s="72"/>
      <c r="TWC175" s="72"/>
      <c r="TWD175" s="72"/>
      <c r="TWE175" s="72"/>
      <c r="TWF175" s="72"/>
      <c r="TWG175" s="72"/>
      <c r="TWH175" s="72"/>
      <c r="TWI175" s="72"/>
      <c r="TWJ175" s="72"/>
      <c r="TWK175" s="71"/>
      <c r="TWL175" s="71"/>
      <c r="TWM175" s="71"/>
      <c r="TWN175" s="71"/>
      <c r="TWO175" s="71"/>
      <c r="TWP175" s="71"/>
      <c r="TWQ175" s="71"/>
      <c r="TWR175" s="72"/>
      <c r="TWS175" s="72"/>
      <c r="TWT175" s="72"/>
      <c r="TWU175" s="72"/>
      <c r="TWV175" s="72"/>
      <c r="TWW175" s="72"/>
      <c r="TWX175" s="72"/>
      <c r="TWY175" s="72"/>
      <c r="TWZ175" s="72"/>
      <c r="TXA175" s="71"/>
      <c r="TXB175" s="71"/>
      <c r="TXC175" s="71"/>
      <c r="TXD175" s="71"/>
      <c r="TXE175" s="71"/>
      <c r="TXF175" s="71"/>
      <c r="TXG175" s="71"/>
      <c r="TXH175" s="72"/>
      <c r="TXI175" s="72"/>
      <c r="TXJ175" s="72"/>
      <c r="TXK175" s="72"/>
      <c r="TXL175" s="72"/>
      <c r="TXM175" s="72"/>
      <c r="TXN175" s="72"/>
      <c r="TXO175" s="72"/>
      <c r="TXP175" s="72"/>
      <c r="TXQ175" s="71"/>
      <c r="TXR175" s="71"/>
      <c r="TXS175" s="71"/>
      <c r="TXT175" s="71"/>
      <c r="TXU175" s="71"/>
      <c r="TXV175" s="71"/>
      <c r="TXW175" s="71"/>
      <c r="TXX175" s="72"/>
      <c r="TXY175" s="72"/>
      <c r="TXZ175" s="72"/>
      <c r="TYA175" s="72"/>
      <c r="TYB175" s="72"/>
      <c r="TYC175" s="72"/>
      <c r="TYD175" s="72"/>
      <c r="TYE175" s="72"/>
      <c r="TYF175" s="72"/>
      <c r="TYG175" s="71"/>
      <c r="TYH175" s="71"/>
      <c r="TYI175" s="71"/>
      <c r="TYJ175" s="71"/>
      <c r="TYK175" s="71"/>
      <c r="TYL175" s="71"/>
      <c r="TYM175" s="71"/>
      <c r="TYN175" s="72"/>
      <c r="TYO175" s="72"/>
      <c r="TYP175" s="72"/>
      <c r="TYQ175" s="72"/>
      <c r="TYR175" s="72"/>
      <c r="TYS175" s="72"/>
      <c r="TYT175" s="72"/>
      <c r="TYU175" s="72"/>
      <c r="TYV175" s="72"/>
      <c r="TYW175" s="71"/>
      <c r="TYX175" s="71"/>
      <c r="TYY175" s="71"/>
      <c r="TYZ175" s="71"/>
      <c r="TZA175" s="71"/>
      <c r="TZB175" s="71"/>
      <c r="TZC175" s="71"/>
      <c r="TZD175" s="72"/>
      <c r="TZE175" s="72"/>
      <c r="TZF175" s="72"/>
      <c r="TZG175" s="72"/>
      <c r="TZH175" s="72"/>
      <c r="TZI175" s="72"/>
      <c r="TZJ175" s="72"/>
      <c r="TZK175" s="72"/>
      <c r="TZL175" s="72"/>
      <c r="TZM175" s="71"/>
      <c r="TZN175" s="71"/>
      <c r="TZO175" s="71"/>
      <c r="TZP175" s="71"/>
      <c r="TZQ175" s="71"/>
      <c r="TZR175" s="71"/>
      <c r="TZS175" s="71"/>
      <c r="TZT175" s="72"/>
      <c r="TZU175" s="72"/>
      <c r="TZV175" s="72"/>
      <c r="TZW175" s="72"/>
      <c r="TZX175" s="72"/>
      <c r="TZY175" s="72"/>
      <c r="TZZ175" s="72"/>
      <c r="UAA175" s="72"/>
      <c r="UAB175" s="72"/>
      <c r="UAC175" s="71"/>
      <c r="UAD175" s="71"/>
      <c r="UAE175" s="71"/>
      <c r="UAF175" s="71"/>
      <c r="UAG175" s="71"/>
      <c r="UAH175" s="71"/>
      <c r="UAI175" s="71"/>
      <c r="UAJ175" s="72"/>
      <c r="UAK175" s="72"/>
      <c r="UAL175" s="72"/>
      <c r="UAM175" s="72"/>
      <c r="UAN175" s="72"/>
      <c r="UAO175" s="72"/>
      <c r="UAP175" s="72"/>
      <c r="UAQ175" s="72"/>
      <c r="UAR175" s="72"/>
      <c r="UAS175" s="71"/>
      <c r="UAT175" s="71"/>
      <c r="UAU175" s="71"/>
      <c r="UAV175" s="71"/>
      <c r="UAW175" s="71"/>
      <c r="UAX175" s="71"/>
      <c r="UAY175" s="71"/>
      <c r="UAZ175" s="72"/>
      <c r="UBA175" s="72"/>
      <c r="UBB175" s="72"/>
      <c r="UBC175" s="72"/>
      <c r="UBD175" s="72"/>
      <c r="UBE175" s="72"/>
      <c r="UBF175" s="72"/>
      <c r="UBG175" s="72"/>
      <c r="UBH175" s="72"/>
      <c r="UBI175" s="71"/>
      <c r="UBJ175" s="71"/>
      <c r="UBK175" s="71"/>
      <c r="UBL175" s="71"/>
      <c r="UBM175" s="71"/>
      <c r="UBN175" s="71"/>
      <c r="UBO175" s="71"/>
      <c r="UBP175" s="72"/>
      <c r="UBQ175" s="72"/>
      <c r="UBR175" s="72"/>
      <c r="UBS175" s="72"/>
      <c r="UBT175" s="72"/>
      <c r="UBU175" s="72"/>
      <c r="UBV175" s="72"/>
      <c r="UBW175" s="72"/>
      <c r="UBX175" s="72"/>
      <c r="UBY175" s="71"/>
      <c r="UBZ175" s="71"/>
      <c r="UCA175" s="71"/>
      <c r="UCB175" s="71"/>
      <c r="UCC175" s="71"/>
      <c r="UCD175" s="71"/>
      <c r="UCE175" s="71"/>
      <c r="UCF175" s="72"/>
      <c r="UCG175" s="72"/>
      <c r="UCH175" s="72"/>
      <c r="UCI175" s="72"/>
      <c r="UCJ175" s="72"/>
      <c r="UCK175" s="72"/>
      <c r="UCL175" s="72"/>
      <c r="UCM175" s="72"/>
      <c r="UCN175" s="72"/>
      <c r="UCO175" s="71"/>
      <c r="UCP175" s="71"/>
      <c r="UCQ175" s="71"/>
      <c r="UCR175" s="71"/>
      <c r="UCS175" s="71"/>
      <c r="UCT175" s="71"/>
      <c r="UCU175" s="71"/>
      <c r="UCV175" s="72"/>
      <c r="UCW175" s="72"/>
      <c r="UCX175" s="72"/>
      <c r="UCY175" s="72"/>
      <c r="UCZ175" s="72"/>
      <c r="UDA175" s="72"/>
      <c r="UDB175" s="72"/>
      <c r="UDC175" s="72"/>
      <c r="UDD175" s="72"/>
      <c r="UDE175" s="71"/>
      <c r="UDF175" s="71"/>
      <c r="UDG175" s="71"/>
      <c r="UDH175" s="71"/>
      <c r="UDI175" s="71"/>
      <c r="UDJ175" s="71"/>
      <c r="UDK175" s="71"/>
      <c r="UDL175" s="72"/>
      <c r="UDM175" s="72"/>
      <c r="UDN175" s="72"/>
      <c r="UDO175" s="72"/>
      <c r="UDP175" s="72"/>
      <c r="UDQ175" s="72"/>
      <c r="UDR175" s="72"/>
      <c r="UDS175" s="72"/>
      <c r="UDT175" s="72"/>
      <c r="UDU175" s="71"/>
      <c r="UDV175" s="71"/>
      <c r="UDW175" s="71"/>
      <c r="UDX175" s="71"/>
      <c r="UDY175" s="71"/>
      <c r="UDZ175" s="71"/>
      <c r="UEA175" s="71"/>
      <c r="UEB175" s="72"/>
      <c r="UEC175" s="72"/>
      <c r="UED175" s="72"/>
      <c r="UEE175" s="72"/>
      <c r="UEF175" s="72"/>
      <c r="UEG175" s="72"/>
      <c r="UEH175" s="72"/>
      <c r="UEI175" s="72"/>
      <c r="UEJ175" s="72"/>
      <c r="UEK175" s="71"/>
      <c r="UEL175" s="71"/>
      <c r="UEM175" s="71"/>
      <c r="UEN175" s="71"/>
      <c r="UEO175" s="71"/>
      <c r="UEP175" s="71"/>
      <c r="UEQ175" s="71"/>
      <c r="UER175" s="72"/>
      <c r="UES175" s="72"/>
      <c r="UET175" s="72"/>
      <c r="UEU175" s="72"/>
      <c r="UEV175" s="72"/>
      <c r="UEW175" s="72"/>
      <c r="UEX175" s="72"/>
      <c r="UEY175" s="72"/>
      <c r="UEZ175" s="72"/>
      <c r="UFA175" s="71"/>
      <c r="UFB175" s="71"/>
      <c r="UFC175" s="71"/>
      <c r="UFD175" s="71"/>
      <c r="UFE175" s="71"/>
      <c r="UFF175" s="71"/>
      <c r="UFG175" s="71"/>
      <c r="UFH175" s="72"/>
      <c r="UFI175" s="72"/>
      <c r="UFJ175" s="72"/>
      <c r="UFK175" s="72"/>
      <c r="UFL175" s="72"/>
      <c r="UFM175" s="72"/>
      <c r="UFN175" s="72"/>
      <c r="UFO175" s="72"/>
      <c r="UFP175" s="72"/>
      <c r="UFQ175" s="71"/>
      <c r="UFR175" s="71"/>
      <c r="UFS175" s="71"/>
      <c r="UFT175" s="71"/>
      <c r="UFU175" s="71"/>
      <c r="UFV175" s="71"/>
      <c r="UFW175" s="71"/>
      <c r="UFX175" s="72"/>
      <c r="UFY175" s="72"/>
      <c r="UFZ175" s="72"/>
      <c r="UGA175" s="72"/>
      <c r="UGB175" s="72"/>
      <c r="UGC175" s="72"/>
      <c r="UGD175" s="72"/>
      <c r="UGE175" s="72"/>
      <c r="UGF175" s="72"/>
      <c r="UGG175" s="71"/>
      <c r="UGH175" s="71"/>
      <c r="UGI175" s="71"/>
      <c r="UGJ175" s="71"/>
      <c r="UGK175" s="71"/>
      <c r="UGL175" s="71"/>
      <c r="UGM175" s="71"/>
      <c r="UGN175" s="72"/>
      <c r="UGO175" s="72"/>
      <c r="UGP175" s="72"/>
      <c r="UGQ175" s="72"/>
      <c r="UGR175" s="72"/>
      <c r="UGS175" s="72"/>
      <c r="UGT175" s="72"/>
      <c r="UGU175" s="72"/>
      <c r="UGV175" s="72"/>
      <c r="UGW175" s="71"/>
      <c r="UGX175" s="71"/>
      <c r="UGY175" s="71"/>
      <c r="UGZ175" s="71"/>
      <c r="UHA175" s="71"/>
      <c r="UHB175" s="71"/>
      <c r="UHC175" s="71"/>
      <c r="UHD175" s="72"/>
      <c r="UHE175" s="72"/>
      <c r="UHF175" s="72"/>
      <c r="UHG175" s="72"/>
      <c r="UHH175" s="72"/>
      <c r="UHI175" s="72"/>
      <c r="UHJ175" s="72"/>
      <c r="UHK175" s="72"/>
      <c r="UHL175" s="72"/>
      <c r="UHM175" s="71"/>
      <c r="UHN175" s="71"/>
      <c r="UHO175" s="71"/>
      <c r="UHP175" s="71"/>
      <c r="UHQ175" s="71"/>
      <c r="UHR175" s="71"/>
      <c r="UHS175" s="71"/>
      <c r="UHT175" s="72"/>
      <c r="UHU175" s="72"/>
      <c r="UHV175" s="72"/>
      <c r="UHW175" s="72"/>
      <c r="UHX175" s="72"/>
      <c r="UHY175" s="72"/>
      <c r="UHZ175" s="72"/>
      <c r="UIA175" s="72"/>
      <c r="UIB175" s="72"/>
      <c r="UIC175" s="71"/>
      <c r="UID175" s="71"/>
      <c r="UIE175" s="71"/>
      <c r="UIF175" s="71"/>
      <c r="UIG175" s="71"/>
      <c r="UIH175" s="71"/>
      <c r="UII175" s="71"/>
      <c r="UIJ175" s="72"/>
      <c r="UIK175" s="72"/>
      <c r="UIL175" s="72"/>
      <c r="UIM175" s="72"/>
      <c r="UIN175" s="72"/>
      <c r="UIO175" s="72"/>
      <c r="UIP175" s="72"/>
      <c r="UIQ175" s="72"/>
      <c r="UIR175" s="72"/>
      <c r="UIS175" s="71"/>
      <c r="UIT175" s="71"/>
      <c r="UIU175" s="71"/>
      <c r="UIV175" s="71"/>
      <c r="UIW175" s="71"/>
      <c r="UIX175" s="71"/>
      <c r="UIY175" s="71"/>
      <c r="UIZ175" s="72"/>
      <c r="UJA175" s="72"/>
      <c r="UJB175" s="72"/>
      <c r="UJC175" s="72"/>
      <c r="UJD175" s="72"/>
      <c r="UJE175" s="72"/>
      <c r="UJF175" s="72"/>
      <c r="UJG175" s="72"/>
      <c r="UJH175" s="72"/>
      <c r="UJI175" s="71"/>
      <c r="UJJ175" s="71"/>
      <c r="UJK175" s="71"/>
      <c r="UJL175" s="71"/>
      <c r="UJM175" s="71"/>
      <c r="UJN175" s="71"/>
      <c r="UJO175" s="71"/>
      <c r="UJP175" s="72"/>
      <c r="UJQ175" s="72"/>
      <c r="UJR175" s="72"/>
      <c r="UJS175" s="72"/>
      <c r="UJT175" s="72"/>
      <c r="UJU175" s="72"/>
      <c r="UJV175" s="72"/>
      <c r="UJW175" s="72"/>
      <c r="UJX175" s="72"/>
      <c r="UJY175" s="71"/>
      <c r="UJZ175" s="71"/>
      <c r="UKA175" s="71"/>
      <c r="UKB175" s="71"/>
      <c r="UKC175" s="71"/>
      <c r="UKD175" s="71"/>
      <c r="UKE175" s="71"/>
      <c r="UKF175" s="72"/>
      <c r="UKG175" s="72"/>
      <c r="UKH175" s="72"/>
      <c r="UKI175" s="72"/>
      <c r="UKJ175" s="72"/>
      <c r="UKK175" s="72"/>
      <c r="UKL175" s="72"/>
      <c r="UKM175" s="72"/>
      <c r="UKN175" s="72"/>
      <c r="UKO175" s="71"/>
      <c r="UKP175" s="71"/>
      <c r="UKQ175" s="71"/>
      <c r="UKR175" s="71"/>
      <c r="UKS175" s="71"/>
      <c r="UKT175" s="71"/>
      <c r="UKU175" s="71"/>
      <c r="UKV175" s="72"/>
      <c r="UKW175" s="72"/>
      <c r="UKX175" s="72"/>
      <c r="UKY175" s="72"/>
      <c r="UKZ175" s="72"/>
      <c r="ULA175" s="72"/>
      <c r="ULB175" s="72"/>
      <c r="ULC175" s="72"/>
      <c r="ULD175" s="72"/>
      <c r="ULE175" s="71"/>
      <c r="ULF175" s="71"/>
      <c r="ULG175" s="71"/>
      <c r="ULH175" s="71"/>
      <c r="ULI175" s="71"/>
      <c r="ULJ175" s="71"/>
      <c r="ULK175" s="71"/>
      <c r="ULL175" s="72"/>
      <c r="ULM175" s="72"/>
      <c r="ULN175" s="72"/>
      <c r="ULO175" s="72"/>
      <c r="ULP175" s="72"/>
      <c r="ULQ175" s="72"/>
      <c r="ULR175" s="72"/>
      <c r="ULS175" s="72"/>
      <c r="ULT175" s="72"/>
      <c r="ULU175" s="71"/>
      <c r="ULV175" s="71"/>
      <c r="ULW175" s="71"/>
      <c r="ULX175" s="71"/>
      <c r="ULY175" s="71"/>
      <c r="ULZ175" s="71"/>
      <c r="UMA175" s="71"/>
      <c r="UMB175" s="72"/>
      <c r="UMC175" s="72"/>
      <c r="UMD175" s="72"/>
      <c r="UME175" s="72"/>
      <c r="UMF175" s="72"/>
      <c r="UMG175" s="72"/>
      <c r="UMH175" s="72"/>
      <c r="UMI175" s="72"/>
      <c r="UMJ175" s="72"/>
      <c r="UMK175" s="71"/>
      <c r="UML175" s="71"/>
      <c r="UMM175" s="71"/>
      <c r="UMN175" s="71"/>
      <c r="UMO175" s="71"/>
      <c r="UMP175" s="71"/>
      <c r="UMQ175" s="71"/>
      <c r="UMR175" s="72"/>
      <c r="UMS175" s="72"/>
      <c r="UMT175" s="72"/>
      <c r="UMU175" s="72"/>
      <c r="UMV175" s="72"/>
      <c r="UMW175" s="72"/>
      <c r="UMX175" s="72"/>
      <c r="UMY175" s="72"/>
      <c r="UMZ175" s="72"/>
      <c r="UNA175" s="71"/>
      <c r="UNB175" s="71"/>
      <c r="UNC175" s="71"/>
      <c r="UND175" s="71"/>
      <c r="UNE175" s="71"/>
      <c r="UNF175" s="71"/>
      <c r="UNG175" s="71"/>
      <c r="UNH175" s="72"/>
      <c r="UNI175" s="72"/>
      <c r="UNJ175" s="72"/>
      <c r="UNK175" s="72"/>
      <c r="UNL175" s="72"/>
      <c r="UNM175" s="72"/>
      <c r="UNN175" s="72"/>
      <c r="UNO175" s="72"/>
      <c r="UNP175" s="72"/>
      <c r="UNQ175" s="71"/>
      <c r="UNR175" s="71"/>
      <c r="UNS175" s="71"/>
      <c r="UNT175" s="71"/>
      <c r="UNU175" s="71"/>
      <c r="UNV175" s="71"/>
      <c r="UNW175" s="71"/>
      <c r="UNX175" s="72"/>
      <c r="UNY175" s="72"/>
      <c r="UNZ175" s="72"/>
      <c r="UOA175" s="72"/>
      <c r="UOB175" s="72"/>
      <c r="UOC175" s="72"/>
      <c r="UOD175" s="72"/>
      <c r="UOE175" s="72"/>
      <c r="UOF175" s="72"/>
      <c r="UOG175" s="71"/>
      <c r="UOH175" s="71"/>
      <c r="UOI175" s="71"/>
      <c r="UOJ175" s="71"/>
      <c r="UOK175" s="71"/>
      <c r="UOL175" s="71"/>
      <c r="UOM175" s="71"/>
      <c r="UON175" s="72"/>
      <c r="UOO175" s="72"/>
      <c r="UOP175" s="72"/>
      <c r="UOQ175" s="72"/>
      <c r="UOR175" s="72"/>
      <c r="UOS175" s="72"/>
      <c r="UOT175" s="72"/>
      <c r="UOU175" s="72"/>
      <c r="UOV175" s="72"/>
      <c r="UOW175" s="71"/>
      <c r="UOX175" s="71"/>
      <c r="UOY175" s="71"/>
      <c r="UOZ175" s="71"/>
      <c r="UPA175" s="71"/>
      <c r="UPB175" s="71"/>
      <c r="UPC175" s="71"/>
      <c r="UPD175" s="72"/>
      <c r="UPE175" s="72"/>
      <c r="UPF175" s="72"/>
      <c r="UPG175" s="72"/>
      <c r="UPH175" s="72"/>
      <c r="UPI175" s="72"/>
      <c r="UPJ175" s="72"/>
      <c r="UPK175" s="72"/>
      <c r="UPL175" s="72"/>
      <c r="UPM175" s="71"/>
      <c r="UPN175" s="71"/>
      <c r="UPO175" s="71"/>
      <c r="UPP175" s="71"/>
      <c r="UPQ175" s="71"/>
      <c r="UPR175" s="71"/>
      <c r="UPS175" s="71"/>
      <c r="UPT175" s="72"/>
      <c r="UPU175" s="72"/>
      <c r="UPV175" s="72"/>
      <c r="UPW175" s="72"/>
      <c r="UPX175" s="72"/>
      <c r="UPY175" s="72"/>
      <c r="UPZ175" s="72"/>
      <c r="UQA175" s="72"/>
      <c r="UQB175" s="72"/>
      <c r="UQC175" s="71"/>
      <c r="UQD175" s="71"/>
      <c r="UQE175" s="71"/>
      <c r="UQF175" s="71"/>
      <c r="UQG175" s="71"/>
      <c r="UQH175" s="71"/>
      <c r="UQI175" s="71"/>
      <c r="UQJ175" s="72"/>
      <c r="UQK175" s="72"/>
      <c r="UQL175" s="72"/>
      <c r="UQM175" s="72"/>
      <c r="UQN175" s="72"/>
      <c r="UQO175" s="72"/>
      <c r="UQP175" s="72"/>
      <c r="UQQ175" s="72"/>
      <c r="UQR175" s="72"/>
      <c r="UQS175" s="71"/>
      <c r="UQT175" s="71"/>
      <c r="UQU175" s="71"/>
      <c r="UQV175" s="71"/>
      <c r="UQW175" s="71"/>
      <c r="UQX175" s="71"/>
      <c r="UQY175" s="71"/>
      <c r="UQZ175" s="72"/>
      <c r="URA175" s="72"/>
      <c r="URB175" s="72"/>
      <c r="URC175" s="72"/>
      <c r="URD175" s="72"/>
      <c r="URE175" s="72"/>
      <c r="URF175" s="72"/>
      <c r="URG175" s="72"/>
      <c r="URH175" s="72"/>
      <c r="URI175" s="71"/>
      <c r="URJ175" s="71"/>
      <c r="URK175" s="71"/>
      <c r="URL175" s="71"/>
      <c r="URM175" s="71"/>
      <c r="URN175" s="71"/>
      <c r="URO175" s="71"/>
      <c r="URP175" s="72"/>
      <c r="URQ175" s="72"/>
      <c r="URR175" s="72"/>
      <c r="URS175" s="72"/>
      <c r="URT175" s="72"/>
      <c r="URU175" s="72"/>
      <c r="URV175" s="72"/>
      <c r="URW175" s="72"/>
      <c r="URX175" s="72"/>
      <c r="URY175" s="71"/>
      <c r="URZ175" s="71"/>
      <c r="USA175" s="71"/>
      <c r="USB175" s="71"/>
      <c r="USC175" s="71"/>
      <c r="USD175" s="71"/>
      <c r="USE175" s="71"/>
      <c r="USF175" s="72"/>
      <c r="USG175" s="72"/>
      <c r="USH175" s="72"/>
      <c r="USI175" s="72"/>
      <c r="USJ175" s="72"/>
      <c r="USK175" s="72"/>
      <c r="USL175" s="72"/>
      <c r="USM175" s="72"/>
      <c r="USN175" s="72"/>
      <c r="USO175" s="71"/>
      <c r="USP175" s="71"/>
      <c r="USQ175" s="71"/>
      <c r="USR175" s="71"/>
      <c r="USS175" s="71"/>
      <c r="UST175" s="71"/>
      <c r="USU175" s="71"/>
      <c r="USV175" s="72"/>
      <c r="USW175" s="72"/>
      <c r="USX175" s="72"/>
      <c r="USY175" s="72"/>
      <c r="USZ175" s="72"/>
      <c r="UTA175" s="72"/>
      <c r="UTB175" s="72"/>
      <c r="UTC175" s="72"/>
      <c r="UTD175" s="72"/>
      <c r="UTE175" s="71"/>
      <c r="UTF175" s="71"/>
      <c r="UTG175" s="71"/>
      <c r="UTH175" s="71"/>
      <c r="UTI175" s="71"/>
      <c r="UTJ175" s="71"/>
      <c r="UTK175" s="71"/>
      <c r="UTL175" s="72"/>
      <c r="UTM175" s="72"/>
      <c r="UTN175" s="72"/>
      <c r="UTO175" s="72"/>
      <c r="UTP175" s="72"/>
      <c r="UTQ175" s="72"/>
      <c r="UTR175" s="72"/>
      <c r="UTS175" s="72"/>
      <c r="UTT175" s="72"/>
      <c r="UTU175" s="71"/>
      <c r="UTV175" s="71"/>
      <c r="UTW175" s="71"/>
      <c r="UTX175" s="71"/>
      <c r="UTY175" s="71"/>
      <c r="UTZ175" s="71"/>
      <c r="UUA175" s="71"/>
      <c r="UUB175" s="72"/>
      <c r="UUC175" s="72"/>
      <c r="UUD175" s="72"/>
      <c r="UUE175" s="72"/>
      <c r="UUF175" s="72"/>
      <c r="UUG175" s="72"/>
      <c r="UUH175" s="72"/>
      <c r="UUI175" s="72"/>
      <c r="UUJ175" s="72"/>
      <c r="UUK175" s="71"/>
      <c r="UUL175" s="71"/>
      <c r="UUM175" s="71"/>
      <c r="UUN175" s="71"/>
      <c r="UUO175" s="71"/>
      <c r="UUP175" s="71"/>
      <c r="UUQ175" s="71"/>
      <c r="UUR175" s="72"/>
      <c r="UUS175" s="72"/>
      <c r="UUT175" s="72"/>
      <c r="UUU175" s="72"/>
      <c r="UUV175" s="72"/>
      <c r="UUW175" s="72"/>
      <c r="UUX175" s="72"/>
      <c r="UUY175" s="72"/>
      <c r="UUZ175" s="72"/>
      <c r="UVA175" s="71"/>
      <c r="UVB175" s="71"/>
      <c r="UVC175" s="71"/>
      <c r="UVD175" s="71"/>
      <c r="UVE175" s="71"/>
      <c r="UVF175" s="71"/>
      <c r="UVG175" s="71"/>
      <c r="UVH175" s="72"/>
      <c r="UVI175" s="72"/>
      <c r="UVJ175" s="72"/>
      <c r="UVK175" s="72"/>
      <c r="UVL175" s="72"/>
      <c r="UVM175" s="72"/>
      <c r="UVN175" s="72"/>
      <c r="UVO175" s="72"/>
      <c r="UVP175" s="72"/>
      <c r="UVQ175" s="71"/>
      <c r="UVR175" s="71"/>
      <c r="UVS175" s="71"/>
      <c r="UVT175" s="71"/>
      <c r="UVU175" s="71"/>
      <c r="UVV175" s="71"/>
      <c r="UVW175" s="71"/>
      <c r="UVX175" s="72"/>
      <c r="UVY175" s="72"/>
      <c r="UVZ175" s="72"/>
      <c r="UWA175" s="72"/>
      <c r="UWB175" s="72"/>
      <c r="UWC175" s="72"/>
      <c r="UWD175" s="72"/>
      <c r="UWE175" s="72"/>
      <c r="UWF175" s="72"/>
      <c r="UWG175" s="71"/>
      <c r="UWH175" s="71"/>
      <c r="UWI175" s="71"/>
      <c r="UWJ175" s="71"/>
      <c r="UWK175" s="71"/>
      <c r="UWL175" s="71"/>
      <c r="UWM175" s="71"/>
      <c r="UWN175" s="72"/>
      <c r="UWO175" s="72"/>
      <c r="UWP175" s="72"/>
      <c r="UWQ175" s="72"/>
      <c r="UWR175" s="72"/>
      <c r="UWS175" s="72"/>
      <c r="UWT175" s="72"/>
      <c r="UWU175" s="72"/>
      <c r="UWV175" s="72"/>
      <c r="UWW175" s="71"/>
      <c r="UWX175" s="71"/>
      <c r="UWY175" s="71"/>
      <c r="UWZ175" s="71"/>
      <c r="UXA175" s="71"/>
      <c r="UXB175" s="71"/>
      <c r="UXC175" s="71"/>
      <c r="UXD175" s="72"/>
      <c r="UXE175" s="72"/>
      <c r="UXF175" s="72"/>
      <c r="UXG175" s="72"/>
      <c r="UXH175" s="72"/>
      <c r="UXI175" s="72"/>
      <c r="UXJ175" s="72"/>
      <c r="UXK175" s="72"/>
      <c r="UXL175" s="72"/>
      <c r="UXM175" s="71"/>
      <c r="UXN175" s="71"/>
      <c r="UXO175" s="71"/>
      <c r="UXP175" s="71"/>
      <c r="UXQ175" s="71"/>
      <c r="UXR175" s="71"/>
      <c r="UXS175" s="71"/>
      <c r="UXT175" s="72"/>
      <c r="UXU175" s="72"/>
      <c r="UXV175" s="72"/>
      <c r="UXW175" s="72"/>
      <c r="UXX175" s="72"/>
      <c r="UXY175" s="72"/>
      <c r="UXZ175" s="72"/>
      <c r="UYA175" s="72"/>
      <c r="UYB175" s="72"/>
      <c r="UYC175" s="71"/>
      <c r="UYD175" s="71"/>
      <c r="UYE175" s="71"/>
      <c r="UYF175" s="71"/>
      <c r="UYG175" s="71"/>
      <c r="UYH175" s="71"/>
      <c r="UYI175" s="71"/>
      <c r="UYJ175" s="72"/>
      <c r="UYK175" s="72"/>
      <c r="UYL175" s="72"/>
      <c r="UYM175" s="72"/>
      <c r="UYN175" s="72"/>
      <c r="UYO175" s="72"/>
      <c r="UYP175" s="72"/>
      <c r="UYQ175" s="72"/>
      <c r="UYR175" s="72"/>
      <c r="UYS175" s="71"/>
      <c r="UYT175" s="71"/>
      <c r="UYU175" s="71"/>
      <c r="UYV175" s="71"/>
      <c r="UYW175" s="71"/>
      <c r="UYX175" s="71"/>
      <c r="UYY175" s="71"/>
      <c r="UYZ175" s="72"/>
      <c r="UZA175" s="72"/>
      <c r="UZB175" s="72"/>
      <c r="UZC175" s="72"/>
      <c r="UZD175" s="72"/>
      <c r="UZE175" s="72"/>
      <c r="UZF175" s="72"/>
      <c r="UZG175" s="72"/>
      <c r="UZH175" s="72"/>
      <c r="UZI175" s="71"/>
      <c r="UZJ175" s="71"/>
      <c r="UZK175" s="71"/>
      <c r="UZL175" s="71"/>
      <c r="UZM175" s="71"/>
      <c r="UZN175" s="71"/>
      <c r="UZO175" s="71"/>
      <c r="UZP175" s="72"/>
      <c r="UZQ175" s="72"/>
      <c r="UZR175" s="72"/>
      <c r="UZS175" s="72"/>
      <c r="UZT175" s="72"/>
      <c r="UZU175" s="72"/>
      <c r="UZV175" s="72"/>
      <c r="UZW175" s="72"/>
      <c r="UZX175" s="72"/>
      <c r="UZY175" s="71"/>
      <c r="UZZ175" s="71"/>
      <c r="VAA175" s="71"/>
      <c r="VAB175" s="71"/>
      <c r="VAC175" s="71"/>
      <c r="VAD175" s="71"/>
      <c r="VAE175" s="71"/>
      <c r="VAF175" s="72"/>
      <c r="VAG175" s="72"/>
      <c r="VAH175" s="72"/>
      <c r="VAI175" s="72"/>
      <c r="VAJ175" s="72"/>
      <c r="VAK175" s="72"/>
      <c r="VAL175" s="72"/>
      <c r="VAM175" s="72"/>
      <c r="VAN175" s="72"/>
      <c r="VAO175" s="71"/>
      <c r="VAP175" s="71"/>
      <c r="VAQ175" s="71"/>
      <c r="VAR175" s="71"/>
      <c r="VAS175" s="71"/>
      <c r="VAT175" s="71"/>
      <c r="VAU175" s="71"/>
      <c r="VAV175" s="72"/>
      <c r="VAW175" s="72"/>
      <c r="VAX175" s="72"/>
      <c r="VAY175" s="72"/>
      <c r="VAZ175" s="72"/>
      <c r="VBA175" s="72"/>
      <c r="VBB175" s="72"/>
      <c r="VBC175" s="72"/>
      <c r="VBD175" s="72"/>
      <c r="VBE175" s="71"/>
      <c r="VBF175" s="71"/>
      <c r="VBG175" s="71"/>
      <c r="VBH175" s="71"/>
      <c r="VBI175" s="71"/>
      <c r="VBJ175" s="71"/>
      <c r="VBK175" s="71"/>
      <c r="VBL175" s="72"/>
      <c r="VBM175" s="72"/>
      <c r="VBN175" s="72"/>
      <c r="VBO175" s="72"/>
      <c r="VBP175" s="72"/>
      <c r="VBQ175" s="72"/>
      <c r="VBR175" s="72"/>
      <c r="VBS175" s="72"/>
      <c r="VBT175" s="72"/>
      <c r="VBU175" s="71"/>
      <c r="VBV175" s="71"/>
      <c r="VBW175" s="71"/>
      <c r="VBX175" s="71"/>
      <c r="VBY175" s="71"/>
      <c r="VBZ175" s="71"/>
      <c r="VCA175" s="71"/>
      <c r="VCB175" s="72"/>
      <c r="VCC175" s="72"/>
      <c r="VCD175" s="72"/>
      <c r="VCE175" s="72"/>
      <c r="VCF175" s="72"/>
      <c r="VCG175" s="72"/>
      <c r="VCH175" s="72"/>
      <c r="VCI175" s="72"/>
      <c r="VCJ175" s="72"/>
      <c r="VCK175" s="71"/>
      <c r="VCL175" s="71"/>
      <c r="VCM175" s="71"/>
      <c r="VCN175" s="71"/>
      <c r="VCO175" s="71"/>
      <c r="VCP175" s="71"/>
      <c r="VCQ175" s="71"/>
      <c r="VCR175" s="72"/>
      <c r="VCS175" s="72"/>
      <c r="VCT175" s="72"/>
      <c r="VCU175" s="72"/>
      <c r="VCV175" s="72"/>
      <c r="VCW175" s="72"/>
      <c r="VCX175" s="72"/>
      <c r="VCY175" s="72"/>
      <c r="VCZ175" s="72"/>
      <c r="VDA175" s="71"/>
      <c r="VDB175" s="71"/>
      <c r="VDC175" s="71"/>
      <c r="VDD175" s="71"/>
      <c r="VDE175" s="71"/>
      <c r="VDF175" s="71"/>
      <c r="VDG175" s="71"/>
      <c r="VDH175" s="72"/>
      <c r="VDI175" s="72"/>
      <c r="VDJ175" s="72"/>
      <c r="VDK175" s="72"/>
      <c r="VDL175" s="72"/>
      <c r="VDM175" s="72"/>
      <c r="VDN175" s="72"/>
      <c r="VDO175" s="72"/>
      <c r="VDP175" s="72"/>
      <c r="VDQ175" s="71"/>
      <c r="VDR175" s="71"/>
      <c r="VDS175" s="71"/>
      <c r="VDT175" s="71"/>
      <c r="VDU175" s="71"/>
      <c r="VDV175" s="71"/>
      <c r="VDW175" s="71"/>
      <c r="VDX175" s="72"/>
      <c r="VDY175" s="72"/>
      <c r="VDZ175" s="72"/>
      <c r="VEA175" s="72"/>
      <c r="VEB175" s="72"/>
      <c r="VEC175" s="72"/>
      <c r="VED175" s="72"/>
      <c r="VEE175" s="72"/>
      <c r="VEF175" s="72"/>
      <c r="VEG175" s="71"/>
      <c r="VEH175" s="71"/>
      <c r="VEI175" s="71"/>
      <c r="VEJ175" s="71"/>
      <c r="VEK175" s="71"/>
      <c r="VEL175" s="71"/>
      <c r="VEM175" s="71"/>
      <c r="VEN175" s="72"/>
      <c r="VEO175" s="72"/>
      <c r="VEP175" s="72"/>
      <c r="VEQ175" s="72"/>
      <c r="VER175" s="72"/>
      <c r="VES175" s="72"/>
      <c r="VET175" s="72"/>
      <c r="VEU175" s="72"/>
      <c r="VEV175" s="72"/>
      <c r="VEW175" s="71"/>
      <c r="VEX175" s="71"/>
      <c r="VEY175" s="71"/>
      <c r="VEZ175" s="71"/>
      <c r="VFA175" s="71"/>
      <c r="VFB175" s="71"/>
      <c r="VFC175" s="71"/>
      <c r="VFD175" s="72"/>
      <c r="VFE175" s="72"/>
      <c r="VFF175" s="72"/>
      <c r="VFG175" s="72"/>
      <c r="VFH175" s="72"/>
      <c r="VFI175" s="72"/>
      <c r="VFJ175" s="72"/>
      <c r="VFK175" s="72"/>
      <c r="VFL175" s="72"/>
      <c r="VFM175" s="71"/>
      <c r="VFN175" s="71"/>
      <c r="VFO175" s="71"/>
      <c r="VFP175" s="71"/>
      <c r="VFQ175" s="71"/>
      <c r="VFR175" s="71"/>
      <c r="VFS175" s="71"/>
      <c r="VFT175" s="72"/>
      <c r="VFU175" s="72"/>
      <c r="VFV175" s="72"/>
      <c r="VFW175" s="72"/>
      <c r="VFX175" s="72"/>
      <c r="VFY175" s="72"/>
      <c r="VFZ175" s="72"/>
      <c r="VGA175" s="72"/>
      <c r="VGB175" s="72"/>
      <c r="VGC175" s="71"/>
      <c r="VGD175" s="71"/>
      <c r="VGE175" s="71"/>
      <c r="VGF175" s="71"/>
      <c r="VGG175" s="71"/>
      <c r="VGH175" s="71"/>
      <c r="VGI175" s="71"/>
      <c r="VGJ175" s="72"/>
      <c r="VGK175" s="72"/>
      <c r="VGL175" s="72"/>
      <c r="VGM175" s="72"/>
      <c r="VGN175" s="72"/>
      <c r="VGO175" s="72"/>
      <c r="VGP175" s="72"/>
      <c r="VGQ175" s="72"/>
      <c r="VGR175" s="72"/>
      <c r="VGS175" s="71"/>
      <c r="VGT175" s="71"/>
      <c r="VGU175" s="71"/>
      <c r="VGV175" s="71"/>
      <c r="VGW175" s="71"/>
      <c r="VGX175" s="71"/>
      <c r="VGY175" s="71"/>
      <c r="VGZ175" s="72"/>
      <c r="VHA175" s="72"/>
      <c r="VHB175" s="72"/>
      <c r="VHC175" s="72"/>
      <c r="VHD175" s="72"/>
      <c r="VHE175" s="72"/>
      <c r="VHF175" s="72"/>
      <c r="VHG175" s="72"/>
      <c r="VHH175" s="72"/>
      <c r="VHI175" s="71"/>
      <c r="VHJ175" s="71"/>
      <c r="VHK175" s="71"/>
      <c r="VHL175" s="71"/>
      <c r="VHM175" s="71"/>
      <c r="VHN175" s="71"/>
      <c r="VHO175" s="71"/>
      <c r="VHP175" s="72"/>
      <c r="VHQ175" s="72"/>
      <c r="VHR175" s="72"/>
      <c r="VHS175" s="72"/>
      <c r="VHT175" s="72"/>
      <c r="VHU175" s="72"/>
      <c r="VHV175" s="72"/>
      <c r="VHW175" s="72"/>
      <c r="VHX175" s="72"/>
      <c r="VHY175" s="71"/>
      <c r="VHZ175" s="71"/>
      <c r="VIA175" s="71"/>
      <c r="VIB175" s="71"/>
      <c r="VIC175" s="71"/>
      <c r="VID175" s="71"/>
      <c r="VIE175" s="71"/>
      <c r="VIF175" s="72"/>
      <c r="VIG175" s="72"/>
      <c r="VIH175" s="72"/>
      <c r="VII175" s="72"/>
      <c r="VIJ175" s="72"/>
      <c r="VIK175" s="72"/>
      <c r="VIL175" s="72"/>
      <c r="VIM175" s="72"/>
      <c r="VIN175" s="72"/>
      <c r="VIO175" s="71"/>
      <c r="VIP175" s="71"/>
      <c r="VIQ175" s="71"/>
      <c r="VIR175" s="71"/>
      <c r="VIS175" s="71"/>
      <c r="VIT175" s="71"/>
      <c r="VIU175" s="71"/>
      <c r="VIV175" s="72"/>
      <c r="VIW175" s="72"/>
      <c r="VIX175" s="72"/>
      <c r="VIY175" s="72"/>
      <c r="VIZ175" s="72"/>
      <c r="VJA175" s="72"/>
      <c r="VJB175" s="72"/>
      <c r="VJC175" s="72"/>
      <c r="VJD175" s="72"/>
      <c r="VJE175" s="71"/>
      <c r="VJF175" s="71"/>
      <c r="VJG175" s="71"/>
      <c r="VJH175" s="71"/>
      <c r="VJI175" s="71"/>
      <c r="VJJ175" s="71"/>
      <c r="VJK175" s="71"/>
      <c r="VJL175" s="72"/>
      <c r="VJM175" s="72"/>
      <c r="VJN175" s="72"/>
      <c r="VJO175" s="72"/>
      <c r="VJP175" s="72"/>
      <c r="VJQ175" s="72"/>
      <c r="VJR175" s="72"/>
      <c r="VJS175" s="72"/>
      <c r="VJT175" s="72"/>
      <c r="VJU175" s="71"/>
      <c r="VJV175" s="71"/>
      <c r="VJW175" s="71"/>
      <c r="VJX175" s="71"/>
      <c r="VJY175" s="71"/>
      <c r="VJZ175" s="71"/>
      <c r="VKA175" s="71"/>
      <c r="VKB175" s="72"/>
      <c r="VKC175" s="72"/>
      <c r="VKD175" s="72"/>
      <c r="VKE175" s="72"/>
      <c r="VKF175" s="72"/>
      <c r="VKG175" s="72"/>
      <c r="VKH175" s="72"/>
      <c r="VKI175" s="72"/>
      <c r="VKJ175" s="72"/>
      <c r="VKK175" s="71"/>
      <c r="VKL175" s="71"/>
      <c r="VKM175" s="71"/>
      <c r="VKN175" s="71"/>
      <c r="VKO175" s="71"/>
      <c r="VKP175" s="71"/>
      <c r="VKQ175" s="71"/>
      <c r="VKR175" s="72"/>
      <c r="VKS175" s="72"/>
      <c r="VKT175" s="72"/>
      <c r="VKU175" s="72"/>
      <c r="VKV175" s="72"/>
      <c r="VKW175" s="72"/>
      <c r="VKX175" s="72"/>
      <c r="VKY175" s="72"/>
      <c r="VKZ175" s="72"/>
      <c r="VLA175" s="71"/>
      <c r="VLB175" s="71"/>
      <c r="VLC175" s="71"/>
      <c r="VLD175" s="71"/>
      <c r="VLE175" s="71"/>
      <c r="VLF175" s="71"/>
      <c r="VLG175" s="71"/>
      <c r="VLH175" s="72"/>
      <c r="VLI175" s="72"/>
      <c r="VLJ175" s="72"/>
      <c r="VLK175" s="72"/>
      <c r="VLL175" s="72"/>
      <c r="VLM175" s="72"/>
      <c r="VLN175" s="72"/>
      <c r="VLO175" s="72"/>
      <c r="VLP175" s="72"/>
      <c r="VLQ175" s="71"/>
      <c r="VLR175" s="71"/>
      <c r="VLS175" s="71"/>
      <c r="VLT175" s="71"/>
      <c r="VLU175" s="71"/>
      <c r="VLV175" s="71"/>
      <c r="VLW175" s="71"/>
      <c r="VLX175" s="72"/>
      <c r="VLY175" s="72"/>
      <c r="VLZ175" s="72"/>
      <c r="VMA175" s="72"/>
      <c r="VMB175" s="72"/>
      <c r="VMC175" s="72"/>
      <c r="VMD175" s="72"/>
      <c r="VME175" s="72"/>
      <c r="VMF175" s="72"/>
      <c r="VMG175" s="71"/>
      <c r="VMH175" s="71"/>
      <c r="VMI175" s="71"/>
      <c r="VMJ175" s="71"/>
      <c r="VMK175" s="71"/>
      <c r="VML175" s="71"/>
      <c r="VMM175" s="71"/>
      <c r="VMN175" s="72"/>
      <c r="VMO175" s="72"/>
      <c r="VMP175" s="72"/>
      <c r="VMQ175" s="72"/>
      <c r="VMR175" s="72"/>
      <c r="VMS175" s="72"/>
      <c r="VMT175" s="72"/>
      <c r="VMU175" s="72"/>
      <c r="VMV175" s="72"/>
      <c r="VMW175" s="71"/>
      <c r="VMX175" s="71"/>
      <c r="VMY175" s="71"/>
      <c r="VMZ175" s="71"/>
      <c r="VNA175" s="71"/>
      <c r="VNB175" s="71"/>
      <c r="VNC175" s="71"/>
      <c r="VND175" s="72"/>
      <c r="VNE175" s="72"/>
      <c r="VNF175" s="72"/>
      <c r="VNG175" s="72"/>
      <c r="VNH175" s="72"/>
      <c r="VNI175" s="72"/>
      <c r="VNJ175" s="72"/>
      <c r="VNK175" s="72"/>
      <c r="VNL175" s="72"/>
      <c r="VNM175" s="71"/>
      <c r="VNN175" s="71"/>
      <c r="VNO175" s="71"/>
      <c r="VNP175" s="71"/>
      <c r="VNQ175" s="71"/>
      <c r="VNR175" s="71"/>
      <c r="VNS175" s="71"/>
      <c r="VNT175" s="72"/>
      <c r="VNU175" s="72"/>
      <c r="VNV175" s="72"/>
      <c r="VNW175" s="72"/>
      <c r="VNX175" s="72"/>
      <c r="VNY175" s="72"/>
      <c r="VNZ175" s="72"/>
      <c r="VOA175" s="72"/>
      <c r="VOB175" s="72"/>
      <c r="VOC175" s="71"/>
      <c r="VOD175" s="71"/>
      <c r="VOE175" s="71"/>
      <c r="VOF175" s="71"/>
      <c r="VOG175" s="71"/>
      <c r="VOH175" s="71"/>
      <c r="VOI175" s="71"/>
      <c r="VOJ175" s="72"/>
      <c r="VOK175" s="72"/>
      <c r="VOL175" s="72"/>
      <c r="VOM175" s="72"/>
      <c r="VON175" s="72"/>
      <c r="VOO175" s="72"/>
      <c r="VOP175" s="72"/>
      <c r="VOQ175" s="72"/>
      <c r="VOR175" s="72"/>
      <c r="VOS175" s="71"/>
      <c r="VOT175" s="71"/>
      <c r="VOU175" s="71"/>
      <c r="VOV175" s="71"/>
      <c r="VOW175" s="71"/>
      <c r="VOX175" s="71"/>
      <c r="VOY175" s="71"/>
      <c r="VOZ175" s="72"/>
      <c r="VPA175" s="72"/>
      <c r="VPB175" s="72"/>
      <c r="VPC175" s="72"/>
      <c r="VPD175" s="72"/>
      <c r="VPE175" s="72"/>
      <c r="VPF175" s="72"/>
      <c r="VPG175" s="72"/>
      <c r="VPH175" s="72"/>
      <c r="VPI175" s="71"/>
      <c r="VPJ175" s="71"/>
      <c r="VPK175" s="71"/>
      <c r="VPL175" s="71"/>
      <c r="VPM175" s="71"/>
      <c r="VPN175" s="71"/>
      <c r="VPO175" s="71"/>
      <c r="VPP175" s="72"/>
      <c r="VPQ175" s="72"/>
      <c r="VPR175" s="72"/>
      <c r="VPS175" s="72"/>
      <c r="VPT175" s="72"/>
      <c r="VPU175" s="72"/>
      <c r="VPV175" s="72"/>
      <c r="VPW175" s="72"/>
      <c r="VPX175" s="72"/>
      <c r="VPY175" s="71"/>
      <c r="VPZ175" s="71"/>
      <c r="VQA175" s="71"/>
      <c r="VQB175" s="71"/>
      <c r="VQC175" s="71"/>
      <c r="VQD175" s="71"/>
      <c r="VQE175" s="71"/>
      <c r="VQF175" s="72"/>
      <c r="VQG175" s="72"/>
      <c r="VQH175" s="72"/>
      <c r="VQI175" s="72"/>
      <c r="VQJ175" s="72"/>
      <c r="VQK175" s="72"/>
      <c r="VQL175" s="72"/>
      <c r="VQM175" s="72"/>
      <c r="VQN175" s="72"/>
      <c r="VQO175" s="71"/>
      <c r="VQP175" s="71"/>
      <c r="VQQ175" s="71"/>
      <c r="VQR175" s="71"/>
      <c r="VQS175" s="71"/>
      <c r="VQT175" s="71"/>
      <c r="VQU175" s="71"/>
      <c r="VQV175" s="72"/>
      <c r="VQW175" s="72"/>
      <c r="VQX175" s="72"/>
      <c r="VQY175" s="72"/>
      <c r="VQZ175" s="72"/>
      <c r="VRA175" s="72"/>
      <c r="VRB175" s="72"/>
      <c r="VRC175" s="72"/>
      <c r="VRD175" s="72"/>
      <c r="VRE175" s="71"/>
      <c r="VRF175" s="71"/>
      <c r="VRG175" s="71"/>
      <c r="VRH175" s="71"/>
      <c r="VRI175" s="71"/>
      <c r="VRJ175" s="71"/>
      <c r="VRK175" s="71"/>
      <c r="VRL175" s="72"/>
      <c r="VRM175" s="72"/>
      <c r="VRN175" s="72"/>
      <c r="VRO175" s="72"/>
      <c r="VRP175" s="72"/>
      <c r="VRQ175" s="72"/>
      <c r="VRR175" s="72"/>
      <c r="VRS175" s="72"/>
      <c r="VRT175" s="72"/>
      <c r="VRU175" s="71"/>
      <c r="VRV175" s="71"/>
      <c r="VRW175" s="71"/>
      <c r="VRX175" s="71"/>
      <c r="VRY175" s="71"/>
      <c r="VRZ175" s="71"/>
      <c r="VSA175" s="71"/>
      <c r="VSB175" s="72"/>
      <c r="VSC175" s="72"/>
      <c r="VSD175" s="72"/>
      <c r="VSE175" s="72"/>
      <c r="VSF175" s="72"/>
      <c r="VSG175" s="72"/>
      <c r="VSH175" s="72"/>
      <c r="VSI175" s="72"/>
      <c r="VSJ175" s="72"/>
      <c r="VSK175" s="71"/>
      <c r="VSL175" s="71"/>
      <c r="VSM175" s="71"/>
      <c r="VSN175" s="71"/>
      <c r="VSO175" s="71"/>
      <c r="VSP175" s="71"/>
      <c r="VSQ175" s="71"/>
      <c r="VSR175" s="72"/>
      <c r="VSS175" s="72"/>
      <c r="VST175" s="72"/>
      <c r="VSU175" s="72"/>
      <c r="VSV175" s="72"/>
      <c r="VSW175" s="72"/>
      <c r="VSX175" s="72"/>
      <c r="VSY175" s="72"/>
      <c r="VSZ175" s="72"/>
      <c r="VTA175" s="71"/>
      <c r="VTB175" s="71"/>
      <c r="VTC175" s="71"/>
      <c r="VTD175" s="71"/>
      <c r="VTE175" s="71"/>
      <c r="VTF175" s="71"/>
      <c r="VTG175" s="71"/>
      <c r="VTH175" s="72"/>
      <c r="VTI175" s="72"/>
      <c r="VTJ175" s="72"/>
      <c r="VTK175" s="72"/>
      <c r="VTL175" s="72"/>
      <c r="VTM175" s="72"/>
      <c r="VTN175" s="72"/>
      <c r="VTO175" s="72"/>
      <c r="VTP175" s="72"/>
      <c r="VTQ175" s="71"/>
      <c r="VTR175" s="71"/>
      <c r="VTS175" s="71"/>
      <c r="VTT175" s="71"/>
      <c r="VTU175" s="71"/>
      <c r="VTV175" s="71"/>
      <c r="VTW175" s="71"/>
      <c r="VTX175" s="72"/>
      <c r="VTY175" s="72"/>
      <c r="VTZ175" s="72"/>
      <c r="VUA175" s="72"/>
      <c r="VUB175" s="72"/>
      <c r="VUC175" s="72"/>
      <c r="VUD175" s="72"/>
      <c r="VUE175" s="72"/>
      <c r="VUF175" s="72"/>
      <c r="VUG175" s="71"/>
      <c r="VUH175" s="71"/>
      <c r="VUI175" s="71"/>
      <c r="VUJ175" s="71"/>
      <c r="VUK175" s="71"/>
      <c r="VUL175" s="71"/>
      <c r="VUM175" s="71"/>
      <c r="VUN175" s="72"/>
      <c r="VUO175" s="72"/>
      <c r="VUP175" s="72"/>
      <c r="VUQ175" s="72"/>
      <c r="VUR175" s="72"/>
      <c r="VUS175" s="72"/>
      <c r="VUT175" s="72"/>
      <c r="VUU175" s="72"/>
      <c r="VUV175" s="72"/>
      <c r="VUW175" s="71"/>
      <c r="VUX175" s="71"/>
      <c r="VUY175" s="71"/>
      <c r="VUZ175" s="71"/>
      <c r="VVA175" s="71"/>
      <c r="VVB175" s="71"/>
      <c r="VVC175" s="71"/>
      <c r="VVD175" s="72"/>
      <c r="VVE175" s="72"/>
      <c r="VVF175" s="72"/>
      <c r="VVG175" s="72"/>
      <c r="VVH175" s="72"/>
      <c r="VVI175" s="72"/>
      <c r="VVJ175" s="72"/>
      <c r="VVK175" s="72"/>
      <c r="VVL175" s="72"/>
      <c r="VVM175" s="71"/>
      <c r="VVN175" s="71"/>
      <c r="VVO175" s="71"/>
      <c r="VVP175" s="71"/>
      <c r="VVQ175" s="71"/>
      <c r="VVR175" s="71"/>
      <c r="VVS175" s="71"/>
      <c r="VVT175" s="72"/>
      <c r="VVU175" s="72"/>
      <c r="VVV175" s="72"/>
      <c r="VVW175" s="72"/>
      <c r="VVX175" s="72"/>
      <c r="VVY175" s="72"/>
      <c r="VVZ175" s="72"/>
      <c r="VWA175" s="72"/>
      <c r="VWB175" s="72"/>
      <c r="VWC175" s="71"/>
      <c r="VWD175" s="71"/>
      <c r="VWE175" s="71"/>
      <c r="VWF175" s="71"/>
      <c r="VWG175" s="71"/>
      <c r="VWH175" s="71"/>
      <c r="VWI175" s="71"/>
      <c r="VWJ175" s="72"/>
      <c r="VWK175" s="72"/>
      <c r="VWL175" s="72"/>
      <c r="VWM175" s="72"/>
      <c r="VWN175" s="72"/>
      <c r="VWO175" s="72"/>
      <c r="VWP175" s="72"/>
      <c r="VWQ175" s="72"/>
      <c r="VWR175" s="72"/>
      <c r="VWS175" s="71"/>
      <c r="VWT175" s="71"/>
      <c r="VWU175" s="71"/>
      <c r="VWV175" s="71"/>
      <c r="VWW175" s="71"/>
      <c r="VWX175" s="71"/>
      <c r="VWY175" s="71"/>
      <c r="VWZ175" s="72"/>
      <c r="VXA175" s="72"/>
      <c r="VXB175" s="72"/>
      <c r="VXC175" s="72"/>
      <c r="VXD175" s="72"/>
      <c r="VXE175" s="72"/>
      <c r="VXF175" s="72"/>
      <c r="VXG175" s="72"/>
      <c r="VXH175" s="72"/>
      <c r="VXI175" s="71"/>
      <c r="VXJ175" s="71"/>
      <c r="VXK175" s="71"/>
      <c r="VXL175" s="71"/>
      <c r="VXM175" s="71"/>
      <c r="VXN175" s="71"/>
      <c r="VXO175" s="71"/>
      <c r="VXP175" s="72"/>
      <c r="VXQ175" s="72"/>
      <c r="VXR175" s="72"/>
      <c r="VXS175" s="72"/>
      <c r="VXT175" s="72"/>
      <c r="VXU175" s="72"/>
      <c r="VXV175" s="72"/>
      <c r="VXW175" s="72"/>
      <c r="VXX175" s="72"/>
      <c r="VXY175" s="71"/>
      <c r="VXZ175" s="71"/>
      <c r="VYA175" s="71"/>
      <c r="VYB175" s="71"/>
      <c r="VYC175" s="71"/>
      <c r="VYD175" s="71"/>
      <c r="VYE175" s="71"/>
      <c r="VYF175" s="72"/>
      <c r="VYG175" s="72"/>
      <c r="VYH175" s="72"/>
      <c r="VYI175" s="72"/>
      <c r="VYJ175" s="72"/>
      <c r="VYK175" s="72"/>
      <c r="VYL175" s="72"/>
      <c r="VYM175" s="72"/>
      <c r="VYN175" s="72"/>
      <c r="VYO175" s="71"/>
      <c r="VYP175" s="71"/>
      <c r="VYQ175" s="71"/>
      <c r="VYR175" s="71"/>
      <c r="VYS175" s="71"/>
      <c r="VYT175" s="71"/>
      <c r="VYU175" s="71"/>
      <c r="VYV175" s="72"/>
      <c r="VYW175" s="72"/>
      <c r="VYX175" s="72"/>
      <c r="VYY175" s="72"/>
      <c r="VYZ175" s="72"/>
      <c r="VZA175" s="72"/>
      <c r="VZB175" s="72"/>
      <c r="VZC175" s="72"/>
      <c r="VZD175" s="72"/>
      <c r="VZE175" s="71"/>
      <c r="VZF175" s="71"/>
      <c r="VZG175" s="71"/>
      <c r="VZH175" s="71"/>
      <c r="VZI175" s="71"/>
      <c r="VZJ175" s="71"/>
      <c r="VZK175" s="71"/>
      <c r="VZL175" s="72"/>
      <c r="VZM175" s="72"/>
      <c r="VZN175" s="72"/>
      <c r="VZO175" s="72"/>
      <c r="VZP175" s="72"/>
      <c r="VZQ175" s="72"/>
      <c r="VZR175" s="72"/>
      <c r="VZS175" s="72"/>
      <c r="VZT175" s="72"/>
      <c r="VZU175" s="71"/>
      <c r="VZV175" s="71"/>
      <c r="VZW175" s="71"/>
      <c r="VZX175" s="71"/>
      <c r="VZY175" s="71"/>
      <c r="VZZ175" s="71"/>
      <c r="WAA175" s="71"/>
      <c r="WAB175" s="72"/>
      <c r="WAC175" s="72"/>
      <c r="WAD175" s="72"/>
      <c r="WAE175" s="72"/>
      <c r="WAF175" s="72"/>
      <c r="WAG175" s="72"/>
      <c r="WAH175" s="72"/>
      <c r="WAI175" s="72"/>
      <c r="WAJ175" s="72"/>
      <c r="WAK175" s="71"/>
      <c r="WAL175" s="71"/>
      <c r="WAM175" s="71"/>
      <c r="WAN175" s="71"/>
      <c r="WAO175" s="71"/>
      <c r="WAP175" s="71"/>
      <c r="WAQ175" s="71"/>
      <c r="WAR175" s="72"/>
      <c r="WAS175" s="72"/>
      <c r="WAT175" s="72"/>
      <c r="WAU175" s="72"/>
      <c r="WAV175" s="72"/>
      <c r="WAW175" s="72"/>
      <c r="WAX175" s="72"/>
      <c r="WAY175" s="72"/>
      <c r="WAZ175" s="72"/>
      <c r="WBA175" s="71"/>
      <c r="WBB175" s="71"/>
      <c r="WBC175" s="71"/>
      <c r="WBD175" s="71"/>
      <c r="WBE175" s="71"/>
      <c r="WBF175" s="71"/>
      <c r="WBG175" s="71"/>
      <c r="WBH175" s="72"/>
      <c r="WBI175" s="72"/>
      <c r="WBJ175" s="72"/>
      <c r="WBK175" s="72"/>
      <c r="WBL175" s="72"/>
      <c r="WBM175" s="72"/>
      <c r="WBN175" s="72"/>
      <c r="WBO175" s="72"/>
      <c r="WBP175" s="72"/>
      <c r="WBQ175" s="71"/>
      <c r="WBR175" s="71"/>
      <c r="WBS175" s="71"/>
      <c r="WBT175" s="71"/>
      <c r="WBU175" s="71"/>
      <c r="WBV175" s="71"/>
      <c r="WBW175" s="71"/>
      <c r="WBX175" s="72"/>
      <c r="WBY175" s="72"/>
      <c r="WBZ175" s="72"/>
      <c r="WCA175" s="72"/>
      <c r="WCB175" s="72"/>
      <c r="WCC175" s="72"/>
      <c r="WCD175" s="72"/>
      <c r="WCE175" s="72"/>
      <c r="WCF175" s="72"/>
      <c r="WCG175" s="71"/>
      <c r="WCH175" s="71"/>
      <c r="WCI175" s="71"/>
      <c r="WCJ175" s="71"/>
      <c r="WCK175" s="71"/>
      <c r="WCL175" s="71"/>
      <c r="WCM175" s="71"/>
      <c r="WCN175" s="72"/>
      <c r="WCO175" s="72"/>
      <c r="WCP175" s="72"/>
      <c r="WCQ175" s="72"/>
      <c r="WCR175" s="72"/>
      <c r="WCS175" s="72"/>
      <c r="WCT175" s="72"/>
      <c r="WCU175" s="72"/>
      <c r="WCV175" s="72"/>
      <c r="WCW175" s="71"/>
      <c r="WCX175" s="71"/>
      <c r="WCY175" s="71"/>
      <c r="WCZ175" s="71"/>
      <c r="WDA175" s="71"/>
      <c r="WDB175" s="71"/>
      <c r="WDC175" s="71"/>
      <c r="WDD175" s="72"/>
      <c r="WDE175" s="72"/>
      <c r="WDF175" s="72"/>
      <c r="WDG175" s="72"/>
      <c r="WDH175" s="72"/>
      <c r="WDI175" s="72"/>
      <c r="WDJ175" s="72"/>
      <c r="WDK175" s="72"/>
      <c r="WDL175" s="72"/>
      <c r="WDM175" s="71"/>
      <c r="WDN175" s="71"/>
      <c r="WDO175" s="71"/>
      <c r="WDP175" s="71"/>
      <c r="WDQ175" s="71"/>
      <c r="WDR175" s="71"/>
      <c r="WDS175" s="71"/>
      <c r="WDT175" s="72"/>
      <c r="WDU175" s="72"/>
      <c r="WDV175" s="72"/>
      <c r="WDW175" s="72"/>
      <c r="WDX175" s="72"/>
      <c r="WDY175" s="72"/>
      <c r="WDZ175" s="72"/>
      <c r="WEA175" s="72"/>
      <c r="WEB175" s="72"/>
      <c r="WEC175" s="71"/>
      <c r="WED175" s="71"/>
      <c r="WEE175" s="71"/>
      <c r="WEF175" s="71"/>
      <c r="WEG175" s="71"/>
      <c r="WEH175" s="71"/>
      <c r="WEI175" s="71"/>
      <c r="WEJ175" s="72"/>
      <c r="WEK175" s="72"/>
      <c r="WEL175" s="72"/>
      <c r="WEM175" s="72"/>
      <c r="WEN175" s="72"/>
      <c r="WEO175" s="72"/>
      <c r="WEP175" s="72"/>
      <c r="WEQ175" s="72"/>
      <c r="WER175" s="72"/>
      <c r="WES175" s="71"/>
      <c r="WET175" s="71"/>
      <c r="WEU175" s="71"/>
      <c r="WEV175" s="71"/>
      <c r="WEW175" s="71"/>
      <c r="WEX175" s="71"/>
      <c r="WEY175" s="71"/>
      <c r="WEZ175" s="72"/>
      <c r="WFA175" s="72"/>
      <c r="WFB175" s="72"/>
      <c r="WFC175" s="72"/>
      <c r="WFD175" s="72"/>
      <c r="WFE175" s="72"/>
      <c r="WFF175" s="72"/>
      <c r="WFG175" s="72"/>
      <c r="WFH175" s="72"/>
      <c r="WFI175" s="71"/>
      <c r="WFJ175" s="71"/>
      <c r="WFK175" s="71"/>
      <c r="WFL175" s="71"/>
      <c r="WFM175" s="71"/>
      <c r="WFN175" s="71"/>
      <c r="WFO175" s="71"/>
      <c r="WFP175" s="72"/>
      <c r="WFQ175" s="72"/>
      <c r="WFR175" s="72"/>
      <c r="WFS175" s="72"/>
      <c r="WFT175" s="72"/>
      <c r="WFU175" s="72"/>
      <c r="WFV175" s="72"/>
      <c r="WFW175" s="72"/>
      <c r="WFX175" s="72"/>
      <c r="WFY175" s="71"/>
      <c r="WFZ175" s="71"/>
      <c r="WGA175" s="71"/>
      <c r="WGB175" s="71"/>
      <c r="WGC175" s="71"/>
      <c r="WGD175" s="71"/>
      <c r="WGE175" s="71"/>
      <c r="WGF175" s="72"/>
      <c r="WGG175" s="72"/>
      <c r="WGH175" s="72"/>
      <c r="WGI175" s="72"/>
      <c r="WGJ175" s="72"/>
      <c r="WGK175" s="72"/>
      <c r="WGL175" s="72"/>
      <c r="WGM175" s="72"/>
      <c r="WGN175" s="72"/>
      <c r="WGO175" s="71"/>
      <c r="WGP175" s="71"/>
      <c r="WGQ175" s="71"/>
      <c r="WGR175" s="71"/>
      <c r="WGS175" s="71"/>
      <c r="WGT175" s="71"/>
      <c r="WGU175" s="71"/>
      <c r="WGV175" s="72"/>
      <c r="WGW175" s="72"/>
      <c r="WGX175" s="72"/>
      <c r="WGY175" s="72"/>
      <c r="WGZ175" s="72"/>
      <c r="WHA175" s="72"/>
      <c r="WHB175" s="72"/>
      <c r="WHC175" s="72"/>
      <c r="WHD175" s="72"/>
      <c r="WHE175" s="71"/>
      <c r="WHF175" s="71"/>
      <c r="WHG175" s="71"/>
      <c r="WHH175" s="71"/>
      <c r="WHI175" s="71"/>
      <c r="WHJ175" s="71"/>
      <c r="WHK175" s="71"/>
      <c r="WHL175" s="72"/>
      <c r="WHM175" s="72"/>
      <c r="WHN175" s="72"/>
      <c r="WHO175" s="72"/>
      <c r="WHP175" s="72"/>
      <c r="WHQ175" s="72"/>
      <c r="WHR175" s="72"/>
      <c r="WHS175" s="72"/>
      <c r="WHT175" s="72"/>
      <c r="WHU175" s="71"/>
      <c r="WHV175" s="71"/>
      <c r="WHW175" s="71"/>
      <c r="WHX175" s="71"/>
      <c r="WHY175" s="71"/>
      <c r="WHZ175" s="71"/>
      <c r="WIA175" s="71"/>
      <c r="WIB175" s="72"/>
      <c r="WIC175" s="72"/>
      <c r="WID175" s="72"/>
      <c r="WIE175" s="72"/>
      <c r="WIF175" s="72"/>
      <c r="WIG175" s="72"/>
      <c r="WIH175" s="72"/>
      <c r="WII175" s="72"/>
      <c r="WIJ175" s="72"/>
      <c r="WIK175" s="71"/>
      <c r="WIL175" s="71"/>
      <c r="WIM175" s="71"/>
      <c r="WIN175" s="71"/>
      <c r="WIO175" s="71"/>
      <c r="WIP175" s="71"/>
      <c r="WIQ175" s="71"/>
      <c r="WIR175" s="72"/>
      <c r="WIS175" s="72"/>
      <c r="WIT175" s="72"/>
      <c r="WIU175" s="72"/>
      <c r="WIV175" s="72"/>
      <c r="WIW175" s="72"/>
      <c r="WIX175" s="72"/>
      <c r="WIY175" s="72"/>
      <c r="WIZ175" s="72"/>
      <c r="WJA175" s="71"/>
      <c r="WJB175" s="71"/>
      <c r="WJC175" s="71"/>
      <c r="WJD175" s="71"/>
      <c r="WJE175" s="71"/>
      <c r="WJF175" s="71"/>
      <c r="WJG175" s="71"/>
      <c r="WJH175" s="72"/>
      <c r="WJI175" s="72"/>
      <c r="WJJ175" s="72"/>
      <c r="WJK175" s="72"/>
      <c r="WJL175" s="72"/>
      <c r="WJM175" s="72"/>
      <c r="WJN175" s="72"/>
      <c r="WJO175" s="72"/>
      <c r="WJP175" s="72"/>
      <c r="WJQ175" s="71"/>
      <c r="WJR175" s="71"/>
      <c r="WJS175" s="71"/>
      <c r="WJT175" s="71"/>
      <c r="WJU175" s="71"/>
      <c r="WJV175" s="71"/>
      <c r="WJW175" s="71"/>
      <c r="WJX175" s="72"/>
      <c r="WJY175" s="72"/>
      <c r="WJZ175" s="72"/>
      <c r="WKA175" s="72"/>
      <c r="WKB175" s="72"/>
      <c r="WKC175" s="72"/>
      <c r="WKD175" s="72"/>
      <c r="WKE175" s="72"/>
      <c r="WKF175" s="72"/>
      <c r="WKG175" s="71"/>
      <c r="WKH175" s="71"/>
      <c r="WKI175" s="71"/>
      <c r="WKJ175" s="71"/>
      <c r="WKK175" s="71"/>
      <c r="WKL175" s="71"/>
      <c r="WKM175" s="71"/>
      <c r="WKN175" s="72"/>
      <c r="WKO175" s="72"/>
      <c r="WKP175" s="72"/>
      <c r="WKQ175" s="72"/>
      <c r="WKR175" s="72"/>
      <c r="WKS175" s="72"/>
      <c r="WKT175" s="72"/>
      <c r="WKU175" s="72"/>
      <c r="WKV175" s="72"/>
      <c r="WKW175" s="71"/>
      <c r="WKX175" s="71"/>
      <c r="WKY175" s="71"/>
      <c r="WKZ175" s="71"/>
      <c r="WLA175" s="71"/>
      <c r="WLB175" s="71"/>
      <c r="WLC175" s="71"/>
      <c r="WLD175" s="72"/>
      <c r="WLE175" s="72"/>
      <c r="WLF175" s="72"/>
      <c r="WLG175" s="72"/>
      <c r="WLH175" s="72"/>
      <c r="WLI175" s="72"/>
      <c r="WLJ175" s="72"/>
      <c r="WLK175" s="72"/>
      <c r="WLL175" s="72"/>
      <c r="WLM175" s="71"/>
      <c r="WLN175" s="71"/>
      <c r="WLO175" s="71"/>
      <c r="WLP175" s="71"/>
      <c r="WLQ175" s="71"/>
      <c r="WLR175" s="71"/>
      <c r="WLS175" s="71"/>
      <c r="WLT175" s="72"/>
      <c r="WLU175" s="72"/>
      <c r="WLV175" s="72"/>
      <c r="WLW175" s="72"/>
      <c r="WLX175" s="72"/>
      <c r="WLY175" s="72"/>
      <c r="WLZ175" s="72"/>
      <c r="WMA175" s="72"/>
      <c r="WMB175" s="72"/>
      <c r="WMC175" s="71"/>
      <c r="WMD175" s="71"/>
      <c r="WME175" s="71"/>
      <c r="WMF175" s="71"/>
      <c r="WMG175" s="71"/>
      <c r="WMH175" s="71"/>
      <c r="WMI175" s="71"/>
      <c r="WMJ175" s="72"/>
      <c r="WMK175" s="72"/>
      <c r="WML175" s="72"/>
      <c r="WMM175" s="72"/>
      <c r="WMN175" s="72"/>
      <c r="WMO175" s="72"/>
      <c r="WMP175" s="72"/>
      <c r="WMQ175" s="72"/>
      <c r="WMR175" s="72"/>
      <c r="WMS175" s="71"/>
      <c r="WMT175" s="71"/>
      <c r="WMU175" s="71"/>
      <c r="WMV175" s="71"/>
      <c r="WMW175" s="71"/>
      <c r="WMX175" s="71"/>
      <c r="WMY175" s="71"/>
      <c r="WMZ175" s="72"/>
      <c r="WNA175" s="72"/>
      <c r="WNB175" s="72"/>
      <c r="WNC175" s="72"/>
      <c r="WND175" s="72"/>
      <c r="WNE175" s="72"/>
      <c r="WNF175" s="72"/>
      <c r="WNG175" s="72"/>
      <c r="WNH175" s="72"/>
      <c r="WNI175" s="71"/>
      <c r="WNJ175" s="71"/>
      <c r="WNK175" s="71"/>
      <c r="WNL175" s="71"/>
      <c r="WNM175" s="71"/>
      <c r="WNN175" s="71"/>
      <c r="WNO175" s="71"/>
      <c r="WNP175" s="72"/>
      <c r="WNQ175" s="72"/>
      <c r="WNR175" s="72"/>
      <c r="WNS175" s="72"/>
      <c r="WNT175" s="72"/>
      <c r="WNU175" s="72"/>
      <c r="WNV175" s="72"/>
      <c r="WNW175" s="72"/>
      <c r="WNX175" s="72"/>
      <c r="WNY175" s="71"/>
      <c r="WNZ175" s="71"/>
      <c r="WOA175" s="71"/>
      <c r="WOB175" s="71"/>
      <c r="WOC175" s="71"/>
      <c r="WOD175" s="71"/>
      <c r="WOE175" s="71"/>
      <c r="WOF175" s="72"/>
      <c r="WOG175" s="72"/>
      <c r="WOH175" s="72"/>
      <c r="WOI175" s="72"/>
      <c r="WOJ175" s="72"/>
      <c r="WOK175" s="72"/>
      <c r="WOL175" s="72"/>
      <c r="WOM175" s="72"/>
      <c r="WON175" s="72"/>
      <c r="WOO175" s="71"/>
      <c r="WOP175" s="71"/>
      <c r="WOQ175" s="71"/>
      <c r="WOR175" s="71"/>
      <c r="WOS175" s="71"/>
      <c r="WOT175" s="71"/>
      <c r="WOU175" s="71"/>
      <c r="WOV175" s="72"/>
      <c r="WOW175" s="72"/>
      <c r="WOX175" s="72"/>
      <c r="WOY175" s="72"/>
      <c r="WOZ175" s="72"/>
      <c r="WPA175" s="72"/>
      <c r="WPB175" s="72"/>
      <c r="WPC175" s="72"/>
      <c r="WPD175" s="72"/>
      <c r="WPE175" s="71"/>
      <c r="WPF175" s="71"/>
      <c r="WPG175" s="71"/>
      <c r="WPH175" s="71"/>
      <c r="WPI175" s="71"/>
      <c r="WPJ175" s="71"/>
      <c r="WPK175" s="71"/>
      <c r="WPL175" s="72"/>
      <c r="WPM175" s="72"/>
      <c r="WPN175" s="72"/>
      <c r="WPO175" s="72"/>
      <c r="WPP175" s="72"/>
      <c r="WPQ175" s="72"/>
      <c r="WPR175" s="72"/>
      <c r="WPS175" s="72"/>
      <c r="WPT175" s="72"/>
      <c r="WPU175" s="71"/>
      <c r="WPV175" s="71"/>
      <c r="WPW175" s="71"/>
      <c r="WPX175" s="71"/>
      <c r="WPY175" s="71"/>
      <c r="WPZ175" s="71"/>
      <c r="WQA175" s="71"/>
      <c r="WQB175" s="72"/>
      <c r="WQC175" s="72"/>
      <c r="WQD175" s="72"/>
      <c r="WQE175" s="72"/>
      <c r="WQF175" s="72"/>
      <c r="WQG175" s="72"/>
      <c r="WQH175" s="72"/>
      <c r="WQI175" s="72"/>
      <c r="WQJ175" s="72"/>
      <c r="WQK175" s="71"/>
      <c r="WQL175" s="71"/>
      <c r="WQM175" s="71"/>
      <c r="WQN175" s="71"/>
      <c r="WQO175" s="71"/>
      <c r="WQP175" s="71"/>
      <c r="WQQ175" s="71"/>
      <c r="WQR175" s="72"/>
      <c r="WQS175" s="72"/>
      <c r="WQT175" s="72"/>
      <c r="WQU175" s="72"/>
      <c r="WQV175" s="72"/>
      <c r="WQW175" s="72"/>
      <c r="WQX175" s="72"/>
      <c r="WQY175" s="72"/>
      <c r="WQZ175" s="72"/>
      <c r="WRA175" s="71"/>
      <c r="WRB175" s="71"/>
      <c r="WRC175" s="71"/>
      <c r="WRD175" s="71"/>
      <c r="WRE175" s="71"/>
      <c r="WRF175" s="71"/>
      <c r="WRG175" s="71"/>
      <c r="WRH175" s="72"/>
      <c r="WRI175" s="72"/>
      <c r="WRJ175" s="72"/>
      <c r="WRK175" s="72"/>
      <c r="WRL175" s="72"/>
      <c r="WRM175" s="72"/>
      <c r="WRN175" s="72"/>
      <c r="WRO175" s="72"/>
      <c r="WRP175" s="72"/>
      <c r="WRQ175" s="71"/>
      <c r="WRR175" s="71"/>
      <c r="WRS175" s="71"/>
      <c r="WRT175" s="71"/>
      <c r="WRU175" s="71"/>
      <c r="WRV175" s="71"/>
      <c r="WRW175" s="71"/>
      <c r="WRX175" s="72"/>
      <c r="WRY175" s="72"/>
      <c r="WRZ175" s="72"/>
      <c r="WSA175" s="72"/>
      <c r="WSB175" s="72"/>
      <c r="WSC175" s="72"/>
      <c r="WSD175" s="72"/>
      <c r="WSE175" s="72"/>
      <c r="WSF175" s="72"/>
      <c r="WSG175" s="71"/>
      <c r="WSH175" s="71"/>
      <c r="WSI175" s="71"/>
      <c r="WSJ175" s="71"/>
      <c r="WSK175" s="71"/>
      <c r="WSL175" s="71"/>
      <c r="WSM175" s="71"/>
      <c r="WSN175" s="72"/>
      <c r="WSO175" s="72"/>
      <c r="WSP175" s="72"/>
      <c r="WSQ175" s="72"/>
      <c r="WSR175" s="72"/>
      <c r="WSS175" s="72"/>
      <c r="WST175" s="72"/>
      <c r="WSU175" s="72"/>
      <c r="WSV175" s="72"/>
      <c r="WSW175" s="71"/>
      <c r="WSX175" s="71"/>
      <c r="WSY175" s="71"/>
      <c r="WSZ175" s="71"/>
      <c r="WTA175" s="71"/>
      <c r="WTB175" s="71"/>
      <c r="WTC175" s="71"/>
      <c r="WTD175" s="72"/>
      <c r="WTE175" s="72"/>
      <c r="WTF175" s="72"/>
      <c r="WTG175" s="72"/>
      <c r="WTH175" s="72"/>
      <c r="WTI175" s="72"/>
      <c r="WTJ175" s="72"/>
      <c r="WTK175" s="72"/>
      <c r="WTL175" s="72"/>
      <c r="WTM175" s="71"/>
      <c r="WTN175" s="71"/>
      <c r="WTO175" s="71"/>
      <c r="WTP175" s="71"/>
      <c r="WTQ175" s="71"/>
      <c r="WTR175" s="71"/>
      <c r="WTS175" s="71"/>
      <c r="WTT175" s="72"/>
      <c r="WTU175" s="72"/>
      <c r="WTV175" s="72"/>
      <c r="WTW175" s="72"/>
      <c r="WTX175" s="72"/>
      <c r="WTY175" s="72"/>
      <c r="WTZ175" s="72"/>
      <c r="WUA175" s="72"/>
      <c r="WUB175" s="72"/>
      <c r="WUC175" s="71"/>
      <c r="WUD175" s="71"/>
      <c r="WUE175" s="71"/>
      <c r="WUF175" s="71"/>
      <c r="WUG175" s="71"/>
      <c r="WUH175" s="71"/>
      <c r="WUI175" s="71"/>
      <c r="WUJ175" s="72"/>
      <c r="WUK175" s="72"/>
      <c r="WUL175" s="72"/>
      <c r="WUM175" s="72"/>
      <c r="WUN175" s="72"/>
      <c r="WUO175" s="72"/>
      <c r="WUP175" s="72"/>
      <c r="WUQ175" s="72"/>
      <c r="WUR175" s="72"/>
      <c r="WUS175" s="71"/>
      <c r="WUT175" s="71"/>
      <c r="WUU175" s="71"/>
      <c r="WUV175" s="71"/>
      <c r="WUW175" s="71"/>
      <c r="WUX175" s="71"/>
      <c r="WUY175" s="71"/>
      <c r="WUZ175" s="72"/>
      <c r="WVA175" s="72"/>
      <c r="WVB175" s="72"/>
      <c r="WVC175" s="72"/>
      <c r="WVD175" s="72"/>
      <c r="WVE175" s="72"/>
      <c r="WVF175" s="72"/>
      <c r="WVG175" s="72"/>
      <c r="WVH175" s="72"/>
      <c r="WVI175" s="71"/>
      <c r="WVJ175" s="71"/>
      <c r="WVK175" s="71"/>
      <c r="WVL175" s="71"/>
      <c r="WVM175" s="71"/>
      <c r="WVN175" s="71"/>
      <c r="WVO175" s="71"/>
      <c r="WVP175" s="72"/>
      <c r="WVQ175" s="72"/>
      <c r="WVR175" s="72"/>
      <c r="WVS175" s="72"/>
      <c r="WVT175" s="72"/>
      <c r="WVU175" s="72"/>
      <c r="WVV175" s="72"/>
      <c r="WVW175" s="72"/>
      <c r="WVX175" s="72"/>
      <c r="WVY175" s="71"/>
      <c r="WVZ175" s="71"/>
      <c r="WWA175" s="71"/>
      <c r="WWB175" s="71"/>
      <c r="WWC175" s="71"/>
      <c r="WWD175" s="71"/>
      <c r="WWE175" s="71"/>
      <c r="WWF175" s="72"/>
      <c r="WWG175" s="72"/>
      <c r="WWH175" s="72"/>
      <c r="WWI175" s="72"/>
      <c r="WWJ175" s="72"/>
      <c r="WWK175" s="72"/>
      <c r="WWL175" s="72"/>
      <c r="WWM175" s="72"/>
      <c r="WWN175" s="72"/>
      <c r="WWO175" s="71"/>
      <c r="WWP175" s="71"/>
      <c r="WWQ175" s="71"/>
      <c r="WWR175" s="71"/>
      <c r="WWS175" s="71"/>
      <c r="WWT175" s="71"/>
      <c r="WWU175" s="71"/>
      <c r="WWV175" s="72"/>
      <c r="WWW175" s="72"/>
      <c r="WWX175" s="72"/>
      <c r="WWY175" s="72"/>
      <c r="WWZ175" s="72"/>
      <c r="WXA175" s="72"/>
      <c r="WXB175" s="72"/>
      <c r="WXC175" s="72"/>
      <c r="WXD175" s="72"/>
      <c r="WXE175" s="71"/>
      <c r="WXF175" s="71"/>
      <c r="WXG175" s="71"/>
      <c r="WXH175" s="71"/>
      <c r="WXI175" s="71"/>
      <c r="WXJ175" s="71"/>
      <c r="WXK175" s="71"/>
      <c r="WXL175" s="72"/>
      <c r="WXM175" s="72"/>
      <c r="WXN175" s="72"/>
      <c r="WXO175" s="72"/>
      <c r="WXP175" s="72"/>
      <c r="WXQ175" s="72"/>
      <c r="WXR175" s="72"/>
      <c r="WXS175" s="72"/>
      <c r="WXT175" s="72"/>
      <c r="WXU175" s="71"/>
      <c r="WXV175" s="71"/>
      <c r="WXW175" s="71"/>
      <c r="WXX175" s="71"/>
      <c r="WXY175" s="71"/>
      <c r="WXZ175" s="71"/>
      <c r="WYA175" s="71"/>
      <c r="WYB175" s="72"/>
      <c r="WYC175" s="72"/>
      <c r="WYD175" s="72"/>
      <c r="WYE175" s="72"/>
      <c r="WYF175" s="72"/>
      <c r="WYG175" s="72"/>
      <c r="WYH175" s="72"/>
      <c r="WYI175" s="72"/>
      <c r="WYJ175" s="72"/>
      <c r="WYK175" s="71"/>
      <c r="WYL175" s="71"/>
      <c r="WYM175" s="71"/>
      <c r="WYN175" s="71"/>
      <c r="WYO175" s="71"/>
      <c r="WYP175" s="71"/>
      <c r="WYQ175" s="71"/>
      <c r="WYR175" s="72"/>
      <c r="WYS175" s="72"/>
      <c r="WYT175" s="72"/>
      <c r="WYU175" s="72"/>
      <c r="WYV175" s="72"/>
      <c r="WYW175" s="72"/>
      <c r="WYX175" s="72"/>
      <c r="WYY175" s="72"/>
      <c r="WYZ175" s="72"/>
      <c r="WZA175" s="71"/>
      <c r="WZB175" s="71"/>
      <c r="WZC175" s="71"/>
      <c r="WZD175" s="71"/>
      <c r="WZE175" s="71"/>
      <c r="WZF175" s="71"/>
      <c r="WZG175" s="71"/>
      <c r="WZH175" s="72"/>
      <c r="WZI175" s="72"/>
      <c r="WZJ175" s="72"/>
      <c r="WZK175" s="72"/>
      <c r="WZL175" s="72"/>
      <c r="WZM175" s="72"/>
      <c r="WZN175" s="72"/>
      <c r="WZO175" s="72"/>
      <c r="WZP175" s="72"/>
      <c r="WZQ175" s="71"/>
      <c r="WZR175" s="71"/>
      <c r="WZS175" s="71"/>
      <c r="WZT175" s="71"/>
      <c r="WZU175" s="71"/>
      <c r="WZV175" s="71"/>
      <c r="WZW175" s="71"/>
      <c r="WZX175" s="72"/>
      <c r="WZY175" s="72"/>
      <c r="WZZ175" s="72"/>
      <c r="XAA175" s="72"/>
      <c r="XAB175" s="72"/>
      <c r="XAC175" s="72"/>
      <c r="XAD175" s="72"/>
      <c r="XAE175" s="72"/>
      <c r="XAF175" s="72"/>
      <c r="XAG175" s="71"/>
      <c r="XAH175" s="71"/>
      <c r="XAI175" s="71"/>
      <c r="XAJ175" s="71"/>
      <c r="XAK175" s="71"/>
      <c r="XAL175" s="71"/>
      <c r="XAM175" s="71"/>
      <c r="XAN175" s="72"/>
      <c r="XAO175" s="72"/>
      <c r="XAP175" s="72"/>
      <c r="XAQ175" s="72"/>
      <c r="XAR175" s="72"/>
      <c r="XAS175" s="72"/>
      <c r="XAT175" s="72"/>
      <c r="XAU175" s="72"/>
      <c r="XAV175" s="72"/>
      <c r="XAW175" s="71"/>
      <c r="XAX175" s="71"/>
      <c r="XAY175" s="71"/>
      <c r="XAZ175" s="71"/>
      <c r="XBA175" s="71"/>
      <c r="XBB175" s="71"/>
      <c r="XBC175" s="71"/>
      <c r="XBD175" s="72"/>
      <c r="XBE175" s="72"/>
      <c r="XBF175" s="72"/>
      <c r="XBG175" s="72"/>
      <c r="XBH175" s="72"/>
      <c r="XBI175" s="72"/>
      <c r="XBJ175" s="72"/>
      <c r="XBK175" s="72"/>
      <c r="XBL175" s="72"/>
      <c r="XBM175" s="71"/>
      <c r="XBN175" s="71"/>
      <c r="XBO175" s="71"/>
      <c r="XBP175" s="71"/>
      <c r="XBQ175" s="71"/>
      <c r="XBR175" s="71"/>
      <c r="XBS175" s="71"/>
      <c r="XBT175" s="72"/>
      <c r="XBU175" s="72"/>
      <c r="XBV175" s="72"/>
      <c r="XBW175" s="72"/>
      <c r="XBX175" s="72"/>
      <c r="XBY175" s="72"/>
      <c r="XBZ175" s="72"/>
      <c r="XCA175" s="72"/>
      <c r="XCB175" s="72"/>
      <c r="XCC175" s="71"/>
      <c r="XCD175" s="71"/>
      <c r="XCE175" s="71"/>
      <c r="XCF175" s="71"/>
      <c r="XCG175" s="71"/>
      <c r="XCH175" s="71"/>
      <c r="XCI175" s="71"/>
      <c r="XCJ175" s="72"/>
      <c r="XCK175" s="72"/>
      <c r="XCL175" s="72"/>
      <c r="XCM175" s="72"/>
      <c r="XCN175" s="72"/>
      <c r="XCO175" s="72"/>
      <c r="XCP175" s="72"/>
      <c r="XCQ175" s="72"/>
      <c r="XCR175" s="72"/>
      <c r="XCS175" s="71"/>
      <c r="XCT175" s="71"/>
      <c r="XCU175" s="71"/>
      <c r="XCV175" s="71"/>
      <c r="XCW175" s="71"/>
      <c r="XCX175" s="71"/>
      <c r="XCY175" s="71"/>
      <c r="XCZ175" s="72"/>
      <c r="XDA175" s="72"/>
      <c r="XDB175" s="72"/>
      <c r="XDC175" s="72"/>
      <c r="XDD175" s="72"/>
      <c r="XDE175" s="72"/>
      <c r="XDF175" s="72"/>
      <c r="XDG175" s="72"/>
      <c r="XDH175" s="72"/>
      <c r="XDI175" s="71"/>
      <c r="XDJ175" s="71"/>
      <c r="XDK175" s="71"/>
      <c r="XDL175" s="71"/>
      <c r="XDM175" s="71"/>
      <c r="XDN175" s="71"/>
      <c r="XDO175" s="71"/>
      <c r="XDP175" s="72"/>
      <c r="XDQ175" s="72"/>
      <c r="XDR175" s="72"/>
      <c r="XDS175" s="72"/>
      <c r="XDT175" s="72"/>
      <c r="XDU175" s="72"/>
      <c r="XDV175" s="72"/>
      <c r="XDW175" s="72"/>
      <c r="XDX175" s="72"/>
      <c r="XDY175" s="71"/>
      <c r="XDZ175" s="71"/>
      <c r="XEA175" s="71"/>
      <c r="XEB175" s="71"/>
      <c r="XEC175" s="71"/>
      <c r="XED175" s="71"/>
      <c r="XEE175" s="71"/>
      <c r="XEF175" s="72"/>
      <c r="XEG175" s="72"/>
      <c r="XEH175" s="72"/>
      <c r="XEI175" s="72"/>
      <c r="XEJ175" s="72"/>
      <c r="XEK175" s="72"/>
      <c r="XEL175" s="72"/>
      <c r="XEM175" s="72"/>
      <c r="XEN175" s="72"/>
      <c r="XEO175" s="71"/>
      <c r="XEP175" s="71"/>
      <c r="XEQ175" s="71"/>
      <c r="XER175" s="71"/>
      <c r="XES175" s="71"/>
      <c r="XET175" s="71"/>
      <c r="XEU175" s="71"/>
      <c r="XEV175" s="72"/>
      <c r="XEW175" s="72"/>
      <c r="XEX175" s="72"/>
      <c r="XEY175" s="72"/>
      <c r="XEZ175" s="72"/>
      <c r="XFA175" s="72"/>
      <c r="XFB175" s="72"/>
      <c r="XFC175" s="72"/>
      <c r="XFD175" s="72"/>
    </row>
    <row r="176" spans="1:16384" s="70" customFormat="1" ht="15" hidden="1" customHeight="1" outlineLevel="2" x14ac:dyDescent="0.25">
      <c r="A176" s="67" t="s">
        <v>11</v>
      </c>
      <c r="B176" s="129" t="s">
        <v>547</v>
      </c>
      <c r="C176" s="129" t="s">
        <v>182</v>
      </c>
      <c r="D176" s="129" t="s">
        <v>55</v>
      </c>
      <c r="E176" s="129" t="s">
        <v>18</v>
      </c>
      <c r="F176" s="129" t="s">
        <v>183</v>
      </c>
      <c r="G176" s="130" t="s">
        <v>56</v>
      </c>
      <c r="H176" s="131">
        <v>0</v>
      </c>
      <c r="I176" s="131">
        <v>59.3</v>
      </c>
      <c r="J176" s="131">
        <v>60</v>
      </c>
      <c r="K176" s="131">
        <v>60</v>
      </c>
      <c r="L176" s="131">
        <v>60</v>
      </c>
      <c r="M176" s="131">
        <v>34.6</v>
      </c>
      <c r="N176" s="131">
        <v>60</v>
      </c>
      <c r="O176" s="131">
        <f t="shared" si="44"/>
        <v>60</v>
      </c>
      <c r="P176" s="131">
        <f t="shared" si="43"/>
        <v>60</v>
      </c>
    </row>
    <row r="177" spans="1:16384" s="70" customFormat="1" ht="15" hidden="1" customHeight="1" outlineLevel="1" collapsed="1" x14ac:dyDescent="0.25">
      <c r="A177" s="66"/>
      <c r="B177" s="129" t="s">
        <v>547</v>
      </c>
      <c r="C177" s="129" t="s">
        <v>663</v>
      </c>
      <c r="D177" s="129" t="s">
        <v>537</v>
      </c>
      <c r="E177" s="129"/>
      <c r="F177" s="129"/>
      <c r="G177" s="130" t="s">
        <v>56</v>
      </c>
      <c r="H177" s="131">
        <f>SUM(H176)</f>
        <v>0</v>
      </c>
      <c r="I177" s="131">
        <f t="shared" ref="I177:P177" si="49">SUM(I176)</f>
        <v>59.3</v>
      </c>
      <c r="J177" s="131">
        <f t="shared" si="49"/>
        <v>60</v>
      </c>
      <c r="K177" s="131">
        <f t="shared" si="49"/>
        <v>60</v>
      </c>
      <c r="L177" s="131">
        <f t="shared" si="49"/>
        <v>60</v>
      </c>
      <c r="M177" s="131">
        <f t="shared" si="49"/>
        <v>34.6</v>
      </c>
      <c r="N177" s="131">
        <f t="shared" si="49"/>
        <v>60</v>
      </c>
      <c r="O177" s="131">
        <f t="shared" si="49"/>
        <v>60</v>
      </c>
      <c r="P177" s="131">
        <f t="shared" si="49"/>
        <v>60</v>
      </c>
      <c r="Q177" s="71"/>
      <c r="R177" s="71"/>
      <c r="S177" s="71"/>
      <c r="T177" s="71"/>
      <c r="U177" s="71"/>
      <c r="V177" s="71"/>
      <c r="W177" s="71"/>
      <c r="X177" s="72"/>
      <c r="Y177" s="72"/>
      <c r="Z177" s="72"/>
      <c r="AA177" s="72"/>
      <c r="AB177" s="72"/>
      <c r="AC177" s="72"/>
      <c r="AD177" s="72"/>
      <c r="AE177" s="72"/>
      <c r="AF177" s="72"/>
      <c r="AG177" s="71"/>
      <c r="AH177" s="71"/>
      <c r="AI177" s="71"/>
      <c r="AJ177" s="71"/>
      <c r="AK177" s="71"/>
      <c r="AL177" s="71"/>
      <c r="AM177" s="71"/>
      <c r="AN177" s="72"/>
      <c r="AO177" s="72"/>
      <c r="AP177" s="72"/>
      <c r="AQ177" s="72"/>
      <c r="AR177" s="72"/>
      <c r="AS177" s="72"/>
      <c r="AT177" s="72"/>
      <c r="AU177" s="72"/>
      <c r="AV177" s="72"/>
      <c r="AW177" s="71"/>
      <c r="AX177" s="71"/>
      <c r="AY177" s="71"/>
      <c r="AZ177" s="71"/>
      <c r="BA177" s="71"/>
      <c r="BB177" s="71"/>
      <c r="BC177" s="71"/>
      <c r="BD177" s="72"/>
      <c r="BE177" s="72"/>
      <c r="BF177" s="72"/>
      <c r="BG177" s="72"/>
      <c r="BH177" s="72"/>
      <c r="BI177" s="72"/>
      <c r="BJ177" s="72"/>
      <c r="BK177" s="72"/>
      <c r="BL177" s="72"/>
      <c r="BM177" s="71"/>
      <c r="BN177" s="71"/>
      <c r="BO177" s="71"/>
      <c r="BP177" s="71"/>
      <c r="BQ177" s="71"/>
      <c r="BR177" s="71"/>
      <c r="BS177" s="71"/>
      <c r="BT177" s="72"/>
      <c r="BU177" s="72"/>
      <c r="BV177" s="72"/>
      <c r="BW177" s="72"/>
      <c r="BX177" s="72"/>
      <c r="BY177" s="72"/>
      <c r="BZ177" s="72"/>
      <c r="CA177" s="72"/>
      <c r="CB177" s="72"/>
      <c r="CC177" s="71"/>
      <c r="CD177" s="71"/>
      <c r="CE177" s="71"/>
      <c r="CF177" s="71"/>
      <c r="CG177" s="71"/>
      <c r="CH177" s="71"/>
      <c r="CI177" s="71"/>
      <c r="CJ177" s="72"/>
      <c r="CK177" s="72"/>
      <c r="CL177" s="72"/>
      <c r="CM177" s="72"/>
      <c r="CN177" s="72"/>
      <c r="CO177" s="72"/>
      <c r="CP177" s="72"/>
      <c r="CQ177" s="72"/>
      <c r="CR177" s="72"/>
      <c r="CS177" s="71"/>
      <c r="CT177" s="71"/>
      <c r="CU177" s="71"/>
      <c r="CV177" s="71"/>
      <c r="CW177" s="71"/>
      <c r="CX177" s="71"/>
      <c r="CY177" s="71"/>
      <c r="CZ177" s="72"/>
      <c r="DA177" s="72"/>
      <c r="DB177" s="72"/>
      <c r="DC177" s="72"/>
      <c r="DD177" s="72"/>
      <c r="DE177" s="72"/>
      <c r="DF177" s="72"/>
      <c r="DG177" s="72"/>
      <c r="DH177" s="72"/>
      <c r="DI177" s="71"/>
      <c r="DJ177" s="71"/>
      <c r="DK177" s="71"/>
      <c r="DL177" s="71"/>
      <c r="DM177" s="71"/>
      <c r="DN177" s="71"/>
      <c r="DO177" s="71"/>
      <c r="DP177" s="72"/>
      <c r="DQ177" s="72"/>
      <c r="DR177" s="72"/>
      <c r="DS177" s="72"/>
      <c r="DT177" s="72"/>
      <c r="DU177" s="72"/>
      <c r="DV177" s="72"/>
      <c r="DW177" s="72"/>
      <c r="DX177" s="72"/>
      <c r="DY177" s="71"/>
      <c r="DZ177" s="71"/>
      <c r="EA177" s="71"/>
      <c r="EB177" s="71"/>
      <c r="EC177" s="71"/>
      <c r="ED177" s="71"/>
      <c r="EE177" s="71"/>
      <c r="EF177" s="72"/>
      <c r="EG177" s="72"/>
      <c r="EH177" s="72"/>
      <c r="EI177" s="72"/>
      <c r="EJ177" s="72"/>
      <c r="EK177" s="72"/>
      <c r="EL177" s="72"/>
      <c r="EM177" s="72"/>
      <c r="EN177" s="72"/>
      <c r="EO177" s="71"/>
      <c r="EP177" s="71"/>
      <c r="EQ177" s="71"/>
      <c r="ER177" s="71"/>
      <c r="ES177" s="71"/>
      <c r="ET177" s="71"/>
      <c r="EU177" s="71"/>
      <c r="EV177" s="72"/>
      <c r="EW177" s="72"/>
      <c r="EX177" s="72"/>
      <c r="EY177" s="72"/>
      <c r="EZ177" s="72"/>
      <c r="FA177" s="72"/>
      <c r="FB177" s="72"/>
      <c r="FC177" s="72"/>
      <c r="FD177" s="72"/>
      <c r="FE177" s="71"/>
      <c r="FF177" s="71"/>
      <c r="FG177" s="71"/>
      <c r="FH177" s="71"/>
      <c r="FI177" s="71"/>
      <c r="FJ177" s="71"/>
      <c r="FK177" s="71"/>
      <c r="FL177" s="72"/>
      <c r="FM177" s="72"/>
      <c r="FN177" s="72"/>
      <c r="FO177" s="72"/>
      <c r="FP177" s="72"/>
      <c r="FQ177" s="72"/>
      <c r="FR177" s="72"/>
      <c r="FS177" s="72"/>
      <c r="FT177" s="72"/>
      <c r="FU177" s="71"/>
      <c r="FV177" s="71"/>
      <c r="FW177" s="71"/>
      <c r="FX177" s="71"/>
      <c r="FY177" s="71"/>
      <c r="FZ177" s="71"/>
      <c r="GA177" s="71"/>
      <c r="GB177" s="72"/>
      <c r="GC177" s="72"/>
      <c r="GD177" s="72"/>
      <c r="GE177" s="72"/>
      <c r="GF177" s="72"/>
      <c r="GG177" s="72"/>
      <c r="GH177" s="72"/>
      <c r="GI177" s="72"/>
      <c r="GJ177" s="72"/>
      <c r="GK177" s="71"/>
      <c r="GL177" s="71"/>
      <c r="GM177" s="71"/>
      <c r="GN177" s="71"/>
      <c r="GO177" s="71"/>
      <c r="GP177" s="71"/>
      <c r="GQ177" s="71"/>
      <c r="GR177" s="72"/>
      <c r="GS177" s="72"/>
      <c r="GT177" s="72"/>
      <c r="GU177" s="72"/>
      <c r="GV177" s="72"/>
      <c r="GW177" s="72"/>
      <c r="GX177" s="72"/>
      <c r="GY177" s="72"/>
      <c r="GZ177" s="72"/>
      <c r="HA177" s="71"/>
      <c r="HB177" s="71"/>
      <c r="HC177" s="71"/>
      <c r="HD177" s="71"/>
      <c r="HE177" s="71"/>
      <c r="HF177" s="71"/>
      <c r="HG177" s="71"/>
      <c r="HH177" s="72"/>
      <c r="HI177" s="72"/>
      <c r="HJ177" s="72"/>
      <c r="HK177" s="72"/>
      <c r="HL177" s="72"/>
      <c r="HM177" s="72"/>
      <c r="HN177" s="72"/>
      <c r="HO177" s="72"/>
      <c r="HP177" s="72"/>
      <c r="HQ177" s="71"/>
      <c r="HR177" s="71"/>
      <c r="HS177" s="71"/>
      <c r="HT177" s="71"/>
      <c r="HU177" s="71"/>
      <c r="HV177" s="71"/>
      <c r="HW177" s="71"/>
      <c r="HX177" s="72"/>
      <c r="HY177" s="72"/>
      <c r="HZ177" s="72"/>
      <c r="IA177" s="72"/>
      <c r="IB177" s="72"/>
      <c r="IC177" s="72"/>
      <c r="ID177" s="72"/>
      <c r="IE177" s="72"/>
      <c r="IF177" s="72"/>
      <c r="IG177" s="71"/>
      <c r="IH177" s="71"/>
      <c r="II177" s="71"/>
      <c r="IJ177" s="71"/>
      <c r="IK177" s="71"/>
      <c r="IL177" s="71"/>
      <c r="IM177" s="71"/>
      <c r="IN177" s="72"/>
      <c r="IO177" s="72"/>
      <c r="IP177" s="72"/>
      <c r="IQ177" s="72"/>
      <c r="IR177" s="72"/>
      <c r="IS177" s="72"/>
      <c r="IT177" s="72"/>
      <c r="IU177" s="72"/>
      <c r="IV177" s="72"/>
      <c r="IW177" s="71"/>
      <c r="IX177" s="71"/>
      <c r="IY177" s="71"/>
      <c r="IZ177" s="71"/>
      <c r="JA177" s="71"/>
      <c r="JB177" s="71"/>
      <c r="JC177" s="71"/>
      <c r="JD177" s="72"/>
      <c r="JE177" s="72"/>
      <c r="JF177" s="72"/>
      <c r="JG177" s="72"/>
      <c r="JH177" s="72"/>
      <c r="JI177" s="72"/>
      <c r="JJ177" s="72"/>
      <c r="JK177" s="72"/>
      <c r="JL177" s="72"/>
      <c r="JM177" s="71"/>
      <c r="JN177" s="71"/>
      <c r="JO177" s="71"/>
      <c r="JP177" s="71"/>
      <c r="JQ177" s="71"/>
      <c r="JR177" s="71"/>
      <c r="JS177" s="71"/>
      <c r="JT177" s="72"/>
      <c r="JU177" s="72"/>
      <c r="JV177" s="72"/>
      <c r="JW177" s="72"/>
      <c r="JX177" s="72"/>
      <c r="JY177" s="72"/>
      <c r="JZ177" s="72"/>
      <c r="KA177" s="72"/>
      <c r="KB177" s="72"/>
      <c r="KC177" s="71"/>
      <c r="KD177" s="71"/>
      <c r="KE177" s="71"/>
      <c r="KF177" s="71"/>
      <c r="KG177" s="71"/>
      <c r="KH177" s="71"/>
      <c r="KI177" s="71"/>
      <c r="KJ177" s="72"/>
      <c r="KK177" s="72"/>
      <c r="KL177" s="72"/>
      <c r="KM177" s="72"/>
      <c r="KN177" s="72"/>
      <c r="KO177" s="72"/>
      <c r="KP177" s="72"/>
      <c r="KQ177" s="72"/>
      <c r="KR177" s="72"/>
      <c r="KS177" s="71"/>
      <c r="KT177" s="71"/>
      <c r="KU177" s="71"/>
      <c r="KV177" s="71"/>
      <c r="KW177" s="71"/>
      <c r="KX177" s="71"/>
      <c r="KY177" s="71"/>
      <c r="KZ177" s="72"/>
      <c r="LA177" s="72"/>
      <c r="LB177" s="72"/>
      <c r="LC177" s="72"/>
      <c r="LD177" s="72"/>
      <c r="LE177" s="72"/>
      <c r="LF177" s="72"/>
      <c r="LG177" s="72"/>
      <c r="LH177" s="72"/>
      <c r="LI177" s="71"/>
      <c r="LJ177" s="71"/>
      <c r="LK177" s="71"/>
      <c r="LL177" s="71"/>
      <c r="LM177" s="71"/>
      <c r="LN177" s="71"/>
      <c r="LO177" s="71"/>
      <c r="LP177" s="72"/>
      <c r="LQ177" s="72"/>
      <c r="LR177" s="72"/>
      <c r="LS177" s="72"/>
      <c r="LT177" s="72"/>
      <c r="LU177" s="72"/>
      <c r="LV177" s="72"/>
      <c r="LW177" s="72"/>
      <c r="LX177" s="72"/>
      <c r="LY177" s="71"/>
      <c r="LZ177" s="71"/>
      <c r="MA177" s="71"/>
      <c r="MB177" s="71"/>
      <c r="MC177" s="71"/>
      <c r="MD177" s="71"/>
      <c r="ME177" s="71"/>
      <c r="MF177" s="72"/>
      <c r="MG177" s="72"/>
      <c r="MH177" s="72"/>
      <c r="MI177" s="72"/>
      <c r="MJ177" s="72"/>
      <c r="MK177" s="72"/>
      <c r="ML177" s="72"/>
      <c r="MM177" s="72"/>
      <c r="MN177" s="72"/>
      <c r="MO177" s="71"/>
      <c r="MP177" s="71"/>
      <c r="MQ177" s="71"/>
      <c r="MR177" s="71"/>
      <c r="MS177" s="71"/>
      <c r="MT177" s="71"/>
      <c r="MU177" s="71"/>
      <c r="MV177" s="72"/>
      <c r="MW177" s="72"/>
      <c r="MX177" s="72"/>
      <c r="MY177" s="72"/>
      <c r="MZ177" s="72"/>
      <c r="NA177" s="72"/>
      <c r="NB177" s="72"/>
      <c r="NC177" s="72"/>
      <c r="ND177" s="72"/>
      <c r="NE177" s="71"/>
      <c r="NF177" s="71"/>
      <c r="NG177" s="71"/>
      <c r="NH177" s="71"/>
      <c r="NI177" s="71"/>
      <c r="NJ177" s="71"/>
      <c r="NK177" s="71"/>
      <c r="NL177" s="72"/>
      <c r="NM177" s="72"/>
      <c r="NN177" s="72"/>
      <c r="NO177" s="72"/>
      <c r="NP177" s="72"/>
      <c r="NQ177" s="72"/>
      <c r="NR177" s="72"/>
      <c r="NS177" s="72"/>
      <c r="NT177" s="72"/>
      <c r="NU177" s="71"/>
      <c r="NV177" s="71"/>
      <c r="NW177" s="71"/>
      <c r="NX177" s="71"/>
      <c r="NY177" s="71"/>
      <c r="NZ177" s="71"/>
      <c r="OA177" s="71"/>
      <c r="OB177" s="72"/>
      <c r="OC177" s="72"/>
      <c r="OD177" s="72"/>
      <c r="OE177" s="72"/>
      <c r="OF177" s="72"/>
      <c r="OG177" s="72"/>
      <c r="OH177" s="72"/>
      <c r="OI177" s="72"/>
      <c r="OJ177" s="72"/>
      <c r="OK177" s="71"/>
      <c r="OL177" s="71"/>
      <c r="OM177" s="71"/>
      <c r="ON177" s="71"/>
      <c r="OO177" s="71"/>
      <c r="OP177" s="71"/>
      <c r="OQ177" s="71"/>
      <c r="OR177" s="72"/>
      <c r="OS177" s="72"/>
      <c r="OT177" s="72"/>
      <c r="OU177" s="72"/>
      <c r="OV177" s="72"/>
      <c r="OW177" s="72"/>
      <c r="OX177" s="72"/>
      <c r="OY177" s="72"/>
      <c r="OZ177" s="72"/>
      <c r="PA177" s="71"/>
      <c r="PB177" s="71"/>
      <c r="PC177" s="71"/>
      <c r="PD177" s="71"/>
      <c r="PE177" s="71"/>
      <c r="PF177" s="71"/>
      <c r="PG177" s="71"/>
      <c r="PH177" s="72"/>
      <c r="PI177" s="72"/>
      <c r="PJ177" s="72"/>
      <c r="PK177" s="72"/>
      <c r="PL177" s="72"/>
      <c r="PM177" s="72"/>
      <c r="PN177" s="72"/>
      <c r="PO177" s="72"/>
      <c r="PP177" s="72"/>
      <c r="PQ177" s="71"/>
      <c r="PR177" s="71"/>
      <c r="PS177" s="71"/>
      <c r="PT177" s="71"/>
      <c r="PU177" s="71"/>
      <c r="PV177" s="71"/>
      <c r="PW177" s="71"/>
      <c r="PX177" s="72"/>
      <c r="PY177" s="72"/>
      <c r="PZ177" s="72"/>
      <c r="QA177" s="72"/>
      <c r="QB177" s="72"/>
      <c r="QC177" s="72"/>
      <c r="QD177" s="72"/>
      <c r="QE177" s="72"/>
      <c r="QF177" s="72"/>
      <c r="QG177" s="71"/>
      <c r="QH177" s="71"/>
      <c r="QI177" s="71"/>
      <c r="QJ177" s="71"/>
      <c r="QK177" s="71"/>
      <c r="QL177" s="71"/>
      <c r="QM177" s="71"/>
      <c r="QN177" s="72"/>
      <c r="QO177" s="72"/>
      <c r="QP177" s="72"/>
      <c r="QQ177" s="72"/>
      <c r="QR177" s="72"/>
      <c r="QS177" s="72"/>
      <c r="QT177" s="72"/>
      <c r="QU177" s="72"/>
      <c r="QV177" s="72"/>
      <c r="QW177" s="71"/>
      <c r="QX177" s="71"/>
      <c r="QY177" s="71"/>
      <c r="QZ177" s="71"/>
      <c r="RA177" s="71"/>
      <c r="RB177" s="71"/>
      <c r="RC177" s="71"/>
      <c r="RD177" s="72"/>
      <c r="RE177" s="72"/>
      <c r="RF177" s="72"/>
      <c r="RG177" s="72"/>
      <c r="RH177" s="72"/>
      <c r="RI177" s="72"/>
      <c r="RJ177" s="72"/>
      <c r="RK177" s="72"/>
      <c r="RL177" s="72"/>
      <c r="RM177" s="71"/>
      <c r="RN177" s="71"/>
      <c r="RO177" s="71"/>
      <c r="RP177" s="71"/>
      <c r="RQ177" s="71"/>
      <c r="RR177" s="71"/>
      <c r="RS177" s="71"/>
      <c r="RT177" s="72"/>
      <c r="RU177" s="72"/>
      <c r="RV177" s="72"/>
      <c r="RW177" s="72"/>
      <c r="RX177" s="72"/>
      <c r="RY177" s="72"/>
      <c r="RZ177" s="72"/>
      <c r="SA177" s="72"/>
      <c r="SB177" s="72"/>
      <c r="SC177" s="71"/>
      <c r="SD177" s="71"/>
      <c r="SE177" s="71"/>
      <c r="SF177" s="71"/>
      <c r="SG177" s="71"/>
      <c r="SH177" s="71"/>
      <c r="SI177" s="71"/>
      <c r="SJ177" s="72"/>
      <c r="SK177" s="72"/>
      <c r="SL177" s="72"/>
      <c r="SM177" s="72"/>
      <c r="SN177" s="72"/>
      <c r="SO177" s="72"/>
      <c r="SP177" s="72"/>
      <c r="SQ177" s="72"/>
      <c r="SR177" s="72"/>
      <c r="SS177" s="71"/>
      <c r="ST177" s="71"/>
      <c r="SU177" s="71"/>
      <c r="SV177" s="71"/>
      <c r="SW177" s="71"/>
      <c r="SX177" s="71"/>
      <c r="SY177" s="71"/>
      <c r="SZ177" s="72"/>
      <c r="TA177" s="72"/>
      <c r="TB177" s="72"/>
      <c r="TC177" s="72"/>
      <c r="TD177" s="72"/>
      <c r="TE177" s="72"/>
      <c r="TF177" s="72"/>
      <c r="TG177" s="72"/>
      <c r="TH177" s="72"/>
      <c r="TI177" s="71"/>
      <c r="TJ177" s="71"/>
      <c r="TK177" s="71"/>
      <c r="TL177" s="71"/>
      <c r="TM177" s="71"/>
      <c r="TN177" s="71"/>
      <c r="TO177" s="71"/>
      <c r="TP177" s="72"/>
      <c r="TQ177" s="72"/>
      <c r="TR177" s="72"/>
      <c r="TS177" s="72"/>
      <c r="TT177" s="72"/>
      <c r="TU177" s="72"/>
      <c r="TV177" s="72"/>
      <c r="TW177" s="72"/>
      <c r="TX177" s="72"/>
      <c r="TY177" s="71"/>
      <c r="TZ177" s="71"/>
      <c r="UA177" s="71"/>
      <c r="UB177" s="71"/>
      <c r="UC177" s="71"/>
      <c r="UD177" s="71"/>
      <c r="UE177" s="71"/>
      <c r="UF177" s="72"/>
      <c r="UG177" s="72"/>
      <c r="UH177" s="72"/>
      <c r="UI177" s="72"/>
      <c r="UJ177" s="72"/>
      <c r="UK177" s="72"/>
      <c r="UL177" s="72"/>
      <c r="UM177" s="72"/>
      <c r="UN177" s="72"/>
      <c r="UO177" s="71"/>
      <c r="UP177" s="71"/>
      <c r="UQ177" s="71"/>
      <c r="UR177" s="71"/>
      <c r="US177" s="71"/>
      <c r="UT177" s="71"/>
      <c r="UU177" s="71"/>
      <c r="UV177" s="72"/>
      <c r="UW177" s="72"/>
      <c r="UX177" s="72"/>
      <c r="UY177" s="72"/>
      <c r="UZ177" s="72"/>
      <c r="VA177" s="72"/>
      <c r="VB177" s="72"/>
      <c r="VC177" s="72"/>
      <c r="VD177" s="72"/>
      <c r="VE177" s="71"/>
      <c r="VF177" s="71"/>
      <c r="VG177" s="71"/>
      <c r="VH177" s="71"/>
      <c r="VI177" s="71"/>
      <c r="VJ177" s="71"/>
      <c r="VK177" s="71"/>
      <c r="VL177" s="72"/>
      <c r="VM177" s="72"/>
      <c r="VN177" s="72"/>
      <c r="VO177" s="72"/>
      <c r="VP177" s="72"/>
      <c r="VQ177" s="72"/>
      <c r="VR177" s="72"/>
      <c r="VS177" s="72"/>
      <c r="VT177" s="72"/>
      <c r="VU177" s="71"/>
      <c r="VV177" s="71"/>
      <c r="VW177" s="71"/>
      <c r="VX177" s="71"/>
      <c r="VY177" s="71"/>
      <c r="VZ177" s="71"/>
      <c r="WA177" s="71"/>
      <c r="WB177" s="72"/>
      <c r="WC177" s="72"/>
      <c r="WD177" s="72"/>
      <c r="WE177" s="72"/>
      <c r="WF177" s="72"/>
      <c r="WG177" s="72"/>
      <c r="WH177" s="72"/>
      <c r="WI177" s="72"/>
      <c r="WJ177" s="72"/>
      <c r="WK177" s="71"/>
      <c r="WL177" s="71"/>
      <c r="WM177" s="71"/>
      <c r="WN177" s="71"/>
      <c r="WO177" s="71"/>
      <c r="WP177" s="71"/>
      <c r="WQ177" s="71"/>
      <c r="WR177" s="72"/>
      <c r="WS177" s="72"/>
      <c r="WT177" s="72"/>
      <c r="WU177" s="72"/>
      <c r="WV177" s="72"/>
      <c r="WW177" s="72"/>
      <c r="WX177" s="72"/>
      <c r="WY177" s="72"/>
      <c r="WZ177" s="72"/>
      <c r="XA177" s="71"/>
      <c r="XB177" s="71"/>
      <c r="XC177" s="71"/>
      <c r="XD177" s="71"/>
      <c r="XE177" s="71"/>
      <c r="XF177" s="71"/>
      <c r="XG177" s="71"/>
      <c r="XH177" s="72"/>
      <c r="XI177" s="72"/>
      <c r="XJ177" s="72"/>
      <c r="XK177" s="72"/>
      <c r="XL177" s="72"/>
      <c r="XM177" s="72"/>
      <c r="XN177" s="72"/>
      <c r="XO177" s="72"/>
      <c r="XP177" s="72"/>
      <c r="XQ177" s="71"/>
      <c r="XR177" s="71"/>
      <c r="XS177" s="71"/>
      <c r="XT177" s="71"/>
      <c r="XU177" s="71"/>
      <c r="XV177" s="71"/>
      <c r="XW177" s="71"/>
      <c r="XX177" s="72"/>
      <c r="XY177" s="72"/>
      <c r="XZ177" s="72"/>
      <c r="YA177" s="72"/>
      <c r="YB177" s="72"/>
      <c r="YC177" s="72"/>
      <c r="YD177" s="72"/>
      <c r="YE177" s="72"/>
      <c r="YF177" s="72"/>
      <c r="YG177" s="71"/>
      <c r="YH177" s="71"/>
      <c r="YI177" s="71"/>
      <c r="YJ177" s="71"/>
      <c r="YK177" s="71"/>
      <c r="YL177" s="71"/>
      <c r="YM177" s="71"/>
      <c r="YN177" s="72"/>
      <c r="YO177" s="72"/>
      <c r="YP177" s="72"/>
      <c r="YQ177" s="72"/>
      <c r="YR177" s="72"/>
      <c r="YS177" s="72"/>
      <c r="YT177" s="72"/>
      <c r="YU177" s="72"/>
      <c r="YV177" s="72"/>
      <c r="YW177" s="71"/>
      <c r="YX177" s="71"/>
      <c r="YY177" s="71"/>
      <c r="YZ177" s="71"/>
      <c r="ZA177" s="71"/>
      <c r="ZB177" s="71"/>
      <c r="ZC177" s="71"/>
      <c r="ZD177" s="72"/>
      <c r="ZE177" s="72"/>
      <c r="ZF177" s="72"/>
      <c r="ZG177" s="72"/>
      <c r="ZH177" s="72"/>
      <c r="ZI177" s="72"/>
      <c r="ZJ177" s="72"/>
      <c r="ZK177" s="72"/>
      <c r="ZL177" s="72"/>
      <c r="ZM177" s="71"/>
      <c r="ZN177" s="71"/>
      <c r="ZO177" s="71"/>
      <c r="ZP177" s="71"/>
      <c r="ZQ177" s="71"/>
      <c r="ZR177" s="71"/>
      <c r="ZS177" s="71"/>
      <c r="ZT177" s="72"/>
      <c r="ZU177" s="72"/>
      <c r="ZV177" s="72"/>
      <c r="ZW177" s="72"/>
      <c r="ZX177" s="72"/>
      <c r="ZY177" s="72"/>
      <c r="ZZ177" s="72"/>
      <c r="AAA177" s="72"/>
      <c r="AAB177" s="72"/>
      <c r="AAC177" s="71"/>
      <c r="AAD177" s="71"/>
      <c r="AAE177" s="71"/>
      <c r="AAF177" s="71"/>
      <c r="AAG177" s="71"/>
      <c r="AAH177" s="71"/>
      <c r="AAI177" s="71"/>
      <c r="AAJ177" s="72"/>
      <c r="AAK177" s="72"/>
      <c r="AAL177" s="72"/>
      <c r="AAM177" s="72"/>
      <c r="AAN177" s="72"/>
      <c r="AAO177" s="72"/>
      <c r="AAP177" s="72"/>
      <c r="AAQ177" s="72"/>
      <c r="AAR177" s="72"/>
      <c r="AAS177" s="71"/>
      <c r="AAT177" s="71"/>
      <c r="AAU177" s="71"/>
      <c r="AAV177" s="71"/>
      <c r="AAW177" s="71"/>
      <c r="AAX177" s="71"/>
      <c r="AAY177" s="71"/>
      <c r="AAZ177" s="72"/>
      <c r="ABA177" s="72"/>
      <c r="ABB177" s="72"/>
      <c r="ABC177" s="72"/>
      <c r="ABD177" s="72"/>
      <c r="ABE177" s="72"/>
      <c r="ABF177" s="72"/>
      <c r="ABG177" s="72"/>
      <c r="ABH177" s="72"/>
      <c r="ABI177" s="71"/>
      <c r="ABJ177" s="71"/>
      <c r="ABK177" s="71"/>
      <c r="ABL177" s="71"/>
      <c r="ABM177" s="71"/>
      <c r="ABN177" s="71"/>
      <c r="ABO177" s="71"/>
      <c r="ABP177" s="72"/>
      <c r="ABQ177" s="72"/>
      <c r="ABR177" s="72"/>
      <c r="ABS177" s="72"/>
      <c r="ABT177" s="72"/>
      <c r="ABU177" s="72"/>
      <c r="ABV177" s="72"/>
      <c r="ABW177" s="72"/>
      <c r="ABX177" s="72"/>
      <c r="ABY177" s="71"/>
      <c r="ABZ177" s="71"/>
      <c r="ACA177" s="71"/>
      <c r="ACB177" s="71"/>
      <c r="ACC177" s="71"/>
      <c r="ACD177" s="71"/>
      <c r="ACE177" s="71"/>
      <c r="ACF177" s="72"/>
      <c r="ACG177" s="72"/>
      <c r="ACH177" s="72"/>
      <c r="ACI177" s="72"/>
      <c r="ACJ177" s="72"/>
      <c r="ACK177" s="72"/>
      <c r="ACL177" s="72"/>
      <c r="ACM177" s="72"/>
      <c r="ACN177" s="72"/>
      <c r="ACO177" s="71"/>
      <c r="ACP177" s="71"/>
      <c r="ACQ177" s="71"/>
      <c r="ACR177" s="71"/>
      <c r="ACS177" s="71"/>
      <c r="ACT177" s="71"/>
      <c r="ACU177" s="71"/>
      <c r="ACV177" s="72"/>
      <c r="ACW177" s="72"/>
      <c r="ACX177" s="72"/>
      <c r="ACY177" s="72"/>
      <c r="ACZ177" s="72"/>
      <c r="ADA177" s="72"/>
      <c r="ADB177" s="72"/>
      <c r="ADC177" s="72"/>
      <c r="ADD177" s="72"/>
      <c r="ADE177" s="71"/>
      <c r="ADF177" s="71"/>
      <c r="ADG177" s="71"/>
      <c r="ADH177" s="71"/>
      <c r="ADI177" s="71"/>
      <c r="ADJ177" s="71"/>
      <c r="ADK177" s="71"/>
      <c r="ADL177" s="72"/>
      <c r="ADM177" s="72"/>
      <c r="ADN177" s="72"/>
      <c r="ADO177" s="72"/>
      <c r="ADP177" s="72"/>
      <c r="ADQ177" s="72"/>
      <c r="ADR177" s="72"/>
      <c r="ADS177" s="72"/>
      <c r="ADT177" s="72"/>
      <c r="ADU177" s="71"/>
      <c r="ADV177" s="71"/>
      <c r="ADW177" s="71"/>
      <c r="ADX177" s="71"/>
      <c r="ADY177" s="71"/>
      <c r="ADZ177" s="71"/>
      <c r="AEA177" s="71"/>
      <c r="AEB177" s="72"/>
      <c r="AEC177" s="72"/>
      <c r="AED177" s="72"/>
      <c r="AEE177" s="72"/>
      <c r="AEF177" s="72"/>
      <c r="AEG177" s="72"/>
      <c r="AEH177" s="72"/>
      <c r="AEI177" s="72"/>
      <c r="AEJ177" s="72"/>
      <c r="AEK177" s="71"/>
      <c r="AEL177" s="71"/>
      <c r="AEM177" s="71"/>
      <c r="AEN177" s="71"/>
      <c r="AEO177" s="71"/>
      <c r="AEP177" s="71"/>
      <c r="AEQ177" s="71"/>
      <c r="AER177" s="72"/>
      <c r="AES177" s="72"/>
      <c r="AET177" s="72"/>
      <c r="AEU177" s="72"/>
      <c r="AEV177" s="72"/>
      <c r="AEW177" s="72"/>
      <c r="AEX177" s="72"/>
      <c r="AEY177" s="72"/>
      <c r="AEZ177" s="72"/>
      <c r="AFA177" s="71"/>
      <c r="AFB177" s="71"/>
      <c r="AFC177" s="71"/>
      <c r="AFD177" s="71"/>
      <c r="AFE177" s="71"/>
      <c r="AFF177" s="71"/>
      <c r="AFG177" s="71"/>
      <c r="AFH177" s="72"/>
      <c r="AFI177" s="72"/>
      <c r="AFJ177" s="72"/>
      <c r="AFK177" s="72"/>
      <c r="AFL177" s="72"/>
      <c r="AFM177" s="72"/>
      <c r="AFN177" s="72"/>
      <c r="AFO177" s="72"/>
      <c r="AFP177" s="72"/>
      <c r="AFQ177" s="71"/>
      <c r="AFR177" s="71"/>
      <c r="AFS177" s="71"/>
      <c r="AFT177" s="71"/>
      <c r="AFU177" s="71"/>
      <c r="AFV177" s="71"/>
      <c r="AFW177" s="71"/>
      <c r="AFX177" s="72"/>
      <c r="AFY177" s="72"/>
      <c r="AFZ177" s="72"/>
      <c r="AGA177" s="72"/>
      <c r="AGB177" s="72"/>
      <c r="AGC177" s="72"/>
      <c r="AGD177" s="72"/>
      <c r="AGE177" s="72"/>
      <c r="AGF177" s="72"/>
      <c r="AGG177" s="71"/>
      <c r="AGH177" s="71"/>
      <c r="AGI177" s="71"/>
      <c r="AGJ177" s="71"/>
      <c r="AGK177" s="71"/>
      <c r="AGL177" s="71"/>
      <c r="AGM177" s="71"/>
      <c r="AGN177" s="72"/>
      <c r="AGO177" s="72"/>
      <c r="AGP177" s="72"/>
      <c r="AGQ177" s="72"/>
      <c r="AGR177" s="72"/>
      <c r="AGS177" s="72"/>
      <c r="AGT177" s="72"/>
      <c r="AGU177" s="72"/>
      <c r="AGV177" s="72"/>
      <c r="AGW177" s="71"/>
      <c r="AGX177" s="71"/>
      <c r="AGY177" s="71"/>
      <c r="AGZ177" s="71"/>
      <c r="AHA177" s="71"/>
      <c r="AHB177" s="71"/>
      <c r="AHC177" s="71"/>
      <c r="AHD177" s="72"/>
      <c r="AHE177" s="72"/>
      <c r="AHF177" s="72"/>
      <c r="AHG177" s="72"/>
      <c r="AHH177" s="72"/>
      <c r="AHI177" s="72"/>
      <c r="AHJ177" s="72"/>
      <c r="AHK177" s="72"/>
      <c r="AHL177" s="72"/>
      <c r="AHM177" s="71"/>
      <c r="AHN177" s="71"/>
      <c r="AHO177" s="71"/>
      <c r="AHP177" s="71"/>
      <c r="AHQ177" s="71"/>
      <c r="AHR177" s="71"/>
      <c r="AHS177" s="71"/>
      <c r="AHT177" s="72"/>
      <c r="AHU177" s="72"/>
      <c r="AHV177" s="72"/>
      <c r="AHW177" s="72"/>
      <c r="AHX177" s="72"/>
      <c r="AHY177" s="72"/>
      <c r="AHZ177" s="72"/>
      <c r="AIA177" s="72"/>
      <c r="AIB177" s="72"/>
      <c r="AIC177" s="71"/>
      <c r="AID177" s="71"/>
      <c r="AIE177" s="71"/>
      <c r="AIF177" s="71"/>
      <c r="AIG177" s="71"/>
      <c r="AIH177" s="71"/>
      <c r="AII177" s="71"/>
      <c r="AIJ177" s="72"/>
      <c r="AIK177" s="72"/>
      <c r="AIL177" s="72"/>
      <c r="AIM177" s="72"/>
      <c r="AIN177" s="72"/>
      <c r="AIO177" s="72"/>
      <c r="AIP177" s="72"/>
      <c r="AIQ177" s="72"/>
      <c r="AIR177" s="72"/>
      <c r="AIS177" s="71"/>
      <c r="AIT177" s="71"/>
      <c r="AIU177" s="71"/>
      <c r="AIV177" s="71"/>
      <c r="AIW177" s="71"/>
      <c r="AIX177" s="71"/>
      <c r="AIY177" s="71"/>
      <c r="AIZ177" s="72"/>
      <c r="AJA177" s="72"/>
      <c r="AJB177" s="72"/>
      <c r="AJC177" s="72"/>
      <c r="AJD177" s="72"/>
      <c r="AJE177" s="72"/>
      <c r="AJF177" s="72"/>
      <c r="AJG177" s="72"/>
      <c r="AJH177" s="72"/>
      <c r="AJI177" s="71"/>
      <c r="AJJ177" s="71"/>
      <c r="AJK177" s="71"/>
      <c r="AJL177" s="71"/>
      <c r="AJM177" s="71"/>
      <c r="AJN177" s="71"/>
      <c r="AJO177" s="71"/>
      <c r="AJP177" s="72"/>
      <c r="AJQ177" s="72"/>
      <c r="AJR177" s="72"/>
      <c r="AJS177" s="72"/>
      <c r="AJT177" s="72"/>
      <c r="AJU177" s="72"/>
      <c r="AJV177" s="72"/>
      <c r="AJW177" s="72"/>
      <c r="AJX177" s="72"/>
      <c r="AJY177" s="71"/>
      <c r="AJZ177" s="71"/>
      <c r="AKA177" s="71"/>
      <c r="AKB177" s="71"/>
      <c r="AKC177" s="71"/>
      <c r="AKD177" s="71"/>
      <c r="AKE177" s="71"/>
      <c r="AKF177" s="72"/>
      <c r="AKG177" s="72"/>
      <c r="AKH177" s="72"/>
      <c r="AKI177" s="72"/>
      <c r="AKJ177" s="72"/>
      <c r="AKK177" s="72"/>
      <c r="AKL177" s="72"/>
      <c r="AKM177" s="72"/>
      <c r="AKN177" s="72"/>
      <c r="AKO177" s="71"/>
      <c r="AKP177" s="71"/>
      <c r="AKQ177" s="71"/>
      <c r="AKR177" s="71"/>
      <c r="AKS177" s="71"/>
      <c r="AKT177" s="71"/>
      <c r="AKU177" s="71"/>
      <c r="AKV177" s="72"/>
      <c r="AKW177" s="72"/>
      <c r="AKX177" s="72"/>
      <c r="AKY177" s="72"/>
      <c r="AKZ177" s="72"/>
      <c r="ALA177" s="72"/>
      <c r="ALB177" s="72"/>
      <c r="ALC177" s="72"/>
      <c r="ALD177" s="72"/>
      <c r="ALE177" s="71"/>
      <c r="ALF177" s="71"/>
      <c r="ALG177" s="71"/>
      <c r="ALH177" s="71"/>
      <c r="ALI177" s="71"/>
      <c r="ALJ177" s="71"/>
      <c r="ALK177" s="71"/>
      <c r="ALL177" s="72"/>
      <c r="ALM177" s="72"/>
      <c r="ALN177" s="72"/>
      <c r="ALO177" s="72"/>
      <c r="ALP177" s="72"/>
      <c r="ALQ177" s="72"/>
      <c r="ALR177" s="72"/>
      <c r="ALS177" s="72"/>
      <c r="ALT177" s="72"/>
      <c r="ALU177" s="71"/>
      <c r="ALV177" s="71"/>
      <c r="ALW177" s="71"/>
      <c r="ALX177" s="71"/>
      <c r="ALY177" s="71"/>
      <c r="ALZ177" s="71"/>
      <c r="AMA177" s="71"/>
      <c r="AMB177" s="72"/>
      <c r="AMC177" s="72"/>
      <c r="AMD177" s="72"/>
      <c r="AME177" s="72"/>
      <c r="AMF177" s="72"/>
      <c r="AMG177" s="72"/>
      <c r="AMH177" s="72"/>
      <c r="AMI177" s="72"/>
      <c r="AMJ177" s="72"/>
      <c r="AMK177" s="71"/>
      <c r="AML177" s="71"/>
      <c r="AMM177" s="71"/>
      <c r="AMN177" s="71"/>
      <c r="AMO177" s="71"/>
      <c r="AMP177" s="71"/>
      <c r="AMQ177" s="71"/>
      <c r="AMR177" s="72"/>
      <c r="AMS177" s="72"/>
      <c r="AMT177" s="72"/>
      <c r="AMU177" s="72"/>
      <c r="AMV177" s="72"/>
      <c r="AMW177" s="72"/>
      <c r="AMX177" s="72"/>
      <c r="AMY177" s="72"/>
      <c r="AMZ177" s="72"/>
      <c r="ANA177" s="71"/>
      <c r="ANB177" s="71"/>
      <c r="ANC177" s="71"/>
      <c r="AND177" s="71"/>
      <c r="ANE177" s="71"/>
      <c r="ANF177" s="71"/>
      <c r="ANG177" s="71"/>
      <c r="ANH177" s="72"/>
      <c r="ANI177" s="72"/>
      <c r="ANJ177" s="72"/>
      <c r="ANK177" s="72"/>
      <c r="ANL177" s="72"/>
      <c r="ANM177" s="72"/>
      <c r="ANN177" s="72"/>
      <c r="ANO177" s="72"/>
      <c r="ANP177" s="72"/>
      <c r="ANQ177" s="71"/>
      <c r="ANR177" s="71"/>
      <c r="ANS177" s="71"/>
      <c r="ANT177" s="71"/>
      <c r="ANU177" s="71"/>
      <c r="ANV177" s="71"/>
      <c r="ANW177" s="71"/>
      <c r="ANX177" s="72"/>
      <c r="ANY177" s="72"/>
      <c r="ANZ177" s="72"/>
      <c r="AOA177" s="72"/>
      <c r="AOB177" s="72"/>
      <c r="AOC177" s="72"/>
      <c r="AOD177" s="72"/>
      <c r="AOE177" s="72"/>
      <c r="AOF177" s="72"/>
      <c r="AOG177" s="71"/>
      <c r="AOH177" s="71"/>
      <c r="AOI177" s="71"/>
      <c r="AOJ177" s="71"/>
      <c r="AOK177" s="71"/>
      <c r="AOL177" s="71"/>
      <c r="AOM177" s="71"/>
      <c r="AON177" s="72"/>
      <c r="AOO177" s="72"/>
      <c r="AOP177" s="72"/>
      <c r="AOQ177" s="72"/>
      <c r="AOR177" s="72"/>
      <c r="AOS177" s="72"/>
      <c r="AOT177" s="72"/>
      <c r="AOU177" s="72"/>
      <c r="AOV177" s="72"/>
      <c r="AOW177" s="71"/>
      <c r="AOX177" s="71"/>
      <c r="AOY177" s="71"/>
      <c r="AOZ177" s="71"/>
      <c r="APA177" s="71"/>
      <c r="APB177" s="71"/>
      <c r="APC177" s="71"/>
      <c r="APD177" s="72"/>
      <c r="APE177" s="72"/>
      <c r="APF177" s="72"/>
      <c r="APG177" s="72"/>
      <c r="APH177" s="72"/>
      <c r="API177" s="72"/>
      <c r="APJ177" s="72"/>
      <c r="APK177" s="72"/>
      <c r="APL177" s="72"/>
      <c r="APM177" s="71"/>
      <c r="APN177" s="71"/>
      <c r="APO177" s="71"/>
      <c r="APP177" s="71"/>
      <c r="APQ177" s="71"/>
      <c r="APR177" s="71"/>
      <c r="APS177" s="71"/>
      <c r="APT177" s="72"/>
      <c r="APU177" s="72"/>
      <c r="APV177" s="72"/>
      <c r="APW177" s="72"/>
      <c r="APX177" s="72"/>
      <c r="APY177" s="72"/>
      <c r="APZ177" s="72"/>
      <c r="AQA177" s="72"/>
      <c r="AQB177" s="72"/>
      <c r="AQC177" s="71"/>
      <c r="AQD177" s="71"/>
      <c r="AQE177" s="71"/>
      <c r="AQF177" s="71"/>
      <c r="AQG177" s="71"/>
      <c r="AQH177" s="71"/>
      <c r="AQI177" s="71"/>
      <c r="AQJ177" s="72"/>
      <c r="AQK177" s="72"/>
      <c r="AQL177" s="72"/>
      <c r="AQM177" s="72"/>
      <c r="AQN177" s="72"/>
      <c r="AQO177" s="72"/>
      <c r="AQP177" s="72"/>
      <c r="AQQ177" s="72"/>
      <c r="AQR177" s="72"/>
      <c r="AQS177" s="71"/>
      <c r="AQT177" s="71"/>
      <c r="AQU177" s="71"/>
      <c r="AQV177" s="71"/>
      <c r="AQW177" s="71"/>
      <c r="AQX177" s="71"/>
      <c r="AQY177" s="71"/>
      <c r="AQZ177" s="72"/>
      <c r="ARA177" s="72"/>
      <c r="ARB177" s="72"/>
      <c r="ARC177" s="72"/>
      <c r="ARD177" s="72"/>
      <c r="ARE177" s="72"/>
      <c r="ARF177" s="72"/>
      <c r="ARG177" s="72"/>
      <c r="ARH177" s="72"/>
      <c r="ARI177" s="71"/>
      <c r="ARJ177" s="71"/>
      <c r="ARK177" s="71"/>
      <c r="ARL177" s="71"/>
      <c r="ARM177" s="71"/>
      <c r="ARN177" s="71"/>
      <c r="ARO177" s="71"/>
      <c r="ARP177" s="72"/>
      <c r="ARQ177" s="72"/>
      <c r="ARR177" s="72"/>
      <c r="ARS177" s="72"/>
      <c r="ART177" s="72"/>
      <c r="ARU177" s="72"/>
      <c r="ARV177" s="72"/>
      <c r="ARW177" s="72"/>
      <c r="ARX177" s="72"/>
      <c r="ARY177" s="71"/>
      <c r="ARZ177" s="71"/>
      <c r="ASA177" s="71"/>
      <c r="ASB177" s="71"/>
      <c r="ASC177" s="71"/>
      <c r="ASD177" s="71"/>
      <c r="ASE177" s="71"/>
      <c r="ASF177" s="72"/>
      <c r="ASG177" s="72"/>
      <c r="ASH177" s="72"/>
      <c r="ASI177" s="72"/>
      <c r="ASJ177" s="72"/>
      <c r="ASK177" s="72"/>
      <c r="ASL177" s="72"/>
      <c r="ASM177" s="72"/>
      <c r="ASN177" s="72"/>
      <c r="ASO177" s="71"/>
      <c r="ASP177" s="71"/>
      <c r="ASQ177" s="71"/>
      <c r="ASR177" s="71"/>
      <c r="ASS177" s="71"/>
      <c r="AST177" s="71"/>
      <c r="ASU177" s="71"/>
      <c r="ASV177" s="72"/>
      <c r="ASW177" s="72"/>
      <c r="ASX177" s="72"/>
      <c r="ASY177" s="72"/>
      <c r="ASZ177" s="72"/>
      <c r="ATA177" s="72"/>
      <c r="ATB177" s="72"/>
      <c r="ATC177" s="72"/>
      <c r="ATD177" s="72"/>
      <c r="ATE177" s="71"/>
      <c r="ATF177" s="71"/>
      <c r="ATG177" s="71"/>
      <c r="ATH177" s="71"/>
      <c r="ATI177" s="71"/>
      <c r="ATJ177" s="71"/>
      <c r="ATK177" s="71"/>
      <c r="ATL177" s="72"/>
      <c r="ATM177" s="72"/>
      <c r="ATN177" s="72"/>
      <c r="ATO177" s="72"/>
      <c r="ATP177" s="72"/>
      <c r="ATQ177" s="72"/>
      <c r="ATR177" s="72"/>
      <c r="ATS177" s="72"/>
      <c r="ATT177" s="72"/>
      <c r="ATU177" s="71"/>
      <c r="ATV177" s="71"/>
      <c r="ATW177" s="71"/>
      <c r="ATX177" s="71"/>
      <c r="ATY177" s="71"/>
      <c r="ATZ177" s="71"/>
      <c r="AUA177" s="71"/>
      <c r="AUB177" s="72"/>
      <c r="AUC177" s="72"/>
      <c r="AUD177" s="72"/>
      <c r="AUE177" s="72"/>
      <c r="AUF177" s="72"/>
      <c r="AUG177" s="72"/>
      <c r="AUH177" s="72"/>
      <c r="AUI177" s="72"/>
      <c r="AUJ177" s="72"/>
      <c r="AUK177" s="71"/>
      <c r="AUL177" s="71"/>
      <c r="AUM177" s="71"/>
      <c r="AUN177" s="71"/>
      <c r="AUO177" s="71"/>
      <c r="AUP177" s="71"/>
      <c r="AUQ177" s="71"/>
      <c r="AUR177" s="72"/>
      <c r="AUS177" s="72"/>
      <c r="AUT177" s="72"/>
      <c r="AUU177" s="72"/>
      <c r="AUV177" s="72"/>
      <c r="AUW177" s="72"/>
      <c r="AUX177" s="72"/>
      <c r="AUY177" s="72"/>
      <c r="AUZ177" s="72"/>
      <c r="AVA177" s="71"/>
      <c r="AVB177" s="71"/>
      <c r="AVC177" s="71"/>
      <c r="AVD177" s="71"/>
      <c r="AVE177" s="71"/>
      <c r="AVF177" s="71"/>
      <c r="AVG177" s="71"/>
      <c r="AVH177" s="72"/>
      <c r="AVI177" s="72"/>
      <c r="AVJ177" s="72"/>
      <c r="AVK177" s="72"/>
      <c r="AVL177" s="72"/>
      <c r="AVM177" s="72"/>
      <c r="AVN177" s="72"/>
      <c r="AVO177" s="72"/>
      <c r="AVP177" s="72"/>
      <c r="AVQ177" s="71"/>
      <c r="AVR177" s="71"/>
      <c r="AVS177" s="71"/>
      <c r="AVT177" s="71"/>
      <c r="AVU177" s="71"/>
      <c r="AVV177" s="71"/>
      <c r="AVW177" s="71"/>
      <c r="AVX177" s="72"/>
      <c r="AVY177" s="72"/>
      <c r="AVZ177" s="72"/>
      <c r="AWA177" s="72"/>
      <c r="AWB177" s="72"/>
      <c r="AWC177" s="72"/>
      <c r="AWD177" s="72"/>
      <c r="AWE177" s="72"/>
      <c r="AWF177" s="72"/>
      <c r="AWG177" s="71"/>
      <c r="AWH177" s="71"/>
      <c r="AWI177" s="71"/>
      <c r="AWJ177" s="71"/>
      <c r="AWK177" s="71"/>
      <c r="AWL177" s="71"/>
      <c r="AWM177" s="71"/>
      <c r="AWN177" s="72"/>
      <c r="AWO177" s="72"/>
      <c r="AWP177" s="72"/>
      <c r="AWQ177" s="72"/>
      <c r="AWR177" s="72"/>
      <c r="AWS177" s="72"/>
      <c r="AWT177" s="72"/>
      <c r="AWU177" s="72"/>
      <c r="AWV177" s="72"/>
      <c r="AWW177" s="71"/>
      <c r="AWX177" s="71"/>
      <c r="AWY177" s="71"/>
      <c r="AWZ177" s="71"/>
      <c r="AXA177" s="71"/>
      <c r="AXB177" s="71"/>
      <c r="AXC177" s="71"/>
      <c r="AXD177" s="72"/>
      <c r="AXE177" s="72"/>
      <c r="AXF177" s="72"/>
      <c r="AXG177" s="72"/>
      <c r="AXH177" s="72"/>
      <c r="AXI177" s="72"/>
      <c r="AXJ177" s="72"/>
      <c r="AXK177" s="72"/>
      <c r="AXL177" s="72"/>
      <c r="AXM177" s="71"/>
      <c r="AXN177" s="71"/>
      <c r="AXO177" s="71"/>
      <c r="AXP177" s="71"/>
      <c r="AXQ177" s="71"/>
      <c r="AXR177" s="71"/>
      <c r="AXS177" s="71"/>
      <c r="AXT177" s="72"/>
      <c r="AXU177" s="72"/>
      <c r="AXV177" s="72"/>
      <c r="AXW177" s="72"/>
      <c r="AXX177" s="72"/>
      <c r="AXY177" s="72"/>
      <c r="AXZ177" s="72"/>
      <c r="AYA177" s="72"/>
      <c r="AYB177" s="72"/>
      <c r="AYC177" s="71"/>
      <c r="AYD177" s="71"/>
      <c r="AYE177" s="71"/>
      <c r="AYF177" s="71"/>
      <c r="AYG177" s="71"/>
      <c r="AYH177" s="71"/>
      <c r="AYI177" s="71"/>
      <c r="AYJ177" s="72"/>
      <c r="AYK177" s="72"/>
      <c r="AYL177" s="72"/>
      <c r="AYM177" s="72"/>
      <c r="AYN177" s="72"/>
      <c r="AYO177" s="72"/>
      <c r="AYP177" s="72"/>
      <c r="AYQ177" s="72"/>
      <c r="AYR177" s="72"/>
      <c r="AYS177" s="71"/>
      <c r="AYT177" s="71"/>
      <c r="AYU177" s="71"/>
      <c r="AYV177" s="71"/>
      <c r="AYW177" s="71"/>
      <c r="AYX177" s="71"/>
      <c r="AYY177" s="71"/>
      <c r="AYZ177" s="72"/>
      <c r="AZA177" s="72"/>
      <c r="AZB177" s="72"/>
      <c r="AZC177" s="72"/>
      <c r="AZD177" s="72"/>
      <c r="AZE177" s="72"/>
      <c r="AZF177" s="72"/>
      <c r="AZG177" s="72"/>
      <c r="AZH177" s="72"/>
      <c r="AZI177" s="71"/>
      <c r="AZJ177" s="71"/>
      <c r="AZK177" s="71"/>
      <c r="AZL177" s="71"/>
      <c r="AZM177" s="71"/>
      <c r="AZN177" s="71"/>
      <c r="AZO177" s="71"/>
      <c r="AZP177" s="72"/>
      <c r="AZQ177" s="72"/>
      <c r="AZR177" s="72"/>
      <c r="AZS177" s="72"/>
      <c r="AZT177" s="72"/>
      <c r="AZU177" s="72"/>
      <c r="AZV177" s="72"/>
      <c r="AZW177" s="72"/>
      <c r="AZX177" s="72"/>
      <c r="AZY177" s="71"/>
      <c r="AZZ177" s="71"/>
      <c r="BAA177" s="71"/>
      <c r="BAB177" s="71"/>
      <c r="BAC177" s="71"/>
      <c r="BAD177" s="71"/>
      <c r="BAE177" s="71"/>
      <c r="BAF177" s="72"/>
      <c r="BAG177" s="72"/>
      <c r="BAH177" s="72"/>
      <c r="BAI177" s="72"/>
      <c r="BAJ177" s="72"/>
      <c r="BAK177" s="72"/>
      <c r="BAL177" s="72"/>
      <c r="BAM177" s="72"/>
      <c r="BAN177" s="72"/>
      <c r="BAO177" s="71"/>
      <c r="BAP177" s="71"/>
      <c r="BAQ177" s="71"/>
      <c r="BAR177" s="71"/>
      <c r="BAS177" s="71"/>
      <c r="BAT177" s="71"/>
      <c r="BAU177" s="71"/>
      <c r="BAV177" s="72"/>
      <c r="BAW177" s="72"/>
      <c r="BAX177" s="72"/>
      <c r="BAY177" s="72"/>
      <c r="BAZ177" s="72"/>
      <c r="BBA177" s="72"/>
      <c r="BBB177" s="72"/>
      <c r="BBC177" s="72"/>
      <c r="BBD177" s="72"/>
      <c r="BBE177" s="71"/>
      <c r="BBF177" s="71"/>
      <c r="BBG177" s="71"/>
      <c r="BBH177" s="71"/>
      <c r="BBI177" s="71"/>
      <c r="BBJ177" s="71"/>
      <c r="BBK177" s="71"/>
      <c r="BBL177" s="72"/>
      <c r="BBM177" s="72"/>
      <c r="BBN177" s="72"/>
      <c r="BBO177" s="72"/>
      <c r="BBP177" s="72"/>
      <c r="BBQ177" s="72"/>
      <c r="BBR177" s="72"/>
      <c r="BBS177" s="72"/>
      <c r="BBT177" s="72"/>
      <c r="BBU177" s="71"/>
      <c r="BBV177" s="71"/>
      <c r="BBW177" s="71"/>
      <c r="BBX177" s="71"/>
      <c r="BBY177" s="71"/>
      <c r="BBZ177" s="71"/>
      <c r="BCA177" s="71"/>
      <c r="BCB177" s="72"/>
      <c r="BCC177" s="72"/>
      <c r="BCD177" s="72"/>
      <c r="BCE177" s="72"/>
      <c r="BCF177" s="72"/>
      <c r="BCG177" s="72"/>
      <c r="BCH177" s="72"/>
      <c r="BCI177" s="72"/>
      <c r="BCJ177" s="72"/>
      <c r="BCK177" s="71"/>
      <c r="BCL177" s="71"/>
      <c r="BCM177" s="71"/>
      <c r="BCN177" s="71"/>
      <c r="BCO177" s="71"/>
      <c r="BCP177" s="71"/>
      <c r="BCQ177" s="71"/>
      <c r="BCR177" s="72"/>
      <c r="BCS177" s="72"/>
      <c r="BCT177" s="72"/>
      <c r="BCU177" s="72"/>
      <c r="BCV177" s="72"/>
      <c r="BCW177" s="72"/>
      <c r="BCX177" s="72"/>
      <c r="BCY177" s="72"/>
      <c r="BCZ177" s="72"/>
      <c r="BDA177" s="71"/>
      <c r="BDB177" s="71"/>
      <c r="BDC177" s="71"/>
      <c r="BDD177" s="71"/>
      <c r="BDE177" s="71"/>
      <c r="BDF177" s="71"/>
      <c r="BDG177" s="71"/>
      <c r="BDH177" s="72"/>
      <c r="BDI177" s="72"/>
      <c r="BDJ177" s="72"/>
      <c r="BDK177" s="72"/>
      <c r="BDL177" s="72"/>
      <c r="BDM177" s="72"/>
      <c r="BDN177" s="72"/>
      <c r="BDO177" s="72"/>
      <c r="BDP177" s="72"/>
      <c r="BDQ177" s="71"/>
      <c r="BDR177" s="71"/>
      <c r="BDS177" s="71"/>
      <c r="BDT177" s="71"/>
      <c r="BDU177" s="71"/>
      <c r="BDV177" s="71"/>
      <c r="BDW177" s="71"/>
      <c r="BDX177" s="72"/>
      <c r="BDY177" s="72"/>
      <c r="BDZ177" s="72"/>
      <c r="BEA177" s="72"/>
      <c r="BEB177" s="72"/>
      <c r="BEC177" s="72"/>
      <c r="BED177" s="72"/>
      <c r="BEE177" s="72"/>
      <c r="BEF177" s="72"/>
      <c r="BEG177" s="71"/>
      <c r="BEH177" s="71"/>
      <c r="BEI177" s="71"/>
      <c r="BEJ177" s="71"/>
      <c r="BEK177" s="71"/>
      <c r="BEL177" s="71"/>
      <c r="BEM177" s="71"/>
      <c r="BEN177" s="72"/>
      <c r="BEO177" s="72"/>
      <c r="BEP177" s="72"/>
      <c r="BEQ177" s="72"/>
      <c r="BER177" s="72"/>
      <c r="BES177" s="72"/>
      <c r="BET177" s="72"/>
      <c r="BEU177" s="72"/>
      <c r="BEV177" s="72"/>
      <c r="BEW177" s="71"/>
      <c r="BEX177" s="71"/>
      <c r="BEY177" s="71"/>
      <c r="BEZ177" s="71"/>
      <c r="BFA177" s="71"/>
      <c r="BFB177" s="71"/>
      <c r="BFC177" s="71"/>
      <c r="BFD177" s="72"/>
      <c r="BFE177" s="72"/>
      <c r="BFF177" s="72"/>
      <c r="BFG177" s="72"/>
      <c r="BFH177" s="72"/>
      <c r="BFI177" s="72"/>
      <c r="BFJ177" s="72"/>
      <c r="BFK177" s="72"/>
      <c r="BFL177" s="72"/>
      <c r="BFM177" s="71"/>
      <c r="BFN177" s="71"/>
      <c r="BFO177" s="71"/>
      <c r="BFP177" s="71"/>
      <c r="BFQ177" s="71"/>
      <c r="BFR177" s="71"/>
      <c r="BFS177" s="71"/>
      <c r="BFT177" s="72"/>
      <c r="BFU177" s="72"/>
      <c r="BFV177" s="72"/>
      <c r="BFW177" s="72"/>
      <c r="BFX177" s="72"/>
      <c r="BFY177" s="72"/>
      <c r="BFZ177" s="72"/>
      <c r="BGA177" s="72"/>
      <c r="BGB177" s="72"/>
      <c r="BGC177" s="71"/>
      <c r="BGD177" s="71"/>
      <c r="BGE177" s="71"/>
      <c r="BGF177" s="71"/>
      <c r="BGG177" s="71"/>
      <c r="BGH177" s="71"/>
      <c r="BGI177" s="71"/>
      <c r="BGJ177" s="72"/>
      <c r="BGK177" s="72"/>
      <c r="BGL177" s="72"/>
      <c r="BGM177" s="72"/>
      <c r="BGN177" s="72"/>
      <c r="BGO177" s="72"/>
      <c r="BGP177" s="72"/>
      <c r="BGQ177" s="72"/>
      <c r="BGR177" s="72"/>
      <c r="BGS177" s="71"/>
      <c r="BGT177" s="71"/>
      <c r="BGU177" s="71"/>
      <c r="BGV177" s="71"/>
      <c r="BGW177" s="71"/>
      <c r="BGX177" s="71"/>
      <c r="BGY177" s="71"/>
      <c r="BGZ177" s="72"/>
      <c r="BHA177" s="72"/>
      <c r="BHB177" s="72"/>
      <c r="BHC177" s="72"/>
      <c r="BHD177" s="72"/>
      <c r="BHE177" s="72"/>
      <c r="BHF177" s="72"/>
      <c r="BHG177" s="72"/>
      <c r="BHH177" s="72"/>
      <c r="BHI177" s="71"/>
      <c r="BHJ177" s="71"/>
      <c r="BHK177" s="71"/>
      <c r="BHL177" s="71"/>
      <c r="BHM177" s="71"/>
      <c r="BHN177" s="71"/>
      <c r="BHO177" s="71"/>
      <c r="BHP177" s="72"/>
      <c r="BHQ177" s="72"/>
      <c r="BHR177" s="72"/>
      <c r="BHS177" s="72"/>
      <c r="BHT177" s="72"/>
      <c r="BHU177" s="72"/>
      <c r="BHV177" s="72"/>
      <c r="BHW177" s="72"/>
      <c r="BHX177" s="72"/>
      <c r="BHY177" s="71"/>
      <c r="BHZ177" s="71"/>
      <c r="BIA177" s="71"/>
      <c r="BIB177" s="71"/>
      <c r="BIC177" s="71"/>
      <c r="BID177" s="71"/>
      <c r="BIE177" s="71"/>
      <c r="BIF177" s="72"/>
      <c r="BIG177" s="72"/>
      <c r="BIH177" s="72"/>
      <c r="BII177" s="72"/>
      <c r="BIJ177" s="72"/>
      <c r="BIK177" s="72"/>
      <c r="BIL177" s="72"/>
      <c r="BIM177" s="72"/>
      <c r="BIN177" s="72"/>
      <c r="BIO177" s="71"/>
      <c r="BIP177" s="71"/>
      <c r="BIQ177" s="71"/>
      <c r="BIR177" s="71"/>
      <c r="BIS177" s="71"/>
      <c r="BIT177" s="71"/>
      <c r="BIU177" s="71"/>
      <c r="BIV177" s="72"/>
      <c r="BIW177" s="72"/>
      <c r="BIX177" s="72"/>
      <c r="BIY177" s="72"/>
      <c r="BIZ177" s="72"/>
      <c r="BJA177" s="72"/>
      <c r="BJB177" s="72"/>
      <c r="BJC177" s="72"/>
      <c r="BJD177" s="72"/>
      <c r="BJE177" s="71"/>
      <c r="BJF177" s="71"/>
      <c r="BJG177" s="71"/>
      <c r="BJH177" s="71"/>
      <c r="BJI177" s="71"/>
      <c r="BJJ177" s="71"/>
      <c r="BJK177" s="71"/>
      <c r="BJL177" s="72"/>
      <c r="BJM177" s="72"/>
      <c r="BJN177" s="72"/>
      <c r="BJO177" s="72"/>
      <c r="BJP177" s="72"/>
      <c r="BJQ177" s="72"/>
      <c r="BJR177" s="72"/>
      <c r="BJS177" s="72"/>
      <c r="BJT177" s="72"/>
      <c r="BJU177" s="71"/>
      <c r="BJV177" s="71"/>
      <c r="BJW177" s="71"/>
      <c r="BJX177" s="71"/>
      <c r="BJY177" s="71"/>
      <c r="BJZ177" s="71"/>
      <c r="BKA177" s="71"/>
      <c r="BKB177" s="72"/>
      <c r="BKC177" s="72"/>
      <c r="BKD177" s="72"/>
      <c r="BKE177" s="72"/>
      <c r="BKF177" s="72"/>
      <c r="BKG177" s="72"/>
      <c r="BKH177" s="72"/>
      <c r="BKI177" s="72"/>
      <c r="BKJ177" s="72"/>
      <c r="BKK177" s="71"/>
      <c r="BKL177" s="71"/>
      <c r="BKM177" s="71"/>
      <c r="BKN177" s="71"/>
      <c r="BKO177" s="71"/>
      <c r="BKP177" s="71"/>
      <c r="BKQ177" s="71"/>
      <c r="BKR177" s="72"/>
      <c r="BKS177" s="72"/>
      <c r="BKT177" s="72"/>
      <c r="BKU177" s="72"/>
      <c r="BKV177" s="72"/>
      <c r="BKW177" s="72"/>
      <c r="BKX177" s="72"/>
      <c r="BKY177" s="72"/>
      <c r="BKZ177" s="72"/>
      <c r="BLA177" s="71"/>
      <c r="BLB177" s="71"/>
      <c r="BLC177" s="71"/>
      <c r="BLD177" s="71"/>
      <c r="BLE177" s="71"/>
      <c r="BLF177" s="71"/>
      <c r="BLG177" s="71"/>
      <c r="BLH177" s="72"/>
      <c r="BLI177" s="72"/>
      <c r="BLJ177" s="72"/>
      <c r="BLK177" s="72"/>
      <c r="BLL177" s="72"/>
      <c r="BLM177" s="72"/>
      <c r="BLN177" s="72"/>
      <c r="BLO177" s="72"/>
      <c r="BLP177" s="72"/>
      <c r="BLQ177" s="71"/>
      <c r="BLR177" s="71"/>
      <c r="BLS177" s="71"/>
      <c r="BLT177" s="71"/>
      <c r="BLU177" s="71"/>
      <c r="BLV177" s="71"/>
      <c r="BLW177" s="71"/>
      <c r="BLX177" s="72"/>
      <c r="BLY177" s="72"/>
      <c r="BLZ177" s="72"/>
      <c r="BMA177" s="72"/>
      <c r="BMB177" s="72"/>
      <c r="BMC177" s="72"/>
      <c r="BMD177" s="72"/>
      <c r="BME177" s="72"/>
      <c r="BMF177" s="72"/>
      <c r="BMG177" s="71"/>
      <c r="BMH177" s="71"/>
      <c r="BMI177" s="71"/>
      <c r="BMJ177" s="71"/>
      <c r="BMK177" s="71"/>
      <c r="BML177" s="71"/>
      <c r="BMM177" s="71"/>
      <c r="BMN177" s="72"/>
      <c r="BMO177" s="72"/>
      <c r="BMP177" s="72"/>
      <c r="BMQ177" s="72"/>
      <c r="BMR177" s="72"/>
      <c r="BMS177" s="72"/>
      <c r="BMT177" s="72"/>
      <c r="BMU177" s="72"/>
      <c r="BMV177" s="72"/>
      <c r="BMW177" s="71"/>
      <c r="BMX177" s="71"/>
      <c r="BMY177" s="71"/>
      <c r="BMZ177" s="71"/>
      <c r="BNA177" s="71"/>
      <c r="BNB177" s="71"/>
      <c r="BNC177" s="71"/>
      <c r="BND177" s="72"/>
      <c r="BNE177" s="72"/>
      <c r="BNF177" s="72"/>
      <c r="BNG177" s="72"/>
      <c r="BNH177" s="72"/>
      <c r="BNI177" s="72"/>
      <c r="BNJ177" s="72"/>
      <c r="BNK177" s="72"/>
      <c r="BNL177" s="72"/>
      <c r="BNM177" s="71"/>
      <c r="BNN177" s="71"/>
      <c r="BNO177" s="71"/>
      <c r="BNP177" s="71"/>
      <c r="BNQ177" s="71"/>
      <c r="BNR177" s="71"/>
      <c r="BNS177" s="71"/>
      <c r="BNT177" s="72"/>
      <c r="BNU177" s="72"/>
      <c r="BNV177" s="72"/>
      <c r="BNW177" s="72"/>
      <c r="BNX177" s="72"/>
      <c r="BNY177" s="72"/>
      <c r="BNZ177" s="72"/>
      <c r="BOA177" s="72"/>
      <c r="BOB177" s="72"/>
      <c r="BOC177" s="71"/>
      <c r="BOD177" s="71"/>
      <c r="BOE177" s="71"/>
      <c r="BOF177" s="71"/>
      <c r="BOG177" s="71"/>
      <c r="BOH177" s="71"/>
      <c r="BOI177" s="71"/>
      <c r="BOJ177" s="72"/>
      <c r="BOK177" s="72"/>
      <c r="BOL177" s="72"/>
      <c r="BOM177" s="72"/>
      <c r="BON177" s="72"/>
      <c r="BOO177" s="72"/>
      <c r="BOP177" s="72"/>
      <c r="BOQ177" s="72"/>
      <c r="BOR177" s="72"/>
      <c r="BOS177" s="71"/>
      <c r="BOT177" s="71"/>
      <c r="BOU177" s="71"/>
      <c r="BOV177" s="71"/>
      <c r="BOW177" s="71"/>
      <c r="BOX177" s="71"/>
      <c r="BOY177" s="71"/>
      <c r="BOZ177" s="72"/>
      <c r="BPA177" s="72"/>
      <c r="BPB177" s="72"/>
      <c r="BPC177" s="72"/>
      <c r="BPD177" s="72"/>
      <c r="BPE177" s="72"/>
      <c r="BPF177" s="72"/>
      <c r="BPG177" s="72"/>
      <c r="BPH177" s="72"/>
      <c r="BPI177" s="71"/>
      <c r="BPJ177" s="71"/>
      <c r="BPK177" s="71"/>
      <c r="BPL177" s="71"/>
      <c r="BPM177" s="71"/>
      <c r="BPN177" s="71"/>
      <c r="BPO177" s="71"/>
      <c r="BPP177" s="72"/>
      <c r="BPQ177" s="72"/>
      <c r="BPR177" s="72"/>
      <c r="BPS177" s="72"/>
      <c r="BPT177" s="72"/>
      <c r="BPU177" s="72"/>
      <c r="BPV177" s="72"/>
      <c r="BPW177" s="72"/>
      <c r="BPX177" s="72"/>
      <c r="BPY177" s="71"/>
      <c r="BPZ177" s="71"/>
      <c r="BQA177" s="71"/>
      <c r="BQB177" s="71"/>
      <c r="BQC177" s="71"/>
      <c r="BQD177" s="71"/>
      <c r="BQE177" s="71"/>
      <c r="BQF177" s="72"/>
      <c r="BQG177" s="72"/>
      <c r="BQH177" s="72"/>
      <c r="BQI177" s="72"/>
      <c r="BQJ177" s="72"/>
      <c r="BQK177" s="72"/>
      <c r="BQL177" s="72"/>
      <c r="BQM177" s="72"/>
      <c r="BQN177" s="72"/>
      <c r="BQO177" s="71"/>
      <c r="BQP177" s="71"/>
      <c r="BQQ177" s="71"/>
      <c r="BQR177" s="71"/>
      <c r="BQS177" s="71"/>
      <c r="BQT177" s="71"/>
      <c r="BQU177" s="71"/>
      <c r="BQV177" s="72"/>
      <c r="BQW177" s="72"/>
      <c r="BQX177" s="72"/>
      <c r="BQY177" s="72"/>
      <c r="BQZ177" s="72"/>
      <c r="BRA177" s="72"/>
      <c r="BRB177" s="72"/>
      <c r="BRC177" s="72"/>
      <c r="BRD177" s="72"/>
      <c r="BRE177" s="71"/>
      <c r="BRF177" s="71"/>
      <c r="BRG177" s="71"/>
      <c r="BRH177" s="71"/>
      <c r="BRI177" s="71"/>
      <c r="BRJ177" s="71"/>
      <c r="BRK177" s="71"/>
      <c r="BRL177" s="72"/>
      <c r="BRM177" s="72"/>
      <c r="BRN177" s="72"/>
      <c r="BRO177" s="72"/>
      <c r="BRP177" s="72"/>
      <c r="BRQ177" s="72"/>
      <c r="BRR177" s="72"/>
      <c r="BRS177" s="72"/>
      <c r="BRT177" s="72"/>
      <c r="BRU177" s="71"/>
      <c r="BRV177" s="71"/>
      <c r="BRW177" s="71"/>
      <c r="BRX177" s="71"/>
      <c r="BRY177" s="71"/>
      <c r="BRZ177" s="71"/>
      <c r="BSA177" s="71"/>
      <c r="BSB177" s="72"/>
      <c r="BSC177" s="72"/>
      <c r="BSD177" s="72"/>
      <c r="BSE177" s="72"/>
      <c r="BSF177" s="72"/>
      <c r="BSG177" s="72"/>
      <c r="BSH177" s="72"/>
      <c r="BSI177" s="72"/>
      <c r="BSJ177" s="72"/>
      <c r="BSK177" s="71"/>
      <c r="BSL177" s="71"/>
      <c r="BSM177" s="71"/>
      <c r="BSN177" s="71"/>
      <c r="BSO177" s="71"/>
      <c r="BSP177" s="71"/>
      <c r="BSQ177" s="71"/>
      <c r="BSR177" s="72"/>
      <c r="BSS177" s="72"/>
      <c r="BST177" s="72"/>
      <c r="BSU177" s="72"/>
      <c r="BSV177" s="72"/>
      <c r="BSW177" s="72"/>
      <c r="BSX177" s="72"/>
      <c r="BSY177" s="72"/>
      <c r="BSZ177" s="72"/>
      <c r="BTA177" s="71"/>
      <c r="BTB177" s="71"/>
      <c r="BTC177" s="71"/>
      <c r="BTD177" s="71"/>
      <c r="BTE177" s="71"/>
      <c r="BTF177" s="71"/>
      <c r="BTG177" s="71"/>
      <c r="BTH177" s="72"/>
      <c r="BTI177" s="72"/>
      <c r="BTJ177" s="72"/>
      <c r="BTK177" s="72"/>
      <c r="BTL177" s="72"/>
      <c r="BTM177" s="72"/>
      <c r="BTN177" s="72"/>
      <c r="BTO177" s="72"/>
      <c r="BTP177" s="72"/>
      <c r="BTQ177" s="71"/>
      <c r="BTR177" s="71"/>
      <c r="BTS177" s="71"/>
      <c r="BTT177" s="71"/>
      <c r="BTU177" s="71"/>
      <c r="BTV177" s="71"/>
      <c r="BTW177" s="71"/>
      <c r="BTX177" s="72"/>
      <c r="BTY177" s="72"/>
      <c r="BTZ177" s="72"/>
      <c r="BUA177" s="72"/>
      <c r="BUB177" s="72"/>
      <c r="BUC177" s="72"/>
      <c r="BUD177" s="72"/>
      <c r="BUE177" s="72"/>
      <c r="BUF177" s="72"/>
      <c r="BUG177" s="71"/>
      <c r="BUH177" s="71"/>
      <c r="BUI177" s="71"/>
      <c r="BUJ177" s="71"/>
      <c r="BUK177" s="71"/>
      <c r="BUL177" s="71"/>
      <c r="BUM177" s="71"/>
      <c r="BUN177" s="72"/>
      <c r="BUO177" s="72"/>
      <c r="BUP177" s="72"/>
      <c r="BUQ177" s="72"/>
      <c r="BUR177" s="72"/>
      <c r="BUS177" s="72"/>
      <c r="BUT177" s="72"/>
      <c r="BUU177" s="72"/>
      <c r="BUV177" s="72"/>
      <c r="BUW177" s="71"/>
      <c r="BUX177" s="71"/>
      <c r="BUY177" s="71"/>
      <c r="BUZ177" s="71"/>
      <c r="BVA177" s="71"/>
      <c r="BVB177" s="71"/>
      <c r="BVC177" s="71"/>
      <c r="BVD177" s="72"/>
      <c r="BVE177" s="72"/>
      <c r="BVF177" s="72"/>
      <c r="BVG177" s="72"/>
      <c r="BVH177" s="72"/>
      <c r="BVI177" s="72"/>
      <c r="BVJ177" s="72"/>
      <c r="BVK177" s="72"/>
      <c r="BVL177" s="72"/>
      <c r="BVM177" s="71"/>
      <c r="BVN177" s="71"/>
      <c r="BVO177" s="71"/>
      <c r="BVP177" s="71"/>
      <c r="BVQ177" s="71"/>
      <c r="BVR177" s="71"/>
      <c r="BVS177" s="71"/>
      <c r="BVT177" s="72"/>
      <c r="BVU177" s="72"/>
      <c r="BVV177" s="72"/>
      <c r="BVW177" s="72"/>
      <c r="BVX177" s="72"/>
      <c r="BVY177" s="72"/>
      <c r="BVZ177" s="72"/>
      <c r="BWA177" s="72"/>
      <c r="BWB177" s="72"/>
      <c r="BWC177" s="71"/>
      <c r="BWD177" s="71"/>
      <c r="BWE177" s="71"/>
      <c r="BWF177" s="71"/>
      <c r="BWG177" s="71"/>
      <c r="BWH177" s="71"/>
      <c r="BWI177" s="71"/>
      <c r="BWJ177" s="72"/>
      <c r="BWK177" s="72"/>
      <c r="BWL177" s="72"/>
      <c r="BWM177" s="72"/>
      <c r="BWN177" s="72"/>
      <c r="BWO177" s="72"/>
      <c r="BWP177" s="72"/>
      <c r="BWQ177" s="72"/>
      <c r="BWR177" s="72"/>
      <c r="BWS177" s="71"/>
      <c r="BWT177" s="71"/>
      <c r="BWU177" s="71"/>
      <c r="BWV177" s="71"/>
      <c r="BWW177" s="71"/>
      <c r="BWX177" s="71"/>
      <c r="BWY177" s="71"/>
      <c r="BWZ177" s="72"/>
      <c r="BXA177" s="72"/>
      <c r="BXB177" s="72"/>
      <c r="BXC177" s="72"/>
      <c r="BXD177" s="72"/>
      <c r="BXE177" s="72"/>
      <c r="BXF177" s="72"/>
      <c r="BXG177" s="72"/>
      <c r="BXH177" s="72"/>
      <c r="BXI177" s="71"/>
      <c r="BXJ177" s="71"/>
      <c r="BXK177" s="71"/>
      <c r="BXL177" s="71"/>
      <c r="BXM177" s="71"/>
      <c r="BXN177" s="71"/>
      <c r="BXO177" s="71"/>
      <c r="BXP177" s="72"/>
      <c r="BXQ177" s="72"/>
      <c r="BXR177" s="72"/>
      <c r="BXS177" s="72"/>
      <c r="BXT177" s="72"/>
      <c r="BXU177" s="72"/>
      <c r="BXV177" s="72"/>
      <c r="BXW177" s="72"/>
      <c r="BXX177" s="72"/>
      <c r="BXY177" s="71"/>
      <c r="BXZ177" s="71"/>
      <c r="BYA177" s="71"/>
      <c r="BYB177" s="71"/>
      <c r="BYC177" s="71"/>
      <c r="BYD177" s="71"/>
      <c r="BYE177" s="71"/>
      <c r="BYF177" s="72"/>
      <c r="BYG177" s="72"/>
      <c r="BYH177" s="72"/>
      <c r="BYI177" s="72"/>
      <c r="BYJ177" s="72"/>
      <c r="BYK177" s="72"/>
      <c r="BYL177" s="72"/>
      <c r="BYM177" s="72"/>
      <c r="BYN177" s="72"/>
      <c r="BYO177" s="71"/>
      <c r="BYP177" s="71"/>
      <c r="BYQ177" s="71"/>
      <c r="BYR177" s="71"/>
      <c r="BYS177" s="71"/>
      <c r="BYT177" s="71"/>
      <c r="BYU177" s="71"/>
      <c r="BYV177" s="72"/>
      <c r="BYW177" s="72"/>
      <c r="BYX177" s="72"/>
      <c r="BYY177" s="72"/>
      <c r="BYZ177" s="72"/>
      <c r="BZA177" s="72"/>
      <c r="BZB177" s="72"/>
      <c r="BZC177" s="72"/>
      <c r="BZD177" s="72"/>
      <c r="BZE177" s="71"/>
      <c r="BZF177" s="71"/>
      <c r="BZG177" s="71"/>
      <c r="BZH177" s="71"/>
      <c r="BZI177" s="71"/>
      <c r="BZJ177" s="71"/>
      <c r="BZK177" s="71"/>
      <c r="BZL177" s="72"/>
      <c r="BZM177" s="72"/>
      <c r="BZN177" s="72"/>
      <c r="BZO177" s="72"/>
      <c r="BZP177" s="72"/>
      <c r="BZQ177" s="72"/>
      <c r="BZR177" s="72"/>
      <c r="BZS177" s="72"/>
      <c r="BZT177" s="72"/>
      <c r="BZU177" s="71"/>
      <c r="BZV177" s="71"/>
      <c r="BZW177" s="71"/>
      <c r="BZX177" s="71"/>
      <c r="BZY177" s="71"/>
      <c r="BZZ177" s="71"/>
      <c r="CAA177" s="71"/>
      <c r="CAB177" s="72"/>
      <c r="CAC177" s="72"/>
      <c r="CAD177" s="72"/>
      <c r="CAE177" s="72"/>
      <c r="CAF177" s="72"/>
      <c r="CAG177" s="72"/>
      <c r="CAH177" s="72"/>
      <c r="CAI177" s="72"/>
      <c r="CAJ177" s="72"/>
      <c r="CAK177" s="71"/>
      <c r="CAL177" s="71"/>
      <c r="CAM177" s="71"/>
      <c r="CAN177" s="71"/>
      <c r="CAO177" s="71"/>
      <c r="CAP177" s="71"/>
      <c r="CAQ177" s="71"/>
      <c r="CAR177" s="72"/>
      <c r="CAS177" s="72"/>
      <c r="CAT177" s="72"/>
      <c r="CAU177" s="72"/>
      <c r="CAV177" s="72"/>
      <c r="CAW177" s="72"/>
      <c r="CAX177" s="72"/>
      <c r="CAY177" s="72"/>
      <c r="CAZ177" s="72"/>
      <c r="CBA177" s="71"/>
      <c r="CBB177" s="71"/>
      <c r="CBC177" s="71"/>
      <c r="CBD177" s="71"/>
      <c r="CBE177" s="71"/>
      <c r="CBF177" s="71"/>
      <c r="CBG177" s="71"/>
      <c r="CBH177" s="72"/>
      <c r="CBI177" s="72"/>
      <c r="CBJ177" s="72"/>
      <c r="CBK177" s="72"/>
      <c r="CBL177" s="72"/>
      <c r="CBM177" s="72"/>
      <c r="CBN177" s="72"/>
      <c r="CBO177" s="72"/>
      <c r="CBP177" s="72"/>
      <c r="CBQ177" s="71"/>
      <c r="CBR177" s="71"/>
      <c r="CBS177" s="71"/>
      <c r="CBT177" s="71"/>
      <c r="CBU177" s="71"/>
      <c r="CBV177" s="71"/>
      <c r="CBW177" s="71"/>
      <c r="CBX177" s="72"/>
      <c r="CBY177" s="72"/>
      <c r="CBZ177" s="72"/>
      <c r="CCA177" s="72"/>
      <c r="CCB177" s="72"/>
      <c r="CCC177" s="72"/>
      <c r="CCD177" s="72"/>
      <c r="CCE177" s="72"/>
      <c r="CCF177" s="72"/>
      <c r="CCG177" s="71"/>
      <c r="CCH177" s="71"/>
      <c r="CCI177" s="71"/>
      <c r="CCJ177" s="71"/>
      <c r="CCK177" s="71"/>
      <c r="CCL177" s="71"/>
      <c r="CCM177" s="71"/>
      <c r="CCN177" s="72"/>
      <c r="CCO177" s="72"/>
      <c r="CCP177" s="72"/>
      <c r="CCQ177" s="72"/>
      <c r="CCR177" s="72"/>
      <c r="CCS177" s="72"/>
      <c r="CCT177" s="72"/>
      <c r="CCU177" s="72"/>
      <c r="CCV177" s="72"/>
      <c r="CCW177" s="71"/>
      <c r="CCX177" s="71"/>
      <c r="CCY177" s="71"/>
      <c r="CCZ177" s="71"/>
      <c r="CDA177" s="71"/>
      <c r="CDB177" s="71"/>
      <c r="CDC177" s="71"/>
      <c r="CDD177" s="72"/>
      <c r="CDE177" s="72"/>
      <c r="CDF177" s="72"/>
      <c r="CDG177" s="72"/>
      <c r="CDH177" s="72"/>
      <c r="CDI177" s="72"/>
      <c r="CDJ177" s="72"/>
      <c r="CDK177" s="72"/>
      <c r="CDL177" s="72"/>
      <c r="CDM177" s="71"/>
      <c r="CDN177" s="71"/>
      <c r="CDO177" s="71"/>
      <c r="CDP177" s="71"/>
      <c r="CDQ177" s="71"/>
      <c r="CDR177" s="71"/>
      <c r="CDS177" s="71"/>
      <c r="CDT177" s="72"/>
      <c r="CDU177" s="72"/>
      <c r="CDV177" s="72"/>
      <c r="CDW177" s="72"/>
      <c r="CDX177" s="72"/>
      <c r="CDY177" s="72"/>
      <c r="CDZ177" s="72"/>
      <c r="CEA177" s="72"/>
      <c r="CEB177" s="72"/>
      <c r="CEC177" s="71"/>
      <c r="CED177" s="71"/>
      <c r="CEE177" s="71"/>
      <c r="CEF177" s="71"/>
      <c r="CEG177" s="71"/>
      <c r="CEH177" s="71"/>
      <c r="CEI177" s="71"/>
      <c r="CEJ177" s="72"/>
      <c r="CEK177" s="72"/>
      <c r="CEL177" s="72"/>
      <c r="CEM177" s="72"/>
      <c r="CEN177" s="72"/>
      <c r="CEO177" s="72"/>
      <c r="CEP177" s="72"/>
      <c r="CEQ177" s="72"/>
      <c r="CER177" s="72"/>
      <c r="CES177" s="71"/>
      <c r="CET177" s="71"/>
      <c r="CEU177" s="71"/>
      <c r="CEV177" s="71"/>
      <c r="CEW177" s="71"/>
      <c r="CEX177" s="71"/>
      <c r="CEY177" s="71"/>
      <c r="CEZ177" s="72"/>
      <c r="CFA177" s="72"/>
      <c r="CFB177" s="72"/>
      <c r="CFC177" s="72"/>
      <c r="CFD177" s="72"/>
      <c r="CFE177" s="72"/>
      <c r="CFF177" s="72"/>
      <c r="CFG177" s="72"/>
      <c r="CFH177" s="72"/>
      <c r="CFI177" s="71"/>
      <c r="CFJ177" s="71"/>
      <c r="CFK177" s="71"/>
      <c r="CFL177" s="71"/>
      <c r="CFM177" s="71"/>
      <c r="CFN177" s="71"/>
      <c r="CFO177" s="71"/>
      <c r="CFP177" s="72"/>
      <c r="CFQ177" s="72"/>
      <c r="CFR177" s="72"/>
      <c r="CFS177" s="72"/>
      <c r="CFT177" s="72"/>
      <c r="CFU177" s="72"/>
      <c r="CFV177" s="72"/>
      <c r="CFW177" s="72"/>
      <c r="CFX177" s="72"/>
      <c r="CFY177" s="71"/>
      <c r="CFZ177" s="71"/>
      <c r="CGA177" s="71"/>
      <c r="CGB177" s="71"/>
      <c r="CGC177" s="71"/>
      <c r="CGD177" s="71"/>
      <c r="CGE177" s="71"/>
      <c r="CGF177" s="72"/>
      <c r="CGG177" s="72"/>
      <c r="CGH177" s="72"/>
      <c r="CGI177" s="72"/>
      <c r="CGJ177" s="72"/>
      <c r="CGK177" s="72"/>
      <c r="CGL177" s="72"/>
      <c r="CGM177" s="72"/>
      <c r="CGN177" s="72"/>
      <c r="CGO177" s="71"/>
      <c r="CGP177" s="71"/>
      <c r="CGQ177" s="71"/>
      <c r="CGR177" s="71"/>
      <c r="CGS177" s="71"/>
      <c r="CGT177" s="71"/>
      <c r="CGU177" s="71"/>
      <c r="CGV177" s="72"/>
      <c r="CGW177" s="72"/>
      <c r="CGX177" s="72"/>
      <c r="CGY177" s="72"/>
      <c r="CGZ177" s="72"/>
      <c r="CHA177" s="72"/>
      <c r="CHB177" s="72"/>
      <c r="CHC177" s="72"/>
      <c r="CHD177" s="72"/>
      <c r="CHE177" s="71"/>
      <c r="CHF177" s="71"/>
      <c r="CHG177" s="71"/>
      <c r="CHH177" s="71"/>
      <c r="CHI177" s="71"/>
      <c r="CHJ177" s="71"/>
      <c r="CHK177" s="71"/>
      <c r="CHL177" s="72"/>
      <c r="CHM177" s="72"/>
      <c r="CHN177" s="72"/>
      <c r="CHO177" s="72"/>
      <c r="CHP177" s="72"/>
      <c r="CHQ177" s="72"/>
      <c r="CHR177" s="72"/>
      <c r="CHS177" s="72"/>
      <c r="CHT177" s="72"/>
      <c r="CHU177" s="71"/>
      <c r="CHV177" s="71"/>
      <c r="CHW177" s="71"/>
      <c r="CHX177" s="71"/>
      <c r="CHY177" s="71"/>
      <c r="CHZ177" s="71"/>
      <c r="CIA177" s="71"/>
      <c r="CIB177" s="72"/>
      <c r="CIC177" s="72"/>
      <c r="CID177" s="72"/>
      <c r="CIE177" s="72"/>
      <c r="CIF177" s="72"/>
      <c r="CIG177" s="72"/>
      <c r="CIH177" s="72"/>
      <c r="CII177" s="72"/>
      <c r="CIJ177" s="72"/>
      <c r="CIK177" s="71"/>
      <c r="CIL177" s="71"/>
      <c r="CIM177" s="71"/>
      <c r="CIN177" s="71"/>
      <c r="CIO177" s="71"/>
      <c r="CIP177" s="71"/>
      <c r="CIQ177" s="71"/>
      <c r="CIR177" s="72"/>
      <c r="CIS177" s="72"/>
      <c r="CIT177" s="72"/>
      <c r="CIU177" s="72"/>
      <c r="CIV177" s="72"/>
      <c r="CIW177" s="72"/>
      <c r="CIX177" s="72"/>
      <c r="CIY177" s="72"/>
      <c r="CIZ177" s="72"/>
      <c r="CJA177" s="71"/>
      <c r="CJB177" s="71"/>
      <c r="CJC177" s="71"/>
      <c r="CJD177" s="71"/>
      <c r="CJE177" s="71"/>
      <c r="CJF177" s="71"/>
      <c r="CJG177" s="71"/>
      <c r="CJH177" s="72"/>
      <c r="CJI177" s="72"/>
      <c r="CJJ177" s="72"/>
      <c r="CJK177" s="72"/>
      <c r="CJL177" s="72"/>
      <c r="CJM177" s="72"/>
      <c r="CJN177" s="72"/>
      <c r="CJO177" s="72"/>
      <c r="CJP177" s="72"/>
      <c r="CJQ177" s="71"/>
      <c r="CJR177" s="71"/>
      <c r="CJS177" s="71"/>
      <c r="CJT177" s="71"/>
      <c r="CJU177" s="71"/>
      <c r="CJV177" s="71"/>
      <c r="CJW177" s="71"/>
      <c r="CJX177" s="72"/>
      <c r="CJY177" s="72"/>
      <c r="CJZ177" s="72"/>
      <c r="CKA177" s="72"/>
      <c r="CKB177" s="72"/>
      <c r="CKC177" s="72"/>
      <c r="CKD177" s="72"/>
      <c r="CKE177" s="72"/>
      <c r="CKF177" s="72"/>
      <c r="CKG177" s="71"/>
      <c r="CKH177" s="71"/>
      <c r="CKI177" s="71"/>
      <c r="CKJ177" s="71"/>
      <c r="CKK177" s="71"/>
      <c r="CKL177" s="71"/>
      <c r="CKM177" s="71"/>
      <c r="CKN177" s="72"/>
      <c r="CKO177" s="72"/>
      <c r="CKP177" s="72"/>
      <c r="CKQ177" s="72"/>
      <c r="CKR177" s="72"/>
      <c r="CKS177" s="72"/>
      <c r="CKT177" s="72"/>
      <c r="CKU177" s="72"/>
      <c r="CKV177" s="72"/>
      <c r="CKW177" s="71"/>
      <c r="CKX177" s="71"/>
      <c r="CKY177" s="71"/>
      <c r="CKZ177" s="71"/>
      <c r="CLA177" s="71"/>
      <c r="CLB177" s="71"/>
      <c r="CLC177" s="71"/>
      <c r="CLD177" s="72"/>
      <c r="CLE177" s="72"/>
      <c r="CLF177" s="72"/>
      <c r="CLG177" s="72"/>
      <c r="CLH177" s="72"/>
      <c r="CLI177" s="72"/>
      <c r="CLJ177" s="72"/>
      <c r="CLK177" s="72"/>
      <c r="CLL177" s="72"/>
      <c r="CLM177" s="71"/>
      <c r="CLN177" s="71"/>
      <c r="CLO177" s="71"/>
      <c r="CLP177" s="71"/>
      <c r="CLQ177" s="71"/>
      <c r="CLR177" s="71"/>
      <c r="CLS177" s="71"/>
      <c r="CLT177" s="72"/>
      <c r="CLU177" s="72"/>
      <c r="CLV177" s="72"/>
      <c r="CLW177" s="72"/>
      <c r="CLX177" s="72"/>
      <c r="CLY177" s="72"/>
      <c r="CLZ177" s="72"/>
      <c r="CMA177" s="72"/>
      <c r="CMB177" s="72"/>
      <c r="CMC177" s="71"/>
      <c r="CMD177" s="71"/>
      <c r="CME177" s="71"/>
      <c r="CMF177" s="71"/>
      <c r="CMG177" s="71"/>
      <c r="CMH177" s="71"/>
      <c r="CMI177" s="71"/>
      <c r="CMJ177" s="72"/>
      <c r="CMK177" s="72"/>
      <c r="CML177" s="72"/>
      <c r="CMM177" s="72"/>
      <c r="CMN177" s="72"/>
      <c r="CMO177" s="72"/>
      <c r="CMP177" s="72"/>
      <c r="CMQ177" s="72"/>
      <c r="CMR177" s="72"/>
      <c r="CMS177" s="71"/>
      <c r="CMT177" s="71"/>
      <c r="CMU177" s="71"/>
      <c r="CMV177" s="71"/>
      <c r="CMW177" s="71"/>
      <c r="CMX177" s="71"/>
      <c r="CMY177" s="71"/>
      <c r="CMZ177" s="72"/>
      <c r="CNA177" s="72"/>
      <c r="CNB177" s="72"/>
      <c r="CNC177" s="72"/>
      <c r="CND177" s="72"/>
      <c r="CNE177" s="72"/>
      <c r="CNF177" s="72"/>
      <c r="CNG177" s="72"/>
      <c r="CNH177" s="72"/>
      <c r="CNI177" s="71"/>
      <c r="CNJ177" s="71"/>
      <c r="CNK177" s="71"/>
      <c r="CNL177" s="71"/>
      <c r="CNM177" s="71"/>
      <c r="CNN177" s="71"/>
      <c r="CNO177" s="71"/>
      <c r="CNP177" s="72"/>
      <c r="CNQ177" s="72"/>
      <c r="CNR177" s="72"/>
      <c r="CNS177" s="72"/>
      <c r="CNT177" s="72"/>
      <c r="CNU177" s="72"/>
      <c r="CNV177" s="72"/>
      <c r="CNW177" s="72"/>
      <c r="CNX177" s="72"/>
      <c r="CNY177" s="71"/>
      <c r="CNZ177" s="71"/>
      <c r="COA177" s="71"/>
      <c r="COB177" s="71"/>
      <c r="COC177" s="71"/>
      <c r="COD177" s="71"/>
      <c r="COE177" s="71"/>
      <c r="COF177" s="72"/>
      <c r="COG177" s="72"/>
      <c r="COH177" s="72"/>
      <c r="COI177" s="72"/>
      <c r="COJ177" s="72"/>
      <c r="COK177" s="72"/>
      <c r="COL177" s="72"/>
      <c r="COM177" s="72"/>
      <c r="CON177" s="72"/>
      <c r="COO177" s="71"/>
      <c r="COP177" s="71"/>
      <c r="COQ177" s="71"/>
      <c r="COR177" s="71"/>
      <c r="COS177" s="71"/>
      <c r="COT177" s="71"/>
      <c r="COU177" s="71"/>
      <c r="COV177" s="72"/>
      <c r="COW177" s="72"/>
      <c r="COX177" s="72"/>
      <c r="COY177" s="72"/>
      <c r="COZ177" s="72"/>
      <c r="CPA177" s="72"/>
      <c r="CPB177" s="72"/>
      <c r="CPC177" s="72"/>
      <c r="CPD177" s="72"/>
      <c r="CPE177" s="71"/>
      <c r="CPF177" s="71"/>
      <c r="CPG177" s="71"/>
      <c r="CPH177" s="71"/>
      <c r="CPI177" s="71"/>
      <c r="CPJ177" s="71"/>
      <c r="CPK177" s="71"/>
      <c r="CPL177" s="72"/>
      <c r="CPM177" s="72"/>
      <c r="CPN177" s="72"/>
      <c r="CPO177" s="72"/>
      <c r="CPP177" s="72"/>
      <c r="CPQ177" s="72"/>
      <c r="CPR177" s="72"/>
      <c r="CPS177" s="72"/>
      <c r="CPT177" s="72"/>
      <c r="CPU177" s="71"/>
      <c r="CPV177" s="71"/>
      <c r="CPW177" s="71"/>
      <c r="CPX177" s="71"/>
      <c r="CPY177" s="71"/>
      <c r="CPZ177" s="71"/>
      <c r="CQA177" s="71"/>
      <c r="CQB177" s="72"/>
      <c r="CQC177" s="72"/>
      <c r="CQD177" s="72"/>
      <c r="CQE177" s="72"/>
      <c r="CQF177" s="72"/>
      <c r="CQG177" s="72"/>
      <c r="CQH177" s="72"/>
      <c r="CQI177" s="72"/>
      <c r="CQJ177" s="72"/>
      <c r="CQK177" s="71"/>
      <c r="CQL177" s="71"/>
      <c r="CQM177" s="71"/>
      <c r="CQN177" s="71"/>
      <c r="CQO177" s="71"/>
      <c r="CQP177" s="71"/>
      <c r="CQQ177" s="71"/>
      <c r="CQR177" s="72"/>
      <c r="CQS177" s="72"/>
      <c r="CQT177" s="72"/>
      <c r="CQU177" s="72"/>
      <c r="CQV177" s="72"/>
      <c r="CQW177" s="72"/>
      <c r="CQX177" s="72"/>
      <c r="CQY177" s="72"/>
      <c r="CQZ177" s="72"/>
      <c r="CRA177" s="71"/>
      <c r="CRB177" s="71"/>
      <c r="CRC177" s="71"/>
      <c r="CRD177" s="71"/>
      <c r="CRE177" s="71"/>
      <c r="CRF177" s="71"/>
      <c r="CRG177" s="71"/>
      <c r="CRH177" s="72"/>
      <c r="CRI177" s="72"/>
      <c r="CRJ177" s="72"/>
      <c r="CRK177" s="72"/>
      <c r="CRL177" s="72"/>
      <c r="CRM177" s="72"/>
      <c r="CRN177" s="72"/>
      <c r="CRO177" s="72"/>
      <c r="CRP177" s="72"/>
      <c r="CRQ177" s="71"/>
      <c r="CRR177" s="71"/>
      <c r="CRS177" s="71"/>
      <c r="CRT177" s="71"/>
      <c r="CRU177" s="71"/>
      <c r="CRV177" s="71"/>
      <c r="CRW177" s="71"/>
      <c r="CRX177" s="72"/>
      <c r="CRY177" s="72"/>
      <c r="CRZ177" s="72"/>
      <c r="CSA177" s="72"/>
      <c r="CSB177" s="72"/>
      <c r="CSC177" s="72"/>
      <c r="CSD177" s="72"/>
      <c r="CSE177" s="72"/>
      <c r="CSF177" s="72"/>
      <c r="CSG177" s="71"/>
      <c r="CSH177" s="71"/>
      <c r="CSI177" s="71"/>
      <c r="CSJ177" s="71"/>
      <c r="CSK177" s="71"/>
      <c r="CSL177" s="71"/>
      <c r="CSM177" s="71"/>
      <c r="CSN177" s="72"/>
      <c r="CSO177" s="72"/>
      <c r="CSP177" s="72"/>
      <c r="CSQ177" s="72"/>
      <c r="CSR177" s="72"/>
      <c r="CSS177" s="72"/>
      <c r="CST177" s="72"/>
      <c r="CSU177" s="72"/>
      <c r="CSV177" s="72"/>
      <c r="CSW177" s="71"/>
      <c r="CSX177" s="71"/>
      <c r="CSY177" s="71"/>
      <c r="CSZ177" s="71"/>
      <c r="CTA177" s="71"/>
      <c r="CTB177" s="71"/>
      <c r="CTC177" s="71"/>
      <c r="CTD177" s="72"/>
      <c r="CTE177" s="72"/>
      <c r="CTF177" s="72"/>
      <c r="CTG177" s="72"/>
      <c r="CTH177" s="72"/>
      <c r="CTI177" s="72"/>
      <c r="CTJ177" s="72"/>
      <c r="CTK177" s="72"/>
      <c r="CTL177" s="72"/>
      <c r="CTM177" s="71"/>
      <c r="CTN177" s="71"/>
      <c r="CTO177" s="71"/>
      <c r="CTP177" s="71"/>
      <c r="CTQ177" s="71"/>
      <c r="CTR177" s="71"/>
      <c r="CTS177" s="71"/>
      <c r="CTT177" s="72"/>
      <c r="CTU177" s="72"/>
      <c r="CTV177" s="72"/>
      <c r="CTW177" s="72"/>
      <c r="CTX177" s="72"/>
      <c r="CTY177" s="72"/>
      <c r="CTZ177" s="72"/>
      <c r="CUA177" s="72"/>
      <c r="CUB177" s="72"/>
      <c r="CUC177" s="71"/>
      <c r="CUD177" s="71"/>
      <c r="CUE177" s="71"/>
      <c r="CUF177" s="71"/>
      <c r="CUG177" s="71"/>
      <c r="CUH177" s="71"/>
      <c r="CUI177" s="71"/>
      <c r="CUJ177" s="72"/>
      <c r="CUK177" s="72"/>
      <c r="CUL177" s="72"/>
      <c r="CUM177" s="72"/>
      <c r="CUN177" s="72"/>
      <c r="CUO177" s="72"/>
      <c r="CUP177" s="72"/>
      <c r="CUQ177" s="72"/>
      <c r="CUR177" s="72"/>
      <c r="CUS177" s="71"/>
      <c r="CUT177" s="71"/>
      <c r="CUU177" s="71"/>
      <c r="CUV177" s="71"/>
      <c r="CUW177" s="71"/>
      <c r="CUX177" s="71"/>
      <c r="CUY177" s="71"/>
      <c r="CUZ177" s="72"/>
      <c r="CVA177" s="72"/>
      <c r="CVB177" s="72"/>
      <c r="CVC177" s="72"/>
      <c r="CVD177" s="72"/>
      <c r="CVE177" s="72"/>
      <c r="CVF177" s="72"/>
      <c r="CVG177" s="72"/>
      <c r="CVH177" s="72"/>
      <c r="CVI177" s="71"/>
      <c r="CVJ177" s="71"/>
      <c r="CVK177" s="71"/>
      <c r="CVL177" s="71"/>
      <c r="CVM177" s="71"/>
      <c r="CVN177" s="71"/>
      <c r="CVO177" s="71"/>
      <c r="CVP177" s="72"/>
      <c r="CVQ177" s="72"/>
      <c r="CVR177" s="72"/>
      <c r="CVS177" s="72"/>
      <c r="CVT177" s="72"/>
      <c r="CVU177" s="72"/>
      <c r="CVV177" s="72"/>
      <c r="CVW177" s="72"/>
      <c r="CVX177" s="72"/>
      <c r="CVY177" s="71"/>
      <c r="CVZ177" s="71"/>
      <c r="CWA177" s="71"/>
      <c r="CWB177" s="71"/>
      <c r="CWC177" s="71"/>
      <c r="CWD177" s="71"/>
      <c r="CWE177" s="71"/>
      <c r="CWF177" s="72"/>
      <c r="CWG177" s="72"/>
      <c r="CWH177" s="72"/>
      <c r="CWI177" s="72"/>
      <c r="CWJ177" s="72"/>
      <c r="CWK177" s="72"/>
      <c r="CWL177" s="72"/>
      <c r="CWM177" s="72"/>
      <c r="CWN177" s="72"/>
      <c r="CWO177" s="71"/>
      <c r="CWP177" s="71"/>
      <c r="CWQ177" s="71"/>
      <c r="CWR177" s="71"/>
      <c r="CWS177" s="71"/>
      <c r="CWT177" s="71"/>
      <c r="CWU177" s="71"/>
      <c r="CWV177" s="72"/>
      <c r="CWW177" s="72"/>
      <c r="CWX177" s="72"/>
      <c r="CWY177" s="72"/>
      <c r="CWZ177" s="72"/>
      <c r="CXA177" s="72"/>
      <c r="CXB177" s="72"/>
      <c r="CXC177" s="72"/>
      <c r="CXD177" s="72"/>
      <c r="CXE177" s="71"/>
      <c r="CXF177" s="71"/>
      <c r="CXG177" s="71"/>
      <c r="CXH177" s="71"/>
      <c r="CXI177" s="71"/>
      <c r="CXJ177" s="71"/>
      <c r="CXK177" s="71"/>
      <c r="CXL177" s="72"/>
      <c r="CXM177" s="72"/>
      <c r="CXN177" s="72"/>
      <c r="CXO177" s="72"/>
      <c r="CXP177" s="72"/>
      <c r="CXQ177" s="72"/>
      <c r="CXR177" s="72"/>
      <c r="CXS177" s="72"/>
      <c r="CXT177" s="72"/>
      <c r="CXU177" s="71"/>
      <c r="CXV177" s="71"/>
      <c r="CXW177" s="71"/>
      <c r="CXX177" s="71"/>
      <c r="CXY177" s="71"/>
      <c r="CXZ177" s="71"/>
      <c r="CYA177" s="71"/>
      <c r="CYB177" s="72"/>
      <c r="CYC177" s="72"/>
      <c r="CYD177" s="72"/>
      <c r="CYE177" s="72"/>
      <c r="CYF177" s="72"/>
      <c r="CYG177" s="72"/>
      <c r="CYH177" s="72"/>
      <c r="CYI177" s="72"/>
      <c r="CYJ177" s="72"/>
      <c r="CYK177" s="71"/>
      <c r="CYL177" s="71"/>
      <c r="CYM177" s="71"/>
      <c r="CYN177" s="71"/>
      <c r="CYO177" s="71"/>
      <c r="CYP177" s="71"/>
      <c r="CYQ177" s="71"/>
      <c r="CYR177" s="72"/>
      <c r="CYS177" s="72"/>
      <c r="CYT177" s="72"/>
      <c r="CYU177" s="72"/>
      <c r="CYV177" s="72"/>
      <c r="CYW177" s="72"/>
      <c r="CYX177" s="72"/>
      <c r="CYY177" s="72"/>
      <c r="CYZ177" s="72"/>
      <c r="CZA177" s="71"/>
      <c r="CZB177" s="71"/>
      <c r="CZC177" s="71"/>
      <c r="CZD177" s="71"/>
      <c r="CZE177" s="71"/>
      <c r="CZF177" s="71"/>
      <c r="CZG177" s="71"/>
      <c r="CZH177" s="72"/>
      <c r="CZI177" s="72"/>
      <c r="CZJ177" s="72"/>
      <c r="CZK177" s="72"/>
      <c r="CZL177" s="72"/>
      <c r="CZM177" s="72"/>
      <c r="CZN177" s="72"/>
      <c r="CZO177" s="72"/>
      <c r="CZP177" s="72"/>
      <c r="CZQ177" s="71"/>
      <c r="CZR177" s="71"/>
      <c r="CZS177" s="71"/>
      <c r="CZT177" s="71"/>
      <c r="CZU177" s="71"/>
      <c r="CZV177" s="71"/>
      <c r="CZW177" s="71"/>
      <c r="CZX177" s="72"/>
      <c r="CZY177" s="72"/>
      <c r="CZZ177" s="72"/>
      <c r="DAA177" s="72"/>
      <c r="DAB177" s="72"/>
      <c r="DAC177" s="72"/>
      <c r="DAD177" s="72"/>
      <c r="DAE177" s="72"/>
      <c r="DAF177" s="72"/>
      <c r="DAG177" s="71"/>
      <c r="DAH177" s="71"/>
      <c r="DAI177" s="71"/>
      <c r="DAJ177" s="71"/>
      <c r="DAK177" s="71"/>
      <c r="DAL177" s="71"/>
      <c r="DAM177" s="71"/>
      <c r="DAN177" s="72"/>
      <c r="DAO177" s="72"/>
      <c r="DAP177" s="72"/>
      <c r="DAQ177" s="72"/>
      <c r="DAR177" s="72"/>
      <c r="DAS177" s="72"/>
      <c r="DAT177" s="72"/>
      <c r="DAU177" s="72"/>
      <c r="DAV177" s="72"/>
      <c r="DAW177" s="71"/>
      <c r="DAX177" s="71"/>
      <c r="DAY177" s="71"/>
      <c r="DAZ177" s="71"/>
      <c r="DBA177" s="71"/>
      <c r="DBB177" s="71"/>
      <c r="DBC177" s="71"/>
      <c r="DBD177" s="72"/>
      <c r="DBE177" s="72"/>
      <c r="DBF177" s="72"/>
      <c r="DBG177" s="72"/>
      <c r="DBH177" s="72"/>
      <c r="DBI177" s="72"/>
      <c r="DBJ177" s="72"/>
      <c r="DBK177" s="72"/>
      <c r="DBL177" s="72"/>
      <c r="DBM177" s="71"/>
      <c r="DBN177" s="71"/>
      <c r="DBO177" s="71"/>
      <c r="DBP177" s="71"/>
      <c r="DBQ177" s="71"/>
      <c r="DBR177" s="71"/>
      <c r="DBS177" s="71"/>
      <c r="DBT177" s="72"/>
      <c r="DBU177" s="72"/>
      <c r="DBV177" s="72"/>
      <c r="DBW177" s="72"/>
      <c r="DBX177" s="72"/>
      <c r="DBY177" s="72"/>
      <c r="DBZ177" s="72"/>
      <c r="DCA177" s="72"/>
      <c r="DCB177" s="72"/>
      <c r="DCC177" s="71"/>
      <c r="DCD177" s="71"/>
      <c r="DCE177" s="71"/>
      <c r="DCF177" s="71"/>
      <c r="DCG177" s="71"/>
      <c r="DCH177" s="71"/>
      <c r="DCI177" s="71"/>
      <c r="DCJ177" s="72"/>
      <c r="DCK177" s="72"/>
      <c r="DCL177" s="72"/>
      <c r="DCM177" s="72"/>
      <c r="DCN177" s="72"/>
      <c r="DCO177" s="72"/>
      <c r="DCP177" s="72"/>
      <c r="DCQ177" s="72"/>
      <c r="DCR177" s="72"/>
      <c r="DCS177" s="71"/>
      <c r="DCT177" s="71"/>
      <c r="DCU177" s="71"/>
      <c r="DCV177" s="71"/>
      <c r="DCW177" s="71"/>
      <c r="DCX177" s="71"/>
      <c r="DCY177" s="71"/>
      <c r="DCZ177" s="72"/>
      <c r="DDA177" s="72"/>
      <c r="DDB177" s="72"/>
      <c r="DDC177" s="72"/>
      <c r="DDD177" s="72"/>
      <c r="DDE177" s="72"/>
      <c r="DDF177" s="72"/>
      <c r="DDG177" s="72"/>
      <c r="DDH177" s="72"/>
      <c r="DDI177" s="71"/>
      <c r="DDJ177" s="71"/>
      <c r="DDK177" s="71"/>
      <c r="DDL177" s="71"/>
      <c r="DDM177" s="71"/>
      <c r="DDN177" s="71"/>
      <c r="DDO177" s="71"/>
      <c r="DDP177" s="72"/>
      <c r="DDQ177" s="72"/>
      <c r="DDR177" s="72"/>
      <c r="DDS177" s="72"/>
      <c r="DDT177" s="72"/>
      <c r="DDU177" s="72"/>
      <c r="DDV177" s="72"/>
      <c r="DDW177" s="72"/>
      <c r="DDX177" s="72"/>
      <c r="DDY177" s="71"/>
      <c r="DDZ177" s="71"/>
      <c r="DEA177" s="71"/>
      <c r="DEB177" s="71"/>
      <c r="DEC177" s="71"/>
      <c r="DED177" s="71"/>
      <c r="DEE177" s="71"/>
      <c r="DEF177" s="72"/>
      <c r="DEG177" s="72"/>
      <c r="DEH177" s="72"/>
      <c r="DEI177" s="72"/>
      <c r="DEJ177" s="72"/>
      <c r="DEK177" s="72"/>
      <c r="DEL177" s="72"/>
      <c r="DEM177" s="72"/>
      <c r="DEN177" s="72"/>
      <c r="DEO177" s="71"/>
      <c r="DEP177" s="71"/>
      <c r="DEQ177" s="71"/>
      <c r="DER177" s="71"/>
      <c r="DES177" s="71"/>
      <c r="DET177" s="71"/>
      <c r="DEU177" s="71"/>
      <c r="DEV177" s="72"/>
      <c r="DEW177" s="72"/>
      <c r="DEX177" s="72"/>
      <c r="DEY177" s="72"/>
      <c r="DEZ177" s="72"/>
      <c r="DFA177" s="72"/>
      <c r="DFB177" s="72"/>
      <c r="DFC177" s="72"/>
      <c r="DFD177" s="72"/>
      <c r="DFE177" s="71"/>
      <c r="DFF177" s="71"/>
      <c r="DFG177" s="71"/>
      <c r="DFH177" s="71"/>
      <c r="DFI177" s="71"/>
      <c r="DFJ177" s="71"/>
      <c r="DFK177" s="71"/>
      <c r="DFL177" s="72"/>
      <c r="DFM177" s="72"/>
      <c r="DFN177" s="72"/>
      <c r="DFO177" s="72"/>
      <c r="DFP177" s="72"/>
      <c r="DFQ177" s="72"/>
      <c r="DFR177" s="72"/>
      <c r="DFS177" s="72"/>
      <c r="DFT177" s="72"/>
      <c r="DFU177" s="71"/>
      <c r="DFV177" s="71"/>
      <c r="DFW177" s="71"/>
      <c r="DFX177" s="71"/>
      <c r="DFY177" s="71"/>
      <c r="DFZ177" s="71"/>
      <c r="DGA177" s="71"/>
      <c r="DGB177" s="72"/>
      <c r="DGC177" s="72"/>
      <c r="DGD177" s="72"/>
      <c r="DGE177" s="72"/>
      <c r="DGF177" s="72"/>
      <c r="DGG177" s="72"/>
      <c r="DGH177" s="72"/>
      <c r="DGI177" s="72"/>
      <c r="DGJ177" s="72"/>
      <c r="DGK177" s="71"/>
      <c r="DGL177" s="71"/>
      <c r="DGM177" s="71"/>
      <c r="DGN177" s="71"/>
      <c r="DGO177" s="71"/>
      <c r="DGP177" s="71"/>
      <c r="DGQ177" s="71"/>
      <c r="DGR177" s="72"/>
      <c r="DGS177" s="72"/>
      <c r="DGT177" s="72"/>
      <c r="DGU177" s="72"/>
      <c r="DGV177" s="72"/>
      <c r="DGW177" s="72"/>
      <c r="DGX177" s="72"/>
      <c r="DGY177" s="72"/>
      <c r="DGZ177" s="72"/>
      <c r="DHA177" s="71"/>
      <c r="DHB177" s="71"/>
      <c r="DHC177" s="71"/>
      <c r="DHD177" s="71"/>
      <c r="DHE177" s="71"/>
      <c r="DHF177" s="71"/>
      <c r="DHG177" s="71"/>
      <c r="DHH177" s="72"/>
      <c r="DHI177" s="72"/>
      <c r="DHJ177" s="72"/>
      <c r="DHK177" s="72"/>
      <c r="DHL177" s="72"/>
      <c r="DHM177" s="72"/>
      <c r="DHN177" s="72"/>
      <c r="DHO177" s="72"/>
      <c r="DHP177" s="72"/>
      <c r="DHQ177" s="71"/>
      <c r="DHR177" s="71"/>
      <c r="DHS177" s="71"/>
      <c r="DHT177" s="71"/>
      <c r="DHU177" s="71"/>
      <c r="DHV177" s="71"/>
      <c r="DHW177" s="71"/>
      <c r="DHX177" s="72"/>
      <c r="DHY177" s="72"/>
      <c r="DHZ177" s="72"/>
      <c r="DIA177" s="72"/>
      <c r="DIB177" s="72"/>
      <c r="DIC177" s="72"/>
      <c r="DID177" s="72"/>
      <c r="DIE177" s="72"/>
      <c r="DIF177" s="72"/>
      <c r="DIG177" s="71"/>
      <c r="DIH177" s="71"/>
      <c r="DII177" s="71"/>
      <c r="DIJ177" s="71"/>
      <c r="DIK177" s="71"/>
      <c r="DIL177" s="71"/>
      <c r="DIM177" s="71"/>
      <c r="DIN177" s="72"/>
      <c r="DIO177" s="72"/>
      <c r="DIP177" s="72"/>
      <c r="DIQ177" s="72"/>
      <c r="DIR177" s="72"/>
      <c r="DIS177" s="72"/>
      <c r="DIT177" s="72"/>
      <c r="DIU177" s="72"/>
      <c r="DIV177" s="72"/>
      <c r="DIW177" s="71"/>
      <c r="DIX177" s="71"/>
      <c r="DIY177" s="71"/>
      <c r="DIZ177" s="71"/>
      <c r="DJA177" s="71"/>
      <c r="DJB177" s="71"/>
      <c r="DJC177" s="71"/>
      <c r="DJD177" s="72"/>
      <c r="DJE177" s="72"/>
      <c r="DJF177" s="72"/>
      <c r="DJG177" s="72"/>
      <c r="DJH177" s="72"/>
      <c r="DJI177" s="72"/>
      <c r="DJJ177" s="72"/>
      <c r="DJK177" s="72"/>
      <c r="DJL177" s="72"/>
      <c r="DJM177" s="71"/>
      <c r="DJN177" s="71"/>
      <c r="DJO177" s="71"/>
      <c r="DJP177" s="71"/>
      <c r="DJQ177" s="71"/>
      <c r="DJR177" s="71"/>
      <c r="DJS177" s="71"/>
      <c r="DJT177" s="72"/>
      <c r="DJU177" s="72"/>
      <c r="DJV177" s="72"/>
      <c r="DJW177" s="72"/>
      <c r="DJX177" s="72"/>
      <c r="DJY177" s="72"/>
      <c r="DJZ177" s="72"/>
      <c r="DKA177" s="72"/>
      <c r="DKB177" s="72"/>
      <c r="DKC177" s="71"/>
      <c r="DKD177" s="71"/>
      <c r="DKE177" s="71"/>
      <c r="DKF177" s="71"/>
      <c r="DKG177" s="71"/>
      <c r="DKH177" s="71"/>
      <c r="DKI177" s="71"/>
      <c r="DKJ177" s="72"/>
      <c r="DKK177" s="72"/>
      <c r="DKL177" s="72"/>
      <c r="DKM177" s="72"/>
      <c r="DKN177" s="72"/>
      <c r="DKO177" s="72"/>
      <c r="DKP177" s="72"/>
      <c r="DKQ177" s="72"/>
      <c r="DKR177" s="72"/>
      <c r="DKS177" s="71"/>
      <c r="DKT177" s="71"/>
      <c r="DKU177" s="71"/>
      <c r="DKV177" s="71"/>
      <c r="DKW177" s="71"/>
      <c r="DKX177" s="71"/>
      <c r="DKY177" s="71"/>
      <c r="DKZ177" s="72"/>
      <c r="DLA177" s="72"/>
      <c r="DLB177" s="72"/>
      <c r="DLC177" s="72"/>
      <c r="DLD177" s="72"/>
      <c r="DLE177" s="72"/>
      <c r="DLF177" s="72"/>
      <c r="DLG177" s="72"/>
      <c r="DLH177" s="72"/>
      <c r="DLI177" s="71"/>
      <c r="DLJ177" s="71"/>
      <c r="DLK177" s="71"/>
      <c r="DLL177" s="71"/>
      <c r="DLM177" s="71"/>
      <c r="DLN177" s="71"/>
      <c r="DLO177" s="71"/>
      <c r="DLP177" s="72"/>
      <c r="DLQ177" s="72"/>
      <c r="DLR177" s="72"/>
      <c r="DLS177" s="72"/>
      <c r="DLT177" s="72"/>
      <c r="DLU177" s="72"/>
      <c r="DLV177" s="72"/>
      <c r="DLW177" s="72"/>
      <c r="DLX177" s="72"/>
      <c r="DLY177" s="71"/>
      <c r="DLZ177" s="71"/>
      <c r="DMA177" s="71"/>
      <c r="DMB177" s="71"/>
      <c r="DMC177" s="71"/>
      <c r="DMD177" s="71"/>
      <c r="DME177" s="71"/>
      <c r="DMF177" s="72"/>
      <c r="DMG177" s="72"/>
      <c r="DMH177" s="72"/>
      <c r="DMI177" s="72"/>
      <c r="DMJ177" s="72"/>
      <c r="DMK177" s="72"/>
      <c r="DML177" s="72"/>
      <c r="DMM177" s="72"/>
      <c r="DMN177" s="72"/>
      <c r="DMO177" s="71"/>
      <c r="DMP177" s="71"/>
      <c r="DMQ177" s="71"/>
      <c r="DMR177" s="71"/>
      <c r="DMS177" s="71"/>
      <c r="DMT177" s="71"/>
      <c r="DMU177" s="71"/>
      <c r="DMV177" s="72"/>
      <c r="DMW177" s="72"/>
      <c r="DMX177" s="72"/>
      <c r="DMY177" s="72"/>
      <c r="DMZ177" s="72"/>
      <c r="DNA177" s="72"/>
      <c r="DNB177" s="72"/>
      <c r="DNC177" s="72"/>
      <c r="DND177" s="72"/>
      <c r="DNE177" s="71"/>
      <c r="DNF177" s="71"/>
      <c r="DNG177" s="71"/>
      <c r="DNH177" s="71"/>
      <c r="DNI177" s="71"/>
      <c r="DNJ177" s="71"/>
      <c r="DNK177" s="71"/>
      <c r="DNL177" s="72"/>
      <c r="DNM177" s="72"/>
      <c r="DNN177" s="72"/>
      <c r="DNO177" s="72"/>
      <c r="DNP177" s="72"/>
      <c r="DNQ177" s="72"/>
      <c r="DNR177" s="72"/>
      <c r="DNS177" s="72"/>
      <c r="DNT177" s="72"/>
      <c r="DNU177" s="71"/>
      <c r="DNV177" s="71"/>
      <c r="DNW177" s="71"/>
      <c r="DNX177" s="71"/>
      <c r="DNY177" s="71"/>
      <c r="DNZ177" s="71"/>
      <c r="DOA177" s="71"/>
      <c r="DOB177" s="72"/>
      <c r="DOC177" s="72"/>
      <c r="DOD177" s="72"/>
      <c r="DOE177" s="72"/>
      <c r="DOF177" s="72"/>
      <c r="DOG177" s="72"/>
      <c r="DOH177" s="72"/>
      <c r="DOI177" s="72"/>
      <c r="DOJ177" s="72"/>
      <c r="DOK177" s="71"/>
      <c r="DOL177" s="71"/>
      <c r="DOM177" s="71"/>
      <c r="DON177" s="71"/>
      <c r="DOO177" s="71"/>
      <c r="DOP177" s="71"/>
      <c r="DOQ177" s="71"/>
      <c r="DOR177" s="72"/>
      <c r="DOS177" s="72"/>
      <c r="DOT177" s="72"/>
      <c r="DOU177" s="72"/>
      <c r="DOV177" s="72"/>
      <c r="DOW177" s="72"/>
      <c r="DOX177" s="72"/>
      <c r="DOY177" s="72"/>
      <c r="DOZ177" s="72"/>
      <c r="DPA177" s="71"/>
      <c r="DPB177" s="71"/>
      <c r="DPC177" s="71"/>
      <c r="DPD177" s="71"/>
      <c r="DPE177" s="71"/>
      <c r="DPF177" s="71"/>
      <c r="DPG177" s="71"/>
      <c r="DPH177" s="72"/>
      <c r="DPI177" s="72"/>
      <c r="DPJ177" s="72"/>
      <c r="DPK177" s="72"/>
      <c r="DPL177" s="72"/>
      <c r="DPM177" s="72"/>
      <c r="DPN177" s="72"/>
      <c r="DPO177" s="72"/>
      <c r="DPP177" s="72"/>
      <c r="DPQ177" s="71"/>
      <c r="DPR177" s="71"/>
      <c r="DPS177" s="71"/>
      <c r="DPT177" s="71"/>
      <c r="DPU177" s="71"/>
      <c r="DPV177" s="71"/>
      <c r="DPW177" s="71"/>
      <c r="DPX177" s="72"/>
      <c r="DPY177" s="72"/>
      <c r="DPZ177" s="72"/>
      <c r="DQA177" s="72"/>
      <c r="DQB177" s="72"/>
      <c r="DQC177" s="72"/>
      <c r="DQD177" s="72"/>
      <c r="DQE177" s="72"/>
      <c r="DQF177" s="72"/>
      <c r="DQG177" s="71"/>
      <c r="DQH177" s="71"/>
      <c r="DQI177" s="71"/>
      <c r="DQJ177" s="71"/>
      <c r="DQK177" s="71"/>
      <c r="DQL177" s="71"/>
      <c r="DQM177" s="71"/>
      <c r="DQN177" s="72"/>
      <c r="DQO177" s="72"/>
      <c r="DQP177" s="72"/>
      <c r="DQQ177" s="72"/>
      <c r="DQR177" s="72"/>
      <c r="DQS177" s="72"/>
      <c r="DQT177" s="72"/>
      <c r="DQU177" s="72"/>
      <c r="DQV177" s="72"/>
      <c r="DQW177" s="71"/>
      <c r="DQX177" s="71"/>
      <c r="DQY177" s="71"/>
      <c r="DQZ177" s="71"/>
      <c r="DRA177" s="71"/>
      <c r="DRB177" s="71"/>
      <c r="DRC177" s="71"/>
      <c r="DRD177" s="72"/>
      <c r="DRE177" s="72"/>
      <c r="DRF177" s="72"/>
      <c r="DRG177" s="72"/>
      <c r="DRH177" s="72"/>
      <c r="DRI177" s="72"/>
      <c r="DRJ177" s="72"/>
      <c r="DRK177" s="72"/>
      <c r="DRL177" s="72"/>
      <c r="DRM177" s="71"/>
      <c r="DRN177" s="71"/>
      <c r="DRO177" s="71"/>
      <c r="DRP177" s="71"/>
      <c r="DRQ177" s="71"/>
      <c r="DRR177" s="71"/>
      <c r="DRS177" s="71"/>
      <c r="DRT177" s="72"/>
      <c r="DRU177" s="72"/>
      <c r="DRV177" s="72"/>
      <c r="DRW177" s="72"/>
      <c r="DRX177" s="72"/>
      <c r="DRY177" s="72"/>
      <c r="DRZ177" s="72"/>
      <c r="DSA177" s="72"/>
      <c r="DSB177" s="72"/>
      <c r="DSC177" s="71"/>
      <c r="DSD177" s="71"/>
      <c r="DSE177" s="71"/>
      <c r="DSF177" s="71"/>
      <c r="DSG177" s="71"/>
      <c r="DSH177" s="71"/>
      <c r="DSI177" s="71"/>
      <c r="DSJ177" s="72"/>
      <c r="DSK177" s="72"/>
      <c r="DSL177" s="72"/>
      <c r="DSM177" s="72"/>
      <c r="DSN177" s="72"/>
      <c r="DSO177" s="72"/>
      <c r="DSP177" s="72"/>
      <c r="DSQ177" s="72"/>
      <c r="DSR177" s="72"/>
      <c r="DSS177" s="71"/>
      <c r="DST177" s="71"/>
      <c r="DSU177" s="71"/>
      <c r="DSV177" s="71"/>
      <c r="DSW177" s="71"/>
      <c r="DSX177" s="71"/>
      <c r="DSY177" s="71"/>
      <c r="DSZ177" s="72"/>
      <c r="DTA177" s="72"/>
      <c r="DTB177" s="72"/>
      <c r="DTC177" s="72"/>
      <c r="DTD177" s="72"/>
      <c r="DTE177" s="72"/>
      <c r="DTF177" s="72"/>
      <c r="DTG177" s="72"/>
      <c r="DTH177" s="72"/>
      <c r="DTI177" s="71"/>
      <c r="DTJ177" s="71"/>
      <c r="DTK177" s="71"/>
      <c r="DTL177" s="71"/>
      <c r="DTM177" s="71"/>
      <c r="DTN177" s="71"/>
      <c r="DTO177" s="71"/>
      <c r="DTP177" s="72"/>
      <c r="DTQ177" s="72"/>
      <c r="DTR177" s="72"/>
      <c r="DTS177" s="72"/>
      <c r="DTT177" s="72"/>
      <c r="DTU177" s="72"/>
      <c r="DTV177" s="72"/>
      <c r="DTW177" s="72"/>
      <c r="DTX177" s="72"/>
      <c r="DTY177" s="71"/>
      <c r="DTZ177" s="71"/>
      <c r="DUA177" s="71"/>
      <c r="DUB177" s="71"/>
      <c r="DUC177" s="71"/>
      <c r="DUD177" s="71"/>
      <c r="DUE177" s="71"/>
      <c r="DUF177" s="72"/>
      <c r="DUG177" s="72"/>
      <c r="DUH177" s="72"/>
      <c r="DUI177" s="72"/>
      <c r="DUJ177" s="72"/>
      <c r="DUK177" s="72"/>
      <c r="DUL177" s="72"/>
      <c r="DUM177" s="72"/>
      <c r="DUN177" s="72"/>
      <c r="DUO177" s="71"/>
      <c r="DUP177" s="71"/>
      <c r="DUQ177" s="71"/>
      <c r="DUR177" s="71"/>
      <c r="DUS177" s="71"/>
      <c r="DUT177" s="71"/>
      <c r="DUU177" s="71"/>
      <c r="DUV177" s="72"/>
      <c r="DUW177" s="72"/>
      <c r="DUX177" s="72"/>
      <c r="DUY177" s="72"/>
      <c r="DUZ177" s="72"/>
      <c r="DVA177" s="72"/>
      <c r="DVB177" s="72"/>
      <c r="DVC177" s="72"/>
      <c r="DVD177" s="72"/>
      <c r="DVE177" s="71"/>
      <c r="DVF177" s="71"/>
      <c r="DVG177" s="71"/>
      <c r="DVH177" s="71"/>
      <c r="DVI177" s="71"/>
      <c r="DVJ177" s="71"/>
      <c r="DVK177" s="71"/>
      <c r="DVL177" s="72"/>
      <c r="DVM177" s="72"/>
      <c r="DVN177" s="72"/>
      <c r="DVO177" s="72"/>
      <c r="DVP177" s="72"/>
      <c r="DVQ177" s="72"/>
      <c r="DVR177" s="72"/>
      <c r="DVS177" s="72"/>
      <c r="DVT177" s="72"/>
      <c r="DVU177" s="71"/>
      <c r="DVV177" s="71"/>
      <c r="DVW177" s="71"/>
      <c r="DVX177" s="71"/>
      <c r="DVY177" s="71"/>
      <c r="DVZ177" s="71"/>
      <c r="DWA177" s="71"/>
      <c r="DWB177" s="72"/>
      <c r="DWC177" s="72"/>
      <c r="DWD177" s="72"/>
      <c r="DWE177" s="72"/>
      <c r="DWF177" s="72"/>
      <c r="DWG177" s="72"/>
      <c r="DWH177" s="72"/>
      <c r="DWI177" s="72"/>
      <c r="DWJ177" s="72"/>
      <c r="DWK177" s="71"/>
      <c r="DWL177" s="71"/>
      <c r="DWM177" s="71"/>
      <c r="DWN177" s="71"/>
      <c r="DWO177" s="71"/>
      <c r="DWP177" s="71"/>
      <c r="DWQ177" s="71"/>
      <c r="DWR177" s="72"/>
      <c r="DWS177" s="72"/>
      <c r="DWT177" s="72"/>
      <c r="DWU177" s="72"/>
      <c r="DWV177" s="72"/>
      <c r="DWW177" s="72"/>
      <c r="DWX177" s="72"/>
      <c r="DWY177" s="72"/>
      <c r="DWZ177" s="72"/>
      <c r="DXA177" s="71"/>
      <c r="DXB177" s="71"/>
      <c r="DXC177" s="71"/>
      <c r="DXD177" s="71"/>
      <c r="DXE177" s="71"/>
      <c r="DXF177" s="71"/>
      <c r="DXG177" s="71"/>
      <c r="DXH177" s="72"/>
      <c r="DXI177" s="72"/>
      <c r="DXJ177" s="72"/>
      <c r="DXK177" s="72"/>
      <c r="DXL177" s="72"/>
      <c r="DXM177" s="72"/>
      <c r="DXN177" s="72"/>
      <c r="DXO177" s="72"/>
      <c r="DXP177" s="72"/>
      <c r="DXQ177" s="71"/>
      <c r="DXR177" s="71"/>
      <c r="DXS177" s="71"/>
      <c r="DXT177" s="71"/>
      <c r="DXU177" s="71"/>
      <c r="DXV177" s="71"/>
      <c r="DXW177" s="71"/>
      <c r="DXX177" s="72"/>
      <c r="DXY177" s="72"/>
      <c r="DXZ177" s="72"/>
      <c r="DYA177" s="72"/>
      <c r="DYB177" s="72"/>
      <c r="DYC177" s="72"/>
      <c r="DYD177" s="72"/>
      <c r="DYE177" s="72"/>
      <c r="DYF177" s="72"/>
      <c r="DYG177" s="71"/>
      <c r="DYH177" s="71"/>
      <c r="DYI177" s="71"/>
      <c r="DYJ177" s="71"/>
      <c r="DYK177" s="71"/>
      <c r="DYL177" s="71"/>
      <c r="DYM177" s="71"/>
      <c r="DYN177" s="72"/>
      <c r="DYO177" s="72"/>
      <c r="DYP177" s="72"/>
      <c r="DYQ177" s="72"/>
      <c r="DYR177" s="72"/>
      <c r="DYS177" s="72"/>
      <c r="DYT177" s="72"/>
      <c r="DYU177" s="72"/>
      <c r="DYV177" s="72"/>
      <c r="DYW177" s="71"/>
      <c r="DYX177" s="71"/>
      <c r="DYY177" s="71"/>
      <c r="DYZ177" s="71"/>
      <c r="DZA177" s="71"/>
      <c r="DZB177" s="71"/>
      <c r="DZC177" s="71"/>
      <c r="DZD177" s="72"/>
      <c r="DZE177" s="72"/>
      <c r="DZF177" s="72"/>
      <c r="DZG177" s="72"/>
      <c r="DZH177" s="72"/>
      <c r="DZI177" s="72"/>
      <c r="DZJ177" s="72"/>
      <c r="DZK177" s="72"/>
      <c r="DZL177" s="72"/>
      <c r="DZM177" s="71"/>
      <c r="DZN177" s="71"/>
      <c r="DZO177" s="71"/>
      <c r="DZP177" s="71"/>
      <c r="DZQ177" s="71"/>
      <c r="DZR177" s="71"/>
      <c r="DZS177" s="71"/>
      <c r="DZT177" s="72"/>
      <c r="DZU177" s="72"/>
      <c r="DZV177" s="72"/>
      <c r="DZW177" s="72"/>
      <c r="DZX177" s="72"/>
      <c r="DZY177" s="72"/>
      <c r="DZZ177" s="72"/>
      <c r="EAA177" s="72"/>
      <c r="EAB177" s="72"/>
      <c r="EAC177" s="71"/>
      <c r="EAD177" s="71"/>
      <c r="EAE177" s="71"/>
      <c r="EAF177" s="71"/>
      <c r="EAG177" s="71"/>
      <c r="EAH177" s="71"/>
      <c r="EAI177" s="71"/>
      <c r="EAJ177" s="72"/>
      <c r="EAK177" s="72"/>
      <c r="EAL177" s="72"/>
      <c r="EAM177" s="72"/>
      <c r="EAN177" s="72"/>
      <c r="EAO177" s="72"/>
      <c r="EAP177" s="72"/>
      <c r="EAQ177" s="72"/>
      <c r="EAR177" s="72"/>
      <c r="EAS177" s="71"/>
      <c r="EAT177" s="71"/>
      <c r="EAU177" s="71"/>
      <c r="EAV177" s="71"/>
      <c r="EAW177" s="71"/>
      <c r="EAX177" s="71"/>
      <c r="EAY177" s="71"/>
      <c r="EAZ177" s="72"/>
      <c r="EBA177" s="72"/>
      <c r="EBB177" s="72"/>
      <c r="EBC177" s="72"/>
      <c r="EBD177" s="72"/>
      <c r="EBE177" s="72"/>
      <c r="EBF177" s="72"/>
      <c r="EBG177" s="72"/>
      <c r="EBH177" s="72"/>
      <c r="EBI177" s="71"/>
      <c r="EBJ177" s="71"/>
      <c r="EBK177" s="71"/>
      <c r="EBL177" s="71"/>
      <c r="EBM177" s="71"/>
      <c r="EBN177" s="71"/>
      <c r="EBO177" s="71"/>
      <c r="EBP177" s="72"/>
      <c r="EBQ177" s="72"/>
      <c r="EBR177" s="72"/>
      <c r="EBS177" s="72"/>
      <c r="EBT177" s="72"/>
      <c r="EBU177" s="72"/>
      <c r="EBV177" s="72"/>
      <c r="EBW177" s="72"/>
      <c r="EBX177" s="72"/>
      <c r="EBY177" s="71"/>
      <c r="EBZ177" s="71"/>
      <c r="ECA177" s="71"/>
      <c r="ECB177" s="71"/>
      <c r="ECC177" s="71"/>
      <c r="ECD177" s="71"/>
      <c r="ECE177" s="71"/>
      <c r="ECF177" s="72"/>
      <c r="ECG177" s="72"/>
      <c r="ECH177" s="72"/>
      <c r="ECI177" s="72"/>
      <c r="ECJ177" s="72"/>
      <c r="ECK177" s="72"/>
      <c r="ECL177" s="72"/>
      <c r="ECM177" s="72"/>
      <c r="ECN177" s="72"/>
      <c r="ECO177" s="71"/>
      <c r="ECP177" s="71"/>
      <c r="ECQ177" s="71"/>
      <c r="ECR177" s="71"/>
      <c r="ECS177" s="71"/>
      <c r="ECT177" s="71"/>
      <c r="ECU177" s="71"/>
      <c r="ECV177" s="72"/>
      <c r="ECW177" s="72"/>
      <c r="ECX177" s="72"/>
      <c r="ECY177" s="72"/>
      <c r="ECZ177" s="72"/>
      <c r="EDA177" s="72"/>
      <c r="EDB177" s="72"/>
      <c r="EDC177" s="72"/>
      <c r="EDD177" s="72"/>
      <c r="EDE177" s="71"/>
      <c r="EDF177" s="71"/>
      <c r="EDG177" s="71"/>
      <c r="EDH177" s="71"/>
      <c r="EDI177" s="71"/>
      <c r="EDJ177" s="71"/>
      <c r="EDK177" s="71"/>
      <c r="EDL177" s="72"/>
      <c r="EDM177" s="72"/>
      <c r="EDN177" s="72"/>
      <c r="EDO177" s="72"/>
      <c r="EDP177" s="72"/>
      <c r="EDQ177" s="72"/>
      <c r="EDR177" s="72"/>
      <c r="EDS177" s="72"/>
      <c r="EDT177" s="72"/>
      <c r="EDU177" s="71"/>
      <c r="EDV177" s="71"/>
      <c r="EDW177" s="71"/>
      <c r="EDX177" s="71"/>
      <c r="EDY177" s="71"/>
      <c r="EDZ177" s="71"/>
      <c r="EEA177" s="71"/>
      <c r="EEB177" s="72"/>
      <c r="EEC177" s="72"/>
      <c r="EED177" s="72"/>
      <c r="EEE177" s="72"/>
      <c r="EEF177" s="72"/>
      <c r="EEG177" s="72"/>
      <c r="EEH177" s="72"/>
      <c r="EEI177" s="72"/>
      <c r="EEJ177" s="72"/>
      <c r="EEK177" s="71"/>
      <c r="EEL177" s="71"/>
      <c r="EEM177" s="71"/>
      <c r="EEN177" s="71"/>
      <c r="EEO177" s="71"/>
      <c r="EEP177" s="71"/>
      <c r="EEQ177" s="71"/>
      <c r="EER177" s="72"/>
      <c r="EES177" s="72"/>
      <c r="EET177" s="72"/>
      <c r="EEU177" s="72"/>
      <c r="EEV177" s="72"/>
      <c r="EEW177" s="72"/>
      <c r="EEX177" s="72"/>
      <c r="EEY177" s="72"/>
      <c r="EEZ177" s="72"/>
      <c r="EFA177" s="71"/>
      <c r="EFB177" s="71"/>
      <c r="EFC177" s="71"/>
      <c r="EFD177" s="71"/>
      <c r="EFE177" s="71"/>
      <c r="EFF177" s="71"/>
      <c r="EFG177" s="71"/>
      <c r="EFH177" s="72"/>
      <c r="EFI177" s="72"/>
      <c r="EFJ177" s="72"/>
      <c r="EFK177" s="72"/>
      <c r="EFL177" s="72"/>
      <c r="EFM177" s="72"/>
      <c r="EFN177" s="72"/>
      <c r="EFO177" s="72"/>
      <c r="EFP177" s="72"/>
      <c r="EFQ177" s="71"/>
      <c r="EFR177" s="71"/>
      <c r="EFS177" s="71"/>
      <c r="EFT177" s="71"/>
      <c r="EFU177" s="71"/>
      <c r="EFV177" s="71"/>
      <c r="EFW177" s="71"/>
      <c r="EFX177" s="72"/>
      <c r="EFY177" s="72"/>
      <c r="EFZ177" s="72"/>
      <c r="EGA177" s="72"/>
      <c r="EGB177" s="72"/>
      <c r="EGC177" s="72"/>
      <c r="EGD177" s="72"/>
      <c r="EGE177" s="72"/>
      <c r="EGF177" s="72"/>
      <c r="EGG177" s="71"/>
      <c r="EGH177" s="71"/>
      <c r="EGI177" s="71"/>
      <c r="EGJ177" s="71"/>
      <c r="EGK177" s="71"/>
      <c r="EGL177" s="71"/>
      <c r="EGM177" s="71"/>
      <c r="EGN177" s="72"/>
      <c r="EGO177" s="72"/>
      <c r="EGP177" s="72"/>
      <c r="EGQ177" s="72"/>
      <c r="EGR177" s="72"/>
      <c r="EGS177" s="72"/>
      <c r="EGT177" s="72"/>
      <c r="EGU177" s="72"/>
      <c r="EGV177" s="72"/>
      <c r="EGW177" s="71"/>
      <c r="EGX177" s="71"/>
      <c r="EGY177" s="71"/>
      <c r="EGZ177" s="71"/>
      <c r="EHA177" s="71"/>
      <c r="EHB177" s="71"/>
      <c r="EHC177" s="71"/>
      <c r="EHD177" s="72"/>
      <c r="EHE177" s="72"/>
      <c r="EHF177" s="72"/>
      <c r="EHG177" s="72"/>
      <c r="EHH177" s="72"/>
      <c r="EHI177" s="72"/>
      <c r="EHJ177" s="72"/>
      <c r="EHK177" s="72"/>
      <c r="EHL177" s="72"/>
      <c r="EHM177" s="71"/>
      <c r="EHN177" s="71"/>
      <c r="EHO177" s="71"/>
      <c r="EHP177" s="71"/>
      <c r="EHQ177" s="71"/>
      <c r="EHR177" s="71"/>
      <c r="EHS177" s="71"/>
      <c r="EHT177" s="72"/>
      <c r="EHU177" s="72"/>
      <c r="EHV177" s="72"/>
      <c r="EHW177" s="72"/>
      <c r="EHX177" s="72"/>
      <c r="EHY177" s="72"/>
      <c r="EHZ177" s="72"/>
      <c r="EIA177" s="72"/>
      <c r="EIB177" s="72"/>
      <c r="EIC177" s="71"/>
      <c r="EID177" s="71"/>
      <c r="EIE177" s="71"/>
      <c r="EIF177" s="71"/>
      <c r="EIG177" s="71"/>
      <c r="EIH177" s="71"/>
      <c r="EII177" s="71"/>
      <c r="EIJ177" s="72"/>
      <c r="EIK177" s="72"/>
      <c r="EIL177" s="72"/>
      <c r="EIM177" s="72"/>
      <c r="EIN177" s="72"/>
      <c r="EIO177" s="72"/>
      <c r="EIP177" s="72"/>
      <c r="EIQ177" s="72"/>
      <c r="EIR177" s="72"/>
      <c r="EIS177" s="71"/>
      <c r="EIT177" s="71"/>
      <c r="EIU177" s="71"/>
      <c r="EIV177" s="71"/>
      <c r="EIW177" s="71"/>
      <c r="EIX177" s="71"/>
      <c r="EIY177" s="71"/>
      <c r="EIZ177" s="72"/>
      <c r="EJA177" s="72"/>
      <c r="EJB177" s="72"/>
      <c r="EJC177" s="72"/>
      <c r="EJD177" s="72"/>
      <c r="EJE177" s="72"/>
      <c r="EJF177" s="72"/>
      <c r="EJG177" s="72"/>
      <c r="EJH177" s="72"/>
      <c r="EJI177" s="71"/>
      <c r="EJJ177" s="71"/>
      <c r="EJK177" s="71"/>
      <c r="EJL177" s="71"/>
      <c r="EJM177" s="71"/>
      <c r="EJN177" s="71"/>
      <c r="EJO177" s="71"/>
      <c r="EJP177" s="72"/>
      <c r="EJQ177" s="72"/>
      <c r="EJR177" s="72"/>
      <c r="EJS177" s="72"/>
      <c r="EJT177" s="72"/>
      <c r="EJU177" s="72"/>
      <c r="EJV177" s="72"/>
      <c r="EJW177" s="72"/>
      <c r="EJX177" s="72"/>
      <c r="EJY177" s="71"/>
      <c r="EJZ177" s="71"/>
      <c r="EKA177" s="71"/>
      <c r="EKB177" s="71"/>
      <c r="EKC177" s="71"/>
      <c r="EKD177" s="71"/>
      <c r="EKE177" s="71"/>
      <c r="EKF177" s="72"/>
      <c r="EKG177" s="72"/>
      <c r="EKH177" s="72"/>
      <c r="EKI177" s="72"/>
      <c r="EKJ177" s="72"/>
      <c r="EKK177" s="72"/>
      <c r="EKL177" s="72"/>
      <c r="EKM177" s="72"/>
      <c r="EKN177" s="72"/>
      <c r="EKO177" s="71"/>
      <c r="EKP177" s="71"/>
      <c r="EKQ177" s="71"/>
      <c r="EKR177" s="71"/>
      <c r="EKS177" s="71"/>
      <c r="EKT177" s="71"/>
      <c r="EKU177" s="71"/>
      <c r="EKV177" s="72"/>
      <c r="EKW177" s="72"/>
      <c r="EKX177" s="72"/>
      <c r="EKY177" s="72"/>
      <c r="EKZ177" s="72"/>
      <c r="ELA177" s="72"/>
      <c r="ELB177" s="72"/>
      <c r="ELC177" s="72"/>
      <c r="ELD177" s="72"/>
      <c r="ELE177" s="71"/>
      <c r="ELF177" s="71"/>
      <c r="ELG177" s="71"/>
      <c r="ELH177" s="71"/>
      <c r="ELI177" s="71"/>
      <c r="ELJ177" s="71"/>
      <c r="ELK177" s="71"/>
      <c r="ELL177" s="72"/>
      <c r="ELM177" s="72"/>
      <c r="ELN177" s="72"/>
      <c r="ELO177" s="72"/>
      <c r="ELP177" s="72"/>
      <c r="ELQ177" s="72"/>
      <c r="ELR177" s="72"/>
      <c r="ELS177" s="72"/>
      <c r="ELT177" s="72"/>
      <c r="ELU177" s="71"/>
      <c r="ELV177" s="71"/>
      <c r="ELW177" s="71"/>
      <c r="ELX177" s="71"/>
      <c r="ELY177" s="71"/>
      <c r="ELZ177" s="71"/>
      <c r="EMA177" s="71"/>
      <c r="EMB177" s="72"/>
      <c r="EMC177" s="72"/>
      <c r="EMD177" s="72"/>
      <c r="EME177" s="72"/>
      <c r="EMF177" s="72"/>
      <c r="EMG177" s="72"/>
      <c r="EMH177" s="72"/>
      <c r="EMI177" s="72"/>
      <c r="EMJ177" s="72"/>
      <c r="EMK177" s="71"/>
      <c r="EML177" s="71"/>
      <c r="EMM177" s="71"/>
      <c r="EMN177" s="71"/>
      <c r="EMO177" s="71"/>
      <c r="EMP177" s="71"/>
      <c r="EMQ177" s="71"/>
      <c r="EMR177" s="72"/>
      <c r="EMS177" s="72"/>
      <c r="EMT177" s="72"/>
      <c r="EMU177" s="72"/>
      <c r="EMV177" s="72"/>
      <c r="EMW177" s="72"/>
      <c r="EMX177" s="72"/>
      <c r="EMY177" s="72"/>
      <c r="EMZ177" s="72"/>
      <c r="ENA177" s="71"/>
      <c r="ENB177" s="71"/>
      <c r="ENC177" s="71"/>
      <c r="END177" s="71"/>
      <c r="ENE177" s="71"/>
      <c r="ENF177" s="71"/>
      <c r="ENG177" s="71"/>
      <c r="ENH177" s="72"/>
      <c r="ENI177" s="72"/>
      <c r="ENJ177" s="72"/>
      <c r="ENK177" s="72"/>
      <c r="ENL177" s="72"/>
      <c r="ENM177" s="72"/>
      <c r="ENN177" s="72"/>
      <c r="ENO177" s="72"/>
      <c r="ENP177" s="72"/>
      <c r="ENQ177" s="71"/>
      <c r="ENR177" s="71"/>
      <c r="ENS177" s="71"/>
      <c r="ENT177" s="71"/>
      <c r="ENU177" s="71"/>
      <c r="ENV177" s="71"/>
      <c r="ENW177" s="71"/>
      <c r="ENX177" s="72"/>
      <c r="ENY177" s="72"/>
      <c r="ENZ177" s="72"/>
      <c r="EOA177" s="72"/>
      <c r="EOB177" s="72"/>
      <c r="EOC177" s="72"/>
      <c r="EOD177" s="72"/>
      <c r="EOE177" s="72"/>
      <c r="EOF177" s="72"/>
      <c r="EOG177" s="71"/>
      <c r="EOH177" s="71"/>
      <c r="EOI177" s="71"/>
      <c r="EOJ177" s="71"/>
      <c r="EOK177" s="71"/>
      <c r="EOL177" s="71"/>
      <c r="EOM177" s="71"/>
      <c r="EON177" s="72"/>
      <c r="EOO177" s="72"/>
      <c r="EOP177" s="72"/>
      <c r="EOQ177" s="72"/>
      <c r="EOR177" s="72"/>
      <c r="EOS177" s="72"/>
      <c r="EOT177" s="72"/>
      <c r="EOU177" s="72"/>
      <c r="EOV177" s="72"/>
      <c r="EOW177" s="71"/>
      <c r="EOX177" s="71"/>
      <c r="EOY177" s="71"/>
      <c r="EOZ177" s="71"/>
      <c r="EPA177" s="71"/>
      <c r="EPB177" s="71"/>
      <c r="EPC177" s="71"/>
      <c r="EPD177" s="72"/>
      <c r="EPE177" s="72"/>
      <c r="EPF177" s="72"/>
      <c r="EPG177" s="72"/>
      <c r="EPH177" s="72"/>
      <c r="EPI177" s="72"/>
      <c r="EPJ177" s="72"/>
      <c r="EPK177" s="72"/>
      <c r="EPL177" s="72"/>
      <c r="EPM177" s="71"/>
      <c r="EPN177" s="71"/>
      <c r="EPO177" s="71"/>
      <c r="EPP177" s="71"/>
      <c r="EPQ177" s="71"/>
      <c r="EPR177" s="71"/>
      <c r="EPS177" s="71"/>
      <c r="EPT177" s="72"/>
      <c r="EPU177" s="72"/>
      <c r="EPV177" s="72"/>
      <c r="EPW177" s="72"/>
      <c r="EPX177" s="72"/>
      <c r="EPY177" s="72"/>
      <c r="EPZ177" s="72"/>
      <c r="EQA177" s="72"/>
      <c r="EQB177" s="72"/>
      <c r="EQC177" s="71"/>
      <c r="EQD177" s="71"/>
      <c r="EQE177" s="71"/>
      <c r="EQF177" s="71"/>
      <c r="EQG177" s="71"/>
      <c r="EQH177" s="71"/>
      <c r="EQI177" s="71"/>
      <c r="EQJ177" s="72"/>
      <c r="EQK177" s="72"/>
      <c r="EQL177" s="72"/>
      <c r="EQM177" s="72"/>
      <c r="EQN177" s="72"/>
      <c r="EQO177" s="72"/>
      <c r="EQP177" s="72"/>
      <c r="EQQ177" s="72"/>
      <c r="EQR177" s="72"/>
      <c r="EQS177" s="71"/>
      <c r="EQT177" s="71"/>
      <c r="EQU177" s="71"/>
      <c r="EQV177" s="71"/>
      <c r="EQW177" s="71"/>
      <c r="EQX177" s="71"/>
      <c r="EQY177" s="71"/>
      <c r="EQZ177" s="72"/>
      <c r="ERA177" s="72"/>
      <c r="ERB177" s="72"/>
      <c r="ERC177" s="72"/>
      <c r="ERD177" s="72"/>
      <c r="ERE177" s="72"/>
      <c r="ERF177" s="72"/>
      <c r="ERG177" s="72"/>
      <c r="ERH177" s="72"/>
      <c r="ERI177" s="71"/>
      <c r="ERJ177" s="71"/>
      <c r="ERK177" s="71"/>
      <c r="ERL177" s="71"/>
      <c r="ERM177" s="71"/>
      <c r="ERN177" s="71"/>
      <c r="ERO177" s="71"/>
      <c r="ERP177" s="72"/>
      <c r="ERQ177" s="72"/>
      <c r="ERR177" s="72"/>
      <c r="ERS177" s="72"/>
      <c r="ERT177" s="72"/>
      <c r="ERU177" s="72"/>
      <c r="ERV177" s="72"/>
      <c r="ERW177" s="72"/>
      <c r="ERX177" s="72"/>
      <c r="ERY177" s="71"/>
      <c r="ERZ177" s="71"/>
      <c r="ESA177" s="71"/>
      <c r="ESB177" s="71"/>
      <c r="ESC177" s="71"/>
      <c r="ESD177" s="71"/>
      <c r="ESE177" s="71"/>
      <c r="ESF177" s="72"/>
      <c r="ESG177" s="72"/>
      <c r="ESH177" s="72"/>
      <c r="ESI177" s="72"/>
      <c r="ESJ177" s="72"/>
      <c r="ESK177" s="72"/>
      <c r="ESL177" s="72"/>
      <c r="ESM177" s="72"/>
      <c r="ESN177" s="72"/>
      <c r="ESO177" s="71"/>
      <c r="ESP177" s="71"/>
      <c r="ESQ177" s="71"/>
      <c r="ESR177" s="71"/>
      <c r="ESS177" s="71"/>
      <c r="EST177" s="71"/>
      <c r="ESU177" s="71"/>
      <c r="ESV177" s="72"/>
      <c r="ESW177" s="72"/>
      <c r="ESX177" s="72"/>
      <c r="ESY177" s="72"/>
      <c r="ESZ177" s="72"/>
      <c r="ETA177" s="72"/>
      <c r="ETB177" s="72"/>
      <c r="ETC177" s="72"/>
      <c r="ETD177" s="72"/>
      <c r="ETE177" s="71"/>
      <c r="ETF177" s="71"/>
      <c r="ETG177" s="71"/>
      <c r="ETH177" s="71"/>
      <c r="ETI177" s="71"/>
      <c r="ETJ177" s="71"/>
      <c r="ETK177" s="71"/>
      <c r="ETL177" s="72"/>
      <c r="ETM177" s="72"/>
      <c r="ETN177" s="72"/>
      <c r="ETO177" s="72"/>
      <c r="ETP177" s="72"/>
      <c r="ETQ177" s="72"/>
      <c r="ETR177" s="72"/>
      <c r="ETS177" s="72"/>
      <c r="ETT177" s="72"/>
      <c r="ETU177" s="71"/>
      <c r="ETV177" s="71"/>
      <c r="ETW177" s="71"/>
      <c r="ETX177" s="71"/>
      <c r="ETY177" s="71"/>
      <c r="ETZ177" s="71"/>
      <c r="EUA177" s="71"/>
      <c r="EUB177" s="72"/>
      <c r="EUC177" s="72"/>
      <c r="EUD177" s="72"/>
      <c r="EUE177" s="72"/>
      <c r="EUF177" s="72"/>
      <c r="EUG177" s="72"/>
      <c r="EUH177" s="72"/>
      <c r="EUI177" s="72"/>
      <c r="EUJ177" s="72"/>
      <c r="EUK177" s="71"/>
      <c r="EUL177" s="71"/>
      <c r="EUM177" s="71"/>
      <c r="EUN177" s="71"/>
      <c r="EUO177" s="71"/>
      <c r="EUP177" s="71"/>
      <c r="EUQ177" s="71"/>
      <c r="EUR177" s="72"/>
      <c r="EUS177" s="72"/>
      <c r="EUT177" s="72"/>
      <c r="EUU177" s="72"/>
      <c r="EUV177" s="72"/>
      <c r="EUW177" s="72"/>
      <c r="EUX177" s="72"/>
      <c r="EUY177" s="72"/>
      <c r="EUZ177" s="72"/>
      <c r="EVA177" s="71"/>
      <c r="EVB177" s="71"/>
      <c r="EVC177" s="71"/>
      <c r="EVD177" s="71"/>
      <c r="EVE177" s="71"/>
      <c r="EVF177" s="71"/>
      <c r="EVG177" s="71"/>
      <c r="EVH177" s="72"/>
      <c r="EVI177" s="72"/>
      <c r="EVJ177" s="72"/>
      <c r="EVK177" s="72"/>
      <c r="EVL177" s="72"/>
      <c r="EVM177" s="72"/>
      <c r="EVN177" s="72"/>
      <c r="EVO177" s="72"/>
      <c r="EVP177" s="72"/>
      <c r="EVQ177" s="71"/>
      <c r="EVR177" s="71"/>
      <c r="EVS177" s="71"/>
      <c r="EVT177" s="71"/>
      <c r="EVU177" s="71"/>
      <c r="EVV177" s="71"/>
      <c r="EVW177" s="71"/>
      <c r="EVX177" s="72"/>
      <c r="EVY177" s="72"/>
      <c r="EVZ177" s="72"/>
      <c r="EWA177" s="72"/>
      <c r="EWB177" s="72"/>
      <c r="EWC177" s="72"/>
      <c r="EWD177" s="72"/>
      <c r="EWE177" s="72"/>
      <c r="EWF177" s="72"/>
      <c r="EWG177" s="71"/>
      <c r="EWH177" s="71"/>
      <c r="EWI177" s="71"/>
      <c r="EWJ177" s="71"/>
      <c r="EWK177" s="71"/>
      <c r="EWL177" s="71"/>
      <c r="EWM177" s="71"/>
      <c r="EWN177" s="72"/>
      <c r="EWO177" s="72"/>
      <c r="EWP177" s="72"/>
      <c r="EWQ177" s="72"/>
      <c r="EWR177" s="72"/>
      <c r="EWS177" s="72"/>
      <c r="EWT177" s="72"/>
      <c r="EWU177" s="72"/>
      <c r="EWV177" s="72"/>
      <c r="EWW177" s="71"/>
      <c r="EWX177" s="71"/>
      <c r="EWY177" s="71"/>
      <c r="EWZ177" s="71"/>
      <c r="EXA177" s="71"/>
      <c r="EXB177" s="71"/>
      <c r="EXC177" s="71"/>
      <c r="EXD177" s="72"/>
      <c r="EXE177" s="72"/>
      <c r="EXF177" s="72"/>
      <c r="EXG177" s="72"/>
      <c r="EXH177" s="72"/>
      <c r="EXI177" s="72"/>
      <c r="EXJ177" s="72"/>
      <c r="EXK177" s="72"/>
      <c r="EXL177" s="72"/>
      <c r="EXM177" s="71"/>
      <c r="EXN177" s="71"/>
      <c r="EXO177" s="71"/>
      <c r="EXP177" s="71"/>
      <c r="EXQ177" s="71"/>
      <c r="EXR177" s="71"/>
      <c r="EXS177" s="71"/>
      <c r="EXT177" s="72"/>
      <c r="EXU177" s="72"/>
      <c r="EXV177" s="72"/>
      <c r="EXW177" s="72"/>
      <c r="EXX177" s="72"/>
      <c r="EXY177" s="72"/>
      <c r="EXZ177" s="72"/>
      <c r="EYA177" s="72"/>
      <c r="EYB177" s="72"/>
      <c r="EYC177" s="71"/>
      <c r="EYD177" s="71"/>
      <c r="EYE177" s="71"/>
      <c r="EYF177" s="71"/>
      <c r="EYG177" s="71"/>
      <c r="EYH177" s="71"/>
      <c r="EYI177" s="71"/>
      <c r="EYJ177" s="72"/>
      <c r="EYK177" s="72"/>
      <c r="EYL177" s="72"/>
      <c r="EYM177" s="72"/>
      <c r="EYN177" s="72"/>
      <c r="EYO177" s="72"/>
      <c r="EYP177" s="72"/>
      <c r="EYQ177" s="72"/>
      <c r="EYR177" s="72"/>
      <c r="EYS177" s="71"/>
      <c r="EYT177" s="71"/>
      <c r="EYU177" s="71"/>
      <c r="EYV177" s="71"/>
      <c r="EYW177" s="71"/>
      <c r="EYX177" s="71"/>
      <c r="EYY177" s="71"/>
      <c r="EYZ177" s="72"/>
      <c r="EZA177" s="72"/>
      <c r="EZB177" s="72"/>
      <c r="EZC177" s="72"/>
      <c r="EZD177" s="72"/>
      <c r="EZE177" s="72"/>
      <c r="EZF177" s="72"/>
      <c r="EZG177" s="72"/>
      <c r="EZH177" s="72"/>
      <c r="EZI177" s="71"/>
      <c r="EZJ177" s="71"/>
      <c r="EZK177" s="71"/>
      <c r="EZL177" s="71"/>
      <c r="EZM177" s="71"/>
      <c r="EZN177" s="71"/>
      <c r="EZO177" s="71"/>
      <c r="EZP177" s="72"/>
      <c r="EZQ177" s="72"/>
      <c r="EZR177" s="72"/>
      <c r="EZS177" s="72"/>
      <c r="EZT177" s="72"/>
      <c r="EZU177" s="72"/>
      <c r="EZV177" s="72"/>
      <c r="EZW177" s="72"/>
      <c r="EZX177" s="72"/>
      <c r="EZY177" s="71"/>
      <c r="EZZ177" s="71"/>
      <c r="FAA177" s="71"/>
      <c r="FAB177" s="71"/>
      <c r="FAC177" s="71"/>
      <c r="FAD177" s="71"/>
      <c r="FAE177" s="71"/>
      <c r="FAF177" s="72"/>
      <c r="FAG177" s="72"/>
      <c r="FAH177" s="72"/>
      <c r="FAI177" s="72"/>
      <c r="FAJ177" s="72"/>
      <c r="FAK177" s="72"/>
      <c r="FAL177" s="72"/>
      <c r="FAM177" s="72"/>
      <c r="FAN177" s="72"/>
      <c r="FAO177" s="71"/>
      <c r="FAP177" s="71"/>
      <c r="FAQ177" s="71"/>
      <c r="FAR177" s="71"/>
      <c r="FAS177" s="71"/>
      <c r="FAT177" s="71"/>
      <c r="FAU177" s="71"/>
      <c r="FAV177" s="72"/>
      <c r="FAW177" s="72"/>
      <c r="FAX177" s="72"/>
      <c r="FAY177" s="72"/>
      <c r="FAZ177" s="72"/>
      <c r="FBA177" s="72"/>
      <c r="FBB177" s="72"/>
      <c r="FBC177" s="72"/>
      <c r="FBD177" s="72"/>
      <c r="FBE177" s="71"/>
      <c r="FBF177" s="71"/>
      <c r="FBG177" s="71"/>
      <c r="FBH177" s="71"/>
      <c r="FBI177" s="71"/>
      <c r="FBJ177" s="71"/>
      <c r="FBK177" s="71"/>
      <c r="FBL177" s="72"/>
      <c r="FBM177" s="72"/>
      <c r="FBN177" s="72"/>
      <c r="FBO177" s="72"/>
      <c r="FBP177" s="72"/>
      <c r="FBQ177" s="72"/>
      <c r="FBR177" s="72"/>
      <c r="FBS177" s="72"/>
      <c r="FBT177" s="72"/>
      <c r="FBU177" s="71"/>
      <c r="FBV177" s="71"/>
      <c r="FBW177" s="71"/>
      <c r="FBX177" s="71"/>
      <c r="FBY177" s="71"/>
      <c r="FBZ177" s="71"/>
      <c r="FCA177" s="71"/>
      <c r="FCB177" s="72"/>
      <c r="FCC177" s="72"/>
      <c r="FCD177" s="72"/>
      <c r="FCE177" s="72"/>
      <c r="FCF177" s="72"/>
      <c r="FCG177" s="72"/>
      <c r="FCH177" s="72"/>
      <c r="FCI177" s="72"/>
      <c r="FCJ177" s="72"/>
      <c r="FCK177" s="71"/>
      <c r="FCL177" s="71"/>
      <c r="FCM177" s="71"/>
      <c r="FCN177" s="71"/>
      <c r="FCO177" s="71"/>
      <c r="FCP177" s="71"/>
      <c r="FCQ177" s="71"/>
      <c r="FCR177" s="72"/>
      <c r="FCS177" s="72"/>
      <c r="FCT177" s="72"/>
      <c r="FCU177" s="72"/>
      <c r="FCV177" s="72"/>
      <c r="FCW177" s="72"/>
      <c r="FCX177" s="72"/>
      <c r="FCY177" s="72"/>
      <c r="FCZ177" s="72"/>
      <c r="FDA177" s="71"/>
      <c r="FDB177" s="71"/>
      <c r="FDC177" s="71"/>
      <c r="FDD177" s="71"/>
      <c r="FDE177" s="71"/>
      <c r="FDF177" s="71"/>
      <c r="FDG177" s="71"/>
      <c r="FDH177" s="72"/>
      <c r="FDI177" s="72"/>
      <c r="FDJ177" s="72"/>
      <c r="FDK177" s="72"/>
      <c r="FDL177" s="72"/>
      <c r="FDM177" s="72"/>
      <c r="FDN177" s="72"/>
      <c r="FDO177" s="72"/>
      <c r="FDP177" s="72"/>
      <c r="FDQ177" s="71"/>
      <c r="FDR177" s="71"/>
      <c r="FDS177" s="71"/>
      <c r="FDT177" s="71"/>
      <c r="FDU177" s="71"/>
      <c r="FDV177" s="71"/>
      <c r="FDW177" s="71"/>
      <c r="FDX177" s="72"/>
      <c r="FDY177" s="72"/>
      <c r="FDZ177" s="72"/>
      <c r="FEA177" s="72"/>
      <c r="FEB177" s="72"/>
      <c r="FEC177" s="72"/>
      <c r="FED177" s="72"/>
      <c r="FEE177" s="72"/>
      <c r="FEF177" s="72"/>
      <c r="FEG177" s="71"/>
      <c r="FEH177" s="71"/>
      <c r="FEI177" s="71"/>
      <c r="FEJ177" s="71"/>
      <c r="FEK177" s="71"/>
      <c r="FEL177" s="71"/>
      <c r="FEM177" s="71"/>
      <c r="FEN177" s="72"/>
      <c r="FEO177" s="72"/>
      <c r="FEP177" s="72"/>
      <c r="FEQ177" s="72"/>
      <c r="FER177" s="72"/>
      <c r="FES177" s="72"/>
      <c r="FET177" s="72"/>
      <c r="FEU177" s="72"/>
      <c r="FEV177" s="72"/>
      <c r="FEW177" s="71"/>
      <c r="FEX177" s="71"/>
      <c r="FEY177" s="71"/>
      <c r="FEZ177" s="71"/>
      <c r="FFA177" s="71"/>
      <c r="FFB177" s="71"/>
      <c r="FFC177" s="71"/>
      <c r="FFD177" s="72"/>
      <c r="FFE177" s="72"/>
      <c r="FFF177" s="72"/>
      <c r="FFG177" s="72"/>
      <c r="FFH177" s="72"/>
      <c r="FFI177" s="72"/>
      <c r="FFJ177" s="72"/>
      <c r="FFK177" s="72"/>
      <c r="FFL177" s="72"/>
      <c r="FFM177" s="71"/>
      <c r="FFN177" s="71"/>
      <c r="FFO177" s="71"/>
      <c r="FFP177" s="71"/>
      <c r="FFQ177" s="71"/>
      <c r="FFR177" s="71"/>
      <c r="FFS177" s="71"/>
      <c r="FFT177" s="72"/>
      <c r="FFU177" s="72"/>
      <c r="FFV177" s="72"/>
      <c r="FFW177" s="72"/>
      <c r="FFX177" s="72"/>
      <c r="FFY177" s="72"/>
      <c r="FFZ177" s="72"/>
      <c r="FGA177" s="72"/>
      <c r="FGB177" s="72"/>
      <c r="FGC177" s="71"/>
      <c r="FGD177" s="71"/>
      <c r="FGE177" s="71"/>
      <c r="FGF177" s="71"/>
      <c r="FGG177" s="71"/>
      <c r="FGH177" s="71"/>
      <c r="FGI177" s="71"/>
      <c r="FGJ177" s="72"/>
      <c r="FGK177" s="72"/>
      <c r="FGL177" s="72"/>
      <c r="FGM177" s="72"/>
      <c r="FGN177" s="72"/>
      <c r="FGO177" s="72"/>
      <c r="FGP177" s="72"/>
      <c r="FGQ177" s="72"/>
      <c r="FGR177" s="72"/>
      <c r="FGS177" s="71"/>
      <c r="FGT177" s="71"/>
      <c r="FGU177" s="71"/>
      <c r="FGV177" s="71"/>
      <c r="FGW177" s="71"/>
      <c r="FGX177" s="71"/>
      <c r="FGY177" s="71"/>
      <c r="FGZ177" s="72"/>
      <c r="FHA177" s="72"/>
      <c r="FHB177" s="72"/>
      <c r="FHC177" s="72"/>
      <c r="FHD177" s="72"/>
      <c r="FHE177" s="72"/>
      <c r="FHF177" s="72"/>
      <c r="FHG177" s="72"/>
      <c r="FHH177" s="72"/>
      <c r="FHI177" s="71"/>
      <c r="FHJ177" s="71"/>
      <c r="FHK177" s="71"/>
      <c r="FHL177" s="71"/>
      <c r="FHM177" s="71"/>
      <c r="FHN177" s="71"/>
      <c r="FHO177" s="71"/>
      <c r="FHP177" s="72"/>
      <c r="FHQ177" s="72"/>
      <c r="FHR177" s="72"/>
      <c r="FHS177" s="72"/>
      <c r="FHT177" s="72"/>
      <c r="FHU177" s="72"/>
      <c r="FHV177" s="72"/>
      <c r="FHW177" s="72"/>
      <c r="FHX177" s="72"/>
      <c r="FHY177" s="71"/>
      <c r="FHZ177" s="71"/>
      <c r="FIA177" s="71"/>
      <c r="FIB177" s="71"/>
      <c r="FIC177" s="71"/>
      <c r="FID177" s="71"/>
      <c r="FIE177" s="71"/>
      <c r="FIF177" s="72"/>
      <c r="FIG177" s="72"/>
      <c r="FIH177" s="72"/>
      <c r="FII177" s="72"/>
      <c r="FIJ177" s="72"/>
      <c r="FIK177" s="72"/>
      <c r="FIL177" s="72"/>
      <c r="FIM177" s="72"/>
      <c r="FIN177" s="72"/>
      <c r="FIO177" s="71"/>
      <c r="FIP177" s="71"/>
      <c r="FIQ177" s="71"/>
      <c r="FIR177" s="71"/>
      <c r="FIS177" s="71"/>
      <c r="FIT177" s="71"/>
      <c r="FIU177" s="71"/>
      <c r="FIV177" s="72"/>
      <c r="FIW177" s="72"/>
      <c r="FIX177" s="72"/>
      <c r="FIY177" s="72"/>
      <c r="FIZ177" s="72"/>
      <c r="FJA177" s="72"/>
      <c r="FJB177" s="72"/>
      <c r="FJC177" s="72"/>
      <c r="FJD177" s="72"/>
      <c r="FJE177" s="71"/>
      <c r="FJF177" s="71"/>
      <c r="FJG177" s="71"/>
      <c r="FJH177" s="71"/>
      <c r="FJI177" s="71"/>
      <c r="FJJ177" s="71"/>
      <c r="FJK177" s="71"/>
      <c r="FJL177" s="72"/>
      <c r="FJM177" s="72"/>
      <c r="FJN177" s="72"/>
      <c r="FJO177" s="72"/>
      <c r="FJP177" s="72"/>
      <c r="FJQ177" s="72"/>
      <c r="FJR177" s="72"/>
      <c r="FJS177" s="72"/>
      <c r="FJT177" s="72"/>
      <c r="FJU177" s="71"/>
      <c r="FJV177" s="71"/>
      <c r="FJW177" s="71"/>
      <c r="FJX177" s="71"/>
      <c r="FJY177" s="71"/>
      <c r="FJZ177" s="71"/>
      <c r="FKA177" s="71"/>
      <c r="FKB177" s="72"/>
      <c r="FKC177" s="72"/>
      <c r="FKD177" s="72"/>
      <c r="FKE177" s="72"/>
      <c r="FKF177" s="72"/>
      <c r="FKG177" s="72"/>
      <c r="FKH177" s="72"/>
      <c r="FKI177" s="72"/>
      <c r="FKJ177" s="72"/>
      <c r="FKK177" s="71"/>
      <c r="FKL177" s="71"/>
      <c r="FKM177" s="71"/>
      <c r="FKN177" s="71"/>
      <c r="FKO177" s="71"/>
      <c r="FKP177" s="71"/>
      <c r="FKQ177" s="71"/>
      <c r="FKR177" s="72"/>
      <c r="FKS177" s="72"/>
      <c r="FKT177" s="72"/>
      <c r="FKU177" s="72"/>
      <c r="FKV177" s="72"/>
      <c r="FKW177" s="72"/>
      <c r="FKX177" s="72"/>
      <c r="FKY177" s="72"/>
      <c r="FKZ177" s="72"/>
      <c r="FLA177" s="71"/>
      <c r="FLB177" s="71"/>
      <c r="FLC177" s="71"/>
      <c r="FLD177" s="71"/>
      <c r="FLE177" s="71"/>
      <c r="FLF177" s="71"/>
      <c r="FLG177" s="71"/>
      <c r="FLH177" s="72"/>
      <c r="FLI177" s="72"/>
      <c r="FLJ177" s="72"/>
      <c r="FLK177" s="72"/>
      <c r="FLL177" s="72"/>
      <c r="FLM177" s="72"/>
      <c r="FLN177" s="72"/>
      <c r="FLO177" s="72"/>
      <c r="FLP177" s="72"/>
      <c r="FLQ177" s="71"/>
      <c r="FLR177" s="71"/>
      <c r="FLS177" s="71"/>
      <c r="FLT177" s="71"/>
      <c r="FLU177" s="71"/>
      <c r="FLV177" s="71"/>
      <c r="FLW177" s="71"/>
      <c r="FLX177" s="72"/>
      <c r="FLY177" s="72"/>
      <c r="FLZ177" s="72"/>
      <c r="FMA177" s="72"/>
      <c r="FMB177" s="72"/>
      <c r="FMC177" s="72"/>
      <c r="FMD177" s="72"/>
      <c r="FME177" s="72"/>
      <c r="FMF177" s="72"/>
      <c r="FMG177" s="71"/>
      <c r="FMH177" s="71"/>
      <c r="FMI177" s="71"/>
      <c r="FMJ177" s="71"/>
      <c r="FMK177" s="71"/>
      <c r="FML177" s="71"/>
      <c r="FMM177" s="71"/>
      <c r="FMN177" s="72"/>
      <c r="FMO177" s="72"/>
      <c r="FMP177" s="72"/>
      <c r="FMQ177" s="72"/>
      <c r="FMR177" s="72"/>
      <c r="FMS177" s="72"/>
      <c r="FMT177" s="72"/>
      <c r="FMU177" s="72"/>
      <c r="FMV177" s="72"/>
      <c r="FMW177" s="71"/>
      <c r="FMX177" s="71"/>
      <c r="FMY177" s="71"/>
      <c r="FMZ177" s="71"/>
      <c r="FNA177" s="71"/>
      <c r="FNB177" s="71"/>
      <c r="FNC177" s="71"/>
      <c r="FND177" s="72"/>
      <c r="FNE177" s="72"/>
      <c r="FNF177" s="72"/>
      <c r="FNG177" s="72"/>
      <c r="FNH177" s="72"/>
      <c r="FNI177" s="72"/>
      <c r="FNJ177" s="72"/>
      <c r="FNK177" s="72"/>
      <c r="FNL177" s="72"/>
      <c r="FNM177" s="71"/>
      <c r="FNN177" s="71"/>
      <c r="FNO177" s="71"/>
      <c r="FNP177" s="71"/>
      <c r="FNQ177" s="71"/>
      <c r="FNR177" s="71"/>
      <c r="FNS177" s="71"/>
      <c r="FNT177" s="72"/>
      <c r="FNU177" s="72"/>
      <c r="FNV177" s="72"/>
      <c r="FNW177" s="72"/>
      <c r="FNX177" s="72"/>
      <c r="FNY177" s="72"/>
      <c r="FNZ177" s="72"/>
      <c r="FOA177" s="72"/>
      <c r="FOB177" s="72"/>
      <c r="FOC177" s="71"/>
      <c r="FOD177" s="71"/>
      <c r="FOE177" s="71"/>
      <c r="FOF177" s="71"/>
      <c r="FOG177" s="71"/>
      <c r="FOH177" s="71"/>
      <c r="FOI177" s="71"/>
      <c r="FOJ177" s="72"/>
      <c r="FOK177" s="72"/>
      <c r="FOL177" s="72"/>
      <c r="FOM177" s="72"/>
      <c r="FON177" s="72"/>
      <c r="FOO177" s="72"/>
      <c r="FOP177" s="72"/>
      <c r="FOQ177" s="72"/>
      <c r="FOR177" s="72"/>
      <c r="FOS177" s="71"/>
      <c r="FOT177" s="71"/>
      <c r="FOU177" s="71"/>
      <c r="FOV177" s="71"/>
      <c r="FOW177" s="71"/>
      <c r="FOX177" s="71"/>
      <c r="FOY177" s="71"/>
      <c r="FOZ177" s="72"/>
      <c r="FPA177" s="72"/>
      <c r="FPB177" s="72"/>
      <c r="FPC177" s="72"/>
      <c r="FPD177" s="72"/>
      <c r="FPE177" s="72"/>
      <c r="FPF177" s="72"/>
      <c r="FPG177" s="72"/>
      <c r="FPH177" s="72"/>
      <c r="FPI177" s="71"/>
      <c r="FPJ177" s="71"/>
      <c r="FPK177" s="71"/>
      <c r="FPL177" s="71"/>
      <c r="FPM177" s="71"/>
      <c r="FPN177" s="71"/>
      <c r="FPO177" s="71"/>
      <c r="FPP177" s="72"/>
      <c r="FPQ177" s="72"/>
      <c r="FPR177" s="72"/>
      <c r="FPS177" s="72"/>
      <c r="FPT177" s="72"/>
      <c r="FPU177" s="72"/>
      <c r="FPV177" s="72"/>
      <c r="FPW177" s="72"/>
      <c r="FPX177" s="72"/>
      <c r="FPY177" s="71"/>
      <c r="FPZ177" s="71"/>
      <c r="FQA177" s="71"/>
      <c r="FQB177" s="71"/>
      <c r="FQC177" s="71"/>
      <c r="FQD177" s="71"/>
      <c r="FQE177" s="71"/>
      <c r="FQF177" s="72"/>
      <c r="FQG177" s="72"/>
      <c r="FQH177" s="72"/>
      <c r="FQI177" s="72"/>
      <c r="FQJ177" s="72"/>
      <c r="FQK177" s="72"/>
      <c r="FQL177" s="72"/>
      <c r="FQM177" s="72"/>
      <c r="FQN177" s="72"/>
      <c r="FQO177" s="71"/>
      <c r="FQP177" s="71"/>
      <c r="FQQ177" s="71"/>
      <c r="FQR177" s="71"/>
      <c r="FQS177" s="71"/>
      <c r="FQT177" s="71"/>
      <c r="FQU177" s="71"/>
      <c r="FQV177" s="72"/>
      <c r="FQW177" s="72"/>
      <c r="FQX177" s="72"/>
      <c r="FQY177" s="72"/>
      <c r="FQZ177" s="72"/>
      <c r="FRA177" s="72"/>
      <c r="FRB177" s="72"/>
      <c r="FRC177" s="72"/>
      <c r="FRD177" s="72"/>
      <c r="FRE177" s="71"/>
      <c r="FRF177" s="71"/>
      <c r="FRG177" s="71"/>
      <c r="FRH177" s="71"/>
      <c r="FRI177" s="71"/>
      <c r="FRJ177" s="71"/>
      <c r="FRK177" s="71"/>
      <c r="FRL177" s="72"/>
      <c r="FRM177" s="72"/>
      <c r="FRN177" s="72"/>
      <c r="FRO177" s="72"/>
      <c r="FRP177" s="72"/>
      <c r="FRQ177" s="72"/>
      <c r="FRR177" s="72"/>
      <c r="FRS177" s="72"/>
      <c r="FRT177" s="72"/>
      <c r="FRU177" s="71"/>
      <c r="FRV177" s="71"/>
      <c r="FRW177" s="71"/>
      <c r="FRX177" s="71"/>
      <c r="FRY177" s="71"/>
      <c r="FRZ177" s="71"/>
      <c r="FSA177" s="71"/>
      <c r="FSB177" s="72"/>
      <c r="FSC177" s="72"/>
      <c r="FSD177" s="72"/>
      <c r="FSE177" s="72"/>
      <c r="FSF177" s="72"/>
      <c r="FSG177" s="72"/>
      <c r="FSH177" s="72"/>
      <c r="FSI177" s="72"/>
      <c r="FSJ177" s="72"/>
      <c r="FSK177" s="71"/>
      <c r="FSL177" s="71"/>
      <c r="FSM177" s="71"/>
      <c r="FSN177" s="71"/>
      <c r="FSO177" s="71"/>
      <c r="FSP177" s="71"/>
      <c r="FSQ177" s="71"/>
      <c r="FSR177" s="72"/>
      <c r="FSS177" s="72"/>
      <c r="FST177" s="72"/>
      <c r="FSU177" s="72"/>
      <c r="FSV177" s="72"/>
      <c r="FSW177" s="72"/>
      <c r="FSX177" s="72"/>
      <c r="FSY177" s="72"/>
      <c r="FSZ177" s="72"/>
      <c r="FTA177" s="71"/>
      <c r="FTB177" s="71"/>
      <c r="FTC177" s="71"/>
      <c r="FTD177" s="71"/>
      <c r="FTE177" s="71"/>
      <c r="FTF177" s="71"/>
      <c r="FTG177" s="71"/>
      <c r="FTH177" s="72"/>
      <c r="FTI177" s="72"/>
      <c r="FTJ177" s="72"/>
      <c r="FTK177" s="72"/>
      <c r="FTL177" s="72"/>
      <c r="FTM177" s="72"/>
      <c r="FTN177" s="72"/>
      <c r="FTO177" s="72"/>
      <c r="FTP177" s="72"/>
      <c r="FTQ177" s="71"/>
      <c r="FTR177" s="71"/>
      <c r="FTS177" s="71"/>
      <c r="FTT177" s="71"/>
      <c r="FTU177" s="71"/>
      <c r="FTV177" s="71"/>
      <c r="FTW177" s="71"/>
      <c r="FTX177" s="72"/>
      <c r="FTY177" s="72"/>
      <c r="FTZ177" s="72"/>
      <c r="FUA177" s="72"/>
      <c r="FUB177" s="72"/>
      <c r="FUC177" s="72"/>
      <c r="FUD177" s="72"/>
      <c r="FUE177" s="72"/>
      <c r="FUF177" s="72"/>
      <c r="FUG177" s="71"/>
      <c r="FUH177" s="71"/>
      <c r="FUI177" s="71"/>
      <c r="FUJ177" s="71"/>
      <c r="FUK177" s="71"/>
      <c r="FUL177" s="71"/>
      <c r="FUM177" s="71"/>
      <c r="FUN177" s="72"/>
      <c r="FUO177" s="72"/>
      <c r="FUP177" s="72"/>
      <c r="FUQ177" s="72"/>
      <c r="FUR177" s="72"/>
      <c r="FUS177" s="72"/>
      <c r="FUT177" s="72"/>
      <c r="FUU177" s="72"/>
      <c r="FUV177" s="72"/>
      <c r="FUW177" s="71"/>
      <c r="FUX177" s="71"/>
      <c r="FUY177" s="71"/>
      <c r="FUZ177" s="71"/>
      <c r="FVA177" s="71"/>
      <c r="FVB177" s="71"/>
      <c r="FVC177" s="71"/>
      <c r="FVD177" s="72"/>
      <c r="FVE177" s="72"/>
      <c r="FVF177" s="72"/>
      <c r="FVG177" s="72"/>
      <c r="FVH177" s="72"/>
      <c r="FVI177" s="72"/>
      <c r="FVJ177" s="72"/>
      <c r="FVK177" s="72"/>
      <c r="FVL177" s="72"/>
      <c r="FVM177" s="71"/>
      <c r="FVN177" s="71"/>
      <c r="FVO177" s="71"/>
      <c r="FVP177" s="71"/>
      <c r="FVQ177" s="71"/>
      <c r="FVR177" s="71"/>
      <c r="FVS177" s="71"/>
      <c r="FVT177" s="72"/>
      <c r="FVU177" s="72"/>
      <c r="FVV177" s="72"/>
      <c r="FVW177" s="72"/>
      <c r="FVX177" s="72"/>
      <c r="FVY177" s="72"/>
      <c r="FVZ177" s="72"/>
      <c r="FWA177" s="72"/>
      <c r="FWB177" s="72"/>
      <c r="FWC177" s="71"/>
      <c r="FWD177" s="71"/>
      <c r="FWE177" s="71"/>
      <c r="FWF177" s="71"/>
      <c r="FWG177" s="71"/>
      <c r="FWH177" s="71"/>
      <c r="FWI177" s="71"/>
      <c r="FWJ177" s="72"/>
      <c r="FWK177" s="72"/>
      <c r="FWL177" s="72"/>
      <c r="FWM177" s="72"/>
      <c r="FWN177" s="72"/>
      <c r="FWO177" s="72"/>
      <c r="FWP177" s="72"/>
      <c r="FWQ177" s="72"/>
      <c r="FWR177" s="72"/>
      <c r="FWS177" s="71"/>
      <c r="FWT177" s="71"/>
      <c r="FWU177" s="71"/>
      <c r="FWV177" s="71"/>
      <c r="FWW177" s="71"/>
      <c r="FWX177" s="71"/>
      <c r="FWY177" s="71"/>
      <c r="FWZ177" s="72"/>
      <c r="FXA177" s="72"/>
      <c r="FXB177" s="72"/>
      <c r="FXC177" s="72"/>
      <c r="FXD177" s="72"/>
      <c r="FXE177" s="72"/>
      <c r="FXF177" s="72"/>
      <c r="FXG177" s="72"/>
      <c r="FXH177" s="72"/>
      <c r="FXI177" s="71"/>
      <c r="FXJ177" s="71"/>
      <c r="FXK177" s="71"/>
      <c r="FXL177" s="71"/>
      <c r="FXM177" s="71"/>
      <c r="FXN177" s="71"/>
      <c r="FXO177" s="71"/>
      <c r="FXP177" s="72"/>
      <c r="FXQ177" s="72"/>
      <c r="FXR177" s="72"/>
      <c r="FXS177" s="72"/>
      <c r="FXT177" s="72"/>
      <c r="FXU177" s="72"/>
      <c r="FXV177" s="72"/>
      <c r="FXW177" s="72"/>
      <c r="FXX177" s="72"/>
      <c r="FXY177" s="71"/>
      <c r="FXZ177" s="71"/>
      <c r="FYA177" s="71"/>
      <c r="FYB177" s="71"/>
      <c r="FYC177" s="71"/>
      <c r="FYD177" s="71"/>
      <c r="FYE177" s="71"/>
      <c r="FYF177" s="72"/>
      <c r="FYG177" s="72"/>
      <c r="FYH177" s="72"/>
      <c r="FYI177" s="72"/>
      <c r="FYJ177" s="72"/>
      <c r="FYK177" s="72"/>
      <c r="FYL177" s="72"/>
      <c r="FYM177" s="72"/>
      <c r="FYN177" s="72"/>
      <c r="FYO177" s="71"/>
      <c r="FYP177" s="71"/>
      <c r="FYQ177" s="71"/>
      <c r="FYR177" s="71"/>
      <c r="FYS177" s="71"/>
      <c r="FYT177" s="71"/>
      <c r="FYU177" s="71"/>
      <c r="FYV177" s="72"/>
      <c r="FYW177" s="72"/>
      <c r="FYX177" s="72"/>
      <c r="FYY177" s="72"/>
      <c r="FYZ177" s="72"/>
      <c r="FZA177" s="72"/>
      <c r="FZB177" s="72"/>
      <c r="FZC177" s="72"/>
      <c r="FZD177" s="72"/>
      <c r="FZE177" s="71"/>
      <c r="FZF177" s="71"/>
      <c r="FZG177" s="71"/>
      <c r="FZH177" s="71"/>
      <c r="FZI177" s="71"/>
      <c r="FZJ177" s="71"/>
      <c r="FZK177" s="71"/>
      <c r="FZL177" s="72"/>
      <c r="FZM177" s="72"/>
      <c r="FZN177" s="72"/>
      <c r="FZO177" s="72"/>
      <c r="FZP177" s="72"/>
      <c r="FZQ177" s="72"/>
      <c r="FZR177" s="72"/>
      <c r="FZS177" s="72"/>
      <c r="FZT177" s="72"/>
      <c r="FZU177" s="71"/>
      <c r="FZV177" s="71"/>
      <c r="FZW177" s="71"/>
      <c r="FZX177" s="71"/>
      <c r="FZY177" s="71"/>
      <c r="FZZ177" s="71"/>
      <c r="GAA177" s="71"/>
      <c r="GAB177" s="72"/>
      <c r="GAC177" s="72"/>
      <c r="GAD177" s="72"/>
      <c r="GAE177" s="72"/>
      <c r="GAF177" s="72"/>
      <c r="GAG177" s="72"/>
      <c r="GAH177" s="72"/>
      <c r="GAI177" s="72"/>
      <c r="GAJ177" s="72"/>
      <c r="GAK177" s="71"/>
      <c r="GAL177" s="71"/>
      <c r="GAM177" s="71"/>
      <c r="GAN177" s="71"/>
      <c r="GAO177" s="71"/>
      <c r="GAP177" s="71"/>
      <c r="GAQ177" s="71"/>
      <c r="GAR177" s="72"/>
      <c r="GAS177" s="72"/>
      <c r="GAT177" s="72"/>
      <c r="GAU177" s="72"/>
      <c r="GAV177" s="72"/>
      <c r="GAW177" s="72"/>
      <c r="GAX177" s="72"/>
      <c r="GAY177" s="72"/>
      <c r="GAZ177" s="72"/>
      <c r="GBA177" s="71"/>
      <c r="GBB177" s="71"/>
      <c r="GBC177" s="71"/>
      <c r="GBD177" s="71"/>
      <c r="GBE177" s="71"/>
      <c r="GBF177" s="71"/>
      <c r="GBG177" s="71"/>
      <c r="GBH177" s="72"/>
      <c r="GBI177" s="72"/>
      <c r="GBJ177" s="72"/>
      <c r="GBK177" s="72"/>
      <c r="GBL177" s="72"/>
      <c r="GBM177" s="72"/>
      <c r="GBN177" s="72"/>
      <c r="GBO177" s="72"/>
      <c r="GBP177" s="72"/>
      <c r="GBQ177" s="71"/>
      <c r="GBR177" s="71"/>
      <c r="GBS177" s="71"/>
      <c r="GBT177" s="71"/>
      <c r="GBU177" s="71"/>
      <c r="GBV177" s="71"/>
      <c r="GBW177" s="71"/>
      <c r="GBX177" s="72"/>
      <c r="GBY177" s="72"/>
      <c r="GBZ177" s="72"/>
      <c r="GCA177" s="72"/>
      <c r="GCB177" s="72"/>
      <c r="GCC177" s="72"/>
      <c r="GCD177" s="72"/>
      <c r="GCE177" s="72"/>
      <c r="GCF177" s="72"/>
      <c r="GCG177" s="71"/>
      <c r="GCH177" s="71"/>
      <c r="GCI177" s="71"/>
      <c r="GCJ177" s="71"/>
      <c r="GCK177" s="71"/>
      <c r="GCL177" s="71"/>
      <c r="GCM177" s="71"/>
      <c r="GCN177" s="72"/>
      <c r="GCO177" s="72"/>
      <c r="GCP177" s="72"/>
      <c r="GCQ177" s="72"/>
      <c r="GCR177" s="72"/>
      <c r="GCS177" s="72"/>
      <c r="GCT177" s="72"/>
      <c r="GCU177" s="72"/>
      <c r="GCV177" s="72"/>
      <c r="GCW177" s="71"/>
      <c r="GCX177" s="71"/>
      <c r="GCY177" s="71"/>
      <c r="GCZ177" s="71"/>
      <c r="GDA177" s="71"/>
      <c r="GDB177" s="71"/>
      <c r="GDC177" s="71"/>
      <c r="GDD177" s="72"/>
      <c r="GDE177" s="72"/>
      <c r="GDF177" s="72"/>
      <c r="GDG177" s="72"/>
      <c r="GDH177" s="72"/>
      <c r="GDI177" s="72"/>
      <c r="GDJ177" s="72"/>
      <c r="GDK177" s="72"/>
      <c r="GDL177" s="72"/>
      <c r="GDM177" s="71"/>
      <c r="GDN177" s="71"/>
      <c r="GDO177" s="71"/>
      <c r="GDP177" s="71"/>
      <c r="GDQ177" s="71"/>
      <c r="GDR177" s="71"/>
      <c r="GDS177" s="71"/>
      <c r="GDT177" s="72"/>
      <c r="GDU177" s="72"/>
      <c r="GDV177" s="72"/>
      <c r="GDW177" s="72"/>
      <c r="GDX177" s="72"/>
      <c r="GDY177" s="72"/>
      <c r="GDZ177" s="72"/>
      <c r="GEA177" s="72"/>
      <c r="GEB177" s="72"/>
      <c r="GEC177" s="71"/>
      <c r="GED177" s="71"/>
      <c r="GEE177" s="71"/>
      <c r="GEF177" s="71"/>
      <c r="GEG177" s="71"/>
      <c r="GEH177" s="71"/>
      <c r="GEI177" s="71"/>
      <c r="GEJ177" s="72"/>
      <c r="GEK177" s="72"/>
      <c r="GEL177" s="72"/>
      <c r="GEM177" s="72"/>
      <c r="GEN177" s="72"/>
      <c r="GEO177" s="72"/>
      <c r="GEP177" s="72"/>
      <c r="GEQ177" s="72"/>
      <c r="GER177" s="72"/>
      <c r="GES177" s="71"/>
      <c r="GET177" s="71"/>
      <c r="GEU177" s="71"/>
      <c r="GEV177" s="71"/>
      <c r="GEW177" s="71"/>
      <c r="GEX177" s="71"/>
      <c r="GEY177" s="71"/>
      <c r="GEZ177" s="72"/>
      <c r="GFA177" s="72"/>
      <c r="GFB177" s="72"/>
      <c r="GFC177" s="72"/>
      <c r="GFD177" s="72"/>
      <c r="GFE177" s="72"/>
      <c r="GFF177" s="72"/>
      <c r="GFG177" s="72"/>
      <c r="GFH177" s="72"/>
      <c r="GFI177" s="71"/>
      <c r="GFJ177" s="71"/>
      <c r="GFK177" s="71"/>
      <c r="GFL177" s="71"/>
      <c r="GFM177" s="71"/>
      <c r="GFN177" s="71"/>
      <c r="GFO177" s="71"/>
      <c r="GFP177" s="72"/>
      <c r="GFQ177" s="72"/>
      <c r="GFR177" s="72"/>
      <c r="GFS177" s="72"/>
      <c r="GFT177" s="72"/>
      <c r="GFU177" s="72"/>
      <c r="GFV177" s="72"/>
      <c r="GFW177" s="72"/>
      <c r="GFX177" s="72"/>
      <c r="GFY177" s="71"/>
      <c r="GFZ177" s="71"/>
      <c r="GGA177" s="71"/>
      <c r="GGB177" s="71"/>
      <c r="GGC177" s="71"/>
      <c r="GGD177" s="71"/>
      <c r="GGE177" s="71"/>
      <c r="GGF177" s="72"/>
      <c r="GGG177" s="72"/>
      <c r="GGH177" s="72"/>
      <c r="GGI177" s="72"/>
      <c r="GGJ177" s="72"/>
      <c r="GGK177" s="72"/>
      <c r="GGL177" s="72"/>
      <c r="GGM177" s="72"/>
      <c r="GGN177" s="72"/>
      <c r="GGO177" s="71"/>
      <c r="GGP177" s="71"/>
      <c r="GGQ177" s="71"/>
      <c r="GGR177" s="71"/>
      <c r="GGS177" s="71"/>
      <c r="GGT177" s="71"/>
      <c r="GGU177" s="71"/>
      <c r="GGV177" s="72"/>
      <c r="GGW177" s="72"/>
      <c r="GGX177" s="72"/>
      <c r="GGY177" s="72"/>
      <c r="GGZ177" s="72"/>
      <c r="GHA177" s="72"/>
      <c r="GHB177" s="72"/>
      <c r="GHC177" s="72"/>
      <c r="GHD177" s="72"/>
      <c r="GHE177" s="71"/>
      <c r="GHF177" s="71"/>
      <c r="GHG177" s="71"/>
      <c r="GHH177" s="71"/>
      <c r="GHI177" s="71"/>
      <c r="GHJ177" s="71"/>
      <c r="GHK177" s="71"/>
      <c r="GHL177" s="72"/>
      <c r="GHM177" s="72"/>
      <c r="GHN177" s="72"/>
      <c r="GHO177" s="72"/>
      <c r="GHP177" s="72"/>
      <c r="GHQ177" s="72"/>
      <c r="GHR177" s="72"/>
      <c r="GHS177" s="72"/>
      <c r="GHT177" s="72"/>
      <c r="GHU177" s="71"/>
      <c r="GHV177" s="71"/>
      <c r="GHW177" s="71"/>
      <c r="GHX177" s="71"/>
      <c r="GHY177" s="71"/>
      <c r="GHZ177" s="71"/>
      <c r="GIA177" s="71"/>
      <c r="GIB177" s="72"/>
      <c r="GIC177" s="72"/>
      <c r="GID177" s="72"/>
      <c r="GIE177" s="72"/>
      <c r="GIF177" s="72"/>
      <c r="GIG177" s="72"/>
      <c r="GIH177" s="72"/>
      <c r="GII177" s="72"/>
      <c r="GIJ177" s="72"/>
      <c r="GIK177" s="71"/>
      <c r="GIL177" s="71"/>
      <c r="GIM177" s="71"/>
      <c r="GIN177" s="71"/>
      <c r="GIO177" s="71"/>
      <c r="GIP177" s="71"/>
      <c r="GIQ177" s="71"/>
      <c r="GIR177" s="72"/>
      <c r="GIS177" s="72"/>
      <c r="GIT177" s="72"/>
      <c r="GIU177" s="72"/>
      <c r="GIV177" s="72"/>
      <c r="GIW177" s="72"/>
      <c r="GIX177" s="72"/>
      <c r="GIY177" s="72"/>
      <c r="GIZ177" s="72"/>
      <c r="GJA177" s="71"/>
      <c r="GJB177" s="71"/>
      <c r="GJC177" s="71"/>
      <c r="GJD177" s="71"/>
      <c r="GJE177" s="71"/>
      <c r="GJF177" s="71"/>
      <c r="GJG177" s="71"/>
      <c r="GJH177" s="72"/>
      <c r="GJI177" s="72"/>
      <c r="GJJ177" s="72"/>
      <c r="GJK177" s="72"/>
      <c r="GJL177" s="72"/>
      <c r="GJM177" s="72"/>
      <c r="GJN177" s="72"/>
      <c r="GJO177" s="72"/>
      <c r="GJP177" s="72"/>
      <c r="GJQ177" s="71"/>
      <c r="GJR177" s="71"/>
      <c r="GJS177" s="71"/>
      <c r="GJT177" s="71"/>
      <c r="GJU177" s="71"/>
      <c r="GJV177" s="71"/>
      <c r="GJW177" s="71"/>
      <c r="GJX177" s="72"/>
      <c r="GJY177" s="72"/>
      <c r="GJZ177" s="72"/>
      <c r="GKA177" s="72"/>
      <c r="GKB177" s="72"/>
      <c r="GKC177" s="72"/>
      <c r="GKD177" s="72"/>
      <c r="GKE177" s="72"/>
      <c r="GKF177" s="72"/>
      <c r="GKG177" s="71"/>
      <c r="GKH177" s="71"/>
      <c r="GKI177" s="71"/>
      <c r="GKJ177" s="71"/>
      <c r="GKK177" s="71"/>
      <c r="GKL177" s="71"/>
      <c r="GKM177" s="71"/>
      <c r="GKN177" s="72"/>
      <c r="GKO177" s="72"/>
      <c r="GKP177" s="72"/>
      <c r="GKQ177" s="72"/>
      <c r="GKR177" s="72"/>
      <c r="GKS177" s="72"/>
      <c r="GKT177" s="72"/>
      <c r="GKU177" s="72"/>
      <c r="GKV177" s="72"/>
      <c r="GKW177" s="71"/>
      <c r="GKX177" s="71"/>
      <c r="GKY177" s="71"/>
      <c r="GKZ177" s="71"/>
      <c r="GLA177" s="71"/>
      <c r="GLB177" s="71"/>
      <c r="GLC177" s="71"/>
      <c r="GLD177" s="72"/>
      <c r="GLE177" s="72"/>
      <c r="GLF177" s="72"/>
      <c r="GLG177" s="72"/>
      <c r="GLH177" s="72"/>
      <c r="GLI177" s="72"/>
      <c r="GLJ177" s="72"/>
      <c r="GLK177" s="72"/>
      <c r="GLL177" s="72"/>
      <c r="GLM177" s="71"/>
      <c r="GLN177" s="71"/>
      <c r="GLO177" s="71"/>
      <c r="GLP177" s="71"/>
      <c r="GLQ177" s="71"/>
      <c r="GLR177" s="71"/>
      <c r="GLS177" s="71"/>
      <c r="GLT177" s="72"/>
      <c r="GLU177" s="72"/>
      <c r="GLV177" s="72"/>
      <c r="GLW177" s="72"/>
      <c r="GLX177" s="72"/>
      <c r="GLY177" s="72"/>
      <c r="GLZ177" s="72"/>
      <c r="GMA177" s="72"/>
      <c r="GMB177" s="72"/>
      <c r="GMC177" s="71"/>
      <c r="GMD177" s="71"/>
      <c r="GME177" s="71"/>
      <c r="GMF177" s="71"/>
      <c r="GMG177" s="71"/>
      <c r="GMH177" s="71"/>
      <c r="GMI177" s="71"/>
      <c r="GMJ177" s="72"/>
      <c r="GMK177" s="72"/>
      <c r="GML177" s="72"/>
      <c r="GMM177" s="72"/>
      <c r="GMN177" s="72"/>
      <c r="GMO177" s="72"/>
      <c r="GMP177" s="72"/>
      <c r="GMQ177" s="72"/>
      <c r="GMR177" s="72"/>
      <c r="GMS177" s="71"/>
      <c r="GMT177" s="71"/>
      <c r="GMU177" s="71"/>
      <c r="GMV177" s="71"/>
      <c r="GMW177" s="71"/>
      <c r="GMX177" s="71"/>
      <c r="GMY177" s="71"/>
      <c r="GMZ177" s="72"/>
      <c r="GNA177" s="72"/>
      <c r="GNB177" s="72"/>
      <c r="GNC177" s="72"/>
      <c r="GND177" s="72"/>
      <c r="GNE177" s="72"/>
      <c r="GNF177" s="72"/>
      <c r="GNG177" s="72"/>
      <c r="GNH177" s="72"/>
      <c r="GNI177" s="71"/>
      <c r="GNJ177" s="71"/>
      <c r="GNK177" s="71"/>
      <c r="GNL177" s="71"/>
      <c r="GNM177" s="71"/>
      <c r="GNN177" s="71"/>
      <c r="GNO177" s="71"/>
      <c r="GNP177" s="72"/>
      <c r="GNQ177" s="72"/>
      <c r="GNR177" s="72"/>
      <c r="GNS177" s="72"/>
      <c r="GNT177" s="72"/>
      <c r="GNU177" s="72"/>
      <c r="GNV177" s="72"/>
      <c r="GNW177" s="72"/>
      <c r="GNX177" s="72"/>
      <c r="GNY177" s="71"/>
      <c r="GNZ177" s="71"/>
      <c r="GOA177" s="71"/>
      <c r="GOB177" s="71"/>
      <c r="GOC177" s="71"/>
      <c r="GOD177" s="71"/>
      <c r="GOE177" s="71"/>
      <c r="GOF177" s="72"/>
      <c r="GOG177" s="72"/>
      <c r="GOH177" s="72"/>
      <c r="GOI177" s="72"/>
      <c r="GOJ177" s="72"/>
      <c r="GOK177" s="72"/>
      <c r="GOL177" s="72"/>
      <c r="GOM177" s="72"/>
      <c r="GON177" s="72"/>
      <c r="GOO177" s="71"/>
      <c r="GOP177" s="71"/>
      <c r="GOQ177" s="71"/>
      <c r="GOR177" s="71"/>
      <c r="GOS177" s="71"/>
      <c r="GOT177" s="71"/>
      <c r="GOU177" s="71"/>
      <c r="GOV177" s="72"/>
      <c r="GOW177" s="72"/>
      <c r="GOX177" s="72"/>
      <c r="GOY177" s="72"/>
      <c r="GOZ177" s="72"/>
      <c r="GPA177" s="72"/>
      <c r="GPB177" s="72"/>
      <c r="GPC177" s="72"/>
      <c r="GPD177" s="72"/>
      <c r="GPE177" s="71"/>
      <c r="GPF177" s="71"/>
      <c r="GPG177" s="71"/>
      <c r="GPH177" s="71"/>
      <c r="GPI177" s="71"/>
      <c r="GPJ177" s="71"/>
      <c r="GPK177" s="71"/>
      <c r="GPL177" s="72"/>
      <c r="GPM177" s="72"/>
      <c r="GPN177" s="72"/>
      <c r="GPO177" s="72"/>
      <c r="GPP177" s="72"/>
      <c r="GPQ177" s="72"/>
      <c r="GPR177" s="72"/>
      <c r="GPS177" s="72"/>
      <c r="GPT177" s="72"/>
      <c r="GPU177" s="71"/>
      <c r="GPV177" s="71"/>
      <c r="GPW177" s="71"/>
      <c r="GPX177" s="71"/>
      <c r="GPY177" s="71"/>
      <c r="GPZ177" s="71"/>
      <c r="GQA177" s="71"/>
      <c r="GQB177" s="72"/>
      <c r="GQC177" s="72"/>
      <c r="GQD177" s="72"/>
      <c r="GQE177" s="72"/>
      <c r="GQF177" s="72"/>
      <c r="GQG177" s="72"/>
      <c r="GQH177" s="72"/>
      <c r="GQI177" s="72"/>
      <c r="GQJ177" s="72"/>
      <c r="GQK177" s="71"/>
      <c r="GQL177" s="71"/>
      <c r="GQM177" s="71"/>
      <c r="GQN177" s="71"/>
      <c r="GQO177" s="71"/>
      <c r="GQP177" s="71"/>
      <c r="GQQ177" s="71"/>
      <c r="GQR177" s="72"/>
      <c r="GQS177" s="72"/>
      <c r="GQT177" s="72"/>
      <c r="GQU177" s="72"/>
      <c r="GQV177" s="72"/>
      <c r="GQW177" s="72"/>
      <c r="GQX177" s="72"/>
      <c r="GQY177" s="72"/>
      <c r="GQZ177" s="72"/>
      <c r="GRA177" s="71"/>
      <c r="GRB177" s="71"/>
      <c r="GRC177" s="71"/>
      <c r="GRD177" s="71"/>
      <c r="GRE177" s="71"/>
      <c r="GRF177" s="71"/>
      <c r="GRG177" s="71"/>
      <c r="GRH177" s="72"/>
      <c r="GRI177" s="72"/>
      <c r="GRJ177" s="72"/>
      <c r="GRK177" s="72"/>
      <c r="GRL177" s="72"/>
      <c r="GRM177" s="72"/>
      <c r="GRN177" s="72"/>
      <c r="GRO177" s="72"/>
      <c r="GRP177" s="72"/>
      <c r="GRQ177" s="71"/>
      <c r="GRR177" s="71"/>
      <c r="GRS177" s="71"/>
      <c r="GRT177" s="71"/>
      <c r="GRU177" s="71"/>
      <c r="GRV177" s="71"/>
      <c r="GRW177" s="71"/>
      <c r="GRX177" s="72"/>
      <c r="GRY177" s="72"/>
      <c r="GRZ177" s="72"/>
      <c r="GSA177" s="72"/>
      <c r="GSB177" s="72"/>
      <c r="GSC177" s="72"/>
      <c r="GSD177" s="72"/>
      <c r="GSE177" s="72"/>
      <c r="GSF177" s="72"/>
      <c r="GSG177" s="71"/>
      <c r="GSH177" s="71"/>
      <c r="GSI177" s="71"/>
      <c r="GSJ177" s="71"/>
      <c r="GSK177" s="71"/>
      <c r="GSL177" s="71"/>
      <c r="GSM177" s="71"/>
      <c r="GSN177" s="72"/>
      <c r="GSO177" s="72"/>
      <c r="GSP177" s="72"/>
      <c r="GSQ177" s="72"/>
      <c r="GSR177" s="72"/>
      <c r="GSS177" s="72"/>
      <c r="GST177" s="72"/>
      <c r="GSU177" s="72"/>
      <c r="GSV177" s="72"/>
      <c r="GSW177" s="71"/>
      <c r="GSX177" s="71"/>
      <c r="GSY177" s="71"/>
      <c r="GSZ177" s="71"/>
      <c r="GTA177" s="71"/>
      <c r="GTB177" s="71"/>
      <c r="GTC177" s="71"/>
      <c r="GTD177" s="72"/>
      <c r="GTE177" s="72"/>
      <c r="GTF177" s="72"/>
      <c r="GTG177" s="72"/>
      <c r="GTH177" s="72"/>
      <c r="GTI177" s="72"/>
      <c r="GTJ177" s="72"/>
      <c r="GTK177" s="72"/>
      <c r="GTL177" s="72"/>
      <c r="GTM177" s="71"/>
      <c r="GTN177" s="71"/>
      <c r="GTO177" s="71"/>
      <c r="GTP177" s="71"/>
      <c r="GTQ177" s="71"/>
      <c r="GTR177" s="71"/>
      <c r="GTS177" s="71"/>
      <c r="GTT177" s="72"/>
      <c r="GTU177" s="72"/>
      <c r="GTV177" s="72"/>
      <c r="GTW177" s="72"/>
      <c r="GTX177" s="72"/>
      <c r="GTY177" s="72"/>
      <c r="GTZ177" s="72"/>
      <c r="GUA177" s="72"/>
      <c r="GUB177" s="72"/>
      <c r="GUC177" s="71"/>
      <c r="GUD177" s="71"/>
      <c r="GUE177" s="71"/>
      <c r="GUF177" s="71"/>
      <c r="GUG177" s="71"/>
      <c r="GUH177" s="71"/>
      <c r="GUI177" s="71"/>
      <c r="GUJ177" s="72"/>
      <c r="GUK177" s="72"/>
      <c r="GUL177" s="72"/>
      <c r="GUM177" s="72"/>
      <c r="GUN177" s="72"/>
      <c r="GUO177" s="72"/>
      <c r="GUP177" s="72"/>
      <c r="GUQ177" s="72"/>
      <c r="GUR177" s="72"/>
      <c r="GUS177" s="71"/>
      <c r="GUT177" s="71"/>
      <c r="GUU177" s="71"/>
      <c r="GUV177" s="71"/>
      <c r="GUW177" s="71"/>
      <c r="GUX177" s="71"/>
      <c r="GUY177" s="71"/>
      <c r="GUZ177" s="72"/>
      <c r="GVA177" s="72"/>
      <c r="GVB177" s="72"/>
      <c r="GVC177" s="72"/>
      <c r="GVD177" s="72"/>
      <c r="GVE177" s="72"/>
      <c r="GVF177" s="72"/>
      <c r="GVG177" s="72"/>
      <c r="GVH177" s="72"/>
      <c r="GVI177" s="71"/>
      <c r="GVJ177" s="71"/>
      <c r="GVK177" s="71"/>
      <c r="GVL177" s="71"/>
      <c r="GVM177" s="71"/>
      <c r="GVN177" s="71"/>
      <c r="GVO177" s="71"/>
      <c r="GVP177" s="72"/>
      <c r="GVQ177" s="72"/>
      <c r="GVR177" s="72"/>
      <c r="GVS177" s="72"/>
      <c r="GVT177" s="72"/>
      <c r="GVU177" s="72"/>
      <c r="GVV177" s="72"/>
      <c r="GVW177" s="72"/>
      <c r="GVX177" s="72"/>
      <c r="GVY177" s="71"/>
      <c r="GVZ177" s="71"/>
      <c r="GWA177" s="71"/>
      <c r="GWB177" s="71"/>
      <c r="GWC177" s="71"/>
      <c r="GWD177" s="71"/>
      <c r="GWE177" s="71"/>
      <c r="GWF177" s="72"/>
      <c r="GWG177" s="72"/>
      <c r="GWH177" s="72"/>
      <c r="GWI177" s="72"/>
      <c r="GWJ177" s="72"/>
      <c r="GWK177" s="72"/>
      <c r="GWL177" s="72"/>
      <c r="GWM177" s="72"/>
      <c r="GWN177" s="72"/>
      <c r="GWO177" s="71"/>
      <c r="GWP177" s="71"/>
      <c r="GWQ177" s="71"/>
      <c r="GWR177" s="71"/>
      <c r="GWS177" s="71"/>
      <c r="GWT177" s="71"/>
      <c r="GWU177" s="71"/>
      <c r="GWV177" s="72"/>
      <c r="GWW177" s="72"/>
      <c r="GWX177" s="72"/>
      <c r="GWY177" s="72"/>
      <c r="GWZ177" s="72"/>
      <c r="GXA177" s="72"/>
      <c r="GXB177" s="72"/>
      <c r="GXC177" s="72"/>
      <c r="GXD177" s="72"/>
      <c r="GXE177" s="71"/>
      <c r="GXF177" s="71"/>
      <c r="GXG177" s="71"/>
      <c r="GXH177" s="71"/>
      <c r="GXI177" s="71"/>
      <c r="GXJ177" s="71"/>
      <c r="GXK177" s="71"/>
      <c r="GXL177" s="72"/>
      <c r="GXM177" s="72"/>
      <c r="GXN177" s="72"/>
      <c r="GXO177" s="72"/>
      <c r="GXP177" s="72"/>
      <c r="GXQ177" s="72"/>
      <c r="GXR177" s="72"/>
      <c r="GXS177" s="72"/>
      <c r="GXT177" s="72"/>
      <c r="GXU177" s="71"/>
      <c r="GXV177" s="71"/>
      <c r="GXW177" s="71"/>
      <c r="GXX177" s="71"/>
      <c r="GXY177" s="71"/>
      <c r="GXZ177" s="71"/>
      <c r="GYA177" s="71"/>
      <c r="GYB177" s="72"/>
      <c r="GYC177" s="72"/>
      <c r="GYD177" s="72"/>
      <c r="GYE177" s="72"/>
      <c r="GYF177" s="72"/>
      <c r="GYG177" s="72"/>
      <c r="GYH177" s="72"/>
      <c r="GYI177" s="72"/>
      <c r="GYJ177" s="72"/>
      <c r="GYK177" s="71"/>
      <c r="GYL177" s="71"/>
      <c r="GYM177" s="71"/>
      <c r="GYN177" s="71"/>
      <c r="GYO177" s="71"/>
      <c r="GYP177" s="71"/>
      <c r="GYQ177" s="71"/>
      <c r="GYR177" s="72"/>
      <c r="GYS177" s="72"/>
      <c r="GYT177" s="72"/>
      <c r="GYU177" s="72"/>
      <c r="GYV177" s="72"/>
      <c r="GYW177" s="72"/>
      <c r="GYX177" s="72"/>
      <c r="GYY177" s="72"/>
      <c r="GYZ177" s="72"/>
      <c r="GZA177" s="71"/>
      <c r="GZB177" s="71"/>
      <c r="GZC177" s="71"/>
      <c r="GZD177" s="71"/>
      <c r="GZE177" s="71"/>
      <c r="GZF177" s="71"/>
      <c r="GZG177" s="71"/>
      <c r="GZH177" s="72"/>
      <c r="GZI177" s="72"/>
      <c r="GZJ177" s="72"/>
      <c r="GZK177" s="72"/>
      <c r="GZL177" s="72"/>
      <c r="GZM177" s="72"/>
      <c r="GZN177" s="72"/>
      <c r="GZO177" s="72"/>
      <c r="GZP177" s="72"/>
      <c r="GZQ177" s="71"/>
      <c r="GZR177" s="71"/>
      <c r="GZS177" s="71"/>
      <c r="GZT177" s="71"/>
      <c r="GZU177" s="71"/>
      <c r="GZV177" s="71"/>
      <c r="GZW177" s="71"/>
      <c r="GZX177" s="72"/>
      <c r="GZY177" s="72"/>
      <c r="GZZ177" s="72"/>
      <c r="HAA177" s="72"/>
      <c r="HAB177" s="72"/>
      <c r="HAC177" s="72"/>
      <c r="HAD177" s="72"/>
      <c r="HAE177" s="72"/>
      <c r="HAF177" s="72"/>
      <c r="HAG177" s="71"/>
      <c r="HAH177" s="71"/>
      <c r="HAI177" s="71"/>
      <c r="HAJ177" s="71"/>
      <c r="HAK177" s="71"/>
      <c r="HAL177" s="71"/>
      <c r="HAM177" s="71"/>
      <c r="HAN177" s="72"/>
      <c r="HAO177" s="72"/>
      <c r="HAP177" s="72"/>
      <c r="HAQ177" s="72"/>
      <c r="HAR177" s="72"/>
      <c r="HAS177" s="72"/>
      <c r="HAT177" s="72"/>
      <c r="HAU177" s="72"/>
      <c r="HAV177" s="72"/>
      <c r="HAW177" s="71"/>
      <c r="HAX177" s="71"/>
      <c r="HAY177" s="71"/>
      <c r="HAZ177" s="71"/>
      <c r="HBA177" s="71"/>
      <c r="HBB177" s="71"/>
      <c r="HBC177" s="71"/>
      <c r="HBD177" s="72"/>
      <c r="HBE177" s="72"/>
      <c r="HBF177" s="72"/>
      <c r="HBG177" s="72"/>
      <c r="HBH177" s="72"/>
      <c r="HBI177" s="72"/>
      <c r="HBJ177" s="72"/>
      <c r="HBK177" s="72"/>
      <c r="HBL177" s="72"/>
      <c r="HBM177" s="71"/>
      <c r="HBN177" s="71"/>
      <c r="HBO177" s="71"/>
      <c r="HBP177" s="71"/>
      <c r="HBQ177" s="71"/>
      <c r="HBR177" s="71"/>
      <c r="HBS177" s="71"/>
      <c r="HBT177" s="72"/>
      <c r="HBU177" s="72"/>
      <c r="HBV177" s="72"/>
      <c r="HBW177" s="72"/>
      <c r="HBX177" s="72"/>
      <c r="HBY177" s="72"/>
      <c r="HBZ177" s="72"/>
      <c r="HCA177" s="72"/>
      <c r="HCB177" s="72"/>
      <c r="HCC177" s="71"/>
      <c r="HCD177" s="71"/>
      <c r="HCE177" s="71"/>
      <c r="HCF177" s="71"/>
      <c r="HCG177" s="71"/>
      <c r="HCH177" s="71"/>
      <c r="HCI177" s="71"/>
      <c r="HCJ177" s="72"/>
      <c r="HCK177" s="72"/>
      <c r="HCL177" s="72"/>
      <c r="HCM177" s="72"/>
      <c r="HCN177" s="72"/>
      <c r="HCO177" s="72"/>
      <c r="HCP177" s="72"/>
      <c r="HCQ177" s="72"/>
      <c r="HCR177" s="72"/>
      <c r="HCS177" s="71"/>
      <c r="HCT177" s="71"/>
      <c r="HCU177" s="71"/>
      <c r="HCV177" s="71"/>
      <c r="HCW177" s="71"/>
      <c r="HCX177" s="71"/>
      <c r="HCY177" s="71"/>
      <c r="HCZ177" s="72"/>
      <c r="HDA177" s="72"/>
      <c r="HDB177" s="72"/>
      <c r="HDC177" s="72"/>
      <c r="HDD177" s="72"/>
      <c r="HDE177" s="72"/>
      <c r="HDF177" s="72"/>
      <c r="HDG177" s="72"/>
      <c r="HDH177" s="72"/>
      <c r="HDI177" s="71"/>
      <c r="HDJ177" s="71"/>
      <c r="HDK177" s="71"/>
      <c r="HDL177" s="71"/>
      <c r="HDM177" s="71"/>
      <c r="HDN177" s="71"/>
      <c r="HDO177" s="71"/>
      <c r="HDP177" s="72"/>
      <c r="HDQ177" s="72"/>
      <c r="HDR177" s="72"/>
      <c r="HDS177" s="72"/>
      <c r="HDT177" s="72"/>
      <c r="HDU177" s="72"/>
      <c r="HDV177" s="72"/>
      <c r="HDW177" s="72"/>
      <c r="HDX177" s="72"/>
      <c r="HDY177" s="71"/>
      <c r="HDZ177" s="71"/>
      <c r="HEA177" s="71"/>
      <c r="HEB177" s="71"/>
      <c r="HEC177" s="71"/>
      <c r="HED177" s="71"/>
      <c r="HEE177" s="71"/>
      <c r="HEF177" s="72"/>
      <c r="HEG177" s="72"/>
      <c r="HEH177" s="72"/>
      <c r="HEI177" s="72"/>
      <c r="HEJ177" s="72"/>
      <c r="HEK177" s="72"/>
      <c r="HEL177" s="72"/>
      <c r="HEM177" s="72"/>
      <c r="HEN177" s="72"/>
      <c r="HEO177" s="71"/>
      <c r="HEP177" s="71"/>
      <c r="HEQ177" s="71"/>
      <c r="HER177" s="71"/>
      <c r="HES177" s="71"/>
      <c r="HET177" s="71"/>
      <c r="HEU177" s="71"/>
      <c r="HEV177" s="72"/>
      <c r="HEW177" s="72"/>
      <c r="HEX177" s="72"/>
      <c r="HEY177" s="72"/>
      <c r="HEZ177" s="72"/>
      <c r="HFA177" s="72"/>
      <c r="HFB177" s="72"/>
      <c r="HFC177" s="72"/>
      <c r="HFD177" s="72"/>
      <c r="HFE177" s="71"/>
      <c r="HFF177" s="71"/>
      <c r="HFG177" s="71"/>
      <c r="HFH177" s="71"/>
      <c r="HFI177" s="71"/>
      <c r="HFJ177" s="71"/>
      <c r="HFK177" s="71"/>
      <c r="HFL177" s="72"/>
      <c r="HFM177" s="72"/>
      <c r="HFN177" s="72"/>
      <c r="HFO177" s="72"/>
      <c r="HFP177" s="72"/>
      <c r="HFQ177" s="72"/>
      <c r="HFR177" s="72"/>
      <c r="HFS177" s="72"/>
      <c r="HFT177" s="72"/>
      <c r="HFU177" s="71"/>
      <c r="HFV177" s="71"/>
      <c r="HFW177" s="71"/>
      <c r="HFX177" s="71"/>
      <c r="HFY177" s="71"/>
      <c r="HFZ177" s="71"/>
      <c r="HGA177" s="71"/>
      <c r="HGB177" s="72"/>
      <c r="HGC177" s="72"/>
      <c r="HGD177" s="72"/>
      <c r="HGE177" s="72"/>
      <c r="HGF177" s="72"/>
      <c r="HGG177" s="72"/>
      <c r="HGH177" s="72"/>
      <c r="HGI177" s="72"/>
      <c r="HGJ177" s="72"/>
      <c r="HGK177" s="71"/>
      <c r="HGL177" s="71"/>
      <c r="HGM177" s="71"/>
      <c r="HGN177" s="71"/>
      <c r="HGO177" s="71"/>
      <c r="HGP177" s="71"/>
      <c r="HGQ177" s="71"/>
      <c r="HGR177" s="72"/>
      <c r="HGS177" s="72"/>
      <c r="HGT177" s="72"/>
      <c r="HGU177" s="72"/>
      <c r="HGV177" s="72"/>
      <c r="HGW177" s="72"/>
      <c r="HGX177" s="72"/>
      <c r="HGY177" s="72"/>
      <c r="HGZ177" s="72"/>
      <c r="HHA177" s="71"/>
      <c r="HHB177" s="71"/>
      <c r="HHC177" s="71"/>
      <c r="HHD177" s="71"/>
      <c r="HHE177" s="71"/>
      <c r="HHF177" s="71"/>
      <c r="HHG177" s="71"/>
      <c r="HHH177" s="72"/>
      <c r="HHI177" s="72"/>
      <c r="HHJ177" s="72"/>
      <c r="HHK177" s="72"/>
      <c r="HHL177" s="72"/>
      <c r="HHM177" s="72"/>
      <c r="HHN177" s="72"/>
      <c r="HHO177" s="72"/>
      <c r="HHP177" s="72"/>
      <c r="HHQ177" s="71"/>
      <c r="HHR177" s="71"/>
      <c r="HHS177" s="71"/>
      <c r="HHT177" s="71"/>
      <c r="HHU177" s="71"/>
      <c r="HHV177" s="71"/>
      <c r="HHW177" s="71"/>
      <c r="HHX177" s="72"/>
      <c r="HHY177" s="72"/>
      <c r="HHZ177" s="72"/>
      <c r="HIA177" s="72"/>
      <c r="HIB177" s="72"/>
      <c r="HIC177" s="72"/>
      <c r="HID177" s="72"/>
      <c r="HIE177" s="72"/>
      <c r="HIF177" s="72"/>
      <c r="HIG177" s="71"/>
      <c r="HIH177" s="71"/>
      <c r="HII177" s="71"/>
      <c r="HIJ177" s="71"/>
      <c r="HIK177" s="71"/>
      <c r="HIL177" s="71"/>
      <c r="HIM177" s="71"/>
      <c r="HIN177" s="72"/>
      <c r="HIO177" s="72"/>
      <c r="HIP177" s="72"/>
      <c r="HIQ177" s="72"/>
      <c r="HIR177" s="72"/>
      <c r="HIS177" s="72"/>
      <c r="HIT177" s="72"/>
      <c r="HIU177" s="72"/>
      <c r="HIV177" s="72"/>
      <c r="HIW177" s="71"/>
      <c r="HIX177" s="71"/>
      <c r="HIY177" s="71"/>
      <c r="HIZ177" s="71"/>
      <c r="HJA177" s="71"/>
      <c r="HJB177" s="71"/>
      <c r="HJC177" s="71"/>
      <c r="HJD177" s="72"/>
      <c r="HJE177" s="72"/>
      <c r="HJF177" s="72"/>
      <c r="HJG177" s="72"/>
      <c r="HJH177" s="72"/>
      <c r="HJI177" s="72"/>
      <c r="HJJ177" s="72"/>
      <c r="HJK177" s="72"/>
      <c r="HJL177" s="72"/>
      <c r="HJM177" s="71"/>
      <c r="HJN177" s="71"/>
      <c r="HJO177" s="71"/>
      <c r="HJP177" s="71"/>
      <c r="HJQ177" s="71"/>
      <c r="HJR177" s="71"/>
      <c r="HJS177" s="71"/>
      <c r="HJT177" s="72"/>
      <c r="HJU177" s="72"/>
      <c r="HJV177" s="72"/>
      <c r="HJW177" s="72"/>
      <c r="HJX177" s="72"/>
      <c r="HJY177" s="72"/>
      <c r="HJZ177" s="72"/>
      <c r="HKA177" s="72"/>
      <c r="HKB177" s="72"/>
      <c r="HKC177" s="71"/>
      <c r="HKD177" s="71"/>
      <c r="HKE177" s="71"/>
      <c r="HKF177" s="71"/>
      <c r="HKG177" s="71"/>
      <c r="HKH177" s="71"/>
      <c r="HKI177" s="71"/>
      <c r="HKJ177" s="72"/>
      <c r="HKK177" s="72"/>
      <c r="HKL177" s="72"/>
      <c r="HKM177" s="72"/>
      <c r="HKN177" s="72"/>
      <c r="HKO177" s="72"/>
      <c r="HKP177" s="72"/>
      <c r="HKQ177" s="72"/>
      <c r="HKR177" s="72"/>
      <c r="HKS177" s="71"/>
      <c r="HKT177" s="71"/>
      <c r="HKU177" s="71"/>
      <c r="HKV177" s="71"/>
      <c r="HKW177" s="71"/>
      <c r="HKX177" s="71"/>
      <c r="HKY177" s="71"/>
      <c r="HKZ177" s="72"/>
      <c r="HLA177" s="72"/>
      <c r="HLB177" s="72"/>
      <c r="HLC177" s="72"/>
      <c r="HLD177" s="72"/>
      <c r="HLE177" s="72"/>
      <c r="HLF177" s="72"/>
      <c r="HLG177" s="72"/>
      <c r="HLH177" s="72"/>
      <c r="HLI177" s="71"/>
      <c r="HLJ177" s="71"/>
      <c r="HLK177" s="71"/>
      <c r="HLL177" s="71"/>
      <c r="HLM177" s="71"/>
      <c r="HLN177" s="71"/>
      <c r="HLO177" s="71"/>
      <c r="HLP177" s="72"/>
      <c r="HLQ177" s="72"/>
      <c r="HLR177" s="72"/>
      <c r="HLS177" s="72"/>
      <c r="HLT177" s="72"/>
      <c r="HLU177" s="72"/>
      <c r="HLV177" s="72"/>
      <c r="HLW177" s="72"/>
      <c r="HLX177" s="72"/>
      <c r="HLY177" s="71"/>
      <c r="HLZ177" s="71"/>
      <c r="HMA177" s="71"/>
      <c r="HMB177" s="71"/>
      <c r="HMC177" s="71"/>
      <c r="HMD177" s="71"/>
      <c r="HME177" s="71"/>
      <c r="HMF177" s="72"/>
      <c r="HMG177" s="72"/>
      <c r="HMH177" s="72"/>
      <c r="HMI177" s="72"/>
      <c r="HMJ177" s="72"/>
      <c r="HMK177" s="72"/>
      <c r="HML177" s="72"/>
      <c r="HMM177" s="72"/>
      <c r="HMN177" s="72"/>
      <c r="HMO177" s="71"/>
      <c r="HMP177" s="71"/>
      <c r="HMQ177" s="71"/>
      <c r="HMR177" s="71"/>
      <c r="HMS177" s="71"/>
      <c r="HMT177" s="71"/>
      <c r="HMU177" s="71"/>
      <c r="HMV177" s="72"/>
      <c r="HMW177" s="72"/>
      <c r="HMX177" s="72"/>
      <c r="HMY177" s="72"/>
      <c r="HMZ177" s="72"/>
      <c r="HNA177" s="72"/>
      <c r="HNB177" s="72"/>
      <c r="HNC177" s="72"/>
      <c r="HND177" s="72"/>
      <c r="HNE177" s="71"/>
      <c r="HNF177" s="71"/>
      <c r="HNG177" s="71"/>
      <c r="HNH177" s="71"/>
      <c r="HNI177" s="71"/>
      <c r="HNJ177" s="71"/>
      <c r="HNK177" s="71"/>
      <c r="HNL177" s="72"/>
      <c r="HNM177" s="72"/>
      <c r="HNN177" s="72"/>
      <c r="HNO177" s="72"/>
      <c r="HNP177" s="72"/>
      <c r="HNQ177" s="72"/>
      <c r="HNR177" s="72"/>
      <c r="HNS177" s="72"/>
      <c r="HNT177" s="72"/>
      <c r="HNU177" s="71"/>
      <c r="HNV177" s="71"/>
      <c r="HNW177" s="71"/>
      <c r="HNX177" s="71"/>
      <c r="HNY177" s="71"/>
      <c r="HNZ177" s="71"/>
      <c r="HOA177" s="71"/>
      <c r="HOB177" s="72"/>
      <c r="HOC177" s="72"/>
      <c r="HOD177" s="72"/>
      <c r="HOE177" s="72"/>
      <c r="HOF177" s="72"/>
      <c r="HOG177" s="72"/>
      <c r="HOH177" s="72"/>
      <c r="HOI177" s="72"/>
      <c r="HOJ177" s="72"/>
      <c r="HOK177" s="71"/>
      <c r="HOL177" s="71"/>
      <c r="HOM177" s="71"/>
      <c r="HON177" s="71"/>
      <c r="HOO177" s="71"/>
      <c r="HOP177" s="71"/>
      <c r="HOQ177" s="71"/>
      <c r="HOR177" s="72"/>
      <c r="HOS177" s="72"/>
      <c r="HOT177" s="72"/>
      <c r="HOU177" s="72"/>
      <c r="HOV177" s="72"/>
      <c r="HOW177" s="72"/>
      <c r="HOX177" s="72"/>
      <c r="HOY177" s="72"/>
      <c r="HOZ177" s="72"/>
      <c r="HPA177" s="71"/>
      <c r="HPB177" s="71"/>
      <c r="HPC177" s="71"/>
      <c r="HPD177" s="71"/>
      <c r="HPE177" s="71"/>
      <c r="HPF177" s="71"/>
      <c r="HPG177" s="71"/>
      <c r="HPH177" s="72"/>
      <c r="HPI177" s="72"/>
      <c r="HPJ177" s="72"/>
      <c r="HPK177" s="72"/>
      <c r="HPL177" s="72"/>
      <c r="HPM177" s="72"/>
      <c r="HPN177" s="72"/>
      <c r="HPO177" s="72"/>
      <c r="HPP177" s="72"/>
      <c r="HPQ177" s="71"/>
      <c r="HPR177" s="71"/>
      <c r="HPS177" s="71"/>
      <c r="HPT177" s="71"/>
      <c r="HPU177" s="71"/>
      <c r="HPV177" s="71"/>
      <c r="HPW177" s="71"/>
      <c r="HPX177" s="72"/>
      <c r="HPY177" s="72"/>
      <c r="HPZ177" s="72"/>
      <c r="HQA177" s="72"/>
      <c r="HQB177" s="72"/>
      <c r="HQC177" s="72"/>
      <c r="HQD177" s="72"/>
      <c r="HQE177" s="72"/>
      <c r="HQF177" s="72"/>
      <c r="HQG177" s="71"/>
      <c r="HQH177" s="71"/>
      <c r="HQI177" s="71"/>
      <c r="HQJ177" s="71"/>
      <c r="HQK177" s="71"/>
      <c r="HQL177" s="71"/>
      <c r="HQM177" s="71"/>
      <c r="HQN177" s="72"/>
      <c r="HQO177" s="72"/>
      <c r="HQP177" s="72"/>
      <c r="HQQ177" s="72"/>
      <c r="HQR177" s="72"/>
      <c r="HQS177" s="72"/>
      <c r="HQT177" s="72"/>
      <c r="HQU177" s="72"/>
      <c r="HQV177" s="72"/>
      <c r="HQW177" s="71"/>
      <c r="HQX177" s="71"/>
      <c r="HQY177" s="71"/>
      <c r="HQZ177" s="71"/>
      <c r="HRA177" s="71"/>
      <c r="HRB177" s="71"/>
      <c r="HRC177" s="71"/>
      <c r="HRD177" s="72"/>
      <c r="HRE177" s="72"/>
      <c r="HRF177" s="72"/>
      <c r="HRG177" s="72"/>
      <c r="HRH177" s="72"/>
      <c r="HRI177" s="72"/>
      <c r="HRJ177" s="72"/>
      <c r="HRK177" s="72"/>
      <c r="HRL177" s="72"/>
      <c r="HRM177" s="71"/>
      <c r="HRN177" s="71"/>
      <c r="HRO177" s="71"/>
      <c r="HRP177" s="71"/>
      <c r="HRQ177" s="71"/>
      <c r="HRR177" s="71"/>
      <c r="HRS177" s="71"/>
      <c r="HRT177" s="72"/>
      <c r="HRU177" s="72"/>
      <c r="HRV177" s="72"/>
      <c r="HRW177" s="72"/>
      <c r="HRX177" s="72"/>
      <c r="HRY177" s="72"/>
      <c r="HRZ177" s="72"/>
      <c r="HSA177" s="72"/>
      <c r="HSB177" s="72"/>
      <c r="HSC177" s="71"/>
      <c r="HSD177" s="71"/>
      <c r="HSE177" s="71"/>
      <c r="HSF177" s="71"/>
      <c r="HSG177" s="71"/>
      <c r="HSH177" s="71"/>
      <c r="HSI177" s="71"/>
      <c r="HSJ177" s="72"/>
      <c r="HSK177" s="72"/>
      <c r="HSL177" s="72"/>
      <c r="HSM177" s="72"/>
      <c r="HSN177" s="72"/>
      <c r="HSO177" s="72"/>
      <c r="HSP177" s="72"/>
      <c r="HSQ177" s="72"/>
      <c r="HSR177" s="72"/>
      <c r="HSS177" s="71"/>
      <c r="HST177" s="71"/>
      <c r="HSU177" s="71"/>
      <c r="HSV177" s="71"/>
      <c r="HSW177" s="71"/>
      <c r="HSX177" s="71"/>
      <c r="HSY177" s="71"/>
      <c r="HSZ177" s="72"/>
      <c r="HTA177" s="72"/>
      <c r="HTB177" s="72"/>
      <c r="HTC177" s="72"/>
      <c r="HTD177" s="72"/>
      <c r="HTE177" s="72"/>
      <c r="HTF177" s="72"/>
      <c r="HTG177" s="72"/>
      <c r="HTH177" s="72"/>
      <c r="HTI177" s="71"/>
      <c r="HTJ177" s="71"/>
      <c r="HTK177" s="71"/>
      <c r="HTL177" s="71"/>
      <c r="HTM177" s="71"/>
      <c r="HTN177" s="71"/>
      <c r="HTO177" s="71"/>
      <c r="HTP177" s="72"/>
      <c r="HTQ177" s="72"/>
      <c r="HTR177" s="72"/>
      <c r="HTS177" s="72"/>
      <c r="HTT177" s="72"/>
      <c r="HTU177" s="72"/>
      <c r="HTV177" s="72"/>
      <c r="HTW177" s="72"/>
      <c r="HTX177" s="72"/>
      <c r="HTY177" s="71"/>
      <c r="HTZ177" s="71"/>
      <c r="HUA177" s="71"/>
      <c r="HUB177" s="71"/>
      <c r="HUC177" s="71"/>
      <c r="HUD177" s="71"/>
      <c r="HUE177" s="71"/>
      <c r="HUF177" s="72"/>
      <c r="HUG177" s="72"/>
      <c r="HUH177" s="72"/>
      <c r="HUI177" s="72"/>
      <c r="HUJ177" s="72"/>
      <c r="HUK177" s="72"/>
      <c r="HUL177" s="72"/>
      <c r="HUM177" s="72"/>
      <c r="HUN177" s="72"/>
      <c r="HUO177" s="71"/>
      <c r="HUP177" s="71"/>
      <c r="HUQ177" s="71"/>
      <c r="HUR177" s="71"/>
      <c r="HUS177" s="71"/>
      <c r="HUT177" s="71"/>
      <c r="HUU177" s="71"/>
      <c r="HUV177" s="72"/>
      <c r="HUW177" s="72"/>
      <c r="HUX177" s="72"/>
      <c r="HUY177" s="72"/>
      <c r="HUZ177" s="72"/>
      <c r="HVA177" s="72"/>
      <c r="HVB177" s="72"/>
      <c r="HVC177" s="72"/>
      <c r="HVD177" s="72"/>
      <c r="HVE177" s="71"/>
      <c r="HVF177" s="71"/>
      <c r="HVG177" s="71"/>
      <c r="HVH177" s="71"/>
      <c r="HVI177" s="71"/>
      <c r="HVJ177" s="71"/>
      <c r="HVK177" s="71"/>
      <c r="HVL177" s="72"/>
      <c r="HVM177" s="72"/>
      <c r="HVN177" s="72"/>
      <c r="HVO177" s="72"/>
      <c r="HVP177" s="72"/>
      <c r="HVQ177" s="72"/>
      <c r="HVR177" s="72"/>
      <c r="HVS177" s="72"/>
      <c r="HVT177" s="72"/>
      <c r="HVU177" s="71"/>
      <c r="HVV177" s="71"/>
      <c r="HVW177" s="71"/>
      <c r="HVX177" s="71"/>
      <c r="HVY177" s="71"/>
      <c r="HVZ177" s="71"/>
      <c r="HWA177" s="71"/>
      <c r="HWB177" s="72"/>
      <c r="HWC177" s="72"/>
      <c r="HWD177" s="72"/>
      <c r="HWE177" s="72"/>
      <c r="HWF177" s="72"/>
      <c r="HWG177" s="72"/>
      <c r="HWH177" s="72"/>
      <c r="HWI177" s="72"/>
      <c r="HWJ177" s="72"/>
      <c r="HWK177" s="71"/>
      <c r="HWL177" s="71"/>
      <c r="HWM177" s="71"/>
      <c r="HWN177" s="71"/>
      <c r="HWO177" s="71"/>
      <c r="HWP177" s="71"/>
      <c r="HWQ177" s="71"/>
      <c r="HWR177" s="72"/>
      <c r="HWS177" s="72"/>
      <c r="HWT177" s="72"/>
      <c r="HWU177" s="72"/>
      <c r="HWV177" s="72"/>
      <c r="HWW177" s="72"/>
      <c r="HWX177" s="72"/>
      <c r="HWY177" s="72"/>
      <c r="HWZ177" s="72"/>
      <c r="HXA177" s="71"/>
      <c r="HXB177" s="71"/>
      <c r="HXC177" s="71"/>
      <c r="HXD177" s="71"/>
      <c r="HXE177" s="71"/>
      <c r="HXF177" s="71"/>
      <c r="HXG177" s="71"/>
      <c r="HXH177" s="72"/>
      <c r="HXI177" s="72"/>
      <c r="HXJ177" s="72"/>
      <c r="HXK177" s="72"/>
      <c r="HXL177" s="72"/>
      <c r="HXM177" s="72"/>
      <c r="HXN177" s="72"/>
      <c r="HXO177" s="72"/>
      <c r="HXP177" s="72"/>
      <c r="HXQ177" s="71"/>
      <c r="HXR177" s="71"/>
      <c r="HXS177" s="71"/>
      <c r="HXT177" s="71"/>
      <c r="HXU177" s="71"/>
      <c r="HXV177" s="71"/>
      <c r="HXW177" s="71"/>
      <c r="HXX177" s="72"/>
      <c r="HXY177" s="72"/>
      <c r="HXZ177" s="72"/>
      <c r="HYA177" s="72"/>
      <c r="HYB177" s="72"/>
      <c r="HYC177" s="72"/>
      <c r="HYD177" s="72"/>
      <c r="HYE177" s="72"/>
      <c r="HYF177" s="72"/>
      <c r="HYG177" s="71"/>
      <c r="HYH177" s="71"/>
      <c r="HYI177" s="71"/>
      <c r="HYJ177" s="71"/>
      <c r="HYK177" s="71"/>
      <c r="HYL177" s="71"/>
      <c r="HYM177" s="71"/>
      <c r="HYN177" s="72"/>
      <c r="HYO177" s="72"/>
      <c r="HYP177" s="72"/>
      <c r="HYQ177" s="72"/>
      <c r="HYR177" s="72"/>
      <c r="HYS177" s="72"/>
      <c r="HYT177" s="72"/>
      <c r="HYU177" s="72"/>
      <c r="HYV177" s="72"/>
      <c r="HYW177" s="71"/>
      <c r="HYX177" s="71"/>
      <c r="HYY177" s="71"/>
      <c r="HYZ177" s="71"/>
      <c r="HZA177" s="71"/>
      <c r="HZB177" s="71"/>
      <c r="HZC177" s="71"/>
      <c r="HZD177" s="72"/>
      <c r="HZE177" s="72"/>
      <c r="HZF177" s="72"/>
      <c r="HZG177" s="72"/>
      <c r="HZH177" s="72"/>
      <c r="HZI177" s="72"/>
      <c r="HZJ177" s="72"/>
      <c r="HZK177" s="72"/>
      <c r="HZL177" s="72"/>
      <c r="HZM177" s="71"/>
      <c r="HZN177" s="71"/>
      <c r="HZO177" s="71"/>
      <c r="HZP177" s="71"/>
      <c r="HZQ177" s="71"/>
      <c r="HZR177" s="71"/>
      <c r="HZS177" s="71"/>
      <c r="HZT177" s="72"/>
      <c r="HZU177" s="72"/>
      <c r="HZV177" s="72"/>
      <c r="HZW177" s="72"/>
      <c r="HZX177" s="72"/>
      <c r="HZY177" s="72"/>
      <c r="HZZ177" s="72"/>
      <c r="IAA177" s="72"/>
      <c r="IAB177" s="72"/>
      <c r="IAC177" s="71"/>
      <c r="IAD177" s="71"/>
      <c r="IAE177" s="71"/>
      <c r="IAF177" s="71"/>
      <c r="IAG177" s="71"/>
      <c r="IAH177" s="71"/>
      <c r="IAI177" s="71"/>
      <c r="IAJ177" s="72"/>
      <c r="IAK177" s="72"/>
      <c r="IAL177" s="72"/>
      <c r="IAM177" s="72"/>
      <c r="IAN177" s="72"/>
      <c r="IAO177" s="72"/>
      <c r="IAP177" s="72"/>
      <c r="IAQ177" s="72"/>
      <c r="IAR177" s="72"/>
      <c r="IAS177" s="71"/>
      <c r="IAT177" s="71"/>
      <c r="IAU177" s="71"/>
      <c r="IAV177" s="71"/>
      <c r="IAW177" s="71"/>
      <c r="IAX177" s="71"/>
      <c r="IAY177" s="71"/>
      <c r="IAZ177" s="72"/>
      <c r="IBA177" s="72"/>
      <c r="IBB177" s="72"/>
      <c r="IBC177" s="72"/>
      <c r="IBD177" s="72"/>
      <c r="IBE177" s="72"/>
      <c r="IBF177" s="72"/>
      <c r="IBG177" s="72"/>
      <c r="IBH177" s="72"/>
      <c r="IBI177" s="71"/>
      <c r="IBJ177" s="71"/>
      <c r="IBK177" s="71"/>
      <c r="IBL177" s="71"/>
      <c r="IBM177" s="71"/>
      <c r="IBN177" s="71"/>
      <c r="IBO177" s="71"/>
      <c r="IBP177" s="72"/>
      <c r="IBQ177" s="72"/>
      <c r="IBR177" s="72"/>
      <c r="IBS177" s="72"/>
      <c r="IBT177" s="72"/>
      <c r="IBU177" s="72"/>
      <c r="IBV177" s="72"/>
      <c r="IBW177" s="72"/>
      <c r="IBX177" s="72"/>
      <c r="IBY177" s="71"/>
      <c r="IBZ177" s="71"/>
      <c r="ICA177" s="71"/>
      <c r="ICB177" s="71"/>
      <c r="ICC177" s="71"/>
      <c r="ICD177" s="71"/>
      <c r="ICE177" s="71"/>
      <c r="ICF177" s="72"/>
      <c r="ICG177" s="72"/>
      <c r="ICH177" s="72"/>
      <c r="ICI177" s="72"/>
      <c r="ICJ177" s="72"/>
      <c r="ICK177" s="72"/>
      <c r="ICL177" s="72"/>
      <c r="ICM177" s="72"/>
      <c r="ICN177" s="72"/>
      <c r="ICO177" s="71"/>
      <c r="ICP177" s="71"/>
      <c r="ICQ177" s="71"/>
      <c r="ICR177" s="71"/>
      <c r="ICS177" s="71"/>
      <c r="ICT177" s="71"/>
      <c r="ICU177" s="71"/>
      <c r="ICV177" s="72"/>
      <c r="ICW177" s="72"/>
      <c r="ICX177" s="72"/>
      <c r="ICY177" s="72"/>
      <c r="ICZ177" s="72"/>
      <c r="IDA177" s="72"/>
      <c r="IDB177" s="72"/>
      <c r="IDC177" s="72"/>
      <c r="IDD177" s="72"/>
      <c r="IDE177" s="71"/>
      <c r="IDF177" s="71"/>
      <c r="IDG177" s="71"/>
      <c r="IDH177" s="71"/>
      <c r="IDI177" s="71"/>
      <c r="IDJ177" s="71"/>
      <c r="IDK177" s="71"/>
      <c r="IDL177" s="72"/>
      <c r="IDM177" s="72"/>
      <c r="IDN177" s="72"/>
      <c r="IDO177" s="72"/>
      <c r="IDP177" s="72"/>
      <c r="IDQ177" s="72"/>
      <c r="IDR177" s="72"/>
      <c r="IDS177" s="72"/>
      <c r="IDT177" s="72"/>
      <c r="IDU177" s="71"/>
      <c r="IDV177" s="71"/>
      <c r="IDW177" s="71"/>
      <c r="IDX177" s="71"/>
      <c r="IDY177" s="71"/>
      <c r="IDZ177" s="71"/>
      <c r="IEA177" s="71"/>
      <c r="IEB177" s="72"/>
      <c r="IEC177" s="72"/>
      <c r="IED177" s="72"/>
      <c r="IEE177" s="72"/>
      <c r="IEF177" s="72"/>
      <c r="IEG177" s="72"/>
      <c r="IEH177" s="72"/>
      <c r="IEI177" s="72"/>
      <c r="IEJ177" s="72"/>
      <c r="IEK177" s="71"/>
      <c r="IEL177" s="71"/>
      <c r="IEM177" s="71"/>
      <c r="IEN177" s="71"/>
      <c r="IEO177" s="71"/>
      <c r="IEP177" s="71"/>
      <c r="IEQ177" s="71"/>
      <c r="IER177" s="72"/>
      <c r="IES177" s="72"/>
      <c r="IET177" s="72"/>
      <c r="IEU177" s="72"/>
      <c r="IEV177" s="72"/>
      <c r="IEW177" s="72"/>
      <c r="IEX177" s="72"/>
      <c r="IEY177" s="72"/>
      <c r="IEZ177" s="72"/>
      <c r="IFA177" s="71"/>
      <c r="IFB177" s="71"/>
      <c r="IFC177" s="71"/>
      <c r="IFD177" s="71"/>
      <c r="IFE177" s="71"/>
      <c r="IFF177" s="71"/>
      <c r="IFG177" s="71"/>
      <c r="IFH177" s="72"/>
      <c r="IFI177" s="72"/>
      <c r="IFJ177" s="72"/>
      <c r="IFK177" s="72"/>
      <c r="IFL177" s="72"/>
      <c r="IFM177" s="72"/>
      <c r="IFN177" s="72"/>
      <c r="IFO177" s="72"/>
      <c r="IFP177" s="72"/>
      <c r="IFQ177" s="71"/>
      <c r="IFR177" s="71"/>
      <c r="IFS177" s="71"/>
      <c r="IFT177" s="71"/>
      <c r="IFU177" s="71"/>
      <c r="IFV177" s="71"/>
      <c r="IFW177" s="71"/>
      <c r="IFX177" s="72"/>
      <c r="IFY177" s="72"/>
      <c r="IFZ177" s="72"/>
      <c r="IGA177" s="72"/>
      <c r="IGB177" s="72"/>
      <c r="IGC177" s="72"/>
      <c r="IGD177" s="72"/>
      <c r="IGE177" s="72"/>
      <c r="IGF177" s="72"/>
      <c r="IGG177" s="71"/>
      <c r="IGH177" s="71"/>
      <c r="IGI177" s="71"/>
      <c r="IGJ177" s="71"/>
      <c r="IGK177" s="71"/>
      <c r="IGL177" s="71"/>
      <c r="IGM177" s="71"/>
      <c r="IGN177" s="72"/>
      <c r="IGO177" s="72"/>
      <c r="IGP177" s="72"/>
      <c r="IGQ177" s="72"/>
      <c r="IGR177" s="72"/>
      <c r="IGS177" s="72"/>
      <c r="IGT177" s="72"/>
      <c r="IGU177" s="72"/>
      <c r="IGV177" s="72"/>
      <c r="IGW177" s="71"/>
      <c r="IGX177" s="71"/>
      <c r="IGY177" s="71"/>
      <c r="IGZ177" s="71"/>
      <c r="IHA177" s="71"/>
      <c r="IHB177" s="71"/>
      <c r="IHC177" s="71"/>
      <c r="IHD177" s="72"/>
      <c r="IHE177" s="72"/>
      <c r="IHF177" s="72"/>
      <c r="IHG177" s="72"/>
      <c r="IHH177" s="72"/>
      <c r="IHI177" s="72"/>
      <c r="IHJ177" s="72"/>
      <c r="IHK177" s="72"/>
      <c r="IHL177" s="72"/>
      <c r="IHM177" s="71"/>
      <c r="IHN177" s="71"/>
      <c r="IHO177" s="71"/>
      <c r="IHP177" s="71"/>
      <c r="IHQ177" s="71"/>
      <c r="IHR177" s="71"/>
      <c r="IHS177" s="71"/>
      <c r="IHT177" s="72"/>
      <c r="IHU177" s="72"/>
      <c r="IHV177" s="72"/>
      <c r="IHW177" s="72"/>
      <c r="IHX177" s="72"/>
      <c r="IHY177" s="72"/>
      <c r="IHZ177" s="72"/>
      <c r="IIA177" s="72"/>
      <c r="IIB177" s="72"/>
      <c r="IIC177" s="71"/>
      <c r="IID177" s="71"/>
      <c r="IIE177" s="71"/>
      <c r="IIF177" s="71"/>
      <c r="IIG177" s="71"/>
      <c r="IIH177" s="71"/>
      <c r="III177" s="71"/>
      <c r="IIJ177" s="72"/>
      <c r="IIK177" s="72"/>
      <c r="IIL177" s="72"/>
      <c r="IIM177" s="72"/>
      <c r="IIN177" s="72"/>
      <c r="IIO177" s="72"/>
      <c r="IIP177" s="72"/>
      <c r="IIQ177" s="72"/>
      <c r="IIR177" s="72"/>
      <c r="IIS177" s="71"/>
      <c r="IIT177" s="71"/>
      <c r="IIU177" s="71"/>
      <c r="IIV177" s="71"/>
      <c r="IIW177" s="71"/>
      <c r="IIX177" s="71"/>
      <c r="IIY177" s="71"/>
      <c r="IIZ177" s="72"/>
      <c r="IJA177" s="72"/>
      <c r="IJB177" s="72"/>
      <c r="IJC177" s="72"/>
      <c r="IJD177" s="72"/>
      <c r="IJE177" s="72"/>
      <c r="IJF177" s="72"/>
      <c r="IJG177" s="72"/>
      <c r="IJH177" s="72"/>
      <c r="IJI177" s="71"/>
      <c r="IJJ177" s="71"/>
      <c r="IJK177" s="71"/>
      <c r="IJL177" s="71"/>
      <c r="IJM177" s="71"/>
      <c r="IJN177" s="71"/>
      <c r="IJO177" s="71"/>
      <c r="IJP177" s="72"/>
      <c r="IJQ177" s="72"/>
      <c r="IJR177" s="72"/>
      <c r="IJS177" s="72"/>
      <c r="IJT177" s="72"/>
      <c r="IJU177" s="72"/>
      <c r="IJV177" s="72"/>
      <c r="IJW177" s="72"/>
      <c r="IJX177" s="72"/>
      <c r="IJY177" s="71"/>
      <c r="IJZ177" s="71"/>
      <c r="IKA177" s="71"/>
      <c r="IKB177" s="71"/>
      <c r="IKC177" s="71"/>
      <c r="IKD177" s="71"/>
      <c r="IKE177" s="71"/>
      <c r="IKF177" s="72"/>
      <c r="IKG177" s="72"/>
      <c r="IKH177" s="72"/>
      <c r="IKI177" s="72"/>
      <c r="IKJ177" s="72"/>
      <c r="IKK177" s="72"/>
      <c r="IKL177" s="72"/>
      <c r="IKM177" s="72"/>
      <c r="IKN177" s="72"/>
      <c r="IKO177" s="71"/>
      <c r="IKP177" s="71"/>
      <c r="IKQ177" s="71"/>
      <c r="IKR177" s="71"/>
      <c r="IKS177" s="71"/>
      <c r="IKT177" s="71"/>
      <c r="IKU177" s="71"/>
      <c r="IKV177" s="72"/>
      <c r="IKW177" s="72"/>
      <c r="IKX177" s="72"/>
      <c r="IKY177" s="72"/>
      <c r="IKZ177" s="72"/>
      <c r="ILA177" s="72"/>
      <c r="ILB177" s="72"/>
      <c r="ILC177" s="72"/>
      <c r="ILD177" s="72"/>
      <c r="ILE177" s="71"/>
      <c r="ILF177" s="71"/>
      <c r="ILG177" s="71"/>
      <c r="ILH177" s="71"/>
      <c r="ILI177" s="71"/>
      <c r="ILJ177" s="71"/>
      <c r="ILK177" s="71"/>
      <c r="ILL177" s="72"/>
      <c r="ILM177" s="72"/>
      <c r="ILN177" s="72"/>
      <c r="ILO177" s="72"/>
      <c r="ILP177" s="72"/>
      <c r="ILQ177" s="72"/>
      <c r="ILR177" s="72"/>
      <c r="ILS177" s="72"/>
      <c r="ILT177" s="72"/>
      <c r="ILU177" s="71"/>
      <c r="ILV177" s="71"/>
      <c r="ILW177" s="71"/>
      <c r="ILX177" s="71"/>
      <c r="ILY177" s="71"/>
      <c r="ILZ177" s="71"/>
      <c r="IMA177" s="71"/>
      <c r="IMB177" s="72"/>
      <c r="IMC177" s="72"/>
      <c r="IMD177" s="72"/>
      <c r="IME177" s="72"/>
      <c r="IMF177" s="72"/>
      <c r="IMG177" s="72"/>
      <c r="IMH177" s="72"/>
      <c r="IMI177" s="72"/>
      <c r="IMJ177" s="72"/>
      <c r="IMK177" s="71"/>
      <c r="IML177" s="71"/>
      <c r="IMM177" s="71"/>
      <c r="IMN177" s="71"/>
      <c r="IMO177" s="71"/>
      <c r="IMP177" s="71"/>
      <c r="IMQ177" s="71"/>
      <c r="IMR177" s="72"/>
      <c r="IMS177" s="72"/>
      <c r="IMT177" s="72"/>
      <c r="IMU177" s="72"/>
      <c r="IMV177" s="72"/>
      <c r="IMW177" s="72"/>
      <c r="IMX177" s="72"/>
      <c r="IMY177" s="72"/>
      <c r="IMZ177" s="72"/>
      <c r="INA177" s="71"/>
      <c r="INB177" s="71"/>
      <c r="INC177" s="71"/>
      <c r="IND177" s="71"/>
      <c r="INE177" s="71"/>
      <c r="INF177" s="71"/>
      <c r="ING177" s="71"/>
      <c r="INH177" s="72"/>
      <c r="INI177" s="72"/>
      <c r="INJ177" s="72"/>
      <c r="INK177" s="72"/>
      <c r="INL177" s="72"/>
      <c r="INM177" s="72"/>
      <c r="INN177" s="72"/>
      <c r="INO177" s="72"/>
      <c r="INP177" s="72"/>
      <c r="INQ177" s="71"/>
      <c r="INR177" s="71"/>
      <c r="INS177" s="71"/>
      <c r="INT177" s="71"/>
      <c r="INU177" s="71"/>
      <c r="INV177" s="71"/>
      <c r="INW177" s="71"/>
      <c r="INX177" s="72"/>
      <c r="INY177" s="72"/>
      <c r="INZ177" s="72"/>
      <c r="IOA177" s="72"/>
      <c r="IOB177" s="72"/>
      <c r="IOC177" s="72"/>
      <c r="IOD177" s="72"/>
      <c r="IOE177" s="72"/>
      <c r="IOF177" s="72"/>
      <c r="IOG177" s="71"/>
      <c r="IOH177" s="71"/>
      <c r="IOI177" s="71"/>
      <c r="IOJ177" s="71"/>
      <c r="IOK177" s="71"/>
      <c r="IOL177" s="71"/>
      <c r="IOM177" s="71"/>
      <c r="ION177" s="72"/>
      <c r="IOO177" s="72"/>
      <c r="IOP177" s="72"/>
      <c r="IOQ177" s="72"/>
      <c r="IOR177" s="72"/>
      <c r="IOS177" s="72"/>
      <c r="IOT177" s="72"/>
      <c r="IOU177" s="72"/>
      <c r="IOV177" s="72"/>
      <c r="IOW177" s="71"/>
      <c r="IOX177" s="71"/>
      <c r="IOY177" s="71"/>
      <c r="IOZ177" s="71"/>
      <c r="IPA177" s="71"/>
      <c r="IPB177" s="71"/>
      <c r="IPC177" s="71"/>
      <c r="IPD177" s="72"/>
      <c r="IPE177" s="72"/>
      <c r="IPF177" s="72"/>
      <c r="IPG177" s="72"/>
      <c r="IPH177" s="72"/>
      <c r="IPI177" s="72"/>
      <c r="IPJ177" s="72"/>
      <c r="IPK177" s="72"/>
      <c r="IPL177" s="72"/>
      <c r="IPM177" s="71"/>
      <c r="IPN177" s="71"/>
      <c r="IPO177" s="71"/>
      <c r="IPP177" s="71"/>
      <c r="IPQ177" s="71"/>
      <c r="IPR177" s="71"/>
      <c r="IPS177" s="71"/>
      <c r="IPT177" s="72"/>
      <c r="IPU177" s="72"/>
      <c r="IPV177" s="72"/>
      <c r="IPW177" s="72"/>
      <c r="IPX177" s="72"/>
      <c r="IPY177" s="72"/>
      <c r="IPZ177" s="72"/>
      <c r="IQA177" s="72"/>
      <c r="IQB177" s="72"/>
      <c r="IQC177" s="71"/>
      <c r="IQD177" s="71"/>
      <c r="IQE177" s="71"/>
      <c r="IQF177" s="71"/>
      <c r="IQG177" s="71"/>
      <c r="IQH177" s="71"/>
      <c r="IQI177" s="71"/>
      <c r="IQJ177" s="72"/>
      <c r="IQK177" s="72"/>
      <c r="IQL177" s="72"/>
      <c r="IQM177" s="72"/>
      <c r="IQN177" s="72"/>
      <c r="IQO177" s="72"/>
      <c r="IQP177" s="72"/>
      <c r="IQQ177" s="72"/>
      <c r="IQR177" s="72"/>
      <c r="IQS177" s="71"/>
      <c r="IQT177" s="71"/>
      <c r="IQU177" s="71"/>
      <c r="IQV177" s="71"/>
      <c r="IQW177" s="71"/>
      <c r="IQX177" s="71"/>
      <c r="IQY177" s="71"/>
      <c r="IQZ177" s="72"/>
      <c r="IRA177" s="72"/>
      <c r="IRB177" s="72"/>
      <c r="IRC177" s="72"/>
      <c r="IRD177" s="72"/>
      <c r="IRE177" s="72"/>
      <c r="IRF177" s="72"/>
      <c r="IRG177" s="72"/>
      <c r="IRH177" s="72"/>
      <c r="IRI177" s="71"/>
      <c r="IRJ177" s="71"/>
      <c r="IRK177" s="71"/>
      <c r="IRL177" s="71"/>
      <c r="IRM177" s="71"/>
      <c r="IRN177" s="71"/>
      <c r="IRO177" s="71"/>
      <c r="IRP177" s="72"/>
      <c r="IRQ177" s="72"/>
      <c r="IRR177" s="72"/>
      <c r="IRS177" s="72"/>
      <c r="IRT177" s="72"/>
      <c r="IRU177" s="72"/>
      <c r="IRV177" s="72"/>
      <c r="IRW177" s="72"/>
      <c r="IRX177" s="72"/>
      <c r="IRY177" s="71"/>
      <c r="IRZ177" s="71"/>
      <c r="ISA177" s="71"/>
      <c r="ISB177" s="71"/>
      <c r="ISC177" s="71"/>
      <c r="ISD177" s="71"/>
      <c r="ISE177" s="71"/>
      <c r="ISF177" s="72"/>
      <c r="ISG177" s="72"/>
      <c r="ISH177" s="72"/>
      <c r="ISI177" s="72"/>
      <c r="ISJ177" s="72"/>
      <c r="ISK177" s="72"/>
      <c r="ISL177" s="72"/>
      <c r="ISM177" s="72"/>
      <c r="ISN177" s="72"/>
      <c r="ISO177" s="71"/>
      <c r="ISP177" s="71"/>
      <c r="ISQ177" s="71"/>
      <c r="ISR177" s="71"/>
      <c r="ISS177" s="71"/>
      <c r="IST177" s="71"/>
      <c r="ISU177" s="71"/>
      <c r="ISV177" s="72"/>
      <c r="ISW177" s="72"/>
      <c r="ISX177" s="72"/>
      <c r="ISY177" s="72"/>
      <c r="ISZ177" s="72"/>
      <c r="ITA177" s="72"/>
      <c r="ITB177" s="72"/>
      <c r="ITC177" s="72"/>
      <c r="ITD177" s="72"/>
      <c r="ITE177" s="71"/>
      <c r="ITF177" s="71"/>
      <c r="ITG177" s="71"/>
      <c r="ITH177" s="71"/>
      <c r="ITI177" s="71"/>
      <c r="ITJ177" s="71"/>
      <c r="ITK177" s="71"/>
      <c r="ITL177" s="72"/>
      <c r="ITM177" s="72"/>
      <c r="ITN177" s="72"/>
      <c r="ITO177" s="72"/>
      <c r="ITP177" s="72"/>
      <c r="ITQ177" s="72"/>
      <c r="ITR177" s="72"/>
      <c r="ITS177" s="72"/>
      <c r="ITT177" s="72"/>
      <c r="ITU177" s="71"/>
      <c r="ITV177" s="71"/>
      <c r="ITW177" s="71"/>
      <c r="ITX177" s="71"/>
      <c r="ITY177" s="71"/>
      <c r="ITZ177" s="71"/>
      <c r="IUA177" s="71"/>
      <c r="IUB177" s="72"/>
      <c r="IUC177" s="72"/>
      <c r="IUD177" s="72"/>
      <c r="IUE177" s="72"/>
      <c r="IUF177" s="72"/>
      <c r="IUG177" s="72"/>
      <c r="IUH177" s="72"/>
      <c r="IUI177" s="72"/>
      <c r="IUJ177" s="72"/>
      <c r="IUK177" s="71"/>
      <c r="IUL177" s="71"/>
      <c r="IUM177" s="71"/>
      <c r="IUN177" s="71"/>
      <c r="IUO177" s="71"/>
      <c r="IUP177" s="71"/>
      <c r="IUQ177" s="71"/>
      <c r="IUR177" s="72"/>
      <c r="IUS177" s="72"/>
      <c r="IUT177" s="72"/>
      <c r="IUU177" s="72"/>
      <c r="IUV177" s="72"/>
      <c r="IUW177" s="72"/>
      <c r="IUX177" s="72"/>
      <c r="IUY177" s="72"/>
      <c r="IUZ177" s="72"/>
      <c r="IVA177" s="71"/>
      <c r="IVB177" s="71"/>
      <c r="IVC177" s="71"/>
      <c r="IVD177" s="71"/>
      <c r="IVE177" s="71"/>
      <c r="IVF177" s="71"/>
      <c r="IVG177" s="71"/>
      <c r="IVH177" s="72"/>
      <c r="IVI177" s="72"/>
      <c r="IVJ177" s="72"/>
      <c r="IVK177" s="72"/>
      <c r="IVL177" s="72"/>
      <c r="IVM177" s="72"/>
      <c r="IVN177" s="72"/>
      <c r="IVO177" s="72"/>
      <c r="IVP177" s="72"/>
      <c r="IVQ177" s="71"/>
      <c r="IVR177" s="71"/>
      <c r="IVS177" s="71"/>
      <c r="IVT177" s="71"/>
      <c r="IVU177" s="71"/>
      <c r="IVV177" s="71"/>
      <c r="IVW177" s="71"/>
      <c r="IVX177" s="72"/>
      <c r="IVY177" s="72"/>
      <c r="IVZ177" s="72"/>
      <c r="IWA177" s="72"/>
      <c r="IWB177" s="72"/>
      <c r="IWC177" s="72"/>
      <c r="IWD177" s="72"/>
      <c r="IWE177" s="72"/>
      <c r="IWF177" s="72"/>
      <c r="IWG177" s="71"/>
      <c r="IWH177" s="71"/>
      <c r="IWI177" s="71"/>
      <c r="IWJ177" s="71"/>
      <c r="IWK177" s="71"/>
      <c r="IWL177" s="71"/>
      <c r="IWM177" s="71"/>
      <c r="IWN177" s="72"/>
      <c r="IWO177" s="72"/>
      <c r="IWP177" s="72"/>
      <c r="IWQ177" s="72"/>
      <c r="IWR177" s="72"/>
      <c r="IWS177" s="72"/>
      <c r="IWT177" s="72"/>
      <c r="IWU177" s="72"/>
      <c r="IWV177" s="72"/>
      <c r="IWW177" s="71"/>
      <c r="IWX177" s="71"/>
      <c r="IWY177" s="71"/>
      <c r="IWZ177" s="71"/>
      <c r="IXA177" s="71"/>
      <c r="IXB177" s="71"/>
      <c r="IXC177" s="71"/>
      <c r="IXD177" s="72"/>
      <c r="IXE177" s="72"/>
      <c r="IXF177" s="72"/>
      <c r="IXG177" s="72"/>
      <c r="IXH177" s="72"/>
      <c r="IXI177" s="72"/>
      <c r="IXJ177" s="72"/>
      <c r="IXK177" s="72"/>
      <c r="IXL177" s="72"/>
      <c r="IXM177" s="71"/>
      <c r="IXN177" s="71"/>
      <c r="IXO177" s="71"/>
      <c r="IXP177" s="71"/>
      <c r="IXQ177" s="71"/>
      <c r="IXR177" s="71"/>
      <c r="IXS177" s="71"/>
      <c r="IXT177" s="72"/>
      <c r="IXU177" s="72"/>
      <c r="IXV177" s="72"/>
      <c r="IXW177" s="72"/>
      <c r="IXX177" s="72"/>
      <c r="IXY177" s="72"/>
      <c r="IXZ177" s="72"/>
      <c r="IYA177" s="72"/>
      <c r="IYB177" s="72"/>
      <c r="IYC177" s="71"/>
      <c r="IYD177" s="71"/>
      <c r="IYE177" s="71"/>
      <c r="IYF177" s="71"/>
      <c r="IYG177" s="71"/>
      <c r="IYH177" s="71"/>
      <c r="IYI177" s="71"/>
      <c r="IYJ177" s="72"/>
      <c r="IYK177" s="72"/>
      <c r="IYL177" s="72"/>
      <c r="IYM177" s="72"/>
      <c r="IYN177" s="72"/>
      <c r="IYO177" s="72"/>
      <c r="IYP177" s="72"/>
      <c r="IYQ177" s="72"/>
      <c r="IYR177" s="72"/>
      <c r="IYS177" s="71"/>
      <c r="IYT177" s="71"/>
      <c r="IYU177" s="71"/>
      <c r="IYV177" s="71"/>
      <c r="IYW177" s="71"/>
      <c r="IYX177" s="71"/>
      <c r="IYY177" s="71"/>
      <c r="IYZ177" s="72"/>
      <c r="IZA177" s="72"/>
      <c r="IZB177" s="72"/>
      <c r="IZC177" s="72"/>
      <c r="IZD177" s="72"/>
      <c r="IZE177" s="72"/>
      <c r="IZF177" s="72"/>
      <c r="IZG177" s="72"/>
      <c r="IZH177" s="72"/>
      <c r="IZI177" s="71"/>
      <c r="IZJ177" s="71"/>
      <c r="IZK177" s="71"/>
      <c r="IZL177" s="71"/>
      <c r="IZM177" s="71"/>
      <c r="IZN177" s="71"/>
      <c r="IZO177" s="71"/>
      <c r="IZP177" s="72"/>
      <c r="IZQ177" s="72"/>
      <c r="IZR177" s="72"/>
      <c r="IZS177" s="72"/>
      <c r="IZT177" s="72"/>
      <c r="IZU177" s="72"/>
      <c r="IZV177" s="72"/>
      <c r="IZW177" s="72"/>
      <c r="IZX177" s="72"/>
      <c r="IZY177" s="71"/>
      <c r="IZZ177" s="71"/>
      <c r="JAA177" s="71"/>
      <c r="JAB177" s="71"/>
      <c r="JAC177" s="71"/>
      <c r="JAD177" s="71"/>
      <c r="JAE177" s="71"/>
      <c r="JAF177" s="72"/>
      <c r="JAG177" s="72"/>
      <c r="JAH177" s="72"/>
      <c r="JAI177" s="72"/>
      <c r="JAJ177" s="72"/>
      <c r="JAK177" s="72"/>
      <c r="JAL177" s="72"/>
      <c r="JAM177" s="72"/>
      <c r="JAN177" s="72"/>
      <c r="JAO177" s="71"/>
      <c r="JAP177" s="71"/>
      <c r="JAQ177" s="71"/>
      <c r="JAR177" s="71"/>
      <c r="JAS177" s="71"/>
      <c r="JAT177" s="71"/>
      <c r="JAU177" s="71"/>
      <c r="JAV177" s="72"/>
      <c r="JAW177" s="72"/>
      <c r="JAX177" s="72"/>
      <c r="JAY177" s="72"/>
      <c r="JAZ177" s="72"/>
      <c r="JBA177" s="72"/>
      <c r="JBB177" s="72"/>
      <c r="JBC177" s="72"/>
      <c r="JBD177" s="72"/>
      <c r="JBE177" s="71"/>
      <c r="JBF177" s="71"/>
      <c r="JBG177" s="71"/>
      <c r="JBH177" s="71"/>
      <c r="JBI177" s="71"/>
      <c r="JBJ177" s="71"/>
      <c r="JBK177" s="71"/>
      <c r="JBL177" s="72"/>
      <c r="JBM177" s="72"/>
      <c r="JBN177" s="72"/>
      <c r="JBO177" s="72"/>
      <c r="JBP177" s="72"/>
      <c r="JBQ177" s="72"/>
      <c r="JBR177" s="72"/>
      <c r="JBS177" s="72"/>
      <c r="JBT177" s="72"/>
      <c r="JBU177" s="71"/>
      <c r="JBV177" s="71"/>
      <c r="JBW177" s="71"/>
      <c r="JBX177" s="71"/>
      <c r="JBY177" s="71"/>
      <c r="JBZ177" s="71"/>
      <c r="JCA177" s="71"/>
      <c r="JCB177" s="72"/>
      <c r="JCC177" s="72"/>
      <c r="JCD177" s="72"/>
      <c r="JCE177" s="72"/>
      <c r="JCF177" s="72"/>
      <c r="JCG177" s="72"/>
      <c r="JCH177" s="72"/>
      <c r="JCI177" s="72"/>
      <c r="JCJ177" s="72"/>
      <c r="JCK177" s="71"/>
      <c r="JCL177" s="71"/>
      <c r="JCM177" s="71"/>
      <c r="JCN177" s="71"/>
      <c r="JCO177" s="71"/>
      <c r="JCP177" s="71"/>
      <c r="JCQ177" s="71"/>
      <c r="JCR177" s="72"/>
      <c r="JCS177" s="72"/>
      <c r="JCT177" s="72"/>
      <c r="JCU177" s="72"/>
      <c r="JCV177" s="72"/>
      <c r="JCW177" s="72"/>
      <c r="JCX177" s="72"/>
      <c r="JCY177" s="72"/>
      <c r="JCZ177" s="72"/>
      <c r="JDA177" s="71"/>
      <c r="JDB177" s="71"/>
      <c r="JDC177" s="71"/>
      <c r="JDD177" s="71"/>
      <c r="JDE177" s="71"/>
      <c r="JDF177" s="71"/>
      <c r="JDG177" s="71"/>
      <c r="JDH177" s="72"/>
      <c r="JDI177" s="72"/>
      <c r="JDJ177" s="72"/>
      <c r="JDK177" s="72"/>
      <c r="JDL177" s="72"/>
      <c r="JDM177" s="72"/>
      <c r="JDN177" s="72"/>
      <c r="JDO177" s="72"/>
      <c r="JDP177" s="72"/>
      <c r="JDQ177" s="71"/>
      <c r="JDR177" s="71"/>
      <c r="JDS177" s="71"/>
      <c r="JDT177" s="71"/>
      <c r="JDU177" s="71"/>
      <c r="JDV177" s="71"/>
      <c r="JDW177" s="71"/>
      <c r="JDX177" s="72"/>
      <c r="JDY177" s="72"/>
      <c r="JDZ177" s="72"/>
      <c r="JEA177" s="72"/>
      <c r="JEB177" s="72"/>
      <c r="JEC177" s="72"/>
      <c r="JED177" s="72"/>
      <c r="JEE177" s="72"/>
      <c r="JEF177" s="72"/>
      <c r="JEG177" s="71"/>
      <c r="JEH177" s="71"/>
      <c r="JEI177" s="71"/>
      <c r="JEJ177" s="71"/>
      <c r="JEK177" s="71"/>
      <c r="JEL177" s="71"/>
      <c r="JEM177" s="71"/>
      <c r="JEN177" s="72"/>
      <c r="JEO177" s="72"/>
      <c r="JEP177" s="72"/>
      <c r="JEQ177" s="72"/>
      <c r="JER177" s="72"/>
      <c r="JES177" s="72"/>
      <c r="JET177" s="72"/>
      <c r="JEU177" s="72"/>
      <c r="JEV177" s="72"/>
      <c r="JEW177" s="71"/>
      <c r="JEX177" s="71"/>
      <c r="JEY177" s="71"/>
      <c r="JEZ177" s="71"/>
      <c r="JFA177" s="71"/>
      <c r="JFB177" s="71"/>
      <c r="JFC177" s="71"/>
      <c r="JFD177" s="72"/>
      <c r="JFE177" s="72"/>
      <c r="JFF177" s="72"/>
      <c r="JFG177" s="72"/>
      <c r="JFH177" s="72"/>
      <c r="JFI177" s="72"/>
      <c r="JFJ177" s="72"/>
      <c r="JFK177" s="72"/>
      <c r="JFL177" s="72"/>
      <c r="JFM177" s="71"/>
      <c r="JFN177" s="71"/>
      <c r="JFO177" s="71"/>
      <c r="JFP177" s="71"/>
      <c r="JFQ177" s="71"/>
      <c r="JFR177" s="71"/>
      <c r="JFS177" s="71"/>
      <c r="JFT177" s="72"/>
      <c r="JFU177" s="72"/>
      <c r="JFV177" s="72"/>
      <c r="JFW177" s="72"/>
      <c r="JFX177" s="72"/>
      <c r="JFY177" s="72"/>
      <c r="JFZ177" s="72"/>
      <c r="JGA177" s="72"/>
      <c r="JGB177" s="72"/>
      <c r="JGC177" s="71"/>
      <c r="JGD177" s="71"/>
      <c r="JGE177" s="71"/>
      <c r="JGF177" s="71"/>
      <c r="JGG177" s="71"/>
      <c r="JGH177" s="71"/>
      <c r="JGI177" s="71"/>
      <c r="JGJ177" s="72"/>
      <c r="JGK177" s="72"/>
      <c r="JGL177" s="72"/>
      <c r="JGM177" s="72"/>
      <c r="JGN177" s="72"/>
      <c r="JGO177" s="72"/>
      <c r="JGP177" s="72"/>
      <c r="JGQ177" s="72"/>
      <c r="JGR177" s="72"/>
      <c r="JGS177" s="71"/>
      <c r="JGT177" s="71"/>
      <c r="JGU177" s="71"/>
      <c r="JGV177" s="71"/>
      <c r="JGW177" s="71"/>
      <c r="JGX177" s="71"/>
      <c r="JGY177" s="71"/>
      <c r="JGZ177" s="72"/>
      <c r="JHA177" s="72"/>
      <c r="JHB177" s="72"/>
      <c r="JHC177" s="72"/>
      <c r="JHD177" s="72"/>
      <c r="JHE177" s="72"/>
      <c r="JHF177" s="72"/>
      <c r="JHG177" s="72"/>
      <c r="JHH177" s="72"/>
      <c r="JHI177" s="71"/>
      <c r="JHJ177" s="71"/>
      <c r="JHK177" s="71"/>
      <c r="JHL177" s="71"/>
      <c r="JHM177" s="71"/>
      <c r="JHN177" s="71"/>
      <c r="JHO177" s="71"/>
      <c r="JHP177" s="72"/>
      <c r="JHQ177" s="72"/>
      <c r="JHR177" s="72"/>
      <c r="JHS177" s="72"/>
      <c r="JHT177" s="72"/>
      <c r="JHU177" s="72"/>
      <c r="JHV177" s="72"/>
      <c r="JHW177" s="72"/>
      <c r="JHX177" s="72"/>
      <c r="JHY177" s="71"/>
      <c r="JHZ177" s="71"/>
      <c r="JIA177" s="71"/>
      <c r="JIB177" s="71"/>
      <c r="JIC177" s="71"/>
      <c r="JID177" s="71"/>
      <c r="JIE177" s="71"/>
      <c r="JIF177" s="72"/>
      <c r="JIG177" s="72"/>
      <c r="JIH177" s="72"/>
      <c r="JII177" s="72"/>
      <c r="JIJ177" s="72"/>
      <c r="JIK177" s="72"/>
      <c r="JIL177" s="72"/>
      <c r="JIM177" s="72"/>
      <c r="JIN177" s="72"/>
      <c r="JIO177" s="71"/>
      <c r="JIP177" s="71"/>
      <c r="JIQ177" s="71"/>
      <c r="JIR177" s="71"/>
      <c r="JIS177" s="71"/>
      <c r="JIT177" s="71"/>
      <c r="JIU177" s="71"/>
      <c r="JIV177" s="72"/>
      <c r="JIW177" s="72"/>
      <c r="JIX177" s="72"/>
      <c r="JIY177" s="72"/>
      <c r="JIZ177" s="72"/>
      <c r="JJA177" s="72"/>
      <c r="JJB177" s="72"/>
      <c r="JJC177" s="72"/>
      <c r="JJD177" s="72"/>
      <c r="JJE177" s="71"/>
      <c r="JJF177" s="71"/>
      <c r="JJG177" s="71"/>
      <c r="JJH177" s="71"/>
      <c r="JJI177" s="71"/>
      <c r="JJJ177" s="71"/>
      <c r="JJK177" s="71"/>
      <c r="JJL177" s="72"/>
      <c r="JJM177" s="72"/>
      <c r="JJN177" s="72"/>
      <c r="JJO177" s="72"/>
      <c r="JJP177" s="72"/>
      <c r="JJQ177" s="72"/>
      <c r="JJR177" s="72"/>
      <c r="JJS177" s="72"/>
      <c r="JJT177" s="72"/>
      <c r="JJU177" s="71"/>
      <c r="JJV177" s="71"/>
      <c r="JJW177" s="71"/>
      <c r="JJX177" s="71"/>
      <c r="JJY177" s="71"/>
      <c r="JJZ177" s="71"/>
      <c r="JKA177" s="71"/>
      <c r="JKB177" s="72"/>
      <c r="JKC177" s="72"/>
      <c r="JKD177" s="72"/>
      <c r="JKE177" s="72"/>
      <c r="JKF177" s="72"/>
      <c r="JKG177" s="72"/>
      <c r="JKH177" s="72"/>
      <c r="JKI177" s="72"/>
      <c r="JKJ177" s="72"/>
      <c r="JKK177" s="71"/>
      <c r="JKL177" s="71"/>
      <c r="JKM177" s="71"/>
      <c r="JKN177" s="71"/>
      <c r="JKO177" s="71"/>
      <c r="JKP177" s="71"/>
      <c r="JKQ177" s="71"/>
      <c r="JKR177" s="72"/>
      <c r="JKS177" s="72"/>
      <c r="JKT177" s="72"/>
      <c r="JKU177" s="72"/>
      <c r="JKV177" s="72"/>
      <c r="JKW177" s="72"/>
      <c r="JKX177" s="72"/>
      <c r="JKY177" s="72"/>
      <c r="JKZ177" s="72"/>
      <c r="JLA177" s="71"/>
      <c r="JLB177" s="71"/>
      <c r="JLC177" s="71"/>
      <c r="JLD177" s="71"/>
      <c r="JLE177" s="71"/>
      <c r="JLF177" s="71"/>
      <c r="JLG177" s="71"/>
      <c r="JLH177" s="72"/>
      <c r="JLI177" s="72"/>
      <c r="JLJ177" s="72"/>
      <c r="JLK177" s="72"/>
      <c r="JLL177" s="72"/>
      <c r="JLM177" s="72"/>
      <c r="JLN177" s="72"/>
      <c r="JLO177" s="72"/>
      <c r="JLP177" s="72"/>
      <c r="JLQ177" s="71"/>
      <c r="JLR177" s="71"/>
      <c r="JLS177" s="71"/>
      <c r="JLT177" s="71"/>
      <c r="JLU177" s="71"/>
      <c r="JLV177" s="71"/>
      <c r="JLW177" s="71"/>
      <c r="JLX177" s="72"/>
      <c r="JLY177" s="72"/>
      <c r="JLZ177" s="72"/>
      <c r="JMA177" s="72"/>
      <c r="JMB177" s="72"/>
      <c r="JMC177" s="72"/>
      <c r="JMD177" s="72"/>
      <c r="JME177" s="72"/>
      <c r="JMF177" s="72"/>
      <c r="JMG177" s="71"/>
      <c r="JMH177" s="71"/>
      <c r="JMI177" s="71"/>
      <c r="JMJ177" s="71"/>
      <c r="JMK177" s="71"/>
      <c r="JML177" s="71"/>
      <c r="JMM177" s="71"/>
      <c r="JMN177" s="72"/>
      <c r="JMO177" s="72"/>
      <c r="JMP177" s="72"/>
      <c r="JMQ177" s="72"/>
      <c r="JMR177" s="72"/>
      <c r="JMS177" s="72"/>
      <c r="JMT177" s="72"/>
      <c r="JMU177" s="72"/>
      <c r="JMV177" s="72"/>
      <c r="JMW177" s="71"/>
      <c r="JMX177" s="71"/>
      <c r="JMY177" s="71"/>
      <c r="JMZ177" s="71"/>
      <c r="JNA177" s="71"/>
      <c r="JNB177" s="71"/>
      <c r="JNC177" s="71"/>
      <c r="JND177" s="72"/>
      <c r="JNE177" s="72"/>
      <c r="JNF177" s="72"/>
      <c r="JNG177" s="72"/>
      <c r="JNH177" s="72"/>
      <c r="JNI177" s="72"/>
      <c r="JNJ177" s="72"/>
      <c r="JNK177" s="72"/>
      <c r="JNL177" s="72"/>
      <c r="JNM177" s="71"/>
      <c r="JNN177" s="71"/>
      <c r="JNO177" s="71"/>
      <c r="JNP177" s="71"/>
      <c r="JNQ177" s="71"/>
      <c r="JNR177" s="71"/>
      <c r="JNS177" s="71"/>
      <c r="JNT177" s="72"/>
      <c r="JNU177" s="72"/>
      <c r="JNV177" s="72"/>
      <c r="JNW177" s="72"/>
      <c r="JNX177" s="72"/>
      <c r="JNY177" s="72"/>
      <c r="JNZ177" s="72"/>
      <c r="JOA177" s="72"/>
      <c r="JOB177" s="72"/>
      <c r="JOC177" s="71"/>
      <c r="JOD177" s="71"/>
      <c r="JOE177" s="71"/>
      <c r="JOF177" s="71"/>
      <c r="JOG177" s="71"/>
      <c r="JOH177" s="71"/>
      <c r="JOI177" s="71"/>
      <c r="JOJ177" s="72"/>
      <c r="JOK177" s="72"/>
      <c r="JOL177" s="72"/>
      <c r="JOM177" s="72"/>
      <c r="JON177" s="72"/>
      <c r="JOO177" s="72"/>
      <c r="JOP177" s="72"/>
      <c r="JOQ177" s="72"/>
      <c r="JOR177" s="72"/>
      <c r="JOS177" s="71"/>
      <c r="JOT177" s="71"/>
      <c r="JOU177" s="71"/>
      <c r="JOV177" s="71"/>
      <c r="JOW177" s="71"/>
      <c r="JOX177" s="71"/>
      <c r="JOY177" s="71"/>
      <c r="JOZ177" s="72"/>
      <c r="JPA177" s="72"/>
      <c r="JPB177" s="72"/>
      <c r="JPC177" s="72"/>
      <c r="JPD177" s="72"/>
      <c r="JPE177" s="72"/>
      <c r="JPF177" s="72"/>
      <c r="JPG177" s="72"/>
      <c r="JPH177" s="72"/>
      <c r="JPI177" s="71"/>
      <c r="JPJ177" s="71"/>
      <c r="JPK177" s="71"/>
      <c r="JPL177" s="71"/>
      <c r="JPM177" s="71"/>
      <c r="JPN177" s="71"/>
      <c r="JPO177" s="71"/>
      <c r="JPP177" s="72"/>
      <c r="JPQ177" s="72"/>
      <c r="JPR177" s="72"/>
      <c r="JPS177" s="72"/>
      <c r="JPT177" s="72"/>
      <c r="JPU177" s="72"/>
      <c r="JPV177" s="72"/>
      <c r="JPW177" s="72"/>
      <c r="JPX177" s="72"/>
      <c r="JPY177" s="71"/>
      <c r="JPZ177" s="71"/>
      <c r="JQA177" s="71"/>
      <c r="JQB177" s="71"/>
      <c r="JQC177" s="71"/>
      <c r="JQD177" s="71"/>
      <c r="JQE177" s="71"/>
      <c r="JQF177" s="72"/>
      <c r="JQG177" s="72"/>
      <c r="JQH177" s="72"/>
      <c r="JQI177" s="72"/>
      <c r="JQJ177" s="72"/>
      <c r="JQK177" s="72"/>
      <c r="JQL177" s="72"/>
      <c r="JQM177" s="72"/>
      <c r="JQN177" s="72"/>
      <c r="JQO177" s="71"/>
      <c r="JQP177" s="71"/>
      <c r="JQQ177" s="71"/>
      <c r="JQR177" s="71"/>
      <c r="JQS177" s="71"/>
      <c r="JQT177" s="71"/>
      <c r="JQU177" s="71"/>
      <c r="JQV177" s="72"/>
      <c r="JQW177" s="72"/>
      <c r="JQX177" s="72"/>
      <c r="JQY177" s="72"/>
      <c r="JQZ177" s="72"/>
      <c r="JRA177" s="72"/>
      <c r="JRB177" s="72"/>
      <c r="JRC177" s="72"/>
      <c r="JRD177" s="72"/>
      <c r="JRE177" s="71"/>
      <c r="JRF177" s="71"/>
      <c r="JRG177" s="71"/>
      <c r="JRH177" s="71"/>
      <c r="JRI177" s="71"/>
      <c r="JRJ177" s="71"/>
      <c r="JRK177" s="71"/>
      <c r="JRL177" s="72"/>
      <c r="JRM177" s="72"/>
      <c r="JRN177" s="72"/>
      <c r="JRO177" s="72"/>
      <c r="JRP177" s="72"/>
      <c r="JRQ177" s="72"/>
      <c r="JRR177" s="72"/>
      <c r="JRS177" s="72"/>
      <c r="JRT177" s="72"/>
      <c r="JRU177" s="71"/>
      <c r="JRV177" s="71"/>
      <c r="JRW177" s="71"/>
      <c r="JRX177" s="71"/>
      <c r="JRY177" s="71"/>
      <c r="JRZ177" s="71"/>
      <c r="JSA177" s="71"/>
      <c r="JSB177" s="72"/>
      <c r="JSC177" s="72"/>
      <c r="JSD177" s="72"/>
      <c r="JSE177" s="72"/>
      <c r="JSF177" s="72"/>
      <c r="JSG177" s="72"/>
      <c r="JSH177" s="72"/>
      <c r="JSI177" s="72"/>
      <c r="JSJ177" s="72"/>
      <c r="JSK177" s="71"/>
      <c r="JSL177" s="71"/>
      <c r="JSM177" s="71"/>
      <c r="JSN177" s="71"/>
      <c r="JSO177" s="71"/>
      <c r="JSP177" s="71"/>
      <c r="JSQ177" s="71"/>
      <c r="JSR177" s="72"/>
      <c r="JSS177" s="72"/>
      <c r="JST177" s="72"/>
      <c r="JSU177" s="72"/>
      <c r="JSV177" s="72"/>
      <c r="JSW177" s="72"/>
      <c r="JSX177" s="72"/>
      <c r="JSY177" s="72"/>
      <c r="JSZ177" s="72"/>
      <c r="JTA177" s="71"/>
      <c r="JTB177" s="71"/>
      <c r="JTC177" s="71"/>
      <c r="JTD177" s="71"/>
      <c r="JTE177" s="71"/>
      <c r="JTF177" s="71"/>
      <c r="JTG177" s="71"/>
      <c r="JTH177" s="72"/>
      <c r="JTI177" s="72"/>
      <c r="JTJ177" s="72"/>
      <c r="JTK177" s="72"/>
      <c r="JTL177" s="72"/>
      <c r="JTM177" s="72"/>
      <c r="JTN177" s="72"/>
      <c r="JTO177" s="72"/>
      <c r="JTP177" s="72"/>
      <c r="JTQ177" s="71"/>
      <c r="JTR177" s="71"/>
      <c r="JTS177" s="71"/>
      <c r="JTT177" s="71"/>
      <c r="JTU177" s="71"/>
      <c r="JTV177" s="71"/>
      <c r="JTW177" s="71"/>
      <c r="JTX177" s="72"/>
      <c r="JTY177" s="72"/>
      <c r="JTZ177" s="72"/>
      <c r="JUA177" s="72"/>
      <c r="JUB177" s="72"/>
      <c r="JUC177" s="72"/>
      <c r="JUD177" s="72"/>
      <c r="JUE177" s="72"/>
      <c r="JUF177" s="72"/>
      <c r="JUG177" s="71"/>
      <c r="JUH177" s="71"/>
      <c r="JUI177" s="71"/>
      <c r="JUJ177" s="71"/>
      <c r="JUK177" s="71"/>
      <c r="JUL177" s="71"/>
      <c r="JUM177" s="71"/>
      <c r="JUN177" s="72"/>
      <c r="JUO177" s="72"/>
      <c r="JUP177" s="72"/>
      <c r="JUQ177" s="72"/>
      <c r="JUR177" s="72"/>
      <c r="JUS177" s="72"/>
      <c r="JUT177" s="72"/>
      <c r="JUU177" s="72"/>
      <c r="JUV177" s="72"/>
      <c r="JUW177" s="71"/>
      <c r="JUX177" s="71"/>
      <c r="JUY177" s="71"/>
      <c r="JUZ177" s="71"/>
      <c r="JVA177" s="71"/>
      <c r="JVB177" s="71"/>
      <c r="JVC177" s="71"/>
      <c r="JVD177" s="72"/>
      <c r="JVE177" s="72"/>
      <c r="JVF177" s="72"/>
      <c r="JVG177" s="72"/>
      <c r="JVH177" s="72"/>
      <c r="JVI177" s="72"/>
      <c r="JVJ177" s="72"/>
      <c r="JVK177" s="72"/>
      <c r="JVL177" s="72"/>
      <c r="JVM177" s="71"/>
      <c r="JVN177" s="71"/>
      <c r="JVO177" s="71"/>
      <c r="JVP177" s="71"/>
      <c r="JVQ177" s="71"/>
      <c r="JVR177" s="71"/>
      <c r="JVS177" s="71"/>
      <c r="JVT177" s="72"/>
      <c r="JVU177" s="72"/>
      <c r="JVV177" s="72"/>
      <c r="JVW177" s="72"/>
      <c r="JVX177" s="72"/>
      <c r="JVY177" s="72"/>
      <c r="JVZ177" s="72"/>
      <c r="JWA177" s="72"/>
      <c r="JWB177" s="72"/>
      <c r="JWC177" s="71"/>
      <c r="JWD177" s="71"/>
      <c r="JWE177" s="71"/>
      <c r="JWF177" s="71"/>
      <c r="JWG177" s="71"/>
      <c r="JWH177" s="71"/>
      <c r="JWI177" s="71"/>
      <c r="JWJ177" s="72"/>
      <c r="JWK177" s="72"/>
      <c r="JWL177" s="72"/>
      <c r="JWM177" s="72"/>
      <c r="JWN177" s="72"/>
      <c r="JWO177" s="72"/>
      <c r="JWP177" s="72"/>
      <c r="JWQ177" s="72"/>
      <c r="JWR177" s="72"/>
      <c r="JWS177" s="71"/>
      <c r="JWT177" s="71"/>
      <c r="JWU177" s="71"/>
      <c r="JWV177" s="71"/>
      <c r="JWW177" s="71"/>
      <c r="JWX177" s="71"/>
      <c r="JWY177" s="71"/>
      <c r="JWZ177" s="72"/>
      <c r="JXA177" s="72"/>
      <c r="JXB177" s="72"/>
      <c r="JXC177" s="72"/>
      <c r="JXD177" s="72"/>
      <c r="JXE177" s="72"/>
      <c r="JXF177" s="72"/>
      <c r="JXG177" s="72"/>
      <c r="JXH177" s="72"/>
      <c r="JXI177" s="71"/>
      <c r="JXJ177" s="71"/>
      <c r="JXK177" s="71"/>
      <c r="JXL177" s="71"/>
      <c r="JXM177" s="71"/>
      <c r="JXN177" s="71"/>
      <c r="JXO177" s="71"/>
      <c r="JXP177" s="72"/>
      <c r="JXQ177" s="72"/>
      <c r="JXR177" s="72"/>
      <c r="JXS177" s="72"/>
      <c r="JXT177" s="72"/>
      <c r="JXU177" s="72"/>
      <c r="JXV177" s="72"/>
      <c r="JXW177" s="72"/>
      <c r="JXX177" s="72"/>
      <c r="JXY177" s="71"/>
      <c r="JXZ177" s="71"/>
      <c r="JYA177" s="71"/>
      <c r="JYB177" s="71"/>
      <c r="JYC177" s="71"/>
      <c r="JYD177" s="71"/>
      <c r="JYE177" s="71"/>
      <c r="JYF177" s="72"/>
      <c r="JYG177" s="72"/>
      <c r="JYH177" s="72"/>
      <c r="JYI177" s="72"/>
      <c r="JYJ177" s="72"/>
      <c r="JYK177" s="72"/>
      <c r="JYL177" s="72"/>
      <c r="JYM177" s="72"/>
      <c r="JYN177" s="72"/>
      <c r="JYO177" s="71"/>
      <c r="JYP177" s="71"/>
      <c r="JYQ177" s="71"/>
      <c r="JYR177" s="71"/>
      <c r="JYS177" s="71"/>
      <c r="JYT177" s="71"/>
      <c r="JYU177" s="71"/>
      <c r="JYV177" s="72"/>
      <c r="JYW177" s="72"/>
      <c r="JYX177" s="72"/>
      <c r="JYY177" s="72"/>
      <c r="JYZ177" s="72"/>
      <c r="JZA177" s="72"/>
      <c r="JZB177" s="72"/>
      <c r="JZC177" s="72"/>
      <c r="JZD177" s="72"/>
      <c r="JZE177" s="71"/>
      <c r="JZF177" s="71"/>
      <c r="JZG177" s="71"/>
      <c r="JZH177" s="71"/>
      <c r="JZI177" s="71"/>
      <c r="JZJ177" s="71"/>
      <c r="JZK177" s="71"/>
      <c r="JZL177" s="72"/>
      <c r="JZM177" s="72"/>
      <c r="JZN177" s="72"/>
      <c r="JZO177" s="72"/>
      <c r="JZP177" s="72"/>
      <c r="JZQ177" s="72"/>
      <c r="JZR177" s="72"/>
      <c r="JZS177" s="72"/>
      <c r="JZT177" s="72"/>
      <c r="JZU177" s="71"/>
      <c r="JZV177" s="71"/>
      <c r="JZW177" s="71"/>
      <c r="JZX177" s="71"/>
      <c r="JZY177" s="71"/>
      <c r="JZZ177" s="71"/>
      <c r="KAA177" s="71"/>
      <c r="KAB177" s="72"/>
      <c r="KAC177" s="72"/>
      <c r="KAD177" s="72"/>
      <c r="KAE177" s="72"/>
      <c r="KAF177" s="72"/>
      <c r="KAG177" s="72"/>
      <c r="KAH177" s="72"/>
      <c r="KAI177" s="72"/>
      <c r="KAJ177" s="72"/>
      <c r="KAK177" s="71"/>
      <c r="KAL177" s="71"/>
      <c r="KAM177" s="71"/>
      <c r="KAN177" s="71"/>
      <c r="KAO177" s="71"/>
      <c r="KAP177" s="71"/>
      <c r="KAQ177" s="71"/>
      <c r="KAR177" s="72"/>
      <c r="KAS177" s="72"/>
      <c r="KAT177" s="72"/>
      <c r="KAU177" s="72"/>
      <c r="KAV177" s="72"/>
      <c r="KAW177" s="72"/>
      <c r="KAX177" s="72"/>
      <c r="KAY177" s="72"/>
      <c r="KAZ177" s="72"/>
      <c r="KBA177" s="71"/>
      <c r="KBB177" s="71"/>
      <c r="KBC177" s="71"/>
      <c r="KBD177" s="71"/>
      <c r="KBE177" s="71"/>
      <c r="KBF177" s="71"/>
      <c r="KBG177" s="71"/>
      <c r="KBH177" s="72"/>
      <c r="KBI177" s="72"/>
      <c r="KBJ177" s="72"/>
      <c r="KBK177" s="72"/>
      <c r="KBL177" s="72"/>
      <c r="KBM177" s="72"/>
      <c r="KBN177" s="72"/>
      <c r="KBO177" s="72"/>
      <c r="KBP177" s="72"/>
      <c r="KBQ177" s="71"/>
      <c r="KBR177" s="71"/>
      <c r="KBS177" s="71"/>
      <c r="KBT177" s="71"/>
      <c r="KBU177" s="71"/>
      <c r="KBV177" s="71"/>
      <c r="KBW177" s="71"/>
      <c r="KBX177" s="72"/>
      <c r="KBY177" s="72"/>
      <c r="KBZ177" s="72"/>
      <c r="KCA177" s="72"/>
      <c r="KCB177" s="72"/>
      <c r="KCC177" s="72"/>
      <c r="KCD177" s="72"/>
      <c r="KCE177" s="72"/>
      <c r="KCF177" s="72"/>
      <c r="KCG177" s="71"/>
      <c r="KCH177" s="71"/>
      <c r="KCI177" s="71"/>
      <c r="KCJ177" s="71"/>
      <c r="KCK177" s="71"/>
      <c r="KCL177" s="71"/>
      <c r="KCM177" s="71"/>
      <c r="KCN177" s="72"/>
      <c r="KCO177" s="72"/>
      <c r="KCP177" s="72"/>
      <c r="KCQ177" s="72"/>
      <c r="KCR177" s="72"/>
      <c r="KCS177" s="72"/>
      <c r="KCT177" s="72"/>
      <c r="KCU177" s="72"/>
      <c r="KCV177" s="72"/>
      <c r="KCW177" s="71"/>
      <c r="KCX177" s="71"/>
      <c r="KCY177" s="71"/>
      <c r="KCZ177" s="71"/>
      <c r="KDA177" s="71"/>
      <c r="KDB177" s="71"/>
      <c r="KDC177" s="71"/>
      <c r="KDD177" s="72"/>
      <c r="KDE177" s="72"/>
      <c r="KDF177" s="72"/>
      <c r="KDG177" s="72"/>
      <c r="KDH177" s="72"/>
      <c r="KDI177" s="72"/>
      <c r="KDJ177" s="72"/>
      <c r="KDK177" s="72"/>
      <c r="KDL177" s="72"/>
      <c r="KDM177" s="71"/>
      <c r="KDN177" s="71"/>
      <c r="KDO177" s="71"/>
      <c r="KDP177" s="71"/>
      <c r="KDQ177" s="71"/>
      <c r="KDR177" s="71"/>
      <c r="KDS177" s="71"/>
      <c r="KDT177" s="72"/>
      <c r="KDU177" s="72"/>
      <c r="KDV177" s="72"/>
      <c r="KDW177" s="72"/>
      <c r="KDX177" s="72"/>
      <c r="KDY177" s="72"/>
      <c r="KDZ177" s="72"/>
      <c r="KEA177" s="72"/>
      <c r="KEB177" s="72"/>
      <c r="KEC177" s="71"/>
      <c r="KED177" s="71"/>
      <c r="KEE177" s="71"/>
      <c r="KEF177" s="71"/>
      <c r="KEG177" s="71"/>
      <c r="KEH177" s="71"/>
      <c r="KEI177" s="71"/>
      <c r="KEJ177" s="72"/>
      <c r="KEK177" s="72"/>
      <c r="KEL177" s="72"/>
      <c r="KEM177" s="72"/>
      <c r="KEN177" s="72"/>
      <c r="KEO177" s="72"/>
      <c r="KEP177" s="72"/>
      <c r="KEQ177" s="72"/>
      <c r="KER177" s="72"/>
      <c r="KES177" s="71"/>
      <c r="KET177" s="71"/>
      <c r="KEU177" s="71"/>
      <c r="KEV177" s="71"/>
      <c r="KEW177" s="71"/>
      <c r="KEX177" s="71"/>
      <c r="KEY177" s="71"/>
      <c r="KEZ177" s="72"/>
      <c r="KFA177" s="72"/>
      <c r="KFB177" s="72"/>
      <c r="KFC177" s="72"/>
      <c r="KFD177" s="72"/>
      <c r="KFE177" s="72"/>
      <c r="KFF177" s="72"/>
      <c r="KFG177" s="72"/>
      <c r="KFH177" s="72"/>
      <c r="KFI177" s="71"/>
      <c r="KFJ177" s="71"/>
      <c r="KFK177" s="71"/>
      <c r="KFL177" s="71"/>
      <c r="KFM177" s="71"/>
      <c r="KFN177" s="71"/>
      <c r="KFO177" s="71"/>
      <c r="KFP177" s="72"/>
      <c r="KFQ177" s="72"/>
      <c r="KFR177" s="72"/>
      <c r="KFS177" s="72"/>
      <c r="KFT177" s="72"/>
      <c r="KFU177" s="72"/>
      <c r="KFV177" s="72"/>
      <c r="KFW177" s="72"/>
      <c r="KFX177" s="72"/>
      <c r="KFY177" s="71"/>
      <c r="KFZ177" s="71"/>
      <c r="KGA177" s="71"/>
      <c r="KGB177" s="71"/>
      <c r="KGC177" s="71"/>
      <c r="KGD177" s="71"/>
      <c r="KGE177" s="71"/>
      <c r="KGF177" s="72"/>
      <c r="KGG177" s="72"/>
      <c r="KGH177" s="72"/>
      <c r="KGI177" s="72"/>
      <c r="KGJ177" s="72"/>
      <c r="KGK177" s="72"/>
      <c r="KGL177" s="72"/>
      <c r="KGM177" s="72"/>
      <c r="KGN177" s="72"/>
      <c r="KGO177" s="71"/>
      <c r="KGP177" s="71"/>
      <c r="KGQ177" s="71"/>
      <c r="KGR177" s="71"/>
      <c r="KGS177" s="71"/>
      <c r="KGT177" s="71"/>
      <c r="KGU177" s="71"/>
      <c r="KGV177" s="72"/>
      <c r="KGW177" s="72"/>
      <c r="KGX177" s="72"/>
      <c r="KGY177" s="72"/>
      <c r="KGZ177" s="72"/>
      <c r="KHA177" s="72"/>
      <c r="KHB177" s="72"/>
      <c r="KHC177" s="72"/>
      <c r="KHD177" s="72"/>
      <c r="KHE177" s="71"/>
      <c r="KHF177" s="71"/>
      <c r="KHG177" s="71"/>
      <c r="KHH177" s="71"/>
      <c r="KHI177" s="71"/>
      <c r="KHJ177" s="71"/>
      <c r="KHK177" s="71"/>
      <c r="KHL177" s="72"/>
      <c r="KHM177" s="72"/>
      <c r="KHN177" s="72"/>
      <c r="KHO177" s="72"/>
      <c r="KHP177" s="72"/>
      <c r="KHQ177" s="72"/>
      <c r="KHR177" s="72"/>
      <c r="KHS177" s="72"/>
      <c r="KHT177" s="72"/>
      <c r="KHU177" s="71"/>
      <c r="KHV177" s="71"/>
      <c r="KHW177" s="71"/>
      <c r="KHX177" s="71"/>
      <c r="KHY177" s="71"/>
      <c r="KHZ177" s="71"/>
      <c r="KIA177" s="71"/>
      <c r="KIB177" s="72"/>
      <c r="KIC177" s="72"/>
      <c r="KID177" s="72"/>
      <c r="KIE177" s="72"/>
      <c r="KIF177" s="72"/>
      <c r="KIG177" s="72"/>
      <c r="KIH177" s="72"/>
      <c r="KII177" s="72"/>
      <c r="KIJ177" s="72"/>
      <c r="KIK177" s="71"/>
      <c r="KIL177" s="71"/>
      <c r="KIM177" s="71"/>
      <c r="KIN177" s="71"/>
      <c r="KIO177" s="71"/>
      <c r="KIP177" s="71"/>
      <c r="KIQ177" s="71"/>
      <c r="KIR177" s="72"/>
      <c r="KIS177" s="72"/>
      <c r="KIT177" s="72"/>
      <c r="KIU177" s="72"/>
      <c r="KIV177" s="72"/>
      <c r="KIW177" s="72"/>
      <c r="KIX177" s="72"/>
      <c r="KIY177" s="72"/>
      <c r="KIZ177" s="72"/>
      <c r="KJA177" s="71"/>
      <c r="KJB177" s="71"/>
      <c r="KJC177" s="71"/>
      <c r="KJD177" s="71"/>
      <c r="KJE177" s="71"/>
      <c r="KJF177" s="71"/>
      <c r="KJG177" s="71"/>
      <c r="KJH177" s="72"/>
      <c r="KJI177" s="72"/>
      <c r="KJJ177" s="72"/>
      <c r="KJK177" s="72"/>
      <c r="KJL177" s="72"/>
      <c r="KJM177" s="72"/>
      <c r="KJN177" s="72"/>
      <c r="KJO177" s="72"/>
      <c r="KJP177" s="72"/>
      <c r="KJQ177" s="71"/>
      <c r="KJR177" s="71"/>
      <c r="KJS177" s="71"/>
      <c r="KJT177" s="71"/>
      <c r="KJU177" s="71"/>
      <c r="KJV177" s="71"/>
      <c r="KJW177" s="71"/>
      <c r="KJX177" s="72"/>
      <c r="KJY177" s="72"/>
      <c r="KJZ177" s="72"/>
      <c r="KKA177" s="72"/>
      <c r="KKB177" s="72"/>
      <c r="KKC177" s="72"/>
      <c r="KKD177" s="72"/>
      <c r="KKE177" s="72"/>
      <c r="KKF177" s="72"/>
      <c r="KKG177" s="71"/>
      <c r="KKH177" s="71"/>
      <c r="KKI177" s="71"/>
      <c r="KKJ177" s="71"/>
      <c r="KKK177" s="71"/>
      <c r="KKL177" s="71"/>
      <c r="KKM177" s="71"/>
      <c r="KKN177" s="72"/>
      <c r="KKO177" s="72"/>
      <c r="KKP177" s="72"/>
      <c r="KKQ177" s="72"/>
      <c r="KKR177" s="72"/>
      <c r="KKS177" s="72"/>
      <c r="KKT177" s="72"/>
      <c r="KKU177" s="72"/>
      <c r="KKV177" s="72"/>
      <c r="KKW177" s="71"/>
      <c r="KKX177" s="71"/>
      <c r="KKY177" s="71"/>
      <c r="KKZ177" s="71"/>
      <c r="KLA177" s="71"/>
      <c r="KLB177" s="71"/>
      <c r="KLC177" s="71"/>
      <c r="KLD177" s="72"/>
      <c r="KLE177" s="72"/>
      <c r="KLF177" s="72"/>
      <c r="KLG177" s="72"/>
      <c r="KLH177" s="72"/>
      <c r="KLI177" s="72"/>
      <c r="KLJ177" s="72"/>
      <c r="KLK177" s="72"/>
      <c r="KLL177" s="72"/>
      <c r="KLM177" s="71"/>
      <c r="KLN177" s="71"/>
      <c r="KLO177" s="71"/>
      <c r="KLP177" s="71"/>
      <c r="KLQ177" s="71"/>
      <c r="KLR177" s="71"/>
      <c r="KLS177" s="71"/>
      <c r="KLT177" s="72"/>
      <c r="KLU177" s="72"/>
      <c r="KLV177" s="72"/>
      <c r="KLW177" s="72"/>
      <c r="KLX177" s="72"/>
      <c r="KLY177" s="72"/>
      <c r="KLZ177" s="72"/>
      <c r="KMA177" s="72"/>
      <c r="KMB177" s="72"/>
      <c r="KMC177" s="71"/>
      <c r="KMD177" s="71"/>
      <c r="KME177" s="71"/>
      <c r="KMF177" s="71"/>
      <c r="KMG177" s="71"/>
      <c r="KMH177" s="71"/>
      <c r="KMI177" s="71"/>
      <c r="KMJ177" s="72"/>
      <c r="KMK177" s="72"/>
      <c r="KML177" s="72"/>
      <c r="KMM177" s="72"/>
      <c r="KMN177" s="72"/>
      <c r="KMO177" s="72"/>
      <c r="KMP177" s="72"/>
      <c r="KMQ177" s="72"/>
      <c r="KMR177" s="72"/>
      <c r="KMS177" s="71"/>
      <c r="KMT177" s="71"/>
      <c r="KMU177" s="71"/>
      <c r="KMV177" s="71"/>
      <c r="KMW177" s="71"/>
      <c r="KMX177" s="71"/>
      <c r="KMY177" s="71"/>
      <c r="KMZ177" s="72"/>
      <c r="KNA177" s="72"/>
      <c r="KNB177" s="72"/>
      <c r="KNC177" s="72"/>
      <c r="KND177" s="72"/>
      <c r="KNE177" s="72"/>
      <c r="KNF177" s="72"/>
      <c r="KNG177" s="72"/>
      <c r="KNH177" s="72"/>
      <c r="KNI177" s="71"/>
      <c r="KNJ177" s="71"/>
      <c r="KNK177" s="71"/>
      <c r="KNL177" s="71"/>
      <c r="KNM177" s="71"/>
      <c r="KNN177" s="71"/>
      <c r="KNO177" s="71"/>
      <c r="KNP177" s="72"/>
      <c r="KNQ177" s="72"/>
      <c r="KNR177" s="72"/>
      <c r="KNS177" s="72"/>
      <c r="KNT177" s="72"/>
      <c r="KNU177" s="72"/>
      <c r="KNV177" s="72"/>
      <c r="KNW177" s="72"/>
      <c r="KNX177" s="72"/>
      <c r="KNY177" s="71"/>
      <c r="KNZ177" s="71"/>
      <c r="KOA177" s="71"/>
      <c r="KOB177" s="71"/>
      <c r="KOC177" s="71"/>
      <c r="KOD177" s="71"/>
      <c r="KOE177" s="71"/>
      <c r="KOF177" s="72"/>
      <c r="KOG177" s="72"/>
      <c r="KOH177" s="72"/>
      <c r="KOI177" s="72"/>
      <c r="KOJ177" s="72"/>
      <c r="KOK177" s="72"/>
      <c r="KOL177" s="72"/>
      <c r="KOM177" s="72"/>
      <c r="KON177" s="72"/>
      <c r="KOO177" s="71"/>
      <c r="KOP177" s="71"/>
      <c r="KOQ177" s="71"/>
      <c r="KOR177" s="71"/>
      <c r="KOS177" s="71"/>
      <c r="KOT177" s="71"/>
      <c r="KOU177" s="71"/>
      <c r="KOV177" s="72"/>
      <c r="KOW177" s="72"/>
      <c r="KOX177" s="72"/>
      <c r="KOY177" s="72"/>
      <c r="KOZ177" s="72"/>
      <c r="KPA177" s="72"/>
      <c r="KPB177" s="72"/>
      <c r="KPC177" s="72"/>
      <c r="KPD177" s="72"/>
      <c r="KPE177" s="71"/>
      <c r="KPF177" s="71"/>
      <c r="KPG177" s="71"/>
      <c r="KPH177" s="71"/>
      <c r="KPI177" s="71"/>
      <c r="KPJ177" s="71"/>
      <c r="KPK177" s="71"/>
      <c r="KPL177" s="72"/>
      <c r="KPM177" s="72"/>
      <c r="KPN177" s="72"/>
      <c r="KPO177" s="72"/>
      <c r="KPP177" s="72"/>
      <c r="KPQ177" s="72"/>
      <c r="KPR177" s="72"/>
      <c r="KPS177" s="72"/>
      <c r="KPT177" s="72"/>
      <c r="KPU177" s="71"/>
      <c r="KPV177" s="71"/>
      <c r="KPW177" s="71"/>
      <c r="KPX177" s="71"/>
      <c r="KPY177" s="71"/>
      <c r="KPZ177" s="71"/>
      <c r="KQA177" s="71"/>
      <c r="KQB177" s="72"/>
      <c r="KQC177" s="72"/>
      <c r="KQD177" s="72"/>
      <c r="KQE177" s="72"/>
      <c r="KQF177" s="72"/>
      <c r="KQG177" s="72"/>
      <c r="KQH177" s="72"/>
      <c r="KQI177" s="72"/>
      <c r="KQJ177" s="72"/>
      <c r="KQK177" s="71"/>
      <c r="KQL177" s="71"/>
      <c r="KQM177" s="71"/>
      <c r="KQN177" s="71"/>
      <c r="KQO177" s="71"/>
      <c r="KQP177" s="71"/>
      <c r="KQQ177" s="71"/>
      <c r="KQR177" s="72"/>
      <c r="KQS177" s="72"/>
      <c r="KQT177" s="72"/>
      <c r="KQU177" s="72"/>
      <c r="KQV177" s="72"/>
      <c r="KQW177" s="72"/>
      <c r="KQX177" s="72"/>
      <c r="KQY177" s="72"/>
      <c r="KQZ177" s="72"/>
      <c r="KRA177" s="71"/>
      <c r="KRB177" s="71"/>
      <c r="KRC177" s="71"/>
      <c r="KRD177" s="71"/>
      <c r="KRE177" s="71"/>
      <c r="KRF177" s="71"/>
      <c r="KRG177" s="71"/>
      <c r="KRH177" s="72"/>
      <c r="KRI177" s="72"/>
      <c r="KRJ177" s="72"/>
      <c r="KRK177" s="72"/>
      <c r="KRL177" s="72"/>
      <c r="KRM177" s="72"/>
      <c r="KRN177" s="72"/>
      <c r="KRO177" s="72"/>
      <c r="KRP177" s="72"/>
      <c r="KRQ177" s="71"/>
      <c r="KRR177" s="71"/>
      <c r="KRS177" s="71"/>
      <c r="KRT177" s="71"/>
      <c r="KRU177" s="71"/>
      <c r="KRV177" s="71"/>
      <c r="KRW177" s="71"/>
      <c r="KRX177" s="72"/>
      <c r="KRY177" s="72"/>
      <c r="KRZ177" s="72"/>
      <c r="KSA177" s="72"/>
      <c r="KSB177" s="72"/>
      <c r="KSC177" s="72"/>
      <c r="KSD177" s="72"/>
      <c r="KSE177" s="72"/>
      <c r="KSF177" s="72"/>
      <c r="KSG177" s="71"/>
      <c r="KSH177" s="71"/>
      <c r="KSI177" s="71"/>
      <c r="KSJ177" s="71"/>
      <c r="KSK177" s="71"/>
      <c r="KSL177" s="71"/>
      <c r="KSM177" s="71"/>
      <c r="KSN177" s="72"/>
      <c r="KSO177" s="72"/>
      <c r="KSP177" s="72"/>
      <c r="KSQ177" s="72"/>
      <c r="KSR177" s="72"/>
      <c r="KSS177" s="72"/>
      <c r="KST177" s="72"/>
      <c r="KSU177" s="72"/>
      <c r="KSV177" s="72"/>
      <c r="KSW177" s="71"/>
      <c r="KSX177" s="71"/>
      <c r="KSY177" s="71"/>
      <c r="KSZ177" s="71"/>
      <c r="KTA177" s="71"/>
      <c r="KTB177" s="71"/>
      <c r="KTC177" s="71"/>
      <c r="KTD177" s="72"/>
      <c r="KTE177" s="72"/>
      <c r="KTF177" s="72"/>
      <c r="KTG177" s="72"/>
      <c r="KTH177" s="72"/>
      <c r="KTI177" s="72"/>
      <c r="KTJ177" s="72"/>
      <c r="KTK177" s="72"/>
      <c r="KTL177" s="72"/>
      <c r="KTM177" s="71"/>
      <c r="KTN177" s="71"/>
      <c r="KTO177" s="71"/>
      <c r="KTP177" s="71"/>
      <c r="KTQ177" s="71"/>
      <c r="KTR177" s="71"/>
      <c r="KTS177" s="71"/>
      <c r="KTT177" s="72"/>
      <c r="KTU177" s="72"/>
      <c r="KTV177" s="72"/>
      <c r="KTW177" s="72"/>
      <c r="KTX177" s="72"/>
      <c r="KTY177" s="72"/>
      <c r="KTZ177" s="72"/>
      <c r="KUA177" s="72"/>
      <c r="KUB177" s="72"/>
      <c r="KUC177" s="71"/>
      <c r="KUD177" s="71"/>
      <c r="KUE177" s="71"/>
      <c r="KUF177" s="71"/>
      <c r="KUG177" s="71"/>
      <c r="KUH177" s="71"/>
      <c r="KUI177" s="71"/>
      <c r="KUJ177" s="72"/>
      <c r="KUK177" s="72"/>
      <c r="KUL177" s="72"/>
      <c r="KUM177" s="72"/>
      <c r="KUN177" s="72"/>
      <c r="KUO177" s="72"/>
      <c r="KUP177" s="72"/>
      <c r="KUQ177" s="72"/>
      <c r="KUR177" s="72"/>
      <c r="KUS177" s="71"/>
      <c r="KUT177" s="71"/>
      <c r="KUU177" s="71"/>
      <c r="KUV177" s="71"/>
      <c r="KUW177" s="71"/>
      <c r="KUX177" s="71"/>
      <c r="KUY177" s="71"/>
      <c r="KUZ177" s="72"/>
      <c r="KVA177" s="72"/>
      <c r="KVB177" s="72"/>
      <c r="KVC177" s="72"/>
      <c r="KVD177" s="72"/>
      <c r="KVE177" s="72"/>
      <c r="KVF177" s="72"/>
      <c r="KVG177" s="72"/>
      <c r="KVH177" s="72"/>
      <c r="KVI177" s="71"/>
      <c r="KVJ177" s="71"/>
      <c r="KVK177" s="71"/>
      <c r="KVL177" s="71"/>
      <c r="KVM177" s="71"/>
      <c r="KVN177" s="71"/>
      <c r="KVO177" s="71"/>
      <c r="KVP177" s="72"/>
      <c r="KVQ177" s="72"/>
      <c r="KVR177" s="72"/>
      <c r="KVS177" s="72"/>
      <c r="KVT177" s="72"/>
      <c r="KVU177" s="72"/>
      <c r="KVV177" s="72"/>
      <c r="KVW177" s="72"/>
      <c r="KVX177" s="72"/>
      <c r="KVY177" s="71"/>
      <c r="KVZ177" s="71"/>
      <c r="KWA177" s="71"/>
      <c r="KWB177" s="71"/>
      <c r="KWC177" s="71"/>
      <c r="KWD177" s="71"/>
      <c r="KWE177" s="71"/>
      <c r="KWF177" s="72"/>
      <c r="KWG177" s="72"/>
      <c r="KWH177" s="72"/>
      <c r="KWI177" s="72"/>
      <c r="KWJ177" s="72"/>
      <c r="KWK177" s="72"/>
      <c r="KWL177" s="72"/>
      <c r="KWM177" s="72"/>
      <c r="KWN177" s="72"/>
      <c r="KWO177" s="71"/>
      <c r="KWP177" s="71"/>
      <c r="KWQ177" s="71"/>
      <c r="KWR177" s="71"/>
      <c r="KWS177" s="71"/>
      <c r="KWT177" s="71"/>
      <c r="KWU177" s="71"/>
      <c r="KWV177" s="72"/>
      <c r="KWW177" s="72"/>
      <c r="KWX177" s="72"/>
      <c r="KWY177" s="72"/>
      <c r="KWZ177" s="72"/>
      <c r="KXA177" s="72"/>
      <c r="KXB177" s="72"/>
      <c r="KXC177" s="72"/>
      <c r="KXD177" s="72"/>
      <c r="KXE177" s="71"/>
      <c r="KXF177" s="71"/>
      <c r="KXG177" s="71"/>
      <c r="KXH177" s="71"/>
      <c r="KXI177" s="71"/>
      <c r="KXJ177" s="71"/>
      <c r="KXK177" s="71"/>
      <c r="KXL177" s="72"/>
      <c r="KXM177" s="72"/>
      <c r="KXN177" s="72"/>
      <c r="KXO177" s="72"/>
      <c r="KXP177" s="72"/>
      <c r="KXQ177" s="72"/>
      <c r="KXR177" s="72"/>
      <c r="KXS177" s="72"/>
      <c r="KXT177" s="72"/>
      <c r="KXU177" s="71"/>
      <c r="KXV177" s="71"/>
      <c r="KXW177" s="71"/>
      <c r="KXX177" s="71"/>
      <c r="KXY177" s="71"/>
      <c r="KXZ177" s="71"/>
      <c r="KYA177" s="71"/>
      <c r="KYB177" s="72"/>
      <c r="KYC177" s="72"/>
      <c r="KYD177" s="72"/>
      <c r="KYE177" s="72"/>
      <c r="KYF177" s="72"/>
      <c r="KYG177" s="72"/>
      <c r="KYH177" s="72"/>
      <c r="KYI177" s="72"/>
      <c r="KYJ177" s="72"/>
      <c r="KYK177" s="71"/>
      <c r="KYL177" s="71"/>
      <c r="KYM177" s="71"/>
      <c r="KYN177" s="71"/>
      <c r="KYO177" s="71"/>
      <c r="KYP177" s="71"/>
      <c r="KYQ177" s="71"/>
      <c r="KYR177" s="72"/>
      <c r="KYS177" s="72"/>
      <c r="KYT177" s="72"/>
      <c r="KYU177" s="72"/>
      <c r="KYV177" s="72"/>
      <c r="KYW177" s="72"/>
      <c r="KYX177" s="72"/>
      <c r="KYY177" s="72"/>
      <c r="KYZ177" s="72"/>
      <c r="KZA177" s="71"/>
      <c r="KZB177" s="71"/>
      <c r="KZC177" s="71"/>
      <c r="KZD177" s="71"/>
      <c r="KZE177" s="71"/>
      <c r="KZF177" s="71"/>
      <c r="KZG177" s="71"/>
      <c r="KZH177" s="72"/>
      <c r="KZI177" s="72"/>
      <c r="KZJ177" s="72"/>
      <c r="KZK177" s="72"/>
      <c r="KZL177" s="72"/>
      <c r="KZM177" s="72"/>
      <c r="KZN177" s="72"/>
      <c r="KZO177" s="72"/>
      <c r="KZP177" s="72"/>
      <c r="KZQ177" s="71"/>
      <c r="KZR177" s="71"/>
      <c r="KZS177" s="71"/>
      <c r="KZT177" s="71"/>
      <c r="KZU177" s="71"/>
      <c r="KZV177" s="71"/>
      <c r="KZW177" s="71"/>
      <c r="KZX177" s="72"/>
      <c r="KZY177" s="72"/>
      <c r="KZZ177" s="72"/>
      <c r="LAA177" s="72"/>
      <c r="LAB177" s="72"/>
      <c r="LAC177" s="72"/>
      <c r="LAD177" s="72"/>
      <c r="LAE177" s="72"/>
      <c r="LAF177" s="72"/>
      <c r="LAG177" s="71"/>
      <c r="LAH177" s="71"/>
      <c r="LAI177" s="71"/>
      <c r="LAJ177" s="71"/>
      <c r="LAK177" s="71"/>
      <c r="LAL177" s="71"/>
      <c r="LAM177" s="71"/>
      <c r="LAN177" s="72"/>
      <c r="LAO177" s="72"/>
      <c r="LAP177" s="72"/>
      <c r="LAQ177" s="72"/>
      <c r="LAR177" s="72"/>
      <c r="LAS177" s="72"/>
      <c r="LAT177" s="72"/>
      <c r="LAU177" s="72"/>
      <c r="LAV177" s="72"/>
      <c r="LAW177" s="71"/>
      <c r="LAX177" s="71"/>
      <c r="LAY177" s="71"/>
      <c r="LAZ177" s="71"/>
      <c r="LBA177" s="71"/>
      <c r="LBB177" s="71"/>
      <c r="LBC177" s="71"/>
      <c r="LBD177" s="72"/>
      <c r="LBE177" s="72"/>
      <c r="LBF177" s="72"/>
      <c r="LBG177" s="72"/>
      <c r="LBH177" s="72"/>
      <c r="LBI177" s="72"/>
      <c r="LBJ177" s="72"/>
      <c r="LBK177" s="72"/>
      <c r="LBL177" s="72"/>
      <c r="LBM177" s="71"/>
      <c r="LBN177" s="71"/>
      <c r="LBO177" s="71"/>
      <c r="LBP177" s="71"/>
      <c r="LBQ177" s="71"/>
      <c r="LBR177" s="71"/>
      <c r="LBS177" s="71"/>
      <c r="LBT177" s="72"/>
      <c r="LBU177" s="72"/>
      <c r="LBV177" s="72"/>
      <c r="LBW177" s="72"/>
      <c r="LBX177" s="72"/>
      <c r="LBY177" s="72"/>
      <c r="LBZ177" s="72"/>
      <c r="LCA177" s="72"/>
      <c r="LCB177" s="72"/>
      <c r="LCC177" s="71"/>
      <c r="LCD177" s="71"/>
      <c r="LCE177" s="71"/>
      <c r="LCF177" s="71"/>
      <c r="LCG177" s="71"/>
      <c r="LCH177" s="71"/>
      <c r="LCI177" s="71"/>
      <c r="LCJ177" s="72"/>
      <c r="LCK177" s="72"/>
      <c r="LCL177" s="72"/>
      <c r="LCM177" s="72"/>
      <c r="LCN177" s="72"/>
      <c r="LCO177" s="72"/>
      <c r="LCP177" s="72"/>
      <c r="LCQ177" s="72"/>
      <c r="LCR177" s="72"/>
      <c r="LCS177" s="71"/>
      <c r="LCT177" s="71"/>
      <c r="LCU177" s="71"/>
      <c r="LCV177" s="71"/>
      <c r="LCW177" s="71"/>
      <c r="LCX177" s="71"/>
      <c r="LCY177" s="71"/>
      <c r="LCZ177" s="72"/>
      <c r="LDA177" s="72"/>
      <c r="LDB177" s="72"/>
      <c r="LDC177" s="72"/>
      <c r="LDD177" s="72"/>
      <c r="LDE177" s="72"/>
      <c r="LDF177" s="72"/>
      <c r="LDG177" s="72"/>
      <c r="LDH177" s="72"/>
      <c r="LDI177" s="71"/>
      <c r="LDJ177" s="71"/>
      <c r="LDK177" s="71"/>
      <c r="LDL177" s="71"/>
      <c r="LDM177" s="71"/>
      <c r="LDN177" s="71"/>
      <c r="LDO177" s="71"/>
      <c r="LDP177" s="72"/>
      <c r="LDQ177" s="72"/>
      <c r="LDR177" s="72"/>
      <c r="LDS177" s="72"/>
      <c r="LDT177" s="72"/>
      <c r="LDU177" s="72"/>
      <c r="LDV177" s="72"/>
      <c r="LDW177" s="72"/>
      <c r="LDX177" s="72"/>
      <c r="LDY177" s="71"/>
      <c r="LDZ177" s="71"/>
      <c r="LEA177" s="71"/>
      <c r="LEB177" s="71"/>
      <c r="LEC177" s="71"/>
      <c r="LED177" s="71"/>
      <c r="LEE177" s="71"/>
      <c r="LEF177" s="72"/>
      <c r="LEG177" s="72"/>
      <c r="LEH177" s="72"/>
      <c r="LEI177" s="72"/>
      <c r="LEJ177" s="72"/>
      <c r="LEK177" s="72"/>
      <c r="LEL177" s="72"/>
      <c r="LEM177" s="72"/>
      <c r="LEN177" s="72"/>
      <c r="LEO177" s="71"/>
      <c r="LEP177" s="71"/>
      <c r="LEQ177" s="71"/>
      <c r="LER177" s="71"/>
      <c r="LES177" s="71"/>
      <c r="LET177" s="71"/>
      <c r="LEU177" s="71"/>
      <c r="LEV177" s="72"/>
      <c r="LEW177" s="72"/>
      <c r="LEX177" s="72"/>
      <c r="LEY177" s="72"/>
      <c r="LEZ177" s="72"/>
      <c r="LFA177" s="72"/>
      <c r="LFB177" s="72"/>
      <c r="LFC177" s="72"/>
      <c r="LFD177" s="72"/>
      <c r="LFE177" s="71"/>
      <c r="LFF177" s="71"/>
      <c r="LFG177" s="71"/>
      <c r="LFH177" s="71"/>
      <c r="LFI177" s="71"/>
      <c r="LFJ177" s="71"/>
      <c r="LFK177" s="71"/>
      <c r="LFL177" s="72"/>
      <c r="LFM177" s="72"/>
      <c r="LFN177" s="72"/>
      <c r="LFO177" s="72"/>
      <c r="LFP177" s="72"/>
      <c r="LFQ177" s="72"/>
      <c r="LFR177" s="72"/>
      <c r="LFS177" s="72"/>
      <c r="LFT177" s="72"/>
      <c r="LFU177" s="71"/>
      <c r="LFV177" s="71"/>
      <c r="LFW177" s="71"/>
      <c r="LFX177" s="71"/>
      <c r="LFY177" s="71"/>
      <c r="LFZ177" s="71"/>
      <c r="LGA177" s="71"/>
      <c r="LGB177" s="72"/>
      <c r="LGC177" s="72"/>
      <c r="LGD177" s="72"/>
      <c r="LGE177" s="72"/>
      <c r="LGF177" s="72"/>
      <c r="LGG177" s="72"/>
      <c r="LGH177" s="72"/>
      <c r="LGI177" s="72"/>
      <c r="LGJ177" s="72"/>
      <c r="LGK177" s="71"/>
      <c r="LGL177" s="71"/>
      <c r="LGM177" s="71"/>
      <c r="LGN177" s="71"/>
      <c r="LGO177" s="71"/>
      <c r="LGP177" s="71"/>
      <c r="LGQ177" s="71"/>
      <c r="LGR177" s="72"/>
      <c r="LGS177" s="72"/>
      <c r="LGT177" s="72"/>
      <c r="LGU177" s="72"/>
      <c r="LGV177" s="72"/>
      <c r="LGW177" s="72"/>
      <c r="LGX177" s="72"/>
      <c r="LGY177" s="72"/>
      <c r="LGZ177" s="72"/>
      <c r="LHA177" s="71"/>
      <c r="LHB177" s="71"/>
      <c r="LHC177" s="71"/>
      <c r="LHD177" s="71"/>
      <c r="LHE177" s="71"/>
      <c r="LHF177" s="71"/>
      <c r="LHG177" s="71"/>
      <c r="LHH177" s="72"/>
      <c r="LHI177" s="72"/>
      <c r="LHJ177" s="72"/>
      <c r="LHK177" s="72"/>
      <c r="LHL177" s="72"/>
      <c r="LHM177" s="72"/>
      <c r="LHN177" s="72"/>
      <c r="LHO177" s="72"/>
      <c r="LHP177" s="72"/>
      <c r="LHQ177" s="71"/>
      <c r="LHR177" s="71"/>
      <c r="LHS177" s="71"/>
      <c r="LHT177" s="71"/>
      <c r="LHU177" s="71"/>
      <c r="LHV177" s="71"/>
      <c r="LHW177" s="71"/>
      <c r="LHX177" s="72"/>
      <c r="LHY177" s="72"/>
      <c r="LHZ177" s="72"/>
      <c r="LIA177" s="72"/>
      <c r="LIB177" s="72"/>
      <c r="LIC177" s="72"/>
      <c r="LID177" s="72"/>
      <c r="LIE177" s="72"/>
      <c r="LIF177" s="72"/>
      <c r="LIG177" s="71"/>
      <c r="LIH177" s="71"/>
      <c r="LII177" s="71"/>
      <c r="LIJ177" s="71"/>
      <c r="LIK177" s="71"/>
      <c r="LIL177" s="71"/>
      <c r="LIM177" s="71"/>
      <c r="LIN177" s="72"/>
      <c r="LIO177" s="72"/>
      <c r="LIP177" s="72"/>
      <c r="LIQ177" s="72"/>
      <c r="LIR177" s="72"/>
      <c r="LIS177" s="72"/>
      <c r="LIT177" s="72"/>
      <c r="LIU177" s="72"/>
      <c r="LIV177" s="72"/>
      <c r="LIW177" s="71"/>
      <c r="LIX177" s="71"/>
      <c r="LIY177" s="71"/>
      <c r="LIZ177" s="71"/>
      <c r="LJA177" s="71"/>
      <c r="LJB177" s="71"/>
      <c r="LJC177" s="71"/>
      <c r="LJD177" s="72"/>
      <c r="LJE177" s="72"/>
      <c r="LJF177" s="72"/>
      <c r="LJG177" s="72"/>
      <c r="LJH177" s="72"/>
      <c r="LJI177" s="72"/>
      <c r="LJJ177" s="72"/>
      <c r="LJK177" s="72"/>
      <c r="LJL177" s="72"/>
      <c r="LJM177" s="71"/>
      <c r="LJN177" s="71"/>
      <c r="LJO177" s="71"/>
      <c r="LJP177" s="71"/>
      <c r="LJQ177" s="71"/>
      <c r="LJR177" s="71"/>
      <c r="LJS177" s="71"/>
      <c r="LJT177" s="72"/>
      <c r="LJU177" s="72"/>
      <c r="LJV177" s="72"/>
      <c r="LJW177" s="72"/>
      <c r="LJX177" s="72"/>
      <c r="LJY177" s="72"/>
      <c r="LJZ177" s="72"/>
      <c r="LKA177" s="72"/>
      <c r="LKB177" s="72"/>
      <c r="LKC177" s="71"/>
      <c r="LKD177" s="71"/>
      <c r="LKE177" s="71"/>
      <c r="LKF177" s="71"/>
      <c r="LKG177" s="71"/>
      <c r="LKH177" s="71"/>
      <c r="LKI177" s="71"/>
      <c r="LKJ177" s="72"/>
      <c r="LKK177" s="72"/>
      <c r="LKL177" s="72"/>
      <c r="LKM177" s="72"/>
      <c r="LKN177" s="72"/>
      <c r="LKO177" s="72"/>
      <c r="LKP177" s="72"/>
      <c r="LKQ177" s="72"/>
      <c r="LKR177" s="72"/>
      <c r="LKS177" s="71"/>
      <c r="LKT177" s="71"/>
      <c r="LKU177" s="71"/>
      <c r="LKV177" s="71"/>
      <c r="LKW177" s="71"/>
      <c r="LKX177" s="71"/>
      <c r="LKY177" s="71"/>
      <c r="LKZ177" s="72"/>
      <c r="LLA177" s="72"/>
      <c r="LLB177" s="72"/>
      <c r="LLC177" s="72"/>
      <c r="LLD177" s="72"/>
      <c r="LLE177" s="72"/>
      <c r="LLF177" s="72"/>
      <c r="LLG177" s="72"/>
      <c r="LLH177" s="72"/>
      <c r="LLI177" s="71"/>
      <c r="LLJ177" s="71"/>
      <c r="LLK177" s="71"/>
      <c r="LLL177" s="71"/>
      <c r="LLM177" s="71"/>
      <c r="LLN177" s="71"/>
      <c r="LLO177" s="71"/>
      <c r="LLP177" s="72"/>
      <c r="LLQ177" s="72"/>
      <c r="LLR177" s="72"/>
      <c r="LLS177" s="72"/>
      <c r="LLT177" s="72"/>
      <c r="LLU177" s="72"/>
      <c r="LLV177" s="72"/>
      <c r="LLW177" s="72"/>
      <c r="LLX177" s="72"/>
      <c r="LLY177" s="71"/>
      <c r="LLZ177" s="71"/>
      <c r="LMA177" s="71"/>
      <c r="LMB177" s="71"/>
      <c r="LMC177" s="71"/>
      <c r="LMD177" s="71"/>
      <c r="LME177" s="71"/>
      <c r="LMF177" s="72"/>
      <c r="LMG177" s="72"/>
      <c r="LMH177" s="72"/>
      <c r="LMI177" s="72"/>
      <c r="LMJ177" s="72"/>
      <c r="LMK177" s="72"/>
      <c r="LML177" s="72"/>
      <c r="LMM177" s="72"/>
      <c r="LMN177" s="72"/>
      <c r="LMO177" s="71"/>
      <c r="LMP177" s="71"/>
      <c r="LMQ177" s="71"/>
      <c r="LMR177" s="71"/>
      <c r="LMS177" s="71"/>
      <c r="LMT177" s="71"/>
      <c r="LMU177" s="71"/>
      <c r="LMV177" s="72"/>
      <c r="LMW177" s="72"/>
      <c r="LMX177" s="72"/>
      <c r="LMY177" s="72"/>
      <c r="LMZ177" s="72"/>
      <c r="LNA177" s="72"/>
      <c r="LNB177" s="72"/>
      <c r="LNC177" s="72"/>
      <c r="LND177" s="72"/>
      <c r="LNE177" s="71"/>
      <c r="LNF177" s="71"/>
      <c r="LNG177" s="71"/>
      <c r="LNH177" s="71"/>
      <c r="LNI177" s="71"/>
      <c r="LNJ177" s="71"/>
      <c r="LNK177" s="71"/>
      <c r="LNL177" s="72"/>
      <c r="LNM177" s="72"/>
      <c r="LNN177" s="72"/>
      <c r="LNO177" s="72"/>
      <c r="LNP177" s="72"/>
      <c r="LNQ177" s="72"/>
      <c r="LNR177" s="72"/>
      <c r="LNS177" s="72"/>
      <c r="LNT177" s="72"/>
      <c r="LNU177" s="71"/>
      <c r="LNV177" s="71"/>
      <c r="LNW177" s="71"/>
      <c r="LNX177" s="71"/>
      <c r="LNY177" s="71"/>
      <c r="LNZ177" s="71"/>
      <c r="LOA177" s="71"/>
      <c r="LOB177" s="72"/>
      <c r="LOC177" s="72"/>
      <c r="LOD177" s="72"/>
      <c r="LOE177" s="72"/>
      <c r="LOF177" s="72"/>
      <c r="LOG177" s="72"/>
      <c r="LOH177" s="72"/>
      <c r="LOI177" s="72"/>
      <c r="LOJ177" s="72"/>
      <c r="LOK177" s="71"/>
      <c r="LOL177" s="71"/>
      <c r="LOM177" s="71"/>
      <c r="LON177" s="71"/>
      <c r="LOO177" s="71"/>
      <c r="LOP177" s="71"/>
      <c r="LOQ177" s="71"/>
      <c r="LOR177" s="72"/>
      <c r="LOS177" s="72"/>
      <c r="LOT177" s="72"/>
      <c r="LOU177" s="72"/>
      <c r="LOV177" s="72"/>
      <c r="LOW177" s="72"/>
      <c r="LOX177" s="72"/>
      <c r="LOY177" s="72"/>
      <c r="LOZ177" s="72"/>
      <c r="LPA177" s="71"/>
      <c r="LPB177" s="71"/>
      <c r="LPC177" s="71"/>
      <c r="LPD177" s="71"/>
      <c r="LPE177" s="71"/>
      <c r="LPF177" s="71"/>
      <c r="LPG177" s="71"/>
      <c r="LPH177" s="72"/>
      <c r="LPI177" s="72"/>
      <c r="LPJ177" s="72"/>
      <c r="LPK177" s="72"/>
      <c r="LPL177" s="72"/>
      <c r="LPM177" s="72"/>
      <c r="LPN177" s="72"/>
      <c r="LPO177" s="72"/>
      <c r="LPP177" s="72"/>
      <c r="LPQ177" s="71"/>
      <c r="LPR177" s="71"/>
      <c r="LPS177" s="71"/>
      <c r="LPT177" s="71"/>
      <c r="LPU177" s="71"/>
      <c r="LPV177" s="71"/>
      <c r="LPW177" s="71"/>
      <c r="LPX177" s="72"/>
      <c r="LPY177" s="72"/>
      <c r="LPZ177" s="72"/>
      <c r="LQA177" s="72"/>
      <c r="LQB177" s="72"/>
      <c r="LQC177" s="72"/>
      <c r="LQD177" s="72"/>
      <c r="LQE177" s="72"/>
      <c r="LQF177" s="72"/>
      <c r="LQG177" s="71"/>
      <c r="LQH177" s="71"/>
      <c r="LQI177" s="71"/>
      <c r="LQJ177" s="71"/>
      <c r="LQK177" s="71"/>
      <c r="LQL177" s="71"/>
      <c r="LQM177" s="71"/>
      <c r="LQN177" s="72"/>
      <c r="LQO177" s="72"/>
      <c r="LQP177" s="72"/>
      <c r="LQQ177" s="72"/>
      <c r="LQR177" s="72"/>
      <c r="LQS177" s="72"/>
      <c r="LQT177" s="72"/>
      <c r="LQU177" s="72"/>
      <c r="LQV177" s="72"/>
      <c r="LQW177" s="71"/>
      <c r="LQX177" s="71"/>
      <c r="LQY177" s="71"/>
      <c r="LQZ177" s="71"/>
      <c r="LRA177" s="71"/>
      <c r="LRB177" s="71"/>
      <c r="LRC177" s="71"/>
      <c r="LRD177" s="72"/>
      <c r="LRE177" s="72"/>
      <c r="LRF177" s="72"/>
      <c r="LRG177" s="72"/>
      <c r="LRH177" s="72"/>
      <c r="LRI177" s="72"/>
      <c r="LRJ177" s="72"/>
      <c r="LRK177" s="72"/>
      <c r="LRL177" s="72"/>
      <c r="LRM177" s="71"/>
      <c r="LRN177" s="71"/>
      <c r="LRO177" s="71"/>
      <c r="LRP177" s="71"/>
      <c r="LRQ177" s="71"/>
      <c r="LRR177" s="71"/>
      <c r="LRS177" s="71"/>
      <c r="LRT177" s="72"/>
      <c r="LRU177" s="72"/>
      <c r="LRV177" s="72"/>
      <c r="LRW177" s="72"/>
      <c r="LRX177" s="72"/>
      <c r="LRY177" s="72"/>
      <c r="LRZ177" s="72"/>
      <c r="LSA177" s="72"/>
      <c r="LSB177" s="72"/>
      <c r="LSC177" s="71"/>
      <c r="LSD177" s="71"/>
      <c r="LSE177" s="71"/>
      <c r="LSF177" s="71"/>
      <c r="LSG177" s="71"/>
      <c r="LSH177" s="71"/>
      <c r="LSI177" s="71"/>
      <c r="LSJ177" s="72"/>
      <c r="LSK177" s="72"/>
      <c r="LSL177" s="72"/>
      <c r="LSM177" s="72"/>
      <c r="LSN177" s="72"/>
      <c r="LSO177" s="72"/>
      <c r="LSP177" s="72"/>
      <c r="LSQ177" s="72"/>
      <c r="LSR177" s="72"/>
      <c r="LSS177" s="71"/>
      <c r="LST177" s="71"/>
      <c r="LSU177" s="71"/>
      <c r="LSV177" s="71"/>
      <c r="LSW177" s="71"/>
      <c r="LSX177" s="71"/>
      <c r="LSY177" s="71"/>
      <c r="LSZ177" s="72"/>
      <c r="LTA177" s="72"/>
      <c r="LTB177" s="72"/>
      <c r="LTC177" s="72"/>
      <c r="LTD177" s="72"/>
      <c r="LTE177" s="72"/>
      <c r="LTF177" s="72"/>
      <c r="LTG177" s="72"/>
      <c r="LTH177" s="72"/>
      <c r="LTI177" s="71"/>
      <c r="LTJ177" s="71"/>
      <c r="LTK177" s="71"/>
      <c r="LTL177" s="71"/>
      <c r="LTM177" s="71"/>
      <c r="LTN177" s="71"/>
      <c r="LTO177" s="71"/>
      <c r="LTP177" s="72"/>
      <c r="LTQ177" s="72"/>
      <c r="LTR177" s="72"/>
      <c r="LTS177" s="72"/>
      <c r="LTT177" s="72"/>
      <c r="LTU177" s="72"/>
      <c r="LTV177" s="72"/>
      <c r="LTW177" s="72"/>
      <c r="LTX177" s="72"/>
      <c r="LTY177" s="71"/>
      <c r="LTZ177" s="71"/>
      <c r="LUA177" s="71"/>
      <c r="LUB177" s="71"/>
      <c r="LUC177" s="71"/>
      <c r="LUD177" s="71"/>
      <c r="LUE177" s="71"/>
      <c r="LUF177" s="72"/>
      <c r="LUG177" s="72"/>
      <c r="LUH177" s="72"/>
      <c r="LUI177" s="72"/>
      <c r="LUJ177" s="72"/>
      <c r="LUK177" s="72"/>
      <c r="LUL177" s="72"/>
      <c r="LUM177" s="72"/>
      <c r="LUN177" s="72"/>
      <c r="LUO177" s="71"/>
      <c r="LUP177" s="71"/>
      <c r="LUQ177" s="71"/>
      <c r="LUR177" s="71"/>
      <c r="LUS177" s="71"/>
      <c r="LUT177" s="71"/>
      <c r="LUU177" s="71"/>
      <c r="LUV177" s="72"/>
      <c r="LUW177" s="72"/>
      <c r="LUX177" s="72"/>
      <c r="LUY177" s="72"/>
      <c r="LUZ177" s="72"/>
      <c r="LVA177" s="72"/>
      <c r="LVB177" s="72"/>
      <c r="LVC177" s="72"/>
      <c r="LVD177" s="72"/>
      <c r="LVE177" s="71"/>
      <c r="LVF177" s="71"/>
      <c r="LVG177" s="71"/>
      <c r="LVH177" s="71"/>
      <c r="LVI177" s="71"/>
      <c r="LVJ177" s="71"/>
      <c r="LVK177" s="71"/>
      <c r="LVL177" s="72"/>
      <c r="LVM177" s="72"/>
      <c r="LVN177" s="72"/>
      <c r="LVO177" s="72"/>
      <c r="LVP177" s="72"/>
      <c r="LVQ177" s="72"/>
      <c r="LVR177" s="72"/>
      <c r="LVS177" s="72"/>
      <c r="LVT177" s="72"/>
      <c r="LVU177" s="71"/>
      <c r="LVV177" s="71"/>
      <c r="LVW177" s="71"/>
      <c r="LVX177" s="71"/>
      <c r="LVY177" s="71"/>
      <c r="LVZ177" s="71"/>
      <c r="LWA177" s="71"/>
      <c r="LWB177" s="72"/>
      <c r="LWC177" s="72"/>
      <c r="LWD177" s="72"/>
      <c r="LWE177" s="72"/>
      <c r="LWF177" s="72"/>
      <c r="LWG177" s="72"/>
      <c r="LWH177" s="72"/>
      <c r="LWI177" s="72"/>
      <c r="LWJ177" s="72"/>
      <c r="LWK177" s="71"/>
      <c r="LWL177" s="71"/>
      <c r="LWM177" s="71"/>
      <c r="LWN177" s="71"/>
      <c r="LWO177" s="71"/>
      <c r="LWP177" s="71"/>
      <c r="LWQ177" s="71"/>
      <c r="LWR177" s="72"/>
      <c r="LWS177" s="72"/>
      <c r="LWT177" s="72"/>
      <c r="LWU177" s="72"/>
      <c r="LWV177" s="72"/>
      <c r="LWW177" s="72"/>
      <c r="LWX177" s="72"/>
      <c r="LWY177" s="72"/>
      <c r="LWZ177" s="72"/>
      <c r="LXA177" s="71"/>
      <c r="LXB177" s="71"/>
      <c r="LXC177" s="71"/>
      <c r="LXD177" s="71"/>
      <c r="LXE177" s="71"/>
      <c r="LXF177" s="71"/>
      <c r="LXG177" s="71"/>
      <c r="LXH177" s="72"/>
      <c r="LXI177" s="72"/>
      <c r="LXJ177" s="72"/>
      <c r="LXK177" s="72"/>
      <c r="LXL177" s="72"/>
      <c r="LXM177" s="72"/>
      <c r="LXN177" s="72"/>
      <c r="LXO177" s="72"/>
      <c r="LXP177" s="72"/>
      <c r="LXQ177" s="71"/>
      <c r="LXR177" s="71"/>
      <c r="LXS177" s="71"/>
      <c r="LXT177" s="71"/>
      <c r="LXU177" s="71"/>
      <c r="LXV177" s="71"/>
      <c r="LXW177" s="71"/>
      <c r="LXX177" s="72"/>
      <c r="LXY177" s="72"/>
      <c r="LXZ177" s="72"/>
      <c r="LYA177" s="72"/>
      <c r="LYB177" s="72"/>
      <c r="LYC177" s="72"/>
      <c r="LYD177" s="72"/>
      <c r="LYE177" s="72"/>
      <c r="LYF177" s="72"/>
      <c r="LYG177" s="71"/>
      <c r="LYH177" s="71"/>
      <c r="LYI177" s="71"/>
      <c r="LYJ177" s="71"/>
      <c r="LYK177" s="71"/>
      <c r="LYL177" s="71"/>
      <c r="LYM177" s="71"/>
      <c r="LYN177" s="72"/>
      <c r="LYO177" s="72"/>
      <c r="LYP177" s="72"/>
      <c r="LYQ177" s="72"/>
      <c r="LYR177" s="72"/>
      <c r="LYS177" s="72"/>
      <c r="LYT177" s="72"/>
      <c r="LYU177" s="72"/>
      <c r="LYV177" s="72"/>
      <c r="LYW177" s="71"/>
      <c r="LYX177" s="71"/>
      <c r="LYY177" s="71"/>
      <c r="LYZ177" s="71"/>
      <c r="LZA177" s="71"/>
      <c r="LZB177" s="71"/>
      <c r="LZC177" s="71"/>
      <c r="LZD177" s="72"/>
      <c r="LZE177" s="72"/>
      <c r="LZF177" s="72"/>
      <c r="LZG177" s="72"/>
      <c r="LZH177" s="72"/>
      <c r="LZI177" s="72"/>
      <c r="LZJ177" s="72"/>
      <c r="LZK177" s="72"/>
      <c r="LZL177" s="72"/>
      <c r="LZM177" s="71"/>
      <c r="LZN177" s="71"/>
      <c r="LZO177" s="71"/>
      <c r="LZP177" s="71"/>
      <c r="LZQ177" s="71"/>
      <c r="LZR177" s="71"/>
      <c r="LZS177" s="71"/>
      <c r="LZT177" s="72"/>
      <c r="LZU177" s="72"/>
      <c r="LZV177" s="72"/>
      <c r="LZW177" s="72"/>
      <c r="LZX177" s="72"/>
      <c r="LZY177" s="72"/>
      <c r="LZZ177" s="72"/>
      <c r="MAA177" s="72"/>
      <c r="MAB177" s="72"/>
      <c r="MAC177" s="71"/>
      <c r="MAD177" s="71"/>
      <c r="MAE177" s="71"/>
      <c r="MAF177" s="71"/>
      <c r="MAG177" s="71"/>
      <c r="MAH177" s="71"/>
      <c r="MAI177" s="71"/>
      <c r="MAJ177" s="72"/>
      <c r="MAK177" s="72"/>
      <c r="MAL177" s="72"/>
      <c r="MAM177" s="72"/>
      <c r="MAN177" s="72"/>
      <c r="MAO177" s="72"/>
      <c r="MAP177" s="72"/>
      <c r="MAQ177" s="72"/>
      <c r="MAR177" s="72"/>
      <c r="MAS177" s="71"/>
      <c r="MAT177" s="71"/>
      <c r="MAU177" s="71"/>
      <c r="MAV177" s="71"/>
      <c r="MAW177" s="71"/>
      <c r="MAX177" s="71"/>
      <c r="MAY177" s="71"/>
      <c r="MAZ177" s="72"/>
      <c r="MBA177" s="72"/>
      <c r="MBB177" s="72"/>
      <c r="MBC177" s="72"/>
      <c r="MBD177" s="72"/>
      <c r="MBE177" s="72"/>
      <c r="MBF177" s="72"/>
      <c r="MBG177" s="72"/>
      <c r="MBH177" s="72"/>
      <c r="MBI177" s="71"/>
      <c r="MBJ177" s="71"/>
      <c r="MBK177" s="71"/>
      <c r="MBL177" s="71"/>
      <c r="MBM177" s="71"/>
      <c r="MBN177" s="71"/>
      <c r="MBO177" s="71"/>
      <c r="MBP177" s="72"/>
      <c r="MBQ177" s="72"/>
      <c r="MBR177" s="72"/>
      <c r="MBS177" s="72"/>
      <c r="MBT177" s="72"/>
      <c r="MBU177" s="72"/>
      <c r="MBV177" s="72"/>
      <c r="MBW177" s="72"/>
      <c r="MBX177" s="72"/>
      <c r="MBY177" s="71"/>
      <c r="MBZ177" s="71"/>
      <c r="MCA177" s="71"/>
      <c r="MCB177" s="71"/>
      <c r="MCC177" s="71"/>
      <c r="MCD177" s="71"/>
      <c r="MCE177" s="71"/>
      <c r="MCF177" s="72"/>
      <c r="MCG177" s="72"/>
      <c r="MCH177" s="72"/>
      <c r="MCI177" s="72"/>
      <c r="MCJ177" s="72"/>
      <c r="MCK177" s="72"/>
      <c r="MCL177" s="72"/>
      <c r="MCM177" s="72"/>
      <c r="MCN177" s="72"/>
      <c r="MCO177" s="71"/>
      <c r="MCP177" s="71"/>
      <c r="MCQ177" s="71"/>
      <c r="MCR177" s="71"/>
      <c r="MCS177" s="71"/>
      <c r="MCT177" s="71"/>
      <c r="MCU177" s="71"/>
      <c r="MCV177" s="72"/>
      <c r="MCW177" s="72"/>
      <c r="MCX177" s="72"/>
      <c r="MCY177" s="72"/>
      <c r="MCZ177" s="72"/>
      <c r="MDA177" s="72"/>
      <c r="MDB177" s="72"/>
      <c r="MDC177" s="72"/>
      <c r="MDD177" s="72"/>
      <c r="MDE177" s="71"/>
      <c r="MDF177" s="71"/>
      <c r="MDG177" s="71"/>
      <c r="MDH177" s="71"/>
      <c r="MDI177" s="71"/>
      <c r="MDJ177" s="71"/>
      <c r="MDK177" s="71"/>
      <c r="MDL177" s="72"/>
      <c r="MDM177" s="72"/>
      <c r="MDN177" s="72"/>
      <c r="MDO177" s="72"/>
      <c r="MDP177" s="72"/>
      <c r="MDQ177" s="72"/>
      <c r="MDR177" s="72"/>
      <c r="MDS177" s="72"/>
      <c r="MDT177" s="72"/>
      <c r="MDU177" s="71"/>
      <c r="MDV177" s="71"/>
      <c r="MDW177" s="71"/>
      <c r="MDX177" s="71"/>
      <c r="MDY177" s="71"/>
      <c r="MDZ177" s="71"/>
      <c r="MEA177" s="71"/>
      <c r="MEB177" s="72"/>
      <c r="MEC177" s="72"/>
      <c r="MED177" s="72"/>
      <c r="MEE177" s="72"/>
      <c r="MEF177" s="72"/>
      <c r="MEG177" s="72"/>
      <c r="MEH177" s="72"/>
      <c r="MEI177" s="72"/>
      <c r="MEJ177" s="72"/>
      <c r="MEK177" s="71"/>
      <c r="MEL177" s="71"/>
      <c r="MEM177" s="71"/>
      <c r="MEN177" s="71"/>
      <c r="MEO177" s="71"/>
      <c r="MEP177" s="71"/>
      <c r="MEQ177" s="71"/>
      <c r="MER177" s="72"/>
      <c r="MES177" s="72"/>
      <c r="MET177" s="72"/>
      <c r="MEU177" s="72"/>
      <c r="MEV177" s="72"/>
      <c r="MEW177" s="72"/>
      <c r="MEX177" s="72"/>
      <c r="MEY177" s="72"/>
      <c r="MEZ177" s="72"/>
      <c r="MFA177" s="71"/>
      <c r="MFB177" s="71"/>
      <c r="MFC177" s="71"/>
      <c r="MFD177" s="71"/>
      <c r="MFE177" s="71"/>
      <c r="MFF177" s="71"/>
      <c r="MFG177" s="71"/>
      <c r="MFH177" s="72"/>
      <c r="MFI177" s="72"/>
      <c r="MFJ177" s="72"/>
      <c r="MFK177" s="72"/>
      <c r="MFL177" s="72"/>
      <c r="MFM177" s="72"/>
      <c r="MFN177" s="72"/>
      <c r="MFO177" s="72"/>
      <c r="MFP177" s="72"/>
      <c r="MFQ177" s="71"/>
      <c r="MFR177" s="71"/>
      <c r="MFS177" s="71"/>
      <c r="MFT177" s="71"/>
      <c r="MFU177" s="71"/>
      <c r="MFV177" s="71"/>
      <c r="MFW177" s="71"/>
      <c r="MFX177" s="72"/>
      <c r="MFY177" s="72"/>
      <c r="MFZ177" s="72"/>
      <c r="MGA177" s="72"/>
      <c r="MGB177" s="72"/>
      <c r="MGC177" s="72"/>
      <c r="MGD177" s="72"/>
      <c r="MGE177" s="72"/>
      <c r="MGF177" s="72"/>
      <c r="MGG177" s="71"/>
      <c r="MGH177" s="71"/>
      <c r="MGI177" s="71"/>
      <c r="MGJ177" s="71"/>
      <c r="MGK177" s="71"/>
      <c r="MGL177" s="71"/>
      <c r="MGM177" s="71"/>
      <c r="MGN177" s="72"/>
      <c r="MGO177" s="72"/>
      <c r="MGP177" s="72"/>
      <c r="MGQ177" s="72"/>
      <c r="MGR177" s="72"/>
      <c r="MGS177" s="72"/>
      <c r="MGT177" s="72"/>
      <c r="MGU177" s="72"/>
      <c r="MGV177" s="72"/>
      <c r="MGW177" s="71"/>
      <c r="MGX177" s="71"/>
      <c r="MGY177" s="71"/>
      <c r="MGZ177" s="71"/>
      <c r="MHA177" s="71"/>
      <c r="MHB177" s="71"/>
      <c r="MHC177" s="71"/>
      <c r="MHD177" s="72"/>
      <c r="MHE177" s="72"/>
      <c r="MHF177" s="72"/>
      <c r="MHG177" s="72"/>
      <c r="MHH177" s="72"/>
      <c r="MHI177" s="72"/>
      <c r="MHJ177" s="72"/>
      <c r="MHK177" s="72"/>
      <c r="MHL177" s="72"/>
      <c r="MHM177" s="71"/>
      <c r="MHN177" s="71"/>
      <c r="MHO177" s="71"/>
      <c r="MHP177" s="71"/>
      <c r="MHQ177" s="71"/>
      <c r="MHR177" s="71"/>
      <c r="MHS177" s="71"/>
      <c r="MHT177" s="72"/>
      <c r="MHU177" s="72"/>
      <c r="MHV177" s="72"/>
      <c r="MHW177" s="72"/>
      <c r="MHX177" s="72"/>
      <c r="MHY177" s="72"/>
      <c r="MHZ177" s="72"/>
      <c r="MIA177" s="72"/>
      <c r="MIB177" s="72"/>
      <c r="MIC177" s="71"/>
      <c r="MID177" s="71"/>
      <c r="MIE177" s="71"/>
      <c r="MIF177" s="71"/>
      <c r="MIG177" s="71"/>
      <c r="MIH177" s="71"/>
      <c r="MII177" s="71"/>
      <c r="MIJ177" s="72"/>
      <c r="MIK177" s="72"/>
      <c r="MIL177" s="72"/>
      <c r="MIM177" s="72"/>
      <c r="MIN177" s="72"/>
      <c r="MIO177" s="72"/>
      <c r="MIP177" s="72"/>
      <c r="MIQ177" s="72"/>
      <c r="MIR177" s="72"/>
      <c r="MIS177" s="71"/>
      <c r="MIT177" s="71"/>
      <c r="MIU177" s="71"/>
      <c r="MIV177" s="71"/>
      <c r="MIW177" s="71"/>
      <c r="MIX177" s="71"/>
      <c r="MIY177" s="71"/>
      <c r="MIZ177" s="72"/>
      <c r="MJA177" s="72"/>
      <c r="MJB177" s="72"/>
      <c r="MJC177" s="72"/>
      <c r="MJD177" s="72"/>
      <c r="MJE177" s="72"/>
      <c r="MJF177" s="72"/>
      <c r="MJG177" s="72"/>
      <c r="MJH177" s="72"/>
      <c r="MJI177" s="71"/>
      <c r="MJJ177" s="71"/>
      <c r="MJK177" s="71"/>
      <c r="MJL177" s="71"/>
      <c r="MJM177" s="71"/>
      <c r="MJN177" s="71"/>
      <c r="MJO177" s="71"/>
      <c r="MJP177" s="72"/>
      <c r="MJQ177" s="72"/>
      <c r="MJR177" s="72"/>
      <c r="MJS177" s="72"/>
      <c r="MJT177" s="72"/>
      <c r="MJU177" s="72"/>
      <c r="MJV177" s="72"/>
      <c r="MJW177" s="72"/>
      <c r="MJX177" s="72"/>
      <c r="MJY177" s="71"/>
      <c r="MJZ177" s="71"/>
      <c r="MKA177" s="71"/>
      <c r="MKB177" s="71"/>
      <c r="MKC177" s="71"/>
      <c r="MKD177" s="71"/>
      <c r="MKE177" s="71"/>
      <c r="MKF177" s="72"/>
      <c r="MKG177" s="72"/>
      <c r="MKH177" s="72"/>
      <c r="MKI177" s="72"/>
      <c r="MKJ177" s="72"/>
      <c r="MKK177" s="72"/>
      <c r="MKL177" s="72"/>
      <c r="MKM177" s="72"/>
      <c r="MKN177" s="72"/>
      <c r="MKO177" s="71"/>
      <c r="MKP177" s="71"/>
      <c r="MKQ177" s="71"/>
      <c r="MKR177" s="71"/>
      <c r="MKS177" s="71"/>
      <c r="MKT177" s="71"/>
      <c r="MKU177" s="71"/>
      <c r="MKV177" s="72"/>
      <c r="MKW177" s="72"/>
      <c r="MKX177" s="72"/>
      <c r="MKY177" s="72"/>
      <c r="MKZ177" s="72"/>
      <c r="MLA177" s="72"/>
      <c r="MLB177" s="72"/>
      <c r="MLC177" s="72"/>
      <c r="MLD177" s="72"/>
      <c r="MLE177" s="71"/>
      <c r="MLF177" s="71"/>
      <c r="MLG177" s="71"/>
      <c r="MLH177" s="71"/>
      <c r="MLI177" s="71"/>
      <c r="MLJ177" s="71"/>
      <c r="MLK177" s="71"/>
      <c r="MLL177" s="72"/>
      <c r="MLM177" s="72"/>
      <c r="MLN177" s="72"/>
      <c r="MLO177" s="72"/>
      <c r="MLP177" s="72"/>
      <c r="MLQ177" s="72"/>
      <c r="MLR177" s="72"/>
      <c r="MLS177" s="72"/>
      <c r="MLT177" s="72"/>
      <c r="MLU177" s="71"/>
      <c r="MLV177" s="71"/>
      <c r="MLW177" s="71"/>
      <c r="MLX177" s="71"/>
      <c r="MLY177" s="71"/>
      <c r="MLZ177" s="71"/>
      <c r="MMA177" s="71"/>
      <c r="MMB177" s="72"/>
      <c r="MMC177" s="72"/>
      <c r="MMD177" s="72"/>
      <c r="MME177" s="72"/>
      <c r="MMF177" s="72"/>
      <c r="MMG177" s="72"/>
      <c r="MMH177" s="72"/>
      <c r="MMI177" s="72"/>
      <c r="MMJ177" s="72"/>
      <c r="MMK177" s="71"/>
      <c r="MML177" s="71"/>
      <c r="MMM177" s="71"/>
      <c r="MMN177" s="71"/>
      <c r="MMO177" s="71"/>
      <c r="MMP177" s="71"/>
      <c r="MMQ177" s="71"/>
      <c r="MMR177" s="72"/>
      <c r="MMS177" s="72"/>
      <c r="MMT177" s="72"/>
      <c r="MMU177" s="72"/>
      <c r="MMV177" s="72"/>
      <c r="MMW177" s="72"/>
      <c r="MMX177" s="72"/>
      <c r="MMY177" s="72"/>
      <c r="MMZ177" s="72"/>
      <c r="MNA177" s="71"/>
      <c r="MNB177" s="71"/>
      <c r="MNC177" s="71"/>
      <c r="MND177" s="71"/>
      <c r="MNE177" s="71"/>
      <c r="MNF177" s="71"/>
      <c r="MNG177" s="71"/>
      <c r="MNH177" s="72"/>
      <c r="MNI177" s="72"/>
      <c r="MNJ177" s="72"/>
      <c r="MNK177" s="72"/>
      <c r="MNL177" s="72"/>
      <c r="MNM177" s="72"/>
      <c r="MNN177" s="72"/>
      <c r="MNO177" s="72"/>
      <c r="MNP177" s="72"/>
      <c r="MNQ177" s="71"/>
      <c r="MNR177" s="71"/>
      <c r="MNS177" s="71"/>
      <c r="MNT177" s="71"/>
      <c r="MNU177" s="71"/>
      <c r="MNV177" s="71"/>
      <c r="MNW177" s="71"/>
      <c r="MNX177" s="72"/>
      <c r="MNY177" s="72"/>
      <c r="MNZ177" s="72"/>
      <c r="MOA177" s="72"/>
      <c r="MOB177" s="72"/>
      <c r="MOC177" s="72"/>
      <c r="MOD177" s="72"/>
      <c r="MOE177" s="72"/>
      <c r="MOF177" s="72"/>
      <c r="MOG177" s="71"/>
      <c r="MOH177" s="71"/>
      <c r="MOI177" s="71"/>
      <c r="MOJ177" s="71"/>
      <c r="MOK177" s="71"/>
      <c r="MOL177" s="71"/>
      <c r="MOM177" s="71"/>
      <c r="MON177" s="72"/>
      <c r="MOO177" s="72"/>
      <c r="MOP177" s="72"/>
      <c r="MOQ177" s="72"/>
      <c r="MOR177" s="72"/>
      <c r="MOS177" s="72"/>
      <c r="MOT177" s="72"/>
      <c r="MOU177" s="72"/>
      <c r="MOV177" s="72"/>
      <c r="MOW177" s="71"/>
      <c r="MOX177" s="71"/>
      <c r="MOY177" s="71"/>
      <c r="MOZ177" s="71"/>
      <c r="MPA177" s="71"/>
      <c r="MPB177" s="71"/>
      <c r="MPC177" s="71"/>
      <c r="MPD177" s="72"/>
      <c r="MPE177" s="72"/>
      <c r="MPF177" s="72"/>
      <c r="MPG177" s="72"/>
      <c r="MPH177" s="72"/>
      <c r="MPI177" s="72"/>
      <c r="MPJ177" s="72"/>
      <c r="MPK177" s="72"/>
      <c r="MPL177" s="72"/>
      <c r="MPM177" s="71"/>
      <c r="MPN177" s="71"/>
      <c r="MPO177" s="71"/>
      <c r="MPP177" s="71"/>
      <c r="MPQ177" s="71"/>
      <c r="MPR177" s="71"/>
      <c r="MPS177" s="71"/>
      <c r="MPT177" s="72"/>
      <c r="MPU177" s="72"/>
      <c r="MPV177" s="72"/>
      <c r="MPW177" s="72"/>
      <c r="MPX177" s="72"/>
      <c r="MPY177" s="72"/>
      <c r="MPZ177" s="72"/>
      <c r="MQA177" s="72"/>
      <c r="MQB177" s="72"/>
      <c r="MQC177" s="71"/>
      <c r="MQD177" s="71"/>
      <c r="MQE177" s="71"/>
      <c r="MQF177" s="71"/>
      <c r="MQG177" s="71"/>
      <c r="MQH177" s="71"/>
      <c r="MQI177" s="71"/>
      <c r="MQJ177" s="72"/>
      <c r="MQK177" s="72"/>
      <c r="MQL177" s="72"/>
      <c r="MQM177" s="72"/>
      <c r="MQN177" s="72"/>
      <c r="MQO177" s="72"/>
      <c r="MQP177" s="72"/>
      <c r="MQQ177" s="72"/>
      <c r="MQR177" s="72"/>
      <c r="MQS177" s="71"/>
      <c r="MQT177" s="71"/>
      <c r="MQU177" s="71"/>
      <c r="MQV177" s="71"/>
      <c r="MQW177" s="71"/>
      <c r="MQX177" s="71"/>
      <c r="MQY177" s="71"/>
      <c r="MQZ177" s="72"/>
      <c r="MRA177" s="72"/>
      <c r="MRB177" s="72"/>
      <c r="MRC177" s="72"/>
      <c r="MRD177" s="72"/>
      <c r="MRE177" s="72"/>
      <c r="MRF177" s="72"/>
      <c r="MRG177" s="72"/>
      <c r="MRH177" s="72"/>
      <c r="MRI177" s="71"/>
      <c r="MRJ177" s="71"/>
      <c r="MRK177" s="71"/>
      <c r="MRL177" s="71"/>
      <c r="MRM177" s="71"/>
      <c r="MRN177" s="71"/>
      <c r="MRO177" s="71"/>
      <c r="MRP177" s="72"/>
      <c r="MRQ177" s="72"/>
      <c r="MRR177" s="72"/>
      <c r="MRS177" s="72"/>
      <c r="MRT177" s="72"/>
      <c r="MRU177" s="72"/>
      <c r="MRV177" s="72"/>
      <c r="MRW177" s="72"/>
      <c r="MRX177" s="72"/>
      <c r="MRY177" s="71"/>
      <c r="MRZ177" s="71"/>
      <c r="MSA177" s="71"/>
      <c r="MSB177" s="71"/>
      <c r="MSC177" s="71"/>
      <c r="MSD177" s="71"/>
      <c r="MSE177" s="71"/>
      <c r="MSF177" s="72"/>
      <c r="MSG177" s="72"/>
      <c r="MSH177" s="72"/>
      <c r="MSI177" s="72"/>
      <c r="MSJ177" s="72"/>
      <c r="MSK177" s="72"/>
      <c r="MSL177" s="72"/>
      <c r="MSM177" s="72"/>
      <c r="MSN177" s="72"/>
      <c r="MSO177" s="71"/>
      <c r="MSP177" s="71"/>
      <c r="MSQ177" s="71"/>
      <c r="MSR177" s="71"/>
      <c r="MSS177" s="71"/>
      <c r="MST177" s="71"/>
      <c r="MSU177" s="71"/>
      <c r="MSV177" s="72"/>
      <c r="MSW177" s="72"/>
      <c r="MSX177" s="72"/>
      <c r="MSY177" s="72"/>
      <c r="MSZ177" s="72"/>
      <c r="MTA177" s="72"/>
      <c r="MTB177" s="72"/>
      <c r="MTC177" s="72"/>
      <c r="MTD177" s="72"/>
      <c r="MTE177" s="71"/>
      <c r="MTF177" s="71"/>
      <c r="MTG177" s="71"/>
      <c r="MTH177" s="71"/>
      <c r="MTI177" s="71"/>
      <c r="MTJ177" s="71"/>
      <c r="MTK177" s="71"/>
      <c r="MTL177" s="72"/>
      <c r="MTM177" s="72"/>
      <c r="MTN177" s="72"/>
      <c r="MTO177" s="72"/>
      <c r="MTP177" s="72"/>
      <c r="MTQ177" s="72"/>
      <c r="MTR177" s="72"/>
      <c r="MTS177" s="72"/>
      <c r="MTT177" s="72"/>
      <c r="MTU177" s="71"/>
      <c r="MTV177" s="71"/>
      <c r="MTW177" s="71"/>
      <c r="MTX177" s="71"/>
      <c r="MTY177" s="71"/>
      <c r="MTZ177" s="71"/>
      <c r="MUA177" s="71"/>
      <c r="MUB177" s="72"/>
      <c r="MUC177" s="72"/>
      <c r="MUD177" s="72"/>
      <c r="MUE177" s="72"/>
      <c r="MUF177" s="72"/>
      <c r="MUG177" s="72"/>
      <c r="MUH177" s="72"/>
      <c r="MUI177" s="72"/>
      <c r="MUJ177" s="72"/>
      <c r="MUK177" s="71"/>
      <c r="MUL177" s="71"/>
      <c r="MUM177" s="71"/>
      <c r="MUN177" s="71"/>
      <c r="MUO177" s="71"/>
      <c r="MUP177" s="71"/>
      <c r="MUQ177" s="71"/>
      <c r="MUR177" s="72"/>
      <c r="MUS177" s="72"/>
      <c r="MUT177" s="72"/>
      <c r="MUU177" s="72"/>
      <c r="MUV177" s="72"/>
      <c r="MUW177" s="72"/>
      <c r="MUX177" s="72"/>
      <c r="MUY177" s="72"/>
      <c r="MUZ177" s="72"/>
      <c r="MVA177" s="71"/>
      <c r="MVB177" s="71"/>
      <c r="MVC177" s="71"/>
      <c r="MVD177" s="71"/>
      <c r="MVE177" s="71"/>
      <c r="MVF177" s="71"/>
      <c r="MVG177" s="71"/>
      <c r="MVH177" s="72"/>
      <c r="MVI177" s="72"/>
      <c r="MVJ177" s="72"/>
      <c r="MVK177" s="72"/>
      <c r="MVL177" s="72"/>
      <c r="MVM177" s="72"/>
      <c r="MVN177" s="72"/>
      <c r="MVO177" s="72"/>
      <c r="MVP177" s="72"/>
      <c r="MVQ177" s="71"/>
      <c r="MVR177" s="71"/>
      <c r="MVS177" s="71"/>
      <c r="MVT177" s="71"/>
      <c r="MVU177" s="71"/>
      <c r="MVV177" s="71"/>
      <c r="MVW177" s="71"/>
      <c r="MVX177" s="72"/>
      <c r="MVY177" s="72"/>
      <c r="MVZ177" s="72"/>
      <c r="MWA177" s="72"/>
      <c r="MWB177" s="72"/>
      <c r="MWC177" s="72"/>
      <c r="MWD177" s="72"/>
      <c r="MWE177" s="72"/>
      <c r="MWF177" s="72"/>
      <c r="MWG177" s="71"/>
      <c r="MWH177" s="71"/>
      <c r="MWI177" s="71"/>
      <c r="MWJ177" s="71"/>
      <c r="MWK177" s="71"/>
      <c r="MWL177" s="71"/>
      <c r="MWM177" s="71"/>
      <c r="MWN177" s="72"/>
      <c r="MWO177" s="72"/>
      <c r="MWP177" s="72"/>
      <c r="MWQ177" s="72"/>
      <c r="MWR177" s="72"/>
      <c r="MWS177" s="72"/>
      <c r="MWT177" s="72"/>
      <c r="MWU177" s="72"/>
      <c r="MWV177" s="72"/>
      <c r="MWW177" s="71"/>
      <c r="MWX177" s="71"/>
      <c r="MWY177" s="71"/>
      <c r="MWZ177" s="71"/>
      <c r="MXA177" s="71"/>
      <c r="MXB177" s="71"/>
      <c r="MXC177" s="71"/>
      <c r="MXD177" s="72"/>
      <c r="MXE177" s="72"/>
      <c r="MXF177" s="72"/>
      <c r="MXG177" s="72"/>
      <c r="MXH177" s="72"/>
      <c r="MXI177" s="72"/>
      <c r="MXJ177" s="72"/>
      <c r="MXK177" s="72"/>
      <c r="MXL177" s="72"/>
      <c r="MXM177" s="71"/>
      <c r="MXN177" s="71"/>
      <c r="MXO177" s="71"/>
      <c r="MXP177" s="71"/>
      <c r="MXQ177" s="71"/>
      <c r="MXR177" s="71"/>
      <c r="MXS177" s="71"/>
      <c r="MXT177" s="72"/>
      <c r="MXU177" s="72"/>
      <c r="MXV177" s="72"/>
      <c r="MXW177" s="72"/>
      <c r="MXX177" s="72"/>
      <c r="MXY177" s="72"/>
      <c r="MXZ177" s="72"/>
      <c r="MYA177" s="72"/>
      <c r="MYB177" s="72"/>
      <c r="MYC177" s="71"/>
      <c r="MYD177" s="71"/>
      <c r="MYE177" s="71"/>
      <c r="MYF177" s="71"/>
      <c r="MYG177" s="71"/>
      <c r="MYH177" s="71"/>
      <c r="MYI177" s="71"/>
      <c r="MYJ177" s="72"/>
      <c r="MYK177" s="72"/>
      <c r="MYL177" s="72"/>
      <c r="MYM177" s="72"/>
      <c r="MYN177" s="72"/>
      <c r="MYO177" s="72"/>
      <c r="MYP177" s="72"/>
      <c r="MYQ177" s="72"/>
      <c r="MYR177" s="72"/>
      <c r="MYS177" s="71"/>
      <c r="MYT177" s="71"/>
      <c r="MYU177" s="71"/>
      <c r="MYV177" s="71"/>
      <c r="MYW177" s="71"/>
      <c r="MYX177" s="71"/>
      <c r="MYY177" s="71"/>
      <c r="MYZ177" s="72"/>
      <c r="MZA177" s="72"/>
      <c r="MZB177" s="72"/>
      <c r="MZC177" s="72"/>
      <c r="MZD177" s="72"/>
      <c r="MZE177" s="72"/>
      <c r="MZF177" s="72"/>
      <c r="MZG177" s="72"/>
      <c r="MZH177" s="72"/>
      <c r="MZI177" s="71"/>
      <c r="MZJ177" s="71"/>
      <c r="MZK177" s="71"/>
      <c r="MZL177" s="71"/>
      <c r="MZM177" s="71"/>
      <c r="MZN177" s="71"/>
      <c r="MZO177" s="71"/>
      <c r="MZP177" s="72"/>
      <c r="MZQ177" s="72"/>
      <c r="MZR177" s="72"/>
      <c r="MZS177" s="72"/>
      <c r="MZT177" s="72"/>
      <c r="MZU177" s="72"/>
      <c r="MZV177" s="72"/>
      <c r="MZW177" s="72"/>
      <c r="MZX177" s="72"/>
      <c r="MZY177" s="71"/>
      <c r="MZZ177" s="71"/>
      <c r="NAA177" s="71"/>
      <c r="NAB177" s="71"/>
      <c r="NAC177" s="71"/>
      <c r="NAD177" s="71"/>
      <c r="NAE177" s="71"/>
      <c r="NAF177" s="72"/>
      <c r="NAG177" s="72"/>
      <c r="NAH177" s="72"/>
      <c r="NAI177" s="72"/>
      <c r="NAJ177" s="72"/>
      <c r="NAK177" s="72"/>
      <c r="NAL177" s="72"/>
      <c r="NAM177" s="72"/>
      <c r="NAN177" s="72"/>
      <c r="NAO177" s="71"/>
      <c r="NAP177" s="71"/>
      <c r="NAQ177" s="71"/>
      <c r="NAR177" s="71"/>
      <c r="NAS177" s="71"/>
      <c r="NAT177" s="71"/>
      <c r="NAU177" s="71"/>
      <c r="NAV177" s="72"/>
      <c r="NAW177" s="72"/>
      <c r="NAX177" s="72"/>
      <c r="NAY177" s="72"/>
      <c r="NAZ177" s="72"/>
      <c r="NBA177" s="72"/>
      <c r="NBB177" s="72"/>
      <c r="NBC177" s="72"/>
      <c r="NBD177" s="72"/>
      <c r="NBE177" s="71"/>
      <c r="NBF177" s="71"/>
      <c r="NBG177" s="71"/>
      <c r="NBH177" s="71"/>
      <c r="NBI177" s="71"/>
      <c r="NBJ177" s="71"/>
      <c r="NBK177" s="71"/>
      <c r="NBL177" s="72"/>
      <c r="NBM177" s="72"/>
      <c r="NBN177" s="72"/>
      <c r="NBO177" s="72"/>
      <c r="NBP177" s="72"/>
      <c r="NBQ177" s="72"/>
      <c r="NBR177" s="72"/>
      <c r="NBS177" s="72"/>
      <c r="NBT177" s="72"/>
      <c r="NBU177" s="71"/>
      <c r="NBV177" s="71"/>
      <c r="NBW177" s="71"/>
      <c r="NBX177" s="71"/>
      <c r="NBY177" s="71"/>
      <c r="NBZ177" s="71"/>
      <c r="NCA177" s="71"/>
      <c r="NCB177" s="72"/>
      <c r="NCC177" s="72"/>
      <c r="NCD177" s="72"/>
      <c r="NCE177" s="72"/>
      <c r="NCF177" s="72"/>
      <c r="NCG177" s="72"/>
      <c r="NCH177" s="72"/>
      <c r="NCI177" s="72"/>
      <c r="NCJ177" s="72"/>
      <c r="NCK177" s="71"/>
      <c r="NCL177" s="71"/>
      <c r="NCM177" s="71"/>
      <c r="NCN177" s="71"/>
      <c r="NCO177" s="71"/>
      <c r="NCP177" s="71"/>
      <c r="NCQ177" s="71"/>
      <c r="NCR177" s="72"/>
      <c r="NCS177" s="72"/>
      <c r="NCT177" s="72"/>
      <c r="NCU177" s="72"/>
      <c r="NCV177" s="72"/>
      <c r="NCW177" s="72"/>
      <c r="NCX177" s="72"/>
      <c r="NCY177" s="72"/>
      <c r="NCZ177" s="72"/>
      <c r="NDA177" s="71"/>
      <c r="NDB177" s="71"/>
      <c r="NDC177" s="71"/>
      <c r="NDD177" s="71"/>
      <c r="NDE177" s="71"/>
      <c r="NDF177" s="71"/>
      <c r="NDG177" s="71"/>
      <c r="NDH177" s="72"/>
      <c r="NDI177" s="72"/>
      <c r="NDJ177" s="72"/>
      <c r="NDK177" s="72"/>
      <c r="NDL177" s="72"/>
      <c r="NDM177" s="72"/>
      <c r="NDN177" s="72"/>
      <c r="NDO177" s="72"/>
      <c r="NDP177" s="72"/>
      <c r="NDQ177" s="71"/>
      <c r="NDR177" s="71"/>
      <c r="NDS177" s="71"/>
      <c r="NDT177" s="71"/>
      <c r="NDU177" s="71"/>
      <c r="NDV177" s="71"/>
      <c r="NDW177" s="71"/>
      <c r="NDX177" s="72"/>
      <c r="NDY177" s="72"/>
      <c r="NDZ177" s="72"/>
      <c r="NEA177" s="72"/>
      <c r="NEB177" s="72"/>
      <c r="NEC177" s="72"/>
      <c r="NED177" s="72"/>
      <c r="NEE177" s="72"/>
      <c r="NEF177" s="72"/>
      <c r="NEG177" s="71"/>
      <c r="NEH177" s="71"/>
      <c r="NEI177" s="71"/>
      <c r="NEJ177" s="71"/>
      <c r="NEK177" s="71"/>
      <c r="NEL177" s="71"/>
      <c r="NEM177" s="71"/>
      <c r="NEN177" s="72"/>
      <c r="NEO177" s="72"/>
      <c r="NEP177" s="72"/>
      <c r="NEQ177" s="72"/>
      <c r="NER177" s="72"/>
      <c r="NES177" s="72"/>
      <c r="NET177" s="72"/>
      <c r="NEU177" s="72"/>
      <c r="NEV177" s="72"/>
      <c r="NEW177" s="71"/>
      <c r="NEX177" s="71"/>
      <c r="NEY177" s="71"/>
      <c r="NEZ177" s="71"/>
      <c r="NFA177" s="71"/>
      <c r="NFB177" s="71"/>
      <c r="NFC177" s="71"/>
      <c r="NFD177" s="72"/>
      <c r="NFE177" s="72"/>
      <c r="NFF177" s="72"/>
      <c r="NFG177" s="72"/>
      <c r="NFH177" s="72"/>
      <c r="NFI177" s="72"/>
      <c r="NFJ177" s="72"/>
      <c r="NFK177" s="72"/>
      <c r="NFL177" s="72"/>
      <c r="NFM177" s="71"/>
      <c r="NFN177" s="71"/>
      <c r="NFO177" s="71"/>
      <c r="NFP177" s="71"/>
      <c r="NFQ177" s="71"/>
      <c r="NFR177" s="71"/>
      <c r="NFS177" s="71"/>
      <c r="NFT177" s="72"/>
      <c r="NFU177" s="72"/>
      <c r="NFV177" s="72"/>
      <c r="NFW177" s="72"/>
      <c r="NFX177" s="72"/>
      <c r="NFY177" s="72"/>
      <c r="NFZ177" s="72"/>
      <c r="NGA177" s="72"/>
      <c r="NGB177" s="72"/>
      <c r="NGC177" s="71"/>
      <c r="NGD177" s="71"/>
      <c r="NGE177" s="71"/>
      <c r="NGF177" s="71"/>
      <c r="NGG177" s="71"/>
      <c r="NGH177" s="71"/>
      <c r="NGI177" s="71"/>
      <c r="NGJ177" s="72"/>
      <c r="NGK177" s="72"/>
      <c r="NGL177" s="72"/>
      <c r="NGM177" s="72"/>
      <c r="NGN177" s="72"/>
      <c r="NGO177" s="72"/>
      <c r="NGP177" s="72"/>
      <c r="NGQ177" s="72"/>
      <c r="NGR177" s="72"/>
      <c r="NGS177" s="71"/>
      <c r="NGT177" s="71"/>
      <c r="NGU177" s="71"/>
      <c r="NGV177" s="71"/>
      <c r="NGW177" s="71"/>
      <c r="NGX177" s="71"/>
      <c r="NGY177" s="71"/>
      <c r="NGZ177" s="72"/>
      <c r="NHA177" s="72"/>
      <c r="NHB177" s="72"/>
      <c r="NHC177" s="72"/>
      <c r="NHD177" s="72"/>
      <c r="NHE177" s="72"/>
      <c r="NHF177" s="72"/>
      <c r="NHG177" s="72"/>
      <c r="NHH177" s="72"/>
      <c r="NHI177" s="71"/>
      <c r="NHJ177" s="71"/>
      <c r="NHK177" s="71"/>
      <c r="NHL177" s="71"/>
      <c r="NHM177" s="71"/>
      <c r="NHN177" s="71"/>
      <c r="NHO177" s="71"/>
      <c r="NHP177" s="72"/>
      <c r="NHQ177" s="72"/>
      <c r="NHR177" s="72"/>
      <c r="NHS177" s="72"/>
      <c r="NHT177" s="72"/>
      <c r="NHU177" s="72"/>
      <c r="NHV177" s="72"/>
      <c r="NHW177" s="72"/>
      <c r="NHX177" s="72"/>
      <c r="NHY177" s="71"/>
      <c r="NHZ177" s="71"/>
      <c r="NIA177" s="71"/>
      <c r="NIB177" s="71"/>
      <c r="NIC177" s="71"/>
      <c r="NID177" s="71"/>
      <c r="NIE177" s="71"/>
      <c r="NIF177" s="72"/>
      <c r="NIG177" s="72"/>
      <c r="NIH177" s="72"/>
      <c r="NII177" s="72"/>
      <c r="NIJ177" s="72"/>
      <c r="NIK177" s="72"/>
      <c r="NIL177" s="72"/>
      <c r="NIM177" s="72"/>
      <c r="NIN177" s="72"/>
      <c r="NIO177" s="71"/>
      <c r="NIP177" s="71"/>
      <c r="NIQ177" s="71"/>
      <c r="NIR177" s="71"/>
      <c r="NIS177" s="71"/>
      <c r="NIT177" s="71"/>
      <c r="NIU177" s="71"/>
      <c r="NIV177" s="72"/>
      <c r="NIW177" s="72"/>
      <c r="NIX177" s="72"/>
      <c r="NIY177" s="72"/>
      <c r="NIZ177" s="72"/>
      <c r="NJA177" s="72"/>
      <c r="NJB177" s="72"/>
      <c r="NJC177" s="72"/>
      <c r="NJD177" s="72"/>
      <c r="NJE177" s="71"/>
      <c r="NJF177" s="71"/>
      <c r="NJG177" s="71"/>
      <c r="NJH177" s="71"/>
      <c r="NJI177" s="71"/>
      <c r="NJJ177" s="71"/>
      <c r="NJK177" s="71"/>
      <c r="NJL177" s="72"/>
      <c r="NJM177" s="72"/>
      <c r="NJN177" s="72"/>
      <c r="NJO177" s="72"/>
      <c r="NJP177" s="72"/>
      <c r="NJQ177" s="72"/>
      <c r="NJR177" s="72"/>
      <c r="NJS177" s="72"/>
      <c r="NJT177" s="72"/>
      <c r="NJU177" s="71"/>
      <c r="NJV177" s="71"/>
      <c r="NJW177" s="71"/>
      <c r="NJX177" s="71"/>
      <c r="NJY177" s="71"/>
      <c r="NJZ177" s="71"/>
      <c r="NKA177" s="71"/>
      <c r="NKB177" s="72"/>
      <c r="NKC177" s="72"/>
      <c r="NKD177" s="72"/>
      <c r="NKE177" s="72"/>
      <c r="NKF177" s="72"/>
      <c r="NKG177" s="72"/>
      <c r="NKH177" s="72"/>
      <c r="NKI177" s="72"/>
      <c r="NKJ177" s="72"/>
      <c r="NKK177" s="71"/>
      <c r="NKL177" s="71"/>
      <c r="NKM177" s="71"/>
      <c r="NKN177" s="71"/>
      <c r="NKO177" s="71"/>
      <c r="NKP177" s="71"/>
      <c r="NKQ177" s="71"/>
      <c r="NKR177" s="72"/>
      <c r="NKS177" s="72"/>
      <c r="NKT177" s="72"/>
      <c r="NKU177" s="72"/>
      <c r="NKV177" s="72"/>
      <c r="NKW177" s="72"/>
      <c r="NKX177" s="72"/>
      <c r="NKY177" s="72"/>
      <c r="NKZ177" s="72"/>
      <c r="NLA177" s="71"/>
      <c r="NLB177" s="71"/>
      <c r="NLC177" s="71"/>
      <c r="NLD177" s="71"/>
      <c r="NLE177" s="71"/>
      <c r="NLF177" s="71"/>
      <c r="NLG177" s="71"/>
      <c r="NLH177" s="72"/>
      <c r="NLI177" s="72"/>
      <c r="NLJ177" s="72"/>
      <c r="NLK177" s="72"/>
      <c r="NLL177" s="72"/>
      <c r="NLM177" s="72"/>
      <c r="NLN177" s="72"/>
      <c r="NLO177" s="72"/>
      <c r="NLP177" s="72"/>
      <c r="NLQ177" s="71"/>
      <c r="NLR177" s="71"/>
      <c r="NLS177" s="71"/>
      <c r="NLT177" s="71"/>
      <c r="NLU177" s="71"/>
      <c r="NLV177" s="71"/>
      <c r="NLW177" s="71"/>
      <c r="NLX177" s="72"/>
      <c r="NLY177" s="72"/>
      <c r="NLZ177" s="72"/>
      <c r="NMA177" s="72"/>
      <c r="NMB177" s="72"/>
      <c r="NMC177" s="72"/>
      <c r="NMD177" s="72"/>
      <c r="NME177" s="72"/>
      <c r="NMF177" s="72"/>
      <c r="NMG177" s="71"/>
      <c r="NMH177" s="71"/>
      <c r="NMI177" s="71"/>
      <c r="NMJ177" s="71"/>
      <c r="NMK177" s="71"/>
      <c r="NML177" s="71"/>
      <c r="NMM177" s="71"/>
      <c r="NMN177" s="72"/>
      <c r="NMO177" s="72"/>
      <c r="NMP177" s="72"/>
      <c r="NMQ177" s="72"/>
      <c r="NMR177" s="72"/>
      <c r="NMS177" s="72"/>
      <c r="NMT177" s="72"/>
      <c r="NMU177" s="72"/>
      <c r="NMV177" s="72"/>
      <c r="NMW177" s="71"/>
      <c r="NMX177" s="71"/>
      <c r="NMY177" s="71"/>
      <c r="NMZ177" s="71"/>
      <c r="NNA177" s="71"/>
      <c r="NNB177" s="71"/>
      <c r="NNC177" s="71"/>
      <c r="NND177" s="72"/>
      <c r="NNE177" s="72"/>
      <c r="NNF177" s="72"/>
      <c r="NNG177" s="72"/>
      <c r="NNH177" s="72"/>
      <c r="NNI177" s="72"/>
      <c r="NNJ177" s="72"/>
      <c r="NNK177" s="72"/>
      <c r="NNL177" s="72"/>
      <c r="NNM177" s="71"/>
      <c r="NNN177" s="71"/>
      <c r="NNO177" s="71"/>
      <c r="NNP177" s="71"/>
      <c r="NNQ177" s="71"/>
      <c r="NNR177" s="71"/>
      <c r="NNS177" s="71"/>
      <c r="NNT177" s="72"/>
      <c r="NNU177" s="72"/>
      <c r="NNV177" s="72"/>
      <c r="NNW177" s="72"/>
      <c r="NNX177" s="72"/>
      <c r="NNY177" s="72"/>
      <c r="NNZ177" s="72"/>
      <c r="NOA177" s="72"/>
      <c r="NOB177" s="72"/>
      <c r="NOC177" s="71"/>
      <c r="NOD177" s="71"/>
      <c r="NOE177" s="71"/>
      <c r="NOF177" s="71"/>
      <c r="NOG177" s="71"/>
      <c r="NOH177" s="71"/>
      <c r="NOI177" s="71"/>
      <c r="NOJ177" s="72"/>
      <c r="NOK177" s="72"/>
      <c r="NOL177" s="72"/>
      <c r="NOM177" s="72"/>
      <c r="NON177" s="72"/>
      <c r="NOO177" s="72"/>
      <c r="NOP177" s="72"/>
      <c r="NOQ177" s="72"/>
      <c r="NOR177" s="72"/>
      <c r="NOS177" s="71"/>
      <c r="NOT177" s="71"/>
      <c r="NOU177" s="71"/>
      <c r="NOV177" s="71"/>
      <c r="NOW177" s="71"/>
      <c r="NOX177" s="71"/>
      <c r="NOY177" s="71"/>
      <c r="NOZ177" s="72"/>
      <c r="NPA177" s="72"/>
      <c r="NPB177" s="72"/>
      <c r="NPC177" s="72"/>
      <c r="NPD177" s="72"/>
      <c r="NPE177" s="72"/>
      <c r="NPF177" s="72"/>
      <c r="NPG177" s="72"/>
      <c r="NPH177" s="72"/>
      <c r="NPI177" s="71"/>
      <c r="NPJ177" s="71"/>
      <c r="NPK177" s="71"/>
      <c r="NPL177" s="71"/>
      <c r="NPM177" s="71"/>
      <c r="NPN177" s="71"/>
      <c r="NPO177" s="71"/>
      <c r="NPP177" s="72"/>
      <c r="NPQ177" s="72"/>
      <c r="NPR177" s="72"/>
      <c r="NPS177" s="72"/>
      <c r="NPT177" s="72"/>
      <c r="NPU177" s="72"/>
      <c r="NPV177" s="72"/>
      <c r="NPW177" s="72"/>
      <c r="NPX177" s="72"/>
      <c r="NPY177" s="71"/>
      <c r="NPZ177" s="71"/>
      <c r="NQA177" s="71"/>
      <c r="NQB177" s="71"/>
      <c r="NQC177" s="71"/>
      <c r="NQD177" s="71"/>
      <c r="NQE177" s="71"/>
      <c r="NQF177" s="72"/>
      <c r="NQG177" s="72"/>
      <c r="NQH177" s="72"/>
      <c r="NQI177" s="72"/>
      <c r="NQJ177" s="72"/>
      <c r="NQK177" s="72"/>
      <c r="NQL177" s="72"/>
      <c r="NQM177" s="72"/>
      <c r="NQN177" s="72"/>
      <c r="NQO177" s="71"/>
      <c r="NQP177" s="71"/>
      <c r="NQQ177" s="71"/>
      <c r="NQR177" s="71"/>
      <c r="NQS177" s="71"/>
      <c r="NQT177" s="71"/>
      <c r="NQU177" s="71"/>
      <c r="NQV177" s="72"/>
      <c r="NQW177" s="72"/>
      <c r="NQX177" s="72"/>
      <c r="NQY177" s="72"/>
      <c r="NQZ177" s="72"/>
      <c r="NRA177" s="72"/>
      <c r="NRB177" s="72"/>
      <c r="NRC177" s="72"/>
      <c r="NRD177" s="72"/>
      <c r="NRE177" s="71"/>
      <c r="NRF177" s="71"/>
      <c r="NRG177" s="71"/>
      <c r="NRH177" s="71"/>
      <c r="NRI177" s="71"/>
      <c r="NRJ177" s="71"/>
      <c r="NRK177" s="71"/>
      <c r="NRL177" s="72"/>
      <c r="NRM177" s="72"/>
      <c r="NRN177" s="72"/>
      <c r="NRO177" s="72"/>
      <c r="NRP177" s="72"/>
      <c r="NRQ177" s="72"/>
      <c r="NRR177" s="72"/>
      <c r="NRS177" s="72"/>
      <c r="NRT177" s="72"/>
      <c r="NRU177" s="71"/>
      <c r="NRV177" s="71"/>
      <c r="NRW177" s="71"/>
      <c r="NRX177" s="71"/>
      <c r="NRY177" s="71"/>
      <c r="NRZ177" s="71"/>
      <c r="NSA177" s="71"/>
      <c r="NSB177" s="72"/>
      <c r="NSC177" s="72"/>
      <c r="NSD177" s="72"/>
      <c r="NSE177" s="72"/>
      <c r="NSF177" s="72"/>
      <c r="NSG177" s="72"/>
      <c r="NSH177" s="72"/>
      <c r="NSI177" s="72"/>
      <c r="NSJ177" s="72"/>
      <c r="NSK177" s="71"/>
      <c r="NSL177" s="71"/>
      <c r="NSM177" s="71"/>
      <c r="NSN177" s="71"/>
      <c r="NSO177" s="71"/>
      <c r="NSP177" s="71"/>
      <c r="NSQ177" s="71"/>
      <c r="NSR177" s="72"/>
      <c r="NSS177" s="72"/>
      <c r="NST177" s="72"/>
      <c r="NSU177" s="72"/>
      <c r="NSV177" s="72"/>
      <c r="NSW177" s="72"/>
      <c r="NSX177" s="72"/>
      <c r="NSY177" s="72"/>
      <c r="NSZ177" s="72"/>
      <c r="NTA177" s="71"/>
      <c r="NTB177" s="71"/>
      <c r="NTC177" s="71"/>
      <c r="NTD177" s="71"/>
      <c r="NTE177" s="71"/>
      <c r="NTF177" s="71"/>
      <c r="NTG177" s="71"/>
      <c r="NTH177" s="72"/>
      <c r="NTI177" s="72"/>
      <c r="NTJ177" s="72"/>
      <c r="NTK177" s="72"/>
      <c r="NTL177" s="72"/>
      <c r="NTM177" s="72"/>
      <c r="NTN177" s="72"/>
      <c r="NTO177" s="72"/>
      <c r="NTP177" s="72"/>
      <c r="NTQ177" s="71"/>
      <c r="NTR177" s="71"/>
      <c r="NTS177" s="71"/>
      <c r="NTT177" s="71"/>
      <c r="NTU177" s="71"/>
      <c r="NTV177" s="71"/>
      <c r="NTW177" s="71"/>
      <c r="NTX177" s="72"/>
      <c r="NTY177" s="72"/>
      <c r="NTZ177" s="72"/>
      <c r="NUA177" s="72"/>
      <c r="NUB177" s="72"/>
      <c r="NUC177" s="72"/>
      <c r="NUD177" s="72"/>
      <c r="NUE177" s="72"/>
      <c r="NUF177" s="72"/>
      <c r="NUG177" s="71"/>
      <c r="NUH177" s="71"/>
      <c r="NUI177" s="71"/>
      <c r="NUJ177" s="71"/>
      <c r="NUK177" s="71"/>
      <c r="NUL177" s="71"/>
      <c r="NUM177" s="71"/>
      <c r="NUN177" s="72"/>
      <c r="NUO177" s="72"/>
      <c r="NUP177" s="72"/>
      <c r="NUQ177" s="72"/>
      <c r="NUR177" s="72"/>
      <c r="NUS177" s="72"/>
      <c r="NUT177" s="72"/>
      <c r="NUU177" s="72"/>
      <c r="NUV177" s="72"/>
      <c r="NUW177" s="71"/>
      <c r="NUX177" s="71"/>
      <c r="NUY177" s="71"/>
      <c r="NUZ177" s="71"/>
      <c r="NVA177" s="71"/>
      <c r="NVB177" s="71"/>
      <c r="NVC177" s="71"/>
      <c r="NVD177" s="72"/>
      <c r="NVE177" s="72"/>
      <c r="NVF177" s="72"/>
      <c r="NVG177" s="72"/>
      <c r="NVH177" s="72"/>
      <c r="NVI177" s="72"/>
      <c r="NVJ177" s="72"/>
      <c r="NVK177" s="72"/>
      <c r="NVL177" s="72"/>
      <c r="NVM177" s="71"/>
      <c r="NVN177" s="71"/>
      <c r="NVO177" s="71"/>
      <c r="NVP177" s="71"/>
      <c r="NVQ177" s="71"/>
      <c r="NVR177" s="71"/>
      <c r="NVS177" s="71"/>
      <c r="NVT177" s="72"/>
      <c r="NVU177" s="72"/>
      <c r="NVV177" s="72"/>
      <c r="NVW177" s="72"/>
      <c r="NVX177" s="72"/>
      <c r="NVY177" s="72"/>
      <c r="NVZ177" s="72"/>
      <c r="NWA177" s="72"/>
      <c r="NWB177" s="72"/>
      <c r="NWC177" s="71"/>
      <c r="NWD177" s="71"/>
      <c r="NWE177" s="71"/>
      <c r="NWF177" s="71"/>
      <c r="NWG177" s="71"/>
      <c r="NWH177" s="71"/>
      <c r="NWI177" s="71"/>
      <c r="NWJ177" s="72"/>
      <c r="NWK177" s="72"/>
      <c r="NWL177" s="72"/>
      <c r="NWM177" s="72"/>
      <c r="NWN177" s="72"/>
      <c r="NWO177" s="72"/>
      <c r="NWP177" s="72"/>
      <c r="NWQ177" s="72"/>
      <c r="NWR177" s="72"/>
      <c r="NWS177" s="71"/>
      <c r="NWT177" s="71"/>
      <c r="NWU177" s="71"/>
      <c r="NWV177" s="71"/>
      <c r="NWW177" s="71"/>
      <c r="NWX177" s="71"/>
      <c r="NWY177" s="71"/>
      <c r="NWZ177" s="72"/>
      <c r="NXA177" s="72"/>
      <c r="NXB177" s="72"/>
      <c r="NXC177" s="72"/>
      <c r="NXD177" s="72"/>
      <c r="NXE177" s="72"/>
      <c r="NXF177" s="72"/>
      <c r="NXG177" s="72"/>
      <c r="NXH177" s="72"/>
      <c r="NXI177" s="71"/>
      <c r="NXJ177" s="71"/>
      <c r="NXK177" s="71"/>
      <c r="NXL177" s="71"/>
      <c r="NXM177" s="71"/>
      <c r="NXN177" s="71"/>
      <c r="NXO177" s="71"/>
      <c r="NXP177" s="72"/>
      <c r="NXQ177" s="72"/>
      <c r="NXR177" s="72"/>
      <c r="NXS177" s="72"/>
      <c r="NXT177" s="72"/>
      <c r="NXU177" s="72"/>
      <c r="NXV177" s="72"/>
      <c r="NXW177" s="72"/>
      <c r="NXX177" s="72"/>
      <c r="NXY177" s="71"/>
      <c r="NXZ177" s="71"/>
      <c r="NYA177" s="71"/>
      <c r="NYB177" s="71"/>
      <c r="NYC177" s="71"/>
      <c r="NYD177" s="71"/>
      <c r="NYE177" s="71"/>
      <c r="NYF177" s="72"/>
      <c r="NYG177" s="72"/>
      <c r="NYH177" s="72"/>
      <c r="NYI177" s="72"/>
      <c r="NYJ177" s="72"/>
      <c r="NYK177" s="72"/>
      <c r="NYL177" s="72"/>
      <c r="NYM177" s="72"/>
      <c r="NYN177" s="72"/>
      <c r="NYO177" s="71"/>
      <c r="NYP177" s="71"/>
      <c r="NYQ177" s="71"/>
      <c r="NYR177" s="71"/>
      <c r="NYS177" s="71"/>
      <c r="NYT177" s="71"/>
      <c r="NYU177" s="71"/>
      <c r="NYV177" s="72"/>
      <c r="NYW177" s="72"/>
      <c r="NYX177" s="72"/>
      <c r="NYY177" s="72"/>
      <c r="NYZ177" s="72"/>
      <c r="NZA177" s="72"/>
      <c r="NZB177" s="72"/>
      <c r="NZC177" s="72"/>
      <c r="NZD177" s="72"/>
      <c r="NZE177" s="71"/>
      <c r="NZF177" s="71"/>
      <c r="NZG177" s="71"/>
      <c r="NZH177" s="71"/>
      <c r="NZI177" s="71"/>
      <c r="NZJ177" s="71"/>
      <c r="NZK177" s="71"/>
      <c r="NZL177" s="72"/>
      <c r="NZM177" s="72"/>
      <c r="NZN177" s="72"/>
      <c r="NZO177" s="72"/>
      <c r="NZP177" s="72"/>
      <c r="NZQ177" s="72"/>
      <c r="NZR177" s="72"/>
      <c r="NZS177" s="72"/>
      <c r="NZT177" s="72"/>
      <c r="NZU177" s="71"/>
      <c r="NZV177" s="71"/>
      <c r="NZW177" s="71"/>
      <c r="NZX177" s="71"/>
      <c r="NZY177" s="71"/>
      <c r="NZZ177" s="71"/>
      <c r="OAA177" s="71"/>
      <c r="OAB177" s="72"/>
      <c r="OAC177" s="72"/>
      <c r="OAD177" s="72"/>
      <c r="OAE177" s="72"/>
      <c r="OAF177" s="72"/>
      <c r="OAG177" s="72"/>
      <c r="OAH177" s="72"/>
      <c r="OAI177" s="72"/>
      <c r="OAJ177" s="72"/>
      <c r="OAK177" s="71"/>
      <c r="OAL177" s="71"/>
      <c r="OAM177" s="71"/>
      <c r="OAN177" s="71"/>
      <c r="OAO177" s="71"/>
      <c r="OAP177" s="71"/>
      <c r="OAQ177" s="71"/>
      <c r="OAR177" s="72"/>
      <c r="OAS177" s="72"/>
      <c r="OAT177" s="72"/>
      <c r="OAU177" s="72"/>
      <c r="OAV177" s="72"/>
      <c r="OAW177" s="72"/>
      <c r="OAX177" s="72"/>
      <c r="OAY177" s="72"/>
      <c r="OAZ177" s="72"/>
      <c r="OBA177" s="71"/>
      <c r="OBB177" s="71"/>
      <c r="OBC177" s="71"/>
      <c r="OBD177" s="71"/>
      <c r="OBE177" s="71"/>
      <c r="OBF177" s="71"/>
      <c r="OBG177" s="71"/>
      <c r="OBH177" s="72"/>
      <c r="OBI177" s="72"/>
      <c r="OBJ177" s="72"/>
      <c r="OBK177" s="72"/>
      <c r="OBL177" s="72"/>
      <c r="OBM177" s="72"/>
      <c r="OBN177" s="72"/>
      <c r="OBO177" s="72"/>
      <c r="OBP177" s="72"/>
      <c r="OBQ177" s="71"/>
      <c r="OBR177" s="71"/>
      <c r="OBS177" s="71"/>
      <c r="OBT177" s="71"/>
      <c r="OBU177" s="71"/>
      <c r="OBV177" s="71"/>
      <c r="OBW177" s="71"/>
      <c r="OBX177" s="72"/>
      <c r="OBY177" s="72"/>
      <c r="OBZ177" s="72"/>
      <c r="OCA177" s="72"/>
      <c r="OCB177" s="72"/>
      <c r="OCC177" s="72"/>
      <c r="OCD177" s="72"/>
      <c r="OCE177" s="72"/>
      <c r="OCF177" s="72"/>
      <c r="OCG177" s="71"/>
      <c r="OCH177" s="71"/>
      <c r="OCI177" s="71"/>
      <c r="OCJ177" s="71"/>
      <c r="OCK177" s="71"/>
      <c r="OCL177" s="71"/>
      <c r="OCM177" s="71"/>
      <c r="OCN177" s="72"/>
      <c r="OCO177" s="72"/>
      <c r="OCP177" s="72"/>
      <c r="OCQ177" s="72"/>
      <c r="OCR177" s="72"/>
      <c r="OCS177" s="72"/>
      <c r="OCT177" s="72"/>
      <c r="OCU177" s="72"/>
      <c r="OCV177" s="72"/>
      <c r="OCW177" s="71"/>
      <c r="OCX177" s="71"/>
      <c r="OCY177" s="71"/>
      <c r="OCZ177" s="71"/>
      <c r="ODA177" s="71"/>
      <c r="ODB177" s="71"/>
      <c r="ODC177" s="71"/>
      <c r="ODD177" s="72"/>
      <c r="ODE177" s="72"/>
      <c r="ODF177" s="72"/>
      <c r="ODG177" s="72"/>
      <c r="ODH177" s="72"/>
      <c r="ODI177" s="72"/>
      <c r="ODJ177" s="72"/>
      <c r="ODK177" s="72"/>
      <c r="ODL177" s="72"/>
      <c r="ODM177" s="71"/>
      <c r="ODN177" s="71"/>
      <c r="ODO177" s="71"/>
      <c r="ODP177" s="71"/>
      <c r="ODQ177" s="71"/>
      <c r="ODR177" s="71"/>
      <c r="ODS177" s="71"/>
      <c r="ODT177" s="72"/>
      <c r="ODU177" s="72"/>
      <c r="ODV177" s="72"/>
      <c r="ODW177" s="72"/>
      <c r="ODX177" s="72"/>
      <c r="ODY177" s="72"/>
      <c r="ODZ177" s="72"/>
      <c r="OEA177" s="72"/>
      <c r="OEB177" s="72"/>
      <c r="OEC177" s="71"/>
      <c r="OED177" s="71"/>
      <c r="OEE177" s="71"/>
      <c r="OEF177" s="71"/>
      <c r="OEG177" s="71"/>
      <c r="OEH177" s="71"/>
      <c r="OEI177" s="71"/>
      <c r="OEJ177" s="72"/>
      <c r="OEK177" s="72"/>
      <c r="OEL177" s="72"/>
      <c r="OEM177" s="72"/>
      <c r="OEN177" s="72"/>
      <c r="OEO177" s="72"/>
      <c r="OEP177" s="72"/>
      <c r="OEQ177" s="72"/>
      <c r="OER177" s="72"/>
      <c r="OES177" s="71"/>
      <c r="OET177" s="71"/>
      <c r="OEU177" s="71"/>
      <c r="OEV177" s="71"/>
      <c r="OEW177" s="71"/>
      <c r="OEX177" s="71"/>
      <c r="OEY177" s="71"/>
      <c r="OEZ177" s="72"/>
      <c r="OFA177" s="72"/>
      <c r="OFB177" s="72"/>
      <c r="OFC177" s="72"/>
      <c r="OFD177" s="72"/>
      <c r="OFE177" s="72"/>
      <c r="OFF177" s="72"/>
      <c r="OFG177" s="72"/>
      <c r="OFH177" s="72"/>
      <c r="OFI177" s="71"/>
      <c r="OFJ177" s="71"/>
      <c r="OFK177" s="71"/>
      <c r="OFL177" s="71"/>
      <c r="OFM177" s="71"/>
      <c r="OFN177" s="71"/>
      <c r="OFO177" s="71"/>
      <c r="OFP177" s="72"/>
      <c r="OFQ177" s="72"/>
      <c r="OFR177" s="72"/>
      <c r="OFS177" s="72"/>
      <c r="OFT177" s="72"/>
      <c r="OFU177" s="72"/>
      <c r="OFV177" s="72"/>
      <c r="OFW177" s="72"/>
      <c r="OFX177" s="72"/>
      <c r="OFY177" s="71"/>
      <c r="OFZ177" s="71"/>
      <c r="OGA177" s="71"/>
      <c r="OGB177" s="71"/>
      <c r="OGC177" s="71"/>
      <c r="OGD177" s="71"/>
      <c r="OGE177" s="71"/>
      <c r="OGF177" s="72"/>
      <c r="OGG177" s="72"/>
      <c r="OGH177" s="72"/>
      <c r="OGI177" s="72"/>
      <c r="OGJ177" s="72"/>
      <c r="OGK177" s="72"/>
      <c r="OGL177" s="72"/>
      <c r="OGM177" s="72"/>
      <c r="OGN177" s="72"/>
      <c r="OGO177" s="71"/>
      <c r="OGP177" s="71"/>
      <c r="OGQ177" s="71"/>
      <c r="OGR177" s="71"/>
      <c r="OGS177" s="71"/>
      <c r="OGT177" s="71"/>
      <c r="OGU177" s="71"/>
      <c r="OGV177" s="72"/>
      <c r="OGW177" s="72"/>
      <c r="OGX177" s="72"/>
      <c r="OGY177" s="72"/>
      <c r="OGZ177" s="72"/>
      <c r="OHA177" s="72"/>
      <c r="OHB177" s="72"/>
      <c r="OHC177" s="72"/>
      <c r="OHD177" s="72"/>
      <c r="OHE177" s="71"/>
      <c r="OHF177" s="71"/>
      <c r="OHG177" s="71"/>
      <c r="OHH177" s="71"/>
      <c r="OHI177" s="71"/>
      <c r="OHJ177" s="71"/>
      <c r="OHK177" s="71"/>
      <c r="OHL177" s="72"/>
      <c r="OHM177" s="72"/>
      <c r="OHN177" s="72"/>
      <c r="OHO177" s="72"/>
      <c r="OHP177" s="72"/>
      <c r="OHQ177" s="72"/>
      <c r="OHR177" s="72"/>
      <c r="OHS177" s="72"/>
      <c r="OHT177" s="72"/>
      <c r="OHU177" s="71"/>
      <c r="OHV177" s="71"/>
      <c r="OHW177" s="71"/>
      <c r="OHX177" s="71"/>
      <c r="OHY177" s="71"/>
      <c r="OHZ177" s="71"/>
      <c r="OIA177" s="71"/>
      <c r="OIB177" s="72"/>
      <c r="OIC177" s="72"/>
      <c r="OID177" s="72"/>
      <c r="OIE177" s="72"/>
      <c r="OIF177" s="72"/>
      <c r="OIG177" s="72"/>
      <c r="OIH177" s="72"/>
      <c r="OII177" s="72"/>
      <c r="OIJ177" s="72"/>
      <c r="OIK177" s="71"/>
      <c r="OIL177" s="71"/>
      <c r="OIM177" s="71"/>
      <c r="OIN177" s="71"/>
      <c r="OIO177" s="71"/>
      <c r="OIP177" s="71"/>
      <c r="OIQ177" s="71"/>
      <c r="OIR177" s="72"/>
      <c r="OIS177" s="72"/>
      <c r="OIT177" s="72"/>
      <c r="OIU177" s="72"/>
      <c r="OIV177" s="72"/>
      <c r="OIW177" s="72"/>
      <c r="OIX177" s="72"/>
      <c r="OIY177" s="72"/>
      <c r="OIZ177" s="72"/>
      <c r="OJA177" s="71"/>
      <c r="OJB177" s="71"/>
      <c r="OJC177" s="71"/>
      <c r="OJD177" s="71"/>
      <c r="OJE177" s="71"/>
      <c r="OJF177" s="71"/>
      <c r="OJG177" s="71"/>
      <c r="OJH177" s="72"/>
      <c r="OJI177" s="72"/>
      <c r="OJJ177" s="72"/>
      <c r="OJK177" s="72"/>
      <c r="OJL177" s="72"/>
      <c r="OJM177" s="72"/>
      <c r="OJN177" s="72"/>
      <c r="OJO177" s="72"/>
      <c r="OJP177" s="72"/>
      <c r="OJQ177" s="71"/>
      <c r="OJR177" s="71"/>
      <c r="OJS177" s="71"/>
      <c r="OJT177" s="71"/>
      <c r="OJU177" s="71"/>
      <c r="OJV177" s="71"/>
      <c r="OJW177" s="71"/>
      <c r="OJX177" s="72"/>
      <c r="OJY177" s="72"/>
      <c r="OJZ177" s="72"/>
      <c r="OKA177" s="72"/>
      <c r="OKB177" s="72"/>
      <c r="OKC177" s="72"/>
      <c r="OKD177" s="72"/>
      <c r="OKE177" s="72"/>
      <c r="OKF177" s="72"/>
      <c r="OKG177" s="71"/>
      <c r="OKH177" s="71"/>
      <c r="OKI177" s="71"/>
      <c r="OKJ177" s="71"/>
      <c r="OKK177" s="71"/>
      <c r="OKL177" s="71"/>
      <c r="OKM177" s="71"/>
      <c r="OKN177" s="72"/>
      <c r="OKO177" s="72"/>
      <c r="OKP177" s="72"/>
      <c r="OKQ177" s="72"/>
      <c r="OKR177" s="72"/>
      <c r="OKS177" s="72"/>
      <c r="OKT177" s="72"/>
      <c r="OKU177" s="72"/>
      <c r="OKV177" s="72"/>
      <c r="OKW177" s="71"/>
      <c r="OKX177" s="71"/>
      <c r="OKY177" s="71"/>
      <c r="OKZ177" s="71"/>
      <c r="OLA177" s="71"/>
      <c r="OLB177" s="71"/>
      <c r="OLC177" s="71"/>
      <c r="OLD177" s="72"/>
      <c r="OLE177" s="72"/>
      <c r="OLF177" s="72"/>
      <c r="OLG177" s="72"/>
      <c r="OLH177" s="72"/>
      <c r="OLI177" s="72"/>
      <c r="OLJ177" s="72"/>
      <c r="OLK177" s="72"/>
      <c r="OLL177" s="72"/>
      <c r="OLM177" s="71"/>
      <c r="OLN177" s="71"/>
      <c r="OLO177" s="71"/>
      <c r="OLP177" s="71"/>
      <c r="OLQ177" s="71"/>
      <c r="OLR177" s="71"/>
      <c r="OLS177" s="71"/>
      <c r="OLT177" s="72"/>
      <c r="OLU177" s="72"/>
      <c r="OLV177" s="72"/>
      <c r="OLW177" s="72"/>
      <c r="OLX177" s="72"/>
      <c r="OLY177" s="72"/>
      <c r="OLZ177" s="72"/>
      <c r="OMA177" s="72"/>
      <c r="OMB177" s="72"/>
      <c r="OMC177" s="71"/>
      <c r="OMD177" s="71"/>
      <c r="OME177" s="71"/>
      <c r="OMF177" s="71"/>
      <c r="OMG177" s="71"/>
      <c r="OMH177" s="71"/>
      <c r="OMI177" s="71"/>
      <c r="OMJ177" s="72"/>
      <c r="OMK177" s="72"/>
      <c r="OML177" s="72"/>
      <c r="OMM177" s="72"/>
      <c r="OMN177" s="72"/>
      <c r="OMO177" s="72"/>
      <c r="OMP177" s="72"/>
      <c r="OMQ177" s="72"/>
      <c r="OMR177" s="72"/>
      <c r="OMS177" s="71"/>
      <c r="OMT177" s="71"/>
      <c r="OMU177" s="71"/>
      <c r="OMV177" s="71"/>
      <c r="OMW177" s="71"/>
      <c r="OMX177" s="71"/>
      <c r="OMY177" s="71"/>
      <c r="OMZ177" s="72"/>
      <c r="ONA177" s="72"/>
      <c r="ONB177" s="72"/>
      <c r="ONC177" s="72"/>
      <c r="OND177" s="72"/>
      <c r="ONE177" s="72"/>
      <c r="ONF177" s="72"/>
      <c r="ONG177" s="72"/>
      <c r="ONH177" s="72"/>
      <c r="ONI177" s="71"/>
      <c r="ONJ177" s="71"/>
      <c r="ONK177" s="71"/>
      <c r="ONL177" s="71"/>
      <c r="ONM177" s="71"/>
      <c r="ONN177" s="71"/>
      <c r="ONO177" s="71"/>
      <c r="ONP177" s="72"/>
      <c r="ONQ177" s="72"/>
      <c r="ONR177" s="72"/>
      <c r="ONS177" s="72"/>
      <c r="ONT177" s="72"/>
      <c r="ONU177" s="72"/>
      <c r="ONV177" s="72"/>
      <c r="ONW177" s="72"/>
      <c r="ONX177" s="72"/>
      <c r="ONY177" s="71"/>
      <c r="ONZ177" s="71"/>
      <c r="OOA177" s="71"/>
      <c r="OOB177" s="71"/>
      <c r="OOC177" s="71"/>
      <c r="OOD177" s="71"/>
      <c r="OOE177" s="71"/>
      <c r="OOF177" s="72"/>
      <c r="OOG177" s="72"/>
      <c r="OOH177" s="72"/>
      <c r="OOI177" s="72"/>
      <c r="OOJ177" s="72"/>
      <c r="OOK177" s="72"/>
      <c r="OOL177" s="72"/>
      <c r="OOM177" s="72"/>
      <c r="OON177" s="72"/>
      <c r="OOO177" s="71"/>
      <c r="OOP177" s="71"/>
      <c r="OOQ177" s="71"/>
      <c r="OOR177" s="71"/>
      <c r="OOS177" s="71"/>
      <c r="OOT177" s="71"/>
      <c r="OOU177" s="71"/>
      <c r="OOV177" s="72"/>
      <c r="OOW177" s="72"/>
      <c r="OOX177" s="72"/>
      <c r="OOY177" s="72"/>
      <c r="OOZ177" s="72"/>
      <c r="OPA177" s="72"/>
      <c r="OPB177" s="72"/>
      <c r="OPC177" s="72"/>
      <c r="OPD177" s="72"/>
      <c r="OPE177" s="71"/>
      <c r="OPF177" s="71"/>
      <c r="OPG177" s="71"/>
      <c r="OPH177" s="71"/>
      <c r="OPI177" s="71"/>
      <c r="OPJ177" s="71"/>
      <c r="OPK177" s="71"/>
      <c r="OPL177" s="72"/>
      <c r="OPM177" s="72"/>
      <c r="OPN177" s="72"/>
      <c r="OPO177" s="72"/>
      <c r="OPP177" s="72"/>
      <c r="OPQ177" s="72"/>
      <c r="OPR177" s="72"/>
      <c r="OPS177" s="72"/>
      <c r="OPT177" s="72"/>
      <c r="OPU177" s="71"/>
      <c r="OPV177" s="71"/>
      <c r="OPW177" s="71"/>
      <c r="OPX177" s="71"/>
      <c r="OPY177" s="71"/>
      <c r="OPZ177" s="71"/>
      <c r="OQA177" s="71"/>
      <c r="OQB177" s="72"/>
      <c r="OQC177" s="72"/>
      <c r="OQD177" s="72"/>
      <c r="OQE177" s="72"/>
      <c r="OQF177" s="72"/>
      <c r="OQG177" s="72"/>
      <c r="OQH177" s="72"/>
      <c r="OQI177" s="72"/>
      <c r="OQJ177" s="72"/>
      <c r="OQK177" s="71"/>
      <c r="OQL177" s="71"/>
      <c r="OQM177" s="71"/>
      <c r="OQN177" s="71"/>
      <c r="OQO177" s="71"/>
      <c r="OQP177" s="71"/>
      <c r="OQQ177" s="71"/>
      <c r="OQR177" s="72"/>
      <c r="OQS177" s="72"/>
      <c r="OQT177" s="72"/>
      <c r="OQU177" s="72"/>
      <c r="OQV177" s="72"/>
      <c r="OQW177" s="72"/>
      <c r="OQX177" s="72"/>
      <c r="OQY177" s="72"/>
      <c r="OQZ177" s="72"/>
      <c r="ORA177" s="71"/>
      <c r="ORB177" s="71"/>
      <c r="ORC177" s="71"/>
      <c r="ORD177" s="71"/>
      <c r="ORE177" s="71"/>
      <c r="ORF177" s="71"/>
      <c r="ORG177" s="71"/>
      <c r="ORH177" s="72"/>
      <c r="ORI177" s="72"/>
      <c r="ORJ177" s="72"/>
      <c r="ORK177" s="72"/>
      <c r="ORL177" s="72"/>
      <c r="ORM177" s="72"/>
      <c r="ORN177" s="72"/>
      <c r="ORO177" s="72"/>
      <c r="ORP177" s="72"/>
      <c r="ORQ177" s="71"/>
      <c r="ORR177" s="71"/>
      <c r="ORS177" s="71"/>
      <c r="ORT177" s="71"/>
      <c r="ORU177" s="71"/>
      <c r="ORV177" s="71"/>
      <c r="ORW177" s="71"/>
      <c r="ORX177" s="72"/>
      <c r="ORY177" s="72"/>
      <c r="ORZ177" s="72"/>
      <c r="OSA177" s="72"/>
      <c r="OSB177" s="72"/>
      <c r="OSC177" s="72"/>
      <c r="OSD177" s="72"/>
      <c r="OSE177" s="72"/>
      <c r="OSF177" s="72"/>
      <c r="OSG177" s="71"/>
      <c r="OSH177" s="71"/>
      <c r="OSI177" s="71"/>
      <c r="OSJ177" s="71"/>
      <c r="OSK177" s="71"/>
      <c r="OSL177" s="71"/>
      <c r="OSM177" s="71"/>
      <c r="OSN177" s="72"/>
      <c r="OSO177" s="72"/>
      <c r="OSP177" s="72"/>
      <c r="OSQ177" s="72"/>
      <c r="OSR177" s="72"/>
      <c r="OSS177" s="72"/>
      <c r="OST177" s="72"/>
      <c r="OSU177" s="72"/>
      <c r="OSV177" s="72"/>
      <c r="OSW177" s="71"/>
      <c r="OSX177" s="71"/>
      <c r="OSY177" s="71"/>
      <c r="OSZ177" s="71"/>
      <c r="OTA177" s="71"/>
      <c r="OTB177" s="71"/>
      <c r="OTC177" s="71"/>
      <c r="OTD177" s="72"/>
      <c r="OTE177" s="72"/>
      <c r="OTF177" s="72"/>
      <c r="OTG177" s="72"/>
      <c r="OTH177" s="72"/>
      <c r="OTI177" s="72"/>
      <c r="OTJ177" s="72"/>
      <c r="OTK177" s="72"/>
      <c r="OTL177" s="72"/>
      <c r="OTM177" s="71"/>
      <c r="OTN177" s="71"/>
      <c r="OTO177" s="71"/>
      <c r="OTP177" s="71"/>
      <c r="OTQ177" s="71"/>
      <c r="OTR177" s="71"/>
      <c r="OTS177" s="71"/>
      <c r="OTT177" s="72"/>
      <c r="OTU177" s="72"/>
      <c r="OTV177" s="72"/>
      <c r="OTW177" s="72"/>
      <c r="OTX177" s="72"/>
      <c r="OTY177" s="72"/>
      <c r="OTZ177" s="72"/>
      <c r="OUA177" s="72"/>
      <c r="OUB177" s="72"/>
      <c r="OUC177" s="71"/>
      <c r="OUD177" s="71"/>
      <c r="OUE177" s="71"/>
      <c r="OUF177" s="71"/>
      <c r="OUG177" s="71"/>
      <c r="OUH177" s="71"/>
      <c r="OUI177" s="71"/>
      <c r="OUJ177" s="72"/>
      <c r="OUK177" s="72"/>
      <c r="OUL177" s="72"/>
      <c r="OUM177" s="72"/>
      <c r="OUN177" s="72"/>
      <c r="OUO177" s="72"/>
      <c r="OUP177" s="72"/>
      <c r="OUQ177" s="72"/>
      <c r="OUR177" s="72"/>
      <c r="OUS177" s="71"/>
      <c r="OUT177" s="71"/>
      <c r="OUU177" s="71"/>
      <c r="OUV177" s="71"/>
      <c r="OUW177" s="71"/>
      <c r="OUX177" s="71"/>
      <c r="OUY177" s="71"/>
      <c r="OUZ177" s="72"/>
      <c r="OVA177" s="72"/>
      <c r="OVB177" s="72"/>
      <c r="OVC177" s="72"/>
      <c r="OVD177" s="72"/>
      <c r="OVE177" s="72"/>
      <c r="OVF177" s="72"/>
      <c r="OVG177" s="72"/>
      <c r="OVH177" s="72"/>
      <c r="OVI177" s="71"/>
      <c r="OVJ177" s="71"/>
      <c r="OVK177" s="71"/>
      <c r="OVL177" s="71"/>
      <c r="OVM177" s="71"/>
      <c r="OVN177" s="71"/>
      <c r="OVO177" s="71"/>
      <c r="OVP177" s="72"/>
      <c r="OVQ177" s="72"/>
      <c r="OVR177" s="72"/>
      <c r="OVS177" s="72"/>
      <c r="OVT177" s="72"/>
      <c r="OVU177" s="72"/>
      <c r="OVV177" s="72"/>
      <c r="OVW177" s="72"/>
      <c r="OVX177" s="72"/>
      <c r="OVY177" s="71"/>
      <c r="OVZ177" s="71"/>
      <c r="OWA177" s="71"/>
      <c r="OWB177" s="71"/>
      <c r="OWC177" s="71"/>
      <c r="OWD177" s="71"/>
      <c r="OWE177" s="71"/>
      <c r="OWF177" s="72"/>
      <c r="OWG177" s="72"/>
      <c r="OWH177" s="72"/>
      <c r="OWI177" s="72"/>
      <c r="OWJ177" s="72"/>
      <c r="OWK177" s="72"/>
      <c r="OWL177" s="72"/>
      <c r="OWM177" s="72"/>
      <c r="OWN177" s="72"/>
      <c r="OWO177" s="71"/>
      <c r="OWP177" s="71"/>
      <c r="OWQ177" s="71"/>
      <c r="OWR177" s="71"/>
      <c r="OWS177" s="71"/>
      <c r="OWT177" s="71"/>
      <c r="OWU177" s="71"/>
      <c r="OWV177" s="72"/>
      <c r="OWW177" s="72"/>
      <c r="OWX177" s="72"/>
      <c r="OWY177" s="72"/>
      <c r="OWZ177" s="72"/>
      <c r="OXA177" s="72"/>
      <c r="OXB177" s="72"/>
      <c r="OXC177" s="72"/>
      <c r="OXD177" s="72"/>
      <c r="OXE177" s="71"/>
      <c r="OXF177" s="71"/>
      <c r="OXG177" s="71"/>
      <c r="OXH177" s="71"/>
      <c r="OXI177" s="71"/>
      <c r="OXJ177" s="71"/>
      <c r="OXK177" s="71"/>
      <c r="OXL177" s="72"/>
      <c r="OXM177" s="72"/>
      <c r="OXN177" s="72"/>
      <c r="OXO177" s="72"/>
      <c r="OXP177" s="72"/>
      <c r="OXQ177" s="72"/>
      <c r="OXR177" s="72"/>
      <c r="OXS177" s="72"/>
      <c r="OXT177" s="72"/>
      <c r="OXU177" s="71"/>
      <c r="OXV177" s="71"/>
      <c r="OXW177" s="71"/>
      <c r="OXX177" s="71"/>
      <c r="OXY177" s="71"/>
      <c r="OXZ177" s="71"/>
      <c r="OYA177" s="71"/>
      <c r="OYB177" s="72"/>
      <c r="OYC177" s="72"/>
      <c r="OYD177" s="72"/>
      <c r="OYE177" s="72"/>
      <c r="OYF177" s="72"/>
      <c r="OYG177" s="72"/>
      <c r="OYH177" s="72"/>
      <c r="OYI177" s="72"/>
      <c r="OYJ177" s="72"/>
      <c r="OYK177" s="71"/>
      <c r="OYL177" s="71"/>
      <c r="OYM177" s="71"/>
      <c r="OYN177" s="71"/>
      <c r="OYO177" s="71"/>
      <c r="OYP177" s="71"/>
      <c r="OYQ177" s="71"/>
      <c r="OYR177" s="72"/>
      <c r="OYS177" s="72"/>
      <c r="OYT177" s="72"/>
      <c r="OYU177" s="72"/>
      <c r="OYV177" s="72"/>
      <c r="OYW177" s="72"/>
      <c r="OYX177" s="72"/>
      <c r="OYY177" s="72"/>
      <c r="OYZ177" s="72"/>
      <c r="OZA177" s="71"/>
      <c r="OZB177" s="71"/>
      <c r="OZC177" s="71"/>
      <c r="OZD177" s="71"/>
      <c r="OZE177" s="71"/>
      <c r="OZF177" s="71"/>
      <c r="OZG177" s="71"/>
      <c r="OZH177" s="72"/>
      <c r="OZI177" s="72"/>
      <c r="OZJ177" s="72"/>
      <c r="OZK177" s="72"/>
      <c r="OZL177" s="72"/>
      <c r="OZM177" s="72"/>
      <c r="OZN177" s="72"/>
      <c r="OZO177" s="72"/>
      <c r="OZP177" s="72"/>
      <c r="OZQ177" s="71"/>
      <c r="OZR177" s="71"/>
      <c r="OZS177" s="71"/>
      <c r="OZT177" s="71"/>
      <c r="OZU177" s="71"/>
      <c r="OZV177" s="71"/>
      <c r="OZW177" s="71"/>
      <c r="OZX177" s="72"/>
      <c r="OZY177" s="72"/>
      <c r="OZZ177" s="72"/>
      <c r="PAA177" s="72"/>
      <c r="PAB177" s="72"/>
      <c r="PAC177" s="72"/>
      <c r="PAD177" s="72"/>
      <c r="PAE177" s="72"/>
      <c r="PAF177" s="72"/>
      <c r="PAG177" s="71"/>
      <c r="PAH177" s="71"/>
      <c r="PAI177" s="71"/>
      <c r="PAJ177" s="71"/>
      <c r="PAK177" s="71"/>
      <c r="PAL177" s="71"/>
      <c r="PAM177" s="71"/>
      <c r="PAN177" s="72"/>
      <c r="PAO177" s="72"/>
      <c r="PAP177" s="72"/>
      <c r="PAQ177" s="72"/>
      <c r="PAR177" s="72"/>
      <c r="PAS177" s="72"/>
      <c r="PAT177" s="72"/>
      <c r="PAU177" s="72"/>
      <c r="PAV177" s="72"/>
      <c r="PAW177" s="71"/>
      <c r="PAX177" s="71"/>
      <c r="PAY177" s="71"/>
      <c r="PAZ177" s="71"/>
      <c r="PBA177" s="71"/>
      <c r="PBB177" s="71"/>
      <c r="PBC177" s="71"/>
      <c r="PBD177" s="72"/>
      <c r="PBE177" s="72"/>
      <c r="PBF177" s="72"/>
      <c r="PBG177" s="72"/>
      <c r="PBH177" s="72"/>
      <c r="PBI177" s="72"/>
      <c r="PBJ177" s="72"/>
      <c r="PBK177" s="72"/>
      <c r="PBL177" s="72"/>
      <c r="PBM177" s="71"/>
      <c r="PBN177" s="71"/>
      <c r="PBO177" s="71"/>
      <c r="PBP177" s="71"/>
      <c r="PBQ177" s="71"/>
      <c r="PBR177" s="71"/>
      <c r="PBS177" s="71"/>
      <c r="PBT177" s="72"/>
      <c r="PBU177" s="72"/>
      <c r="PBV177" s="72"/>
      <c r="PBW177" s="72"/>
      <c r="PBX177" s="72"/>
      <c r="PBY177" s="72"/>
      <c r="PBZ177" s="72"/>
      <c r="PCA177" s="72"/>
      <c r="PCB177" s="72"/>
      <c r="PCC177" s="71"/>
      <c r="PCD177" s="71"/>
      <c r="PCE177" s="71"/>
      <c r="PCF177" s="71"/>
      <c r="PCG177" s="71"/>
      <c r="PCH177" s="71"/>
      <c r="PCI177" s="71"/>
      <c r="PCJ177" s="72"/>
      <c r="PCK177" s="72"/>
      <c r="PCL177" s="72"/>
      <c r="PCM177" s="72"/>
      <c r="PCN177" s="72"/>
      <c r="PCO177" s="72"/>
      <c r="PCP177" s="72"/>
      <c r="PCQ177" s="72"/>
      <c r="PCR177" s="72"/>
      <c r="PCS177" s="71"/>
      <c r="PCT177" s="71"/>
      <c r="PCU177" s="71"/>
      <c r="PCV177" s="71"/>
      <c r="PCW177" s="71"/>
      <c r="PCX177" s="71"/>
      <c r="PCY177" s="71"/>
      <c r="PCZ177" s="72"/>
      <c r="PDA177" s="72"/>
      <c r="PDB177" s="72"/>
      <c r="PDC177" s="72"/>
      <c r="PDD177" s="72"/>
      <c r="PDE177" s="72"/>
      <c r="PDF177" s="72"/>
      <c r="PDG177" s="72"/>
      <c r="PDH177" s="72"/>
      <c r="PDI177" s="71"/>
      <c r="PDJ177" s="71"/>
      <c r="PDK177" s="71"/>
      <c r="PDL177" s="71"/>
      <c r="PDM177" s="71"/>
      <c r="PDN177" s="71"/>
      <c r="PDO177" s="71"/>
      <c r="PDP177" s="72"/>
      <c r="PDQ177" s="72"/>
      <c r="PDR177" s="72"/>
      <c r="PDS177" s="72"/>
      <c r="PDT177" s="72"/>
      <c r="PDU177" s="72"/>
      <c r="PDV177" s="72"/>
      <c r="PDW177" s="72"/>
      <c r="PDX177" s="72"/>
      <c r="PDY177" s="71"/>
      <c r="PDZ177" s="71"/>
      <c r="PEA177" s="71"/>
      <c r="PEB177" s="71"/>
      <c r="PEC177" s="71"/>
      <c r="PED177" s="71"/>
      <c r="PEE177" s="71"/>
      <c r="PEF177" s="72"/>
      <c r="PEG177" s="72"/>
      <c r="PEH177" s="72"/>
      <c r="PEI177" s="72"/>
      <c r="PEJ177" s="72"/>
      <c r="PEK177" s="72"/>
      <c r="PEL177" s="72"/>
      <c r="PEM177" s="72"/>
      <c r="PEN177" s="72"/>
      <c r="PEO177" s="71"/>
      <c r="PEP177" s="71"/>
      <c r="PEQ177" s="71"/>
      <c r="PER177" s="71"/>
      <c r="PES177" s="71"/>
      <c r="PET177" s="71"/>
      <c r="PEU177" s="71"/>
      <c r="PEV177" s="72"/>
      <c r="PEW177" s="72"/>
      <c r="PEX177" s="72"/>
      <c r="PEY177" s="72"/>
      <c r="PEZ177" s="72"/>
      <c r="PFA177" s="72"/>
      <c r="PFB177" s="72"/>
      <c r="PFC177" s="72"/>
      <c r="PFD177" s="72"/>
      <c r="PFE177" s="71"/>
      <c r="PFF177" s="71"/>
      <c r="PFG177" s="71"/>
      <c r="PFH177" s="71"/>
      <c r="PFI177" s="71"/>
      <c r="PFJ177" s="71"/>
      <c r="PFK177" s="71"/>
      <c r="PFL177" s="72"/>
      <c r="PFM177" s="72"/>
      <c r="PFN177" s="72"/>
      <c r="PFO177" s="72"/>
      <c r="PFP177" s="72"/>
      <c r="PFQ177" s="72"/>
      <c r="PFR177" s="72"/>
      <c r="PFS177" s="72"/>
      <c r="PFT177" s="72"/>
      <c r="PFU177" s="71"/>
      <c r="PFV177" s="71"/>
      <c r="PFW177" s="71"/>
      <c r="PFX177" s="71"/>
      <c r="PFY177" s="71"/>
      <c r="PFZ177" s="71"/>
      <c r="PGA177" s="71"/>
      <c r="PGB177" s="72"/>
      <c r="PGC177" s="72"/>
      <c r="PGD177" s="72"/>
      <c r="PGE177" s="72"/>
      <c r="PGF177" s="72"/>
      <c r="PGG177" s="72"/>
      <c r="PGH177" s="72"/>
      <c r="PGI177" s="72"/>
      <c r="PGJ177" s="72"/>
      <c r="PGK177" s="71"/>
      <c r="PGL177" s="71"/>
      <c r="PGM177" s="71"/>
      <c r="PGN177" s="71"/>
      <c r="PGO177" s="71"/>
      <c r="PGP177" s="71"/>
      <c r="PGQ177" s="71"/>
      <c r="PGR177" s="72"/>
      <c r="PGS177" s="72"/>
      <c r="PGT177" s="72"/>
      <c r="PGU177" s="72"/>
      <c r="PGV177" s="72"/>
      <c r="PGW177" s="72"/>
      <c r="PGX177" s="72"/>
      <c r="PGY177" s="72"/>
      <c r="PGZ177" s="72"/>
      <c r="PHA177" s="71"/>
      <c r="PHB177" s="71"/>
      <c r="PHC177" s="71"/>
      <c r="PHD177" s="71"/>
      <c r="PHE177" s="71"/>
      <c r="PHF177" s="71"/>
      <c r="PHG177" s="71"/>
      <c r="PHH177" s="72"/>
      <c r="PHI177" s="72"/>
      <c r="PHJ177" s="72"/>
      <c r="PHK177" s="72"/>
      <c r="PHL177" s="72"/>
      <c r="PHM177" s="72"/>
      <c r="PHN177" s="72"/>
      <c r="PHO177" s="72"/>
      <c r="PHP177" s="72"/>
      <c r="PHQ177" s="71"/>
      <c r="PHR177" s="71"/>
      <c r="PHS177" s="71"/>
      <c r="PHT177" s="71"/>
      <c r="PHU177" s="71"/>
      <c r="PHV177" s="71"/>
      <c r="PHW177" s="71"/>
      <c r="PHX177" s="72"/>
      <c r="PHY177" s="72"/>
      <c r="PHZ177" s="72"/>
      <c r="PIA177" s="72"/>
      <c r="PIB177" s="72"/>
      <c r="PIC177" s="72"/>
      <c r="PID177" s="72"/>
      <c r="PIE177" s="72"/>
      <c r="PIF177" s="72"/>
      <c r="PIG177" s="71"/>
      <c r="PIH177" s="71"/>
      <c r="PII177" s="71"/>
      <c r="PIJ177" s="71"/>
      <c r="PIK177" s="71"/>
      <c r="PIL177" s="71"/>
      <c r="PIM177" s="71"/>
      <c r="PIN177" s="72"/>
      <c r="PIO177" s="72"/>
      <c r="PIP177" s="72"/>
      <c r="PIQ177" s="72"/>
      <c r="PIR177" s="72"/>
      <c r="PIS177" s="72"/>
      <c r="PIT177" s="72"/>
      <c r="PIU177" s="72"/>
      <c r="PIV177" s="72"/>
      <c r="PIW177" s="71"/>
      <c r="PIX177" s="71"/>
      <c r="PIY177" s="71"/>
      <c r="PIZ177" s="71"/>
      <c r="PJA177" s="71"/>
      <c r="PJB177" s="71"/>
      <c r="PJC177" s="71"/>
      <c r="PJD177" s="72"/>
      <c r="PJE177" s="72"/>
      <c r="PJF177" s="72"/>
      <c r="PJG177" s="72"/>
      <c r="PJH177" s="72"/>
      <c r="PJI177" s="72"/>
      <c r="PJJ177" s="72"/>
      <c r="PJK177" s="72"/>
      <c r="PJL177" s="72"/>
      <c r="PJM177" s="71"/>
      <c r="PJN177" s="71"/>
      <c r="PJO177" s="71"/>
      <c r="PJP177" s="71"/>
      <c r="PJQ177" s="71"/>
      <c r="PJR177" s="71"/>
      <c r="PJS177" s="71"/>
      <c r="PJT177" s="72"/>
      <c r="PJU177" s="72"/>
      <c r="PJV177" s="72"/>
      <c r="PJW177" s="72"/>
      <c r="PJX177" s="72"/>
      <c r="PJY177" s="72"/>
      <c r="PJZ177" s="72"/>
      <c r="PKA177" s="72"/>
      <c r="PKB177" s="72"/>
      <c r="PKC177" s="71"/>
      <c r="PKD177" s="71"/>
      <c r="PKE177" s="71"/>
      <c r="PKF177" s="71"/>
      <c r="PKG177" s="71"/>
      <c r="PKH177" s="71"/>
      <c r="PKI177" s="71"/>
      <c r="PKJ177" s="72"/>
      <c r="PKK177" s="72"/>
      <c r="PKL177" s="72"/>
      <c r="PKM177" s="72"/>
      <c r="PKN177" s="72"/>
      <c r="PKO177" s="72"/>
      <c r="PKP177" s="72"/>
      <c r="PKQ177" s="72"/>
      <c r="PKR177" s="72"/>
      <c r="PKS177" s="71"/>
      <c r="PKT177" s="71"/>
      <c r="PKU177" s="71"/>
      <c r="PKV177" s="71"/>
      <c r="PKW177" s="71"/>
      <c r="PKX177" s="71"/>
      <c r="PKY177" s="71"/>
      <c r="PKZ177" s="72"/>
      <c r="PLA177" s="72"/>
      <c r="PLB177" s="72"/>
      <c r="PLC177" s="72"/>
      <c r="PLD177" s="72"/>
      <c r="PLE177" s="72"/>
      <c r="PLF177" s="72"/>
      <c r="PLG177" s="72"/>
      <c r="PLH177" s="72"/>
      <c r="PLI177" s="71"/>
      <c r="PLJ177" s="71"/>
      <c r="PLK177" s="71"/>
      <c r="PLL177" s="71"/>
      <c r="PLM177" s="71"/>
      <c r="PLN177" s="71"/>
      <c r="PLO177" s="71"/>
      <c r="PLP177" s="72"/>
      <c r="PLQ177" s="72"/>
      <c r="PLR177" s="72"/>
      <c r="PLS177" s="72"/>
      <c r="PLT177" s="72"/>
      <c r="PLU177" s="72"/>
      <c r="PLV177" s="72"/>
      <c r="PLW177" s="72"/>
      <c r="PLX177" s="72"/>
      <c r="PLY177" s="71"/>
      <c r="PLZ177" s="71"/>
      <c r="PMA177" s="71"/>
      <c r="PMB177" s="71"/>
      <c r="PMC177" s="71"/>
      <c r="PMD177" s="71"/>
      <c r="PME177" s="71"/>
      <c r="PMF177" s="72"/>
      <c r="PMG177" s="72"/>
      <c r="PMH177" s="72"/>
      <c r="PMI177" s="72"/>
      <c r="PMJ177" s="72"/>
      <c r="PMK177" s="72"/>
      <c r="PML177" s="72"/>
      <c r="PMM177" s="72"/>
      <c r="PMN177" s="72"/>
      <c r="PMO177" s="71"/>
      <c r="PMP177" s="71"/>
      <c r="PMQ177" s="71"/>
      <c r="PMR177" s="71"/>
      <c r="PMS177" s="71"/>
      <c r="PMT177" s="71"/>
      <c r="PMU177" s="71"/>
      <c r="PMV177" s="72"/>
      <c r="PMW177" s="72"/>
      <c r="PMX177" s="72"/>
      <c r="PMY177" s="72"/>
      <c r="PMZ177" s="72"/>
      <c r="PNA177" s="72"/>
      <c r="PNB177" s="72"/>
      <c r="PNC177" s="72"/>
      <c r="PND177" s="72"/>
      <c r="PNE177" s="71"/>
      <c r="PNF177" s="71"/>
      <c r="PNG177" s="71"/>
      <c r="PNH177" s="71"/>
      <c r="PNI177" s="71"/>
      <c r="PNJ177" s="71"/>
      <c r="PNK177" s="71"/>
      <c r="PNL177" s="72"/>
      <c r="PNM177" s="72"/>
      <c r="PNN177" s="72"/>
      <c r="PNO177" s="72"/>
      <c r="PNP177" s="72"/>
      <c r="PNQ177" s="72"/>
      <c r="PNR177" s="72"/>
      <c r="PNS177" s="72"/>
      <c r="PNT177" s="72"/>
      <c r="PNU177" s="71"/>
      <c r="PNV177" s="71"/>
      <c r="PNW177" s="71"/>
      <c r="PNX177" s="71"/>
      <c r="PNY177" s="71"/>
      <c r="PNZ177" s="71"/>
      <c r="POA177" s="71"/>
      <c r="POB177" s="72"/>
      <c r="POC177" s="72"/>
      <c r="POD177" s="72"/>
      <c r="POE177" s="72"/>
      <c r="POF177" s="72"/>
      <c r="POG177" s="72"/>
      <c r="POH177" s="72"/>
      <c r="POI177" s="72"/>
      <c r="POJ177" s="72"/>
      <c r="POK177" s="71"/>
      <c r="POL177" s="71"/>
      <c r="POM177" s="71"/>
      <c r="PON177" s="71"/>
      <c r="POO177" s="71"/>
      <c r="POP177" s="71"/>
      <c r="POQ177" s="71"/>
      <c r="POR177" s="72"/>
      <c r="POS177" s="72"/>
      <c r="POT177" s="72"/>
      <c r="POU177" s="72"/>
      <c r="POV177" s="72"/>
      <c r="POW177" s="72"/>
      <c r="POX177" s="72"/>
      <c r="POY177" s="72"/>
      <c r="POZ177" s="72"/>
      <c r="PPA177" s="71"/>
      <c r="PPB177" s="71"/>
      <c r="PPC177" s="71"/>
      <c r="PPD177" s="71"/>
      <c r="PPE177" s="71"/>
      <c r="PPF177" s="71"/>
      <c r="PPG177" s="71"/>
      <c r="PPH177" s="72"/>
      <c r="PPI177" s="72"/>
      <c r="PPJ177" s="72"/>
      <c r="PPK177" s="72"/>
      <c r="PPL177" s="72"/>
      <c r="PPM177" s="72"/>
      <c r="PPN177" s="72"/>
      <c r="PPO177" s="72"/>
      <c r="PPP177" s="72"/>
      <c r="PPQ177" s="71"/>
      <c r="PPR177" s="71"/>
      <c r="PPS177" s="71"/>
      <c r="PPT177" s="71"/>
      <c r="PPU177" s="71"/>
      <c r="PPV177" s="71"/>
      <c r="PPW177" s="71"/>
      <c r="PPX177" s="72"/>
      <c r="PPY177" s="72"/>
      <c r="PPZ177" s="72"/>
      <c r="PQA177" s="72"/>
      <c r="PQB177" s="72"/>
      <c r="PQC177" s="72"/>
      <c r="PQD177" s="72"/>
      <c r="PQE177" s="72"/>
      <c r="PQF177" s="72"/>
      <c r="PQG177" s="71"/>
      <c r="PQH177" s="71"/>
      <c r="PQI177" s="71"/>
      <c r="PQJ177" s="71"/>
      <c r="PQK177" s="71"/>
      <c r="PQL177" s="71"/>
      <c r="PQM177" s="71"/>
      <c r="PQN177" s="72"/>
      <c r="PQO177" s="72"/>
      <c r="PQP177" s="72"/>
      <c r="PQQ177" s="72"/>
      <c r="PQR177" s="72"/>
      <c r="PQS177" s="72"/>
      <c r="PQT177" s="72"/>
      <c r="PQU177" s="72"/>
      <c r="PQV177" s="72"/>
      <c r="PQW177" s="71"/>
      <c r="PQX177" s="71"/>
      <c r="PQY177" s="71"/>
      <c r="PQZ177" s="71"/>
      <c r="PRA177" s="71"/>
      <c r="PRB177" s="71"/>
      <c r="PRC177" s="71"/>
      <c r="PRD177" s="72"/>
      <c r="PRE177" s="72"/>
      <c r="PRF177" s="72"/>
      <c r="PRG177" s="72"/>
      <c r="PRH177" s="72"/>
      <c r="PRI177" s="72"/>
      <c r="PRJ177" s="72"/>
      <c r="PRK177" s="72"/>
      <c r="PRL177" s="72"/>
      <c r="PRM177" s="71"/>
      <c r="PRN177" s="71"/>
      <c r="PRO177" s="71"/>
      <c r="PRP177" s="71"/>
      <c r="PRQ177" s="71"/>
      <c r="PRR177" s="71"/>
      <c r="PRS177" s="71"/>
      <c r="PRT177" s="72"/>
      <c r="PRU177" s="72"/>
      <c r="PRV177" s="72"/>
      <c r="PRW177" s="72"/>
      <c r="PRX177" s="72"/>
      <c r="PRY177" s="72"/>
      <c r="PRZ177" s="72"/>
      <c r="PSA177" s="72"/>
      <c r="PSB177" s="72"/>
      <c r="PSC177" s="71"/>
      <c r="PSD177" s="71"/>
      <c r="PSE177" s="71"/>
      <c r="PSF177" s="71"/>
      <c r="PSG177" s="71"/>
      <c r="PSH177" s="71"/>
      <c r="PSI177" s="71"/>
      <c r="PSJ177" s="72"/>
      <c r="PSK177" s="72"/>
      <c r="PSL177" s="72"/>
      <c r="PSM177" s="72"/>
      <c r="PSN177" s="72"/>
      <c r="PSO177" s="72"/>
      <c r="PSP177" s="72"/>
      <c r="PSQ177" s="72"/>
      <c r="PSR177" s="72"/>
      <c r="PSS177" s="71"/>
      <c r="PST177" s="71"/>
      <c r="PSU177" s="71"/>
      <c r="PSV177" s="71"/>
      <c r="PSW177" s="71"/>
      <c r="PSX177" s="71"/>
      <c r="PSY177" s="71"/>
      <c r="PSZ177" s="72"/>
      <c r="PTA177" s="72"/>
      <c r="PTB177" s="72"/>
      <c r="PTC177" s="72"/>
      <c r="PTD177" s="72"/>
      <c r="PTE177" s="72"/>
      <c r="PTF177" s="72"/>
      <c r="PTG177" s="72"/>
      <c r="PTH177" s="72"/>
      <c r="PTI177" s="71"/>
      <c r="PTJ177" s="71"/>
      <c r="PTK177" s="71"/>
      <c r="PTL177" s="71"/>
      <c r="PTM177" s="71"/>
      <c r="PTN177" s="71"/>
      <c r="PTO177" s="71"/>
      <c r="PTP177" s="72"/>
      <c r="PTQ177" s="72"/>
      <c r="PTR177" s="72"/>
      <c r="PTS177" s="72"/>
      <c r="PTT177" s="72"/>
      <c r="PTU177" s="72"/>
      <c r="PTV177" s="72"/>
      <c r="PTW177" s="72"/>
      <c r="PTX177" s="72"/>
      <c r="PTY177" s="71"/>
      <c r="PTZ177" s="71"/>
      <c r="PUA177" s="71"/>
      <c r="PUB177" s="71"/>
      <c r="PUC177" s="71"/>
      <c r="PUD177" s="71"/>
      <c r="PUE177" s="71"/>
      <c r="PUF177" s="72"/>
      <c r="PUG177" s="72"/>
      <c r="PUH177" s="72"/>
      <c r="PUI177" s="72"/>
      <c r="PUJ177" s="72"/>
      <c r="PUK177" s="72"/>
      <c r="PUL177" s="72"/>
      <c r="PUM177" s="72"/>
      <c r="PUN177" s="72"/>
      <c r="PUO177" s="71"/>
      <c r="PUP177" s="71"/>
      <c r="PUQ177" s="71"/>
      <c r="PUR177" s="71"/>
      <c r="PUS177" s="71"/>
      <c r="PUT177" s="71"/>
      <c r="PUU177" s="71"/>
      <c r="PUV177" s="72"/>
      <c r="PUW177" s="72"/>
      <c r="PUX177" s="72"/>
      <c r="PUY177" s="72"/>
      <c r="PUZ177" s="72"/>
      <c r="PVA177" s="72"/>
      <c r="PVB177" s="72"/>
      <c r="PVC177" s="72"/>
      <c r="PVD177" s="72"/>
      <c r="PVE177" s="71"/>
      <c r="PVF177" s="71"/>
      <c r="PVG177" s="71"/>
      <c r="PVH177" s="71"/>
      <c r="PVI177" s="71"/>
      <c r="PVJ177" s="71"/>
      <c r="PVK177" s="71"/>
      <c r="PVL177" s="72"/>
      <c r="PVM177" s="72"/>
      <c r="PVN177" s="72"/>
      <c r="PVO177" s="72"/>
      <c r="PVP177" s="72"/>
      <c r="PVQ177" s="72"/>
      <c r="PVR177" s="72"/>
      <c r="PVS177" s="72"/>
      <c r="PVT177" s="72"/>
      <c r="PVU177" s="71"/>
      <c r="PVV177" s="71"/>
      <c r="PVW177" s="71"/>
      <c r="PVX177" s="71"/>
      <c r="PVY177" s="71"/>
      <c r="PVZ177" s="71"/>
      <c r="PWA177" s="71"/>
      <c r="PWB177" s="72"/>
      <c r="PWC177" s="72"/>
      <c r="PWD177" s="72"/>
      <c r="PWE177" s="72"/>
      <c r="PWF177" s="72"/>
      <c r="PWG177" s="72"/>
      <c r="PWH177" s="72"/>
      <c r="PWI177" s="72"/>
      <c r="PWJ177" s="72"/>
      <c r="PWK177" s="71"/>
      <c r="PWL177" s="71"/>
      <c r="PWM177" s="71"/>
      <c r="PWN177" s="71"/>
      <c r="PWO177" s="71"/>
      <c r="PWP177" s="71"/>
      <c r="PWQ177" s="71"/>
      <c r="PWR177" s="72"/>
      <c r="PWS177" s="72"/>
      <c r="PWT177" s="72"/>
      <c r="PWU177" s="72"/>
      <c r="PWV177" s="72"/>
      <c r="PWW177" s="72"/>
      <c r="PWX177" s="72"/>
      <c r="PWY177" s="72"/>
      <c r="PWZ177" s="72"/>
      <c r="PXA177" s="71"/>
      <c r="PXB177" s="71"/>
      <c r="PXC177" s="71"/>
      <c r="PXD177" s="71"/>
      <c r="PXE177" s="71"/>
      <c r="PXF177" s="71"/>
      <c r="PXG177" s="71"/>
      <c r="PXH177" s="72"/>
      <c r="PXI177" s="72"/>
      <c r="PXJ177" s="72"/>
      <c r="PXK177" s="72"/>
      <c r="PXL177" s="72"/>
      <c r="PXM177" s="72"/>
      <c r="PXN177" s="72"/>
      <c r="PXO177" s="72"/>
      <c r="PXP177" s="72"/>
      <c r="PXQ177" s="71"/>
      <c r="PXR177" s="71"/>
      <c r="PXS177" s="71"/>
      <c r="PXT177" s="71"/>
      <c r="PXU177" s="71"/>
      <c r="PXV177" s="71"/>
      <c r="PXW177" s="71"/>
      <c r="PXX177" s="72"/>
      <c r="PXY177" s="72"/>
      <c r="PXZ177" s="72"/>
      <c r="PYA177" s="72"/>
      <c r="PYB177" s="72"/>
      <c r="PYC177" s="72"/>
      <c r="PYD177" s="72"/>
      <c r="PYE177" s="72"/>
      <c r="PYF177" s="72"/>
      <c r="PYG177" s="71"/>
      <c r="PYH177" s="71"/>
      <c r="PYI177" s="71"/>
      <c r="PYJ177" s="71"/>
      <c r="PYK177" s="71"/>
      <c r="PYL177" s="71"/>
      <c r="PYM177" s="71"/>
      <c r="PYN177" s="72"/>
      <c r="PYO177" s="72"/>
      <c r="PYP177" s="72"/>
      <c r="PYQ177" s="72"/>
      <c r="PYR177" s="72"/>
      <c r="PYS177" s="72"/>
      <c r="PYT177" s="72"/>
      <c r="PYU177" s="72"/>
      <c r="PYV177" s="72"/>
      <c r="PYW177" s="71"/>
      <c r="PYX177" s="71"/>
      <c r="PYY177" s="71"/>
      <c r="PYZ177" s="71"/>
      <c r="PZA177" s="71"/>
      <c r="PZB177" s="71"/>
      <c r="PZC177" s="71"/>
      <c r="PZD177" s="72"/>
      <c r="PZE177" s="72"/>
      <c r="PZF177" s="72"/>
      <c r="PZG177" s="72"/>
      <c r="PZH177" s="72"/>
      <c r="PZI177" s="72"/>
      <c r="PZJ177" s="72"/>
      <c r="PZK177" s="72"/>
      <c r="PZL177" s="72"/>
      <c r="PZM177" s="71"/>
      <c r="PZN177" s="71"/>
      <c r="PZO177" s="71"/>
      <c r="PZP177" s="71"/>
      <c r="PZQ177" s="71"/>
      <c r="PZR177" s="71"/>
      <c r="PZS177" s="71"/>
      <c r="PZT177" s="72"/>
      <c r="PZU177" s="72"/>
      <c r="PZV177" s="72"/>
      <c r="PZW177" s="72"/>
      <c r="PZX177" s="72"/>
      <c r="PZY177" s="72"/>
      <c r="PZZ177" s="72"/>
      <c r="QAA177" s="72"/>
      <c r="QAB177" s="72"/>
      <c r="QAC177" s="71"/>
      <c r="QAD177" s="71"/>
      <c r="QAE177" s="71"/>
      <c r="QAF177" s="71"/>
      <c r="QAG177" s="71"/>
      <c r="QAH177" s="71"/>
      <c r="QAI177" s="71"/>
      <c r="QAJ177" s="72"/>
      <c r="QAK177" s="72"/>
      <c r="QAL177" s="72"/>
      <c r="QAM177" s="72"/>
      <c r="QAN177" s="72"/>
      <c r="QAO177" s="72"/>
      <c r="QAP177" s="72"/>
      <c r="QAQ177" s="72"/>
      <c r="QAR177" s="72"/>
      <c r="QAS177" s="71"/>
      <c r="QAT177" s="71"/>
      <c r="QAU177" s="71"/>
      <c r="QAV177" s="71"/>
      <c r="QAW177" s="71"/>
      <c r="QAX177" s="71"/>
      <c r="QAY177" s="71"/>
      <c r="QAZ177" s="72"/>
      <c r="QBA177" s="72"/>
      <c r="QBB177" s="72"/>
      <c r="QBC177" s="72"/>
      <c r="QBD177" s="72"/>
      <c r="QBE177" s="72"/>
      <c r="QBF177" s="72"/>
      <c r="QBG177" s="72"/>
      <c r="QBH177" s="72"/>
      <c r="QBI177" s="71"/>
      <c r="QBJ177" s="71"/>
      <c r="QBK177" s="71"/>
      <c r="QBL177" s="71"/>
      <c r="QBM177" s="71"/>
      <c r="QBN177" s="71"/>
      <c r="QBO177" s="71"/>
      <c r="QBP177" s="72"/>
      <c r="QBQ177" s="72"/>
      <c r="QBR177" s="72"/>
      <c r="QBS177" s="72"/>
      <c r="QBT177" s="72"/>
      <c r="QBU177" s="72"/>
      <c r="QBV177" s="72"/>
      <c r="QBW177" s="72"/>
      <c r="QBX177" s="72"/>
      <c r="QBY177" s="71"/>
      <c r="QBZ177" s="71"/>
      <c r="QCA177" s="71"/>
      <c r="QCB177" s="71"/>
      <c r="QCC177" s="71"/>
      <c r="QCD177" s="71"/>
      <c r="QCE177" s="71"/>
      <c r="QCF177" s="72"/>
      <c r="QCG177" s="72"/>
      <c r="QCH177" s="72"/>
      <c r="QCI177" s="72"/>
      <c r="QCJ177" s="72"/>
      <c r="QCK177" s="72"/>
      <c r="QCL177" s="72"/>
      <c r="QCM177" s="72"/>
      <c r="QCN177" s="72"/>
      <c r="QCO177" s="71"/>
      <c r="QCP177" s="71"/>
      <c r="QCQ177" s="71"/>
      <c r="QCR177" s="71"/>
      <c r="QCS177" s="71"/>
      <c r="QCT177" s="71"/>
      <c r="QCU177" s="71"/>
      <c r="QCV177" s="72"/>
      <c r="QCW177" s="72"/>
      <c r="QCX177" s="72"/>
      <c r="QCY177" s="72"/>
      <c r="QCZ177" s="72"/>
      <c r="QDA177" s="72"/>
      <c r="QDB177" s="72"/>
      <c r="QDC177" s="72"/>
      <c r="QDD177" s="72"/>
      <c r="QDE177" s="71"/>
      <c r="QDF177" s="71"/>
      <c r="QDG177" s="71"/>
      <c r="QDH177" s="71"/>
      <c r="QDI177" s="71"/>
      <c r="QDJ177" s="71"/>
      <c r="QDK177" s="71"/>
      <c r="QDL177" s="72"/>
      <c r="QDM177" s="72"/>
      <c r="QDN177" s="72"/>
      <c r="QDO177" s="72"/>
      <c r="QDP177" s="72"/>
      <c r="QDQ177" s="72"/>
      <c r="QDR177" s="72"/>
      <c r="QDS177" s="72"/>
      <c r="QDT177" s="72"/>
      <c r="QDU177" s="71"/>
      <c r="QDV177" s="71"/>
      <c r="QDW177" s="71"/>
      <c r="QDX177" s="71"/>
      <c r="QDY177" s="71"/>
      <c r="QDZ177" s="71"/>
      <c r="QEA177" s="71"/>
      <c r="QEB177" s="72"/>
      <c r="QEC177" s="72"/>
      <c r="QED177" s="72"/>
      <c r="QEE177" s="72"/>
      <c r="QEF177" s="72"/>
      <c r="QEG177" s="72"/>
      <c r="QEH177" s="72"/>
      <c r="QEI177" s="72"/>
      <c r="QEJ177" s="72"/>
      <c r="QEK177" s="71"/>
      <c r="QEL177" s="71"/>
      <c r="QEM177" s="71"/>
      <c r="QEN177" s="71"/>
      <c r="QEO177" s="71"/>
      <c r="QEP177" s="71"/>
      <c r="QEQ177" s="71"/>
      <c r="QER177" s="72"/>
      <c r="QES177" s="72"/>
      <c r="QET177" s="72"/>
      <c r="QEU177" s="72"/>
      <c r="QEV177" s="72"/>
      <c r="QEW177" s="72"/>
      <c r="QEX177" s="72"/>
      <c r="QEY177" s="72"/>
      <c r="QEZ177" s="72"/>
      <c r="QFA177" s="71"/>
      <c r="QFB177" s="71"/>
      <c r="QFC177" s="71"/>
      <c r="QFD177" s="71"/>
      <c r="QFE177" s="71"/>
      <c r="QFF177" s="71"/>
      <c r="QFG177" s="71"/>
      <c r="QFH177" s="72"/>
      <c r="QFI177" s="72"/>
      <c r="QFJ177" s="72"/>
      <c r="QFK177" s="72"/>
      <c r="QFL177" s="72"/>
      <c r="QFM177" s="72"/>
      <c r="QFN177" s="72"/>
      <c r="QFO177" s="72"/>
      <c r="QFP177" s="72"/>
      <c r="QFQ177" s="71"/>
      <c r="QFR177" s="71"/>
      <c r="QFS177" s="71"/>
      <c r="QFT177" s="71"/>
      <c r="QFU177" s="71"/>
      <c r="QFV177" s="71"/>
      <c r="QFW177" s="71"/>
      <c r="QFX177" s="72"/>
      <c r="QFY177" s="72"/>
      <c r="QFZ177" s="72"/>
      <c r="QGA177" s="72"/>
      <c r="QGB177" s="72"/>
      <c r="QGC177" s="72"/>
      <c r="QGD177" s="72"/>
      <c r="QGE177" s="72"/>
      <c r="QGF177" s="72"/>
      <c r="QGG177" s="71"/>
      <c r="QGH177" s="71"/>
      <c r="QGI177" s="71"/>
      <c r="QGJ177" s="71"/>
      <c r="QGK177" s="71"/>
      <c r="QGL177" s="71"/>
      <c r="QGM177" s="71"/>
      <c r="QGN177" s="72"/>
      <c r="QGO177" s="72"/>
      <c r="QGP177" s="72"/>
      <c r="QGQ177" s="72"/>
      <c r="QGR177" s="72"/>
      <c r="QGS177" s="72"/>
      <c r="QGT177" s="72"/>
      <c r="QGU177" s="72"/>
      <c r="QGV177" s="72"/>
      <c r="QGW177" s="71"/>
      <c r="QGX177" s="71"/>
      <c r="QGY177" s="71"/>
      <c r="QGZ177" s="71"/>
      <c r="QHA177" s="71"/>
      <c r="QHB177" s="71"/>
      <c r="QHC177" s="71"/>
      <c r="QHD177" s="72"/>
      <c r="QHE177" s="72"/>
      <c r="QHF177" s="72"/>
      <c r="QHG177" s="72"/>
      <c r="QHH177" s="72"/>
      <c r="QHI177" s="72"/>
      <c r="QHJ177" s="72"/>
      <c r="QHK177" s="72"/>
      <c r="QHL177" s="72"/>
      <c r="QHM177" s="71"/>
      <c r="QHN177" s="71"/>
      <c r="QHO177" s="71"/>
      <c r="QHP177" s="71"/>
      <c r="QHQ177" s="71"/>
      <c r="QHR177" s="71"/>
      <c r="QHS177" s="71"/>
      <c r="QHT177" s="72"/>
      <c r="QHU177" s="72"/>
      <c r="QHV177" s="72"/>
      <c r="QHW177" s="72"/>
      <c r="QHX177" s="72"/>
      <c r="QHY177" s="72"/>
      <c r="QHZ177" s="72"/>
      <c r="QIA177" s="72"/>
      <c r="QIB177" s="72"/>
      <c r="QIC177" s="71"/>
      <c r="QID177" s="71"/>
      <c r="QIE177" s="71"/>
      <c r="QIF177" s="71"/>
      <c r="QIG177" s="71"/>
      <c r="QIH177" s="71"/>
      <c r="QII177" s="71"/>
      <c r="QIJ177" s="72"/>
      <c r="QIK177" s="72"/>
      <c r="QIL177" s="72"/>
      <c r="QIM177" s="72"/>
      <c r="QIN177" s="72"/>
      <c r="QIO177" s="72"/>
      <c r="QIP177" s="72"/>
      <c r="QIQ177" s="72"/>
      <c r="QIR177" s="72"/>
      <c r="QIS177" s="71"/>
      <c r="QIT177" s="71"/>
      <c r="QIU177" s="71"/>
      <c r="QIV177" s="71"/>
      <c r="QIW177" s="71"/>
      <c r="QIX177" s="71"/>
      <c r="QIY177" s="71"/>
      <c r="QIZ177" s="72"/>
      <c r="QJA177" s="72"/>
      <c r="QJB177" s="72"/>
      <c r="QJC177" s="72"/>
      <c r="QJD177" s="72"/>
      <c r="QJE177" s="72"/>
      <c r="QJF177" s="72"/>
      <c r="QJG177" s="72"/>
      <c r="QJH177" s="72"/>
      <c r="QJI177" s="71"/>
      <c r="QJJ177" s="71"/>
      <c r="QJK177" s="71"/>
      <c r="QJL177" s="71"/>
      <c r="QJM177" s="71"/>
      <c r="QJN177" s="71"/>
      <c r="QJO177" s="71"/>
      <c r="QJP177" s="72"/>
      <c r="QJQ177" s="72"/>
      <c r="QJR177" s="72"/>
      <c r="QJS177" s="72"/>
      <c r="QJT177" s="72"/>
      <c r="QJU177" s="72"/>
      <c r="QJV177" s="72"/>
      <c r="QJW177" s="72"/>
      <c r="QJX177" s="72"/>
      <c r="QJY177" s="71"/>
      <c r="QJZ177" s="71"/>
      <c r="QKA177" s="71"/>
      <c r="QKB177" s="71"/>
      <c r="QKC177" s="71"/>
      <c r="QKD177" s="71"/>
      <c r="QKE177" s="71"/>
      <c r="QKF177" s="72"/>
      <c r="QKG177" s="72"/>
      <c r="QKH177" s="72"/>
      <c r="QKI177" s="72"/>
      <c r="QKJ177" s="72"/>
      <c r="QKK177" s="72"/>
      <c r="QKL177" s="72"/>
      <c r="QKM177" s="72"/>
      <c r="QKN177" s="72"/>
      <c r="QKO177" s="71"/>
      <c r="QKP177" s="71"/>
      <c r="QKQ177" s="71"/>
      <c r="QKR177" s="71"/>
      <c r="QKS177" s="71"/>
      <c r="QKT177" s="71"/>
      <c r="QKU177" s="71"/>
      <c r="QKV177" s="72"/>
      <c r="QKW177" s="72"/>
      <c r="QKX177" s="72"/>
      <c r="QKY177" s="72"/>
      <c r="QKZ177" s="72"/>
      <c r="QLA177" s="72"/>
      <c r="QLB177" s="72"/>
      <c r="QLC177" s="72"/>
      <c r="QLD177" s="72"/>
      <c r="QLE177" s="71"/>
      <c r="QLF177" s="71"/>
      <c r="QLG177" s="71"/>
      <c r="QLH177" s="71"/>
      <c r="QLI177" s="71"/>
      <c r="QLJ177" s="71"/>
      <c r="QLK177" s="71"/>
      <c r="QLL177" s="72"/>
      <c r="QLM177" s="72"/>
      <c r="QLN177" s="72"/>
      <c r="QLO177" s="72"/>
      <c r="QLP177" s="72"/>
      <c r="QLQ177" s="72"/>
      <c r="QLR177" s="72"/>
      <c r="QLS177" s="72"/>
      <c r="QLT177" s="72"/>
      <c r="QLU177" s="71"/>
      <c r="QLV177" s="71"/>
      <c r="QLW177" s="71"/>
      <c r="QLX177" s="71"/>
      <c r="QLY177" s="71"/>
      <c r="QLZ177" s="71"/>
      <c r="QMA177" s="71"/>
      <c r="QMB177" s="72"/>
      <c r="QMC177" s="72"/>
      <c r="QMD177" s="72"/>
      <c r="QME177" s="72"/>
      <c r="QMF177" s="72"/>
      <c r="QMG177" s="72"/>
      <c r="QMH177" s="72"/>
      <c r="QMI177" s="72"/>
      <c r="QMJ177" s="72"/>
      <c r="QMK177" s="71"/>
      <c r="QML177" s="71"/>
      <c r="QMM177" s="71"/>
      <c r="QMN177" s="71"/>
      <c r="QMO177" s="71"/>
      <c r="QMP177" s="71"/>
      <c r="QMQ177" s="71"/>
      <c r="QMR177" s="72"/>
      <c r="QMS177" s="72"/>
      <c r="QMT177" s="72"/>
      <c r="QMU177" s="72"/>
      <c r="QMV177" s="72"/>
      <c r="QMW177" s="72"/>
      <c r="QMX177" s="72"/>
      <c r="QMY177" s="72"/>
      <c r="QMZ177" s="72"/>
      <c r="QNA177" s="71"/>
      <c r="QNB177" s="71"/>
      <c r="QNC177" s="71"/>
      <c r="QND177" s="71"/>
      <c r="QNE177" s="71"/>
      <c r="QNF177" s="71"/>
      <c r="QNG177" s="71"/>
      <c r="QNH177" s="72"/>
      <c r="QNI177" s="72"/>
      <c r="QNJ177" s="72"/>
      <c r="QNK177" s="72"/>
      <c r="QNL177" s="72"/>
      <c r="QNM177" s="72"/>
      <c r="QNN177" s="72"/>
      <c r="QNO177" s="72"/>
      <c r="QNP177" s="72"/>
      <c r="QNQ177" s="71"/>
      <c r="QNR177" s="71"/>
      <c r="QNS177" s="71"/>
      <c r="QNT177" s="71"/>
      <c r="QNU177" s="71"/>
      <c r="QNV177" s="71"/>
      <c r="QNW177" s="71"/>
      <c r="QNX177" s="72"/>
      <c r="QNY177" s="72"/>
      <c r="QNZ177" s="72"/>
      <c r="QOA177" s="72"/>
      <c r="QOB177" s="72"/>
      <c r="QOC177" s="72"/>
      <c r="QOD177" s="72"/>
      <c r="QOE177" s="72"/>
      <c r="QOF177" s="72"/>
      <c r="QOG177" s="71"/>
      <c r="QOH177" s="71"/>
      <c r="QOI177" s="71"/>
      <c r="QOJ177" s="71"/>
      <c r="QOK177" s="71"/>
      <c r="QOL177" s="71"/>
      <c r="QOM177" s="71"/>
      <c r="QON177" s="72"/>
      <c r="QOO177" s="72"/>
      <c r="QOP177" s="72"/>
      <c r="QOQ177" s="72"/>
      <c r="QOR177" s="72"/>
      <c r="QOS177" s="72"/>
      <c r="QOT177" s="72"/>
      <c r="QOU177" s="72"/>
      <c r="QOV177" s="72"/>
      <c r="QOW177" s="71"/>
      <c r="QOX177" s="71"/>
      <c r="QOY177" s="71"/>
      <c r="QOZ177" s="71"/>
      <c r="QPA177" s="71"/>
      <c r="QPB177" s="71"/>
      <c r="QPC177" s="71"/>
      <c r="QPD177" s="72"/>
      <c r="QPE177" s="72"/>
      <c r="QPF177" s="72"/>
      <c r="QPG177" s="72"/>
      <c r="QPH177" s="72"/>
      <c r="QPI177" s="72"/>
      <c r="QPJ177" s="72"/>
      <c r="QPK177" s="72"/>
      <c r="QPL177" s="72"/>
      <c r="QPM177" s="71"/>
      <c r="QPN177" s="71"/>
      <c r="QPO177" s="71"/>
      <c r="QPP177" s="71"/>
      <c r="QPQ177" s="71"/>
      <c r="QPR177" s="71"/>
      <c r="QPS177" s="71"/>
      <c r="QPT177" s="72"/>
      <c r="QPU177" s="72"/>
      <c r="QPV177" s="72"/>
      <c r="QPW177" s="72"/>
      <c r="QPX177" s="72"/>
      <c r="QPY177" s="72"/>
      <c r="QPZ177" s="72"/>
      <c r="QQA177" s="72"/>
      <c r="QQB177" s="72"/>
      <c r="QQC177" s="71"/>
      <c r="QQD177" s="71"/>
      <c r="QQE177" s="71"/>
      <c r="QQF177" s="71"/>
      <c r="QQG177" s="71"/>
      <c r="QQH177" s="71"/>
      <c r="QQI177" s="71"/>
      <c r="QQJ177" s="72"/>
      <c r="QQK177" s="72"/>
      <c r="QQL177" s="72"/>
      <c r="QQM177" s="72"/>
      <c r="QQN177" s="72"/>
      <c r="QQO177" s="72"/>
      <c r="QQP177" s="72"/>
      <c r="QQQ177" s="72"/>
      <c r="QQR177" s="72"/>
      <c r="QQS177" s="71"/>
      <c r="QQT177" s="71"/>
      <c r="QQU177" s="71"/>
      <c r="QQV177" s="71"/>
      <c r="QQW177" s="71"/>
      <c r="QQX177" s="71"/>
      <c r="QQY177" s="71"/>
      <c r="QQZ177" s="72"/>
      <c r="QRA177" s="72"/>
      <c r="QRB177" s="72"/>
      <c r="QRC177" s="72"/>
      <c r="QRD177" s="72"/>
      <c r="QRE177" s="72"/>
      <c r="QRF177" s="72"/>
      <c r="QRG177" s="72"/>
      <c r="QRH177" s="72"/>
      <c r="QRI177" s="71"/>
      <c r="QRJ177" s="71"/>
      <c r="QRK177" s="71"/>
      <c r="QRL177" s="71"/>
      <c r="QRM177" s="71"/>
      <c r="QRN177" s="71"/>
      <c r="QRO177" s="71"/>
      <c r="QRP177" s="72"/>
      <c r="QRQ177" s="72"/>
      <c r="QRR177" s="72"/>
      <c r="QRS177" s="72"/>
      <c r="QRT177" s="72"/>
      <c r="QRU177" s="72"/>
      <c r="QRV177" s="72"/>
      <c r="QRW177" s="72"/>
      <c r="QRX177" s="72"/>
      <c r="QRY177" s="71"/>
      <c r="QRZ177" s="71"/>
      <c r="QSA177" s="71"/>
      <c r="QSB177" s="71"/>
      <c r="QSC177" s="71"/>
      <c r="QSD177" s="71"/>
      <c r="QSE177" s="71"/>
      <c r="QSF177" s="72"/>
      <c r="QSG177" s="72"/>
      <c r="QSH177" s="72"/>
      <c r="QSI177" s="72"/>
      <c r="QSJ177" s="72"/>
      <c r="QSK177" s="72"/>
      <c r="QSL177" s="72"/>
      <c r="QSM177" s="72"/>
      <c r="QSN177" s="72"/>
      <c r="QSO177" s="71"/>
      <c r="QSP177" s="71"/>
      <c r="QSQ177" s="71"/>
      <c r="QSR177" s="71"/>
      <c r="QSS177" s="71"/>
      <c r="QST177" s="71"/>
      <c r="QSU177" s="71"/>
      <c r="QSV177" s="72"/>
      <c r="QSW177" s="72"/>
      <c r="QSX177" s="72"/>
      <c r="QSY177" s="72"/>
      <c r="QSZ177" s="72"/>
      <c r="QTA177" s="72"/>
      <c r="QTB177" s="72"/>
      <c r="QTC177" s="72"/>
      <c r="QTD177" s="72"/>
      <c r="QTE177" s="71"/>
      <c r="QTF177" s="71"/>
      <c r="QTG177" s="71"/>
      <c r="QTH177" s="71"/>
      <c r="QTI177" s="71"/>
      <c r="QTJ177" s="71"/>
      <c r="QTK177" s="71"/>
      <c r="QTL177" s="72"/>
      <c r="QTM177" s="72"/>
      <c r="QTN177" s="72"/>
      <c r="QTO177" s="72"/>
      <c r="QTP177" s="72"/>
      <c r="QTQ177" s="72"/>
      <c r="QTR177" s="72"/>
      <c r="QTS177" s="72"/>
      <c r="QTT177" s="72"/>
      <c r="QTU177" s="71"/>
      <c r="QTV177" s="71"/>
      <c r="QTW177" s="71"/>
      <c r="QTX177" s="71"/>
      <c r="QTY177" s="71"/>
      <c r="QTZ177" s="71"/>
      <c r="QUA177" s="71"/>
      <c r="QUB177" s="72"/>
      <c r="QUC177" s="72"/>
      <c r="QUD177" s="72"/>
      <c r="QUE177" s="72"/>
      <c r="QUF177" s="72"/>
      <c r="QUG177" s="72"/>
      <c r="QUH177" s="72"/>
      <c r="QUI177" s="72"/>
      <c r="QUJ177" s="72"/>
      <c r="QUK177" s="71"/>
      <c r="QUL177" s="71"/>
      <c r="QUM177" s="71"/>
      <c r="QUN177" s="71"/>
      <c r="QUO177" s="71"/>
      <c r="QUP177" s="71"/>
      <c r="QUQ177" s="71"/>
      <c r="QUR177" s="72"/>
      <c r="QUS177" s="72"/>
      <c r="QUT177" s="72"/>
      <c r="QUU177" s="72"/>
      <c r="QUV177" s="72"/>
      <c r="QUW177" s="72"/>
      <c r="QUX177" s="72"/>
      <c r="QUY177" s="72"/>
      <c r="QUZ177" s="72"/>
      <c r="QVA177" s="71"/>
      <c r="QVB177" s="71"/>
      <c r="QVC177" s="71"/>
      <c r="QVD177" s="71"/>
      <c r="QVE177" s="71"/>
      <c r="QVF177" s="71"/>
      <c r="QVG177" s="71"/>
      <c r="QVH177" s="72"/>
      <c r="QVI177" s="72"/>
      <c r="QVJ177" s="72"/>
      <c r="QVK177" s="72"/>
      <c r="QVL177" s="72"/>
      <c r="QVM177" s="72"/>
      <c r="QVN177" s="72"/>
      <c r="QVO177" s="72"/>
      <c r="QVP177" s="72"/>
      <c r="QVQ177" s="71"/>
      <c r="QVR177" s="71"/>
      <c r="QVS177" s="71"/>
      <c r="QVT177" s="71"/>
      <c r="QVU177" s="71"/>
      <c r="QVV177" s="71"/>
      <c r="QVW177" s="71"/>
      <c r="QVX177" s="72"/>
      <c r="QVY177" s="72"/>
      <c r="QVZ177" s="72"/>
      <c r="QWA177" s="72"/>
      <c r="QWB177" s="72"/>
      <c r="QWC177" s="72"/>
      <c r="QWD177" s="72"/>
      <c r="QWE177" s="72"/>
      <c r="QWF177" s="72"/>
      <c r="QWG177" s="71"/>
      <c r="QWH177" s="71"/>
      <c r="QWI177" s="71"/>
      <c r="QWJ177" s="71"/>
      <c r="QWK177" s="71"/>
      <c r="QWL177" s="71"/>
      <c r="QWM177" s="71"/>
      <c r="QWN177" s="72"/>
      <c r="QWO177" s="72"/>
      <c r="QWP177" s="72"/>
      <c r="QWQ177" s="72"/>
      <c r="QWR177" s="72"/>
      <c r="QWS177" s="72"/>
      <c r="QWT177" s="72"/>
      <c r="QWU177" s="72"/>
      <c r="QWV177" s="72"/>
      <c r="QWW177" s="71"/>
      <c r="QWX177" s="71"/>
      <c r="QWY177" s="71"/>
      <c r="QWZ177" s="71"/>
      <c r="QXA177" s="71"/>
      <c r="QXB177" s="71"/>
      <c r="QXC177" s="71"/>
      <c r="QXD177" s="72"/>
      <c r="QXE177" s="72"/>
      <c r="QXF177" s="72"/>
      <c r="QXG177" s="72"/>
      <c r="QXH177" s="72"/>
      <c r="QXI177" s="72"/>
      <c r="QXJ177" s="72"/>
      <c r="QXK177" s="72"/>
      <c r="QXL177" s="72"/>
      <c r="QXM177" s="71"/>
      <c r="QXN177" s="71"/>
      <c r="QXO177" s="71"/>
      <c r="QXP177" s="71"/>
      <c r="QXQ177" s="71"/>
      <c r="QXR177" s="71"/>
      <c r="QXS177" s="71"/>
      <c r="QXT177" s="72"/>
      <c r="QXU177" s="72"/>
      <c r="QXV177" s="72"/>
      <c r="QXW177" s="72"/>
      <c r="QXX177" s="72"/>
      <c r="QXY177" s="72"/>
      <c r="QXZ177" s="72"/>
      <c r="QYA177" s="72"/>
      <c r="QYB177" s="72"/>
      <c r="QYC177" s="71"/>
      <c r="QYD177" s="71"/>
      <c r="QYE177" s="71"/>
      <c r="QYF177" s="71"/>
      <c r="QYG177" s="71"/>
      <c r="QYH177" s="71"/>
      <c r="QYI177" s="71"/>
      <c r="QYJ177" s="72"/>
      <c r="QYK177" s="72"/>
      <c r="QYL177" s="72"/>
      <c r="QYM177" s="72"/>
      <c r="QYN177" s="72"/>
      <c r="QYO177" s="72"/>
      <c r="QYP177" s="72"/>
      <c r="QYQ177" s="72"/>
      <c r="QYR177" s="72"/>
      <c r="QYS177" s="71"/>
      <c r="QYT177" s="71"/>
      <c r="QYU177" s="71"/>
      <c r="QYV177" s="71"/>
      <c r="QYW177" s="71"/>
      <c r="QYX177" s="71"/>
      <c r="QYY177" s="71"/>
      <c r="QYZ177" s="72"/>
      <c r="QZA177" s="72"/>
      <c r="QZB177" s="72"/>
      <c r="QZC177" s="72"/>
      <c r="QZD177" s="72"/>
      <c r="QZE177" s="72"/>
      <c r="QZF177" s="72"/>
      <c r="QZG177" s="72"/>
      <c r="QZH177" s="72"/>
      <c r="QZI177" s="71"/>
      <c r="QZJ177" s="71"/>
      <c r="QZK177" s="71"/>
      <c r="QZL177" s="71"/>
      <c r="QZM177" s="71"/>
      <c r="QZN177" s="71"/>
      <c r="QZO177" s="71"/>
      <c r="QZP177" s="72"/>
      <c r="QZQ177" s="72"/>
      <c r="QZR177" s="72"/>
      <c r="QZS177" s="72"/>
      <c r="QZT177" s="72"/>
      <c r="QZU177" s="72"/>
      <c r="QZV177" s="72"/>
      <c r="QZW177" s="72"/>
      <c r="QZX177" s="72"/>
      <c r="QZY177" s="71"/>
      <c r="QZZ177" s="71"/>
      <c r="RAA177" s="71"/>
      <c r="RAB177" s="71"/>
      <c r="RAC177" s="71"/>
      <c r="RAD177" s="71"/>
      <c r="RAE177" s="71"/>
      <c r="RAF177" s="72"/>
      <c r="RAG177" s="72"/>
      <c r="RAH177" s="72"/>
      <c r="RAI177" s="72"/>
      <c r="RAJ177" s="72"/>
      <c r="RAK177" s="72"/>
      <c r="RAL177" s="72"/>
      <c r="RAM177" s="72"/>
      <c r="RAN177" s="72"/>
      <c r="RAO177" s="71"/>
      <c r="RAP177" s="71"/>
      <c r="RAQ177" s="71"/>
      <c r="RAR177" s="71"/>
      <c r="RAS177" s="71"/>
      <c r="RAT177" s="71"/>
      <c r="RAU177" s="71"/>
      <c r="RAV177" s="72"/>
      <c r="RAW177" s="72"/>
      <c r="RAX177" s="72"/>
      <c r="RAY177" s="72"/>
      <c r="RAZ177" s="72"/>
      <c r="RBA177" s="72"/>
      <c r="RBB177" s="72"/>
      <c r="RBC177" s="72"/>
      <c r="RBD177" s="72"/>
      <c r="RBE177" s="71"/>
      <c r="RBF177" s="71"/>
      <c r="RBG177" s="71"/>
      <c r="RBH177" s="71"/>
      <c r="RBI177" s="71"/>
      <c r="RBJ177" s="71"/>
      <c r="RBK177" s="71"/>
      <c r="RBL177" s="72"/>
      <c r="RBM177" s="72"/>
      <c r="RBN177" s="72"/>
      <c r="RBO177" s="72"/>
      <c r="RBP177" s="72"/>
      <c r="RBQ177" s="72"/>
      <c r="RBR177" s="72"/>
      <c r="RBS177" s="72"/>
      <c r="RBT177" s="72"/>
      <c r="RBU177" s="71"/>
      <c r="RBV177" s="71"/>
      <c r="RBW177" s="71"/>
      <c r="RBX177" s="71"/>
      <c r="RBY177" s="71"/>
      <c r="RBZ177" s="71"/>
      <c r="RCA177" s="71"/>
      <c r="RCB177" s="72"/>
      <c r="RCC177" s="72"/>
      <c r="RCD177" s="72"/>
      <c r="RCE177" s="72"/>
      <c r="RCF177" s="72"/>
      <c r="RCG177" s="72"/>
      <c r="RCH177" s="72"/>
      <c r="RCI177" s="72"/>
      <c r="RCJ177" s="72"/>
      <c r="RCK177" s="71"/>
      <c r="RCL177" s="71"/>
      <c r="RCM177" s="71"/>
      <c r="RCN177" s="71"/>
      <c r="RCO177" s="71"/>
      <c r="RCP177" s="71"/>
      <c r="RCQ177" s="71"/>
      <c r="RCR177" s="72"/>
      <c r="RCS177" s="72"/>
      <c r="RCT177" s="72"/>
      <c r="RCU177" s="72"/>
      <c r="RCV177" s="72"/>
      <c r="RCW177" s="72"/>
      <c r="RCX177" s="72"/>
      <c r="RCY177" s="72"/>
      <c r="RCZ177" s="72"/>
      <c r="RDA177" s="71"/>
      <c r="RDB177" s="71"/>
      <c r="RDC177" s="71"/>
      <c r="RDD177" s="71"/>
      <c r="RDE177" s="71"/>
      <c r="RDF177" s="71"/>
      <c r="RDG177" s="71"/>
      <c r="RDH177" s="72"/>
      <c r="RDI177" s="72"/>
      <c r="RDJ177" s="72"/>
      <c r="RDK177" s="72"/>
      <c r="RDL177" s="72"/>
      <c r="RDM177" s="72"/>
      <c r="RDN177" s="72"/>
      <c r="RDO177" s="72"/>
      <c r="RDP177" s="72"/>
      <c r="RDQ177" s="71"/>
      <c r="RDR177" s="71"/>
      <c r="RDS177" s="71"/>
      <c r="RDT177" s="71"/>
      <c r="RDU177" s="71"/>
      <c r="RDV177" s="71"/>
      <c r="RDW177" s="71"/>
      <c r="RDX177" s="72"/>
      <c r="RDY177" s="72"/>
      <c r="RDZ177" s="72"/>
      <c r="REA177" s="72"/>
      <c r="REB177" s="72"/>
      <c r="REC177" s="72"/>
      <c r="RED177" s="72"/>
      <c r="REE177" s="72"/>
      <c r="REF177" s="72"/>
      <c r="REG177" s="71"/>
      <c r="REH177" s="71"/>
      <c r="REI177" s="71"/>
      <c r="REJ177" s="71"/>
      <c r="REK177" s="71"/>
      <c r="REL177" s="71"/>
      <c r="REM177" s="71"/>
      <c r="REN177" s="72"/>
      <c r="REO177" s="72"/>
      <c r="REP177" s="72"/>
      <c r="REQ177" s="72"/>
      <c r="RER177" s="72"/>
      <c r="RES177" s="72"/>
      <c r="RET177" s="72"/>
      <c r="REU177" s="72"/>
      <c r="REV177" s="72"/>
      <c r="REW177" s="71"/>
      <c r="REX177" s="71"/>
      <c r="REY177" s="71"/>
      <c r="REZ177" s="71"/>
      <c r="RFA177" s="71"/>
      <c r="RFB177" s="71"/>
      <c r="RFC177" s="71"/>
      <c r="RFD177" s="72"/>
      <c r="RFE177" s="72"/>
      <c r="RFF177" s="72"/>
      <c r="RFG177" s="72"/>
      <c r="RFH177" s="72"/>
      <c r="RFI177" s="72"/>
      <c r="RFJ177" s="72"/>
      <c r="RFK177" s="72"/>
      <c r="RFL177" s="72"/>
      <c r="RFM177" s="71"/>
      <c r="RFN177" s="71"/>
      <c r="RFO177" s="71"/>
      <c r="RFP177" s="71"/>
      <c r="RFQ177" s="71"/>
      <c r="RFR177" s="71"/>
      <c r="RFS177" s="71"/>
      <c r="RFT177" s="72"/>
      <c r="RFU177" s="72"/>
      <c r="RFV177" s="72"/>
      <c r="RFW177" s="72"/>
      <c r="RFX177" s="72"/>
      <c r="RFY177" s="72"/>
      <c r="RFZ177" s="72"/>
      <c r="RGA177" s="72"/>
      <c r="RGB177" s="72"/>
      <c r="RGC177" s="71"/>
      <c r="RGD177" s="71"/>
      <c r="RGE177" s="71"/>
      <c r="RGF177" s="71"/>
      <c r="RGG177" s="71"/>
      <c r="RGH177" s="71"/>
      <c r="RGI177" s="71"/>
      <c r="RGJ177" s="72"/>
      <c r="RGK177" s="72"/>
      <c r="RGL177" s="72"/>
      <c r="RGM177" s="72"/>
      <c r="RGN177" s="72"/>
      <c r="RGO177" s="72"/>
      <c r="RGP177" s="72"/>
      <c r="RGQ177" s="72"/>
      <c r="RGR177" s="72"/>
      <c r="RGS177" s="71"/>
      <c r="RGT177" s="71"/>
      <c r="RGU177" s="71"/>
      <c r="RGV177" s="71"/>
      <c r="RGW177" s="71"/>
      <c r="RGX177" s="71"/>
      <c r="RGY177" s="71"/>
      <c r="RGZ177" s="72"/>
      <c r="RHA177" s="72"/>
      <c r="RHB177" s="72"/>
      <c r="RHC177" s="72"/>
      <c r="RHD177" s="72"/>
      <c r="RHE177" s="72"/>
      <c r="RHF177" s="72"/>
      <c r="RHG177" s="72"/>
      <c r="RHH177" s="72"/>
      <c r="RHI177" s="71"/>
      <c r="RHJ177" s="71"/>
      <c r="RHK177" s="71"/>
      <c r="RHL177" s="71"/>
      <c r="RHM177" s="71"/>
      <c r="RHN177" s="71"/>
      <c r="RHO177" s="71"/>
      <c r="RHP177" s="72"/>
      <c r="RHQ177" s="72"/>
      <c r="RHR177" s="72"/>
      <c r="RHS177" s="72"/>
      <c r="RHT177" s="72"/>
      <c r="RHU177" s="72"/>
      <c r="RHV177" s="72"/>
      <c r="RHW177" s="72"/>
      <c r="RHX177" s="72"/>
      <c r="RHY177" s="71"/>
      <c r="RHZ177" s="71"/>
      <c r="RIA177" s="71"/>
      <c r="RIB177" s="71"/>
      <c r="RIC177" s="71"/>
      <c r="RID177" s="71"/>
      <c r="RIE177" s="71"/>
      <c r="RIF177" s="72"/>
      <c r="RIG177" s="72"/>
      <c r="RIH177" s="72"/>
      <c r="RII177" s="72"/>
      <c r="RIJ177" s="72"/>
      <c r="RIK177" s="72"/>
      <c r="RIL177" s="72"/>
      <c r="RIM177" s="72"/>
      <c r="RIN177" s="72"/>
      <c r="RIO177" s="71"/>
      <c r="RIP177" s="71"/>
      <c r="RIQ177" s="71"/>
      <c r="RIR177" s="71"/>
      <c r="RIS177" s="71"/>
      <c r="RIT177" s="71"/>
      <c r="RIU177" s="71"/>
      <c r="RIV177" s="72"/>
      <c r="RIW177" s="72"/>
      <c r="RIX177" s="72"/>
      <c r="RIY177" s="72"/>
      <c r="RIZ177" s="72"/>
      <c r="RJA177" s="72"/>
      <c r="RJB177" s="72"/>
      <c r="RJC177" s="72"/>
      <c r="RJD177" s="72"/>
      <c r="RJE177" s="71"/>
      <c r="RJF177" s="71"/>
      <c r="RJG177" s="71"/>
      <c r="RJH177" s="71"/>
      <c r="RJI177" s="71"/>
      <c r="RJJ177" s="71"/>
      <c r="RJK177" s="71"/>
      <c r="RJL177" s="72"/>
      <c r="RJM177" s="72"/>
      <c r="RJN177" s="72"/>
      <c r="RJO177" s="72"/>
      <c r="RJP177" s="72"/>
      <c r="RJQ177" s="72"/>
      <c r="RJR177" s="72"/>
      <c r="RJS177" s="72"/>
      <c r="RJT177" s="72"/>
      <c r="RJU177" s="71"/>
      <c r="RJV177" s="71"/>
      <c r="RJW177" s="71"/>
      <c r="RJX177" s="71"/>
      <c r="RJY177" s="71"/>
      <c r="RJZ177" s="71"/>
      <c r="RKA177" s="71"/>
      <c r="RKB177" s="72"/>
      <c r="RKC177" s="72"/>
      <c r="RKD177" s="72"/>
      <c r="RKE177" s="72"/>
      <c r="RKF177" s="72"/>
      <c r="RKG177" s="72"/>
      <c r="RKH177" s="72"/>
      <c r="RKI177" s="72"/>
      <c r="RKJ177" s="72"/>
      <c r="RKK177" s="71"/>
      <c r="RKL177" s="71"/>
      <c r="RKM177" s="71"/>
      <c r="RKN177" s="71"/>
      <c r="RKO177" s="71"/>
      <c r="RKP177" s="71"/>
      <c r="RKQ177" s="71"/>
      <c r="RKR177" s="72"/>
      <c r="RKS177" s="72"/>
      <c r="RKT177" s="72"/>
      <c r="RKU177" s="72"/>
      <c r="RKV177" s="72"/>
      <c r="RKW177" s="72"/>
      <c r="RKX177" s="72"/>
      <c r="RKY177" s="72"/>
      <c r="RKZ177" s="72"/>
      <c r="RLA177" s="71"/>
      <c r="RLB177" s="71"/>
      <c r="RLC177" s="71"/>
      <c r="RLD177" s="71"/>
      <c r="RLE177" s="71"/>
      <c r="RLF177" s="71"/>
      <c r="RLG177" s="71"/>
      <c r="RLH177" s="72"/>
      <c r="RLI177" s="72"/>
      <c r="RLJ177" s="72"/>
      <c r="RLK177" s="72"/>
      <c r="RLL177" s="72"/>
      <c r="RLM177" s="72"/>
      <c r="RLN177" s="72"/>
      <c r="RLO177" s="72"/>
      <c r="RLP177" s="72"/>
      <c r="RLQ177" s="71"/>
      <c r="RLR177" s="71"/>
      <c r="RLS177" s="71"/>
      <c r="RLT177" s="71"/>
      <c r="RLU177" s="71"/>
      <c r="RLV177" s="71"/>
      <c r="RLW177" s="71"/>
      <c r="RLX177" s="72"/>
      <c r="RLY177" s="72"/>
      <c r="RLZ177" s="72"/>
      <c r="RMA177" s="72"/>
      <c r="RMB177" s="72"/>
      <c r="RMC177" s="72"/>
      <c r="RMD177" s="72"/>
      <c r="RME177" s="72"/>
      <c r="RMF177" s="72"/>
      <c r="RMG177" s="71"/>
      <c r="RMH177" s="71"/>
      <c r="RMI177" s="71"/>
      <c r="RMJ177" s="71"/>
      <c r="RMK177" s="71"/>
      <c r="RML177" s="71"/>
      <c r="RMM177" s="71"/>
      <c r="RMN177" s="72"/>
      <c r="RMO177" s="72"/>
      <c r="RMP177" s="72"/>
      <c r="RMQ177" s="72"/>
      <c r="RMR177" s="72"/>
      <c r="RMS177" s="72"/>
      <c r="RMT177" s="72"/>
      <c r="RMU177" s="72"/>
      <c r="RMV177" s="72"/>
      <c r="RMW177" s="71"/>
      <c r="RMX177" s="71"/>
      <c r="RMY177" s="71"/>
      <c r="RMZ177" s="71"/>
      <c r="RNA177" s="71"/>
      <c r="RNB177" s="71"/>
      <c r="RNC177" s="71"/>
      <c r="RND177" s="72"/>
      <c r="RNE177" s="72"/>
      <c r="RNF177" s="72"/>
      <c r="RNG177" s="72"/>
      <c r="RNH177" s="72"/>
      <c r="RNI177" s="72"/>
      <c r="RNJ177" s="72"/>
      <c r="RNK177" s="72"/>
      <c r="RNL177" s="72"/>
      <c r="RNM177" s="71"/>
      <c r="RNN177" s="71"/>
      <c r="RNO177" s="71"/>
      <c r="RNP177" s="71"/>
      <c r="RNQ177" s="71"/>
      <c r="RNR177" s="71"/>
      <c r="RNS177" s="71"/>
      <c r="RNT177" s="72"/>
      <c r="RNU177" s="72"/>
      <c r="RNV177" s="72"/>
      <c r="RNW177" s="72"/>
      <c r="RNX177" s="72"/>
      <c r="RNY177" s="72"/>
      <c r="RNZ177" s="72"/>
      <c r="ROA177" s="72"/>
      <c r="ROB177" s="72"/>
      <c r="ROC177" s="71"/>
      <c r="ROD177" s="71"/>
      <c r="ROE177" s="71"/>
      <c r="ROF177" s="71"/>
      <c r="ROG177" s="71"/>
      <c r="ROH177" s="71"/>
      <c r="ROI177" s="71"/>
      <c r="ROJ177" s="72"/>
      <c r="ROK177" s="72"/>
      <c r="ROL177" s="72"/>
      <c r="ROM177" s="72"/>
      <c r="RON177" s="72"/>
      <c r="ROO177" s="72"/>
      <c r="ROP177" s="72"/>
      <c r="ROQ177" s="72"/>
      <c r="ROR177" s="72"/>
      <c r="ROS177" s="71"/>
      <c r="ROT177" s="71"/>
      <c r="ROU177" s="71"/>
      <c r="ROV177" s="71"/>
      <c r="ROW177" s="71"/>
      <c r="ROX177" s="71"/>
      <c r="ROY177" s="71"/>
      <c r="ROZ177" s="72"/>
      <c r="RPA177" s="72"/>
      <c r="RPB177" s="72"/>
      <c r="RPC177" s="72"/>
      <c r="RPD177" s="72"/>
      <c r="RPE177" s="72"/>
      <c r="RPF177" s="72"/>
      <c r="RPG177" s="72"/>
      <c r="RPH177" s="72"/>
      <c r="RPI177" s="71"/>
      <c r="RPJ177" s="71"/>
      <c r="RPK177" s="71"/>
      <c r="RPL177" s="71"/>
      <c r="RPM177" s="71"/>
      <c r="RPN177" s="71"/>
      <c r="RPO177" s="71"/>
      <c r="RPP177" s="72"/>
      <c r="RPQ177" s="72"/>
      <c r="RPR177" s="72"/>
      <c r="RPS177" s="72"/>
      <c r="RPT177" s="72"/>
      <c r="RPU177" s="72"/>
      <c r="RPV177" s="72"/>
      <c r="RPW177" s="72"/>
      <c r="RPX177" s="72"/>
      <c r="RPY177" s="71"/>
      <c r="RPZ177" s="71"/>
      <c r="RQA177" s="71"/>
      <c r="RQB177" s="71"/>
      <c r="RQC177" s="71"/>
      <c r="RQD177" s="71"/>
      <c r="RQE177" s="71"/>
      <c r="RQF177" s="72"/>
      <c r="RQG177" s="72"/>
      <c r="RQH177" s="72"/>
      <c r="RQI177" s="72"/>
      <c r="RQJ177" s="72"/>
      <c r="RQK177" s="72"/>
      <c r="RQL177" s="72"/>
      <c r="RQM177" s="72"/>
      <c r="RQN177" s="72"/>
      <c r="RQO177" s="71"/>
      <c r="RQP177" s="71"/>
      <c r="RQQ177" s="71"/>
      <c r="RQR177" s="71"/>
      <c r="RQS177" s="71"/>
      <c r="RQT177" s="71"/>
      <c r="RQU177" s="71"/>
      <c r="RQV177" s="72"/>
      <c r="RQW177" s="72"/>
      <c r="RQX177" s="72"/>
      <c r="RQY177" s="72"/>
      <c r="RQZ177" s="72"/>
      <c r="RRA177" s="72"/>
      <c r="RRB177" s="72"/>
      <c r="RRC177" s="72"/>
      <c r="RRD177" s="72"/>
      <c r="RRE177" s="71"/>
      <c r="RRF177" s="71"/>
      <c r="RRG177" s="71"/>
      <c r="RRH177" s="71"/>
      <c r="RRI177" s="71"/>
      <c r="RRJ177" s="71"/>
      <c r="RRK177" s="71"/>
      <c r="RRL177" s="72"/>
      <c r="RRM177" s="72"/>
      <c r="RRN177" s="72"/>
      <c r="RRO177" s="72"/>
      <c r="RRP177" s="72"/>
      <c r="RRQ177" s="72"/>
      <c r="RRR177" s="72"/>
      <c r="RRS177" s="72"/>
      <c r="RRT177" s="72"/>
      <c r="RRU177" s="71"/>
      <c r="RRV177" s="71"/>
      <c r="RRW177" s="71"/>
      <c r="RRX177" s="71"/>
      <c r="RRY177" s="71"/>
      <c r="RRZ177" s="71"/>
      <c r="RSA177" s="71"/>
      <c r="RSB177" s="72"/>
      <c r="RSC177" s="72"/>
      <c r="RSD177" s="72"/>
      <c r="RSE177" s="72"/>
      <c r="RSF177" s="72"/>
      <c r="RSG177" s="72"/>
      <c r="RSH177" s="72"/>
      <c r="RSI177" s="72"/>
      <c r="RSJ177" s="72"/>
      <c r="RSK177" s="71"/>
      <c r="RSL177" s="71"/>
      <c r="RSM177" s="71"/>
      <c r="RSN177" s="71"/>
      <c r="RSO177" s="71"/>
      <c r="RSP177" s="71"/>
      <c r="RSQ177" s="71"/>
      <c r="RSR177" s="72"/>
      <c r="RSS177" s="72"/>
      <c r="RST177" s="72"/>
      <c r="RSU177" s="72"/>
      <c r="RSV177" s="72"/>
      <c r="RSW177" s="72"/>
      <c r="RSX177" s="72"/>
      <c r="RSY177" s="72"/>
      <c r="RSZ177" s="72"/>
      <c r="RTA177" s="71"/>
      <c r="RTB177" s="71"/>
      <c r="RTC177" s="71"/>
      <c r="RTD177" s="71"/>
      <c r="RTE177" s="71"/>
      <c r="RTF177" s="71"/>
      <c r="RTG177" s="71"/>
      <c r="RTH177" s="72"/>
      <c r="RTI177" s="72"/>
      <c r="RTJ177" s="72"/>
      <c r="RTK177" s="72"/>
      <c r="RTL177" s="72"/>
      <c r="RTM177" s="72"/>
      <c r="RTN177" s="72"/>
      <c r="RTO177" s="72"/>
      <c r="RTP177" s="72"/>
      <c r="RTQ177" s="71"/>
      <c r="RTR177" s="71"/>
      <c r="RTS177" s="71"/>
      <c r="RTT177" s="71"/>
      <c r="RTU177" s="71"/>
      <c r="RTV177" s="71"/>
      <c r="RTW177" s="71"/>
      <c r="RTX177" s="72"/>
      <c r="RTY177" s="72"/>
      <c r="RTZ177" s="72"/>
      <c r="RUA177" s="72"/>
      <c r="RUB177" s="72"/>
      <c r="RUC177" s="72"/>
      <c r="RUD177" s="72"/>
      <c r="RUE177" s="72"/>
      <c r="RUF177" s="72"/>
      <c r="RUG177" s="71"/>
      <c r="RUH177" s="71"/>
      <c r="RUI177" s="71"/>
      <c r="RUJ177" s="71"/>
      <c r="RUK177" s="71"/>
      <c r="RUL177" s="71"/>
      <c r="RUM177" s="71"/>
      <c r="RUN177" s="72"/>
      <c r="RUO177" s="72"/>
      <c r="RUP177" s="72"/>
      <c r="RUQ177" s="72"/>
      <c r="RUR177" s="72"/>
      <c r="RUS177" s="72"/>
      <c r="RUT177" s="72"/>
      <c r="RUU177" s="72"/>
      <c r="RUV177" s="72"/>
      <c r="RUW177" s="71"/>
      <c r="RUX177" s="71"/>
      <c r="RUY177" s="71"/>
      <c r="RUZ177" s="71"/>
      <c r="RVA177" s="71"/>
      <c r="RVB177" s="71"/>
      <c r="RVC177" s="71"/>
      <c r="RVD177" s="72"/>
      <c r="RVE177" s="72"/>
      <c r="RVF177" s="72"/>
      <c r="RVG177" s="72"/>
      <c r="RVH177" s="72"/>
      <c r="RVI177" s="72"/>
      <c r="RVJ177" s="72"/>
      <c r="RVK177" s="72"/>
      <c r="RVL177" s="72"/>
      <c r="RVM177" s="71"/>
      <c r="RVN177" s="71"/>
      <c r="RVO177" s="71"/>
      <c r="RVP177" s="71"/>
      <c r="RVQ177" s="71"/>
      <c r="RVR177" s="71"/>
      <c r="RVS177" s="71"/>
      <c r="RVT177" s="72"/>
      <c r="RVU177" s="72"/>
      <c r="RVV177" s="72"/>
      <c r="RVW177" s="72"/>
      <c r="RVX177" s="72"/>
      <c r="RVY177" s="72"/>
      <c r="RVZ177" s="72"/>
      <c r="RWA177" s="72"/>
      <c r="RWB177" s="72"/>
      <c r="RWC177" s="71"/>
      <c r="RWD177" s="71"/>
      <c r="RWE177" s="71"/>
      <c r="RWF177" s="71"/>
      <c r="RWG177" s="71"/>
      <c r="RWH177" s="71"/>
      <c r="RWI177" s="71"/>
      <c r="RWJ177" s="72"/>
      <c r="RWK177" s="72"/>
      <c r="RWL177" s="72"/>
      <c r="RWM177" s="72"/>
      <c r="RWN177" s="72"/>
      <c r="RWO177" s="72"/>
      <c r="RWP177" s="72"/>
      <c r="RWQ177" s="72"/>
      <c r="RWR177" s="72"/>
      <c r="RWS177" s="71"/>
      <c r="RWT177" s="71"/>
      <c r="RWU177" s="71"/>
      <c r="RWV177" s="71"/>
      <c r="RWW177" s="71"/>
      <c r="RWX177" s="71"/>
      <c r="RWY177" s="71"/>
      <c r="RWZ177" s="72"/>
      <c r="RXA177" s="72"/>
      <c r="RXB177" s="72"/>
      <c r="RXC177" s="72"/>
      <c r="RXD177" s="72"/>
      <c r="RXE177" s="72"/>
      <c r="RXF177" s="72"/>
      <c r="RXG177" s="72"/>
      <c r="RXH177" s="72"/>
      <c r="RXI177" s="71"/>
      <c r="RXJ177" s="71"/>
      <c r="RXK177" s="71"/>
      <c r="RXL177" s="71"/>
      <c r="RXM177" s="71"/>
      <c r="RXN177" s="71"/>
      <c r="RXO177" s="71"/>
      <c r="RXP177" s="72"/>
      <c r="RXQ177" s="72"/>
      <c r="RXR177" s="72"/>
      <c r="RXS177" s="72"/>
      <c r="RXT177" s="72"/>
      <c r="RXU177" s="72"/>
      <c r="RXV177" s="72"/>
      <c r="RXW177" s="72"/>
      <c r="RXX177" s="72"/>
      <c r="RXY177" s="71"/>
      <c r="RXZ177" s="71"/>
      <c r="RYA177" s="71"/>
      <c r="RYB177" s="71"/>
      <c r="RYC177" s="71"/>
      <c r="RYD177" s="71"/>
      <c r="RYE177" s="71"/>
      <c r="RYF177" s="72"/>
      <c r="RYG177" s="72"/>
      <c r="RYH177" s="72"/>
      <c r="RYI177" s="72"/>
      <c r="RYJ177" s="72"/>
      <c r="RYK177" s="72"/>
      <c r="RYL177" s="72"/>
      <c r="RYM177" s="72"/>
      <c r="RYN177" s="72"/>
      <c r="RYO177" s="71"/>
      <c r="RYP177" s="71"/>
      <c r="RYQ177" s="71"/>
      <c r="RYR177" s="71"/>
      <c r="RYS177" s="71"/>
      <c r="RYT177" s="71"/>
      <c r="RYU177" s="71"/>
      <c r="RYV177" s="72"/>
      <c r="RYW177" s="72"/>
      <c r="RYX177" s="72"/>
      <c r="RYY177" s="72"/>
      <c r="RYZ177" s="72"/>
      <c r="RZA177" s="72"/>
      <c r="RZB177" s="72"/>
      <c r="RZC177" s="72"/>
      <c r="RZD177" s="72"/>
      <c r="RZE177" s="71"/>
      <c r="RZF177" s="71"/>
      <c r="RZG177" s="71"/>
      <c r="RZH177" s="71"/>
      <c r="RZI177" s="71"/>
      <c r="RZJ177" s="71"/>
      <c r="RZK177" s="71"/>
      <c r="RZL177" s="72"/>
      <c r="RZM177" s="72"/>
      <c r="RZN177" s="72"/>
      <c r="RZO177" s="72"/>
      <c r="RZP177" s="72"/>
      <c r="RZQ177" s="72"/>
      <c r="RZR177" s="72"/>
      <c r="RZS177" s="72"/>
      <c r="RZT177" s="72"/>
      <c r="RZU177" s="71"/>
      <c r="RZV177" s="71"/>
      <c r="RZW177" s="71"/>
      <c r="RZX177" s="71"/>
      <c r="RZY177" s="71"/>
      <c r="RZZ177" s="71"/>
      <c r="SAA177" s="71"/>
      <c r="SAB177" s="72"/>
      <c r="SAC177" s="72"/>
      <c r="SAD177" s="72"/>
      <c r="SAE177" s="72"/>
      <c r="SAF177" s="72"/>
      <c r="SAG177" s="72"/>
      <c r="SAH177" s="72"/>
      <c r="SAI177" s="72"/>
      <c r="SAJ177" s="72"/>
      <c r="SAK177" s="71"/>
      <c r="SAL177" s="71"/>
      <c r="SAM177" s="71"/>
      <c r="SAN177" s="71"/>
      <c r="SAO177" s="71"/>
      <c r="SAP177" s="71"/>
      <c r="SAQ177" s="71"/>
      <c r="SAR177" s="72"/>
      <c r="SAS177" s="72"/>
      <c r="SAT177" s="72"/>
      <c r="SAU177" s="72"/>
      <c r="SAV177" s="72"/>
      <c r="SAW177" s="72"/>
      <c r="SAX177" s="72"/>
      <c r="SAY177" s="72"/>
      <c r="SAZ177" s="72"/>
      <c r="SBA177" s="71"/>
      <c r="SBB177" s="71"/>
      <c r="SBC177" s="71"/>
      <c r="SBD177" s="71"/>
      <c r="SBE177" s="71"/>
      <c r="SBF177" s="71"/>
      <c r="SBG177" s="71"/>
      <c r="SBH177" s="72"/>
      <c r="SBI177" s="72"/>
      <c r="SBJ177" s="72"/>
      <c r="SBK177" s="72"/>
      <c r="SBL177" s="72"/>
      <c r="SBM177" s="72"/>
      <c r="SBN177" s="72"/>
      <c r="SBO177" s="72"/>
      <c r="SBP177" s="72"/>
      <c r="SBQ177" s="71"/>
      <c r="SBR177" s="71"/>
      <c r="SBS177" s="71"/>
      <c r="SBT177" s="71"/>
      <c r="SBU177" s="71"/>
      <c r="SBV177" s="71"/>
      <c r="SBW177" s="71"/>
      <c r="SBX177" s="72"/>
      <c r="SBY177" s="72"/>
      <c r="SBZ177" s="72"/>
      <c r="SCA177" s="72"/>
      <c r="SCB177" s="72"/>
      <c r="SCC177" s="72"/>
      <c r="SCD177" s="72"/>
      <c r="SCE177" s="72"/>
      <c r="SCF177" s="72"/>
      <c r="SCG177" s="71"/>
      <c r="SCH177" s="71"/>
      <c r="SCI177" s="71"/>
      <c r="SCJ177" s="71"/>
      <c r="SCK177" s="71"/>
      <c r="SCL177" s="71"/>
      <c r="SCM177" s="71"/>
      <c r="SCN177" s="72"/>
      <c r="SCO177" s="72"/>
      <c r="SCP177" s="72"/>
      <c r="SCQ177" s="72"/>
      <c r="SCR177" s="72"/>
      <c r="SCS177" s="72"/>
      <c r="SCT177" s="72"/>
      <c r="SCU177" s="72"/>
      <c r="SCV177" s="72"/>
      <c r="SCW177" s="71"/>
      <c r="SCX177" s="71"/>
      <c r="SCY177" s="71"/>
      <c r="SCZ177" s="71"/>
      <c r="SDA177" s="71"/>
      <c r="SDB177" s="71"/>
      <c r="SDC177" s="71"/>
      <c r="SDD177" s="72"/>
      <c r="SDE177" s="72"/>
      <c r="SDF177" s="72"/>
      <c r="SDG177" s="72"/>
      <c r="SDH177" s="72"/>
      <c r="SDI177" s="72"/>
      <c r="SDJ177" s="72"/>
      <c r="SDK177" s="72"/>
      <c r="SDL177" s="72"/>
      <c r="SDM177" s="71"/>
      <c r="SDN177" s="71"/>
      <c r="SDO177" s="71"/>
      <c r="SDP177" s="71"/>
      <c r="SDQ177" s="71"/>
      <c r="SDR177" s="71"/>
      <c r="SDS177" s="71"/>
      <c r="SDT177" s="72"/>
      <c r="SDU177" s="72"/>
      <c r="SDV177" s="72"/>
      <c r="SDW177" s="72"/>
      <c r="SDX177" s="72"/>
      <c r="SDY177" s="72"/>
      <c r="SDZ177" s="72"/>
      <c r="SEA177" s="72"/>
      <c r="SEB177" s="72"/>
      <c r="SEC177" s="71"/>
      <c r="SED177" s="71"/>
      <c r="SEE177" s="71"/>
      <c r="SEF177" s="71"/>
      <c r="SEG177" s="71"/>
      <c r="SEH177" s="71"/>
      <c r="SEI177" s="71"/>
      <c r="SEJ177" s="72"/>
      <c r="SEK177" s="72"/>
      <c r="SEL177" s="72"/>
      <c r="SEM177" s="72"/>
      <c r="SEN177" s="72"/>
      <c r="SEO177" s="72"/>
      <c r="SEP177" s="72"/>
      <c r="SEQ177" s="72"/>
      <c r="SER177" s="72"/>
      <c r="SES177" s="71"/>
      <c r="SET177" s="71"/>
      <c r="SEU177" s="71"/>
      <c r="SEV177" s="71"/>
      <c r="SEW177" s="71"/>
      <c r="SEX177" s="71"/>
      <c r="SEY177" s="71"/>
      <c r="SEZ177" s="72"/>
      <c r="SFA177" s="72"/>
      <c r="SFB177" s="72"/>
      <c r="SFC177" s="72"/>
      <c r="SFD177" s="72"/>
      <c r="SFE177" s="72"/>
      <c r="SFF177" s="72"/>
      <c r="SFG177" s="72"/>
      <c r="SFH177" s="72"/>
      <c r="SFI177" s="71"/>
      <c r="SFJ177" s="71"/>
      <c r="SFK177" s="71"/>
      <c r="SFL177" s="71"/>
      <c r="SFM177" s="71"/>
      <c r="SFN177" s="71"/>
      <c r="SFO177" s="71"/>
      <c r="SFP177" s="72"/>
      <c r="SFQ177" s="72"/>
      <c r="SFR177" s="72"/>
      <c r="SFS177" s="72"/>
      <c r="SFT177" s="72"/>
      <c r="SFU177" s="72"/>
      <c r="SFV177" s="72"/>
      <c r="SFW177" s="72"/>
      <c r="SFX177" s="72"/>
      <c r="SFY177" s="71"/>
      <c r="SFZ177" s="71"/>
      <c r="SGA177" s="71"/>
      <c r="SGB177" s="71"/>
      <c r="SGC177" s="71"/>
      <c r="SGD177" s="71"/>
      <c r="SGE177" s="71"/>
      <c r="SGF177" s="72"/>
      <c r="SGG177" s="72"/>
      <c r="SGH177" s="72"/>
      <c r="SGI177" s="72"/>
      <c r="SGJ177" s="72"/>
      <c r="SGK177" s="72"/>
      <c r="SGL177" s="72"/>
      <c r="SGM177" s="72"/>
      <c r="SGN177" s="72"/>
      <c r="SGO177" s="71"/>
      <c r="SGP177" s="71"/>
      <c r="SGQ177" s="71"/>
      <c r="SGR177" s="71"/>
      <c r="SGS177" s="71"/>
      <c r="SGT177" s="71"/>
      <c r="SGU177" s="71"/>
      <c r="SGV177" s="72"/>
      <c r="SGW177" s="72"/>
      <c r="SGX177" s="72"/>
      <c r="SGY177" s="72"/>
      <c r="SGZ177" s="72"/>
      <c r="SHA177" s="72"/>
      <c r="SHB177" s="72"/>
      <c r="SHC177" s="72"/>
      <c r="SHD177" s="72"/>
      <c r="SHE177" s="71"/>
      <c r="SHF177" s="71"/>
      <c r="SHG177" s="71"/>
      <c r="SHH177" s="71"/>
      <c r="SHI177" s="71"/>
      <c r="SHJ177" s="71"/>
      <c r="SHK177" s="71"/>
      <c r="SHL177" s="72"/>
      <c r="SHM177" s="72"/>
      <c r="SHN177" s="72"/>
      <c r="SHO177" s="72"/>
      <c r="SHP177" s="72"/>
      <c r="SHQ177" s="72"/>
      <c r="SHR177" s="72"/>
      <c r="SHS177" s="72"/>
      <c r="SHT177" s="72"/>
      <c r="SHU177" s="71"/>
      <c r="SHV177" s="71"/>
      <c r="SHW177" s="71"/>
      <c r="SHX177" s="71"/>
      <c r="SHY177" s="71"/>
      <c r="SHZ177" s="71"/>
      <c r="SIA177" s="71"/>
      <c r="SIB177" s="72"/>
      <c r="SIC177" s="72"/>
      <c r="SID177" s="72"/>
      <c r="SIE177" s="72"/>
      <c r="SIF177" s="72"/>
      <c r="SIG177" s="72"/>
      <c r="SIH177" s="72"/>
      <c r="SII177" s="72"/>
      <c r="SIJ177" s="72"/>
      <c r="SIK177" s="71"/>
      <c r="SIL177" s="71"/>
      <c r="SIM177" s="71"/>
      <c r="SIN177" s="71"/>
      <c r="SIO177" s="71"/>
      <c r="SIP177" s="71"/>
      <c r="SIQ177" s="71"/>
      <c r="SIR177" s="72"/>
      <c r="SIS177" s="72"/>
      <c r="SIT177" s="72"/>
      <c r="SIU177" s="72"/>
      <c r="SIV177" s="72"/>
      <c r="SIW177" s="72"/>
      <c r="SIX177" s="72"/>
      <c r="SIY177" s="72"/>
      <c r="SIZ177" s="72"/>
      <c r="SJA177" s="71"/>
      <c r="SJB177" s="71"/>
      <c r="SJC177" s="71"/>
      <c r="SJD177" s="71"/>
      <c r="SJE177" s="71"/>
      <c r="SJF177" s="71"/>
      <c r="SJG177" s="71"/>
      <c r="SJH177" s="72"/>
      <c r="SJI177" s="72"/>
      <c r="SJJ177" s="72"/>
      <c r="SJK177" s="72"/>
      <c r="SJL177" s="72"/>
      <c r="SJM177" s="72"/>
      <c r="SJN177" s="72"/>
      <c r="SJO177" s="72"/>
      <c r="SJP177" s="72"/>
      <c r="SJQ177" s="71"/>
      <c r="SJR177" s="71"/>
      <c r="SJS177" s="71"/>
      <c r="SJT177" s="71"/>
      <c r="SJU177" s="71"/>
      <c r="SJV177" s="71"/>
      <c r="SJW177" s="71"/>
      <c r="SJX177" s="72"/>
      <c r="SJY177" s="72"/>
      <c r="SJZ177" s="72"/>
      <c r="SKA177" s="72"/>
      <c r="SKB177" s="72"/>
      <c r="SKC177" s="72"/>
      <c r="SKD177" s="72"/>
      <c r="SKE177" s="72"/>
      <c r="SKF177" s="72"/>
      <c r="SKG177" s="71"/>
      <c r="SKH177" s="71"/>
      <c r="SKI177" s="71"/>
      <c r="SKJ177" s="71"/>
      <c r="SKK177" s="71"/>
      <c r="SKL177" s="71"/>
      <c r="SKM177" s="71"/>
      <c r="SKN177" s="72"/>
      <c r="SKO177" s="72"/>
      <c r="SKP177" s="72"/>
      <c r="SKQ177" s="72"/>
      <c r="SKR177" s="72"/>
      <c r="SKS177" s="72"/>
      <c r="SKT177" s="72"/>
      <c r="SKU177" s="72"/>
      <c r="SKV177" s="72"/>
      <c r="SKW177" s="71"/>
      <c r="SKX177" s="71"/>
      <c r="SKY177" s="71"/>
      <c r="SKZ177" s="71"/>
      <c r="SLA177" s="71"/>
      <c r="SLB177" s="71"/>
      <c r="SLC177" s="71"/>
      <c r="SLD177" s="72"/>
      <c r="SLE177" s="72"/>
      <c r="SLF177" s="72"/>
      <c r="SLG177" s="72"/>
      <c r="SLH177" s="72"/>
      <c r="SLI177" s="72"/>
      <c r="SLJ177" s="72"/>
      <c r="SLK177" s="72"/>
      <c r="SLL177" s="72"/>
      <c r="SLM177" s="71"/>
      <c r="SLN177" s="71"/>
      <c r="SLO177" s="71"/>
      <c r="SLP177" s="71"/>
      <c r="SLQ177" s="71"/>
      <c r="SLR177" s="71"/>
      <c r="SLS177" s="71"/>
      <c r="SLT177" s="72"/>
      <c r="SLU177" s="72"/>
      <c r="SLV177" s="72"/>
      <c r="SLW177" s="72"/>
      <c r="SLX177" s="72"/>
      <c r="SLY177" s="72"/>
      <c r="SLZ177" s="72"/>
      <c r="SMA177" s="72"/>
      <c r="SMB177" s="72"/>
      <c r="SMC177" s="71"/>
      <c r="SMD177" s="71"/>
      <c r="SME177" s="71"/>
      <c r="SMF177" s="71"/>
      <c r="SMG177" s="71"/>
      <c r="SMH177" s="71"/>
      <c r="SMI177" s="71"/>
      <c r="SMJ177" s="72"/>
      <c r="SMK177" s="72"/>
      <c r="SML177" s="72"/>
      <c r="SMM177" s="72"/>
      <c r="SMN177" s="72"/>
      <c r="SMO177" s="72"/>
      <c r="SMP177" s="72"/>
      <c r="SMQ177" s="72"/>
      <c r="SMR177" s="72"/>
      <c r="SMS177" s="71"/>
      <c r="SMT177" s="71"/>
      <c r="SMU177" s="71"/>
      <c r="SMV177" s="71"/>
      <c r="SMW177" s="71"/>
      <c r="SMX177" s="71"/>
      <c r="SMY177" s="71"/>
      <c r="SMZ177" s="72"/>
      <c r="SNA177" s="72"/>
      <c r="SNB177" s="72"/>
      <c r="SNC177" s="72"/>
      <c r="SND177" s="72"/>
      <c r="SNE177" s="72"/>
      <c r="SNF177" s="72"/>
      <c r="SNG177" s="72"/>
      <c r="SNH177" s="72"/>
      <c r="SNI177" s="71"/>
      <c r="SNJ177" s="71"/>
      <c r="SNK177" s="71"/>
      <c r="SNL177" s="71"/>
      <c r="SNM177" s="71"/>
      <c r="SNN177" s="71"/>
      <c r="SNO177" s="71"/>
      <c r="SNP177" s="72"/>
      <c r="SNQ177" s="72"/>
      <c r="SNR177" s="72"/>
      <c r="SNS177" s="72"/>
      <c r="SNT177" s="72"/>
      <c r="SNU177" s="72"/>
      <c r="SNV177" s="72"/>
      <c r="SNW177" s="72"/>
      <c r="SNX177" s="72"/>
      <c r="SNY177" s="71"/>
      <c r="SNZ177" s="71"/>
      <c r="SOA177" s="71"/>
      <c r="SOB177" s="71"/>
      <c r="SOC177" s="71"/>
      <c r="SOD177" s="71"/>
      <c r="SOE177" s="71"/>
      <c r="SOF177" s="72"/>
      <c r="SOG177" s="72"/>
      <c r="SOH177" s="72"/>
      <c r="SOI177" s="72"/>
      <c r="SOJ177" s="72"/>
      <c r="SOK177" s="72"/>
      <c r="SOL177" s="72"/>
      <c r="SOM177" s="72"/>
      <c r="SON177" s="72"/>
      <c r="SOO177" s="71"/>
      <c r="SOP177" s="71"/>
      <c r="SOQ177" s="71"/>
      <c r="SOR177" s="71"/>
      <c r="SOS177" s="71"/>
      <c r="SOT177" s="71"/>
      <c r="SOU177" s="71"/>
      <c r="SOV177" s="72"/>
      <c r="SOW177" s="72"/>
      <c r="SOX177" s="72"/>
      <c r="SOY177" s="72"/>
      <c r="SOZ177" s="72"/>
      <c r="SPA177" s="72"/>
      <c r="SPB177" s="72"/>
      <c r="SPC177" s="72"/>
      <c r="SPD177" s="72"/>
      <c r="SPE177" s="71"/>
      <c r="SPF177" s="71"/>
      <c r="SPG177" s="71"/>
      <c r="SPH177" s="71"/>
      <c r="SPI177" s="71"/>
      <c r="SPJ177" s="71"/>
      <c r="SPK177" s="71"/>
      <c r="SPL177" s="72"/>
      <c r="SPM177" s="72"/>
      <c r="SPN177" s="72"/>
      <c r="SPO177" s="72"/>
      <c r="SPP177" s="72"/>
      <c r="SPQ177" s="72"/>
      <c r="SPR177" s="72"/>
      <c r="SPS177" s="72"/>
      <c r="SPT177" s="72"/>
      <c r="SPU177" s="71"/>
      <c r="SPV177" s="71"/>
      <c r="SPW177" s="71"/>
      <c r="SPX177" s="71"/>
      <c r="SPY177" s="71"/>
      <c r="SPZ177" s="71"/>
      <c r="SQA177" s="71"/>
      <c r="SQB177" s="72"/>
      <c r="SQC177" s="72"/>
      <c r="SQD177" s="72"/>
      <c r="SQE177" s="72"/>
      <c r="SQF177" s="72"/>
      <c r="SQG177" s="72"/>
      <c r="SQH177" s="72"/>
      <c r="SQI177" s="72"/>
      <c r="SQJ177" s="72"/>
      <c r="SQK177" s="71"/>
      <c r="SQL177" s="71"/>
      <c r="SQM177" s="71"/>
      <c r="SQN177" s="71"/>
      <c r="SQO177" s="71"/>
      <c r="SQP177" s="71"/>
      <c r="SQQ177" s="71"/>
      <c r="SQR177" s="72"/>
      <c r="SQS177" s="72"/>
      <c r="SQT177" s="72"/>
      <c r="SQU177" s="72"/>
      <c r="SQV177" s="72"/>
      <c r="SQW177" s="72"/>
      <c r="SQX177" s="72"/>
      <c r="SQY177" s="72"/>
      <c r="SQZ177" s="72"/>
      <c r="SRA177" s="71"/>
      <c r="SRB177" s="71"/>
      <c r="SRC177" s="71"/>
      <c r="SRD177" s="71"/>
      <c r="SRE177" s="71"/>
      <c r="SRF177" s="71"/>
      <c r="SRG177" s="71"/>
      <c r="SRH177" s="72"/>
      <c r="SRI177" s="72"/>
      <c r="SRJ177" s="72"/>
      <c r="SRK177" s="72"/>
      <c r="SRL177" s="72"/>
      <c r="SRM177" s="72"/>
      <c r="SRN177" s="72"/>
      <c r="SRO177" s="72"/>
      <c r="SRP177" s="72"/>
      <c r="SRQ177" s="71"/>
      <c r="SRR177" s="71"/>
      <c r="SRS177" s="71"/>
      <c r="SRT177" s="71"/>
      <c r="SRU177" s="71"/>
      <c r="SRV177" s="71"/>
      <c r="SRW177" s="71"/>
      <c r="SRX177" s="72"/>
      <c r="SRY177" s="72"/>
      <c r="SRZ177" s="72"/>
      <c r="SSA177" s="72"/>
      <c r="SSB177" s="72"/>
      <c r="SSC177" s="72"/>
      <c r="SSD177" s="72"/>
      <c r="SSE177" s="72"/>
      <c r="SSF177" s="72"/>
      <c r="SSG177" s="71"/>
      <c r="SSH177" s="71"/>
      <c r="SSI177" s="71"/>
      <c r="SSJ177" s="71"/>
      <c r="SSK177" s="71"/>
      <c r="SSL177" s="71"/>
      <c r="SSM177" s="71"/>
      <c r="SSN177" s="72"/>
      <c r="SSO177" s="72"/>
      <c r="SSP177" s="72"/>
      <c r="SSQ177" s="72"/>
      <c r="SSR177" s="72"/>
      <c r="SSS177" s="72"/>
      <c r="SST177" s="72"/>
      <c r="SSU177" s="72"/>
      <c r="SSV177" s="72"/>
      <c r="SSW177" s="71"/>
      <c r="SSX177" s="71"/>
      <c r="SSY177" s="71"/>
      <c r="SSZ177" s="71"/>
      <c r="STA177" s="71"/>
      <c r="STB177" s="71"/>
      <c r="STC177" s="71"/>
      <c r="STD177" s="72"/>
      <c r="STE177" s="72"/>
      <c r="STF177" s="72"/>
      <c r="STG177" s="72"/>
      <c r="STH177" s="72"/>
      <c r="STI177" s="72"/>
      <c r="STJ177" s="72"/>
      <c r="STK177" s="72"/>
      <c r="STL177" s="72"/>
      <c r="STM177" s="71"/>
      <c r="STN177" s="71"/>
      <c r="STO177" s="71"/>
      <c r="STP177" s="71"/>
      <c r="STQ177" s="71"/>
      <c r="STR177" s="71"/>
      <c r="STS177" s="71"/>
      <c r="STT177" s="72"/>
      <c r="STU177" s="72"/>
      <c r="STV177" s="72"/>
      <c r="STW177" s="72"/>
      <c r="STX177" s="72"/>
      <c r="STY177" s="72"/>
      <c r="STZ177" s="72"/>
      <c r="SUA177" s="72"/>
      <c r="SUB177" s="72"/>
      <c r="SUC177" s="71"/>
      <c r="SUD177" s="71"/>
      <c r="SUE177" s="71"/>
      <c r="SUF177" s="71"/>
      <c r="SUG177" s="71"/>
      <c r="SUH177" s="71"/>
      <c r="SUI177" s="71"/>
      <c r="SUJ177" s="72"/>
      <c r="SUK177" s="72"/>
      <c r="SUL177" s="72"/>
      <c r="SUM177" s="72"/>
      <c r="SUN177" s="72"/>
      <c r="SUO177" s="72"/>
      <c r="SUP177" s="72"/>
      <c r="SUQ177" s="72"/>
      <c r="SUR177" s="72"/>
      <c r="SUS177" s="71"/>
      <c r="SUT177" s="71"/>
      <c r="SUU177" s="71"/>
      <c r="SUV177" s="71"/>
      <c r="SUW177" s="71"/>
      <c r="SUX177" s="71"/>
      <c r="SUY177" s="71"/>
      <c r="SUZ177" s="72"/>
      <c r="SVA177" s="72"/>
      <c r="SVB177" s="72"/>
      <c r="SVC177" s="72"/>
      <c r="SVD177" s="72"/>
      <c r="SVE177" s="72"/>
      <c r="SVF177" s="72"/>
      <c r="SVG177" s="72"/>
      <c r="SVH177" s="72"/>
      <c r="SVI177" s="71"/>
      <c r="SVJ177" s="71"/>
      <c r="SVK177" s="71"/>
      <c r="SVL177" s="71"/>
      <c r="SVM177" s="71"/>
      <c r="SVN177" s="71"/>
      <c r="SVO177" s="71"/>
      <c r="SVP177" s="72"/>
      <c r="SVQ177" s="72"/>
      <c r="SVR177" s="72"/>
      <c r="SVS177" s="72"/>
      <c r="SVT177" s="72"/>
      <c r="SVU177" s="72"/>
      <c r="SVV177" s="72"/>
      <c r="SVW177" s="72"/>
      <c r="SVX177" s="72"/>
      <c r="SVY177" s="71"/>
      <c r="SVZ177" s="71"/>
      <c r="SWA177" s="71"/>
      <c r="SWB177" s="71"/>
      <c r="SWC177" s="71"/>
      <c r="SWD177" s="71"/>
      <c r="SWE177" s="71"/>
      <c r="SWF177" s="72"/>
      <c r="SWG177" s="72"/>
      <c r="SWH177" s="72"/>
      <c r="SWI177" s="72"/>
      <c r="SWJ177" s="72"/>
      <c r="SWK177" s="72"/>
      <c r="SWL177" s="72"/>
      <c r="SWM177" s="72"/>
      <c r="SWN177" s="72"/>
      <c r="SWO177" s="71"/>
      <c r="SWP177" s="71"/>
      <c r="SWQ177" s="71"/>
      <c r="SWR177" s="71"/>
      <c r="SWS177" s="71"/>
      <c r="SWT177" s="71"/>
      <c r="SWU177" s="71"/>
      <c r="SWV177" s="72"/>
      <c r="SWW177" s="72"/>
      <c r="SWX177" s="72"/>
      <c r="SWY177" s="72"/>
      <c r="SWZ177" s="72"/>
      <c r="SXA177" s="72"/>
      <c r="SXB177" s="72"/>
      <c r="SXC177" s="72"/>
      <c r="SXD177" s="72"/>
      <c r="SXE177" s="71"/>
      <c r="SXF177" s="71"/>
      <c r="SXG177" s="71"/>
      <c r="SXH177" s="71"/>
      <c r="SXI177" s="71"/>
      <c r="SXJ177" s="71"/>
      <c r="SXK177" s="71"/>
      <c r="SXL177" s="72"/>
      <c r="SXM177" s="72"/>
      <c r="SXN177" s="72"/>
      <c r="SXO177" s="72"/>
      <c r="SXP177" s="72"/>
      <c r="SXQ177" s="72"/>
      <c r="SXR177" s="72"/>
      <c r="SXS177" s="72"/>
      <c r="SXT177" s="72"/>
      <c r="SXU177" s="71"/>
      <c r="SXV177" s="71"/>
      <c r="SXW177" s="71"/>
      <c r="SXX177" s="71"/>
      <c r="SXY177" s="71"/>
      <c r="SXZ177" s="71"/>
      <c r="SYA177" s="71"/>
      <c r="SYB177" s="72"/>
      <c r="SYC177" s="72"/>
      <c r="SYD177" s="72"/>
      <c r="SYE177" s="72"/>
      <c r="SYF177" s="72"/>
      <c r="SYG177" s="72"/>
      <c r="SYH177" s="72"/>
      <c r="SYI177" s="72"/>
      <c r="SYJ177" s="72"/>
      <c r="SYK177" s="71"/>
      <c r="SYL177" s="71"/>
      <c r="SYM177" s="71"/>
      <c r="SYN177" s="71"/>
      <c r="SYO177" s="71"/>
      <c r="SYP177" s="71"/>
      <c r="SYQ177" s="71"/>
      <c r="SYR177" s="72"/>
      <c r="SYS177" s="72"/>
      <c r="SYT177" s="72"/>
      <c r="SYU177" s="72"/>
      <c r="SYV177" s="72"/>
      <c r="SYW177" s="72"/>
      <c r="SYX177" s="72"/>
      <c r="SYY177" s="72"/>
      <c r="SYZ177" s="72"/>
      <c r="SZA177" s="71"/>
      <c r="SZB177" s="71"/>
      <c r="SZC177" s="71"/>
      <c r="SZD177" s="71"/>
      <c r="SZE177" s="71"/>
      <c r="SZF177" s="71"/>
      <c r="SZG177" s="71"/>
      <c r="SZH177" s="72"/>
      <c r="SZI177" s="72"/>
      <c r="SZJ177" s="72"/>
      <c r="SZK177" s="72"/>
      <c r="SZL177" s="72"/>
      <c r="SZM177" s="72"/>
      <c r="SZN177" s="72"/>
      <c r="SZO177" s="72"/>
      <c r="SZP177" s="72"/>
      <c r="SZQ177" s="71"/>
      <c r="SZR177" s="71"/>
      <c r="SZS177" s="71"/>
      <c r="SZT177" s="71"/>
      <c r="SZU177" s="71"/>
      <c r="SZV177" s="71"/>
      <c r="SZW177" s="71"/>
      <c r="SZX177" s="72"/>
      <c r="SZY177" s="72"/>
      <c r="SZZ177" s="72"/>
      <c r="TAA177" s="72"/>
      <c r="TAB177" s="72"/>
      <c r="TAC177" s="72"/>
      <c r="TAD177" s="72"/>
      <c r="TAE177" s="72"/>
      <c r="TAF177" s="72"/>
      <c r="TAG177" s="71"/>
      <c r="TAH177" s="71"/>
      <c r="TAI177" s="71"/>
      <c r="TAJ177" s="71"/>
      <c r="TAK177" s="71"/>
      <c r="TAL177" s="71"/>
      <c r="TAM177" s="71"/>
      <c r="TAN177" s="72"/>
      <c r="TAO177" s="72"/>
      <c r="TAP177" s="72"/>
      <c r="TAQ177" s="72"/>
      <c r="TAR177" s="72"/>
      <c r="TAS177" s="72"/>
      <c r="TAT177" s="72"/>
      <c r="TAU177" s="72"/>
      <c r="TAV177" s="72"/>
      <c r="TAW177" s="71"/>
      <c r="TAX177" s="71"/>
      <c r="TAY177" s="71"/>
      <c r="TAZ177" s="71"/>
      <c r="TBA177" s="71"/>
      <c r="TBB177" s="71"/>
      <c r="TBC177" s="71"/>
      <c r="TBD177" s="72"/>
      <c r="TBE177" s="72"/>
      <c r="TBF177" s="72"/>
      <c r="TBG177" s="72"/>
      <c r="TBH177" s="72"/>
      <c r="TBI177" s="72"/>
      <c r="TBJ177" s="72"/>
      <c r="TBK177" s="72"/>
      <c r="TBL177" s="72"/>
      <c r="TBM177" s="71"/>
      <c r="TBN177" s="71"/>
      <c r="TBO177" s="71"/>
      <c r="TBP177" s="71"/>
      <c r="TBQ177" s="71"/>
      <c r="TBR177" s="71"/>
      <c r="TBS177" s="71"/>
      <c r="TBT177" s="72"/>
      <c r="TBU177" s="72"/>
      <c r="TBV177" s="72"/>
      <c r="TBW177" s="72"/>
      <c r="TBX177" s="72"/>
      <c r="TBY177" s="72"/>
      <c r="TBZ177" s="72"/>
      <c r="TCA177" s="72"/>
      <c r="TCB177" s="72"/>
      <c r="TCC177" s="71"/>
      <c r="TCD177" s="71"/>
      <c r="TCE177" s="71"/>
      <c r="TCF177" s="71"/>
      <c r="TCG177" s="71"/>
      <c r="TCH177" s="71"/>
      <c r="TCI177" s="71"/>
      <c r="TCJ177" s="72"/>
      <c r="TCK177" s="72"/>
      <c r="TCL177" s="72"/>
      <c r="TCM177" s="72"/>
      <c r="TCN177" s="72"/>
      <c r="TCO177" s="72"/>
      <c r="TCP177" s="72"/>
      <c r="TCQ177" s="72"/>
      <c r="TCR177" s="72"/>
      <c r="TCS177" s="71"/>
      <c r="TCT177" s="71"/>
      <c r="TCU177" s="71"/>
      <c r="TCV177" s="71"/>
      <c r="TCW177" s="71"/>
      <c r="TCX177" s="71"/>
      <c r="TCY177" s="71"/>
      <c r="TCZ177" s="72"/>
      <c r="TDA177" s="72"/>
      <c r="TDB177" s="72"/>
      <c r="TDC177" s="72"/>
      <c r="TDD177" s="72"/>
      <c r="TDE177" s="72"/>
      <c r="TDF177" s="72"/>
      <c r="TDG177" s="72"/>
      <c r="TDH177" s="72"/>
      <c r="TDI177" s="71"/>
      <c r="TDJ177" s="71"/>
      <c r="TDK177" s="71"/>
      <c r="TDL177" s="71"/>
      <c r="TDM177" s="71"/>
      <c r="TDN177" s="71"/>
      <c r="TDO177" s="71"/>
      <c r="TDP177" s="72"/>
      <c r="TDQ177" s="72"/>
      <c r="TDR177" s="72"/>
      <c r="TDS177" s="72"/>
      <c r="TDT177" s="72"/>
      <c r="TDU177" s="72"/>
      <c r="TDV177" s="72"/>
      <c r="TDW177" s="72"/>
      <c r="TDX177" s="72"/>
      <c r="TDY177" s="71"/>
      <c r="TDZ177" s="71"/>
      <c r="TEA177" s="71"/>
      <c r="TEB177" s="71"/>
      <c r="TEC177" s="71"/>
      <c r="TED177" s="71"/>
      <c r="TEE177" s="71"/>
      <c r="TEF177" s="72"/>
      <c r="TEG177" s="72"/>
      <c r="TEH177" s="72"/>
      <c r="TEI177" s="72"/>
      <c r="TEJ177" s="72"/>
      <c r="TEK177" s="72"/>
      <c r="TEL177" s="72"/>
      <c r="TEM177" s="72"/>
      <c r="TEN177" s="72"/>
      <c r="TEO177" s="71"/>
      <c r="TEP177" s="71"/>
      <c r="TEQ177" s="71"/>
      <c r="TER177" s="71"/>
      <c r="TES177" s="71"/>
      <c r="TET177" s="71"/>
      <c r="TEU177" s="71"/>
      <c r="TEV177" s="72"/>
      <c r="TEW177" s="72"/>
      <c r="TEX177" s="72"/>
      <c r="TEY177" s="72"/>
      <c r="TEZ177" s="72"/>
      <c r="TFA177" s="72"/>
      <c r="TFB177" s="72"/>
      <c r="TFC177" s="72"/>
      <c r="TFD177" s="72"/>
      <c r="TFE177" s="71"/>
      <c r="TFF177" s="71"/>
      <c r="TFG177" s="71"/>
      <c r="TFH177" s="71"/>
      <c r="TFI177" s="71"/>
      <c r="TFJ177" s="71"/>
      <c r="TFK177" s="71"/>
      <c r="TFL177" s="72"/>
      <c r="TFM177" s="72"/>
      <c r="TFN177" s="72"/>
      <c r="TFO177" s="72"/>
      <c r="TFP177" s="72"/>
      <c r="TFQ177" s="72"/>
      <c r="TFR177" s="72"/>
      <c r="TFS177" s="72"/>
      <c r="TFT177" s="72"/>
      <c r="TFU177" s="71"/>
      <c r="TFV177" s="71"/>
      <c r="TFW177" s="71"/>
      <c r="TFX177" s="71"/>
      <c r="TFY177" s="71"/>
      <c r="TFZ177" s="71"/>
      <c r="TGA177" s="71"/>
      <c r="TGB177" s="72"/>
      <c r="TGC177" s="72"/>
      <c r="TGD177" s="72"/>
      <c r="TGE177" s="72"/>
      <c r="TGF177" s="72"/>
      <c r="TGG177" s="72"/>
      <c r="TGH177" s="72"/>
      <c r="TGI177" s="72"/>
      <c r="TGJ177" s="72"/>
      <c r="TGK177" s="71"/>
      <c r="TGL177" s="71"/>
      <c r="TGM177" s="71"/>
      <c r="TGN177" s="71"/>
      <c r="TGO177" s="71"/>
      <c r="TGP177" s="71"/>
      <c r="TGQ177" s="71"/>
      <c r="TGR177" s="72"/>
      <c r="TGS177" s="72"/>
      <c r="TGT177" s="72"/>
      <c r="TGU177" s="72"/>
      <c r="TGV177" s="72"/>
      <c r="TGW177" s="72"/>
      <c r="TGX177" s="72"/>
      <c r="TGY177" s="72"/>
      <c r="TGZ177" s="72"/>
      <c r="THA177" s="71"/>
      <c r="THB177" s="71"/>
      <c r="THC177" s="71"/>
      <c r="THD177" s="71"/>
      <c r="THE177" s="71"/>
      <c r="THF177" s="71"/>
      <c r="THG177" s="71"/>
      <c r="THH177" s="72"/>
      <c r="THI177" s="72"/>
      <c r="THJ177" s="72"/>
      <c r="THK177" s="72"/>
      <c r="THL177" s="72"/>
      <c r="THM177" s="72"/>
      <c r="THN177" s="72"/>
      <c r="THO177" s="72"/>
      <c r="THP177" s="72"/>
      <c r="THQ177" s="71"/>
      <c r="THR177" s="71"/>
      <c r="THS177" s="71"/>
      <c r="THT177" s="71"/>
      <c r="THU177" s="71"/>
      <c r="THV177" s="71"/>
      <c r="THW177" s="71"/>
      <c r="THX177" s="72"/>
      <c r="THY177" s="72"/>
      <c r="THZ177" s="72"/>
      <c r="TIA177" s="72"/>
      <c r="TIB177" s="72"/>
      <c r="TIC177" s="72"/>
      <c r="TID177" s="72"/>
      <c r="TIE177" s="72"/>
      <c r="TIF177" s="72"/>
      <c r="TIG177" s="71"/>
      <c r="TIH177" s="71"/>
      <c r="TII177" s="71"/>
      <c r="TIJ177" s="71"/>
      <c r="TIK177" s="71"/>
      <c r="TIL177" s="71"/>
      <c r="TIM177" s="71"/>
      <c r="TIN177" s="72"/>
      <c r="TIO177" s="72"/>
      <c r="TIP177" s="72"/>
      <c r="TIQ177" s="72"/>
      <c r="TIR177" s="72"/>
      <c r="TIS177" s="72"/>
      <c r="TIT177" s="72"/>
      <c r="TIU177" s="72"/>
      <c r="TIV177" s="72"/>
      <c r="TIW177" s="71"/>
      <c r="TIX177" s="71"/>
      <c r="TIY177" s="71"/>
      <c r="TIZ177" s="71"/>
      <c r="TJA177" s="71"/>
      <c r="TJB177" s="71"/>
      <c r="TJC177" s="71"/>
      <c r="TJD177" s="72"/>
      <c r="TJE177" s="72"/>
      <c r="TJF177" s="72"/>
      <c r="TJG177" s="72"/>
      <c r="TJH177" s="72"/>
      <c r="TJI177" s="72"/>
      <c r="TJJ177" s="72"/>
      <c r="TJK177" s="72"/>
      <c r="TJL177" s="72"/>
      <c r="TJM177" s="71"/>
      <c r="TJN177" s="71"/>
      <c r="TJO177" s="71"/>
      <c r="TJP177" s="71"/>
      <c r="TJQ177" s="71"/>
      <c r="TJR177" s="71"/>
      <c r="TJS177" s="71"/>
      <c r="TJT177" s="72"/>
      <c r="TJU177" s="72"/>
      <c r="TJV177" s="72"/>
      <c r="TJW177" s="72"/>
      <c r="TJX177" s="72"/>
      <c r="TJY177" s="72"/>
      <c r="TJZ177" s="72"/>
      <c r="TKA177" s="72"/>
      <c r="TKB177" s="72"/>
      <c r="TKC177" s="71"/>
      <c r="TKD177" s="71"/>
      <c r="TKE177" s="71"/>
      <c r="TKF177" s="71"/>
      <c r="TKG177" s="71"/>
      <c r="TKH177" s="71"/>
      <c r="TKI177" s="71"/>
      <c r="TKJ177" s="72"/>
      <c r="TKK177" s="72"/>
      <c r="TKL177" s="72"/>
      <c r="TKM177" s="72"/>
      <c r="TKN177" s="72"/>
      <c r="TKO177" s="72"/>
      <c r="TKP177" s="72"/>
      <c r="TKQ177" s="72"/>
      <c r="TKR177" s="72"/>
      <c r="TKS177" s="71"/>
      <c r="TKT177" s="71"/>
      <c r="TKU177" s="71"/>
      <c r="TKV177" s="71"/>
      <c r="TKW177" s="71"/>
      <c r="TKX177" s="71"/>
      <c r="TKY177" s="71"/>
      <c r="TKZ177" s="72"/>
      <c r="TLA177" s="72"/>
      <c r="TLB177" s="72"/>
      <c r="TLC177" s="72"/>
      <c r="TLD177" s="72"/>
      <c r="TLE177" s="72"/>
      <c r="TLF177" s="72"/>
      <c r="TLG177" s="72"/>
      <c r="TLH177" s="72"/>
      <c r="TLI177" s="71"/>
      <c r="TLJ177" s="71"/>
      <c r="TLK177" s="71"/>
      <c r="TLL177" s="71"/>
      <c r="TLM177" s="71"/>
      <c r="TLN177" s="71"/>
      <c r="TLO177" s="71"/>
      <c r="TLP177" s="72"/>
      <c r="TLQ177" s="72"/>
      <c r="TLR177" s="72"/>
      <c r="TLS177" s="72"/>
      <c r="TLT177" s="72"/>
      <c r="TLU177" s="72"/>
      <c r="TLV177" s="72"/>
      <c r="TLW177" s="72"/>
      <c r="TLX177" s="72"/>
      <c r="TLY177" s="71"/>
      <c r="TLZ177" s="71"/>
      <c r="TMA177" s="71"/>
      <c r="TMB177" s="71"/>
      <c r="TMC177" s="71"/>
      <c r="TMD177" s="71"/>
      <c r="TME177" s="71"/>
      <c r="TMF177" s="72"/>
      <c r="TMG177" s="72"/>
      <c r="TMH177" s="72"/>
      <c r="TMI177" s="72"/>
      <c r="TMJ177" s="72"/>
      <c r="TMK177" s="72"/>
      <c r="TML177" s="72"/>
      <c r="TMM177" s="72"/>
      <c r="TMN177" s="72"/>
      <c r="TMO177" s="71"/>
      <c r="TMP177" s="71"/>
      <c r="TMQ177" s="71"/>
      <c r="TMR177" s="71"/>
      <c r="TMS177" s="71"/>
      <c r="TMT177" s="71"/>
      <c r="TMU177" s="71"/>
      <c r="TMV177" s="72"/>
      <c r="TMW177" s="72"/>
      <c r="TMX177" s="72"/>
      <c r="TMY177" s="72"/>
      <c r="TMZ177" s="72"/>
      <c r="TNA177" s="72"/>
      <c r="TNB177" s="72"/>
      <c r="TNC177" s="72"/>
      <c r="TND177" s="72"/>
      <c r="TNE177" s="71"/>
      <c r="TNF177" s="71"/>
      <c r="TNG177" s="71"/>
      <c r="TNH177" s="71"/>
      <c r="TNI177" s="71"/>
      <c r="TNJ177" s="71"/>
      <c r="TNK177" s="71"/>
      <c r="TNL177" s="72"/>
      <c r="TNM177" s="72"/>
      <c r="TNN177" s="72"/>
      <c r="TNO177" s="72"/>
      <c r="TNP177" s="72"/>
      <c r="TNQ177" s="72"/>
      <c r="TNR177" s="72"/>
      <c r="TNS177" s="72"/>
      <c r="TNT177" s="72"/>
      <c r="TNU177" s="71"/>
      <c r="TNV177" s="71"/>
      <c r="TNW177" s="71"/>
      <c r="TNX177" s="71"/>
      <c r="TNY177" s="71"/>
      <c r="TNZ177" s="71"/>
      <c r="TOA177" s="71"/>
      <c r="TOB177" s="72"/>
      <c r="TOC177" s="72"/>
      <c r="TOD177" s="72"/>
      <c r="TOE177" s="72"/>
      <c r="TOF177" s="72"/>
      <c r="TOG177" s="72"/>
      <c r="TOH177" s="72"/>
      <c r="TOI177" s="72"/>
      <c r="TOJ177" s="72"/>
      <c r="TOK177" s="71"/>
      <c r="TOL177" s="71"/>
      <c r="TOM177" s="71"/>
      <c r="TON177" s="71"/>
      <c r="TOO177" s="71"/>
      <c r="TOP177" s="71"/>
      <c r="TOQ177" s="71"/>
      <c r="TOR177" s="72"/>
      <c r="TOS177" s="72"/>
      <c r="TOT177" s="72"/>
      <c r="TOU177" s="72"/>
      <c r="TOV177" s="72"/>
      <c r="TOW177" s="72"/>
      <c r="TOX177" s="72"/>
      <c r="TOY177" s="72"/>
      <c r="TOZ177" s="72"/>
      <c r="TPA177" s="71"/>
      <c r="TPB177" s="71"/>
      <c r="TPC177" s="71"/>
      <c r="TPD177" s="71"/>
      <c r="TPE177" s="71"/>
      <c r="TPF177" s="71"/>
      <c r="TPG177" s="71"/>
      <c r="TPH177" s="72"/>
      <c r="TPI177" s="72"/>
      <c r="TPJ177" s="72"/>
      <c r="TPK177" s="72"/>
      <c r="TPL177" s="72"/>
      <c r="TPM177" s="72"/>
      <c r="TPN177" s="72"/>
      <c r="TPO177" s="72"/>
      <c r="TPP177" s="72"/>
      <c r="TPQ177" s="71"/>
      <c r="TPR177" s="71"/>
      <c r="TPS177" s="71"/>
      <c r="TPT177" s="71"/>
      <c r="TPU177" s="71"/>
      <c r="TPV177" s="71"/>
      <c r="TPW177" s="71"/>
      <c r="TPX177" s="72"/>
      <c r="TPY177" s="72"/>
      <c r="TPZ177" s="72"/>
      <c r="TQA177" s="72"/>
      <c r="TQB177" s="72"/>
      <c r="TQC177" s="72"/>
      <c r="TQD177" s="72"/>
      <c r="TQE177" s="72"/>
      <c r="TQF177" s="72"/>
      <c r="TQG177" s="71"/>
      <c r="TQH177" s="71"/>
      <c r="TQI177" s="71"/>
      <c r="TQJ177" s="71"/>
      <c r="TQK177" s="71"/>
      <c r="TQL177" s="71"/>
      <c r="TQM177" s="71"/>
      <c r="TQN177" s="72"/>
      <c r="TQO177" s="72"/>
      <c r="TQP177" s="72"/>
      <c r="TQQ177" s="72"/>
      <c r="TQR177" s="72"/>
      <c r="TQS177" s="72"/>
      <c r="TQT177" s="72"/>
      <c r="TQU177" s="72"/>
      <c r="TQV177" s="72"/>
      <c r="TQW177" s="71"/>
      <c r="TQX177" s="71"/>
      <c r="TQY177" s="71"/>
      <c r="TQZ177" s="71"/>
      <c r="TRA177" s="71"/>
      <c r="TRB177" s="71"/>
      <c r="TRC177" s="71"/>
      <c r="TRD177" s="72"/>
      <c r="TRE177" s="72"/>
      <c r="TRF177" s="72"/>
      <c r="TRG177" s="72"/>
      <c r="TRH177" s="72"/>
      <c r="TRI177" s="72"/>
      <c r="TRJ177" s="72"/>
      <c r="TRK177" s="72"/>
      <c r="TRL177" s="72"/>
      <c r="TRM177" s="71"/>
      <c r="TRN177" s="71"/>
      <c r="TRO177" s="71"/>
      <c r="TRP177" s="71"/>
      <c r="TRQ177" s="71"/>
      <c r="TRR177" s="71"/>
      <c r="TRS177" s="71"/>
      <c r="TRT177" s="72"/>
      <c r="TRU177" s="72"/>
      <c r="TRV177" s="72"/>
      <c r="TRW177" s="72"/>
      <c r="TRX177" s="72"/>
      <c r="TRY177" s="72"/>
      <c r="TRZ177" s="72"/>
      <c r="TSA177" s="72"/>
      <c r="TSB177" s="72"/>
      <c r="TSC177" s="71"/>
      <c r="TSD177" s="71"/>
      <c r="TSE177" s="71"/>
      <c r="TSF177" s="71"/>
      <c r="TSG177" s="71"/>
      <c r="TSH177" s="71"/>
      <c r="TSI177" s="71"/>
      <c r="TSJ177" s="72"/>
      <c r="TSK177" s="72"/>
      <c r="TSL177" s="72"/>
      <c r="TSM177" s="72"/>
      <c r="TSN177" s="72"/>
      <c r="TSO177" s="72"/>
      <c r="TSP177" s="72"/>
      <c r="TSQ177" s="72"/>
      <c r="TSR177" s="72"/>
      <c r="TSS177" s="71"/>
      <c r="TST177" s="71"/>
      <c r="TSU177" s="71"/>
      <c r="TSV177" s="71"/>
      <c r="TSW177" s="71"/>
      <c r="TSX177" s="71"/>
      <c r="TSY177" s="71"/>
      <c r="TSZ177" s="72"/>
      <c r="TTA177" s="72"/>
      <c r="TTB177" s="72"/>
      <c r="TTC177" s="72"/>
      <c r="TTD177" s="72"/>
      <c r="TTE177" s="72"/>
      <c r="TTF177" s="72"/>
      <c r="TTG177" s="72"/>
      <c r="TTH177" s="72"/>
      <c r="TTI177" s="71"/>
      <c r="TTJ177" s="71"/>
      <c r="TTK177" s="71"/>
      <c r="TTL177" s="71"/>
      <c r="TTM177" s="71"/>
      <c r="TTN177" s="71"/>
      <c r="TTO177" s="71"/>
      <c r="TTP177" s="72"/>
      <c r="TTQ177" s="72"/>
      <c r="TTR177" s="72"/>
      <c r="TTS177" s="72"/>
      <c r="TTT177" s="72"/>
      <c r="TTU177" s="72"/>
      <c r="TTV177" s="72"/>
      <c r="TTW177" s="72"/>
      <c r="TTX177" s="72"/>
      <c r="TTY177" s="71"/>
      <c r="TTZ177" s="71"/>
      <c r="TUA177" s="71"/>
      <c r="TUB177" s="71"/>
      <c r="TUC177" s="71"/>
      <c r="TUD177" s="71"/>
      <c r="TUE177" s="71"/>
      <c r="TUF177" s="72"/>
      <c r="TUG177" s="72"/>
      <c r="TUH177" s="72"/>
      <c r="TUI177" s="72"/>
      <c r="TUJ177" s="72"/>
      <c r="TUK177" s="72"/>
      <c r="TUL177" s="72"/>
      <c r="TUM177" s="72"/>
      <c r="TUN177" s="72"/>
      <c r="TUO177" s="71"/>
      <c r="TUP177" s="71"/>
      <c r="TUQ177" s="71"/>
      <c r="TUR177" s="71"/>
      <c r="TUS177" s="71"/>
      <c r="TUT177" s="71"/>
      <c r="TUU177" s="71"/>
      <c r="TUV177" s="72"/>
      <c r="TUW177" s="72"/>
      <c r="TUX177" s="72"/>
      <c r="TUY177" s="72"/>
      <c r="TUZ177" s="72"/>
      <c r="TVA177" s="72"/>
      <c r="TVB177" s="72"/>
      <c r="TVC177" s="72"/>
      <c r="TVD177" s="72"/>
      <c r="TVE177" s="71"/>
      <c r="TVF177" s="71"/>
      <c r="TVG177" s="71"/>
      <c r="TVH177" s="71"/>
      <c r="TVI177" s="71"/>
      <c r="TVJ177" s="71"/>
      <c r="TVK177" s="71"/>
      <c r="TVL177" s="72"/>
      <c r="TVM177" s="72"/>
      <c r="TVN177" s="72"/>
      <c r="TVO177" s="72"/>
      <c r="TVP177" s="72"/>
      <c r="TVQ177" s="72"/>
      <c r="TVR177" s="72"/>
      <c r="TVS177" s="72"/>
      <c r="TVT177" s="72"/>
      <c r="TVU177" s="71"/>
      <c r="TVV177" s="71"/>
      <c r="TVW177" s="71"/>
      <c r="TVX177" s="71"/>
      <c r="TVY177" s="71"/>
      <c r="TVZ177" s="71"/>
      <c r="TWA177" s="71"/>
      <c r="TWB177" s="72"/>
      <c r="TWC177" s="72"/>
      <c r="TWD177" s="72"/>
      <c r="TWE177" s="72"/>
      <c r="TWF177" s="72"/>
      <c r="TWG177" s="72"/>
      <c r="TWH177" s="72"/>
      <c r="TWI177" s="72"/>
      <c r="TWJ177" s="72"/>
      <c r="TWK177" s="71"/>
      <c r="TWL177" s="71"/>
      <c r="TWM177" s="71"/>
      <c r="TWN177" s="71"/>
      <c r="TWO177" s="71"/>
      <c r="TWP177" s="71"/>
      <c r="TWQ177" s="71"/>
      <c r="TWR177" s="72"/>
      <c r="TWS177" s="72"/>
      <c r="TWT177" s="72"/>
      <c r="TWU177" s="72"/>
      <c r="TWV177" s="72"/>
      <c r="TWW177" s="72"/>
      <c r="TWX177" s="72"/>
      <c r="TWY177" s="72"/>
      <c r="TWZ177" s="72"/>
      <c r="TXA177" s="71"/>
      <c r="TXB177" s="71"/>
      <c r="TXC177" s="71"/>
      <c r="TXD177" s="71"/>
      <c r="TXE177" s="71"/>
      <c r="TXF177" s="71"/>
      <c r="TXG177" s="71"/>
      <c r="TXH177" s="72"/>
      <c r="TXI177" s="72"/>
      <c r="TXJ177" s="72"/>
      <c r="TXK177" s="72"/>
      <c r="TXL177" s="72"/>
      <c r="TXM177" s="72"/>
      <c r="TXN177" s="72"/>
      <c r="TXO177" s="72"/>
      <c r="TXP177" s="72"/>
      <c r="TXQ177" s="71"/>
      <c r="TXR177" s="71"/>
      <c r="TXS177" s="71"/>
      <c r="TXT177" s="71"/>
      <c r="TXU177" s="71"/>
      <c r="TXV177" s="71"/>
      <c r="TXW177" s="71"/>
      <c r="TXX177" s="72"/>
      <c r="TXY177" s="72"/>
      <c r="TXZ177" s="72"/>
      <c r="TYA177" s="72"/>
      <c r="TYB177" s="72"/>
      <c r="TYC177" s="72"/>
      <c r="TYD177" s="72"/>
      <c r="TYE177" s="72"/>
      <c r="TYF177" s="72"/>
      <c r="TYG177" s="71"/>
      <c r="TYH177" s="71"/>
      <c r="TYI177" s="71"/>
      <c r="TYJ177" s="71"/>
      <c r="TYK177" s="71"/>
      <c r="TYL177" s="71"/>
      <c r="TYM177" s="71"/>
      <c r="TYN177" s="72"/>
      <c r="TYO177" s="72"/>
      <c r="TYP177" s="72"/>
      <c r="TYQ177" s="72"/>
      <c r="TYR177" s="72"/>
      <c r="TYS177" s="72"/>
      <c r="TYT177" s="72"/>
      <c r="TYU177" s="72"/>
      <c r="TYV177" s="72"/>
      <c r="TYW177" s="71"/>
      <c r="TYX177" s="71"/>
      <c r="TYY177" s="71"/>
      <c r="TYZ177" s="71"/>
      <c r="TZA177" s="71"/>
      <c r="TZB177" s="71"/>
      <c r="TZC177" s="71"/>
      <c r="TZD177" s="72"/>
      <c r="TZE177" s="72"/>
      <c r="TZF177" s="72"/>
      <c r="TZG177" s="72"/>
      <c r="TZH177" s="72"/>
      <c r="TZI177" s="72"/>
      <c r="TZJ177" s="72"/>
      <c r="TZK177" s="72"/>
      <c r="TZL177" s="72"/>
      <c r="TZM177" s="71"/>
      <c r="TZN177" s="71"/>
      <c r="TZO177" s="71"/>
      <c r="TZP177" s="71"/>
      <c r="TZQ177" s="71"/>
      <c r="TZR177" s="71"/>
      <c r="TZS177" s="71"/>
      <c r="TZT177" s="72"/>
      <c r="TZU177" s="72"/>
      <c r="TZV177" s="72"/>
      <c r="TZW177" s="72"/>
      <c r="TZX177" s="72"/>
      <c r="TZY177" s="72"/>
      <c r="TZZ177" s="72"/>
      <c r="UAA177" s="72"/>
      <c r="UAB177" s="72"/>
      <c r="UAC177" s="71"/>
      <c r="UAD177" s="71"/>
      <c r="UAE177" s="71"/>
      <c r="UAF177" s="71"/>
      <c r="UAG177" s="71"/>
      <c r="UAH177" s="71"/>
      <c r="UAI177" s="71"/>
      <c r="UAJ177" s="72"/>
      <c r="UAK177" s="72"/>
      <c r="UAL177" s="72"/>
      <c r="UAM177" s="72"/>
      <c r="UAN177" s="72"/>
      <c r="UAO177" s="72"/>
      <c r="UAP177" s="72"/>
      <c r="UAQ177" s="72"/>
      <c r="UAR177" s="72"/>
      <c r="UAS177" s="71"/>
      <c r="UAT177" s="71"/>
      <c r="UAU177" s="71"/>
      <c r="UAV177" s="71"/>
      <c r="UAW177" s="71"/>
      <c r="UAX177" s="71"/>
      <c r="UAY177" s="71"/>
      <c r="UAZ177" s="72"/>
      <c r="UBA177" s="72"/>
      <c r="UBB177" s="72"/>
      <c r="UBC177" s="72"/>
      <c r="UBD177" s="72"/>
      <c r="UBE177" s="72"/>
      <c r="UBF177" s="72"/>
      <c r="UBG177" s="72"/>
      <c r="UBH177" s="72"/>
      <c r="UBI177" s="71"/>
      <c r="UBJ177" s="71"/>
      <c r="UBK177" s="71"/>
      <c r="UBL177" s="71"/>
      <c r="UBM177" s="71"/>
      <c r="UBN177" s="71"/>
      <c r="UBO177" s="71"/>
      <c r="UBP177" s="72"/>
      <c r="UBQ177" s="72"/>
      <c r="UBR177" s="72"/>
      <c r="UBS177" s="72"/>
      <c r="UBT177" s="72"/>
      <c r="UBU177" s="72"/>
      <c r="UBV177" s="72"/>
      <c r="UBW177" s="72"/>
      <c r="UBX177" s="72"/>
      <c r="UBY177" s="71"/>
      <c r="UBZ177" s="71"/>
      <c r="UCA177" s="71"/>
      <c r="UCB177" s="71"/>
      <c r="UCC177" s="71"/>
      <c r="UCD177" s="71"/>
      <c r="UCE177" s="71"/>
      <c r="UCF177" s="72"/>
      <c r="UCG177" s="72"/>
      <c r="UCH177" s="72"/>
      <c r="UCI177" s="72"/>
      <c r="UCJ177" s="72"/>
      <c r="UCK177" s="72"/>
      <c r="UCL177" s="72"/>
      <c r="UCM177" s="72"/>
      <c r="UCN177" s="72"/>
      <c r="UCO177" s="71"/>
      <c r="UCP177" s="71"/>
      <c r="UCQ177" s="71"/>
      <c r="UCR177" s="71"/>
      <c r="UCS177" s="71"/>
      <c r="UCT177" s="71"/>
      <c r="UCU177" s="71"/>
      <c r="UCV177" s="72"/>
      <c r="UCW177" s="72"/>
      <c r="UCX177" s="72"/>
      <c r="UCY177" s="72"/>
      <c r="UCZ177" s="72"/>
      <c r="UDA177" s="72"/>
      <c r="UDB177" s="72"/>
      <c r="UDC177" s="72"/>
      <c r="UDD177" s="72"/>
      <c r="UDE177" s="71"/>
      <c r="UDF177" s="71"/>
      <c r="UDG177" s="71"/>
      <c r="UDH177" s="71"/>
      <c r="UDI177" s="71"/>
      <c r="UDJ177" s="71"/>
      <c r="UDK177" s="71"/>
      <c r="UDL177" s="72"/>
      <c r="UDM177" s="72"/>
      <c r="UDN177" s="72"/>
      <c r="UDO177" s="72"/>
      <c r="UDP177" s="72"/>
      <c r="UDQ177" s="72"/>
      <c r="UDR177" s="72"/>
      <c r="UDS177" s="72"/>
      <c r="UDT177" s="72"/>
      <c r="UDU177" s="71"/>
      <c r="UDV177" s="71"/>
      <c r="UDW177" s="71"/>
      <c r="UDX177" s="71"/>
      <c r="UDY177" s="71"/>
      <c r="UDZ177" s="71"/>
      <c r="UEA177" s="71"/>
      <c r="UEB177" s="72"/>
      <c r="UEC177" s="72"/>
      <c r="UED177" s="72"/>
      <c r="UEE177" s="72"/>
      <c r="UEF177" s="72"/>
      <c r="UEG177" s="72"/>
      <c r="UEH177" s="72"/>
      <c r="UEI177" s="72"/>
      <c r="UEJ177" s="72"/>
      <c r="UEK177" s="71"/>
      <c r="UEL177" s="71"/>
      <c r="UEM177" s="71"/>
      <c r="UEN177" s="71"/>
      <c r="UEO177" s="71"/>
      <c r="UEP177" s="71"/>
      <c r="UEQ177" s="71"/>
      <c r="UER177" s="72"/>
      <c r="UES177" s="72"/>
      <c r="UET177" s="72"/>
      <c r="UEU177" s="72"/>
      <c r="UEV177" s="72"/>
      <c r="UEW177" s="72"/>
      <c r="UEX177" s="72"/>
      <c r="UEY177" s="72"/>
      <c r="UEZ177" s="72"/>
      <c r="UFA177" s="71"/>
      <c r="UFB177" s="71"/>
      <c r="UFC177" s="71"/>
      <c r="UFD177" s="71"/>
      <c r="UFE177" s="71"/>
      <c r="UFF177" s="71"/>
      <c r="UFG177" s="71"/>
      <c r="UFH177" s="72"/>
      <c r="UFI177" s="72"/>
      <c r="UFJ177" s="72"/>
      <c r="UFK177" s="72"/>
      <c r="UFL177" s="72"/>
      <c r="UFM177" s="72"/>
      <c r="UFN177" s="72"/>
      <c r="UFO177" s="72"/>
      <c r="UFP177" s="72"/>
      <c r="UFQ177" s="71"/>
      <c r="UFR177" s="71"/>
      <c r="UFS177" s="71"/>
      <c r="UFT177" s="71"/>
      <c r="UFU177" s="71"/>
      <c r="UFV177" s="71"/>
      <c r="UFW177" s="71"/>
      <c r="UFX177" s="72"/>
      <c r="UFY177" s="72"/>
      <c r="UFZ177" s="72"/>
      <c r="UGA177" s="72"/>
      <c r="UGB177" s="72"/>
      <c r="UGC177" s="72"/>
      <c r="UGD177" s="72"/>
      <c r="UGE177" s="72"/>
      <c r="UGF177" s="72"/>
      <c r="UGG177" s="71"/>
      <c r="UGH177" s="71"/>
      <c r="UGI177" s="71"/>
      <c r="UGJ177" s="71"/>
      <c r="UGK177" s="71"/>
      <c r="UGL177" s="71"/>
      <c r="UGM177" s="71"/>
      <c r="UGN177" s="72"/>
      <c r="UGO177" s="72"/>
      <c r="UGP177" s="72"/>
      <c r="UGQ177" s="72"/>
      <c r="UGR177" s="72"/>
      <c r="UGS177" s="72"/>
      <c r="UGT177" s="72"/>
      <c r="UGU177" s="72"/>
      <c r="UGV177" s="72"/>
      <c r="UGW177" s="71"/>
      <c r="UGX177" s="71"/>
      <c r="UGY177" s="71"/>
      <c r="UGZ177" s="71"/>
      <c r="UHA177" s="71"/>
      <c r="UHB177" s="71"/>
      <c r="UHC177" s="71"/>
      <c r="UHD177" s="72"/>
      <c r="UHE177" s="72"/>
      <c r="UHF177" s="72"/>
      <c r="UHG177" s="72"/>
      <c r="UHH177" s="72"/>
      <c r="UHI177" s="72"/>
      <c r="UHJ177" s="72"/>
      <c r="UHK177" s="72"/>
      <c r="UHL177" s="72"/>
      <c r="UHM177" s="71"/>
      <c r="UHN177" s="71"/>
      <c r="UHO177" s="71"/>
      <c r="UHP177" s="71"/>
      <c r="UHQ177" s="71"/>
      <c r="UHR177" s="71"/>
      <c r="UHS177" s="71"/>
      <c r="UHT177" s="72"/>
      <c r="UHU177" s="72"/>
      <c r="UHV177" s="72"/>
      <c r="UHW177" s="72"/>
      <c r="UHX177" s="72"/>
      <c r="UHY177" s="72"/>
      <c r="UHZ177" s="72"/>
      <c r="UIA177" s="72"/>
      <c r="UIB177" s="72"/>
      <c r="UIC177" s="71"/>
      <c r="UID177" s="71"/>
      <c r="UIE177" s="71"/>
      <c r="UIF177" s="71"/>
      <c r="UIG177" s="71"/>
      <c r="UIH177" s="71"/>
      <c r="UII177" s="71"/>
      <c r="UIJ177" s="72"/>
      <c r="UIK177" s="72"/>
      <c r="UIL177" s="72"/>
      <c r="UIM177" s="72"/>
      <c r="UIN177" s="72"/>
      <c r="UIO177" s="72"/>
      <c r="UIP177" s="72"/>
      <c r="UIQ177" s="72"/>
      <c r="UIR177" s="72"/>
      <c r="UIS177" s="71"/>
      <c r="UIT177" s="71"/>
      <c r="UIU177" s="71"/>
      <c r="UIV177" s="71"/>
      <c r="UIW177" s="71"/>
      <c r="UIX177" s="71"/>
      <c r="UIY177" s="71"/>
      <c r="UIZ177" s="72"/>
      <c r="UJA177" s="72"/>
      <c r="UJB177" s="72"/>
      <c r="UJC177" s="72"/>
      <c r="UJD177" s="72"/>
      <c r="UJE177" s="72"/>
      <c r="UJF177" s="72"/>
      <c r="UJG177" s="72"/>
      <c r="UJH177" s="72"/>
      <c r="UJI177" s="71"/>
      <c r="UJJ177" s="71"/>
      <c r="UJK177" s="71"/>
      <c r="UJL177" s="71"/>
      <c r="UJM177" s="71"/>
      <c r="UJN177" s="71"/>
      <c r="UJO177" s="71"/>
      <c r="UJP177" s="72"/>
      <c r="UJQ177" s="72"/>
      <c r="UJR177" s="72"/>
      <c r="UJS177" s="72"/>
      <c r="UJT177" s="72"/>
      <c r="UJU177" s="72"/>
      <c r="UJV177" s="72"/>
      <c r="UJW177" s="72"/>
      <c r="UJX177" s="72"/>
      <c r="UJY177" s="71"/>
      <c r="UJZ177" s="71"/>
      <c r="UKA177" s="71"/>
      <c r="UKB177" s="71"/>
      <c r="UKC177" s="71"/>
      <c r="UKD177" s="71"/>
      <c r="UKE177" s="71"/>
      <c r="UKF177" s="72"/>
      <c r="UKG177" s="72"/>
      <c r="UKH177" s="72"/>
      <c r="UKI177" s="72"/>
      <c r="UKJ177" s="72"/>
      <c r="UKK177" s="72"/>
      <c r="UKL177" s="72"/>
      <c r="UKM177" s="72"/>
      <c r="UKN177" s="72"/>
      <c r="UKO177" s="71"/>
      <c r="UKP177" s="71"/>
      <c r="UKQ177" s="71"/>
      <c r="UKR177" s="71"/>
      <c r="UKS177" s="71"/>
      <c r="UKT177" s="71"/>
      <c r="UKU177" s="71"/>
      <c r="UKV177" s="72"/>
      <c r="UKW177" s="72"/>
      <c r="UKX177" s="72"/>
      <c r="UKY177" s="72"/>
      <c r="UKZ177" s="72"/>
      <c r="ULA177" s="72"/>
      <c r="ULB177" s="72"/>
      <c r="ULC177" s="72"/>
      <c r="ULD177" s="72"/>
      <c r="ULE177" s="71"/>
      <c r="ULF177" s="71"/>
      <c r="ULG177" s="71"/>
      <c r="ULH177" s="71"/>
      <c r="ULI177" s="71"/>
      <c r="ULJ177" s="71"/>
      <c r="ULK177" s="71"/>
      <c r="ULL177" s="72"/>
      <c r="ULM177" s="72"/>
      <c r="ULN177" s="72"/>
      <c r="ULO177" s="72"/>
      <c r="ULP177" s="72"/>
      <c r="ULQ177" s="72"/>
      <c r="ULR177" s="72"/>
      <c r="ULS177" s="72"/>
      <c r="ULT177" s="72"/>
      <c r="ULU177" s="71"/>
      <c r="ULV177" s="71"/>
      <c r="ULW177" s="71"/>
      <c r="ULX177" s="71"/>
      <c r="ULY177" s="71"/>
      <c r="ULZ177" s="71"/>
      <c r="UMA177" s="71"/>
      <c r="UMB177" s="72"/>
      <c r="UMC177" s="72"/>
      <c r="UMD177" s="72"/>
      <c r="UME177" s="72"/>
      <c r="UMF177" s="72"/>
      <c r="UMG177" s="72"/>
      <c r="UMH177" s="72"/>
      <c r="UMI177" s="72"/>
      <c r="UMJ177" s="72"/>
      <c r="UMK177" s="71"/>
      <c r="UML177" s="71"/>
      <c r="UMM177" s="71"/>
      <c r="UMN177" s="71"/>
      <c r="UMO177" s="71"/>
      <c r="UMP177" s="71"/>
      <c r="UMQ177" s="71"/>
      <c r="UMR177" s="72"/>
      <c r="UMS177" s="72"/>
      <c r="UMT177" s="72"/>
      <c r="UMU177" s="72"/>
      <c r="UMV177" s="72"/>
      <c r="UMW177" s="72"/>
      <c r="UMX177" s="72"/>
      <c r="UMY177" s="72"/>
      <c r="UMZ177" s="72"/>
      <c r="UNA177" s="71"/>
      <c r="UNB177" s="71"/>
      <c r="UNC177" s="71"/>
      <c r="UND177" s="71"/>
      <c r="UNE177" s="71"/>
      <c r="UNF177" s="71"/>
      <c r="UNG177" s="71"/>
      <c r="UNH177" s="72"/>
      <c r="UNI177" s="72"/>
      <c r="UNJ177" s="72"/>
      <c r="UNK177" s="72"/>
      <c r="UNL177" s="72"/>
      <c r="UNM177" s="72"/>
      <c r="UNN177" s="72"/>
      <c r="UNO177" s="72"/>
      <c r="UNP177" s="72"/>
      <c r="UNQ177" s="71"/>
      <c r="UNR177" s="71"/>
      <c r="UNS177" s="71"/>
      <c r="UNT177" s="71"/>
      <c r="UNU177" s="71"/>
      <c r="UNV177" s="71"/>
      <c r="UNW177" s="71"/>
      <c r="UNX177" s="72"/>
      <c r="UNY177" s="72"/>
      <c r="UNZ177" s="72"/>
      <c r="UOA177" s="72"/>
      <c r="UOB177" s="72"/>
      <c r="UOC177" s="72"/>
      <c r="UOD177" s="72"/>
      <c r="UOE177" s="72"/>
      <c r="UOF177" s="72"/>
      <c r="UOG177" s="71"/>
      <c r="UOH177" s="71"/>
      <c r="UOI177" s="71"/>
      <c r="UOJ177" s="71"/>
      <c r="UOK177" s="71"/>
      <c r="UOL177" s="71"/>
      <c r="UOM177" s="71"/>
      <c r="UON177" s="72"/>
      <c r="UOO177" s="72"/>
      <c r="UOP177" s="72"/>
      <c r="UOQ177" s="72"/>
      <c r="UOR177" s="72"/>
      <c r="UOS177" s="72"/>
      <c r="UOT177" s="72"/>
      <c r="UOU177" s="72"/>
      <c r="UOV177" s="72"/>
      <c r="UOW177" s="71"/>
      <c r="UOX177" s="71"/>
      <c r="UOY177" s="71"/>
      <c r="UOZ177" s="71"/>
      <c r="UPA177" s="71"/>
      <c r="UPB177" s="71"/>
      <c r="UPC177" s="71"/>
      <c r="UPD177" s="72"/>
      <c r="UPE177" s="72"/>
      <c r="UPF177" s="72"/>
      <c r="UPG177" s="72"/>
      <c r="UPH177" s="72"/>
      <c r="UPI177" s="72"/>
      <c r="UPJ177" s="72"/>
      <c r="UPK177" s="72"/>
      <c r="UPL177" s="72"/>
      <c r="UPM177" s="71"/>
      <c r="UPN177" s="71"/>
      <c r="UPO177" s="71"/>
      <c r="UPP177" s="71"/>
      <c r="UPQ177" s="71"/>
      <c r="UPR177" s="71"/>
      <c r="UPS177" s="71"/>
      <c r="UPT177" s="72"/>
      <c r="UPU177" s="72"/>
      <c r="UPV177" s="72"/>
      <c r="UPW177" s="72"/>
      <c r="UPX177" s="72"/>
      <c r="UPY177" s="72"/>
      <c r="UPZ177" s="72"/>
      <c r="UQA177" s="72"/>
      <c r="UQB177" s="72"/>
      <c r="UQC177" s="71"/>
      <c r="UQD177" s="71"/>
      <c r="UQE177" s="71"/>
      <c r="UQF177" s="71"/>
      <c r="UQG177" s="71"/>
      <c r="UQH177" s="71"/>
      <c r="UQI177" s="71"/>
      <c r="UQJ177" s="72"/>
      <c r="UQK177" s="72"/>
      <c r="UQL177" s="72"/>
      <c r="UQM177" s="72"/>
      <c r="UQN177" s="72"/>
      <c r="UQO177" s="72"/>
      <c r="UQP177" s="72"/>
      <c r="UQQ177" s="72"/>
      <c r="UQR177" s="72"/>
      <c r="UQS177" s="71"/>
      <c r="UQT177" s="71"/>
      <c r="UQU177" s="71"/>
      <c r="UQV177" s="71"/>
      <c r="UQW177" s="71"/>
      <c r="UQX177" s="71"/>
      <c r="UQY177" s="71"/>
      <c r="UQZ177" s="72"/>
      <c r="URA177" s="72"/>
      <c r="URB177" s="72"/>
      <c r="URC177" s="72"/>
      <c r="URD177" s="72"/>
      <c r="URE177" s="72"/>
      <c r="URF177" s="72"/>
      <c r="URG177" s="72"/>
      <c r="URH177" s="72"/>
      <c r="URI177" s="71"/>
      <c r="URJ177" s="71"/>
      <c r="URK177" s="71"/>
      <c r="URL177" s="71"/>
      <c r="URM177" s="71"/>
      <c r="URN177" s="71"/>
      <c r="URO177" s="71"/>
      <c r="URP177" s="72"/>
      <c r="URQ177" s="72"/>
      <c r="URR177" s="72"/>
      <c r="URS177" s="72"/>
      <c r="URT177" s="72"/>
      <c r="URU177" s="72"/>
      <c r="URV177" s="72"/>
      <c r="URW177" s="72"/>
      <c r="URX177" s="72"/>
      <c r="URY177" s="71"/>
      <c r="URZ177" s="71"/>
      <c r="USA177" s="71"/>
      <c r="USB177" s="71"/>
      <c r="USC177" s="71"/>
      <c r="USD177" s="71"/>
      <c r="USE177" s="71"/>
      <c r="USF177" s="72"/>
      <c r="USG177" s="72"/>
      <c r="USH177" s="72"/>
      <c r="USI177" s="72"/>
      <c r="USJ177" s="72"/>
      <c r="USK177" s="72"/>
      <c r="USL177" s="72"/>
      <c r="USM177" s="72"/>
      <c r="USN177" s="72"/>
      <c r="USO177" s="71"/>
      <c r="USP177" s="71"/>
      <c r="USQ177" s="71"/>
      <c r="USR177" s="71"/>
      <c r="USS177" s="71"/>
      <c r="UST177" s="71"/>
      <c r="USU177" s="71"/>
      <c r="USV177" s="72"/>
      <c r="USW177" s="72"/>
      <c r="USX177" s="72"/>
      <c r="USY177" s="72"/>
      <c r="USZ177" s="72"/>
      <c r="UTA177" s="72"/>
      <c r="UTB177" s="72"/>
      <c r="UTC177" s="72"/>
      <c r="UTD177" s="72"/>
      <c r="UTE177" s="71"/>
      <c r="UTF177" s="71"/>
      <c r="UTG177" s="71"/>
      <c r="UTH177" s="71"/>
      <c r="UTI177" s="71"/>
      <c r="UTJ177" s="71"/>
      <c r="UTK177" s="71"/>
      <c r="UTL177" s="72"/>
      <c r="UTM177" s="72"/>
      <c r="UTN177" s="72"/>
      <c r="UTO177" s="72"/>
      <c r="UTP177" s="72"/>
      <c r="UTQ177" s="72"/>
      <c r="UTR177" s="72"/>
      <c r="UTS177" s="72"/>
      <c r="UTT177" s="72"/>
      <c r="UTU177" s="71"/>
      <c r="UTV177" s="71"/>
      <c r="UTW177" s="71"/>
      <c r="UTX177" s="71"/>
      <c r="UTY177" s="71"/>
      <c r="UTZ177" s="71"/>
      <c r="UUA177" s="71"/>
      <c r="UUB177" s="72"/>
      <c r="UUC177" s="72"/>
      <c r="UUD177" s="72"/>
      <c r="UUE177" s="72"/>
      <c r="UUF177" s="72"/>
      <c r="UUG177" s="72"/>
      <c r="UUH177" s="72"/>
      <c r="UUI177" s="72"/>
      <c r="UUJ177" s="72"/>
      <c r="UUK177" s="71"/>
      <c r="UUL177" s="71"/>
      <c r="UUM177" s="71"/>
      <c r="UUN177" s="71"/>
      <c r="UUO177" s="71"/>
      <c r="UUP177" s="71"/>
      <c r="UUQ177" s="71"/>
      <c r="UUR177" s="72"/>
      <c r="UUS177" s="72"/>
      <c r="UUT177" s="72"/>
      <c r="UUU177" s="72"/>
      <c r="UUV177" s="72"/>
      <c r="UUW177" s="72"/>
      <c r="UUX177" s="72"/>
      <c r="UUY177" s="72"/>
      <c r="UUZ177" s="72"/>
      <c r="UVA177" s="71"/>
      <c r="UVB177" s="71"/>
      <c r="UVC177" s="71"/>
      <c r="UVD177" s="71"/>
      <c r="UVE177" s="71"/>
      <c r="UVF177" s="71"/>
      <c r="UVG177" s="71"/>
      <c r="UVH177" s="72"/>
      <c r="UVI177" s="72"/>
      <c r="UVJ177" s="72"/>
      <c r="UVK177" s="72"/>
      <c r="UVL177" s="72"/>
      <c r="UVM177" s="72"/>
      <c r="UVN177" s="72"/>
      <c r="UVO177" s="72"/>
      <c r="UVP177" s="72"/>
      <c r="UVQ177" s="71"/>
      <c r="UVR177" s="71"/>
      <c r="UVS177" s="71"/>
      <c r="UVT177" s="71"/>
      <c r="UVU177" s="71"/>
      <c r="UVV177" s="71"/>
      <c r="UVW177" s="71"/>
      <c r="UVX177" s="72"/>
      <c r="UVY177" s="72"/>
      <c r="UVZ177" s="72"/>
      <c r="UWA177" s="72"/>
      <c r="UWB177" s="72"/>
      <c r="UWC177" s="72"/>
      <c r="UWD177" s="72"/>
      <c r="UWE177" s="72"/>
      <c r="UWF177" s="72"/>
      <c r="UWG177" s="71"/>
      <c r="UWH177" s="71"/>
      <c r="UWI177" s="71"/>
      <c r="UWJ177" s="71"/>
      <c r="UWK177" s="71"/>
      <c r="UWL177" s="71"/>
      <c r="UWM177" s="71"/>
      <c r="UWN177" s="72"/>
      <c r="UWO177" s="72"/>
      <c r="UWP177" s="72"/>
      <c r="UWQ177" s="72"/>
      <c r="UWR177" s="72"/>
      <c r="UWS177" s="72"/>
      <c r="UWT177" s="72"/>
      <c r="UWU177" s="72"/>
      <c r="UWV177" s="72"/>
      <c r="UWW177" s="71"/>
      <c r="UWX177" s="71"/>
      <c r="UWY177" s="71"/>
      <c r="UWZ177" s="71"/>
      <c r="UXA177" s="71"/>
      <c r="UXB177" s="71"/>
      <c r="UXC177" s="71"/>
      <c r="UXD177" s="72"/>
      <c r="UXE177" s="72"/>
      <c r="UXF177" s="72"/>
      <c r="UXG177" s="72"/>
      <c r="UXH177" s="72"/>
      <c r="UXI177" s="72"/>
      <c r="UXJ177" s="72"/>
      <c r="UXK177" s="72"/>
      <c r="UXL177" s="72"/>
      <c r="UXM177" s="71"/>
      <c r="UXN177" s="71"/>
      <c r="UXO177" s="71"/>
      <c r="UXP177" s="71"/>
      <c r="UXQ177" s="71"/>
      <c r="UXR177" s="71"/>
      <c r="UXS177" s="71"/>
      <c r="UXT177" s="72"/>
      <c r="UXU177" s="72"/>
      <c r="UXV177" s="72"/>
      <c r="UXW177" s="72"/>
      <c r="UXX177" s="72"/>
      <c r="UXY177" s="72"/>
      <c r="UXZ177" s="72"/>
      <c r="UYA177" s="72"/>
      <c r="UYB177" s="72"/>
      <c r="UYC177" s="71"/>
      <c r="UYD177" s="71"/>
      <c r="UYE177" s="71"/>
      <c r="UYF177" s="71"/>
      <c r="UYG177" s="71"/>
      <c r="UYH177" s="71"/>
      <c r="UYI177" s="71"/>
      <c r="UYJ177" s="72"/>
      <c r="UYK177" s="72"/>
      <c r="UYL177" s="72"/>
      <c r="UYM177" s="72"/>
      <c r="UYN177" s="72"/>
      <c r="UYO177" s="72"/>
      <c r="UYP177" s="72"/>
      <c r="UYQ177" s="72"/>
      <c r="UYR177" s="72"/>
      <c r="UYS177" s="71"/>
      <c r="UYT177" s="71"/>
      <c r="UYU177" s="71"/>
      <c r="UYV177" s="71"/>
      <c r="UYW177" s="71"/>
      <c r="UYX177" s="71"/>
      <c r="UYY177" s="71"/>
      <c r="UYZ177" s="72"/>
      <c r="UZA177" s="72"/>
      <c r="UZB177" s="72"/>
      <c r="UZC177" s="72"/>
      <c r="UZD177" s="72"/>
      <c r="UZE177" s="72"/>
      <c r="UZF177" s="72"/>
      <c r="UZG177" s="72"/>
      <c r="UZH177" s="72"/>
      <c r="UZI177" s="71"/>
      <c r="UZJ177" s="71"/>
      <c r="UZK177" s="71"/>
      <c r="UZL177" s="71"/>
      <c r="UZM177" s="71"/>
      <c r="UZN177" s="71"/>
      <c r="UZO177" s="71"/>
      <c r="UZP177" s="72"/>
      <c r="UZQ177" s="72"/>
      <c r="UZR177" s="72"/>
      <c r="UZS177" s="72"/>
      <c r="UZT177" s="72"/>
      <c r="UZU177" s="72"/>
      <c r="UZV177" s="72"/>
      <c r="UZW177" s="72"/>
      <c r="UZX177" s="72"/>
      <c r="UZY177" s="71"/>
      <c r="UZZ177" s="71"/>
      <c r="VAA177" s="71"/>
      <c r="VAB177" s="71"/>
      <c r="VAC177" s="71"/>
      <c r="VAD177" s="71"/>
      <c r="VAE177" s="71"/>
      <c r="VAF177" s="72"/>
      <c r="VAG177" s="72"/>
      <c r="VAH177" s="72"/>
      <c r="VAI177" s="72"/>
      <c r="VAJ177" s="72"/>
      <c r="VAK177" s="72"/>
      <c r="VAL177" s="72"/>
      <c r="VAM177" s="72"/>
      <c r="VAN177" s="72"/>
      <c r="VAO177" s="71"/>
      <c r="VAP177" s="71"/>
      <c r="VAQ177" s="71"/>
      <c r="VAR177" s="71"/>
      <c r="VAS177" s="71"/>
      <c r="VAT177" s="71"/>
      <c r="VAU177" s="71"/>
      <c r="VAV177" s="72"/>
      <c r="VAW177" s="72"/>
      <c r="VAX177" s="72"/>
      <c r="VAY177" s="72"/>
      <c r="VAZ177" s="72"/>
      <c r="VBA177" s="72"/>
      <c r="VBB177" s="72"/>
      <c r="VBC177" s="72"/>
      <c r="VBD177" s="72"/>
      <c r="VBE177" s="71"/>
      <c r="VBF177" s="71"/>
      <c r="VBG177" s="71"/>
      <c r="VBH177" s="71"/>
      <c r="VBI177" s="71"/>
      <c r="VBJ177" s="71"/>
      <c r="VBK177" s="71"/>
      <c r="VBL177" s="72"/>
      <c r="VBM177" s="72"/>
      <c r="VBN177" s="72"/>
      <c r="VBO177" s="72"/>
      <c r="VBP177" s="72"/>
      <c r="VBQ177" s="72"/>
      <c r="VBR177" s="72"/>
      <c r="VBS177" s="72"/>
      <c r="VBT177" s="72"/>
      <c r="VBU177" s="71"/>
      <c r="VBV177" s="71"/>
      <c r="VBW177" s="71"/>
      <c r="VBX177" s="71"/>
      <c r="VBY177" s="71"/>
      <c r="VBZ177" s="71"/>
      <c r="VCA177" s="71"/>
      <c r="VCB177" s="72"/>
      <c r="VCC177" s="72"/>
      <c r="VCD177" s="72"/>
      <c r="VCE177" s="72"/>
      <c r="VCF177" s="72"/>
      <c r="VCG177" s="72"/>
      <c r="VCH177" s="72"/>
      <c r="VCI177" s="72"/>
      <c r="VCJ177" s="72"/>
      <c r="VCK177" s="71"/>
      <c r="VCL177" s="71"/>
      <c r="VCM177" s="71"/>
      <c r="VCN177" s="71"/>
      <c r="VCO177" s="71"/>
      <c r="VCP177" s="71"/>
      <c r="VCQ177" s="71"/>
      <c r="VCR177" s="72"/>
      <c r="VCS177" s="72"/>
      <c r="VCT177" s="72"/>
      <c r="VCU177" s="72"/>
      <c r="VCV177" s="72"/>
      <c r="VCW177" s="72"/>
      <c r="VCX177" s="72"/>
      <c r="VCY177" s="72"/>
      <c r="VCZ177" s="72"/>
      <c r="VDA177" s="71"/>
      <c r="VDB177" s="71"/>
      <c r="VDC177" s="71"/>
      <c r="VDD177" s="71"/>
      <c r="VDE177" s="71"/>
      <c r="VDF177" s="71"/>
      <c r="VDG177" s="71"/>
      <c r="VDH177" s="72"/>
      <c r="VDI177" s="72"/>
      <c r="VDJ177" s="72"/>
      <c r="VDK177" s="72"/>
      <c r="VDL177" s="72"/>
      <c r="VDM177" s="72"/>
      <c r="VDN177" s="72"/>
      <c r="VDO177" s="72"/>
      <c r="VDP177" s="72"/>
      <c r="VDQ177" s="71"/>
      <c r="VDR177" s="71"/>
      <c r="VDS177" s="71"/>
      <c r="VDT177" s="71"/>
      <c r="VDU177" s="71"/>
      <c r="VDV177" s="71"/>
      <c r="VDW177" s="71"/>
      <c r="VDX177" s="72"/>
      <c r="VDY177" s="72"/>
      <c r="VDZ177" s="72"/>
      <c r="VEA177" s="72"/>
      <c r="VEB177" s="72"/>
      <c r="VEC177" s="72"/>
      <c r="VED177" s="72"/>
      <c r="VEE177" s="72"/>
      <c r="VEF177" s="72"/>
      <c r="VEG177" s="71"/>
      <c r="VEH177" s="71"/>
      <c r="VEI177" s="71"/>
      <c r="VEJ177" s="71"/>
      <c r="VEK177" s="71"/>
      <c r="VEL177" s="71"/>
      <c r="VEM177" s="71"/>
      <c r="VEN177" s="72"/>
      <c r="VEO177" s="72"/>
      <c r="VEP177" s="72"/>
      <c r="VEQ177" s="72"/>
      <c r="VER177" s="72"/>
      <c r="VES177" s="72"/>
      <c r="VET177" s="72"/>
      <c r="VEU177" s="72"/>
      <c r="VEV177" s="72"/>
      <c r="VEW177" s="71"/>
      <c r="VEX177" s="71"/>
      <c r="VEY177" s="71"/>
      <c r="VEZ177" s="71"/>
      <c r="VFA177" s="71"/>
      <c r="VFB177" s="71"/>
      <c r="VFC177" s="71"/>
      <c r="VFD177" s="72"/>
      <c r="VFE177" s="72"/>
      <c r="VFF177" s="72"/>
      <c r="VFG177" s="72"/>
      <c r="VFH177" s="72"/>
      <c r="VFI177" s="72"/>
      <c r="VFJ177" s="72"/>
      <c r="VFK177" s="72"/>
      <c r="VFL177" s="72"/>
      <c r="VFM177" s="71"/>
      <c r="VFN177" s="71"/>
      <c r="VFO177" s="71"/>
      <c r="VFP177" s="71"/>
      <c r="VFQ177" s="71"/>
      <c r="VFR177" s="71"/>
      <c r="VFS177" s="71"/>
      <c r="VFT177" s="72"/>
      <c r="VFU177" s="72"/>
      <c r="VFV177" s="72"/>
      <c r="VFW177" s="72"/>
      <c r="VFX177" s="72"/>
      <c r="VFY177" s="72"/>
      <c r="VFZ177" s="72"/>
      <c r="VGA177" s="72"/>
      <c r="VGB177" s="72"/>
      <c r="VGC177" s="71"/>
      <c r="VGD177" s="71"/>
      <c r="VGE177" s="71"/>
      <c r="VGF177" s="71"/>
      <c r="VGG177" s="71"/>
      <c r="VGH177" s="71"/>
      <c r="VGI177" s="71"/>
      <c r="VGJ177" s="72"/>
      <c r="VGK177" s="72"/>
      <c r="VGL177" s="72"/>
      <c r="VGM177" s="72"/>
      <c r="VGN177" s="72"/>
      <c r="VGO177" s="72"/>
      <c r="VGP177" s="72"/>
      <c r="VGQ177" s="72"/>
      <c r="VGR177" s="72"/>
      <c r="VGS177" s="71"/>
      <c r="VGT177" s="71"/>
      <c r="VGU177" s="71"/>
      <c r="VGV177" s="71"/>
      <c r="VGW177" s="71"/>
      <c r="VGX177" s="71"/>
      <c r="VGY177" s="71"/>
      <c r="VGZ177" s="72"/>
      <c r="VHA177" s="72"/>
      <c r="VHB177" s="72"/>
      <c r="VHC177" s="72"/>
      <c r="VHD177" s="72"/>
      <c r="VHE177" s="72"/>
      <c r="VHF177" s="72"/>
      <c r="VHG177" s="72"/>
      <c r="VHH177" s="72"/>
      <c r="VHI177" s="71"/>
      <c r="VHJ177" s="71"/>
      <c r="VHK177" s="71"/>
      <c r="VHL177" s="71"/>
      <c r="VHM177" s="71"/>
      <c r="VHN177" s="71"/>
      <c r="VHO177" s="71"/>
      <c r="VHP177" s="72"/>
      <c r="VHQ177" s="72"/>
      <c r="VHR177" s="72"/>
      <c r="VHS177" s="72"/>
      <c r="VHT177" s="72"/>
      <c r="VHU177" s="72"/>
      <c r="VHV177" s="72"/>
      <c r="VHW177" s="72"/>
      <c r="VHX177" s="72"/>
      <c r="VHY177" s="71"/>
      <c r="VHZ177" s="71"/>
      <c r="VIA177" s="71"/>
      <c r="VIB177" s="71"/>
      <c r="VIC177" s="71"/>
      <c r="VID177" s="71"/>
      <c r="VIE177" s="71"/>
      <c r="VIF177" s="72"/>
      <c r="VIG177" s="72"/>
      <c r="VIH177" s="72"/>
      <c r="VII177" s="72"/>
      <c r="VIJ177" s="72"/>
      <c r="VIK177" s="72"/>
      <c r="VIL177" s="72"/>
      <c r="VIM177" s="72"/>
      <c r="VIN177" s="72"/>
      <c r="VIO177" s="71"/>
      <c r="VIP177" s="71"/>
      <c r="VIQ177" s="71"/>
      <c r="VIR177" s="71"/>
      <c r="VIS177" s="71"/>
      <c r="VIT177" s="71"/>
      <c r="VIU177" s="71"/>
      <c r="VIV177" s="72"/>
      <c r="VIW177" s="72"/>
      <c r="VIX177" s="72"/>
      <c r="VIY177" s="72"/>
      <c r="VIZ177" s="72"/>
      <c r="VJA177" s="72"/>
      <c r="VJB177" s="72"/>
      <c r="VJC177" s="72"/>
      <c r="VJD177" s="72"/>
      <c r="VJE177" s="71"/>
      <c r="VJF177" s="71"/>
      <c r="VJG177" s="71"/>
      <c r="VJH177" s="71"/>
      <c r="VJI177" s="71"/>
      <c r="VJJ177" s="71"/>
      <c r="VJK177" s="71"/>
      <c r="VJL177" s="72"/>
      <c r="VJM177" s="72"/>
      <c r="VJN177" s="72"/>
      <c r="VJO177" s="72"/>
      <c r="VJP177" s="72"/>
      <c r="VJQ177" s="72"/>
      <c r="VJR177" s="72"/>
      <c r="VJS177" s="72"/>
      <c r="VJT177" s="72"/>
      <c r="VJU177" s="71"/>
      <c r="VJV177" s="71"/>
      <c r="VJW177" s="71"/>
      <c r="VJX177" s="71"/>
      <c r="VJY177" s="71"/>
      <c r="VJZ177" s="71"/>
      <c r="VKA177" s="71"/>
      <c r="VKB177" s="72"/>
      <c r="VKC177" s="72"/>
      <c r="VKD177" s="72"/>
      <c r="VKE177" s="72"/>
      <c r="VKF177" s="72"/>
      <c r="VKG177" s="72"/>
      <c r="VKH177" s="72"/>
      <c r="VKI177" s="72"/>
      <c r="VKJ177" s="72"/>
      <c r="VKK177" s="71"/>
      <c r="VKL177" s="71"/>
      <c r="VKM177" s="71"/>
      <c r="VKN177" s="71"/>
      <c r="VKO177" s="71"/>
      <c r="VKP177" s="71"/>
      <c r="VKQ177" s="71"/>
      <c r="VKR177" s="72"/>
      <c r="VKS177" s="72"/>
      <c r="VKT177" s="72"/>
      <c r="VKU177" s="72"/>
      <c r="VKV177" s="72"/>
      <c r="VKW177" s="72"/>
      <c r="VKX177" s="72"/>
      <c r="VKY177" s="72"/>
      <c r="VKZ177" s="72"/>
      <c r="VLA177" s="71"/>
      <c r="VLB177" s="71"/>
      <c r="VLC177" s="71"/>
      <c r="VLD177" s="71"/>
      <c r="VLE177" s="71"/>
      <c r="VLF177" s="71"/>
      <c r="VLG177" s="71"/>
      <c r="VLH177" s="72"/>
      <c r="VLI177" s="72"/>
      <c r="VLJ177" s="72"/>
      <c r="VLK177" s="72"/>
      <c r="VLL177" s="72"/>
      <c r="VLM177" s="72"/>
      <c r="VLN177" s="72"/>
      <c r="VLO177" s="72"/>
      <c r="VLP177" s="72"/>
      <c r="VLQ177" s="71"/>
      <c r="VLR177" s="71"/>
      <c r="VLS177" s="71"/>
      <c r="VLT177" s="71"/>
      <c r="VLU177" s="71"/>
      <c r="VLV177" s="71"/>
      <c r="VLW177" s="71"/>
      <c r="VLX177" s="72"/>
      <c r="VLY177" s="72"/>
      <c r="VLZ177" s="72"/>
      <c r="VMA177" s="72"/>
      <c r="VMB177" s="72"/>
      <c r="VMC177" s="72"/>
      <c r="VMD177" s="72"/>
      <c r="VME177" s="72"/>
      <c r="VMF177" s="72"/>
      <c r="VMG177" s="71"/>
      <c r="VMH177" s="71"/>
      <c r="VMI177" s="71"/>
      <c r="VMJ177" s="71"/>
      <c r="VMK177" s="71"/>
      <c r="VML177" s="71"/>
      <c r="VMM177" s="71"/>
      <c r="VMN177" s="72"/>
      <c r="VMO177" s="72"/>
      <c r="VMP177" s="72"/>
      <c r="VMQ177" s="72"/>
      <c r="VMR177" s="72"/>
      <c r="VMS177" s="72"/>
      <c r="VMT177" s="72"/>
      <c r="VMU177" s="72"/>
      <c r="VMV177" s="72"/>
      <c r="VMW177" s="71"/>
      <c r="VMX177" s="71"/>
      <c r="VMY177" s="71"/>
      <c r="VMZ177" s="71"/>
      <c r="VNA177" s="71"/>
      <c r="VNB177" s="71"/>
      <c r="VNC177" s="71"/>
      <c r="VND177" s="72"/>
      <c r="VNE177" s="72"/>
      <c r="VNF177" s="72"/>
      <c r="VNG177" s="72"/>
      <c r="VNH177" s="72"/>
      <c r="VNI177" s="72"/>
      <c r="VNJ177" s="72"/>
      <c r="VNK177" s="72"/>
      <c r="VNL177" s="72"/>
      <c r="VNM177" s="71"/>
      <c r="VNN177" s="71"/>
      <c r="VNO177" s="71"/>
      <c r="VNP177" s="71"/>
      <c r="VNQ177" s="71"/>
      <c r="VNR177" s="71"/>
      <c r="VNS177" s="71"/>
      <c r="VNT177" s="72"/>
      <c r="VNU177" s="72"/>
      <c r="VNV177" s="72"/>
      <c r="VNW177" s="72"/>
      <c r="VNX177" s="72"/>
      <c r="VNY177" s="72"/>
      <c r="VNZ177" s="72"/>
      <c r="VOA177" s="72"/>
      <c r="VOB177" s="72"/>
      <c r="VOC177" s="71"/>
      <c r="VOD177" s="71"/>
      <c r="VOE177" s="71"/>
      <c r="VOF177" s="71"/>
      <c r="VOG177" s="71"/>
      <c r="VOH177" s="71"/>
      <c r="VOI177" s="71"/>
      <c r="VOJ177" s="72"/>
      <c r="VOK177" s="72"/>
      <c r="VOL177" s="72"/>
      <c r="VOM177" s="72"/>
      <c r="VON177" s="72"/>
      <c r="VOO177" s="72"/>
      <c r="VOP177" s="72"/>
      <c r="VOQ177" s="72"/>
      <c r="VOR177" s="72"/>
      <c r="VOS177" s="71"/>
      <c r="VOT177" s="71"/>
      <c r="VOU177" s="71"/>
      <c r="VOV177" s="71"/>
      <c r="VOW177" s="71"/>
      <c r="VOX177" s="71"/>
      <c r="VOY177" s="71"/>
      <c r="VOZ177" s="72"/>
      <c r="VPA177" s="72"/>
      <c r="VPB177" s="72"/>
      <c r="VPC177" s="72"/>
      <c r="VPD177" s="72"/>
      <c r="VPE177" s="72"/>
      <c r="VPF177" s="72"/>
      <c r="VPG177" s="72"/>
      <c r="VPH177" s="72"/>
      <c r="VPI177" s="71"/>
      <c r="VPJ177" s="71"/>
      <c r="VPK177" s="71"/>
      <c r="VPL177" s="71"/>
      <c r="VPM177" s="71"/>
      <c r="VPN177" s="71"/>
      <c r="VPO177" s="71"/>
      <c r="VPP177" s="72"/>
      <c r="VPQ177" s="72"/>
      <c r="VPR177" s="72"/>
      <c r="VPS177" s="72"/>
      <c r="VPT177" s="72"/>
      <c r="VPU177" s="72"/>
      <c r="VPV177" s="72"/>
      <c r="VPW177" s="72"/>
      <c r="VPX177" s="72"/>
      <c r="VPY177" s="71"/>
      <c r="VPZ177" s="71"/>
      <c r="VQA177" s="71"/>
      <c r="VQB177" s="71"/>
      <c r="VQC177" s="71"/>
      <c r="VQD177" s="71"/>
      <c r="VQE177" s="71"/>
      <c r="VQF177" s="72"/>
      <c r="VQG177" s="72"/>
      <c r="VQH177" s="72"/>
      <c r="VQI177" s="72"/>
      <c r="VQJ177" s="72"/>
      <c r="VQK177" s="72"/>
      <c r="VQL177" s="72"/>
      <c r="VQM177" s="72"/>
      <c r="VQN177" s="72"/>
      <c r="VQO177" s="71"/>
      <c r="VQP177" s="71"/>
      <c r="VQQ177" s="71"/>
      <c r="VQR177" s="71"/>
      <c r="VQS177" s="71"/>
      <c r="VQT177" s="71"/>
      <c r="VQU177" s="71"/>
      <c r="VQV177" s="72"/>
      <c r="VQW177" s="72"/>
      <c r="VQX177" s="72"/>
      <c r="VQY177" s="72"/>
      <c r="VQZ177" s="72"/>
      <c r="VRA177" s="72"/>
      <c r="VRB177" s="72"/>
      <c r="VRC177" s="72"/>
      <c r="VRD177" s="72"/>
      <c r="VRE177" s="71"/>
      <c r="VRF177" s="71"/>
      <c r="VRG177" s="71"/>
      <c r="VRH177" s="71"/>
      <c r="VRI177" s="71"/>
      <c r="VRJ177" s="71"/>
      <c r="VRK177" s="71"/>
      <c r="VRL177" s="72"/>
      <c r="VRM177" s="72"/>
      <c r="VRN177" s="72"/>
      <c r="VRO177" s="72"/>
      <c r="VRP177" s="72"/>
      <c r="VRQ177" s="72"/>
      <c r="VRR177" s="72"/>
      <c r="VRS177" s="72"/>
      <c r="VRT177" s="72"/>
      <c r="VRU177" s="71"/>
      <c r="VRV177" s="71"/>
      <c r="VRW177" s="71"/>
      <c r="VRX177" s="71"/>
      <c r="VRY177" s="71"/>
      <c r="VRZ177" s="71"/>
      <c r="VSA177" s="71"/>
      <c r="VSB177" s="72"/>
      <c r="VSC177" s="72"/>
      <c r="VSD177" s="72"/>
      <c r="VSE177" s="72"/>
      <c r="VSF177" s="72"/>
      <c r="VSG177" s="72"/>
      <c r="VSH177" s="72"/>
      <c r="VSI177" s="72"/>
      <c r="VSJ177" s="72"/>
      <c r="VSK177" s="71"/>
      <c r="VSL177" s="71"/>
      <c r="VSM177" s="71"/>
      <c r="VSN177" s="71"/>
      <c r="VSO177" s="71"/>
      <c r="VSP177" s="71"/>
      <c r="VSQ177" s="71"/>
      <c r="VSR177" s="72"/>
      <c r="VSS177" s="72"/>
      <c r="VST177" s="72"/>
      <c r="VSU177" s="72"/>
      <c r="VSV177" s="72"/>
      <c r="VSW177" s="72"/>
      <c r="VSX177" s="72"/>
      <c r="VSY177" s="72"/>
      <c r="VSZ177" s="72"/>
      <c r="VTA177" s="71"/>
      <c r="VTB177" s="71"/>
      <c r="VTC177" s="71"/>
      <c r="VTD177" s="71"/>
      <c r="VTE177" s="71"/>
      <c r="VTF177" s="71"/>
      <c r="VTG177" s="71"/>
      <c r="VTH177" s="72"/>
      <c r="VTI177" s="72"/>
      <c r="VTJ177" s="72"/>
      <c r="VTK177" s="72"/>
      <c r="VTL177" s="72"/>
      <c r="VTM177" s="72"/>
      <c r="VTN177" s="72"/>
      <c r="VTO177" s="72"/>
      <c r="VTP177" s="72"/>
      <c r="VTQ177" s="71"/>
      <c r="VTR177" s="71"/>
      <c r="VTS177" s="71"/>
      <c r="VTT177" s="71"/>
      <c r="VTU177" s="71"/>
      <c r="VTV177" s="71"/>
      <c r="VTW177" s="71"/>
      <c r="VTX177" s="72"/>
      <c r="VTY177" s="72"/>
      <c r="VTZ177" s="72"/>
      <c r="VUA177" s="72"/>
      <c r="VUB177" s="72"/>
      <c r="VUC177" s="72"/>
      <c r="VUD177" s="72"/>
      <c r="VUE177" s="72"/>
      <c r="VUF177" s="72"/>
      <c r="VUG177" s="71"/>
      <c r="VUH177" s="71"/>
      <c r="VUI177" s="71"/>
      <c r="VUJ177" s="71"/>
      <c r="VUK177" s="71"/>
      <c r="VUL177" s="71"/>
      <c r="VUM177" s="71"/>
      <c r="VUN177" s="72"/>
      <c r="VUO177" s="72"/>
      <c r="VUP177" s="72"/>
      <c r="VUQ177" s="72"/>
      <c r="VUR177" s="72"/>
      <c r="VUS177" s="72"/>
      <c r="VUT177" s="72"/>
      <c r="VUU177" s="72"/>
      <c r="VUV177" s="72"/>
      <c r="VUW177" s="71"/>
      <c r="VUX177" s="71"/>
      <c r="VUY177" s="71"/>
      <c r="VUZ177" s="71"/>
      <c r="VVA177" s="71"/>
      <c r="VVB177" s="71"/>
      <c r="VVC177" s="71"/>
      <c r="VVD177" s="72"/>
      <c r="VVE177" s="72"/>
      <c r="VVF177" s="72"/>
      <c r="VVG177" s="72"/>
      <c r="VVH177" s="72"/>
      <c r="VVI177" s="72"/>
      <c r="VVJ177" s="72"/>
      <c r="VVK177" s="72"/>
      <c r="VVL177" s="72"/>
      <c r="VVM177" s="71"/>
      <c r="VVN177" s="71"/>
      <c r="VVO177" s="71"/>
      <c r="VVP177" s="71"/>
      <c r="VVQ177" s="71"/>
      <c r="VVR177" s="71"/>
      <c r="VVS177" s="71"/>
      <c r="VVT177" s="72"/>
      <c r="VVU177" s="72"/>
      <c r="VVV177" s="72"/>
      <c r="VVW177" s="72"/>
      <c r="VVX177" s="72"/>
      <c r="VVY177" s="72"/>
      <c r="VVZ177" s="72"/>
      <c r="VWA177" s="72"/>
      <c r="VWB177" s="72"/>
      <c r="VWC177" s="71"/>
      <c r="VWD177" s="71"/>
      <c r="VWE177" s="71"/>
      <c r="VWF177" s="71"/>
      <c r="VWG177" s="71"/>
      <c r="VWH177" s="71"/>
      <c r="VWI177" s="71"/>
      <c r="VWJ177" s="72"/>
      <c r="VWK177" s="72"/>
      <c r="VWL177" s="72"/>
      <c r="VWM177" s="72"/>
      <c r="VWN177" s="72"/>
      <c r="VWO177" s="72"/>
      <c r="VWP177" s="72"/>
      <c r="VWQ177" s="72"/>
      <c r="VWR177" s="72"/>
      <c r="VWS177" s="71"/>
      <c r="VWT177" s="71"/>
      <c r="VWU177" s="71"/>
      <c r="VWV177" s="71"/>
      <c r="VWW177" s="71"/>
      <c r="VWX177" s="71"/>
      <c r="VWY177" s="71"/>
      <c r="VWZ177" s="72"/>
      <c r="VXA177" s="72"/>
      <c r="VXB177" s="72"/>
      <c r="VXC177" s="72"/>
      <c r="VXD177" s="72"/>
      <c r="VXE177" s="72"/>
      <c r="VXF177" s="72"/>
      <c r="VXG177" s="72"/>
      <c r="VXH177" s="72"/>
      <c r="VXI177" s="71"/>
      <c r="VXJ177" s="71"/>
      <c r="VXK177" s="71"/>
      <c r="VXL177" s="71"/>
      <c r="VXM177" s="71"/>
      <c r="VXN177" s="71"/>
      <c r="VXO177" s="71"/>
      <c r="VXP177" s="72"/>
      <c r="VXQ177" s="72"/>
      <c r="VXR177" s="72"/>
      <c r="VXS177" s="72"/>
      <c r="VXT177" s="72"/>
      <c r="VXU177" s="72"/>
      <c r="VXV177" s="72"/>
      <c r="VXW177" s="72"/>
      <c r="VXX177" s="72"/>
      <c r="VXY177" s="71"/>
      <c r="VXZ177" s="71"/>
      <c r="VYA177" s="71"/>
      <c r="VYB177" s="71"/>
      <c r="VYC177" s="71"/>
      <c r="VYD177" s="71"/>
      <c r="VYE177" s="71"/>
      <c r="VYF177" s="72"/>
      <c r="VYG177" s="72"/>
      <c r="VYH177" s="72"/>
      <c r="VYI177" s="72"/>
      <c r="VYJ177" s="72"/>
      <c r="VYK177" s="72"/>
      <c r="VYL177" s="72"/>
      <c r="VYM177" s="72"/>
      <c r="VYN177" s="72"/>
      <c r="VYO177" s="71"/>
      <c r="VYP177" s="71"/>
      <c r="VYQ177" s="71"/>
      <c r="VYR177" s="71"/>
      <c r="VYS177" s="71"/>
      <c r="VYT177" s="71"/>
      <c r="VYU177" s="71"/>
      <c r="VYV177" s="72"/>
      <c r="VYW177" s="72"/>
      <c r="VYX177" s="72"/>
      <c r="VYY177" s="72"/>
      <c r="VYZ177" s="72"/>
      <c r="VZA177" s="72"/>
      <c r="VZB177" s="72"/>
      <c r="VZC177" s="72"/>
      <c r="VZD177" s="72"/>
      <c r="VZE177" s="71"/>
      <c r="VZF177" s="71"/>
      <c r="VZG177" s="71"/>
      <c r="VZH177" s="71"/>
      <c r="VZI177" s="71"/>
      <c r="VZJ177" s="71"/>
      <c r="VZK177" s="71"/>
      <c r="VZL177" s="72"/>
      <c r="VZM177" s="72"/>
      <c r="VZN177" s="72"/>
      <c r="VZO177" s="72"/>
      <c r="VZP177" s="72"/>
      <c r="VZQ177" s="72"/>
      <c r="VZR177" s="72"/>
      <c r="VZS177" s="72"/>
      <c r="VZT177" s="72"/>
      <c r="VZU177" s="71"/>
      <c r="VZV177" s="71"/>
      <c r="VZW177" s="71"/>
      <c r="VZX177" s="71"/>
      <c r="VZY177" s="71"/>
      <c r="VZZ177" s="71"/>
      <c r="WAA177" s="71"/>
      <c r="WAB177" s="72"/>
      <c r="WAC177" s="72"/>
      <c r="WAD177" s="72"/>
      <c r="WAE177" s="72"/>
      <c r="WAF177" s="72"/>
      <c r="WAG177" s="72"/>
      <c r="WAH177" s="72"/>
      <c r="WAI177" s="72"/>
      <c r="WAJ177" s="72"/>
      <c r="WAK177" s="71"/>
      <c r="WAL177" s="71"/>
      <c r="WAM177" s="71"/>
      <c r="WAN177" s="71"/>
      <c r="WAO177" s="71"/>
      <c r="WAP177" s="71"/>
      <c r="WAQ177" s="71"/>
      <c r="WAR177" s="72"/>
      <c r="WAS177" s="72"/>
      <c r="WAT177" s="72"/>
      <c r="WAU177" s="72"/>
      <c r="WAV177" s="72"/>
      <c r="WAW177" s="72"/>
      <c r="WAX177" s="72"/>
      <c r="WAY177" s="72"/>
      <c r="WAZ177" s="72"/>
      <c r="WBA177" s="71"/>
      <c r="WBB177" s="71"/>
      <c r="WBC177" s="71"/>
      <c r="WBD177" s="71"/>
      <c r="WBE177" s="71"/>
      <c r="WBF177" s="71"/>
      <c r="WBG177" s="71"/>
      <c r="WBH177" s="72"/>
      <c r="WBI177" s="72"/>
      <c r="WBJ177" s="72"/>
      <c r="WBK177" s="72"/>
      <c r="WBL177" s="72"/>
      <c r="WBM177" s="72"/>
      <c r="WBN177" s="72"/>
      <c r="WBO177" s="72"/>
      <c r="WBP177" s="72"/>
      <c r="WBQ177" s="71"/>
      <c r="WBR177" s="71"/>
      <c r="WBS177" s="71"/>
      <c r="WBT177" s="71"/>
      <c r="WBU177" s="71"/>
      <c r="WBV177" s="71"/>
      <c r="WBW177" s="71"/>
      <c r="WBX177" s="72"/>
      <c r="WBY177" s="72"/>
      <c r="WBZ177" s="72"/>
      <c r="WCA177" s="72"/>
      <c r="WCB177" s="72"/>
      <c r="WCC177" s="72"/>
      <c r="WCD177" s="72"/>
      <c r="WCE177" s="72"/>
      <c r="WCF177" s="72"/>
      <c r="WCG177" s="71"/>
      <c r="WCH177" s="71"/>
      <c r="WCI177" s="71"/>
      <c r="WCJ177" s="71"/>
      <c r="WCK177" s="71"/>
      <c r="WCL177" s="71"/>
      <c r="WCM177" s="71"/>
      <c r="WCN177" s="72"/>
      <c r="WCO177" s="72"/>
      <c r="WCP177" s="72"/>
      <c r="WCQ177" s="72"/>
      <c r="WCR177" s="72"/>
      <c r="WCS177" s="72"/>
      <c r="WCT177" s="72"/>
      <c r="WCU177" s="72"/>
      <c r="WCV177" s="72"/>
      <c r="WCW177" s="71"/>
      <c r="WCX177" s="71"/>
      <c r="WCY177" s="71"/>
      <c r="WCZ177" s="71"/>
      <c r="WDA177" s="71"/>
      <c r="WDB177" s="71"/>
      <c r="WDC177" s="71"/>
      <c r="WDD177" s="72"/>
      <c r="WDE177" s="72"/>
      <c r="WDF177" s="72"/>
      <c r="WDG177" s="72"/>
      <c r="WDH177" s="72"/>
      <c r="WDI177" s="72"/>
      <c r="WDJ177" s="72"/>
      <c r="WDK177" s="72"/>
      <c r="WDL177" s="72"/>
      <c r="WDM177" s="71"/>
      <c r="WDN177" s="71"/>
      <c r="WDO177" s="71"/>
      <c r="WDP177" s="71"/>
      <c r="WDQ177" s="71"/>
      <c r="WDR177" s="71"/>
      <c r="WDS177" s="71"/>
      <c r="WDT177" s="72"/>
      <c r="WDU177" s="72"/>
      <c r="WDV177" s="72"/>
      <c r="WDW177" s="72"/>
      <c r="WDX177" s="72"/>
      <c r="WDY177" s="72"/>
      <c r="WDZ177" s="72"/>
      <c r="WEA177" s="72"/>
      <c r="WEB177" s="72"/>
      <c r="WEC177" s="71"/>
      <c r="WED177" s="71"/>
      <c r="WEE177" s="71"/>
      <c r="WEF177" s="71"/>
      <c r="WEG177" s="71"/>
      <c r="WEH177" s="71"/>
      <c r="WEI177" s="71"/>
      <c r="WEJ177" s="72"/>
      <c r="WEK177" s="72"/>
      <c r="WEL177" s="72"/>
      <c r="WEM177" s="72"/>
      <c r="WEN177" s="72"/>
      <c r="WEO177" s="72"/>
      <c r="WEP177" s="72"/>
      <c r="WEQ177" s="72"/>
      <c r="WER177" s="72"/>
      <c r="WES177" s="71"/>
      <c r="WET177" s="71"/>
      <c r="WEU177" s="71"/>
      <c r="WEV177" s="71"/>
      <c r="WEW177" s="71"/>
      <c r="WEX177" s="71"/>
      <c r="WEY177" s="71"/>
      <c r="WEZ177" s="72"/>
      <c r="WFA177" s="72"/>
      <c r="WFB177" s="72"/>
      <c r="WFC177" s="72"/>
      <c r="WFD177" s="72"/>
      <c r="WFE177" s="72"/>
      <c r="WFF177" s="72"/>
      <c r="WFG177" s="72"/>
      <c r="WFH177" s="72"/>
      <c r="WFI177" s="71"/>
      <c r="WFJ177" s="71"/>
      <c r="WFK177" s="71"/>
      <c r="WFL177" s="71"/>
      <c r="WFM177" s="71"/>
      <c r="WFN177" s="71"/>
      <c r="WFO177" s="71"/>
      <c r="WFP177" s="72"/>
      <c r="WFQ177" s="72"/>
      <c r="WFR177" s="72"/>
      <c r="WFS177" s="72"/>
      <c r="WFT177" s="72"/>
      <c r="WFU177" s="72"/>
      <c r="WFV177" s="72"/>
      <c r="WFW177" s="72"/>
      <c r="WFX177" s="72"/>
      <c r="WFY177" s="71"/>
      <c r="WFZ177" s="71"/>
      <c r="WGA177" s="71"/>
      <c r="WGB177" s="71"/>
      <c r="WGC177" s="71"/>
      <c r="WGD177" s="71"/>
      <c r="WGE177" s="71"/>
      <c r="WGF177" s="72"/>
      <c r="WGG177" s="72"/>
      <c r="WGH177" s="72"/>
      <c r="WGI177" s="72"/>
      <c r="WGJ177" s="72"/>
      <c r="WGK177" s="72"/>
      <c r="WGL177" s="72"/>
      <c r="WGM177" s="72"/>
      <c r="WGN177" s="72"/>
      <c r="WGO177" s="71"/>
      <c r="WGP177" s="71"/>
      <c r="WGQ177" s="71"/>
      <c r="WGR177" s="71"/>
      <c r="WGS177" s="71"/>
      <c r="WGT177" s="71"/>
      <c r="WGU177" s="71"/>
      <c r="WGV177" s="72"/>
      <c r="WGW177" s="72"/>
      <c r="WGX177" s="72"/>
      <c r="WGY177" s="72"/>
      <c r="WGZ177" s="72"/>
      <c r="WHA177" s="72"/>
      <c r="WHB177" s="72"/>
      <c r="WHC177" s="72"/>
      <c r="WHD177" s="72"/>
      <c r="WHE177" s="71"/>
      <c r="WHF177" s="71"/>
      <c r="WHG177" s="71"/>
      <c r="WHH177" s="71"/>
      <c r="WHI177" s="71"/>
      <c r="WHJ177" s="71"/>
      <c r="WHK177" s="71"/>
      <c r="WHL177" s="72"/>
      <c r="WHM177" s="72"/>
      <c r="WHN177" s="72"/>
      <c r="WHO177" s="72"/>
      <c r="WHP177" s="72"/>
      <c r="WHQ177" s="72"/>
      <c r="WHR177" s="72"/>
      <c r="WHS177" s="72"/>
      <c r="WHT177" s="72"/>
      <c r="WHU177" s="71"/>
      <c r="WHV177" s="71"/>
      <c r="WHW177" s="71"/>
      <c r="WHX177" s="71"/>
      <c r="WHY177" s="71"/>
      <c r="WHZ177" s="71"/>
      <c r="WIA177" s="71"/>
      <c r="WIB177" s="72"/>
      <c r="WIC177" s="72"/>
      <c r="WID177" s="72"/>
      <c r="WIE177" s="72"/>
      <c r="WIF177" s="72"/>
      <c r="WIG177" s="72"/>
      <c r="WIH177" s="72"/>
      <c r="WII177" s="72"/>
      <c r="WIJ177" s="72"/>
      <c r="WIK177" s="71"/>
      <c r="WIL177" s="71"/>
      <c r="WIM177" s="71"/>
      <c r="WIN177" s="71"/>
      <c r="WIO177" s="71"/>
      <c r="WIP177" s="71"/>
      <c r="WIQ177" s="71"/>
      <c r="WIR177" s="72"/>
      <c r="WIS177" s="72"/>
      <c r="WIT177" s="72"/>
      <c r="WIU177" s="72"/>
      <c r="WIV177" s="72"/>
      <c r="WIW177" s="72"/>
      <c r="WIX177" s="72"/>
      <c r="WIY177" s="72"/>
      <c r="WIZ177" s="72"/>
      <c r="WJA177" s="71"/>
      <c r="WJB177" s="71"/>
      <c r="WJC177" s="71"/>
      <c r="WJD177" s="71"/>
      <c r="WJE177" s="71"/>
      <c r="WJF177" s="71"/>
      <c r="WJG177" s="71"/>
      <c r="WJH177" s="72"/>
      <c r="WJI177" s="72"/>
      <c r="WJJ177" s="72"/>
      <c r="WJK177" s="72"/>
      <c r="WJL177" s="72"/>
      <c r="WJM177" s="72"/>
      <c r="WJN177" s="72"/>
      <c r="WJO177" s="72"/>
      <c r="WJP177" s="72"/>
      <c r="WJQ177" s="71"/>
      <c r="WJR177" s="71"/>
      <c r="WJS177" s="71"/>
      <c r="WJT177" s="71"/>
      <c r="WJU177" s="71"/>
      <c r="WJV177" s="71"/>
      <c r="WJW177" s="71"/>
      <c r="WJX177" s="72"/>
      <c r="WJY177" s="72"/>
      <c r="WJZ177" s="72"/>
      <c r="WKA177" s="72"/>
      <c r="WKB177" s="72"/>
      <c r="WKC177" s="72"/>
      <c r="WKD177" s="72"/>
      <c r="WKE177" s="72"/>
      <c r="WKF177" s="72"/>
      <c r="WKG177" s="71"/>
      <c r="WKH177" s="71"/>
      <c r="WKI177" s="71"/>
      <c r="WKJ177" s="71"/>
      <c r="WKK177" s="71"/>
      <c r="WKL177" s="71"/>
      <c r="WKM177" s="71"/>
      <c r="WKN177" s="72"/>
      <c r="WKO177" s="72"/>
      <c r="WKP177" s="72"/>
      <c r="WKQ177" s="72"/>
      <c r="WKR177" s="72"/>
      <c r="WKS177" s="72"/>
      <c r="WKT177" s="72"/>
      <c r="WKU177" s="72"/>
      <c r="WKV177" s="72"/>
      <c r="WKW177" s="71"/>
      <c r="WKX177" s="71"/>
      <c r="WKY177" s="71"/>
      <c r="WKZ177" s="71"/>
      <c r="WLA177" s="71"/>
      <c r="WLB177" s="71"/>
      <c r="WLC177" s="71"/>
      <c r="WLD177" s="72"/>
      <c r="WLE177" s="72"/>
      <c r="WLF177" s="72"/>
      <c r="WLG177" s="72"/>
      <c r="WLH177" s="72"/>
      <c r="WLI177" s="72"/>
      <c r="WLJ177" s="72"/>
      <c r="WLK177" s="72"/>
      <c r="WLL177" s="72"/>
      <c r="WLM177" s="71"/>
      <c r="WLN177" s="71"/>
      <c r="WLO177" s="71"/>
      <c r="WLP177" s="71"/>
      <c r="WLQ177" s="71"/>
      <c r="WLR177" s="71"/>
      <c r="WLS177" s="71"/>
      <c r="WLT177" s="72"/>
      <c r="WLU177" s="72"/>
      <c r="WLV177" s="72"/>
      <c r="WLW177" s="72"/>
      <c r="WLX177" s="72"/>
      <c r="WLY177" s="72"/>
      <c r="WLZ177" s="72"/>
      <c r="WMA177" s="72"/>
      <c r="WMB177" s="72"/>
      <c r="WMC177" s="71"/>
      <c r="WMD177" s="71"/>
      <c r="WME177" s="71"/>
      <c r="WMF177" s="71"/>
      <c r="WMG177" s="71"/>
      <c r="WMH177" s="71"/>
      <c r="WMI177" s="71"/>
      <c r="WMJ177" s="72"/>
      <c r="WMK177" s="72"/>
      <c r="WML177" s="72"/>
      <c r="WMM177" s="72"/>
      <c r="WMN177" s="72"/>
      <c r="WMO177" s="72"/>
      <c r="WMP177" s="72"/>
      <c r="WMQ177" s="72"/>
      <c r="WMR177" s="72"/>
      <c r="WMS177" s="71"/>
      <c r="WMT177" s="71"/>
      <c r="WMU177" s="71"/>
      <c r="WMV177" s="71"/>
      <c r="WMW177" s="71"/>
      <c r="WMX177" s="71"/>
      <c r="WMY177" s="71"/>
      <c r="WMZ177" s="72"/>
      <c r="WNA177" s="72"/>
      <c r="WNB177" s="72"/>
      <c r="WNC177" s="72"/>
      <c r="WND177" s="72"/>
      <c r="WNE177" s="72"/>
      <c r="WNF177" s="72"/>
      <c r="WNG177" s="72"/>
      <c r="WNH177" s="72"/>
      <c r="WNI177" s="71"/>
      <c r="WNJ177" s="71"/>
      <c r="WNK177" s="71"/>
      <c r="WNL177" s="71"/>
      <c r="WNM177" s="71"/>
      <c r="WNN177" s="71"/>
      <c r="WNO177" s="71"/>
      <c r="WNP177" s="72"/>
      <c r="WNQ177" s="72"/>
      <c r="WNR177" s="72"/>
      <c r="WNS177" s="72"/>
      <c r="WNT177" s="72"/>
      <c r="WNU177" s="72"/>
      <c r="WNV177" s="72"/>
      <c r="WNW177" s="72"/>
      <c r="WNX177" s="72"/>
      <c r="WNY177" s="71"/>
      <c r="WNZ177" s="71"/>
      <c r="WOA177" s="71"/>
      <c r="WOB177" s="71"/>
      <c r="WOC177" s="71"/>
      <c r="WOD177" s="71"/>
      <c r="WOE177" s="71"/>
      <c r="WOF177" s="72"/>
      <c r="WOG177" s="72"/>
      <c r="WOH177" s="72"/>
      <c r="WOI177" s="72"/>
      <c r="WOJ177" s="72"/>
      <c r="WOK177" s="72"/>
      <c r="WOL177" s="72"/>
      <c r="WOM177" s="72"/>
      <c r="WON177" s="72"/>
      <c r="WOO177" s="71"/>
      <c r="WOP177" s="71"/>
      <c r="WOQ177" s="71"/>
      <c r="WOR177" s="71"/>
      <c r="WOS177" s="71"/>
      <c r="WOT177" s="71"/>
      <c r="WOU177" s="71"/>
      <c r="WOV177" s="72"/>
      <c r="WOW177" s="72"/>
      <c r="WOX177" s="72"/>
      <c r="WOY177" s="72"/>
      <c r="WOZ177" s="72"/>
      <c r="WPA177" s="72"/>
      <c r="WPB177" s="72"/>
      <c r="WPC177" s="72"/>
      <c r="WPD177" s="72"/>
      <c r="WPE177" s="71"/>
      <c r="WPF177" s="71"/>
      <c r="WPG177" s="71"/>
      <c r="WPH177" s="71"/>
      <c r="WPI177" s="71"/>
      <c r="WPJ177" s="71"/>
      <c r="WPK177" s="71"/>
      <c r="WPL177" s="72"/>
      <c r="WPM177" s="72"/>
      <c r="WPN177" s="72"/>
      <c r="WPO177" s="72"/>
      <c r="WPP177" s="72"/>
      <c r="WPQ177" s="72"/>
      <c r="WPR177" s="72"/>
      <c r="WPS177" s="72"/>
      <c r="WPT177" s="72"/>
      <c r="WPU177" s="71"/>
      <c r="WPV177" s="71"/>
      <c r="WPW177" s="71"/>
      <c r="WPX177" s="71"/>
      <c r="WPY177" s="71"/>
      <c r="WPZ177" s="71"/>
      <c r="WQA177" s="71"/>
      <c r="WQB177" s="72"/>
      <c r="WQC177" s="72"/>
      <c r="WQD177" s="72"/>
      <c r="WQE177" s="72"/>
      <c r="WQF177" s="72"/>
      <c r="WQG177" s="72"/>
      <c r="WQH177" s="72"/>
      <c r="WQI177" s="72"/>
      <c r="WQJ177" s="72"/>
      <c r="WQK177" s="71"/>
      <c r="WQL177" s="71"/>
      <c r="WQM177" s="71"/>
      <c r="WQN177" s="71"/>
      <c r="WQO177" s="71"/>
      <c r="WQP177" s="71"/>
      <c r="WQQ177" s="71"/>
      <c r="WQR177" s="72"/>
      <c r="WQS177" s="72"/>
      <c r="WQT177" s="72"/>
      <c r="WQU177" s="72"/>
      <c r="WQV177" s="72"/>
      <c r="WQW177" s="72"/>
      <c r="WQX177" s="72"/>
      <c r="WQY177" s="72"/>
      <c r="WQZ177" s="72"/>
      <c r="WRA177" s="71"/>
      <c r="WRB177" s="71"/>
      <c r="WRC177" s="71"/>
      <c r="WRD177" s="71"/>
      <c r="WRE177" s="71"/>
      <c r="WRF177" s="71"/>
      <c r="WRG177" s="71"/>
      <c r="WRH177" s="72"/>
      <c r="WRI177" s="72"/>
      <c r="WRJ177" s="72"/>
      <c r="WRK177" s="72"/>
      <c r="WRL177" s="72"/>
      <c r="WRM177" s="72"/>
      <c r="WRN177" s="72"/>
      <c r="WRO177" s="72"/>
      <c r="WRP177" s="72"/>
      <c r="WRQ177" s="71"/>
      <c r="WRR177" s="71"/>
      <c r="WRS177" s="71"/>
      <c r="WRT177" s="71"/>
      <c r="WRU177" s="71"/>
      <c r="WRV177" s="71"/>
      <c r="WRW177" s="71"/>
      <c r="WRX177" s="72"/>
      <c r="WRY177" s="72"/>
      <c r="WRZ177" s="72"/>
      <c r="WSA177" s="72"/>
      <c r="WSB177" s="72"/>
      <c r="WSC177" s="72"/>
      <c r="WSD177" s="72"/>
      <c r="WSE177" s="72"/>
      <c r="WSF177" s="72"/>
      <c r="WSG177" s="71"/>
      <c r="WSH177" s="71"/>
      <c r="WSI177" s="71"/>
      <c r="WSJ177" s="71"/>
      <c r="WSK177" s="71"/>
      <c r="WSL177" s="71"/>
      <c r="WSM177" s="71"/>
      <c r="WSN177" s="72"/>
      <c r="WSO177" s="72"/>
      <c r="WSP177" s="72"/>
      <c r="WSQ177" s="72"/>
      <c r="WSR177" s="72"/>
      <c r="WSS177" s="72"/>
      <c r="WST177" s="72"/>
      <c r="WSU177" s="72"/>
      <c r="WSV177" s="72"/>
      <c r="WSW177" s="71"/>
      <c r="WSX177" s="71"/>
      <c r="WSY177" s="71"/>
      <c r="WSZ177" s="71"/>
      <c r="WTA177" s="71"/>
      <c r="WTB177" s="71"/>
      <c r="WTC177" s="71"/>
      <c r="WTD177" s="72"/>
      <c r="WTE177" s="72"/>
      <c r="WTF177" s="72"/>
      <c r="WTG177" s="72"/>
      <c r="WTH177" s="72"/>
      <c r="WTI177" s="72"/>
      <c r="WTJ177" s="72"/>
      <c r="WTK177" s="72"/>
      <c r="WTL177" s="72"/>
      <c r="WTM177" s="71"/>
      <c r="WTN177" s="71"/>
      <c r="WTO177" s="71"/>
      <c r="WTP177" s="71"/>
      <c r="WTQ177" s="71"/>
      <c r="WTR177" s="71"/>
      <c r="WTS177" s="71"/>
      <c r="WTT177" s="72"/>
      <c r="WTU177" s="72"/>
      <c r="WTV177" s="72"/>
      <c r="WTW177" s="72"/>
      <c r="WTX177" s="72"/>
      <c r="WTY177" s="72"/>
      <c r="WTZ177" s="72"/>
      <c r="WUA177" s="72"/>
      <c r="WUB177" s="72"/>
      <c r="WUC177" s="71"/>
      <c r="WUD177" s="71"/>
      <c r="WUE177" s="71"/>
      <c r="WUF177" s="71"/>
      <c r="WUG177" s="71"/>
      <c r="WUH177" s="71"/>
      <c r="WUI177" s="71"/>
      <c r="WUJ177" s="72"/>
      <c r="WUK177" s="72"/>
      <c r="WUL177" s="72"/>
      <c r="WUM177" s="72"/>
      <c r="WUN177" s="72"/>
      <c r="WUO177" s="72"/>
      <c r="WUP177" s="72"/>
      <c r="WUQ177" s="72"/>
      <c r="WUR177" s="72"/>
      <c r="WUS177" s="71"/>
      <c r="WUT177" s="71"/>
      <c r="WUU177" s="71"/>
      <c r="WUV177" s="71"/>
      <c r="WUW177" s="71"/>
      <c r="WUX177" s="71"/>
      <c r="WUY177" s="71"/>
      <c r="WUZ177" s="72"/>
      <c r="WVA177" s="72"/>
      <c r="WVB177" s="72"/>
      <c r="WVC177" s="72"/>
      <c r="WVD177" s="72"/>
      <c r="WVE177" s="72"/>
      <c r="WVF177" s="72"/>
      <c r="WVG177" s="72"/>
      <c r="WVH177" s="72"/>
      <c r="WVI177" s="71"/>
      <c r="WVJ177" s="71"/>
      <c r="WVK177" s="71"/>
      <c r="WVL177" s="71"/>
      <c r="WVM177" s="71"/>
      <c r="WVN177" s="71"/>
      <c r="WVO177" s="71"/>
      <c r="WVP177" s="72"/>
      <c r="WVQ177" s="72"/>
      <c r="WVR177" s="72"/>
      <c r="WVS177" s="72"/>
      <c r="WVT177" s="72"/>
      <c r="WVU177" s="72"/>
      <c r="WVV177" s="72"/>
      <c r="WVW177" s="72"/>
      <c r="WVX177" s="72"/>
      <c r="WVY177" s="71"/>
      <c r="WVZ177" s="71"/>
      <c r="WWA177" s="71"/>
      <c r="WWB177" s="71"/>
      <c r="WWC177" s="71"/>
      <c r="WWD177" s="71"/>
      <c r="WWE177" s="71"/>
      <c r="WWF177" s="72"/>
      <c r="WWG177" s="72"/>
      <c r="WWH177" s="72"/>
      <c r="WWI177" s="72"/>
      <c r="WWJ177" s="72"/>
      <c r="WWK177" s="72"/>
      <c r="WWL177" s="72"/>
      <c r="WWM177" s="72"/>
      <c r="WWN177" s="72"/>
      <c r="WWO177" s="71"/>
      <c r="WWP177" s="71"/>
      <c r="WWQ177" s="71"/>
      <c r="WWR177" s="71"/>
      <c r="WWS177" s="71"/>
      <c r="WWT177" s="71"/>
      <c r="WWU177" s="71"/>
      <c r="WWV177" s="72"/>
      <c r="WWW177" s="72"/>
      <c r="WWX177" s="72"/>
      <c r="WWY177" s="72"/>
      <c r="WWZ177" s="72"/>
      <c r="WXA177" s="72"/>
      <c r="WXB177" s="72"/>
      <c r="WXC177" s="72"/>
      <c r="WXD177" s="72"/>
      <c r="WXE177" s="71"/>
      <c r="WXF177" s="71"/>
      <c r="WXG177" s="71"/>
      <c r="WXH177" s="71"/>
      <c r="WXI177" s="71"/>
      <c r="WXJ177" s="71"/>
      <c r="WXK177" s="71"/>
      <c r="WXL177" s="72"/>
      <c r="WXM177" s="72"/>
      <c r="WXN177" s="72"/>
      <c r="WXO177" s="72"/>
      <c r="WXP177" s="72"/>
      <c r="WXQ177" s="72"/>
      <c r="WXR177" s="72"/>
      <c r="WXS177" s="72"/>
      <c r="WXT177" s="72"/>
      <c r="WXU177" s="71"/>
      <c r="WXV177" s="71"/>
      <c r="WXW177" s="71"/>
      <c r="WXX177" s="71"/>
      <c r="WXY177" s="71"/>
      <c r="WXZ177" s="71"/>
      <c r="WYA177" s="71"/>
      <c r="WYB177" s="72"/>
      <c r="WYC177" s="72"/>
      <c r="WYD177" s="72"/>
      <c r="WYE177" s="72"/>
      <c r="WYF177" s="72"/>
      <c r="WYG177" s="72"/>
      <c r="WYH177" s="72"/>
      <c r="WYI177" s="72"/>
      <c r="WYJ177" s="72"/>
      <c r="WYK177" s="71"/>
      <c r="WYL177" s="71"/>
      <c r="WYM177" s="71"/>
      <c r="WYN177" s="71"/>
      <c r="WYO177" s="71"/>
      <c r="WYP177" s="71"/>
      <c r="WYQ177" s="71"/>
      <c r="WYR177" s="72"/>
      <c r="WYS177" s="72"/>
      <c r="WYT177" s="72"/>
      <c r="WYU177" s="72"/>
      <c r="WYV177" s="72"/>
      <c r="WYW177" s="72"/>
      <c r="WYX177" s="72"/>
      <c r="WYY177" s="72"/>
      <c r="WYZ177" s="72"/>
      <c r="WZA177" s="71"/>
      <c r="WZB177" s="71"/>
      <c r="WZC177" s="71"/>
      <c r="WZD177" s="71"/>
      <c r="WZE177" s="71"/>
      <c r="WZF177" s="71"/>
      <c r="WZG177" s="71"/>
      <c r="WZH177" s="72"/>
      <c r="WZI177" s="72"/>
      <c r="WZJ177" s="72"/>
      <c r="WZK177" s="72"/>
      <c r="WZL177" s="72"/>
      <c r="WZM177" s="72"/>
      <c r="WZN177" s="72"/>
      <c r="WZO177" s="72"/>
      <c r="WZP177" s="72"/>
      <c r="WZQ177" s="71"/>
      <c r="WZR177" s="71"/>
      <c r="WZS177" s="71"/>
      <c r="WZT177" s="71"/>
      <c r="WZU177" s="71"/>
      <c r="WZV177" s="71"/>
      <c r="WZW177" s="71"/>
      <c r="WZX177" s="72"/>
      <c r="WZY177" s="72"/>
      <c r="WZZ177" s="72"/>
      <c r="XAA177" s="72"/>
      <c r="XAB177" s="72"/>
      <c r="XAC177" s="72"/>
      <c r="XAD177" s="72"/>
      <c r="XAE177" s="72"/>
      <c r="XAF177" s="72"/>
      <c r="XAG177" s="71"/>
      <c r="XAH177" s="71"/>
      <c r="XAI177" s="71"/>
      <c r="XAJ177" s="71"/>
      <c r="XAK177" s="71"/>
      <c r="XAL177" s="71"/>
      <c r="XAM177" s="71"/>
      <c r="XAN177" s="72"/>
      <c r="XAO177" s="72"/>
      <c r="XAP177" s="72"/>
      <c r="XAQ177" s="72"/>
      <c r="XAR177" s="72"/>
      <c r="XAS177" s="72"/>
      <c r="XAT177" s="72"/>
      <c r="XAU177" s="72"/>
      <c r="XAV177" s="72"/>
      <c r="XAW177" s="71"/>
      <c r="XAX177" s="71"/>
      <c r="XAY177" s="71"/>
      <c r="XAZ177" s="71"/>
      <c r="XBA177" s="71"/>
      <c r="XBB177" s="71"/>
      <c r="XBC177" s="71"/>
      <c r="XBD177" s="72"/>
      <c r="XBE177" s="72"/>
      <c r="XBF177" s="72"/>
      <c r="XBG177" s="72"/>
      <c r="XBH177" s="72"/>
      <c r="XBI177" s="72"/>
      <c r="XBJ177" s="72"/>
      <c r="XBK177" s="72"/>
      <c r="XBL177" s="72"/>
      <c r="XBM177" s="71"/>
      <c r="XBN177" s="71"/>
      <c r="XBO177" s="71"/>
      <c r="XBP177" s="71"/>
      <c r="XBQ177" s="71"/>
      <c r="XBR177" s="71"/>
      <c r="XBS177" s="71"/>
      <c r="XBT177" s="72"/>
      <c r="XBU177" s="72"/>
      <c r="XBV177" s="72"/>
      <c r="XBW177" s="72"/>
      <c r="XBX177" s="72"/>
      <c r="XBY177" s="72"/>
      <c r="XBZ177" s="72"/>
      <c r="XCA177" s="72"/>
      <c r="XCB177" s="72"/>
      <c r="XCC177" s="71"/>
      <c r="XCD177" s="71"/>
      <c r="XCE177" s="71"/>
      <c r="XCF177" s="71"/>
      <c r="XCG177" s="71"/>
      <c r="XCH177" s="71"/>
      <c r="XCI177" s="71"/>
      <c r="XCJ177" s="72"/>
      <c r="XCK177" s="72"/>
      <c r="XCL177" s="72"/>
      <c r="XCM177" s="72"/>
      <c r="XCN177" s="72"/>
      <c r="XCO177" s="72"/>
      <c r="XCP177" s="72"/>
      <c r="XCQ177" s="72"/>
      <c r="XCR177" s="72"/>
      <c r="XCS177" s="71"/>
      <c r="XCT177" s="71"/>
      <c r="XCU177" s="71"/>
      <c r="XCV177" s="71"/>
      <c r="XCW177" s="71"/>
      <c r="XCX177" s="71"/>
      <c r="XCY177" s="71"/>
      <c r="XCZ177" s="72"/>
      <c r="XDA177" s="72"/>
      <c r="XDB177" s="72"/>
      <c r="XDC177" s="72"/>
      <c r="XDD177" s="72"/>
      <c r="XDE177" s="72"/>
      <c r="XDF177" s="72"/>
      <c r="XDG177" s="72"/>
      <c r="XDH177" s="72"/>
      <c r="XDI177" s="71"/>
      <c r="XDJ177" s="71"/>
      <c r="XDK177" s="71"/>
      <c r="XDL177" s="71"/>
      <c r="XDM177" s="71"/>
      <c r="XDN177" s="71"/>
      <c r="XDO177" s="71"/>
      <c r="XDP177" s="72"/>
      <c r="XDQ177" s="72"/>
      <c r="XDR177" s="72"/>
      <c r="XDS177" s="72"/>
      <c r="XDT177" s="72"/>
      <c r="XDU177" s="72"/>
      <c r="XDV177" s="72"/>
      <c r="XDW177" s="72"/>
      <c r="XDX177" s="72"/>
      <c r="XDY177" s="71"/>
      <c r="XDZ177" s="71"/>
      <c r="XEA177" s="71"/>
      <c r="XEB177" s="71"/>
      <c r="XEC177" s="71"/>
      <c r="XED177" s="71"/>
      <c r="XEE177" s="71"/>
      <c r="XEF177" s="72"/>
      <c r="XEG177" s="72"/>
      <c r="XEH177" s="72"/>
      <c r="XEI177" s="72"/>
      <c r="XEJ177" s="72"/>
      <c r="XEK177" s="72"/>
      <c r="XEL177" s="72"/>
      <c r="XEM177" s="72"/>
      <c r="XEN177" s="72"/>
      <c r="XEO177" s="71"/>
      <c r="XEP177" s="71"/>
      <c r="XEQ177" s="71"/>
      <c r="XER177" s="71"/>
      <c r="XES177" s="71"/>
      <c r="XET177" s="71"/>
      <c r="XEU177" s="71"/>
      <c r="XEV177" s="72"/>
      <c r="XEW177" s="72"/>
      <c r="XEX177" s="72"/>
      <c r="XEY177" s="72"/>
      <c r="XEZ177" s="72"/>
      <c r="XFA177" s="72"/>
      <c r="XFB177" s="72"/>
      <c r="XFC177" s="72"/>
      <c r="XFD177" s="72"/>
    </row>
    <row r="178" spans="1:16384" s="70" customFormat="1" ht="15" hidden="1" customHeight="1" outlineLevel="2" x14ac:dyDescent="0.25">
      <c r="A178" s="67" t="s">
        <v>11</v>
      </c>
      <c r="B178" s="129" t="s">
        <v>547</v>
      </c>
      <c r="C178" s="129" t="s">
        <v>182</v>
      </c>
      <c r="D178" s="129" t="s">
        <v>57</v>
      </c>
      <c r="E178" s="129" t="s">
        <v>18</v>
      </c>
      <c r="F178" s="129" t="s">
        <v>183</v>
      </c>
      <c r="G178" s="130" t="s">
        <v>190</v>
      </c>
      <c r="H178" s="131">
        <v>0</v>
      </c>
      <c r="I178" s="131">
        <v>163.63999999999999</v>
      </c>
      <c r="J178" s="131">
        <v>100</v>
      </c>
      <c r="K178" s="131">
        <v>100</v>
      </c>
      <c r="L178" s="131">
        <f t="shared" ref="L178:L185" si="50">M178/10*12</f>
        <v>75.036000000000001</v>
      </c>
      <c r="M178" s="131">
        <v>62.53</v>
      </c>
      <c r="N178" s="131">
        <v>100</v>
      </c>
      <c r="O178" s="131">
        <f t="shared" si="44"/>
        <v>100</v>
      </c>
      <c r="P178" s="131">
        <f t="shared" si="43"/>
        <v>100</v>
      </c>
    </row>
    <row r="179" spans="1:16384" s="70" customFormat="1" ht="15" hidden="1" customHeight="1" outlineLevel="2" x14ac:dyDescent="0.25">
      <c r="A179" s="67" t="s">
        <v>11</v>
      </c>
      <c r="B179" s="129" t="s">
        <v>547</v>
      </c>
      <c r="C179" s="129" t="s">
        <v>182</v>
      </c>
      <c r="D179" s="129" t="s">
        <v>57</v>
      </c>
      <c r="E179" s="129" t="s">
        <v>18</v>
      </c>
      <c r="F179" s="129" t="s">
        <v>183</v>
      </c>
      <c r="G179" s="130" t="s">
        <v>58</v>
      </c>
      <c r="H179" s="131">
        <v>0</v>
      </c>
      <c r="I179" s="131">
        <v>0</v>
      </c>
      <c r="J179" s="131">
        <v>100</v>
      </c>
      <c r="K179" s="131">
        <v>100</v>
      </c>
      <c r="L179" s="131">
        <f t="shared" si="50"/>
        <v>51.588000000000008</v>
      </c>
      <c r="M179" s="131">
        <v>42.99</v>
      </c>
      <c r="N179" s="131">
        <v>60</v>
      </c>
      <c r="O179" s="131">
        <f t="shared" si="44"/>
        <v>60</v>
      </c>
      <c r="P179" s="131">
        <f t="shared" si="43"/>
        <v>60</v>
      </c>
    </row>
    <row r="180" spans="1:16384" s="70" customFormat="1" ht="15" hidden="1" customHeight="1" outlineLevel="2" x14ac:dyDescent="0.25">
      <c r="A180" s="67" t="s">
        <v>11</v>
      </c>
      <c r="B180" s="129" t="s">
        <v>547</v>
      </c>
      <c r="C180" s="129" t="s">
        <v>182</v>
      </c>
      <c r="D180" s="129" t="s">
        <v>57</v>
      </c>
      <c r="E180" s="129" t="s">
        <v>18</v>
      </c>
      <c r="F180" s="129" t="s">
        <v>183</v>
      </c>
      <c r="G180" s="130" t="s">
        <v>191</v>
      </c>
      <c r="H180" s="131">
        <v>0</v>
      </c>
      <c r="I180" s="131">
        <v>0</v>
      </c>
      <c r="J180" s="131">
        <v>80</v>
      </c>
      <c r="K180" s="131">
        <v>80</v>
      </c>
      <c r="L180" s="131">
        <f t="shared" si="50"/>
        <v>14.364000000000001</v>
      </c>
      <c r="M180" s="131">
        <v>11.97</v>
      </c>
      <c r="N180" s="131">
        <v>25</v>
      </c>
      <c r="O180" s="131">
        <f t="shared" si="44"/>
        <v>25</v>
      </c>
      <c r="P180" s="131">
        <f t="shared" si="43"/>
        <v>25</v>
      </c>
    </row>
    <row r="181" spans="1:16384" s="70" customFormat="1" ht="15" hidden="1" customHeight="1" outlineLevel="2" x14ac:dyDescent="0.25">
      <c r="A181" s="67" t="s">
        <v>11</v>
      </c>
      <c r="B181" s="129" t="s">
        <v>547</v>
      </c>
      <c r="C181" s="129" t="s">
        <v>182</v>
      </c>
      <c r="D181" s="129" t="s">
        <v>75</v>
      </c>
      <c r="E181" s="129" t="s">
        <v>18</v>
      </c>
      <c r="F181" s="129" t="s">
        <v>183</v>
      </c>
      <c r="G181" s="130" t="s">
        <v>192</v>
      </c>
      <c r="H181" s="131">
        <v>0</v>
      </c>
      <c r="I181" s="131">
        <v>59.02</v>
      </c>
      <c r="J181" s="131">
        <v>70</v>
      </c>
      <c r="K181" s="131">
        <v>70</v>
      </c>
      <c r="L181" s="131">
        <f t="shared" si="50"/>
        <v>69.972000000000008</v>
      </c>
      <c r="M181" s="131">
        <v>58.31</v>
      </c>
      <c r="N181" s="131">
        <v>75</v>
      </c>
      <c r="O181" s="131">
        <f t="shared" si="44"/>
        <v>75</v>
      </c>
      <c r="P181" s="131">
        <f t="shared" si="43"/>
        <v>75</v>
      </c>
    </row>
    <row r="182" spans="1:16384" s="70" customFormat="1" ht="15" hidden="1" customHeight="1" outlineLevel="1" collapsed="1" x14ac:dyDescent="0.25">
      <c r="A182" s="66"/>
      <c r="B182" s="129" t="s">
        <v>547</v>
      </c>
      <c r="C182" s="129" t="s">
        <v>663</v>
      </c>
      <c r="D182" s="129" t="s">
        <v>538</v>
      </c>
      <c r="E182" s="129"/>
      <c r="F182" s="129"/>
      <c r="G182" s="130" t="s">
        <v>198</v>
      </c>
      <c r="H182" s="131">
        <f>SUM(H178:H181)</f>
        <v>0</v>
      </c>
      <c r="I182" s="131">
        <f t="shared" ref="I182:P182" si="51">SUM(I178:I181)</f>
        <v>222.66</v>
      </c>
      <c r="J182" s="131">
        <f t="shared" si="51"/>
        <v>350</v>
      </c>
      <c r="K182" s="131">
        <f t="shared" si="51"/>
        <v>350</v>
      </c>
      <c r="L182" s="131">
        <f t="shared" si="51"/>
        <v>210.96</v>
      </c>
      <c r="M182" s="131">
        <f t="shared" si="51"/>
        <v>175.8</v>
      </c>
      <c r="N182" s="131">
        <f t="shared" si="51"/>
        <v>260</v>
      </c>
      <c r="O182" s="131">
        <f t="shared" si="51"/>
        <v>260</v>
      </c>
      <c r="P182" s="131">
        <f t="shared" si="51"/>
        <v>260</v>
      </c>
      <c r="Q182" s="71"/>
      <c r="R182" s="71"/>
      <c r="S182" s="71"/>
      <c r="T182" s="71"/>
      <c r="U182" s="71"/>
      <c r="V182" s="71"/>
      <c r="W182" s="71"/>
      <c r="X182" s="72"/>
      <c r="Y182" s="72"/>
      <c r="Z182" s="72"/>
      <c r="AA182" s="72"/>
      <c r="AB182" s="72"/>
      <c r="AC182" s="72"/>
      <c r="AD182" s="72"/>
      <c r="AE182" s="72"/>
      <c r="AF182" s="72"/>
      <c r="AG182" s="71"/>
      <c r="AH182" s="71"/>
      <c r="AI182" s="71"/>
      <c r="AJ182" s="71"/>
      <c r="AK182" s="71"/>
      <c r="AL182" s="71"/>
      <c r="AM182" s="71"/>
      <c r="AN182" s="72"/>
      <c r="AO182" s="72"/>
      <c r="AP182" s="72"/>
      <c r="AQ182" s="72"/>
      <c r="AR182" s="72"/>
      <c r="AS182" s="72"/>
      <c r="AT182" s="72"/>
      <c r="AU182" s="72"/>
      <c r="AV182" s="72"/>
      <c r="AW182" s="71"/>
      <c r="AX182" s="71"/>
      <c r="AY182" s="71"/>
      <c r="AZ182" s="71"/>
      <c r="BA182" s="71"/>
      <c r="BB182" s="71"/>
      <c r="BC182" s="71"/>
      <c r="BD182" s="72"/>
      <c r="BE182" s="72"/>
      <c r="BF182" s="72"/>
      <c r="BG182" s="72"/>
      <c r="BH182" s="72"/>
      <c r="BI182" s="72"/>
      <c r="BJ182" s="72"/>
      <c r="BK182" s="72"/>
      <c r="BL182" s="72"/>
      <c r="BM182" s="71"/>
      <c r="BN182" s="71"/>
      <c r="BO182" s="71"/>
      <c r="BP182" s="71"/>
      <c r="BQ182" s="71"/>
      <c r="BR182" s="71"/>
      <c r="BS182" s="71"/>
      <c r="BT182" s="72"/>
      <c r="BU182" s="72"/>
      <c r="BV182" s="72"/>
      <c r="BW182" s="72"/>
      <c r="BX182" s="72"/>
      <c r="BY182" s="72"/>
      <c r="BZ182" s="72"/>
      <c r="CA182" s="72"/>
      <c r="CB182" s="72"/>
      <c r="CC182" s="71"/>
      <c r="CD182" s="71"/>
      <c r="CE182" s="71"/>
      <c r="CF182" s="71"/>
      <c r="CG182" s="71"/>
      <c r="CH182" s="71"/>
      <c r="CI182" s="71"/>
      <c r="CJ182" s="72"/>
      <c r="CK182" s="72"/>
      <c r="CL182" s="72"/>
      <c r="CM182" s="72"/>
      <c r="CN182" s="72"/>
      <c r="CO182" s="72"/>
      <c r="CP182" s="72"/>
      <c r="CQ182" s="72"/>
      <c r="CR182" s="72"/>
      <c r="CS182" s="71"/>
      <c r="CT182" s="71"/>
      <c r="CU182" s="71"/>
      <c r="CV182" s="71"/>
      <c r="CW182" s="71"/>
      <c r="CX182" s="71"/>
      <c r="CY182" s="71"/>
      <c r="CZ182" s="72"/>
      <c r="DA182" s="72"/>
      <c r="DB182" s="72"/>
      <c r="DC182" s="72"/>
      <c r="DD182" s="72"/>
      <c r="DE182" s="72"/>
      <c r="DF182" s="72"/>
      <c r="DG182" s="72"/>
      <c r="DH182" s="72"/>
      <c r="DI182" s="71"/>
      <c r="DJ182" s="71"/>
      <c r="DK182" s="71"/>
      <c r="DL182" s="71"/>
      <c r="DM182" s="71"/>
      <c r="DN182" s="71"/>
      <c r="DO182" s="71"/>
      <c r="DP182" s="72"/>
      <c r="DQ182" s="72"/>
      <c r="DR182" s="72"/>
      <c r="DS182" s="72"/>
      <c r="DT182" s="72"/>
      <c r="DU182" s="72"/>
      <c r="DV182" s="72"/>
      <c r="DW182" s="72"/>
      <c r="DX182" s="72"/>
      <c r="DY182" s="71"/>
      <c r="DZ182" s="71"/>
      <c r="EA182" s="71"/>
      <c r="EB182" s="71"/>
      <c r="EC182" s="71"/>
      <c r="ED182" s="71"/>
      <c r="EE182" s="71"/>
      <c r="EF182" s="72"/>
      <c r="EG182" s="72"/>
      <c r="EH182" s="72"/>
      <c r="EI182" s="72"/>
      <c r="EJ182" s="72"/>
      <c r="EK182" s="72"/>
      <c r="EL182" s="72"/>
      <c r="EM182" s="72"/>
      <c r="EN182" s="72"/>
      <c r="EO182" s="71"/>
      <c r="EP182" s="71"/>
      <c r="EQ182" s="71"/>
      <c r="ER182" s="71"/>
      <c r="ES182" s="71"/>
      <c r="ET182" s="71"/>
      <c r="EU182" s="71"/>
      <c r="EV182" s="72"/>
      <c r="EW182" s="72"/>
      <c r="EX182" s="72"/>
      <c r="EY182" s="72"/>
      <c r="EZ182" s="72"/>
      <c r="FA182" s="72"/>
      <c r="FB182" s="72"/>
      <c r="FC182" s="72"/>
      <c r="FD182" s="72"/>
      <c r="FE182" s="71"/>
      <c r="FF182" s="71"/>
      <c r="FG182" s="71"/>
      <c r="FH182" s="71"/>
      <c r="FI182" s="71"/>
      <c r="FJ182" s="71"/>
      <c r="FK182" s="71"/>
      <c r="FL182" s="72"/>
      <c r="FM182" s="72"/>
      <c r="FN182" s="72"/>
      <c r="FO182" s="72"/>
      <c r="FP182" s="72"/>
      <c r="FQ182" s="72"/>
      <c r="FR182" s="72"/>
      <c r="FS182" s="72"/>
      <c r="FT182" s="72"/>
      <c r="FU182" s="71"/>
      <c r="FV182" s="71"/>
      <c r="FW182" s="71"/>
      <c r="FX182" s="71"/>
      <c r="FY182" s="71"/>
      <c r="FZ182" s="71"/>
      <c r="GA182" s="71"/>
      <c r="GB182" s="72"/>
      <c r="GC182" s="72"/>
      <c r="GD182" s="72"/>
      <c r="GE182" s="72"/>
      <c r="GF182" s="72"/>
      <c r="GG182" s="72"/>
      <c r="GH182" s="72"/>
      <c r="GI182" s="72"/>
      <c r="GJ182" s="72"/>
      <c r="GK182" s="71"/>
      <c r="GL182" s="71"/>
      <c r="GM182" s="71"/>
      <c r="GN182" s="71"/>
      <c r="GO182" s="71"/>
      <c r="GP182" s="71"/>
      <c r="GQ182" s="71"/>
      <c r="GR182" s="72"/>
      <c r="GS182" s="72"/>
      <c r="GT182" s="72"/>
      <c r="GU182" s="72"/>
      <c r="GV182" s="72"/>
      <c r="GW182" s="72"/>
      <c r="GX182" s="72"/>
      <c r="GY182" s="72"/>
      <c r="GZ182" s="72"/>
      <c r="HA182" s="71"/>
      <c r="HB182" s="71"/>
      <c r="HC182" s="71"/>
      <c r="HD182" s="71"/>
      <c r="HE182" s="71"/>
      <c r="HF182" s="71"/>
      <c r="HG182" s="71"/>
      <c r="HH182" s="72"/>
      <c r="HI182" s="72"/>
      <c r="HJ182" s="72"/>
      <c r="HK182" s="72"/>
      <c r="HL182" s="72"/>
      <c r="HM182" s="72"/>
      <c r="HN182" s="72"/>
      <c r="HO182" s="72"/>
      <c r="HP182" s="72"/>
      <c r="HQ182" s="71"/>
      <c r="HR182" s="71"/>
      <c r="HS182" s="71"/>
      <c r="HT182" s="71"/>
      <c r="HU182" s="71"/>
      <c r="HV182" s="71"/>
      <c r="HW182" s="71"/>
      <c r="HX182" s="72"/>
      <c r="HY182" s="72"/>
      <c r="HZ182" s="72"/>
      <c r="IA182" s="72"/>
      <c r="IB182" s="72"/>
      <c r="IC182" s="72"/>
      <c r="ID182" s="72"/>
      <c r="IE182" s="72"/>
      <c r="IF182" s="72"/>
      <c r="IG182" s="71"/>
      <c r="IH182" s="71"/>
      <c r="II182" s="71"/>
      <c r="IJ182" s="71"/>
      <c r="IK182" s="71"/>
      <c r="IL182" s="71"/>
      <c r="IM182" s="71"/>
      <c r="IN182" s="72"/>
      <c r="IO182" s="72"/>
      <c r="IP182" s="72"/>
      <c r="IQ182" s="72"/>
      <c r="IR182" s="72"/>
      <c r="IS182" s="72"/>
      <c r="IT182" s="72"/>
      <c r="IU182" s="72"/>
      <c r="IV182" s="72"/>
      <c r="IW182" s="71"/>
      <c r="IX182" s="71"/>
      <c r="IY182" s="71"/>
      <c r="IZ182" s="71"/>
      <c r="JA182" s="71"/>
      <c r="JB182" s="71"/>
      <c r="JC182" s="71"/>
      <c r="JD182" s="72"/>
      <c r="JE182" s="72"/>
      <c r="JF182" s="72"/>
      <c r="JG182" s="72"/>
      <c r="JH182" s="72"/>
      <c r="JI182" s="72"/>
      <c r="JJ182" s="72"/>
      <c r="JK182" s="72"/>
      <c r="JL182" s="72"/>
      <c r="JM182" s="71"/>
      <c r="JN182" s="71"/>
      <c r="JO182" s="71"/>
      <c r="JP182" s="71"/>
      <c r="JQ182" s="71"/>
      <c r="JR182" s="71"/>
      <c r="JS182" s="71"/>
      <c r="JT182" s="72"/>
      <c r="JU182" s="72"/>
      <c r="JV182" s="72"/>
      <c r="JW182" s="72"/>
      <c r="JX182" s="72"/>
      <c r="JY182" s="72"/>
      <c r="JZ182" s="72"/>
      <c r="KA182" s="72"/>
      <c r="KB182" s="72"/>
      <c r="KC182" s="71"/>
      <c r="KD182" s="71"/>
      <c r="KE182" s="71"/>
      <c r="KF182" s="71"/>
      <c r="KG182" s="71"/>
      <c r="KH182" s="71"/>
      <c r="KI182" s="71"/>
      <c r="KJ182" s="72"/>
      <c r="KK182" s="72"/>
      <c r="KL182" s="72"/>
      <c r="KM182" s="72"/>
      <c r="KN182" s="72"/>
      <c r="KO182" s="72"/>
      <c r="KP182" s="72"/>
      <c r="KQ182" s="72"/>
      <c r="KR182" s="72"/>
      <c r="KS182" s="71"/>
      <c r="KT182" s="71"/>
      <c r="KU182" s="71"/>
      <c r="KV182" s="71"/>
      <c r="KW182" s="71"/>
      <c r="KX182" s="71"/>
      <c r="KY182" s="71"/>
      <c r="KZ182" s="72"/>
      <c r="LA182" s="72"/>
      <c r="LB182" s="72"/>
      <c r="LC182" s="72"/>
      <c r="LD182" s="72"/>
      <c r="LE182" s="72"/>
      <c r="LF182" s="72"/>
      <c r="LG182" s="72"/>
      <c r="LH182" s="72"/>
      <c r="LI182" s="71"/>
      <c r="LJ182" s="71"/>
      <c r="LK182" s="71"/>
      <c r="LL182" s="71"/>
      <c r="LM182" s="71"/>
      <c r="LN182" s="71"/>
      <c r="LO182" s="71"/>
      <c r="LP182" s="72"/>
      <c r="LQ182" s="72"/>
      <c r="LR182" s="72"/>
      <c r="LS182" s="72"/>
      <c r="LT182" s="72"/>
      <c r="LU182" s="72"/>
      <c r="LV182" s="72"/>
      <c r="LW182" s="72"/>
      <c r="LX182" s="72"/>
      <c r="LY182" s="71"/>
      <c r="LZ182" s="71"/>
      <c r="MA182" s="71"/>
      <c r="MB182" s="71"/>
      <c r="MC182" s="71"/>
      <c r="MD182" s="71"/>
      <c r="ME182" s="71"/>
      <c r="MF182" s="72"/>
      <c r="MG182" s="72"/>
      <c r="MH182" s="72"/>
      <c r="MI182" s="72"/>
      <c r="MJ182" s="72"/>
      <c r="MK182" s="72"/>
      <c r="ML182" s="72"/>
      <c r="MM182" s="72"/>
      <c r="MN182" s="72"/>
      <c r="MO182" s="71"/>
      <c r="MP182" s="71"/>
      <c r="MQ182" s="71"/>
      <c r="MR182" s="71"/>
      <c r="MS182" s="71"/>
      <c r="MT182" s="71"/>
      <c r="MU182" s="71"/>
      <c r="MV182" s="72"/>
      <c r="MW182" s="72"/>
      <c r="MX182" s="72"/>
      <c r="MY182" s="72"/>
      <c r="MZ182" s="72"/>
      <c r="NA182" s="72"/>
      <c r="NB182" s="72"/>
      <c r="NC182" s="72"/>
      <c r="ND182" s="72"/>
      <c r="NE182" s="71"/>
      <c r="NF182" s="71"/>
      <c r="NG182" s="71"/>
      <c r="NH182" s="71"/>
      <c r="NI182" s="71"/>
      <c r="NJ182" s="71"/>
      <c r="NK182" s="71"/>
      <c r="NL182" s="72"/>
      <c r="NM182" s="72"/>
      <c r="NN182" s="72"/>
      <c r="NO182" s="72"/>
      <c r="NP182" s="72"/>
      <c r="NQ182" s="72"/>
      <c r="NR182" s="72"/>
      <c r="NS182" s="72"/>
      <c r="NT182" s="72"/>
      <c r="NU182" s="71"/>
      <c r="NV182" s="71"/>
      <c r="NW182" s="71"/>
      <c r="NX182" s="71"/>
      <c r="NY182" s="71"/>
      <c r="NZ182" s="71"/>
      <c r="OA182" s="71"/>
      <c r="OB182" s="72"/>
      <c r="OC182" s="72"/>
      <c r="OD182" s="72"/>
      <c r="OE182" s="72"/>
      <c r="OF182" s="72"/>
      <c r="OG182" s="72"/>
      <c r="OH182" s="72"/>
      <c r="OI182" s="72"/>
      <c r="OJ182" s="72"/>
      <c r="OK182" s="71"/>
      <c r="OL182" s="71"/>
      <c r="OM182" s="71"/>
      <c r="ON182" s="71"/>
      <c r="OO182" s="71"/>
      <c r="OP182" s="71"/>
      <c r="OQ182" s="71"/>
      <c r="OR182" s="72"/>
      <c r="OS182" s="72"/>
      <c r="OT182" s="72"/>
      <c r="OU182" s="72"/>
      <c r="OV182" s="72"/>
      <c r="OW182" s="72"/>
      <c r="OX182" s="72"/>
      <c r="OY182" s="72"/>
      <c r="OZ182" s="72"/>
      <c r="PA182" s="71"/>
      <c r="PB182" s="71"/>
      <c r="PC182" s="71"/>
      <c r="PD182" s="71"/>
      <c r="PE182" s="71"/>
      <c r="PF182" s="71"/>
      <c r="PG182" s="71"/>
      <c r="PH182" s="72"/>
      <c r="PI182" s="72"/>
      <c r="PJ182" s="72"/>
      <c r="PK182" s="72"/>
      <c r="PL182" s="72"/>
      <c r="PM182" s="72"/>
      <c r="PN182" s="72"/>
      <c r="PO182" s="72"/>
      <c r="PP182" s="72"/>
      <c r="PQ182" s="71"/>
      <c r="PR182" s="71"/>
      <c r="PS182" s="71"/>
      <c r="PT182" s="71"/>
      <c r="PU182" s="71"/>
      <c r="PV182" s="71"/>
      <c r="PW182" s="71"/>
      <c r="PX182" s="72"/>
      <c r="PY182" s="72"/>
      <c r="PZ182" s="72"/>
      <c r="QA182" s="72"/>
      <c r="QB182" s="72"/>
      <c r="QC182" s="72"/>
      <c r="QD182" s="72"/>
      <c r="QE182" s="72"/>
      <c r="QF182" s="72"/>
      <c r="QG182" s="71"/>
      <c r="QH182" s="71"/>
      <c r="QI182" s="71"/>
      <c r="QJ182" s="71"/>
      <c r="QK182" s="71"/>
      <c r="QL182" s="71"/>
      <c r="QM182" s="71"/>
      <c r="QN182" s="72"/>
      <c r="QO182" s="72"/>
      <c r="QP182" s="72"/>
      <c r="QQ182" s="72"/>
      <c r="QR182" s="72"/>
      <c r="QS182" s="72"/>
      <c r="QT182" s="72"/>
      <c r="QU182" s="72"/>
      <c r="QV182" s="72"/>
      <c r="QW182" s="71"/>
      <c r="QX182" s="71"/>
      <c r="QY182" s="71"/>
      <c r="QZ182" s="71"/>
      <c r="RA182" s="71"/>
      <c r="RB182" s="71"/>
      <c r="RC182" s="71"/>
      <c r="RD182" s="72"/>
      <c r="RE182" s="72"/>
      <c r="RF182" s="72"/>
      <c r="RG182" s="72"/>
      <c r="RH182" s="72"/>
      <c r="RI182" s="72"/>
      <c r="RJ182" s="72"/>
      <c r="RK182" s="72"/>
      <c r="RL182" s="72"/>
      <c r="RM182" s="71"/>
      <c r="RN182" s="71"/>
      <c r="RO182" s="71"/>
      <c r="RP182" s="71"/>
      <c r="RQ182" s="71"/>
      <c r="RR182" s="71"/>
      <c r="RS182" s="71"/>
      <c r="RT182" s="72"/>
      <c r="RU182" s="72"/>
      <c r="RV182" s="72"/>
      <c r="RW182" s="72"/>
      <c r="RX182" s="72"/>
      <c r="RY182" s="72"/>
      <c r="RZ182" s="72"/>
      <c r="SA182" s="72"/>
      <c r="SB182" s="72"/>
      <c r="SC182" s="71"/>
      <c r="SD182" s="71"/>
      <c r="SE182" s="71"/>
      <c r="SF182" s="71"/>
      <c r="SG182" s="71"/>
      <c r="SH182" s="71"/>
      <c r="SI182" s="71"/>
      <c r="SJ182" s="72"/>
      <c r="SK182" s="72"/>
      <c r="SL182" s="72"/>
      <c r="SM182" s="72"/>
      <c r="SN182" s="72"/>
      <c r="SO182" s="72"/>
      <c r="SP182" s="72"/>
      <c r="SQ182" s="72"/>
      <c r="SR182" s="72"/>
      <c r="SS182" s="71"/>
      <c r="ST182" s="71"/>
      <c r="SU182" s="71"/>
      <c r="SV182" s="71"/>
      <c r="SW182" s="71"/>
      <c r="SX182" s="71"/>
      <c r="SY182" s="71"/>
      <c r="SZ182" s="72"/>
      <c r="TA182" s="72"/>
      <c r="TB182" s="72"/>
      <c r="TC182" s="72"/>
      <c r="TD182" s="72"/>
      <c r="TE182" s="72"/>
      <c r="TF182" s="72"/>
      <c r="TG182" s="72"/>
      <c r="TH182" s="72"/>
      <c r="TI182" s="71"/>
      <c r="TJ182" s="71"/>
      <c r="TK182" s="71"/>
      <c r="TL182" s="71"/>
      <c r="TM182" s="71"/>
      <c r="TN182" s="71"/>
      <c r="TO182" s="71"/>
      <c r="TP182" s="72"/>
      <c r="TQ182" s="72"/>
      <c r="TR182" s="72"/>
      <c r="TS182" s="72"/>
      <c r="TT182" s="72"/>
      <c r="TU182" s="72"/>
      <c r="TV182" s="72"/>
      <c r="TW182" s="72"/>
      <c r="TX182" s="72"/>
      <c r="TY182" s="71"/>
      <c r="TZ182" s="71"/>
      <c r="UA182" s="71"/>
      <c r="UB182" s="71"/>
      <c r="UC182" s="71"/>
      <c r="UD182" s="71"/>
      <c r="UE182" s="71"/>
      <c r="UF182" s="72"/>
      <c r="UG182" s="72"/>
      <c r="UH182" s="72"/>
      <c r="UI182" s="72"/>
      <c r="UJ182" s="72"/>
      <c r="UK182" s="72"/>
      <c r="UL182" s="72"/>
      <c r="UM182" s="72"/>
      <c r="UN182" s="72"/>
      <c r="UO182" s="71"/>
      <c r="UP182" s="71"/>
      <c r="UQ182" s="71"/>
      <c r="UR182" s="71"/>
      <c r="US182" s="71"/>
      <c r="UT182" s="71"/>
      <c r="UU182" s="71"/>
      <c r="UV182" s="72"/>
      <c r="UW182" s="72"/>
      <c r="UX182" s="72"/>
      <c r="UY182" s="72"/>
      <c r="UZ182" s="72"/>
      <c r="VA182" s="72"/>
      <c r="VB182" s="72"/>
      <c r="VC182" s="72"/>
      <c r="VD182" s="72"/>
      <c r="VE182" s="71"/>
      <c r="VF182" s="71"/>
      <c r="VG182" s="71"/>
      <c r="VH182" s="71"/>
      <c r="VI182" s="71"/>
      <c r="VJ182" s="71"/>
      <c r="VK182" s="71"/>
      <c r="VL182" s="72"/>
      <c r="VM182" s="72"/>
      <c r="VN182" s="72"/>
      <c r="VO182" s="72"/>
      <c r="VP182" s="72"/>
      <c r="VQ182" s="72"/>
      <c r="VR182" s="72"/>
      <c r="VS182" s="72"/>
      <c r="VT182" s="72"/>
      <c r="VU182" s="71"/>
      <c r="VV182" s="71"/>
      <c r="VW182" s="71"/>
      <c r="VX182" s="71"/>
      <c r="VY182" s="71"/>
      <c r="VZ182" s="71"/>
      <c r="WA182" s="71"/>
      <c r="WB182" s="72"/>
      <c r="WC182" s="72"/>
      <c r="WD182" s="72"/>
      <c r="WE182" s="72"/>
      <c r="WF182" s="72"/>
      <c r="WG182" s="72"/>
      <c r="WH182" s="72"/>
      <c r="WI182" s="72"/>
      <c r="WJ182" s="72"/>
      <c r="WK182" s="71"/>
      <c r="WL182" s="71"/>
      <c r="WM182" s="71"/>
      <c r="WN182" s="71"/>
      <c r="WO182" s="71"/>
      <c r="WP182" s="71"/>
      <c r="WQ182" s="71"/>
      <c r="WR182" s="72"/>
      <c r="WS182" s="72"/>
      <c r="WT182" s="72"/>
      <c r="WU182" s="72"/>
      <c r="WV182" s="72"/>
      <c r="WW182" s="72"/>
      <c r="WX182" s="72"/>
      <c r="WY182" s="72"/>
      <c r="WZ182" s="72"/>
      <c r="XA182" s="71"/>
      <c r="XB182" s="71"/>
      <c r="XC182" s="71"/>
      <c r="XD182" s="71"/>
      <c r="XE182" s="71"/>
      <c r="XF182" s="71"/>
      <c r="XG182" s="71"/>
      <c r="XH182" s="72"/>
      <c r="XI182" s="72"/>
      <c r="XJ182" s="72"/>
      <c r="XK182" s="72"/>
      <c r="XL182" s="72"/>
      <c r="XM182" s="72"/>
      <c r="XN182" s="72"/>
      <c r="XO182" s="72"/>
      <c r="XP182" s="72"/>
      <c r="XQ182" s="71"/>
      <c r="XR182" s="71"/>
      <c r="XS182" s="71"/>
      <c r="XT182" s="71"/>
      <c r="XU182" s="71"/>
      <c r="XV182" s="71"/>
      <c r="XW182" s="71"/>
      <c r="XX182" s="72"/>
      <c r="XY182" s="72"/>
      <c r="XZ182" s="72"/>
      <c r="YA182" s="72"/>
      <c r="YB182" s="72"/>
      <c r="YC182" s="72"/>
      <c r="YD182" s="72"/>
      <c r="YE182" s="72"/>
      <c r="YF182" s="72"/>
      <c r="YG182" s="71"/>
      <c r="YH182" s="71"/>
      <c r="YI182" s="71"/>
      <c r="YJ182" s="71"/>
      <c r="YK182" s="71"/>
      <c r="YL182" s="71"/>
      <c r="YM182" s="71"/>
      <c r="YN182" s="72"/>
      <c r="YO182" s="72"/>
      <c r="YP182" s="72"/>
      <c r="YQ182" s="72"/>
      <c r="YR182" s="72"/>
      <c r="YS182" s="72"/>
      <c r="YT182" s="72"/>
      <c r="YU182" s="72"/>
      <c r="YV182" s="72"/>
      <c r="YW182" s="71"/>
      <c r="YX182" s="71"/>
      <c r="YY182" s="71"/>
      <c r="YZ182" s="71"/>
      <c r="ZA182" s="71"/>
      <c r="ZB182" s="71"/>
      <c r="ZC182" s="71"/>
      <c r="ZD182" s="72"/>
      <c r="ZE182" s="72"/>
      <c r="ZF182" s="72"/>
      <c r="ZG182" s="72"/>
      <c r="ZH182" s="72"/>
      <c r="ZI182" s="72"/>
      <c r="ZJ182" s="72"/>
      <c r="ZK182" s="72"/>
      <c r="ZL182" s="72"/>
      <c r="ZM182" s="71"/>
      <c r="ZN182" s="71"/>
      <c r="ZO182" s="71"/>
      <c r="ZP182" s="71"/>
      <c r="ZQ182" s="71"/>
      <c r="ZR182" s="71"/>
      <c r="ZS182" s="71"/>
      <c r="ZT182" s="72"/>
      <c r="ZU182" s="72"/>
      <c r="ZV182" s="72"/>
      <c r="ZW182" s="72"/>
      <c r="ZX182" s="72"/>
      <c r="ZY182" s="72"/>
      <c r="ZZ182" s="72"/>
      <c r="AAA182" s="72"/>
      <c r="AAB182" s="72"/>
      <c r="AAC182" s="71"/>
      <c r="AAD182" s="71"/>
      <c r="AAE182" s="71"/>
      <c r="AAF182" s="71"/>
      <c r="AAG182" s="71"/>
      <c r="AAH182" s="71"/>
      <c r="AAI182" s="71"/>
      <c r="AAJ182" s="72"/>
      <c r="AAK182" s="72"/>
      <c r="AAL182" s="72"/>
      <c r="AAM182" s="72"/>
      <c r="AAN182" s="72"/>
      <c r="AAO182" s="72"/>
      <c r="AAP182" s="72"/>
      <c r="AAQ182" s="72"/>
      <c r="AAR182" s="72"/>
      <c r="AAS182" s="71"/>
      <c r="AAT182" s="71"/>
      <c r="AAU182" s="71"/>
      <c r="AAV182" s="71"/>
      <c r="AAW182" s="71"/>
      <c r="AAX182" s="71"/>
      <c r="AAY182" s="71"/>
      <c r="AAZ182" s="72"/>
      <c r="ABA182" s="72"/>
      <c r="ABB182" s="72"/>
      <c r="ABC182" s="72"/>
      <c r="ABD182" s="72"/>
      <c r="ABE182" s="72"/>
      <c r="ABF182" s="72"/>
      <c r="ABG182" s="72"/>
      <c r="ABH182" s="72"/>
      <c r="ABI182" s="71"/>
      <c r="ABJ182" s="71"/>
      <c r="ABK182" s="71"/>
      <c r="ABL182" s="71"/>
      <c r="ABM182" s="71"/>
      <c r="ABN182" s="71"/>
      <c r="ABO182" s="71"/>
      <c r="ABP182" s="72"/>
      <c r="ABQ182" s="72"/>
      <c r="ABR182" s="72"/>
      <c r="ABS182" s="72"/>
      <c r="ABT182" s="72"/>
      <c r="ABU182" s="72"/>
      <c r="ABV182" s="72"/>
      <c r="ABW182" s="72"/>
      <c r="ABX182" s="72"/>
      <c r="ABY182" s="71"/>
      <c r="ABZ182" s="71"/>
      <c r="ACA182" s="71"/>
      <c r="ACB182" s="71"/>
      <c r="ACC182" s="71"/>
      <c r="ACD182" s="71"/>
      <c r="ACE182" s="71"/>
      <c r="ACF182" s="72"/>
      <c r="ACG182" s="72"/>
      <c r="ACH182" s="72"/>
      <c r="ACI182" s="72"/>
      <c r="ACJ182" s="72"/>
      <c r="ACK182" s="72"/>
      <c r="ACL182" s="72"/>
      <c r="ACM182" s="72"/>
      <c r="ACN182" s="72"/>
      <c r="ACO182" s="71"/>
      <c r="ACP182" s="71"/>
      <c r="ACQ182" s="71"/>
      <c r="ACR182" s="71"/>
      <c r="ACS182" s="71"/>
      <c r="ACT182" s="71"/>
      <c r="ACU182" s="71"/>
      <c r="ACV182" s="72"/>
      <c r="ACW182" s="72"/>
      <c r="ACX182" s="72"/>
      <c r="ACY182" s="72"/>
      <c r="ACZ182" s="72"/>
      <c r="ADA182" s="72"/>
      <c r="ADB182" s="72"/>
      <c r="ADC182" s="72"/>
      <c r="ADD182" s="72"/>
      <c r="ADE182" s="71"/>
      <c r="ADF182" s="71"/>
      <c r="ADG182" s="71"/>
      <c r="ADH182" s="71"/>
      <c r="ADI182" s="71"/>
      <c r="ADJ182" s="71"/>
      <c r="ADK182" s="71"/>
      <c r="ADL182" s="72"/>
      <c r="ADM182" s="72"/>
      <c r="ADN182" s="72"/>
      <c r="ADO182" s="72"/>
      <c r="ADP182" s="72"/>
      <c r="ADQ182" s="72"/>
      <c r="ADR182" s="72"/>
      <c r="ADS182" s="72"/>
      <c r="ADT182" s="72"/>
      <c r="ADU182" s="71"/>
      <c r="ADV182" s="71"/>
      <c r="ADW182" s="71"/>
      <c r="ADX182" s="71"/>
      <c r="ADY182" s="71"/>
      <c r="ADZ182" s="71"/>
      <c r="AEA182" s="71"/>
      <c r="AEB182" s="72"/>
      <c r="AEC182" s="72"/>
      <c r="AED182" s="72"/>
      <c r="AEE182" s="72"/>
      <c r="AEF182" s="72"/>
      <c r="AEG182" s="72"/>
      <c r="AEH182" s="72"/>
      <c r="AEI182" s="72"/>
      <c r="AEJ182" s="72"/>
      <c r="AEK182" s="71"/>
      <c r="AEL182" s="71"/>
      <c r="AEM182" s="71"/>
      <c r="AEN182" s="71"/>
      <c r="AEO182" s="71"/>
      <c r="AEP182" s="71"/>
      <c r="AEQ182" s="71"/>
      <c r="AER182" s="72"/>
      <c r="AES182" s="72"/>
      <c r="AET182" s="72"/>
      <c r="AEU182" s="72"/>
      <c r="AEV182" s="72"/>
      <c r="AEW182" s="72"/>
      <c r="AEX182" s="72"/>
      <c r="AEY182" s="72"/>
      <c r="AEZ182" s="72"/>
      <c r="AFA182" s="71"/>
      <c r="AFB182" s="71"/>
      <c r="AFC182" s="71"/>
      <c r="AFD182" s="71"/>
      <c r="AFE182" s="71"/>
      <c r="AFF182" s="71"/>
      <c r="AFG182" s="71"/>
      <c r="AFH182" s="72"/>
      <c r="AFI182" s="72"/>
      <c r="AFJ182" s="72"/>
      <c r="AFK182" s="72"/>
      <c r="AFL182" s="72"/>
      <c r="AFM182" s="72"/>
      <c r="AFN182" s="72"/>
      <c r="AFO182" s="72"/>
      <c r="AFP182" s="72"/>
      <c r="AFQ182" s="71"/>
      <c r="AFR182" s="71"/>
      <c r="AFS182" s="71"/>
      <c r="AFT182" s="71"/>
      <c r="AFU182" s="71"/>
      <c r="AFV182" s="71"/>
      <c r="AFW182" s="71"/>
      <c r="AFX182" s="72"/>
      <c r="AFY182" s="72"/>
      <c r="AFZ182" s="72"/>
      <c r="AGA182" s="72"/>
      <c r="AGB182" s="72"/>
      <c r="AGC182" s="72"/>
      <c r="AGD182" s="72"/>
      <c r="AGE182" s="72"/>
      <c r="AGF182" s="72"/>
      <c r="AGG182" s="71"/>
      <c r="AGH182" s="71"/>
      <c r="AGI182" s="71"/>
      <c r="AGJ182" s="71"/>
      <c r="AGK182" s="71"/>
      <c r="AGL182" s="71"/>
      <c r="AGM182" s="71"/>
      <c r="AGN182" s="72"/>
      <c r="AGO182" s="72"/>
      <c r="AGP182" s="72"/>
      <c r="AGQ182" s="72"/>
      <c r="AGR182" s="72"/>
      <c r="AGS182" s="72"/>
      <c r="AGT182" s="72"/>
      <c r="AGU182" s="72"/>
      <c r="AGV182" s="72"/>
      <c r="AGW182" s="71"/>
      <c r="AGX182" s="71"/>
      <c r="AGY182" s="71"/>
      <c r="AGZ182" s="71"/>
      <c r="AHA182" s="71"/>
      <c r="AHB182" s="71"/>
      <c r="AHC182" s="71"/>
      <c r="AHD182" s="72"/>
      <c r="AHE182" s="72"/>
      <c r="AHF182" s="72"/>
      <c r="AHG182" s="72"/>
      <c r="AHH182" s="72"/>
      <c r="AHI182" s="72"/>
      <c r="AHJ182" s="72"/>
      <c r="AHK182" s="72"/>
      <c r="AHL182" s="72"/>
      <c r="AHM182" s="71"/>
      <c r="AHN182" s="71"/>
      <c r="AHO182" s="71"/>
      <c r="AHP182" s="71"/>
      <c r="AHQ182" s="71"/>
      <c r="AHR182" s="71"/>
      <c r="AHS182" s="71"/>
      <c r="AHT182" s="72"/>
      <c r="AHU182" s="72"/>
      <c r="AHV182" s="72"/>
      <c r="AHW182" s="72"/>
      <c r="AHX182" s="72"/>
      <c r="AHY182" s="72"/>
      <c r="AHZ182" s="72"/>
      <c r="AIA182" s="72"/>
      <c r="AIB182" s="72"/>
      <c r="AIC182" s="71"/>
      <c r="AID182" s="71"/>
      <c r="AIE182" s="71"/>
      <c r="AIF182" s="71"/>
      <c r="AIG182" s="71"/>
      <c r="AIH182" s="71"/>
      <c r="AII182" s="71"/>
      <c r="AIJ182" s="72"/>
      <c r="AIK182" s="72"/>
      <c r="AIL182" s="72"/>
      <c r="AIM182" s="72"/>
      <c r="AIN182" s="72"/>
      <c r="AIO182" s="72"/>
      <c r="AIP182" s="72"/>
      <c r="AIQ182" s="72"/>
      <c r="AIR182" s="72"/>
      <c r="AIS182" s="71"/>
      <c r="AIT182" s="71"/>
      <c r="AIU182" s="71"/>
      <c r="AIV182" s="71"/>
      <c r="AIW182" s="71"/>
      <c r="AIX182" s="71"/>
      <c r="AIY182" s="71"/>
      <c r="AIZ182" s="72"/>
      <c r="AJA182" s="72"/>
      <c r="AJB182" s="72"/>
      <c r="AJC182" s="72"/>
      <c r="AJD182" s="72"/>
      <c r="AJE182" s="72"/>
      <c r="AJF182" s="72"/>
      <c r="AJG182" s="72"/>
      <c r="AJH182" s="72"/>
      <c r="AJI182" s="71"/>
      <c r="AJJ182" s="71"/>
      <c r="AJK182" s="71"/>
      <c r="AJL182" s="71"/>
      <c r="AJM182" s="71"/>
      <c r="AJN182" s="71"/>
      <c r="AJO182" s="71"/>
      <c r="AJP182" s="72"/>
      <c r="AJQ182" s="72"/>
      <c r="AJR182" s="72"/>
      <c r="AJS182" s="72"/>
      <c r="AJT182" s="72"/>
      <c r="AJU182" s="72"/>
      <c r="AJV182" s="72"/>
      <c r="AJW182" s="72"/>
      <c r="AJX182" s="72"/>
      <c r="AJY182" s="71"/>
      <c r="AJZ182" s="71"/>
      <c r="AKA182" s="71"/>
      <c r="AKB182" s="71"/>
      <c r="AKC182" s="71"/>
      <c r="AKD182" s="71"/>
      <c r="AKE182" s="71"/>
      <c r="AKF182" s="72"/>
      <c r="AKG182" s="72"/>
      <c r="AKH182" s="72"/>
      <c r="AKI182" s="72"/>
      <c r="AKJ182" s="72"/>
      <c r="AKK182" s="72"/>
      <c r="AKL182" s="72"/>
      <c r="AKM182" s="72"/>
      <c r="AKN182" s="72"/>
      <c r="AKO182" s="71"/>
      <c r="AKP182" s="71"/>
      <c r="AKQ182" s="71"/>
      <c r="AKR182" s="71"/>
      <c r="AKS182" s="71"/>
      <c r="AKT182" s="71"/>
      <c r="AKU182" s="71"/>
      <c r="AKV182" s="72"/>
      <c r="AKW182" s="72"/>
      <c r="AKX182" s="72"/>
      <c r="AKY182" s="72"/>
      <c r="AKZ182" s="72"/>
      <c r="ALA182" s="72"/>
      <c r="ALB182" s="72"/>
      <c r="ALC182" s="72"/>
      <c r="ALD182" s="72"/>
      <c r="ALE182" s="71"/>
      <c r="ALF182" s="71"/>
      <c r="ALG182" s="71"/>
      <c r="ALH182" s="71"/>
      <c r="ALI182" s="71"/>
      <c r="ALJ182" s="71"/>
      <c r="ALK182" s="71"/>
      <c r="ALL182" s="72"/>
      <c r="ALM182" s="72"/>
      <c r="ALN182" s="72"/>
      <c r="ALO182" s="72"/>
      <c r="ALP182" s="72"/>
      <c r="ALQ182" s="72"/>
      <c r="ALR182" s="72"/>
      <c r="ALS182" s="72"/>
      <c r="ALT182" s="72"/>
      <c r="ALU182" s="71"/>
      <c r="ALV182" s="71"/>
      <c r="ALW182" s="71"/>
      <c r="ALX182" s="71"/>
      <c r="ALY182" s="71"/>
      <c r="ALZ182" s="71"/>
      <c r="AMA182" s="71"/>
      <c r="AMB182" s="72"/>
      <c r="AMC182" s="72"/>
      <c r="AMD182" s="72"/>
      <c r="AME182" s="72"/>
      <c r="AMF182" s="72"/>
      <c r="AMG182" s="72"/>
      <c r="AMH182" s="72"/>
      <c r="AMI182" s="72"/>
      <c r="AMJ182" s="72"/>
      <c r="AMK182" s="71"/>
      <c r="AML182" s="71"/>
      <c r="AMM182" s="71"/>
      <c r="AMN182" s="71"/>
      <c r="AMO182" s="71"/>
      <c r="AMP182" s="71"/>
      <c r="AMQ182" s="71"/>
      <c r="AMR182" s="72"/>
      <c r="AMS182" s="72"/>
      <c r="AMT182" s="72"/>
      <c r="AMU182" s="72"/>
      <c r="AMV182" s="72"/>
      <c r="AMW182" s="72"/>
      <c r="AMX182" s="72"/>
      <c r="AMY182" s="72"/>
      <c r="AMZ182" s="72"/>
      <c r="ANA182" s="71"/>
      <c r="ANB182" s="71"/>
      <c r="ANC182" s="71"/>
      <c r="AND182" s="71"/>
      <c r="ANE182" s="71"/>
      <c r="ANF182" s="71"/>
      <c r="ANG182" s="71"/>
      <c r="ANH182" s="72"/>
      <c r="ANI182" s="72"/>
      <c r="ANJ182" s="72"/>
      <c r="ANK182" s="72"/>
      <c r="ANL182" s="72"/>
      <c r="ANM182" s="72"/>
      <c r="ANN182" s="72"/>
      <c r="ANO182" s="72"/>
      <c r="ANP182" s="72"/>
      <c r="ANQ182" s="71"/>
      <c r="ANR182" s="71"/>
      <c r="ANS182" s="71"/>
      <c r="ANT182" s="71"/>
      <c r="ANU182" s="71"/>
      <c r="ANV182" s="71"/>
      <c r="ANW182" s="71"/>
      <c r="ANX182" s="72"/>
      <c r="ANY182" s="72"/>
      <c r="ANZ182" s="72"/>
      <c r="AOA182" s="72"/>
      <c r="AOB182" s="72"/>
      <c r="AOC182" s="72"/>
      <c r="AOD182" s="72"/>
      <c r="AOE182" s="72"/>
      <c r="AOF182" s="72"/>
      <c r="AOG182" s="71"/>
      <c r="AOH182" s="71"/>
      <c r="AOI182" s="71"/>
      <c r="AOJ182" s="71"/>
      <c r="AOK182" s="71"/>
      <c r="AOL182" s="71"/>
      <c r="AOM182" s="71"/>
      <c r="AON182" s="72"/>
      <c r="AOO182" s="72"/>
      <c r="AOP182" s="72"/>
      <c r="AOQ182" s="72"/>
      <c r="AOR182" s="72"/>
      <c r="AOS182" s="72"/>
      <c r="AOT182" s="72"/>
      <c r="AOU182" s="72"/>
      <c r="AOV182" s="72"/>
      <c r="AOW182" s="71"/>
      <c r="AOX182" s="71"/>
      <c r="AOY182" s="71"/>
      <c r="AOZ182" s="71"/>
      <c r="APA182" s="71"/>
      <c r="APB182" s="71"/>
      <c r="APC182" s="71"/>
      <c r="APD182" s="72"/>
      <c r="APE182" s="72"/>
      <c r="APF182" s="72"/>
      <c r="APG182" s="72"/>
      <c r="APH182" s="72"/>
      <c r="API182" s="72"/>
      <c r="APJ182" s="72"/>
      <c r="APK182" s="72"/>
      <c r="APL182" s="72"/>
      <c r="APM182" s="71"/>
      <c r="APN182" s="71"/>
      <c r="APO182" s="71"/>
      <c r="APP182" s="71"/>
      <c r="APQ182" s="71"/>
      <c r="APR182" s="71"/>
      <c r="APS182" s="71"/>
      <c r="APT182" s="72"/>
      <c r="APU182" s="72"/>
      <c r="APV182" s="72"/>
      <c r="APW182" s="72"/>
      <c r="APX182" s="72"/>
      <c r="APY182" s="72"/>
      <c r="APZ182" s="72"/>
      <c r="AQA182" s="72"/>
      <c r="AQB182" s="72"/>
      <c r="AQC182" s="71"/>
      <c r="AQD182" s="71"/>
      <c r="AQE182" s="71"/>
      <c r="AQF182" s="71"/>
      <c r="AQG182" s="71"/>
      <c r="AQH182" s="71"/>
      <c r="AQI182" s="71"/>
      <c r="AQJ182" s="72"/>
      <c r="AQK182" s="72"/>
      <c r="AQL182" s="72"/>
      <c r="AQM182" s="72"/>
      <c r="AQN182" s="72"/>
      <c r="AQO182" s="72"/>
      <c r="AQP182" s="72"/>
      <c r="AQQ182" s="72"/>
      <c r="AQR182" s="72"/>
      <c r="AQS182" s="71"/>
      <c r="AQT182" s="71"/>
      <c r="AQU182" s="71"/>
      <c r="AQV182" s="71"/>
      <c r="AQW182" s="71"/>
      <c r="AQX182" s="71"/>
      <c r="AQY182" s="71"/>
      <c r="AQZ182" s="72"/>
      <c r="ARA182" s="72"/>
      <c r="ARB182" s="72"/>
      <c r="ARC182" s="72"/>
      <c r="ARD182" s="72"/>
      <c r="ARE182" s="72"/>
      <c r="ARF182" s="72"/>
      <c r="ARG182" s="72"/>
      <c r="ARH182" s="72"/>
      <c r="ARI182" s="71"/>
      <c r="ARJ182" s="71"/>
      <c r="ARK182" s="71"/>
      <c r="ARL182" s="71"/>
      <c r="ARM182" s="71"/>
      <c r="ARN182" s="71"/>
      <c r="ARO182" s="71"/>
      <c r="ARP182" s="72"/>
      <c r="ARQ182" s="72"/>
      <c r="ARR182" s="72"/>
      <c r="ARS182" s="72"/>
      <c r="ART182" s="72"/>
      <c r="ARU182" s="72"/>
      <c r="ARV182" s="72"/>
      <c r="ARW182" s="72"/>
      <c r="ARX182" s="72"/>
      <c r="ARY182" s="71"/>
      <c r="ARZ182" s="71"/>
      <c r="ASA182" s="71"/>
      <c r="ASB182" s="71"/>
      <c r="ASC182" s="71"/>
      <c r="ASD182" s="71"/>
      <c r="ASE182" s="71"/>
      <c r="ASF182" s="72"/>
      <c r="ASG182" s="72"/>
      <c r="ASH182" s="72"/>
      <c r="ASI182" s="72"/>
      <c r="ASJ182" s="72"/>
      <c r="ASK182" s="72"/>
      <c r="ASL182" s="72"/>
      <c r="ASM182" s="72"/>
      <c r="ASN182" s="72"/>
      <c r="ASO182" s="71"/>
      <c r="ASP182" s="71"/>
      <c r="ASQ182" s="71"/>
      <c r="ASR182" s="71"/>
      <c r="ASS182" s="71"/>
      <c r="AST182" s="71"/>
      <c r="ASU182" s="71"/>
      <c r="ASV182" s="72"/>
      <c r="ASW182" s="72"/>
      <c r="ASX182" s="72"/>
      <c r="ASY182" s="72"/>
      <c r="ASZ182" s="72"/>
      <c r="ATA182" s="72"/>
      <c r="ATB182" s="72"/>
      <c r="ATC182" s="72"/>
      <c r="ATD182" s="72"/>
      <c r="ATE182" s="71"/>
      <c r="ATF182" s="71"/>
      <c r="ATG182" s="71"/>
      <c r="ATH182" s="71"/>
      <c r="ATI182" s="71"/>
      <c r="ATJ182" s="71"/>
      <c r="ATK182" s="71"/>
      <c r="ATL182" s="72"/>
      <c r="ATM182" s="72"/>
      <c r="ATN182" s="72"/>
      <c r="ATO182" s="72"/>
      <c r="ATP182" s="72"/>
      <c r="ATQ182" s="72"/>
      <c r="ATR182" s="72"/>
      <c r="ATS182" s="72"/>
      <c r="ATT182" s="72"/>
      <c r="ATU182" s="71"/>
      <c r="ATV182" s="71"/>
      <c r="ATW182" s="71"/>
      <c r="ATX182" s="71"/>
      <c r="ATY182" s="71"/>
      <c r="ATZ182" s="71"/>
      <c r="AUA182" s="71"/>
      <c r="AUB182" s="72"/>
      <c r="AUC182" s="72"/>
      <c r="AUD182" s="72"/>
      <c r="AUE182" s="72"/>
      <c r="AUF182" s="72"/>
      <c r="AUG182" s="72"/>
      <c r="AUH182" s="72"/>
      <c r="AUI182" s="72"/>
      <c r="AUJ182" s="72"/>
      <c r="AUK182" s="71"/>
      <c r="AUL182" s="71"/>
      <c r="AUM182" s="71"/>
      <c r="AUN182" s="71"/>
      <c r="AUO182" s="71"/>
      <c r="AUP182" s="71"/>
      <c r="AUQ182" s="71"/>
      <c r="AUR182" s="72"/>
      <c r="AUS182" s="72"/>
      <c r="AUT182" s="72"/>
      <c r="AUU182" s="72"/>
      <c r="AUV182" s="72"/>
      <c r="AUW182" s="72"/>
      <c r="AUX182" s="72"/>
      <c r="AUY182" s="72"/>
      <c r="AUZ182" s="72"/>
      <c r="AVA182" s="71"/>
      <c r="AVB182" s="71"/>
      <c r="AVC182" s="71"/>
      <c r="AVD182" s="71"/>
      <c r="AVE182" s="71"/>
      <c r="AVF182" s="71"/>
      <c r="AVG182" s="71"/>
      <c r="AVH182" s="72"/>
      <c r="AVI182" s="72"/>
      <c r="AVJ182" s="72"/>
      <c r="AVK182" s="72"/>
      <c r="AVL182" s="72"/>
      <c r="AVM182" s="72"/>
      <c r="AVN182" s="72"/>
      <c r="AVO182" s="72"/>
      <c r="AVP182" s="72"/>
      <c r="AVQ182" s="71"/>
      <c r="AVR182" s="71"/>
      <c r="AVS182" s="71"/>
      <c r="AVT182" s="71"/>
      <c r="AVU182" s="71"/>
      <c r="AVV182" s="71"/>
      <c r="AVW182" s="71"/>
      <c r="AVX182" s="72"/>
      <c r="AVY182" s="72"/>
      <c r="AVZ182" s="72"/>
      <c r="AWA182" s="72"/>
      <c r="AWB182" s="72"/>
      <c r="AWC182" s="72"/>
      <c r="AWD182" s="72"/>
      <c r="AWE182" s="72"/>
      <c r="AWF182" s="72"/>
      <c r="AWG182" s="71"/>
      <c r="AWH182" s="71"/>
      <c r="AWI182" s="71"/>
      <c r="AWJ182" s="71"/>
      <c r="AWK182" s="71"/>
      <c r="AWL182" s="71"/>
      <c r="AWM182" s="71"/>
      <c r="AWN182" s="72"/>
      <c r="AWO182" s="72"/>
      <c r="AWP182" s="72"/>
      <c r="AWQ182" s="72"/>
      <c r="AWR182" s="72"/>
      <c r="AWS182" s="72"/>
      <c r="AWT182" s="72"/>
      <c r="AWU182" s="72"/>
      <c r="AWV182" s="72"/>
      <c r="AWW182" s="71"/>
      <c r="AWX182" s="71"/>
      <c r="AWY182" s="71"/>
      <c r="AWZ182" s="71"/>
      <c r="AXA182" s="71"/>
      <c r="AXB182" s="71"/>
      <c r="AXC182" s="71"/>
      <c r="AXD182" s="72"/>
      <c r="AXE182" s="72"/>
      <c r="AXF182" s="72"/>
      <c r="AXG182" s="72"/>
      <c r="AXH182" s="72"/>
      <c r="AXI182" s="72"/>
      <c r="AXJ182" s="72"/>
      <c r="AXK182" s="72"/>
      <c r="AXL182" s="72"/>
      <c r="AXM182" s="71"/>
      <c r="AXN182" s="71"/>
      <c r="AXO182" s="71"/>
      <c r="AXP182" s="71"/>
      <c r="AXQ182" s="71"/>
      <c r="AXR182" s="71"/>
      <c r="AXS182" s="71"/>
      <c r="AXT182" s="72"/>
      <c r="AXU182" s="72"/>
      <c r="AXV182" s="72"/>
      <c r="AXW182" s="72"/>
      <c r="AXX182" s="72"/>
      <c r="AXY182" s="72"/>
      <c r="AXZ182" s="72"/>
      <c r="AYA182" s="72"/>
      <c r="AYB182" s="72"/>
      <c r="AYC182" s="71"/>
      <c r="AYD182" s="71"/>
      <c r="AYE182" s="71"/>
      <c r="AYF182" s="71"/>
      <c r="AYG182" s="71"/>
      <c r="AYH182" s="71"/>
      <c r="AYI182" s="71"/>
      <c r="AYJ182" s="72"/>
      <c r="AYK182" s="72"/>
      <c r="AYL182" s="72"/>
      <c r="AYM182" s="72"/>
      <c r="AYN182" s="72"/>
      <c r="AYO182" s="72"/>
      <c r="AYP182" s="72"/>
      <c r="AYQ182" s="72"/>
      <c r="AYR182" s="72"/>
      <c r="AYS182" s="71"/>
      <c r="AYT182" s="71"/>
      <c r="AYU182" s="71"/>
      <c r="AYV182" s="71"/>
      <c r="AYW182" s="71"/>
      <c r="AYX182" s="71"/>
      <c r="AYY182" s="71"/>
      <c r="AYZ182" s="72"/>
      <c r="AZA182" s="72"/>
      <c r="AZB182" s="72"/>
      <c r="AZC182" s="72"/>
      <c r="AZD182" s="72"/>
      <c r="AZE182" s="72"/>
      <c r="AZF182" s="72"/>
      <c r="AZG182" s="72"/>
      <c r="AZH182" s="72"/>
      <c r="AZI182" s="71"/>
      <c r="AZJ182" s="71"/>
      <c r="AZK182" s="71"/>
      <c r="AZL182" s="71"/>
      <c r="AZM182" s="71"/>
      <c r="AZN182" s="71"/>
      <c r="AZO182" s="71"/>
      <c r="AZP182" s="72"/>
      <c r="AZQ182" s="72"/>
      <c r="AZR182" s="72"/>
      <c r="AZS182" s="72"/>
      <c r="AZT182" s="72"/>
      <c r="AZU182" s="72"/>
      <c r="AZV182" s="72"/>
      <c r="AZW182" s="72"/>
      <c r="AZX182" s="72"/>
      <c r="AZY182" s="71"/>
      <c r="AZZ182" s="71"/>
      <c r="BAA182" s="71"/>
      <c r="BAB182" s="71"/>
      <c r="BAC182" s="71"/>
      <c r="BAD182" s="71"/>
      <c r="BAE182" s="71"/>
      <c r="BAF182" s="72"/>
      <c r="BAG182" s="72"/>
      <c r="BAH182" s="72"/>
      <c r="BAI182" s="72"/>
      <c r="BAJ182" s="72"/>
      <c r="BAK182" s="72"/>
      <c r="BAL182" s="72"/>
      <c r="BAM182" s="72"/>
      <c r="BAN182" s="72"/>
      <c r="BAO182" s="71"/>
      <c r="BAP182" s="71"/>
      <c r="BAQ182" s="71"/>
      <c r="BAR182" s="71"/>
      <c r="BAS182" s="71"/>
      <c r="BAT182" s="71"/>
      <c r="BAU182" s="71"/>
      <c r="BAV182" s="72"/>
      <c r="BAW182" s="72"/>
      <c r="BAX182" s="72"/>
      <c r="BAY182" s="72"/>
      <c r="BAZ182" s="72"/>
      <c r="BBA182" s="72"/>
      <c r="BBB182" s="72"/>
      <c r="BBC182" s="72"/>
      <c r="BBD182" s="72"/>
      <c r="BBE182" s="71"/>
      <c r="BBF182" s="71"/>
      <c r="BBG182" s="71"/>
      <c r="BBH182" s="71"/>
      <c r="BBI182" s="71"/>
      <c r="BBJ182" s="71"/>
      <c r="BBK182" s="71"/>
      <c r="BBL182" s="72"/>
      <c r="BBM182" s="72"/>
      <c r="BBN182" s="72"/>
      <c r="BBO182" s="72"/>
      <c r="BBP182" s="72"/>
      <c r="BBQ182" s="72"/>
      <c r="BBR182" s="72"/>
      <c r="BBS182" s="72"/>
      <c r="BBT182" s="72"/>
      <c r="BBU182" s="71"/>
      <c r="BBV182" s="71"/>
      <c r="BBW182" s="71"/>
      <c r="BBX182" s="71"/>
      <c r="BBY182" s="71"/>
      <c r="BBZ182" s="71"/>
      <c r="BCA182" s="71"/>
      <c r="BCB182" s="72"/>
      <c r="BCC182" s="72"/>
      <c r="BCD182" s="72"/>
      <c r="BCE182" s="72"/>
      <c r="BCF182" s="72"/>
      <c r="BCG182" s="72"/>
      <c r="BCH182" s="72"/>
      <c r="BCI182" s="72"/>
      <c r="BCJ182" s="72"/>
      <c r="BCK182" s="71"/>
      <c r="BCL182" s="71"/>
      <c r="BCM182" s="71"/>
      <c r="BCN182" s="71"/>
      <c r="BCO182" s="71"/>
      <c r="BCP182" s="71"/>
      <c r="BCQ182" s="71"/>
      <c r="BCR182" s="72"/>
      <c r="BCS182" s="72"/>
      <c r="BCT182" s="72"/>
      <c r="BCU182" s="72"/>
      <c r="BCV182" s="72"/>
      <c r="BCW182" s="72"/>
      <c r="BCX182" s="72"/>
      <c r="BCY182" s="72"/>
      <c r="BCZ182" s="72"/>
      <c r="BDA182" s="71"/>
      <c r="BDB182" s="71"/>
      <c r="BDC182" s="71"/>
      <c r="BDD182" s="71"/>
      <c r="BDE182" s="71"/>
      <c r="BDF182" s="71"/>
      <c r="BDG182" s="71"/>
      <c r="BDH182" s="72"/>
      <c r="BDI182" s="72"/>
      <c r="BDJ182" s="72"/>
      <c r="BDK182" s="72"/>
      <c r="BDL182" s="72"/>
      <c r="BDM182" s="72"/>
      <c r="BDN182" s="72"/>
      <c r="BDO182" s="72"/>
      <c r="BDP182" s="72"/>
      <c r="BDQ182" s="71"/>
      <c r="BDR182" s="71"/>
      <c r="BDS182" s="71"/>
      <c r="BDT182" s="71"/>
      <c r="BDU182" s="71"/>
      <c r="BDV182" s="71"/>
      <c r="BDW182" s="71"/>
      <c r="BDX182" s="72"/>
      <c r="BDY182" s="72"/>
      <c r="BDZ182" s="72"/>
      <c r="BEA182" s="72"/>
      <c r="BEB182" s="72"/>
      <c r="BEC182" s="72"/>
      <c r="BED182" s="72"/>
      <c r="BEE182" s="72"/>
      <c r="BEF182" s="72"/>
      <c r="BEG182" s="71"/>
      <c r="BEH182" s="71"/>
      <c r="BEI182" s="71"/>
      <c r="BEJ182" s="71"/>
      <c r="BEK182" s="71"/>
      <c r="BEL182" s="71"/>
      <c r="BEM182" s="71"/>
      <c r="BEN182" s="72"/>
      <c r="BEO182" s="72"/>
      <c r="BEP182" s="72"/>
      <c r="BEQ182" s="72"/>
      <c r="BER182" s="72"/>
      <c r="BES182" s="72"/>
      <c r="BET182" s="72"/>
      <c r="BEU182" s="72"/>
      <c r="BEV182" s="72"/>
      <c r="BEW182" s="71"/>
      <c r="BEX182" s="71"/>
      <c r="BEY182" s="71"/>
      <c r="BEZ182" s="71"/>
      <c r="BFA182" s="71"/>
      <c r="BFB182" s="71"/>
      <c r="BFC182" s="71"/>
      <c r="BFD182" s="72"/>
      <c r="BFE182" s="72"/>
      <c r="BFF182" s="72"/>
      <c r="BFG182" s="72"/>
      <c r="BFH182" s="72"/>
      <c r="BFI182" s="72"/>
      <c r="BFJ182" s="72"/>
      <c r="BFK182" s="72"/>
      <c r="BFL182" s="72"/>
      <c r="BFM182" s="71"/>
      <c r="BFN182" s="71"/>
      <c r="BFO182" s="71"/>
      <c r="BFP182" s="71"/>
      <c r="BFQ182" s="71"/>
      <c r="BFR182" s="71"/>
      <c r="BFS182" s="71"/>
      <c r="BFT182" s="72"/>
      <c r="BFU182" s="72"/>
      <c r="BFV182" s="72"/>
      <c r="BFW182" s="72"/>
      <c r="BFX182" s="72"/>
      <c r="BFY182" s="72"/>
      <c r="BFZ182" s="72"/>
      <c r="BGA182" s="72"/>
      <c r="BGB182" s="72"/>
      <c r="BGC182" s="71"/>
      <c r="BGD182" s="71"/>
      <c r="BGE182" s="71"/>
      <c r="BGF182" s="71"/>
      <c r="BGG182" s="71"/>
      <c r="BGH182" s="71"/>
      <c r="BGI182" s="71"/>
      <c r="BGJ182" s="72"/>
      <c r="BGK182" s="72"/>
      <c r="BGL182" s="72"/>
      <c r="BGM182" s="72"/>
      <c r="BGN182" s="72"/>
      <c r="BGO182" s="72"/>
      <c r="BGP182" s="72"/>
      <c r="BGQ182" s="72"/>
      <c r="BGR182" s="72"/>
      <c r="BGS182" s="71"/>
      <c r="BGT182" s="71"/>
      <c r="BGU182" s="71"/>
      <c r="BGV182" s="71"/>
      <c r="BGW182" s="71"/>
      <c r="BGX182" s="71"/>
      <c r="BGY182" s="71"/>
      <c r="BGZ182" s="72"/>
      <c r="BHA182" s="72"/>
      <c r="BHB182" s="72"/>
      <c r="BHC182" s="72"/>
      <c r="BHD182" s="72"/>
      <c r="BHE182" s="72"/>
      <c r="BHF182" s="72"/>
      <c r="BHG182" s="72"/>
      <c r="BHH182" s="72"/>
      <c r="BHI182" s="71"/>
      <c r="BHJ182" s="71"/>
      <c r="BHK182" s="71"/>
      <c r="BHL182" s="71"/>
      <c r="BHM182" s="71"/>
      <c r="BHN182" s="71"/>
      <c r="BHO182" s="71"/>
      <c r="BHP182" s="72"/>
      <c r="BHQ182" s="72"/>
      <c r="BHR182" s="72"/>
      <c r="BHS182" s="72"/>
      <c r="BHT182" s="72"/>
      <c r="BHU182" s="72"/>
      <c r="BHV182" s="72"/>
      <c r="BHW182" s="72"/>
      <c r="BHX182" s="72"/>
      <c r="BHY182" s="71"/>
      <c r="BHZ182" s="71"/>
      <c r="BIA182" s="71"/>
      <c r="BIB182" s="71"/>
      <c r="BIC182" s="71"/>
      <c r="BID182" s="71"/>
      <c r="BIE182" s="71"/>
      <c r="BIF182" s="72"/>
      <c r="BIG182" s="72"/>
      <c r="BIH182" s="72"/>
      <c r="BII182" s="72"/>
      <c r="BIJ182" s="72"/>
      <c r="BIK182" s="72"/>
      <c r="BIL182" s="72"/>
      <c r="BIM182" s="72"/>
      <c r="BIN182" s="72"/>
      <c r="BIO182" s="71"/>
      <c r="BIP182" s="71"/>
      <c r="BIQ182" s="71"/>
      <c r="BIR182" s="71"/>
      <c r="BIS182" s="71"/>
      <c r="BIT182" s="71"/>
      <c r="BIU182" s="71"/>
      <c r="BIV182" s="72"/>
      <c r="BIW182" s="72"/>
      <c r="BIX182" s="72"/>
      <c r="BIY182" s="72"/>
      <c r="BIZ182" s="72"/>
      <c r="BJA182" s="72"/>
      <c r="BJB182" s="72"/>
      <c r="BJC182" s="72"/>
      <c r="BJD182" s="72"/>
      <c r="BJE182" s="71"/>
      <c r="BJF182" s="71"/>
      <c r="BJG182" s="71"/>
      <c r="BJH182" s="71"/>
      <c r="BJI182" s="71"/>
      <c r="BJJ182" s="71"/>
      <c r="BJK182" s="71"/>
      <c r="BJL182" s="72"/>
      <c r="BJM182" s="72"/>
      <c r="BJN182" s="72"/>
      <c r="BJO182" s="72"/>
      <c r="BJP182" s="72"/>
      <c r="BJQ182" s="72"/>
      <c r="BJR182" s="72"/>
      <c r="BJS182" s="72"/>
      <c r="BJT182" s="72"/>
      <c r="BJU182" s="71"/>
      <c r="BJV182" s="71"/>
      <c r="BJW182" s="71"/>
      <c r="BJX182" s="71"/>
      <c r="BJY182" s="71"/>
      <c r="BJZ182" s="71"/>
      <c r="BKA182" s="71"/>
      <c r="BKB182" s="72"/>
      <c r="BKC182" s="72"/>
      <c r="BKD182" s="72"/>
      <c r="BKE182" s="72"/>
      <c r="BKF182" s="72"/>
      <c r="BKG182" s="72"/>
      <c r="BKH182" s="72"/>
      <c r="BKI182" s="72"/>
      <c r="BKJ182" s="72"/>
      <c r="BKK182" s="71"/>
      <c r="BKL182" s="71"/>
      <c r="BKM182" s="71"/>
      <c r="BKN182" s="71"/>
      <c r="BKO182" s="71"/>
      <c r="BKP182" s="71"/>
      <c r="BKQ182" s="71"/>
      <c r="BKR182" s="72"/>
      <c r="BKS182" s="72"/>
      <c r="BKT182" s="72"/>
      <c r="BKU182" s="72"/>
      <c r="BKV182" s="72"/>
      <c r="BKW182" s="72"/>
      <c r="BKX182" s="72"/>
      <c r="BKY182" s="72"/>
      <c r="BKZ182" s="72"/>
      <c r="BLA182" s="71"/>
      <c r="BLB182" s="71"/>
      <c r="BLC182" s="71"/>
      <c r="BLD182" s="71"/>
      <c r="BLE182" s="71"/>
      <c r="BLF182" s="71"/>
      <c r="BLG182" s="71"/>
      <c r="BLH182" s="72"/>
      <c r="BLI182" s="72"/>
      <c r="BLJ182" s="72"/>
      <c r="BLK182" s="72"/>
      <c r="BLL182" s="72"/>
      <c r="BLM182" s="72"/>
      <c r="BLN182" s="72"/>
      <c r="BLO182" s="72"/>
      <c r="BLP182" s="72"/>
      <c r="BLQ182" s="71"/>
      <c r="BLR182" s="71"/>
      <c r="BLS182" s="71"/>
      <c r="BLT182" s="71"/>
      <c r="BLU182" s="71"/>
      <c r="BLV182" s="71"/>
      <c r="BLW182" s="71"/>
      <c r="BLX182" s="72"/>
      <c r="BLY182" s="72"/>
      <c r="BLZ182" s="72"/>
      <c r="BMA182" s="72"/>
      <c r="BMB182" s="72"/>
      <c r="BMC182" s="72"/>
      <c r="BMD182" s="72"/>
      <c r="BME182" s="72"/>
      <c r="BMF182" s="72"/>
      <c r="BMG182" s="71"/>
      <c r="BMH182" s="71"/>
      <c r="BMI182" s="71"/>
      <c r="BMJ182" s="71"/>
      <c r="BMK182" s="71"/>
      <c r="BML182" s="71"/>
      <c r="BMM182" s="71"/>
      <c r="BMN182" s="72"/>
      <c r="BMO182" s="72"/>
      <c r="BMP182" s="72"/>
      <c r="BMQ182" s="72"/>
      <c r="BMR182" s="72"/>
      <c r="BMS182" s="72"/>
      <c r="BMT182" s="72"/>
      <c r="BMU182" s="72"/>
      <c r="BMV182" s="72"/>
      <c r="BMW182" s="71"/>
      <c r="BMX182" s="71"/>
      <c r="BMY182" s="71"/>
      <c r="BMZ182" s="71"/>
      <c r="BNA182" s="71"/>
      <c r="BNB182" s="71"/>
      <c r="BNC182" s="71"/>
      <c r="BND182" s="72"/>
      <c r="BNE182" s="72"/>
      <c r="BNF182" s="72"/>
      <c r="BNG182" s="72"/>
      <c r="BNH182" s="72"/>
      <c r="BNI182" s="72"/>
      <c r="BNJ182" s="72"/>
      <c r="BNK182" s="72"/>
      <c r="BNL182" s="72"/>
      <c r="BNM182" s="71"/>
      <c r="BNN182" s="71"/>
      <c r="BNO182" s="71"/>
      <c r="BNP182" s="71"/>
      <c r="BNQ182" s="71"/>
      <c r="BNR182" s="71"/>
      <c r="BNS182" s="71"/>
      <c r="BNT182" s="72"/>
      <c r="BNU182" s="72"/>
      <c r="BNV182" s="72"/>
      <c r="BNW182" s="72"/>
      <c r="BNX182" s="72"/>
      <c r="BNY182" s="72"/>
      <c r="BNZ182" s="72"/>
      <c r="BOA182" s="72"/>
      <c r="BOB182" s="72"/>
      <c r="BOC182" s="71"/>
      <c r="BOD182" s="71"/>
      <c r="BOE182" s="71"/>
      <c r="BOF182" s="71"/>
      <c r="BOG182" s="71"/>
      <c r="BOH182" s="71"/>
      <c r="BOI182" s="71"/>
      <c r="BOJ182" s="72"/>
      <c r="BOK182" s="72"/>
      <c r="BOL182" s="72"/>
      <c r="BOM182" s="72"/>
      <c r="BON182" s="72"/>
      <c r="BOO182" s="72"/>
      <c r="BOP182" s="72"/>
      <c r="BOQ182" s="72"/>
      <c r="BOR182" s="72"/>
      <c r="BOS182" s="71"/>
      <c r="BOT182" s="71"/>
      <c r="BOU182" s="71"/>
      <c r="BOV182" s="71"/>
      <c r="BOW182" s="71"/>
      <c r="BOX182" s="71"/>
      <c r="BOY182" s="71"/>
      <c r="BOZ182" s="72"/>
      <c r="BPA182" s="72"/>
      <c r="BPB182" s="72"/>
      <c r="BPC182" s="72"/>
      <c r="BPD182" s="72"/>
      <c r="BPE182" s="72"/>
      <c r="BPF182" s="72"/>
      <c r="BPG182" s="72"/>
      <c r="BPH182" s="72"/>
      <c r="BPI182" s="71"/>
      <c r="BPJ182" s="71"/>
      <c r="BPK182" s="71"/>
      <c r="BPL182" s="71"/>
      <c r="BPM182" s="71"/>
      <c r="BPN182" s="71"/>
      <c r="BPO182" s="71"/>
      <c r="BPP182" s="72"/>
      <c r="BPQ182" s="72"/>
      <c r="BPR182" s="72"/>
      <c r="BPS182" s="72"/>
      <c r="BPT182" s="72"/>
      <c r="BPU182" s="72"/>
      <c r="BPV182" s="72"/>
      <c r="BPW182" s="72"/>
      <c r="BPX182" s="72"/>
      <c r="BPY182" s="71"/>
      <c r="BPZ182" s="71"/>
      <c r="BQA182" s="71"/>
      <c r="BQB182" s="71"/>
      <c r="BQC182" s="71"/>
      <c r="BQD182" s="71"/>
      <c r="BQE182" s="71"/>
      <c r="BQF182" s="72"/>
      <c r="BQG182" s="72"/>
      <c r="BQH182" s="72"/>
      <c r="BQI182" s="72"/>
      <c r="BQJ182" s="72"/>
      <c r="BQK182" s="72"/>
      <c r="BQL182" s="72"/>
      <c r="BQM182" s="72"/>
      <c r="BQN182" s="72"/>
      <c r="BQO182" s="71"/>
      <c r="BQP182" s="71"/>
      <c r="BQQ182" s="71"/>
      <c r="BQR182" s="71"/>
      <c r="BQS182" s="71"/>
      <c r="BQT182" s="71"/>
      <c r="BQU182" s="71"/>
      <c r="BQV182" s="72"/>
      <c r="BQW182" s="72"/>
      <c r="BQX182" s="72"/>
      <c r="BQY182" s="72"/>
      <c r="BQZ182" s="72"/>
      <c r="BRA182" s="72"/>
      <c r="BRB182" s="72"/>
      <c r="BRC182" s="72"/>
      <c r="BRD182" s="72"/>
      <c r="BRE182" s="71"/>
      <c r="BRF182" s="71"/>
      <c r="BRG182" s="71"/>
      <c r="BRH182" s="71"/>
      <c r="BRI182" s="71"/>
      <c r="BRJ182" s="71"/>
      <c r="BRK182" s="71"/>
      <c r="BRL182" s="72"/>
      <c r="BRM182" s="72"/>
      <c r="BRN182" s="72"/>
      <c r="BRO182" s="72"/>
      <c r="BRP182" s="72"/>
      <c r="BRQ182" s="72"/>
      <c r="BRR182" s="72"/>
      <c r="BRS182" s="72"/>
      <c r="BRT182" s="72"/>
      <c r="BRU182" s="71"/>
      <c r="BRV182" s="71"/>
      <c r="BRW182" s="71"/>
      <c r="BRX182" s="71"/>
      <c r="BRY182" s="71"/>
      <c r="BRZ182" s="71"/>
      <c r="BSA182" s="71"/>
      <c r="BSB182" s="72"/>
      <c r="BSC182" s="72"/>
      <c r="BSD182" s="72"/>
      <c r="BSE182" s="72"/>
      <c r="BSF182" s="72"/>
      <c r="BSG182" s="72"/>
      <c r="BSH182" s="72"/>
      <c r="BSI182" s="72"/>
      <c r="BSJ182" s="72"/>
      <c r="BSK182" s="71"/>
      <c r="BSL182" s="71"/>
      <c r="BSM182" s="71"/>
      <c r="BSN182" s="71"/>
      <c r="BSO182" s="71"/>
      <c r="BSP182" s="71"/>
      <c r="BSQ182" s="71"/>
      <c r="BSR182" s="72"/>
      <c r="BSS182" s="72"/>
      <c r="BST182" s="72"/>
      <c r="BSU182" s="72"/>
      <c r="BSV182" s="72"/>
      <c r="BSW182" s="72"/>
      <c r="BSX182" s="72"/>
      <c r="BSY182" s="72"/>
      <c r="BSZ182" s="72"/>
      <c r="BTA182" s="71"/>
      <c r="BTB182" s="71"/>
      <c r="BTC182" s="71"/>
      <c r="BTD182" s="71"/>
      <c r="BTE182" s="71"/>
      <c r="BTF182" s="71"/>
      <c r="BTG182" s="71"/>
      <c r="BTH182" s="72"/>
      <c r="BTI182" s="72"/>
      <c r="BTJ182" s="72"/>
      <c r="BTK182" s="72"/>
      <c r="BTL182" s="72"/>
      <c r="BTM182" s="72"/>
      <c r="BTN182" s="72"/>
      <c r="BTO182" s="72"/>
      <c r="BTP182" s="72"/>
      <c r="BTQ182" s="71"/>
      <c r="BTR182" s="71"/>
      <c r="BTS182" s="71"/>
      <c r="BTT182" s="71"/>
      <c r="BTU182" s="71"/>
      <c r="BTV182" s="71"/>
      <c r="BTW182" s="71"/>
      <c r="BTX182" s="72"/>
      <c r="BTY182" s="72"/>
      <c r="BTZ182" s="72"/>
      <c r="BUA182" s="72"/>
      <c r="BUB182" s="72"/>
      <c r="BUC182" s="72"/>
      <c r="BUD182" s="72"/>
      <c r="BUE182" s="72"/>
      <c r="BUF182" s="72"/>
      <c r="BUG182" s="71"/>
      <c r="BUH182" s="71"/>
      <c r="BUI182" s="71"/>
      <c r="BUJ182" s="71"/>
      <c r="BUK182" s="71"/>
      <c r="BUL182" s="71"/>
      <c r="BUM182" s="71"/>
      <c r="BUN182" s="72"/>
      <c r="BUO182" s="72"/>
      <c r="BUP182" s="72"/>
      <c r="BUQ182" s="72"/>
      <c r="BUR182" s="72"/>
      <c r="BUS182" s="72"/>
      <c r="BUT182" s="72"/>
      <c r="BUU182" s="72"/>
      <c r="BUV182" s="72"/>
      <c r="BUW182" s="71"/>
      <c r="BUX182" s="71"/>
      <c r="BUY182" s="71"/>
      <c r="BUZ182" s="71"/>
      <c r="BVA182" s="71"/>
      <c r="BVB182" s="71"/>
      <c r="BVC182" s="71"/>
      <c r="BVD182" s="72"/>
      <c r="BVE182" s="72"/>
      <c r="BVF182" s="72"/>
      <c r="BVG182" s="72"/>
      <c r="BVH182" s="72"/>
      <c r="BVI182" s="72"/>
      <c r="BVJ182" s="72"/>
      <c r="BVK182" s="72"/>
      <c r="BVL182" s="72"/>
      <c r="BVM182" s="71"/>
      <c r="BVN182" s="71"/>
      <c r="BVO182" s="71"/>
      <c r="BVP182" s="71"/>
      <c r="BVQ182" s="71"/>
      <c r="BVR182" s="71"/>
      <c r="BVS182" s="71"/>
      <c r="BVT182" s="72"/>
      <c r="BVU182" s="72"/>
      <c r="BVV182" s="72"/>
      <c r="BVW182" s="72"/>
      <c r="BVX182" s="72"/>
      <c r="BVY182" s="72"/>
      <c r="BVZ182" s="72"/>
      <c r="BWA182" s="72"/>
      <c r="BWB182" s="72"/>
      <c r="BWC182" s="71"/>
      <c r="BWD182" s="71"/>
      <c r="BWE182" s="71"/>
      <c r="BWF182" s="71"/>
      <c r="BWG182" s="71"/>
      <c r="BWH182" s="71"/>
      <c r="BWI182" s="71"/>
      <c r="BWJ182" s="72"/>
      <c r="BWK182" s="72"/>
      <c r="BWL182" s="72"/>
      <c r="BWM182" s="72"/>
      <c r="BWN182" s="72"/>
      <c r="BWO182" s="72"/>
      <c r="BWP182" s="72"/>
      <c r="BWQ182" s="72"/>
      <c r="BWR182" s="72"/>
      <c r="BWS182" s="71"/>
      <c r="BWT182" s="71"/>
      <c r="BWU182" s="71"/>
      <c r="BWV182" s="71"/>
      <c r="BWW182" s="71"/>
      <c r="BWX182" s="71"/>
      <c r="BWY182" s="71"/>
      <c r="BWZ182" s="72"/>
      <c r="BXA182" s="72"/>
      <c r="BXB182" s="72"/>
      <c r="BXC182" s="72"/>
      <c r="BXD182" s="72"/>
      <c r="BXE182" s="72"/>
      <c r="BXF182" s="72"/>
      <c r="BXG182" s="72"/>
      <c r="BXH182" s="72"/>
      <c r="BXI182" s="71"/>
      <c r="BXJ182" s="71"/>
      <c r="BXK182" s="71"/>
      <c r="BXL182" s="71"/>
      <c r="BXM182" s="71"/>
      <c r="BXN182" s="71"/>
      <c r="BXO182" s="71"/>
      <c r="BXP182" s="72"/>
      <c r="BXQ182" s="72"/>
      <c r="BXR182" s="72"/>
      <c r="BXS182" s="72"/>
      <c r="BXT182" s="72"/>
      <c r="BXU182" s="72"/>
      <c r="BXV182" s="72"/>
      <c r="BXW182" s="72"/>
      <c r="BXX182" s="72"/>
      <c r="BXY182" s="71"/>
      <c r="BXZ182" s="71"/>
      <c r="BYA182" s="71"/>
      <c r="BYB182" s="71"/>
      <c r="BYC182" s="71"/>
      <c r="BYD182" s="71"/>
      <c r="BYE182" s="71"/>
      <c r="BYF182" s="72"/>
      <c r="BYG182" s="72"/>
      <c r="BYH182" s="72"/>
      <c r="BYI182" s="72"/>
      <c r="BYJ182" s="72"/>
      <c r="BYK182" s="72"/>
      <c r="BYL182" s="72"/>
      <c r="BYM182" s="72"/>
      <c r="BYN182" s="72"/>
      <c r="BYO182" s="71"/>
      <c r="BYP182" s="71"/>
      <c r="BYQ182" s="71"/>
      <c r="BYR182" s="71"/>
      <c r="BYS182" s="71"/>
      <c r="BYT182" s="71"/>
      <c r="BYU182" s="71"/>
      <c r="BYV182" s="72"/>
      <c r="BYW182" s="72"/>
      <c r="BYX182" s="72"/>
      <c r="BYY182" s="72"/>
      <c r="BYZ182" s="72"/>
      <c r="BZA182" s="72"/>
      <c r="BZB182" s="72"/>
      <c r="BZC182" s="72"/>
      <c r="BZD182" s="72"/>
      <c r="BZE182" s="71"/>
      <c r="BZF182" s="71"/>
      <c r="BZG182" s="71"/>
      <c r="BZH182" s="71"/>
      <c r="BZI182" s="71"/>
      <c r="BZJ182" s="71"/>
      <c r="BZK182" s="71"/>
      <c r="BZL182" s="72"/>
      <c r="BZM182" s="72"/>
      <c r="BZN182" s="72"/>
      <c r="BZO182" s="72"/>
      <c r="BZP182" s="72"/>
      <c r="BZQ182" s="72"/>
      <c r="BZR182" s="72"/>
      <c r="BZS182" s="72"/>
      <c r="BZT182" s="72"/>
      <c r="BZU182" s="71"/>
      <c r="BZV182" s="71"/>
      <c r="BZW182" s="71"/>
      <c r="BZX182" s="71"/>
      <c r="BZY182" s="71"/>
      <c r="BZZ182" s="71"/>
      <c r="CAA182" s="71"/>
      <c r="CAB182" s="72"/>
      <c r="CAC182" s="72"/>
      <c r="CAD182" s="72"/>
      <c r="CAE182" s="72"/>
      <c r="CAF182" s="72"/>
      <c r="CAG182" s="72"/>
      <c r="CAH182" s="72"/>
      <c r="CAI182" s="72"/>
      <c r="CAJ182" s="72"/>
      <c r="CAK182" s="71"/>
      <c r="CAL182" s="71"/>
      <c r="CAM182" s="71"/>
      <c r="CAN182" s="71"/>
      <c r="CAO182" s="71"/>
      <c r="CAP182" s="71"/>
      <c r="CAQ182" s="71"/>
      <c r="CAR182" s="72"/>
      <c r="CAS182" s="72"/>
      <c r="CAT182" s="72"/>
      <c r="CAU182" s="72"/>
      <c r="CAV182" s="72"/>
      <c r="CAW182" s="72"/>
      <c r="CAX182" s="72"/>
      <c r="CAY182" s="72"/>
      <c r="CAZ182" s="72"/>
      <c r="CBA182" s="71"/>
      <c r="CBB182" s="71"/>
      <c r="CBC182" s="71"/>
      <c r="CBD182" s="71"/>
      <c r="CBE182" s="71"/>
      <c r="CBF182" s="71"/>
      <c r="CBG182" s="71"/>
      <c r="CBH182" s="72"/>
      <c r="CBI182" s="72"/>
      <c r="CBJ182" s="72"/>
      <c r="CBK182" s="72"/>
      <c r="CBL182" s="72"/>
      <c r="CBM182" s="72"/>
      <c r="CBN182" s="72"/>
      <c r="CBO182" s="72"/>
      <c r="CBP182" s="72"/>
      <c r="CBQ182" s="71"/>
      <c r="CBR182" s="71"/>
      <c r="CBS182" s="71"/>
      <c r="CBT182" s="71"/>
      <c r="CBU182" s="71"/>
      <c r="CBV182" s="71"/>
      <c r="CBW182" s="71"/>
      <c r="CBX182" s="72"/>
      <c r="CBY182" s="72"/>
      <c r="CBZ182" s="72"/>
      <c r="CCA182" s="72"/>
      <c r="CCB182" s="72"/>
      <c r="CCC182" s="72"/>
      <c r="CCD182" s="72"/>
      <c r="CCE182" s="72"/>
      <c r="CCF182" s="72"/>
      <c r="CCG182" s="71"/>
      <c r="CCH182" s="71"/>
      <c r="CCI182" s="71"/>
      <c r="CCJ182" s="71"/>
      <c r="CCK182" s="71"/>
      <c r="CCL182" s="71"/>
      <c r="CCM182" s="71"/>
      <c r="CCN182" s="72"/>
      <c r="CCO182" s="72"/>
      <c r="CCP182" s="72"/>
      <c r="CCQ182" s="72"/>
      <c r="CCR182" s="72"/>
      <c r="CCS182" s="72"/>
      <c r="CCT182" s="72"/>
      <c r="CCU182" s="72"/>
      <c r="CCV182" s="72"/>
      <c r="CCW182" s="71"/>
      <c r="CCX182" s="71"/>
      <c r="CCY182" s="71"/>
      <c r="CCZ182" s="71"/>
      <c r="CDA182" s="71"/>
      <c r="CDB182" s="71"/>
      <c r="CDC182" s="71"/>
      <c r="CDD182" s="72"/>
      <c r="CDE182" s="72"/>
      <c r="CDF182" s="72"/>
      <c r="CDG182" s="72"/>
      <c r="CDH182" s="72"/>
      <c r="CDI182" s="72"/>
      <c r="CDJ182" s="72"/>
      <c r="CDK182" s="72"/>
      <c r="CDL182" s="72"/>
      <c r="CDM182" s="71"/>
      <c r="CDN182" s="71"/>
      <c r="CDO182" s="71"/>
      <c r="CDP182" s="71"/>
      <c r="CDQ182" s="71"/>
      <c r="CDR182" s="71"/>
      <c r="CDS182" s="71"/>
      <c r="CDT182" s="72"/>
      <c r="CDU182" s="72"/>
      <c r="CDV182" s="72"/>
      <c r="CDW182" s="72"/>
      <c r="CDX182" s="72"/>
      <c r="CDY182" s="72"/>
      <c r="CDZ182" s="72"/>
      <c r="CEA182" s="72"/>
      <c r="CEB182" s="72"/>
      <c r="CEC182" s="71"/>
      <c r="CED182" s="71"/>
      <c r="CEE182" s="71"/>
      <c r="CEF182" s="71"/>
      <c r="CEG182" s="71"/>
      <c r="CEH182" s="71"/>
      <c r="CEI182" s="71"/>
      <c r="CEJ182" s="72"/>
      <c r="CEK182" s="72"/>
      <c r="CEL182" s="72"/>
      <c r="CEM182" s="72"/>
      <c r="CEN182" s="72"/>
      <c r="CEO182" s="72"/>
      <c r="CEP182" s="72"/>
      <c r="CEQ182" s="72"/>
      <c r="CER182" s="72"/>
      <c r="CES182" s="71"/>
      <c r="CET182" s="71"/>
      <c r="CEU182" s="71"/>
      <c r="CEV182" s="71"/>
      <c r="CEW182" s="71"/>
      <c r="CEX182" s="71"/>
      <c r="CEY182" s="71"/>
      <c r="CEZ182" s="72"/>
      <c r="CFA182" s="72"/>
      <c r="CFB182" s="72"/>
      <c r="CFC182" s="72"/>
      <c r="CFD182" s="72"/>
      <c r="CFE182" s="72"/>
      <c r="CFF182" s="72"/>
      <c r="CFG182" s="72"/>
      <c r="CFH182" s="72"/>
      <c r="CFI182" s="71"/>
      <c r="CFJ182" s="71"/>
      <c r="CFK182" s="71"/>
      <c r="CFL182" s="71"/>
      <c r="CFM182" s="71"/>
      <c r="CFN182" s="71"/>
      <c r="CFO182" s="71"/>
      <c r="CFP182" s="72"/>
      <c r="CFQ182" s="72"/>
      <c r="CFR182" s="72"/>
      <c r="CFS182" s="72"/>
      <c r="CFT182" s="72"/>
      <c r="CFU182" s="72"/>
      <c r="CFV182" s="72"/>
      <c r="CFW182" s="72"/>
      <c r="CFX182" s="72"/>
      <c r="CFY182" s="71"/>
      <c r="CFZ182" s="71"/>
      <c r="CGA182" s="71"/>
      <c r="CGB182" s="71"/>
      <c r="CGC182" s="71"/>
      <c r="CGD182" s="71"/>
      <c r="CGE182" s="71"/>
      <c r="CGF182" s="72"/>
      <c r="CGG182" s="72"/>
      <c r="CGH182" s="72"/>
      <c r="CGI182" s="72"/>
      <c r="CGJ182" s="72"/>
      <c r="CGK182" s="72"/>
      <c r="CGL182" s="72"/>
      <c r="CGM182" s="72"/>
      <c r="CGN182" s="72"/>
      <c r="CGO182" s="71"/>
      <c r="CGP182" s="71"/>
      <c r="CGQ182" s="71"/>
      <c r="CGR182" s="71"/>
      <c r="CGS182" s="71"/>
      <c r="CGT182" s="71"/>
      <c r="CGU182" s="71"/>
      <c r="CGV182" s="72"/>
      <c r="CGW182" s="72"/>
      <c r="CGX182" s="72"/>
      <c r="CGY182" s="72"/>
      <c r="CGZ182" s="72"/>
      <c r="CHA182" s="72"/>
      <c r="CHB182" s="72"/>
      <c r="CHC182" s="72"/>
      <c r="CHD182" s="72"/>
      <c r="CHE182" s="71"/>
      <c r="CHF182" s="71"/>
      <c r="CHG182" s="71"/>
      <c r="CHH182" s="71"/>
      <c r="CHI182" s="71"/>
      <c r="CHJ182" s="71"/>
      <c r="CHK182" s="71"/>
      <c r="CHL182" s="72"/>
      <c r="CHM182" s="72"/>
      <c r="CHN182" s="72"/>
      <c r="CHO182" s="72"/>
      <c r="CHP182" s="72"/>
      <c r="CHQ182" s="72"/>
      <c r="CHR182" s="72"/>
      <c r="CHS182" s="72"/>
      <c r="CHT182" s="72"/>
      <c r="CHU182" s="71"/>
      <c r="CHV182" s="71"/>
      <c r="CHW182" s="71"/>
      <c r="CHX182" s="71"/>
      <c r="CHY182" s="71"/>
      <c r="CHZ182" s="71"/>
      <c r="CIA182" s="71"/>
      <c r="CIB182" s="72"/>
      <c r="CIC182" s="72"/>
      <c r="CID182" s="72"/>
      <c r="CIE182" s="72"/>
      <c r="CIF182" s="72"/>
      <c r="CIG182" s="72"/>
      <c r="CIH182" s="72"/>
      <c r="CII182" s="72"/>
      <c r="CIJ182" s="72"/>
      <c r="CIK182" s="71"/>
      <c r="CIL182" s="71"/>
      <c r="CIM182" s="71"/>
      <c r="CIN182" s="71"/>
      <c r="CIO182" s="71"/>
      <c r="CIP182" s="71"/>
      <c r="CIQ182" s="71"/>
      <c r="CIR182" s="72"/>
      <c r="CIS182" s="72"/>
      <c r="CIT182" s="72"/>
      <c r="CIU182" s="72"/>
      <c r="CIV182" s="72"/>
      <c r="CIW182" s="72"/>
      <c r="CIX182" s="72"/>
      <c r="CIY182" s="72"/>
      <c r="CIZ182" s="72"/>
      <c r="CJA182" s="71"/>
      <c r="CJB182" s="71"/>
      <c r="CJC182" s="71"/>
      <c r="CJD182" s="71"/>
      <c r="CJE182" s="71"/>
      <c r="CJF182" s="71"/>
      <c r="CJG182" s="71"/>
      <c r="CJH182" s="72"/>
      <c r="CJI182" s="72"/>
      <c r="CJJ182" s="72"/>
      <c r="CJK182" s="72"/>
      <c r="CJL182" s="72"/>
      <c r="CJM182" s="72"/>
      <c r="CJN182" s="72"/>
      <c r="CJO182" s="72"/>
      <c r="CJP182" s="72"/>
      <c r="CJQ182" s="71"/>
      <c r="CJR182" s="71"/>
      <c r="CJS182" s="71"/>
      <c r="CJT182" s="71"/>
      <c r="CJU182" s="71"/>
      <c r="CJV182" s="71"/>
      <c r="CJW182" s="71"/>
      <c r="CJX182" s="72"/>
      <c r="CJY182" s="72"/>
      <c r="CJZ182" s="72"/>
      <c r="CKA182" s="72"/>
      <c r="CKB182" s="72"/>
      <c r="CKC182" s="72"/>
      <c r="CKD182" s="72"/>
      <c r="CKE182" s="72"/>
      <c r="CKF182" s="72"/>
      <c r="CKG182" s="71"/>
      <c r="CKH182" s="71"/>
      <c r="CKI182" s="71"/>
      <c r="CKJ182" s="71"/>
      <c r="CKK182" s="71"/>
      <c r="CKL182" s="71"/>
      <c r="CKM182" s="71"/>
      <c r="CKN182" s="72"/>
      <c r="CKO182" s="72"/>
      <c r="CKP182" s="72"/>
      <c r="CKQ182" s="72"/>
      <c r="CKR182" s="72"/>
      <c r="CKS182" s="72"/>
      <c r="CKT182" s="72"/>
      <c r="CKU182" s="72"/>
      <c r="CKV182" s="72"/>
      <c r="CKW182" s="71"/>
      <c r="CKX182" s="71"/>
      <c r="CKY182" s="71"/>
      <c r="CKZ182" s="71"/>
      <c r="CLA182" s="71"/>
      <c r="CLB182" s="71"/>
      <c r="CLC182" s="71"/>
      <c r="CLD182" s="72"/>
      <c r="CLE182" s="72"/>
      <c r="CLF182" s="72"/>
      <c r="CLG182" s="72"/>
      <c r="CLH182" s="72"/>
      <c r="CLI182" s="72"/>
      <c r="CLJ182" s="72"/>
      <c r="CLK182" s="72"/>
      <c r="CLL182" s="72"/>
      <c r="CLM182" s="71"/>
      <c r="CLN182" s="71"/>
      <c r="CLO182" s="71"/>
      <c r="CLP182" s="71"/>
      <c r="CLQ182" s="71"/>
      <c r="CLR182" s="71"/>
      <c r="CLS182" s="71"/>
      <c r="CLT182" s="72"/>
      <c r="CLU182" s="72"/>
      <c r="CLV182" s="72"/>
      <c r="CLW182" s="72"/>
      <c r="CLX182" s="72"/>
      <c r="CLY182" s="72"/>
      <c r="CLZ182" s="72"/>
      <c r="CMA182" s="72"/>
      <c r="CMB182" s="72"/>
      <c r="CMC182" s="71"/>
      <c r="CMD182" s="71"/>
      <c r="CME182" s="71"/>
      <c r="CMF182" s="71"/>
      <c r="CMG182" s="71"/>
      <c r="CMH182" s="71"/>
      <c r="CMI182" s="71"/>
      <c r="CMJ182" s="72"/>
      <c r="CMK182" s="72"/>
      <c r="CML182" s="72"/>
      <c r="CMM182" s="72"/>
      <c r="CMN182" s="72"/>
      <c r="CMO182" s="72"/>
      <c r="CMP182" s="72"/>
      <c r="CMQ182" s="72"/>
      <c r="CMR182" s="72"/>
      <c r="CMS182" s="71"/>
      <c r="CMT182" s="71"/>
      <c r="CMU182" s="71"/>
      <c r="CMV182" s="71"/>
      <c r="CMW182" s="71"/>
      <c r="CMX182" s="71"/>
      <c r="CMY182" s="71"/>
      <c r="CMZ182" s="72"/>
      <c r="CNA182" s="72"/>
      <c r="CNB182" s="72"/>
      <c r="CNC182" s="72"/>
      <c r="CND182" s="72"/>
      <c r="CNE182" s="72"/>
      <c r="CNF182" s="72"/>
      <c r="CNG182" s="72"/>
      <c r="CNH182" s="72"/>
      <c r="CNI182" s="71"/>
      <c r="CNJ182" s="71"/>
      <c r="CNK182" s="71"/>
      <c r="CNL182" s="71"/>
      <c r="CNM182" s="71"/>
      <c r="CNN182" s="71"/>
      <c r="CNO182" s="71"/>
      <c r="CNP182" s="72"/>
      <c r="CNQ182" s="72"/>
      <c r="CNR182" s="72"/>
      <c r="CNS182" s="72"/>
      <c r="CNT182" s="72"/>
      <c r="CNU182" s="72"/>
      <c r="CNV182" s="72"/>
      <c r="CNW182" s="72"/>
      <c r="CNX182" s="72"/>
      <c r="CNY182" s="71"/>
      <c r="CNZ182" s="71"/>
      <c r="COA182" s="71"/>
      <c r="COB182" s="71"/>
      <c r="COC182" s="71"/>
      <c r="COD182" s="71"/>
      <c r="COE182" s="71"/>
      <c r="COF182" s="72"/>
      <c r="COG182" s="72"/>
      <c r="COH182" s="72"/>
      <c r="COI182" s="72"/>
      <c r="COJ182" s="72"/>
      <c r="COK182" s="72"/>
      <c r="COL182" s="72"/>
      <c r="COM182" s="72"/>
      <c r="CON182" s="72"/>
      <c r="COO182" s="71"/>
      <c r="COP182" s="71"/>
      <c r="COQ182" s="71"/>
      <c r="COR182" s="71"/>
      <c r="COS182" s="71"/>
      <c r="COT182" s="71"/>
      <c r="COU182" s="71"/>
      <c r="COV182" s="72"/>
      <c r="COW182" s="72"/>
      <c r="COX182" s="72"/>
      <c r="COY182" s="72"/>
      <c r="COZ182" s="72"/>
      <c r="CPA182" s="72"/>
      <c r="CPB182" s="72"/>
      <c r="CPC182" s="72"/>
      <c r="CPD182" s="72"/>
      <c r="CPE182" s="71"/>
      <c r="CPF182" s="71"/>
      <c r="CPG182" s="71"/>
      <c r="CPH182" s="71"/>
      <c r="CPI182" s="71"/>
      <c r="CPJ182" s="71"/>
      <c r="CPK182" s="71"/>
      <c r="CPL182" s="72"/>
      <c r="CPM182" s="72"/>
      <c r="CPN182" s="72"/>
      <c r="CPO182" s="72"/>
      <c r="CPP182" s="72"/>
      <c r="CPQ182" s="72"/>
      <c r="CPR182" s="72"/>
      <c r="CPS182" s="72"/>
      <c r="CPT182" s="72"/>
      <c r="CPU182" s="71"/>
      <c r="CPV182" s="71"/>
      <c r="CPW182" s="71"/>
      <c r="CPX182" s="71"/>
      <c r="CPY182" s="71"/>
      <c r="CPZ182" s="71"/>
      <c r="CQA182" s="71"/>
      <c r="CQB182" s="72"/>
      <c r="CQC182" s="72"/>
      <c r="CQD182" s="72"/>
      <c r="CQE182" s="72"/>
      <c r="CQF182" s="72"/>
      <c r="CQG182" s="72"/>
      <c r="CQH182" s="72"/>
      <c r="CQI182" s="72"/>
      <c r="CQJ182" s="72"/>
      <c r="CQK182" s="71"/>
      <c r="CQL182" s="71"/>
      <c r="CQM182" s="71"/>
      <c r="CQN182" s="71"/>
      <c r="CQO182" s="71"/>
      <c r="CQP182" s="71"/>
      <c r="CQQ182" s="71"/>
      <c r="CQR182" s="72"/>
      <c r="CQS182" s="72"/>
      <c r="CQT182" s="72"/>
      <c r="CQU182" s="72"/>
      <c r="CQV182" s="72"/>
      <c r="CQW182" s="72"/>
      <c r="CQX182" s="72"/>
      <c r="CQY182" s="72"/>
      <c r="CQZ182" s="72"/>
      <c r="CRA182" s="71"/>
      <c r="CRB182" s="71"/>
      <c r="CRC182" s="71"/>
      <c r="CRD182" s="71"/>
      <c r="CRE182" s="71"/>
      <c r="CRF182" s="71"/>
      <c r="CRG182" s="71"/>
      <c r="CRH182" s="72"/>
      <c r="CRI182" s="72"/>
      <c r="CRJ182" s="72"/>
      <c r="CRK182" s="72"/>
      <c r="CRL182" s="72"/>
      <c r="CRM182" s="72"/>
      <c r="CRN182" s="72"/>
      <c r="CRO182" s="72"/>
      <c r="CRP182" s="72"/>
      <c r="CRQ182" s="71"/>
      <c r="CRR182" s="71"/>
      <c r="CRS182" s="71"/>
      <c r="CRT182" s="71"/>
      <c r="CRU182" s="71"/>
      <c r="CRV182" s="71"/>
      <c r="CRW182" s="71"/>
      <c r="CRX182" s="72"/>
      <c r="CRY182" s="72"/>
      <c r="CRZ182" s="72"/>
      <c r="CSA182" s="72"/>
      <c r="CSB182" s="72"/>
      <c r="CSC182" s="72"/>
      <c r="CSD182" s="72"/>
      <c r="CSE182" s="72"/>
      <c r="CSF182" s="72"/>
      <c r="CSG182" s="71"/>
      <c r="CSH182" s="71"/>
      <c r="CSI182" s="71"/>
      <c r="CSJ182" s="71"/>
      <c r="CSK182" s="71"/>
      <c r="CSL182" s="71"/>
      <c r="CSM182" s="71"/>
      <c r="CSN182" s="72"/>
      <c r="CSO182" s="72"/>
      <c r="CSP182" s="72"/>
      <c r="CSQ182" s="72"/>
      <c r="CSR182" s="72"/>
      <c r="CSS182" s="72"/>
      <c r="CST182" s="72"/>
      <c r="CSU182" s="72"/>
      <c r="CSV182" s="72"/>
      <c r="CSW182" s="71"/>
      <c r="CSX182" s="71"/>
      <c r="CSY182" s="71"/>
      <c r="CSZ182" s="71"/>
      <c r="CTA182" s="71"/>
      <c r="CTB182" s="71"/>
      <c r="CTC182" s="71"/>
      <c r="CTD182" s="72"/>
      <c r="CTE182" s="72"/>
      <c r="CTF182" s="72"/>
      <c r="CTG182" s="72"/>
      <c r="CTH182" s="72"/>
      <c r="CTI182" s="72"/>
      <c r="CTJ182" s="72"/>
      <c r="CTK182" s="72"/>
      <c r="CTL182" s="72"/>
      <c r="CTM182" s="71"/>
      <c r="CTN182" s="71"/>
      <c r="CTO182" s="71"/>
      <c r="CTP182" s="71"/>
      <c r="CTQ182" s="71"/>
      <c r="CTR182" s="71"/>
      <c r="CTS182" s="71"/>
      <c r="CTT182" s="72"/>
      <c r="CTU182" s="72"/>
      <c r="CTV182" s="72"/>
      <c r="CTW182" s="72"/>
      <c r="CTX182" s="72"/>
      <c r="CTY182" s="72"/>
      <c r="CTZ182" s="72"/>
      <c r="CUA182" s="72"/>
      <c r="CUB182" s="72"/>
      <c r="CUC182" s="71"/>
      <c r="CUD182" s="71"/>
      <c r="CUE182" s="71"/>
      <c r="CUF182" s="71"/>
      <c r="CUG182" s="71"/>
      <c r="CUH182" s="71"/>
      <c r="CUI182" s="71"/>
      <c r="CUJ182" s="72"/>
      <c r="CUK182" s="72"/>
      <c r="CUL182" s="72"/>
      <c r="CUM182" s="72"/>
      <c r="CUN182" s="72"/>
      <c r="CUO182" s="72"/>
      <c r="CUP182" s="72"/>
      <c r="CUQ182" s="72"/>
      <c r="CUR182" s="72"/>
      <c r="CUS182" s="71"/>
      <c r="CUT182" s="71"/>
      <c r="CUU182" s="71"/>
      <c r="CUV182" s="71"/>
      <c r="CUW182" s="71"/>
      <c r="CUX182" s="71"/>
      <c r="CUY182" s="71"/>
      <c r="CUZ182" s="72"/>
      <c r="CVA182" s="72"/>
      <c r="CVB182" s="72"/>
      <c r="CVC182" s="72"/>
      <c r="CVD182" s="72"/>
      <c r="CVE182" s="72"/>
      <c r="CVF182" s="72"/>
      <c r="CVG182" s="72"/>
      <c r="CVH182" s="72"/>
      <c r="CVI182" s="71"/>
      <c r="CVJ182" s="71"/>
      <c r="CVK182" s="71"/>
      <c r="CVL182" s="71"/>
      <c r="CVM182" s="71"/>
      <c r="CVN182" s="71"/>
      <c r="CVO182" s="71"/>
      <c r="CVP182" s="72"/>
      <c r="CVQ182" s="72"/>
      <c r="CVR182" s="72"/>
      <c r="CVS182" s="72"/>
      <c r="CVT182" s="72"/>
      <c r="CVU182" s="72"/>
      <c r="CVV182" s="72"/>
      <c r="CVW182" s="72"/>
      <c r="CVX182" s="72"/>
      <c r="CVY182" s="71"/>
      <c r="CVZ182" s="71"/>
      <c r="CWA182" s="71"/>
      <c r="CWB182" s="71"/>
      <c r="CWC182" s="71"/>
      <c r="CWD182" s="71"/>
      <c r="CWE182" s="71"/>
      <c r="CWF182" s="72"/>
      <c r="CWG182" s="72"/>
      <c r="CWH182" s="72"/>
      <c r="CWI182" s="72"/>
      <c r="CWJ182" s="72"/>
      <c r="CWK182" s="72"/>
      <c r="CWL182" s="72"/>
      <c r="CWM182" s="72"/>
      <c r="CWN182" s="72"/>
      <c r="CWO182" s="71"/>
      <c r="CWP182" s="71"/>
      <c r="CWQ182" s="71"/>
      <c r="CWR182" s="71"/>
      <c r="CWS182" s="71"/>
      <c r="CWT182" s="71"/>
      <c r="CWU182" s="71"/>
      <c r="CWV182" s="72"/>
      <c r="CWW182" s="72"/>
      <c r="CWX182" s="72"/>
      <c r="CWY182" s="72"/>
      <c r="CWZ182" s="72"/>
      <c r="CXA182" s="72"/>
      <c r="CXB182" s="72"/>
      <c r="CXC182" s="72"/>
      <c r="CXD182" s="72"/>
      <c r="CXE182" s="71"/>
      <c r="CXF182" s="71"/>
      <c r="CXG182" s="71"/>
      <c r="CXH182" s="71"/>
      <c r="CXI182" s="71"/>
      <c r="CXJ182" s="71"/>
      <c r="CXK182" s="71"/>
      <c r="CXL182" s="72"/>
      <c r="CXM182" s="72"/>
      <c r="CXN182" s="72"/>
      <c r="CXO182" s="72"/>
      <c r="CXP182" s="72"/>
      <c r="CXQ182" s="72"/>
      <c r="CXR182" s="72"/>
      <c r="CXS182" s="72"/>
      <c r="CXT182" s="72"/>
      <c r="CXU182" s="71"/>
      <c r="CXV182" s="71"/>
      <c r="CXW182" s="71"/>
      <c r="CXX182" s="71"/>
      <c r="CXY182" s="71"/>
      <c r="CXZ182" s="71"/>
      <c r="CYA182" s="71"/>
      <c r="CYB182" s="72"/>
      <c r="CYC182" s="72"/>
      <c r="CYD182" s="72"/>
      <c r="CYE182" s="72"/>
      <c r="CYF182" s="72"/>
      <c r="CYG182" s="72"/>
      <c r="CYH182" s="72"/>
      <c r="CYI182" s="72"/>
      <c r="CYJ182" s="72"/>
      <c r="CYK182" s="71"/>
      <c r="CYL182" s="71"/>
      <c r="CYM182" s="71"/>
      <c r="CYN182" s="71"/>
      <c r="CYO182" s="71"/>
      <c r="CYP182" s="71"/>
      <c r="CYQ182" s="71"/>
      <c r="CYR182" s="72"/>
      <c r="CYS182" s="72"/>
      <c r="CYT182" s="72"/>
      <c r="CYU182" s="72"/>
      <c r="CYV182" s="72"/>
      <c r="CYW182" s="72"/>
      <c r="CYX182" s="72"/>
      <c r="CYY182" s="72"/>
      <c r="CYZ182" s="72"/>
      <c r="CZA182" s="71"/>
      <c r="CZB182" s="71"/>
      <c r="CZC182" s="71"/>
      <c r="CZD182" s="71"/>
      <c r="CZE182" s="71"/>
      <c r="CZF182" s="71"/>
      <c r="CZG182" s="71"/>
      <c r="CZH182" s="72"/>
      <c r="CZI182" s="72"/>
      <c r="CZJ182" s="72"/>
      <c r="CZK182" s="72"/>
      <c r="CZL182" s="72"/>
      <c r="CZM182" s="72"/>
      <c r="CZN182" s="72"/>
      <c r="CZO182" s="72"/>
      <c r="CZP182" s="72"/>
      <c r="CZQ182" s="71"/>
      <c r="CZR182" s="71"/>
      <c r="CZS182" s="71"/>
      <c r="CZT182" s="71"/>
      <c r="CZU182" s="71"/>
      <c r="CZV182" s="71"/>
      <c r="CZW182" s="71"/>
      <c r="CZX182" s="72"/>
      <c r="CZY182" s="72"/>
      <c r="CZZ182" s="72"/>
      <c r="DAA182" s="72"/>
      <c r="DAB182" s="72"/>
      <c r="DAC182" s="72"/>
      <c r="DAD182" s="72"/>
      <c r="DAE182" s="72"/>
      <c r="DAF182" s="72"/>
      <c r="DAG182" s="71"/>
      <c r="DAH182" s="71"/>
      <c r="DAI182" s="71"/>
      <c r="DAJ182" s="71"/>
      <c r="DAK182" s="71"/>
      <c r="DAL182" s="71"/>
      <c r="DAM182" s="71"/>
      <c r="DAN182" s="72"/>
      <c r="DAO182" s="72"/>
      <c r="DAP182" s="72"/>
      <c r="DAQ182" s="72"/>
      <c r="DAR182" s="72"/>
      <c r="DAS182" s="72"/>
      <c r="DAT182" s="72"/>
      <c r="DAU182" s="72"/>
      <c r="DAV182" s="72"/>
      <c r="DAW182" s="71"/>
      <c r="DAX182" s="71"/>
      <c r="DAY182" s="71"/>
      <c r="DAZ182" s="71"/>
      <c r="DBA182" s="71"/>
      <c r="DBB182" s="71"/>
      <c r="DBC182" s="71"/>
      <c r="DBD182" s="72"/>
      <c r="DBE182" s="72"/>
      <c r="DBF182" s="72"/>
      <c r="DBG182" s="72"/>
      <c r="DBH182" s="72"/>
      <c r="DBI182" s="72"/>
      <c r="DBJ182" s="72"/>
      <c r="DBK182" s="72"/>
      <c r="DBL182" s="72"/>
      <c r="DBM182" s="71"/>
      <c r="DBN182" s="71"/>
      <c r="DBO182" s="71"/>
      <c r="DBP182" s="71"/>
      <c r="DBQ182" s="71"/>
      <c r="DBR182" s="71"/>
      <c r="DBS182" s="71"/>
      <c r="DBT182" s="72"/>
      <c r="DBU182" s="72"/>
      <c r="DBV182" s="72"/>
      <c r="DBW182" s="72"/>
      <c r="DBX182" s="72"/>
      <c r="DBY182" s="72"/>
      <c r="DBZ182" s="72"/>
      <c r="DCA182" s="72"/>
      <c r="DCB182" s="72"/>
      <c r="DCC182" s="71"/>
      <c r="DCD182" s="71"/>
      <c r="DCE182" s="71"/>
      <c r="DCF182" s="71"/>
      <c r="DCG182" s="71"/>
      <c r="DCH182" s="71"/>
      <c r="DCI182" s="71"/>
      <c r="DCJ182" s="72"/>
      <c r="DCK182" s="72"/>
      <c r="DCL182" s="72"/>
      <c r="DCM182" s="72"/>
      <c r="DCN182" s="72"/>
      <c r="DCO182" s="72"/>
      <c r="DCP182" s="72"/>
      <c r="DCQ182" s="72"/>
      <c r="DCR182" s="72"/>
      <c r="DCS182" s="71"/>
      <c r="DCT182" s="71"/>
      <c r="DCU182" s="71"/>
      <c r="DCV182" s="71"/>
      <c r="DCW182" s="71"/>
      <c r="DCX182" s="71"/>
      <c r="DCY182" s="71"/>
      <c r="DCZ182" s="72"/>
      <c r="DDA182" s="72"/>
      <c r="DDB182" s="72"/>
      <c r="DDC182" s="72"/>
      <c r="DDD182" s="72"/>
      <c r="DDE182" s="72"/>
      <c r="DDF182" s="72"/>
      <c r="DDG182" s="72"/>
      <c r="DDH182" s="72"/>
      <c r="DDI182" s="71"/>
      <c r="DDJ182" s="71"/>
      <c r="DDK182" s="71"/>
      <c r="DDL182" s="71"/>
      <c r="DDM182" s="71"/>
      <c r="DDN182" s="71"/>
      <c r="DDO182" s="71"/>
      <c r="DDP182" s="72"/>
      <c r="DDQ182" s="72"/>
      <c r="DDR182" s="72"/>
      <c r="DDS182" s="72"/>
      <c r="DDT182" s="72"/>
      <c r="DDU182" s="72"/>
      <c r="DDV182" s="72"/>
      <c r="DDW182" s="72"/>
      <c r="DDX182" s="72"/>
      <c r="DDY182" s="71"/>
      <c r="DDZ182" s="71"/>
      <c r="DEA182" s="71"/>
      <c r="DEB182" s="71"/>
      <c r="DEC182" s="71"/>
      <c r="DED182" s="71"/>
      <c r="DEE182" s="71"/>
      <c r="DEF182" s="72"/>
      <c r="DEG182" s="72"/>
      <c r="DEH182" s="72"/>
      <c r="DEI182" s="72"/>
      <c r="DEJ182" s="72"/>
      <c r="DEK182" s="72"/>
      <c r="DEL182" s="72"/>
      <c r="DEM182" s="72"/>
      <c r="DEN182" s="72"/>
      <c r="DEO182" s="71"/>
      <c r="DEP182" s="71"/>
      <c r="DEQ182" s="71"/>
      <c r="DER182" s="71"/>
      <c r="DES182" s="71"/>
      <c r="DET182" s="71"/>
      <c r="DEU182" s="71"/>
      <c r="DEV182" s="72"/>
      <c r="DEW182" s="72"/>
      <c r="DEX182" s="72"/>
      <c r="DEY182" s="72"/>
      <c r="DEZ182" s="72"/>
      <c r="DFA182" s="72"/>
      <c r="DFB182" s="72"/>
      <c r="DFC182" s="72"/>
      <c r="DFD182" s="72"/>
      <c r="DFE182" s="71"/>
      <c r="DFF182" s="71"/>
      <c r="DFG182" s="71"/>
      <c r="DFH182" s="71"/>
      <c r="DFI182" s="71"/>
      <c r="DFJ182" s="71"/>
      <c r="DFK182" s="71"/>
      <c r="DFL182" s="72"/>
      <c r="DFM182" s="72"/>
      <c r="DFN182" s="72"/>
      <c r="DFO182" s="72"/>
      <c r="DFP182" s="72"/>
      <c r="DFQ182" s="72"/>
      <c r="DFR182" s="72"/>
      <c r="DFS182" s="72"/>
      <c r="DFT182" s="72"/>
      <c r="DFU182" s="71"/>
      <c r="DFV182" s="71"/>
      <c r="DFW182" s="71"/>
      <c r="DFX182" s="71"/>
      <c r="DFY182" s="71"/>
      <c r="DFZ182" s="71"/>
      <c r="DGA182" s="71"/>
      <c r="DGB182" s="72"/>
      <c r="DGC182" s="72"/>
      <c r="DGD182" s="72"/>
      <c r="DGE182" s="72"/>
      <c r="DGF182" s="72"/>
      <c r="DGG182" s="72"/>
      <c r="DGH182" s="72"/>
      <c r="DGI182" s="72"/>
      <c r="DGJ182" s="72"/>
      <c r="DGK182" s="71"/>
      <c r="DGL182" s="71"/>
      <c r="DGM182" s="71"/>
      <c r="DGN182" s="71"/>
      <c r="DGO182" s="71"/>
      <c r="DGP182" s="71"/>
      <c r="DGQ182" s="71"/>
      <c r="DGR182" s="72"/>
      <c r="DGS182" s="72"/>
      <c r="DGT182" s="72"/>
      <c r="DGU182" s="72"/>
      <c r="DGV182" s="72"/>
      <c r="DGW182" s="72"/>
      <c r="DGX182" s="72"/>
      <c r="DGY182" s="72"/>
      <c r="DGZ182" s="72"/>
      <c r="DHA182" s="71"/>
      <c r="DHB182" s="71"/>
      <c r="DHC182" s="71"/>
      <c r="DHD182" s="71"/>
      <c r="DHE182" s="71"/>
      <c r="DHF182" s="71"/>
      <c r="DHG182" s="71"/>
      <c r="DHH182" s="72"/>
      <c r="DHI182" s="72"/>
      <c r="DHJ182" s="72"/>
      <c r="DHK182" s="72"/>
      <c r="DHL182" s="72"/>
      <c r="DHM182" s="72"/>
      <c r="DHN182" s="72"/>
      <c r="DHO182" s="72"/>
      <c r="DHP182" s="72"/>
      <c r="DHQ182" s="71"/>
      <c r="DHR182" s="71"/>
      <c r="DHS182" s="71"/>
      <c r="DHT182" s="71"/>
      <c r="DHU182" s="71"/>
      <c r="DHV182" s="71"/>
      <c r="DHW182" s="71"/>
      <c r="DHX182" s="72"/>
      <c r="DHY182" s="72"/>
      <c r="DHZ182" s="72"/>
      <c r="DIA182" s="72"/>
      <c r="DIB182" s="72"/>
      <c r="DIC182" s="72"/>
      <c r="DID182" s="72"/>
      <c r="DIE182" s="72"/>
      <c r="DIF182" s="72"/>
      <c r="DIG182" s="71"/>
      <c r="DIH182" s="71"/>
      <c r="DII182" s="71"/>
      <c r="DIJ182" s="71"/>
      <c r="DIK182" s="71"/>
      <c r="DIL182" s="71"/>
      <c r="DIM182" s="71"/>
      <c r="DIN182" s="72"/>
      <c r="DIO182" s="72"/>
      <c r="DIP182" s="72"/>
      <c r="DIQ182" s="72"/>
      <c r="DIR182" s="72"/>
      <c r="DIS182" s="72"/>
      <c r="DIT182" s="72"/>
      <c r="DIU182" s="72"/>
      <c r="DIV182" s="72"/>
      <c r="DIW182" s="71"/>
      <c r="DIX182" s="71"/>
      <c r="DIY182" s="71"/>
      <c r="DIZ182" s="71"/>
      <c r="DJA182" s="71"/>
      <c r="DJB182" s="71"/>
      <c r="DJC182" s="71"/>
      <c r="DJD182" s="72"/>
      <c r="DJE182" s="72"/>
      <c r="DJF182" s="72"/>
      <c r="DJG182" s="72"/>
      <c r="DJH182" s="72"/>
      <c r="DJI182" s="72"/>
      <c r="DJJ182" s="72"/>
      <c r="DJK182" s="72"/>
      <c r="DJL182" s="72"/>
      <c r="DJM182" s="71"/>
      <c r="DJN182" s="71"/>
      <c r="DJO182" s="71"/>
      <c r="DJP182" s="71"/>
      <c r="DJQ182" s="71"/>
      <c r="DJR182" s="71"/>
      <c r="DJS182" s="71"/>
      <c r="DJT182" s="72"/>
      <c r="DJU182" s="72"/>
      <c r="DJV182" s="72"/>
      <c r="DJW182" s="72"/>
      <c r="DJX182" s="72"/>
      <c r="DJY182" s="72"/>
      <c r="DJZ182" s="72"/>
      <c r="DKA182" s="72"/>
      <c r="DKB182" s="72"/>
      <c r="DKC182" s="71"/>
      <c r="DKD182" s="71"/>
      <c r="DKE182" s="71"/>
      <c r="DKF182" s="71"/>
      <c r="DKG182" s="71"/>
      <c r="DKH182" s="71"/>
      <c r="DKI182" s="71"/>
      <c r="DKJ182" s="72"/>
      <c r="DKK182" s="72"/>
      <c r="DKL182" s="72"/>
      <c r="DKM182" s="72"/>
      <c r="DKN182" s="72"/>
      <c r="DKO182" s="72"/>
      <c r="DKP182" s="72"/>
      <c r="DKQ182" s="72"/>
      <c r="DKR182" s="72"/>
      <c r="DKS182" s="71"/>
      <c r="DKT182" s="71"/>
      <c r="DKU182" s="71"/>
      <c r="DKV182" s="71"/>
      <c r="DKW182" s="71"/>
      <c r="DKX182" s="71"/>
      <c r="DKY182" s="71"/>
      <c r="DKZ182" s="72"/>
      <c r="DLA182" s="72"/>
      <c r="DLB182" s="72"/>
      <c r="DLC182" s="72"/>
      <c r="DLD182" s="72"/>
      <c r="DLE182" s="72"/>
      <c r="DLF182" s="72"/>
      <c r="DLG182" s="72"/>
      <c r="DLH182" s="72"/>
      <c r="DLI182" s="71"/>
      <c r="DLJ182" s="71"/>
      <c r="DLK182" s="71"/>
      <c r="DLL182" s="71"/>
      <c r="DLM182" s="71"/>
      <c r="DLN182" s="71"/>
      <c r="DLO182" s="71"/>
      <c r="DLP182" s="72"/>
      <c r="DLQ182" s="72"/>
      <c r="DLR182" s="72"/>
      <c r="DLS182" s="72"/>
      <c r="DLT182" s="72"/>
      <c r="DLU182" s="72"/>
      <c r="DLV182" s="72"/>
      <c r="DLW182" s="72"/>
      <c r="DLX182" s="72"/>
      <c r="DLY182" s="71"/>
      <c r="DLZ182" s="71"/>
      <c r="DMA182" s="71"/>
      <c r="DMB182" s="71"/>
      <c r="DMC182" s="71"/>
      <c r="DMD182" s="71"/>
      <c r="DME182" s="71"/>
      <c r="DMF182" s="72"/>
      <c r="DMG182" s="72"/>
      <c r="DMH182" s="72"/>
      <c r="DMI182" s="72"/>
      <c r="DMJ182" s="72"/>
      <c r="DMK182" s="72"/>
      <c r="DML182" s="72"/>
      <c r="DMM182" s="72"/>
      <c r="DMN182" s="72"/>
      <c r="DMO182" s="71"/>
      <c r="DMP182" s="71"/>
      <c r="DMQ182" s="71"/>
      <c r="DMR182" s="71"/>
      <c r="DMS182" s="71"/>
      <c r="DMT182" s="71"/>
      <c r="DMU182" s="71"/>
      <c r="DMV182" s="72"/>
      <c r="DMW182" s="72"/>
      <c r="DMX182" s="72"/>
      <c r="DMY182" s="72"/>
      <c r="DMZ182" s="72"/>
      <c r="DNA182" s="72"/>
      <c r="DNB182" s="72"/>
      <c r="DNC182" s="72"/>
      <c r="DND182" s="72"/>
      <c r="DNE182" s="71"/>
      <c r="DNF182" s="71"/>
      <c r="DNG182" s="71"/>
      <c r="DNH182" s="71"/>
      <c r="DNI182" s="71"/>
      <c r="DNJ182" s="71"/>
      <c r="DNK182" s="71"/>
      <c r="DNL182" s="72"/>
      <c r="DNM182" s="72"/>
      <c r="DNN182" s="72"/>
      <c r="DNO182" s="72"/>
      <c r="DNP182" s="72"/>
      <c r="DNQ182" s="72"/>
      <c r="DNR182" s="72"/>
      <c r="DNS182" s="72"/>
      <c r="DNT182" s="72"/>
      <c r="DNU182" s="71"/>
      <c r="DNV182" s="71"/>
      <c r="DNW182" s="71"/>
      <c r="DNX182" s="71"/>
      <c r="DNY182" s="71"/>
      <c r="DNZ182" s="71"/>
      <c r="DOA182" s="71"/>
      <c r="DOB182" s="72"/>
      <c r="DOC182" s="72"/>
      <c r="DOD182" s="72"/>
      <c r="DOE182" s="72"/>
      <c r="DOF182" s="72"/>
      <c r="DOG182" s="72"/>
      <c r="DOH182" s="72"/>
      <c r="DOI182" s="72"/>
      <c r="DOJ182" s="72"/>
      <c r="DOK182" s="71"/>
      <c r="DOL182" s="71"/>
      <c r="DOM182" s="71"/>
      <c r="DON182" s="71"/>
      <c r="DOO182" s="71"/>
      <c r="DOP182" s="71"/>
      <c r="DOQ182" s="71"/>
      <c r="DOR182" s="72"/>
      <c r="DOS182" s="72"/>
      <c r="DOT182" s="72"/>
      <c r="DOU182" s="72"/>
      <c r="DOV182" s="72"/>
      <c r="DOW182" s="72"/>
      <c r="DOX182" s="72"/>
      <c r="DOY182" s="72"/>
      <c r="DOZ182" s="72"/>
      <c r="DPA182" s="71"/>
      <c r="DPB182" s="71"/>
      <c r="DPC182" s="71"/>
      <c r="DPD182" s="71"/>
      <c r="DPE182" s="71"/>
      <c r="DPF182" s="71"/>
      <c r="DPG182" s="71"/>
      <c r="DPH182" s="72"/>
      <c r="DPI182" s="72"/>
      <c r="DPJ182" s="72"/>
      <c r="DPK182" s="72"/>
      <c r="DPL182" s="72"/>
      <c r="DPM182" s="72"/>
      <c r="DPN182" s="72"/>
      <c r="DPO182" s="72"/>
      <c r="DPP182" s="72"/>
      <c r="DPQ182" s="71"/>
      <c r="DPR182" s="71"/>
      <c r="DPS182" s="71"/>
      <c r="DPT182" s="71"/>
      <c r="DPU182" s="71"/>
      <c r="DPV182" s="71"/>
      <c r="DPW182" s="71"/>
      <c r="DPX182" s="72"/>
      <c r="DPY182" s="72"/>
      <c r="DPZ182" s="72"/>
      <c r="DQA182" s="72"/>
      <c r="DQB182" s="72"/>
      <c r="DQC182" s="72"/>
      <c r="DQD182" s="72"/>
      <c r="DQE182" s="72"/>
      <c r="DQF182" s="72"/>
      <c r="DQG182" s="71"/>
      <c r="DQH182" s="71"/>
      <c r="DQI182" s="71"/>
      <c r="DQJ182" s="71"/>
      <c r="DQK182" s="71"/>
      <c r="DQL182" s="71"/>
      <c r="DQM182" s="71"/>
      <c r="DQN182" s="72"/>
      <c r="DQO182" s="72"/>
      <c r="DQP182" s="72"/>
      <c r="DQQ182" s="72"/>
      <c r="DQR182" s="72"/>
      <c r="DQS182" s="72"/>
      <c r="DQT182" s="72"/>
      <c r="DQU182" s="72"/>
      <c r="DQV182" s="72"/>
      <c r="DQW182" s="71"/>
      <c r="DQX182" s="71"/>
      <c r="DQY182" s="71"/>
      <c r="DQZ182" s="71"/>
      <c r="DRA182" s="71"/>
      <c r="DRB182" s="71"/>
      <c r="DRC182" s="71"/>
      <c r="DRD182" s="72"/>
      <c r="DRE182" s="72"/>
      <c r="DRF182" s="72"/>
      <c r="DRG182" s="72"/>
      <c r="DRH182" s="72"/>
      <c r="DRI182" s="72"/>
      <c r="DRJ182" s="72"/>
      <c r="DRK182" s="72"/>
      <c r="DRL182" s="72"/>
      <c r="DRM182" s="71"/>
      <c r="DRN182" s="71"/>
      <c r="DRO182" s="71"/>
      <c r="DRP182" s="71"/>
      <c r="DRQ182" s="71"/>
      <c r="DRR182" s="71"/>
      <c r="DRS182" s="71"/>
      <c r="DRT182" s="72"/>
      <c r="DRU182" s="72"/>
      <c r="DRV182" s="72"/>
      <c r="DRW182" s="72"/>
      <c r="DRX182" s="72"/>
      <c r="DRY182" s="72"/>
      <c r="DRZ182" s="72"/>
      <c r="DSA182" s="72"/>
      <c r="DSB182" s="72"/>
      <c r="DSC182" s="71"/>
      <c r="DSD182" s="71"/>
      <c r="DSE182" s="71"/>
      <c r="DSF182" s="71"/>
      <c r="DSG182" s="71"/>
      <c r="DSH182" s="71"/>
      <c r="DSI182" s="71"/>
      <c r="DSJ182" s="72"/>
      <c r="DSK182" s="72"/>
      <c r="DSL182" s="72"/>
      <c r="DSM182" s="72"/>
      <c r="DSN182" s="72"/>
      <c r="DSO182" s="72"/>
      <c r="DSP182" s="72"/>
      <c r="DSQ182" s="72"/>
      <c r="DSR182" s="72"/>
      <c r="DSS182" s="71"/>
      <c r="DST182" s="71"/>
      <c r="DSU182" s="71"/>
      <c r="DSV182" s="71"/>
      <c r="DSW182" s="71"/>
      <c r="DSX182" s="71"/>
      <c r="DSY182" s="71"/>
      <c r="DSZ182" s="72"/>
      <c r="DTA182" s="72"/>
      <c r="DTB182" s="72"/>
      <c r="DTC182" s="72"/>
      <c r="DTD182" s="72"/>
      <c r="DTE182" s="72"/>
      <c r="DTF182" s="72"/>
      <c r="DTG182" s="72"/>
      <c r="DTH182" s="72"/>
      <c r="DTI182" s="71"/>
      <c r="DTJ182" s="71"/>
      <c r="DTK182" s="71"/>
      <c r="DTL182" s="71"/>
      <c r="DTM182" s="71"/>
      <c r="DTN182" s="71"/>
      <c r="DTO182" s="71"/>
      <c r="DTP182" s="72"/>
      <c r="DTQ182" s="72"/>
      <c r="DTR182" s="72"/>
      <c r="DTS182" s="72"/>
      <c r="DTT182" s="72"/>
      <c r="DTU182" s="72"/>
      <c r="DTV182" s="72"/>
      <c r="DTW182" s="72"/>
      <c r="DTX182" s="72"/>
      <c r="DTY182" s="71"/>
      <c r="DTZ182" s="71"/>
      <c r="DUA182" s="71"/>
      <c r="DUB182" s="71"/>
      <c r="DUC182" s="71"/>
      <c r="DUD182" s="71"/>
      <c r="DUE182" s="71"/>
      <c r="DUF182" s="72"/>
      <c r="DUG182" s="72"/>
      <c r="DUH182" s="72"/>
      <c r="DUI182" s="72"/>
      <c r="DUJ182" s="72"/>
      <c r="DUK182" s="72"/>
      <c r="DUL182" s="72"/>
      <c r="DUM182" s="72"/>
      <c r="DUN182" s="72"/>
      <c r="DUO182" s="71"/>
      <c r="DUP182" s="71"/>
      <c r="DUQ182" s="71"/>
      <c r="DUR182" s="71"/>
      <c r="DUS182" s="71"/>
      <c r="DUT182" s="71"/>
      <c r="DUU182" s="71"/>
      <c r="DUV182" s="72"/>
      <c r="DUW182" s="72"/>
      <c r="DUX182" s="72"/>
      <c r="DUY182" s="72"/>
      <c r="DUZ182" s="72"/>
      <c r="DVA182" s="72"/>
      <c r="DVB182" s="72"/>
      <c r="DVC182" s="72"/>
      <c r="DVD182" s="72"/>
      <c r="DVE182" s="71"/>
      <c r="DVF182" s="71"/>
      <c r="DVG182" s="71"/>
      <c r="DVH182" s="71"/>
      <c r="DVI182" s="71"/>
      <c r="DVJ182" s="71"/>
      <c r="DVK182" s="71"/>
      <c r="DVL182" s="72"/>
      <c r="DVM182" s="72"/>
      <c r="DVN182" s="72"/>
      <c r="DVO182" s="72"/>
      <c r="DVP182" s="72"/>
      <c r="DVQ182" s="72"/>
      <c r="DVR182" s="72"/>
      <c r="DVS182" s="72"/>
      <c r="DVT182" s="72"/>
      <c r="DVU182" s="71"/>
      <c r="DVV182" s="71"/>
      <c r="DVW182" s="71"/>
      <c r="DVX182" s="71"/>
      <c r="DVY182" s="71"/>
      <c r="DVZ182" s="71"/>
      <c r="DWA182" s="71"/>
      <c r="DWB182" s="72"/>
      <c r="DWC182" s="72"/>
      <c r="DWD182" s="72"/>
      <c r="DWE182" s="72"/>
      <c r="DWF182" s="72"/>
      <c r="DWG182" s="72"/>
      <c r="DWH182" s="72"/>
      <c r="DWI182" s="72"/>
      <c r="DWJ182" s="72"/>
      <c r="DWK182" s="71"/>
      <c r="DWL182" s="71"/>
      <c r="DWM182" s="71"/>
      <c r="DWN182" s="71"/>
      <c r="DWO182" s="71"/>
      <c r="DWP182" s="71"/>
      <c r="DWQ182" s="71"/>
      <c r="DWR182" s="72"/>
      <c r="DWS182" s="72"/>
      <c r="DWT182" s="72"/>
      <c r="DWU182" s="72"/>
      <c r="DWV182" s="72"/>
      <c r="DWW182" s="72"/>
      <c r="DWX182" s="72"/>
      <c r="DWY182" s="72"/>
      <c r="DWZ182" s="72"/>
      <c r="DXA182" s="71"/>
      <c r="DXB182" s="71"/>
      <c r="DXC182" s="71"/>
      <c r="DXD182" s="71"/>
      <c r="DXE182" s="71"/>
      <c r="DXF182" s="71"/>
      <c r="DXG182" s="71"/>
      <c r="DXH182" s="72"/>
      <c r="DXI182" s="72"/>
      <c r="DXJ182" s="72"/>
      <c r="DXK182" s="72"/>
      <c r="DXL182" s="72"/>
      <c r="DXM182" s="72"/>
      <c r="DXN182" s="72"/>
      <c r="DXO182" s="72"/>
      <c r="DXP182" s="72"/>
      <c r="DXQ182" s="71"/>
      <c r="DXR182" s="71"/>
      <c r="DXS182" s="71"/>
      <c r="DXT182" s="71"/>
      <c r="DXU182" s="71"/>
      <c r="DXV182" s="71"/>
      <c r="DXW182" s="71"/>
      <c r="DXX182" s="72"/>
      <c r="DXY182" s="72"/>
      <c r="DXZ182" s="72"/>
      <c r="DYA182" s="72"/>
      <c r="DYB182" s="72"/>
      <c r="DYC182" s="72"/>
      <c r="DYD182" s="72"/>
      <c r="DYE182" s="72"/>
      <c r="DYF182" s="72"/>
      <c r="DYG182" s="71"/>
      <c r="DYH182" s="71"/>
      <c r="DYI182" s="71"/>
      <c r="DYJ182" s="71"/>
      <c r="DYK182" s="71"/>
      <c r="DYL182" s="71"/>
      <c r="DYM182" s="71"/>
      <c r="DYN182" s="72"/>
      <c r="DYO182" s="72"/>
      <c r="DYP182" s="72"/>
      <c r="DYQ182" s="72"/>
      <c r="DYR182" s="72"/>
      <c r="DYS182" s="72"/>
      <c r="DYT182" s="72"/>
      <c r="DYU182" s="72"/>
      <c r="DYV182" s="72"/>
      <c r="DYW182" s="71"/>
      <c r="DYX182" s="71"/>
      <c r="DYY182" s="71"/>
      <c r="DYZ182" s="71"/>
      <c r="DZA182" s="71"/>
      <c r="DZB182" s="71"/>
      <c r="DZC182" s="71"/>
      <c r="DZD182" s="72"/>
      <c r="DZE182" s="72"/>
      <c r="DZF182" s="72"/>
      <c r="DZG182" s="72"/>
      <c r="DZH182" s="72"/>
      <c r="DZI182" s="72"/>
      <c r="DZJ182" s="72"/>
      <c r="DZK182" s="72"/>
      <c r="DZL182" s="72"/>
      <c r="DZM182" s="71"/>
      <c r="DZN182" s="71"/>
      <c r="DZO182" s="71"/>
      <c r="DZP182" s="71"/>
      <c r="DZQ182" s="71"/>
      <c r="DZR182" s="71"/>
      <c r="DZS182" s="71"/>
      <c r="DZT182" s="72"/>
      <c r="DZU182" s="72"/>
      <c r="DZV182" s="72"/>
      <c r="DZW182" s="72"/>
      <c r="DZX182" s="72"/>
      <c r="DZY182" s="72"/>
      <c r="DZZ182" s="72"/>
      <c r="EAA182" s="72"/>
      <c r="EAB182" s="72"/>
      <c r="EAC182" s="71"/>
      <c r="EAD182" s="71"/>
      <c r="EAE182" s="71"/>
      <c r="EAF182" s="71"/>
      <c r="EAG182" s="71"/>
      <c r="EAH182" s="71"/>
      <c r="EAI182" s="71"/>
      <c r="EAJ182" s="72"/>
      <c r="EAK182" s="72"/>
      <c r="EAL182" s="72"/>
      <c r="EAM182" s="72"/>
      <c r="EAN182" s="72"/>
      <c r="EAO182" s="72"/>
      <c r="EAP182" s="72"/>
      <c r="EAQ182" s="72"/>
      <c r="EAR182" s="72"/>
      <c r="EAS182" s="71"/>
      <c r="EAT182" s="71"/>
      <c r="EAU182" s="71"/>
      <c r="EAV182" s="71"/>
      <c r="EAW182" s="71"/>
      <c r="EAX182" s="71"/>
      <c r="EAY182" s="71"/>
      <c r="EAZ182" s="72"/>
      <c r="EBA182" s="72"/>
      <c r="EBB182" s="72"/>
      <c r="EBC182" s="72"/>
      <c r="EBD182" s="72"/>
      <c r="EBE182" s="72"/>
      <c r="EBF182" s="72"/>
      <c r="EBG182" s="72"/>
      <c r="EBH182" s="72"/>
      <c r="EBI182" s="71"/>
      <c r="EBJ182" s="71"/>
      <c r="EBK182" s="71"/>
      <c r="EBL182" s="71"/>
      <c r="EBM182" s="71"/>
      <c r="EBN182" s="71"/>
      <c r="EBO182" s="71"/>
      <c r="EBP182" s="72"/>
      <c r="EBQ182" s="72"/>
      <c r="EBR182" s="72"/>
      <c r="EBS182" s="72"/>
      <c r="EBT182" s="72"/>
      <c r="EBU182" s="72"/>
      <c r="EBV182" s="72"/>
      <c r="EBW182" s="72"/>
      <c r="EBX182" s="72"/>
      <c r="EBY182" s="71"/>
      <c r="EBZ182" s="71"/>
      <c r="ECA182" s="71"/>
      <c r="ECB182" s="71"/>
      <c r="ECC182" s="71"/>
      <c r="ECD182" s="71"/>
      <c r="ECE182" s="71"/>
      <c r="ECF182" s="72"/>
      <c r="ECG182" s="72"/>
      <c r="ECH182" s="72"/>
      <c r="ECI182" s="72"/>
      <c r="ECJ182" s="72"/>
      <c r="ECK182" s="72"/>
      <c r="ECL182" s="72"/>
      <c r="ECM182" s="72"/>
      <c r="ECN182" s="72"/>
      <c r="ECO182" s="71"/>
      <c r="ECP182" s="71"/>
      <c r="ECQ182" s="71"/>
      <c r="ECR182" s="71"/>
      <c r="ECS182" s="71"/>
      <c r="ECT182" s="71"/>
      <c r="ECU182" s="71"/>
      <c r="ECV182" s="72"/>
      <c r="ECW182" s="72"/>
      <c r="ECX182" s="72"/>
      <c r="ECY182" s="72"/>
      <c r="ECZ182" s="72"/>
      <c r="EDA182" s="72"/>
      <c r="EDB182" s="72"/>
      <c r="EDC182" s="72"/>
      <c r="EDD182" s="72"/>
      <c r="EDE182" s="71"/>
      <c r="EDF182" s="71"/>
      <c r="EDG182" s="71"/>
      <c r="EDH182" s="71"/>
      <c r="EDI182" s="71"/>
      <c r="EDJ182" s="71"/>
      <c r="EDK182" s="71"/>
      <c r="EDL182" s="72"/>
      <c r="EDM182" s="72"/>
      <c r="EDN182" s="72"/>
      <c r="EDO182" s="72"/>
      <c r="EDP182" s="72"/>
      <c r="EDQ182" s="72"/>
      <c r="EDR182" s="72"/>
      <c r="EDS182" s="72"/>
      <c r="EDT182" s="72"/>
      <c r="EDU182" s="71"/>
      <c r="EDV182" s="71"/>
      <c r="EDW182" s="71"/>
      <c r="EDX182" s="71"/>
      <c r="EDY182" s="71"/>
      <c r="EDZ182" s="71"/>
      <c r="EEA182" s="71"/>
      <c r="EEB182" s="72"/>
      <c r="EEC182" s="72"/>
      <c r="EED182" s="72"/>
      <c r="EEE182" s="72"/>
      <c r="EEF182" s="72"/>
      <c r="EEG182" s="72"/>
      <c r="EEH182" s="72"/>
      <c r="EEI182" s="72"/>
      <c r="EEJ182" s="72"/>
      <c r="EEK182" s="71"/>
      <c r="EEL182" s="71"/>
      <c r="EEM182" s="71"/>
      <c r="EEN182" s="71"/>
      <c r="EEO182" s="71"/>
      <c r="EEP182" s="71"/>
      <c r="EEQ182" s="71"/>
      <c r="EER182" s="72"/>
      <c r="EES182" s="72"/>
      <c r="EET182" s="72"/>
      <c r="EEU182" s="72"/>
      <c r="EEV182" s="72"/>
      <c r="EEW182" s="72"/>
      <c r="EEX182" s="72"/>
      <c r="EEY182" s="72"/>
      <c r="EEZ182" s="72"/>
      <c r="EFA182" s="71"/>
      <c r="EFB182" s="71"/>
      <c r="EFC182" s="71"/>
      <c r="EFD182" s="71"/>
      <c r="EFE182" s="71"/>
      <c r="EFF182" s="71"/>
      <c r="EFG182" s="71"/>
      <c r="EFH182" s="72"/>
      <c r="EFI182" s="72"/>
      <c r="EFJ182" s="72"/>
      <c r="EFK182" s="72"/>
      <c r="EFL182" s="72"/>
      <c r="EFM182" s="72"/>
      <c r="EFN182" s="72"/>
      <c r="EFO182" s="72"/>
      <c r="EFP182" s="72"/>
      <c r="EFQ182" s="71"/>
      <c r="EFR182" s="71"/>
      <c r="EFS182" s="71"/>
      <c r="EFT182" s="71"/>
      <c r="EFU182" s="71"/>
      <c r="EFV182" s="71"/>
      <c r="EFW182" s="71"/>
      <c r="EFX182" s="72"/>
      <c r="EFY182" s="72"/>
      <c r="EFZ182" s="72"/>
      <c r="EGA182" s="72"/>
      <c r="EGB182" s="72"/>
      <c r="EGC182" s="72"/>
      <c r="EGD182" s="72"/>
      <c r="EGE182" s="72"/>
      <c r="EGF182" s="72"/>
      <c r="EGG182" s="71"/>
      <c r="EGH182" s="71"/>
      <c r="EGI182" s="71"/>
      <c r="EGJ182" s="71"/>
      <c r="EGK182" s="71"/>
      <c r="EGL182" s="71"/>
      <c r="EGM182" s="71"/>
      <c r="EGN182" s="72"/>
      <c r="EGO182" s="72"/>
      <c r="EGP182" s="72"/>
      <c r="EGQ182" s="72"/>
      <c r="EGR182" s="72"/>
      <c r="EGS182" s="72"/>
      <c r="EGT182" s="72"/>
      <c r="EGU182" s="72"/>
      <c r="EGV182" s="72"/>
      <c r="EGW182" s="71"/>
      <c r="EGX182" s="71"/>
      <c r="EGY182" s="71"/>
      <c r="EGZ182" s="71"/>
      <c r="EHA182" s="71"/>
      <c r="EHB182" s="71"/>
      <c r="EHC182" s="71"/>
      <c r="EHD182" s="72"/>
      <c r="EHE182" s="72"/>
      <c r="EHF182" s="72"/>
      <c r="EHG182" s="72"/>
      <c r="EHH182" s="72"/>
      <c r="EHI182" s="72"/>
      <c r="EHJ182" s="72"/>
      <c r="EHK182" s="72"/>
      <c r="EHL182" s="72"/>
      <c r="EHM182" s="71"/>
      <c r="EHN182" s="71"/>
      <c r="EHO182" s="71"/>
      <c r="EHP182" s="71"/>
      <c r="EHQ182" s="71"/>
      <c r="EHR182" s="71"/>
      <c r="EHS182" s="71"/>
      <c r="EHT182" s="72"/>
      <c r="EHU182" s="72"/>
      <c r="EHV182" s="72"/>
      <c r="EHW182" s="72"/>
      <c r="EHX182" s="72"/>
      <c r="EHY182" s="72"/>
      <c r="EHZ182" s="72"/>
      <c r="EIA182" s="72"/>
      <c r="EIB182" s="72"/>
      <c r="EIC182" s="71"/>
      <c r="EID182" s="71"/>
      <c r="EIE182" s="71"/>
      <c r="EIF182" s="71"/>
      <c r="EIG182" s="71"/>
      <c r="EIH182" s="71"/>
      <c r="EII182" s="71"/>
      <c r="EIJ182" s="72"/>
      <c r="EIK182" s="72"/>
      <c r="EIL182" s="72"/>
      <c r="EIM182" s="72"/>
      <c r="EIN182" s="72"/>
      <c r="EIO182" s="72"/>
      <c r="EIP182" s="72"/>
      <c r="EIQ182" s="72"/>
      <c r="EIR182" s="72"/>
      <c r="EIS182" s="71"/>
      <c r="EIT182" s="71"/>
      <c r="EIU182" s="71"/>
      <c r="EIV182" s="71"/>
      <c r="EIW182" s="71"/>
      <c r="EIX182" s="71"/>
      <c r="EIY182" s="71"/>
      <c r="EIZ182" s="72"/>
      <c r="EJA182" s="72"/>
      <c r="EJB182" s="72"/>
      <c r="EJC182" s="72"/>
      <c r="EJD182" s="72"/>
      <c r="EJE182" s="72"/>
      <c r="EJF182" s="72"/>
      <c r="EJG182" s="72"/>
      <c r="EJH182" s="72"/>
      <c r="EJI182" s="71"/>
      <c r="EJJ182" s="71"/>
      <c r="EJK182" s="71"/>
      <c r="EJL182" s="71"/>
      <c r="EJM182" s="71"/>
      <c r="EJN182" s="71"/>
      <c r="EJO182" s="71"/>
      <c r="EJP182" s="72"/>
      <c r="EJQ182" s="72"/>
      <c r="EJR182" s="72"/>
      <c r="EJS182" s="72"/>
      <c r="EJT182" s="72"/>
      <c r="EJU182" s="72"/>
      <c r="EJV182" s="72"/>
      <c r="EJW182" s="72"/>
      <c r="EJX182" s="72"/>
      <c r="EJY182" s="71"/>
      <c r="EJZ182" s="71"/>
      <c r="EKA182" s="71"/>
      <c r="EKB182" s="71"/>
      <c r="EKC182" s="71"/>
      <c r="EKD182" s="71"/>
      <c r="EKE182" s="71"/>
      <c r="EKF182" s="72"/>
      <c r="EKG182" s="72"/>
      <c r="EKH182" s="72"/>
      <c r="EKI182" s="72"/>
      <c r="EKJ182" s="72"/>
      <c r="EKK182" s="72"/>
      <c r="EKL182" s="72"/>
      <c r="EKM182" s="72"/>
      <c r="EKN182" s="72"/>
      <c r="EKO182" s="71"/>
      <c r="EKP182" s="71"/>
      <c r="EKQ182" s="71"/>
      <c r="EKR182" s="71"/>
      <c r="EKS182" s="71"/>
      <c r="EKT182" s="71"/>
      <c r="EKU182" s="71"/>
      <c r="EKV182" s="72"/>
      <c r="EKW182" s="72"/>
      <c r="EKX182" s="72"/>
      <c r="EKY182" s="72"/>
      <c r="EKZ182" s="72"/>
      <c r="ELA182" s="72"/>
      <c r="ELB182" s="72"/>
      <c r="ELC182" s="72"/>
      <c r="ELD182" s="72"/>
      <c r="ELE182" s="71"/>
      <c r="ELF182" s="71"/>
      <c r="ELG182" s="71"/>
      <c r="ELH182" s="71"/>
      <c r="ELI182" s="71"/>
      <c r="ELJ182" s="71"/>
      <c r="ELK182" s="71"/>
      <c r="ELL182" s="72"/>
      <c r="ELM182" s="72"/>
      <c r="ELN182" s="72"/>
      <c r="ELO182" s="72"/>
      <c r="ELP182" s="72"/>
      <c r="ELQ182" s="72"/>
      <c r="ELR182" s="72"/>
      <c r="ELS182" s="72"/>
      <c r="ELT182" s="72"/>
      <c r="ELU182" s="71"/>
      <c r="ELV182" s="71"/>
      <c r="ELW182" s="71"/>
      <c r="ELX182" s="71"/>
      <c r="ELY182" s="71"/>
      <c r="ELZ182" s="71"/>
      <c r="EMA182" s="71"/>
      <c r="EMB182" s="72"/>
      <c r="EMC182" s="72"/>
      <c r="EMD182" s="72"/>
      <c r="EME182" s="72"/>
      <c r="EMF182" s="72"/>
      <c r="EMG182" s="72"/>
      <c r="EMH182" s="72"/>
      <c r="EMI182" s="72"/>
      <c r="EMJ182" s="72"/>
      <c r="EMK182" s="71"/>
      <c r="EML182" s="71"/>
      <c r="EMM182" s="71"/>
      <c r="EMN182" s="71"/>
      <c r="EMO182" s="71"/>
      <c r="EMP182" s="71"/>
      <c r="EMQ182" s="71"/>
      <c r="EMR182" s="72"/>
      <c r="EMS182" s="72"/>
      <c r="EMT182" s="72"/>
      <c r="EMU182" s="72"/>
      <c r="EMV182" s="72"/>
      <c r="EMW182" s="72"/>
      <c r="EMX182" s="72"/>
      <c r="EMY182" s="72"/>
      <c r="EMZ182" s="72"/>
      <c r="ENA182" s="71"/>
      <c r="ENB182" s="71"/>
      <c r="ENC182" s="71"/>
      <c r="END182" s="71"/>
      <c r="ENE182" s="71"/>
      <c r="ENF182" s="71"/>
      <c r="ENG182" s="71"/>
      <c r="ENH182" s="72"/>
      <c r="ENI182" s="72"/>
      <c r="ENJ182" s="72"/>
      <c r="ENK182" s="72"/>
      <c r="ENL182" s="72"/>
      <c r="ENM182" s="72"/>
      <c r="ENN182" s="72"/>
      <c r="ENO182" s="72"/>
      <c r="ENP182" s="72"/>
      <c r="ENQ182" s="71"/>
      <c r="ENR182" s="71"/>
      <c r="ENS182" s="71"/>
      <c r="ENT182" s="71"/>
      <c r="ENU182" s="71"/>
      <c r="ENV182" s="71"/>
      <c r="ENW182" s="71"/>
      <c r="ENX182" s="72"/>
      <c r="ENY182" s="72"/>
      <c r="ENZ182" s="72"/>
      <c r="EOA182" s="72"/>
      <c r="EOB182" s="72"/>
      <c r="EOC182" s="72"/>
      <c r="EOD182" s="72"/>
      <c r="EOE182" s="72"/>
      <c r="EOF182" s="72"/>
      <c r="EOG182" s="71"/>
      <c r="EOH182" s="71"/>
      <c r="EOI182" s="71"/>
      <c r="EOJ182" s="71"/>
      <c r="EOK182" s="71"/>
      <c r="EOL182" s="71"/>
      <c r="EOM182" s="71"/>
      <c r="EON182" s="72"/>
      <c r="EOO182" s="72"/>
      <c r="EOP182" s="72"/>
      <c r="EOQ182" s="72"/>
      <c r="EOR182" s="72"/>
      <c r="EOS182" s="72"/>
      <c r="EOT182" s="72"/>
      <c r="EOU182" s="72"/>
      <c r="EOV182" s="72"/>
      <c r="EOW182" s="71"/>
      <c r="EOX182" s="71"/>
      <c r="EOY182" s="71"/>
      <c r="EOZ182" s="71"/>
      <c r="EPA182" s="71"/>
      <c r="EPB182" s="71"/>
      <c r="EPC182" s="71"/>
      <c r="EPD182" s="72"/>
      <c r="EPE182" s="72"/>
      <c r="EPF182" s="72"/>
      <c r="EPG182" s="72"/>
      <c r="EPH182" s="72"/>
      <c r="EPI182" s="72"/>
      <c r="EPJ182" s="72"/>
      <c r="EPK182" s="72"/>
      <c r="EPL182" s="72"/>
      <c r="EPM182" s="71"/>
      <c r="EPN182" s="71"/>
      <c r="EPO182" s="71"/>
      <c r="EPP182" s="71"/>
      <c r="EPQ182" s="71"/>
      <c r="EPR182" s="71"/>
      <c r="EPS182" s="71"/>
      <c r="EPT182" s="72"/>
      <c r="EPU182" s="72"/>
      <c r="EPV182" s="72"/>
      <c r="EPW182" s="72"/>
      <c r="EPX182" s="72"/>
      <c r="EPY182" s="72"/>
      <c r="EPZ182" s="72"/>
      <c r="EQA182" s="72"/>
      <c r="EQB182" s="72"/>
      <c r="EQC182" s="71"/>
      <c r="EQD182" s="71"/>
      <c r="EQE182" s="71"/>
      <c r="EQF182" s="71"/>
      <c r="EQG182" s="71"/>
      <c r="EQH182" s="71"/>
      <c r="EQI182" s="71"/>
      <c r="EQJ182" s="72"/>
      <c r="EQK182" s="72"/>
      <c r="EQL182" s="72"/>
      <c r="EQM182" s="72"/>
      <c r="EQN182" s="72"/>
      <c r="EQO182" s="72"/>
      <c r="EQP182" s="72"/>
      <c r="EQQ182" s="72"/>
      <c r="EQR182" s="72"/>
      <c r="EQS182" s="71"/>
      <c r="EQT182" s="71"/>
      <c r="EQU182" s="71"/>
      <c r="EQV182" s="71"/>
      <c r="EQW182" s="71"/>
      <c r="EQX182" s="71"/>
      <c r="EQY182" s="71"/>
      <c r="EQZ182" s="72"/>
      <c r="ERA182" s="72"/>
      <c r="ERB182" s="72"/>
      <c r="ERC182" s="72"/>
      <c r="ERD182" s="72"/>
      <c r="ERE182" s="72"/>
      <c r="ERF182" s="72"/>
      <c r="ERG182" s="72"/>
      <c r="ERH182" s="72"/>
      <c r="ERI182" s="71"/>
      <c r="ERJ182" s="71"/>
      <c r="ERK182" s="71"/>
      <c r="ERL182" s="71"/>
      <c r="ERM182" s="71"/>
      <c r="ERN182" s="71"/>
      <c r="ERO182" s="71"/>
      <c r="ERP182" s="72"/>
      <c r="ERQ182" s="72"/>
      <c r="ERR182" s="72"/>
      <c r="ERS182" s="72"/>
      <c r="ERT182" s="72"/>
      <c r="ERU182" s="72"/>
      <c r="ERV182" s="72"/>
      <c r="ERW182" s="72"/>
      <c r="ERX182" s="72"/>
      <c r="ERY182" s="71"/>
      <c r="ERZ182" s="71"/>
      <c r="ESA182" s="71"/>
      <c r="ESB182" s="71"/>
      <c r="ESC182" s="71"/>
      <c r="ESD182" s="71"/>
      <c r="ESE182" s="71"/>
      <c r="ESF182" s="72"/>
      <c r="ESG182" s="72"/>
      <c r="ESH182" s="72"/>
      <c r="ESI182" s="72"/>
      <c r="ESJ182" s="72"/>
      <c r="ESK182" s="72"/>
      <c r="ESL182" s="72"/>
      <c r="ESM182" s="72"/>
      <c r="ESN182" s="72"/>
      <c r="ESO182" s="71"/>
      <c r="ESP182" s="71"/>
      <c r="ESQ182" s="71"/>
      <c r="ESR182" s="71"/>
      <c r="ESS182" s="71"/>
      <c r="EST182" s="71"/>
      <c r="ESU182" s="71"/>
      <c r="ESV182" s="72"/>
      <c r="ESW182" s="72"/>
      <c r="ESX182" s="72"/>
      <c r="ESY182" s="72"/>
      <c r="ESZ182" s="72"/>
      <c r="ETA182" s="72"/>
      <c r="ETB182" s="72"/>
      <c r="ETC182" s="72"/>
      <c r="ETD182" s="72"/>
      <c r="ETE182" s="71"/>
      <c r="ETF182" s="71"/>
      <c r="ETG182" s="71"/>
      <c r="ETH182" s="71"/>
      <c r="ETI182" s="71"/>
      <c r="ETJ182" s="71"/>
      <c r="ETK182" s="71"/>
      <c r="ETL182" s="72"/>
      <c r="ETM182" s="72"/>
      <c r="ETN182" s="72"/>
      <c r="ETO182" s="72"/>
      <c r="ETP182" s="72"/>
      <c r="ETQ182" s="72"/>
      <c r="ETR182" s="72"/>
      <c r="ETS182" s="72"/>
      <c r="ETT182" s="72"/>
      <c r="ETU182" s="71"/>
      <c r="ETV182" s="71"/>
      <c r="ETW182" s="71"/>
      <c r="ETX182" s="71"/>
      <c r="ETY182" s="71"/>
      <c r="ETZ182" s="71"/>
      <c r="EUA182" s="71"/>
      <c r="EUB182" s="72"/>
      <c r="EUC182" s="72"/>
      <c r="EUD182" s="72"/>
      <c r="EUE182" s="72"/>
      <c r="EUF182" s="72"/>
      <c r="EUG182" s="72"/>
      <c r="EUH182" s="72"/>
      <c r="EUI182" s="72"/>
      <c r="EUJ182" s="72"/>
      <c r="EUK182" s="71"/>
      <c r="EUL182" s="71"/>
      <c r="EUM182" s="71"/>
      <c r="EUN182" s="71"/>
      <c r="EUO182" s="71"/>
      <c r="EUP182" s="71"/>
      <c r="EUQ182" s="71"/>
      <c r="EUR182" s="72"/>
      <c r="EUS182" s="72"/>
      <c r="EUT182" s="72"/>
      <c r="EUU182" s="72"/>
      <c r="EUV182" s="72"/>
      <c r="EUW182" s="72"/>
      <c r="EUX182" s="72"/>
      <c r="EUY182" s="72"/>
      <c r="EUZ182" s="72"/>
      <c r="EVA182" s="71"/>
      <c r="EVB182" s="71"/>
      <c r="EVC182" s="71"/>
      <c r="EVD182" s="71"/>
      <c r="EVE182" s="71"/>
      <c r="EVF182" s="71"/>
      <c r="EVG182" s="71"/>
      <c r="EVH182" s="72"/>
      <c r="EVI182" s="72"/>
      <c r="EVJ182" s="72"/>
      <c r="EVK182" s="72"/>
      <c r="EVL182" s="72"/>
      <c r="EVM182" s="72"/>
      <c r="EVN182" s="72"/>
      <c r="EVO182" s="72"/>
      <c r="EVP182" s="72"/>
      <c r="EVQ182" s="71"/>
      <c r="EVR182" s="71"/>
      <c r="EVS182" s="71"/>
      <c r="EVT182" s="71"/>
      <c r="EVU182" s="71"/>
      <c r="EVV182" s="71"/>
      <c r="EVW182" s="71"/>
      <c r="EVX182" s="72"/>
      <c r="EVY182" s="72"/>
      <c r="EVZ182" s="72"/>
      <c r="EWA182" s="72"/>
      <c r="EWB182" s="72"/>
      <c r="EWC182" s="72"/>
      <c r="EWD182" s="72"/>
      <c r="EWE182" s="72"/>
      <c r="EWF182" s="72"/>
      <c r="EWG182" s="71"/>
      <c r="EWH182" s="71"/>
      <c r="EWI182" s="71"/>
      <c r="EWJ182" s="71"/>
      <c r="EWK182" s="71"/>
      <c r="EWL182" s="71"/>
      <c r="EWM182" s="71"/>
      <c r="EWN182" s="72"/>
      <c r="EWO182" s="72"/>
      <c r="EWP182" s="72"/>
      <c r="EWQ182" s="72"/>
      <c r="EWR182" s="72"/>
      <c r="EWS182" s="72"/>
      <c r="EWT182" s="72"/>
      <c r="EWU182" s="72"/>
      <c r="EWV182" s="72"/>
      <c r="EWW182" s="71"/>
      <c r="EWX182" s="71"/>
      <c r="EWY182" s="71"/>
      <c r="EWZ182" s="71"/>
      <c r="EXA182" s="71"/>
      <c r="EXB182" s="71"/>
      <c r="EXC182" s="71"/>
      <c r="EXD182" s="72"/>
      <c r="EXE182" s="72"/>
      <c r="EXF182" s="72"/>
      <c r="EXG182" s="72"/>
      <c r="EXH182" s="72"/>
      <c r="EXI182" s="72"/>
      <c r="EXJ182" s="72"/>
      <c r="EXK182" s="72"/>
      <c r="EXL182" s="72"/>
      <c r="EXM182" s="71"/>
      <c r="EXN182" s="71"/>
      <c r="EXO182" s="71"/>
      <c r="EXP182" s="71"/>
      <c r="EXQ182" s="71"/>
      <c r="EXR182" s="71"/>
      <c r="EXS182" s="71"/>
      <c r="EXT182" s="72"/>
      <c r="EXU182" s="72"/>
      <c r="EXV182" s="72"/>
      <c r="EXW182" s="72"/>
      <c r="EXX182" s="72"/>
      <c r="EXY182" s="72"/>
      <c r="EXZ182" s="72"/>
      <c r="EYA182" s="72"/>
      <c r="EYB182" s="72"/>
      <c r="EYC182" s="71"/>
      <c r="EYD182" s="71"/>
      <c r="EYE182" s="71"/>
      <c r="EYF182" s="71"/>
      <c r="EYG182" s="71"/>
      <c r="EYH182" s="71"/>
      <c r="EYI182" s="71"/>
      <c r="EYJ182" s="72"/>
      <c r="EYK182" s="72"/>
      <c r="EYL182" s="72"/>
      <c r="EYM182" s="72"/>
      <c r="EYN182" s="72"/>
      <c r="EYO182" s="72"/>
      <c r="EYP182" s="72"/>
      <c r="EYQ182" s="72"/>
      <c r="EYR182" s="72"/>
      <c r="EYS182" s="71"/>
      <c r="EYT182" s="71"/>
      <c r="EYU182" s="71"/>
      <c r="EYV182" s="71"/>
      <c r="EYW182" s="71"/>
      <c r="EYX182" s="71"/>
      <c r="EYY182" s="71"/>
      <c r="EYZ182" s="72"/>
      <c r="EZA182" s="72"/>
      <c r="EZB182" s="72"/>
      <c r="EZC182" s="72"/>
      <c r="EZD182" s="72"/>
      <c r="EZE182" s="72"/>
      <c r="EZF182" s="72"/>
      <c r="EZG182" s="72"/>
      <c r="EZH182" s="72"/>
      <c r="EZI182" s="71"/>
      <c r="EZJ182" s="71"/>
      <c r="EZK182" s="71"/>
      <c r="EZL182" s="71"/>
      <c r="EZM182" s="71"/>
      <c r="EZN182" s="71"/>
      <c r="EZO182" s="71"/>
      <c r="EZP182" s="72"/>
      <c r="EZQ182" s="72"/>
      <c r="EZR182" s="72"/>
      <c r="EZS182" s="72"/>
      <c r="EZT182" s="72"/>
      <c r="EZU182" s="72"/>
      <c r="EZV182" s="72"/>
      <c r="EZW182" s="72"/>
      <c r="EZX182" s="72"/>
      <c r="EZY182" s="71"/>
      <c r="EZZ182" s="71"/>
      <c r="FAA182" s="71"/>
      <c r="FAB182" s="71"/>
      <c r="FAC182" s="71"/>
      <c r="FAD182" s="71"/>
      <c r="FAE182" s="71"/>
      <c r="FAF182" s="72"/>
      <c r="FAG182" s="72"/>
      <c r="FAH182" s="72"/>
      <c r="FAI182" s="72"/>
      <c r="FAJ182" s="72"/>
      <c r="FAK182" s="72"/>
      <c r="FAL182" s="72"/>
      <c r="FAM182" s="72"/>
      <c r="FAN182" s="72"/>
      <c r="FAO182" s="71"/>
      <c r="FAP182" s="71"/>
      <c r="FAQ182" s="71"/>
      <c r="FAR182" s="71"/>
      <c r="FAS182" s="71"/>
      <c r="FAT182" s="71"/>
      <c r="FAU182" s="71"/>
      <c r="FAV182" s="72"/>
      <c r="FAW182" s="72"/>
      <c r="FAX182" s="72"/>
      <c r="FAY182" s="72"/>
      <c r="FAZ182" s="72"/>
      <c r="FBA182" s="72"/>
      <c r="FBB182" s="72"/>
      <c r="FBC182" s="72"/>
      <c r="FBD182" s="72"/>
      <c r="FBE182" s="71"/>
      <c r="FBF182" s="71"/>
      <c r="FBG182" s="71"/>
      <c r="FBH182" s="71"/>
      <c r="FBI182" s="71"/>
      <c r="FBJ182" s="71"/>
      <c r="FBK182" s="71"/>
      <c r="FBL182" s="72"/>
      <c r="FBM182" s="72"/>
      <c r="FBN182" s="72"/>
      <c r="FBO182" s="72"/>
      <c r="FBP182" s="72"/>
      <c r="FBQ182" s="72"/>
      <c r="FBR182" s="72"/>
      <c r="FBS182" s="72"/>
      <c r="FBT182" s="72"/>
      <c r="FBU182" s="71"/>
      <c r="FBV182" s="71"/>
      <c r="FBW182" s="71"/>
      <c r="FBX182" s="71"/>
      <c r="FBY182" s="71"/>
      <c r="FBZ182" s="71"/>
      <c r="FCA182" s="71"/>
      <c r="FCB182" s="72"/>
      <c r="FCC182" s="72"/>
      <c r="FCD182" s="72"/>
      <c r="FCE182" s="72"/>
      <c r="FCF182" s="72"/>
      <c r="FCG182" s="72"/>
      <c r="FCH182" s="72"/>
      <c r="FCI182" s="72"/>
      <c r="FCJ182" s="72"/>
      <c r="FCK182" s="71"/>
      <c r="FCL182" s="71"/>
      <c r="FCM182" s="71"/>
      <c r="FCN182" s="71"/>
      <c r="FCO182" s="71"/>
      <c r="FCP182" s="71"/>
      <c r="FCQ182" s="71"/>
      <c r="FCR182" s="72"/>
      <c r="FCS182" s="72"/>
      <c r="FCT182" s="72"/>
      <c r="FCU182" s="72"/>
      <c r="FCV182" s="72"/>
      <c r="FCW182" s="72"/>
      <c r="FCX182" s="72"/>
      <c r="FCY182" s="72"/>
      <c r="FCZ182" s="72"/>
      <c r="FDA182" s="71"/>
      <c r="FDB182" s="71"/>
      <c r="FDC182" s="71"/>
      <c r="FDD182" s="71"/>
      <c r="FDE182" s="71"/>
      <c r="FDF182" s="71"/>
      <c r="FDG182" s="71"/>
      <c r="FDH182" s="72"/>
      <c r="FDI182" s="72"/>
      <c r="FDJ182" s="72"/>
      <c r="FDK182" s="72"/>
      <c r="FDL182" s="72"/>
      <c r="FDM182" s="72"/>
      <c r="FDN182" s="72"/>
      <c r="FDO182" s="72"/>
      <c r="FDP182" s="72"/>
      <c r="FDQ182" s="71"/>
      <c r="FDR182" s="71"/>
      <c r="FDS182" s="71"/>
      <c r="FDT182" s="71"/>
      <c r="FDU182" s="71"/>
      <c r="FDV182" s="71"/>
      <c r="FDW182" s="71"/>
      <c r="FDX182" s="72"/>
      <c r="FDY182" s="72"/>
      <c r="FDZ182" s="72"/>
      <c r="FEA182" s="72"/>
      <c r="FEB182" s="72"/>
      <c r="FEC182" s="72"/>
      <c r="FED182" s="72"/>
      <c r="FEE182" s="72"/>
      <c r="FEF182" s="72"/>
      <c r="FEG182" s="71"/>
      <c r="FEH182" s="71"/>
      <c r="FEI182" s="71"/>
      <c r="FEJ182" s="71"/>
      <c r="FEK182" s="71"/>
      <c r="FEL182" s="71"/>
      <c r="FEM182" s="71"/>
      <c r="FEN182" s="72"/>
      <c r="FEO182" s="72"/>
      <c r="FEP182" s="72"/>
      <c r="FEQ182" s="72"/>
      <c r="FER182" s="72"/>
      <c r="FES182" s="72"/>
      <c r="FET182" s="72"/>
      <c r="FEU182" s="72"/>
      <c r="FEV182" s="72"/>
      <c r="FEW182" s="71"/>
      <c r="FEX182" s="71"/>
      <c r="FEY182" s="71"/>
      <c r="FEZ182" s="71"/>
      <c r="FFA182" s="71"/>
      <c r="FFB182" s="71"/>
      <c r="FFC182" s="71"/>
      <c r="FFD182" s="72"/>
      <c r="FFE182" s="72"/>
      <c r="FFF182" s="72"/>
      <c r="FFG182" s="72"/>
      <c r="FFH182" s="72"/>
      <c r="FFI182" s="72"/>
      <c r="FFJ182" s="72"/>
      <c r="FFK182" s="72"/>
      <c r="FFL182" s="72"/>
      <c r="FFM182" s="71"/>
      <c r="FFN182" s="71"/>
      <c r="FFO182" s="71"/>
      <c r="FFP182" s="71"/>
      <c r="FFQ182" s="71"/>
      <c r="FFR182" s="71"/>
      <c r="FFS182" s="71"/>
      <c r="FFT182" s="72"/>
      <c r="FFU182" s="72"/>
      <c r="FFV182" s="72"/>
      <c r="FFW182" s="72"/>
      <c r="FFX182" s="72"/>
      <c r="FFY182" s="72"/>
      <c r="FFZ182" s="72"/>
      <c r="FGA182" s="72"/>
      <c r="FGB182" s="72"/>
      <c r="FGC182" s="71"/>
      <c r="FGD182" s="71"/>
      <c r="FGE182" s="71"/>
      <c r="FGF182" s="71"/>
      <c r="FGG182" s="71"/>
      <c r="FGH182" s="71"/>
      <c r="FGI182" s="71"/>
      <c r="FGJ182" s="72"/>
      <c r="FGK182" s="72"/>
      <c r="FGL182" s="72"/>
      <c r="FGM182" s="72"/>
      <c r="FGN182" s="72"/>
      <c r="FGO182" s="72"/>
      <c r="FGP182" s="72"/>
      <c r="FGQ182" s="72"/>
      <c r="FGR182" s="72"/>
      <c r="FGS182" s="71"/>
      <c r="FGT182" s="71"/>
      <c r="FGU182" s="71"/>
      <c r="FGV182" s="71"/>
      <c r="FGW182" s="71"/>
      <c r="FGX182" s="71"/>
      <c r="FGY182" s="71"/>
      <c r="FGZ182" s="72"/>
      <c r="FHA182" s="72"/>
      <c r="FHB182" s="72"/>
      <c r="FHC182" s="72"/>
      <c r="FHD182" s="72"/>
      <c r="FHE182" s="72"/>
      <c r="FHF182" s="72"/>
      <c r="FHG182" s="72"/>
      <c r="FHH182" s="72"/>
      <c r="FHI182" s="71"/>
      <c r="FHJ182" s="71"/>
      <c r="FHK182" s="71"/>
      <c r="FHL182" s="71"/>
      <c r="FHM182" s="71"/>
      <c r="FHN182" s="71"/>
      <c r="FHO182" s="71"/>
      <c r="FHP182" s="72"/>
      <c r="FHQ182" s="72"/>
      <c r="FHR182" s="72"/>
      <c r="FHS182" s="72"/>
      <c r="FHT182" s="72"/>
      <c r="FHU182" s="72"/>
      <c r="FHV182" s="72"/>
      <c r="FHW182" s="72"/>
      <c r="FHX182" s="72"/>
      <c r="FHY182" s="71"/>
      <c r="FHZ182" s="71"/>
      <c r="FIA182" s="71"/>
      <c r="FIB182" s="71"/>
      <c r="FIC182" s="71"/>
      <c r="FID182" s="71"/>
      <c r="FIE182" s="71"/>
      <c r="FIF182" s="72"/>
      <c r="FIG182" s="72"/>
      <c r="FIH182" s="72"/>
      <c r="FII182" s="72"/>
      <c r="FIJ182" s="72"/>
      <c r="FIK182" s="72"/>
      <c r="FIL182" s="72"/>
      <c r="FIM182" s="72"/>
      <c r="FIN182" s="72"/>
      <c r="FIO182" s="71"/>
      <c r="FIP182" s="71"/>
      <c r="FIQ182" s="71"/>
      <c r="FIR182" s="71"/>
      <c r="FIS182" s="71"/>
      <c r="FIT182" s="71"/>
      <c r="FIU182" s="71"/>
      <c r="FIV182" s="72"/>
      <c r="FIW182" s="72"/>
      <c r="FIX182" s="72"/>
      <c r="FIY182" s="72"/>
      <c r="FIZ182" s="72"/>
      <c r="FJA182" s="72"/>
      <c r="FJB182" s="72"/>
      <c r="FJC182" s="72"/>
      <c r="FJD182" s="72"/>
      <c r="FJE182" s="71"/>
      <c r="FJF182" s="71"/>
      <c r="FJG182" s="71"/>
      <c r="FJH182" s="71"/>
      <c r="FJI182" s="71"/>
      <c r="FJJ182" s="71"/>
      <c r="FJK182" s="71"/>
      <c r="FJL182" s="72"/>
      <c r="FJM182" s="72"/>
      <c r="FJN182" s="72"/>
      <c r="FJO182" s="72"/>
      <c r="FJP182" s="72"/>
      <c r="FJQ182" s="72"/>
      <c r="FJR182" s="72"/>
      <c r="FJS182" s="72"/>
      <c r="FJT182" s="72"/>
      <c r="FJU182" s="71"/>
      <c r="FJV182" s="71"/>
      <c r="FJW182" s="71"/>
      <c r="FJX182" s="71"/>
      <c r="FJY182" s="71"/>
      <c r="FJZ182" s="71"/>
      <c r="FKA182" s="71"/>
      <c r="FKB182" s="72"/>
      <c r="FKC182" s="72"/>
      <c r="FKD182" s="72"/>
      <c r="FKE182" s="72"/>
      <c r="FKF182" s="72"/>
      <c r="FKG182" s="72"/>
      <c r="FKH182" s="72"/>
      <c r="FKI182" s="72"/>
      <c r="FKJ182" s="72"/>
      <c r="FKK182" s="71"/>
      <c r="FKL182" s="71"/>
      <c r="FKM182" s="71"/>
      <c r="FKN182" s="71"/>
      <c r="FKO182" s="71"/>
      <c r="FKP182" s="71"/>
      <c r="FKQ182" s="71"/>
      <c r="FKR182" s="72"/>
      <c r="FKS182" s="72"/>
      <c r="FKT182" s="72"/>
      <c r="FKU182" s="72"/>
      <c r="FKV182" s="72"/>
      <c r="FKW182" s="72"/>
      <c r="FKX182" s="72"/>
      <c r="FKY182" s="72"/>
      <c r="FKZ182" s="72"/>
      <c r="FLA182" s="71"/>
      <c r="FLB182" s="71"/>
      <c r="FLC182" s="71"/>
      <c r="FLD182" s="71"/>
      <c r="FLE182" s="71"/>
      <c r="FLF182" s="71"/>
      <c r="FLG182" s="71"/>
      <c r="FLH182" s="72"/>
      <c r="FLI182" s="72"/>
      <c r="FLJ182" s="72"/>
      <c r="FLK182" s="72"/>
      <c r="FLL182" s="72"/>
      <c r="FLM182" s="72"/>
      <c r="FLN182" s="72"/>
      <c r="FLO182" s="72"/>
      <c r="FLP182" s="72"/>
      <c r="FLQ182" s="71"/>
      <c r="FLR182" s="71"/>
      <c r="FLS182" s="71"/>
      <c r="FLT182" s="71"/>
      <c r="FLU182" s="71"/>
      <c r="FLV182" s="71"/>
      <c r="FLW182" s="71"/>
      <c r="FLX182" s="72"/>
      <c r="FLY182" s="72"/>
      <c r="FLZ182" s="72"/>
      <c r="FMA182" s="72"/>
      <c r="FMB182" s="72"/>
      <c r="FMC182" s="72"/>
      <c r="FMD182" s="72"/>
      <c r="FME182" s="72"/>
      <c r="FMF182" s="72"/>
      <c r="FMG182" s="71"/>
      <c r="FMH182" s="71"/>
      <c r="FMI182" s="71"/>
      <c r="FMJ182" s="71"/>
      <c r="FMK182" s="71"/>
      <c r="FML182" s="71"/>
      <c r="FMM182" s="71"/>
      <c r="FMN182" s="72"/>
      <c r="FMO182" s="72"/>
      <c r="FMP182" s="72"/>
      <c r="FMQ182" s="72"/>
      <c r="FMR182" s="72"/>
      <c r="FMS182" s="72"/>
      <c r="FMT182" s="72"/>
      <c r="FMU182" s="72"/>
      <c r="FMV182" s="72"/>
      <c r="FMW182" s="71"/>
      <c r="FMX182" s="71"/>
      <c r="FMY182" s="71"/>
      <c r="FMZ182" s="71"/>
      <c r="FNA182" s="71"/>
      <c r="FNB182" s="71"/>
      <c r="FNC182" s="71"/>
      <c r="FND182" s="72"/>
      <c r="FNE182" s="72"/>
      <c r="FNF182" s="72"/>
      <c r="FNG182" s="72"/>
      <c r="FNH182" s="72"/>
      <c r="FNI182" s="72"/>
      <c r="FNJ182" s="72"/>
      <c r="FNK182" s="72"/>
      <c r="FNL182" s="72"/>
      <c r="FNM182" s="71"/>
      <c r="FNN182" s="71"/>
      <c r="FNO182" s="71"/>
      <c r="FNP182" s="71"/>
      <c r="FNQ182" s="71"/>
      <c r="FNR182" s="71"/>
      <c r="FNS182" s="71"/>
      <c r="FNT182" s="72"/>
      <c r="FNU182" s="72"/>
      <c r="FNV182" s="72"/>
      <c r="FNW182" s="72"/>
      <c r="FNX182" s="72"/>
      <c r="FNY182" s="72"/>
      <c r="FNZ182" s="72"/>
      <c r="FOA182" s="72"/>
      <c r="FOB182" s="72"/>
      <c r="FOC182" s="71"/>
      <c r="FOD182" s="71"/>
      <c r="FOE182" s="71"/>
      <c r="FOF182" s="71"/>
      <c r="FOG182" s="71"/>
      <c r="FOH182" s="71"/>
      <c r="FOI182" s="71"/>
      <c r="FOJ182" s="72"/>
      <c r="FOK182" s="72"/>
      <c r="FOL182" s="72"/>
      <c r="FOM182" s="72"/>
      <c r="FON182" s="72"/>
      <c r="FOO182" s="72"/>
      <c r="FOP182" s="72"/>
      <c r="FOQ182" s="72"/>
      <c r="FOR182" s="72"/>
      <c r="FOS182" s="71"/>
      <c r="FOT182" s="71"/>
      <c r="FOU182" s="71"/>
      <c r="FOV182" s="71"/>
      <c r="FOW182" s="71"/>
      <c r="FOX182" s="71"/>
      <c r="FOY182" s="71"/>
      <c r="FOZ182" s="72"/>
      <c r="FPA182" s="72"/>
      <c r="FPB182" s="72"/>
      <c r="FPC182" s="72"/>
      <c r="FPD182" s="72"/>
      <c r="FPE182" s="72"/>
      <c r="FPF182" s="72"/>
      <c r="FPG182" s="72"/>
      <c r="FPH182" s="72"/>
      <c r="FPI182" s="71"/>
      <c r="FPJ182" s="71"/>
      <c r="FPK182" s="71"/>
      <c r="FPL182" s="71"/>
      <c r="FPM182" s="71"/>
      <c r="FPN182" s="71"/>
      <c r="FPO182" s="71"/>
      <c r="FPP182" s="72"/>
      <c r="FPQ182" s="72"/>
      <c r="FPR182" s="72"/>
      <c r="FPS182" s="72"/>
      <c r="FPT182" s="72"/>
      <c r="FPU182" s="72"/>
      <c r="FPV182" s="72"/>
      <c r="FPW182" s="72"/>
      <c r="FPX182" s="72"/>
      <c r="FPY182" s="71"/>
      <c r="FPZ182" s="71"/>
      <c r="FQA182" s="71"/>
      <c r="FQB182" s="71"/>
      <c r="FQC182" s="71"/>
      <c r="FQD182" s="71"/>
      <c r="FQE182" s="71"/>
      <c r="FQF182" s="72"/>
      <c r="FQG182" s="72"/>
      <c r="FQH182" s="72"/>
      <c r="FQI182" s="72"/>
      <c r="FQJ182" s="72"/>
      <c r="FQK182" s="72"/>
      <c r="FQL182" s="72"/>
      <c r="FQM182" s="72"/>
      <c r="FQN182" s="72"/>
      <c r="FQO182" s="71"/>
      <c r="FQP182" s="71"/>
      <c r="FQQ182" s="71"/>
      <c r="FQR182" s="71"/>
      <c r="FQS182" s="71"/>
      <c r="FQT182" s="71"/>
      <c r="FQU182" s="71"/>
      <c r="FQV182" s="72"/>
      <c r="FQW182" s="72"/>
      <c r="FQX182" s="72"/>
      <c r="FQY182" s="72"/>
      <c r="FQZ182" s="72"/>
      <c r="FRA182" s="72"/>
      <c r="FRB182" s="72"/>
      <c r="FRC182" s="72"/>
      <c r="FRD182" s="72"/>
      <c r="FRE182" s="71"/>
      <c r="FRF182" s="71"/>
      <c r="FRG182" s="71"/>
      <c r="FRH182" s="71"/>
      <c r="FRI182" s="71"/>
      <c r="FRJ182" s="71"/>
      <c r="FRK182" s="71"/>
      <c r="FRL182" s="72"/>
      <c r="FRM182" s="72"/>
      <c r="FRN182" s="72"/>
      <c r="FRO182" s="72"/>
      <c r="FRP182" s="72"/>
      <c r="FRQ182" s="72"/>
      <c r="FRR182" s="72"/>
      <c r="FRS182" s="72"/>
      <c r="FRT182" s="72"/>
      <c r="FRU182" s="71"/>
      <c r="FRV182" s="71"/>
      <c r="FRW182" s="71"/>
      <c r="FRX182" s="71"/>
      <c r="FRY182" s="71"/>
      <c r="FRZ182" s="71"/>
      <c r="FSA182" s="71"/>
      <c r="FSB182" s="72"/>
      <c r="FSC182" s="72"/>
      <c r="FSD182" s="72"/>
      <c r="FSE182" s="72"/>
      <c r="FSF182" s="72"/>
      <c r="FSG182" s="72"/>
      <c r="FSH182" s="72"/>
      <c r="FSI182" s="72"/>
      <c r="FSJ182" s="72"/>
      <c r="FSK182" s="71"/>
      <c r="FSL182" s="71"/>
      <c r="FSM182" s="71"/>
      <c r="FSN182" s="71"/>
      <c r="FSO182" s="71"/>
      <c r="FSP182" s="71"/>
      <c r="FSQ182" s="71"/>
      <c r="FSR182" s="72"/>
      <c r="FSS182" s="72"/>
      <c r="FST182" s="72"/>
      <c r="FSU182" s="72"/>
      <c r="FSV182" s="72"/>
      <c r="FSW182" s="72"/>
      <c r="FSX182" s="72"/>
      <c r="FSY182" s="72"/>
      <c r="FSZ182" s="72"/>
      <c r="FTA182" s="71"/>
      <c r="FTB182" s="71"/>
      <c r="FTC182" s="71"/>
      <c r="FTD182" s="71"/>
      <c r="FTE182" s="71"/>
      <c r="FTF182" s="71"/>
      <c r="FTG182" s="71"/>
      <c r="FTH182" s="72"/>
      <c r="FTI182" s="72"/>
      <c r="FTJ182" s="72"/>
      <c r="FTK182" s="72"/>
      <c r="FTL182" s="72"/>
      <c r="FTM182" s="72"/>
      <c r="FTN182" s="72"/>
      <c r="FTO182" s="72"/>
      <c r="FTP182" s="72"/>
      <c r="FTQ182" s="71"/>
      <c r="FTR182" s="71"/>
      <c r="FTS182" s="71"/>
      <c r="FTT182" s="71"/>
      <c r="FTU182" s="71"/>
      <c r="FTV182" s="71"/>
      <c r="FTW182" s="71"/>
      <c r="FTX182" s="72"/>
      <c r="FTY182" s="72"/>
      <c r="FTZ182" s="72"/>
      <c r="FUA182" s="72"/>
      <c r="FUB182" s="72"/>
      <c r="FUC182" s="72"/>
      <c r="FUD182" s="72"/>
      <c r="FUE182" s="72"/>
      <c r="FUF182" s="72"/>
      <c r="FUG182" s="71"/>
      <c r="FUH182" s="71"/>
      <c r="FUI182" s="71"/>
      <c r="FUJ182" s="71"/>
      <c r="FUK182" s="71"/>
      <c r="FUL182" s="71"/>
      <c r="FUM182" s="71"/>
      <c r="FUN182" s="72"/>
      <c r="FUO182" s="72"/>
      <c r="FUP182" s="72"/>
      <c r="FUQ182" s="72"/>
      <c r="FUR182" s="72"/>
      <c r="FUS182" s="72"/>
      <c r="FUT182" s="72"/>
      <c r="FUU182" s="72"/>
      <c r="FUV182" s="72"/>
      <c r="FUW182" s="71"/>
      <c r="FUX182" s="71"/>
      <c r="FUY182" s="71"/>
      <c r="FUZ182" s="71"/>
      <c r="FVA182" s="71"/>
      <c r="FVB182" s="71"/>
      <c r="FVC182" s="71"/>
      <c r="FVD182" s="72"/>
      <c r="FVE182" s="72"/>
      <c r="FVF182" s="72"/>
      <c r="FVG182" s="72"/>
      <c r="FVH182" s="72"/>
      <c r="FVI182" s="72"/>
      <c r="FVJ182" s="72"/>
      <c r="FVK182" s="72"/>
      <c r="FVL182" s="72"/>
      <c r="FVM182" s="71"/>
      <c r="FVN182" s="71"/>
      <c r="FVO182" s="71"/>
      <c r="FVP182" s="71"/>
      <c r="FVQ182" s="71"/>
      <c r="FVR182" s="71"/>
      <c r="FVS182" s="71"/>
      <c r="FVT182" s="72"/>
      <c r="FVU182" s="72"/>
      <c r="FVV182" s="72"/>
      <c r="FVW182" s="72"/>
      <c r="FVX182" s="72"/>
      <c r="FVY182" s="72"/>
      <c r="FVZ182" s="72"/>
      <c r="FWA182" s="72"/>
      <c r="FWB182" s="72"/>
      <c r="FWC182" s="71"/>
      <c r="FWD182" s="71"/>
      <c r="FWE182" s="71"/>
      <c r="FWF182" s="71"/>
      <c r="FWG182" s="71"/>
      <c r="FWH182" s="71"/>
      <c r="FWI182" s="71"/>
      <c r="FWJ182" s="72"/>
      <c r="FWK182" s="72"/>
      <c r="FWL182" s="72"/>
      <c r="FWM182" s="72"/>
      <c r="FWN182" s="72"/>
      <c r="FWO182" s="72"/>
      <c r="FWP182" s="72"/>
      <c r="FWQ182" s="72"/>
      <c r="FWR182" s="72"/>
      <c r="FWS182" s="71"/>
      <c r="FWT182" s="71"/>
      <c r="FWU182" s="71"/>
      <c r="FWV182" s="71"/>
      <c r="FWW182" s="71"/>
      <c r="FWX182" s="71"/>
      <c r="FWY182" s="71"/>
      <c r="FWZ182" s="72"/>
      <c r="FXA182" s="72"/>
      <c r="FXB182" s="72"/>
      <c r="FXC182" s="72"/>
      <c r="FXD182" s="72"/>
      <c r="FXE182" s="72"/>
      <c r="FXF182" s="72"/>
      <c r="FXG182" s="72"/>
      <c r="FXH182" s="72"/>
      <c r="FXI182" s="71"/>
      <c r="FXJ182" s="71"/>
      <c r="FXK182" s="71"/>
      <c r="FXL182" s="71"/>
      <c r="FXM182" s="71"/>
      <c r="FXN182" s="71"/>
      <c r="FXO182" s="71"/>
      <c r="FXP182" s="72"/>
      <c r="FXQ182" s="72"/>
      <c r="FXR182" s="72"/>
      <c r="FXS182" s="72"/>
      <c r="FXT182" s="72"/>
      <c r="FXU182" s="72"/>
      <c r="FXV182" s="72"/>
      <c r="FXW182" s="72"/>
      <c r="FXX182" s="72"/>
      <c r="FXY182" s="71"/>
      <c r="FXZ182" s="71"/>
      <c r="FYA182" s="71"/>
      <c r="FYB182" s="71"/>
      <c r="FYC182" s="71"/>
      <c r="FYD182" s="71"/>
      <c r="FYE182" s="71"/>
      <c r="FYF182" s="72"/>
      <c r="FYG182" s="72"/>
      <c r="FYH182" s="72"/>
      <c r="FYI182" s="72"/>
      <c r="FYJ182" s="72"/>
      <c r="FYK182" s="72"/>
      <c r="FYL182" s="72"/>
      <c r="FYM182" s="72"/>
      <c r="FYN182" s="72"/>
      <c r="FYO182" s="71"/>
      <c r="FYP182" s="71"/>
      <c r="FYQ182" s="71"/>
      <c r="FYR182" s="71"/>
      <c r="FYS182" s="71"/>
      <c r="FYT182" s="71"/>
      <c r="FYU182" s="71"/>
      <c r="FYV182" s="72"/>
      <c r="FYW182" s="72"/>
      <c r="FYX182" s="72"/>
      <c r="FYY182" s="72"/>
      <c r="FYZ182" s="72"/>
      <c r="FZA182" s="72"/>
      <c r="FZB182" s="72"/>
      <c r="FZC182" s="72"/>
      <c r="FZD182" s="72"/>
      <c r="FZE182" s="71"/>
      <c r="FZF182" s="71"/>
      <c r="FZG182" s="71"/>
      <c r="FZH182" s="71"/>
      <c r="FZI182" s="71"/>
      <c r="FZJ182" s="71"/>
      <c r="FZK182" s="71"/>
      <c r="FZL182" s="72"/>
      <c r="FZM182" s="72"/>
      <c r="FZN182" s="72"/>
      <c r="FZO182" s="72"/>
      <c r="FZP182" s="72"/>
      <c r="FZQ182" s="72"/>
      <c r="FZR182" s="72"/>
      <c r="FZS182" s="72"/>
      <c r="FZT182" s="72"/>
      <c r="FZU182" s="71"/>
      <c r="FZV182" s="71"/>
      <c r="FZW182" s="71"/>
      <c r="FZX182" s="71"/>
      <c r="FZY182" s="71"/>
      <c r="FZZ182" s="71"/>
      <c r="GAA182" s="71"/>
      <c r="GAB182" s="72"/>
      <c r="GAC182" s="72"/>
      <c r="GAD182" s="72"/>
      <c r="GAE182" s="72"/>
      <c r="GAF182" s="72"/>
      <c r="GAG182" s="72"/>
      <c r="GAH182" s="72"/>
      <c r="GAI182" s="72"/>
      <c r="GAJ182" s="72"/>
      <c r="GAK182" s="71"/>
      <c r="GAL182" s="71"/>
      <c r="GAM182" s="71"/>
      <c r="GAN182" s="71"/>
      <c r="GAO182" s="71"/>
      <c r="GAP182" s="71"/>
      <c r="GAQ182" s="71"/>
      <c r="GAR182" s="72"/>
      <c r="GAS182" s="72"/>
      <c r="GAT182" s="72"/>
      <c r="GAU182" s="72"/>
      <c r="GAV182" s="72"/>
      <c r="GAW182" s="72"/>
      <c r="GAX182" s="72"/>
      <c r="GAY182" s="72"/>
      <c r="GAZ182" s="72"/>
      <c r="GBA182" s="71"/>
      <c r="GBB182" s="71"/>
      <c r="GBC182" s="71"/>
      <c r="GBD182" s="71"/>
      <c r="GBE182" s="71"/>
      <c r="GBF182" s="71"/>
      <c r="GBG182" s="71"/>
      <c r="GBH182" s="72"/>
      <c r="GBI182" s="72"/>
      <c r="GBJ182" s="72"/>
      <c r="GBK182" s="72"/>
      <c r="GBL182" s="72"/>
      <c r="GBM182" s="72"/>
      <c r="GBN182" s="72"/>
      <c r="GBO182" s="72"/>
      <c r="GBP182" s="72"/>
      <c r="GBQ182" s="71"/>
      <c r="GBR182" s="71"/>
      <c r="GBS182" s="71"/>
      <c r="GBT182" s="71"/>
      <c r="GBU182" s="71"/>
      <c r="GBV182" s="71"/>
      <c r="GBW182" s="71"/>
      <c r="GBX182" s="72"/>
      <c r="GBY182" s="72"/>
      <c r="GBZ182" s="72"/>
      <c r="GCA182" s="72"/>
      <c r="GCB182" s="72"/>
      <c r="GCC182" s="72"/>
      <c r="GCD182" s="72"/>
      <c r="GCE182" s="72"/>
      <c r="GCF182" s="72"/>
      <c r="GCG182" s="71"/>
      <c r="GCH182" s="71"/>
      <c r="GCI182" s="71"/>
      <c r="GCJ182" s="71"/>
      <c r="GCK182" s="71"/>
      <c r="GCL182" s="71"/>
      <c r="GCM182" s="71"/>
      <c r="GCN182" s="72"/>
      <c r="GCO182" s="72"/>
      <c r="GCP182" s="72"/>
      <c r="GCQ182" s="72"/>
      <c r="GCR182" s="72"/>
      <c r="GCS182" s="72"/>
      <c r="GCT182" s="72"/>
      <c r="GCU182" s="72"/>
      <c r="GCV182" s="72"/>
      <c r="GCW182" s="71"/>
      <c r="GCX182" s="71"/>
      <c r="GCY182" s="71"/>
      <c r="GCZ182" s="71"/>
      <c r="GDA182" s="71"/>
      <c r="GDB182" s="71"/>
      <c r="GDC182" s="71"/>
      <c r="GDD182" s="72"/>
      <c r="GDE182" s="72"/>
      <c r="GDF182" s="72"/>
      <c r="GDG182" s="72"/>
      <c r="GDH182" s="72"/>
      <c r="GDI182" s="72"/>
      <c r="GDJ182" s="72"/>
      <c r="GDK182" s="72"/>
      <c r="GDL182" s="72"/>
      <c r="GDM182" s="71"/>
      <c r="GDN182" s="71"/>
      <c r="GDO182" s="71"/>
      <c r="GDP182" s="71"/>
      <c r="GDQ182" s="71"/>
      <c r="GDR182" s="71"/>
      <c r="GDS182" s="71"/>
      <c r="GDT182" s="72"/>
      <c r="GDU182" s="72"/>
      <c r="GDV182" s="72"/>
      <c r="GDW182" s="72"/>
      <c r="GDX182" s="72"/>
      <c r="GDY182" s="72"/>
      <c r="GDZ182" s="72"/>
      <c r="GEA182" s="72"/>
      <c r="GEB182" s="72"/>
      <c r="GEC182" s="71"/>
      <c r="GED182" s="71"/>
      <c r="GEE182" s="71"/>
      <c r="GEF182" s="71"/>
      <c r="GEG182" s="71"/>
      <c r="GEH182" s="71"/>
      <c r="GEI182" s="71"/>
      <c r="GEJ182" s="72"/>
      <c r="GEK182" s="72"/>
      <c r="GEL182" s="72"/>
      <c r="GEM182" s="72"/>
      <c r="GEN182" s="72"/>
      <c r="GEO182" s="72"/>
      <c r="GEP182" s="72"/>
      <c r="GEQ182" s="72"/>
      <c r="GER182" s="72"/>
      <c r="GES182" s="71"/>
      <c r="GET182" s="71"/>
      <c r="GEU182" s="71"/>
      <c r="GEV182" s="71"/>
      <c r="GEW182" s="71"/>
      <c r="GEX182" s="71"/>
      <c r="GEY182" s="71"/>
      <c r="GEZ182" s="72"/>
      <c r="GFA182" s="72"/>
      <c r="GFB182" s="72"/>
      <c r="GFC182" s="72"/>
      <c r="GFD182" s="72"/>
      <c r="GFE182" s="72"/>
      <c r="GFF182" s="72"/>
      <c r="GFG182" s="72"/>
      <c r="GFH182" s="72"/>
      <c r="GFI182" s="71"/>
      <c r="GFJ182" s="71"/>
      <c r="GFK182" s="71"/>
      <c r="GFL182" s="71"/>
      <c r="GFM182" s="71"/>
      <c r="GFN182" s="71"/>
      <c r="GFO182" s="71"/>
      <c r="GFP182" s="72"/>
      <c r="GFQ182" s="72"/>
      <c r="GFR182" s="72"/>
      <c r="GFS182" s="72"/>
      <c r="GFT182" s="72"/>
      <c r="GFU182" s="72"/>
      <c r="GFV182" s="72"/>
      <c r="GFW182" s="72"/>
      <c r="GFX182" s="72"/>
      <c r="GFY182" s="71"/>
      <c r="GFZ182" s="71"/>
      <c r="GGA182" s="71"/>
      <c r="GGB182" s="71"/>
      <c r="GGC182" s="71"/>
      <c r="GGD182" s="71"/>
      <c r="GGE182" s="71"/>
      <c r="GGF182" s="72"/>
      <c r="GGG182" s="72"/>
      <c r="GGH182" s="72"/>
      <c r="GGI182" s="72"/>
      <c r="GGJ182" s="72"/>
      <c r="GGK182" s="72"/>
      <c r="GGL182" s="72"/>
      <c r="GGM182" s="72"/>
      <c r="GGN182" s="72"/>
      <c r="GGO182" s="71"/>
      <c r="GGP182" s="71"/>
      <c r="GGQ182" s="71"/>
      <c r="GGR182" s="71"/>
      <c r="GGS182" s="71"/>
      <c r="GGT182" s="71"/>
      <c r="GGU182" s="71"/>
      <c r="GGV182" s="72"/>
      <c r="GGW182" s="72"/>
      <c r="GGX182" s="72"/>
      <c r="GGY182" s="72"/>
      <c r="GGZ182" s="72"/>
      <c r="GHA182" s="72"/>
      <c r="GHB182" s="72"/>
      <c r="GHC182" s="72"/>
      <c r="GHD182" s="72"/>
      <c r="GHE182" s="71"/>
      <c r="GHF182" s="71"/>
      <c r="GHG182" s="71"/>
      <c r="GHH182" s="71"/>
      <c r="GHI182" s="71"/>
      <c r="GHJ182" s="71"/>
      <c r="GHK182" s="71"/>
      <c r="GHL182" s="72"/>
      <c r="GHM182" s="72"/>
      <c r="GHN182" s="72"/>
      <c r="GHO182" s="72"/>
      <c r="GHP182" s="72"/>
      <c r="GHQ182" s="72"/>
      <c r="GHR182" s="72"/>
      <c r="GHS182" s="72"/>
      <c r="GHT182" s="72"/>
      <c r="GHU182" s="71"/>
      <c r="GHV182" s="71"/>
      <c r="GHW182" s="71"/>
      <c r="GHX182" s="71"/>
      <c r="GHY182" s="71"/>
      <c r="GHZ182" s="71"/>
      <c r="GIA182" s="71"/>
      <c r="GIB182" s="72"/>
      <c r="GIC182" s="72"/>
      <c r="GID182" s="72"/>
      <c r="GIE182" s="72"/>
      <c r="GIF182" s="72"/>
      <c r="GIG182" s="72"/>
      <c r="GIH182" s="72"/>
      <c r="GII182" s="72"/>
      <c r="GIJ182" s="72"/>
      <c r="GIK182" s="71"/>
      <c r="GIL182" s="71"/>
      <c r="GIM182" s="71"/>
      <c r="GIN182" s="71"/>
      <c r="GIO182" s="71"/>
      <c r="GIP182" s="71"/>
      <c r="GIQ182" s="71"/>
      <c r="GIR182" s="72"/>
      <c r="GIS182" s="72"/>
      <c r="GIT182" s="72"/>
      <c r="GIU182" s="72"/>
      <c r="GIV182" s="72"/>
      <c r="GIW182" s="72"/>
      <c r="GIX182" s="72"/>
      <c r="GIY182" s="72"/>
      <c r="GIZ182" s="72"/>
      <c r="GJA182" s="71"/>
      <c r="GJB182" s="71"/>
      <c r="GJC182" s="71"/>
      <c r="GJD182" s="71"/>
      <c r="GJE182" s="71"/>
      <c r="GJF182" s="71"/>
      <c r="GJG182" s="71"/>
      <c r="GJH182" s="72"/>
      <c r="GJI182" s="72"/>
      <c r="GJJ182" s="72"/>
      <c r="GJK182" s="72"/>
      <c r="GJL182" s="72"/>
      <c r="GJM182" s="72"/>
      <c r="GJN182" s="72"/>
      <c r="GJO182" s="72"/>
      <c r="GJP182" s="72"/>
      <c r="GJQ182" s="71"/>
      <c r="GJR182" s="71"/>
      <c r="GJS182" s="71"/>
      <c r="GJT182" s="71"/>
      <c r="GJU182" s="71"/>
      <c r="GJV182" s="71"/>
      <c r="GJW182" s="71"/>
      <c r="GJX182" s="72"/>
      <c r="GJY182" s="72"/>
      <c r="GJZ182" s="72"/>
      <c r="GKA182" s="72"/>
      <c r="GKB182" s="72"/>
      <c r="GKC182" s="72"/>
      <c r="GKD182" s="72"/>
      <c r="GKE182" s="72"/>
      <c r="GKF182" s="72"/>
      <c r="GKG182" s="71"/>
      <c r="GKH182" s="71"/>
      <c r="GKI182" s="71"/>
      <c r="GKJ182" s="71"/>
      <c r="GKK182" s="71"/>
      <c r="GKL182" s="71"/>
      <c r="GKM182" s="71"/>
      <c r="GKN182" s="72"/>
      <c r="GKO182" s="72"/>
      <c r="GKP182" s="72"/>
      <c r="GKQ182" s="72"/>
      <c r="GKR182" s="72"/>
      <c r="GKS182" s="72"/>
      <c r="GKT182" s="72"/>
      <c r="GKU182" s="72"/>
      <c r="GKV182" s="72"/>
      <c r="GKW182" s="71"/>
      <c r="GKX182" s="71"/>
      <c r="GKY182" s="71"/>
      <c r="GKZ182" s="71"/>
      <c r="GLA182" s="71"/>
      <c r="GLB182" s="71"/>
      <c r="GLC182" s="71"/>
      <c r="GLD182" s="72"/>
      <c r="GLE182" s="72"/>
      <c r="GLF182" s="72"/>
      <c r="GLG182" s="72"/>
      <c r="GLH182" s="72"/>
      <c r="GLI182" s="72"/>
      <c r="GLJ182" s="72"/>
      <c r="GLK182" s="72"/>
      <c r="GLL182" s="72"/>
      <c r="GLM182" s="71"/>
      <c r="GLN182" s="71"/>
      <c r="GLO182" s="71"/>
      <c r="GLP182" s="71"/>
      <c r="GLQ182" s="71"/>
      <c r="GLR182" s="71"/>
      <c r="GLS182" s="71"/>
      <c r="GLT182" s="72"/>
      <c r="GLU182" s="72"/>
      <c r="GLV182" s="72"/>
      <c r="GLW182" s="72"/>
      <c r="GLX182" s="72"/>
      <c r="GLY182" s="72"/>
      <c r="GLZ182" s="72"/>
      <c r="GMA182" s="72"/>
      <c r="GMB182" s="72"/>
      <c r="GMC182" s="71"/>
      <c r="GMD182" s="71"/>
      <c r="GME182" s="71"/>
      <c r="GMF182" s="71"/>
      <c r="GMG182" s="71"/>
      <c r="GMH182" s="71"/>
      <c r="GMI182" s="71"/>
      <c r="GMJ182" s="72"/>
      <c r="GMK182" s="72"/>
      <c r="GML182" s="72"/>
      <c r="GMM182" s="72"/>
      <c r="GMN182" s="72"/>
      <c r="GMO182" s="72"/>
      <c r="GMP182" s="72"/>
      <c r="GMQ182" s="72"/>
      <c r="GMR182" s="72"/>
      <c r="GMS182" s="71"/>
      <c r="GMT182" s="71"/>
      <c r="GMU182" s="71"/>
      <c r="GMV182" s="71"/>
      <c r="GMW182" s="71"/>
      <c r="GMX182" s="71"/>
      <c r="GMY182" s="71"/>
      <c r="GMZ182" s="72"/>
      <c r="GNA182" s="72"/>
      <c r="GNB182" s="72"/>
      <c r="GNC182" s="72"/>
      <c r="GND182" s="72"/>
      <c r="GNE182" s="72"/>
      <c r="GNF182" s="72"/>
      <c r="GNG182" s="72"/>
      <c r="GNH182" s="72"/>
      <c r="GNI182" s="71"/>
      <c r="GNJ182" s="71"/>
      <c r="GNK182" s="71"/>
      <c r="GNL182" s="71"/>
      <c r="GNM182" s="71"/>
      <c r="GNN182" s="71"/>
      <c r="GNO182" s="71"/>
      <c r="GNP182" s="72"/>
      <c r="GNQ182" s="72"/>
      <c r="GNR182" s="72"/>
      <c r="GNS182" s="72"/>
      <c r="GNT182" s="72"/>
      <c r="GNU182" s="72"/>
      <c r="GNV182" s="72"/>
      <c r="GNW182" s="72"/>
      <c r="GNX182" s="72"/>
      <c r="GNY182" s="71"/>
      <c r="GNZ182" s="71"/>
      <c r="GOA182" s="71"/>
      <c r="GOB182" s="71"/>
      <c r="GOC182" s="71"/>
      <c r="GOD182" s="71"/>
      <c r="GOE182" s="71"/>
      <c r="GOF182" s="72"/>
      <c r="GOG182" s="72"/>
      <c r="GOH182" s="72"/>
      <c r="GOI182" s="72"/>
      <c r="GOJ182" s="72"/>
      <c r="GOK182" s="72"/>
      <c r="GOL182" s="72"/>
      <c r="GOM182" s="72"/>
      <c r="GON182" s="72"/>
      <c r="GOO182" s="71"/>
      <c r="GOP182" s="71"/>
      <c r="GOQ182" s="71"/>
      <c r="GOR182" s="71"/>
      <c r="GOS182" s="71"/>
      <c r="GOT182" s="71"/>
      <c r="GOU182" s="71"/>
      <c r="GOV182" s="72"/>
      <c r="GOW182" s="72"/>
      <c r="GOX182" s="72"/>
      <c r="GOY182" s="72"/>
      <c r="GOZ182" s="72"/>
      <c r="GPA182" s="72"/>
      <c r="GPB182" s="72"/>
      <c r="GPC182" s="72"/>
      <c r="GPD182" s="72"/>
      <c r="GPE182" s="71"/>
      <c r="GPF182" s="71"/>
      <c r="GPG182" s="71"/>
      <c r="GPH182" s="71"/>
      <c r="GPI182" s="71"/>
      <c r="GPJ182" s="71"/>
      <c r="GPK182" s="71"/>
      <c r="GPL182" s="72"/>
      <c r="GPM182" s="72"/>
      <c r="GPN182" s="72"/>
      <c r="GPO182" s="72"/>
      <c r="GPP182" s="72"/>
      <c r="GPQ182" s="72"/>
      <c r="GPR182" s="72"/>
      <c r="GPS182" s="72"/>
      <c r="GPT182" s="72"/>
      <c r="GPU182" s="71"/>
      <c r="GPV182" s="71"/>
      <c r="GPW182" s="71"/>
      <c r="GPX182" s="71"/>
      <c r="GPY182" s="71"/>
      <c r="GPZ182" s="71"/>
      <c r="GQA182" s="71"/>
      <c r="GQB182" s="72"/>
      <c r="GQC182" s="72"/>
      <c r="GQD182" s="72"/>
      <c r="GQE182" s="72"/>
      <c r="GQF182" s="72"/>
      <c r="GQG182" s="72"/>
      <c r="GQH182" s="72"/>
      <c r="GQI182" s="72"/>
      <c r="GQJ182" s="72"/>
      <c r="GQK182" s="71"/>
      <c r="GQL182" s="71"/>
      <c r="GQM182" s="71"/>
      <c r="GQN182" s="71"/>
      <c r="GQO182" s="71"/>
      <c r="GQP182" s="71"/>
      <c r="GQQ182" s="71"/>
      <c r="GQR182" s="72"/>
      <c r="GQS182" s="72"/>
      <c r="GQT182" s="72"/>
      <c r="GQU182" s="72"/>
      <c r="GQV182" s="72"/>
      <c r="GQW182" s="72"/>
      <c r="GQX182" s="72"/>
      <c r="GQY182" s="72"/>
      <c r="GQZ182" s="72"/>
      <c r="GRA182" s="71"/>
      <c r="GRB182" s="71"/>
      <c r="GRC182" s="71"/>
      <c r="GRD182" s="71"/>
      <c r="GRE182" s="71"/>
      <c r="GRF182" s="71"/>
      <c r="GRG182" s="71"/>
      <c r="GRH182" s="72"/>
      <c r="GRI182" s="72"/>
      <c r="GRJ182" s="72"/>
      <c r="GRK182" s="72"/>
      <c r="GRL182" s="72"/>
      <c r="GRM182" s="72"/>
      <c r="GRN182" s="72"/>
      <c r="GRO182" s="72"/>
      <c r="GRP182" s="72"/>
      <c r="GRQ182" s="71"/>
      <c r="GRR182" s="71"/>
      <c r="GRS182" s="71"/>
      <c r="GRT182" s="71"/>
      <c r="GRU182" s="71"/>
      <c r="GRV182" s="71"/>
      <c r="GRW182" s="71"/>
      <c r="GRX182" s="72"/>
      <c r="GRY182" s="72"/>
      <c r="GRZ182" s="72"/>
      <c r="GSA182" s="72"/>
      <c r="GSB182" s="72"/>
      <c r="GSC182" s="72"/>
      <c r="GSD182" s="72"/>
      <c r="GSE182" s="72"/>
      <c r="GSF182" s="72"/>
      <c r="GSG182" s="71"/>
      <c r="GSH182" s="71"/>
      <c r="GSI182" s="71"/>
      <c r="GSJ182" s="71"/>
      <c r="GSK182" s="71"/>
      <c r="GSL182" s="71"/>
      <c r="GSM182" s="71"/>
      <c r="GSN182" s="72"/>
      <c r="GSO182" s="72"/>
      <c r="GSP182" s="72"/>
      <c r="GSQ182" s="72"/>
      <c r="GSR182" s="72"/>
      <c r="GSS182" s="72"/>
      <c r="GST182" s="72"/>
      <c r="GSU182" s="72"/>
      <c r="GSV182" s="72"/>
      <c r="GSW182" s="71"/>
      <c r="GSX182" s="71"/>
      <c r="GSY182" s="71"/>
      <c r="GSZ182" s="71"/>
      <c r="GTA182" s="71"/>
      <c r="GTB182" s="71"/>
      <c r="GTC182" s="71"/>
      <c r="GTD182" s="72"/>
      <c r="GTE182" s="72"/>
      <c r="GTF182" s="72"/>
      <c r="GTG182" s="72"/>
      <c r="GTH182" s="72"/>
      <c r="GTI182" s="72"/>
      <c r="GTJ182" s="72"/>
      <c r="GTK182" s="72"/>
      <c r="GTL182" s="72"/>
      <c r="GTM182" s="71"/>
      <c r="GTN182" s="71"/>
      <c r="GTO182" s="71"/>
      <c r="GTP182" s="71"/>
      <c r="GTQ182" s="71"/>
      <c r="GTR182" s="71"/>
      <c r="GTS182" s="71"/>
      <c r="GTT182" s="72"/>
      <c r="GTU182" s="72"/>
      <c r="GTV182" s="72"/>
      <c r="GTW182" s="72"/>
      <c r="GTX182" s="72"/>
      <c r="GTY182" s="72"/>
      <c r="GTZ182" s="72"/>
      <c r="GUA182" s="72"/>
      <c r="GUB182" s="72"/>
      <c r="GUC182" s="71"/>
      <c r="GUD182" s="71"/>
      <c r="GUE182" s="71"/>
      <c r="GUF182" s="71"/>
      <c r="GUG182" s="71"/>
      <c r="GUH182" s="71"/>
      <c r="GUI182" s="71"/>
      <c r="GUJ182" s="72"/>
      <c r="GUK182" s="72"/>
      <c r="GUL182" s="72"/>
      <c r="GUM182" s="72"/>
      <c r="GUN182" s="72"/>
      <c r="GUO182" s="72"/>
      <c r="GUP182" s="72"/>
      <c r="GUQ182" s="72"/>
      <c r="GUR182" s="72"/>
      <c r="GUS182" s="71"/>
      <c r="GUT182" s="71"/>
      <c r="GUU182" s="71"/>
      <c r="GUV182" s="71"/>
      <c r="GUW182" s="71"/>
      <c r="GUX182" s="71"/>
      <c r="GUY182" s="71"/>
      <c r="GUZ182" s="72"/>
      <c r="GVA182" s="72"/>
      <c r="GVB182" s="72"/>
      <c r="GVC182" s="72"/>
      <c r="GVD182" s="72"/>
      <c r="GVE182" s="72"/>
      <c r="GVF182" s="72"/>
      <c r="GVG182" s="72"/>
      <c r="GVH182" s="72"/>
      <c r="GVI182" s="71"/>
      <c r="GVJ182" s="71"/>
      <c r="GVK182" s="71"/>
      <c r="GVL182" s="71"/>
      <c r="GVM182" s="71"/>
      <c r="GVN182" s="71"/>
      <c r="GVO182" s="71"/>
      <c r="GVP182" s="72"/>
      <c r="GVQ182" s="72"/>
      <c r="GVR182" s="72"/>
      <c r="GVS182" s="72"/>
      <c r="GVT182" s="72"/>
      <c r="GVU182" s="72"/>
      <c r="GVV182" s="72"/>
      <c r="GVW182" s="72"/>
      <c r="GVX182" s="72"/>
      <c r="GVY182" s="71"/>
      <c r="GVZ182" s="71"/>
      <c r="GWA182" s="71"/>
      <c r="GWB182" s="71"/>
      <c r="GWC182" s="71"/>
      <c r="GWD182" s="71"/>
      <c r="GWE182" s="71"/>
      <c r="GWF182" s="72"/>
      <c r="GWG182" s="72"/>
      <c r="GWH182" s="72"/>
      <c r="GWI182" s="72"/>
      <c r="GWJ182" s="72"/>
      <c r="GWK182" s="72"/>
      <c r="GWL182" s="72"/>
      <c r="GWM182" s="72"/>
      <c r="GWN182" s="72"/>
      <c r="GWO182" s="71"/>
      <c r="GWP182" s="71"/>
      <c r="GWQ182" s="71"/>
      <c r="GWR182" s="71"/>
      <c r="GWS182" s="71"/>
      <c r="GWT182" s="71"/>
      <c r="GWU182" s="71"/>
      <c r="GWV182" s="72"/>
      <c r="GWW182" s="72"/>
      <c r="GWX182" s="72"/>
      <c r="GWY182" s="72"/>
      <c r="GWZ182" s="72"/>
      <c r="GXA182" s="72"/>
      <c r="GXB182" s="72"/>
      <c r="GXC182" s="72"/>
      <c r="GXD182" s="72"/>
      <c r="GXE182" s="71"/>
      <c r="GXF182" s="71"/>
      <c r="GXG182" s="71"/>
      <c r="GXH182" s="71"/>
      <c r="GXI182" s="71"/>
      <c r="GXJ182" s="71"/>
      <c r="GXK182" s="71"/>
      <c r="GXL182" s="72"/>
      <c r="GXM182" s="72"/>
      <c r="GXN182" s="72"/>
      <c r="GXO182" s="72"/>
      <c r="GXP182" s="72"/>
      <c r="GXQ182" s="72"/>
      <c r="GXR182" s="72"/>
      <c r="GXS182" s="72"/>
      <c r="GXT182" s="72"/>
      <c r="GXU182" s="71"/>
      <c r="GXV182" s="71"/>
      <c r="GXW182" s="71"/>
      <c r="GXX182" s="71"/>
      <c r="GXY182" s="71"/>
      <c r="GXZ182" s="71"/>
      <c r="GYA182" s="71"/>
      <c r="GYB182" s="72"/>
      <c r="GYC182" s="72"/>
      <c r="GYD182" s="72"/>
      <c r="GYE182" s="72"/>
      <c r="GYF182" s="72"/>
      <c r="GYG182" s="72"/>
      <c r="GYH182" s="72"/>
      <c r="GYI182" s="72"/>
      <c r="GYJ182" s="72"/>
      <c r="GYK182" s="71"/>
      <c r="GYL182" s="71"/>
      <c r="GYM182" s="71"/>
      <c r="GYN182" s="71"/>
      <c r="GYO182" s="71"/>
      <c r="GYP182" s="71"/>
      <c r="GYQ182" s="71"/>
      <c r="GYR182" s="72"/>
      <c r="GYS182" s="72"/>
      <c r="GYT182" s="72"/>
      <c r="GYU182" s="72"/>
      <c r="GYV182" s="72"/>
      <c r="GYW182" s="72"/>
      <c r="GYX182" s="72"/>
      <c r="GYY182" s="72"/>
      <c r="GYZ182" s="72"/>
      <c r="GZA182" s="71"/>
      <c r="GZB182" s="71"/>
      <c r="GZC182" s="71"/>
      <c r="GZD182" s="71"/>
      <c r="GZE182" s="71"/>
      <c r="GZF182" s="71"/>
      <c r="GZG182" s="71"/>
      <c r="GZH182" s="72"/>
      <c r="GZI182" s="72"/>
      <c r="GZJ182" s="72"/>
      <c r="GZK182" s="72"/>
      <c r="GZL182" s="72"/>
      <c r="GZM182" s="72"/>
      <c r="GZN182" s="72"/>
      <c r="GZO182" s="72"/>
      <c r="GZP182" s="72"/>
      <c r="GZQ182" s="71"/>
      <c r="GZR182" s="71"/>
      <c r="GZS182" s="71"/>
      <c r="GZT182" s="71"/>
      <c r="GZU182" s="71"/>
      <c r="GZV182" s="71"/>
      <c r="GZW182" s="71"/>
      <c r="GZX182" s="72"/>
      <c r="GZY182" s="72"/>
      <c r="GZZ182" s="72"/>
      <c r="HAA182" s="72"/>
      <c r="HAB182" s="72"/>
      <c r="HAC182" s="72"/>
      <c r="HAD182" s="72"/>
      <c r="HAE182" s="72"/>
      <c r="HAF182" s="72"/>
      <c r="HAG182" s="71"/>
      <c r="HAH182" s="71"/>
      <c r="HAI182" s="71"/>
      <c r="HAJ182" s="71"/>
      <c r="HAK182" s="71"/>
      <c r="HAL182" s="71"/>
      <c r="HAM182" s="71"/>
      <c r="HAN182" s="72"/>
      <c r="HAO182" s="72"/>
      <c r="HAP182" s="72"/>
      <c r="HAQ182" s="72"/>
      <c r="HAR182" s="72"/>
      <c r="HAS182" s="72"/>
      <c r="HAT182" s="72"/>
      <c r="HAU182" s="72"/>
      <c r="HAV182" s="72"/>
      <c r="HAW182" s="71"/>
      <c r="HAX182" s="71"/>
      <c r="HAY182" s="71"/>
      <c r="HAZ182" s="71"/>
      <c r="HBA182" s="71"/>
      <c r="HBB182" s="71"/>
      <c r="HBC182" s="71"/>
      <c r="HBD182" s="72"/>
      <c r="HBE182" s="72"/>
      <c r="HBF182" s="72"/>
      <c r="HBG182" s="72"/>
      <c r="HBH182" s="72"/>
      <c r="HBI182" s="72"/>
      <c r="HBJ182" s="72"/>
      <c r="HBK182" s="72"/>
      <c r="HBL182" s="72"/>
      <c r="HBM182" s="71"/>
      <c r="HBN182" s="71"/>
      <c r="HBO182" s="71"/>
      <c r="HBP182" s="71"/>
      <c r="HBQ182" s="71"/>
      <c r="HBR182" s="71"/>
      <c r="HBS182" s="71"/>
      <c r="HBT182" s="72"/>
      <c r="HBU182" s="72"/>
      <c r="HBV182" s="72"/>
      <c r="HBW182" s="72"/>
      <c r="HBX182" s="72"/>
      <c r="HBY182" s="72"/>
      <c r="HBZ182" s="72"/>
      <c r="HCA182" s="72"/>
      <c r="HCB182" s="72"/>
      <c r="HCC182" s="71"/>
      <c r="HCD182" s="71"/>
      <c r="HCE182" s="71"/>
      <c r="HCF182" s="71"/>
      <c r="HCG182" s="71"/>
      <c r="HCH182" s="71"/>
      <c r="HCI182" s="71"/>
      <c r="HCJ182" s="72"/>
      <c r="HCK182" s="72"/>
      <c r="HCL182" s="72"/>
      <c r="HCM182" s="72"/>
      <c r="HCN182" s="72"/>
      <c r="HCO182" s="72"/>
      <c r="HCP182" s="72"/>
      <c r="HCQ182" s="72"/>
      <c r="HCR182" s="72"/>
      <c r="HCS182" s="71"/>
      <c r="HCT182" s="71"/>
      <c r="HCU182" s="71"/>
      <c r="HCV182" s="71"/>
      <c r="HCW182" s="71"/>
      <c r="HCX182" s="71"/>
      <c r="HCY182" s="71"/>
      <c r="HCZ182" s="72"/>
      <c r="HDA182" s="72"/>
      <c r="HDB182" s="72"/>
      <c r="HDC182" s="72"/>
      <c r="HDD182" s="72"/>
      <c r="HDE182" s="72"/>
      <c r="HDF182" s="72"/>
      <c r="HDG182" s="72"/>
      <c r="HDH182" s="72"/>
      <c r="HDI182" s="71"/>
      <c r="HDJ182" s="71"/>
      <c r="HDK182" s="71"/>
      <c r="HDL182" s="71"/>
      <c r="HDM182" s="71"/>
      <c r="HDN182" s="71"/>
      <c r="HDO182" s="71"/>
      <c r="HDP182" s="72"/>
      <c r="HDQ182" s="72"/>
      <c r="HDR182" s="72"/>
      <c r="HDS182" s="72"/>
      <c r="HDT182" s="72"/>
      <c r="HDU182" s="72"/>
      <c r="HDV182" s="72"/>
      <c r="HDW182" s="72"/>
      <c r="HDX182" s="72"/>
      <c r="HDY182" s="71"/>
      <c r="HDZ182" s="71"/>
      <c r="HEA182" s="71"/>
      <c r="HEB182" s="71"/>
      <c r="HEC182" s="71"/>
      <c r="HED182" s="71"/>
      <c r="HEE182" s="71"/>
      <c r="HEF182" s="72"/>
      <c r="HEG182" s="72"/>
      <c r="HEH182" s="72"/>
      <c r="HEI182" s="72"/>
      <c r="HEJ182" s="72"/>
      <c r="HEK182" s="72"/>
      <c r="HEL182" s="72"/>
      <c r="HEM182" s="72"/>
      <c r="HEN182" s="72"/>
      <c r="HEO182" s="71"/>
      <c r="HEP182" s="71"/>
      <c r="HEQ182" s="71"/>
      <c r="HER182" s="71"/>
      <c r="HES182" s="71"/>
      <c r="HET182" s="71"/>
      <c r="HEU182" s="71"/>
      <c r="HEV182" s="72"/>
      <c r="HEW182" s="72"/>
      <c r="HEX182" s="72"/>
      <c r="HEY182" s="72"/>
      <c r="HEZ182" s="72"/>
      <c r="HFA182" s="72"/>
      <c r="HFB182" s="72"/>
      <c r="HFC182" s="72"/>
      <c r="HFD182" s="72"/>
      <c r="HFE182" s="71"/>
      <c r="HFF182" s="71"/>
      <c r="HFG182" s="71"/>
      <c r="HFH182" s="71"/>
      <c r="HFI182" s="71"/>
      <c r="HFJ182" s="71"/>
      <c r="HFK182" s="71"/>
      <c r="HFL182" s="72"/>
      <c r="HFM182" s="72"/>
      <c r="HFN182" s="72"/>
      <c r="HFO182" s="72"/>
      <c r="HFP182" s="72"/>
      <c r="HFQ182" s="72"/>
      <c r="HFR182" s="72"/>
      <c r="HFS182" s="72"/>
      <c r="HFT182" s="72"/>
      <c r="HFU182" s="71"/>
      <c r="HFV182" s="71"/>
      <c r="HFW182" s="71"/>
      <c r="HFX182" s="71"/>
      <c r="HFY182" s="71"/>
      <c r="HFZ182" s="71"/>
      <c r="HGA182" s="71"/>
      <c r="HGB182" s="72"/>
      <c r="HGC182" s="72"/>
      <c r="HGD182" s="72"/>
      <c r="HGE182" s="72"/>
      <c r="HGF182" s="72"/>
      <c r="HGG182" s="72"/>
      <c r="HGH182" s="72"/>
      <c r="HGI182" s="72"/>
      <c r="HGJ182" s="72"/>
      <c r="HGK182" s="71"/>
      <c r="HGL182" s="71"/>
      <c r="HGM182" s="71"/>
      <c r="HGN182" s="71"/>
      <c r="HGO182" s="71"/>
      <c r="HGP182" s="71"/>
      <c r="HGQ182" s="71"/>
      <c r="HGR182" s="72"/>
      <c r="HGS182" s="72"/>
      <c r="HGT182" s="72"/>
      <c r="HGU182" s="72"/>
      <c r="HGV182" s="72"/>
      <c r="HGW182" s="72"/>
      <c r="HGX182" s="72"/>
      <c r="HGY182" s="72"/>
      <c r="HGZ182" s="72"/>
      <c r="HHA182" s="71"/>
      <c r="HHB182" s="71"/>
      <c r="HHC182" s="71"/>
      <c r="HHD182" s="71"/>
      <c r="HHE182" s="71"/>
      <c r="HHF182" s="71"/>
      <c r="HHG182" s="71"/>
      <c r="HHH182" s="72"/>
      <c r="HHI182" s="72"/>
      <c r="HHJ182" s="72"/>
      <c r="HHK182" s="72"/>
      <c r="HHL182" s="72"/>
      <c r="HHM182" s="72"/>
      <c r="HHN182" s="72"/>
      <c r="HHO182" s="72"/>
      <c r="HHP182" s="72"/>
      <c r="HHQ182" s="71"/>
      <c r="HHR182" s="71"/>
      <c r="HHS182" s="71"/>
      <c r="HHT182" s="71"/>
      <c r="HHU182" s="71"/>
      <c r="HHV182" s="71"/>
      <c r="HHW182" s="71"/>
      <c r="HHX182" s="72"/>
      <c r="HHY182" s="72"/>
      <c r="HHZ182" s="72"/>
      <c r="HIA182" s="72"/>
      <c r="HIB182" s="72"/>
      <c r="HIC182" s="72"/>
      <c r="HID182" s="72"/>
      <c r="HIE182" s="72"/>
      <c r="HIF182" s="72"/>
      <c r="HIG182" s="71"/>
      <c r="HIH182" s="71"/>
      <c r="HII182" s="71"/>
      <c r="HIJ182" s="71"/>
      <c r="HIK182" s="71"/>
      <c r="HIL182" s="71"/>
      <c r="HIM182" s="71"/>
      <c r="HIN182" s="72"/>
      <c r="HIO182" s="72"/>
      <c r="HIP182" s="72"/>
      <c r="HIQ182" s="72"/>
      <c r="HIR182" s="72"/>
      <c r="HIS182" s="72"/>
      <c r="HIT182" s="72"/>
      <c r="HIU182" s="72"/>
      <c r="HIV182" s="72"/>
      <c r="HIW182" s="71"/>
      <c r="HIX182" s="71"/>
      <c r="HIY182" s="71"/>
      <c r="HIZ182" s="71"/>
      <c r="HJA182" s="71"/>
      <c r="HJB182" s="71"/>
      <c r="HJC182" s="71"/>
      <c r="HJD182" s="72"/>
      <c r="HJE182" s="72"/>
      <c r="HJF182" s="72"/>
      <c r="HJG182" s="72"/>
      <c r="HJH182" s="72"/>
      <c r="HJI182" s="72"/>
      <c r="HJJ182" s="72"/>
      <c r="HJK182" s="72"/>
      <c r="HJL182" s="72"/>
      <c r="HJM182" s="71"/>
      <c r="HJN182" s="71"/>
      <c r="HJO182" s="71"/>
      <c r="HJP182" s="71"/>
      <c r="HJQ182" s="71"/>
      <c r="HJR182" s="71"/>
      <c r="HJS182" s="71"/>
      <c r="HJT182" s="72"/>
      <c r="HJU182" s="72"/>
      <c r="HJV182" s="72"/>
      <c r="HJW182" s="72"/>
      <c r="HJX182" s="72"/>
      <c r="HJY182" s="72"/>
      <c r="HJZ182" s="72"/>
      <c r="HKA182" s="72"/>
      <c r="HKB182" s="72"/>
      <c r="HKC182" s="71"/>
      <c r="HKD182" s="71"/>
      <c r="HKE182" s="71"/>
      <c r="HKF182" s="71"/>
      <c r="HKG182" s="71"/>
      <c r="HKH182" s="71"/>
      <c r="HKI182" s="71"/>
      <c r="HKJ182" s="72"/>
      <c r="HKK182" s="72"/>
      <c r="HKL182" s="72"/>
      <c r="HKM182" s="72"/>
      <c r="HKN182" s="72"/>
      <c r="HKO182" s="72"/>
      <c r="HKP182" s="72"/>
      <c r="HKQ182" s="72"/>
      <c r="HKR182" s="72"/>
      <c r="HKS182" s="71"/>
      <c r="HKT182" s="71"/>
      <c r="HKU182" s="71"/>
      <c r="HKV182" s="71"/>
      <c r="HKW182" s="71"/>
      <c r="HKX182" s="71"/>
      <c r="HKY182" s="71"/>
      <c r="HKZ182" s="72"/>
      <c r="HLA182" s="72"/>
      <c r="HLB182" s="72"/>
      <c r="HLC182" s="72"/>
      <c r="HLD182" s="72"/>
      <c r="HLE182" s="72"/>
      <c r="HLF182" s="72"/>
      <c r="HLG182" s="72"/>
      <c r="HLH182" s="72"/>
      <c r="HLI182" s="71"/>
      <c r="HLJ182" s="71"/>
      <c r="HLK182" s="71"/>
      <c r="HLL182" s="71"/>
      <c r="HLM182" s="71"/>
      <c r="HLN182" s="71"/>
      <c r="HLO182" s="71"/>
      <c r="HLP182" s="72"/>
      <c r="HLQ182" s="72"/>
      <c r="HLR182" s="72"/>
      <c r="HLS182" s="72"/>
      <c r="HLT182" s="72"/>
      <c r="HLU182" s="72"/>
      <c r="HLV182" s="72"/>
      <c r="HLW182" s="72"/>
      <c r="HLX182" s="72"/>
      <c r="HLY182" s="71"/>
      <c r="HLZ182" s="71"/>
      <c r="HMA182" s="71"/>
      <c r="HMB182" s="71"/>
      <c r="HMC182" s="71"/>
      <c r="HMD182" s="71"/>
      <c r="HME182" s="71"/>
      <c r="HMF182" s="72"/>
      <c r="HMG182" s="72"/>
      <c r="HMH182" s="72"/>
      <c r="HMI182" s="72"/>
      <c r="HMJ182" s="72"/>
      <c r="HMK182" s="72"/>
      <c r="HML182" s="72"/>
      <c r="HMM182" s="72"/>
      <c r="HMN182" s="72"/>
      <c r="HMO182" s="71"/>
      <c r="HMP182" s="71"/>
      <c r="HMQ182" s="71"/>
      <c r="HMR182" s="71"/>
      <c r="HMS182" s="71"/>
      <c r="HMT182" s="71"/>
      <c r="HMU182" s="71"/>
      <c r="HMV182" s="72"/>
      <c r="HMW182" s="72"/>
      <c r="HMX182" s="72"/>
      <c r="HMY182" s="72"/>
      <c r="HMZ182" s="72"/>
      <c r="HNA182" s="72"/>
      <c r="HNB182" s="72"/>
      <c r="HNC182" s="72"/>
      <c r="HND182" s="72"/>
      <c r="HNE182" s="71"/>
      <c r="HNF182" s="71"/>
      <c r="HNG182" s="71"/>
      <c r="HNH182" s="71"/>
      <c r="HNI182" s="71"/>
      <c r="HNJ182" s="71"/>
      <c r="HNK182" s="71"/>
      <c r="HNL182" s="72"/>
      <c r="HNM182" s="72"/>
      <c r="HNN182" s="72"/>
      <c r="HNO182" s="72"/>
      <c r="HNP182" s="72"/>
      <c r="HNQ182" s="72"/>
      <c r="HNR182" s="72"/>
      <c r="HNS182" s="72"/>
      <c r="HNT182" s="72"/>
      <c r="HNU182" s="71"/>
      <c r="HNV182" s="71"/>
      <c r="HNW182" s="71"/>
      <c r="HNX182" s="71"/>
      <c r="HNY182" s="71"/>
      <c r="HNZ182" s="71"/>
      <c r="HOA182" s="71"/>
      <c r="HOB182" s="72"/>
      <c r="HOC182" s="72"/>
      <c r="HOD182" s="72"/>
      <c r="HOE182" s="72"/>
      <c r="HOF182" s="72"/>
      <c r="HOG182" s="72"/>
      <c r="HOH182" s="72"/>
      <c r="HOI182" s="72"/>
      <c r="HOJ182" s="72"/>
      <c r="HOK182" s="71"/>
      <c r="HOL182" s="71"/>
      <c r="HOM182" s="71"/>
      <c r="HON182" s="71"/>
      <c r="HOO182" s="71"/>
      <c r="HOP182" s="71"/>
      <c r="HOQ182" s="71"/>
      <c r="HOR182" s="72"/>
      <c r="HOS182" s="72"/>
      <c r="HOT182" s="72"/>
      <c r="HOU182" s="72"/>
      <c r="HOV182" s="72"/>
      <c r="HOW182" s="72"/>
      <c r="HOX182" s="72"/>
      <c r="HOY182" s="72"/>
      <c r="HOZ182" s="72"/>
      <c r="HPA182" s="71"/>
      <c r="HPB182" s="71"/>
      <c r="HPC182" s="71"/>
      <c r="HPD182" s="71"/>
      <c r="HPE182" s="71"/>
      <c r="HPF182" s="71"/>
      <c r="HPG182" s="71"/>
      <c r="HPH182" s="72"/>
      <c r="HPI182" s="72"/>
      <c r="HPJ182" s="72"/>
      <c r="HPK182" s="72"/>
      <c r="HPL182" s="72"/>
      <c r="HPM182" s="72"/>
      <c r="HPN182" s="72"/>
      <c r="HPO182" s="72"/>
      <c r="HPP182" s="72"/>
      <c r="HPQ182" s="71"/>
      <c r="HPR182" s="71"/>
      <c r="HPS182" s="71"/>
      <c r="HPT182" s="71"/>
      <c r="HPU182" s="71"/>
      <c r="HPV182" s="71"/>
      <c r="HPW182" s="71"/>
      <c r="HPX182" s="72"/>
      <c r="HPY182" s="72"/>
      <c r="HPZ182" s="72"/>
      <c r="HQA182" s="72"/>
      <c r="HQB182" s="72"/>
      <c r="HQC182" s="72"/>
      <c r="HQD182" s="72"/>
      <c r="HQE182" s="72"/>
      <c r="HQF182" s="72"/>
      <c r="HQG182" s="71"/>
      <c r="HQH182" s="71"/>
      <c r="HQI182" s="71"/>
      <c r="HQJ182" s="71"/>
      <c r="HQK182" s="71"/>
      <c r="HQL182" s="71"/>
      <c r="HQM182" s="71"/>
      <c r="HQN182" s="72"/>
      <c r="HQO182" s="72"/>
      <c r="HQP182" s="72"/>
      <c r="HQQ182" s="72"/>
      <c r="HQR182" s="72"/>
      <c r="HQS182" s="72"/>
      <c r="HQT182" s="72"/>
      <c r="HQU182" s="72"/>
      <c r="HQV182" s="72"/>
      <c r="HQW182" s="71"/>
      <c r="HQX182" s="71"/>
      <c r="HQY182" s="71"/>
      <c r="HQZ182" s="71"/>
      <c r="HRA182" s="71"/>
      <c r="HRB182" s="71"/>
      <c r="HRC182" s="71"/>
      <c r="HRD182" s="72"/>
      <c r="HRE182" s="72"/>
      <c r="HRF182" s="72"/>
      <c r="HRG182" s="72"/>
      <c r="HRH182" s="72"/>
      <c r="HRI182" s="72"/>
      <c r="HRJ182" s="72"/>
      <c r="HRK182" s="72"/>
      <c r="HRL182" s="72"/>
      <c r="HRM182" s="71"/>
      <c r="HRN182" s="71"/>
      <c r="HRO182" s="71"/>
      <c r="HRP182" s="71"/>
      <c r="HRQ182" s="71"/>
      <c r="HRR182" s="71"/>
      <c r="HRS182" s="71"/>
      <c r="HRT182" s="72"/>
      <c r="HRU182" s="72"/>
      <c r="HRV182" s="72"/>
      <c r="HRW182" s="72"/>
      <c r="HRX182" s="72"/>
      <c r="HRY182" s="72"/>
      <c r="HRZ182" s="72"/>
      <c r="HSA182" s="72"/>
      <c r="HSB182" s="72"/>
      <c r="HSC182" s="71"/>
      <c r="HSD182" s="71"/>
      <c r="HSE182" s="71"/>
      <c r="HSF182" s="71"/>
      <c r="HSG182" s="71"/>
      <c r="HSH182" s="71"/>
      <c r="HSI182" s="71"/>
      <c r="HSJ182" s="72"/>
      <c r="HSK182" s="72"/>
      <c r="HSL182" s="72"/>
      <c r="HSM182" s="72"/>
      <c r="HSN182" s="72"/>
      <c r="HSO182" s="72"/>
      <c r="HSP182" s="72"/>
      <c r="HSQ182" s="72"/>
      <c r="HSR182" s="72"/>
      <c r="HSS182" s="71"/>
      <c r="HST182" s="71"/>
      <c r="HSU182" s="71"/>
      <c r="HSV182" s="71"/>
      <c r="HSW182" s="71"/>
      <c r="HSX182" s="71"/>
      <c r="HSY182" s="71"/>
      <c r="HSZ182" s="72"/>
      <c r="HTA182" s="72"/>
      <c r="HTB182" s="72"/>
      <c r="HTC182" s="72"/>
      <c r="HTD182" s="72"/>
      <c r="HTE182" s="72"/>
      <c r="HTF182" s="72"/>
      <c r="HTG182" s="72"/>
      <c r="HTH182" s="72"/>
      <c r="HTI182" s="71"/>
      <c r="HTJ182" s="71"/>
      <c r="HTK182" s="71"/>
      <c r="HTL182" s="71"/>
      <c r="HTM182" s="71"/>
      <c r="HTN182" s="71"/>
      <c r="HTO182" s="71"/>
      <c r="HTP182" s="72"/>
      <c r="HTQ182" s="72"/>
      <c r="HTR182" s="72"/>
      <c r="HTS182" s="72"/>
      <c r="HTT182" s="72"/>
      <c r="HTU182" s="72"/>
      <c r="HTV182" s="72"/>
      <c r="HTW182" s="72"/>
      <c r="HTX182" s="72"/>
      <c r="HTY182" s="71"/>
      <c r="HTZ182" s="71"/>
      <c r="HUA182" s="71"/>
      <c r="HUB182" s="71"/>
      <c r="HUC182" s="71"/>
      <c r="HUD182" s="71"/>
      <c r="HUE182" s="71"/>
      <c r="HUF182" s="72"/>
      <c r="HUG182" s="72"/>
      <c r="HUH182" s="72"/>
      <c r="HUI182" s="72"/>
      <c r="HUJ182" s="72"/>
      <c r="HUK182" s="72"/>
      <c r="HUL182" s="72"/>
      <c r="HUM182" s="72"/>
      <c r="HUN182" s="72"/>
      <c r="HUO182" s="71"/>
      <c r="HUP182" s="71"/>
      <c r="HUQ182" s="71"/>
      <c r="HUR182" s="71"/>
      <c r="HUS182" s="71"/>
      <c r="HUT182" s="71"/>
      <c r="HUU182" s="71"/>
      <c r="HUV182" s="72"/>
      <c r="HUW182" s="72"/>
      <c r="HUX182" s="72"/>
      <c r="HUY182" s="72"/>
      <c r="HUZ182" s="72"/>
      <c r="HVA182" s="72"/>
      <c r="HVB182" s="72"/>
      <c r="HVC182" s="72"/>
      <c r="HVD182" s="72"/>
      <c r="HVE182" s="71"/>
      <c r="HVF182" s="71"/>
      <c r="HVG182" s="71"/>
      <c r="HVH182" s="71"/>
      <c r="HVI182" s="71"/>
      <c r="HVJ182" s="71"/>
      <c r="HVK182" s="71"/>
      <c r="HVL182" s="72"/>
      <c r="HVM182" s="72"/>
      <c r="HVN182" s="72"/>
      <c r="HVO182" s="72"/>
      <c r="HVP182" s="72"/>
      <c r="HVQ182" s="72"/>
      <c r="HVR182" s="72"/>
      <c r="HVS182" s="72"/>
      <c r="HVT182" s="72"/>
      <c r="HVU182" s="71"/>
      <c r="HVV182" s="71"/>
      <c r="HVW182" s="71"/>
      <c r="HVX182" s="71"/>
      <c r="HVY182" s="71"/>
      <c r="HVZ182" s="71"/>
      <c r="HWA182" s="71"/>
      <c r="HWB182" s="72"/>
      <c r="HWC182" s="72"/>
      <c r="HWD182" s="72"/>
      <c r="HWE182" s="72"/>
      <c r="HWF182" s="72"/>
      <c r="HWG182" s="72"/>
      <c r="HWH182" s="72"/>
      <c r="HWI182" s="72"/>
      <c r="HWJ182" s="72"/>
      <c r="HWK182" s="71"/>
      <c r="HWL182" s="71"/>
      <c r="HWM182" s="71"/>
      <c r="HWN182" s="71"/>
      <c r="HWO182" s="71"/>
      <c r="HWP182" s="71"/>
      <c r="HWQ182" s="71"/>
      <c r="HWR182" s="72"/>
      <c r="HWS182" s="72"/>
      <c r="HWT182" s="72"/>
      <c r="HWU182" s="72"/>
      <c r="HWV182" s="72"/>
      <c r="HWW182" s="72"/>
      <c r="HWX182" s="72"/>
      <c r="HWY182" s="72"/>
      <c r="HWZ182" s="72"/>
      <c r="HXA182" s="71"/>
      <c r="HXB182" s="71"/>
      <c r="HXC182" s="71"/>
      <c r="HXD182" s="71"/>
      <c r="HXE182" s="71"/>
      <c r="HXF182" s="71"/>
      <c r="HXG182" s="71"/>
      <c r="HXH182" s="72"/>
      <c r="HXI182" s="72"/>
      <c r="HXJ182" s="72"/>
      <c r="HXK182" s="72"/>
      <c r="HXL182" s="72"/>
      <c r="HXM182" s="72"/>
      <c r="HXN182" s="72"/>
      <c r="HXO182" s="72"/>
      <c r="HXP182" s="72"/>
      <c r="HXQ182" s="71"/>
      <c r="HXR182" s="71"/>
      <c r="HXS182" s="71"/>
      <c r="HXT182" s="71"/>
      <c r="HXU182" s="71"/>
      <c r="HXV182" s="71"/>
      <c r="HXW182" s="71"/>
      <c r="HXX182" s="72"/>
      <c r="HXY182" s="72"/>
      <c r="HXZ182" s="72"/>
      <c r="HYA182" s="72"/>
      <c r="HYB182" s="72"/>
      <c r="HYC182" s="72"/>
      <c r="HYD182" s="72"/>
      <c r="HYE182" s="72"/>
      <c r="HYF182" s="72"/>
      <c r="HYG182" s="71"/>
      <c r="HYH182" s="71"/>
      <c r="HYI182" s="71"/>
      <c r="HYJ182" s="71"/>
      <c r="HYK182" s="71"/>
      <c r="HYL182" s="71"/>
      <c r="HYM182" s="71"/>
      <c r="HYN182" s="72"/>
      <c r="HYO182" s="72"/>
      <c r="HYP182" s="72"/>
      <c r="HYQ182" s="72"/>
      <c r="HYR182" s="72"/>
      <c r="HYS182" s="72"/>
      <c r="HYT182" s="72"/>
      <c r="HYU182" s="72"/>
      <c r="HYV182" s="72"/>
      <c r="HYW182" s="71"/>
      <c r="HYX182" s="71"/>
      <c r="HYY182" s="71"/>
      <c r="HYZ182" s="71"/>
      <c r="HZA182" s="71"/>
      <c r="HZB182" s="71"/>
      <c r="HZC182" s="71"/>
      <c r="HZD182" s="72"/>
      <c r="HZE182" s="72"/>
      <c r="HZF182" s="72"/>
      <c r="HZG182" s="72"/>
      <c r="HZH182" s="72"/>
      <c r="HZI182" s="72"/>
      <c r="HZJ182" s="72"/>
      <c r="HZK182" s="72"/>
      <c r="HZL182" s="72"/>
      <c r="HZM182" s="71"/>
      <c r="HZN182" s="71"/>
      <c r="HZO182" s="71"/>
      <c r="HZP182" s="71"/>
      <c r="HZQ182" s="71"/>
      <c r="HZR182" s="71"/>
      <c r="HZS182" s="71"/>
      <c r="HZT182" s="72"/>
      <c r="HZU182" s="72"/>
      <c r="HZV182" s="72"/>
      <c r="HZW182" s="72"/>
      <c r="HZX182" s="72"/>
      <c r="HZY182" s="72"/>
      <c r="HZZ182" s="72"/>
      <c r="IAA182" s="72"/>
      <c r="IAB182" s="72"/>
      <c r="IAC182" s="71"/>
      <c r="IAD182" s="71"/>
      <c r="IAE182" s="71"/>
      <c r="IAF182" s="71"/>
      <c r="IAG182" s="71"/>
      <c r="IAH182" s="71"/>
      <c r="IAI182" s="71"/>
      <c r="IAJ182" s="72"/>
      <c r="IAK182" s="72"/>
      <c r="IAL182" s="72"/>
      <c r="IAM182" s="72"/>
      <c r="IAN182" s="72"/>
      <c r="IAO182" s="72"/>
      <c r="IAP182" s="72"/>
      <c r="IAQ182" s="72"/>
      <c r="IAR182" s="72"/>
      <c r="IAS182" s="71"/>
      <c r="IAT182" s="71"/>
      <c r="IAU182" s="71"/>
      <c r="IAV182" s="71"/>
      <c r="IAW182" s="71"/>
      <c r="IAX182" s="71"/>
      <c r="IAY182" s="71"/>
      <c r="IAZ182" s="72"/>
      <c r="IBA182" s="72"/>
      <c r="IBB182" s="72"/>
      <c r="IBC182" s="72"/>
      <c r="IBD182" s="72"/>
      <c r="IBE182" s="72"/>
      <c r="IBF182" s="72"/>
      <c r="IBG182" s="72"/>
      <c r="IBH182" s="72"/>
      <c r="IBI182" s="71"/>
      <c r="IBJ182" s="71"/>
      <c r="IBK182" s="71"/>
      <c r="IBL182" s="71"/>
      <c r="IBM182" s="71"/>
      <c r="IBN182" s="71"/>
      <c r="IBO182" s="71"/>
      <c r="IBP182" s="72"/>
      <c r="IBQ182" s="72"/>
      <c r="IBR182" s="72"/>
      <c r="IBS182" s="72"/>
      <c r="IBT182" s="72"/>
      <c r="IBU182" s="72"/>
      <c r="IBV182" s="72"/>
      <c r="IBW182" s="72"/>
      <c r="IBX182" s="72"/>
      <c r="IBY182" s="71"/>
      <c r="IBZ182" s="71"/>
      <c r="ICA182" s="71"/>
      <c r="ICB182" s="71"/>
      <c r="ICC182" s="71"/>
      <c r="ICD182" s="71"/>
      <c r="ICE182" s="71"/>
      <c r="ICF182" s="72"/>
      <c r="ICG182" s="72"/>
      <c r="ICH182" s="72"/>
      <c r="ICI182" s="72"/>
      <c r="ICJ182" s="72"/>
      <c r="ICK182" s="72"/>
      <c r="ICL182" s="72"/>
      <c r="ICM182" s="72"/>
      <c r="ICN182" s="72"/>
      <c r="ICO182" s="71"/>
      <c r="ICP182" s="71"/>
      <c r="ICQ182" s="71"/>
      <c r="ICR182" s="71"/>
      <c r="ICS182" s="71"/>
      <c r="ICT182" s="71"/>
      <c r="ICU182" s="71"/>
      <c r="ICV182" s="72"/>
      <c r="ICW182" s="72"/>
      <c r="ICX182" s="72"/>
      <c r="ICY182" s="72"/>
      <c r="ICZ182" s="72"/>
      <c r="IDA182" s="72"/>
      <c r="IDB182" s="72"/>
      <c r="IDC182" s="72"/>
      <c r="IDD182" s="72"/>
      <c r="IDE182" s="71"/>
      <c r="IDF182" s="71"/>
      <c r="IDG182" s="71"/>
      <c r="IDH182" s="71"/>
      <c r="IDI182" s="71"/>
      <c r="IDJ182" s="71"/>
      <c r="IDK182" s="71"/>
      <c r="IDL182" s="72"/>
      <c r="IDM182" s="72"/>
      <c r="IDN182" s="72"/>
      <c r="IDO182" s="72"/>
      <c r="IDP182" s="72"/>
      <c r="IDQ182" s="72"/>
      <c r="IDR182" s="72"/>
      <c r="IDS182" s="72"/>
      <c r="IDT182" s="72"/>
      <c r="IDU182" s="71"/>
      <c r="IDV182" s="71"/>
      <c r="IDW182" s="71"/>
      <c r="IDX182" s="71"/>
      <c r="IDY182" s="71"/>
      <c r="IDZ182" s="71"/>
      <c r="IEA182" s="71"/>
      <c r="IEB182" s="72"/>
      <c r="IEC182" s="72"/>
      <c r="IED182" s="72"/>
      <c r="IEE182" s="72"/>
      <c r="IEF182" s="72"/>
      <c r="IEG182" s="72"/>
      <c r="IEH182" s="72"/>
      <c r="IEI182" s="72"/>
      <c r="IEJ182" s="72"/>
      <c r="IEK182" s="71"/>
      <c r="IEL182" s="71"/>
      <c r="IEM182" s="71"/>
      <c r="IEN182" s="71"/>
      <c r="IEO182" s="71"/>
      <c r="IEP182" s="71"/>
      <c r="IEQ182" s="71"/>
      <c r="IER182" s="72"/>
      <c r="IES182" s="72"/>
      <c r="IET182" s="72"/>
      <c r="IEU182" s="72"/>
      <c r="IEV182" s="72"/>
      <c r="IEW182" s="72"/>
      <c r="IEX182" s="72"/>
      <c r="IEY182" s="72"/>
      <c r="IEZ182" s="72"/>
      <c r="IFA182" s="71"/>
      <c r="IFB182" s="71"/>
      <c r="IFC182" s="71"/>
      <c r="IFD182" s="71"/>
      <c r="IFE182" s="71"/>
      <c r="IFF182" s="71"/>
      <c r="IFG182" s="71"/>
      <c r="IFH182" s="72"/>
      <c r="IFI182" s="72"/>
      <c r="IFJ182" s="72"/>
      <c r="IFK182" s="72"/>
      <c r="IFL182" s="72"/>
      <c r="IFM182" s="72"/>
      <c r="IFN182" s="72"/>
      <c r="IFO182" s="72"/>
      <c r="IFP182" s="72"/>
      <c r="IFQ182" s="71"/>
      <c r="IFR182" s="71"/>
      <c r="IFS182" s="71"/>
      <c r="IFT182" s="71"/>
      <c r="IFU182" s="71"/>
      <c r="IFV182" s="71"/>
      <c r="IFW182" s="71"/>
      <c r="IFX182" s="72"/>
      <c r="IFY182" s="72"/>
      <c r="IFZ182" s="72"/>
      <c r="IGA182" s="72"/>
      <c r="IGB182" s="72"/>
      <c r="IGC182" s="72"/>
      <c r="IGD182" s="72"/>
      <c r="IGE182" s="72"/>
      <c r="IGF182" s="72"/>
      <c r="IGG182" s="71"/>
      <c r="IGH182" s="71"/>
      <c r="IGI182" s="71"/>
      <c r="IGJ182" s="71"/>
      <c r="IGK182" s="71"/>
      <c r="IGL182" s="71"/>
      <c r="IGM182" s="71"/>
      <c r="IGN182" s="72"/>
      <c r="IGO182" s="72"/>
      <c r="IGP182" s="72"/>
      <c r="IGQ182" s="72"/>
      <c r="IGR182" s="72"/>
      <c r="IGS182" s="72"/>
      <c r="IGT182" s="72"/>
      <c r="IGU182" s="72"/>
      <c r="IGV182" s="72"/>
      <c r="IGW182" s="71"/>
      <c r="IGX182" s="71"/>
      <c r="IGY182" s="71"/>
      <c r="IGZ182" s="71"/>
      <c r="IHA182" s="71"/>
      <c r="IHB182" s="71"/>
      <c r="IHC182" s="71"/>
      <c r="IHD182" s="72"/>
      <c r="IHE182" s="72"/>
      <c r="IHF182" s="72"/>
      <c r="IHG182" s="72"/>
      <c r="IHH182" s="72"/>
      <c r="IHI182" s="72"/>
      <c r="IHJ182" s="72"/>
      <c r="IHK182" s="72"/>
      <c r="IHL182" s="72"/>
      <c r="IHM182" s="71"/>
      <c r="IHN182" s="71"/>
      <c r="IHO182" s="71"/>
      <c r="IHP182" s="71"/>
      <c r="IHQ182" s="71"/>
      <c r="IHR182" s="71"/>
      <c r="IHS182" s="71"/>
      <c r="IHT182" s="72"/>
      <c r="IHU182" s="72"/>
      <c r="IHV182" s="72"/>
      <c r="IHW182" s="72"/>
      <c r="IHX182" s="72"/>
      <c r="IHY182" s="72"/>
      <c r="IHZ182" s="72"/>
      <c r="IIA182" s="72"/>
      <c r="IIB182" s="72"/>
      <c r="IIC182" s="71"/>
      <c r="IID182" s="71"/>
      <c r="IIE182" s="71"/>
      <c r="IIF182" s="71"/>
      <c r="IIG182" s="71"/>
      <c r="IIH182" s="71"/>
      <c r="III182" s="71"/>
      <c r="IIJ182" s="72"/>
      <c r="IIK182" s="72"/>
      <c r="IIL182" s="72"/>
      <c r="IIM182" s="72"/>
      <c r="IIN182" s="72"/>
      <c r="IIO182" s="72"/>
      <c r="IIP182" s="72"/>
      <c r="IIQ182" s="72"/>
      <c r="IIR182" s="72"/>
      <c r="IIS182" s="71"/>
      <c r="IIT182" s="71"/>
      <c r="IIU182" s="71"/>
      <c r="IIV182" s="71"/>
      <c r="IIW182" s="71"/>
      <c r="IIX182" s="71"/>
      <c r="IIY182" s="71"/>
      <c r="IIZ182" s="72"/>
      <c r="IJA182" s="72"/>
      <c r="IJB182" s="72"/>
      <c r="IJC182" s="72"/>
      <c r="IJD182" s="72"/>
      <c r="IJE182" s="72"/>
      <c r="IJF182" s="72"/>
      <c r="IJG182" s="72"/>
      <c r="IJH182" s="72"/>
      <c r="IJI182" s="71"/>
      <c r="IJJ182" s="71"/>
      <c r="IJK182" s="71"/>
      <c r="IJL182" s="71"/>
      <c r="IJM182" s="71"/>
      <c r="IJN182" s="71"/>
      <c r="IJO182" s="71"/>
      <c r="IJP182" s="72"/>
      <c r="IJQ182" s="72"/>
      <c r="IJR182" s="72"/>
      <c r="IJS182" s="72"/>
      <c r="IJT182" s="72"/>
      <c r="IJU182" s="72"/>
      <c r="IJV182" s="72"/>
      <c r="IJW182" s="72"/>
      <c r="IJX182" s="72"/>
      <c r="IJY182" s="71"/>
      <c r="IJZ182" s="71"/>
      <c r="IKA182" s="71"/>
      <c r="IKB182" s="71"/>
      <c r="IKC182" s="71"/>
      <c r="IKD182" s="71"/>
      <c r="IKE182" s="71"/>
      <c r="IKF182" s="72"/>
      <c r="IKG182" s="72"/>
      <c r="IKH182" s="72"/>
      <c r="IKI182" s="72"/>
      <c r="IKJ182" s="72"/>
      <c r="IKK182" s="72"/>
      <c r="IKL182" s="72"/>
      <c r="IKM182" s="72"/>
      <c r="IKN182" s="72"/>
      <c r="IKO182" s="71"/>
      <c r="IKP182" s="71"/>
      <c r="IKQ182" s="71"/>
      <c r="IKR182" s="71"/>
      <c r="IKS182" s="71"/>
      <c r="IKT182" s="71"/>
      <c r="IKU182" s="71"/>
      <c r="IKV182" s="72"/>
      <c r="IKW182" s="72"/>
      <c r="IKX182" s="72"/>
      <c r="IKY182" s="72"/>
      <c r="IKZ182" s="72"/>
      <c r="ILA182" s="72"/>
      <c r="ILB182" s="72"/>
      <c r="ILC182" s="72"/>
      <c r="ILD182" s="72"/>
      <c r="ILE182" s="71"/>
      <c r="ILF182" s="71"/>
      <c r="ILG182" s="71"/>
      <c r="ILH182" s="71"/>
      <c r="ILI182" s="71"/>
      <c r="ILJ182" s="71"/>
      <c r="ILK182" s="71"/>
      <c r="ILL182" s="72"/>
      <c r="ILM182" s="72"/>
      <c r="ILN182" s="72"/>
      <c r="ILO182" s="72"/>
      <c r="ILP182" s="72"/>
      <c r="ILQ182" s="72"/>
      <c r="ILR182" s="72"/>
      <c r="ILS182" s="72"/>
      <c r="ILT182" s="72"/>
      <c r="ILU182" s="71"/>
      <c r="ILV182" s="71"/>
      <c r="ILW182" s="71"/>
      <c r="ILX182" s="71"/>
      <c r="ILY182" s="71"/>
      <c r="ILZ182" s="71"/>
      <c r="IMA182" s="71"/>
      <c r="IMB182" s="72"/>
      <c r="IMC182" s="72"/>
      <c r="IMD182" s="72"/>
      <c r="IME182" s="72"/>
      <c r="IMF182" s="72"/>
      <c r="IMG182" s="72"/>
      <c r="IMH182" s="72"/>
      <c r="IMI182" s="72"/>
      <c r="IMJ182" s="72"/>
      <c r="IMK182" s="71"/>
      <c r="IML182" s="71"/>
      <c r="IMM182" s="71"/>
      <c r="IMN182" s="71"/>
      <c r="IMO182" s="71"/>
      <c r="IMP182" s="71"/>
      <c r="IMQ182" s="71"/>
      <c r="IMR182" s="72"/>
      <c r="IMS182" s="72"/>
      <c r="IMT182" s="72"/>
      <c r="IMU182" s="72"/>
      <c r="IMV182" s="72"/>
      <c r="IMW182" s="72"/>
      <c r="IMX182" s="72"/>
      <c r="IMY182" s="72"/>
      <c r="IMZ182" s="72"/>
      <c r="INA182" s="71"/>
      <c r="INB182" s="71"/>
      <c r="INC182" s="71"/>
      <c r="IND182" s="71"/>
      <c r="INE182" s="71"/>
      <c r="INF182" s="71"/>
      <c r="ING182" s="71"/>
      <c r="INH182" s="72"/>
      <c r="INI182" s="72"/>
      <c r="INJ182" s="72"/>
      <c r="INK182" s="72"/>
      <c r="INL182" s="72"/>
      <c r="INM182" s="72"/>
      <c r="INN182" s="72"/>
      <c r="INO182" s="72"/>
      <c r="INP182" s="72"/>
      <c r="INQ182" s="71"/>
      <c r="INR182" s="71"/>
      <c r="INS182" s="71"/>
      <c r="INT182" s="71"/>
      <c r="INU182" s="71"/>
      <c r="INV182" s="71"/>
      <c r="INW182" s="71"/>
      <c r="INX182" s="72"/>
      <c r="INY182" s="72"/>
      <c r="INZ182" s="72"/>
      <c r="IOA182" s="72"/>
      <c r="IOB182" s="72"/>
      <c r="IOC182" s="72"/>
      <c r="IOD182" s="72"/>
      <c r="IOE182" s="72"/>
      <c r="IOF182" s="72"/>
      <c r="IOG182" s="71"/>
      <c r="IOH182" s="71"/>
      <c r="IOI182" s="71"/>
      <c r="IOJ182" s="71"/>
      <c r="IOK182" s="71"/>
      <c r="IOL182" s="71"/>
      <c r="IOM182" s="71"/>
      <c r="ION182" s="72"/>
      <c r="IOO182" s="72"/>
      <c r="IOP182" s="72"/>
      <c r="IOQ182" s="72"/>
      <c r="IOR182" s="72"/>
      <c r="IOS182" s="72"/>
      <c r="IOT182" s="72"/>
      <c r="IOU182" s="72"/>
      <c r="IOV182" s="72"/>
      <c r="IOW182" s="71"/>
      <c r="IOX182" s="71"/>
      <c r="IOY182" s="71"/>
      <c r="IOZ182" s="71"/>
      <c r="IPA182" s="71"/>
      <c r="IPB182" s="71"/>
      <c r="IPC182" s="71"/>
      <c r="IPD182" s="72"/>
      <c r="IPE182" s="72"/>
      <c r="IPF182" s="72"/>
      <c r="IPG182" s="72"/>
      <c r="IPH182" s="72"/>
      <c r="IPI182" s="72"/>
      <c r="IPJ182" s="72"/>
      <c r="IPK182" s="72"/>
      <c r="IPL182" s="72"/>
      <c r="IPM182" s="71"/>
      <c r="IPN182" s="71"/>
      <c r="IPO182" s="71"/>
      <c r="IPP182" s="71"/>
      <c r="IPQ182" s="71"/>
      <c r="IPR182" s="71"/>
      <c r="IPS182" s="71"/>
      <c r="IPT182" s="72"/>
      <c r="IPU182" s="72"/>
      <c r="IPV182" s="72"/>
      <c r="IPW182" s="72"/>
      <c r="IPX182" s="72"/>
      <c r="IPY182" s="72"/>
      <c r="IPZ182" s="72"/>
      <c r="IQA182" s="72"/>
      <c r="IQB182" s="72"/>
      <c r="IQC182" s="71"/>
      <c r="IQD182" s="71"/>
      <c r="IQE182" s="71"/>
      <c r="IQF182" s="71"/>
      <c r="IQG182" s="71"/>
      <c r="IQH182" s="71"/>
      <c r="IQI182" s="71"/>
      <c r="IQJ182" s="72"/>
      <c r="IQK182" s="72"/>
      <c r="IQL182" s="72"/>
      <c r="IQM182" s="72"/>
      <c r="IQN182" s="72"/>
      <c r="IQO182" s="72"/>
      <c r="IQP182" s="72"/>
      <c r="IQQ182" s="72"/>
      <c r="IQR182" s="72"/>
      <c r="IQS182" s="71"/>
      <c r="IQT182" s="71"/>
      <c r="IQU182" s="71"/>
      <c r="IQV182" s="71"/>
      <c r="IQW182" s="71"/>
      <c r="IQX182" s="71"/>
      <c r="IQY182" s="71"/>
      <c r="IQZ182" s="72"/>
      <c r="IRA182" s="72"/>
      <c r="IRB182" s="72"/>
      <c r="IRC182" s="72"/>
      <c r="IRD182" s="72"/>
      <c r="IRE182" s="72"/>
      <c r="IRF182" s="72"/>
      <c r="IRG182" s="72"/>
      <c r="IRH182" s="72"/>
      <c r="IRI182" s="71"/>
      <c r="IRJ182" s="71"/>
      <c r="IRK182" s="71"/>
      <c r="IRL182" s="71"/>
      <c r="IRM182" s="71"/>
      <c r="IRN182" s="71"/>
      <c r="IRO182" s="71"/>
      <c r="IRP182" s="72"/>
      <c r="IRQ182" s="72"/>
      <c r="IRR182" s="72"/>
      <c r="IRS182" s="72"/>
      <c r="IRT182" s="72"/>
      <c r="IRU182" s="72"/>
      <c r="IRV182" s="72"/>
      <c r="IRW182" s="72"/>
      <c r="IRX182" s="72"/>
      <c r="IRY182" s="71"/>
      <c r="IRZ182" s="71"/>
      <c r="ISA182" s="71"/>
      <c r="ISB182" s="71"/>
      <c r="ISC182" s="71"/>
      <c r="ISD182" s="71"/>
      <c r="ISE182" s="71"/>
      <c r="ISF182" s="72"/>
      <c r="ISG182" s="72"/>
      <c r="ISH182" s="72"/>
      <c r="ISI182" s="72"/>
      <c r="ISJ182" s="72"/>
      <c r="ISK182" s="72"/>
      <c r="ISL182" s="72"/>
      <c r="ISM182" s="72"/>
      <c r="ISN182" s="72"/>
      <c r="ISO182" s="71"/>
      <c r="ISP182" s="71"/>
      <c r="ISQ182" s="71"/>
      <c r="ISR182" s="71"/>
      <c r="ISS182" s="71"/>
      <c r="IST182" s="71"/>
      <c r="ISU182" s="71"/>
      <c r="ISV182" s="72"/>
      <c r="ISW182" s="72"/>
      <c r="ISX182" s="72"/>
      <c r="ISY182" s="72"/>
      <c r="ISZ182" s="72"/>
      <c r="ITA182" s="72"/>
      <c r="ITB182" s="72"/>
      <c r="ITC182" s="72"/>
      <c r="ITD182" s="72"/>
      <c r="ITE182" s="71"/>
      <c r="ITF182" s="71"/>
      <c r="ITG182" s="71"/>
      <c r="ITH182" s="71"/>
      <c r="ITI182" s="71"/>
      <c r="ITJ182" s="71"/>
      <c r="ITK182" s="71"/>
      <c r="ITL182" s="72"/>
      <c r="ITM182" s="72"/>
      <c r="ITN182" s="72"/>
      <c r="ITO182" s="72"/>
      <c r="ITP182" s="72"/>
      <c r="ITQ182" s="72"/>
      <c r="ITR182" s="72"/>
      <c r="ITS182" s="72"/>
      <c r="ITT182" s="72"/>
      <c r="ITU182" s="71"/>
      <c r="ITV182" s="71"/>
      <c r="ITW182" s="71"/>
      <c r="ITX182" s="71"/>
      <c r="ITY182" s="71"/>
      <c r="ITZ182" s="71"/>
      <c r="IUA182" s="71"/>
      <c r="IUB182" s="72"/>
      <c r="IUC182" s="72"/>
      <c r="IUD182" s="72"/>
      <c r="IUE182" s="72"/>
      <c r="IUF182" s="72"/>
      <c r="IUG182" s="72"/>
      <c r="IUH182" s="72"/>
      <c r="IUI182" s="72"/>
      <c r="IUJ182" s="72"/>
      <c r="IUK182" s="71"/>
      <c r="IUL182" s="71"/>
      <c r="IUM182" s="71"/>
      <c r="IUN182" s="71"/>
      <c r="IUO182" s="71"/>
      <c r="IUP182" s="71"/>
      <c r="IUQ182" s="71"/>
      <c r="IUR182" s="72"/>
      <c r="IUS182" s="72"/>
      <c r="IUT182" s="72"/>
      <c r="IUU182" s="72"/>
      <c r="IUV182" s="72"/>
      <c r="IUW182" s="72"/>
      <c r="IUX182" s="72"/>
      <c r="IUY182" s="72"/>
      <c r="IUZ182" s="72"/>
      <c r="IVA182" s="71"/>
      <c r="IVB182" s="71"/>
      <c r="IVC182" s="71"/>
      <c r="IVD182" s="71"/>
      <c r="IVE182" s="71"/>
      <c r="IVF182" s="71"/>
      <c r="IVG182" s="71"/>
      <c r="IVH182" s="72"/>
      <c r="IVI182" s="72"/>
      <c r="IVJ182" s="72"/>
      <c r="IVK182" s="72"/>
      <c r="IVL182" s="72"/>
      <c r="IVM182" s="72"/>
      <c r="IVN182" s="72"/>
      <c r="IVO182" s="72"/>
      <c r="IVP182" s="72"/>
      <c r="IVQ182" s="71"/>
      <c r="IVR182" s="71"/>
      <c r="IVS182" s="71"/>
      <c r="IVT182" s="71"/>
      <c r="IVU182" s="71"/>
      <c r="IVV182" s="71"/>
      <c r="IVW182" s="71"/>
      <c r="IVX182" s="72"/>
      <c r="IVY182" s="72"/>
      <c r="IVZ182" s="72"/>
      <c r="IWA182" s="72"/>
      <c r="IWB182" s="72"/>
      <c r="IWC182" s="72"/>
      <c r="IWD182" s="72"/>
      <c r="IWE182" s="72"/>
      <c r="IWF182" s="72"/>
      <c r="IWG182" s="71"/>
      <c r="IWH182" s="71"/>
      <c r="IWI182" s="71"/>
      <c r="IWJ182" s="71"/>
      <c r="IWK182" s="71"/>
      <c r="IWL182" s="71"/>
      <c r="IWM182" s="71"/>
      <c r="IWN182" s="72"/>
      <c r="IWO182" s="72"/>
      <c r="IWP182" s="72"/>
      <c r="IWQ182" s="72"/>
      <c r="IWR182" s="72"/>
      <c r="IWS182" s="72"/>
      <c r="IWT182" s="72"/>
      <c r="IWU182" s="72"/>
      <c r="IWV182" s="72"/>
      <c r="IWW182" s="71"/>
      <c r="IWX182" s="71"/>
      <c r="IWY182" s="71"/>
      <c r="IWZ182" s="71"/>
      <c r="IXA182" s="71"/>
      <c r="IXB182" s="71"/>
      <c r="IXC182" s="71"/>
      <c r="IXD182" s="72"/>
      <c r="IXE182" s="72"/>
      <c r="IXF182" s="72"/>
      <c r="IXG182" s="72"/>
      <c r="IXH182" s="72"/>
      <c r="IXI182" s="72"/>
      <c r="IXJ182" s="72"/>
      <c r="IXK182" s="72"/>
      <c r="IXL182" s="72"/>
      <c r="IXM182" s="71"/>
      <c r="IXN182" s="71"/>
      <c r="IXO182" s="71"/>
      <c r="IXP182" s="71"/>
      <c r="IXQ182" s="71"/>
      <c r="IXR182" s="71"/>
      <c r="IXS182" s="71"/>
      <c r="IXT182" s="72"/>
      <c r="IXU182" s="72"/>
      <c r="IXV182" s="72"/>
      <c r="IXW182" s="72"/>
      <c r="IXX182" s="72"/>
      <c r="IXY182" s="72"/>
      <c r="IXZ182" s="72"/>
      <c r="IYA182" s="72"/>
      <c r="IYB182" s="72"/>
      <c r="IYC182" s="71"/>
      <c r="IYD182" s="71"/>
      <c r="IYE182" s="71"/>
      <c r="IYF182" s="71"/>
      <c r="IYG182" s="71"/>
      <c r="IYH182" s="71"/>
      <c r="IYI182" s="71"/>
      <c r="IYJ182" s="72"/>
      <c r="IYK182" s="72"/>
      <c r="IYL182" s="72"/>
      <c r="IYM182" s="72"/>
      <c r="IYN182" s="72"/>
      <c r="IYO182" s="72"/>
      <c r="IYP182" s="72"/>
      <c r="IYQ182" s="72"/>
      <c r="IYR182" s="72"/>
      <c r="IYS182" s="71"/>
      <c r="IYT182" s="71"/>
      <c r="IYU182" s="71"/>
      <c r="IYV182" s="71"/>
      <c r="IYW182" s="71"/>
      <c r="IYX182" s="71"/>
      <c r="IYY182" s="71"/>
      <c r="IYZ182" s="72"/>
      <c r="IZA182" s="72"/>
      <c r="IZB182" s="72"/>
      <c r="IZC182" s="72"/>
      <c r="IZD182" s="72"/>
      <c r="IZE182" s="72"/>
      <c r="IZF182" s="72"/>
      <c r="IZG182" s="72"/>
      <c r="IZH182" s="72"/>
      <c r="IZI182" s="71"/>
      <c r="IZJ182" s="71"/>
      <c r="IZK182" s="71"/>
      <c r="IZL182" s="71"/>
      <c r="IZM182" s="71"/>
      <c r="IZN182" s="71"/>
      <c r="IZO182" s="71"/>
      <c r="IZP182" s="72"/>
      <c r="IZQ182" s="72"/>
      <c r="IZR182" s="72"/>
      <c r="IZS182" s="72"/>
      <c r="IZT182" s="72"/>
      <c r="IZU182" s="72"/>
      <c r="IZV182" s="72"/>
      <c r="IZW182" s="72"/>
      <c r="IZX182" s="72"/>
      <c r="IZY182" s="71"/>
      <c r="IZZ182" s="71"/>
      <c r="JAA182" s="71"/>
      <c r="JAB182" s="71"/>
      <c r="JAC182" s="71"/>
      <c r="JAD182" s="71"/>
      <c r="JAE182" s="71"/>
      <c r="JAF182" s="72"/>
      <c r="JAG182" s="72"/>
      <c r="JAH182" s="72"/>
      <c r="JAI182" s="72"/>
      <c r="JAJ182" s="72"/>
      <c r="JAK182" s="72"/>
      <c r="JAL182" s="72"/>
      <c r="JAM182" s="72"/>
      <c r="JAN182" s="72"/>
      <c r="JAO182" s="71"/>
      <c r="JAP182" s="71"/>
      <c r="JAQ182" s="71"/>
      <c r="JAR182" s="71"/>
      <c r="JAS182" s="71"/>
      <c r="JAT182" s="71"/>
      <c r="JAU182" s="71"/>
      <c r="JAV182" s="72"/>
      <c r="JAW182" s="72"/>
      <c r="JAX182" s="72"/>
      <c r="JAY182" s="72"/>
      <c r="JAZ182" s="72"/>
      <c r="JBA182" s="72"/>
      <c r="JBB182" s="72"/>
      <c r="JBC182" s="72"/>
      <c r="JBD182" s="72"/>
      <c r="JBE182" s="71"/>
      <c r="JBF182" s="71"/>
      <c r="JBG182" s="71"/>
      <c r="JBH182" s="71"/>
      <c r="JBI182" s="71"/>
      <c r="JBJ182" s="71"/>
      <c r="JBK182" s="71"/>
      <c r="JBL182" s="72"/>
      <c r="JBM182" s="72"/>
      <c r="JBN182" s="72"/>
      <c r="JBO182" s="72"/>
      <c r="JBP182" s="72"/>
      <c r="JBQ182" s="72"/>
      <c r="JBR182" s="72"/>
      <c r="JBS182" s="72"/>
      <c r="JBT182" s="72"/>
      <c r="JBU182" s="71"/>
      <c r="JBV182" s="71"/>
      <c r="JBW182" s="71"/>
      <c r="JBX182" s="71"/>
      <c r="JBY182" s="71"/>
      <c r="JBZ182" s="71"/>
      <c r="JCA182" s="71"/>
      <c r="JCB182" s="72"/>
      <c r="JCC182" s="72"/>
      <c r="JCD182" s="72"/>
      <c r="JCE182" s="72"/>
      <c r="JCF182" s="72"/>
      <c r="JCG182" s="72"/>
      <c r="JCH182" s="72"/>
      <c r="JCI182" s="72"/>
      <c r="JCJ182" s="72"/>
      <c r="JCK182" s="71"/>
      <c r="JCL182" s="71"/>
      <c r="JCM182" s="71"/>
      <c r="JCN182" s="71"/>
      <c r="JCO182" s="71"/>
      <c r="JCP182" s="71"/>
      <c r="JCQ182" s="71"/>
      <c r="JCR182" s="72"/>
      <c r="JCS182" s="72"/>
      <c r="JCT182" s="72"/>
      <c r="JCU182" s="72"/>
      <c r="JCV182" s="72"/>
      <c r="JCW182" s="72"/>
      <c r="JCX182" s="72"/>
      <c r="JCY182" s="72"/>
      <c r="JCZ182" s="72"/>
      <c r="JDA182" s="71"/>
      <c r="JDB182" s="71"/>
      <c r="JDC182" s="71"/>
      <c r="JDD182" s="71"/>
      <c r="JDE182" s="71"/>
      <c r="JDF182" s="71"/>
      <c r="JDG182" s="71"/>
      <c r="JDH182" s="72"/>
      <c r="JDI182" s="72"/>
      <c r="JDJ182" s="72"/>
      <c r="JDK182" s="72"/>
      <c r="JDL182" s="72"/>
      <c r="JDM182" s="72"/>
      <c r="JDN182" s="72"/>
      <c r="JDO182" s="72"/>
      <c r="JDP182" s="72"/>
      <c r="JDQ182" s="71"/>
      <c r="JDR182" s="71"/>
      <c r="JDS182" s="71"/>
      <c r="JDT182" s="71"/>
      <c r="JDU182" s="71"/>
      <c r="JDV182" s="71"/>
      <c r="JDW182" s="71"/>
      <c r="JDX182" s="72"/>
      <c r="JDY182" s="72"/>
      <c r="JDZ182" s="72"/>
      <c r="JEA182" s="72"/>
      <c r="JEB182" s="72"/>
      <c r="JEC182" s="72"/>
      <c r="JED182" s="72"/>
      <c r="JEE182" s="72"/>
      <c r="JEF182" s="72"/>
      <c r="JEG182" s="71"/>
      <c r="JEH182" s="71"/>
      <c r="JEI182" s="71"/>
      <c r="JEJ182" s="71"/>
      <c r="JEK182" s="71"/>
      <c r="JEL182" s="71"/>
      <c r="JEM182" s="71"/>
      <c r="JEN182" s="72"/>
      <c r="JEO182" s="72"/>
      <c r="JEP182" s="72"/>
      <c r="JEQ182" s="72"/>
      <c r="JER182" s="72"/>
      <c r="JES182" s="72"/>
      <c r="JET182" s="72"/>
      <c r="JEU182" s="72"/>
      <c r="JEV182" s="72"/>
      <c r="JEW182" s="71"/>
      <c r="JEX182" s="71"/>
      <c r="JEY182" s="71"/>
      <c r="JEZ182" s="71"/>
      <c r="JFA182" s="71"/>
      <c r="JFB182" s="71"/>
      <c r="JFC182" s="71"/>
      <c r="JFD182" s="72"/>
      <c r="JFE182" s="72"/>
      <c r="JFF182" s="72"/>
      <c r="JFG182" s="72"/>
      <c r="JFH182" s="72"/>
      <c r="JFI182" s="72"/>
      <c r="JFJ182" s="72"/>
      <c r="JFK182" s="72"/>
      <c r="JFL182" s="72"/>
      <c r="JFM182" s="71"/>
      <c r="JFN182" s="71"/>
      <c r="JFO182" s="71"/>
      <c r="JFP182" s="71"/>
      <c r="JFQ182" s="71"/>
      <c r="JFR182" s="71"/>
      <c r="JFS182" s="71"/>
      <c r="JFT182" s="72"/>
      <c r="JFU182" s="72"/>
      <c r="JFV182" s="72"/>
      <c r="JFW182" s="72"/>
      <c r="JFX182" s="72"/>
      <c r="JFY182" s="72"/>
      <c r="JFZ182" s="72"/>
      <c r="JGA182" s="72"/>
      <c r="JGB182" s="72"/>
      <c r="JGC182" s="71"/>
      <c r="JGD182" s="71"/>
      <c r="JGE182" s="71"/>
      <c r="JGF182" s="71"/>
      <c r="JGG182" s="71"/>
      <c r="JGH182" s="71"/>
      <c r="JGI182" s="71"/>
      <c r="JGJ182" s="72"/>
      <c r="JGK182" s="72"/>
      <c r="JGL182" s="72"/>
      <c r="JGM182" s="72"/>
      <c r="JGN182" s="72"/>
      <c r="JGO182" s="72"/>
      <c r="JGP182" s="72"/>
      <c r="JGQ182" s="72"/>
      <c r="JGR182" s="72"/>
      <c r="JGS182" s="71"/>
      <c r="JGT182" s="71"/>
      <c r="JGU182" s="71"/>
      <c r="JGV182" s="71"/>
      <c r="JGW182" s="71"/>
      <c r="JGX182" s="71"/>
      <c r="JGY182" s="71"/>
      <c r="JGZ182" s="72"/>
      <c r="JHA182" s="72"/>
      <c r="JHB182" s="72"/>
      <c r="JHC182" s="72"/>
      <c r="JHD182" s="72"/>
      <c r="JHE182" s="72"/>
      <c r="JHF182" s="72"/>
      <c r="JHG182" s="72"/>
      <c r="JHH182" s="72"/>
      <c r="JHI182" s="71"/>
      <c r="JHJ182" s="71"/>
      <c r="JHK182" s="71"/>
      <c r="JHL182" s="71"/>
      <c r="JHM182" s="71"/>
      <c r="JHN182" s="71"/>
      <c r="JHO182" s="71"/>
      <c r="JHP182" s="72"/>
      <c r="JHQ182" s="72"/>
      <c r="JHR182" s="72"/>
      <c r="JHS182" s="72"/>
      <c r="JHT182" s="72"/>
      <c r="JHU182" s="72"/>
      <c r="JHV182" s="72"/>
      <c r="JHW182" s="72"/>
      <c r="JHX182" s="72"/>
      <c r="JHY182" s="71"/>
      <c r="JHZ182" s="71"/>
      <c r="JIA182" s="71"/>
      <c r="JIB182" s="71"/>
      <c r="JIC182" s="71"/>
      <c r="JID182" s="71"/>
      <c r="JIE182" s="71"/>
      <c r="JIF182" s="72"/>
      <c r="JIG182" s="72"/>
      <c r="JIH182" s="72"/>
      <c r="JII182" s="72"/>
      <c r="JIJ182" s="72"/>
      <c r="JIK182" s="72"/>
      <c r="JIL182" s="72"/>
      <c r="JIM182" s="72"/>
      <c r="JIN182" s="72"/>
      <c r="JIO182" s="71"/>
      <c r="JIP182" s="71"/>
      <c r="JIQ182" s="71"/>
      <c r="JIR182" s="71"/>
      <c r="JIS182" s="71"/>
      <c r="JIT182" s="71"/>
      <c r="JIU182" s="71"/>
      <c r="JIV182" s="72"/>
      <c r="JIW182" s="72"/>
      <c r="JIX182" s="72"/>
      <c r="JIY182" s="72"/>
      <c r="JIZ182" s="72"/>
      <c r="JJA182" s="72"/>
      <c r="JJB182" s="72"/>
      <c r="JJC182" s="72"/>
      <c r="JJD182" s="72"/>
      <c r="JJE182" s="71"/>
      <c r="JJF182" s="71"/>
      <c r="JJG182" s="71"/>
      <c r="JJH182" s="71"/>
      <c r="JJI182" s="71"/>
      <c r="JJJ182" s="71"/>
      <c r="JJK182" s="71"/>
      <c r="JJL182" s="72"/>
      <c r="JJM182" s="72"/>
      <c r="JJN182" s="72"/>
      <c r="JJO182" s="72"/>
      <c r="JJP182" s="72"/>
      <c r="JJQ182" s="72"/>
      <c r="JJR182" s="72"/>
      <c r="JJS182" s="72"/>
      <c r="JJT182" s="72"/>
      <c r="JJU182" s="71"/>
      <c r="JJV182" s="71"/>
      <c r="JJW182" s="71"/>
      <c r="JJX182" s="71"/>
      <c r="JJY182" s="71"/>
      <c r="JJZ182" s="71"/>
      <c r="JKA182" s="71"/>
      <c r="JKB182" s="72"/>
      <c r="JKC182" s="72"/>
      <c r="JKD182" s="72"/>
      <c r="JKE182" s="72"/>
      <c r="JKF182" s="72"/>
      <c r="JKG182" s="72"/>
      <c r="JKH182" s="72"/>
      <c r="JKI182" s="72"/>
      <c r="JKJ182" s="72"/>
      <c r="JKK182" s="71"/>
      <c r="JKL182" s="71"/>
      <c r="JKM182" s="71"/>
      <c r="JKN182" s="71"/>
      <c r="JKO182" s="71"/>
      <c r="JKP182" s="71"/>
      <c r="JKQ182" s="71"/>
      <c r="JKR182" s="72"/>
      <c r="JKS182" s="72"/>
      <c r="JKT182" s="72"/>
      <c r="JKU182" s="72"/>
      <c r="JKV182" s="72"/>
      <c r="JKW182" s="72"/>
      <c r="JKX182" s="72"/>
      <c r="JKY182" s="72"/>
      <c r="JKZ182" s="72"/>
      <c r="JLA182" s="71"/>
      <c r="JLB182" s="71"/>
      <c r="JLC182" s="71"/>
      <c r="JLD182" s="71"/>
      <c r="JLE182" s="71"/>
      <c r="JLF182" s="71"/>
      <c r="JLG182" s="71"/>
      <c r="JLH182" s="72"/>
      <c r="JLI182" s="72"/>
      <c r="JLJ182" s="72"/>
      <c r="JLK182" s="72"/>
      <c r="JLL182" s="72"/>
      <c r="JLM182" s="72"/>
      <c r="JLN182" s="72"/>
      <c r="JLO182" s="72"/>
      <c r="JLP182" s="72"/>
      <c r="JLQ182" s="71"/>
      <c r="JLR182" s="71"/>
      <c r="JLS182" s="71"/>
      <c r="JLT182" s="71"/>
      <c r="JLU182" s="71"/>
      <c r="JLV182" s="71"/>
      <c r="JLW182" s="71"/>
      <c r="JLX182" s="72"/>
      <c r="JLY182" s="72"/>
      <c r="JLZ182" s="72"/>
      <c r="JMA182" s="72"/>
      <c r="JMB182" s="72"/>
      <c r="JMC182" s="72"/>
      <c r="JMD182" s="72"/>
      <c r="JME182" s="72"/>
      <c r="JMF182" s="72"/>
      <c r="JMG182" s="71"/>
      <c r="JMH182" s="71"/>
      <c r="JMI182" s="71"/>
      <c r="JMJ182" s="71"/>
      <c r="JMK182" s="71"/>
      <c r="JML182" s="71"/>
      <c r="JMM182" s="71"/>
      <c r="JMN182" s="72"/>
      <c r="JMO182" s="72"/>
      <c r="JMP182" s="72"/>
      <c r="JMQ182" s="72"/>
      <c r="JMR182" s="72"/>
      <c r="JMS182" s="72"/>
      <c r="JMT182" s="72"/>
      <c r="JMU182" s="72"/>
      <c r="JMV182" s="72"/>
      <c r="JMW182" s="71"/>
      <c r="JMX182" s="71"/>
      <c r="JMY182" s="71"/>
      <c r="JMZ182" s="71"/>
      <c r="JNA182" s="71"/>
      <c r="JNB182" s="71"/>
      <c r="JNC182" s="71"/>
      <c r="JND182" s="72"/>
      <c r="JNE182" s="72"/>
      <c r="JNF182" s="72"/>
      <c r="JNG182" s="72"/>
      <c r="JNH182" s="72"/>
      <c r="JNI182" s="72"/>
      <c r="JNJ182" s="72"/>
      <c r="JNK182" s="72"/>
      <c r="JNL182" s="72"/>
      <c r="JNM182" s="71"/>
      <c r="JNN182" s="71"/>
      <c r="JNO182" s="71"/>
      <c r="JNP182" s="71"/>
      <c r="JNQ182" s="71"/>
      <c r="JNR182" s="71"/>
      <c r="JNS182" s="71"/>
      <c r="JNT182" s="72"/>
      <c r="JNU182" s="72"/>
      <c r="JNV182" s="72"/>
      <c r="JNW182" s="72"/>
      <c r="JNX182" s="72"/>
      <c r="JNY182" s="72"/>
      <c r="JNZ182" s="72"/>
      <c r="JOA182" s="72"/>
      <c r="JOB182" s="72"/>
      <c r="JOC182" s="71"/>
      <c r="JOD182" s="71"/>
      <c r="JOE182" s="71"/>
      <c r="JOF182" s="71"/>
      <c r="JOG182" s="71"/>
      <c r="JOH182" s="71"/>
      <c r="JOI182" s="71"/>
      <c r="JOJ182" s="72"/>
      <c r="JOK182" s="72"/>
      <c r="JOL182" s="72"/>
      <c r="JOM182" s="72"/>
      <c r="JON182" s="72"/>
      <c r="JOO182" s="72"/>
      <c r="JOP182" s="72"/>
      <c r="JOQ182" s="72"/>
      <c r="JOR182" s="72"/>
      <c r="JOS182" s="71"/>
      <c r="JOT182" s="71"/>
      <c r="JOU182" s="71"/>
      <c r="JOV182" s="71"/>
      <c r="JOW182" s="71"/>
      <c r="JOX182" s="71"/>
      <c r="JOY182" s="71"/>
      <c r="JOZ182" s="72"/>
      <c r="JPA182" s="72"/>
      <c r="JPB182" s="72"/>
      <c r="JPC182" s="72"/>
      <c r="JPD182" s="72"/>
      <c r="JPE182" s="72"/>
      <c r="JPF182" s="72"/>
      <c r="JPG182" s="72"/>
      <c r="JPH182" s="72"/>
      <c r="JPI182" s="71"/>
      <c r="JPJ182" s="71"/>
      <c r="JPK182" s="71"/>
      <c r="JPL182" s="71"/>
      <c r="JPM182" s="71"/>
      <c r="JPN182" s="71"/>
      <c r="JPO182" s="71"/>
      <c r="JPP182" s="72"/>
      <c r="JPQ182" s="72"/>
      <c r="JPR182" s="72"/>
      <c r="JPS182" s="72"/>
      <c r="JPT182" s="72"/>
      <c r="JPU182" s="72"/>
      <c r="JPV182" s="72"/>
      <c r="JPW182" s="72"/>
      <c r="JPX182" s="72"/>
      <c r="JPY182" s="71"/>
      <c r="JPZ182" s="71"/>
      <c r="JQA182" s="71"/>
      <c r="JQB182" s="71"/>
      <c r="JQC182" s="71"/>
      <c r="JQD182" s="71"/>
      <c r="JQE182" s="71"/>
      <c r="JQF182" s="72"/>
      <c r="JQG182" s="72"/>
      <c r="JQH182" s="72"/>
      <c r="JQI182" s="72"/>
      <c r="JQJ182" s="72"/>
      <c r="JQK182" s="72"/>
      <c r="JQL182" s="72"/>
      <c r="JQM182" s="72"/>
      <c r="JQN182" s="72"/>
      <c r="JQO182" s="71"/>
      <c r="JQP182" s="71"/>
      <c r="JQQ182" s="71"/>
      <c r="JQR182" s="71"/>
      <c r="JQS182" s="71"/>
      <c r="JQT182" s="71"/>
      <c r="JQU182" s="71"/>
      <c r="JQV182" s="72"/>
      <c r="JQW182" s="72"/>
      <c r="JQX182" s="72"/>
      <c r="JQY182" s="72"/>
      <c r="JQZ182" s="72"/>
      <c r="JRA182" s="72"/>
      <c r="JRB182" s="72"/>
      <c r="JRC182" s="72"/>
      <c r="JRD182" s="72"/>
      <c r="JRE182" s="71"/>
      <c r="JRF182" s="71"/>
      <c r="JRG182" s="71"/>
      <c r="JRH182" s="71"/>
      <c r="JRI182" s="71"/>
      <c r="JRJ182" s="71"/>
      <c r="JRK182" s="71"/>
      <c r="JRL182" s="72"/>
      <c r="JRM182" s="72"/>
      <c r="JRN182" s="72"/>
      <c r="JRO182" s="72"/>
      <c r="JRP182" s="72"/>
      <c r="JRQ182" s="72"/>
      <c r="JRR182" s="72"/>
      <c r="JRS182" s="72"/>
      <c r="JRT182" s="72"/>
      <c r="JRU182" s="71"/>
      <c r="JRV182" s="71"/>
      <c r="JRW182" s="71"/>
      <c r="JRX182" s="71"/>
      <c r="JRY182" s="71"/>
      <c r="JRZ182" s="71"/>
      <c r="JSA182" s="71"/>
      <c r="JSB182" s="72"/>
      <c r="JSC182" s="72"/>
      <c r="JSD182" s="72"/>
      <c r="JSE182" s="72"/>
      <c r="JSF182" s="72"/>
      <c r="JSG182" s="72"/>
      <c r="JSH182" s="72"/>
      <c r="JSI182" s="72"/>
      <c r="JSJ182" s="72"/>
      <c r="JSK182" s="71"/>
      <c r="JSL182" s="71"/>
      <c r="JSM182" s="71"/>
      <c r="JSN182" s="71"/>
      <c r="JSO182" s="71"/>
      <c r="JSP182" s="71"/>
      <c r="JSQ182" s="71"/>
      <c r="JSR182" s="72"/>
      <c r="JSS182" s="72"/>
      <c r="JST182" s="72"/>
      <c r="JSU182" s="72"/>
      <c r="JSV182" s="72"/>
      <c r="JSW182" s="72"/>
      <c r="JSX182" s="72"/>
      <c r="JSY182" s="72"/>
      <c r="JSZ182" s="72"/>
      <c r="JTA182" s="71"/>
      <c r="JTB182" s="71"/>
      <c r="JTC182" s="71"/>
      <c r="JTD182" s="71"/>
      <c r="JTE182" s="71"/>
      <c r="JTF182" s="71"/>
      <c r="JTG182" s="71"/>
      <c r="JTH182" s="72"/>
      <c r="JTI182" s="72"/>
      <c r="JTJ182" s="72"/>
      <c r="JTK182" s="72"/>
      <c r="JTL182" s="72"/>
      <c r="JTM182" s="72"/>
      <c r="JTN182" s="72"/>
      <c r="JTO182" s="72"/>
      <c r="JTP182" s="72"/>
      <c r="JTQ182" s="71"/>
      <c r="JTR182" s="71"/>
      <c r="JTS182" s="71"/>
      <c r="JTT182" s="71"/>
      <c r="JTU182" s="71"/>
      <c r="JTV182" s="71"/>
      <c r="JTW182" s="71"/>
      <c r="JTX182" s="72"/>
      <c r="JTY182" s="72"/>
      <c r="JTZ182" s="72"/>
      <c r="JUA182" s="72"/>
      <c r="JUB182" s="72"/>
      <c r="JUC182" s="72"/>
      <c r="JUD182" s="72"/>
      <c r="JUE182" s="72"/>
      <c r="JUF182" s="72"/>
      <c r="JUG182" s="71"/>
      <c r="JUH182" s="71"/>
      <c r="JUI182" s="71"/>
      <c r="JUJ182" s="71"/>
      <c r="JUK182" s="71"/>
      <c r="JUL182" s="71"/>
      <c r="JUM182" s="71"/>
      <c r="JUN182" s="72"/>
      <c r="JUO182" s="72"/>
      <c r="JUP182" s="72"/>
      <c r="JUQ182" s="72"/>
      <c r="JUR182" s="72"/>
      <c r="JUS182" s="72"/>
      <c r="JUT182" s="72"/>
      <c r="JUU182" s="72"/>
      <c r="JUV182" s="72"/>
      <c r="JUW182" s="71"/>
      <c r="JUX182" s="71"/>
      <c r="JUY182" s="71"/>
      <c r="JUZ182" s="71"/>
      <c r="JVA182" s="71"/>
      <c r="JVB182" s="71"/>
      <c r="JVC182" s="71"/>
      <c r="JVD182" s="72"/>
      <c r="JVE182" s="72"/>
      <c r="JVF182" s="72"/>
      <c r="JVG182" s="72"/>
      <c r="JVH182" s="72"/>
      <c r="JVI182" s="72"/>
      <c r="JVJ182" s="72"/>
      <c r="JVK182" s="72"/>
      <c r="JVL182" s="72"/>
      <c r="JVM182" s="71"/>
      <c r="JVN182" s="71"/>
      <c r="JVO182" s="71"/>
      <c r="JVP182" s="71"/>
      <c r="JVQ182" s="71"/>
      <c r="JVR182" s="71"/>
      <c r="JVS182" s="71"/>
      <c r="JVT182" s="72"/>
      <c r="JVU182" s="72"/>
      <c r="JVV182" s="72"/>
      <c r="JVW182" s="72"/>
      <c r="JVX182" s="72"/>
      <c r="JVY182" s="72"/>
      <c r="JVZ182" s="72"/>
      <c r="JWA182" s="72"/>
      <c r="JWB182" s="72"/>
      <c r="JWC182" s="71"/>
      <c r="JWD182" s="71"/>
      <c r="JWE182" s="71"/>
      <c r="JWF182" s="71"/>
      <c r="JWG182" s="71"/>
      <c r="JWH182" s="71"/>
      <c r="JWI182" s="71"/>
      <c r="JWJ182" s="72"/>
      <c r="JWK182" s="72"/>
      <c r="JWL182" s="72"/>
      <c r="JWM182" s="72"/>
      <c r="JWN182" s="72"/>
      <c r="JWO182" s="72"/>
      <c r="JWP182" s="72"/>
      <c r="JWQ182" s="72"/>
      <c r="JWR182" s="72"/>
      <c r="JWS182" s="71"/>
      <c r="JWT182" s="71"/>
      <c r="JWU182" s="71"/>
      <c r="JWV182" s="71"/>
      <c r="JWW182" s="71"/>
      <c r="JWX182" s="71"/>
      <c r="JWY182" s="71"/>
      <c r="JWZ182" s="72"/>
      <c r="JXA182" s="72"/>
      <c r="JXB182" s="72"/>
      <c r="JXC182" s="72"/>
      <c r="JXD182" s="72"/>
      <c r="JXE182" s="72"/>
      <c r="JXF182" s="72"/>
      <c r="JXG182" s="72"/>
      <c r="JXH182" s="72"/>
      <c r="JXI182" s="71"/>
      <c r="JXJ182" s="71"/>
      <c r="JXK182" s="71"/>
      <c r="JXL182" s="71"/>
      <c r="JXM182" s="71"/>
      <c r="JXN182" s="71"/>
      <c r="JXO182" s="71"/>
      <c r="JXP182" s="72"/>
      <c r="JXQ182" s="72"/>
      <c r="JXR182" s="72"/>
      <c r="JXS182" s="72"/>
      <c r="JXT182" s="72"/>
      <c r="JXU182" s="72"/>
      <c r="JXV182" s="72"/>
      <c r="JXW182" s="72"/>
      <c r="JXX182" s="72"/>
      <c r="JXY182" s="71"/>
      <c r="JXZ182" s="71"/>
      <c r="JYA182" s="71"/>
      <c r="JYB182" s="71"/>
      <c r="JYC182" s="71"/>
      <c r="JYD182" s="71"/>
      <c r="JYE182" s="71"/>
      <c r="JYF182" s="72"/>
      <c r="JYG182" s="72"/>
      <c r="JYH182" s="72"/>
      <c r="JYI182" s="72"/>
      <c r="JYJ182" s="72"/>
      <c r="JYK182" s="72"/>
      <c r="JYL182" s="72"/>
      <c r="JYM182" s="72"/>
      <c r="JYN182" s="72"/>
      <c r="JYO182" s="71"/>
      <c r="JYP182" s="71"/>
      <c r="JYQ182" s="71"/>
      <c r="JYR182" s="71"/>
      <c r="JYS182" s="71"/>
      <c r="JYT182" s="71"/>
      <c r="JYU182" s="71"/>
      <c r="JYV182" s="72"/>
      <c r="JYW182" s="72"/>
      <c r="JYX182" s="72"/>
      <c r="JYY182" s="72"/>
      <c r="JYZ182" s="72"/>
      <c r="JZA182" s="72"/>
      <c r="JZB182" s="72"/>
      <c r="JZC182" s="72"/>
      <c r="JZD182" s="72"/>
      <c r="JZE182" s="71"/>
      <c r="JZF182" s="71"/>
      <c r="JZG182" s="71"/>
      <c r="JZH182" s="71"/>
      <c r="JZI182" s="71"/>
      <c r="JZJ182" s="71"/>
      <c r="JZK182" s="71"/>
      <c r="JZL182" s="72"/>
      <c r="JZM182" s="72"/>
      <c r="JZN182" s="72"/>
      <c r="JZO182" s="72"/>
      <c r="JZP182" s="72"/>
      <c r="JZQ182" s="72"/>
      <c r="JZR182" s="72"/>
      <c r="JZS182" s="72"/>
      <c r="JZT182" s="72"/>
      <c r="JZU182" s="71"/>
      <c r="JZV182" s="71"/>
      <c r="JZW182" s="71"/>
      <c r="JZX182" s="71"/>
      <c r="JZY182" s="71"/>
      <c r="JZZ182" s="71"/>
      <c r="KAA182" s="71"/>
      <c r="KAB182" s="72"/>
      <c r="KAC182" s="72"/>
      <c r="KAD182" s="72"/>
      <c r="KAE182" s="72"/>
      <c r="KAF182" s="72"/>
      <c r="KAG182" s="72"/>
      <c r="KAH182" s="72"/>
      <c r="KAI182" s="72"/>
      <c r="KAJ182" s="72"/>
      <c r="KAK182" s="71"/>
      <c r="KAL182" s="71"/>
      <c r="KAM182" s="71"/>
      <c r="KAN182" s="71"/>
      <c r="KAO182" s="71"/>
      <c r="KAP182" s="71"/>
      <c r="KAQ182" s="71"/>
      <c r="KAR182" s="72"/>
      <c r="KAS182" s="72"/>
      <c r="KAT182" s="72"/>
      <c r="KAU182" s="72"/>
      <c r="KAV182" s="72"/>
      <c r="KAW182" s="72"/>
      <c r="KAX182" s="72"/>
      <c r="KAY182" s="72"/>
      <c r="KAZ182" s="72"/>
      <c r="KBA182" s="71"/>
      <c r="KBB182" s="71"/>
      <c r="KBC182" s="71"/>
      <c r="KBD182" s="71"/>
      <c r="KBE182" s="71"/>
      <c r="KBF182" s="71"/>
      <c r="KBG182" s="71"/>
      <c r="KBH182" s="72"/>
      <c r="KBI182" s="72"/>
      <c r="KBJ182" s="72"/>
      <c r="KBK182" s="72"/>
      <c r="KBL182" s="72"/>
      <c r="KBM182" s="72"/>
      <c r="KBN182" s="72"/>
      <c r="KBO182" s="72"/>
      <c r="KBP182" s="72"/>
      <c r="KBQ182" s="71"/>
      <c r="KBR182" s="71"/>
      <c r="KBS182" s="71"/>
      <c r="KBT182" s="71"/>
      <c r="KBU182" s="71"/>
      <c r="KBV182" s="71"/>
      <c r="KBW182" s="71"/>
      <c r="KBX182" s="72"/>
      <c r="KBY182" s="72"/>
      <c r="KBZ182" s="72"/>
      <c r="KCA182" s="72"/>
      <c r="KCB182" s="72"/>
      <c r="KCC182" s="72"/>
      <c r="KCD182" s="72"/>
      <c r="KCE182" s="72"/>
      <c r="KCF182" s="72"/>
      <c r="KCG182" s="71"/>
      <c r="KCH182" s="71"/>
      <c r="KCI182" s="71"/>
      <c r="KCJ182" s="71"/>
      <c r="KCK182" s="71"/>
      <c r="KCL182" s="71"/>
      <c r="KCM182" s="71"/>
      <c r="KCN182" s="72"/>
      <c r="KCO182" s="72"/>
      <c r="KCP182" s="72"/>
      <c r="KCQ182" s="72"/>
      <c r="KCR182" s="72"/>
      <c r="KCS182" s="72"/>
      <c r="KCT182" s="72"/>
      <c r="KCU182" s="72"/>
      <c r="KCV182" s="72"/>
      <c r="KCW182" s="71"/>
      <c r="KCX182" s="71"/>
      <c r="KCY182" s="71"/>
      <c r="KCZ182" s="71"/>
      <c r="KDA182" s="71"/>
      <c r="KDB182" s="71"/>
      <c r="KDC182" s="71"/>
      <c r="KDD182" s="72"/>
      <c r="KDE182" s="72"/>
      <c r="KDF182" s="72"/>
      <c r="KDG182" s="72"/>
      <c r="KDH182" s="72"/>
      <c r="KDI182" s="72"/>
      <c r="KDJ182" s="72"/>
      <c r="KDK182" s="72"/>
      <c r="KDL182" s="72"/>
      <c r="KDM182" s="71"/>
      <c r="KDN182" s="71"/>
      <c r="KDO182" s="71"/>
      <c r="KDP182" s="71"/>
      <c r="KDQ182" s="71"/>
      <c r="KDR182" s="71"/>
      <c r="KDS182" s="71"/>
      <c r="KDT182" s="72"/>
      <c r="KDU182" s="72"/>
      <c r="KDV182" s="72"/>
      <c r="KDW182" s="72"/>
      <c r="KDX182" s="72"/>
      <c r="KDY182" s="72"/>
      <c r="KDZ182" s="72"/>
      <c r="KEA182" s="72"/>
      <c r="KEB182" s="72"/>
      <c r="KEC182" s="71"/>
      <c r="KED182" s="71"/>
      <c r="KEE182" s="71"/>
      <c r="KEF182" s="71"/>
      <c r="KEG182" s="71"/>
      <c r="KEH182" s="71"/>
      <c r="KEI182" s="71"/>
      <c r="KEJ182" s="72"/>
      <c r="KEK182" s="72"/>
      <c r="KEL182" s="72"/>
      <c r="KEM182" s="72"/>
      <c r="KEN182" s="72"/>
      <c r="KEO182" s="72"/>
      <c r="KEP182" s="72"/>
      <c r="KEQ182" s="72"/>
      <c r="KER182" s="72"/>
      <c r="KES182" s="71"/>
      <c r="KET182" s="71"/>
      <c r="KEU182" s="71"/>
      <c r="KEV182" s="71"/>
      <c r="KEW182" s="71"/>
      <c r="KEX182" s="71"/>
      <c r="KEY182" s="71"/>
      <c r="KEZ182" s="72"/>
      <c r="KFA182" s="72"/>
      <c r="KFB182" s="72"/>
      <c r="KFC182" s="72"/>
      <c r="KFD182" s="72"/>
      <c r="KFE182" s="72"/>
      <c r="KFF182" s="72"/>
      <c r="KFG182" s="72"/>
      <c r="KFH182" s="72"/>
      <c r="KFI182" s="71"/>
      <c r="KFJ182" s="71"/>
      <c r="KFK182" s="71"/>
      <c r="KFL182" s="71"/>
      <c r="KFM182" s="71"/>
      <c r="KFN182" s="71"/>
      <c r="KFO182" s="71"/>
      <c r="KFP182" s="72"/>
      <c r="KFQ182" s="72"/>
      <c r="KFR182" s="72"/>
      <c r="KFS182" s="72"/>
      <c r="KFT182" s="72"/>
      <c r="KFU182" s="72"/>
      <c r="KFV182" s="72"/>
      <c r="KFW182" s="72"/>
      <c r="KFX182" s="72"/>
      <c r="KFY182" s="71"/>
      <c r="KFZ182" s="71"/>
      <c r="KGA182" s="71"/>
      <c r="KGB182" s="71"/>
      <c r="KGC182" s="71"/>
      <c r="KGD182" s="71"/>
      <c r="KGE182" s="71"/>
      <c r="KGF182" s="72"/>
      <c r="KGG182" s="72"/>
      <c r="KGH182" s="72"/>
      <c r="KGI182" s="72"/>
      <c r="KGJ182" s="72"/>
      <c r="KGK182" s="72"/>
      <c r="KGL182" s="72"/>
      <c r="KGM182" s="72"/>
      <c r="KGN182" s="72"/>
      <c r="KGO182" s="71"/>
      <c r="KGP182" s="71"/>
      <c r="KGQ182" s="71"/>
      <c r="KGR182" s="71"/>
      <c r="KGS182" s="71"/>
      <c r="KGT182" s="71"/>
      <c r="KGU182" s="71"/>
      <c r="KGV182" s="72"/>
      <c r="KGW182" s="72"/>
      <c r="KGX182" s="72"/>
      <c r="KGY182" s="72"/>
      <c r="KGZ182" s="72"/>
      <c r="KHA182" s="72"/>
      <c r="KHB182" s="72"/>
      <c r="KHC182" s="72"/>
      <c r="KHD182" s="72"/>
      <c r="KHE182" s="71"/>
      <c r="KHF182" s="71"/>
      <c r="KHG182" s="71"/>
      <c r="KHH182" s="71"/>
      <c r="KHI182" s="71"/>
      <c r="KHJ182" s="71"/>
      <c r="KHK182" s="71"/>
      <c r="KHL182" s="72"/>
      <c r="KHM182" s="72"/>
      <c r="KHN182" s="72"/>
      <c r="KHO182" s="72"/>
      <c r="KHP182" s="72"/>
      <c r="KHQ182" s="72"/>
      <c r="KHR182" s="72"/>
      <c r="KHS182" s="72"/>
      <c r="KHT182" s="72"/>
      <c r="KHU182" s="71"/>
      <c r="KHV182" s="71"/>
      <c r="KHW182" s="71"/>
      <c r="KHX182" s="71"/>
      <c r="KHY182" s="71"/>
      <c r="KHZ182" s="71"/>
      <c r="KIA182" s="71"/>
      <c r="KIB182" s="72"/>
      <c r="KIC182" s="72"/>
      <c r="KID182" s="72"/>
      <c r="KIE182" s="72"/>
      <c r="KIF182" s="72"/>
      <c r="KIG182" s="72"/>
      <c r="KIH182" s="72"/>
      <c r="KII182" s="72"/>
      <c r="KIJ182" s="72"/>
      <c r="KIK182" s="71"/>
      <c r="KIL182" s="71"/>
      <c r="KIM182" s="71"/>
      <c r="KIN182" s="71"/>
      <c r="KIO182" s="71"/>
      <c r="KIP182" s="71"/>
      <c r="KIQ182" s="71"/>
      <c r="KIR182" s="72"/>
      <c r="KIS182" s="72"/>
      <c r="KIT182" s="72"/>
      <c r="KIU182" s="72"/>
      <c r="KIV182" s="72"/>
      <c r="KIW182" s="72"/>
      <c r="KIX182" s="72"/>
      <c r="KIY182" s="72"/>
      <c r="KIZ182" s="72"/>
      <c r="KJA182" s="71"/>
      <c r="KJB182" s="71"/>
      <c r="KJC182" s="71"/>
      <c r="KJD182" s="71"/>
      <c r="KJE182" s="71"/>
      <c r="KJF182" s="71"/>
      <c r="KJG182" s="71"/>
      <c r="KJH182" s="72"/>
      <c r="KJI182" s="72"/>
      <c r="KJJ182" s="72"/>
      <c r="KJK182" s="72"/>
      <c r="KJL182" s="72"/>
      <c r="KJM182" s="72"/>
      <c r="KJN182" s="72"/>
      <c r="KJO182" s="72"/>
      <c r="KJP182" s="72"/>
      <c r="KJQ182" s="71"/>
      <c r="KJR182" s="71"/>
      <c r="KJS182" s="71"/>
      <c r="KJT182" s="71"/>
      <c r="KJU182" s="71"/>
      <c r="KJV182" s="71"/>
      <c r="KJW182" s="71"/>
      <c r="KJX182" s="72"/>
      <c r="KJY182" s="72"/>
      <c r="KJZ182" s="72"/>
      <c r="KKA182" s="72"/>
      <c r="KKB182" s="72"/>
      <c r="KKC182" s="72"/>
      <c r="KKD182" s="72"/>
      <c r="KKE182" s="72"/>
      <c r="KKF182" s="72"/>
      <c r="KKG182" s="71"/>
      <c r="KKH182" s="71"/>
      <c r="KKI182" s="71"/>
      <c r="KKJ182" s="71"/>
      <c r="KKK182" s="71"/>
      <c r="KKL182" s="71"/>
      <c r="KKM182" s="71"/>
      <c r="KKN182" s="72"/>
      <c r="KKO182" s="72"/>
      <c r="KKP182" s="72"/>
      <c r="KKQ182" s="72"/>
      <c r="KKR182" s="72"/>
      <c r="KKS182" s="72"/>
      <c r="KKT182" s="72"/>
      <c r="KKU182" s="72"/>
      <c r="KKV182" s="72"/>
      <c r="KKW182" s="71"/>
      <c r="KKX182" s="71"/>
      <c r="KKY182" s="71"/>
      <c r="KKZ182" s="71"/>
      <c r="KLA182" s="71"/>
      <c r="KLB182" s="71"/>
      <c r="KLC182" s="71"/>
      <c r="KLD182" s="72"/>
      <c r="KLE182" s="72"/>
      <c r="KLF182" s="72"/>
      <c r="KLG182" s="72"/>
      <c r="KLH182" s="72"/>
      <c r="KLI182" s="72"/>
      <c r="KLJ182" s="72"/>
      <c r="KLK182" s="72"/>
      <c r="KLL182" s="72"/>
      <c r="KLM182" s="71"/>
      <c r="KLN182" s="71"/>
      <c r="KLO182" s="71"/>
      <c r="KLP182" s="71"/>
      <c r="KLQ182" s="71"/>
      <c r="KLR182" s="71"/>
      <c r="KLS182" s="71"/>
      <c r="KLT182" s="72"/>
      <c r="KLU182" s="72"/>
      <c r="KLV182" s="72"/>
      <c r="KLW182" s="72"/>
      <c r="KLX182" s="72"/>
      <c r="KLY182" s="72"/>
      <c r="KLZ182" s="72"/>
      <c r="KMA182" s="72"/>
      <c r="KMB182" s="72"/>
      <c r="KMC182" s="71"/>
      <c r="KMD182" s="71"/>
      <c r="KME182" s="71"/>
      <c r="KMF182" s="71"/>
      <c r="KMG182" s="71"/>
      <c r="KMH182" s="71"/>
      <c r="KMI182" s="71"/>
      <c r="KMJ182" s="72"/>
      <c r="KMK182" s="72"/>
      <c r="KML182" s="72"/>
      <c r="KMM182" s="72"/>
      <c r="KMN182" s="72"/>
      <c r="KMO182" s="72"/>
      <c r="KMP182" s="72"/>
      <c r="KMQ182" s="72"/>
      <c r="KMR182" s="72"/>
      <c r="KMS182" s="71"/>
      <c r="KMT182" s="71"/>
      <c r="KMU182" s="71"/>
      <c r="KMV182" s="71"/>
      <c r="KMW182" s="71"/>
      <c r="KMX182" s="71"/>
      <c r="KMY182" s="71"/>
      <c r="KMZ182" s="72"/>
      <c r="KNA182" s="72"/>
      <c r="KNB182" s="72"/>
      <c r="KNC182" s="72"/>
      <c r="KND182" s="72"/>
      <c r="KNE182" s="72"/>
      <c r="KNF182" s="72"/>
      <c r="KNG182" s="72"/>
      <c r="KNH182" s="72"/>
      <c r="KNI182" s="71"/>
      <c r="KNJ182" s="71"/>
      <c r="KNK182" s="71"/>
      <c r="KNL182" s="71"/>
      <c r="KNM182" s="71"/>
      <c r="KNN182" s="71"/>
      <c r="KNO182" s="71"/>
      <c r="KNP182" s="72"/>
      <c r="KNQ182" s="72"/>
      <c r="KNR182" s="72"/>
      <c r="KNS182" s="72"/>
      <c r="KNT182" s="72"/>
      <c r="KNU182" s="72"/>
      <c r="KNV182" s="72"/>
      <c r="KNW182" s="72"/>
      <c r="KNX182" s="72"/>
      <c r="KNY182" s="71"/>
      <c r="KNZ182" s="71"/>
      <c r="KOA182" s="71"/>
      <c r="KOB182" s="71"/>
      <c r="KOC182" s="71"/>
      <c r="KOD182" s="71"/>
      <c r="KOE182" s="71"/>
      <c r="KOF182" s="72"/>
      <c r="KOG182" s="72"/>
      <c r="KOH182" s="72"/>
      <c r="KOI182" s="72"/>
      <c r="KOJ182" s="72"/>
      <c r="KOK182" s="72"/>
      <c r="KOL182" s="72"/>
      <c r="KOM182" s="72"/>
      <c r="KON182" s="72"/>
      <c r="KOO182" s="71"/>
      <c r="KOP182" s="71"/>
      <c r="KOQ182" s="71"/>
      <c r="KOR182" s="71"/>
      <c r="KOS182" s="71"/>
      <c r="KOT182" s="71"/>
      <c r="KOU182" s="71"/>
      <c r="KOV182" s="72"/>
      <c r="KOW182" s="72"/>
      <c r="KOX182" s="72"/>
      <c r="KOY182" s="72"/>
      <c r="KOZ182" s="72"/>
      <c r="KPA182" s="72"/>
      <c r="KPB182" s="72"/>
      <c r="KPC182" s="72"/>
      <c r="KPD182" s="72"/>
      <c r="KPE182" s="71"/>
      <c r="KPF182" s="71"/>
      <c r="KPG182" s="71"/>
      <c r="KPH182" s="71"/>
      <c r="KPI182" s="71"/>
      <c r="KPJ182" s="71"/>
      <c r="KPK182" s="71"/>
      <c r="KPL182" s="72"/>
      <c r="KPM182" s="72"/>
      <c r="KPN182" s="72"/>
      <c r="KPO182" s="72"/>
      <c r="KPP182" s="72"/>
      <c r="KPQ182" s="72"/>
      <c r="KPR182" s="72"/>
      <c r="KPS182" s="72"/>
      <c r="KPT182" s="72"/>
      <c r="KPU182" s="71"/>
      <c r="KPV182" s="71"/>
      <c r="KPW182" s="71"/>
      <c r="KPX182" s="71"/>
      <c r="KPY182" s="71"/>
      <c r="KPZ182" s="71"/>
      <c r="KQA182" s="71"/>
      <c r="KQB182" s="72"/>
      <c r="KQC182" s="72"/>
      <c r="KQD182" s="72"/>
      <c r="KQE182" s="72"/>
      <c r="KQF182" s="72"/>
      <c r="KQG182" s="72"/>
      <c r="KQH182" s="72"/>
      <c r="KQI182" s="72"/>
      <c r="KQJ182" s="72"/>
      <c r="KQK182" s="71"/>
      <c r="KQL182" s="71"/>
      <c r="KQM182" s="71"/>
      <c r="KQN182" s="71"/>
      <c r="KQO182" s="71"/>
      <c r="KQP182" s="71"/>
      <c r="KQQ182" s="71"/>
      <c r="KQR182" s="72"/>
      <c r="KQS182" s="72"/>
      <c r="KQT182" s="72"/>
      <c r="KQU182" s="72"/>
      <c r="KQV182" s="72"/>
      <c r="KQW182" s="72"/>
      <c r="KQX182" s="72"/>
      <c r="KQY182" s="72"/>
      <c r="KQZ182" s="72"/>
      <c r="KRA182" s="71"/>
      <c r="KRB182" s="71"/>
      <c r="KRC182" s="71"/>
      <c r="KRD182" s="71"/>
      <c r="KRE182" s="71"/>
      <c r="KRF182" s="71"/>
      <c r="KRG182" s="71"/>
      <c r="KRH182" s="72"/>
      <c r="KRI182" s="72"/>
      <c r="KRJ182" s="72"/>
      <c r="KRK182" s="72"/>
      <c r="KRL182" s="72"/>
      <c r="KRM182" s="72"/>
      <c r="KRN182" s="72"/>
      <c r="KRO182" s="72"/>
      <c r="KRP182" s="72"/>
      <c r="KRQ182" s="71"/>
      <c r="KRR182" s="71"/>
      <c r="KRS182" s="71"/>
      <c r="KRT182" s="71"/>
      <c r="KRU182" s="71"/>
      <c r="KRV182" s="71"/>
      <c r="KRW182" s="71"/>
      <c r="KRX182" s="72"/>
      <c r="KRY182" s="72"/>
      <c r="KRZ182" s="72"/>
      <c r="KSA182" s="72"/>
      <c r="KSB182" s="72"/>
      <c r="KSC182" s="72"/>
      <c r="KSD182" s="72"/>
      <c r="KSE182" s="72"/>
      <c r="KSF182" s="72"/>
      <c r="KSG182" s="71"/>
      <c r="KSH182" s="71"/>
      <c r="KSI182" s="71"/>
      <c r="KSJ182" s="71"/>
      <c r="KSK182" s="71"/>
      <c r="KSL182" s="71"/>
      <c r="KSM182" s="71"/>
      <c r="KSN182" s="72"/>
      <c r="KSO182" s="72"/>
      <c r="KSP182" s="72"/>
      <c r="KSQ182" s="72"/>
      <c r="KSR182" s="72"/>
      <c r="KSS182" s="72"/>
      <c r="KST182" s="72"/>
      <c r="KSU182" s="72"/>
      <c r="KSV182" s="72"/>
      <c r="KSW182" s="71"/>
      <c r="KSX182" s="71"/>
      <c r="KSY182" s="71"/>
      <c r="KSZ182" s="71"/>
      <c r="KTA182" s="71"/>
      <c r="KTB182" s="71"/>
      <c r="KTC182" s="71"/>
      <c r="KTD182" s="72"/>
      <c r="KTE182" s="72"/>
      <c r="KTF182" s="72"/>
      <c r="KTG182" s="72"/>
      <c r="KTH182" s="72"/>
      <c r="KTI182" s="72"/>
      <c r="KTJ182" s="72"/>
      <c r="KTK182" s="72"/>
      <c r="KTL182" s="72"/>
      <c r="KTM182" s="71"/>
      <c r="KTN182" s="71"/>
      <c r="KTO182" s="71"/>
      <c r="KTP182" s="71"/>
      <c r="KTQ182" s="71"/>
      <c r="KTR182" s="71"/>
      <c r="KTS182" s="71"/>
      <c r="KTT182" s="72"/>
      <c r="KTU182" s="72"/>
      <c r="KTV182" s="72"/>
      <c r="KTW182" s="72"/>
      <c r="KTX182" s="72"/>
      <c r="KTY182" s="72"/>
      <c r="KTZ182" s="72"/>
      <c r="KUA182" s="72"/>
      <c r="KUB182" s="72"/>
      <c r="KUC182" s="71"/>
      <c r="KUD182" s="71"/>
      <c r="KUE182" s="71"/>
      <c r="KUF182" s="71"/>
      <c r="KUG182" s="71"/>
      <c r="KUH182" s="71"/>
      <c r="KUI182" s="71"/>
      <c r="KUJ182" s="72"/>
      <c r="KUK182" s="72"/>
      <c r="KUL182" s="72"/>
      <c r="KUM182" s="72"/>
      <c r="KUN182" s="72"/>
      <c r="KUO182" s="72"/>
      <c r="KUP182" s="72"/>
      <c r="KUQ182" s="72"/>
      <c r="KUR182" s="72"/>
      <c r="KUS182" s="71"/>
      <c r="KUT182" s="71"/>
      <c r="KUU182" s="71"/>
      <c r="KUV182" s="71"/>
      <c r="KUW182" s="71"/>
      <c r="KUX182" s="71"/>
      <c r="KUY182" s="71"/>
      <c r="KUZ182" s="72"/>
      <c r="KVA182" s="72"/>
      <c r="KVB182" s="72"/>
      <c r="KVC182" s="72"/>
      <c r="KVD182" s="72"/>
      <c r="KVE182" s="72"/>
      <c r="KVF182" s="72"/>
      <c r="KVG182" s="72"/>
      <c r="KVH182" s="72"/>
      <c r="KVI182" s="71"/>
      <c r="KVJ182" s="71"/>
      <c r="KVK182" s="71"/>
      <c r="KVL182" s="71"/>
      <c r="KVM182" s="71"/>
      <c r="KVN182" s="71"/>
      <c r="KVO182" s="71"/>
      <c r="KVP182" s="72"/>
      <c r="KVQ182" s="72"/>
      <c r="KVR182" s="72"/>
      <c r="KVS182" s="72"/>
      <c r="KVT182" s="72"/>
      <c r="KVU182" s="72"/>
      <c r="KVV182" s="72"/>
      <c r="KVW182" s="72"/>
      <c r="KVX182" s="72"/>
      <c r="KVY182" s="71"/>
      <c r="KVZ182" s="71"/>
      <c r="KWA182" s="71"/>
      <c r="KWB182" s="71"/>
      <c r="KWC182" s="71"/>
      <c r="KWD182" s="71"/>
      <c r="KWE182" s="71"/>
      <c r="KWF182" s="72"/>
      <c r="KWG182" s="72"/>
      <c r="KWH182" s="72"/>
      <c r="KWI182" s="72"/>
      <c r="KWJ182" s="72"/>
      <c r="KWK182" s="72"/>
      <c r="KWL182" s="72"/>
      <c r="KWM182" s="72"/>
      <c r="KWN182" s="72"/>
      <c r="KWO182" s="71"/>
      <c r="KWP182" s="71"/>
      <c r="KWQ182" s="71"/>
      <c r="KWR182" s="71"/>
      <c r="KWS182" s="71"/>
      <c r="KWT182" s="71"/>
      <c r="KWU182" s="71"/>
      <c r="KWV182" s="72"/>
      <c r="KWW182" s="72"/>
      <c r="KWX182" s="72"/>
      <c r="KWY182" s="72"/>
      <c r="KWZ182" s="72"/>
      <c r="KXA182" s="72"/>
      <c r="KXB182" s="72"/>
      <c r="KXC182" s="72"/>
      <c r="KXD182" s="72"/>
      <c r="KXE182" s="71"/>
      <c r="KXF182" s="71"/>
      <c r="KXG182" s="71"/>
      <c r="KXH182" s="71"/>
      <c r="KXI182" s="71"/>
      <c r="KXJ182" s="71"/>
      <c r="KXK182" s="71"/>
      <c r="KXL182" s="72"/>
      <c r="KXM182" s="72"/>
      <c r="KXN182" s="72"/>
      <c r="KXO182" s="72"/>
      <c r="KXP182" s="72"/>
      <c r="KXQ182" s="72"/>
      <c r="KXR182" s="72"/>
      <c r="KXS182" s="72"/>
      <c r="KXT182" s="72"/>
      <c r="KXU182" s="71"/>
      <c r="KXV182" s="71"/>
      <c r="KXW182" s="71"/>
      <c r="KXX182" s="71"/>
      <c r="KXY182" s="71"/>
      <c r="KXZ182" s="71"/>
      <c r="KYA182" s="71"/>
      <c r="KYB182" s="72"/>
      <c r="KYC182" s="72"/>
      <c r="KYD182" s="72"/>
      <c r="KYE182" s="72"/>
      <c r="KYF182" s="72"/>
      <c r="KYG182" s="72"/>
      <c r="KYH182" s="72"/>
      <c r="KYI182" s="72"/>
      <c r="KYJ182" s="72"/>
      <c r="KYK182" s="71"/>
      <c r="KYL182" s="71"/>
      <c r="KYM182" s="71"/>
      <c r="KYN182" s="71"/>
      <c r="KYO182" s="71"/>
      <c r="KYP182" s="71"/>
      <c r="KYQ182" s="71"/>
      <c r="KYR182" s="72"/>
      <c r="KYS182" s="72"/>
      <c r="KYT182" s="72"/>
      <c r="KYU182" s="72"/>
      <c r="KYV182" s="72"/>
      <c r="KYW182" s="72"/>
      <c r="KYX182" s="72"/>
      <c r="KYY182" s="72"/>
      <c r="KYZ182" s="72"/>
      <c r="KZA182" s="71"/>
      <c r="KZB182" s="71"/>
      <c r="KZC182" s="71"/>
      <c r="KZD182" s="71"/>
      <c r="KZE182" s="71"/>
      <c r="KZF182" s="71"/>
      <c r="KZG182" s="71"/>
      <c r="KZH182" s="72"/>
      <c r="KZI182" s="72"/>
      <c r="KZJ182" s="72"/>
      <c r="KZK182" s="72"/>
      <c r="KZL182" s="72"/>
      <c r="KZM182" s="72"/>
      <c r="KZN182" s="72"/>
      <c r="KZO182" s="72"/>
      <c r="KZP182" s="72"/>
      <c r="KZQ182" s="71"/>
      <c r="KZR182" s="71"/>
      <c r="KZS182" s="71"/>
      <c r="KZT182" s="71"/>
      <c r="KZU182" s="71"/>
      <c r="KZV182" s="71"/>
      <c r="KZW182" s="71"/>
      <c r="KZX182" s="72"/>
      <c r="KZY182" s="72"/>
      <c r="KZZ182" s="72"/>
      <c r="LAA182" s="72"/>
      <c r="LAB182" s="72"/>
      <c r="LAC182" s="72"/>
      <c r="LAD182" s="72"/>
      <c r="LAE182" s="72"/>
      <c r="LAF182" s="72"/>
      <c r="LAG182" s="71"/>
      <c r="LAH182" s="71"/>
      <c r="LAI182" s="71"/>
      <c r="LAJ182" s="71"/>
      <c r="LAK182" s="71"/>
      <c r="LAL182" s="71"/>
      <c r="LAM182" s="71"/>
      <c r="LAN182" s="72"/>
      <c r="LAO182" s="72"/>
      <c r="LAP182" s="72"/>
      <c r="LAQ182" s="72"/>
      <c r="LAR182" s="72"/>
      <c r="LAS182" s="72"/>
      <c r="LAT182" s="72"/>
      <c r="LAU182" s="72"/>
      <c r="LAV182" s="72"/>
      <c r="LAW182" s="71"/>
      <c r="LAX182" s="71"/>
      <c r="LAY182" s="71"/>
      <c r="LAZ182" s="71"/>
      <c r="LBA182" s="71"/>
      <c r="LBB182" s="71"/>
      <c r="LBC182" s="71"/>
      <c r="LBD182" s="72"/>
      <c r="LBE182" s="72"/>
      <c r="LBF182" s="72"/>
      <c r="LBG182" s="72"/>
      <c r="LBH182" s="72"/>
      <c r="LBI182" s="72"/>
      <c r="LBJ182" s="72"/>
      <c r="LBK182" s="72"/>
      <c r="LBL182" s="72"/>
      <c r="LBM182" s="71"/>
      <c r="LBN182" s="71"/>
      <c r="LBO182" s="71"/>
      <c r="LBP182" s="71"/>
      <c r="LBQ182" s="71"/>
      <c r="LBR182" s="71"/>
      <c r="LBS182" s="71"/>
      <c r="LBT182" s="72"/>
      <c r="LBU182" s="72"/>
      <c r="LBV182" s="72"/>
      <c r="LBW182" s="72"/>
      <c r="LBX182" s="72"/>
      <c r="LBY182" s="72"/>
      <c r="LBZ182" s="72"/>
      <c r="LCA182" s="72"/>
      <c r="LCB182" s="72"/>
      <c r="LCC182" s="71"/>
      <c r="LCD182" s="71"/>
      <c r="LCE182" s="71"/>
      <c r="LCF182" s="71"/>
      <c r="LCG182" s="71"/>
      <c r="LCH182" s="71"/>
      <c r="LCI182" s="71"/>
      <c r="LCJ182" s="72"/>
      <c r="LCK182" s="72"/>
      <c r="LCL182" s="72"/>
      <c r="LCM182" s="72"/>
      <c r="LCN182" s="72"/>
      <c r="LCO182" s="72"/>
      <c r="LCP182" s="72"/>
      <c r="LCQ182" s="72"/>
      <c r="LCR182" s="72"/>
      <c r="LCS182" s="71"/>
      <c r="LCT182" s="71"/>
      <c r="LCU182" s="71"/>
      <c r="LCV182" s="71"/>
      <c r="LCW182" s="71"/>
      <c r="LCX182" s="71"/>
      <c r="LCY182" s="71"/>
      <c r="LCZ182" s="72"/>
      <c r="LDA182" s="72"/>
      <c r="LDB182" s="72"/>
      <c r="LDC182" s="72"/>
      <c r="LDD182" s="72"/>
      <c r="LDE182" s="72"/>
      <c r="LDF182" s="72"/>
      <c r="LDG182" s="72"/>
      <c r="LDH182" s="72"/>
      <c r="LDI182" s="71"/>
      <c r="LDJ182" s="71"/>
      <c r="LDK182" s="71"/>
      <c r="LDL182" s="71"/>
      <c r="LDM182" s="71"/>
      <c r="LDN182" s="71"/>
      <c r="LDO182" s="71"/>
      <c r="LDP182" s="72"/>
      <c r="LDQ182" s="72"/>
      <c r="LDR182" s="72"/>
      <c r="LDS182" s="72"/>
      <c r="LDT182" s="72"/>
      <c r="LDU182" s="72"/>
      <c r="LDV182" s="72"/>
      <c r="LDW182" s="72"/>
      <c r="LDX182" s="72"/>
      <c r="LDY182" s="71"/>
      <c r="LDZ182" s="71"/>
      <c r="LEA182" s="71"/>
      <c r="LEB182" s="71"/>
      <c r="LEC182" s="71"/>
      <c r="LED182" s="71"/>
      <c r="LEE182" s="71"/>
      <c r="LEF182" s="72"/>
      <c r="LEG182" s="72"/>
      <c r="LEH182" s="72"/>
      <c r="LEI182" s="72"/>
      <c r="LEJ182" s="72"/>
      <c r="LEK182" s="72"/>
      <c r="LEL182" s="72"/>
      <c r="LEM182" s="72"/>
      <c r="LEN182" s="72"/>
      <c r="LEO182" s="71"/>
      <c r="LEP182" s="71"/>
      <c r="LEQ182" s="71"/>
      <c r="LER182" s="71"/>
      <c r="LES182" s="71"/>
      <c r="LET182" s="71"/>
      <c r="LEU182" s="71"/>
      <c r="LEV182" s="72"/>
      <c r="LEW182" s="72"/>
      <c r="LEX182" s="72"/>
      <c r="LEY182" s="72"/>
      <c r="LEZ182" s="72"/>
      <c r="LFA182" s="72"/>
      <c r="LFB182" s="72"/>
      <c r="LFC182" s="72"/>
      <c r="LFD182" s="72"/>
      <c r="LFE182" s="71"/>
      <c r="LFF182" s="71"/>
      <c r="LFG182" s="71"/>
      <c r="LFH182" s="71"/>
      <c r="LFI182" s="71"/>
      <c r="LFJ182" s="71"/>
      <c r="LFK182" s="71"/>
      <c r="LFL182" s="72"/>
      <c r="LFM182" s="72"/>
      <c r="LFN182" s="72"/>
      <c r="LFO182" s="72"/>
      <c r="LFP182" s="72"/>
      <c r="LFQ182" s="72"/>
      <c r="LFR182" s="72"/>
      <c r="LFS182" s="72"/>
      <c r="LFT182" s="72"/>
      <c r="LFU182" s="71"/>
      <c r="LFV182" s="71"/>
      <c r="LFW182" s="71"/>
      <c r="LFX182" s="71"/>
      <c r="LFY182" s="71"/>
      <c r="LFZ182" s="71"/>
      <c r="LGA182" s="71"/>
      <c r="LGB182" s="72"/>
      <c r="LGC182" s="72"/>
      <c r="LGD182" s="72"/>
      <c r="LGE182" s="72"/>
      <c r="LGF182" s="72"/>
      <c r="LGG182" s="72"/>
      <c r="LGH182" s="72"/>
      <c r="LGI182" s="72"/>
      <c r="LGJ182" s="72"/>
      <c r="LGK182" s="71"/>
      <c r="LGL182" s="71"/>
      <c r="LGM182" s="71"/>
      <c r="LGN182" s="71"/>
      <c r="LGO182" s="71"/>
      <c r="LGP182" s="71"/>
      <c r="LGQ182" s="71"/>
      <c r="LGR182" s="72"/>
      <c r="LGS182" s="72"/>
      <c r="LGT182" s="72"/>
      <c r="LGU182" s="72"/>
      <c r="LGV182" s="72"/>
      <c r="LGW182" s="72"/>
      <c r="LGX182" s="72"/>
      <c r="LGY182" s="72"/>
      <c r="LGZ182" s="72"/>
      <c r="LHA182" s="71"/>
      <c r="LHB182" s="71"/>
      <c r="LHC182" s="71"/>
      <c r="LHD182" s="71"/>
      <c r="LHE182" s="71"/>
      <c r="LHF182" s="71"/>
      <c r="LHG182" s="71"/>
      <c r="LHH182" s="72"/>
      <c r="LHI182" s="72"/>
      <c r="LHJ182" s="72"/>
      <c r="LHK182" s="72"/>
      <c r="LHL182" s="72"/>
      <c r="LHM182" s="72"/>
      <c r="LHN182" s="72"/>
      <c r="LHO182" s="72"/>
      <c r="LHP182" s="72"/>
      <c r="LHQ182" s="71"/>
      <c r="LHR182" s="71"/>
      <c r="LHS182" s="71"/>
      <c r="LHT182" s="71"/>
      <c r="LHU182" s="71"/>
      <c r="LHV182" s="71"/>
      <c r="LHW182" s="71"/>
      <c r="LHX182" s="72"/>
      <c r="LHY182" s="72"/>
      <c r="LHZ182" s="72"/>
      <c r="LIA182" s="72"/>
      <c r="LIB182" s="72"/>
      <c r="LIC182" s="72"/>
      <c r="LID182" s="72"/>
      <c r="LIE182" s="72"/>
      <c r="LIF182" s="72"/>
      <c r="LIG182" s="71"/>
      <c r="LIH182" s="71"/>
      <c r="LII182" s="71"/>
      <c r="LIJ182" s="71"/>
      <c r="LIK182" s="71"/>
      <c r="LIL182" s="71"/>
      <c r="LIM182" s="71"/>
      <c r="LIN182" s="72"/>
      <c r="LIO182" s="72"/>
      <c r="LIP182" s="72"/>
      <c r="LIQ182" s="72"/>
      <c r="LIR182" s="72"/>
      <c r="LIS182" s="72"/>
      <c r="LIT182" s="72"/>
      <c r="LIU182" s="72"/>
      <c r="LIV182" s="72"/>
      <c r="LIW182" s="71"/>
      <c r="LIX182" s="71"/>
      <c r="LIY182" s="71"/>
      <c r="LIZ182" s="71"/>
      <c r="LJA182" s="71"/>
      <c r="LJB182" s="71"/>
      <c r="LJC182" s="71"/>
      <c r="LJD182" s="72"/>
      <c r="LJE182" s="72"/>
      <c r="LJF182" s="72"/>
      <c r="LJG182" s="72"/>
      <c r="LJH182" s="72"/>
      <c r="LJI182" s="72"/>
      <c r="LJJ182" s="72"/>
      <c r="LJK182" s="72"/>
      <c r="LJL182" s="72"/>
      <c r="LJM182" s="71"/>
      <c r="LJN182" s="71"/>
      <c r="LJO182" s="71"/>
      <c r="LJP182" s="71"/>
      <c r="LJQ182" s="71"/>
      <c r="LJR182" s="71"/>
      <c r="LJS182" s="71"/>
      <c r="LJT182" s="72"/>
      <c r="LJU182" s="72"/>
      <c r="LJV182" s="72"/>
      <c r="LJW182" s="72"/>
      <c r="LJX182" s="72"/>
      <c r="LJY182" s="72"/>
      <c r="LJZ182" s="72"/>
      <c r="LKA182" s="72"/>
      <c r="LKB182" s="72"/>
      <c r="LKC182" s="71"/>
      <c r="LKD182" s="71"/>
      <c r="LKE182" s="71"/>
      <c r="LKF182" s="71"/>
      <c r="LKG182" s="71"/>
      <c r="LKH182" s="71"/>
      <c r="LKI182" s="71"/>
      <c r="LKJ182" s="72"/>
      <c r="LKK182" s="72"/>
      <c r="LKL182" s="72"/>
      <c r="LKM182" s="72"/>
      <c r="LKN182" s="72"/>
      <c r="LKO182" s="72"/>
      <c r="LKP182" s="72"/>
      <c r="LKQ182" s="72"/>
      <c r="LKR182" s="72"/>
      <c r="LKS182" s="71"/>
      <c r="LKT182" s="71"/>
      <c r="LKU182" s="71"/>
      <c r="LKV182" s="71"/>
      <c r="LKW182" s="71"/>
      <c r="LKX182" s="71"/>
      <c r="LKY182" s="71"/>
      <c r="LKZ182" s="72"/>
      <c r="LLA182" s="72"/>
      <c r="LLB182" s="72"/>
      <c r="LLC182" s="72"/>
      <c r="LLD182" s="72"/>
      <c r="LLE182" s="72"/>
      <c r="LLF182" s="72"/>
      <c r="LLG182" s="72"/>
      <c r="LLH182" s="72"/>
      <c r="LLI182" s="71"/>
      <c r="LLJ182" s="71"/>
      <c r="LLK182" s="71"/>
      <c r="LLL182" s="71"/>
      <c r="LLM182" s="71"/>
      <c r="LLN182" s="71"/>
      <c r="LLO182" s="71"/>
      <c r="LLP182" s="72"/>
      <c r="LLQ182" s="72"/>
      <c r="LLR182" s="72"/>
      <c r="LLS182" s="72"/>
      <c r="LLT182" s="72"/>
      <c r="LLU182" s="72"/>
      <c r="LLV182" s="72"/>
      <c r="LLW182" s="72"/>
      <c r="LLX182" s="72"/>
      <c r="LLY182" s="71"/>
      <c r="LLZ182" s="71"/>
      <c r="LMA182" s="71"/>
      <c r="LMB182" s="71"/>
      <c r="LMC182" s="71"/>
      <c r="LMD182" s="71"/>
      <c r="LME182" s="71"/>
      <c r="LMF182" s="72"/>
      <c r="LMG182" s="72"/>
      <c r="LMH182" s="72"/>
      <c r="LMI182" s="72"/>
      <c r="LMJ182" s="72"/>
      <c r="LMK182" s="72"/>
      <c r="LML182" s="72"/>
      <c r="LMM182" s="72"/>
      <c r="LMN182" s="72"/>
      <c r="LMO182" s="71"/>
      <c r="LMP182" s="71"/>
      <c r="LMQ182" s="71"/>
      <c r="LMR182" s="71"/>
      <c r="LMS182" s="71"/>
      <c r="LMT182" s="71"/>
      <c r="LMU182" s="71"/>
      <c r="LMV182" s="72"/>
      <c r="LMW182" s="72"/>
      <c r="LMX182" s="72"/>
      <c r="LMY182" s="72"/>
      <c r="LMZ182" s="72"/>
      <c r="LNA182" s="72"/>
      <c r="LNB182" s="72"/>
      <c r="LNC182" s="72"/>
      <c r="LND182" s="72"/>
      <c r="LNE182" s="71"/>
      <c r="LNF182" s="71"/>
      <c r="LNG182" s="71"/>
      <c r="LNH182" s="71"/>
      <c r="LNI182" s="71"/>
      <c r="LNJ182" s="71"/>
      <c r="LNK182" s="71"/>
      <c r="LNL182" s="72"/>
      <c r="LNM182" s="72"/>
      <c r="LNN182" s="72"/>
      <c r="LNO182" s="72"/>
      <c r="LNP182" s="72"/>
      <c r="LNQ182" s="72"/>
      <c r="LNR182" s="72"/>
      <c r="LNS182" s="72"/>
      <c r="LNT182" s="72"/>
      <c r="LNU182" s="71"/>
      <c r="LNV182" s="71"/>
      <c r="LNW182" s="71"/>
      <c r="LNX182" s="71"/>
      <c r="LNY182" s="71"/>
      <c r="LNZ182" s="71"/>
      <c r="LOA182" s="71"/>
      <c r="LOB182" s="72"/>
      <c r="LOC182" s="72"/>
      <c r="LOD182" s="72"/>
      <c r="LOE182" s="72"/>
      <c r="LOF182" s="72"/>
      <c r="LOG182" s="72"/>
      <c r="LOH182" s="72"/>
      <c r="LOI182" s="72"/>
      <c r="LOJ182" s="72"/>
      <c r="LOK182" s="71"/>
      <c r="LOL182" s="71"/>
      <c r="LOM182" s="71"/>
      <c r="LON182" s="71"/>
      <c r="LOO182" s="71"/>
      <c r="LOP182" s="71"/>
      <c r="LOQ182" s="71"/>
      <c r="LOR182" s="72"/>
      <c r="LOS182" s="72"/>
      <c r="LOT182" s="72"/>
      <c r="LOU182" s="72"/>
      <c r="LOV182" s="72"/>
      <c r="LOW182" s="72"/>
      <c r="LOX182" s="72"/>
      <c r="LOY182" s="72"/>
      <c r="LOZ182" s="72"/>
      <c r="LPA182" s="71"/>
      <c r="LPB182" s="71"/>
      <c r="LPC182" s="71"/>
      <c r="LPD182" s="71"/>
      <c r="LPE182" s="71"/>
      <c r="LPF182" s="71"/>
      <c r="LPG182" s="71"/>
      <c r="LPH182" s="72"/>
      <c r="LPI182" s="72"/>
      <c r="LPJ182" s="72"/>
      <c r="LPK182" s="72"/>
      <c r="LPL182" s="72"/>
      <c r="LPM182" s="72"/>
      <c r="LPN182" s="72"/>
      <c r="LPO182" s="72"/>
      <c r="LPP182" s="72"/>
      <c r="LPQ182" s="71"/>
      <c r="LPR182" s="71"/>
      <c r="LPS182" s="71"/>
      <c r="LPT182" s="71"/>
      <c r="LPU182" s="71"/>
      <c r="LPV182" s="71"/>
      <c r="LPW182" s="71"/>
      <c r="LPX182" s="72"/>
      <c r="LPY182" s="72"/>
      <c r="LPZ182" s="72"/>
      <c r="LQA182" s="72"/>
      <c r="LQB182" s="72"/>
      <c r="LQC182" s="72"/>
      <c r="LQD182" s="72"/>
      <c r="LQE182" s="72"/>
      <c r="LQF182" s="72"/>
      <c r="LQG182" s="71"/>
      <c r="LQH182" s="71"/>
      <c r="LQI182" s="71"/>
      <c r="LQJ182" s="71"/>
      <c r="LQK182" s="71"/>
      <c r="LQL182" s="71"/>
      <c r="LQM182" s="71"/>
      <c r="LQN182" s="72"/>
      <c r="LQO182" s="72"/>
      <c r="LQP182" s="72"/>
      <c r="LQQ182" s="72"/>
      <c r="LQR182" s="72"/>
      <c r="LQS182" s="72"/>
      <c r="LQT182" s="72"/>
      <c r="LQU182" s="72"/>
      <c r="LQV182" s="72"/>
      <c r="LQW182" s="71"/>
      <c r="LQX182" s="71"/>
      <c r="LQY182" s="71"/>
      <c r="LQZ182" s="71"/>
      <c r="LRA182" s="71"/>
      <c r="LRB182" s="71"/>
      <c r="LRC182" s="71"/>
      <c r="LRD182" s="72"/>
      <c r="LRE182" s="72"/>
      <c r="LRF182" s="72"/>
      <c r="LRG182" s="72"/>
      <c r="LRH182" s="72"/>
      <c r="LRI182" s="72"/>
      <c r="LRJ182" s="72"/>
      <c r="LRK182" s="72"/>
      <c r="LRL182" s="72"/>
      <c r="LRM182" s="71"/>
      <c r="LRN182" s="71"/>
      <c r="LRO182" s="71"/>
      <c r="LRP182" s="71"/>
      <c r="LRQ182" s="71"/>
      <c r="LRR182" s="71"/>
      <c r="LRS182" s="71"/>
      <c r="LRT182" s="72"/>
      <c r="LRU182" s="72"/>
      <c r="LRV182" s="72"/>
      <c r="LRW182" s="72"/>
      <c r="LRX182" s="72"/>
      <c r="LRY182" s="72"/>
      <c r="LRZ182" s="72"/>
      <c r="LSA182" s="72"/>
      <c r="LSB182" s="72"/>
      <c r="LSC182" s="71"/>
      <c r="LSD182" s="71"/>
      <c r="LSE182" s="71"/>
      <c r="LSF182" s="71"/>
      <c r="LSG182" s="71"/>
      <c r="LSH182" s="71"/>
      <c r="LSI182" s="71"/>
      <c r="LSJ182" s="72"/>
      <c r="LSK182" s="72"/>
      <c r="LSL182" s="72"/>
      <c r="LSM182" s="72"/>
      <c r="LSN182" s="72"/>
      <c r="LSO182" s="72"/>
      <c r="LSP182" s="72"/>
      <c r="LSQ182" s="72"/>
      <c r="LSR182" s="72"/>
      <c r="LSS182" s="71"/>
      <c r="LST182" s="71"/>
      <c r="LSU182" s="71"/>
      <c r="LSV182" s="71"/>
      <c r="LSW182" s="71"/>
      <c r="LSX182" s="71"/>
      <c r="LSY182" s="71"/>
      <c r="LSZ182" s="72"/>
      <c r="LTA182" s="72"/>
      <c r="LTB182" s="72"/>
      <c r="LTC182" s="72"/>
      <c r="LTD182" s="72"/>
      <c r="LTE182" s="72"/>
      <c r="LTF182" s="72"/>
      <c r="LTG182" s="72"/>
      <c r="LTH182" s="72"/>
      <c r="LTI182" s="71"/>
      <c r="LTJ182" s="71"/>
      <c r="LTK182" s="71"/>
      <c r="LTL182" s="71"/>
      <c r="LTM182" s="71"/>
      <c r="LTN182" s="71"/>
      <c r="LTO182" s="71"/>
      <c r="LTP182" s="72"/>
      <c r="LTQ182" s="72"/>
      <c r="LTR182" s="72"/>
      <c r="LTS182" s="72"/>
      <c r="LTT182" s="72"/>
      <c r="LTU182" s="72"/>
      <c r="LTV182" s="72"/>
      <c r="LTW182" s="72"/>
      <c r="LTX182" s="72"/>
      <c r="LTY182" s="71"/>
      <c r="LTZ182" s="71"/>
      <c r="LUA182" s="71"/>
      <c r="LUB182" s="71"/>
      <c r="LUC182" s="71"/>
      <c r="LUD182" s="71"/>
      <c r="LUE182" s="71"/>
      <c r="LUF182" s="72"/>
      <c r="LUG182" s="72"/>
      <c r="LUH182" s="72"/>
      <c r="LUI182" s="72"/>
      <c r="LUJ182" s="72"/>
      <c r="LUK182" s="72"/>
      <c r="LUL182" s="72"/>
      <c r="LUM182" s="72"/>
      <c r="LUN182" s="72"/>
      <c r="LUO182" s="71"/>
      <c r="LUP182" s="71"/>
      <c r="LUQ182" s="71"/>
      <c r="LUR182" s="71"/>
      <c r="LUS182" s="71"/>
      <c r="LUT182" s="71"/>
      <c r="LUU182" s="71"/>
      <c r="LUV182" s="72"/>
      <c r="LUW182" s="72"/>
      <c r="LUX182" s="72"/>
      <c r="LUY182" s="72"/>
      <c r="LUZ182" s="72"/>
      <c r="LVA182" s="72"/>
      <c r="LVB182" s="72"/>
      <c r="LVC182" s="72"/>
      <c r="LVD182" s="72"/>
      <c r="LVE182" s="71"/>
      <c r="LVF182" s="71"/>
      <c r="LVG182" s="71"/>
      <c r="LVH182" s="71"/>
      <c r="LVI182" s="71"/>
      <c r="LVJ182" s="71"/>
      <c r="LVK182" s="71"/>
      <c r="LVL182" s="72"/>
      <c r="LVM182" s="72"/>
      <c r="LVN182" s="72"/>
      <c r="LVO182" s="72"/>
      <c r="LVP182" s="72"/>
      <c r="LVQ182" s="72"/>
      <c r="LVR182" s="72"/>
      <c r="LVS182" s="72"/>
      <c r="LVT182" s="72"/>
      <c r="LVU182" s="71"/>
      <c r="LVV182" s="71"/>
      <c r="LVW182" s="71"/>
      <c r="LVX182" s="71"/>
      <c r="LVY182" s="71"/>
      <c r="LVZ182" s="71"/>
      <c r="LWA182" s="71"/>
      <c r="LWB182" s="72"/>
      <c r="LWC182" s="72"/>
      <c r="LWD182" s="72"/>
      <c r="LWE182" s="72"/>
      <c r="LWF182" s="72"/>
      <c r="LWG182" s="72"/>
      <c r="LWH182" s="72"/>
      <c r="LWI182" s="72"/>
      <c r="LWJ182" s="72"/>
      <c r="LWK182" s="71"/>
      <c r="LWL182" s="71"/>
      <c r="LWM182" s="71"/>
      <c r="LWN182" s="71"/>
      <c r="LWO182" s="71"/>
      <c r="LWP182" s="71"/>
      <c r="LWQ182" s="71"/>
      <c r="LWR182" s="72"/>
      <c r="LWS182" s="72"/>
      <c r="LWT182" s="72"/>
      <c r="LWU182" s="72"/>
      <c r="LWV182" s="72"/>
      <c r="LWW182" s="72"/>
      <c r="LWX182" s="72"/>
      <c r="LWY182" s="72"/>
      <c r="LWZ182" s="72"/>
      <c r="LXA182" s="71"/>
      <c r="LXB182" s="71"/>
      <c r="LXC182" s="71"/>
      <c r="LXD182" s="71"/>
      <c r="LXE182" s="71"/>
      <c r="LXF182" s="71"/>
      <c r="LXG182" s="71"/>
      <c r="LXH182" s="72"/>
      <c r="LXI182" s="72"/>
      <c r="LXJ182" s="72"/>
      <c r="LXK182" s="72"/>
      <c r="LXL182" s="72"/>
      <c r="LXM182" s="72"/>
      <c r="LXN182" s="72"/>
      <c r="LXO182" s="72"/>
      <c r="LXP182" s="72"/>
      <c r="LXQ182" s="71"/>
      <c r="LXR182" s="71"/>
      <c r="LXS182" s="71"/>
      <c r="LXT182" s="71"/>
      <c r="LXU182" s="71"/>
      <c r="LXV182" s="71"/>
      <c r="LXW182" s="71"/>
      <c r="LXX182" s="72"/>
      <c r="LXY182" s="72"/>
      <c r="LXZ182" s="72"/>
      <c r="LYA182" s="72"/>
      <c r="LYB182" s="72"/>
      <c r="LYC182" s="72"/>
      <c r="LYD182" s="72"/>
      <c r="LYE182" s="72"/>
      <c r="LYF182" s="72"/>
      <c r="LYG182" s="71"/>
      <c r="LYH182" s="71"/>
      <c r="LYI182" s="71"/>
      <c r="LYJ182" s="71"/>
      <c r="LYK182" s="71"/>
      <c r="LYL182" s="71"/>
      <c r="LYM182" s="71"/>
      <c r="LYN182" s="72"/>
      <c r="LYO182" s="72"/>
      <c r="LYP182" s="72"/>
      <c r="LYQ182" s="72"/>
      <c r="LYR182" s="72"/>
      <c r="LYS182" s="72"/>
      <c r="LYT182" s="72"/>
      <c r="LYU182" s="72"/>
      <c r="LYV182" s="72"/>
      <c r="LYW182" s="71"/>
      <c r="LYX182" s="71"/>
      <c r="LYY182" s="71"/>
      <c r="LYZ182" s="71"/>
      <c r="LZA182" s="71"/>
      <c r="LZB182" s="71"/>
      <c r="LZC182" s="71"/>
      <c r="LZD182" s="72"/>
      <c r="LZE182" s="72"/>
      <c r="LZF182" s="72"/>
      <c r="LZG182" s="72"/>
      <c r="LZH182" s="72"/>
      <c r="LZI182" s="72"/>
      <c r="LZJ182" s="72"/>
      <c r="LZK182" s="72"/>
      <c r="LZL182" s="72"/>
      <c r="LZM182" s="71"/>
      <c r="LZN182" s="71"/>
      <c r="LZO182" s="71"/>
      <c r="LZP182" s="71"/>
      <c r="LZQ182" s="71"/>
      <c r="LZR182" s="71"/>
      <c r="LZS182" s="71"/>
      <c r="LZT182" s="72"/>
      <c r="LZU182" s="72"/>
      <c r="LZV182" s="72"/>
      <c r="LZW182" s="72"/>
      <c r="LZX182" s="72"/>
      <c r="LZY182" s="72"/>
      <c r="LZZ182" s="72"/>
      <c r="MAA182" s="72"/>
      <c r="MAB182" s="72"/>
      <c r="MAC182" s="71"/>
      <c r="MAD182" s="71"/>
      <c r="MAE182" s="71"/>
      <c r="MAF182" s="71"/>
      <c r="MAG182" s="71"/>
      <c r="MAH182" s="71"/>
      <c r="MAI182" s="71"/>
      <c r="MAJ182" s="72"/>
      <c r="MAK182" s="72"/>
      <c r="MAL182" s="72"/>
      <c r="MAM182" s="72"/>
      <c r="MAN182" s="72"/>
      <c r="MAO182" s="72"/>
      <c r="MAP182" s="72"/>
      <c r="MAQ182" s="72"/>
      <c r="MAR182" s="72"/>
      <c r="MAS182" s="71"/>
      <c r="MAT182" s="71"/>
      <c r="MAU182" s="71"/>
      <c r="MAV182" s="71"/>
      <c r="MAW182" s="71"/>
      <c r="MAX182" s="71"/>
      <c r="MAY182" s="71"/>
      <c r="MAZ182" s="72"/>
      <c r="MBA182" s="72"/>
      <c r="MBB182" s="72"/>
      <c r="MBC182" s="72"/>
      <c r="MBD182" s="72"/>
      <c r="MBE182" s="72"/>
      <c r="MBF182" s="72"/>
      <c r="MBG182" s="72"/>
      <c r="MBH182" s="72"/>
      <c r="MBI182" s="71"/>
      <c r="MBJ182" s="71"/>
      <c r="MBK182" s="71"/>
      <c r="MBL182" s="71"/>
      <c r="MBM182" s="71"/>
      <c r="MBN182" s="71"/>
      <c r="MBO182" s="71"/>
      <c r="MBP182" s="72"/>
      <c r="MBQ182" s="72"/>
      <c r="MBR182" s="72"/>
      <c r="MBS182" s="72"/>
      <c r="MBT182" s="72"/>
      <c r="MBU182" s="72"/>
      <c r="MBV182" s="72"/>
      <c r="MBW182" s="72"/>
      <c r="MBX182" s="72"/>
      <c r="MBY182" s="71"/>
      <c r="MBZ182" s="71"/>
      <c r="MCA182" s="71"/>
      <c r="MCB182" s="71"/>
      <c r="MCC182" s="71"/>
      <c r="MCD182" s="71"/>
      <c r="MCE182" s="71"/>
      <c r="MCF182" s="72"/>
      <c r="MCG182" s="72"/>
      <c r="MCH182" s="72"/>
      <c r="MCI182" s="72"/>
      <c r="MCJ182" s="72"/>
      <c r="MCK182" s="72"/>
      <c r="MCL182" s="72"/>
      <c r="MCM182" s="72"/>
      <c r="MCN182" s="72"/>
      <c r="MCO182" s="71"/>
      <c r="MCP182" s="71"/>
      <c r="MCQ182" s="71"/>
      <c r="MCR182" s="71"/>
      <c r="MCS182" s="71"/>
      <c r="MCT182" s="71"/>
      <c r="MCU182" s="71"/>
      <c r="MCV182" s="72"/>
      <c r="MCW182" s="72"/>
      <c r="MCX182" s="72"/>
      <c r="MCY182" s="72"/>
      <c r="MCZ182" s="72"/>
      <c r="MDA182" s="72"/>
      <c r="MDB182" s="72"/>
      <c r="MDC182" s="72"/>
      <c r="MDD182" s="72"/>
      <c r="MDE182" s="71"/>
      <c r="MDF182" s="71"/>
      <c r="MDG182" s="71"/>
      <c r="MDH182" s="71"/>
      <c r="MDI182" s="71"/>
      <c r="MDJ182" s="71"/>
      <c r="MDK182" s="71"/>
      <c r="MDL182" s="72"/>
      <c r="MDM182" s="72"/>
      <c r="MDN182" s="72"/>
      <c r="MDO182" s="72"/>
      <c r="MDP182" s="72"/>
      <c r="MDQ182" s="72"/>
      <c r="MDR182" s="72"/>
      <c r="MDS182" s="72"/>
      <c r="MDT182" s="72"/>
      <c r="MDU182" s="71"/>
      <c r="MDV182" s="71"/>
      <c r="MDW182" s="71"/>
      <c r="MDX182" s="71"/>
      <c r="MDY182" s="71"/>
      <c r="MDZ182" s="71"/>
      <c r="MEA182" s="71"/>
      <c r="MEB182" s="72"/>
      <c r="MEC182" s="72"/>
      <c r="MED182" s="72"/>
      <c r="MEE182" s="72"/>
      <c r="MEF182" s="72"/>
      <c r="MEG182" s="72"/>
      <c r="MEH182" s="72"/>
      <c r="MEI182" s="72"/>
      <c r="MEJ182" s="72"/>
      <c r="MEK182" s="71"/>
      <c r="MEL182" s="71"/>
      <c r="MEM182" s="71"/>
      <c r="MEN182" s="71"/>
      <c r="MEO182" s="71"/>
      <c r="MEP182" s="71"/>
      <c r="MEQ182" s="71"/>
      <c r="MER182" s="72"/>
      <c r="MES182" s="72"/>
      <c r="MET182" s="72"/>
      <c r="MEU182" s="72"/>
      <c r="MEV182" s="72"/>
      <c r="MEW182" s="72"/>
      <c r="MEX182" s="72"/>
      <c r="MEY182" s="72"/>
      <c r="MEZ182" s="72"/>
      <c r="MFA182" s="71"/>
      <c r="MFB182" s="71"/>
      <c r="MFC182" s="71"/>
      <c r="MFD182" s="71"/>
      <c r="MFE182" s="71"/>
      <c r="MFF182" s="71"/>
      <c r="MFG182" s="71"/>
      <c r="MFH182" s="72"/>
      <c r="MFI182" s="72"/>
      <c r="MFJ182" s="72"/>
      <c r="MFK182" s="72"/>
      <c r="MFL182" s="72"/>
      <c r="MFM182" s="72"/>
      <c r="MFN182" s="72"/>
      <c r="MFO182" s="72"/>
      <c r="MFP182" s="72"/>
      <c r="MFQ182" s="71"/>
      <c r="MFR182" s="71"/>
      <c r="MFS182" s="71"/>
      <c r="MFT182" s="71"/>
      <c r="MFU182" s="71"/>
      <c r="MFV182" s="71"/>
      <c r="MFW182" s="71"/>
      <c r="MFX182" s="72"/>
      <c r="MFY182" s="72"/>
      <c r="MFZ182" s="72"/>
      <c r="MGA182" s="72"/>
      <c r="MGB182" s="72"/>
      <c r="MGC182" s="72"/>
      <c r="MGD182" s="72"/>
      <c r="MGE182" s="72"/>
      <c r="MGF182" s="72"/>
      <c r="MGG182" s="71"/>
      <c r="MGH182" s="71"/>
      <c r="MGI182" s="71"/>
      <c r="MGJ182" s="71"/>
      <c r="MGK182" s="71"/>
      <c r="MGL182" s="71"/>
      <c r="MGM182" s="71"/>
      <c r="MGN182" s="72"/>
      <c r="MGO182" s="72"/>
      <c r="MGP182" s="72"/>
      <c r="MGQ182" s="72"/>
      <c r="MGR182" s="72"/>
      <c r="MGS182" s="72"/>
      <c r="MGT182" s="72"/>
      <c r="MGU182" s="72"/>
      <c r="MGV182" s="72"/>
      <c r="MGW182" s="71"/>
      <c r="MGX182" s="71"/>
      <c r="MGY182" s="71"/>
      <c r="MGZ182" s="71"/>
      <c r="MHA182" s="71"/>
      <c r="MHB182" s="71"/>
      <c r="MHC182" s="71"/>
      <c r="MHD182" s="72"/>
      <c r="MHE182" s="72"/>
      <c r="MHF182" s="72"/>
      <c r="MHG182" s="72"/>
      <c r="MHH182" s="72"/>
      <c r="MHI182" s="72"/>
      <c r="MHJ182" s="72"/>
      <c r="MHK182" s="72"/>
      <c r="MHL182" s="72"/>
      <c r="MHM182" s="71"/>
      <c r="MHN182" s="71"/>
      <c r="MHO182" s="71"/>
      <c r="MHP182" s="71"/>
      <c r="MHQ182" s="71"/>
      <c r="MHR182" s="71"/>
      <c r="MHS182" s="71"/>
      <c r="MHT182" s="72"/>
      <c r="MHU182" s="72"/>
      <c r="MHV182" s="72"/>
      <c r="MHW182" s="72"/>
      <c r="MHX182" s="72"/>
      <c r="MHY182" s="72"/>
      <c r="MHZ182" s="72"/>
      <c r="MIA182" s="72"/>
      <c r="MIB182" s="72"/>
      <c r="MIC182" s="71"/>
      <c r="MID182" s="71"/>
      <c r="MIE182" s="71"/>
      <c r="MIF182" s="71"/>
      <c r="MIG182" s="71"/>
      <c r="MIH182" s="71"/>
      <c r="MII182" s="71"/>
      <c r="MIJ182" s="72"/>
      <c r="MIK182" s="72"/>
      <c r="MIL182" s="72"/>
      <c r="MIM182" s="72"/>
      <c r="MIN182" s="72"/>
      <c r="MIO182" s="72"/>
      <c r="MIP182" s="72"/>
      <c r="MIQ182" s="72"/>
      <c r="MIR182" s="72"/>
      <c r="MIS182" s="71"/>
      <c r="MIT182" s="71"/>
      <c r="MIU182" s="71"/>
      <c r="MIV182" s="71"/>
      <c r="MIW182" s="71"/>
      <c r="MIX182" s="71"/>
      <c r="MIY182" s="71"/>
      <c r="MIZ182" s="72"/>
      <c r="MJA182" s="72"/>
      <c r="MJB182" s="72"/>
      <c r="MJC182" s="72"/>
      <c r="MJD182" s="72"/>
      <c r="MJE182" s="72"/>
      <c r="MJF182" s="72"/>
      <c r="MJG182" s="72"/>
      <c r="MJH182" s="72"/>
      <c r="MJI182" s="71"/>
      <c r="MJJ182" s="71"/>
      <c r="MJK182" s="71"/>
      <c r="MJL182" s="71"/>
      <c r="MJM182" s="71"/>
      <c r="MJN182" s="71"/>
      <c r="MJO182" s="71"/>
      <c r="MJP182" s="72"/>
      <c r="MJQ182" s="72"/>
      <c r="MJR182" s="72"/>
      <c r="MJS182" s="72"/>
      <c r="MJT182" s="72"/>
      <c r="MJU182" s="72"/>
      <c r="MJV182" s="72"/>
      <c r="MJW182" s="72"/>
      <c r="MJX182" s="72"/>
      <c r="MJY182" s="71"/>
      <c r="MJZ182" s="71"/>
      <c r="MKA182" s="71"/>
      <c r="MKB182" s="71"/>
      <c r="MKC182" s="71"/>
      <c r="MKD182" s="71"/>
      <c r="MKE182" s="71"/>
      <c r="MKF182" s="72"/>
      <c r="MKG182" s="72"/>
      <c r="MKH182" s="72"/>
      <c r="MKI182" s="72"/>
      <c r="MKJ182" s="72"/>
      <c r="MKK182" s="72"/>
      <c r="MKL182" s="72"/>
      <c r="MKM182" s="72"/>
      <c r="MKN182" s="72"/>
      <c r="MKO182" s="71"/>
      <c r="MKP182" s="71"/>
      <c r="MKQ182" s="71"/>
      <c r="MKR182" s="71"/>
      <c r="MKS182" s="71"/>
      <c r="MKT182" s="71"/>
      <c r="MKU182" s="71"/>
      <c r="MKV182" s="72"/>
      <c r="MKW182" s="72"/>
      <c r="MKX182" s="72"/>
      <c r="MKY182" s="72"/>
      <c r="MKZ182" s="72"/>
      <c r="MLA182" s="72"/>
      <c r="MLB182" s="72"/>
      <c r="MLC182" s="72"/>
      <c r="MLD182" s="72"/>
      <c r="MLE182" s="71"/>
      <c r="MLF182" s="71"/>
      <c r="MLG182" s="71"/>
      <c r="MLH182" s="71"/>
      <c r="MLI182" s="71"/>
      <c r="MLJ182" s="71"/>
      <c r="MLK182" s="71"/>
      <c r="MLL182" s="72"/>
      <c r="MLM182" s="72"/>
      <c r="MLN182" s="72"/>
      <c r="MLO182" s="72"/>
      <c r="MLP182" s="72"/>
      <c r="MLQ182" s="72"/>
      <c r="MLR182" s="72"/>
      <c r="MLS182" s="72"/>
      <c r="MLT182" s="72"/>
      <c r="MLU182" s="71"/>
      <c r="MLV182" s="71"/>
      <c r="MLW182" s="71"/>
      <c r="MLX182" s="71"/>
      <c r="MLY182" s="71"/>
      <c r="MLZ182" s="71"/>
      <c r="MMA182" s="71"/>
      <c r="MMB182" s="72"/>
      <c r="MMC182" s="72"/>
      <c r="MMD182" s="72"/>
      <c r="MME182" s="72"/>
      <c r="MMF182" s="72"/>
      <c r="MMG182" s="72"/>
      <c r="MMH182" s="72"/>
      <c r="MMI182" s="72"/>
      <c r="MMJ182" s="72"/>
      <c r="MMK182" s="71"/>
      <c r="MML182" s="71"/>
      <c r="MMM182" s="71"/>
      <c r="MMN182" s="71"/>
      <c r="MMO182" s="71"/>
      <c r="MMP182" s="71"/>
      <c r="MMQ182" s="71"/>
      <c r="MMR182" s="72"/>
      <c r="MMS182" s="72"/>
      <c r="MMT182" s="72"/>
      <c r="MMU182" s="72"/>
      <c r="MMV182" s="72"/>
      <c r="MMW182" s="72"/>
      <c r="MMX182" s="72"/>
      <c r="MMY182" s="72"/>
      <c r="MMZ182" s="72"/>
      <c r="MNA182" s="71"/>
      <c r="MNB182" s="71"/>
      <c r="MNC182" s="71"/>
      <c r="MND182" s="71"/>
      <c r="MNE182" s="71"/>
      <c r="MNF182" s="71"/>
      <c r="MNG182" s="71"/>
      <c r="MNH182" s="72"/>
      <c r="MNI182" s="72"/>
      <c r="MNJ182" s="72"/>
      <c r="MNK182" s="72"/>
      <c r="MNL182" s="72"/>
      <c r="MNM182" s="72"/>
      <c r="MNN182" s="72"/>
      <c r="MNO182" s="72"/>
      <c r="MNP182" s="72"/>
      <c r="MNQ182" s="71"/>
      <c r="MNR182" s="71"/>
      <c r="MNS182" s="71"/>
      <c r="MNT182" s="71"/>
      <c r="MNU182" s="71"/>
      <c r="MNV182" s="71"/>
      <c r="MNW182" s="71"/>
      <c r="MNX182" s="72"/>
      <c r="MNY182" s="72"/>
      <c r="MNZ182" s="72"/>
      <c r="MOA182" s="72"/>
      <c r="MOB182" s="72"/>
      <c r="MOC182" s="72"/>
      <c r="MOD182" s="72"/>
      <c r="MOE182" s="72"/>
      <c r="MOF182" s="72"/>
      <c r="MOG182" s="71"/>
      <c r="MOH182" s="71"/>
      <c r="MOI182" s="71"/>
      <c r="MOJ182" s="71"/>
      <c r="MOK182" s="71"/>
      <c r="MOL182" s="71"/>
      <c r="MOM182" s="71"/>
      <c r="MON182" s="72"/>
      <c r="MOO182" s="72"/>
      <c r="MOP182" s="72"/>
      <c r="MOQ182" s="72"/>
      <c r="MOR182" s="72"/>
      <c r="MOS182" s="72"/>
      <c r="MOT182" s="72"/>
      <c r="MOU182" s="72"/>
      <c r="MOV182" s="72"/>
      <c r="MOW182" s="71"/>
      <c r="MOX182" s="71"/>
      <c r="MOY182" s="71"/>
      <c r="MOZ182" s="71"/>
      <c r="MPA182" s="71"/>
      <c r="MPB182" s="71"/>
      <c r="MPC182" s="71"/>
      <c r="MPD182" s="72"/>
      <c r="MPE182" s="72"/>
      <c r="MPF182" s="72"/>
      <c r="MPG182" s="72"/>
      <c r="MPH182" s="72"/>
      <c r="MPI182" s="72"/>
      <c r="MPJ182" s="72"/>
      <c r="MPK182" s="72"/>
      <c r="MPL182" s="72"/>
      <c r="MPM182" s="71"/>
      <c r="MPN182" s="71"/>
      <c r="MPO182" s="71"/>
      <c r="MPP182" s="71"/>
      <c r="MPQ182" s="71"/>
      <c r="MPR182" s="71"/>
      <c r="MPS182" s="71"/>
      <c r="MPT182" s="72"/>
      <c r="MPU182" s="72"/>
      <c r="MPV182" s="72"/>
      <c r="MPW182" s="72"/>
      <c r="MPX182" s="72"/>
      <c r="MPY182" s="72"/>
      <c r="MPZ182" s="72"/>
      <c r="MQA182" s="72"/>
      <c r="MQB182" s="72"/>
      <c r="MQC182" s="71"/>
      <c r="MQD182" s="71"/>
      <c r="MQE182" s="71"/>
      <c r="MQF182" s="71"/>
      <c r="MQG182" s="71"/>
      <c r="MQH182" s="71"/>
      <c r="MQI182" s="71"/>
      <c r="MQJ182" s="72"/>
      <c r="MQK182" s="72"/>
      <c r="MQL182" s="72"/>
      <c r="MQM182" s="72"/>
      <c r="MQN182" s="72"/>
      <c r="MQO182" s="72"/>
      <c r="MQP182" s="72"/>
      <c r="MQQ182" s="72"/>
      <c r="MQR182" s="72"/>
      <c r="MQS182" s="71"/>
      <c r="MQT182" s="71"/>
      <c r="MQU182" s="71"/>
      <c r="MQV182" s="71"/>
      <c r="MQW182" s="71"/>
      <c r="MQX182" s="71"/>
      <c r="MQY182" s="71"/>
      <c r="MQZ182" s="72"/>
      <c r="MRA182" s="72"/>
      <c r="MRB182" s="72"/>
      <c r="MRC182" s="72"/>
      <c r="MRD182" s="72"/>
      <c r="MRE182" s="72"/>
      <c r="MRF182" s="72"/>
      <c r="MRG182" s="72"/>
      <c r="MRH182" s="72"/>
      <c r="MRI182" s="71"/>
      <c r="MRJ182" s="71"/>
      <c r="MRK182" s="71"/>
      <c r="MRL182" s="71"/>
      <c r="MRM182" s="71"/>
      <c r="MRN182" s="71"/>
      <c r="MRO182" s="71"/>
      <c r="MRP182" s="72"/>
      <c r="MRQ182" s="72"/>
      <c r="MRR182" s="72"/>
      <c r="MRS182" s="72"/>
      <c r="MRT182" s="72"/>
      <c r="MRU182" s="72"/>
      <c r="MRV182" s="72"/>
      <c r="MRW182" s="72"/>
      <c r="MRX182" s="72"/>
      <c r="MRY182" s="71"/>
      <c r="MRZ182" s="71"/>
      <c r="MSA182" s="71"/>
      <c r="MSB182" s="71"/>
      <c r="MSC182" s="71"/>
      <c r="MSD182" s="71"/>
      <c r="MSE182" s="71"/>
      <c r="MSF182" s="72"/>
      <c r="MSG182" s="72"/>
      <c r="MSH182" s="72"/>
      <c r="MSI182" s="72"/>
      <c r="MSJ182" s="72"/>
      <c r="MSK182" s="72"/>
      <c r="MSL182" s="72"/>
      <c r="MSM182" s="72"/>
      <c r="MSN182" s="72"/>
      <c r="MSO182" s="71"/>
      <c r="MSP182" s="71"/>
      <c r="MSQ182" s="71"/>
      <c r="MSR182" s="71"/>
      <c r="MSS182" s="71"/>
      <c r="MST182" s="71"/>
      <c r="MSU182" s="71"/>
      <c r="MSV182" s="72"/>
      <c r="MSW182" s="72"/>
      <c r="MSX182" s="72"/>
      <c r="MSY182" s="72"/>
      <c r="MSZ182" s="72"/>
      <c r="MTA182" s="72"/>
      <c r="MTB182" s="72"/>
      <c r="MTC182" s="72"/>
      <c r="MTD182" s="72"/>
      <c r="MTE182" s="71"/>
      <c r="MTF182" s="71"/>
      <c r="MTG182" s="71"/>
      <c r="MTH182" s="71"/>
      <c r="MTI182" s="71"/>
      <c r="MTJ182" s="71"/>
      <c r="MTK182" s="71"/>
      <c r="MTL182" s="72"/>
      <c r="MTM182" s="72"/>
      <c r="MTN182" s="72"/>
      <c r="MTO182" s="72"/>
      <c r="MTP182" s="72"/>
      <c r="MTQ182" s="72"/>
      <c r="MTR182" s="72"/>
      <c r="MTS182" s="72"/>
      <c r="MTT182" s="72"/>
      <c r="MTU182" s="71"/>
      <c r="MTV182" s="71"/>
      <c r="MTW182" s="71"/>
      <c r="MTX182" s="71"/>
      <c r="MTY182" s="71"/>
      <c r="MTZ182" s="71"/>
      <c r="MUA182" s="71"/>
      <c r="MUB182" s="72"/>
      <c r="MUC182" s="72"/>
      <c r="MUD182" s="72"/>
      <c r="MUE182" s="72"/>
      <c r="MUF182" s="72"/>
      <c r="MUG182" s="72"/>
      <c r="MUH182" s="72"/>
      <c r="MUI182" s="72"/>
      <c r="MUJ182" s="72"/>
      <c r="MUK182" s="71"/>
      <c r="MUL182" s="71"/>
      <c r="MUM182" s="71"/>
      <c r="MUN182" s="71"/>
      <c r="MUO182" s="71"/>
      <c r="MUP182" s="71"/>
      <c r="MUQ182" s="71"/>
      <c r="MUR182" s="72"/>
      <c r="MUS182" s="72"/>
      <c r="MUT182" s="72"/>
      <c r="MUU182" s="72"/>
      <c r="MUV182" s="72"/>
      <c r="MUW182" s="72"/>
      <c r="MUX182" s="72"/>
      <c r="MUY182" s="72"/>
      <c r="MUZ182" s="72"/>
      <c r="MVA182" s="71"/>
      <c r="MVB182" s="71"/>
      <c r="MVC182" s="71"/>
      <c r="MVD182" s="71"/>
      <c r="MVE182" s="71"/>
      <c r="MVF182" s="71"/>
      <c r="MVG182" s="71"/>
      <c r="MVH182" s="72"/>
      <c r="MVI182" s="72"/>
      <c r="MVJ182" s="72"/>
      <c r="MVK182" s="72"/>
      <c r="MVL182" s="72"/>
      <c r="MVM182" s="72"/>
      <c r="MVN182" s="72"/>
      <c r="MVO182" s="72"/>
      <c r="MVP182" s="72"/>
      <c r="MVQ182" s="71"/>
      <c r="MVR182" s="71"/>
      <c r="MVS182" s="71"/>
      <c r="MVT182" s="71"/>
      <c r="MVU182" s="71"/>
      <c r="MVV182" s="71"/>
      <c r="MVW182" s="71"/>
      <c r="MVX182" s="72"/>
      <c r="MVY182" s="72"/>
      <c r="MVZ182" s="72"/>
      <c r="MWA182" s="72"/>
      <c r="MWB182" s="72"/>
      <c r="MWC182" s="72"/>
      <c r="MWD182" s="72"/>
      <c r="MWE182" s="72"/>
      <c r="MWF182" s="72"/>
      <c r="MWG182" s="71"/>
      <c r="MWH182" s="71"/>
      <c r="MWI182" s="71"/>
      <c r="MWJ182" s="71"/>
      <c r="MWK182" s="71"/>
      <c r="MWL182" s="71"/>
      <c r="MWM182" s="71"/>
      <c r="MWN182" s="72"/>
      <c r="MWO182" s="72"/>
      <c r="MWP182" s="72"/>
      <c r="MWQ182" s="72"/>
      <c r="MWR182" s="72"/>
      <c r="MWS182" s="72"/>
      <c r="MWT182" s="72"/>
      <c r="MWU182" s="72"/>
      <c r="MWV182" s="72"/>
      <c r="MWW182" s="71"/>
      <c r="MWX182" s="71"/>
      <c r="MWY182" s="71"/>
      <c r="MWZ182" s="71"/>
      <c r="MXA182" s="71"/>
      <c r="MXB182" s="71"/>
      <c r="MXC182" s="71"/>
      <c r="MXD182" s="72"/>
      <c r="MXE182" s="72"/>
      <c r="MXF182" s="72"/>
      <c r="MXG182" s="72"/>
      <c r="MXH182" s="72"/>
      <c r="MXI182" s="72"/>
      <c r="MXJ182" s="72"/>
      <c r="MXK182" s="72"/>
      <c r="MXL182" s="72"/>
      <c r="MXM182" s="71"/>
      <c r="MXN182" s="71"/>
      <c r="MXO182" s="71"/>
      <c r="MXP182" s="71"/>
      <c r="MXQ182" s="71"/>
      <c r="MXR182" s="71"/>
      <c r="MXS182" s="71"/>
      <c r="MXT182" s="72"/>
      <c r="MXU182" s="72"/>
      <c r="MXV182" s="72"/>
      <c r="MXW182" s="72"/>
      <c r="MXX182" s="72"/>
      <c r="MXY182" s="72"/>
      <c r="MXZ182" s="72"/>
      <c r="MYA182" s="72"/>
      <c r="MYB182" s="72"/>
      <c r="MYC182" s="71"/>
      <c r="MYD182" s="71"/>
      <c r="MYE182" s="71"/>
      <c r="MYF182" s="71"/>
      <c r="MYG182" s="71"/>
      <c r="MYH182" s="71"/>
      <c r="MYI182" s="71"/>
      <c r="MYJ182" s="72"/>
      <c r="MYK182" s="72"/>
      <c r="MYL182" s="72"/>
      <c r="MYM182" s="72"/>
      <c r="MYN182" s="72"/>
      <c r="MYO182" s="72"/>
      <c r="MYP182" s="72"/>
      <c r="MYQ182" s="72"/>
      <c r="MYR182" s="72"/>
      <c r="MYS182" s="71"/>
      <c r="MYT182" s="71"/>
      <c r="MYU182" s="71"/>
      <c r="MYV182" s="71"/>
      <c r="MYW182" s="71"/>
      <c r="MYX182" s="71"/>
      <c r="MYY182" s="71"/>
      <c r="MYZ182" s="72"/>
      <c r="MZA182" s="72"/>
      <c r="MZB182" s="72"/>
      <c r="MZC182" s="72"/>
      <c r="MZD182" s="72"/>
      <c r="MZE182" s="72"/>
      <c r="MZF182" s="72"/>
      <c r="MZG182" s="72"/>
      <c r="MZH182" s="72"/>
      <c r="MZI182" s="71"/>
      <c r="MZJ182" s="71"/>
      <c r="MZK182" s="71"/>
      <c r="MZL182" s="71"/>
      <c r="MZM182" s="71"/>
      <c r="MZN182" s="71"/>
      <c r="MZO182" s="71"/>
      <c r="MZP182" s="72"/>
      <c r="MZQ182" s="72"/>
      <c r="MZR182" s="72"/>
      <c r="MZS182" s="72"/>
      <c r="MZT182" s="72"/>
      <c r="MZU182" s="72"/>
      <c r="MZV182" s="72"/>
      <c r="MZW182" s="72"/>
      <c r="MZX182" s="72"/>
      <c r="MZY182" s="71"/>
      <c r="MZZ182" s="71"/>
      <c r="NAA182" s="71"/>
      <c r="NAB182" s="71"/>
      <c r="NAC182" s="71"/>
      <c r="NAD182" s="71"/>
      <c r="NAE182" s="71"/>
      <c r="NAF182" s="72"/>
      <c r="NAG182" s="72"/>
      <c r="NAH182" s="72"/>
      <c r="NAI182" s="72"/>
      <c r="NAJ182" s="72"/>
      <c r="NAK182" s="72"/>
      <c r="NAL182" s="72"/>
      <c r="NAM182" s="72"/>
      <c r="NAN182" s="72"/>
      <c r="NAO182" s="71"/>
      <c r="NAP182" s="71"/>
      <c r="NAQ182" s="71"/>
      <c r="NAR182" s="71"/>
      <c r="NAS182" s="71"/>
      <c r="NAT182" s="71"/>
      <c r="NAU182" s="71"/>
      <c r="NAV182" s="72"/>
      <c r="NAW182" s="72"/>
      <c r="NAX182" s="72"/>
      <c r="NAY182" s="72"/>
      <c r="NAZ182" s="72"/>
      <c r="NBA182" s="72"/>
      <c r="NBB182" s="72"/>
      <c r="NBC182" s="72"/>
      <c r="NBD182" s="72"/>
      <c r="NBE182" s="71"/>
      <c r="NBF182" s="71"/>
      <c r="NBG182" s="71"/>
      <c r="NBH182" s="71"/>
      <c r="NBI182" s="71"/>
      <c r="NBJ182" s="71"/>
      <c r="NBK182" s="71"/>
      <c r="NBL182" s="72"/>
      <c r="NBM182" s="72"/>
      <c r="NBN182" s="72"/>
      <c r="NBO182" s="72"/>
      <c r="NBP182" s="72"/>
      <c r="NBQ182" s="72"/>
      <c r="NBR182" s="72"/>
      <c r="NBS182" s="72"/>
      <c r="NBT182" s="72"/>
      <c r="NBU182" s="71"/>
      <c r="NBV182" s="71"/>
      <c r="NBW182" s="71"/>
      <c r="NBX182" s="71"/>
      <c r="NBY182" s="71"/>
      <c r="NBZ182" s="71"/>
      <c r="NCA182" s="71"/>
      <c r="NCB182" s="72"/>
      <c r="NCC182" s="72"/>
      <c r="NCD182" s="72"/>
      <c r="NCE182" s="72"/>
      <c r="NCF182" s="72"/>
      <c r="NCG182" s="72"/>
      <c r="NCH182" s="72"/>
      <c r="NCI182" s="72"/>
      <c r="NCJ182" s="72"/>
      <c r="NCK182" s="71"/>
      <c r="NCL182" s="71"/>
      <c r="NCM182" s="71"/>
      <c r="NCN182" s="71"/>
      <c r="NCO182" s="71"/>
      <c r="NCP182" s="71"/>
      <c r="NCQ182" s="71"/>
      <c r="NCR182" s="72"/>
      <c r="NCS182" s="72"/>
      <c r="NCT182" s="72"/>
      <c r="NCU182" s="72"/>
      <c r="NCV182" s="72"/>
      <c r="NCW182" s="72"/>
      <c r="NCX182" s="72"/>
      <c r="NCY182" s="72"/>
      <c r="NCZ182" s="72"/>
      <c r="NDA182" s="71"/>
      <c r="NDB182" s="71"/>
      <c r="NDC182" s="71"/>
      <c r="NDD182" s="71"/>
      <c r="NDE182" s="71"/>
      <c r="NDF182" s="71"/>
      <c r="NDG182" s="71"/>
      <c r="NDH182" s="72"/>
      <c r="NDI182" s="72"/>
      <c r="NDJ182" s="72"/>
      <c r="NDK182" s="72"/>
      <c r="NDL182" s="72"/>
      <c r="NDM182" s="72"/>
      <c r="NDN182" s="72"/>
      <c r="NDO182" s="72"/>
      <c r="NDP182" s="72"/>
      <c r="NDQ182" s="71"/>
      <c r="NDR182" s="71"/>
      <c r="NDS182" s="71"/>
      <c r="NDT182" s="71"/>
      <c r="NDU182" s="71"/>
      <c r="NDV182" s="71"/>
      <c r="NDW182" s="71"/>
      <c r="NDX182" s="72"/>
      <c r="NDY182" s="72"/>
      <c r="NDZ182" s="72"/>
      <c r="NEA182" s="72"/>
      <c r="NEB182" s="72"/>
      <c r="NEC182" s="72"/>
      <c r="NED182" s="72"/>
      <c r="NEE182" s="72"/>
      <c r="NEF182" s="72"/>
      <c r="NEG182" s="71"/>
      <c r="NEH182" s="71"/>
      <c r="NEI182" s="71"/>
      <c r="NEJ182" s="71"/>
      <c r="NEK182" s="71"/>
      <c r="NEL182" s="71"/>
      <c r="NEM182" s="71"/>
      <c r="NEN182" s="72"/>
      <c r="NEO182" s="72"/>
      <c r="NEP182" s="72"/>
      <c r="NEQ182" s="72"/>
      <c r="NER182" s="72"/>
      <c r="NES182" s="72"/>
      <c r="NET182" s="72"/>
      <c r="NEU182" s="72"/>
      <c r="NEV182" s="72"/>
      <c r="NEW182" s="71"/>
      <c r="NEX182" s="71"/>
      <c r="NEY182" s="71"/>
      <c r="NEZ182" s="71"/>
      <c r="NFA182" s="71"/>
      <c r="NFB182" s="71"/>
      <c r="NFC182" s="71"/>
      <c r="NFD182" s="72"/>
      <c r="NFE182" s="72"/>
      <c r="NFF182" s="72"/>
      <c r="NFG182" s="72"/>
      <c r="NFH182" s="72"/>
      <c r="NFI182" s="72"/>
      <c r="NFJ182" s="72"/>
      <c r="NFK182" s="72"/>
      <c r="NFL182" s="72"/>
      <c r="NFM182" s="71"/>
      <c r="NFN182" s="71"/>
      <c r="NFO182" s="71"/>
      <c r="NFP182" s="71"/>
      <c r="NFQ182" s="71"/>
      <c r="NFR182" s="71"/>
      <c r="NFS182" s="71"/>
      <c r="NFT182" s="72"/>
      <c r="NFU182" s="72"/>
      <c r="NFV182" s="72"/>
      <c r="NFW182" s="72"/>
      <c r="NFX182" s="72"/>
      <c r="NFY182" s="72"/>
      <c r="NFZ182" s="72"/>
      <c r="NGA182" s="72"/>
      <c r="NGB182" s="72"/>
      <c r="NGC182" s="71"/>
      <c r="NGD182" s="71"/>
      <c r="NGE182" s="71"/>
      <c r="NGF182" s="71"/>
      <c r="NGG182" s="71"/>
      <c r="NGH182" s="71"/>
      <c r="NGI182" s="71"/>
      <c r="NGJ182" s="72"/>
      <c r="NGK182" s="72"/>
      <c r="NGL182" s="72"/>
      <c r="NGM182" s="72"/>
      <c r="NGN182" s="72"/>
      <c r="NGO182" s="72"/>
      <c r="NGP182" s="72"/>
      <c r="NGQ182" s="72"/>
      <c r="NGR182" s="72"/>
      <c r="NGS182" s="71"/>
      <c r="NGT182" s="71"/>
      <c r="NGU182" s="71"/>
      <c r="NGV182" s="71"/>
      <c r="NGW182" s="71"/>
      <c r="NGX182" s="71"/>
      <c r="NGY182" s="71"/>
      <c r="NGZ182" s="72"/>
      <c r="NHA182" s="72"/>
      <c r="NHB182" s="72"/>
      <c r="NHC182" s="72"/>
      <c r="NHD182" s="72"/>
      <c r="NHE182" s="72"/>
      <c r="NHF182" s="72"/>
      <c r="NHG182" s="72"/>
      <c r="NHH182" s="72"/>
      <c r="NHI182" s="71"/>
      <c r="NHJ182" s="71"/>
      <c r="NHK182" s="71"/>
      <c r="NHL182" s="71"/>
      <c r="NHM182" s="71"/>
      <c r="NHN182" s="71"/>
      <c r="NHO182" s="71"/>
      <c r="NHP182" s="72"/>
      <c r="NHQ182" s="72"/>
      <c r="NHR182" s="72"/>
      <c r="NHS182" s="72"/>
      <c r="NHT182" s="72"/>
      <c r="NHU182" s="72"/>
      <c r="NHV182" s="72"/>
      <c r="NHW182" s="72"/>
      <c r="NHX182" s="72"/>
      <c r="NHY182" s="71"/>
      <c r="NHZ182" s="71"/>
      <c r="NIA182" s="71"/>
      <c r="NIB182" s="71"/>
      <c r="NIC182" s="71"/>
      <c r="NID182" s="71"/>
      <c r="NIE182" s="71"/>
      <c r="NIF182" s="72"/>
      <c r="NIG182" s="72"/>
      <c r="NIH182" s="72"/>
      <c r="NII182" s="72"/>
      <c r="NIJ182" s="72"/>
      <c r="NIK182" s="72"/>
      <c r="NIL182" s="72"/>
      <c r="NIM182" s="72"/>
      <c r="NIN182" s="72"/>
      <c r="NIO182" s="71"/>
      <c r="NIP182" s="71"/>
      <c r="NIQ182" s="71"/>
      <c r="NIR182" s="71"/>
      <c r="NIS182" s="71"/>
      <c r="NIT182" s="71"/>
      <c r="NIU182" s="71"/>
      <c r="NIV182" s="72"/>
      <c r="NIW182" s="72"/>
      <c r="NIX182" s="72"/>
      <c r="NIY182" s="72"/>
      <c r="NIZ182" s="72"/>
      <c r="NJA182" s="72"/>
      <c r="NJB182" s="72"/>
      <c r="NJC182" s="72"/>
      <c r="NJD182" s="72"/>
      <c r="NJE182" s="71"/>
      <c r="NJF182" s="71"/>
      <c r="NJG182" s="71"/>
      <c r="NJH182" s="71"/>
      <c r="NJI182" s="71"/>
      <c r="NJJ182" s="71"/>
      <c r="NJK182" s="71"/>
      <c r="NJL182" s="72"/>
      <c r="NJM182" s="72"/>
      <c r="NJN182" s="72"/>
      <c r="NJO182" s="72"/>
      <c r="NJP182" s="72"/>
      <c r="NJQ182" s="72"/>
      <c r="NJR182" s="72"/>
      <c r="NJS182" s="72"/>
      <c r="NJT182" s="72"/>
      <c r="NJU182" s="71"/>
      <c r="NJV182" s="71"/>
      <c r="NJW182" s="71"/>
      <c r="NJX182" s="71"/>
      <c r="NJY182" s="71"/>
      <c r="NJZ182" s="71"/>
      <c r="NKA182" s="71"/>
      <c r="NKB182" s="72"/>
      <c r="NKC182" s="72"/>
      <c r="NKD182" s="72"/>
      <c r="NKE182" s="72"/>
      <c r="NKF182" s="72"/>
      <c r="NKG182" s="72"/>
      <c r="NKH182" s="72"/>
      <c r="NKI182" s="72"/>
      <c r="NKJ182" s="72"/>
      <c r="NKK182" s="71"/>
      <c r="NKL182" s="71"/>
      <c r="NKM182" s="71"/>
      <c r="NKN182" s="71"/>
      <c r="NKO182" s="71"/>
      <c r="NKP182" s="71"/>
      <c r="NKQ182" s="71"/>
      <c r="NKR182" s="72"/>
      <c r="NKS182" s="72"/>
      <c r="NKT182" s="72"/>
      <c r="NKU182" s="72"/>
      <c r="NKV182" s="72"/>
      <c r="NKW182" s="72"/>
      <c r="NKX182" s="72"/>
      <c r="NKY182" s="72"/>
      <c r="NKZ182" s="72"/>
      <c r="NLA182" s="71"/>
      <c r="NLB182" s="71"/>
      <c r="NLC182" s="71"/>
      <c r="NLD182" s="71"/>
      <c r="NLE182" s="71"/>
      <c r="NLF182" s="71"/>
      <c r="NLG182" s="71"/>
      <c r="NLH182" s="72"/>
      <c r="NLI182" s="72"/>
      <c r="NLJ182" s="72"/>
      <c r="NLK182" s="72"/>
      <c r="NLL182" s="72"/>
      <c r="NLM182" s="72"/>
      <c r="NLN182" s="72"/>
      <c r="NLO182" s="72"/>
      <c r="NLP182" s="72"/>
      <c r="NLQ182" s="71"/>
      <c r="NLR182" s="71"/>
      <c r="NLS182" s="71"/>
      <c r="NLT182" s="71"/>
      <c r="NLU182" s="71"/>
      <c r="NLV182" s="71"/>
      <c r="NLW182" s="71"/>
      <c r="NLX182" s="72"/>
      <c r="NLY182" s="72"/>
      <c r="NLZ182" s="72"/>
      <c r="NMA182" s="72"/>
      <c r="NMB182" s="72"/>
      <c r="NMC182" s="72"/>
      <c r="NMD182" s="72"/>
      <c r="NME182" s="72"/>
      <c r="NMF182" s="72"/>
      <c r="NMG182" s="71"/>
      <c r="NMH182" s="71"/>
      <c r="NMI182" s="71"/>
      <c r="NMJ182" s="71"/>
      <c r="NMK182" s="71"/>
      <c r="NML182" s="71"/>
      <c r="NMM182" s="71"/>
      <c r="NMN182" s="72"/>
      <c r="NMO182" s="72"/>
      <c r="NMP182" s="72"/>
      <c r="NMQ182" s="72"/>
      <c r="NMR182" s="72"/>
      <c r="NMS182" s="72"/>
      <c r="NMT182" s="72"/>
      <c r="NMU182" s="72"/>
      <c r="NMV182" s="72"/>
      <c r="NMW182" s="71"/>
      <c r="NMX182" s="71"/>
      <c r="NMY182" s="71"/>
      <c r="NMZ182" s="71"/>
      <c r="NNA182" s="71"/>
      <c r="NNB182" s="71"/>
      <c r="NNC182" s="71"/>
      <c r="NND182" s="72"/>
      <c r="NNE182" s="72"/>
      <c r="NNF182" s="72"/>
      <c r="NNG182" s="72"/>
      <c r="NNH182" s="72"/>
      <c r="NNI182" s="72"/>
      <c r="NNJ182" s="72"/>
      <c r="NNK182" s="72"/>
      <c r="NNL182" s="72"/>
      <c r="NNM182" s="71"/>
      <c r="NNN182" s="71"/>
      <c r="NNO182" s="71"/>
      <c r="NNP182" s="71"/>
      <c r="NNQ182" s="71"/>
      <c r="NNR182" s="71"/>
      <c r="NNS182" s="71"/>
      <c r="NNT182" s="72"/>
      <c r="NNU182" s="72"/>
      <c r="NNV182" s="72"/>
      <c r="NNW182" s="72"/>
      <c r="NNX182" s="72"/>
      <c r="NNY182" s="72"/>
      <c r="NNZ182" s="72"/>
      <c r="NOA182" s="72"/>
      <c r="NOB182" s="72"/>
      <c r="NOC182" s="71"/>
      <c r="NOD182" s="71"/>
      <c r="NOE182" s="71"/>
      <c r="NOF182" s="71"/>
      <c r="NOG182" s="71"/>
      <c r="NOH182" s="71"/>
      <c r="NOI182" s="71"/>
      <c r="NOJ182" s="72"/>
      <c r="NOK182" s="72"/>
      <c r="NOL182" s="72"/>
      <c r="NOM182" s="72"/>
      <c r="NON182" s="72"/>
      <c r="NOO182" s="72"/>
      <c r="NOP182" s="72"/>
      <c r="NOQ182" s="72"/>
      <c r="NOR182" s="72"/>
      <c r="NOS182" s="71"/>
      <c r="NOT182" s="71"/>
      <c r="NOU182" s="71"/>
      <c r="NOV182" s="71"/>
      <c r="NOW182" s="71"/>
      <c r="NOX182" s="71"/>
      <c r="NOY182" s="71"/>
      <c r="NOZ182" s="72"/>
      <c r="NPA182" s="72"/>
      <c r="NPB182" s="72"/>
      <c r="NPC182" s="72"/>
      <c r="NPD182" s="72"/>
      <c r="NPE182" s="72"/>
      <c r="NPF182" s="72"/>
      <c r="NPG182" s="72"/>
      <c r="NPH182" s="72"/>
      <c r="NPI182" s="71"/>
      <c r="NPJ182" s="71"/>
      <c r="NPK182" s="71"/>
      <c r="NPL182" s="71"/>
      <c r="NPM182" s="71"/>
      <c r="NPN182" s="71"/>
      <c r="NPO182" s="71"/>
      <c r="NPP182" s="72"/>
      <c r="NPQ182" s="72"/>
      <c r="NPR182" s="72"/>
      <c r="NPS182" s="72"/>
      <c r="NPT182" s="72"/>
      <c r="NPU182" s="72"/>
      <c r="NPV182" s="72"/>
      <c r="NPW182" s="72"/>
      <c r="NPX182" s="72"/>
      <c r="NPY182" s="71"/>
      <c r="NPZ182" s="71"/>
      <c r="NQA182" s="71"/>
      <c r="NQB182" s="71"/>
      <c r="NQC182" s="71"/>
      <c r="NQD182" s="71"/>
      <c r="NQE182" s="71"/>
      <c r="NQF182" s="72"/>
      <c r="NQG182" s="72"/>
      <c r="NQH182" s="72"/>
      <c r="NQI182" s="72"/>
      <c r="NQJ182" s="72"/>
      <c r="NQK182" s="72"/>
      <c r="NQL182" s="72"/>
      <c r="NQM182" s="72"/>
      <c r="NQN182" s="72"/>
      <c r="NQO182" s="71"/>
      <c r="NQP182" s="71"/>
      <c r="NQQ182" s="71"/>
      <c r="NQR182" s="71"/>
      <c r="NQS182" s="71"/>
      <c r="NQT182" s="71"/>
      <c r="NQU182" s="71"/>
      <c r="NQV182" s="72"/>
      <c r="NQW182" s="72"/>
      <c r="NQX182" s="72"/>
      <c r="NQY182" s="72"/>
      <c r="NQZ182" s="72"/>
      <c r="NRA182" s="72"/>
      <c r="NRB182" s="72"/>
      <c r="NRC182" s="72"/>
      <c r="NRD182" s="72"/>
      <c r="NRE182" s="71"/>
      <c r="NRF182" s="71"/>
      <c r="NRG182" s="71"/>
      <c r="NRH182" s="71"/>
      <c r="NRI182" s="71"/>
      <c r="NRJ182" s="71"/>
      <c r="NRK182" s="71"/>
      <c r="NRL182" s="72"/>
      <c r="NRM182" s="72"/>
      <c r="NRN182" s="72"/>
      <c r="NRO182" s="72"/>
      <c r="NRP182" s="72"/>
      <c r="NRQ182" s="72"/>
      <c r="NRR182" s="72"/>
      <c r="NRS182" s="72"/>
      <c r="NRT182" s="72"/>
      <c r="NRU182" s="71"/>
      <c r="NRV182" s="71"/>
      <c r="NRW182" s="71"/>
      <c r="NRX182" s="71"/>
      <c r="NRY182" s="71"/>
      <c r="NRZ182" s="71"/>
      <c r="NSA182" s="71"/>
      <c r="NSB182" s="72"/>
      <c r="NSC182" s="72"/>
      <c r="NSD182" s="72"/>
      <c r="NSE182" s="72"/>
      <c r="NSF182" s="72"/>
      <c r="NSG182" s="72"/>
      <c r="NSH182" s="72"/>
      <c r="NSI182" s="72"/>
      <c r="NSJ182" s="72"/>
      <c r="NSK182" s="71"/>
      <c r="NSL182" s="71"/>
      <c r="NSM182" s="71"/>
      <c r="NSN182" s="71"/>
      <c r="NSO182" s="71"/>
      <c r="NSP182" s="71"/>
      <c r="NSQ182" s="71"/>
      <c r="NSR182" s="72"/>
      <c r="NSS182" s="72"/>
      <c r="NST182" s="72"/>
      <c r="NSU182" s="72"/>
      <c r="NSV182" s="72"/>
      <c r="NSW182" s="72"/>
      <c r="NSX182" s="72"/>
      <c r="NSY182" s="72"/>
      <c r="NSZ182" s="72"/>
      <c r="NTA182" s="71"/>
      <c r="NTB182" s="71"/>
      <c r="NTC182" s="71"/>
      <c r="NTD182" s="71"/>
      <c r="NTE182" s="71"/>
      <c r="NTF182" s="71"/>
      <c r="NTG182" s="71"/>
      <c r="NTH182" s="72"/>
      <c r="NTI182" s="72"/>
      <c r="NTJ182" s="72"/>
      <c r="NTK182" s="72"/>
      <c r="NTL182" s="72"/>
      <c r="NTM182" s="72"/>
      <c r="NTN182" s="72"/>
      <c r="NTO182" s="72"/>
      <c r="NTP182" s="72"/>
      <c r="NTQ182" s="71"/>
      <c r="NTR182" s="71"/>
      <c r="NTS182" s="71"/>
      <c r="NTT182" s="71"/>
      <c r="NTU182" s="71"/>
      <c r="NTV182" s="71"/>
      <c r="NTW182" s="71"/>
      <c r="NTX182" s="72"/>
      <c r="NTY182" s="72"/>
      <c r="NTZ182" s="72"/>
      <c r="NUA182" s="72"/>
      <c r="NUB182" s="72"/>
      <c r="NUC182" s="72"/>
      <c r="NUD182" s="72"/>
      <c r="NUE182" s="72"/>
      <c r="NUF182" s="72"/>
      <c r="NUG182" s="71"/>
      <c r="NUH182" s="71"/>
      <c r="NUI182" s="71"/>
      <c r="NUJ182" s="71"/>
      <c r="NUK182" s="71"/>
      <c r="NUL182" s="71"/>
      <c r="NUM182" s="71"/>
      <c r="NUN182" s="72"/>
      <c r="NUO182" s="72"/>
      <c r="NUP182" s="72"/>
      <c r="NUQ182" s="72"/>
      <c r="NUR182" s="72"/>
      <c r="NUS182" s="72"/>
      <c r="NUT182" s="72"/>
      <c r="NUU182" s="72"/>
      <c r="NUV182" s="72"/>
      <c r="NUW182" s="71"/>
      <c r="NUX182" s="71"/>
      <c r="NUY182" s="71"/>
      <c r="NUZ182" s="71"/>
      <c r="NVA182" s="71"/>
      <c r="NVB182" s="71"/>
      <c r="NVC182" s="71"/>
      <c r="NVD182" s="72"/>
      <c r="NVE182" s="72"/>
      <c r="NVF182" s="72"/>
      <c r="NVG182" s="72"/>
      <c r="NVH182" s="72"/>
      <c r="NVI182" s="72"/>
      <c r="NVJ182" s="72"/>
      <c r="NVK182" s="72"/>
      <c r="NVL182" s="72"/>
      <c r="NVM182" s="71"/>
      <c r="NVN182" s="71"/>
      <c r="NVO182" s="71"/>
      <c r="NVP182" s="71"/>
      <c r="NVQ182" s="71"/>
      <c r="NVR182" s="71"/>
      <c r="NVS182" s="71"/>
      <c r="NVT182" s="72"/>
      <c r="NVU182" s="72"/>
      <c r="NVV182" s="72"/>
      <c r="NVW182" s="72"/>
      <c r="NVX182" s="72"/>
      <c r="NVY182" s="72"/>
      <c r="NVZ182" s="72"/>
      <c r="NWA182" s="72"/>
      <c r="NWB182" s="72"/>
      <c r="NWC182" s="71"/>
      <c r="NWD182" s="71"/>
      <c r="NWE182" s="71"/>
      <c r="NWF182" s="71"/>
      <c r="NWG182" s="71"/>
      <c r="NWH182" s="71"/>
      <c r="NWI182" s="71"/>
      <c r="NWJ182" s="72"/>
      <c r="NWK182" s="72"/>
      <c r="NWL182" s="72"/>
      <c r="NWM182" s="72"/>
      <c r="NWN182" s="72"/>
      <c r="NWO182" s="72"/>
      <c r="NWP182" s="72"/>
      <c r="NWQ182" s="72"/>
      <c r="NWR182" s="72"/>
      <c r="NWS182" s="71"/>
      <c r="NWT182" s="71"/>
      <c r="NWU182" s="71"/>
      <c r="NWV182" s="71"/>
      <c r="NWW182" s="71"/>
      <c r="NWX182" s="71"/>
      <c r="NWY182" s="71"/>
      <c r="NWZ182" s="72"/>
      <c r="NXA182" s="72"/>
      <c r="NXB182" s="72"/>
      <c r="NXC182" s="72"/>
      <c r="NXD182" s="72"/>
      <c r="NXE182" s="72"/>
      <c r="NXF182" s="72"/>
      <c r="NXG182" s="72"/>
      <c r="NXH182" s="72"/>
      <c r="NXI182" s="71"/>
      <c r="NXJ182" s="71"/>
      <c r="NXK182" s="71"/>
      <c r="NXL182" s="71"/>
      <c r="NXM182" s="71"/>
      <c r="NXN182" s="71"/>
      <c r="NXO182" s="71"/>
      <c r="NXP182" s="72"/>
      <c r="NXQ182" s="72"/>
      <c r="NXR182" s="72"/>
      <c r="NXS182" s="72"/>
      <c r="NXT182" s="72"/>
      <c r="NXU182" s="72"/>
      <c r="NXV182" s="72"/>
      <c r="NXW182" s="72"/>
      <c r="NXX182" s="72"/>
      <c r="NXY182" s="71"/>
      <c r="NXZ182" s="71"/>
      <c r="NYA182" s="71"/>
      <c r="NYB182" s="71"/>
      <c r="NYC182" s="71"/>
      <c r="NYD182" s="71"/>
      <c r="NYE182" s="71"/>
      <c r="NYF182" s="72"/>
      <c r="NYG182" s="72"/>
      <c r="NYH182" s="72"/>
      <c r="NYI182" s="72"/>
      <c r="NYJ182" s="72"/>
      <c r="NYK182" s="72"/>
      <c r="NYL182" s="72"/>
      <c r="NYM182" s="72"/>
      <c r="NYN182" s="72"/>
      <c r="NYO182" s="71"/>
      <c r="NYP182" s="71"/>
      <c r="NYQ182" s="71"/>
      <c r="NYR182" s="71"/>
      <c r="NYS182" s="71"/>
      <c r="NYT182" s="71"/>
      <c r="NYU182" s="71"/>
      <c r="NYV182" s="72"/>
      <c r="NYW182" s="72"/>
      <c r="NYX182" s="72"/>
      <c r="NYY182" s="72"/>
      <c r="NYZ182" s="72"/>
      <c r="NZA182" s="72"/>
      <c r="NZB182" s="72"/>
      <c r="NZC182" s="72"/>
      <c r="NZD182" s="72"/>
      <c r="NZE182" s="71"/>
      <c r="NZF182" s="71"/>
      <c r="NZG182" s="71"/>
      <c r="NZH182" s="71"/>
      <c r="NZI182" s="71"/>
      <c r="NZJ182" s="71"/>
      <c r="NZK182" s="71"/>
      <c r="NZL182" s="72"/>
      <c r="NZM182" s="72"/>
      <c r="NZN182" s="72"/>
      <c r="NZO182" s="72"/>
      <c r="NZP182" s="72"/>
      <c r="NZQ182" s="72"/>
      <c r="NZR182" s="72"/>
      <c r="NZS182" s="72"/>
      <c r="NZT182" s="72"/>
      <c r="NZU182" s="71"/>
      <c r="NZV182" s="71"/>
      <c r="NZW182" s="71"/>
      <c r="NZX182" s="71"/>
      <c r="NZY182" s="71"/>
      <c r="NZZ182" s="71"/>
      <c r="OAA182" s="71"/>
      <c r="OAB182" s="72"/>
      <c r="OAC182" s="72"/>
      <c r="OAD182" s="72"/>
      <c r="OAE182" s="72"/>
      <c r="OAF182" s="72"/>
      <c r="OAG182" s="72"/>
      <c r="OAH182" s="72"/>
      <c r="OAI182" s="72"/>
      <c r="OAJ182" s="72"/>
      <c r="OAK182" s="71"/>
      <c r="OAL182" s="71"/>
      <c r="OAM182" s="71"/>
      <c r="OAN182" s="71"/>
      <c r="OAO182" s="71"/>
      <c r="OAP182" s="71"/>
      <c r="OAQ182" s="71"/>
      <c r="OAR182" s="72"/>
      <c r="OAS182" s="72"/>
      <c r="OAT182" s="72"/>
      <c r="OAU182" s="72"/>
      <c r="OAV182" s="72"/>
      <c r="OAW182" s="72"/>
      <c r="OAX182" s="72"/>
      <c r="OAY182" s="72"/>
      <c r="OAZ182" s="72"/>
      <c r="OBA182" s="71"/>
      <c r="OBB182" s="71"/>
      <c r="OBC182" s="71"/>
      <c r="OBD182" s="71"/>
      <c r="OBE182" s="71"/>
      <c r="OBF182" s="71"/>
      <c r="OBG182" s="71"/>
      <c r="OBH182" s="72"/>
      <c r="OBI182" s="72"/>
      <c r="OBJ182" s="72"/>
      <c r="OBK182" s="72"/>
      <c r="OBL182" s="72"/>
      <c r="OBM182" s="72"/>
      <c r="OBN182" s="72"/>
      <c r="OBO182" s="72"/>
      <c r="OBP182" s="72"/>
      <c r="OBQ182" s="71"/>
      <c r="OBR182" s="71"/>
      <c r="OBS182" s="71"/>
      <c r="OBT182" s="71"/>
      <c r="OBU182" s="71"/>
      <c r="OBV182" s="71"/>
      <c r="OBW182" s="71"/>
      <c r="OBX182" s="72"/>
      <c r="OBY182" s="72"/>
      <c r="OBZ182" s="72"/>
      <c r="OCA182" s="72"/>
      <c r="OCB182" s="72"/>
      <c r="OCC182" s="72"/>
      <c r="OCD182" s="72"/>
      <c r="OCE182" s="72"/>
      <c r="OCF182" s="72"/>
      <c r="OCG182" s="71"/>
      <c r="OCH182" s="71"/>
      <c r="OCI182" s="71"/>
      <c r="OCJ182" s="71"/>
      <c r="OCK182" s="71"/>
      <c r="OCL182" s="71"/>
      <c r="OCM182" s="71"/>
      <c r="OCN182" s="72"/>
      <c r="OCO182" s="72"/>
      <c r="OCP182" s="72"/>
      <c r="OCQ182" s="72"/>
      <c r="OCR182" s="72"/>
      <c r="OCS182" s="72"/>
      <c r="OCT182" s="72"/>
      <c r="OCU182" s="72"/>
      <c r="OCV182" s="72"/>
      <c r="OCW182" s="71"/>
      <c r="OCX182" s="71"/>
      <c r="OCY182" s="71"/>
      <c r="OCZ182" s="71"/>
      <c r="ODA182" s="71"/>
      <c r="ODB182" s="71"/>
      <c r="ODC182" s="71"/>
      <c r="ODD182" s="72"/>
      <c r="ODE182" s="72"/>
      <c r="ODF182" s="72"/>
      <c r="ODG182" s="72"/>
      <c r="ODH182" s="72"/>
      <c r="ODI182" s="72"/>
      <c r="ODJ182" s="72"/>
      <c r="ODK182" s="72"/>
      <c r="ODL182" s="72"/>
      <c r="ODM182" s="71"/>
      <c r="ODN182" s="71"/>
      <c r="ODO182" s="71"/>
      <c r="ODP182" s="71"/>
      <c r="ODQ182" s="71"/>
      <c r="ODR182" s="71"/>
      <c r="ODS182" s="71"/>
      <c r="ODT182" s="72"/>
      <c r="ODU182" s="72"/>
      <c r="ODV182" s="72"/>
      <c r="ODW182" s="72"/>
      <c r="ODX182" s="72"/>
      <c r="ODY182" s="72"/>
      <c r="ODZ182" s="72"/>
      <c r="OEA182" s="72"/>
      <c r="OEB182" s="72"/>
      <c r="OEC182" s="71"/>
      <c r="OED182" s="71"/>
      <c r="OEE182" s="71"/>
      <c r="OEF182" s="71"/>
      <c r="OEG182" s="71"/>
      <c r="OEH182" s="71"/>
      <c r="OEI182" s="71"/>
      <c r="OEJ182" s="72"/>
      <c r="OEK182" s="72"/>
      <c r="OEL182" s="72"/>
      <c r="OEM182" s="72"/>
      <c r="OEN182" s="72"/>
      <c r="OEO182" s="72"/>
      <c r="OEP182" s="72"/>
      <c r="OEQ182" s="72"/>
      <c r="OER182" s="72"/>
      <c r="OES182" s="71"/>
      <c r="OET182" s="71"/>
      <c r="OEU182" s="71"/>
      <c r="OEV182" s="71"/>
      <c r="OEW182" s="71"/>
      <c r="OEX182" s="71"/>
      <c r="OEY182" s="71"/>
      <c r="OEZ182" s="72"/>
      <c r="OFA182" s="72"/>
      <c r="OFB182" s="72"/>
      <c r="OFC182" s="72"/>
      <c r="OFD182" s="72"/>
      <c r="OFE182" s="72"/>
      <c r="OFF182" s="72"/>
      <c r="OFG182" s="72"/>
      <c r="OFH182" s="72"/>
      <c r="OFI182" s="71"/>
      <c r="OFJ182" s="71"/>
      <c r="OFK182" s="71"/>
      <c r="OFL182" s="71"/>
      <c r="OFM182" s="71"/>
      <c r="OFN182" s="71"/>
      <c r="OFO182" s="71"/>
      <c r="OFP182" s="72"/>
      <c r="OFQ182" s="72"/>
      <c r="OFR182" s="72"/>
      <c r="OFS182" s="72"/>
      <c r="OFT182" s="72"/>
      <c r="OFU182" s="72"/>
      <c r="OFV182" s="72"/>
      <c r="OFW182" s="72"/>
      <c r="OFX182" s="72"/>
      <c r="OFY182" s="71"/>
      <c r="OFZ182" s="71"/>
      <c r="OGA182" s="71"/>
      <c r="OGB182" s="71"/>
      <c r="OGC182" s="71"/>
      <c r="OGD182" s="71"/>
      <c r="OGE182" s="71"/>
      <c r="OGF182" s="72"/>
      <c r="OGG182" s="72"/>
      <c r="OGH182" s="72"/>
      <c r="OGI182" s="72"/>
      <c r="OGJ182" s="72"/>
      <c r="OGK182" s="72"/>
      <c r="OGL182" s="72"/>
      <c r="OGM182" s="72"/>
      <c r="OGN182" s="72"/>
      <c r="OGO182" s="71"/>
      <c r="OGP182" s="71"/>
      <c r="OGQ182" s="71"/>
      <c r="OGR182" s="71"/>
      <c r="OGS182" s="71"/>
      <c r="OGT182" s="71"/>
      <c r="OGU182" s="71"/>
      <c r="OGV182" s="72"/>
      <c r="OGW182" s="72"/>
      <c r="OGX182" s="72"/>
      <c r="OGY182" s="72"/>
      <c r="OGZ182" s="72"/>
      <c r="OHA182" s="72"/>
      <c r="OHB182" s="72"/>
      <c r="OHC182" s="72"/>
      <c r="OHD182" s="72"/>
      <c r="OHE182" s="71"/>
      <c r="OHF182" s="71"/>
      <c r="OHG182" s="71"/>
      <c r="OHH182" s="71"/>
      <c r="OHI182" s="71"/>
      <c r="OHJ182" s="71"/>
      <c r="OHK182" s="71"/>
      <c r="OHL182" s="72"/>
      <c r="OHM182" s="72"/>
      <c r="OHN182" s="72"/>
      <c r="OHO182" s="72"/>
      <c r="OHP182" s="72"/>
      <c r="OHQ182" s="72"/>
      <c r="OHR182" s="72"/>
      <c r="OHS182" s="72"/>
      <c r="OHT182" s="72"/>
      <c r="OHU182" s="71"/>
      <c r="OHV182" s="71"/>
      <c r="OHW182" s="71"/>
      <c r="OHX182" s="71"/>
      <c r="OHY182" s="71"/>
      <c r="OHZ182" s="71"/>
      <c r="OIA182" s="71"/>
      <c r="OIB182" s="72"/>
      <c r="OIC182" s="72"/>
      <c r="OID182" s="72"/>
      <c r="OIE182" s="72"/>
      <c r="OIF182" s="72"/>
      <c r="OIG182" s="72"/>
      <c r="OIH182" s="72"/>
      <c r="OII182" s="72"/>
      <c r="OIJ182" s="72"/>
      <c r="OIK182" s="71"/>
      <c r="OIL182" s="71"/>
      <c r="OIM182" s="71"/>
      <c r="OIN182" s="71"/>
      <c r="OIO182" s="71"/>
      <c r="OIP182" s="71"/>
      <c r="OIQ182" s="71"/>
      <c r="OIR182" s="72"/>
      <c r="OIS182" s="72"/>
      <c r="OIT182" s="72"/>
      <c r="OIU182" s="72"/>
      <c r="OIV182" s="72"/>
      <c r="OIW182" s="72"/>
      <c r="OIX182" s="72"/>
      <c r="OIY182" s="72"/>
      <c r="OIZ182" s="72"/>
      <c r="OJA182" s="71"/>
      <c r="OJB182" s="71"/>
      <c r="OJC182" s="71"/>
      <c r="OJD182" s="71"/>
      <c r="OJE182" s="71"/>
      <c r="OJF182" s="71"/>
      <c r="OJG182" s="71"/>
      <c r="OJH182" s="72"/>
      <c r="OJI182" s="72"/>
      <c r="OJJ182" s="72"/>
      <c r="OJK182" s="72"/>
      <c r="OJL182" s="72"/>
      <c r="OJM182" s="72"/>
      <c r="OJN182" s="72"/>
      <c r="OJO182" s="72"/>
      <c r="OJP182" s="72"/>
      <c r="OJQ182" s="71"/>
      <c r="OJR182" s="71"/>
      <c r="OJS182" s="71"/>
      <c r="OJT182" s="71"/>
      <c r="OJU182" s="71"/>
      <c r="OJV182" s="71"/>
      <c r="OJW182" s="71"/>
      <c r="OJX182" s="72"/>
      <c r="OJY182" s="72"/>
      <c r="OJZ182" s="72"/>
      <c r="OKA182" s="72"/>
      <c r="OKB182" s="72"/>
      <c r="OKC182" s="72"/>
      <c r="OKD182" s="72"/>
      <c r="OKE182" s="72"/>
      <c r="OKF182" s="72"/>
      <c r="OKG182" s="71"/>
      <c r="OKH182" s="71"/>
      <c r="OKI182" s="71"/>
      <c r="OKJ182" s="71"/>
      <c r="OKK182" s="71"/>
      <c r="OKL182" s="71"/>
      <c r="OKM182" s="71"/>
      <c r="OKN182" s="72"/>
      <c r="OKO182" s="72"/>
      <c r="OKP182" s="72"/>
      <c r="OKQ182" s="72"/>
      <c r="OKR182" s="72"/>
      <c r="OKS182" s="72"/>
      <c r="OKT182" s="72"/>
      <c r="OKU182" s="72"/>
      <c r="OKV182" s="72"/>
      <c r="OKW182" s="71"/>
      <c r="OKX182" s="71"/>
      <c r="OKY182" s="71"/>
      <c r="OKZ182" s="71"/>
      <c r="OLA182" s="71"/>
      <c r="OLB182" s="71"/>
      <c r="OLC182" s="71"/>
      <c r="OLD182" s="72"/>
      <c r="OLE182" s="72"/>
      <c r="OLF182" s="72"/>
      <c r="OLG182" s="72"/>
      <c r="OLH182" s="72"/>
      <c r="OLI182" s="72"/>
      <c r="OLJ182" s="72"/>
      <c r="OLK182" s="72"/>
      <c r="OLL182" s="72"/>
      <c r="OLM182" s="71"/>
      <c r="OLN182" s="71"/>
      <c r="OLO182" s="71"/>
      <c r="OLP182" s="71"/>
      <c r="OLQ182" s="71"/>
      <c r="OLR182" s="71"/>
      <c r="OLS182" s="71"/>
      <c r="OLT182" s="72"/>
      <c r="OLU182" s="72"/>
      <c r="OLV182" s="72"/>
      <c r="OLW182" s="72"/>
      <c r="OLX182" s="72"/>
      <c r="OLY182" s="72"/>
      <c r="OLZ182" s="72"/>
      <c r="OMA182" s="72"/>
      <c r="OMB182" s="72"/>
      <c r="OMC182" s="71"/>
      <c r="OMD182" s="71"/>
      <c r="OME182" s="71"/>
      <c r="OMF182" s="71"/>
      <c r="OMG182" s="71"/>
      <c r="OMH182" s="71"/>
      <c r="OMI182" s="71"/>
      <c r="OMJ182" s="72"/>
      <c r="OMK182" s="72"/>
      <c r="OML182" s="72"/>
      <c r="OMM182" s="72"/>
      <c r="OMN182" s="72"/>
      <c r="OMO182" s="72"/>
      <c r="OMP182" s="72"/>
      <c r="OMQ182" s="72"/>
      <c r="OMR182" s="72"/>
      <c r="OMS182" s="71"/>
      <c r="OMT182" s="71"/>
      <c r="OMU182" s="71"/>
      <c r="OMV182" s="71"/>
      <c r="OMW182" s="71"/>
      <c r="OMX182" s="71"/>
      <c r="OMY182" s="71"/>
      <c r="OMZ182" s="72"/>
      <c r="ONA182" s="72"/>
      <c r="ONB182" s="72"/>
      <c r="ONC182" s="72"/>
      <c r="OND182" s="72"/>
      <c r="ONE182" s="72"/>
      <c r="ONF182" s="72"/>
      <c r="ONG182" s="72"/>
      <c r="ONH182" s="72"/>
      <c r="ONI182" s="71"/>
      <c r="ONJ182" s="71"/>
      <c r="ONK182" s="71"/>
      <c r="ONL182" s="71"/>
      <c r="ONM182" s="71"/>
      <c r="ONN182" s="71"/>
      <c r="ONO182" s="71"/>
      <c r="ONP182" s="72"/>
      <c r="ONQ182" s="72"/>
      <c r="ONR182" s="72"/>
      <c r="ONS182" s="72"/>
      <c r="ONT182" s="72"/>
      <c r="ONU182" s="72"/>
      <c r="ONV182" s="72"/>
      <c r="ONW182" s="72"/>
      <c r="ONX182" s="72"/>
      <c r="ONY182" s="71"/>
      <c r="ONZ182" s="71"/>
      <c r="OOA182" s="71"/>
      <c r="OOB182" s="71"/>
      <c r="OOC182" s="71"/>
      <c r="OOD182" s="71"/>
      <c r="OOE182" s="71"/>
      <c r="OOF182" s="72"/>
      <c r="OOG182" s="72"/>
      <c r="OOH182" s="72"/>
      <c r="OOI182" s="72"/>
      <c r="OOJ182" s="72"/>
      <c r="OOK182" s="72"/>
      <c r="OOL182" s="72"/>
      <c r="OOM182" s="72"/>
      <c r="OON182" s="72"/>
      <c r="OOO182" s="71"/>
      <c r="OOP182" s="71"/>
      <c r="OOQ182" s="71"/>
      <c r="OOR182" s="71"/>
      <c r="OOS182" s="71"/>
      <c r="OOT182" s="71"/>
      <c r="OOU182" s="71"/>
      <c r="OOV182" s="72"/>
      <c r="OOW182" s="72"/>
      <c r="OOX182" s="72"/>
      <c r="OOY182" s="72"/>
      <c r="OOZ182" s="72"/>
      <c r="OPA182" s="72"/>
      <c r="OPB182" s="72"/>
      <c r="OPC182" s="72"/>
      <c r="OPD182" s="72"/>
      <c r="OPE182" s="71"/>
      <c r="OPF182" s="71"/>
      <c r="OPG182" s="71"/>
      <c r="OPH182" s="71"/>
      <c r="OPI182" s="71"/>
      <c r="OPJ182" s="71"/>
      <c r="OPK182" s="71"/>
      <c r="OPL182" s="72"/>
      <c r="OPM182" s="72"/>
      <c r="OPN182" s="72"/>
      <c r="OPO182" s="72"/>
      <c r="OPP182" s="72"/>
      <c r="OPQ182" s="72"/>
      <c r="OPR182" s="72"/>
      <c r="OPS182" s="72"/>
      <c r="OPT182" s="72"/>
      <c r="OPU182" s="71"/>
      <c r="OPV182" s="71"/>
      <c r="OPW182" s="71"/>
      <c r="OPX182" s="71"/>
      <c r="OPY182" s="71"/>
      <c r="OPZ182" s="71"/>
      <c r="OQA182" s="71"/>
      <c r="OQB182" s="72"/>
      <c r="OQC182" s="72"/>
      <c r="OQD182" s="72"/>
      <c r="OQE182" s="72"/>
      <c r="OQF182" s="72"/>
      <c r="OQG182" s="72"/>
      <c r="OQH182" s="72"/>
      <c r="OQI182" s="72"/>
      <c r="OQJ182" s="72"/>
      <c r="OQK182" s="71"/>
      <c r="OQL182" s="71"/>
      <c r="OQM182" s="71"/>
      <c r="OQN182" s="71"/>
      <c r="OQO182" s="71"/>
      <c r="OQP182" s="71"/>
      <c r="OQQ182" s="71"/>
      <c r="OQR182" s="72"/>
      <c r="OQS182" s="72"/>
      <c r="OQT182" s="72"/>
      <c r="OQU182" s="72"/>
      <c r="OQV182" s="72"/>
      <c r="OQW182" s="72"/>
      <c r="OQX182" s="72"/>
      <c r="OQY182" s="72"/>
      <c r="OQZ182" s="72"/>
      <c r="ORA182" s="71"/>
      <c r="ORB182" s="71"/>
      <c r="ORC182" s="71"/>
      <c r="ORD182" s="71"/>
      <c r="ORE182" s="71"/>
      <c r="ORF182" s="71"/>
      <c r="ORG182" s="71"/>
      <c r="ORH182" s="72"/>
      <c r="ORI182" s="72"/>
      <c r="ORJ182" s="72"/>
      <c r="ORK182" s="72"/>
      <c r="ORL182" s="72"/>
      <c r="ORM182" s="72"/>
      <c r="ORN182" s="72"/>
      <c r="ORO182" s="72"/>
      <c r="ORP182" s="72"/>
      <c r="ORQ182" s="71"/>
      <c r="ORR182" s="71"/>
      <c r="ORS182" s="71"/>
      <c r="ORT182" s="71"/>
      <c r="ORU182" s="71"/>
      <c r="ORV182" s="71"/>
      <c r="ORW182" s="71"/>
      <c r="ORX182" s="72"/>
      <c r="ORY182" s="72"/>
      <c r="ORZ182" s="72"/>
      <c r="OSA182" s="72"/>
      <c r="OSB182" s="72"/>
      <c r="OSC182" s="72"/>
      <c r="OSD182" s="72"/>
      <c r="OSE182" s="72"/>
      <c r="OSF182" s="72"/>
      <c r="OSG182" s="71"/>
      <c r="OSH182" s="71"/>
      <c r="OSI182" s="71"/>
      <c r="OSJ182" s="71"/>
      <c r="OSK182" s="71"/>
      <c r="OSL182" s="71"/>
      <c r="OSM182" s="71"/>
      <c r="OSN182" s="72"/>
      <c r="OSO182" s="72"/>
      <c r="OSP182" s="72"/>
      <c r="OSQ182" s="72"/>
      <c r="OSR182" s="72"/>
      <c r="OSS182" s="72"/>
      <c r="OST182" s="72"/>
      <c r="OSU182" s="72"/>
      <c r="OSV182" s="72"/>
      <c r="OSW182" s="71"/>
      <c r="OSX182" s="71"/>
      <c r="OSY182" s="71"/>
      <c r="OSZ182" s="71"/>
      <c r="OTA182" s="71"/>
      <c r="OTB182" s="71"/>
      <c r="OTC182" s="71"/>
      <c r="OTD182" s="72"/>
      <c r="OTE182" s="72"/>
      <c r="OTF182" s="72"/>
      <c r="OTG182" s="72"/>
      <c r="OTH182" s="72"/>
      <c r="OTI182" s="72"/>
      <c r="OTJ182" s="72"/>
      <c r="OTK182" s="72"/>
      <c r="OTL182" s="72"/>
      <c r="OTM182" s="71"/>
      <c r="OTN182" s="71"/>
      <c r="OTO182" s="71"/>
      <c r="OTP182" s="71"/>
      <c r="OTQ182" s="71"/>
      <c r="OTR182" s="71"/>
      <c r="OTS182" s="71"/>
      <c r="OTT182" s="72"/>
      <c r="OTU182" s="72"/>
      <c r="OTV182" s="72"/>
      <c r="OTW182" s="72"/>
      <c r="OTX182" s="72"/>
      <c r="OTY182" s="72"/>
      <c r="OTZ182" s="72"/>
      <c r="OUA182" s="72"/>
      <c r="OUB182" s="72"/>
      <c r="OUC182" s="71"/>
      <c r="OUD182" s="71"/>
      <c r="OUE182" s="71"/>
      <c r="OUF182" s="71"/>
      <c r="OUG182" s="71"/>
      <c r="OUH182" s="71"/>
      <c r="OUI182" s="71"/>
      <c r="OUJ182" s="72"/>
      <c r="OUK182" s="72"/>
      <c r="OUL182" s="72"/>
      <c r="OUM182" s="72"/>
      <c r="OUN182" s="72"/>
      <c r="OUO182" s="72"/>
      <c r="OUP182" s="72"/>
      <c r="OUQ182" s="72"/>
      <c r="OUR182" s="72"/>
      <c r="OUS182" s="71"/>
      <c r="OUT182" s="71"/>
      <c r="OUU182" s="71"/>
      <c r="OUV182" s="71"/>
      <c r="OUW182" s="71"/>
      <c r="OUX182" s="71"/>
      <c r="OUY182" s="71"/>
      <c r="OUZ182" s="72"/>
      <c r="OVA182" s="72"/>
      <c r="OVB182" s="72"/>
      <c r="OVC182" s="72"/>
      <c r="OVD182" s="72"/>
      <c r="OVE182" s="72"/>
      <c r="OVF182" s="72"/>
      <c r="OVG182" s="72"/>
      <c r="OVH182" s="72"/>
      <c r="OVI182" s="71"/>
      <c r="OVJ182" s="71"/>
      <c r="OVK182" s="71"/>
      <c r="OVL182" s="71"/>
      <c r="OVM182" s="71"/>
      <c r="OVN182" s="71"/>
      <c r="OVO182" s="71"/>
      <c r="OVP182" s="72"/>
      <c r="OVQ182" s="72"/>
      <c r="OVR182" s="72"/>
      <c r="OVS182" s="72"/>
      <c r="OVT182" s="72"/>
      <c r="OVU182" s="72"/>
      <c r="OVV182" s="72"/>
      <c r="OVW182" s="72"/>
      <c r="OVX182" s="72"/>
      <c r="OVY182" s="71"/>
      <c r="OVZ182" s="71"/>
      <c r="OWA182" s="71"/>
      <c r="OWB182" s="71"/>
      <c r="OWC182" s="71"/>
      <c r="OWD182" s="71"/>
      <c r="OWE182" s="71"/>
      <c r="OWF182" s="72"/>
      <c r="OWG182" s="72"/>
      <c r="OWH182" s="72"/>
      <c r="OWI182" s="72"/>
      <c r="OWJ182" s="72"/>
      <c r="OWK182" s="72"/>
      <c r="OWL182" s="72"/>
      <c r="OWM182" s="72"/>
      <c r="OWN182" s="72"/>
      <c r="OWO182" s="71"/>
      <c r="OWP182" s="71"/>
      <c r="OWQ182" s="71"/>
      <c r="OWR182" s="71"/>
      <c r="OWS182" s="71"/>
      <c r="OWT182" s="71"/>
      <c r="OWU182" s="71"/>
      <c r="OWV182" s="72"/>
      <c r="OWW182" s="72"/>
      <c r="OWX182" s="72"/>
      <c r="OWY182" s="72"/>
      <c r="OWZ182" s="72"/>
      <c r="OXA182" s="72"/>
      <c r="OXB182" s="72"/>
      <c r="OXC182" s="72"/>
      <c r="OXD182" s="72"/>
      <c r="OXE182" s="71"/>
      <c r="OXF182" s="71"/>
      <c r="OXG182" s="71"/>
      <c r="OXH182" s="71"/>
      <c r="OXI182" s="71"/>
      <c r="OXJ182" s="71"/>
      <c r="OXK182" s="71"/>
      <c r="OXL182" s="72"/>
      <c r="OXM182" s="72"/>
      <c r="OXN182" s="72"/>
      <c r="OXO182" s="72"/>
      <c r="OXP182" s="72"/>
      <c r="OXQ182" s="72"/>
      <c r="OXR182" s="72"/>
      <c r="OXS182" s="72"/>
      <c r="OXT182" s="72"/>
      <c r="OXU182" s="71"/>
      <c r="OXV182" s="71"/>
      <c r="OXW182" s="71"/>
      <c r="OXX182" s="71"/>
      <c r="OXY182" s="71"/>
      <c r="OXZ182" s="71"/>
      <c r="OYA182" s="71"/>
      <c r="OYB182" s="72"/>
      <c r="OYC182" s="72"/>
      <c r="OYD182" s="72"/>
      <c r="OYE182" s="72"/>
      <c r="OYF182" s="72"/>
      <c r="OYG182" s="72"/>
      <c r="OYH182" s="72"/>
      <c r="OYI182" s="72"/>
      <c r="OYJ182" s="72"/>
      <c r="OYK182" s="71"/>
      <c r="OYL182" s="71"/>
      <c r="OYM182" s="71"/>
      <c r="OYN182" s="71"/>
      <c r="OYO182" s="71"/>
      <c r="OYP182" s="71"/>
      <c r="OYQ182" s="71"/>
      <c r="OYR182" s="72"/>
      <c r="OYS182" s="72"/>
      <c r="OYT182" s="72"/>
      <c r="OYU182" s="72"/>
      <c r="OYV182" s="72"/>
      <c r="OYW182" s="72"/>
      <c r="OYX182" s="72"/>
      <c r="OYY182" s="72"/>
      <c r="OYZ182" s="72"/>
      <c r="OZA182" s="71"/>
      <c r="OZB182" s="71"/>
      <c r="OZC182" s="71"/>
      <c r="OZD182" s="71"/>
      <c r="OZE182" s="71"/>
      <c r="OZF182" s="71"/>
      <c r="OZG182" s="71"/>
      <c r="OZH182" s="72"/>
      <c r="OZI182" s="72"/>
      <c r="OZJ182" s="72"/>
      <c r="OZK182" s="72"/>
      <c r="OZL182" s="72"/>
      <c r="OZM182" s="72"/>
      <c r="OZN182" s="72"/>
      <c r="OZO182" s="72"/>
      <c r="OZP182" s="72"/>
      <c r="OZQ182" s="71"/>
      <c r="OZR182" s="71"/>
      <c r="OZS182" s="71"/>
      <c r="OZT182" s="71"/>
      <c r="OZU182" s="71"/>
      <c r="OZV182" s="71"/>
      <c r="OZW182" s="71"/>
      <c r="OZX182" s="72"/>
      <c r="OZY182" s="72"/>
      <c r="OZZ182" s="72"/>
      <c r="PAA182" s="72"/>
      <c r="PAB182" s="72"/>
      <c r="PAC182" s="72"/>
      <c r="PAD182" s="72"/>
      <c r="PAE182" s="72"/>
      <c r="PAF182" s="72"/>
      <c r="PAG182" s="71"/>
      <c r="PAH182" s="71"/>
      <c r="PAI182" s="71"/>
      <c r="PAJ182" s="71"/>
      <c r="PAK182" s="71"/>
      <c r="PAL182" s="71"/>
      <c r="PAM182" s="71"/>
      <c r="PAN182" s="72"/>
      <c r="PAO182" s="72"/>
      <c r="PAP182" s="72"/>
      <c r="PAQ182" s="72"/>
      <c r="PAR182" s="72"/>
      <c r="PAS182" s="72"/>
      <c r="PAT182" s="72"/>
      <c r="PAU182" s="72"/>
      <c r="PAV182" s="72"/>
      <c r="PAW182" s="71"/>
      <c r="PAX182" s="71"/>
      <c r="PAY182" s="71"/>
      <c r="PAZ182" s="71"/>
      <c r="PBA182" s="71"/>
      <c r="PBB182" s="71"/>
      <c r="PBC182" s="71"/>
      <c r="PBD182" s="72"/>
      <c r="PBE182" s="72"/>
      <c r="PBF182" s="72"/>
      <c r="PBG182" s="72"/>
      <c r="PBH182" s="72"/>
      <c r="PBI182" s="72"/>
      <c r="PBJ182" s="72"/>
      <c r="PBK182" s="72"/>
      <c r="PBL182" s="72"/>
      <c r="PBM182" s="71"/>
      <c r="PBN182" s="71"/>
      <c r="PBO182" s="71"/>
      <c r="PBP182" s="71"/>
      <c r="PBQ182" s="71"/>
      <c r="PBR182" s="71"/>
      <c r="PBS182" s="71"/>
      <c r="PBT182" s="72"/>
      <c r="PBU182" s="72"/>
      <c r="PBV182" s="72"/>
      <c r="PBW182" s="72"/>
      <c r="PBX182" s="72"/>
      <c r="PBY182" s="72"/>
      <c r="PBZ182" s="72"/>
      <c r="PCA182" s="72"/>
      <c r="PCB182" s="72"/>
      <c r="PCC182" s="71"/>
      <c r="PCD182" s="71"/>
      <c r="PCE182" s="71"/>
      <c r="PCF182" s="71"/>
      <c r="PCG182" s="71"/>
      <c r="PCH182" s="71"/>
      <c r="PCI182" s="71"/>
      <c r="PCJ182" s="72"/>
      <c r="PCK182" s="72"/>
      <c r="PCL182" s="72"/>
      <c r="PCM182" s="72"/>
      <c r="PCN182" s="72"/>
      <c r="PCO182" s="72"/>
      <c r="PCP182" s="72"/>
      <c r="PCQ182" s="72"/>
      <c r="PCR182" s="72"/>
      <c r="PCS182" s="71"/>
      <c r="PCT182" s="71"/>
      <c r="PCU182" s="71"/>
      <c r="PCV182" s="71"/>
      <c r="PCW182" s="71"/>
      <c r="PCX182" s="71"/>
      <c r="PCY182" s="71"/>
      <c r="PCZ182" s="72"/>
      <c r="PDA182" s="72"/>
      <c r="PDB182" s="72"/>
      <c r="PDC182" s="72"/>
      <c r="PDD182" s="72"/>
      <c r="PDE182" s="72"/>
      <c r="PDF182" s="72"/>
      <c r="PDG182" s="72"/>
      <c r="PDH182" s="72"/>
      <c r="PDI182" s="71"/>
      <c r="PDJ182" s="71"/>
      <c r="PDK182" s="71"/>
      <c r="PDL182" s="71"/>
      <c r="PDM182" s="71"/>
      <c r="PDN182" s="71"/>
      <c r="PDO182" s="71"/>
      <c r="PDP182" s="72"/>
      <c r="PDQ182" s="72"/>
      <c r="PDR182" s="72"/>
      <c r="PDS182" s="72"/>
      <c r="PDT182" s="72"/>
      <c r="PDU182" s="72"/>
      <c r="PDV182" s="72"/>
      <c r="PDW182" s="72"/>
      <c r="PDX182" s="72"/>
      <c r="PDY182" s="71"/>
      <c r="PDZ182" s="71"/>
      <c r="PEA182" s="71"/>
      <c r="PEB182" s="71"/>
      <c r="PEC182" s="71"/>
      <c r="PED182" s="71"/>
      <c r="PEE182" s="71"/>
      <c r="PEF182" s="72"/>
      <c r="PEG182" s="72"/>
      <c r="PEH182" s="72"/>
      <c r="PEI182" s="72"/>
      <c r="PEJ182" s="72"/>
      <c r="PEK182" s="72"/>
      <c r="PEL182" s="72"/>
      <c r="PEM182" s="72"/>
      <c r="PEN182" s="72"/>
      <c r="PEO182" s="71"/>
      <c r="PEP182" s="71"/>
      <c r="PEQ182" s="71"/>
      <c r="PER182" s="71"/>
      <c r="PES182" s="71"/>
      <c r="PET182" s="71"/>
      <c r="PEU182" s="71"/>
      <c r="PEV182" s="72"/>
      <c r="PEW182" s="72"/>
      <c r="PEX182" s="72"/>
      <c r="PEY182" s="72"/>
      <c r="PEZ182" s="72"/>
      <c r="PFA182" s="72"/>
      <c r="PFB182" s="72"/>
      <c r="PFC182" s="72"/>
      <c r="PFD182" s="72"/>
      <c r="PFE182" s="71"/>
      <c r="PFF182" s="71"/>
      <c r="PFG182" s="71"/>
      <c r="PFH182" s="71"/>
      <c r="PFI182" s="71"/>
      <c r="PFJ182" s="71"/>
      <c r="PFK182" s="71"/>
      <c r="PFL182" s="72"/>
      <c r="PFM182" s="72"/>
      <c r="PFN182" s="72"/>
      <c r="PFO182" s="72"/>
      <c r="PFP182" s="72"/>
      <c r="PFQ182" s="72"/>
      <c r="PFR182" s="72"/>
      <c r="PFS182" s="72"/>
      <c r="PFT182" s="72"/>
      <c r="PFU182" s="71"/>
      <c r="PFV182" s="71"/>
      <c r="PFW182" s="71"/>
      <c r="PFX182" s="71"/>
      <c r="PFY182" s="71"/>
      <c r="PFZ182" s="71"/>
      <c r="PGA182" s="71"/>
      <c r="PGB182" s="72"/>
      <c r="PGC182" s="72"/>
      <c r="PGD182" s="72"/>
      <c r="PGE182" s="72"/>
      <c r="PGF182" s="72"/>
      <c r="PGG182" s="72"/>
      <c r="PGH182" s="72"/>
      <c r="PGI182" s="72"/>
      <c r="PGJ182" s="72"/>
      <c r="PGK182" s="71"/>
      <c r="PGL182" s="71"/>
      <c r="PGM182" s="71"/>
      <c r="PGN182" s="71"/>
      <c r="PGO182" s="71"/>
      <c r="PGP182" s="71"/>
      <c r="PGQ182" s="71"/>
      <c r="PGR182" s="72"/>
      <c r="PGS182" s="72"/>
      <c r="PGT182" s="72"/>
      <c r="PGU182" s="72"/>
      <c r="PGV182" s="72"/>
      <c r="PGW182" s="72"/>
      <c r="PGX182" s="72"/>
      <c r="PGY182" s="72"/>
      <c r="PGZ182" s="72"/>
      <c r="PHA182" s="71"/>
      <c r="PHB182" s="71"/>
      <c r="PHC182" s="71"/>
      <c r="PHD182" s="71"/>
      <c r="PHE182" s="71"/>
      <c r="PHF182" s="71"/>
      <c r="PHG182" s="71"/>
      <c r="PHH182" s="72"/>
      <c r="PHI182" s="72"/>
      <c r="PHJ182" s="72"/>
      <c r="PHK182" s="72"/>
      <c r="PHL182" s="72"/>
      <c r="PHM182" s="72"/>
      <c r="PHN182" s="72"/>
      <c r="PHO182" s="72"/>
      <c r="PHP182" s="72"/>
      <c r="PHQ182" s="71"/>
      <c r="PHR182" s="71"/>
      <c r="PHS182" s="71"/>
      <c r="PHT182" s="71"/>
      <c r="PHU182" s="71"/>
      <c r="PHV182" s="71"/>
      <c r="PHW182" s="71"/>
      <c r="PHX182" s="72"/>
      <c r="PHY182" s="72"/>
      <c r="PHZ182" s="72"/>
      <c r="PIA182" s="72"/>
      <c r="PIB182" s="72"/>
      <c r="PIC182" s="72"/>
      <c r="PID182" s="72"/>
      <c r="PIE182" s="72"/>
      <c r="PIF182" s="72"/>
      <c r="PIG182" s="71"/>
      <c r="PIH182" s="71"/>
      <c r="PII182" s="71"/>
      <c r="PIJ182" s="71"/>
      <c r="PIK182" s="71"/>
      <c r="PIL182" s="71"/>
      <c r="PIM182" s="71"/>
      <c r="PIN182" s="72"/>
      <c r="PIO182" s="72"/>
      <c r="PIP182" s="72"/>
      <c r="PIQ182" s="72"/>
      <c r="PIR182" s="72"/>
      <c r="PIS182" s="72"/>
      <c r="PIT182" s="72"/>
      <c r="PIU182" s="72"/>
      <c r="PIV182" s="72"/>
      <c r="PIW182" s="71"/>
      <c r="PIX182" s="71"/>
      <c r="PIY182" s="71"/>
      <c r="PIZ182" s="71"/>
      <c r="PJA182" s="71"/>
      <c r="PJB182" s="71"/>
      <c r="PJC182" s="71"/>
      <c r="PJD182" s="72"/>
      <c r="PJE182" s="72"/>
      <c r="PJF182" s="72"/>
      <c r="PJG182" s="72"/>
      <c r="PJH182" s="72"/>
      <c r="PJI182" s="72"/>
      <c r="PJJ182" s="72"/>
      <c r="PJK182" s="72"/>
      <c r="PJL182" s="72"/>
      <c r="PJM182" s="71"/>
      <c r="PJN182" s="71"/>
      <c r="PJO182" s="71"/>
      <c r="PJP182" s="71"/>
      <c r="PJQ182" s="71"/>
      <c r="PJR182" s="71"/>
      <c r="PJS182" s="71"/>
      <c r="PJT182" s="72"/>
      <c r="PJU182" s="72"/>
      <c r="PJV182" s="72"/>
      <c r="PJW182" s="72"/>
      <c r="PJX182" s="72"/>
      <c r="PJY182" s="72"/>
      <c r="PJZ182" s="72"/>
      <c r="PKA182" s="72"/>
      <c r="PKB182" s="72"/>
      <c r="PKC182" s="71"/>
      <c r="PKD182" s="71"/>
      <c r="PKE182" s="71"/>
      <c r="PKF182" s="71"/>
      <c r="PKG182" s="71"/>
      <c r="PKH182" s="71"/>
      <c r="PKI182" s="71"/>
      <c r="PKJ182" s="72"/>
      <c r="PKK182" s="72"/>
      <c r="PKL182" s="72"/>
      <c r="PKM182" s="72"/>
      <c r="PKN182" s="72"/>
      <c r="PKO182" s="72"/>
      <c r="PKP182" s="72"/>
      <c r="PKQ182" s="72"/>
      <c r="PKR182" s="72"/>
      <c r="PKS182" s="71"/>
      <c r="PKT182" s="71"/>
      <c r="PKU182" s="71"/>
      <c r="PKV182" s="71"/>
      <c r="PKW182" s="71"/>
      <c r="PKX182" s="71"/>
      <c r="PKY182" s="71"/>
      <c r="PKZ182" s="72"/>
      <c r="PLA182" s="72"/>
      <c r="PLB182" s="72"/>
      <c r="PLC182" s="72"/>
      <c r="PLD182" s="72"/>
      <c r="PLE182" s="72"/>
      <c r="PLF182" s="72"/>
      <c r="PLG182" s="72"/>
      <c r="PLH182" s="72"/>
      <c r="PLI182" s="71"/>
      <c r="PLJ182" s="71"/>
      <c r="PLK182" s="71"/>
      <c r="PLL182" s="71"/>
      <c r="PLM182" s="71"/>
      <c r="PLN182" s="71"/>
      <c r="PLO182" s="71"/>
      <c r="PLP182" s="72"/>
      <c r="PLQ182" s="72"/>
      <c r="PLR182" s="72"/>
      <c r="PLS182" s="72"/>
      <c r="PLT182" s="72"/>
      <c r="PLU182" s="72"/>
      <c r="PLV182" s="72"/>
      <c r="PLW182" s="72"/>
      <c r="PLX182" s="72"/>
      <c r="PLY182" s="71"/>
      <c r="PLZ182" s="71"/>
      <c r="PMA182" s="71"/>
      <c r="PMB182" s="71"/>
      <c r="PMC182" s="71"/>
      <c r="PMD182" s="71"/>
      <c r="PME182" s="71"/>
      <c r="PMF182" s="72"/>
      <c r="PMG182" s="72"/>
      <c r="PMH182" s="72"/>
      <c r="PMI182" s="72"/>
      <c r="PMJ182" s="72"/>
      <c r="PMK182" s="72"/>
      <c r="PML182" s="72"/>
      <c r="PMM182" s="72"/>
      <c r="PMN182" s="72"/>
      <c r="PMO182" s="71"/>
      <c r="PMP182" s="71"/>
      <c r="PMQ182" s="71"/>
      <c r="PMR182" s="71"/>
      <c r="PMS182" s="71"/>
      <c r="PMT182" s="71"/>
      <c r="PMU182" s="71"/>
      <c r="PMV182" s="72"/>
      <c r="PMW182" s="72"/>
      <c r="PMX182" s="72"/>
      <c r="PMY182" s="72"/>
      <c r="PMZ182" s="72"/>
      <c r="PNA182" s="72"/>
      <c r="PNB182" s="72"/>
      <c r="PNC182" s="72"/>
      <c r="PND182" s="72"/>
      <c r="PNE182" s="71"/>
      <c r="PNF182" s="71"/>
      <c r="PNG182" s="71"/>
      <c r="PNH182" s="71"/>
      <c r="PNI182" s="71"/>
      <c r="PNJ182" s="71"/>
      <c r="PNK182" s="71"/>
      <c r="PNL182" s="72"/>
      <c r="PNM182" s="72"/>
      <c r="PNN182" s="72"/>
      <c r="PNO182" s="72"/>
      <c r="PNP182" s="72"/>
      <c r="PNQ182" s="72"/>
      <c r="PNR182" s="72"/>
      <c r="PNS182" s="72"/>
      <c r="PNT182" s="72"/>
      <c r="PNU182" s="71"/>
      <c r="PNV182" s="71"/>
      <c r="PNW182" s="71"/>
      <c r="PNX182" s="71"/>
      <c r="PNY182" s="71"/>
      <c r="PNZ182" s="71"/>
      <c r="POA182" s="71"/>
      <c r="POB182" s="72"/>
      <c r="POC182" s="72"/>
      <c r="POD182" s="72"/>
      <c r="POE182" s="72"/>
      <c r="POF182" s="72"/>
      <c r="POG182" s="72"/>
      <c r="POH182" s="72"/>
      <c r="POI182" s="72"/>
      <c r="POJ182" s="72"/>
      <c r="POK182" s="71"/>
      <c r="POL182" s="71"/>
      <c r="POM182" s="71"/>
      <c r="PON182" s="71"/>
      <c r="POO182" s="71"/>
      <c r="POP182" s="71"/>
      <c r="POQ182" s="71"/>
      <c r="POR182" s="72"/>
      <c r="POS182" s="72"/>
      <c r="POT182" s="72"/>
      <c r="POU182" s="72"/>
      <c r="POV182" s="72"/>
      <c r="POW182" s="72"/>
      <c r="POX182" s="72"/>
      <c r="POY182" s="72"/>
      <c r="POZ182" s="72"/>
      <c r="PPA182" s="71"/>
      <c r="PPB182" s="71"/>
      <c r="PPC182" s="71"/>
      <c r="PPD182" s="71"/>
      <c r="PPE182" s="71"/>
      <c r="PPF182" s="71"/>
      <c r="PPG182" s="71"/>
      <c r="PPH182" s="72"/>
      <c r="PPI182" s="72"/>
      <c r="PPJ182" s="72"/>
      <c r="PPK182" s="72"/>
      <c r="PPL182" s="72"/>
      <c r="PPM182" s="72"/>
      <c r="PPN182" s="72"/>
      <c r="PPO182" s="72"/>
      <c r="PPP182" s="72"/>
      <c r="PPQ182" s="71"/>
      <c r="PPR182" s="71"/>
      <c r="PPS182" s="71"/>
      <c r="PPT182" s="71"/>
      <c r="PPU182" s="71"/>
      <c r="PPV182" s="71"/>
      <c r="PPW182" s="71"/>
      <c r="PPX182" s="72"/>
      <c r="PPY182" s="72"/>
      <c r="PPZ182" s="72"/>
      <c r="PQA182" s="72"/>
      <c r="PQB182" s="72"/>
      <c r="PQC182" s="72"/>
      <c r="PQD182" s="72"/>
      <c r="PQE182" s="72"/>
      <c r="PQF182" s="72"/>
      <c r="PQG182" s="71"/>
      <c r="PQH182" s="71"/>
      <c r="PQI182" s="71"/>
      <c r="PQJ182" s="71"/>
      <c r="PQK182" s="71"/>
      <c r="PQL182" s="71"/>
      <c r="PQM182" s="71"/>
      <c r="PQN182" s="72"/>
      <c r="PQO182" s="72"/>
      <c r="PQP182" s="72"/>
      <c r="PQQ182" s="72"/>
      <c r="PQR182" s="72"/>
      <c r="PQS182" s="72"/>
      <c r="PQT182" s="72"/>
      <c r="PQU182" s="72"/>
      <c r="PQV182" s="72"/>
      <c r="PQW182" s="71"/>
      <c r="PQX182" s="71"/>
      <c r="PQY182" s="71"/>
      <c r="PQZ182" s="71"/>
      <c r="PRA182" s="71"/>
      <c r="PRB182" s="71"/>
      <c r="PRC182" s="71"/>
      <c r="PRD182" s="72"/>
      <c r="PRE182" s="72"/>
      <c r="PRF182" s="72"/>
      <c r="PRG182" s="72"/>
      <c r="PRH182" s="72"/>
      <c r="PRI182" s="72"/>
      <c r="PRJ182" s="72"/>
      <c r="PRK182" s="72"/>
      <c r="PRL182" s="72"/>
      <c r="PRM182" s="71"/>
      <c r="PRN182" s="71"/>
      <c r="PRO182" s="71"/>
      <c r="PRP182" s="71"/>
      <c r="PRQ182" s="71"/>
      <c r="PRR182" s="71"/>
      <c r="PRS182" s="71"/>
      <c r="PRT182" s="72"/>
      <c r="PRU182" s="72"/>
      <c r="PRV182" s="72"/>
      <c r="PRW182" s="72"/>
      <c r="PRX182" s="72"/>
      <c r="PRY182" s="72"/>
      <c r="PRZ182" s="72"/>
      <c r="PSA182" s="72"/>
      <c r="PSB182" s="72"/>
      <c r="PSC182" s="71"/>
      <c r="PSD182" s="71"/>
      <c r="PSE182" s="71"/>
      <c r="PSF182" s="71"/>
      <c r="PSG182" s="71"/>
      <c r="PSH182" s="71"/>
      <c r="PSI182" s="71"/>
      <c r="PSJ182" s="72"/>
      <c r="PSK182" s="72"/>
      <c r="PSL182" s="72"/>
      <c r="PSM182" s="72"/>
      <c r="PSN182" s="72"/>
      <c r="PSO182" s="72"/>
      <c r="PSP182" s="72"/>
      <c r="PSQ182" s="72"/>
      <c r="PSR182" s="72"/>
      <c r="PSS182" s="71"/>
      <c r="PST182" s="71"/>
      <c r="PSU182" s="71"/>
      <c r="PSV182" s="71"/>
      <c r="PSW182" s="71"/>
      <c r="PSX182" s="71"/>
      <c r="PSY182" s="71"/>
      <c r="PSZ182" s="72"/>
      <c r="PTA182" s="72"/>
      <c r="PTB182" s="72"/>
      <c r="PTC182" s="72"/>
      <c r="PTD182" s="72"/>
      <c r="PTE182" s="72"/>
      <c r="PTF182" s="72"/>
      <c r="PTG182" s="72"/>
      <c r="PTH182" s="72"/>
      <c r="PTI182" s="71"/>
      <c r="PTJ182" s="71"/>
      <c r="PTK182" s="71"/>
      <c r="PTL182" s="71"/>
      <c r="PTM182" s="71"/>
      <c r="PTN182" s="71"/>
      <c r="PTO182" s="71"/>
      <c r="PTP182" s="72"/>
      <c r="PTQ182" s="72"/>
      <c r="PTR182" s="72"/>
      <c r="PTS182" s="72"/>
      <c r="PTT182" s="72"/>
      <c r="PTU182" s="72"/>
      <c r="PTV182" s="72"/>
      <c r="PTW182" s="72"/>
      <c r="PTX182" s="72"/>
      <c r="PTY182" s="71"/>
      <c r="PTZ182" s="71"/>
      <c r="PUA182" s="71"/>
      <c r="PUB182" s="71"/>
      <c r="PUC182" s="71"/>
      <c r="PUD182" s="71"/>
      <c r="PUE182" s="71"/>
      <c r="PUF182" s="72"/>
      <c r="PUG182" s="72"/>
      <c r="PUH182" s="72"/>
      <c r="PUI182" s="72"/>
      <c r="PUJ182" s="72"/>
      <c r="PUK182" s="72"/>
      <c r="PUL182" s="72"/>
      <c r="PUM182" s="72"/>
      <c r="PUN182" s="72"/>
      <c r="PUO182" s="71"/>
      <c r="PUP182" s="71"/>
      <c r="PUQ182" s="71"/>
      <c r="PUR182" s="71"/>
      <c r="PUS182" s="71"/>
      <c r="PUT182" s="71"/>
      <c r="PUU182" s="71"/>
      <c r="PUV182" s="72"/>
      <c r="PUW182" s="72"/>
      <c r="PUX182" s="72"/>
      <c r="PUY182" s="72"/>
      <c r="PUZ182" s="72"/>
      <c r="PVA182" s="72"/>
      <c r="PVB182" s="72"/>
      <c r="PVC182" s="72"/>
      <c r="PVD182" s="72"/>
      <c r="PVE182" s="71"/>
      <c r="PVF182" s="71"/>
      <c r="PVG182" s="71"/>
      <c r="PVH182" s="71"/>
      <c r="PVI182" s="71"/>
      <c r="PVJ182" s="71"/>
      <c r="PVK182" s="71"/>
      <c r="PVL182" s="72"/>
      <c r="PVM182" s="72"/>
      <c r="PVN182" s="72"/>
      <c r="PVO182" s="72"/>
      <c r="PVP182" s="72"/>
      <c r="PVQ182" s="72"/>
      <c r="PVR182" s="72"/>
      <c r="PVS182" s="72"/>
      <c r="PVT182" s="72"/>
      <c r="PVU182" s="71"/>
      <c r="PVV182" s="71"/>
      <c r="PVW182" s="71"/>
      <c r="PVX182" s="71"/>
      <c r="PVY182" s="71"/>
      <c r="PVZ182" s="71"/>
      <c r="PWA182" s="71"/>
      <c r="PWB182" s="72"/>
      <c r="PWC182" s="72"/>
      <c r="PWD182" s="72"/>
      <c r="PWE182" s="72"/>
      <c r="PWF182" s="72"/>
      <c r="PWG182" s="72"/>
      <c r="PWH182" s="72"/>
      <c r="PWI182" s="72"/>
      <c r="PWJ182" s="72"/>
      <c r="PWK182" s="71"/>
      <c r="PWL182" s="71"/>
      <c r="PWM182" s="71"/>
      <c r="PWN182" s="71"/>
      <c r="PWO182" s="71"/>
      <c r="PWP182" s="71"/>
      <c r="PWQ182" s="71"/>
      <c r="PWR182" s="72"/>
      <c r="PWS182" s="72"/>
      <c r="PWT182" s="72"/>
      <c r="PWU182" s="72"/>
      <c r="PWV182" s="72"/>
      <c r="PWW182" s="72"/>
      <c r="PWX182" s="72"/>
      <c r="PWY182" s="72"/>
      <c r="PWZ182" s="72"/>
      <c r="PXA182" s="71"/>
      <c r="PXB182" s="71"/>
      <c r="PXC182" s="71"/>
      <c r="PXD182" s="71"/>
      <c r="PXE182" s="71"/>
      <c r="PXF182" s="71"/>
      <c r="PXG182" s="71"/>
      <c r="PXH182" s="72"/>
      <c r="PXI182" s="72"/>
      <c r="PXJ182" s="72"/>
      <c r="PXK182" s="72"/>
      <c r="PXL182" s="72"/>
      <c r="PXM182" s="72"/>
      <c r="PXN182" s="72"/>
      <c r="PXO182" s="72"/>
      <c r="PXP182" s="72"/>
      <c r="PXQ182" s="71"/>
      <c r="PXR182" s="71"/>
      <c r="PXS182" s="71"/>
      <c r="PXT182" s="71"/>
      <c r="PXU182" s="71"/>
      <c r="PXV182" s="71"/>
      <c r="PXW182" s="71"/>
      <c r="PXX182" s="72"/>
      <c r="PXY182" s="72"/>
      <c r="PXZ182" s="72"/>
      <c r="PYA182" s="72"/>
      <c r="PYB182" s="72"/>
      <c r="PYC182" s="72"/>
      <c r="PYD182" s="72"/>
      <c r="PYE182" s="72"/>
      <c r="PYF182" s="72"/>
      <c r="PYG182" s="71"/>
      <c r="PYH182" s="71"/>
      <c r="PYI182" s="71"/>
      <c r="PYJ182" s="71"/>
      <c r="PYK182" s="71"/>
      <c r="PYL182" s="71"/>
      <c r="PYM182" s="71"/>
      <c r="PYN182" s="72"/>
      <c r="PYO182" s="72"/>
      <c r="PYP182" s="72"/>
      <c r="PYQ182" s="72"/>
      <c r="PYR182" s="72"/>
      <c r="PYS182" s="72"/>
      <c r="PYT182" s="72"/>
      <c r="PYU182" s="72"/>
      <c r="PYV182" s="72"/>
      <c r="PYW182" s="71"/>
      <c r="PYX182" s="71"/>
      <c r="PYY182" s="71"/>
      <c r="PYZ182" s="71"/>
      <c r="PZA182" s="71"/>
      <c r="PZB182" s="71"/>
      <c r="PZC182" s="71"/>
      <c r="PZD182" s="72"/>
      <c r="PZE182" s="72"/>
      <c r="PZF182" s="72"/>
      <c r="PZG182" s="72"/>
      <c r="PZH182" s="72"/>
      <c r="PZI182" s="72"/>
      <c r="PZJ182" s="72"/>
      <c r="PZK182" s="72"/>
      <c r="PZL182" s="72"/>
      <c r="PZM182" s="71"/>
      <c r="PZN182" s="71"/>
      <c r="PZO182" s="71"/>
      <c r="PZP182" s="71"/>
      <c r="PZQ182" s="71"/>
      <c r="PZR182" s="71"/>
      <c r="PZS182" s="71"/>
      <c r="PZT182" s="72"/>
      <c r="PZU182" s="72"/>
      <c r="PZV182" s="72"/>
      <c r="PZW182" s="72"/>
      <c r="PZX182" s="72"/>
      <c r="PZY182" s="72"/>
      <c r="PZZ182" s="72"/>
      <c r="QAA182" s="72"/>
      <c r="QAB182" s="72"/>
      <c r="QAC182" s="71"/>
      <c r="QAD182" s="71"/>
      <c r="QAE182" s="71"/>
      <c r="QAF182" s="71"/>
      <c r="QAG182" s="71"/>
      <c r="QAH182" s="71"/>
      <c r="QAI182" s="71"/>
      <c r="QAJ182" s="72"/>
      <c r="QAK182" s="72"/>
      <c r="QAL182" s="72"/>
      <c r="QAM182" s="72"/>
      <c r="QAN182" s="72"/>
      <c r="QAO182" s="72"/>
      <c r="QAP182" s="72"/>
      <c r="QAQ182" s="72"/>
      <c r="QAR182" s="72"/>
      <c r="QAS182" s="71"/>
      <c r="QAT182" s="71"/>
      <c r="QAU182" s="71"/>
      <c r="QAV182" s="71"/>
      <c r="QAW182" s="71"/>
      <c r="QAX182" s="71"/>
      <c r="QAY182" s="71"/>
      <c r="QAZ182" s="72"/>
      <c r="QBA182" s="72"/>
      <c r="QBB182" s="72"/>
      <c r="QBC182" s="72"/>
      <c r="QBD182" s="72"/>
      <c r="QBE182" s="72"/>
      <c r="QBF182" s="72"/>
      <c r="QBG182" s="72"/>
      <c r="QBH182" s="72"/>
      <c r="QBI182" s="71"/>
      <c r="QBJ182" s="71"/>
      <c r="QBK182" s="71"/>
      <c r="QBL182" s="71"/>
      <c r="QBM182" s="71"/>
      <c r="QBN182" s="71"/>
      <c r="QBO182" s="71"/>
      <c r="QBP182" s="72"/>
      <c r="QBQ182" s="72"/>
      <c r="QBR182" s="72"/>
      <c r="QBS182" s="72"/>
      <c r="QBT182" s="72"/>
      <c r="QBU182" s="72"/>
      <c r="QBV182" s="72"/>
      <c r="QBW182" s="72"/>
      <c r="QBX182" s="72"/>
      <c r="QBY182" s="71"/>
      <c r="QBZ182" s="71"/>
      <c r="QCA182" s="71"/>
      <c r="QCB182" s="71"/>
      <c r="QCC182" s="71"/>
      <c r="QCD182" s="71"/>
      <c r="QCE182" s="71"/>
      <c r="QCF182" s="72"/>
      <c r="QCG182" s="72"/>
      <c r="QCH182" s="72"/>
      <c r="QCI182" s="72"/>
      <c r="QCJ182" s="72"/>
      <c r="QCK182" s="72"/>
      <c r="QCL182" s="72"/>
      <c r="QCM182" s="72"/>
      <c r="QCN182" s="72"/>
      <c r="QCO182" s="71"/>
      <c r="QCP182" s="71"/>
      <c r="QCQ182" s="71"/>
      <c r="QCR182" s="71"/>
      <c r="QCS182" s="71"/>
      <c r="QCT182" s="71"/>
      <c r="QCU182" s="71"/>
      <c r="QCV182" s="72"/>
      <c r="QCW182" s="72"/>
      <c r="QCX182" s="72"/>
      <c r="QCY182" s="72"/>
      <c r="QCZ182" s="72"/>
      <c r="QDA182" s="72"/>
      <c r="QDB182" s="72"/>
      <c r="QDC182" s="72"/>
      <c r="QDD182" s="72"/>
      <c r="QDE182" s="71"/>
      <c r="QDF182" s="71"/>
      <c r="QDG182" s="71"/>
      <c r="QDH182" s="71"/>
      <c r="QDI182" s="71"/>
      <c r="QDJ182" s="71"/>
      <c r="QDK182" s="71"/>
      <c r="QDL182" s="72"/>
      <c r="QDM182" s="72"/>
      <c r="QDN182" s="72"/>
      <c r="QDO182" s="72"/>
      <c r="QDP182" s="72"/>
      <c r="QDQ182" s="72"/>
      <c r="QDR182" s="72"/>
      <c r="QDS182" s="72"/>
      <c r="QDT182" s="72"/>
      <c r="QDU182" s="71"/>
      <c r="QDV182" s="71"/>
      <c r="QDW182" s="71"/>
      <c r="QDX182" s="71"/>
      <c r="QDY182" s="71"/>
      <c r="QDZ182" s="71"/>
      <c r="QEA182" s="71"/>
      <c r="QEB182" s="72"/>
      <c r="QEC182" s="72"/>
      <c r="QED182" s="72"/>
      <c r="QEE182" s="72"/>
      <c r="QEF182" s="72"/>
      <c r="QEG182" s="72"/>
      <c r="QEH182" s="72"/>
      <c r="QEI182" s="72"/>
      <c r="QEJ182" s="72"/>
      <c r="QEK182" s="71"/>
      <c r="QEL182" s="71"/>
      <c r="QEM182" s="71"/>
      <c r="QEN182" s="71"/>
      <c r="QEO182" s="71"/>
      <c r="QEP182" s="71"/>
      <c r="QEQ182" s="71"/>
      <c r="QER182" s="72"/>
      <c r="QES182" s="72"/>
      <c r="QET182" s="72"/>
      <c r="QEU182" s="72"/>
      <c r="QEV182" s="72"/>
      <c r="QEW182" s="72"/>
      <c r="QEX182" s="72"/>
      <c r="QEY182" s="72"/>
      <c r="QEZ182" s="72"/>
      <c r="QFA182" s="71"/>
      <c r="QFB182" s="71"/>
      <c r="QFC182" s="71"/>
      <c r="QFD182" s="71"/>
      <c r="QFE182" s="71"/>
      <c r="QFF182" s="71"/>
      <c r="QFG182" s="71"/>
      <c r="QFH182" s="72"/>
      <c r="QFI182" s="72"/>
      <c r="QFJ182" s="72"/>
      <c r="QFK182" s="72"/>
      <c r="QFL182" s="72"/>
      <c r="QFM182" s="72"/>
      <c r="QFN182" s="72"/>
      <c r="QFO182" s="72"/>
      <c r="QFP182" s="72"/>
      <c r="QFQ182" s="71"/>
      <c r="QFR182" s="71"/>
      <c r="QFS182" s="71"/>
      <c r="QFT182" s="71"/>
      <c r="QFU182" s="71"/>
      <c r="QFV182" s="71"/>
      <c r="QFW182" s="71"/>
      <c r="QFX182" s="72"/>
      <c r="QFY182" s="72"/>
      <c r="QFZ182" s="72"/>
      <c r="QGA182" s="72"/>
      <c r="QGB182" s="72"/>
      <c r="QGC182" s="72"/>
      <c r="QGD182" s="72"/>
      <c r="QGE182" s="72"/>
      <c r="QGF182" s="72"/>
      <c r="QGG182" s="71"/>
      <c r="QGH182" s="71"/>
      <c r="QGI182" s="71"/>
      <c r="QGJ182" s="71"/>
      <c r="QGK182" s="71"/>
      <c r="QGL182" s="71"/>
      <c r="QGM182" s="71"/>
      <c r="QGN182" s="72"/>
      <c r="QGO182" s="72"/>
      <c r="QGP182" s="72"/>
      <c r="QGQ182" s="72"/>
      <c r="QGR182" s="72"/>
      <c r="QGS182" s="72"/>
      <c r="QGT182" s="72"/>
      <c r="QGU182" s="72"/>
      <c r="QGV182" s="72"/>
      <c r="QGW182" s="71"/>
      <c r="QGX182" s="71"/>
      <c r="QGY182" s="71"/>
      <c r="QGZ182" s="71"/>
      <c r="QHA182" s="71"/>
      <c r="QHB182" s="71"/>
      <c r="QHC182" s="71"/>
      <c r="QHD182" s="72"/>
      <c r="QHE182" s="72"/>
      <c r="QHF182" s="72"/>
      <c r="QHG182" s="72"/>
      <c r="QHH182" s="72"/>
      <c r="QHI182" s="72"/>
      <c r="QHJ182" s="72"/>
      <c r="QHK182" s="72"/>
      <c r="QHL182" s="72"/>
      <c r="QHM182" s="71"/>
      <c r="QHN182" s="71"/>
      <c r="QHO182" s="71"/>
      <c r="QHP182" s="71"/>
      <c r="QHQ182" s="71"/>
      <c r="QHR182" s="71"/>
      <c r="QHS182" s="71"/>
      <c r="QHT182" s="72"/>
      <c r="QHU182" s="72"/>
      <c r="QHV182" s="72"/>
      <c r="QHW182" s="72"/>
      <c r="QHX182" s="72"/>
      <c r="QHY182" s="72"/>
      <c r="QHZ182" s="72"/>
      <c r="QIA182" s="72"/>
      <c r="QIB182" s="72"/>
      <c r="QIC182" s="71"/>
      <c r="QID182" s="71"/>
      <c r="QIE182" s="71"/>
      <c r="QIF182" s="71"/>
      <c r="QIG182" s="71"/>
      <c r="QIH182" s="71"/>
      <c r="QII182" s="71"/>
      <c r="QIJ182" s="72"/>
      <c r="QIK182" s="72"/>
      <c r="QIL182" s="72"/>
      <c r="QIM182" s="72"/>
      <c r="QIN182" s="72"/>
      <c r="QIO182" s="72"/>
      <c r="QIP182" s="72"/>
      <c r="QIQ182" s="72"/>
      <c r="QIR182" s="72"/>
      <c r="QIS182" s="71"/>
      <c r="QIT182" s="71"/>
      <c r="QIU182" s="71"/>
      <c r="QIV182" s="71"/>
      <c r="QIW182" s="71"/>
      <c r="QIX182" s="71"/>
      <c r="QIY182" s="71"/>
      <c r="QIZ182" s="72"/>
      <c r="QJA182" s="72"/>
      <c r="QJB182" s="72"/>
      <c r="QJC182" s="72"/>
      <c r="QJD182" s="72"/>
      <c r="QJE182" s="72"/>
      <c r="QJF182" s="72"/>
      <c r="QJG182" s="72"/>
      <c r="QJH182" s="72"/>
      <c r="QJI182" s="71"/>
      <c r="QJJ182" s="71"/>
      <c r="QJK182" s="71"/>
      <c r="QJL182" s="71"/>
      <c r="QJM182" s="71"/>
      <c r="QJN182" s="71"/>
      <c r="QJO182" s="71"/>
      <c r="QJP182" s="72"/>
      <c r="QJQ182" s="72"/>
      <c r="QJR182" s="72"/>
      <c r="QJS182" s="72"/>
      <c r="QJT182" s="72"/>
      <c r="QJU182" s="72"/>
      <c r="QJV182" s="72"/>
      <c r="QJW182" s="72"/>
      <c r="QJX182" s="72"/>
      <c r="QJY182" s="71"/>
      <c r="QJZ182" s="71"/>
      <c r="QKA182" s="71"/>
      <c r="QKB182" s="71"/>
      <c r="QKC182" s="71"/>
      <c r="QKD182" s="71"/>
      <c r="QKE182" s="71"/>
      <c r="QKF182" s="72"/>
      <c r="QKG182" s="72"/>
      <c r="QKH182" s="72"/>
      <c r="QKI182" s="72"/>
      <c r="QKJ182" s="72"/>
      <c r="QKK182" s="72"/>
      <c r="QKL182" s="72"/>
      <c r="QKM182" s="72"/>
      <c r="QKN182" s="72"/>
      <c r="QKO182" s="71"/>
      <c r="QKP182" s="71"/>
      <c r="QKQ182" s="71"/>
      <c r="QKR182" s="71"/>
      <c r="QKS182" s="71"/>
      <c r="QKT182" s="71"/>
      <c r="QKU182" s="71"/>
      <c r="QKV182" s="72"/>
      <c r="QKW182" s="72"/>
      <c r="QKX182" s="72"/>
      <c r="QKY182" s="72"/>
      <c r="QKZ182" s="72"/>
      <c r="QLA182" s="72"/>
      <c r="QLB182" s="72"/>
      <c r="QLC182" s="72"/>
      <c r="QLD182" s="72"/>
      <c r="QLE182" s="71"/>
      <c r="QLF182" s="71"/>
      <c r="QLG182" s="71"/>
      <c r="QLH182" s="71"/>
      <c r="QLI182" s="71"/>
      <c r="QLJ182" s="71"/>
      <c r="QLK182" s="71"/>
      <c r="QLL182" s="72"/>
      <c r="QLM182" s="72"/>
      <c r="QLN182" s="72"/>
      <c r="QLO182" s="72"/>
      <c r="QLP182" s="72"/>
      <c r="QLQ182" s="72"/>
      <c r="QLR182" s="72"/>
      <c r="QLS182" s="72"/>
      <c r="QLT182" s="72"/>
      <c r="QLU182" s="71"/>
      <c r="QLV182" s="71"/>
      <c r="QLW182" s="71"/>
      <c r="QLX182" s="71"/>
      <c r="QLY182" s="71"/>
      <c r="QLZ182" s="71"/>
      <c r="QMA182" s="71"/>
      <c r="QMB182" s="72"/>
      <c r="QMC182" s="72"/>
      <c r="QMD182" s="72"/>
      <c r="QME182" s="72"/>
      <c r="QMF182" s="72"/>
      <c r="QMG182" s="72"/>
      <c r="QMH182" s="72"/>
      <c r="QMI182" s="72"/>
      <c r="QMJ182" s="72"/>
      <c r="QMK182" s="71"/>
      <c r="QML182" s="71"/>
      <c r="QMM182" s="71"/>
      <c r="QMN182" s="71"/>
      <c r="QMO182" s="71"/>
      <c r="QMP182" s="71"/>
      <c r="QMQ182" s="71"/>
      <c r="QMR182" s="72"/>
      <c r="QMS182" s="72"/>
      <c r="QMT182" s="72"/>
      <c r="QMU182" s="72"/>
      <c r="QMV182" s="72"/>
      <c r="QMW182" s="72"/>
      <c r="QMX182" s="72"/>
      <c r="QMY182" s="72"/>
      <c r="QMZ182" s="72"/>
      <c r="QNA182" s="71"/>
      <c r="QNB182" s="71"/>
      <c r="QNC182" s="71"/>
      <c r="QND182" s="71"/>
      <c r="QNE182" s="71"/>
      <c r="QNF182" s="71"/>
      <c r="QNG182" s="71"/>
      <c r="QNH182" s="72"/>
      <c r="QNI182" s="72"/>
      <c r="QNJ182" s="72"/>
      <c r="QNK182" s="72"/>
      <c r="QNL182" s="72"/>
      <c r="QNM182" s="72"/>
      <c r="QNN182" s="72"/>
      <c r="QNO182" s="72"/>
      <c r="QNP182" s="72"/>
      <c r="QNQ182" s="71"/>
      <c r="QNR182" s="71"/>
      <c r="QNS182" s="71"/>
      <c r="QNT182" s="71"/>
      <c r="QNU182" s="71"/>
      <c r="QNV182" s="71"/>
      <c r="QNW182" s="71"/>
      <c r="QNX182" s="72"/>
      <c r="QNY182" s="72"/>
      <c r="QNZ182" s="72"/>
      <c r="QOA182" s="72"/>
      <c r="QOB182" s="72"/>
      <c r="QOC182" s="72"/>
      <c r="QOD182" s="72"/>
      <c r="QOE182" s="72"/>
      <c r="QOF182" s="72"/>
      <c r="QOG182" s="71"/>
      <c r="QOH182" s="71"/>
      <c r="QOI182" s="71"/>
      <c r="QOJ182" s="71"/>
      <c r="QOK182" s="71"/>
      <c r="QOL182" s="71"/>
      <c r="QOM182" s="71"/>
      <c r="QON182" s="72"/>
      <c r="QOO182" s="72"/>
      <c r="QOP182" s="72"/>
      <c r="QOQ182" s="72"/>
      <c r="QOR182" s="72"/>
      <c r="QOS182" s="72"/>
      <c r="QOT182" s="72"/>
      <c r="QOU182" s="72"/>
      <c r="QOV182" s="72"/>
      <c r="QOW182" s="71"/>
      <c r="QOX182" s="71"/>
      <c r="QOY182" s="71"/>
      <c r="QOZ182" s="71"/>
      <c r="QPA182" s="71"/>
      <c r="QPB182" s="71"/>
      <c r="QPC182" s="71"/>
      <c r="QPD182" s="72"/>
      <c r="QPE182" s="72"/>
      <c r="QPF182" s="72"/>
      <c r="QPG182" s="72"/>
      <c r="QPH182" s="72"/>
      <c r="QPI182" s="72"/>
      <c r="QPJ182" s="72"/>
      <c r="QPK182" s="72"/>
      <c r="QPL182" s="72"/>
      <c r="QPM182" s="71"/>
      <c r="QPN182" s="71"/>
      <c r="QPO182" s="71"/>
      <c r="QPP182" s="71"/>
      <c r="QPQ182" s="71"/>
      <c r="QPR182" s="71"/>
      <c r="QPS182" s="71"/>
      <c r="QPT182" s="72"/>
      <c r="QPU182" s="72"/>
      <c r="QPV182" s="72"/>
      <c r="QPW182" s="72"/>
      <c r="QPX182" s="72"/>
      <c r="QPY182" s="72"/>
      <c r="QPZ182" s="72"/>
      <c r="QQA182" s="72"/>
      <c r="QQB182" s="72"/>
      <c r="QQC182" s="71"/>
      <c r="QQD182" s="71"/>
      <c r="QQE182" s="71"/>
      <c r="QQF182" s="71"/>
      <c r="QQG182" s="71"/>
      <c r="QQH182" s="71"/>
      <c r="QQI182" s="71"/>
      <c r="QQJ182" s="72"/>
      <c r="QQK182" s="72"/>
      <c r="QQL182" s="72"/>
      <c r="QQM182" s="72"/>
      <c r="QQN182" s="72"/>
      <c r="QQO182" s="72"/>
      <c r="QQP182" s="72"/>
      <c r="QQQ182" s="72"/>
      <c r="QQR182" s="72"/>
      <c r="QQS182" s="71"/>
      <c r="QQT182" s="71"/>
      <c r="QQU182" s="71"/>
      <c r="QQV182" s="71"/>
      <c r="QQW182" s="71"/>
      <c r="QQX182" s="71"/>
      <c r="QQY182" s="71"/>
      <c r="QQZ182" s="72"/>
      <c r="QRA182" s="72"/>
      <c r="QRB182" s="72"/>
      <c r="QRC182" s="72"/>
      <c r="QRD182" s="72"/>
      <c r="QRE182" s="72"/>
      <c r="QRF182" s="72"/>
      <c r="QRG182" s="72"/>
      <c r="QRH182" s="72"/>
      <c r="QRI182" s="71"/>
      <c r="QRJ182" s="71"/>
      <c r="QRK182" s="71"/>
      <c r="QRL182" s="71"/>
      <c r="QRM182" s="71"/>
      <c r="QRN182" s="71"/>
      <c r="QRO182" s="71"/>
      <c r="QRP182" s="72"/>
      <c r="QRQ182" s="72"/>
      <c r="QRR182" s="72"/>
      <c r="QRS182" s="72"/>
      <c r="QRT182" s="72"/>
      <c r="QRU182" s="72"/>
      <c r="QRV182" s="72"/>
      <c r="QRW182" s="72"/>
      <c r="QRX182" s="72"/>
      <c r="QRY182" s="71"/>
      <c r="QRZ182" s="71"/>
      <c r="QSA182" s="71"/>
      <c r="QSB182" s="71"/>
      <c r="QSC182" s="71"/>
      <c r="QSD182" s="71"/>
      <c r="QSE182" s="71"/>
      <c r="QSF182" s="72"/>
      <c r="QSG182" s="72"/>
      <c r="QSH182" s="72"/>
      <c r="QSI182" s="72"/>
      <c r="QSJ182" s="72"/>
      <c r="QSK182" s="72"/>
      <c r="QSL182" s="72"/>
      <c r="QSM182" s="72"/>
      <c r="QSN182" s="72"/>
      <c r="QSO182" s="71"/>
      <c r="QSP182" s="71"/>
      <c r="QSQ182" s="71"/>
      <c r="QSR182" s="71"/>
      <c r="QSS182" s="71"/>
      <c r="QST182" s="71"/>
      <c r="QSU182" s="71"/>
      <c r="QSV182" s="72"/>
      <c r="QSW182" s="72"/>
      <c r="QSX182" s="72"/>
      <c r="QSY182" s="72"/>
      <c r="QSZ182" s="72"/>
      <c r="QTA182" s="72"/>
      <c r="QTB182" s="72"/>
      <c r="QTC182" s="72"/>
      <c r="QTD182" s="72"/>
      <c r="QTE182" s="71"/>
      <c r="QTF182" s="71"/>
      <c r="QTG182" s="71"/>
      <c r="QTH182" s="71"/>
      <c r="QTI182" s="71"/>
      <c r="QTJ182" s="71"/>
      <c r="QTK182" s="71"/>
      <c r="QTL182" s="72"/>
      <c r="QTM182" s="72"/>
      <c r="QTN182" s="72"/>
      <c r="QTO182" s="72"/>
      <c r="QTP182" s="72"/>
      <c r="QTQ182" s="72"/>
      <c r="QTR182" s="72"/>
      <c r="QTS182" s="72"/>
      <c r="QTT182" s="72"/>
      <c r="QTU182" s="71"/>
      <c r="QTV182" s="71"/>
      <c r="QTW182" s="71"/>
      <c r="QTX182" s="71"/>
      <c r="QTY182" s="71"/>
      <c r="QTZ182" s="71"/>
      <c r="QUA182" s="71"/>
      <c r="QUB182" s="72"/>
      <c r="QUC182" s="72"/>
      <c r="QUD182" s="72"/>
      <c r="QUE182" s="72"/>
      <c r="QUF182" s="72"/>
      <c r="QUG182" s="72"/>
      <c r="QUH182" s="72"/>
      <c r="QUI182" s="72"/>
      <c r="QUJ182" s="72"/>
      <c r="QUK182" s="71"/>
      <c r="QUL182" s="71"/>
      <c r="QUM182" s="71"/>
      <c r="QUN182" s="71"/>
      <c r="QUO182" s="71"/>
      <c r="QUP182" s="71"/>
      <c r="QUQ182" s="71"/>
      <c r="QUR182" s="72"/>
      <c r="QUS182" s="72"/>
      <c r="QUT182" s="72"/>
      <c r="QUU182" s="72"/>
      <c r="QUV182" s="72"/>
      <c r="QUW182" s="72"/>
      <c r="QUX182" s="72"/>
      <c r="QUY182" s="72"/>
      <c r="QUZ182" s="72"/>
      <c r="QVA182" s="71"/>
      <c r="QVB182" s="71"/>
      <c r="QVC182" s="71"/>
      <c r="QVD182" s="71"/>
      <c r="QVE182" s="71"/>
      <c r="QVF182" s="71"/>
      <c r="QVG182" s="71"/>
      <c r="QVH182" s="72"/>
      <c r="QVI182" s="72"/>
      <c r="QVJ182" s="72"/>
      <c r="QVK182" s="72"/>
      <c r="QVL182" s="72"/>
      <c r="QVM182" s="72"/>
      <c r="QVN182" s="72"/>
      <c r="QVO182" s="72"/>
      <c r="QVP182" s="72"/>
      <c r="QVQ182" s="71"/>
      <c r="QVR182" s="71"/>
      <c r="QVS182" s="71"/>
      <c r="QVT182" s="71"/>
      <c r="QVU182" s="71"/>
      <c r="QVV182" s="71"/>
      <c r="QVW182" s="71"/>
      <c r="QVX182" s="72"/>
      <c r="QVY182" s="72"/>
      <c r="QVZ182" s="72"/>
      <c r="QWA182" s="72"/>
      <c r="QWB182" s="72"/>
      <c r="QWC182" s="72"/>
      <c r="QWD182" s="72"/>
      <c r="QWE182" s="72"/>
      <c r="QWF182" s="72"/>
      <c r="QWG182" s="71"/>
      <c r="QWH182" s="71"/>
      <c r="QWI182" s="71"/>
      <c r="QWJ182" s="71"/>
      <c r="QWK182" s="71"/>
      <c r="QWL182" s="71"/>
      <c r="QWM182" s="71"/>
      <c r="QWN182" s="72"/>
      <c r="QWO182" s="72"/>
      <c r="QWP182" s="72"/>
      <c r="QWQ182" s="72"/>
      <c r="QWR182" s="72"/>
      <c r="QWS182" s="72"/>
      <c r="QWT182" s="72"/>
      <c r="QWU182" s="72"/>
      <c r="QWV182" s="72"/>
      <c r="QWW182" s="71"/>
      <c r="QWX182" s="71"/>
      <c r="QWY182" s="71"/>
      <c r="QWZ182" s="71"/>
      <c r="QXA182" s="71"/>
      <c r="QXB182" s="71"/>
      <c r="QXC182" s="71"/>
      <c r="QXD182" s="72"/>
      <c r="QXE182" s="72"/>
      <c r="QXF182" s="72"/>
      <c r="QXG182" s="72"/>
      <c r="QXH182" s="72"/>
      <c r="QXI182" s="72"/>
      <c r="QXJ182" s="72"/>
      <c r="QXK182" s="72"/>
      <c r="QXL182" s="72"/>
      <c r="QXM182" s="71"/>
      <c r="QXN182" s="71"/>
      <c r="QXO182" s="71"/>
      <c r="QXP182" s="71"/>
      <c r="QXQ182" s="71"/>
      <c r="QXR182" s="71"/>
      <c r="QXS182" s="71"/>
      <c r="QXT182" s="72"/>
      <c r="QXU182" s="72"/>
      <c r="QXV182" s="72"/>
      <c r="QXW182" s="72"/>
      <c r="QXX182" s="72"/>
      <c r="QXY182" s="72"/>
      <c r="QXZ182" s="72"/>
      <c r="QYA182" s="72"/>
      <c r="QYB182" s="72"/>
      <c r="QYC182" s="71"/>
      <c r="QYD182" s="71"/>
      <c r="QYE182" s="71"/>
      <c r="QYF182" s="71"/>
      <c r="QYG182" s="71"/>
      <c r="QYH182" s="71"/>
      <c r="QYI182" s="71"/>
      <c r="QYJ182" s="72"/>
      <c r="QYK182" s="72"/>
      <c r="QYL182" s="72"/>
      <c r="QYM182" s="72"/>
      <c r="QYN182" s="72"/>
      <c r="QYO182" s="72"/>
      <c r="QYP182" s="72"/>
      <c r="QYQ182" s="72"/>
      <c r="QYR182" s="72"/>
      <c r="QYS182" s="71"/>
      <c r="QYT182" s="71"/>
      <c r="QYU182" s="71"/>
      <c r="QYV182" s="71"/>
      <c r="QYW182" s="71"/>
      <c r="QYX182" s="71"/>
      <c r="QYY182" s="71"/>
      <c r="QYZ182" s="72"/>
      <c r="QZA182" s="72"/>
      <c r="QZB182" s="72"/>
      <c r="QZC182" s="72"/>
      <c r="QZD182" s="72"/>
      <c r="QZE182" s="72"/>
      <c r="QZF182" s="72"/>
      <c r="QZG182" s="72"/>
      <c r="QZH182" s="72"/>
      <c r="QZI182" s="71"/>
      <c r="QZJ182" s="71"/>
      <c r="QZK182" s="71"/>
      <c r="QZL182" s="71"/>
      <c r="QZM182" s="71"/>
      <c r="QZN182" s="71"/>
      <c r="QZO182" s="71"/>
      <c r="QZP182" s="72"/>
      <c r="QZQ182" s="72"/>
      <c r="QZR182" s="72"/>
      <c r="QZS182" s="72"/>
      <c r="QZT182" s="72"/>
      <c r="QZU182" s="72"/>
      <c r="QZV182" s="72"/>
      <c r="QZW182" s="72"/>
      <c r="QZX182" s="72"/>
      <c r="QZY182" s="71"/>
      <c r="QZZ182" s="71"/>
      <c r="RAA182" s="71"/>
      <c r="RAB182" s="71"/>
      <c r="RAC182" s="71"/>
      <c r="RAD182" s="71"/>
      <c r="RAE182" s="71"/>
      <c r="RAF182" s="72"/>
      <c r="RAG182" s="72"/>
      <c r="RAH182" s="72"/>
      <c r="RAI182" s="72"/>
      <c r="RAJ182" s="72"/>
      <c r="RAK182" s="72"/>
      <c r="RAL182" s="72"/>
      <c r="RAM182" s="72"/>
      <c r="RAN182" s="72"/>
      <c r="RAO182" s="71"/>
      <c r="RAP182" s="71"/>
      <c r="RAQ182" s="71"/>
      <c r="RAR182" s="71"/>
      <c r="RAS182" s="71"/>
      <c r="RAT182" s="71"/>
      <c r="RAU182" s="71"/>
      <c r="RAV182" s="72"/>
      <c r="RAW182" s="72"/>
      <c r="RAX182" s="72"/>
      <c r="RAY182" s="72"/>
      <c r="RAZ182" s="72"/>
      <c r="RBA182" s="72"/>
      <c r="RBB182" s="72"/>
      <c r="RBC182" s="72"/>
      <c r="RBD182" s="72"/>
      <c r="RBE182" s="71"/>
      <c r="RBF182" s="71"/>
      <c r="RBG182" s="71"/>
      <c r="RBH182" s="71"/>
      <c r="RBI182" s="71"/>
      <c r="RBJ182" s="71"/>
      <c r="RBK182" s="71"/>
      <c r="RBL182" s="72"/>
      <c r="RBM182" s="72"/>
      <c r="RBN182" s="72"/>
      <c r="RBO182" s="72"/>
      <c r="RBP182" s="72"/>
      <c r="RBQ182" s="72"/>
      <c r="RBR182" s="72"/>
      <c r="RBS182" s="72"/>
      <c r="RBT182" s="72"/>
      <c r="RBU182" s="71"/>
      <c r="RBV182" s="71"/>
      <c r="RBW182" s="71"/>
      <c r="RBX182" s="71"/>
      <c r="RBY182" s="71"/>
      <c r="RBZ182" s="71"/>
      <c r="RCA182" s="71"/>
      <c r="RCB182" s="72"/>
      <c r="RCC182" s="72"/>
      <c r="RCD182" s="72"/>
      <c r="RCE182" s="72"/>
      <c r="RCF182" s="72"/>
      <c r="RCG182" s="72"/>
      <c r="RCH182" s="72"/>
      <c r="RCI182" s="72"/>
      <c r="RCJ182" s="72"/>
      <c r="RCK182" s="71"/>
      <c r="RCL182" s="71"/>
      <c r="RCM182" s="71"/>
      <c r="RCN182" s="71"/>
      <c r="RCO182" s="71"/>
      <c r="RCP182" s="71"/>
      <c r="RCQ182" s="71"/>
      <c r="RCR182" s="72"/>
      <c r="RCS182" s="72"/>
      <c r="RCT182" s="72"/>
      <c r="RCU182" s="72"/>
      <c r="RCV182" s="72"/>
      <c r="RCW182" s="72"/>
      <c r="RCX182" s="72"/>
      <c r="RCY182" s="72"/>
      <c r="RCZ182" s="72"/>
      <c r="RDA182" s="71"/>
      <c r="RDB182" s="71"/>
      <c r="RDC182" s="71"/>
      <c r="RDD182" s="71"/>
      <c r="RDE182" s="71"/>
      <c r="RDF182" s="71"/>
      <c r="RDG182" s="71"/>
      <c r="RDH182" s="72"/>
      <c r="RDI182" s="72"/>
      <c r="RDJ182" s="72"/>
      <c r="RDK182" s="72"/>
      <c r="RDL182" s="72"/>
      <c r="RDM182" s="72"/>
      <c r="RDN182" s="72"/>
      <c r="RDO182" s="72"/>
      <c r="RDP182" s="72"/>
      <c r="RDQ182" s="71"/>
      <c r="RDR182" s="71"/>
      <c r="RDS182" s="71"/>
      <c r="RDT182" s="71"/>
      <c r="RDU182" s="71"/>
      <c r="RDV182" s="71"/>
      <c r="RDW182" s="71"/>
      <c r="RDX182" s="72"/>
      <c r="RDY182" s="72"/>
      <c r="RDZ182" s="72"/>
      <c r="REA182" s="72"/>
      <c r="REB182" s="72"/>
      <c r="REC182" s="72"/>
      <c r="RED182" s="72"/>
      <c r="REE182" s="72"/>
      <c r="REF182" s="72"/>
      <c r="REG182" s="71"/>
      <c r="REH182" s="71"/>
      <c r="REI182" s="71"/>
      <c r="REJ182" s="71"/>
      <c r="REK182" s="71"/>
      <c r="REL182" s="71"/>
      <c r="REM182" s="71"/>
      <c r="REN182" s="72"/>
      <c r="REO182" s="72"/>
      <c r="REP182" s="72"/>
      <c r="REQ182" s="72"/>
      <c r="RER182" s="72"/>
      <c r="RES182" s="72"/>
      <c r="RET182" s="72"/>
      <c r="REU182" s="72"/>
      <c r="REV182" s="72"/>
      <c r="REW182" s="71"/>
      <c r="REX182" s="71"/>
      <c r="REY182" s="71"/>
      <c r="REZ182" s="71"/>
      <c r="RFA182" s="71"/>
      <c r="RFB182" s="71"/>
      <c r="RFC182" s="71"/>
      <c r="RFD182" s="72"/>
      <c r="RFE182" s="72"/>
      <c r="RFF182" s="72"/>
      <c r="RFG182" s="72"/>
      <c r="RFH182" s="72"/>
      <c r="RFI182" s="72"/>
      <c r="RFJ182" s="72"/>
      <c r="RFK182" s="72"/>
      <c r="RFL182" s="72"/>
      <c r="RFM182" s="71"/>
      <c r="RFN182" s="71"/>
      <c r="RFO182" s="71"/>
      <c r="RFP182" s="71"/>
      <c r="RFQ182" s="71"/>
      <c r="RFR182" s="71"/>
      <c r="RFS182" s="71"/>
      <c r="RFT182" s="72"/>
      <c r="RFU182" s="72"/>
      <c r="RFV182" s="72"/>
      <c r="RFW182" s="72"/>
      <c r="RFX182" s="72"/>
      <c r="RFY182" s="72"/>
      <c r="RFZ182" s="72"/>
      <c r="RGA182" s="72"/>
      <c r="RGB182" s="72"/>
      <c r="RGC182" s="71"/>
      <c r="RGD182" s="71"/>
      <c r="RGE182" s="71"/>
      <c r="RGF182" s="71"/>
      <c r="RGG182" s="71"/>
      <c r="RGH182" s="71"/>
      <c r="RGI182" s="71"/>
      <c r="RGJ182" s="72"/>
      <c r="RGK182" s="72"/>
      <c r="RGL182" s="72"/>
      <c r="RGM182" s="72"/>
      <c r="RGN182" s="72"/>
      <c r="RGO182" s="72"/>
      <c r="RGP182" s="72"/>
      <c r="RGQ182" s="72"/>
      <c r="RGR182" s="72"/>
      <c r="RGS182" s="71"/>
      <c r="RGT182" s="71"/>
      <c r="RGU182" s="71"/>
      <c r="RGV182" s="71"/>
      <c r="RGW182" s="71"/>
      <c r="RGX182" s="71"/>
      <c r="RGY182" s="71"/>
      <c r="RGZ182" s="72"/>
      <c r="RHA182" s="72"/>
      <c r="RHB182" s="72"/>
      <c r="RHC182" s="72"/>
      <c r="RHD182" s="72"/>
      <c r="RHE182" s="72"/>
      <c r="RHF182" s="72"/>
      <c r="RHG182" s="72"/>
      <c r="RHH182" s="72"/>
      <c r="RHI182" s="71"/>
      <c r="RHJ182" s="71"/>
      <c r="RHK182" s="71"/>
      <c r="RHL182" s="71"/>
      <c r="RHM182" s="71"/>
      <c r="RHN182" s="71"/>
      <c r="RHO182" s="71"/>
      <c r="RHP182" s="72"/>
      <c r="RHQ182" s="72"/>
      <c r="RHR182" s="72"/>
      <c r="RHS182" s="72"/>
      <c r="RHT182" s="72"/>
      <c r="RHU182" s="72"/>
      <c r="RHV182" s="72"/>
      <c r="RHW182" s="72"/>
      <c r="RHX182" s="72"/>
      <c r="RHY182" s="71"/>
      <c r="RHZ182" s="71"/>
      <c r="RIA182" s="71"/>
      <c r="RIB182" s="71"/>
      <c r="RIC182" s="71"/>
      <c r="RID182" s="71"/>
      <c r="RIE182" s="71"/>
      <c r="RIF182" s="72"/>
      <c r="RIG182" s="72"/>
      <c r="RIH182" s="72"/>
      <c r="RII182" s="72"/>
      <c r="RIJ182" s="72"/>
      <c r="RIK182" s="72"/>
      <c r="RIL182" s="72"/>
      <c r="RIM182" s="72"/>
      <c r="RIN182" s="72"/>
      <c r="RIO182" s="71"/>
      <c r="RIP182" s="71"/>
      <c r="RIQ182" s="71"/>
      <c r="RIR182" s="71"/>
      <c r="RIS182" s="71"/>
      <c r="RIT182" s="71"/>
      <c r="RIU182" s="71"/>
      <c r="RIV182" s="72"/>
      <c r="RIW182" s="72"/>
      <c r="RIX182" s="72"/>
      <c r="RIY182" s="72"/>
      <c r="RIZ182" s="72"/>
      <c r="RJA182" s="72"/>
      <c r="RJB182" s="72"/>
      <c r="RJC182" s="72"/>
      <c r="RJD182" s="72"/>
      <c r="RJE182" s="71"/>
      <c r="RJF182" s="71"/>
      <c r="RJG182" s="71"/>
      <c r="RJH182" s="71"/>
      <c r="RJI182" s="71"/>
      <c r="RJJ182" s="71"/>
      <c r="RJK182" s="71"/>
      <c r="RJL182" s="72"/>
      <c r="RJM182" s="72"/>
      <c r="RJN182" s="72"/>
      <c r="RJO182" s="72"/>
      <c r="RJP182" s="72"/>
      <c r="RJQ182" s="72"/>
      <c r="RJR182" s="72"/>
      <c r="RJS182" s="72"/>
      <c r="RJT182" s="72"/>
      <c r="RJU182" s="71"/>
      <c r="RJV182" s="71"/>
      <c r="RJW182" s="71"/>
      <c r="RJX182" s="71"/>
      <c r="RJY182" s="71"/>
      <c r="RJZ182" s="71"/>
      <c r="RKA182" s="71"/>
      <c r="RKB182" s="72"/>
      <c r="RKC182" s="72"/>
      <c r="RKD182" s="72"/>
      <c r="RKE182" s="72"/>
      <c r="RKF182" s="72"/>
      <c r="RKG182" s="72"/>
      <c r="RKH182" s="72"/>
      <c r="RKI182" s="72"/>
      <c r="RKJ182" s="72"/>
      <c r="RKK182" s="71"/>
      <c r="RKL182" s="71"/>
      <c r="RKM182" s="71"/>
      <c r="RKN182" s="71"/>
      <c r="RKO182" s="71"/>
      <c r="RKP182" s="71"/>
      <c r="RKQ182" s="71"/>
      <c r="RKR182" s="72"/>
      <c r="RKS182" s="72"/>
      <c r="RKT182" s="72"/>
      <c r="RKU182" s="72"/>
      <c r="RKV182" s="72"/>
      <c r="RKW182" s="72"/>
      <c r="RKX182" s="72"/>
      <c r="RKY182" s="72"/>
      <c r="RKZ182" s="72"/>
      <c r="RLA182" s="71"/>
      <c r="RLB182" s="71"/>
      <c r="RLC182" s="71"/>
      <c r="RLD182" s="71"/>
      <c r="RLE182" s="71"/>
      <c r="RLF182" s="71"/>
      <c r="RLG182" s="71"/>
      <c r="RLH182" s="72"/>
      <c r="RLI182" s="72"/>
      <c r="RLJ182" s="72"/>
      <c r="RLK182" s="72"/>
      <c r="RLL182" s="72"/>
      <c r="RLM182" s="72"/>
      <c r="RLN182" s="72"/>
      <c r="RLO182" s="72"/>
      <c r="RLP182" s="72"/>
      <c r="RLQ182" s="71"/>
      <c r="RLR182" s="71"/>
      <c r="RLS182" s="71"/>
      <c r="RLT182" s="71"/>
      <c r="RLU182" s="71"/>
      <c r="RLV182" s="71"/>
      <c r="RLW182" s="71"/>
      <c r="RLX182" s="72"/>
      <c r="RLY182" s="72"/>
      <c r="RLZ182" s="72"/>
      <c r="RMA182" s="72"/>
      <c r="RMB182" s="72"/>
      <c r="RMC182" s="72"/>
      <c r="RMD182" s="72"/>
      <c r="RME182" s="72"/>
      <c r="RMF182" s="72"/>
      <c r="RMG182" s="71"/>
      <c r="RMH182" s="71"/>
      <c r="RMI182" s="71"/>
      <c r="RMJ182" s="71"/>
      <c r="RMK182" s="71"/>
      <c r="RML182" s="71"/>
      <c r="RMM182" s="71"/>
      <c r="RMN182" s="72"/>
      <c r="RMO182" s="72"/>
      <c r="RMP182" s="72"/>
      <c r="RMQ182" s="72"/>
      <c r="RMR182" s="72"/>
      <c r="RMS182" s="72"/>
      <c r="RMT182" s="72"/>
      <c r="RMU182" s="72"/>
      <c r="RMV182" s="72"/>
      <c r="RMW182" s="71"/>
      <c r="RMX182" s="71"/>
      <c r="RMY182" s="71"/>
      <c r="RMZ182" s="71"/>
      <c r="RNA182" s="71"/>
      <c r="RNB182" s="71"/>
      <c r="RNC182" s="71"/>
      <c r="RND182" s="72"/>
      <c r="RNE182" s="72"/>
      <c r="RNF182" s="72"/>
      <c r="RNG182" s="72"/>
      <c r="RNH182" s="72"/>
      <c r="RNI182" s="72"/>
      <c r="RNJ182" s="72"/>
      <c r="RNK182" s="72"/>
      <c r="RNL182" s="72"/>
      <c r="RNM182" s="71"/>
      <c r="RNN182" s="71"/>
      <c r="RNO182" s="71"/>
      <c r="RNP182" s="71"/>
      <c r="RNQ182" s="71"/>
      <c r="RNR182" s="71"/>
      <c r="RNS182" s="71"/>
      <c r="RNT182" s="72"/>
      <c r="RNU182" s="72"/>
      <c r="RNV182" s="72"/>
      <c r="RNW182" s="72"/>
      <c r="RNX182" s="72"/>
      <c r="RNY182" s="72"/>
      <c r="RNZ182" s="72"/>
      <c r="ROA182" s="72"/>
      <c r="ROB182" s="72"/>
      <c r="ROC182" s="71"/>
      <c r="ROD182" s="71"/>
      <c r="ROE182" s="71"/>
      <c r="ROF182" s="71"/>
      <c r="ROG182" s="71"/>
      <c r="ROH182" s="71"/>
      <c r="ROI182" s="71"/>
      <c r="ROJ182" s="72"/>
      <c r="ROK182" s="72"/>
      <c r="ROL182" s="72"/>
      <c r="ROM182" s="72"/>
      <c r="RON182" s="72"/>
      <c r="ROO182" s="72"/>
      <c r="ROP182" s="72"/>
      <c r="ROQ182" s="72"/>
      <c r="ROR182" s="72"/>
      <c r="ROS182" s="71"/>
      <c r="ROT182" s="71"/>
      <c r="ROU182" s="71"/>
      <c r="ROV182" s="71"/>
      <c r="ROW182" s="71"/>
      <c r="ROX182" s="71"/>
      <c r="ROY182" s="71"/>
      <c r="ROZ182" s="72"/>
      <c r="RPA182" s="72"/>
      <c r="RPB182" s="72"/>
      <c r="RPC182" s="72"/>
      <c r="RPD182" s="72"/>
      <c r="RPE182" s="72"/>
      <c r="RPF182" s="72"/>
      <c r="RPG182" s="72"/>
      <c r="RPH182" s="72"/>
      <c r="RPI182" s="71"/>
      <c r="RPJ182" s="71"/>
      <c r="RPK182" s="71"/>
      <c r="RPL182" s="71"/>
      <c r="RPM182" s="71"/>
      <c r="RPN182" s="71"/>
      <c r="RPO182" s="71"/>
      <c r="RPP182" s="72"/>
      <c r="RPQ182" s="72"/>
      <c r="RPR182" s="72"/>
      <c r="RPS182" s="72"/>
      <c r="RPT182" s="72"/>
      <c r="RPU182" s="72"/>
      <c r="RPV182" s="72"/>
      <c r="RPW182" s="72"/>
      <c r="RPX182" s="72"/>
      <c r="RPY182" s="71"/>
      <c r="RPZ182" s="71"/>
      <c r="RQA182" s="71"/>
      <c r="RQB182" s="71"/>
      <c r="RQC182" s="71"/>
      <c r="RQD182" s="71"/>
      <c r="RQE182" s="71"/>
      <c r="RQF182" s="72"/>
      <c r="RQG182" s="72"/>
      <c r="RQH182" s="72"/>
      <c r="RQI182" s="72"/>
      <c r="RQJ182" s="72"/>
      <c r="RQK182" s="72"/>
      <c r="RQL182" s="72"/>
      <c r="RQM182" s="72"/>
      <c r="RQN182" s="72"/>
      <c r="RQO182" s="71"/>
      <c r="RQP182" s="71"/>
      <c r="RQQ182" s="71"/>
      <c r="RQR182" s="71"/>
      <c r="RQS182" s="71"/>
      <c r="RQT182" s="71"/>
      <c r="RQU182" s="71"/>
      <c r="RQV182" s="72"/>
      <c r="RQW182" s="72"/>
      <c r="RQX182" s="72"/>
      <c r="RQY182" s="72"/>
      <c r="RQZ182" s="72"/>
      <c r="RRA182" s="72"/>
      <c r="RRB182" s="72"/>
      <c r="RRC182" s="72"/>
      <c r="RRD182" s="72"/>
      <c r="RRE182" s="71"/>
      <c r="RRF182" s="71"/>
      <c r="RRG182" s="71"/>
      <c r="RRH182" s="71"/>
      <c r="RRI182" s="71"/>
      <c r="RRJ182" s="71"/>
      <c r="RRK182" s="71"/>
      <c r="RRL182" s="72"/>
      <c r="RRM182" s="72"/>
      <c r="RRN182" s="72"/>
      <c r="RRO182" s="72"/>
      <c r="RRP182" s="72"/>
      <c r="RRQ182" s="72"/>
      <c r="RRR182" s="72"/>
      <c r="RRS182" s="72"/>
      <c r="RRT182" s="72"/>
      <c r="RRU182" s="71"/>
      <c r="RRV182" s="71"/>
      <c r="RRW182" s="71"/>
      <c r="RRX182" s="71"/>
      <c r="RRY182" s="71"/>
      <c r="RRZ182" s="71"/>
      <c r="RSA182" s="71"/>
      <c r="RSB182" s="72"/>
      <c r="RSC182" s="72"/>
      <c r="RSD182" s="72"/>
      <c r="RSE182" s="72"/>
      <c r="RSF182" s="72"/>
      <c r="RSG182" s="72"/>
      <c r="RSH182" s="72"/>
      <c r="RSI182" s="72"/>
      <c r="RSJ182" s="72"/>
      <c r="RSK182" s="71"/>
      <c r="RSL182" s="71"/>
      <c r="RSM182" s="71"/>
      <c r="RSN182" s="71"/>
      <c r="RSO182" s="71"/>
      <c r="RSP182" s="71"/>
      <c r="RSQ182" s="71"/>
      <c r="RSR182" s="72"/>
      <c r="RSS182" s="72"/>
      <c r="RST182" s="72"/>
      <c r="RSU182" s="72"/>
      <c r="RSV182" s="72"/>
      <c r="RSW182" s="72"/>
      <c r="RSX182" s="72"/>
      <c r="RSY182" s="72"/>
      <c r="RSZ182" s="72"/>
      <c r="RTA182" s="71"/>
      <c r="RTB182" s="71"/>
      <c r="RTC182" s="71"/>
      <c r="RTD182" s="71"/>
      <c r="RTE182" s="71"/>
      <c r="RTF182" s="71"/>
      <c r="RTG182" s="71"/>
      <c r="RTH182" s="72"/>
      <c r="RTI182" s="72"/>
      <c r="RTJ182" s="72"/>
      <c r="RTK182" s="72"/>
      <c r="RTL182" s="72"/>
      <c r="RTM182" s="72"/>
      <c r="RTN182" s="72"/>
      <c r="RTO182" s="72"/>
      <c r="RTP182" s="72"/>
      <c r="RTQ182" s="71"/>
      <c r="RTR182" s="71"/>
      <c r="RTS182" s="71"/>
      <c r="RTT182" s="71"/>
      <c r="RTU182" s="71"/>
      <c r="RTV182" s="71"/>
      <c r="RTW182" s="71"/>
      <c r="RTX182" s="72"/>
      <c r="RTY182" s="72"/>
      <c r="RTZ182" s="72"/>
      <c r="RUA182" s="72"/>
      <c r="RUB182" s="72"/>
      <c r="RUC182" s="72"/>
      <c r="RUD182" s="72"/>
      <c r="RUE182" s="72"/>
      <c r="RUF182" s="72"/>
      <c r="RUG182" s="71"/>
      <c r="RUH182" s="71"/>
      <c r="RUI182" s="71"/>
      <c r="RUJ182" s="71"/>
      <c r="RUK182" s="71"/>
      <c r="RUL182" s="71"/>
      <c r="RUM182" s="71"/>
      <c r="RUN182" s="72"/>
      <c r="RUO182" s="72"/>
      <c r="RUP182" s="72"/>
      <c r="RUQ182" s="72"/>
      <c r="RUR182" s="72"/>
      <c r="RUS182" s="72"/>
      <c r="RUT182" s="72"/>
      <c r="RUU182" s="72"/>
      <c r="RUV182" s="72"/>
      <c r="RUW182" s="71"/>
      <c r="RUX182" s="71"/>
      <c r="RUY182" s="71"/>
      <c r="RUZ182" s="71"/>
      <c r="RVA182" s="71"/>
      <c r="RVB182" s="71"/>
      <c r="RVC182" s="71"/>
      <c r="RVD182" s="72"/>
      <c r="RVE182" s="72"/>
      <c r="RVF182" s="72"/>
      <c r="RVG182" s="72"/>
      <c r="RVH182" s="72"/>
      <c r="RVI182" s="72"/>
      <c r="RVJ182" s="72"/>
      <c r="RVK182" s="72"/>
      <c r="RVL182" s="72"/>
      <c r="RVM182" s="71"/>
      <c r="RVN182" s="71"/>
      <c r="RVO182" s="71"/>
      <c r="RVP182" s="71"/>
      <c r="RVQ182" s="71"/>
      <c r="RVR182" s="71"/>
      <c r="RVS182" s="71"/>
      <c r="RVT182" s="72"/>
      <c r="RVU182" s="72"/>
      <c r="RVV182" s="72"/>
      <c r="RVW182" s="72"/>
      <c r="RVX182" s="72"/>
      <c r="RVY182" s="72"/>
      <c r="RVZ182" s="72"/>
      <c r="RWA182" s="72"/>
      <c r="RWB182" s="72"/>
      <c r="RWC182" s="71"/>
      <c r="RWD182" s="71"/>
      <c r="RWE182" s="71"/>
      <c r="RWF182" s="71"/>
      <c r="RWG182" s="71"/>
      <c r="RWH182" s="71"/>
      <c r="RWI182" s="71"/>
      <c r="RWJ182" s="72"/>
      <c r="RWK182" s="72"/>
      <c r="RWL182" s="72"/>
      <c r="RWM182" s="72"/>
      <c r="RWN182" s="72"/>
      <c r="RWO182" s="72"/>
      <c r="RWP182" s="72"/>
      <c r="RWQ182" s="72"/>
      <c r="RWR182" s="72"/>
      <c r="RWS182" s="71"/>
      <c r="RWT182" s="71"/>
      <c r="RWU182" s="71"/>
      <c r="RWV182" s="71"/>
      <c r="RWW182" s="71"/>
      <c r="RWX182" s="71"/>
      <c r="RWY182" s="71"/>
      <c r="RWZ182" s="72"/>
      <c r="RXA182" s="72"/>
      <c r="RXB182" s="72"/>
      <c r="RXC182" s="72"/>
      <c r="RXD182" s="72"/>
      <c r="RXE182" s="72"/>
      <c r="RXF182" s="72"/>
      <c r="RXG182" s="72"/>
      <c r="RXH182" s="72"/>
      <c r="RXI182" s="71"/>
      <c r="RXJ182" s="71"/>
      <c r="RXK182" s="71"/>
      <c r="RXL182" s="71"/>
      <c r="RXM182" s="71"/>
      <c r="RXN182" s="71"/>
      <c r="RXO182" s="71"/>
      <c r="RXP182" s="72"/>
      <c r="RXQ182" s="72"/>
      <c r="RXR182" s="72"/>
      <c r="RXS182" s="72"/>
      <c r="RXT182" s="72"/>
      <c r="RXU182" s="72"/>
      <c r="RXV182" s="72"/>
      <c r="RXW182" s="72"/>
      <c r="RXX182" s="72"/>
      <c r="RXY182" s="71"/>
      <c r="RXZ182" s="71"/>
      <c r="RYA182" s="71"/>
      <c r="RYB182" s="71"/>
      <c r="RYC182" s="71"/>
      <c r="RYD182" s="71"/>
      <c r="RYE182" s="71"/>
      <c r="RYF182" s="72"/>
      <c r="RYG182" s="72"/>
      <c r="RYH182" s="72"/>
      <c r="RYI182" s="72"/>
      <c r="RYJ182" s="72"/>
      <c r="RYK182" s="72"/>
      <c r="RYL182" s="72"/>
      <c r="RYM182" s="72"/>
      <c r="RYN182" s="72"/>
      <c r="RYO182" s="71"/>
      <c r="RYP182" s="71"/>
      <c r="RYQ182" s="71"/>
      <c r="RYR182" s="71"/>
      <c r="RYS182" s="71"/>
      <c r="RYT182" s="71"/>
      <c r="RYU182" s="71"/>
      <c r="RYV182" s="72"/>
      <c r="RYW182" s="72"/>
      <c r="RYX182" s="72"/>
      <c r="RYY182" s="72"/>
      <c r="RYZ182" s="72"/>
      <c r="RZA182" s="72"/>
      <c r="RZB182" s="72"/>
      <c r="RZC182" s="72"/>
      <c r="RZD182" s="72"/>
      <c r="RZE182" s="71"/>
      <c r="RZF182" s="71"/>
      <c r="RZG182" s="71"/>
      <c r="RZH182" s="71"/>
      <c r="RZI182" s="71"/>
      <c r="RZJ182" s="71"/>
      <c r="RZK182" s="71"/>
      <c r="RZL182" s="72"/>
      <c r="RZM182" s="72"/>
      <c r="RZN182" s="72"/>
      <c r="RZO182" s="72"/>
      <c r="RZP182" s="72"/>
      <c r="RZQ182" s="72"/>
      <c r="RZR182" s="72"/>
      <c r="RZS182" s="72"/>
      <c r="RZT182" s="72"/>
      <c r="RZU182" s="71"/>
      <c r="RZV182" s="71"/>
      <c r="RZW182" s="71"/>
      <c r="RZX182" s="71"/>
      <c r="RZY182" s="71"/>
      <c r="RZZ182" s="71"/>
      <c r="SAA182" s="71"/>
      <c r="SAB182" s="72"/>
      <c r="SAC182" s="72"/>
      <c r="SAD182" s="72"/>
      <c r="SAE182" s="72"/>
      <c r="SAF182" s="72"/>
      <c r="SAG182" s="72"/>
      <c r="SAH182" s="72"/>
      <c r="SAI182" s="72"/>
      <c r="SAJ182" s="72"/>
      <c r="SAK182" s="71"/>
      <c r="SAL182" s="71"/>
      <c r="SAM182" s="71"/>
      <c r="SAN182" s="71"/>
      <c r="SAO182" s="71"/>
      <c r="SAP182" s="71"/>
      <c r="SAQ182" s="71"/>
      <c r="SAR182" s="72"/>
      <c r="SAS182" s="72"/>
      <c r="SAT182" s="72"/>
      <c r="SAU182" s="72"/>
      <c r="SAV182" s="72"/>
      <c r="SAW182" s="72"/>
      <c r="SAX182" s="72"/>
      <c r="SAY182" s="72"/>
      <c r="SAZ182" s="72"/>
      <c r="SBA182" s="71"/>
      <c r="SBB182" s="71"/>
      <c r="SBC182" s="71"/>
      <c r="SBD182" s="71"/>
      <c r="SBE182" s="71"/>
      <c r="SBF182" s="71"/>
      <c r="SBG182" s="71"/>
      <c r="SBH182" s="72"/>
      <c r="SBI182" s="72"/>
      <c r="SBJ182" s="72"/>
      <c r="SBK182" s="72"/>
      <c r="SBL182" s="72"/>
      <c r="SBM182" s="72"/>
      <c r="SBN182" s="72"/>
      <c r="SBO182" s="72"/>
      <c r="SBP182" s="72"/>
      <c r="SBQ182" s="71"/>
      <c r="SBR182" s="71"/>
      <c r="SBS182" s="71"/>
      <c r="SBT182" s="71"/>
      <c r="SBU182" s="71"/>
      <c r="SBV182" s="71"/>
      <c r="SBW182" s="71"/>
      <c r="SBX182" s="72"/>
      <c r="SBY182" s="72"/>
      <c r="SBZ182" s="72"/>
      <c r="SCA182" s="72"/>
      <c r="SCB182" s="72"/>
      <c r="SCC182" s="72"/>
      <c r="SCD182" s="72"/>
      <c r="SCE182" s="72"/>
      <c r="SCF182" s="72"/>
      <c r="SCG182" s="71"/>
      <c r="SCH182" s="71"/>
      <c r="SCI182" s="71"/>
      <c r="SCJ182" s="71"/>
      <c r="SCK182" s="71"/>
      <c r="SCL182" s="71"/>
      <c r="SCM182" s="71"/>
      <c r="SCN182" s="72"/>
      <c r="SCO182" s="72"/>
      <c r="SCP182" s="72"/>
      <c r="SCQ182" s="72"/>
      <c r="SCR182" s="72"/>
      <c r="SCS182" s="72"/>
      <c r="SCT182" s="72"/>
      <c r="SCU182" s="72"/>
      <c r="SCV182" s="72"/>
      <c r="SCW182" s="71"/>
      <c r="SCX182" s="71"/>
      <c r="SCY182" s="71"/>
      <c r="SCZ182" s="71"/>
      <c r="SDA182" s="71"/>
      <c r="SDB182" s="71"/>
      <c r="SDC182" s="71"/>
      <c r="SDD182" s="72"/>
      <c r="SDE182" s="72"/>
      <c r="SDF182" s="72"/>
      <c r="SDG182" s="72"/>
      <c r="SDH182" s="72"/>
      <c r="SDI182" s="72"/>
      <c r="SDJ182" s="72"/>
      <c r="SDK182" s="72"/>
      <c r="SDL182" s="72"/>
      <c r="SDM182" s="71"/>
      <c r="SDN182" s="71"/>
      <c r="SDO182" s="71"/>
      <c r="SDP182" s="71"/>
      <c r="SDQ182" s="71"/>
      <c r="SDR182" s="71"/>
      <c r="SDS182" s="71"/>
      <c r="SDT182" s="72"/>
      <c r="SDU182" s="72"/>
      <c r="SDV182" s="72"/>
      <c r="SDW182" s="72"/>
      <c r="SDX182" s="72"/>
      <c r="SDY182" s="72"/>
      <c r="SDZ182" s="72"/>
      <c r="SEA182" s="72"/>
      <c r="SEB182" s="72"/>
      <c r="SEC182" s="71"/>
      <c r="SED182" s="71"/>
      <c r="SEE182" s="71"/>
      <c r="SEF182" s="71"/>
      <c r="SEG182" s="71"/>
      <c r="SEH182" s="71"/>
      <c r="SEI182" s="71"/>
      <c r="SEJ182" s="72"/>
      <c r="SEK182" s="72"/>
      <c r="SEL182" s="72"/>
      <c r="SEM182" s="72"/>
      <c r="SEN182" s="72"/>
      <c r="SEO182" s="72"/>
      <c r="SEP182" s="72"/>
      <c r="SEQ182" s="72"/>
      <c r="SER182" s="72"/>
      <c r="SES182" s="71"/>
      <c r="SET182" s="71"/>
      <c r="SEU182" s="71"/>
      <c r="SEV182" s="71"/>
      <c r="SEW182" s="71"/>
      <c r="SEX182" s="71"/>
      <c r="SEY182" s="71"/>
      <c r="SEZ182" s="72"/>
      <c r="SFA182" s="72"/>
      <c r="SFB182" s="72"/>
      <c r="SFC182" s="72"/>
      <c r="SFD182" s="72"/>
      <c r="SFE182" s="72"/>
      <c r="SFF182" s="72"/>
      <c r="SFG182" s="72"/>
      <c r="SFH182" s="72"/>
      <c r="SFI182" s="71"/>
      <c r="SFJ182" s="71"/>
      <c r="SFK182" s="71"/>
      <c r="SFL182" s="71"/>
      <c r="SFM182" s="71"/>
      <c r="SFN182" s="71"/>
      <c r="SFO182" s="71"/>
      <c r="SFP182" s="72"/>
      <c r="SFQ182" s="72"/>
      <c r="SFR182" s="72"/>
      <c r="SFS182" s="72"/>
      <c r="SFT182" s="72"/>
      <c r="SFU182" s="72"/>
      <c r="SFV182" s="72"/>
      <c r="SFW182" s="72"/>
      <c r="SFX182" s="72"/>
      <c r="SFY182" s="71"/>
      <c r="SFZ182" s="71"/>
      <c r="SGA182" s="71"/>
      <c r="SGB182" s="71"/>
      <c r="SGC182" s="71"/>
      <c r="SGD182" s="71"/>
      <c r="SGE182" s="71"/>
      <c r="SGF182" s="72"/>
      <c r="SGG182" s="72"/>
      <c r="SGH182" s="72"/>
      <c r="SGI182" s="72"/>
      <c r="SGJ182" s="72"/>
      <c r="SGK182" s="72"/>
      <c r="SGL182" s="72"/>
      <c r="SGM182" s="72"/>
      <c r="SGN182" s="72"/>
      <c r="SGO182" s="71"/>
      <c r="SGP182" s="71"/>
      <c r="SGQ182" s="71"/>
      <c r="SGR182" s="71"/>
      <c r="SGS182" s="71"/>
      <c r="SGT182" s="71"/>
      <c r="SGU182" s="71"/>
      <c r="SGV182" s="72"/>
      <c r="SGW182" s="72"/>
      <c r="SGX182" s="72"/>
      <c r="SGY182" s="72"/>
      <c r="SGZ182" s="72"/>
      <c r="SHA182" s="72"/>
      <c r="SHB182" s="72"/>
      <c r="SHC182" s="72"/>
      <c r="SHD182" s="72"/>
      <c r="SHE182" s="71"/>
      <c r="SHF182" s="71"/>
      <c r="SHG182" s="71"/>
      <c r="SHH182" s="71"/>
      <c r="SHI182" s="71"/>
      <c r="SHJ182" s="71"/>
      <c r="SHK182" s="71"/>
      <c r="SHL182" s="72"/>
      <c r="SHM182" s="72"/>
      <c r="SHN182" s="72"/>
      <c r="SHO182" s="72"/>
      <c r="SHP182" s="72"/>
      <c r="SHQ182" s="72"/>
      <c r="SHR182" s="72"/>
      <c r="SHS182" s="72"/>
      <c r="SHT182" s="72"/>
      <c r="SHU182" s="71"/>
      <c r="SHV182" s="71"/>
      <c r="SHW182" s="71"/>
      <c r="SHX182" s="71"/>
      <c r="SHY182" s="71"/>
      <c r="SHZ182" s="71"/>
      <c r="SIA182" s="71"/>
      <c r="SIB182" s="72"/>
      <c r="SIC182" s="72"/>
      <c r="SID182" s="72"/>
      <c r="SIE182" s="72"/>
      <c r="SIF182" s="72"/>
      <c r="SIG182" s="72"/>
      <c r="SIH182" s="72"/>
      <c r="SII182" s="72"/>
      <c r="SIJ182" s="72"/>
      <c r="SIK182" s="71"/>
      <c r="SIL182" s="71"/>
      <c r="SIM182" s="71"/>
      <c r="SIN182" s="71"/>
      <c r="SIO182" s="71"/>
      <c r="SIP182" s="71"/>
      <c r="SIQ182" s="71"/>
      <c r="SIR182" s="72"/>
      <c r="SIS182" s="72"/>
      <c r="SIT182" s="72"/>
      <c r="SIU182" s="72"/>
      <c r="SIV182" s="72"/>
      <c r="SIW182" s="72"/>
      <c r="SIX182" s="72"/>
      <c r="SIY182" s="72"/>
      <c r="SIZ182" s="72"/>
      <c r="SJA182" s="71"/>
      <c r="SJB182" s="71"/>
      <c r="SJC182" s="71"/>
      <c r="SJD182" s="71"/>
      <c r="SJE182" s="71"/>
      <c r="SJF182" s="71"/>
      <c r="SJG182" s="71"/>
      <c r="SJH182" s="72"/>
      <c r="SJI182" s="72"/>
      <c r="SJJ182" s="72"/>
      <c r="SJK182" s="72"/>
      <c r="SJL182" s="72"/>
      <c r="SJM182" s="72"/>
      <c r="SJN182" s="72"/>
      <c r="SJO182" s="72"/>
      <c r="SJP182" s="72"/>
      <c r="SJQ182" s="71"/>
      <c r="SJR182" s="71"/>
      <c r="SJS182" s="71"/>
      <c r="SJT182" s="71"/>
      <c r="SJU182" s="71"/>
      <c r="SJV182" s="71"/>
      <c r="SJW182" s="71"/>
      <c r="SJX182" s="72"/>
      <c r="SJY182" s="72"/>
      <c r="SJZ182" s="72"/>
      <c r="SKA182" s="72"/>
      <c r="SKB182" s="72"/>
      <c r="SKC182" s="72"/>
      <c r="SKD182" s="72"/>
      <c r="SKE182" s="72"/>
      <c r="SKF182" s="72"/>
      <c r="SKG182" s="71"/>
      <c r="SKH182" s="71"/>
      <c r="SKI182" s="71"/>
      <c r="SKJ182" s="71"/>
      <c r="SKK182" s="71"/>
      <c r="SKL182" s="71"/>
      <c r="SKM182" s="71"/>
      <c r="SKN182" s="72"/>
      <c r="SKO182" s="72"/>
      <c r="SKP182" s="72"/>
      <c r="SKQ182" s="72"/>
      <c r="SKR182" s="72"/>
      <c r="SKS182" s="72"/>
      <c r="SKT182" s="72"/>
      <c r="SKU182" s="72"/>
      <c r="SKV182" s="72"/>
      <c r="SKW182" s="71"/>
      <c r="SKX182" s="71"/>
      <c r="SKY182" s="71"/>
      <c r="SKZ182" s="71"/>
      <c r="SLA182" s="71"/>
      <c r="SLB182" s="71"/>
      <c r="SLC182" s="71"/>
      <c r="SLD182" s="72"/>
      <c r="SLE182" s="72"/>
      <c r="SLF182" s="72"/>
      <c r="SLG182" s="72"/>
      <c r="SLH182" s="72"/>
      <c r="SLI182" s="72"/>
      <c r="SLJ182" s="72"/>
      <c r="SLK182" s="72"/>
      <c r="SLL182" s="72"/>
      <c r="SLM182" s="71"/>
      <c r="SLN182" s="71"/>
      <c r="SLO182" s="71"/>
      <c r="SLP182" s="71"/>
      <c r="SLQ182" s="71"/>
      <c r="SLR182" s="71"/>
      <c r="SLS182" s="71"/>
      <c r="SLT182" s="72"/>
      <c r="SLU182" s="72"/>
      <c r="SLV182" s="72"/>
      <c r="SLW182" s="72"/>
      <c r="SLX182" s="72"/>
      <c r="SLY182" s="72"/>
      <c r="SLZ182" s="72"/>
      <c r="SMA182" s="72"/>
      <c r="SMB182" s="72"/>
      <c r="SMC182" s="71"/>
      <c r="SMD182" s="71"/>
      <c r="SME182" s="71"/>
      <c r="SMF182" s="71"/>
      <c r="SMG182" s="71"/>
      <c r="SMH182" s="71"/>
      <c r="SMI182" s="71"/>
      <c r="SMJ182" s="72"/>
      <c r="SMK182" s="72"/>
      <c r="SML182" s="72"/>
      <c r="SMM182" s="72"/>
      <c r="SMN182" s="72"/>
      <c r="SMO182" s="72"/>
      <c r="SMP182" s="72"/>
      <c r="SMQ182" s="72"/>
      <c r="SMR182" s="72"/>
      <c r="SMS182" s="71"/>
      <c r="SMT182" s="71"/>
      <c r="SMU182" s="71"/>
      <c r="SMV182" s="71"/>
      <c r="SMW182" s="71"/>
      <c r="SMX182" s="71"/>
      <c r="SMY182" s="71"/>
      <c r="SMZ182" s="72"/>
      <c r="SNA182" s="72"/>
      <c r="SNB182" s="72"/>
      <c r="SNC182" s="72"/>
      <c r="SND182" s="72"/>
      <c r="SNE182" s="72"/>
      <c r="SNF182" s="72"/>
      <c r="SNG182" s="72"/>
      <c r="SNH182" s="72"/>
      <c r="SNI182" s="71"/>
      <c r="SNJ182" s="71"/>
      <c r="SNK182" s="71"/>
      <c r="SNL182" s="71"/>
      <c r="SNM182" s="71"/>
      <c r="SNN182" s="71"/>
      <c r="SNO182" s="71"/>
      <c r="SNP182" s="72"/>
      <c r="SNQ182" s="72"/>
      <c r="SNR182" s="72"/>
      <c r="SNS182" s="72"/>
      <c r="SNT182" s="72"/>
      <c r="SNU182" s="72"/>
      <c r="SNV182" s="72"/>
      <c r="SNW182" s="72"/>
      <c r="SNX182" s="72"/>
      <c r="SNY182" s="71"/>
      <c r="SNZ182" s="71"/>
      <c r="SOA182" s="71"/>
      <c r="SOB182" s="71"/>
      <c r="SOC182" s="71"/>
      <c r="SOD182" s="71"/>
      <c r="SOE182" s="71"/>
      <c r="SOF182" s="72"/>
      <c r="SOG182" s="72"/>
      <c r="SOH182" s="72"/>
      <c r="SOI182" s="72"/>
      <c r="SOJ182" s="72"/>
      <c r="SOK182" s="72"/>
      <c r="SOL182" s="72"/>
      <c r="SOM182" s="72"/>
      <c r="SON182" s="72"/>
      <c r="SOO182" s="71"/>
      <c r="SOP182" s="71"/>
      <c r="SOQ182" s="71"/>
      <c r="SOR182" s="71"/>
      <c r="SOS182" s="71"/>
      <c r="SOT182" s="71"/>
      <c r="SOU182" s="71"/>
      <c r="SOV182" s="72"/>
      <c r="SOW182" s="72"/>
      <c r="SOX182" s="72"/>
      <c r="SOY182" s="72"/>
      <c r="SOZ182" s="72"/>
      <c r="SPA182" s="72"/>
      <c r="SPB182" s="72"/>
      <c r="SPC182" s="72"/>
      <c r="SPD182" s="72"/>
      <c r="SPE182" s="71"/>
      <c r="SPF182" s="71"/>
      <c r="SPG182" s="71"/>
      <c r="SPH182" s="71"/>
      <c r="SPI182" s="71"/>
      <c r="SPJ182" s="71"/>
      <c r="SPK182" s="71"/>
      <c r="SPL182" s="72"/>
      <c r="SPM182" s="72"/>
      <c r="SPN182" s="72"/>
      <c r="SPO182" s="72"/>
      <c r="SPP182" s="72"/>
      <c r="SPQ182" s="72"/>
      <c r="SPR182" s="72"/>
      <c r="SPS182" s="72"/>
      <c r="SPT182" s="72"/>
      <c r="SPU182" s="71"/>
      <c r="SPV182" s="71"/>
      <c r="SPW182" s="71"/>
      <c r="SPX182" s="71"/>
      <c r="SPY182" s="71"/>
      <c r="SPZ182" s="71"/>
      <c r="SQA182" s="71"/>
      <c r="SQB182" s="72"/>
      <c r="SQC182" s="72"/>
      <c r="SQD182" s="72"/>
      <c r="SQE182" s="72"/>
      <c r="SQF182" s="72"/>
      <c r="SQG182" s="72"/>
      <c r="SQH182" s="72"/>
      <c r="SQI182" s="72"/>
      <c r="SQJ182" s="72"/>
      <c r="SQK182" s="71"/>
      <c r="SQL182" s="71"/>
      <c r="SQM182" s="71"/>
      <c r="SQN182" s="71"/>
      <c r="SQO182" s="71"/>
      <c r="SQP182" s="71"/>
      <c r="SQQ182" s="71"/>
      <c r="SQR182" s="72"/>
      <c r="SQS182" s="72"/>
      <c r="SQT182" s="72"/>
      <c r="SQU182" s="72"/>
      <c r="SQV182" s="72"/>
      <c r="SQW182" s="72"/>
      <c r="SQX182" s="72"/>
      <c r="SQY182" s="72"/>
      <c r="SQZ182" s="72"/>
      <c r="SRA182" s="71"/>
      <c r="SRB182" s="71"/>
      <c r="SRC182" s="71"/>
      <c r="SRD182" s="71"/>
      <c r="SRE182" s="71"/>
      <c r="SRF182" s="71"/>
      <c r="SRG182" s="71"/>
      <c r="SRH182" s="72"/>
      <c r="SRI182" s="72"/>
      <c r="SRJ182" s="72"/>
      <c r="SRK182" s="72"/>
      <c r="SRL182" s="72"/>
      <c r="SRM182" s="72"/>
      <c r="SRN182" s="72"/>
      <c r="SRO182" s="72"/>
      <c r="SRP182" s="72"/>
      <c r="SRQ182" s="71"/>
      <c r="SRR182" s="71"/>
      <c r="SRS182" s="71"/>
      <c r="SRT182" s="71"/>
      <c r="SRU182" s="71"/>
      <c r="SRV182" s="71"/>
      <c r="SRW182" s="71"/>
      <c r="SRX182" s="72"/>
      <c r="SRY182" s="72"/>
      <c r="SRZ182" s="72"/>
      <c r="SSA182" s="72"/>
      <c r="SSB182" s="72"/>
      <c r="SSC182" s="72"/>
      <c r="SSD182" s="72"/>
      <c r="SSE182" s="72"/>
      <c r="SSF182" s="72"/>
      <c r="SSG182" s="71"/>
      <c r="SSH182" s="71"/>
      <c r="SSI182" s="71"/>
      <c r="SSJ182" s="71"/>
      <c r="SSK182" s="71"/>
      <c r="SSL182" s="71"/>
      <c r="SSM182" s="71"/>
      <c r="SSN182" s="72"/>
      <c r="SSO182" s="72"/>
      <c r="SSP182" s="72"/>
      <c r="SSQ182" s="72"/>
      <c r="SSR182" s="72"/>
      <c r="SSS182" s="72"/>
      <c r="SST182" s="72"/>
      <c r="SSU182" s="72"/>
      <c r="SSV182" s="72"/>
      <c r="SSW182" s="71"/>
      <c r="SSX182" s="71"/>
      <c r="SSY182" s="71"/>
      <c r="SSZ182" s="71"/>
      <c r="STA182" s="71"/>
      <c r="STB182" s="71"/>
      <c r="STC182" s="71"/>
      <c r="STD182" s="72"/>
      <c r="STE182" s="72"/>
      <c r="STF182" s="72"/>
      <c r="STG182" s="72"/>
      <c r="STH182" s="72"/>
      <c r="STI182" s="72"/>
      <c r="STJ182" s="72"/>
      <c r="STK182" s="72"/>
      <c r="STL182" s="72"/>
      <c r="STM182" s="71"/>
      <c r="STN182" s="71"/>
      <c r="STO182" s="71"/>
      <c r="STP182" s="71"/>
      <c r="STQ182" s="71"/>
      <c r="STR182" s="71"/>
      <c r="STS182" s="71"/>
      <c r="STT182" s="72"/>
      <c r="STU182" s="72"/>
      <c r="STV182" s="72"/>
      <c r="STW182" s="72"/>
      <c r="STX182" s="72"/>
      <c r="STY182" s="72"/>
      <c r="STZ182" s="72"/>
      <c r="SUA182" s="72"/>
      <c r="SUB182" s="72"/>
      <c r="SUC182" s="71"/>
      <c r="SUD182" s="71"/>
      <c r="SUE182" s="71"/>
      <c r="SUF182" s="71"/>
      <c r="SUG182" s="71"/>
      <c r="SUH182" s="71"/>
      <c r="SUI182" s="71"/>
      <c r="SUJ182" s="72"/>
      <c r="SUK182" s="72"/>
      <c r="SUL182" s="72"/>
      <c r="SUM182" s="72"/>
      <c r="SUN182" s="72"/>
      <c r="SUO182" s="72"/>
      <c r="SUP182" s="72"/>
      <c r="SUQ182" s="72"/>
      <c r="SUR182" s="72"/>
      <c r="SUS182" s="71"/>
      <c r="SUT182" s="71"/>
      <c r="SUU182" s="71"/>
      <c r="SUV182" s="71"/>
      <c r="SUW182" s="71"/>
      <c r="SUX182" s="71"/>
      <c r="SUY182" s="71"/>
      <c r="SUZ182" s="72"/>
      <c r="SVA182" s="72"/>
      <c r="SVB182" s="72"/>
      <c r="SVC182" s="72"/>
      <c r="SVD182" s="72"/>
      <c r="SVE182" s="72"/>
      <c r="SVF182" s="72"/>
      <c r="SVG182" s="72"/>
      <c r="SVH182" s="72"/>
      <c r="SVI182" s="71"/>
      <c r="SVJ182" s="71"/>
      <c r="SVK182" s="71"/>
      <c r="SVL182" s="71"/>
      <c r="SVM182" s="71"/>
      <c r="SVN182" s="71"/>
      <c r="SVO182" s="71"/>
      <c r="SVP182" s="72"/>
      <c r="SVQ182" s="72"/>
      <c r="SVR182" s="72"/>
      <c r="SVS182" s="72"/>
      <c r="SVT182" s="72"/>
      <c r="SVU182" s="72"/>
      <c r="SVV182" s="72"/>
      <c r="SVW182" s="72"/>
      <c r="SVX182" s="72"/>
      <c r="SVY182" s="71"/>
      <c r="SVZ182" s="71"/>
      <c r="SWA182" s="71"/>
      <c r="SWB182" s="71"/>
      <c r="SWC182" s="71"/>
      <c r="SWD182" s="71"/>
      <c r="SWE182" s="71"/>
      <c r="SWF182" s="72"/>
      <c r="SWG182" s="72"/>
      <c r="SWH182" s="72"/>
      <c r="SWI182" s="72"/>
      <c r="SWJ182" s="72"/>
      <c r="SWK182" s="72"/>
      <c r="SWL182" s="72"/>
      <c r="SWM182" s="72"/>
      <c r="SWN182" s="72"/>
      <c r="SWO182" s="71"/>
      <c r="SWP182" s="71"/>
      <c r="SWQ182" s="71"/>
      <c r="SWR182" s="71"/>
      <c r="SWS182" s="71"/>
      <c r="SWT182" s="71"/>
      <c r="SWU182" s="71"/>
      <c r="SWV182" s="72"/>
      <c r="SWW182" s="72"/>
      <c r="SWX182" s="72"/>
      <c r="SWY182" s="72"/>
      <c r="SWZ182" s="72"/>
      <c r="SXA182" s="72"/>
      <c r="SXB182" s="72"/>
      <c r="SXC182" s="72"/>
      <c r="SXD182" s="72"/>
      <c r="SXE182" s="71"/>
      <c r="SXF182" s="71"/>
      <c r="SXG182" s="71"/>
      <c r="SXH182" s="71"/>
      <c r="SXI182" s="71"/>
      <c r="SXJ182" s="71"/>
      <c r="SXK182" s="71"/>
      <c r="SXL182" s="72"/>
      <c r="SXM182" s="72"/>
      <c r="SXN182" s="72"/>
      <c r="SXO182" s="72"/>
      <c r="SXP182" s="72"/>
      <c r="SXQ182" s="72"/>
      <c r="SXR182" s="72"/>
      <c r="SXS182" s="72"/>
      <c r="SXT182" s="72"/>
      <c r="SXU182" s="71"/>
      <c r="SXV182" s="71"/>
      <c r="SXW182" s="71"/>
      <c r="SXX182" s="71"/>
      <c r="SXY182" s="71"/>
      <c r="SXZ182" s="71"/>
      <c r="SYA182" s="71"/>
      <c r="SYB182" s="72"/>
      <c r="SYC182" s="72"/>
      <c r="SYD182" s="72"/>
      <c r="SYE182" s="72"/>
      <c r="SYF182" s="72"/>
      <c r="SYG182" s="72"/>
      <c r="SYH182" s="72"/>
      <c r="SYI182" s="72"/>
      <c r="SYJ182" s="72"/>
      <c r="SYK182" s="71"/>
      <c r="SYL182" s="71"/>
      <c r="SYM182" s="71"/>
      <c r="SYN182" s="71"/>
      <c r="SYO182" s="71"/>
      <c r="SYP182" s="71"/>
      <c r="SYQ182" s="71"/>
      <c r="SYR182" s="72"/>
      <c r="SYS182" s="72"/>
      <c r="SYT182" s="72"/>
      <c r="SYU182" s="72"/>
      <c r="SYV182" s="72"/>
      <c r="SYW182" s="72"/>
      <c r="SYX182" s="72"/>
      <c r="SYY182" s="72"/>
      <c r="SYZ182" s="72"/>
      <c r="SZA182" s="71"/>
      <c r="SZB182" s="71"/>
      <c r="SZC182" s="71"/>
      <c r="SZD182" s="71"/>
      <c r="SZE182" s="71"/>
      <c r="SZF182" s="71"/>
      <c r="SZG182" s="71"/>
      <c r="SZH182" s="72"/>
      <c r="SZI182" s="72"/>
      <c r="SZJ182" s="72"/>
      <c r="SZK182" s="72"/>
      <c r="SZL182" s="72"/>
      <c r="SZM182" s="72"/>
      <c r="SZN182" s="72"/>
      <c r="SZO182" s="72"/>
      <c r="SZP182" s="72"/>
      <c r="SZQ182" s="71"/>
      <c r="SZR182" s="71"/>
      <c r="SZS182" s="71"/>
      <c r="SZT182" s="71"/>
      <c r="SZU182" s="71"/>
      <c r="SZV182" s="71"/>
      <c r="SZW182" s="71"/>
      <c r="SZX182" s="72"/>
      <c r="SZY182" s="72"/>
      <c r="SZZ182" s="72"/>
      <c r="TAA182" s="72"/>
      <c r="TAB182" s="72"/>
      <c r="TAC182" s="72"/>
      <c r="TAD182" s="72"/>
      <c r="TAE182" s="72"/>
      <c r="TAF182" s="72"/>
      <c r="TAG182" s="71"/>
      <c r="TAH182" s="71"/>
      <c r="TAI182" s="71"/>
      <c r="TAJ182" s="71"/>
      <c r="TAK182" s="71"/>
      <c r="TAL182" s="71"/>
      <c r="TAM182" s="71"/>
      <c r="TAN182" s="72"/>
      <c r="TAO182" s="72"/>
      <c r="TAP182" s="72"/>
      <c r="TAQ182" s="72"/>
      <c r="TAR182" s="72"/>
      <c r="TAS182" s="72"/>
      <c r="TAT182" s="72"/>
      <c r="TAU182" s="72"/>
      <c r="TAV182" s="72"/>
      <c r="TAW182" s="71"/>
      <c r="TAX182" s="71"/>
      <c r="TAY182" s="71"/>
      <c r="TAZ182" s="71"/>
      <c r="TBA182" s="71"/>
      <c r="TBB182" s="71"/>
      <c r="TBC182" s="71"/>
      <c r="TBD182" s="72"/>
      <c r="TBE182" s="72"/>
      <c r="TBF182" s="72"/>
      <c r="TBG182" s="72"/>
      <c r="TBH182" s="72"/>
      <c r="TBI182" s="72"/>
      <c r="TBJ182" s="72"/>
      <c r="TBK182" s="72"/>
      <c r="TBL182" s="72"/>
      <c r="TBM182" s="71"/>
      <c r="TBN182" s="71"/>
      <c r="TBO182" s="71"/>
      <c r="TBP182" s="71"/>
      <c r="TBQ182" s="71"/>
      <c r="TBR182" s="71"/>
      <c r="TBS182" s="71"/>
      <c r="TBT182" s="72"/>
      <c r="TBU182" s="72"/>
      <c r="TBV182" s="72"/>
      <c r="TBW182" s="72"/>
      <c r="TBX182" s="72"/>
      <c r="TBY182" s="72"/>
      <c r="TBZ182" s="72"/>
      <c r="TCA182" s="72"/>
      <c r="TCB182" s="72"/>
      <c r="TCC182" s="71"/>
      <c r="TCD182" s="71"/>
      <c r="TCE182" s="71"/>
      <c r="TCF182" s="71"/>
      <c r="TCG182" s="71"/>
      <c r="TCH182" s="71"/>
      <c r="TCI182" s="71"/>
      <c r="TCJ182" s="72"/>
      <c r="TCK182" s="72"/>
      <c r="TCL182" s="72"/>
      <c r="TCM182" s="72"/>
      <c r="TCN182" s="72"/>
      <c r="TCO182" s="72"/>
      <c r="TCP182" s="72"/>
      <c r="TCQ182" s="72"/>
      <c r="TCR182" s="72"/>
      <c r="TCS182" s="71"/>
      <c r="TCT182" s="71"/>
      <c r="TCU182" s="71"/>
      <c r="TCV182" s="71"/>
      <c r="TCW182" s="71"/>
      <c r="TCX182" s="71"/>
      <c r="TCY182" s="71"/>
      <c r="TCZ182" s="72"/>
      <c r="TDA182" s="72"/>
      <c r="TDB182" s="72"/>
      <c r="TDC182" s="72"/>
      <c r="TDD182" s="72"/>
      <c r="TDE182" s="72"/>
      <c r="TDF182" s="72"/>
      <c r="TDG182" s="72"/>
      <c r="TDH182" s="72"/>
      <c r="TDI182" s="71"/>
      <c r="TDJ182" s="71"/>
      <c r="TDK182" s="71"/>
      <c r="TDL182" s="71"/>
      <c r="TDM182" s="71"/>
      <c r="TDN182" s="71"/>
      <c r="TDO182" s="71"/>
      <c r="TDP182" s="72"/>
      <c r="TDQ182" s="72"/>
      <c r="TDR182" s="72"/>
      <c r="TDS182" s="72"/>
      <c r="TDT182" s="72"/>
      <c r="TDU182" s="72"/>
      <c r="TDV182" s="72"/>
      <c r="TDW182" s="72"/>
      <c r="TDX182" s="72"/>
      <c r="TDY182" s="71"/>
      <c r="TDZ182" s="71"/>
      <c r="TEA182" s="71"/>
      <c r="TEB182" s="71"/>
      <c r="TEC182" s="71"/>
      <c r="TED182" s="71"/>
      <c r="TEE182" s="71"/>
      <c r="TEF182" s="72"/>
      <c r="TEG182" s="72"/>
      <c r="TEH182" s="72"/>
      <c r="TEI182" s="72"/>
      <c r="TEJ182" s="72"/>
      <c r="TEK182" s="72"/>
      <c r="TEL182" s="72"/>
      <c r="TEM182" s="72"/>
      <c r="TEN182" s="72"/>
      <c r="TEO182" s="71"/>
      <c r="TEP182" s="71"/>
      <c r="TEQ182" s="71"/>
      <c r="TER182" s="71"/>
      <c r="TES182" s="71"/>
      <c r="TET182" s="71"/>
      <c r="TEU182" s="71"/>
      <c r="TEV182" s="72"/>
      <c r="TEW182" s="72"/>
      <c r="TEX182" s="72"/>
      <c r="TEY182" s="72"/>
      <c r="TEZ182" s="72"/>
      <c r="TFA182" s="72"/>
      <c r="TFB182" s="72"/>
      <c r="TFC182" s="72"/>
      <c r="TFD182" s="72"/>
      <c r="TFE182" s="71"/>
      <c r="TFF182" s="71"/>
      <c r="TFG182" s="71"/>
      <c r="TFH182" s="71"/>
      <c r="TFI182" s="71"/>
      <c r="TFJ182" s="71"/>
      <c r="TFK182" s="71"/>
      <c r="TFL182" s="72"/>
      <c r="TFM182" s="72"/>
      <c r="TFN182" s="72"/>
      <c r="TFO182" s="72"/>
      <c r="TFP182" s="72"/>
      <c r="TFQ182" s="72"/>
      <c r="TFR182" s="72"/>
      <c r="TFS182" s="72"/>
      <c r="TFT182" s="72"/>
      <c r="TFU182" s="71"/>
      <c r="TFV182" s="71"/>
      <c r="TFW182" s="71"/>
      <c r="TFX182" s="71"/>
      <c r="TFY182" s="71"/>
      <c r="TFZ182" s="71"/>
      <c r="TGA182" s="71"/>
      <c r="TGB182" s="72"/>
      <c r="TGC182" s="72"/>
      <c r="TGD182" s="72"/>
      <c r="TGE182" s="72"/>
      <c r="TGF182" s="72"/>
      <c r="TGG182" s="72"/>
      <c r="TGH182" s="72"/>
      <c r="TGI182" s="72"/>
      <c r="TGJ182" s="72"/>
      <c r="TGK182" s="71"/>
      <c r="TGL182" s="71"/>
      <c r="TGM182" s="71"/>
      <c r="TGN182" s="71"/>
      <c r="TGO182" s="71"/>
      <c r="TGP182" s="71"/>
      <c r="TGQ182" s="71"/>
      <c r="TGR182" s="72"/>
      <c r="TGS182" s="72"/>
      <c r="TGT182" s="72"/>
      <c r="TGU182" s="72"/>
      <c r="TGV182" s="72"/>
      <c r="TGW182" s="72"/>
      <c r="TGX182" s="72"/>
      <c r="TGY182" s="72"/>
      <c r="TGZ182" s="72"/>
      <c r="THA182" s="71"/>
      <c r="THB182" s="71"/>
      <c r="THC182" s="71"/>
      <c r="THD182" s="71"/>
      <c r="THE182" s="71"/>
      <c r="THF182" s="71"/>
      <c r="THG182" s="71"/>
      <c r="THH182" s="72"/>
      <c r="THI182" s="72"/>
      <c r="THJ182" s="72"/>
      <c r="THK182" s="72"/>
      <c r="THL182" s="72"/>
      <c r="THM182" s="72"/>
      <c r="THN182" s="72"/>
      <c r="THO182" s="72"/>
      <c r="THP182" s="72"/>
      <c r="THQ182" s="71"/>
      <c r="THR182" s="71"/>
      <c r="THS182" s="71"/>
      <c r="THT182" s="71"/>
      <c r="THU182" s="71"/>
      <c r="THV182" s="71"/>
      <c r="THW182" s="71"/>
      <c r="THX182" s="72"/>
      <c r="THY182" s="72"/>
      <c r="THZ182" s="72"/>
      <c r="TIA182" s="72"/>
      <c r="TIB182" s="72"/>
      <c r="TIC182" s="72"/>
      <c r="TID182" s="72"/>
      <c r="TIE182" s="72"/>
      <c r="TIF182" s="72"/>
      <c r="TIG182" s="71"/>
      <c r="TIH182" s="71"/>
      <c r="TII182" s="71"/>
      <c r="TIJ182" s="71"/>
      <c r="TIK182" s="71"/>
      <c r="TIL182" s="71"/>
      <c r="TIM182" s="71"/>
      <c r="TIN182" s="72"/>
      <c r="TIO182" s="72"/>
      <c r="TIP182" s="72"/>
      <c r="TIQ182" s="72"/>
      <c r="TIR182" s="72"/>
      <c r="TIS182" s="72"/>
      <c r="TIT182" s="72"/>
      <c r="TIU182" s="72"/>
      <c r="TIV182" s="72"/>
      <c r="TIW182" s="71"/>
      <c r="TIX182" s="71"/>
      <c r="TIY182" s="71"/>
      <c r="TIZ182" s="71"/>
      <c r="TJA182" s="71"/>
      <c r="TJB182" s="71"/>
      <c r="TJC182" s="71"/>
      <c r="TJD182" s="72"/>
      <c r="TJE182" s="72"/>
      <c r="TJF182" s="72"/>
      <c r="TJG182" s="72"/>
      <c r="TJH182" s="72"/>
      <c r="TJI182" s="72"/>
      <c r="TJJ182" s="72"/>
      <c r="TJK182" s="72"/>
      <c r="TJL182" s="72"/>
      <c r="TJM182" s="71"/>
      <c r="TJN182" s="71"/>
      <c r="TJO182" s="71"/>
      <c r="TJP182" s="71"/>
      <c r="TJQ182" s="71"/>
      <c r="TJR182" s="71"/>
      <c r="TJS182" s="71"/>
      <c r="TJT182" s="72"/>
      <c r="TJU182" s="72"/>
      <c r="TJV182" s="72"/>
      <c r="TJW182" s="72"/>
      <c r="TJX182" s="72"/>
      <c r="TJY182" s="72"/>
      <c r="TJZ182" s="72"/>
      <c r="TKA182" s="72"/>
      <c r="TKB182" s="72"/>
      <c r="TKC182" s="71"/>
      <c r="TKD182" s="71"/>
      <c r="TKE182" s="71"/>
      <c r="TKF182" s="71"/>
      <c r="TKG182" s="71"/>
      <c r="TKH182" s="71"/>
      <c r="TKI182" s="71"/>
      <c r="TKJ182" s="72"/>
      <c r="TKK182" s="72"/>
      <c r="TKL182" s="72"/>
      <c r="TKM182" s="72"/>
      <c r="TKN182" s="72"/>
      <c r="TKO182" s="72"/>
      <c r="TKP182" s="72"/>
      <c r="TKQ182" s="72"/>
      <c r="TKR182" s="72"/>
      <c r="TKS182" s="71"/>
      <c r="TKT182" s="71"/>
      <c r="TKU182" s="71"/>
      <c r="TKV182" s="71"/>
      <c r="TKW182" s="71"/>
      <c r="TKX182" s="71"/>
      <c r="TKY182" s="71"/>
      <c r="TKZ182" s="72"/>
      <c r="TLA182" s="72"/>
      <c r="TLB182" s="72"/>
      <c r="TLC182" s="72"/>
      <c r="TLD182" s="72"/>
      <c r="TLE182" s="72"/>
      <c r="TLF182" s="72"/>
      <c r="TLG182" s="72"/>
      <c r="TLH182" s="72"/>
      <c r="TLI182" s="71"/>
      <c r="TLJ182" s="71"/>
      <c r="TLK182" s="71"/>
      <c r="TLL182" s="71"/>
      <c r="TLM182" s="71"/>
      <c r="TLN182" s="71"/>
      <c r="TLO182" s="71"/>
      <c r="TLP182" s="72"/>
      <c r="TLQ182" s="72"/>
      <c r="TLR182" s="72"/>
      <c r="TLS182" s="72"/>
      <c r="TLT182" s="72"/>
      <c r="TLU182" s="72"/>
      <c r="TLV182" s="72"/>
      <c r="TLW182" s="72"/>
      <c r="TLX182" s="72"/>
      <c r="TLY182" s="71"/>
      <c r="TLZ182" s="71"/>
      <c r="TMA182" s="71"/>
      <c r="TMB182" s="71"/>
      <c r="TMC182" s="71"/>
      <c r="TMD182" s="71"/>
      <c r="TME182" s="71"/>
      <c r="TMF182" s="72"/>
      <c r="TMG182" s="72"/>
      <c r="TMH182" s="72"/>
      <c r="TMI182" s="72"/>
      <c r="TMJ182" s="72"/>
      <c r="TMK182" s="72"/>
      <c r="TML182" s="72"/>
      <c r="TMM182" s="72"/>
      <c r="TMN182" s="72"/>
      <c r="TMO182" s="71"/>
      <c r="TMP182" s="71"/>
      <c r="TMQ182" s="71"/>
      <c r="TMR182" s="71"/>
      <c r="TMS182" s="71"/>
      <c r="TMT182" s="71"/>
      <c r="TMU182" s="71"/>
      <c r="TMV182" s="72"/>
      <c r="TMW182" s="72"/>
      <c r="TMX182" s="72"/>
      <c r="TMY182" s="72"/>
      <c r="TMZ182" s="72"/>
      <c r="TNA182" s="72"/>
      <c r="TNB182" s="72"/>
      <c r="TNC182" s="72"/>
      <c r="TND182" s="72"/>
      <c r="TNE182" s="71"/>
      <c r="TNF182" s="71"/>
      <c r="TNG182" s="71"/>
      <c r="TNH182" s="71"/>
      <c r="TNI182" s="71"/>
      <c r="TNJ182" s="71"/>
      <c r="TNK182" s="71"/>
      <c r="TNL182" s="72"/>
      <c r="TNM182" s="72"/>
      <c r="TNN182" s="72"/>
      <c r="TNO182" s="72"/>
      <c r="TNP182" s="72"/>
      <c r="TNQ182" s="72"/>
      <c r="TNR182" s="72"/>
      <c r="TNS182" s="72"/>
      <c r="TNT182" s="72"/>
      <c r="TNU182" s="71"/>
      <c r="TNV182" s="71"/>
      <c r="TNW182" s="71"/>
      <c r="TNX182" s="71"/>
      <c r="TNY182" s="71"/>
      <c r="TNZ182" s="71"/>
      <c r="TOA182" s="71"/>
      <c r="TOB182" s="72"/>
      <c r="TOC182" s="72"/>
      <c r="TOD182" s="72"/>
      <c r="TOE182" s="72"/>
      <c r="TOF182" s="72"/>
      <c r="TOG182" s="72"/>
      <c r="TOH182" s="72"/>
      <c r="TOI182" s="72"/>
      <c r="TOJ182" s="72"/>
      <c r="TOK182" s="71"/>
      <c r="TOL182" s="71"/>
      <c r="TOM182" s="71"/>
      <c r="TON182" s="71"/>
      <c r="TOO182" s="71"/>
      <c r="TOP182" s="71"/>
      <c r="TOQ182" s="71"/>
      <c r="TOR182" s="72"/>
      <c r="TOS182" s="72"/>
      <c r="TOT182" s="72"/>
      <c r="TOU182" s="72"/>
      <c r="TOV182" s="72"/>
      <c r="TOW182" s="72"/>
      <c r="TOX182" s="72"/>
      <c r="TOY182" s="72"/>
      <c r="TOZ182" s="72"/>
      <c r="TPA182" s="71"/>
      <c r="TPB182" s="71"/>
      <c r="TPC182" s="71"/>
      <c r="TPD182" s="71"/>
      <c r="TPE182" s="71"/>
      <c r="TPF182" s="71"/>
      <c r="TPG182" s="71"/>
      <c r="TPH182" s="72"/>
      <c r="TPI182" s="72"/>
      <c r="TPJ182" s="72"/>
      <c r="TPK182" s="72"/>
      <c r="TPL182" s="72"/>
      <c r="TPM182" s="72"/>
      <c r="TPN182" s="72"/>
      <c r="TPO182" s="72"/>
      <c r="TPP182" s="72"/>
      <c r="TPQ182" s="71"/>
      <c r="TPR182" s="71"/>
      <c r="TPS182" s="71"/>
      <c r="TPT182" s="71"/>
      <c r="TPU182" s="71"/>
      <c r="TPV182" s="71"/>
      <c r="TPW182" s="71"/>
      <c r="TPX182" s="72"/>
      <c r="TPY182" s="72"/>
      <c r="TPZ182" s="72"/>
      <c r="TQA182" s="72"/>
      <c r="TQB182" s="72"/>
      <c r="TQC182" s="72"/>
      <c r="TQD182" s="72"/>
      <c r="TQE182" s="72"/>
      <c r="TQF182" s="72"/>
      <c r="TQG182" s="71"/>
      <c r="TQH182" s="71"/>
      <c r="TQI182" s="71"/>
      <c r="TQJ182" s="71"/>
      <c r="TQK182" s="71"/>
      <c r="TQL182" s="71"/>
      <c r="TQM182" s="71"/>
      <c r="TQN182" s="72"/>
      <c r="TQO182" s="72"/>
      <c r="TQP182" s="72"/>
      <c r="TQQ182" s="72"/>
      <c r="TQR182" s="72"/>
      <c r="TQS182" s="72"/>
      <c r="TQT182" s="72"/>
      <c r="TQU182" s="72"/>
      <c r="TQV182" s="72"/>
      <c r="TQW182" s="71"/>
      <c r="TQX182" s="71"/>
      <c r="TQY182" s="71"/>
      <c r="TQZ182" s="71"/>
      <c r="TRA182" s="71"/>
      <c r="TRB182" s="71"/>
      <c r="TRC182" s="71"/>
      <c r="TRD182" s="72"/>
      <c r="TRE182" s="72"/>
      <c r="TRF182" s="72"/>
      <c r="TRG182" s="72"/>
      <c r="TRH182" s="72"/>
      <c r="TRI182" s="72"/>
      <c r="TRJ182" s="72"/>
      <c r="TRK182" s="72"/>
      <c r="TRL182" s="72"/>
      <c r="TRM182" s="71"/>
      <c r="TRN182" s="71"/>
      <c r="TRO182" s="71"/>
      <c r="TRP182" s="71"/>
      <c r="TRQ182" s="71"/>
      <c r="TRR182" s="71"/>
      <c r="TRS182" s="71"/>
      <c r="TRT182" s="72"/>
      <c r="TRU182" s="72"/>
      <c r="TRV182" s="72"/>
      <c r="TRW182" s="72"/>
      <c r="TRX182" s="72"/>
      <c r="TRY182" s="72"/>
      <c r="TRZ182" s="72"/>
      <c r="TSA182" s="72"/>
      <c r="TSB182" s="72"/>
      <c r="TSC182" s="71"/>
      <c r="TSD182" s="71"/>
      <c r="TSE182" s="71"/>
      <c r="TSF182" s="71"/>
      <c r="TSG182" s="71"/>
      <c r="TSH182" s="71"/>
      <c r="TSI182" s="71"/>
      <c r="TSJ182" s="72"/>
      <c r="TSK182" s="72"/>
      <c r="TSL182" s="72"/>
      <c r="TSM182" s="72"/>
      <c r="TSN182" s="72"/>
      <c r="TSO182" s="72"/>
      <c r="TSP182" s="72"/>
      <c r="TSQ182" s="72"/>
      <c r="TSR182" s="72"/>
      <c r="TSS182" s="71"/>
      <c r="TST182" s="71"/>
      <c r="TSU182" s="71"/>
      <c r="TSV182" s="71"/>
      <c r="TSW182" s="71"/>
      <c r="TSX182" s="71"/>
      <c r="TSY182" s="71"/>
      <c r="TSZ182" s="72"/>
      <c r="TTA182" s="72"/>
      <c r="TTB182" s="72"/>
      <c r="TTC182" s="72"/>
      <c r="TTD182" s="72"/>
      <c r="TTE182" s="72"/>
      <c r="TTF182" s="72"/>
      <c r="TTG182" s="72"/>
      <c r="TTH182" s="72"/>
      <c r="TTI182" s="71"/>
      <c r="TTJ182" s="71"/>
      <c r="TTK182" s="71"/>
      <c r="TTL182" s="71"/>
      <c r="TTM182" s="71"/>
      <c r="TTN182" s="71"/>
      <c r="TTO182" s="71"/>
      <c r="TTP182" s="72"/>
      <c r="TTQ182" s="72"/>
      <c r="TTR182" s="72"/>
      <c r="TTS182" s="72"/>
      <c r="TTT182" s="72"/>
      <c r="TTU182" s="72"/>
      <c r="TTV182" s="72"/>
      <c r="TTW182" s="72"/>
      <c r="TTX182" s="72"/>
      <c r="TTY182" s="71"/>
      <c r="TTZ182" s="71"/>
      <c r="TUA182" s="71"/>
      <c r="TUB182" s="71"/>
      <c r="TUC182" s="71"/>
      <c r="TUD182" s="71"/>
      <c r="TUE182" s="71"/>
      <c r="TUF182" s="72"/>
      <c r="TUG182" s="72"/>
      <c r="TUH182" s="72"/>
      <c r="TUI182" s="72"/>
      <c r="TUJ182" s="72"/>
      <c r="TUK182" s="72"/>
      <c r="TUL182" s="72"/>
      <c r="TUM182" s="72"/>
      <c r="TUN182" s="72"/>
      <c r="TUO182" s="71"/>
      <c r="TUP182" s="71"/>
      <c r="TUQ182" s="71"/>
      <c r="TUR182" s="71"/>
      <c r="TUS182" s="71"/>
      <c r="TUT182" s="71"/>
      <c r="TUU182" s="71"/>
      <c r="TUV182" s="72"/>
      <c r="TUW182" s="72"/>
      <c r="TUX182" s="72"/>
      <c r="TUY182" s="72"/>
      <c r="TUZ182" s="72"/>
      <c r="TVA182" s="72"/>
      <c r="TVB182" s="72"/>
      <c r="TVC182" s="72"/>
      <c r="TVD182" s="72"/>
      <c r="TVE182" s="71"/>
      <c r="TVF182" s="71"/>
      <c r="TVG182" s="71"/>
      <c r="TVH182" s="71"/>
      <c r="TVI182" s="71"/>
      <c r="TVJ182" s="71"/>
      <c r="TVK182" s="71"/>
      <c r="TVL182" s="72"/>
      <c r="TVM182" s="72"/>
      <c r="TVN182" s="72"/>
      <c r="TVO182" s="72"/>
      <c r="TVP182" s="72"/>
      <c r="TVQ182" s="72"/>
      <c r="TVR182" s="72"/>
      <c r="TVS182" s="72"/>
      <c r="TVT182" s="72"/>
      <c r="TVU182" s="71"/>
      <c r="TVV182" s="71"/>
      <c r="TVW182" s="71"/>
      <c r="TVX182" s="71"/>
      <c r="TVY182" s="71"/>
      <c r="TVZ182" s="71"/>
      <c r="TWA182" s="71"/>
      <c r="TWB182" s="72"/>
      <c r="TWC182" s="72"/>
      <c r="TWD182" s="72"/>
      <c r="TWE182" s="72"/>
      <c r="TWF182" s="72"/>
      <c r="TWG182" s="72"/>
      <c r="TWH182" s="72"/>
      <c r="TWI182" s="72"/>
      <c r="TWJ182" s="72"/>
      <c r="TWK182" s="71"/>
      <c r="TWL182" s="71"/>
      <c r="TWM182" s="71"/>
      <c r="TWN182" s="71"/>
      <c r="TWO182" s="71"/>
      <c r="TWP182" s="71"/>
      <c r="TWQ182" s="71"/>
      <c r="TWR182" s="72"/>
      <c r="TWS182" s="72"/>
      <c r="TWT182" s="72"/>
      <c r="TWU182" s="72"/>
      <c r="TWV182" s="72"/>
      <c r="TWW182" s="72"/>
      <c r="TWX182" s="72"/>
      <c r="TWY182" s="72"/>
      <c r="TWZ182" s="72"/>
      <c r="TXA182" s="71"/>
      <c r="TXB182" s="71"/>
      <c r="TXC182" s="71"/>
      <c r="TXD182" s="71"/>
      <c r="TXE182" s="71"/>
      <c r="TXF182" s="71"/>
      <c r="TXG182" s="71"/>
      <c r="TXH182" s="72"/>
      <c r="TXI182" s="72"/>
      <c r="TXJ182" s="72"/>
      <c r="TXK182" s="72"/>
      <c r="TXL182" s="72"/>
      <c r="TXM182" s="72"/>
      <c r="TXN182" s="72"/>
      <c r="TXO182" s="72"/>
      <c r="TXP182" s="72"/>
      <c r="TXQ182" s="71"/>
      <c r="TXR182" s="71"/>
      <c r="TXS182" s="71"/>
      <c r="TXT182" s="71"/>
      <c r="TXU182" s="71"/>
      <c r="TXV182" s="71"/>
      <c r="TXW182" s="71"/>
      <c r="TXX182" s="72"/>
      <c r="TXY182" s="72"/>
      <c r="TXZ182" s="72"/>
      <c r="TYA182" s="72"/>
      <c r="TYB182" s="72"/>
      <c r="TYC182" s="72"/>
      <c r="TYD182" s="72"/>
      <c r="TYE182" s="72"/>
      <c r="TYF182" s="72"/>
      <c r="TYG182" s="71"/>
      <c r="TYH182" s="71"/>
      <c r="TYI182" s="71"/>
      <c r="TYJ182" s="71"/>
      <c r="TYK182" s="71"/>
      <c r="TYL182" s="71"/>
      <c r="TYM182" s="71"/>
      <c r="TYN182" s="72"/>
      <c r="TYO182" s="72"/>
      <c r="TYP182" s="72"/>
      <c r="TYQ182" s="72"/>
      <c r="TYR182" s="72"/>
      <c r="TYS182" s="72"/>
      <c r="TYT182" s="72"/>
      <c r="TYU182" s="72"/>
      <c r="TYV182" s="72"/>
      <c r="TYW182" s="71"/>
      <c r="TYX182" s="71"/>
      <c r="TYY182" s="71"/>
      <c r="TYZ182" s="71"/>
      <c r="TZA182" s="71"/>
      <c r="TZB182" s="71"/>
      <c r="TZC182" s="71"/>
      <c r="TZD182" s="72"/>
      <c r="TZE182" s="72"/>
      <c r="TZF182" s="72"/>
      <c r="TZG182" s="72"/>
      <c r="TZH182" s="72"/>
      <c r="TZI182" s="72"/>
      <c r="TZJ182" s="72"/>
      <c r="TZK182" s="72"/>
      <c r="TZL182" s="72"/>
      <c r="TZM182" s="71"/>
      <c r="TZN182" s="71"/>
      <c r="TZO182" s="71"/>
      <c r="TZP182" s="71"/>
      <c r="TZQ182" s="71"/>
      <c r="TZR182" s="71"/>
      <c r="TZS182" s="71"/>
      <c r="TZT182" s="72"/>
      <c r="TZU182" s="72"/>
      <c r="TZV182" s="72"/>
      <c r="TZW182" s="72"/>
      <c r="TZX182" s="72"/>
      <c r="TZY182" s="72"/>
      <c r="TZZ182" s="72"/>
      <c r="UAA182" s="72"/>
      <c r="UAB182" s="72"/>
      <c r="UAC182" s="71"/>
      <c r="UAD182" s="71"/>
      <c r="UAE182" s="71"/>
      <c r="UAF182" s="71"/>
      <c r="UAG182" s="71"/>
      <c r="UAH182" s="71"/>
      <c r="UAI182" s="71"/>
      <c r="UAJ182" s="72"/>
      <c r="UAK182" s="72"/>
      <c r="UAL182" s="72"/>
      <c r="UAM182" s="72"/>
      <c r="UAN182" s="72"/>
      <c r="UAO182" s="72"/>
      <c r="UAP182" s="72"/>
      <c r="UAQ182" s="72"/>
      <c r="UAR182" s="72"/>
      <c r="UAS182" s="71"/>
      <c r="UAT182" s="71"/>
      <c r="UAU182" s="71"/>
      <c r="UAV182" s="71"/>
      <c r="UAW182" s="71"/>
      <c r="UAX182" s="71"/>
      <c r="UAY182" s="71"/>
      <c r="UAZ182" s="72"/>
      <c r="UBA182" s="72"/>
      <c r="UBB182" s="72"/>
      <c r="UBC182" s="72"/>
      <c r="UBD182" s="72"/>
      <c r="UBE182" s="72"/>
      <c r="UBF182" s="72"/>
      <c r="UBG182" s="72"/>
      <c r="UBH182" s="72"/>
      <c r="UBI182" s="71"/>
      <c r="UBJ182" s="71"/>
      <c r="UBK182" s="71"/>
      <c r="UBL182" s="71"/>
      <c r="UBM182" s="71"/>
      <c r="UBN182" s="71"/>
      <c r="UBO182" s="71"/>
      <c r="UBP182" s="72"/>
      <c r="UBQ182" s="72"/>
      <c r="UBR182" s="72"/>
      <c r="UBS182" s="72"/>
      <c r="UBT182" s="72"/>
      <c r="UBU182" s="72"/>
      <c r="UBV182" s="72"/>
      <c r="UBW182" s="72"/>
      <c r="UBX182" s="72"/>
      <c r="UBY182" s="71"/>
      <c r="UBZ182" s="71"/>
      <c r="UCA182" s="71"/>
      <c r="UCB182" s="71"/>
      <c r="UCC182" s="71"/>
      <c r="UCD182" s="71"/>
      <c r="UCE182" s="71"/>
      <c r="UCF182" s="72"/>
      <c r="UCG182" s="72"/>
      <c r="UCH182" s="72"/>
      <c r="UCI182" s="72"/>
      <c r="UCJ182" s="72"/>
      <c r="UCK182" s="72"/>
      <c r="UCL182" s="72"/>
      <c r="UCM182" s="72"/>
      <c r="UCN182" s="72"/>
      <c r="UCO182" s="71"/>
      <c r="UCP182" s="71"/>
      <c r="UCQ182" s="71"/>
      <c r="UCR182" s="71"/>
      <c r="UCS182" s="71"/>
      <c r="UCT182" s="71"/>
      <c r="UCU182" s="71"/>
      <c r="UCV182" s="72"/>
      <c r="UCW182" s="72"/>
      <c r="UCX182" s="72"/>
      <c r="UCY182" s="72"/>
      <c r="UCZ182" s="72"/>
      <c r="UDA182" s="72"/>
      <c r="UDB182" s="72"/>
      <c r="UDC182" s="72"/>
      <c r="UDD182" s="72"/>
      <c r="UDE182" s="71"/>
      <c r="UDF182" s="71"/>
      <c r="UDG182" s="71"/>
      <c r="UDH182" s="71"/>
      <c r="UDI182" s="71"/>
      <c r="UDJ182" s="71"/>
      <c r="UDK182" s="71"/>
      <c r="UDL182" s="72"/>
      <c r="UDM182" s="72"/>
      <c r="UDN182" s="72"/>
      <c r="UDO182" s="72"/>
      <c r="UDP182" s="72"/>
      <c r="UDQ182" s="72"/>
      <c r="UDR182" s="72"/>
      <c r="UDS182" s="72"/>
      <c r="UDT182" s="72"/>
      <c r="UDU182" s="71"/>
      <c r="UDV182" s="71"/>
      <c r="UDW182" s="71"/>
      <c r="UDX182" s="71"/>
      <c r="UDY182" s="71"/>
      <c r="UDZ182" s="71"/>
      <c r="UEA182" s="71"/>
      <c r="UEB182" s="72"/>
      <c r="UEC182" s="72"/>
      <c r="UED182" s="72"/>
      <c r="UEE182" s="72"/>
      <c r="UEF182" s="72"/>
      <c r="UEG182" s="72"/>
      <c r="UEH182" s="72"/>
      <c r="UEI182" s="72"/>
      <c r="UEJ182" s="72"/>
      <c r="UEK182" s="71"/>
      <c r="UEL182" s="71"/>
      <c r="UEM182" s="71"/>
      <c r="UEN182" s="71"/>
      <c r="UEO182" s="71"/>
      <c r="UEP182" s="71"/>
      <c r="UEQ182" s="71"/>
      <c r="UER182" s="72"/>
      <c r="UES182" s="72"/>
      <c r="UET182" s="72"/>
      <c r="UEU182" s="72"/>
      <c r="UEV182" s="72"/>
      <c r="UEW182" s="72"/>
      <c r="UEX182" s="72"/>
      <c r="UEY182" s="72"/>
      <c r="UEZ182" s="72"/>
      <c r="UFA182" s="71"/>
      <c r="UFB182" s="71"/>
      <c r="UFC182" s="71"/>
      <c r="UFD182" s="71"/>
      <c r="UFE182" s="71"/>
      <c r="UFF182" s="71"/>
      <c r="UFG182" s="71"/>
      <c r="UFH182" s="72"/>
      <c r="UFI182" s="72"/>
      <c r="UFJ182" s="72"/>
      <c r="UFK182" s="72"/>
      <c r="UFL182" s="72"/>
      <c r="UFM182" s="72"/>
      <c r="UFN182" s="72"/>
      <c r="UFO182" s="72"/>
      <c r="UFP182" s="72"/>
      <c r="UFQ182" s="71"/>
      <c r="UFR182" s="71"/>
      <c r="UFS182" s="71"/>
      <c r="UFT182" s="71"/>
      <c r="UFU182" s="71"/>
      <c r="UFV182" s="71"/>
      <c r="UFW182" s="71"/>
      <c r="UFX182" s="72"/>
      <c r="UFY182" s="72"/>
      <c r="UFZ182" s="72"/>
      <c r="UGA182" s="72"/>
      <c r="UGB182" s="72"/>
      <c r="UGC182" s="72"/>
      <c r="UGD182" s="72"/>
      <c r="UGE182" s="72"/>
      <c r="UGF182" s="72"/>
      <c r="UGG182" s="71"/>
      <c r="UGH182" s="71"/>
      <c r="UGI182" s="71"/>
      <c r="UGJ182" s="71"/>
      <c r="UGK182" s="71"/>
      <c r="UGL182" s="71"/>
      <c r="UGM182" s="71"/>
      <c r="UGN182" s="72"/>
      <c r="UGO182" s="72"/>
      <c r="UGP182" s="72"/>
      <c r="UGQ182" s="72"/>
      <c r="UGR182" s="72"/>
      <c r="UGS182" s="72"/>
      <c r="UGT182" s="72"/>
      <c r="UGU182" s="72"/>
      <c r="UGV182" s="72"/>
      <c r="UGW182" s="71"/>
      <c r="UGX182" s="71"/>
      <c r="UGY182" s="71"/>
      <c r="UGZ182" s="71"/>
      <c r="UHA182" s="71"/>
      <c r="UHB182" s="71"/>
      <c r="UHC182" s="71"/>
      <c r="UHD182" s="72"/>
      <c r="UHE182" s="72"/>
      <c r="UHF182" s="72"/>
      <c r="UHG182" s="72"/>
      <c r="UHH182" s="72"/>
      <c r="UHI182" s="72"/>
      <c r="UHJ182" s="72"/>
      <c r="UHK182" s="72"/>
      <c r="UHL182" s="72"/>
      <c r="UHM182" s="71"/>
      <c r="UHN182" s="71"/>
      <c r="UHO182" s="71"/>
      <c r="UHP182" s="71"/>
      <c r="UHQ182" s="71"/>
      <c r="UHR182" s="71"/>
      <c r="UHS182" s="71"/>
      <c r="UHT182" s="72"/>
      <c r="UHU182" s="72"/>
      <c r="UHV182" s="72"/>
      <c r="UHW182" s="72"/>
      <c r="UHX182" s="72"/>
      <c r="UHY182" s="72"/>
      <c r="UHZ182" s="72"/>
      <c r="UIA182" s="72"/>
      <c r="UIB182" s="72"/>
      <c r="UIC182" s="71"/>
      <c r="UID182" s="71"/>
      <c r="UIE182" s="71"/>
      <c r="UIF182" s="71"/>
      <c r="UIG182" s="71"/>
      <c r="UIH182" s="71"/>
      <c r="UII182" s="71"/>
      <c r="UIJ182" s="72"/>
      <c r="UIK182" s="72"/>
      <c r="UIL182" s="72"/>
      <c r="UIM182" s="72"/>
      <c r="UIN182" s="72"/>
      <c r="UIO182" s="72"/>
      <c r="UIP182" s="72"/>
      <c r="UIQ182" s="72"/>
      <c r="UIR182" s="72"/>
      <c r="UIS182" s="71"/>
      <c r="UIT182" s="71"/>
      <c r="UIU182" s="71"/>
      <c r="UIV182" s="71"/>
      <c r="UIW182" s="71"/>
      <c r="UIX182" s="71"/>
      <c r="UIY182" s="71"/>
      <c r="UIZ182" s="72"/>
      <c r="UJA182" s="72"/>
      <c r="UJB182" s="72"/>
      <c r="UJC182" s="72"/>
      <c r="UJD182" s="72"/>
      <c r="UJE182" s="72"/>
      <c r="UJF182" s="72"/>
      <c r="UJG182" s="72"/>
      <c r="UJH182" s="72"/>
      <c r="UJI182" s="71"/>
      <c r="UJJ182" s="71"/>
      <c r="UJK182" s="71"/>
      <c r="UJL182" s="71"/>
      <c r="UJM182" s="71"/>
      <c r="UJN182" s="71"/>
      <c r="UJO182" s="71"/>
      <c r="UJP182" s="72"/>
      <c r="UJQ182" s="72"/>
      <c r="UJR182" s="72"/>
      <c r="UJS182" s="72"/>
      <c r="UJT182" s="72"/>
      <c r="UJU182" s="72"/>
      <c r="UJV182" s="72"/>
      <c r="UJW182" s="72"/>
      <c r="UJX182" s="72"/>
      <c r="UJY182" s="71"/>
      <c r="UJZ182" s="71"/>
      <c r="UKA182" s="71"/>
      <c r="UKB182" s="71"/>
      <c r="UKC182" s="71"/>
      <c r="UKD182" s="71"/>
      <c r="UKE182" s="71"/>
      <c r="UKF182" s="72"/>
      <c r="UKG182" s="72"/>
      <c r="UKH182" s="72"/>
      <c r="UKI182" s="72"/>
      <c r="UKJ182" s="72"/>
      <c r="UKK182" s="72"/>
      <c r="UKL182" s="72"/>
      <c r="UKM182" s="72"/>
      <c r="UKN182" s="72"/>
      <c r="UKO182" s="71"/>
      <c r="UKP182" s="71"/>
      <c r="UKQ182" s="71"/>
      <c r="UKR182" s="71"/>
      <c r="UKS182" s="71"/>
      <c r="UKT182" s="71"/>
      <c r="UKU182" s="71"/>
      <c r="UKV182" s="72"/>
      <c r="UKW182" s="72"/>
      <c r="UKX182" s="72"/>
      <c r="UKY182" s="72"/>
      <c r="UKZ182" s="72"/>
      <c r="ULA182" s="72"/>
      <c r="ULB182" s="72"/>
      <c r="ULC182" s="72"/>
      <c r="ULD182" s="72"/>
      <c r="ULE182" s="71"/>
      <c r="ULF182" s="71"/>
      <c r="ULG182" s="71"/>
      <c r="ULH182" s="71"/>
      <c r="ULI182" s="71"/>
      <c r="ULJ182" s="71"/>
      <c r="ULK182" s="71"/>
      <c r="ULL182" s="72"/>
      <c r="ULM182" s="72"/>
      <c r="ULN182" s="72"/>
      <c r="ULO182" s="72"/>
      <c r="ULP182" s="72"/>
      <c r="ULQ182" s="72"/>
      <c r="ULR182" s="72"/>
      <c r="ULS182" s="72"/>
      <c r="ULT182" s="72"/>
      <c r="ULU182" s="71"/>
      <c r="ULV182" s="71"/>
      <c r="ULW182" s="71"/>
      <c r="ULX182" s="71"/>
      <c r="ULY182" s="71"/>
      <c r="ULZ182" s="71"/>
      <c r="UMA182" s="71"/>
      <c r="UMB182" s="72"/>
      <c r="UMC182" s="72"/>
      <c r="UMD182" s="72"/>
      <c r="UME182" s="72"/>
      <c r="UMF182" s="72"/>
      <c r="UMG182" s="72"/>
      <c r="UMH182" s="72"/>
      <c r="UMI182" s="72"/>
      <c r="UMJ182" s="72"/>
      <c r="UMK182" s="71"/>
      <c r="UML182" s="71"/>
      <c r="UMM182" s="71"/>
      <c r="UMN182" s="71"/>
      <c r="UMO182" s="71"/>
      <c r="UMP182" s="71"/>
      <c r="UMQ182" s="71"/>
      <c r="UMR182" s="72"/>
      <c r="UMS182" s="72"/>
      <c r="UMT182" s="72"/>
      <c r="UMU182" s="72"/>
      <c r="UMV182" s="72"/>
      <c r="UMW182" s="72"/>
      <c r="UMX182" s="72"/>
      <c r="UMY182" s="72"/>
      <c r="UMZ182" s="72"/>
      <c r="UNA182" s="71"/>
      <c r="UNB182" s="71"/>
      <c r="UNC182" s="71"/>
      <c r="UND182" s="71"/>
      <c r="UNE182" s="71"/>
      <c r="UNF182" s="71"/>
      <c r="UNG182" s="71"/>
      <c r="UNH182" s="72"/>
      <c r="UNI182" s="72"/>
      <c r="UNJ182" s="72"/>
      <c r="UNK182" s="72"/>
      <c r="UNL182" s="72"/>
      <c r="UNM182" s="72"/>
      <c r="UNN182" s="72"/>
      <c r="UNO182" s="72"/>
      <c r="UNP182" s="72"/>
      <c r="UNQ182" s="71"/>
      <c r="UNR182" s="71"/>
      <c r="UNS182" s="71"/>
      <c r="UNT182" s="71"/>
      <c r="UNU182" s="71"/>
      <c r="UNV182" s="71"/>
      <c r="UNW182" s="71"/>
      <c r="UNX182" s="72"/>
      <c r="UNY182" s="72"/>
      <c r="UNZ182" s="72"/>
      <c r="UOA182" s="72"/>
      <c r="UOB182" s="72"/>
      <c r="UOC182" s="72"/>
      <c r="UOD182" s="72"/>
      <c r="UOE182" s="72"/>
      <c r="UOF182" s="72"/>
      <c r="UOG182" s="71"/>
      <c r="UOH182" s="71"/>
      <c r="UOI182" s="71"/>
      <c r="UOJ182" s="71"/>
      <c r="UOK182" s="71"/>
      <c r="UOL182" s="71"/>
      <c r="UOM182" s="71"/>
      <c r="UON182" s="72"/>
      <c r="UOO182" s="72"/>
      <c r="UOP182" s="72"/>
      <c r="UOQ182" s="72"/>
      <c r="UOR182" s="72"/>
      <c r="UOS182" s="72"/>
      <c r="UOT182" s="72"/>
      <c r="UOU182" s="72"/>
      <c r="UOV182" s="72"/>
      <c r="UOW182" s="71"/>
      <c r="UOX182" s="71"/>
      <c r="UOY182" s="71"/>
      <c r="UOZ182" s="71"/>
      <c r="UPA182" s="71"/>
      <c r="UPB182" s="71"/>
      <c r="UPC182" s="71"/>
      <c r="UPD182" s="72"/>
      <c r="UPE182" s="72"/>
      <c r="UPF182" s="72"/>
      <c r="UPG182" s="72"/>
      <c r="UPH182" s="72"/>
      <c r="UPI182" s="72"/>
      <c r="UPJ182" s="72"/>
      <c r="UPK182" s="72"/>
      <c r="UPL182" s="72"/>
      <c r="UPM182" s="71"/>
      <c r="UPN182" s="71"/>
      <c r="UPO182" s="71"/>
      <c r="UPP182" s="71"/>
      <c r="UPQ182" s="71"/>
      <c r="UPR182" s="71"/>
      <c r="UPS182" s="71"/>
      <c r="UPT182" s="72"/>
      <c r="UPU182" s="72"/>
      <c r="UPV182" s="72"/>
      <c r="UPW182" s="72"/>
      <c r="UPX182" s="72"/>
      <c r="UPY182" s="72"/>
      <c r="UPZ182" s="72"/>
      <c r="UQA182" s="72"/>
      <c r="UQB182" s="72"/>
      <c r="UQC182" s="71"/>
      <c r="UQD182" s="71"/>
      <c r="UQE182" s="71"/>
      <c r="UQF182" s="71"/>
      <c r="UQG182" s="71"/>
      <c r="UQH182" s="71"/>
      <c r="UQI182" s="71"/>
      <c r="UQJ182" s="72"/>
      <c r="UQK182" s="72"/>
      <c r="UQL182" s="72"/>
      <c r="UQM182" s="72"/>
      <c r="UQN182" s="72"/>
      <c r="UQO182" s="72"/>
      <c r="UQP182" s="72"/>
      <c r="UQQ182" s="72"/>
      <c r="UQR182" s="72"/>
      <c r="UQS182" s="71"/>
      <c r="UQT182" s="71"/>
      <c r="UQU182" s="71"/>
      <c r="UQV182" s="71"/>
      <c r="UQW182" s="71"/>
      <c r="UQX182" s="71"/>
      <c r="UQY182" s="71"/>
      <c r="UQZ182" s="72"/>
      <c r="URA182" s="72"/>
      <c r="URB182" s="72"/>
      <c r="URC182" s="72"/>
      <c r="URD182" s="72"/>
      <c r="URE182" s="72"/>
      <c r="URF182" s="72"/>
      <c r="URG182" s="72"/>
      <c r="URH182" s="72"/>
      <c r="URI182" s="71"/>
      <c r="URJ182" s="71"/>
      <c r="URK182" s="71"/>
      <c r="URL182" s="71"/>
      <c r="URM182" s="71"/>
      <c r="URN182" s="71"/>
      <c r="URO182" s="71"/>
      <c r="URP182" s="72"/>
      <c r="URQ182" s="72"/>
      <c r="URR182" s="72"/>
      <c r="URS182" s="72"/>
      <c r="URT182" s="72"/>
      <c r="URU182" s="72"/>
      <c r="URV182" s="72"/>
      <c r="URW182" s="72"/>
      <c r="URX182" s="72"/>
      <c r="URY182" s="71"/>
      <c r="URZ182" s="71"/>
      <c r="USA182" s="71"/>
      <c r="USB182" s="71"/>
      <c r="USC182" s="71"/>
      <c r="USD182" s="71"/>
      <c r="USE182" s="71"/>
      <c r="USF182" s="72"/>
      <c r="USG182" s="72"/>
      <c r="USH182" s="72"/>
      <c r="USI182" s="72"/>
      <c r="USJ182" s="72"/>
      <c r="USK182" s="72"/>
      <c r="USL182" s="72"/>
      <c r="USM182" s="72"/>
      <c r="USN182" s="72"/>
      <c r="USO182" s="71"/>
      <c r="USP182" s="71"/>
      <c r="USQ182" s="71"/>
      <c r="USR182" s="71"/>
      <c r="USS182" s="71"/>
      <c r="UST182" s="71"/>
      <c r="USU182" s="71"/>
      <c r="USV182" s="72"/>
      <c r="USW182" s="72"/>
      <c r="USX182" s="72"/>
      <c r="USY182" s="72"/>
      <c r="USZ182" s="72"/>
      <c r="UTA182" s="72"/>
      <c r="UTB182" s="72"/>
      <c r="UTC182" s="72"/>
      <c r="UTD182" s="72"/>
      <c r="UTE182" s="71"/>
      <c r="UTF182" s="71"/>
      <c r="UTG182" s="71"/>
      <c r="UTH182" s="71"/>
      <c r="UTI182" s="71"/>
      <c r="UTJ182" s="71"/>
      <c r="UTK182" s="71"/>
      <c r="UTL182" s="72"/>
      <c r="UTM182" s="72"/>
      <c r="UTN182" s="72"/>
      <c r="UTO182" s="72"/>
      <c r="UTP182" s="72"/>
      <c r="UTQ182" s="72"/>
      <c r="UTR182" s="72"/>
      <c r="UTS182" s="72"/>
      <c r="UTT182" s="72"/>
      <c r="UTU182" s="71"/>
      <c r="UTV182" s="71"/>
      <c r="UTW182" s="71"/>
      <c r="UTX182" s="71"/>
      <c r="UTY182" s="71"/>
      <c r="UTZ182" s="71"/>
      <c r="UUA182" s="71"/>
      <c r="UUB182" s="72"/>
      <c r="UUC182" s="72"/>
      <c r="UUD182" s="72"/>
      <c r="UUE182" s="72"/>
      <c r="UUF182" s="72"/>
      <c r="UUG182" s="72"/>
      <c r="UUH182" s="72"/>
      <c r="UUI182" s="72"/>
      <c r="UUJ182" s="72"/>
      <c r="UUK182" s="71"/>
      <c r="UUL182" s="71"/>
      <c r="UUM182" s="71"/>
      <c r="UUN182" s="71"/>
      <c r="UUO182" s="71"/>
      <c r="UUP182" s="71"/>
      <c r="UUQ182" s="71"/>
      <c r="UUR182" s="72"/>
      <c r="UUS182" s="72"/>
      <c r="UUT182" s="72"/>
      <c r="UUU182" s="72"/>
      <c r="UUV182" s="72"/>
      <c r="UUW182" s="72"/>
      <c r="UUX182" s="72"/>
      <c r="UUY182" s="72"/>
      <c r="UUZ182" s="72"/>
      <c r="UVA182" s="71"/>
      <c r="UVB182" s="71"/>
      <c r="UVC182" s="71"/>
      <c r="UVD182" s="71"/>
      <c r="UVE182" s="71"/>
      <c r="UVF182" s="71"/>
      <c r="UVG182" s="71"/>
      <c r="UVH182" s="72"/>
      <c r="UVI182" s="72"/>
      <c r="UVJ182" s="72"/>
      <c r="UVK182" s="72"/>
      <c r="UVL182" s="72"/>
      <c r="UVM182" s="72"/>
      <c r="UVN182" s="72"/>
      <c r="UVO182" s="72"/>
      <c r="UVP182" s="72"/>
      <c r="UVQ182" s="71"/>
      <c r="UVR182" s="71"/>
      <c r="UVS182" s="71"/>
      <c r="UVT182" s="71"/>
      <c r="UVU182" s="71"/>
      <c r="UVV182" s="71"/>
      <c r="UVW182" s="71"/>
      <c r="UVX182" s="72"/>
      <c r="UVY182" s="72"/>
      <c r="UVZ182" s="72"/>
      <c r="UWA182" s="72"/>
      <c r="UWB182" s="72"/>
      <c r="UWC182" s="72"/>
      <c r="UWD182" s="72"/>
      <c r="UWE182" s="72"/>
      <c r="UWF182" s="72"/>
      <c r="UWG182" s="71"/>
      <c r="UWH182" s="71"/>
      <c r="UWI182" s="71"/>
      <c r="UWJ182" s="71"/>
      <c r="UWK182" s="71"/>
      <c r="UWL182" s="71"/>
      <c r="UWM182" s="71"/>
      <c r="UWN182" s="72"/>
      <c r="UWO182" s="72"/>
      <c r="UWP182" s="72"/>
      <c r="UWQ182" s="72"/>
      <c r="UWR182" s="72"/>
      <c r="UWS182" s="72"/>
      <c r="UWT182" s="72"/>
      <c r="UWU182" s="72"/>
      <c r="UWV182" s="72"/>
      <c r="UWW182" s="71"/>
      <c r="UWX182" s="71"/>
      <c r="UWY182" s="71"/>
      <c r="UWZ182" s="71"/>
      <c r="UXA182" s="71"/>
      <c r="UXB182" s="71"/>
      <c r="UXC182" s="71"/>
      <c r="UXD182" s="72"/>
      <c r="UXE182" s="72"/>
      <c r="UXF182" s="72"/>
      <c r="UXG182" s="72"/>
      <c r="UXH182" s="72"/>
      <c r="UXI182" s="72"/>
      <c r="UXJ182" s="72"/>
      <c r="UXK182" s="72"/>
      <c r="UXL182" s="72"/>
      <c r="UXM182" s="71"/>
      <c r="UXN182" s="71"/>
      <c r="UXO182" s="71"/>
      <c r="UXP182" s="71"/>
      <c r="UXQ182" s="71"/>
      <c r="UXR182" s="71"/>
      <c r="UXS182" s="71"/>
      <c r="UXT182" s="72"/>
      <c r="UXU182" s="72"/>
      <c r="UXV182" s="72"/>
      <c r="UXW182" s="72"/>
      <c r="UXX182" s="72"/>
      <c r="UXY182" s="72"/>
      <c r="UXZ182" s="72"/>
      <c r="UYA182" s="72"/>
      <c r="UYB182" s="72"/>
      <c r="UYC182" s="71"/>
      <c r="UYD182" s="71"/>
      <c r="UYE182" s="71"/>
      <c r="UYF182" s="71"/>
      <c r="UYG182" s="71"/>
      <c r="UYH182" s="71"/>
      <c r="UYI182" s="71"/>
      <c r="UYJ182" s="72"/>
      <c r="UYK182" s="72"/>
      <c r="UYL182" s="72"/>
      <c r="UYM182" s="72"/>
      <c r="UYN182" s="72"/>
      <c r="UYO182" s="72"/>
      <c r="UYP182" s="72"/>
      <c r="UYQ182" s="72"/>
      <c r="UYR182" s="72"/>
      <c r="UYS182" s="71"/>
      <c r="UYT182" s="71"/>
      <c r="UYU182" s="71"/>
      <c r="UYV182" s="71"/>
      <c r="UYW182" s="71"/>
      <c r="UYX182" s="71"/>
      <c r="UYY182" s="71"/>
      <c r="UYZ182" s="72"/>
      <c r="UZA182" s="72"/>
      <c r="UZB182" s="72"/>
      <c r="UZC182" s="72"/>
      <c r="UZD182" s="72"/>
      <c r="UZE182" s="72"/>
      <c r="UZF182" s="72"/>
      <c r="UZG182" s="72"/>
      <c r="UZH182" s="72"/>
      <c r="UZI182" s="71"/>
      <c r="UZJ182" s="71"/>
      <c r="UZK182" s="71"/>
      <c r="UZL182" s="71"/>
      <c r="UZM182" s="71"/>
      <c r="UZN182" s="71"/>
      <c r="UZO182" s="71"/>
      <c r="UZP182" s="72"/>
      <c r="UZQ182" s="72"/>
      <c r="UZR182" s="72"/>
      <c r="UZS182" s="72"/>
      <c r="UZT182" s="72"/>
      <c r="UZU182" s="72"/>
      <c r="UZV182" s="72"/>
      <c r="UZW182" s="72"/>
      <c r="UZX182" s="72"/>
      <c r="UZY182" s="71"/>
      <c r="UZZ182" s="71"/>
      <c r="VAA182" s="71"/>
      <c r="VAB182" s="71"/>
      <c r="VAC182" s="71"/>
      <c r="VAD182" s="71"/>
      <c r="VAE182" s="71"/>
      <c r="VAF182" s="72"/>
      <c r="VAG182" s="72"/>
      <c r="VAH182" s="72"/>
      <c r="VAI182" s="72"/>
      <c r="VAJ182" s="72"/>
      <c r="VAK182" s="72"/>
      <c r="VAL182" s="72"/>
      <c r="VAM182" s="72"/>
      <c r="VAN182" s="72"/>
      <c r="VAO182" s="71"/>
      <c r="VAP182" s="71"/>
      <c r="VAQ182" s="71"/>
      <c r="VAR182" s="71"/>
      <c r="VAS182" s="71"/>
      <c r="VAT182" s="71"/>
      <c r="VAU182" s="71"/>
      <c r="VAV182" s="72"/>
      <c r="VAW182" s="72"/>
      <c r="VAX182" s="72"/>
      <c r="VAY182" s="72"/>
      <c r="VAZ182" s="72"/>
      <c r="VBA182" s="72"/>
      <c r="VBB182" s="72"/>
      <c r="VBC182" s="72"/>
      <c r="VBD182" s="72"/>
      <c r="VBE182" s="71"/>
      <c r="VBF182" s="71"/>
      <c r="VBG182" s="71"/>
      <c r="VBH182" s="71"/>
      <c r="VBI182" s="71"/>
      <c r="VBJ182" s="71"/>
      <c r="VBK182" s="71"/>
      <c r="VBL182" s="72"/>
      <c r="VBM182" s="72"/>
      <c r="VBN182" s="72"/>
      <c r="VBO182" s="72"/>
      <c r="VBP182" s="72"/>
      <c r="VBQ182" s="72"/>
      <c r="VBR182" s="72"/>
      <c r="VBS182" s="72"/>
      <c r="VBT182" s="72"/>
      <c r="VBU182" s="71"/>
      <c r="VBV182" s="71"/>
      <c r="VBW182" s="71"/>
      <c r="VBX182" s="71"/>
      <c r="VBY182" s="71"/>
      <c r="VBZ182" s="71"/>
      <c r="VCA182" s="71"/>
      <c r="VCB182" s="72"/>
      <c r="VCC182" s="72"/>
      <c r="VCD182" s="72"/>
      <c r="VCE182" s="72"/>
      <c r="VCF182" s="72"/>
      <c r="VCG182" s="72"/>
      <c r="VCH182" s="72"/>
      <c r="VCI182" s="72"/>
      <c r="VCJ182" s="72"/>
      <c r="VCK182" s="71"/>
      <c r="VCL182" s="71"/>
      <c r="VCM182" s="71"/>
      <c r="VCN182" s="71"/>
      <c r="VCO182" s="71"/>
      <c r="VCP182" s="71"/>
      <c r="VCQ182" s="71"/>
      <c r="VCR182" s="72"/>
      <c r="VCS182" s="72"/>
      <c r="VCT182" s="72"/>
      <c r="VCU182" s="72"/>
      <c r="VCV182" s="72"/>
      <c r="VCW182" s="72"/>
      <c r="VCX182" s="72"/>
      <c r="VCY182" s="72"/>
      <c r="VCZ182" s="72"/>
      <c r="VDA182" s="71"/>
      <c r="VDB182" s="71"/>
      <c r="VDC182" s="71"/>
      <c r="VDD182" s="71"/>
      <c r="VDE182" s="71"/>
      <c r="VDF182" s="71"/>
      <c r="VDG182" s="71"/>
      <c r="VDH182" s="72"/>
      <c r="VDI182" s="72"/>
      <c r="VDJ182" s="72"/>
      <c r="VDK182" s="72"/>
      <c r="VDL182" s="72"/>
      <c r="VDM182" s="72"/>
      <c r="VDN182" s="72"/>
      <c r="VDO182" s="72"/>
      <c r="VDP182" s="72"/>
      <c r="VDQ182" s="71"/>
      <c r="VDR182" s="71"/>
      <c r="VDS182" s="71"/>
      <c r="VDT182" s="71"/>
      <c r="VDU182" s="71"/>
      <c r="VDV182" s="71"/>
      <c r="VDW182" s="71"/>
      <c r="VDX182" s="72"/>
      <c r="VDY182" s="72"/>
      <c r="VDZ182" s="72"/>
      <c r="VEA182" s="72"/>
      <c r="VEB182" s="72"/>
      <c r="VEC182" s="72"/>
      <c r="VED182" s="72"/>
      <c r="VEE182" s="72"/>
      <c r="VEF182" s="72"/>
      <c r="VEG182" s="71"/>
      <c r="VEH182" s="71"/>
      <c r="VEI182" s="71"/>
      <c r="VEJ182" s="71"/>
      <c r="VEK182" s="71"/>
      <c r="VEL182" s="71"/>
      <c r="VEM182" s="71"/>
      <c r="VEN182" s="72"/>
      <c r="VEO182" s="72"/>
      <c r="VEP182" s="72"/>
      <c r="VEQ182" s="72"/>
      <c r="VER182" s="72"/>
      <c r="VES182" s="72"/>
      <c r="VET182" s="72"/>
      <c r="VEU182" s="72"/>
      <c r="VEV182" s="72"/>
      <c r="VEW182" s="71"/>
      <c r="VEX182" s="71"/>
      <c r="VEY182" s="71"/>
      <c r="VEZ182" s="71"/>
      <c r="VFA182" s="71"/>
      <c r="VFB182" s="71"/>
      <c r="VFC182" s="71"/>
      <c r="VFD182" s="72"/>
      <c r="VFE182" s="72"/>
      <c r="VFF182" s="72"/>
      <c r="VFG182" s="72"/>
      <c r="VFH182" s="72"/>
      <c r="VFI182" s="72"/>
      <c r="VFJ182" s="72"/>
      <c r="VFK182" s="72"/>
      <c r="VFL182" s="72"/>
      <c r="VFM182" s="71"/>
      <c r="VFN182" s="71"/>
      <c r="VFO182" s="71"/>
      <c r="VFP182" s="71"/>
      <c r="VFQ182" s="71"/>
      <c r="VFR182" s="71"/>
      <c r="VFS182" s="71"/>
      <c r="VFT182" s="72"/>
      <c r="VFU182" s="72"/>
      <c r="VFV182" s="72"/>
      <c r="VFW182" s="72"/>
      <c r="VFX182" s="72"/>
      <c r="VFY182" s="72"/>
      <c r="VFZ182" s="72"/>
      <c r="VGA182" s="72"/>
      <c r="VGB182" s="72"/>
      <c r="VGC182" s="71"/>
      <c r="VGD182" s="71"/>
      <c r="VGE182" s="71"/>
      <c r="VGF182" s="71"/>
      <c r="VGG182" s="71"/>
      <c r="VGH182" s="71"/>
      <c r="VGI182" s="71"/>
      <c r="VGJ182" s="72"/>
      <c r="VGK182" s="72"/>
      <c r="VGL182" s="72"/>
      <c r="VGM182" s="72"/>
      <c r="VGN182" s="72"/>
      <c r="VGO182" s="72"/>
      <c r="VGP182" s="72"/>
      <c r="VGQ182" s="72"/>
      <c r="VGR182" s="72"/>
      <c r="VGS182" s="71"/>
      <c r="VGT182" s="71"/>
      <c r="VGU182" s="71"/>
      <c r="VGV182" s="71"/>
      <c r="VGW182" s="71"/>
      <c r="VGX182" s="71"/>
      <c r="VGY182" s="71"/>
      <c r="VGZ182" s="72"/>
      <c r="VHA182" s="72"/>
      <c r="VHB182" s="72"/>
      <c r="VHC182" s="72"/>
      <c r="VHD182" s="72"/>
      <c r="VHE182" s="72"/>
      <c r="VHF182" s="72"/>
      <c r="VHG182" s="72"/>
      <c r="VHH182" s="72"/>
      <c r="VHI182" s="71"/>
      <c r="VHJ182" s="71"/>
      <c r="VHK182" s="71"/>
      <c r="VHL182" s="71"/>
      <c r="VHM182" s="71"/>
      <c r="VHN182" s="71"/>
      <c r="VHO182" s="71"/>
      <c r="VHP182" s="72"/>
      <c r="VHQ182" s="72"/>
      <c r="VHR182" s="72"/>
      <c r="VHS182" s="72"/>
      <c r="VHT182" s="72"/>
      <c r="VHU182" s="72"/>
      <c r="VHV182" s="72"/>
      <c r="VHW182" s="72"/>
      <c r="VHX182" s="72"/>
      <c r="VHY182" s="71"/>
      <c r="VHZ182" s="71"/>
      <c r="VIA182" s="71"/>
      <c r="VIB182" s="71"/>
      <c r="VIC182" s="71"/>
      <c r="VID182" s="71"/>
      <c r="VIE182" s="71"/>
      <c r="VIF182" s="72"/>
      <c r="VIG182" s="72"/>
      <c r="VIH182" s="72"/>
      <c r="VII182" s="72"/>
      <c r="VIJ182" s="72"/>
      <c r="VIK182" s="72"/>
      <c r="VIL182" s="72"/>
      <c r="VIM182" s="72"/>
      <c r="VIN182" s="72"/>
      <c r="VIO182" s="71"/>
      <c r="VIP182" s="71"/>
      <c r="VIQ182" s="71"/>
      <c r="VIR182" s="71"/>
      <c r="VIS182" s="71"/>
      <c r="VIT182" s="71"/>
      <c r="VIU182" s="71"/>
      <c r="VIV182" s="72"/>
      <c r="VIW182" s="72"/>
      <c r="VIX182" s="72"/>
      <c r="VIY182" s="72"/>
      <c r="VIZ182" s="72"/>
      <c r="VJA182" s="72"/>
      <c r="VJB182" s="72"/>
      <c r="VJC182" s="72"/>
      <c r="VJD182" s="72"/>
      <c r="VJE182" s="71"/>
      <c r="VJF182" s="71"/>
      <c r="VJG182" s="71"/>
      <c r="VJH182" s="71"/>
      <c r="VJI182" s="71"/>
      <c r="VJJ182" s="71"/>
      <c r="VJK182" s="71"/>
      <c r="VJL182" s="72"/>
      <c r="VJM182" s="72"/>
      <c r="VJN182" s="72"/>
      <c r="VJO182" s="72"/>
      <c r="VJP182" s="72"/>
      <c r="VJQ182" s="72"/>
      <c r="VJR182" s="72"/>
      <c r="VJS182" s="72"/>
      <c r="VJT182" s="72"/>
      <c r="VJU182" s="71"/>
      <c r="VJV182" s="71"/>
      <c r="VJW182" s="71"/>
      <c r="VJX182" s="71"/>
      <c r="VJY182" s="71"/>
      <c r="VJZ182" s="71"/>
      <c r="VKA182" s="71"/>
      <c r="VKB182" s="72"/>
      <c r="VKC182" s="72"/>
      <c r="VKD182" s="72"/>
      <c r="VKE182" s="72"/>
      <c r="VKF182" s="72"/>
      <c r="VKG182" s="72"/>
      <c r="VKH182" s="72"/>
      <c r="VKI182" s="72"/>
      <c r="VKJ182" s="72"/>
      <c r="VKK182" s="71"/>
      <c r="VKL182" s="71"/>
      <c r="VKM182" s="71"/>
      <c r="VKN182" s="71"/>
      <c r="VKO182" s="71"/>
      <c r="VKP182" s="71"/>
      <c r="VKQ182" s="71"/>
      <c r="VKR182" s="72"/>
      <c r="VKS182" s="72"/>
      <c r="VKT182" s="72"/>
      <c r="VKU182" s="72"/>
      <c r="VKV182" s="72"/>
      <c r="VKW182" s="72"/>
      <c r="VKX182" s="72"/>
      <c r="VKY182" s="72"/>
      <c r="VKZ182" s="72"/>
      <c r="VLA182" s="71"/>
      <c r="VLB182" s="71"/>
      <c r="VLC182" s="71"/>
      <c r="VLD182" s="71"/>
      <c r="VLE182" s="71"/>
      <c r="VLF182" s="71"/>
      <c r="VLG182" s="71"/>
      <c r="VLH182" s="72"/>
      <c r="VLI182" s="72"/>
      <c r="VLJ182" s="72"/>
      <c r="VLK182" s="72"/>
      <c r="VLL182" s="72"/>
      <c r="VLM182" s="72"/>
      <c r="VLN182" s="72"/>
      <c r="VLO182" s="72"/>
      <c r="VLP182" s="72"/>
      <c r="VLQ182" s="71"/>
      <c r="VLR182" s="71"/>
      <c r="VLS182" s="71"/>
      <c r="VLT182" s="71"/>
      <c r="VLU182" s="71"/>
      <c r="VLV182" s="71"/>
      <c r="VLW182" s="71"/>
      <c r="VLX182" s="72"/>
      <c r="VLY182" s="72"/>
      <c r="VLZ182" s="72"/>
      <c r="VMA182" s="72"/>
      <c r="VMB182" s="72"/>
      <c r="VMC182" s="72"/>
      <c r="VMD182" s="72"/>
      <c r="VME182" s="72"/>
      <c r="VMF182" s="72"/>
      <c r="VMG182" s="71"/>
      <c r="VMH182" s="71"/>
      <c r="VMI182" s="71"/>
      <c r="VMJ182" s="71"/>
      <c r="VMK182" s="71"/>
      <c r="VML182" s="71"/>
      <c r="VMM182" s="71"/>
      <c r="VMN182" s="72"/>
      <c r="VMO182" s="72"/>
      <c r="VMP182" s="72"/>
      <c r="VMQ182" s="72"/>
      <c r="VMR182" s="72"/>
      <c r="VMS182" s="72"/>
      <c r="VMT182" s="72"/>
      <c r="VMU182" s="72"/>
      <c r="VMV182" s="72"/>
      <c r="VMW182" s="71"/>
      <c r="VMX182" s="71"/>
      <c r="VMY182" s="71"/>
      <c r="VMZ182" s="71"/>
      <c r="VNA182" s="71"/>
      <c r="VNB182" s="71"/>
      <c r="VNC182" s="71"/>
      <c r="VND182" s="72"/>
      <c r="VNE182" s="72"/>
      <c r="VNF182" s="72"/>
      <c r="VNG182" s="72"/>
      <c r="VNH182" s="72"/>
      <c r="VNI182" s="72"/>
      <c r="VNJ182" s="72"/>
      <c r="VNK182" s="72"/>
      <c r="VNL182" s="72"/>
      <c r="VNM182" s="71"/>
      <c r="VNN182" s="71"/>
      <c r="VNO182" s="71"/>
      <c r="VNP182" s="71"/>
      <c r="VNQ182" s="71"/>
      <c r="VNR182" s="71"/>
      <c r="VNS182" s="71"/>
      <c r="VNT182" s="72"/>
      <c r="VNU182" s="72"/>
      <c r="VNV182" s="72"/>
      <c r="VNW182" s="72"/>
      <c r="VNX182" s="72"/>
      <c r="VNY182" s="72"/>
      <c r="VNZ182" s="72"/>
      <c r="VOA182" s="72"/>
      <c r="VOB182" s="72"/>
      <c r="VOC182" s="71"/>
      <c r="VOD182" s="71"/>
      <c r="VOE182" s="71"/>
      <c r="VOF182" s="71"/>
      <c r="VOG182" s="71"/>
      <c r="VOH182" s="71"/>
      <c r="VOI182" s="71"/>
      <c r="VOJ182" s="72"/>
      <c r="VOK182" s="72"/>
      <c r="VOL182" s="72"/>
      <c r="VOM182" s="72"/>
      <c r="VON182" s="72"/>
      <c r="VOO182" s="72"/>
      <c r="VOP182" s="72"/>
      <c r="VOQ182" s="72"/>
      <c r="VOR182" s="72"/>
      <c r="VOS182" s="71"/>
      <c r="VOT182" s="71"/>
      <c r="VOU182" s="71"/>
      <c r="VOV182" s="71"/>
      <c r="VOW182" s="71"/>
      <c r="VOX182" s="71"/>
      <c r="VOY182" s="71"/>
      <c r="VOZ182" s="72"/>
      <c r="VPA182" s="72"/>
      <c r="VPB182" s="72"/>
      <c r="VPC182" s="72"/>
      <c r="VPD182" s="72"/>
      <c r="VPE182" s="72"/>
      <c r="VPF182" s="72"/>
      <c r="VPG182" s="72"/>
      <c r="VPH182" s="72"/>
      <c r="VPI182" s="71"/>
      <c r="VPJ182" s="71"/>
      <c r="VPK182" s="71"/>
      <c r="VPL182" s="71"/>
      <c r="VPM182" s="71"/>
      <c r="VPN182" s="71"/>
      <c r="VPO182" s="71"/>
      <c r="VPP182" s="72"/>
      <c r="VPQ182" s="72"/>
      <c r="VPR182" s="72"/>
      <c r="VPS182" s="72"/>
      <c r="VPT182" s="72"/>
      <c r="VPU182" s="72"/>
      <c r="VPV182" s="72"/>
      <c r="VPW182" s="72"/>
      <c r="VPX182" s="72"/>
      <c r="VPY182" s="71"/>
      <c r="VPZ182" s="71"/>
      <c r="VQA182" s="71"/>
      <c r="VQB182" s="71"/>
      <c r="VQC182" s="71"/>
      <c r="VQD182" s="71"/>
      <c r="VQE182" s="71"/>
      <c r="VQF182" s="72"/>
      <c r="VQG182" s="72"/>
      <c r="VQH182" s="72"/>
      <c r="VQI182" s="72"/>
      <c r="VQJ182" s="72"/>
      <c r="VQK182" s="72"/>
      <c r="VQL182" s="72"/>
      <c r="VQM182" s="72"/>
      <c r="VQN182" s="72"/>
      <c r="VQO182" s="71"/>
      <c r="VQP182" s="71"/>
      <c r="VQQ182" s="71"/>
      <c r="VQR182" s="71"/>
      <c r="VQS182" s="71"/>
      <c r="VQT182" s="71"/>
      <c r="VQU182" s="71"/>
      <c r="VQV182" s="72"/>
      <c r="VQW182" s="72"/>
      <c r="VQX182" s="72"/>
      <c r="VQY182" s="72"/>
      <c r="VQZ182" s="72"/>
      <c r="VRA182" s="72"/>
      <c r="VRB182" s="72"/>
      <c r="VRC182" s="72"/>
      <c r="VRD182" s="72"/>
      <c r="VRE182" s="71"/>
      <c r="VRF182" s="71"/>
      <c r="VRG182" s="71"/>
      <c r="VRH182" s="71"/>
      <c r="VRI182" s="71"/>
      <c r="VRJ182" s="71"/>
      <c r="VRK182" s="71"/>
      <c r="VRL182" s="72"/>
      <c r="VRM182" s="72"/>
      <c r="VRN182" s="72"/>
      <c r="VRO182" s="72"/>
      <c r="VRP182" s="72"/>
      <c r="VRQ182" s="72"/>
      <c r="VRR182" s="72"/>
      <c r="VRS182" s="72"/>
      <c r="VRT182" s="72"/>
      <c r="VRU182" s="71"/>
      <c r="VRV182" s="71"/>
      <c r="VRW182" s="71"/>
      <c r="VRX182" s="71"/>
      <c r="VRY182" s="71"/>
      <c r="VRZ182" s="71"/>
      <c r="VSA182" s="71"/>
      <c r="VSB182" s="72"/>
      <c r="VSC182" s="72"/>
      <c r="VSD182" s="72"/>
      <c r="VSE182" s="72"/>
      <c r="VSF182" s="72"/>
      <c r="VSG182" s="72"/>
      <c r="VSH182" s="72"/>
      <c r="VSI182" s="72"/>
      <c r="VSJ182" s="72"/>
      <c r="VSK182" s="71"/>
      <c r="VSL182" s="71"/>
      <c r="VSM182" s="71"/>
      <c r="VSN182" s="71"/>
      <c r="VSO182" s="71"/>
      <c r="VSP182" s="71"/>
      <c r="VSQ182" s="71"/>
      <c r="VSR182" s="72"/>
      <c r="VSS182" s="72"/>
      <c r="VST182" s="72"/>
      <c r="VSU182" s="72"/>
      <c r="VSV182" s="72"/>
      <c r="VSW182" s="72"/>
      <c r="VSX182" s="72"/>
      <c r="VSY182" s="72"/>
      <c r="VSZ182" s="72"/>
      <c r="VTA182" s="71"/>
      <c r="VTB182" s="71"/>
      <c r="VTC182" s="71"/>
      <c r="VTD182" s="71"/>
      <c r="VTE182" s="71"/>
      <c r="VTF182" s="71"/>
      <c r="VTG182" s="71"/>
      <c r="VTH182" s="72"/>
      <c r="VTI182" s="72"/>
      <c r="VTJ182" s="72"/>
      <c r="VTK182" s="72"/>
      <c r="VTL182" s="72"/>
      <c r="VTM182" s="72"/>
      <c r="VTN182" s="72"/>
      <c r="VTO182" s="72"/>
      <c r="VTP182" s="72"/>
      <c r="VTQ182" s="71"/>
      <c r="VTR182" s="71"/>
      <c r="VTS182" s="71"/>
      <c r="VTT182" s="71"/>
      <c r="VTU182" s="71"/>
      <c r="VTV182" s="71"/>
      <c r="VTW182" s="71"/>
      <c r="VTX182" s="72"/>
      <c r="VTY182" s="72"/>
      <c r="VTZ182" s="72"/>
      <c r="VUA182" s="72"/>
      <c r="VUB182" s="72"/>
      <c r="VUC182" s="72"/>
      <c r="VUD182" s="72"/>
      <c r="VUE182" s="72"/>
      <c r="VUF182" s="72"/>
      <c r="VUG182" s="71"/>
      <c r="VUH182" s="71"/>
      <c r="VUI182" s="71"/>
      <c r="VUJ182" s="71"/>
      <c r="VUK182" s="71"/>
      <c r="VUL182" s="71"/>
      <c r="VUM182" s="71"/>
      <c r="VUN182" s="72"/>
      <c r="VUO182" s="72"/>
      <c r="VUP182" s="72"/>
      <c r="VUQ182" s="72"/>
      <c r="VUR182" s="72"/>
      <c r="VUS182" s="72"/>
      <c r="VUT182" s="72"/>
      <c r="VUU182" s="72"/>
      <c r="VUV182" s="72"/>
      <c r="VUW182" s="71"/>
      <c r="VUX182" s="71"/>
      <c r="VUY182" s="71"/>
      <c r="VUZ182" s="71"/>
      <c r="VVA182" s="71"/>
      <c r="VVB182" s="71"/>
      <c r="VVC182" s="71"/>
      <c r="VVD182" s="72"/>
      <c r="VVE182" s="72"/>
      <c r="VVF182" s="72"/>
      <c r="VVG182" s="72"/>
      <c r="VVH182" s="72"/>
      <c r="VVI182" s="72"/>
      <c r="VVJ182" s="72"/>
      <c r="VVK182" s="72"/>
      <c r="VVL182" s="72"/>
      <c r="VVM182" s="71"/>
      <c r="VVN182" s="71"/>
      <c r="VVO182" s="71"/>
      <c r="VVP182" s="71"/>
      <c r="VVQ182" s="71"/>
      <c r="VVR182" s="71"/>
      <c r="VVS182" s="71"/>
      <c r="VVT182" s="72"/>
      <c r="VVU182" s="72"/>
      <c r="VVV182" s="72"/>
      <c r="VVW182" s="72"/>
      <c r="VVX182" s="72"/>
      <c r="VVY182" s="72"/>
      <c r="VVZ182" s="72"/>
      <c r="VWA182" s="72"/>
      <c r="VWB182" s="72"/>
      <c r="VWC182" s="71"/>
      <c r="VWD182" s="71"/>
      <c r="VWE182" s="71"/>
      <c r="VWF182" s="71"/>
      <c r="VWG182" s="71"/>
      <c r="VWH182" s="71"/>
      <c r="VWI182" s="71"/>
      <c r="VWJ182" s="72"/>
      <c r="VWK182" s="72"/>
      <c r="VWL182" s="72"/>
      <c r="VWM182" s="72"/>
      <c r="VWN182" s="72"/>
      <c r="VWO182" s="72"/>
      <c r="VWP182" s="72"/>
      <c r="VWQ182" s="72"/>
      <c r="VWR182" s="72"/>
      <c r="VWS182" s="71"/>
      <c r="VWT182" s="71"/>
      <c r="VWU182" s="71"/>
      <c r="VWV182" s="71"/>
      <c r="VWW182" s="71"/>
      <c r="VWX182" s="71"/>
      <c r="VWY182" s="71"/>
      <c r="VWZ182" s="72"/>
      <c r="VXA182" s="72"/>
      <c r="VXB182" s="72"/>
      <c r="VXC182" s="72"/>
      <c r="VXD182" s="72"/>
      <c r="VXE182" s="72"/>
      <c r="VXF182" s="72"/>
      <c r="VXG182" s="72"/>
      <c r="VXH182" s="72"/>
      <c r="VXI182" s="71"/>
      <c r="VXJ182" s="71"/>
      <c r="VXK182" s="71"/>
      <c r="VXL182" s="71"/>
      <c r="VXM182" s="71"/>
      <c r="VXN182" s="71"/>
      <c r="VXO182" s="71"/>
      <c r="VXP182" s="72"/>
      <c r="VXQ182" s="72"/>
      <c r="VXR182" s="72"/>
      <c r="VXS182" s="72"/>
      <c r="VXT182" s="72"/>
      <c r="VXU182" s="72"/>
      <c r="VXV182" s="72"/>
      <c r="VXW182" s="72"/>
      <c r="VXX182" s="72"/>
      <c r="VXY182" s="71"/>
      <c r="VXZ182" s="71"/>
      <c r="VYA182" s="71"/>
      <c r="VYB182" s="71"/>
      <c r="VYC182" s="71"/>
      <c r="VYD182" s="71"/>
      <c r="VYE182" s="71"/>
      <c r="VYF182" s="72"/>
      <c r="VYG182" s="72"/>
      <c r="VYH182" s="72"/>
      <c r="VYI182" s="72"/>
      <c r="VYJ182" s="72"/>
      <c r="VYK182" s="72"/>
      <c r="VYL182" s="72"/>
      <c r="VYM182" s="72"/>
      <c r="VYN182" s="72"/>
      <c r="VYO182" s="71"/>
      <c r="VYP182" s="71"/>
      <c r="VYQ182" s="71"/>
      <c r="VYR182" s="71"/>
      <c r="VYS182" s="71"/>
      <c r="VYT182" s="71"/>
      <c r="VYU182" s="71"/>
      <c r="VYV182" s="72"/>
      <c r="VYW182" s="72"/>
      <c r="VYX182" s="72"/>
      <c r="VYY182" s="72"/>
      <c r="VYZ182" s="72"/>
      <c r="VZA182" s="72"/>
      <c r="VZB182" s="72"/>
      <c r="VZC182" s="72"/>
      <c r="VZD182" s="72"/>
      <c r="VZE182" s="71"/>
      <c r="VZF182" s="71"/>
      <c r="VZG182" s="71"/>
      <c r="VZH182" s="71"/>
      <c r="VZI182" s="71"/>
      <c r="VZJ182" s="71"/>
      <c r="VZK182" s="71"/>
      <c r="VZL182" s="72"/>
      <c r="VZM182" s="72"/>
      <c r="VZN182" s="72"/>
      <c r="VZO182" s="72"/>
      <c r="VZP182" s="72"/>
      <c r="VZQ182" s="72"/>
      <c r="VZR182" s="72"/>
      <c r="VZS182" s="72"/>
      <c r="VZT182" s="72"/>
      <c r="VZU182" s="71"/>
      <c r="VZV182" s="71"/>
      <c r="VZW182" s="71"/>
      <c r="VZX182" s="71"/>
      <c r="VZY182" s="71"/>
      <c r="VZZ182" s="71"/>
      <c r="WAA182" s="71"/>
      <c r="WAB182" s="72"/>
      <c r="WAC182" s="72"/>
      <c r="WAD182" s="72"/>
      <c r="WAE182" s="72"/>
      <c r="WAF182" s="72"/>
      <c r="WAG182" s="72"/>
      <c r="WAH182" s="72"/>
      <c r="WAI182" s="72"/>
      <c r="WAJ182" s="72"/>
      <c r="WAK182" s="71"/>
      <c r="WAL182" s="71"/>
      <c r="WAM182" s="71"/>
      <c r="WAN182" s="71"/>
      <c r="WAO182" s="71"/>
      <c r="WAP182" s="71"/>
      <c r="WAQ182" s="71"/>
      <c r="WAR182" s="72"/>
      <c r="WAS182" s="72"/>
      <c r="WAT182" s="72"/>
      <c r="WAU182" s="72"/>
      <c r="WAV182" s="72"/>
      <c r="WAW182" s="72"/>
      <c r="WAX182" s="72"/>
      <c r="WAY182" s="72"/>
      <c r="WAZ182" s="72"/>
      <c r="WBA182" s="71"/>
      <c r="WBB182" s="71"/>
      <c r="WBC182" s="71"/>
      <c r="WBD182" s="71"/>
      <c r="WBE182" s="71"/>
      <c r="WBF182" s="71"/>
      <c r="WBG182" s="71"/>
      <c r="WBH182" s="72"/>
      <c r="WBI182" s="72"/>
      <c r="WBJ182" s="72"/>
      <c r="WBK182" s="72"/>
      <c r="WBL182" s="72"/>
      <c r="WBM182" s="72"/>
      <c r="WBN182" s="72"/>
      <c r="WBO182" s="72"/>
      <c r="WBP182" s="72"/>
      <c r="WBQ182" s="71"/>
      <c r="WBR182" s="71"/>
      <c r="WBS182" s="71"/>
      <c r="WBT182" s="71"/>
      <c r="WBU182" s="71"/>
      <c r="WBV182" s="71"/>
      <c r="WBW182" s="71"/>
      <c r="WBX182" s="72"/>
      <c r="WBY182" s="72"/>
      <c r="WBZ182" s="72"/>
      <c r="WCA182" s="72"/>
      <c r="WCB182" s="72"/>
      <c r="WCC182" s="72"/>
      <c r="WCD182" s="72"/>
      <c r="WCE182" s="72"/>
      <c r="WCF182" s="72"/>
      <c r="WCG182" s="71"/>
      <c r="WCH182" s="71"/>
      <c r="WCI182" s="71"/>
      <c r="WCJ182" s="71"/>
      <c r="WCK182" s="71"/>
      <c r="WCL182" s="71"/>
      <c r="WCM182" s="71"/>
      <c r="WCN182" s="72"/>
      <c r="WCO182" s="72"/>
      <c r="WCP182" s="72"/>
      <c r="WCQ182" s="72"/>
      <c r="WCR182" s="72"/>
      <c r="WCS182" s="72"/>
      <c r="WCT182" s="72"/>
      <c r="WCU182" s="72"/>
      <c r="WCV182" s="72"/>
      <c r="WCW182" s="71"/>
      <c r="WCX182" s="71"/>
      <c r="WCY182" s="71"/>
      <c r="WCZ182" s="71"/>
      <c r="WDA182" s="71"/>
      <c r="WDB182" s="71"/>
      <c r="WDC182" s="71"/>
      <c r="WDD182" s="72"/>
      <c r="WDE182" s="72"/>
      <c r="WDF182" s="72"/>
      <c r="WDG182" s="72"/>
      <c r="WDH182" s="72"/>
      <c r="WDI182" s="72"/>
      <c r="WDJ182" s="72"/>
      <c r="WDK182" s="72"/>
      <c r="WDL182" s="72"/>
      <c r="WDM182" s="71"/>
      <c r="WDN182" s="71"/>
      <c r="WDO182" s="71"/>
      <c r="WDP182" s="71"/>
      <c r="WDQ182" s="71"/>
      <c r="WDR182" s="71"/>
      <c r="WDS182" s="71"/>
      <c r="WDT182" s="72"/>
      <c r="WDU182" s="72"/>
      <c r="WDV182" s="72"/>
      <c r="WDW182" s="72"/>
      <c r="WDX182" s="72"/>
      <c r="WDY182" s="72"/>
      <c r="WDZ182" s="72"/>
      <c r="WEA182" s="72"/>
      <c r="WEB182" s="72"/>
      <c r="WEC182" s="71"/>
      <c r="WED182" s="71"/>
      <c r="WEE182" s="71"/>
      <c r="WEF182" s="71"/>
      <c r="WEG182" s="71"/>
      <c r="WEH182" s="71"/>
      <c r="WEI182" s="71"/>
      <c r="WEJ182" s="72"/>
      <c r="WEK182" s="72"/>
      <c r="WEL182" s="72"/>
      <c r="WEM182" s="72"/>
      <c r="WEN182" s="72"/>
      <c r="WEO182" s="72"/>
      <c r="WEP182" s="72"/>
      <c r="WEQ182" s="72"/>
      <c r="WER182" s="72"/>
      <c r="WES182" s="71"/>
      <c r="WET182" s="71"/>
      <c r="WEU182" s="71"/>
      <c r="WEV182" s="71"/>
      <c r="WEW182" s="71"/>
      <c r="WEX182" s="71"/>
      <c r="WEY182" s="71"/>
      <c r="WEZ182" s="72"/>
      <c r="WFA182" s="72"/>
      <c r="WFB182" s="72"/>
      <c r="WFC182" s="72"/>
      <c r="WFD182" s="72"/>
      <c r="WFE182" s="72"/>
      <c r="WFF182" s="72"/>
      <c r="WFG182" s="72"/>
      <c r="WFH182" s="72"/>
      <c r="WFI182" s="71"/>
      <c r="WFJ182" s="71"/>
      <c r="WFK182" s="71"/>
      <c r="WFL182" s="71"/>
      <c r="WFM182" s="71"/>
      <c r="WFN182" s="71"/>
      <c r="WFO182" s="71"/>
      <c r="WFP182" s="72"/>
      <c r="WFQ182" s="72"/>
      <c r="WFR182" s="72"/>
      <c r="WFS182" s="72"/>
      <c r="WFT182" s="72"/>
      <c r="WFU182" s="72"/>
      <c r="WFV182" s="72"/>
      <c r="WFW182" s="72"/>
      <c r="WFX182" s="72"/>
      <c r="WFY182" s="71"/>
      <c r="WFZ182" s="71"/>
      <c r="WGA182" s="71"/>
      <c r="WGB182" s="71"/>
      <c r="WGC182" s="71"/>
      <c r="WGD182" s="71"/>
      <c r="WGE182" s="71"/>
      <c r="WGF182" s="72"/>
      <c r="WGG182" s="72"/>
      <c r="WGH182" s="72"/>
      <c r="WGI182" s="72"/>
      <c r="WGJ182" s="72"/>
      <c r="WGK182" s="72"/>
      <c r="WGL182" s="72"/>
      <c r="WGM182" s="72"/>
      <c r="WGN182" s="72"/>
      <c r="WGO182" s="71"/>
      <c r="WGP182" s="71"/>
      <c r="WGQ182" s="71"/>
      <c r="WGR182" s="71"/>
      <c r="WGS182" s="71"/>
      <c r="WGT182" s="71"/>
      <c r="WGU182" s="71"/>
      <c r="WGV182" s="72"/>
      <c r="WGW182" s="72"/>
      <c r="WGX182" s="72"/>
      <c r="WGY182" s="72"/>
      <c r="WGZ182" s="72"/>
      <c r="WHA182" s="72"/>
      <c r="WHB182" s="72"/>
      <c r="WHC182" s="72"/>
      <c r="WHD182" s="72"/>
      <c r="WHE182" s="71"/>
      <c r="WHF182" s="71"/>
      <c r="WHG182" s="71"/>
      <c r="WHH182" s="71"/>
      <c r="WHI182" s="71"/>
      <c r="WHJ182" s="71"/>
      <c r="WHK182" s="71"/>
      <c r="WHL182" s="72"/>
      <c r="WHM182" s="72"/>
      <c r="WHN182" s="72"/>
      <c r="WHO182" s="72"/>
      <c r="WHP182" s="72"/>
      <c r="WHQ182" s="72"/>
      <c r="WHR182" s="72"/>
      <c r="WHS182" s="72"/>
      <c r="WHT182" s="72"/>
      <c r="WHU182" s="71"/>
      <c r="WHV182" s="71"/>
      <c r="WHW182" s="71"/>
      <c r="WHX182" s="71"/>
      <c r="WHY182" s="71"/>
      <c r="WHZ182" s="71"/>
      <c r="WIA182" s="71"/>
      <c r="WIB182" s="72"/>
      <c r="WIC182" s="72"/>
      <c r="WID182" s="72"/>
      <c r="WIE182" s="72"/>
      <c r="WIF182" s="72"/>
      <c r="WIG182" s="72"/>
      <c r="WIH182" s="72"/>
      <c r="WII182" s="72"/>
      <c r="WIJ182" s="72"/>
      <c r="WIK182" s="71"/>
      <c r="WIL182" s="71"/>
      <c r="WIM182" s="71"/>
      <c r="WIN182" s="71"/>
      <c r="WIO182" s="71"/>
      <c r="WIP182" s="71"/>
      <c r="WIQ182" s="71"/>
      <c r="WIR182" s="72"/>
      <c r="WIS182" s="72"/>
      <c r="WIT182" s="72"/>
      <c r="WIU182" s="72"/>
      <c r="WIV182" s="72"/>
      <c r="WIW182" s="72"/>
      <c r="WIX182" s="72"/>
      <c r="WIY182" s="72"/>
      <c r="WIZ182" s="72"/>
      <c r="WJA182" s="71"/>
      <c r="WJB182" s="71"/>
      <c r="WJC182" s="71"/>
      <c r="WJD182" s="71"/>
      <c r="WJE182" s="71"/>
      <c r="WJF182" s="71"/>
      <c r="WJG182" s="71"/>
      <c r="WJH182" s="72"/>
      <c r="WJI182" s="72"/>
      <c r="WJJ182" s="72"/>
      <c r="WJK182" s="72"/>
      <c r="WJL182" s="72"/>
      <c r="WJM182" s="72"/>
      <c r="WJN182" s="72"/>
      <c r="WJO182" s="72"/>
      <c r="WJP182" s="72"/>
      <c r="WJQ182" s="71"/>
      <c r="WJR182" s="71"/>
      <c r="WJS182" s="71"/>
      <c r="WJT182" s="71"/>
      <c r="WJU182" s="71"/>
      <c r="WJV182" s="71"/>
      <c r="WJW182" s="71"/>
      <c r="WJX182" s="72"/>
      <c r="WJY182" s="72"/>
      <c r="WJZ182" s="72"/>
      <c r="WKA182" s="72"/>
      <c r="WKB182" s="72"/>
      <c r="WKC182" s="72"/>
      <c r="WKD182" s="72"/>
      <c r="WKE182" s="72"/>
      <c r="WKF182" s="72"/>
      <c r="WKG182" s="71"/>
      <c r="WKH182" s="71"/>
      <c r="WKI182" s="71"/>
      <c r="WKJ182" s="71"/>
      <c r="WKK182" s="71"/>
      <c r="WKL182" s="71"/>
      <c r="WKM182" s="71"/>
      <c r="WKN182" s="72"/>
      <c r="WKO182" s="72"/>
      <c r="WKP182" s="72"/>
      <c r="WKQ182" s="72"/>
      <c r="WKR182" s="72"/>
      <c r="WKS182" s="72"/>
      <c r="WKT182" s="72"/>
      <c r="WKU182" s="72"/>
      <c r="WKV182" s="72"/>
      <c r="WKW182" s="71"/>
      <c r="WKX182" s="71"/>
      <c r="WKY182" s="71"/>
      <c r="WKZ182" s="71"/>
      <c r="WLA182" s="71"/>
      <c r="WLB182" s="71"/>
      <c r="WLC182" s="71"/>
      <c r="WLD182" s="72"/>
      <c r="WLE182" s="72"/>
      <c r="WLF182" s="72"/>
      <c r="WLG182" s="72"/>
      <c r="WLH182" s="72"/>
      <c r="WLI182" s="72"/>
      <c r="WLJ182" s="72"/>
      <c r="WLK182" s="72"/>
      <c r="WLL182" s="72"/>
      <c r="WLM182" s="71"/>
      <c r="WLN182" s="71"/>
      <c r="WLO182" s="71"/>
      <c r="WLP182" s="71"/>
      <c r="WLQ182" s="71"/>
      <c r="WLR182" s="71"/>
      <c r="WLS182" s="71"/>
      <c r="WLT182" s="72"/>
      <c r="WLU182" s="72"/>
      <c r="WLV182" s="72"/>
      <c r="WLW182" s="72"/>
      <c r="WLX182" s="72"/>
      <c r="WLY182" s="72"/>
      <c r="WLZ182" s="72"/>
      <c r="WMA182" s="72"/>
      <c r="WMB182" s="72"/>
      <c r="WMC182" s="71"/>
      <c r="WMD182" s="71"/>
      <c r="WME182" s="71"/>
      <c r="WMF182" s="71"/>
      <c r="WMG182" s="71"/>
      <c r="WMH182" s="71"/>
      <c r="WMI182" s="71"/>
      <c r="WMJ182" s="72"/>
      <c r="WMK182" s="72"/>
      <c r="WML182" s="72"/>
      <c r="WMM182" s="72"/>
      <c r="WMN182" s="72"/>
      <c r="WMO182" s="72"/>
      <c r="WMP182" s="72"/>
      <c r="WMQ182" s="72"/>
      <c r="WMR182" s="72"/>
      <c r="WMS182" s="71"/>
      <c r="WMT182" s="71"/>
      <c r="WMU182" s="71"/>
      <c r="WMV182" s="71"/>
      <c r="WMW182" s="71"/>
      <c r="WMX182" s="71"/>
      <c r="WMY182" s="71"/>
      <c r="WMZ182" s="72"/>
      <c r="WNA182" s="72"/>
      <c r="WNB182" s="72"/>
      <c r="WNC182" s="72"/>
      <c r="WND182" s="72"/>
      <c r="WNE182" s="72"/>
      <c r="WNF182" s="72"/>
      <c r="WNG182" s="72"/>
      <c r="WNH182" s="72"/>
      <c r="WNI182" s="71"/>
      <c r="WNJ182" s="71"/>
      <c r="WNK182" s="71"/>
      <c r="WNL182" s="71"/>
      <c r="WNM182" s="71"/>
      <c r="WNN182" s="71"/>
      <c r="WNO182" s="71"/>
      <c r="WNP182" s="72"/>
      <c r="WNQ182" s="72"/>
      <c r="WNR182" s="72"/>
      <c r="WNS182" s="72"/>
      <c r="WNT182" s="72"/>
      <c r="WNU182" s="72"/>
      <c r="WNV182" s="72"/>
      <c r="WNW182" s="72"/>
      <c r="WNX182" s="72"/>
      <c r="WNY182" s="71"/>
      <c r="WNZ182" s="71"/>
      <c r="WOA182" s="71"/>
      <c r="WOB182" s="71"/>
      <c r="WOC182" s="71"/>
      <c r="WOD182" s="71"/>
      <c r="WOE182" s="71"/>
      <c r="WOF182" s="72"/>
      <c r="WOG182" s="72"/>
      <c r="WOH182" s="72"/>
      <c r="WOI182" s="72"/>
      <c r="WOJ182" s="72"/>
      <c r="WOK182" s="72"/>
      <c r="WOL182" s="72"/>
      <c r="WOM182" s="72"/>
      <c r="WON182" s="72"/>
      <c r="WOO182" s="71"/>
      <c r="WOP182" s="71"/>
      <c r="WOQ182" s="71"/>
      <c r="WOR182" s="71"/>
      <c r="WOS182" s="71"/>
      <c r="WOT182" s="71"/>
      <c r="WOU182" s="71"/>
      <c r="WOV182" s="72"/>
      <c r="WOW182" s="72"/>
      <c r="WOX182" s="72"/>
      <c r="WOY182" s="72"/>
      <c r="WOZ182" s="72"/>
      <c r="WPA182" s="72"/>
      <c r="WPB182" s="72"/>
      <c r="WPC182" s="72"/>
      <c r="WPD182" s="72"/>
      <c r="WPE182" s="71"/>
      <c r="WPF182" s="71"/>
      <c r="WPG182" s="71"/>
      <c r="WPH182" s="71"/>
      <c r="WPI182" s="71"/>
      <c r="WPJ182" s="71"/>
      <c r="WPK182" s="71"/>
      <c r="WPL182" s="72"/>
      <c r="WPM182" s="72"/>
      <c r="WPN182" s="72"/>
      <c r="WPO182" s="72"/>
      <c r="WPP182" s="72"/>
      <c r="WPQ182" s="72"/>
      <c r="WPR182" s="72"/>
      <c r="WPS182" s="72"/>
      <c r="WPT182" s="72"/>
      <c r="WPU182" s="71"/>
      <c r="WPV182" s="71"/>
      <c r="WPW182" s="71"/>
      <c r="WPX182" s="71"/>
      <c r="WPY182" s="71"/>
      <c r="WPZ182" s="71"/>
      <c r="WQA182" s="71"/>
      <c r="WQB182" s="72"/>
      <c r="WQC182" s="72"/>
      <c r="WQD182" s="72"/>
      <c r="WQE182" s="72"/>
      <c r="WQF182" s="72"/>
      <c r="WQG182" s="72"/>
      <c r="WQH182" s="72"/>
      <c r="WQI182" s="72"/>
      <c r="WQJ182" s="72"/>
      <c r="WQK182" s="71"/>
      <c r="WQL182" s="71"/>
      <c r="WQM182" s="71"/>
      <c r="WQN182" s="71"/>
      <c r="WQO182" s="71"/>
      <c r="WQP182" s="71"/>
      <c r="WQQ182" s="71"/>
      <c r="WQR182" s="72"/>
      <c r="WQS182" s="72"/>
      <c r="WQT182" s="72"/>
      <c r="WQU182" s="72"/>
      <c r="WQV182" s="72"/>
      <c r="WQW182" s="72"/>
      <c r="WQX182" s="72"/>
      <c r="WQY182" s="72"/>
      <c r="WQZ182" s="72"/>
      <c r="WRA182" s="71"/>
      <c r="WRB182" s="71"/>
      <c r="WRC182" s="71"/>
      <c r="WRD182" s="71"/>
      <c r="WRE182" s="71"/>
      <c r="WRF182" s="71"/>
      <c r="WRG182" s="71"/>
      <c r="WRH182" s="72"/>
      <c r="WRI182" s="72"/>
      <c r="WRJ182" s="72"/>
      <c r="WRK182" s="72"/>
      <c r="WRL182" s="72"/>
      <c r="WRM182" s="72"/>
      <c r="WRN182" s="72"/>
      <c r="WRO182" s="72"/>
      <c r="WRP182" s="72"/>
      <c r="WRQ182" s="71"/>
      <c r="WRR182" s="71"/>
      <c r="WRS182" s="71"/>
      <c r="WRT182" s="71"/>
      <c r="WRU182" s="71"/>
      <c r="WRV182" s="71"/>
      <c r="WRW182" s="71"/>
      <c r="WRX182" s="72"/>
      <c r="WRY182" s="72"/>
      <c r="WRZ182" s="72"/>
      <c r="WSA182" s="72"/>
      <c r="WSB182" s="72"/>
      <c r="WSC182" s="72"/>
      <c r="WSD182" s="72"/>
      <c r="WSE182" s="72"/>
      <c r="WSF182" s="72"/>
      <c r="WSG182" s="71"/>
      <c r="WSH182" s="71"/>
      <c r="WSI182" s="71"/>
      <c r="WSJ182" s="71"/>
      <c r="WSK182" s="71"/>
      <c r="WSL182" s="71"/>
      <c r="WSM182" s="71"/>
      <c r="WSN182" s="72"/>
      <c r="WSO182" s="72"/>
      <c r="WSP182" s="72"/>
      <c r="WSQ182" s="72"/>
      <c r="WSR182" s="72"/>
      <c r="WSS182" s="72"/>
      <c r="WST182" s="72"/>
      <c r="WSU182" s="72"/>
      <c r="WSV182" s="72"/>
      <c r="WSW182" s="71"/>
      <c r="WSX182" s="71"/>
      <c r="WSY182" s="71"/>
      <c r="WSZ182" s="71"/>
      <c r="WTA182" s="71"/>
      <c r="WTB182" s="71"/>
      <c r="WTC182" s="71"/>
      <c r="WTD182" s="72"/>
      <c r="WTE182" s="72"/>
      <c r="WTF182" s="72"/>
      <c r="WTG182" s="72"/>
      <c r="WTH182" s="72"/>
      <c r="WTI182" s="72"/>
      <c r="WTJ182" s="72"/>
      <c r="WTK182" s="72"/>
      <c r="WTL182" s="72"/>
      <c r="WTM182" s="71"/>
      <c r="WTN182" s="71"/>
      <c r="WTO182" s="71"/>
      <c r="WTP182" s="71"/>
      <c r="WTQ182" s="71"/>
      <c r="WTR182" s="71"/>
      <c r="WTS182" s="71"/>
      <c r="WTT182" s="72"/>
      <c r="WTU182" s="72"/>
      <c r="WTV182" s="72"/>
      <c r="WTW182" s="72"/>
      <c r="WTX182" s="72"/>
      <c r="WTY182" s="72"/>
      <c r="WTZ182" s="72"/>
      <c r="WUA182" s="72"/>
      <c r="WUB182" s="72"/>
      <c r="WUC182" s="71"/>
      <c r="WUD182" s="71"/>
      <c r="WUE182" s="71"/>
      <c r="WUF182" s="71"/>
      <c r="WUG182" s="71"/>
      <c r="WUH182" s="71"/>
      <c r="WUI182" s="71"/>
      <c r="WUJ182" s="72"/>
      <c r="WUK182" s="72"/>
      <c r="WUL182" s="72"/>
      <c r="WUM182" s="72"/>
      <c r="WUN182" s="72"/>
      <c r="WUO182" s="72"/>
      <c r="WUP182" s="72"/>
      <c r="WUQ182" s="72"/>
      <c r="WUR182" s="72"/>
      <c r="WUS182" s="71"/>
      <c r="WUT182" s="71"/>
      <c r="WUU182" s="71"/>
      <c r="WUV182" s="71"/>
      <c r="WUW182" s="71"/>
      <c r="WUX182" s="71"/>
      <c r="WUY182" s="71"/>
      <c r="WUZ182" s="72"/>
      <c r="WVA182" s="72"/>
      <c r="WVB182" s="72"/>
      <c r="WVC182" s="72"/>
      <c r="WVD182" s="72"/>
      <c r="WVE182" s="72"/>
      <c r="WVF182" s="72"/>
      <c r="WVG182" s="72"/>
      <c r="WVH182" s="72"/>
      <c r="WVI182" s="71"/>
      <c r="WVJ182" s="71"/>
      <c r="WVK182" s="71"/>
      <c r="WVL182" s="71"/>
      <c r="WVM182" s="71"/>
      <c r="WVN182" s="71"/>
      <c r="WVO182" s="71"/>
      <c r="WVP182" s="72"/>
      <c r="WVQ182" s="72"/>
      <c r="WVR182" s="72"/>
      <c r="WVS182" s="72"/>
      <c r="WVT182" s="72"/>
      <c r="WVU182" s="72"/>
      <c r="WVV182" s="72"/>
      <c r="WVW182" s="72"/>
      <c r="WVX182" s="72"/>
      <c r="WVY182" s="71"/>
      <c r="WVZ182" s="71"/>
      <c r="WWA182" s="71"/>
      <c r="WWB182" s="71"/>
      <c r="WWC182" s="71"/>
      <c r="WWD182" s="71"/>
      <c r="WWE182" s="71"/>
      <c r="WWF182" s="72"/>
      <c r="WWG182" s="72"/>
      <c r="WWH182" s="72"/>
      <c r="WWI182" s="72"/>
      <c r="WWJ182" s="72"/>
      <c r="WWK182" s="72"/>
      <c r="WWL182" s="72"/>
      <c r="WWM182" s="72"/>
      <c r="WWN182" s="72"/>
      <c r="WWO182" s="71"/>
      <c r="WWP182" s="71"/>
      <c r="WWQ182" s="71"/>
      <c r="WWR182" s="71"/>
      <c r="WWS182" s="71"/>
      <c r="WWT182" s="71"/>
      <c r="WWU182" s="71"/>
      <c r="WWV182" s="72"/>
      <c r="WWW182" s="72"/>
      <c r="WWX182" s="72"/>
      <c r="WWY182" s="72"/>
      <c r="WWZ182" s="72"/>
      <c r="WXA182" s="72"/>
      <c r="WXB182" s="72"/>
      <c r="WXC182" s="72"/>
      <c r="WXD182" s="72"/>
      <c r="WXE182" s="71"/>
      <c r="WXF182" s="71"/>
      <c r="WXG182" s="71"/>
      <c r="WXH182" s="71"/>
      <c r="WXI182" s="71"/>
      <c r="WXJ182" s="71"/>
      <c r="WXK182" s="71"/>
      <c r="WXL182" s="72"/>
      <c r="WXM182" s="72"/>
      <c r="WXN182" s="72"/>
      <c r="WXO182" s="72"/>
      <c r="WXP182" s="72"/>
      <c r="WXQ182" s="72"/>
      <c r="WXR182" s="72"/>
      <c r="WXS182" s="72"/>
      <c r="WXT182" s="72"/>
      <c r="WXU182" s="71"/>
      <c r="WXV182" s="71"/>
      <c r="WXW182" s="71"/>
      <c r="WXX182" s="71"/>
      <c r="WXY182" s="71"/>
      <c r="WXZ182" s="71"/>
      <c r="WYA182" s="71"/>
      <c r="WYB182" s="72"/>
      <c r="WYC182" s="72"/>
      <c r="WYD182" s="72"/>
      <c r="WYE182" s="72"/>
      <c r="WYF182" s="72"/>
      <c r="WYG182" s="72"/>
      <c r="WYH182" s="72"/>
      <c r="WYI182" s="72"/>
      <c r="WYJ182" s="72"/>
      <c r="WYK182" s="71"/>
      <c r="WYL182" s="71"/>
      <c r="WYM182" s="71"/>
      <c r="WYN182" s="71"/>
      <c r="WYO182" s="71"/>
      <c r="WYP182" s="71"/>
      <c r="WYQ182" s="71"/>
      <c r="WYR182" s="72"/>
      <c r="WYS182" s="72"/>
      <c r="WYT182" s="72"/>
      <c r="WYU182" s="72"/>
      <c r="WYV182" s="72"/>
      <c r="WYW182" s="72"/>
      <c r="WYX182" s="72"/>
      <c r="WYY182" s="72"/>
      <c r="WYZ182" s="72"/>
      <c r="WZA182" s="71"/>
      <c r="WZB182" s="71"/>
      <c r="WZC182" s="71"/>
      <c r="WZD182" s="71"/>
      <c r="WZE182" s="71"/>
      <c r="WZF182" s="71"/>
      <c r="WZG182" s="71"/>
      <c r="WZH182" s="72"/>
      <c r="WZI182" s="72"/>
      <c r="WZJ182" s="72"/>
      <c r="WZK182" s="72"/>
      <c r="WZL182" s="72"/>
      <c r="WZM182" s="72"/>
      <c r="WZN182" s="72"/>
      <c r="WZO182" s="72"/>
      <c r="WZP182" s="72"/>
      <c r="WZQ182" s="71"/>
      <c r="WZR182" s="71"/>
      <c r="WZS182" s="71"/>
      <c r="WZT182" s="71"/>
      <c r="WZU182" s="71"/>
      <c r="WZV182" s="71"/>
      <c r="WZW182" s="71"/>
      <c r="WZX182" s="72"/>
      <c r="WZY182" s="72"/>
      <c r="WZZ182" s="72"/>
      <c r="XAA182" s="72"/>
      <c r="XAB182" s="72"/>
      <c r="XAC182" s="72"/>
      <c r="XAD182" s="72"/>
      <c r="XAE182" s="72"/>
      <c r="XAF182" s="72"/>
      <c r="XAG182" s="71"/>
      <c r="XAH182" s="71"/>
      <c r="XAI182" s="71"/>
      <c r="XAJ182" s="71"/>
      <c r="XAK182" s="71"/>
      <c r="XAL182" s="71"/>
      <c r="XAM182" s="71"/>
      <c r="XAN182" s="72"/>
      <c r="XAO182" s="72"/>
      <c r="XAP182" s="72"/>
      <c r="XAQ182" s="72"/>
      <c r="XAR182" s="72"/>
      <c r="XAS182" s="72"/>
      <c r="XAT182" s="72"/>
      <c r="XAU182" s="72"/>
      <c r="XAV182" s="72"/>
      <c r="XAW182" s="71"/>
      <c r="XAX182" s="71"/>
      <c r="XAY182" s="71"/>
      <c r="XAZ182" s="71"/>
      <c r="XBA182" s="71"/>
      <c r="XBB182" s="71"/>
      <c r="XBC182" s="71"/>
      <c r="XBD182" s="72"/>
      <c r="XBE182" s="72"/>
      <c r="XBF182" s="72"/>
      <c r="XBG182" s="72"/>
      <c r="XBH182" s="72"/>
      <c r="XBI182" s="72"/>
      <c r="XBJ182" s="72"/>
      <c r="XBK182" s="72"/>
      <c r="XBL182" s="72"/>
      <c r="XBM182" s="71"/>
      <c r="XBN182" s="71"/>
      <c r="XBO182" s="71"/>
      <c r="XBP182" s="71"/>
      <c r="XBQ182" s="71"/>
      <c r="XBR182" s="71"/>
      <c r="XBS182" s="71"/>
      <c r="XBT182" s="72"/>
      <c r="XBU182" s="72"/>
      <c r="XBV182" s="72"/>
      <c r="XBW182" s="72"/>
      <c r="XBX182" s="72"/>
      <c r="XBY182" s="72"/>
      <c r="XBZ182" s="72"/>
      <c r="XCA182" s="72"/>
      <c r="XCB182" s="72"/>
      <c r="XCC182" s="71"/>
      <c r="XCD182" s="71"/>
      <c r="XCE182" s="71"/>
      <c r="XCF182" s="71"/>
      <c r="XCG182" s="71"/>
      <c r="XCH182" s="71"/>
      <c r="XCI182" s="71"/>
      <c r="XCJ182" s="72"/>
      <c r="XCK182" s="72"/>
      <c r="XCL182" s="72"/>
      <c r="XCM182" s="72"/>
      <c r="XCN182" s="72"/>
      <c r="XCO182" s="72"/>
      <c r="XCP182" s="72"/>
      <c r="XCQ182" s="72"/>
      <c r="XCR182" s="72"/>
      <c r="XCS182" s="71"/>
      <c r="XCT182" s="71"/>
      <c r="XCU182" s="71"/>
      <c r="XCV182" s="71"/>
      <c r="XCW182" s="71"/>
      <c r="XCX182" s="71"/>
      <c r="XCY182" s="71"/>
      <c r="XCZ182" s="72"/>
      <c r="XDA182" s="72"/>
      <c r="XDB182" s="72"/>
      <c r="XDC182" s="72"/>
      <c r="XDD182" s="72"/>
      <c r="XDE182" s="72"/>
      <c r="XDF182" s="72"/>
      <c r="XDG182" s="72"/>
      <c r="XDH182" s="72"/>
      <c r="XDI182" s="71"/>
      <c r="XDJ182" s="71"/>
      <c r="XDK182" s="71"/>
      <c r="XDL182" s="71"/>
      <c r="XDM182" s="71"/>
      <c r="XDN182" s="71"/>
      <c r="XDO182" s="71"/>
      <c r="XDP182" s="72"/>
      <c r="XDQ182" s="72"/>
      <c r="XDR182" s="72"/>
      <c r="XDS182" s="72"/>
      <c r="XDT182" s="72"/>
      <c r="XDU182" s="72"/>
      <c r="XDV182" s="72"/>
      <c r="XDW182" s="72"/>
      <c r="XDX182" s="72"/>
      <c r="XDY182" s="71"/>
      <c r="XDZ182" s="71"/>
      <c r="XEA182" s="71"/>
      <c r="XEB182" s="71"/>
      <c r="XEC182" s="71"/>
      <c r="XED182" s="71"/>
      <c r="XEE182" s="71"/>
      <c r="XEF182" s="72"/>
      <c r="XEG182" s="72"/>
      <c r="XEH182" s="72"/>
      <c r="XEI182" s="72"/>
      <c r="XEJ182" s="72"/>
      <c r="XEK182" s="72"/>
      <c r="XEL182" s="72"/>
      <c r="XEM182" s="72"/>
      <c r="XEN182" s="72"/>
      <c r="XEO182" s="71"/>
      <c r="XEP182" s="71"/>
      <c r="XEQ182" s="71"/>
      <c r="XER182" s="71"/>
      <c r="XES182" s="71"/>
      <c r="XET182" s="71"/>
      <c r="XEU182" s="71"/>
      <c r="XEV182" s="72"/>
      <c r="XEW182" s="72"/>
      <c r="XEX182" s="72"/>
      <c r="XEY182" s="72"/>
      <c r="XEZ182" s="72"/>
      <c r="XFA182" s="72"/>
      <c r="XFB182" s="72"/>
      <c r="XFC182" s="72"/>
      <c r="XFD182" s="72"/>
    </row>
    <row r="183" spans="1:16384" s="70" customFormat="1" ht="15" hidden="1" customHeight="1" outlineLevel="2" x14ac:dyDescent="0.25">
      <c r="A183" s="67" t="s">
        <v>11</v>
      </c>
      <c r="B183" s="129" t="s">
        <v>547</v>
      </c>
      <c r="C183" s="129" t="s">
        <v>182</v>
      </c>
      <c r="D183" s="129" t="s">
        <v>89</v>
      </c>
      <c r="E183" s="129" t="s">
        <v>18</v>
      </c>
      <c r="F183" s="129" t="s">
        <v>183</v>
      </c>
      <c r="G183" s="130" t="s">
        <v>193</v>
      </c>
      <c r="H183" s="131">
        <v>0</v>
      </c>
      <c r="I183" s="131">
        <v>16.63</v>
      </c>
      <c r="J183" s="131">
        <v>30</v>
      </c>
      <c r="K183" s="131">
        <v>50</v>
      </c>
      <c r="L183" s="131">
        <f t="shared" si="50"/>
        <v>58.427999999999997</v>
      </c>
      <c r="M183" s="131">
        <v>48.69</v>
      </c>
      <c r="N183" s="131">
        <v>60</v>
      </c>
      <c r="O183" s="131">
        <f t="shared" si="44"/>
        <v>60</v>
      </c>
      <c r="P183" s="131">
        <f t="shared" si="43"/>
        <v>60</v>
      </c>
    </row>
    <row r="184" spans="1:16384" s="70" customFormat="1" ht="15" hidden="1" customHeight="1" outlineLevel="2" x14ac:dyDescent="0.25">
      <c r="A184" s="67" t="s">
        <v>11</v>
      </c>
      <c r="B184" s="129" t="s">
        <v>547</v>
      </c>
      <c r="C184" s="129" t="s">
        <v>182</v>
      </c>
      <c r="D184" s="129" t="s">
        <v>104</v>
      </c>
      <c r="E184" s="129" t="s">
        <v>18</v>
      </c>
      <c r="F184" s="129" t="s">
        <v>183</v>
      </c>
      <c r="G184" s="130" t="s">
        <v>105</v>
      </c>
      <c r="H184" s="131">
        <v>0</v>
      </c>
      <c r="I184" s="131">
        <v>44.95</v>
      </c>
      <c r="J184" s="131">
        <v>50</v>
      </c>
      <c r="K184" s="131">
        <v>46.29</v>
      </c>
      <c r="L184" s="131">
        <f t="shared" si="50"/>
        <v>23.664000000000001</v>
      </c>
      <c r="M184" s="131">
        <v>19.72</v>
      </c>
      <c r="N184" s="131">
        <v>50</v>
      </c>
      <c r="O184" s="131">
        <f t="shared" si="44"/>
        <v>50</v>
      </c>
      <c r="P184" s="131">
        <f t="shared" si="43"/>
        <v>50</v>
      </c>
    </row>
    <row r="185" spans="1:16384" s="70" customFormat="1" ht="15" hidden="1" customHeight="1" outlineLevel="2" x14ac:dyDescent="0.25">
      <c r="A185" s="67" t="s">
        <v>11</v>
      </c>
      <c r="B185" s="129" t="s">
        <v>547</v>
      </c>
      <c r="C185" s="129" t="s">
        <v>182</v>
      </c>
      <c r="D185" s="129" t="s">
        <v>106</v>
      </c>
      <c r="E185" s="129" t="s">
        <v>18</v>
      </c>
      <c r="F185" s="129" t="s">
        <v>183</v>
      </c>
      <c r="G185" s="130" t="s">
        <v>107</v>
      </c>
      <c r="H185" s="131">
        <v>0</v>
      </c>
      <c r="I185" s="131">
        <v>16.3</v>
      </c>
      <c r="J185" s="131">
        <v>27</v>
      </c>
      <c r="K185" s="131">
        <v>10.71</v>
      </c>
      <c r="L185" s="131">
        <f t="shared" si="50"/>
        <v>12.852000000000002</v>
      </c>
      <c r="M185" s="131">
        <v>10.71</v>
      </c>
      <c r="N185" s="131">
        <v>27</v>
      </c>
      <c r="O185" s="131">
        <f t="shared" si="44"/>
        <v>27</v>
      </c>
      <c r="P185" s="131">
        <f t="shared" si="43"/>
        <v>27</v>
      </c>
    </row>
    <row r="186" spans="1:16384" s="70" customFormat="1" ht="15" hidden="1" customHeight="1" outlineLevel="1" collapsed="1" x14ac:dyDescent="0.25">
      <c r="A186" s="66"/>
      <c r="B186" s="129" t="s">
        <v>547</v>
      </c>
      <c r="C186" s="129" t="s">
        <v>663</v>
      </c>
      <c r="D186" s="129" t="s">
        <v>526</v>
      </c>
      <c r="E186" s="129"/>
      <c r="F186" s="129"/>
      <c r="G186" s="130" t="s">
        <v>649</v>
      </c>
      <c r="H186" s="131">
        <f>SUM(H183:H185)</f>
        <v>0</v>
      </c>
      <c r="I186" s="131">
        <f t="shared" ref="I186:P186" si="52">SUM(I183:I185)</f>
        <v>77.88</v>
      </c>
      <c r="J186" s="131">
        <f t="shared" si="52"/>
        <v>107</v>
      </c>
      <c r="K186" s="131">
        <f t="shared" si="52"/>
        <v>107</v>
      </c>
      <c r="L186" s="131">
        <f t="shared" si="52"/>
        <v>94.944000000000003</v>
      </c>
      <c r="M186" s="131">
        <f t="shared" si="52"/>
        <v>79.12</v>
      </c>
      <c r="N186" s="131">
        <f t="shared" si="52"/>
        <v>137</v>
      </c>
      <c r="O186" s="131">
        <f t="shared" si="52"/>
        <v>137</v>
      </c>
      <c r="P186" s="131">
        <f t="shared" si="52"/>
        <v>137</v>
      </c>
      <c r="Q186" s="71"/>
      <c r="R186" s="71"/>
      <c r="S186" s="71"/>
      <c r="T186" s="71"/>
      <c r="U186" s="71"/>
      <c r="V186" s="71"/>
      <c r="W186" s="71"/>
      <c r="X186" s="72"/>
      <c r="Y186" s="72"/>
      <c r="Z186" s="72"/>
      <c r="AA186" s="72"/>
      <c r="AB186" s="72"/>
      <c r="AC186" s="72"/>
      <c r="AD186" s="72"/>
      <c r="AE186" s="72"/>
      <c r="AF186" s="72"/>
      <c r="AG186" s="71"/>
      <c r="AH186" s="71"/>
      <c r="AI186" s="71"/>
      <c r="AJ186" s="71"/>
      <c r="AK186" s="71"/>
      <c r="AL186" s="71"/>
      <c r="AM186" s="71"/>
      <c r="AN186" s="72"/>
      <c r="AO186" s="72"/>
      <c r="AP186" s="72"/>
      <c r="AQ186" s="72"/>
      <c r="AR186" s="72"/>
      <c r="AS186" s="72"/>
      <c r="AT186" s="72"/>
      <c r="AU186" s="72"/>
      <c r="AV186" s="72"/>
      <c r="AW186" s="71"/>
      <c r="AX186" s="71"/>
      <c r="AY186" s="71"/>
      <c r="AZ186" s="71"/>
      <c r="BA186" s="71"/>
      <c r="BB186" s="71"/>
      <c r="BC186" s="71"/>
      <c r="BD186" s="72"/>
      <c r="BE186" s="72"/>
      <c r="BF186" s="72"/>
      <c r="BG186" s="72"/>
      <c r="BH186" s="72"/>
      <c r="BI186" s="72"/>
      <c r="BJ186" s="72"/>
      <c r="BK186" s="72"/>
      <c r="BL186" s="72"/>
      <c r="BM186" s="71"/>
      <c r="BN186" s="71"/>
      <c r="BO186" s="71"/>
      <c r="BP186" s="71"/>
      <c r="BQ186" s="71"/>
      <c r="BR186" s="71"/>
      <c r="BS186" s="71"/>
      <c r="BT186" s="72"/>
      <c r="BU186" s="72"/>
      <c r="BV186" s="72"/>
      <c r="BW186" s="72"/>
      <c r="BX186" s="72"/>
      <c r="BY186" s="72"/>
      <c r="BZ186" s="72"/>
      <c r="CA186" s="72"/>
      <c r="CB186" s="72"/>
      <c r="CC186" s="71"/>
      <c r="CD186" s="71"/>
      <c r="CE186" s="71"/>
      <c r="CF186" s="71"/>
      <c r="CG186" s="71"/>
      <c r="CH186" s="71"/>
      <c r="CI186" s="71"/>
      <c r="CJ186" s="72"/>
      <c r="CK186" s="72"/>
      <c r="CL186" s="72"/>
      <c r="CM186" s="72"/>
      <c r="CN186" s="72"/>
      <c r="CO186" s="72"/>
      <c r="CP186" s="72"/>
      <c r="CQ186" s="72"/>
      <c r="CR186" s="72"/>
      <c r="CS186" s="71"/>
      <c r="CT186" s="71"/>
      <c r="CU186" s="71"/>
      <c r="CV186" s="71"/>
      <c r="CW186" s="71"/>
      <c r="CX186" s="71"/>
      <c r="CY186" s="71"/>
      <c r="CZ186" s="72"/>
      <c r="DA186" s="72"/>
      <c r="DB186" s="72"/>
      <c r="DC186" s="72"/>
      <c r="DD186" s="72"/>
      <c r="DE186" s="72"/>
      <c r="DF186" s="72"/>
      <c r="DG186" s="72"/>
      <c r="DH186" s="72"/>
      <c r="DI186" s="71"/>
      <c r="DJ186" s="71"/>
      <c r="DK186" s="71"/>
      <c r="DL186" s="71"/>
      <c r="DM186" s="71"/>
      <c r="DN186" s="71"/>
      <c r="DO186" s="71"/>
      <c r="DP186" s="72"/>
      <c r="DQ186" s="72"/>
      <c r="DR186" s="72"/>
      <c r="DS186" s="72"/>
      <c r="DT186" s="72"/>
      <c r="DU186" s="72"/>
      <c r="DV186" s="72"/>
      <c r="DW186" s="72"/>
      <c r="DX186" s="72"/>
      <c r="DY186" s="71"/>
      <c r="DZ186" s="71"/>
      <c r="EA186" s="71"/>
      <c r="EB186" s="71"/>
      <c r="EC186" s="71"/>
      <c r="ED186" s="71"/>
      <c r="EE186" s="71"/>
      <c r="EF186" s="72"/>
      <c r="EG186" s="72"/>
      <c r="EH186" s="72"/>
      <c r="EI186" s="72"/>
      <c r="EJ186" s="72"/>
      <c r="EK186" s="72"/>
      <c r="EL186" s="72"/>
      <c r="EM186" s="72"/>
      <c r="EN186" s="72"/>
      <c r="EO186" s="71"/>
      <c r="EP186" s="71"/>
      <c r="EQ186" s="71"/>
      <c r="ER186" s="71"/>
      <c r="ES186" s="71"/>
      <c r="ET186" s="71"/>
      <c r="EU186" s="71"/>
      <c r="EV186" s="72"/>
      <c r="EW186" s="72"/>
      <c r="EX186" s="72"/>
      <c r="EY186" s="72"/>
      <c r="EZ186" s="72"/>
      <c r="FA186" s="72"/>
      <c r="FB186" s="72"/>
      <c r="FC186" s="72"/>
      <c r="FD186" s="72"/>
      <c r="FE186" s="71"/>
      <c r="FF186" s="71"/>
      <c r="FG186" s="71"/>
      <c r="FH186" s="71"/>
      <c r="FI186" s="71"/>
      <c r="FJ186" s="71"/>
      <c r="FK186" s="71"/>
      <c r="FL186" s="72"/>
      <c r="FM186" s="72"/>
      <c r="FN186" s="72"/>
      <c r="FO186" s="72"/>
      <c r="FP186" s="72"/>
      <c r="FQ186" s="72"/>
      <c r="FR186" s="72"/>
      <c r="FS186" s="72"/>
      <c r="FT186" s="72"/>
      <c r="FU186" s="71"/>
      <c r="FV186" s="71"/>
      <c r="FW186" s="71"/>
      <c r="FX186" s="71"/>
      <c r="FY186" s="71"/>
      <c r="FZ186" s="71"/>
      <c r="GA186" s="71"/>
      <c r="GB186" s="72"/>
      <c r="GC186" s="72"/>
      <c r="GD186" s="72"/>
      <c r="GE186" s="72"/>
      <c r="GF186" s="72"/>
      <c r="GG186" s="72"/>
      <c r="GH186" s="72"/>
      <c r="GI186" s="72"/>
      <c r="GJ186" s="72"/>
      <c r="GK186" s="71"/>
      <c r="GL186" s="71"/>
      <c r="GM186" s="71"/>
      <c r="GN186" s="71"/>
      <c r="GO186" s="71"/>
      <c r="GP186" s="71"/>
      <c r="GQ186" s="71"/>
      <c r="GR186" s="72"/>
      <c r="GS186" s="72"/>
      <c r="GT186" s="72"/>
      <c r="GU186" s="72"/>
      <c r="GV186" s="72"/>
      <c r="GW186" s="72"/>
      <c r="GX186" s="72"/>
      <c r="GY186" s="72"/>
      <c r="GZ186" s="72"/>
      <c r="HA186" s="71"/>
      <c r="HB186" s="71"/>
      <c r="HC186" s="71"/>
      <c r="HD186" s="71"/>
      <c r="HE186" s="71"/>
      <c r="HF186" s="71"/>
      <c r="HG186" s="71"/>
      <c r="HH186" s="72"/>
      <c r="HI186" s="72"/>
      <c r="HJ186" s="72"/>
      <c r="HK186" s="72"/>
      <c r="HL186" s="72"/>
      <c r="HM186" s="72"/>
      <c r="HN186" s="72"/>
      <c r="HO186" s="72"/>
      <c r="HP186" s="72"/>
      <c r="HQ186" s="71"/>
      <c r="HR186" s="71"/>
      <c r="HS186" s="71"/>
      <c r="HT186" s="71"/>
      <c r="HU186" s="71"/>
      <c r="HV186" s="71"/>
      <c r="HW186" s="71"/>
      <c r="HX186" s="72"/>
      <c r="HY186" s="72"/>
      <c r="HZ186" s="72"/>
      <c r="IA186" s="72"/>
      <c r="IB186" s="72"/>
      <c r="IC186" s="72"/>
      <c r="ID186" s="72"/>
      <c r="IE186" s="72"/>
      <c r="IF186" s="72"/>
      <c r="IG186" s="71"/>
      <c r="IH186" s="71"/>
      <c r="II186" s="71"/>
      <c r="IJ186" s="71"/>
      <c r="IK186" s="71"/>
      <c r="IL186" s="71"/>
      <c r="IM186" s="71"/>
      <c r="IN186" s="72"/>
      <c r="IO186" s="72"/>
      <c r="IP186" s="72"/>
      <c r="IQ186" s="72"/>
      <c r="IR186" s="72"/>
      <c r="IS186" s="72"/>
      <c r="IT186" s="72"/>
      <c r="IU186" s="72"/>
      <c r="IV186" s="72"/>
      <c r="IW186" s="71"/>
      <c r="IX186" s="71"/>
      <c r="IY186" s="71"/>
      <c r="IZ186" s="71"/>
      <c r="JA186" s="71"/>
      <c r="JB186" s="71"/>
      <c r="JC186" s="71"/>
      <c r="JD186" s="72"/>
      <c r="JE186" s="72"/>
      <c r="JF186" s="72"/>
      <c r="JG186" s="72"/>
      <c r="JH186" s="72"/>
      <c r="JI186" s="72"/>
      <c r="JJ186" s="72"/>
      <c r="JK186" s="72"/>
      <c r="JL186" s="72"/>
      <c r="JM186" s="71"/>
      <c r="JN186" s="71"/>
      <c r="JO186" s="71"/>
      <c r="JP186" s="71"/>
      <c r="JQ186" s="71"/>
      <c r="JR186" s="71"/>
      <c r="JS186" s="71"/>
      <c r="JT186" s="72"/>
      <c r="JU186" s="72"/>
      <c r="JV186" s="72"/>
      <c r="JW186" s="72"/>
      <c r="JX186" s="72"/>
      <c r="JY186" s="72"/>
      <c r="JZ186" s="72"/>
      <c r="KA186" s="72"/>
      <c r="KB186" s="72"/>
      <c r="KC186" s="71"/>
      <c r="KD186" s="71"/>
      <c r="KE186" s="71"/>
      <c r="KF186" s="71"/>
      <c r="KG186" s="71"/>
      <c r="KH186" s="71"/>
      <c r="KI186" s="71"/>
      <c r="KJ186" s="72"/>
      <c r="KK186" s="72"/>
      <c r="KL186" s="72"/>
      <c r="KM186" s="72"/>
      <c r="KN186" s="72"/>
      <c r="KO186" s="72"/>
      <c r="KP186" s="72"/>
      <c r="KQ186" s="72"/>
      <c r="KR186" s="72"/>
      <c r="KS186" s="71"/>
      <c r="KT186" s="71"/>
      <c r="KU186" s="71"/>
      <c r="KV186" s="71"/>
      <c r="KW186" s="71"/>
      <c r="KX186" s="71"/>
      <c r="KY186" s="71"/>
      <c r="KZ186" s="72"/>
      <c r="LA186" s="72"/>
      <c r="LB186" s="72"/>
      <c r="LC186" s="72"/>
      <c r="LD186" s="72"/>
      <c r="LE186" s="72"/>
      <c r="LF186" s="72"/>
      <c r="LG186" s="72"/>
      <c r="LH186" s="72"/>
      <c r="LI186" s="71"/>
      <c r="LJ186" s="71"/>
      <c r="LK186" s="71"/>
      <c r="LL186" s="71"/>
      <c r="LM186" s="71"/>
      <c r="LN186" s="71"/>
      <c r="LO186" s="71"/>
      <c r="LP186" s="72"/>
      <c r="LQ186" s="72"/>
      <c r="LR186" s="72"/>
      <c r="LS186" s="72"/>
      <c r="LT186" s="72"/>
      <c r="LU186" s="72"/>
      <c r="LV186" s="72"/>
      <c r="LW186" s="72"/>
      <c r="LX186" s="72"/>
      <c r="LY186" s="71"/>
      <c r="LZ186" s="71"/>
      <c r="MA186" s="71"/>
      <c r="MB186" s="71"/>
      <c r="MC186" s="71"/>
      <c r="MD186" s="71"/>
      <c r="ME186" s="71"/>
      <c r="MF186" s="72"/>
      <c r="MG186" s="72"/>
      <c r="MH186" s="72"/>
      <c r="MI186" s="72"/>
      <c r="MJ186" s="72"/>
      <c r="MK186" s="72"/>
      <c r="ML186" s="72"/>
      <c r="MM186" s="72"/>
      <c r="MN186" s="72"/>
      <c r="MO186" s="71"/>
      <c r="MP186" s="71"/>
      <c r="MQ186" s="71"/>
      <c r="MR186" s="71"/>
      <c r="MS186" s="71"/>
      <c r="MT186" s="71"/>
      <c r="MU186" s="71"/>
      <c r="MV186" s="72"/>
      <c r="MW186" s="72"/>
      <c r="MX186" s="72"/>
      <c r="MY186" s="72"/>
      <c r="MZ186" s="72"/>
      <c r="NA186" s="72"/>
      <c r="NB186" s="72"/>
      <c r="NC186" s="72"/>
      <c r="ND186" s="72"/>
      <c r="NE186" s="71"/>
      <c r="NF186" s="71"/>
      <c r="NG186" s="71"/>
      <c r="NH186" s="71"/>
      <c r="NI186" s="71"/>
      <c r="NJ186" s="71"/>
      <c r="NK186" s="71"/>
      <c r="NL186" s="72"/>
      <c r="NM186" s="72"/>
      <c r="NN186" s="72"/>
      <c r="NO186" s="72"/>
      <c r="NP186" s="72"/>
      <c r="NQ186" s="72"/>
      <c r="NR186" s="72"/>
      <c r="NS186" s="72"/>
      <c r="NT186" s="72"/>
      <c r="NU186" s="71"/>
      <c r="NV186" s="71"/>
      <c r="NW186" s="71"/>
      <c r="NX186" s="71"/>
      <c r="NY186" s="71"/>
      <c r="NZ186" s="71"/>
      <c r="OA186" s="71"/>
      <c r="OB186" s="72"/>
      <c r="OC186" s="72"/>
      <c r="OD186" s="72"/>
      <c r="OE186" s="72"/>
      <c r="OF186" s="72"/>
      <c r="OG186" s="72"/>
      <c r="OH186" s="72"/>
      <c r="OI186" s="72"/>
      <c r="OJ186" s="72"/>
      <c r="OK186" s="71"/>
      <c r="OL186" s="71"/>
      <c r="OM186" s="71"/>
      <c r="ON186" s="71"/>
      <c r="OO186" s="71"/>
      <c r="OP186" s="71"/>
      <c r="OQ186" s="71"/>
      <c r="OR186" s="72"/>
      <c r="OS186" s="72"/>
      <c r="OT186" s="72"/>
      <c r="OU186" s="72"/>
      <c r="OV186" s="72"/>
      <c r="OW186" s="72"/>
      <c r="OX186" s="72"/>
      <c r="OY186" s="72"/>
      <c r="OZ186" s="72"/>
      <c r="PA186" s="71"/>
      <c r="PB186" s="71"/>
      <c r="PC186" s="71"/>
      <c r="PD186" s="71"/>
      <c r="PE186" s="71"/>
      <c r="PF186" s="71"/>
      <c r="PG186" s="71"/>
      <c r="PH186" s="72"/>
      <c r="PI186" s="72"/>
      <c r="PJ186" s="72"/>
      <c r="PK186" s="72"/>
      <c r="PL186" s="72"/>
      <c r="PM186" s="72"/>
      <c r="PN186" s="72"/>
      <c r="PO186" s="72"/>
      <c r="PP186" s="72"/>
      <c r="PQ186" s="71"/>
      <c r="PR186" s="71"/>
      <c r="PS186" s="71"/>
      <c r="PT186" s="71"/>
      <c r="PU186" s="71"/>
      <c r="PV186" s="71"/>
      <c r="PW186" s="71"/>
      <c r="PX186" s="72"/>
      <c r="PY186" s="72"/>
      <c r="PZ186" s="72"/>
      <c r="QA186" s="72"/>
      <c r="QB186" s="72"/>
      <c r="QC186" s="72"/>
      <c r="QD186" s="72"/>
      <c r="QE186" s="72"/>
      <c r="QF186" s="72"/>
      <c r="QG186" s="71"/>
      <c r="QH186" s="71"/>
      <c r="QI186" s="71"/>
      <c r="QJ186" s="71"/>
      <c r="QK186" s="71"/>
      <c r="QL186" s="71"/>
      <c r="QM186" s="71"/>
      <c r="QN186" s="72"/>
      <c r="QO186" s="72"/>
      <c r="QP186" s="72"/>
      <c r="QQ186" s="72"/>
      <c r="QR186" s="72"/>
      <c r="QS186" s="72"/>
      <c r="QT186" s="72"/>
      <c r="QU186" s="72"/>
      <c r="QV186" s="72"/>
      <c r="QW186" s="71"/>
      <c r="QX186" s="71"/>
      <c r="QY186" s="71"/>
      <c r="QZ186" s="71"/>
      <c r="RA186" s="71"/>
      <c r="RB186" s="71"/>
      <c r="RC186" s="71"/>
      <c r="RD186" s="72"/>
      <c r="RE186" s="72"/>
      <c r="RF186" s="72"/>
      <c r="RG186" s="72"/>
      <c r="RH186" s="72"/>
      <c r="RI186" s="72"/>
      <c r="RJ186" s="72"/>
      <c r="RK186" s="72"/>
      <c r="RL186" s="72"/>
      <c r="RM186" s="71"/>
      <c r="RN186" s="71"/>
      <c r="RO186" s="71"/>
      <c r="RP186" s="71"/>
      <c r="RQ186" s="71"/>
      <c r="RR186" s="71"/>
      <c r="RS186" s="71"/>
      <c r="RT186" s="72"/>
      <c r="RU186" s="72"/>
      <c r="RV186" s="72"/>
      <c r="RW186" s="72"/>
      <c r="RX186" s="72"/>
      <c r="RY186" s="72"/>
      <c r="RZ186" s="72"/>
      <c r="SA186" s="72"/>
      <c r="SB186" s="72"/>
      <c r="SC186" s="71"/>
      <c r="SD186" s="71"/>
      <c r="SE186" s="71"/>
      <c r="SF186" s="71"/>
      <c r="SG186" s="71"/>
      <c r="SH186" s="71"/>
      <c r="SI186" s="71"/>
      <c r="SJ186" s="72"/>
      <c r="SK186" s="72"/>
      <c r="SL186" s="72"/>
      <c r="SM186" s="72"/>
      <c r="SN186" s="72"/>
      <c r="SO186" s="72"/>
      <c r="SP186" s="72"/>
      <c r="SQ186" s="72"/>
      <c r="SR186" s="72"/>
      <c r="SS186" s="71"/>
      <c r="ST186" s="71"/>
      <c r="SU186" s="71"/>
      <c r="SV186" s="71"/>
      <c r="SW186" s="71"/>
      <c r="SX186" s="71"/>
      <c r="SY186" s="71"/>
      <c r="SZ186" s="72"/>
      <c r="TA186" s="72"/>
      <c r="TB186" s="72"/>
      <c r="TC186" s="72"/>
      <c r="TD186" s="72"/>
      <c r="TE186" s="72"/>
      <c r="TF186" s="72"/>
      <c r="TG186" s="72"/>
      <c r="TH186" s="72"/>
      <c r="TI186" s="71"/>
      <c r="TJ186" s="71"/>
      <c r="TK186" s="71"/>
      <c r="TL186" s="71"/>
      <c r="TM186" s="71"/>
      <c r="TN186" s="71"/>
      <c r="TO186" s="71"/>
      <c r="TP186" s="72"/>
      <c r="TQ186" s="72"/>
      <c r="TR186" s="72"/>
      <c r="TS186" s="72"/>
      <c r="TT186" s="72"/>
      <c r="TU186" s="72"/>
      <c r="TV186" s="72"/>
      <c r="TW186" s="72"/>
      <c r="TX186" s="72"/>
      <c r="TY186" s="71"/>
      <c r="TZ186" s="71"/>
      <c r="UA186" s="71"/>
      <c r="UB186" s="71"/>
      <c r="UC186" s="71"/>
      <c r="UD186" s="71"/>
      <c r="UE186" s="71"/>
      <c r="UF186" s="72"/>
      <c r="UG186" s="72"/>
      <c r="UH186" s="72"/>
      <c r="UI186" s="72"/>
      <c r="UJ186" s="72"/>
      <c r="UK186" s="72"/>
      <c r="UL186" s="72"/>
      <c r="UM186" s="72"/>
      <c r="UN186" s="72"/>
      <c r="UO186" s="71"/>
      <c r="UP186" s="71"/>
      <c r="UQ186" s="71"/>
      <c r="UR186" s="71"/>
      <c r="US186" s="71"/>
      <c r="UT186" s="71"/>
      <c r="UU186" s="71"/>
      <c r="UV186" s="72"/>
      <c r="UW186" s="72"/>
      <c r="UX186" s="72"/>
      <c r="UY186" s="72"/>
      <c r="UZ186" s="72"/>
      <c r="VA186" s="72"/>
      <c r="VB186" s="72"/>
      <c r="VC186" s="72"/>
      <c r="VD186" s="72"/>
      <c r="VE186" s="71"/>
      <c r="VF186" s="71"/>
      <c r="VG186" s="71"/>
      <c r="VH186" s="71"/>
      <c r="VI186" s="71"/>
      <c r="VJ186" s="71"/>
      <c r="VK186" s="71"/>
      <c r="VL186" s="72"/>
      <c r="VM186" s="72"/>
      <c r="VN186" s="72"/>
      <c r="VO186" s="72"/>
      <c r="VP186" s="72"/>
      <c r="VQ186" s="72"/>
      <c r="VR186" s="72"/>
      <c r="VS186" s="72"/>
      <c r="VT186" s="72"/>
      <c r="VU186" s="71"/>
      <c r="VV186" s="71"/>
      <c r="VW186" s="71"/>
      <c r="VX186" s="71"/>
      <c r="VY186" s="71"/>
      <c r="VZ186" s="71"/>
      <c r="WA186" s="71"/>
      <c r="WB186" s="72"/>
      <c r="WC186" s="72"/>
      <c r="WD186" s="72"/>
      <c r="WE186" s="72"/>
      <c r="WF186" s="72"/>
      <c r="WG186" s="72"/>
      <c r="WH186" s="72"/>
      <c r="WI186" s="72"/>
      <c r="WJ186" s="72"/>
      <c r="WK186" s="71"/>
      <c r="WL186" s="71"/>
      <c r="WM186" s="71"/>
      <c r="WN186" s="71"/>
      <c r="WO186" s="71"/>
      <c r="WP186" s="71"/>
      <c r="WQ186" s="71"/>
      <c r="WR186" s="72"/>
      <c r="WS186" s="72"/>
      <c r="WT186" s="72"/>
      <c r="WU186" s="72"/>
      <c r="WV186" s="72"/>
      <c r="WW186" s="72"/>
      <c r="WX186" s="72"/>
      <c r="WY186" s="72"/>
      <c r="WZ186" s="72"/>
      <c r="XA186" s="71"/>
      <c r="XB186" s="71"/>
      <c r="XC186" s="71"/>
      <c r="XD186" s="71"/>
      <c r="XE186" s="71"/>
      <c r="XF186" s="71"/>
      <c r="XG186" s="71"/>
      <c r="XH186" s="72"/>
      <c r="XI186" s="72"/>
      <c r="XJ186" s="72"/>
      <c r="XK186" s="72"/>
      <c r="XL186" s="72"/>
      <c r="XM186" s="72"/>
      <c r="XN186" s="72"/>
      <c r="XO186" s="72"/>
      <c r="XP186" s="72"/>
      <c r="XQ186" s="71"/>
      <c r="XR186" s="71"/>
      <c r="XS186" s="71"/>
      <c r="XT186" s="71"/>
      <c r="XU186" s="71"/>
      <c r="XV186" s="71"/>
      <c r="XW186" s="71"/>
      <c r="XX186" s="72"/>
      <c r="XY186" s="72"/>
      <c r="XZ186" s="72"/>
      <c r="YA186" s="72"/>
      <c r="YB186" s="72"/>
      <c r="YC186" s="72"/>
      <c r="YD186" s="72"/>
      <c r="YE186" s="72"/>
      <c r="YF186" s="72"/>
      <c r="YG186" s="71"/>
      <c r="YH186" s="71"/>
      <c r="YI186" s="71"/>
      <c r="YJ186" s="71"/>
      <c r="YK186" s="71"/>
      <c r="YL186" s="71"/>
      <c r="YM186" s="71"/>
      <c r="YN186" s="72"/>
      <c r="YO186" s="72"/>
      <c r="YP186" s="72"/>
      <c r="YQ186" s="72"/>
      <c r="YR186" s="72"/>
      <c r="YS186" s="72"/>
      <c r="YT186" s="72"/>
      <c r="YU186" s="72"/>
      <c r="YV186" s="72"/>
      <c r="YW186" s="71"/>
      <c r="YX186" s="71"/>
      <c r="YY186" s="71"/>
      <c r="YZ186" s="71"/>
      <c r="ZA186" s="71"/>
      <c r="ZB186" s="71"/>
      <c r="ZC186" s="71"/>
      <c r="ZD186" s="72"/>
      <c r="ZE186" s="72"/>
      <c r="ZF186" s="72"/>
      <c r="ZG186" s="72"/>
      <c r="ZH186" s="72"/>
      <c r="ZI186" s="72"/>
      <c r="ZJ186" s="72"/>
      <c r="ZK186" s="72"/>
      <c r="ZL186" s="72"/>
      <c r="ZM186" s="71"/>
      <c r="ZN186" s="71"/>
      <c r="ZO186" s="71"/>
      <c r="ZP186" s="71"/>
      <c r="ZQ186" s="71"/>
      <c r="ZR186" s="71"/>
      <c r="ZS186" s="71"/>
      <c r="ZT186" s="72"/>
      <c r="ZU186" s="72"/>
      <c r="ZV186" s="72"/>
      <c r="ZW186" s="72"/>
      <c r="ZX186" s="72"/>
      <c r="ZY186" s="72"/>
      <c r="ZZ186" s="72"/>
      <c r="AAA186" s="72"/>
      <c r="AAB186" s="72"/>
      <c r="AAC186" s="71"/>
      <c r="AAD186" s="71"/>
      <c r="AAE186" s="71"/>
      <c r="AAF186" s="71"/>
      <c r="AAG186" s="71"/>
      <c r="AAH186" s="71"/>
      <c r="AAI186" s="71"/>
      <c r="AAJ186" s="72"/>
      <c r="AAK186" s="72"/>
      <c r="AAL186" s="72"/>
      <c r="AAM186" s="72"/>
      <c r="AAN186" s="72"/>
      <c r="AAO186" s="72"/>
      <c r="AAP186" s="72"/>
      <c r="AAQ186" s="72"/>
      <c r="AAR186" s="72"/>
      <c r="AAS186" s="71"/>
      <c r="AAT186" s="71"/>
      <c r="AAU186" s="71"/>
      <c r="AAV186" s="71"/>
      <c r="AAW186" s="71"/>
      <c r="AAX186" s="71"/>
      <c r="AAY186" s="71"/>
      <c r="AAZ186" s="72"/>
      <c r="ABA186" s="72"/>
      <c r="ABB186" s="72"/>
      <c r="ABC186" s="72"/>
      <c r="ABD186" s="72"/>
      <c r="ABE186" s="72"/>
      <c r="ABF186" s="72"/>
      <c r="ABG186" s="72"/>
      <c r="ABH186" s="72"/>
      <c r="ABI186" s="71"/>
      <c r="ABJ186" s="71"/>
      <c r="ABK186" s="71"/>
      <c r="ABL186" s="71"/>
      <c r="ABM186" s="71"/>
      <c r="ABN186" s="71"/>
      <c r="ABO186" s="71"/>
      <c r="ABP186" s="72"/>
      <c r="ABQ186" s="72"/>
      <c r="ABR186" s="72"/>
      <c r="ABS186" s="72"/>
      <c r="ABT186" s="72"/>
      <c r="ABU186" s="72"/>
      <c r="ABV186" s="72"/>
      <c r="ABW186" s="72"/>
      <c r="ABX186" s="72"/>
      <c r="ABY186" s="71"/>
      <c r="ABZ186" s="71"/>
      <c r="ACA186" s="71"/>
      <c r="ACB186" s="71"/>
      <c r="ACC186" s="71"/>
      <c r="ACD186" s="71"/>
      <c r="ACE186" s="71"/>
      <c r="ACF186" s="72"/>
      <c r="ACG186" s="72"/>
      <c r="ACH186" s="72"/>
      <c r="ACI186" s="72"/>
      <c r="ACJ186" s="72"/>
      <c r="ACK186" s="72"/>
      <c r="ACL186" s="72"/>
      <c r="ACM186" s="72"/>
      <c r="ACN186" s="72"/>
      <c r="ACO186" s="71"/>
      <c r="ACP186" s="71"/>
      <c r="ACQ186" s="71"/>
      <c r="ACR186" s="71"/>
      <c r="ACS186" s="71"/>
      <c r="ACT186" s="71"/>
      <c r="ACU186" s="71"/>
      <c r="ACV186" s="72"/>
      <c r="ACW186" s="72"/>
      <c r="ACX186" s="72"/>
      <c r="ACY186" s="72"/>
      <c r="ACZ186" s="72"/>
      <c r="ADA186" s="72"/>
      <c r="ADB186" s="72"/>
      <c r="ADC186" s="72"/>
      <c r="ADD186" s="72"/>
      <c r="ADE186" s="71"/>
      <c r="ADF186" s="71"/>
      <c r="ADG186" s="71"/>
      <c r="ADH186" s="71"/>
      <c r="ADI186" s="71"/>
      <c r="ADJ186" s="71"/>
      <c r="ADK186" s="71"/>
      <c r="ADL186" s="72"/>
      <c r="ADM186" s="72"/>
      <c r="ADN186" s="72"/>
      <c r="ADO186" s="72"/>
      <c r="ADP186" s="72"/>
      <c r="ADQ186" s="72"/>
      <c r="ADR186" s="72"/>
      <c r="ADS186" s="72"/>
      <c r="ADT186" s="72"/>
      <c r="ADU186" s="71"/>
      <c r="ADV186" s="71"/>
      <c r="ADW186" s="71"/>
      <c r="ADX186" s="71"/>
      <c r="ADY186" s="71"/>
      <c r="ADZ186" s="71"/>
      <c r="AEA186" s="71"/>
      <c r="AEB186" s="72"/>
      <c r="AEC186" s="72"/>
      <c r="AED186" s="72"/>
      <c r="AEE186" s="72"/>
      <c r="AEF186" s="72"/>
      <c r="AEG186" s="72"/>
      <c r="AEH186" s="72"/>
      <c r="AEI186" s="72"/>
      <c r="AEJ186" s="72"/>
      <c r="AEK186" s="71"/>
      <c r="AEL186" s="71"/>
      <c r="AEM186" s="71"/>
      <c r="AEN186" s="71"/>
      <c r="AEO186" s="71"/>
      <c r="AEP186" s="71"/>
      <c r="AEQ186" s="71"/>
      <c r="AER186" s="72"/>
      <c r="AES186" s="72"/>
      <c r="AET186" s="72"/>
      <c r="AEU186" s="72"/>
      <c r="AEV186" s="72"/>
      <c r="AEW186" s="72"/>
      <c r="AEX186" s="72"/>
      <c r="AEY186" s="72"/>
      <c r="AEZ186" s="72"/>
      <c r="AFA186" s="71"/>
      <c r="AFB186" s="71"/>
      <c r="AFC186" s="71"/>
      <c r="AFD186" s="71"/>
      <c r="AFE186" s="71"/>
      <c r="AFF186" s="71"/>
      <c r="AFG186" s="71"/>
      <c r="AFH186" s="72"/>
      <c r="AFI186" s="72"/>
      <c r="AFJ186" s="72"/>
      <c r="AFK186" s="72"/>
      <c r="AFL186" s="72"/>
      <c r="AFM186" s="72"/>
      <c r="AFN186" s="72"/>
      <c r="AFO186" s="72"/>
      <c r="AFP186" s="72"/>
      <c r="AFQ186" s="71"/>
      <c r="AFR186" s="71"/>
      <c r="AFS186" s="71"/>
      <c r="AFT186" s="71"/>
      <c r="AFU186" s="71"/>
      <c r="AFV186" s="71"/>
      <c r="AFW186" s="71"/>
      <c r="AFX186" s="72"/>
      <c r="AFY186" s="72"/>
      <c r="AFZ186" s="72"/>
      <c r="AGA186" s="72"/>
      <c r="AGB186" s="72"/>
      <c r="AGC186" s="72"/>
      <c r="AGD186" s="72"/>
      <c r="AGE186" s="72"/>
      <c r="AGF186" s="72"/>
      <c r="AGG186" s="71"/>
      <c r="AGH186" s="71"/>
      <c r="AGI186" s="71"/>
      <c r="AGJ186" s="71"/>
      <c r="AGK186" s="71"/>
      <c r="AGL186" s="71"/>
      <c r="AGM186" s="71"/>
      <c r="AGN186" s="72"/>
      <c r="AGO186" s="72"/>
      <c r="AGP186" s="72"/>
      <c r="AGQ186" s="72"/>
      <c r="AGR186" s="72"/>
      <c r="AGS186" s="72"/>
      <c r="AGT186" s="72"/>
      <c r="AGU186" s="72"/>
      <c r="AGV186" s="72"/>
      <c r="AGW186" s="71"/>
      <c r="AGX186" s="71"/>
      <c r="AGY186" s="71"/>
      <c r="AGZ186" s="71"/>
      <c r="AHA186" s="71"/>
      <c r="AHB186" s="71"/>
      <c r="AHC186" s="71"/>
      <c r="AHD186" s="72"/>
      <c r="AHE186" s="72"/>
      <c r="AHF186" s="72"/>
      <c r="AHG186" s="72"/>
      <c r="AHH186" s="72"/>
      <c r="AHI186" s="72"/>
      <c r="AHJ186" s="72"/>
      <c r="AHK186" s="72"/>
      <c r="AHL186" s="72"/>
      <c r="AHM186" s="71"/>
      <c r="AHN186" s="71"/>
      <c r="AHO186" s="71"/>
      <c r="AHP186" s="71"/>
      <c r="AHQ186" s="71"/>
      <c r="AHR186" s="71"/>
      <c r="AHS186" s="71"/>
      <c r="AHT186" s="72"/>
      <c r="AHU186" s="72"/>
      <c r="AHV186" s="72"/>
      <c r="AHW186" s="72"/>
      <c r="AHX186" s="72"/>
      <c r="AHY186" s="72"/>
      <c r="AHZ186" s="72"/>
      <c r="AIA186" s="72"/>
      <c r="AIB186" s="72"/>
      <c r="AIC186" s="71"/>
      <c r="AID186" s="71"/>
      <c r="AIE186" s="71"/>
      <c r="AIF186" s="71"/>
      <c r="AIG186" s="71"/>
      <c r="AIH186" s="71"/>
      <c r="AII186" s="71"/>
      <c r="AIJ186" s="72"/>
      <c r="AIK186" s="72"/>
      <c r="AIL186" s="72"/>
      <c r="AIM186" s="72"/>
      <c r="AIN186" s="72"/>
      <c r="AIO186" s="72"/>
      <c r="AIP186" s="72"/>
      <c r="AIQ186" s="72"/>
      <c r="AIR186" s="72"/>
      <c r="AIS186" s="71"/>
      <c r="AIT186" s="71"/>
      <c r="AIU186" s="71"/>
      <c r="AIV186" s="71"/>
      <c r="AIW186" s="71"/>
      <c r="AIX186" s="71"/>
      <c r="AIY186" s="71"/>
      <c r="AIZ186" s="72"/>
      <c r="AJA186" s="72"/>
      <c r="AJB186" s="72"/>
      <c r="AJC186" s="72"/>
      <c r="AJD186" s="72"/>
      <c r="AJE186" s="72"/>
      <c r="AJF186" s="72"/>
      <c r="AJG186" s="72"/>
      <c r="AJH186" s="72"/>
      <c r="AJI186" s="71"/>
      <c r="AJJ186" s="71"/>
      <c r="AJK186" s="71"/>
      <c r="AJL186" s="71"/>
      <c r="AJM186" s="71"/>
      <c r="AJN186" s="71"/>
      <c r="AJO186" s="71"/>
      <c r="AJP186" s="72"/>
      <c r="AJQ186" s="72"/>
      <c r="AJR186" s="72"/>
      <c r="AJS186" s="72"/>
      <c r="AJT186" s="72"/>
      <c r="AJU186" s="72"/>
      <c r="AJV186" s="72"/>
      <c r="AJW186" s="72"/>
      <c r="AJX186" s="72"/>
      <c r="AJY186" s="71"/>
      <c r="AJZ186" s="71"/>
      <c r="AKA186" s="71"/>
      <c r="AKB186" s="71"/>
      <c r="AKC186" s="71"/>
      <c r="AKD186" s="71"/>
      <c r="AKE186" s="71"/>
      <c r="AKF186" s="72"/>
      <c r="AKG186" s="72"/>
      <c r="AKH186" s="72"/>
      <c r="AKI186" s="72"/>
      <c r="AKJ186" s="72"/>
      <c r="AKK186" s="72"/>
      <c r="AKL186" s="72"/>
      <c r="AKM186" s="72"/>
      <c r="AKN186" s="72"/>
      <c r="AKO186" s="71"/>
      <c r="AKP186" s="71"/>
      <c r="AKQ186" s="71"/>
      <c r="AKR186" s="71"/>
      <c r="AKS186" s="71"/>
      <c r="AKT186" s="71"/>
      <c r="AKU186" s="71"/>
      <c r="AKV186" s="72"/>
      <c r="AKW186" s="72"/>
      <c r="AKX186" s="72"/>
      <c r="AKY186" s="72"/>
      <c r="AKZ186" s="72"/>
      <c r="ALA186" s="72"/>
      <c r="ALB186" s="72"/>
      <c r="ALC186" s="72"/>
      <c r="ALD186" s="72"/>
      <c r="ALE186" s="71"/>
      <c r="ALF186" s="71"/>
      <c r="ALG186" s="71"/>
      <c r="ALH186" s="71"/>
      <c r="ALI186" s="71"/>
      <c r="ALJ186" s="71"/>
      <c r="ALK186" s="71"/>
      <c r="ALL186" s="72"/>
      <c r="ALM186" s="72"/>
      <c r="ALN186" s="72"/>
      <c r="ALO186" s="72"/>
      <c r="ALP186" s="72"/>
      <c r="ALQ186" s="72"/>
      <c r="ALR186" s="72"/>
      <c r="ALS186" s="72"/>
      <c r="ALT186" s="72"/>
      <c r="ALU186" s="71"/>
      <c r="ALV186" s="71"/>
      <c r="ALW186" s="71"/>
      <c r="ALX186" s="71"/>
      <c r="ALY186" s="71"/>
      <c r="ALZ186" s="71"/>
      <c r="AMA186" s="71"/>
      <c r="AMB186" s="72"/>
      <c r="AMC186" s="72"/>
      <c r="AMD186" s="72"/>
      <c r="AME186" s="72"/>
      <c r="AMF186" s="72"/>
      <c r="AMG186" s="72"/>
      <c r="AMH186" s="72"/>
      <c r="AMI186" s="72"/>
      <c r="AMJ186" s="72"/>
      <c r="AMK186" s="71"/>
      <c r="AML186" s="71"/>
      <c r="AMM186" s="71"/>
      <c r="AMN186" s="71"/>
      <c r="AMO186" s="71"/>
      <c r="AMP186" s="71"/>
      <c r="AMQ186" s="71"/>
      <c r="AMR186" s="72"/>
      <c r="AMS186" s="72"/>
      <c r="AMT186" s="72"/>
      <c r="AMU186" s="72"/>
      <c r="AMV186" s="72"/>
      <c r="AMW186" s="72"/>
      <c r="AMX186" s="72"/>
      <c r="AMY186" s="72"/>
      <c r="AMZ186" s="72"/>
      <c r="ANA186" s="71"/>
      <c r="ANB186" s="71"/>
      <c r="ANC186" s="71"/>
      <c r="AND186" s="71"/>
      <c r="ANE186" s="71"/>
      <c r="ANF186" s="71"/>
      <c r="ANG186" s="71"/>
      <c r="ANH186" s="72"/>
      <c r="ANI186" s="72"/>
      <c r="ANJ186" s="72"/>
      <c r="ANK186" s="72"/>
      <c r="ANL186" s="72"/>
      <c r="ANM186" s="72"/>
      <c r="ANN186" s="72"/>
      <c r="ANO186" s="72"/>
      <c r="ANP186" s="72"/>
      <c r="ANQ186" s="71"/>
      <c r="ANR186" s="71"/>
      <c r="ANS186" s="71"/>
      <c r="ANT186" s="71"/>
      <c r="ANU186" s="71"/>
      <c r="ANV186" s="71"/>
      <c r="ANW186" s="71"/>
      <c r="ANX186" s="72"/>
      <c r="ANY186" s="72"/>
      <c r="ANZ186" s="72"/>
      <c r="AOA186" s="72"/>
      <c r="AOB186" s="72"/>
      <c r="AOC186" s="72"/>
      <c r="AOD186" s="72"/>
      <c r="AOE186" s="72"/>
      <c r="AOF186" s="72"/>
      <c r="AOG186" s="71"/>
      <c r="AOH186" s="71"/>
      <c r="AOI186" s="71"/>
      <c r="AOJ186" s="71"/>
      <c r="AOK186" s="71"/>
      <c r="AOL186" s="71"/>
      <c r="AOM186" s="71"/>
      <c r="AON186" s="72"/>
      <c r="AOO186" s="72"/>
      <c r="AOP186" s="72"/>
      <c r="AOQ186" s="72"/>
      <c r="AOR186" s="72"/>
      <c r="AOS186" s="72"/>
      <c r="AOT186" s="72"/>
      <c r="AOU186" s="72"/>
      <c r="AOV186" s="72"/>
      <c r="AOW186" s="71"/>
      <c r="AOX186" s="71"/>
      <c r="AOY186" s="71"/>
      <c r="AOZ186" s="71"/>
      <c r="APA186" s="71"/>
      <c r="APB186" s="71"/>
      <c r="APC186" s="71"/>
      <c r="APD186" s="72"/>
      <c r="APE186" s="72"/>
      <c r="APF186" s="72"/>
      <c r="APG186" s="72"/>
      <c r="APH186" s="72"/>
      <c r="API186" s="72"/>
      <c r="APJ186" s="72"/>
      <c r="APK186" s="72"/>
      <c r="APL186" s="72"/>
      <c r="APM186" s="71"/>
      <c r="APN186" s="71"/>
      <c r="APO186" s="71"/>
      <c r="APP186" s="71"/>
      <c r="APQ186" s="71"/>
      <c r="APR186" s="71"/>
      <c r="APS186" s="71"/>
      <c r="APT186" s="72"/>
      <c r="APU186" s="72"/>
      <c r="APV186" s="72"/>
      <c r="APW186" s="72"/>
      <c r="APX186" s="72"/>
      <c r="APY186" s="72"/>
      <c r="APZ186" s="72"/>
      <c r="AQA186" s="72"/>
      <c r="AQB186" s="72"/>
      <c r="AQC186" s="71"/>
      <c r="AQD186" s="71"/>
      <c r="AQE186" s="71"/>
      <c r="AQF186" s="71"/>
      <c r="AQG186" s="71"/>
      <c r="AQH186" s="71"/>
      <c r="AQI186" s="71"/>
      <c r="AQJ186" s="72"/>
      <c r="AQK186" s="72"/>
      <c r="AQL186" s="72"/>
      <c r="AQM186" s="72"/>
      <c r="AQN186" s="72"/>
      <c r="AQO186" s="72"/>
      <c r="AQP186" s="72"/>
      <c r="AQQ186" s="72"/>
      <c r="AQR186" s="72"/>
      <c r="AQS186" s="71"/>
      <c r="AQT186" s="71"/>
      <c r="AQU186" s="71"/>
      <c r="AQV186" s="71"/>
      <c r="AQW186" s="71"/>
      <c r="AQX186" s="71"/>
      <c r="AQY186" s="71"/>
      <c r="AQZ186" s="72"/>
      <c r="ARA186" s="72"/>
      <c r="ARB186" s="72"/>
      <c r="ARC186" s="72"/>
      <c r="ARD186" s="72"/>
      <c r="ARE186" s="72"/>
      <c r="ARF186" s="72"/>
      <c r="ARG186" s="72"/>
      <c r="ARH186" s="72"/>
      <c r="ARI186" s="71"/>
      <c r="ARJ186" s="71"/>
      <c r="ARK186" s="71"/>
      <c r="ARL186" s="71"/>
      <c r="ARM186" s="71"/>
      <c r="ARN186" s="71"/>
      <c r="ARO186" s="71"/>
      <c r="ARP186" s="72"/>
      <c r="ARQ186" s="72"/>
      <c r="ARR186" s="72"/>
      <c r="ARS186" s="72"/>
      <c r="ART186" s="72"/>
      <c r="ARU186" s="72"/>
      <c r="ARV186" s="72"/>
      <c r="ARW186" s="72"/>
      <c r="ARX186" s="72"/>
      <c r="ARY186" s="71"/>
      <c r="ARZ186" s="71"/>
      <c r="ASA186" s="71"/>
      <c r="ASB186" s="71"/>
      <c r="ASC186" s="71"/>
      <c r="ASD186" s="71"/>
      <c r="ASE186" s="71"/>
      <c r="ASF186" s="72"/>
      <c r="ASG186" s="72"/>
      <c r="ASH186" s="72"/>
      <c r="ASI186" s="72"/>
      <c r="ASJ186" s="72"/>
      <c r="ASK186" s="72"/>
      <c r="ASL186" s="72"/>
      <c r="ASM186" s="72"/>
      <c r="ASN186" s="72"/>
      <c r="ASO186" s="71"/>
      <c r="ASP186" s="71"/>
      <c r="ASQ186" s="71"/>
      <c r="ASR186" s="71"/>
      <c r="ASS186" s="71"/>
      <c r="AST186" s="71"/>
      <c r="ASU186" s="71"/>
      <c r="ASV186" s="72"/>
      <c r="ASW186" s="72"/>
      <c r="ASX186" s="72"/>
      <c r="ASY186" s="72"/>
      <c r="ASZ186" s="72"/>
      <c r="ATA186" s="72"/>
      <c r="ATB186" s="72"/>
      <c r="ATC186" s="72"/>
      <c r="ATD186" s="72"/>
      <c r="ATE186" s="71"/>
      <c r="ATF186" s="71"/>
      <c r="ATG186" s="71"/>
      <c r="ATH186" s="71"/>
      <c r="ATI186" s="71"/>
      <c r="ATJ186" s="71"/>
      <c r="ATK186" s="71"/>
      <c r="ATL186" s="72"/>
      <c r="ATM186" s="72"/>
      <c r="ATN186" s="72"/>
      <c r="ATO186" s="72"/>
      <c r="ATP186" s="72"/>
      <c r="ATQ186" s="72"/>
      <c r="ATR186" s="72"/>
      <c r="ATS186" s="72"/>
      <c r="ATT186" s="72"/>
      <c r="ATU186" s="71"/>
      <c r="ATV186" s="71"/>
      <c r="ATW186" s="71"/>
      <c r="ATX186" s="71"/>
      <c r="ATY186" s="71"/>
      <c r="ATZ186" s="71"/>
      <c r="AUA186" s="71"/>
      <c r="AUB186" s="72"/>
      <c r="AUC186" s="72"/>
      <c r="AUD186" s="72"/>
      <c r="AUE186" s="72"/>
      <c r="AUF186" s="72"/>
      <c r="AUG186" s="72"/>
      <c r="AUH186" s="72"/>
      <c r="AUI186" s="72"/>
      <c r="AUJ186" s="72"/>
      <c r="AUK186" s="71"/>
      <c r="AUL186" s="71"/>
      <c r="AUM186" s="71"/>
      <c r="AUN186" s="71"/>
      <c r="AUO186" s="71"/>
      <c r="AUP186" s="71"/>
      <c r="AUQ186" s="71"/>
      <c r="AUR186" s="72"/>
      <c r="AUS186" s="72"/>
      <c r="AUT186" s="72"/>
      <c r="AUU186" s="72"/>
      <c r="AUV186" s="72"/>
      <c r="AUW186" s="72"/>
      <c r="AUX186" s="72"/>
      <c r="AUY186" s="72"/>
      <c r="AUZ186" s="72"/>
      <c r="AVA186" s="71"/>
      <c r="AVB186" s="71"/>
      <c r="AVC186" s="71"/>
      <c r="AVD186" s="71"/>
      <c r="AVE186" s="71"/>
      <c r="AVF186" s="71"/>
      <c r="AVG186" s="71"/>
      <c r="AVH186" s="72"/>
      <c r="AVI186" s="72"/>
      <c r="AVJ186" s="72"/>
      <c r="AVK186" s="72"/>
      <c r="AVL186" s="72"/>
      <c r="AVM186" s="72"/>
      <c r="AVN186" s="72"/>
      <c r="AVO186" s="72"/>
      <c r="AVP186" s="72"/>
      <c r="AVQ186" s="71"/>
      <c r="AVR186" s="71"/>
      <c r="AVS186" s="71"/>
      <c r="AVT186" s="71"/>
      <c r="AVU186" s="71"/>
      <c r="AVV186" s="71"/>
      <c r="AVW186" s="71"/>
      <c r="AVX186" s="72"/>
      <c r="AVY186" s="72"/>
      <c r="AVZ186" s="72"/>
      <c r="AWA186" s="72"/>
      <c r="AWB186" s="72"/>
      <c r="AWC186" s="72"/>
      <c r="AWD186" s="72"/>
      <c r="AWE186" s="72"/>
      <c r="AWF186" s="72"/>
      <c r="AWG186" s="71"/>
      <c r="AWH186" s="71"/>
      <c r="AWI186" s="71"/>
      <c r="AWJ186" s="71"/>
      <c r="AWK186" s="71"/>
      <c r="AWL186" s="71"/>
      <c r="AWM186" s="71"/>
      <c r="AWN186" s="72"/>
      <c r="AWO186" s="72"/>
      <c r="AWP186" s="72"/>
      <c r="AWQ186" s="72"/>
      <c r="AWR186" s="72"/>
      <c r="AWS186" s="72"/>
      <c r="AWT186" s="72"/>
      <c r="AWU186" s="72"/>
      <c r="AWV186" s="72"/>
      <c r="AWW186" s="71"/>
      <c r="AWX186" s="71"/>
      <c r="AWY186" s="71"/>
      <c r="AWZ186" s="71"/>
      <c r="AXA186" s="71"/>
      <c r="AXB186" s="71"/>
      <c r="AXC186" s="71"/>
      <c r="AXD186" s="72"/>
      <c r="AXE186" s="72"/>
      <c r="AXF186" s="72"/>
      <c r="AXG186" s="72"/>
      <c r="AXH186" s="72"/>
      <c r="AXI186" s="72"/>
      <c r="AXJ186" s="72"/>
      <c r="AXK186" s="72"/>
      <c r="AXL186" s="72"/>
      <c r="AXM186" s="71"/>
      <c r="AXN186" s="71"/>
      <c r="AXO186" s="71"/>
      <c r="AXP186" s="71"/>
      <c r="AXQ186" s="71"/>
      <c r="AXR186" s="71"/>
      <c r="AXS186" s="71"/>
      <c r="AXT186" s="72"/>
      <c r="AXU186" s="72"/>
      <c r="AXV186" s="72"/>
      <c r="AXW186" s="72"/>
      <c r="AXX186" s="72"/>
      <c r="AXY186" s="72"/>
      <c r="AXZ186" s="72"/>
      <c r="AYA186" s="72"/>
      <c r="AYB186" s="72"/>
      <c r="AYC186" s="71"/>
      <c r="AYD186" s="71"/>
      <c r="AYE186" s="71"/>
      <c r="AYF186" s="71"/>
      <c r="AYG186" s="71"/>
      <c r="AYH186" s="71"/>
      <c r="AYI186" s="71"/>
      <c r="AYJ186" s="72"/>
      <c r="AYK186" s="72"/>
      <c r="AYL186" s="72"/>
      <c r="AYM186" s="72"/>
      <c r="AYN186" s="72"/>
      <c r="AYO186" s="72"/>
      <c r="AYP186" s="72"/>
      <c r="AYQ186" s="72"/>
      <c r="AYR186" s="72"/>
      <c r="AYS186" s="71"/>
      <c r="AYT186" s="71"/>
      <c r="AYU186" s="71"/>
      <c r="AYV186" s="71"/>
      <c r="AYW186" s="71"/>
      <c r="AYX186" s="71"/>
      <c r="AYY186" s="71"/>
      <c r="AYZ186" s="72"/>
      <c r="AZA186" s="72"/>
      <c r="AZB186" s="72"/>
      <c r="AZC186" s="72"/>
      <c r="AZD186" s="72"/>
      <c r="AZE186" s="72"/>
      <c r="AZF186" s="72"/>
      <c r="AZG186" s="72"/>
      <c r="AZH186" s="72"/>
      <c r="AZI186" s="71"/>
      <c r="AZJ186" s="71"/>
      <c r="AZK186" s="71"/>
      <c r="AZL186" s="71"/>
      <c r="AZM186" s="71"/>
      <c r="AZN186" s="71"/>
      <c r="AZO186" s="71"/>
      <c r="AZP186" s="72"/>
      <c r="AZQ186" s="72"/>
      <c r="AZR186" s="72"/>
      <c r="AZS186" s="72"/>
      <c r="AZT186" s="72"/>
      <c r="AZU186" s="72"/>
      <c r="AZV186" s="72"/>
      <c r="AZW186" s="72"/>
      <c r="AZX186" s="72"/>
      <c r="AZY186" s="71"/>
      <c r="AZZ186" s="71"/>
      <c r="BAA186" s="71"/>
      <c r="BAB186" s="71"/>
      <c r="BAC186" s="71"/>
      <c r="BAD186" s="71"/>
      <c r="BAE186" s="71"/>
      <c r="BAF186" s="72"/>
      <c r="BAG186" s="72"/>
      <c r="BAH186" s="72"/>
      <c r="BAI186" s="72"/>
      <c r="BAJ186" s="72"/>
      <c r="BAK186" s="72"/>
      <c r="BAL186" s="72"/>
      <c r="BAM186" s="72"/>
      <c r="BAN186" s="72"/>
      <c r="BAO186" s="71"/>
      <c r="BAP186" s="71"/>
      <c r="BAQ186" s="71"/>
      <c r="BAR186" s="71"/>
      <c r="BAS186" s="71"/>
      <c r="BAT186" s="71"/>
      <c r="BAU186" s="71"/>
      <c r="BAV186" s="72"/>
      <c r="BAW186" s="72"/>
      <c r="BAX186" s="72"/>
      <c r="BAY186" s="72"/>
      <c r="BAZ186" s="72"/>
      <c r="BBA186" s="72"/>
      <c r="BBB186" s="72"/>
      <c r="BBC186" s="72"/>
      <c r="BBD186" s="72"/>
      <c r="BBE186" s="71"/>
      <c r="BBF186" s="71"/>
      <c r="BBG186" s="71"/>
      <c r="BBH186" s="71"/>
      <c r="BBI186" s="71"/>
      <c r="BBJ186" s="71"/>
      <c r="BBK186" s="71"/>
      <c r="BBL186" s="72"/>
      <c r="BBM186" s="72"/>
      <c r="BBN186" s="72"/>
      <c r="BBO186" s="72"/>
      <c r="BBP186" s="72"/>
      <c r="BBQ186" s="72"/>
      <c r="BBR186" s="72"/>
      <c r="BBS186" s="72"/>
      <c r="BBT186" s="72"/>
      <c r="BBU186" s="71"/>
      <c r="BBV186" s="71"/>
      <c r="BBW186" s="71"/>
      <c r="BBX186" s="71"/>
      <c r="BBY186" s="71"/>
      <c r="BBZ186" s="71"/>
      <c r="BCA186" s="71"/>
      <c r="BCB186" s="72"/>
      <c r="BCC186" s="72"/>
      <c r="BCD186" s="72"/>
      <c r="BCE186" s="72"/>
      <c r="BCF186" s="72"/>
      <c r="BCG186" s="72"/>
      <c r="BCH186" s="72"/>
      <c r="BCI186" s="72"/>
      <c r="BCJ186" s="72"/>
      <c r="BCK186" s="71"/>
      <c r="BCL186" s="71"/>
      <c r="BCM186" s="71"/>
      <c r="BCN186" s="71"/>
      <c r="BCO186" s="71"/>
      <c r="BCP186" s="71"/>
      <c r="BCQ186" s="71"/>
      <c r="BCR186" s="72"/>
      <c r="BCS186" s="72"/>
      <c r="BCT186" s="72"/>
      <c r="BCU186" s="72"/>
      <c r="BCV186" s="72"/>
      <c r="BCW186" s="72"/>
      <c r="BCX186" s="72"/>
      <c r="BCY186" s="72"/>
      <c r="BCZ186" s="72"/>
      <c r="BDA186" s="71"/>
      <c r="BDB186" s="71"/>
      <c r="BDC186" s="71"/>
      <c r="BDD186" s="71"/>
      <c r="BDE186" s="71"/>
      <c r="BDF186" s="71"/>
      <c r="BDG186" s="71"/>
      <c r="BDH186" s="72"/>
      <c r="BDI186" s="72"/>
      <c r="BDJ186" s="72"/>
      <c r="BDK186" s="72"/>
      <c r="BDL186" s="72"/>
      <c r="BDM186" s="72"/>
      <c r="BDN186" s="72"/>
      <c r="BDO186" s="72"/>
      <c r="BDP186" s="72"/>
      <c r="BDQ186" s="71"/>
      <c r="BDR186" s="71"/>
      <c r="BDS186" s="71"/>
      <c r="BDT186" s="71"/>
      <c r="BDU186" s="71"/>
      <c r="BDV186" s="71"/>
      <c r="BDW186" s="71"/>
      <c r="BDX186" s="72"/>
      <c r="BDY186" s="72"/>
      <c r="BDZ186" s="72"/>
      <c r="BEA186" s="72"/>
      <c r="BEB186" s="72"/>
      <c r="BEC186" s="72"/>
      <c r="BED186" s="72"/>
      <c r="BEE186" s="72"/>
      <c r="BEF186" s="72"/>
      <c r="BEG186" s="71"/>
      <c r="BEH186" s="71"/>
      <c r="BEI186" s="71"/>
      <c r="BEJ186" s="71"/>
      <c r="BEK186" s="71"/>
      <c r="BEL186" s="71"/>
      <c r="BEM186" s="71"/>
      <c r="BEN186" s="72"/>
      <c r="BEO186" s="72"/>
      <c r="BEP186" s="72"/>
      <c r="BEQ186" s="72"/>
      <c r="BER186" s="72"/>
      <c r="BES186" s="72"/>
      <c r="BET186" s="72"/>
      <c r="BEU186" s="72"/>
      <c r="BEV186" s="72"/>
      <c r="BEW186" s="71"/>
      <c r="BEX186" s="71"/>
      <c r="BEY186" s="71"/>
      <c r="BEZ186" s="71"/>
      <c r="BFA186" s="71"/>
      <c r="BFB186" s="71"/>
      <c r="BFC186" s="71"/>
      <c r="BFD186" s="72"/>
      <c r="BFE186" s="72"/>
      <c r="BFF186" s="72"/>
      <c r="BFG186" s="72"/>
      <c r="BFH186" s="72"/>
      <c r="BFI186" s="72"/>
      <c r="BFJ186" s="72"/>
      <c r="BFK186" s="72"/>
      <c r="BFL186" s="72"/>
      <c r="BFM186" s="71"/>
      <c r="BFN186" s="71"/>
      <c r="BFO186" s="71"/>
      <c r="BFP186" s="71"/>
      <c r="BFQ186" s="71"/>
      <c r="BFR186" s="71"/>
      <c r="BFS186" s="71"/>
      <c r="BFT186" s="72"/>
      <c r="BFU186" s="72"/>
      <c r="BFV186" s="72"/>
      <c r="BFW186" s="72"/>
      <c r="BFX186" s="72"/>
      <c r="BFY186" s="72"/>
      <c r="BFZ186" s="72"/>
      <c r="BGA186" s="72"/>
      <c r="BGB186" s="72"/>
      <c r="BGC186" s="71"/>
      <c r="BGD186" s="71"/>
      <c r="BGE186" s="71"/>
      <c r="BGF186" s="71"/>
      <c r="BGG186" s="71"/>
      <c r="BGH186" s="71"/>
      <c r="BGI186" s="71"/>
      <c r="BGJ186" s="72"/>
      <c r="BGK186" s="72"/>
      <c r="BGL186" s="72"/>
      <c r="BGM186" s="72"/>
      <c r="BGN186" s="72"/>
      <c r="BGO186" s="72"/>
      <c r="BGP186" s="72"/>
      <c r="BGQ186" s="72"/>
      <c r="BGR186" s="72"/>
      <c r="BGS186" s="71"/>
      <c r="BGT186" s="71"/>
      <c r="BGU186" s="71"/>
      <c r="BGV186" s="71"/>
      <c r="BGW186" s="71"/>
      <c r="BGX186" s="71"/>
      <c r="BGY186" s="71"/>
      <c r="BGZ186" s="72"/>
      <c r="BHA186" s="72"/>
      <c r="BHB186" s="72"/>
      <c r="BHC186" s="72"/>
      <c r="BHD186" s="72"/>
      <c r="BHE186" s="72"/>
      <c r="BHF186" s="72"/>
      <c r="BHG186" s="72"/>
      <c r="BHH186" s="72"/>
      <c r="BHI186" s="71"/>
      <c r="BHJ186" s="71"/>
      <c r="BHK186" s="71"/>
      <c r="BHL186" s="71"/>
      <c r="BHM186" s="71"/>
      <c r="BHN186" s="71"/>
      <c r="BHO186" s="71"/>
      <c r="BHP186" s="72"/>
      <c r="BHQ186" s="72"/>
      <c r="BHR186" s="72"/>
      <c r="BHS186" s="72"/>
      <c r="BHT186" s="72"/>
      <c r="BHU186" s="72"/>
      <c r="BHV186" s="72"/>
      <c r="BHW186" s="72"/>
      <c r="BHX186" s="72"/>
      <c r="BHY186" s="71"/>
      <c r="BHZ186" s="71"/>
      <c r="BIA186" s="71"/>
      <c r="BIB186" s="71"/>
      <c r="BIC186" s="71"/>
      <c r="BID186" s="71"/>
      <c r="BIE186" s="71"/>
      <c r="BIF186" s="72"/>
      <c r="BIG186" s="72"/>
      <c r="BIH186" s="72"/>
      <c r="BII186" s="72"/>
      <c r="BIJ186" s="72"/>
      <c r="BIK186" s="72"/>
      <c r="BIL186" s="72"/>
      <c r="BIM186" s="72"/>
      <c r="BIN186" s="72"/>
      <c r="BIO186" s="71"/>
      <c r="BIP186" s="71"/>
      <c r="BIQ186" s="71"/>
      <c r="BIR186" s="71"/>
      <c r="BIS186" s="71"/>
      <c r="BIT186" s="71"/>
      <c r="BIU186" s="71"/>
      <c r="BIV186" s="72"/>
      <c r="BIW186" s="72"/>
      <c r="BIX186" s="72"/>
      <c r="BIY186" s="72"/>
      <c r="BIZ186" s="72"/>
      <c r="BJA186" s="72"/>
      <c r="BJB186" s="72"/>
      <c r="BJC186" s="72"/>
      <c r="BJD186" s="72"/>
      <c r="BJE186" s="71"/>
      <c r="BJF186" s="71"/>
      <c r="BJG186" s="71"/>
      <c r="BJH186" s="71"/>
      <c r="BJI186" s="71"/>
      <c r="BJJ186" s="71"/>
      <c r="BJK186" s="71"/>
      <c r="BJL186" s="72"/>
      <c r="BJM186" s="72"/>
      <c r="BJN186" s="72"/>
      <c r="BJO186" s="72"/>
      <c r="BJP186" s="72"/>
      <c r="BJQ186" s="72"/>
      <c r="BJR186" s="72"/>
      <c r="BJS186" s="72"/>
      <c r="BJT186" s="72"/>
      <c r="BJU186" s="71"/>
      <c r="BJV186" s="71"/>
      <c r="BJW186" s="71"/>
      <c r="BJX186" s="71"/>
      <c r="BJY186" s="71"/>
      <c r="BJZ186" s="71"/>
      <c r="BKA186" s="71"/>
      <c r="BKB186" s="72"/>
      <c r="BKC186" s="72"/>
      <c r="BKD186" s="72"/>
      <c r="BKE186" s="72"/>
      <c r="BKF186" s="72"/>
      <c r="BKG186" s="72"/>
      <c r="BKH186" s="72"/>
      <c r="BKI186" s="72"/>
      <c r="BKJ186" s="72"/>
      <c r="BKK186" s="71"/>
      <c r="BKL186" s="71"/>
      <c r="BKM186" s="71"/>
      <c r="BKN186" s="71"/>
      <c r="BKO186" s="71"/>
      <c r="BKP186" s="71"/>
      <c r="BKQ186" s="71"/>
      <c r="BKR186" s="72"/>
      <c r="BKS186" s="72"/>
      <c r="BKT186" s="72"/>
      <c r="BKU186" s="72"/>
      <c r="BKV186" s="72"/>
      <c r="BKW186" s="72"/>
      <c r="BKX186" s="72"/>
      <c r="BKY186" s="72"/>
      <c r="BKZ186" s="72"/>
      <c r="BLA186" s="71"/>
      <c r="BLB186" s="71"/>
      <c r="BLC186" s="71"/>
      <c r="BLD186" s="71"/>
      <c r="BLE186" s="71"/>
      <c r="BLF186" s="71"/>
      <c r="BLG186" s="71"/>
      <c r="BLH186" s="72"/>
      <c r="BLI186" s="72"/>
      <c r="BLJ186" s="72"/>
      <c r="BLK186" s="72"/>
      <c r="BLL186" s="72"/>
      <c r="BLM186" s="72"/>
      <c r="BLN186" s="72"/>
      <c r="BLO186" s="72"/>
      <c r="BLP186" s="72"/>
      <c r="BLQ186" s="71"/>
      <c r="BLR186" s="71"/>
      <c r="BLS186" s="71"/>
      <c r="BLT186" s="71"/>
      <c r="BLU186" s="71"/>
      <c r="BLV186" s="71"/>
      <c r="BLW186" s="71"/>
      <c r="BLX186" s="72"/>
      <c r="BLY186" s="72"/>
      <c r="BLZ186" s="72"/>
      <c r="BMA186" s="72"/>
      <c r="BMB186" s="72"/>
      <c r="BMC186" s="72"/>
      <c r="BMD186" s="72"/>
      <c r="BME186" s="72"/>
      <c r="BMF186" s="72"/>
      <c r="BMG186" s="71"/>
      <c r="BMH186" s="71"/>
      <c r="BMI186" s="71"/>
      <c r="BMJ186" s="71"/>
      <c r="BMK186" s="71"/>
      <c r="BML186" s="71"/>
      <c r="BMM186" s="71"/>
      <c r="BMN186" s="72"/>
      <c r="BMO186" s="72"/>
      <c r="BMP186" s="72"/>
      <c r="BMQ186" s="72"/>
      <c r="BMR186" s="72"/>
      <c r="BMS186" s="72"/>
      <c r="BMT186" s="72"/>
      <c r="BMU186" s="72"/>
      <c r="BMV186" s="72"/>
      <c r="BMW186" s="71"/>
      <c r="BMX186" s="71"/>
      <c r="BMY186" s="71"/>
      <c r="BMZ186" s="71"/>
      <c r="BNA186" s="71"/>
      <c r="BNB186" s="71"/>
      <c r="BNC186" s="71"/>
      <c r="BND186" s="72"/>
      <c r="BNE186" s="72"/>
      <c r="BNF186" s="72"/>
      <c r="BNG186" s="72"/>
      <c r="BNH186" s="72"/>
      <c r="BNI186" s="72"/>
      <c r="BNJ186" s="72"/>
      <c r="BNK186" s="72"/>
      <c r="BNL186" s="72"/>
      <c r="BNM186" s="71"/>
      <c r="BNN186" s="71"/>
      <c r="BNO186" s="71"/>
      <c r="BNP186" s="71"/>
      <c r="BNQ186" s="71"/>
      <c r="BNR186" s="71"/>
      <c r="BNS186" s="71"/>
      <c r="BNT186" s="72"/>
      <c r="BNU186" s="72"/>
      <c r="BNV186" s="72"/>
      <c r="BNW186" s="72"/>
      <c r="BNX186" s="72"/>
      <c r="BNY186" s="72"/>
      <c r="BNZ186" s="72"/>
      <c r="BOA186" s="72"/>
      <c r="BOB186" s="72"/>
      <c r="BOC186" s="71"/>
      <c r="BOD186" s="71"/>
      <c r="BOE186" s="71"/>
      <c r="BOF186" s="71"/>
      <c r="BOG186" s="71"/>
      <c r="BOH186" s="71"/>
      <c r="BOI186" s="71"/>
      <c r="BOJ186" s="72"/>
      <c r="BOK186" s="72"/>
      <c r="BOL186" s="72"/>
      <c r="BOM186" s="72"/>
      <c r="BON186" s="72"/>
      <c r="BOO186" s="72"/>
      <c r="BOP186" s="72"/>
      <c r="BOQ186" s="72"/>
      <c r="BOR186" s="72"/>
      <c r="BOS186" s="71"/>
      <c r="BOT186" s="71"/>
      <c r="BOU186" s="71"/>
      <c r="BOV186" s="71"/>
      <c r="BOW186" s="71"/>
      <c r="BOX186" s="71"/>
      <c r="BOY186" s="71"/>
      <c r="BOZ186" s="72"/>
      <c r="BPA186" s="72"/>
      <c r="BPB186" s="72"/>
      <c r="BPC186" s="72"/>
      <c r="BPD186" s="72"/>
      <c r="BPE186" s="72"/>
      <c r="BPF186" s="72"/>
      <c r="BPG186" s="72"/>
      <c r="BPH186" s="72"/>
      <c r="BPI186" s="71"/>
      <c r="BPJ186" s="71"/>
      <c r="BPK186" s="71"/>
      <c r="BPL186" s="71"/>
      <c r="BPM186" s="71"/>
      <c r="BPN186" s="71"/>
      <c r="BPO186" s="71"/>
      <c r="BPP186" s="72"/>
      <c r="BPQ186" s="72"/>
      <c r="BPR186" s="72"/>
      <c r="BPS186" s="72"/>
      <c r="BPT186" s="72"/>
      <c r="BPU186" s="72"/>
      <c r="BPV186" s="72"/>
      <c r="BPW186" s="72"/>
      <c r="BPX186" s="72"/>
      <c r="BPY186" s="71"/>
      <c r="BPZ186" s="71"/>
      <c r="BQA186" s="71"/>
      <c r="BQB186" s="71"/>
      <c r="BQC186" s="71"/>
      <c r="BQD186" s="71"/>
      <c r="BQE186" s="71"/>
      <c r="BQF186" s="72"/>
      <c r="BQG186" s="72"/>
      <c r="BQH186" s="72"/>
      <c r="BQI186" s="72"/>
      <c r="BQJ186" s="72"/>
      <c r="BQK186" s="72"/>
      <c r="BQL186" s="72"/>
      <c r="BQM186" s="72"/>
      <c r="BQN186" s="72"/>
      <c r="BQO186" s="71"/>
      <c r="BQP186" s="71"/>
      <c r="BQQ186" s="71"/>
      <c r="BQR186" s="71"/>
      <c r="BQS186" s="71"/>
      <c r="BQT186" s="71"/>
      <c r="BQU186" s="71"/>
      <c r="BQV186" s="72"/>
      <c r="BQW186" s="72"/>
      <c r="BQX186" s="72"/>
      <c r="BQY186" s="72"/>
      <c r="BQZ186" s="72"/>
      <c r="BRA186" s="72"/>
      <c r="BRB186" s="72"/>
      <c r="BRC186" s="72"/>
      <c r="BRD186" s="72"/>
      <c r="BRE186" s="71"/>
      <c r="BRF186" s="71"/>
      <c r="BRG186" s="71"/>
      <c r="BRH186" s="71"/>
      <c r="BRI186" s="71"/>
      <c r="BRJ186" s="71"/>
      <c r="BRK186" s="71"/>
      <c r="BRL186" s="72"/>
      <c r="BRM186" s="72"/>
      <c r="BRN186" s="72"/>
      <c r="BRO186" s="72"/>
      <c r="BRP186" s="72"/>
      <c r="BRQ186" s="72"/>
      <c r="BRR186" s="72"/>
      <c r="BRS186" s="72"/>
      <c r="BRT186" s="72"/>
      <c r="BRU186" s="71"/>
      <c r="BRV186" s="71"/>
      <c r="BRW186" s="71"/>
      <c r="BRX186" s="71"/>
      <c r="BRY186" s="71"/>
      <c r="BRZ186" s="71"/>
      <c r="BSA186" s="71"/>
      <c r="BSB186" s="72"/>
      <c r="BSC186" s="72"/>
      <c r="BSD186" s="72"/>
      <c r="BSE186" s="72"/>
      <c r="BSF186" s="72"/>
      <c r="BSG186" s="72"/>
      <c r="BSH186" s="72"/>
      <c r="BSI186" s="72"/>
      <c r="BSJ186" s="72"/>
      <c r="BSK186" s="71"/>
      <c r="BSL186" s="71"/>
      <c r="BSM186" s="71"/>
      <c r="BSN186" s="71"/>
      <c r="BSO186" s="71"/>
      <c r="BSP186" s="71"/>
      <c r="BSQ186" s="71"/>
      <c r="BSR186" s="72"/>
      <c r="BSS186" s="72"/>
      <c r="BST186" s="72"/>
      <c r="BSU186" s="72"/>
      <c r="BSV186" s="72"/>
      <c r="BSW186" s="72"/>
      <c r="BSX186" s="72"/>
      <c r="BSY186" s="72"/>
      <c r="BSZ186" s="72"/>
      <c r="BTA186" s="71"/>
      <c r="BTB186" s="71"/>
      <c r="BTC186" s="71"/>
      <c r="BTD186" s="71"/>
      <c r="BTE186" s="71"/>
      <c r="BTF186" s="71"/>
      <c r="BTG186" s="71"/>
      <c r="BTH186" s="72"/>
      <c r="BTI186" s="72"/>
      <c r="BTJ186" s="72"/>
      <c r="BTK186" s="72"/>
      <c r="BTL186" s="72"/>
      <c r="BTM186" s="72"/>
      <c r="BTN186" s="72"/>
      <c r="BTO186" s="72"/>
      <c r="BTP186" s="72"/>
      <c r="BTQ186" s="71"/>
      <c r="BTR186" s="71"/>
      <c r="BTS186" s="71"/>
      <c r="BTT186" s="71"/>
      <c r="BTU186" s="71"/>
      <c r="BTV186" s="71"/>
      <c r="BTW186" s="71"/>
      <c r="BTX186" s="72"/>
      <c r="BTY186" s="72"/>
      <c r="BTZ186" s="72"/>
      <c r="BUA186" s="72"/>
      <c r="BUB186" s="72"/>
      <c r="BUC186" s="72"/>
      <c r="BUD186" s="72"/>
      <c r="BUE186" s="72"/>
      <c r="BUF186" s="72"/>
      <c r="BUG186" s="71"/>
      <c r="BUH186" s="71"/>
      <c r="BUI186" s="71"/>
      <c r="BUJ186" s="71"/>
      <c r="BUK186" s="71"/>
      <c r="BUL186" s="71"/>
      <c r="BUM186" s="71"/>
      <c r="BUN186" s="72"/>
      <c r="BUO186" s="72"/>
      <c r="BUP186" s="72"/>
      <c r="BUQ186" s="72"/>
      <c r="BUR186" s="72"/>
      <c r="BUS186" s="72"/>
      <c r="BUT186" s="72"/>
      <c r="BUU186" s="72"/>
      <c r="BUV186" s="72"/>
      <c r="BUW186" s="71"/>
      <c r="BUX186" s="71"/>
      <c r="BUY186" s="71"/>
      <c r="BUZ186" s="71"/>
      <c r="BVA186" s="71"/>
      <c r="BVB186" s="71"/>
      <c r="BVC186" s="71"/>
      <c r="BVD186" s="72"/>
      <c r="BVE186" s="72"/>
      <c r="BVF186" s="72"/>
      <c r="BVG186" s="72"/>
      <c r="BVH186" s="72"/>
      <c r="BVI186" s="72"/>
      <c r="BVJ186" s="72"/>
      <c r="BVK186" s="72"/>
      <c r="BVL186" s="72"/>
      <c r="BVM186" s="71"/>
      <c r="BVN186" s="71"/>
      <c r="BVO186" s="71"/>
      <c r="BVP186" s="71"/>
      <c r="BVQ186" s="71"/>
      <c r="BVR186" s="71"/>
      <c r="BVS186" s="71"/>
      <c r="BVT186" s="72"/>
      <c r="BVU186" s="72"/>
      <c r="BVV186" s="72"/>
      <c r="BVW186" s="72"/>
      <c r="BVX186" s="72"/>
      <c r="BVY186" s="72"/>
      <c r="BVZ186" s="72"/>
      <c r="BWA186" s="72"/>
      <c r="BWB186" s="72"/>
      <c r="BWC186" s="71"/>
      <c r="BWD186" s="71"/>
      <c r="BWE186" s="71"/>
      <c r="BWF186" s="71"/>
      <c r="BWG186" s="71"/>
      <c r="BWH186" s="71"/>
      <c r="BWI186" s="71"/>
      <c r="BWJ186" s="72"/>
      <c r="BWK186" s="72"/>
      <c r="BWL186" s="72"/>
      <c r="BWM186" s="72"/>
      <c r="BWN186" s="72"/>
      <c r="BWO186" s="72"/>
      <c r="BWP186" s="72"/>
      <c r="BWQ186" s="72"/>
      <c r="BWR186" s="72"/>
      <c r="BWS186" s="71"/>
      <c r="BWT186" s="71"/>
      <c r="BWU186" s="71"/>
      <c r="BWV186" s="71"/>
      <c r="BWW186" s="71"/>
      <c r="BWX186" s="71"/>
      <c r="BWY186" s="71"/>
      <c r="BWZ186" s="72"/>
      <c r="BXA186" s="72"/>
      <c r="BXB186" s="72"/>
      <c r="BXC186" s="72"/>
      <c r="BXD186" s="72"/>
      <c r="BXE186" s="72"/>
      <c r="BXF186" s="72"/>
      <c r="BXG186" s="72"/>
      <c r="BXH186" s="72"/>
      <c r="BXI186" s="71"/>
      <c r="BXJ186" s="71"/>
      <c r="BXK186" s="71"/>
      <c r="BXL186" s="71"/>
      <c r="BXM186" s="71"/>
      <c r="BXN186" s="71"/>
      <c r="BXO186" s="71"/>
      <c r="BXP186" s="72"/>
      <c r="BXQ186" s="72"/>
      <c r="BXR186" s="72"/>
      <c r="BXS186" s="72"/>
      <c r="BXT186" s="72"/>
      <c r="BXU186" s="72"/>
      <c r="BXV186" s="72"/>
      <c r="BXW186" s="72"/>
      <c r="BXX186" s="72"/>
      <c r="BXY186" s="71"/>
      <c r="BXZ186" s="71"/>
      <c r="BYA186" s="71"/>
      <c r="BYB186" s="71"/>
      <c r="BYC186" s="71"/>
      <c r="BYD186" s="71"/>
      <c r="BYE186" s="71"/>
      <c r="BYF186" s="72"/>
      <c r="BYG186" s="72"/>
      <c r="BYH186" s="72"/>
      <c r="BYI186" s="72"/>
      <c r="BYJ186" s="72"/>
      <c r="BYK186" s="72"/>
      <c r="BYL186" s="72"/>
      <c r="BYM186" s="72"/>
      <c r="BYN186" s="72"/>
      <c r="BYO186" s="71"/>
      <c r="BYP186" s="71"/>
      <c r="BYQ186" s="71"/>
      <c r="BYR186" s="71"/>
      <c r="BYS186" s="71"/>
      <c r="BYT186" s="71"/>
      <c r="BYU186" s="71"/>
      <c r="BYV186" s="72"/>
      <c r="BYW186" s="72"/>
      <c r="BYX186" s="72"/>
      <c r="BYY186" s="72"/>
      <c r="BYZ186" s="72"/>
      <c r="BZA186" s="72"/>
      <c r="BZB186" s="72"/>
      <c r="BZC186" s="72"/>
      <c r="BZD186" s="72"/>
      <c r="BZE186" s="71"/>
      <c r="BZF186" s="71"/>
      <c r="BZG186" s="71"/>
      <c r="BZH186" s="71"/>
      <c r="BZI186" s="71"/>
      <c r="BZJ186" s="71"/>
      <c r="BZK186" s="71"/>
      <c r="BZL186" s="72"/>
      <c r="BZM186" s="72"/>
      <c r="BZN186" s="72"/>
      <c r="BZO186" s="72"/>
      <c r="BZP186" s="72"/>
      <c r="BZQ186" s="72"/>
      <c r="BZR186" s="72"/>
      <c r="BZS186" s="72"/>
      <c r="BZT186" s="72"/>
      <c r="BZU186" s="71"/>
      <c r="BZV186" s="71"/>
      <c r="BZW186" s="71"/>
      <c r="BZX186" s="71"/>
      <c r="BZY186" s="71"/>
      <c r="BZZ186" s="71"/>
      <c r="CAA186" s="71"/>
      <c r="CAB186" s="72"/>
      <c r="CAC186" s="72"/>
      <c r="CAD186" s="72"/>
      <c r="CAE186" s="72"/>
      <c r="CAF186" s="72"/>
      <c r="CAG186" s="72"/>
      <c r="CAH186" s="72"/>
      <c r="CAI186" s="72"/>
      <c r="CAJ186" s="72"/>
      <c r="CAK186" s="71"/>
      <c r="CAL186" s="71"/>
      <c r="CAM186" s="71"/>
      <c r="CAN186" s="71"/>
      <c r="CAO186" s="71"/>
      <c r="CAP186" s="71"/>
      <c r="CAQ186" s="71"/>
      <c r="CAR186" s="72"/>
      <c r="CAS186" s="72"/>
      <c r="CAT186" s="72"/>
      <c r="CAU186" s="72"/>
      <c r="CAV186" s="72"/>
      <c r="CAW186" s="72"/>
      <c r="CAX186" s="72"/>
      <c r="CAY186" s="72"/>
      <c r="CAZ186" s="72"/>
      <c r="CBA186" s="71"/>
      <c r="CBB186" s="71"/>
      <c r="CBC186" s="71"/>
      <c r="CBD186" s="71"/>
      <c r="CBE186" s="71"/>
      <c r="CBF186" s="71"/>
      <c r="CBG186" s="71"/>
      <c r="CBH186" s="72"/>
      <c r="CBI186" s="72"/>
      <c r="CBJ186" s="72"/>
      <c r="CBK186" s="72"/>
      <c r="CBL186" s="72"/>
      <c r="CBM186" s="72"/>
      <c r="CBN186" s="72"/>
      <c r="CBO186" s="72"/>
      <c r="CBP186" s="72"/>
      <c r="CBQ186" s="71"/>
      <c r="CBR186" s="71"/>
      <c r="CBS186" s="71"/>
      <c r="CBT186" s="71"/>
      <c r="CBU186" s="71"/>
      <c r="CBV186" s="71"/>
      <c r="CBW186" s="71"/>
      <c r="CBX186" s="72"/>
      <c r="CBY186" s="72"/>
      <c r="CBZ186" s="72"/>
      <c r="CCA186" s="72"/>
      <c r="CCB186" s="72"/>
      <c r="CCC186" s="72"/>
      <c r="CCD186" s="72"/>
      <c r="CCE186" s="72"/>
      <c r="CCF186" s="72"/>
      <c r="CCG186" s="71"/>
      <c r="CCH186" s="71"/>
      <c r="CCI186" s="71"/>
      <c r="CCJ186" s="71"/>
      <c r="CCK186" s="71"/>
      <c r="CCL186" s="71"/>
      <c r="CCM186" s="71"/>
      <c r="CCN186" s="72"/>
      <c r="CCO186" s="72"/>
      <c r="CCP186" s="72"/>
      <c r="CCQ186" s="72"/>
      <c r="CCR186" s="72"/>
      <c r="CCS186" s="72"/>
      <c r="CCT186" s="72"/>
      <c r="CCU186" s="72"/>
      <c r="CCV186" s="72"/>
      <c r="CCW186" s="71"/>
      <c r="CCX186" s="71"/>
      <c r="CCY186" s="71"/>
      <c r="CCZ186" s="71"/>
      <c r="CDA186" s="71"/>
      <c r="CDB186" s="71"/>
      <c r="CDC186" s="71"/>
      <c r="CDD186" s="72"/>
      <c r="CDE186" s="72"/>
      <c r="CDF186" s="72"/>
      <c r="CDG186" s="72"/>
      <c r="CDH186" s="72"/>
      <c r="CDI186" s="72"/>
      <c r="CDJ186" s="72"/>
      <c r="CDK186" s="72"/>
      <c r="CDL186" s="72"/>
      <c r="CDM186" s="71"/>
      <c r="CDN186" s="71"/>
      <c r="CDO186" s="71"/>
      <c r="CDP186" s="71"/>
      <c r="CDQ186" s="71"/>
      <c r="CDR186" s="71"/>
      <c r="CDS186" s="71"/>
      <c r="CDT186" s="72"/>
      <c r="CDU186" s="72"/>
      <c r="CDV186" s="72"/>
      <c r="CDW186" s="72"/>
      <c r="CDX186" s="72"/>
      <c r="CDY186" s="72"/>
      <c r="CDZ186" s="72"/>
      <c r="CEA186" s="72"/>
      <c r="CEB186" s="72"/>
      <c r="CEC186" s="71"/>
      <c r="CED186" s="71"/>
      <c r="CEE186" s="71"/>
      <c r="CEF186" s="71"/>
      <c r="CEG186" s="71"/>
      <c r="CEH186" s="71"/>
      <c r="CEI186" s="71"/>
      <c r="CEJ186" s="72"/>
      <c r="CEK186" s="72"/>
      <c r="CEL186" s="72"/>
      <c r="CEM186" s="72"/>
      <c r="CEN186" s="72"/>
      <c r="CEO186" s="72"/>
      <c r="CEP186" s="72"/>
      <c r="CEQ186" s="72"/>
      <c r="CER186" s="72"/>
      <c r="CES186" s="71"/>
      <c r="CET186" s="71"/>
      <c r="CEU186" s="71"/>
      <c r="CEV186" s="71"/>
      <c r="CEW186" s="71"/>
      <c r="CEX186" s="71"/>
      <c r="CEY186" s="71"/>
      <c r="CEZ186" s="72"/>
      <c r="CFA186" s="72"/>
      <c r="CFB186" s="72"/>
      <c r="CFC186" s="72"/>
      <c r="CFD186" s="72"/>
      <c r="CFE186" s="72"/>
      <c r="CFF186" s="72"/>
      <c r="CFG186" s="72"/>
      <c r="CFH186" s="72"/>
      <c r="CFI186" s="71"/>
      <c r="CFJ186" s="71"/>
      <c r="CFK186" s="71"/>
      <c r="CFL186" s="71"/>
      <c r="CFM186" s="71"/>
      <c r="CFN186" s="71"/>
      <c r="CFO186" s="71"/>
      <c r="CFP186" s="72"/>
      <c r="CFQ186" s="72"/>
      <c r="CFR186" s="72"/>
      <c r="CFS186" s="72"/>
      <c r="CFT186" s="72"/>
      <c r="CFU186" s="72"/>
      <c r="CFV186" s="72"/>
      <c r="CFW186" s="72"/>
      <c r="CFX186" s="72"/>
      <c r="CFY186" s="71"/>
      <c r="CFZ186" s="71"/>
      <c r="CGA186" s="71"/>
      <c r="CGB186" s="71"/>
      <c r="CGC186" s="71"/>
      <c r="CGD186" s="71"/>
      <c r="CGE186" s="71"/>
      <c r="CGF186" s="72"/>
      <c r="CGG186" s="72"/>
      <c r="CGH186" s="72"/>
      <c r="CGI186" s="72"/>
      <c r="CGJ186" s="72"/>
      <c r="CGK186" s="72"/>
      <c r="CGL186" s="72"/>
      <c r="CGM186" s="72"/>
      <c r="CGN186" s="72"/>
      <c r="CGO186" s="71"/>
      <c r="CGP186" s="71"/>
      <c r="CGQ186" s="71"/>
      <c r="CGR186" s="71"/>
      <c r="CGS186" s="71"/>
      <c r="CGT186" s="71"/>
      <c r="CGU186" s="71"/>
      <c r="CGV186" s="72"/>
      <c r="CGW186" s="72"/>
      <c r="CGX186" s="72"/>
      <c r="CGY186" s="72"/>
      <c r="CGZ186" s="72"/>
      <c r="CHA186" s="72"/>
      <c r="CHB186" s="72"/>
      <c r="CHC186" s="72"/>
      <c r="CHD186" s="72"/>
      <c r="CHE186" s="71"/>
      <c r="CHF186" s="71"/>
      <c r="CHG186" s="71"/>
      <c r="CHH186" s="71"/>
      <c r="CHI186" s="71"/>
      <c r="CHJ186" s="71"/>
      <c r="CHK186" s="71"/>
      <c r="CHL186" s="72"/>
      <c r="CHM186" s="72"/>
      <c r="CHN186" s="72"/>
      <c r="CHO186" s="72"/>
      <c r="CHP186" s="72"/>
      <c r="CHQ186" s="72"/>
      <c r="CHR186" s="72"/>
      <c r="CHS186" s="72"/>
      <c r="CHT186" s="72"/>
      <c r="CHU186" s="71"/>
      <c r="CHV186" s="71"/>
      <c r="CHW186" s="71"/>
      <c r="CHX186" s="71"/>
      <c r="CHY186" s="71"/>
      <c r="CHZ186" s="71"/>
      <c r="CIA186" s="71"/>
      <c r="CIB186" s="72"/>
      <c r="CIC186" s="72"/>
      <c r="CID186" s="72"/>
      <c r="CIE186" s="72"/>
      <c r="CIF186" s="72"/>
      <c r="CIG186" s="72"/>
      <c r="CIH186" s="72"/>
      <c r="CII186" s="72"/>
      <c r="CIJ186" s="72"/>
      <c r="CIK186" s="71"/>
      <c r="CIL186" s="71"/>
      <c r="CIM186" s="71"/>
      <c r="CIN186" s="71"/>
      <c r="CIO186" s="71"/>
      <c r="CIP186" s="71"/>
      <c r="CIQ186" s="71"/>
      <c r="CIR186" s="72"/>
      <c r="CIS186" s="72"/>
      <c r="CIT186" s="72"/>
      <c r="CIU186" s="72"/>
      <c r="CIV186" s="72"/>
      <c r="CIW186" s="72"/>
      <c r="CIX186" s="72"/>
      <c r="CIY186" s="72"/>
      <c r="CIZ186" s="72"/>
      <c r="CJA186" s="71"/>
      <c r="CJB186" s="71"/>
      <c r="CJC186" s="71"/>
      <c r="CJD186" s="71"/>
      <c r="CJE186" s="71"/>
      <c r="CJF186" s="71"/>
      <c r="CJG186" s="71"/>
      <c r="CJH186" s="72"/>
      <c r="CJI186" s="72"/>
      <c r="CJJ186" s="72"/>
      <c r="CJK186" s="72"/>
      <c r="CJL186" s="72"/>
      <c r="CJM186" s="72"/>
      <c r="CJN186" s="72"/>
      <c r="CJO186" s="72"/>
      <c r="CJP186" s="72"/>
      <c r="CJQ186" s="71"/>
      <c r="CJR186" s="71"/>
      <c r="CJS186" s="71"/>
      <c r="CJT186" s="71"/>
      <c r="CJU186" s="71"/>
      <c r="CJV186" s="71"/>
      <c r="CJW186" s="71"/>
      <c r="CJX186" s="72"/>
      <c r="CJY186" s="72"/>
      <c r="CJZ186" s="72"/>
      <c r="CKA186" s="72"/>
      <c r="CKB186" s="72"/>
      <c r="CKC186" s="72"/>
      <c r="CKD186" s="72"/>
      <c r="CKE186" s="72"/>
      <c r="CKF186" s="72"/>
      <c r="CKG186" s="71"/>
      <c r="CKH186" s="71"/>
      <c r="CKI186" s="71"/>
      <c r="CKJ186" s="71"/>
      <c r="CKK186" s="71"/>
      <c r="CKL186" s="71"/>
      <c r="CKM186" s="71"/>
      <c r="CKN186" s="72"/>
      <c r="CKO186" s="72"/>
      <c r="CKP186" s="72"/>
      <c r="CKQ186" s="72"/>
      <c r="CKR186" s="72"/>
      <c r="CKS186" s="72"/>
      <c r="CKT186" s="72"/>
      <c r="CKU186" s="72"/>
      <c r="CKV186" s="72"/>
      <c r="CKW186" s="71"/>
      <c r="CKX186" s="71"/>
      <c r="CKY186" s="71"/>
      <c r="CKZ186" s="71"/>
      <c r="CLA186" s="71"/>
      <c r="CLB186" s="71"/>
      <c r="CLC186" s="71"/>
      <c r="CLD186" s="72"/>
      <c r="CLE186" s="72"/>
      <c r="CLF186" s="72"/>
      <c r="CLG186" s="72"/>
      <c r="CLH186" s="72"/>
      <c r="CLI186" s="72"/>
      <c r="CLJ186" s="72"/>
      <c r="CLK186" s="72"/>
      <c r="CLL186" s="72"/>
      <c r="CLM186" s="71"/>
      <c r="CLN186" s="71"/>
      <c r="CLO186" s="71"/>
      <c r="CLP186" s="71"/>
      <c r="CLQ186" s="71"/>
      <c r="CLR186" s="71"/>
      <c r="CLS186" s="71"/>
      <c r="CLT186" s="72"/>
      <c r="CLU186" s="72"/>
      <c r="CLV186" s="72"/>
      <c r="CLW186" s="72"/>
      <c r="CLX186" s="72"/>
      <c r="CLY186" s="72"/>
      <c r="CLZ186" s="72"/>
      <c r="CMA186" s="72"/>
      <c r="CMB186" s="72"/>
      <c r="CMC186" s="71"/>
      <c r="CMD186" s="71"/>
      <c r="CME186" s="71"/>
      <c r="CMF186" s="71"/>
      <c r="CMG186" s="71"/>
      <c r="CMH186" s="71"/>
      <c r="CMI186" s="71"/>
      <c r="CMJ186" s="72"/>
      <c r="CMK186" s="72"/>
      <c r="CML186" s="72"/>
      <c r="CMM186" s="72"/>
      <c r="CMN186" s="72"/>
      <c r="CMO186" s="72"/>
      <c r="CMP186" s="72"/>
      <c r="CMQ186" s="72"/>
      <c r="CMR186" s="72"/>
      <c r="CMS186" s="71"/>
      <c r="CMT186" s="71"/>
      <c r="CMU186" s="71"/>
      <c r="CMV186" s="71"/>
      <c r="CMW186" s="71"/>
      <c r="CMX186" s="71"/>
      <c r="CMY186" s="71"/>
      <c r="CMZ186" s="72"/>
      <c r="CNA186" s="72"/>
      <c r="CNB186" s="72"/>
      <c r="CNC186" s="72"/>
      <c r="CND186" s="72"/>
      <c r="CNE186" s="72"/>
      <c r="CNF186" s="72"/>
      <c r="CNG186" s="72"/>
      <c r="CNH186" s="72"/>
      <c r="CNI186" s="71"/>
      <c r="CNJ186" s="71"/>
      <c r="CNK186" s="71"/>
      <c r="CNL186" s="71"/>
      <c r="CNM186" s="71"/>
      <c r="CNN186" s="71"/>
      <c r="CNO186" s="71"/>
      <c r="CNP186" s="72"/>
      <c r="CNQ186" s="72"/>
      <c r="CNR186" s="72"/>
      <c r="CNS186" s="72"/>
      <c r="CNT186" s="72"/>
      <c r="CNU186" s="72"/>
      <c r="CNV186" s="72"/>
      <c r="CNW186" s="72"/>
      <c r="CNX186" s="72"/>
      <c r="CNY186" s="71"/>
      <c r="CNZ186" s="71"/>
      <c r="COA186" s="71"/>
      <c r="COB186" s="71"/>
      <c r="COC186" s="71"/>
      <c r="COD186" s="71"/>
      <c r="COE186" s="71"/>
      <c r="COF186" s="72"/>
      <c r="COG186" s="72"/>
      <c r="COH186" s="72"/>
      <c r="COI186" s="72"/>
      <c r="COJ186" s="72"/>
      <c r="COK186" s="72"/>
      <c r="COL186" s="72"/>
      <c r="COM186" s="72"/>
      <c r="CON186" s="72"/>
      <c r="COO186" s="71"/>
      <c r="COP186" s="71"/>
      <c r="COQ186" s="71"/>
      <c r="COR186" s="71"/>
      <c r="COS186" s="71"/>
      <c r="COT186" s="71"/>
      <c r="COU186" s="71"/>
      <c r="COV186" s="72"/>
      <c r="COW186" s="72"/>
      <c r="COX186" s="72"/>
      <c r="COY186" s="72"/>
      <c r="COZ186" s="72"/>
      <c r="CPA186" s="72"/>
      <c r="CPB186" s="72"/>
      <c r="CPC186" s="72"/>
      <c r="CPD186" s="72"/>
      <c r="CPE186" s="71"/>
      <c r="CPF186" s="71"/>
      <c r="CPG186" s="71"/>
      <c r="CPH186" s="71"/>
      <c r="CPI186" s="71"/>
      <c r="CPJ186" s="71"/>
      <c r="CPK186" s="71"/>
      <c r="CPL186" s="72"/>
      <c r="CPM186" s="72"/>
      <c r="CPN186" s="72"/>
      <c r="CPO186" s="72"/>
      <c r="CPP186" s="72"/>
      <c r="CPQ186" s="72"/>
      <c r="CPR186" s="72"/>
      <c r="CPS186" s="72"/>
      <c r="CPT186" s="72"/>
      <c r="CPU186" s="71"/>
      <c r="CPV186" s="71"/>
      <c r="CPW186" s="71"/>
      <c r="CPX186" s="71"/>
      <c r="CPY186" s="71"/>
      <c r="CPZ186" s="71"/>
      <c r="CQA186" s="71"/>
      <c r="CQB186" s="72"/>
      <c r="CQC186" s="72"/>
      <c r="CQD186" s="72"/>
      <c r="CQE186" s="72"/>
      <c r="CQF186" s="72"/>
      <c r="CQG186" s="72"/>
      <c r="CQH186" s="72"/>
      <c r="CQI186" s="72"/>
      <c r="CQJ186" s="72"/>
      <c r="CQK186" s="71"/>
      <c r="CQL186" s="71"/>
      <c r="CQM186" s="71"/>
      <c r="CQN186" s="71"/>
      <c r="CQO186" s="71"/>
      <c r="CQP186" s="71"/>
      <c r="CQQ186" s="71"/>
      <c r="CQR186" s="72"/>
      <c r="CQS186" s="72"/>
      <c r="CQT186" s="72"/>
      <c r="CQU186" s="72"/>
      <c r="CQV186" s="72"/>
      <c r="CQW186" s="72"/>
      <c r="CQX186" s="72"/>
      <c r="CQY186" s="72"/>
      <c r="CQZ186" s="72"/>
      <c r="CRA186" s="71"/>
      <c r="CRB186" s="71"/>
      <c r="CRC186" s="71"/>
      <c r="CRD186" s="71"/>
      <c r="CRE186" s="71"/>
      <c r="CRF186" s="71"/>
      <c r="CRG186" s="71"/>
      <c r="CRH186" s="72"/>
      <c r="CRI186" s="72"/>
      <c r="CRJ186" s="72"/>
      <c r="CRK186" s="72"/>
      <c r="CRL186" s="72"/>
      <c r="CRM186" s="72"/>
      <c r="CRN186" s="72"/>
      <c r="CRO186" s="72"/>
      <c r="CRP186" s="72"/>
      <c r="CRQ186" s="71"/>
      <c r="CRR186" s="71"/>
      <c r="CRS186" s="71"/>
      <c r="CRT186" s="71"/>
      <c r="CRU186" s="71"/>
      <c r="CRV186" s="71"/>
      <c r="CRW186" s="71"/>
      <c r="CRX186" s="72"/>
      <c r="CRY186" s="72"/>
      <c r="CRZ186" s="72"/>
      <c r="CSA186" s="72"/>
      <c r="CSB186" s="72"/>
      <c r="CSC186" s="72"/>
      <c r="CSD186" s="72"/>
      <c r="CSE186" s="72"/>
      <c r="CSF186" s="72"/>
      <c r="CSG186" s="71"/>
      <c r="CSH186" s="71"/>
      <c r="CSI186" s="71"/>
      <c r="CSJ186" s="71"/>
      <c r="CSK186" s="71"/>
      <c r="CSL186" s="71"/>
      <c r="CSM186" s="71"/>
      <c r="CSN186" s="72"/>
      <c r="CSO186" s="72"/>
      <c r="CSP186" s="72"/>
      <c r="CSQ186" s="72"/>
      <c r="CSR186" s="72"/>
      <c r="CSS186" s="72"/>
      <c r="CST186" s="72"/>
      <c r="CSU186" s="72"/>
      <c r="CSV186" s="72"/>
      <c r="CSW186" s="71"/>
      <c r="CSX186" s="71"/>
      <c r="CSY186" s="71"/>
      <c r="CSZ186" s="71"/>
      <c r="CTA186" s="71"/>
      <c r="CTB186" s="71"/>
      <c r="CTC186" s="71"/>
      <c r="CTD186" s="72"/>
      <c r="CTE186" s="72"/>
      <c r="CTF186" s="72"/>
      <c r="CTG186" s="72"/>
      <c r="CTH186" s="72"/>
      <c r="CTI186" s="72"/>
      <c r="CTJ186" s="72"/>
      <c r="CTK186" s="72"/>
      <c r="CTL186" s="72"/>
      <c r="CTM186" s="71"/>
      <c r="CTN186" s="71"/>
      <c r="CTO186" s="71"/>
      <c r="CTP186" s="71"/>
      <c r="CTQ186" s="71"/>
      <c r="CTR186" s="71"/>
      <c r="CTS186" s="71"/>
      <c r="CTT186" s="72"/>
      <c r="CTU186" s="72"/>
      <c r="CTV186" s="72"/>
      <c r="CTW186" s="72"/>
      <c r="CTX186" s="72"/>
      <c r="CTY186" s="72"/>
      <c r="CTZ186" s="72"/>
      <c r="CUA186" s="72"/>
      <c r="CUB186" s="72"/>
      <c r="CUC186" s="71"/>
      <c r="CUD186" s="71"/>
      <c r="CUE186" s="71"/>
      <c r="CUF186" s="71"/>
      <c r="CUG186" s="71"/>
      <c r="CUH186" s="71"/>
      <c r="CUI186" s="71"/>
      <c r="CUJ186" s="72"/>
      <c r="CUK186" s="72"/>
      <c r="CUL186" s="72"/>
      <c r="CUM186" s="72"/>
      <c r="CUN186" s="72"/>
      <c r="CUO186" s="72"/>
      <c r="CUP186" s="72"/>
      <c r="CUQ186" s="72"/>
      <c r="CUR186" s="72"/>
      <c r="CUS186" s="71"/>
      <c r="CUT186" s="71"/>
      <c r="CUU186" s="71"/>
      <c r="CUV186" s="71"/>
      <c r="CUW186" s="71"/>
      <c r="CUX186" s="71"/>
      <c r="CUY186" s="71"/>
      <c r="CUZ186" s="72"/>
      <c r="CVA186" s="72"/>
      <c r="CVB186" s="72"/>
      <c r="CVC186" s="72"/>
      <c r="CVD186" s="72"/>
      <c r="CVE186" s="72"/>
      <c r="CVF186" s="72"/>
      <c r="CVG186" s="72"/>
      <c r="CVH186" s="72"/>
      <c r="CVI186" s="71"/>
      <c r="CVJ186" s="71"/>
      <c r="CVK186" s="71"/>
      <c r="CVL186" s="71"/>
      <c r="CVM186" s="71"/>
      <c r="CVN186" s="71"/>
      <c r="CVO186" s="71"/>
      <c r="CVP186" s="72"/>
      <c r="CVQ186" s="72"/>
      <c r="CVR186" s="72"/>
      <c r="CVS186" s="72"/>
      <c r="CVT186" s="72"/>
      <c r="CVU186" s="72"/>
      <c r="CVV186" s="72"/>
      <c r="CVW186" s="72"/>
      <c r="CVX186" s="72"/>
      <c r="CVY186" s="71"/>
      <c r="CVZ186" s="71"/>
      <c r="CWA186" s="71"/>
      <c r="CWB186" s="71"/>
      <c r="CWC186" s="71"/>
      <c r="CWD186" s="71"/>
      <c r="CWE186" s="71"/>
      <c r="CWF186" s="72"/>
      <c r="CWG186" s="72"/>
      <c r="CWH186" s="72"/>
      <c r="CWI186" s="72"/>
      <c r="CWJ186" s="72"/>
      <c r="CWK186" s="72"/>
      <c r="CWL186" s="72"/>
      <c r="CWM186" s="72"/>
      <c r="CWN186" s="72"/>
      <c r="CWO186" s="71"/>
      <c r="CWP186" s="71"/>
      <c r="CWQ186" s="71"/>
      <c r="CWR186" s="71"/>
      <c r="CWS186" s="71"/>
      <c r="CWT186" s="71"/>
      <c r="CWU186" s="71"/>
      <c r="CWV186" s="72"/>
      <c r="CWW186" s="72"/>
      <c r="CWX186" s="72"/>
      <c r="CWY186" s="72"/>
      <c r="CWZ186" s="72"/>
      <c r="CXA186" s="72"/>
      <c r="CXB186" s="72"/>
      <c r="CXC186" s="72"/>
      <c r="CXD186" s="72"/>
      <c r="CXE186" s="71"/>
      <c r="CXF186" s="71"/>
      <c r="CXG186" s="71"/>
      <c r="CXH186" s="71"/>
      <c r="CXI186" s="71"/>
      <c r="CXJ186" s="71"/>
      <c r="CXK186" s="71"/>
      <c r="CXL186" s="72"/>
      <c r="CXM186" s="72"/>
      <c r="CXN186" s="72"/>
      <c r="CXO186" s="72"/>
      <c r="CXP186" s="72"/>
      <c r="CXQ186" s="72"/>
      <c r="CXR186" s="72"/>
      <c r="CXS186" s="72"/>
      <c r="CXT186" s="72"/>
      <c r="CXU186" s="71"/>
      <c r="CXV186" s="71"/>
      <c r="CXW186" s="71"/>
      <c r="CXX186" s="71"/>
      <c r="CXY186" s="71"/>
      <c r="CXZ186" s="71"/>
      <c r="CYA186" s="71"/>
      <c r="CYB186" s="72"/>
      <c r="CYC186" s="72"/>
      <c r="CYD186" s="72"/>
      <c r="CYE186" s="72"/>
      <c r="CYF186" s="72"/>
      <c r="CYG186" s="72"/>
      <c r="CYH186" s="72"/>
      <c r="CYI186" s="72"/>
      <c r="CYJ186" s="72"/>
      <c r="CYK186" s="71"/>
      <c r="CYL186" s="71"/>
      <c r="CYM186" s="71"/>
      <c r="CYN186" s="71"/>
      <c r="CYO186" s="71"/>
      <c r="CYP186" s="71"/>
      <c r="CYQ186" s="71"/>
      <c r="CYR186" s="72"/>
      <c r="CYS186" s="72"/>
      <c r="CYT186" s="72"/>
      <c r="CYU186" s="72"/>
      <c r="CYV186" s="72"/>
      <c r="CYW186" s="72"/>
      <c r="CYX186" s="72"/>
      <c r="CYY186" s="72"/>
      <c r="CYZ186" s="72"/>
      <c r="CZA186" s="71"/>
      <c r="CZB186" s="71"/>
      <c r="CZC186" s="71"/>
      <c r="CZD186" s="71"/>
      <c r="CZE186" s="71"/>
      <c r="CZF186" s="71"/>
      <c r="CZG186" s="71"/>
      <c r="CZH186" s="72"/>
      <c r="CZI186" s="72"/>
      <c r="CZJ186" s="72"/>
      <c r="CZK186" s="72"/>
      <c r="CZL186" s="72"/>
      <c r="CZM186" s="72"/>
      <c r="CZN186" s="72"/>
      <c r="CZO186" s="72"/>
      <c r="CZP186" s="72"/>
      <c r="CZQ186" s="71"/>
      <c r="CZR186" s="71"/>
      <c r="CZS186" s="71"/>
      <c r="CZT186" s="71"/>
      <c r="CZU186" s="71"/>
      <c r="CZV186" s="71"/>
      <c r="CZW186" s="71"/>
      <c r="CZX186" s="72"/>
      <c r="CZY186" s="72"/>
      <c r="CZZ186" s="72"/>
      <c r="DAA186" s="72"/>
      <c r="DAB186" s="72"/>
      <c r="DAC186" s="72"/>
      <c r="DAD186" s="72"/>
      <c r="DAE186" s="72"/>
      <c r="DAF186" s="72"/>
      <c r="DAG186" s="71"/>
      <c r="DAH186" s="71"/>
      <c r="DAI186" s="71"/>
      <c r="DAJ186" s="71"/>
      <c r="DAK186" s="71"/>
      <c r="DAL186" s="71"/>
      <c r="DAM186" s="71"/>
      <c r="DAN186" s="72"/>
      <c r="DAO186" s="72"/>
      <c r="DAP186" s="72"/>
      <c r="DAQ186" s="72"/>
      <c r="DAR186" s="72"/>
      <c r="DAS186" s="72"/>
      <c r="DAT186" s="72"/>
      <c r="DAU186" s="72"/>
      <c r="DAV186" s="72"/>
      <c r="DAW186" s="71"/>
      <c r="DAX186" s="71"/>
      <c r="DAY186" s="71"/>
      <c r="DAZ186" s="71"/>
      <c r="DBA186" s="71"/>
      <c r="DBB186" s="71"/>
      <c r="DBC186" s="71"/>
      <c r="DBD186" s="72"/>
      <c r="DBE186" s="72"/>
      <c r="DBF186" s="72"/>
      <c r="DBG186" s="72"/>
      <c r="DBH186" s="72"/>
      <c r="DBI186" s="72"/>
      <c r="DBJ186" s="72"/>
      <c r="DBK186" s="72"/>
      <c r="DBL186" s="72"/>
      <c r="DBM186" s="71"/>
      <c r="DBN186" s="71"/>
      <c r="DBO186" s="71"/>
      <c r="DBP186" s="71"/>
      <c r="DBQ186" s="71"/>
      <c r="DBR186" s="71"/>
      <c r="DBS186" s="71"/>
      <c r="DBT186" s="72"/>
      <c r="DBU186" s="72"/>
      <c r="DBV186" s="72"/>
      <c r="DBW186" s="72"/>
      <c r="DBX186" s="72"/>
      <c r="DBY186" s="72"/>
      <c r="DBZ186" s="72"/>
      <c r="DCA186" s="72"/>
      <c r="DCB186" s="72"/>
      <c r="DCC186" s="71"/>
      <c r="DCD186" s="71"/>
      <c r="DCE186" s="71"/>
      <c r="DCF186" s="71"/>
      <c r="DCG186" s="71"/>
      <c r="DCH186" s="71"/>
      <c r="DCI186" s="71"/>
      <c r="DCJ186" s="72"/>
      <c r="DCK186" s="72"/>
      <c r="DCL186" s="72"/>
      <c r="DCM186" s="72"/>
      <c r="DCN186" s="72"/>
      <c r="DCO186" s="72"/>
      <c r="DCP186" s="72"/>
      <c r="DCQ186" s="72"/>
      <c r="DCR186" s="72"/>
      <c r="DCS186" s="71"/>
      <c r="DCT186" s="71"/>
      <c r="DCU186" s="71"/>
      <c r="DCV186" s="71"/>
      <c r="DCW186" s="71"/>
      <c r="DCX186" s="71"/>
      <c r="DCY186" s="71"/>
      <c r="DCZ186" s="72"/>
      <c r="DDA186" s="72"/>
      <c r="DDB186" s="72"/>
      <c r="DDC186" s="72"/>
      <c r="DDD186" s="72"/>
      <c r="DDE186" s="72"/>
      <c r="DDF186" s="72"/>
      <c r="DDG186" s="72"/>
      <c r="DDH186" s="72"/>
      <c r="DDI186" s="71"/>
      <c r="DDJ186" s="71"/>
      <c r="DDK186" s="71"/>
      <c r="DDL186" s="71"/>
      <c r="DDM186" s="71"/>
      <c r="DDN186" s="71"/>
      <c r="DDO186" s="71"/>
      <c r="DDP186" s="72"/>
      <c r="DDQ186" s="72"/>
      <c r="DDR186" s="72"/>
      <c r="DDS186" s="72"/>
      <c r="DDT186" s="72"/>
      <c r="DDU186" s="72"/>
      <c r="DDV186" s="72"/>
      <c r="DDW186" s="72"/>
      <c r="DDX186" s="72"/>
      <c r="DDY186" s="71"/>
      <c r="DDZ186" s="71"/>
      <c r="DEA186" s="71"/>
      <c r="DEB186" s="71"/>
      <c r="DEC186" s="71"/>
      <c r="DED186" s="71"/>
      <c r="DEE186" s="71"/>
      <c r="DEF186" s="72"/>
      <c r="DEG186" s="72"/>
      <c r="DEH186" s="72"/>
      <c r="DEI186" s="72"/>
      <c r="DEJ186" s="72"/>
      <c r="DEK186" s="72"/>
      <c r="DEL186" s="72"/>
      <c r="DEM186" s="72"/>
      <c r="DEN186" s="72"/>
      <c r="DEO186" s="71"/>
      <c r="DEP186" s="71"/>
      <c r="DEQ186" s="71"/>
      <c r="DER186" s="71"/>
      <c r="DES186" s="71"/>
      <c r="DET186" s="71"/>
      <c r="DEU186" s="71"/>
      <c r="DEV186" s="72"/>
      <c r="DEW186" s="72"/>
      <c r="DEX186" s="72"/>
      <c r="DEY186" s="72"/>
      <c r="DEZ186" s="72"/>
      <c r="DFA186" s="72"/>
      <c r="DFB186" s="72"/>
      <c r="DFC186" s="72"/>
      <c r="DFD186" s="72"/>
      <c r="DFE186" s="71"/>
      <c r="DFF186" s="71"/>
      <c r="DFG186" s="71"/>
      <c r="DFH186" s="71"/>
      <c r="DFI186" s="71"/>
      <c r="DFJ186" s="71"/>
      <c r="DFK186" s="71"/>
      <c r="DFL186" s="72"/>
      <c r="DFM186" s="72"/>
      <c r="DFN186" s="72"/>
      <c r="DFO186" s="72"/>
      <c r="DFP186" s="72"/>
      <c r="DFQ186" s="72"/>
      <c r="DFR186" s="72"/>
      <c r="DFS186" s="72"/>
      <c r="DFT186" s="72"/>
      <c r="DFU186" s="71"/>
      <c r="DFV186" s="71"/>
      <c r="DFW186" s="71"/>
      <c r="DFX186" s="71"/>
      <c r="DFY186" s="71"/>
      <c r="DFZ186" s="71"/>
      <c r="DGA186" s="71"/>
      <c r="DGB186" s="72"/>
      <c r="DGC186" s="72"/>
      <c r="DGD186" s="72"/>
      <c r="DGE186" s="72"/>
      <c r="DGF186" s="72"/>
      <c r="DGG186" s="72"/>
      <c r="DGH186" s="72"/>
      <c r="DGI186" s="72"/>
      <c r="DGJ186" s="72"/>
      <c r="DGK186" s="71"/>
      <c r="DGL186" s="71"/>
      <c r="DGM186" s="71"/>
      <c r="DGN186" s="71"/>
      <c r="DGO186" s="71"/>
      <c r="DGP186" s="71"/>
      <c r="DGQ186" s="71"/>
      <c r="DGR186" s="72"/>
      <c r="DGS186" s="72"/>
      <c r="DGT186" s="72"/>
      <c r="DGU186" s="72"/>
      <c r="DGV186" s="72"/>
      <c r="DGW186" s="72"/>
      <c r="DGX186" s="72"/>
      <c r="DGY186" s="72"/>
      <c r="DGZ186" s="72"/>
      <c r="DHA186" s="71"/>
      <c r="DHB186" s="71"/>
      <c r="DHC186" s="71"/>
      <c r="DHD186" s="71"/>
      <c r="DHE186" s="71"/>
      <c r="DHF186" s="71"/>
      <c r="DHG186" s="71"/>
      <c r="DHH186" s="72"/>
      <c r="DHI186" s="72"/>
      <c r="DHJ186" s="72"/>
      <c r="DHK186" s="72"/>
      <c r="DHL186" s="72"/>
      <c r="DHM186" s="72"/>
      <c r="DHN186" s="72"/>
      <c r="DHO186" s="72"/>
      <c r="DHP186" s="72"/>
      <c r="DHQ186" s="71"/>
      <c r="DHR186" s="71"/>
      <c r="DHS186" s="71"/>
      <c r="DHT186" s="71"/>
      <c r="DHU186" s="71"/>
      <c r="DHV186" s="71"/>
      <c r="DHW186" s="71"/>
      <c r="DHX186" s="72"/>
      <c r="DHY186" s="72"/>
      <c r="DHZ186" s="72"/>
      <c r="DIA186" s="72"/>
      <c r="DIB186" s="72"/>
      <c r="DIC186" s="72"/>
      <c r="DID186" s="72"/>
      <c r="DIE186" s="72"/>
      <c r="DIF186" s="72"/>
      <c r="DIG186" s="71"/>
      <c r="DIH186" s="71"/>
      <c r="DII186" s="71"/>
      <c r="DIJ186" s="71"/>
      <c r="DIK186" s="71"/>
      <c r="DIL186" s="71"/>
      <c r="DIM186" s="71"/>
      <c r="DIN186" s="72"/>
      <c r="DIO186" s="72"/>
      <c r="DIP186" s="72"/>
      <c r="DIQ186" s="72"/>
      <c r="DIR186" s="72"/>
      <c r="DIS186" s="72"/>
      <c r="DIT186" s="72"/>
      <c r="DIU186" s="72"/>
      <c r="DIV186" s="72"/>
      <c r="DIW186" s="71"/>
      <c r="DIX186" s="71"/>
      <c r="DIY186" s="71"/>
      <c r="DIZ186" s="71"/>
      <c r="DJA186" s="71"/>
      <c r="DJB186" s="71"/>
      <c r="DJC186" s="71"/>
      <c r="DJD186" s="72"/>
      <c r="DJE186" s="72"/>
      <c r="DJF186" s="72"/>
      <c r="DJG186" s="72"/>
      <c r="DJH186" s="72"/>
      <c r="DJI186" s="72"/>
      <c r="DJJ186" s="72"/>
      <c r="DJK186" s="72"/>
      <c r="DJL186" s="72"/>
      <c r="DJM186" s="71"/>
      <c r="DJN186" s="71"/>
      <c r="DJO186" s="71"/>
      <c r="DJP186" s="71"/>
      <c r="DJQ186" s="71"/>
      <c r="DJR186" s="71"/>
      <c r="DJS186" s="71"/>
      <c r="DJT186" s="72"/>
      <c r="DJU186" s="72"/>
      <c r="DJV186" s="72"/>
      <c r="DJW186" s="72"/>
      <c r="DJX186" s="72"/>
      <c r="DJY186" s="72"/>
      <c r="DJZ186" s="72"/>
      <c r="DKA186" s="72"/>
      <c r="DKB186" s="72"/>
      <c r="DKC186" s="71"/>
      <c r="DKD186" s="71"/>
      <c r="DKE186" s="71"/>
      <c r="DKF186" s="71"/>
      <c r="DKG186" s="71"/>
      <c r="DKH186" s="71"/>
      <c r="DKI186" s="71"/>
      <c r="DKJ186" s="72"/>
      <c r="DKK186" s="72"/>
      <c r="DKL186" s="72"/>
      <c r="DKM186" s="72"/>
      <c r="DKN186" s="72"/>
      <c r="DKO186" s="72"/>
      <c r="DKP186" s="72"/>
      <c r="DKQ186" s="72"/>
      <c r="DKR186" s="72"/>
      <c r="DKS186" s="71"/>
      <c r="DKT186" s="71"/>
      <c r="DKU186" s="71"/>
      <c r="DKV186" s="71"/>
      <c r="DKW186" s="71"/>
      <c r="DKX186" s="71"/>
      <c r="DKY186" s="71"/>
      <c r="DKZ186" s="72"/>
      <c r="DLA186" s="72"/>
      <c r="DLB186" s="72"/>
      <c r="DLC186" s="72"/>
      <c r="DLD186" s="72"/>
      <c r="DLE186" s="72"/>
      <c r="DLF186" s="72"/>
      <c r="DLG186" s="72"/>
      <c r="DLH186" s="72"/>
      <c r="DLI186" s="71"/>
      <c r="DLJ186" s="71"/>
      <c r="DLK186" s="71"/>
      <c r="DLL186" s="71"/>
      <c r="DLM186" s="71"/>
      <c r="DLN186" s="71"/>
      <c r="DLO186" s="71"/>
      <c r="DLP186" s="72"/>
      <c r="DLQ186" s="72"/>
      <c r="DLR186" s="72"/>
      <c r="DLS186" s="72"/>
      <c r="DLT186" s="72"/>
      <c r="DLU186" s="72"/>
      <c r="DLV186" s="72"/>
      <c r="DLW186" s="72"/>
      <c r="DLX186" s="72"/>
      <c r="DLY186" s="71"/>
      <c r="DLZ186" s="71"/>
      <c r="DMA186" s="71"/>
      <c r="DMB186" s="71"/>
      <c r="DMC186" s="71"/>
      <c r="DMD186" s="71"/>
      <c r="DME186" s="71"/>
      <c r="DMF186" s="72"/>
      <c r="DMG186" s="72"/>
      <c r="DMH186" s="72"/>
      <c r="DMI186" s="72"/>
      <c r="DMJ186" s="72"/>
      <c r="DMK186" s="72"/>
      <c r="DML186" s="72"/>
      <c r="DMM186" s="72"/>
      <c r="DMN186" s="72"/>
      <c r="DMO186" s="71"/>
      <c r="DMP186" s="71"/>
      <c r="DMQ186" s="71"/>
      <c r="DMR186" s="71"/>
      <c r="DMS186" s="71"/>
      <c r="DMT186" s="71"/>
      <c r="DMU186" s="71"/>
      <c r="DMV186" s="72"/>
      <c r="DMW186" s="72"/>
      <c r="DMX186" s="72"/>
      <c r="DMY186" s="72"/>
      <c r="DMZ186" s="72"/>
      <c r="DNA186" s="72"/>
      <c r="DNB186" s="72"/>
      <c r="DNC186" s="72"/>
      <c r="DND186" s="72"/>
      <c r="DNE186" s="71"/>
      <c r="DNF186" s="71"/>
      <c r="DNG186" s="71"/>
      <c r="DNH186" s="71"/>
      <c r="DNI186" s="71"/>
      <c r="DNJ186" s="71"/>
      <c r="DNK186" s="71"/>
      <c r="DNL186" s="72"/>
      <c r="DNM186" s="72"/>
      <c r="DNN186" s="72"/>
      <c r="DNO186" s="72"/>
      <c r="DNP186" s="72"/>
      <c r="DNQ186" s="72"/>
      <c r="DNR186" s="72"/>
      <c r="DNS186" s="72"/>
      <c r="DNT186" s="72"/>
      <c r="DNU186" s="71"/>
      <c r="DNV186" s="71"/>
      <c r="DNW186" s="71"/>
      <c r="DNX186" s="71"/>
      <c r="DNY186" s="71"/>
      <c r="DNZ186" s="71"/>
      <c r="DOA186" s="71"/>
      <c r="DOB186" s="72"/>
      <c r="DOC186" s="72"/>
      <c r="DOD186" s="72"/>
      <c r="DOE186" s="72"/>
      <c r="DOF186" s="72"/>
      <c r="DOG186" s="72"/>
      <c r="DOH186" s="72"/>
      <c r="DOI186" s="72"/>
      <c r="DOJ186" s="72"/>
      <c r="DOK186" s="71"/>
      <c r="DOL186" s="71"/>
      <c r="DOM186" s="71"/>
      <c r="DON186" s="71"/>
      <c r="DOO186" s="71"/>
      <c r="DOP186" s="71"/>
      <c r="DOQ186" s="71"/>
      <c r="DOR186" s="72"/>
      <c r="DOS186" s="72"/>
      <c r="DOT186" s="72"/>
      <c r="DOU186" s="72"/>
      <c r="DOV186" s="72"/>
      <c r="DOW186" s="72"/>
      <c r="DOX186" s="72"/>
      <c r="DOY186" s="72"/>
      <c r="DOZ186" s="72"/>
      <c r="DPA186" s="71"/>
      <c r="DPB186" s="71"/>
      <c r="DPC186" s="71"/>
      <c r="DPD186" s="71"/>
      <c r="DPE186" s="71"/>
      <c r="DPF186" s="71"/>
      <c r="DPG186" s="71"/>
      <c r="DPH186" s="72"/>
      <c r="DPI186" s="72"/>
      <c r="DPJ186" s="72"/>
      <c r="DPK186" s="72"/>
      <c r="DPL186" s="72"/>
      <c r="DPM186" s="72"/>
      <c r="DPN186" s="72"/>
      <c r="DPO186" s="72"/>
      <c r="DPP186" s="72"/>
      <c r="DPQ186" s="71"/>
      <c r="DPR186" s="71"/>
      <c r="DPS186" s="71"/>
      <c r="DPT186" s="71"/>
      <c r="DPU186" s="71"/>
      <c r="DPV186" s="71"/>
      <c r="DPW186" s="71"/>
      <c r="DPX186" s="72"/>
      <c r="DPY186" s="72"/>
      <c r="DPZ186" s="72"/>
      <c r="DQA186" s="72"/>
      <c r="DQB186" s="72"/>
      <c r="DQC186" s="72"/>
      <c r="DQD186" s="72"/>
      <c r="DQE186" s="72"/>
      <c r="DQF186" s="72"/>
      <c r="DQG186" s="71"/>
      <c r="DQH186" s="71"/>
      <c r="DQI186" s="71"/>
      <c r="DQJ186" s="71"/>
      <c r="DQK186" s="71"/>
      <c r="DQL186" s="71"/>
      <c r="DQM186" s="71"/>
      <c r="DQN186" s="72"/>
      <c r="DQO186" s="72"/>
      <c r="DQP186" s="72"/>
      <c r="DQQ186" s="72"/>
      <c r="DQR186" s="72"/>
      <c r="DQS186" s="72"/>
      <c r="DQT186" s="72"/>
      <c r="DQU186" s="72"/>
      <c r="DQV186" s="72"/>
      <c r="DQW186" s="71"/>
      <c r="DQX186" s="71"/>
      <c r="DQY186" s="71"/>
      <c r="DQZ186" s="71"/>
      <c r="DRA186" s="71"/>
      <c r="DRB186" s="71"/>
      <c r="DRC186" s="71"/>
      <c r="DRD186" s="72"/>
      <c r="DRE186" s="72"/>
      <c r="DRF186" s="72"/>
      <c r="DRG186" s="72"/>
      <c r="DRH186" s="72"/>
      <c r="DRI186" s="72"/>
      <c r="DRJ186" s="72"/>
      <c r="DRK186" s="72"/>
      <c r="DRL186" s="72"/>
      <c r="DRM186" s="71"/>
      <c r="DRN186" s="71"/>
      <c r="DRO186" s="71"/>
      <c r="DRP186" s="71"/>
      <c r="DRQ186" s="71"/>
      <c r="DRR186" s="71"/>
      <c r="DRS186" s="71"/>
      <c r="DRT186" s="72"/>
      <c r="DRU186" s="72"/>
      <c r="DRV186" s="72"/>
      <c r="DRW186" s="72"/>
      <c r="DRX186" s="72"/>
      <c r="DRY186" s="72"/>
      <c r="DRZ186" s="72"/>
      <c r="DSA186" s="72"/>
      <c r="DSB186" s="72"/>
      <c r="DSC186" s="71"/>
      <c r="DSD186" s="71"/>
      <c r="DSE186" s="71"/>
      <c r="DSF186" s="71"/>
      <c r="DSG186" s="71"/>
      <c r="DSH186" s="71"/>
      <c r="DSI186" s="71"/>
      <c r="DSJ186" s="72"/>
      <c r="DSK186" s="72"/>
      <c r="DSL186" s="72"/>
      <c r="DSM186" s="72"/>
      <c r="DSN186" s="72"/>
      <c r="DSO186" s="72"/>
      <c r="DSP186" s="72"/>
      <c r="DSQ186" s="72"/>
      <c r="DSR186" s="72"/>
      <c r="DSS186" s="71"/>
      <c r="DST186" s="71"/>
      <c r="DSU186" s="71"/>
      <c r="DSV186" s="71"/>
      <c r="DSW186" s="71"/>
      <c r="DSX186" s="71"/>
      <c r="DSY186" s="71"/>
      <c r="DSZ186" s="72"/>
      <c r="DTA186" s="72"/>
      <c r="DTB186" s="72"/>
      <c r="DTC186" s="72"/>
      <c r="DTD186" s="72"/>
      <c r="DTE186" s="72"/>
      <c r="DTF186" s="72"/>
      <c r="DTG186" s="72"/>
      <c r="DTH186" s="72"/>
      <c r="DTI186" s="71"/>
      <c r="DTJ186" s="71"/>
      <c r="DTK186" s="71"/>
      <c r="DTL186" s="71"/>
      <c r="DTM186" s="71"/>
      <c r="DTN186" s="71"/>
      <c r="DTO186" s="71"/>
      <c r="DTP186" s="72"/>
      <c r="DTQ186" s="72"/>
      <c r="DTR186" s="72"/>
      <c r="DTS186" s="72"/>
      <c r="DTT186" s="72"/>
      <c r="DTU186" s="72"/>
      <c r="DTV186" s="72"/>
      <c r="DTW186" s="72"/>
      <c r="DTX186" s="72"/>
      <c r="DTY186" s="71"/>
      <c r="DTZ186" s="71"/>
      <c r="DUA186" s="71"/>
      <c r="DUB186" s="71"/>
      <c r="DUC186" s="71"/>
      <c r="DUD186" s="71"/>
      <c r="DUE186" s="71"/>
      <c r="DUF186" s="72"/>
      <c r="DUG186" s="72"/>
      <c r="DUH186" s="72"/>
      <c r="DUI186" s="72"/>
      <c r="DUJ186" s="72"/>
      <c r="DUK186" s="72"/>
      <c r="DUL186" s="72"/>
      <c r="DUM186" s="72"/>
      <c r="DUN186" s="72"/>
      <c r="DUO186" s="71"/>
      <c r="DUP186" s="71"/>
      <c r="DUQ186" s="71"/>
      <c r="DUR186" s="71"/>
      <c r="DUS186" s="71"/>
      <c r="DUT186" s="71"/>
      <c r="DUU186" s="71"/>
      <c r="DUV186" s="72"/>
      <c r="DUW186" s="72"/>
      <c r="DUX186" s="72"/>
      <c r="DUY186" s="72"/>
      <c r="DUZ186" s="72"/>
      <c r="DVA186" s="72"/>
      <c r="DVB186" s="72"/>
      <c r="DVC186" s="72"/>
      <c r="DVD186" s="72"/>
      <c r="DVE186" s="71"/>
      <c r="DVF186" s="71"/>
      <c r="DVG186" s="71"/>
      <c r="DVH186" s="71"/>
      <c r="DVI186" s="71"/>
      <c r="DVJ186" s="71"/>
      <c r="DVK186" s="71"/>
      <c r="DVL186" s="72"/>
      <c r="DVM186" s="72"/>
      <c r="DVN186" s="72"/>
      <c r="DVO186" s="72"/>
      <c r="DVP186" s="72"/>
      <c r="DVQ186" s="72"/>
      <c r="DVR186" s="72"/>
      <c r="DVS186" s="72"/>
      <c r="DVT186" s="72"/>
      <c r="DVU186" s="71"/>
      <c r="DVV186" s="71"/>
      <c r="DVW186" s="71"/>
      <c r="DVX186" s="71"/>
      <c r="DVY186" s="71"/>
      <c r="DVZ186" s="71"/>
      <c r="DWA186" s="71"/>
      <c r="DWB186" s="72"/>
      <c r="DWC186" s="72"/>
      <c r="DWD186" s="72"/>
      <c r="DWE186" s="72"/>
      <c r="DWF186" s="72"/>
      <c r="DWG186" s="72"/>
      <c r="DWH186" s="72"/>
      <c r="DWI186" s="72"/>
      <c r="DWJ186" s="72"/>
      <c r="DWK186" s="71"/>
      <c r="DWL186" s="71"/>
      <c r="DWM186" s="71"/>
      <c r="DWN186" s="71"/>
      <c r="DWO186" s="71"/>
      <c r="DWP186" s="71"/>
      <c r="DWQ186" s="71"/>
      <c r="DWR186" s="72"/>
      <c r="DWS186" s="72"/>
      <c r="DWT186" s="72"/>
      <c r="DWU186" s="72"/>
      <c r="DWV186" s="72"/>
      <c r="DWW186" s="72"/>
      <c r="DWX186" s="72"/>
      <c r="DWY186" s="72"/>
      <c r="DWZ186" s="72"/>
      <c r="DXA186" s="71"/>
      <c r="DXB186" s="71"/>
      <c r="DXC186" s="71"/>
      <c r="DXD186" s="71"/>
      <c r="DXE186" s="71"/>
      <c r="DXF186" s="71"/>
      <c r="DXG186" s="71"/>
      <c r="DXH186" s="72"/>
      <c r="DXI186" s="72"/>
      <c r="DXJ186" s="72"/>
      <c r="DXK186" s="72"/>
      <c r="DXL186" s="72"/>
      <c r="DXM186" s="72"/>
      <c r="DXN186" s="72"/>
      <c r="DXO186" s="72"/>
      <c r="DXP186" s="72"/>
      <c r="DXQ186" s="71"/>
      <c r="DXR186" s="71"/>
      <c r="DXS186" s="71"/>
      <c r="DXT186" s="71"/>
      <c r="DXU186" s="71"/>
      <c r="DXV186" s="71"/>
      <c r="DXW186" s="71"/>
      <c r="DXX186" s="72"/>
      <c r="DXY186" s="72"/>
      <c r="DXZ186" s="72"/>
      <c r="DYA186" s="72"/>
      <c r="DYB186" s="72"/>
      <c r="DYC186" s="72"/>
      <c r="DYD186" s="72"/>
      <c r="DYE186" s="72"/>
      <c r="DYF186" s="72"/>
      <c r="DYG186" s="71"/>
      <c r="DYH186" s="71"/>
      <c r="DYI186" s="71"/>
      <c r="DYJ186" s="71"/>
      <c r="DYK186" s="71"/>
      <c r="DYL186" s="71"/>
      <c r="DYM186" s="71"/>
      <c r="DYN186" s="72"/>
      <c r="DYO186" s="72"/>
      <c r="DYP186" s="72"/>
      <c r="DYQ186" s="72"/>
      <c r="DYR186" s="72"/>
      <c r="DYS186" s="72"/>
      <c r="DYT186" s="72"/>
      <c r="DYU186" s="72"/>
      <c r="DYV186" s="72"/>
      <c r="DYW186" s="71"/>
      <c r="DYX186" s="71"/>
      <c r="DYY186" s="71"/>
      <c r="DYZ186" s="71"/>
      <c r="DZA186" s="71"/>
      <c r="DZB186" s="71"/>
      <c r="DZC186" s="71"/>
      <c r="DZD186" s="72"/>
      <c r="DZE186" s="72"/>
      <c r="DZF186" s="72"/>
      <c r="DZG186" s="72"/>
      <c r="DZH186" s="72"/>
      <c r="DZI186" s="72"/>
      <c r="DZJ186" s="72"/>
      <c r="DZK186" s="72"/>
      <c r="DZL186" s="72"/>
      <c r="DZM186" s="71"/>
      <c r="DZN186" s="71"/>
      <c r="DZO186" s="71"/>
      <c r="DZP186" s="71"/>
      <c r="DZQ186" s="71"/>
      <c r="DZR186" s="71"/>
      <c r="DZS186" s="71"/>
      <c r="DZT186" s="72"/>
      <c r="DZU186" s="72"/>
      <c r="DZV186" s="72"/>
      <c r="DZW186" s="72"/>
      <c r="DZX186" s="72"/>
      <c r="DZY186" s="72"/>
      <c r="DZZ186" s="72"/>
      <c r="EAA186" s="72"/>
      <c r="EAB186" s="72"/>
      <c r="EAC186" s="71"/>
      <c r="EAD186" s="71"/>
      <c r="EAE186" s="71"/>
      <c r="EAF186" s="71"/>
      <c r="EAG186" s="71"/>
      <c r="EAH186" s="71"/>
      <c r="EAI186" s="71"/>
      <c r="EAJ186" s="72"/>
      <c r="EAK186" s="72"/>
      <c r="EAL186" s="72"/>
      <c r="EAM186" s="72"/>
      <c r="EAN186" s="72"/>
      <c r="EAO186" s="72"/>
      <c r="EAP186" s="72"/>
      <c r="EAQ186" s="72"/>
      <c r="EAR186" s="72"/>
      <c r="EAS186" s="71"/>
      <c r="EAT186" s="71"/>
      <c r="EAU186" s="71"/>
      <c r="EAV186" s="71"/>
      <c r="EAW186" s="71"/>
      <c r="EAX186" s="71"/>
      <c r="EAY186" s="71"/>
      <c r="EAZ186" s="72"/>
      <c r="EBA186" s="72"/>
      <c r="EBB186" s="72"/>
      <c r="EBC186" s="72"/>
      <c r="EBD186" s="72"/>
      <c r="EBE186" s="72"/>
      <c r="EBF186" s="72"/>
      <c r="EBG186" s="72"/>
      <c r="EBH186" s="72"/>
      <c r="EBI186" s="71"/>
      <c r="EBJ186" s="71"/>
      <c r="EBK186" s="71"/>
      <c r="EBL186" s="71"/>
      <c r="EBM186" s="71"/>
      <c r="EBN186" s="71"/>
      <c r="EBO186" s="71"/>
      <c r="EBP186" s="72"/>
      <c r="EBQ186" s="72"/>
      <c r="EBR186" s="72"/>
      <c r="EBS186" s="72"/>
      <c r="EBT186" s="72"/>
      <c r="EBU186" s="72"/>
      <c r="EBV186" s="72"/>
      <c r="EBW186" s="72"/>
      <c r="EBX186" s="72"/>
      <c r="EBY186" s="71"/>
      <c r="EBZ186" s="71"/>
      <c r="ECA186" s="71"/>
      <c r="ECB186" s="71"/>
      <c r="ECC186" s="71"/>
      <c r="ECD186" s="71"/>
      <c r="ECE186" s="71"/>
      <c r="ECF186" s="72"/>
      <c r="ECG186" s="72"/>
      <c r="ECH186" s="72"/>
      <c r="ECI186" s="72"/>
      <c r="ECJ186" s="72"/>
      <c r="ECK186" s="72"/>
      <c r="ECL186" s="72"/>
      <c r="ECM186" s="72"/>
      <c r="ECN186" s="72"/>
      <c r="ECO186" s="71"/>
      <c r="ECP186" s="71"/>
      <c r="ECQ186" s="71"/>
      <c r="ECR186" s="71"/>
      <c r="ECS186" s="71"/>
      <c r="ECT186" s="71"/>
      <c r="ECU186" s="71"/>
      <c r="ECV186" s="72"/>
      <c r="ECW186" s="72"/>
      <c r="ECX186" s="72"/>
      <c r="ECY186" s="72"/>
      <c r="ECZ186" s="72"/>
      <c r="EDA186" s="72"/>
      <c r="EDB186" s="72"/>
      <c r="EDC186" s="72"/>
      <c r="EDD186" s="72"/>
      <c r="EDE186" s="71"/>
      <c r="EDF186" s="71"/>
      <c r="EDG186" s="71"/>
      <c r="EDH186" s="71"/>
      <c r="EDI186" s="71"/>
      <c r="EDJ186" s="71"/>
      <c r="EDK186" s="71"/>
      <c r="EDL186" s="72"/>
      <c r="EDM186" s="72"/>
      <c r="EDN186" s="72"/>
      <c r="EDO186" s="72"/>
      <c r="EDP186" s="72"/>
      <c r="EDQ186" s="72"/>
      <c r="EDR186" s="72"/>
      <c r="EDS186" s="72"/>
      <c r="EDT186" s="72"/>
      <c r="EDU186" s="71"/>
      <c r="EDV186" s="71"/>
      <c r="EDW186" s="71"/>
      <c r="EDX186" s="71"/>
      <c r="EDY186" s="71"/>
      <c r="EDZ186" s="71"/>
      <c r="EEA186" s="71"/>
      <c r="EEB186" s="72"/>
      <c r="EEC186" s="72"/>
      <c r="EED186" s="72"/>
      <c r="EEE186" s="72"/>
      <c r="EEF186" s="72"/>
      <c r="EEG186" s="72"/>
      <c r="EEH186" s="72"/>
      <c r="EEI186" s="72"/>
      <c r="EEJ186" s="72"/>
      <c r="EEK186" s="71"/>
      <c r="EEL186" s="71"/>
      <c r="EEM186" s="71"/>
      <c r="EEN186" s="71"/>
      <c r="EEO186" s="71"/>
      <c r="EEP186" s="71"/>
      <c r="EEQ186" s="71"/>
      <c r="EER186" s="72"/>
      <c r="EES186" s="72"/>
      <c r="EET186" s="72"/>
      <c r="EEU186" s="72"/>
      <c r="EEV186" s="72"/>
      <c r="EEW186" s="72"/>
      <c r="EEX186" s="72"/>
      <c r="EEY186" s="72"/>
      <c r="EEZ186" s="72"/>
      <c r="EFA186" s="71"/>
      <c r="EFB186" s="71"/>
      <c r="EFC186" s="71"/>
      <c r="EFD186" s="71"/>
      <c r="EFE186" s="71"/>
      <c r="EFF186" s="71"/>
      <c r="EFG186" s="71"/>
      <c r="EFH186" s="72"/>
      <c r="EFI186" s="72"/>
      <c r="EFJ186" s="72"/>
      <c r="EFK186" s="72"/>
      <c r="EFL186" s="72"/>
      <c r="EFM186" s="72"/>
      <c r="EFN186" s="72"/>
      <c r="EFO186" s="72"/>
      <c r="EFP186" s="72"/>
      <c r="EFQ186" s="71"/>
      <c r="EFR186" s="71"/>
      <c r="EFS186" s="71"/>
      <c r="EFT186" s="71"/>
      <c r="EFU186" s="71"/>
      <c r="EFV186" s="71"/>
      <c r="EFW186" s="71"/>
      <c r="EFX186" s="72"/>
      <c r="EFY186" s="72"/>
      <c r="EFZ186" s="72"/>
      <c r="EGA186" s="72"/>
      <c r="EGB186" s="72"/>
      <c r="EGC186" s="72"/>
      <c r="EGD186" s="72"/>
      <c r="EGE186" s="72"/>
      <c r="EGF186" s="72"/>
      <c r="EGG186" s="71"/>
      <c r="EGH186" s="71"/>
      <c r="EGI186" s="71"/>
      <c r="EGJ186" s="71"/>
      <c r="EGK186" s="71"/>
      <c r="EGL186" s="71"/>
      <c r="EGM186" s="71"/>
      <c r="EGN186" s="72"/>
      <c r="EGO186" s="72"/>
      <c r="EGP186" s="72"/>
      <c r="EGQ186" s="72"/>
      <c r="EGR186" s="72"/>
      <c r="EGS186" s="72"/>
      <c r="EGT186" s="72"/>
      <c r="EGU186" s="72"/>
      <c r="EGV186" s="72"/>
      <c r="EGW186" s="71"/>
      <c r="EGX186" s="71"/>
      <c r="EGY186" s="71"/>
      <c r="EGZ186" s="71"/>
      <c r="EHA186" s="71"/>
      <c r="EHB186" s="71"/>
      <c r="EHC186" s="71"/>
      <c r="EHD186" s="72"/>
      <c r="EHE186" s="72"/>
      <c r="EHF186" s="72"/>
      <c r="EHG186" s="72"/>
      <c r="EHH186" s="72"/>
      <c r="EHI186" s="72"/>
      <c r="EHJ186" s="72"/>
      <c r="EHK186" s="72"/>
      <c r="EHL186" s="72"/>
      <c r="EHM186" s="71"/>
      <c r="EHN186" s="71"/>
      <c r="EHO186" s="71"/>
      <c r="EHP186" s="71"/>
      <c r="EHQ186" s="71"/>
      <c r="EHR186" s="71"/>
      <c r="EHS186" s="71"/>
      <c r="EHT186" s="72"/>
      <c r="EHU186" s="72"/>
      <c r="EHV186" s="72"/>
      <c r="EHW186" s="72"/>
      <c r="EHX186" s="72"/>
      <c r="EHY186" s="72"/>
      <c r="EHZ186" s="72"/>
      <c r="EIA186" s="72"/>
      <c r="EIB186" s="72"/>
      <c r="EIC186" s="71"/>
      <c r="EID186" s="71"/>
      <c r="EIE186" s="71"/>
      <c r="EIF186" s="71"/>
      <c r="EIG186" s="71"/>
      <c r="EIH186" s="71"/>
      <c r="EII186" s="71"/>
      <c r="EIJ186" s="72"/>
      <c r="EIK186" s="72"/>
      <c r="EIL186" s="72"/>
      <c r="EIM186" s="72"/>
      <c r="EIN186" s="72"/>
      <c r="EIO186" s="72"/>
      <c r="EIP186" s="72"/>
      <c r="EIQ186" s="72"/>
      <c r="EIR186" s="72"/>
      <c r="EIS186" s="71"/>
      <c r="EIT186" s="71"/>
      <c r="EIU186" s="71"/>
      <c r="EIV186" s="71"/>
      <c r="EIW186" s="71"/>
      <c r="EIX186" s="71"/>
      <c r="EIY186" s="71"/>
      <c r="EIZ186" s="72"/>
      <c r="EJA186" s="72"/>
      <c r="EJB186" s="72"/>
      <c r="EJC186" s="72"/>
      <c r="EJD186" s="72"/>
      <c r="EJE186" s="72"/>
      <c r="EJF186" s="72"/>
      <c r="EJG186" s="72"/>
      <c r="EJH186" s="72"/>
      <c r="EJI186" s="71"/>
      <c r="EJJ186" s="71"/>
      <c r="EJK186" s="71"/>
      <c r="EJL186" s="71"/>
      <c r="EJM186" s="71"/>
      <c r="EJN186" s="71"/>
      <c r="EJO186" s="71"/>
      <c r="EJP186" s="72"/>
      <c r="EJQ186" s="72"/>
      <c r="EJR186" s="72"/>
      <c r="EJS186" s="72"/>
      <c r="EJT186" s="72"/>
      <c r="EJU186" s="72"/>
      <c r="EJV186" s="72"/>
      <c r="EJW186" s="72"/>
      <c r="EJX186" s="72"/>
      <c r="EJY186" s="71"/>
      <c r="EJZ186" s="71"/>
      <c r="EKA186" s="71"/>
      <c r="EKB186" s="71"/>
      <c r="EKC186" s="71"/>
      <c r="EKD186" s="71"/>
      <c r="EKE186" s="71"/>
      <c r="EKF186" s="72"/>
      <c r="EKG186" s="72"/>
      <c r="EKH186" s="72"/>
      <c r="EKI186" s="72"/>
      <c r="EKJ186" s="72"/>
      <c r="EKK186" s="72"/>
      <c r="EKL186" s="72"/>
      <c r="EKM186" s="72"/>
      <c r="EKN186" s="72"/>
      <c r="EKO186" s="71"/>
      <c r="EKP186" s="71"/>
      <c r="EKQ186" s="71"/>
      <c r="EKR186" s="71"/>
      <c r="EKS186" s="71"/>
      <c r="EKT186" s="71"/>
      <c r="EKU186" s="71"/>
      <c r="EKV186" s="72"/>
      <c r="EKW186" s="72"/>
      <c r="EKX186" s="72"/>
      <c r="EKY186" s="72"/>
      <c r="EKZ186" s="72"/>
      <c r="ELA186" s="72"/>
      <c r="ELB186" s="72"/>
      <c r="ELC186" s="72"/>
      <c r="ELD186" s="72"/>
      <c r="ELE186" s="71"/>
      <c r="ELF186" s="71"/>
      <c r="ELG186" s="71"/>
      <c r="ELH186" s="71"/>
      <c r="ELI186" s="71"/>
      <c r="ELJ186" s="71"/>
      <c r="ELK186" s="71"/>
      <c r="ELL186" s="72"/>
      <c r="ELM186" s="72"/>
      <c r="ELN186" s="72"/>
      <c r="ELO186" s="72"/>
      <c r="ELP186" s="72"/>
      <c r="ELQ186" s="72"/>
      <c r="ELR186" s="72"/>
      <c r="ELS186" s="72"/>
      <c r="ELT186" s="72"/>
      <c r="ELU186" s="71"/>
      <c r="ELV186" s="71"/>
      <c r="ELW186" s="71"/>
      <c r="ELX186" s="71"/>
      <c r="ELY186" s="71"/>
      <c r="ELZ186" s="71"/>
      <c r="EMA186" s="71"/>
      <c r="EMB186" s="72"/>
      <c r="EMC186" s="72"/>
      <c r="EMD186" s="72"/>
      <c r="EME186" s="72"/>
      <c r="EMF186" s="72"/>
      <c r="EMG186" s="72"/>
      <c r="EMH186" s="72"/>
      <c r="EMI186" s="72"/>
      <c r="EMJ186" s="72"/>
      <c r="EMK186" s="71"/>
      <c r="EML186" s="71"/>
      <c r="EMM186" s="71"/>
      <c r="EMN186" s="71"/>
      <c r="EMO186" s="71"/>
      <c r="EMP186" s="71"/>
      <c r="EMQ186" s="71"/>
      <c r="EMR186" s="72"/>
      <c r="EMS186" s="72"/>
      <c r="EMT186" s="72"/>
      <c r="EMU186" s="72"/>
      <c r="EMV186" s="72"/>
      <c r="EMW186" s="72"/>
      <c r="EMX186" s="72"/>
      <c r="EMY186" s="72"/>
      <c r="EMZ186" s="72"/>
      <c r="ENA186" s="71"/>
      <c r="ENB186" s="71"/>
      <c r="ENC186" s="71"/>
      <c r="END186" s="71"/>
      <c r="ENE186" s="71"/>
      <c r="ENF186" s="71"/>
      <c r="ENG186" s="71"/>
      <c r="ENH186" s="72"/>
      <c r="ENI186" s="72"/>
      <c r="ENJ186" s="72"/>
      <c r="ENK186" s="72"/>
      <c r="ENL186" s="72"/>
      <c r="ENM186" s="72"/>
      <c r="ENN186" s="72"/>
      <c r="ENO186" s="72"/>
      <c r="ENP186" s="72"/>
      <c r="ENQ186" s="71"/>
      <c r="ENR186" s="71"/>
      <c r="ENS186" s="71"/>
      <c r="ENT186" s="71"/>
      <c r="ENU186" s="71"/>
      <c r="ENV186" s="71"/>
      <c r="ENW186" s="71"/>
      <c r="ENX186" s="72"/>
      <c r="ENY186" s="72"/>
      <c r="ENZ186" s="72"/>
      <c r="EOA186" s="72"/>
      <c r="EOB186" s="72"/>
      <c r="EOC186" s="72"/>
      <c r="EOD186" s="72"/>
      <c r="EOE186" s="72"/>
      <c r="EOF186" s="72"/>
      <c r="EOG186" s="71"/>
      <c r="EOH186" s="71"/>
      <c r="EOI186" s="71"/>
      <c r="EOJ186" s="71"/>
      <c r="EOK186" s="71"/>
      <c r="EOL186" s="71"/>
      <c r="EOM186" s="71"/>
      <c r="EON186" s="72"/>
      <c r="EOO186" s="72"/>
      <c r="EOP186" s="72"/>
      <c r="EOQ186" s="72"/>
      <c r="EOR186" s="72"/>
      <c r="EOS186" s="72"/>
      <c r="EOT186" s="72"/>
      <c r="EOU186" s="72"/>
      <c r="EOV186" s="72"/>
      <c r="EOW186" s="71"/>
      <c r="EOX186" s="71"/>
      <c r="EOY186" s="71"/>
      <c r="EOZ186" s="71"/>
      <c r="EPA186" s="71"/>
      <c r="EPB186" s="71"/>
      <c r="EPC186" s="71"/>
      <c r="EPD186" s="72"/>
      <c r="EPE186" s="72"/>
      <c r="EPF186" s="72"/>
      <c r="EPG186" s="72"/>
      <c r="EPH186" s="72"/>
      <c r="EPI186" s="72"/>
      <c r="EPJ186" s="72"/>
      <c r="EPK186" s="72"/>
      <c r="EPL186" s="72"/>
      <c r="EPM186" s="71"/>
      <c r="EPN186" s="71"/>
      <c r="EPO186" s="71"/>
      <c r="EPP186" s="71"/>
      <c r="EPQ186" s="71"/>
      <c r="EPR186" s="71"/>
      <c r="EPS186" s="71"/>
      <c r="EPT186" s="72"/>
      <c r="EPU186" s="72"/>
      <c r="EPV186" s="72"/>
      <c r="EPW186" s="72"/>
      <c r="EPX186" s="72"/>
      <c r="EPY186" s="72"/>
      <c r="EPZ186" s="72"/>
      <c r="EQA186" s="72"/>
      <c r="EQB186" s="72"/>
      <c r="EQC186" s="71"/>
      <c r="EQD186" s="71"/>
      <c r="EQE186" s="71"/>
      <c r="EQF186" s="71"/>
      <c r="EQG186" s="71"/>
      <c r="EQH186" s="71"/>
      <c r="EQI186" s="71"/>
      <c r="EQJ186" s="72"/>
      <c r="EQK186" s="72"/>
      <c r="EQL186" s="72"/>
      <c r="EQM186" s="72"/>
      <c r="EQN186" s="72"/>
      <c r="EQO186" s="72"/>
      <c r="EQP186" s="72"/>
      <c r="EQQ186" s="72"/>
      <c r="EQR186" s="72"/>
      <c r="EQS186" s="71"/>
      <c r="EQT186" s="71"/>
      <c r="EQU186" s="71"/>
      <c r="EQV186" s="71"/>
      <c r="EQW186" s="71"/>
      <c r="EQX186" s="71"/>
      <c r="EQY186" s="71"/>
      <c r="EQZ186" s="72"/>
      <c r="ERA186" s="72"/>
      <c r="ERB186" s="72"/>
      <c r="ERC186" s="72"/>
      <c r="ERD186" s="72"/>
      <c r="ERE186" s="72"/>
      <c r="ERF186" s="72"/>
      <c r="ERG186" s="72"/>
      <c r="ERH186" s="72"/>
      <c r="ERI186" s="71"/>
      <c r="ERJ186" s="71"/>
      <c r="ERK186" s="71"/>
      <c r="ERL186" s="71"/>
      <c r="ERM186" s="71"/>
      <c r="ERN186" s="71"/>
      <c r="ERO186" s="71"/>
      <c r="ERP186" s="72"/>
      <c r="ERQ186" s="72"/>
      <c r="ERR186" s="72"/>
      <c r="ERS186" s="72"/>
      <c r="ERT186" s="72"/>
      <c r="ERU186" s="72"/>
      <c r="ERV186" s="72"/>
      <c r="ERW186" s="72"/>
      <c r="ERX186" s="72"/>
      <c r="ERY186" s="71"/>
      <c r="ERZ186" s="71"/>
      <c r="ESA186" s="71"/>
      <c r="ESB186" s="71"/>
      <c r="ESC186" s="71"/>
      <c r="ESD186" s="71"/>
      <c r="ESE186" s="71"/>
      <c r="ESF186" s="72"/>
      <c r="ESG186" s="72"/>
      <c r="ESH186" s="72"/>
      <c r="ESI186" s="72"/>
      <c r="ESJ186" s="72"/>
      <c r="ESK186" s="72"/>
      <c r="ESL186" s="72"/>
      <c r="ESM186" s="72"/>
      <c r="ESN186" s="72"/>
      <c r="ESO186" s="71"/>
      <c r="ESP186" s="71"/>
      <c r="ESQ186" s="71"/>
      <c r="ESR186" s="71"/>
      <c r="ESS186" s="71"/>
      <c r="EST186" s="71"/>
      <c r="ESU186" s="71"/>
      <c r="ESV186" s="72"/>
      <c r="ESW186" s="72"/>
      <c r="ESX186" s="72"/>
      <c r="ESY186" s="72"/>
      <c r="ESZ186" s="72"/>
      <c r="ETA186" s="72"/>
      <c r="ETB186" s="72"/>
      <c r="ETC186" s="72"/>
      <c r="ETD186" s="72"/>
      <c r="ETE186" s="71"/>
      <c r="ETF186" s="71"/>
      <c r="ETG186" s="71"/>
      <c r="ETH186" s="71"/>
      <c r="ETI186" s="71"/>
      <c r="ETJ186" s="71"/>
      <c r="ETK186" s="71"/>
      <c r="ETL186" s="72"/>
      <c r="ETM186" s="72"/>
      <c r="ETN186" s="72"/>
      <c r="ETO186" s="72"/>
      <c r="ETP186" s="72"/>
      <c r="ETQ186" s="72"/>
      <c r="ETR186" s="72"/>
      <c r="ETS186" s="72"/>
      <c r="ETT186" s="72"/>
      <c r="ETU186" s="71"/>
      <c r="ETV186" s="71"/>
      <c r="ETW186" s="71"/>
      <c r="ETX186" s="71"/>
      <c r="ETY186" s="71"/>
      <c r="ETZ186" s="71"/>
      <c r="EUA186" s="71"/>
      <c r="EUB186" s="72"/>
      <c r="EUC186" s="72"/>
      <c r="EUD186" s="72"/>
      <c r="EUE186" s="72"/>
      <c r="EUF186" s="72"/>
      <c r="EUG186" s="72"/>
      <c r="EUH186" s="72"/>
      <c r="EUI186" s="72"/>
      <c r="EUJ186" s="72"/>
      <c r="EUK186" s="71"/>
      <c r="EUL186" s="71"/>
      <c r="EUM186" s="71"/>
      <c r="EUN186" s="71"/>
      <c r="EUO186" s="71"/>
      <c r="EUP186" s="71"/>
      <c r="EUQ186" s="71"/>
      <c r="EUR186" s="72"/>
      <c r="EUS186" s="72"/>
      <c r="EUT186" s="72"/>
      <c r="EUU186" s="72"/>
      <c r="EUV186" s="72"/>
      <c r="EUW186" s="72"/>
      <c r="EUX186" s="72"/>
      <c r="EUY186" s="72"/>
      <c r="EUZ186" s="72"/>
      <c r="EVA186" s="71"/>
      <c r="EVB186" s="71"/>
      <c r="EVC186" s="71"/>
      <c r="EVD186" s="71"/>
      <c r="EVE186" s="71"/>
      <c r="EVF186" s="71"/>
      <c r="EVG186" s="71"/>
      <c r="EVH186" s="72"/>
      <c r="EVI186" s="72"/>
      <c r="EVJ186" s="72"/>
      <c r="EVK186" s="72"/>
      <c r="EVL186" s="72"/>
      <c r="EVM186" s="72"/>
      <c r="EVN186" s="72"/>
      <c r="EVO186" s="72"/>
      <c r="EVP186" s="72"/>
      <c r="EVQ186" s="71"/>
      <c r="EVR186" s="71"/>
      <c r="EVS186" s="71"/>
      <c r="EVT186" s="71"/>
      <c r="EVU186" s="71"/>
      <c r="EVV186" s="71"/>
      <c r="EVW186" s="71"/>
      <c r="EVX186" s="72"/>
      <c r="EVY186" s="72"/>
      <c r="EVZ186" s="72"/>
      <c r="EWA186" s="72"/>
      <c r="EWB186" s="72"/>
      <c r="EWC186" s="72"/>
      <c r="EWD186" s="72"/>
      <c r="EWE186" s="72"/>
      <c r="EWF186" s="72"/>
      <c r="EWG186" s="71"/>
      <c r="EWH186" s="71"/>
      <c r="EWI186" s="71"/>
      <c r="EWJ186" s="71"/>
      <c r="EWK186" s="71"/>
      <c r="EWL186" s="71"/>
      <c r="EWM186" s="71"/>
      <c r="EWN186" s="72"/>
      <c r="EWO186" s="72"/>
      <c r="EWP186" s="72"/>
      <c r="EWQ186" s="72"/>
      <c r="EWR186" s="72"/>
      <c r="EWS186" s="72"/>
      <c r="EWT186" s="72"/>
      <c r="EWU186" s="72"/>
      <c r="EWV186" s="72"/>
      <c r="EWW186" s="71"/>
      <c r="EWX186" s="71"/>
      <c r="EWY186" s="71"/>
      <c r="EWZ186" s="71"/>
      <c r="EXA186" s="71"/>
      <c r="EXB186" s="71"/>
      <c r="EXC186" s="71"/>
      <c r="EXD186" s="72"/>
      <c r="EXE186" s="72"/>
      <c r="EXF186" s="72"/>
      <c r="EXG186" s="72"/>
      <c r="EXH186" s="72"/>
      <c r="EXI186" s="72"/>
      <c r="EXJ186" s="72"/>
      <c r="EXK186" s="72"/>
      <c r="EXL186" s="72"/>
      <c r="EXM186" s="71"/>
      <c r="EXN186" s="71"/>
      <c r="EXO186" s="71"/>
      <c r="EXP186" s="71"/>
      <c r="EXQ186" s="71"/>
      <c r="EXR186" s="71"/>
      <c r="EXS186" s="71"/>
      <c r="EXT186" s="72"/>
      <c r="EXU186" s="72"/>
      <c r="EXV186" s="72"/>
      <c r="EXW186" s="72"/>
      <c r="EXX186" s="72"/>
      <c r="EXY186" s="72"/>
      <c r="EXZ186" s="72"/>
      <c r="EYA186" s="72"/>
      <c r="EYB186" s="72"/>
      <c r="EYC186" s="71"/>
      <c r="EYD186" s="71"/>
      <c r="EYE186" s="71"/>
      <c r="EYF186" s="71"/>
      <c r="EYG186" s="71"/>
      <c r="EYH186" s="71"/>
      <c r="EYI186" s="71"/>
      <c r="EYJ186" s="72"/>
      <c r="EYK186" s="72"/>
      <c r="EYL186" s="72"/>
      <c r="EYM186" s="72"/>
      <c r="EYN186" s="72"/>
      <c r="EYO186" s="72"/>
      <c r="EYP186" s="72"/>
      <c r="EYQ186" s="72"/>
      <c r="EYR186" s="72"/>
      <c r="EYS186" s="71"/>
      <c r="EYT186" s="71"/>
      <c r="EYU186" s="71"/>
      <c r="EYV186" s="71"/>
      <c r="EYW186" s="71"/>
      <c r="EYX186" s="71"/>
      <c r="EYY186" s="71"/>
      <c r="EYZ186" s="72"/>
      <c r="EZA186" s="72"/>
      <c r="EZB186" s="72"/>
      <c r="EZC186" s="72"/>
      <c r="EZD186" s="72"/>
      <c r="EZE186" s="72"/>
      <c r="EZF186" s="72"/>
      <c r="EZG186" s="72"/>
      <c r="EZH186" s="72"/>
      <c r="EZI186" s="71"/>
      <c r="EZJ186" s="71"/>
      <c r="EZK186" s="71"/>
      <c r="EZL186" s="71"/>
      <c r="EZM186" s="71"/>
      <c r="EZN186" s="71"/>
      <c r="EZO186" s="71"/>
      <c r="EZP186" s="72"/>
      <c r="EZQ186" s="72"/>
      <c r="EZR186" s="72"/>
      <c r="EZS186" s="72"/>
      <c r="EZT186" s="72"/>
      <c r="EZU186" s="72"/>
      <c r="EZV186" s="72"/>
      <c r="EZW186" s="72"/>
      <c r="EZX186" s="72"/>
      <c r="EZY186" s="71"/>
      <c r="EZZ186" s="71"/>
      <c r="FAA186" s="71"/>
      <c r="FAB186" s="71"/>
      <c r="FAC186" s="71"/>
      <c r="FAD186" s="71"/>
      <c r="FAE186" s="71"/>
      <c r="FAF186" s="72"/>
      <c r="FAG186" s="72"/>
      <c r="FAH186" s="72"/>
      <c r="FAI186" s="72"/>
      <c r="FAJ186" s="72"/>
      <c r="FAK186" s="72"/>
      <c r="FAL186" s="72"/>
      <c r="FAM186" s="72"/>
      <c r="FAN186" s="72"/>
      <c r="FAO186" s="71"/>
      <c r="FAP186" s="71"/>
      <c r="FAQ186" s="71"/>
      <c r="FAR186" s="71"/>
      <c r="FAS186" s="71"/>
      <c r="FAT186" s="71"/>
      <c r="FAU186" s="71"/>
      <c r="FAV186" s="72"/>
      <c r="FAW186" s="72"/>
      <c r="FAX186" s="72"/>
      <c r="FAY186" s="72"/>
      <c r="FAZ186" s="72"/>
      <c r="FBA186" s="72"/>
      <c r="FBB186" s="72"/>
      <c r="FBC186" s="72"/>
      <c r="FBD186" s="72"/>
      <c r="FBE186" s="71"/>
      <c r="FBF186" s="71"/>
      <c r="FBG186" s="71"/>
      <c r="FBH186" s="71"/>
      <c r="FBI186" s="71"/>
      <c r="FBJ186" s="71"/>
      <c r="FBK186" s="71"/>
      <c r="FBL186" s="72"/>
      <c r="FBM186" s="72"/>
      <c r="FBN186" s="72"/>
      <c r="FBO186" s="72"/>
      <c r="FBP186" s="72"/>
      <c r="FBQ186" s="72"/>
      <c r="FBR186" s="72"/>
      <c r="FBS186" s="72"/>
      <c r="FBT186" s="72"/>
      <c r="FBU186" s="71"/>
      <c r="FBV186" s="71"/>
      <c r="FBW186" s="71"/>
      <c r="FBX186" s="71"/>
      <c r="FBY186" s="71"/>
      <c r="FBZ186" s="71"/>
      <c r="FCA186" s="71"/>
      <c r="FCB186" s="72"/>
      <c r="FCC186" s="72"/>
      <c r="FCD186" s="72"/>
      <c r="FCE186" s="72"/>
      <c r="FCF186" s="72"/>
      <c r="FCG186" s="72"/>
      <c r="FCH186" s="72"/>
      <c r="FCI186" s="72"/>
      <c r="FCJ186" s="72"/>
      <c r="FCK186" s="71"/>
      <c r="FCL186" s="71"/>
      <c r="FCM186" s="71"/>
      <c r="FCN186" s="71"/>
      <c r="FCO186" s="71"/>
      <c r="FCP186" s="71"/>
      <c r="FCQ186" s="71"/>
      <c r="FCR186" s="72"/>
      <c r="FCS186" s="72"/>
      <c r="FCT186" s="72"/>
      <c r="FCU186" s="72"/>
      <c r="FCV186" s="72"/>
      <c r="FCW186" s="72"/>
      <c r="FCX186" s="72"/>
      <c r="FCY186" s="72"/>
      <c r="FCZ186" s="72"/>
      <c r="FDA186" s="71"/>
      <c r="FDB186" s="71"/>
      <c r="FDC186" s="71"/>
      <c r="FDD186" s="71"/>
      <c r="FDE186" s="71"/>
      <c r="FDF186" s="71"/>
      <c r="FDG186" s="71"/>
      <c r="FDH186" s="72"/>
      <c r="FDI186" s="72"/>
      <c r="FDJ186" s="72"/>
      <c r="FDK186" s="72"/>
      <c r="FDL186" s="72"/>
      <c r="FDM186" s="72"/>
      <c r="FDN186" s="72"/>
      <c r="FDO186" s="72"/>
      <c r="FDP186" s="72"/>
      <c r="FDQ186" s="71"/>
      <c r="FDR186" s="71"/>
      <c r="FDS186" s="71"/>
      <c r="FDT186" s="71"/>
      <c r="FDU186" s="71"/>
      <c r="FDV186" s="71"/>
      <c r="FDW186" s="71"/>
      <c r="FDX186" s="72"/>
      <c r="FDY186" s="72"/>
      <c r="FDZ186" s="72"/>
      <c r="FEA186" s="72"/>
      <c r="FEB186" s="72"/>
      <c r="FEC186" s="72"/>
      <c r="FED186" s="72"/>
      <c r="FEE186" s="72"/>
      <c r="FEF186" s="72"/>
      <c r="FEG186" s="71"/>
      <c r="FEH186" s="71"/>
      <c r="FEI186" s="71"/>
      <c r="FEJ186" s="71"/>
      <c r="FEK186" s="71"/>
      <c r="FEL186" s="71"/>
      <c r="FEM186" s="71"/>
      <c r="FEN186" s="72"/>
      <c r="FEO186" s="72"/>
      <c r="FEP186" s="72"/>
      <c r="FEQ186" s="72"/>
      <c r="FER186" s="72"/>
      <c r="FES186" s="72"/>
      <c r="FET186" s="72"/>
      <c r="FEU186" s="72"/>
      <c r="FEV186" s="72"/>
      <c r="FEW186" s="71"/>
      <c r="FEX186" s="71"/>
      <c r="FEY186" s="71"/>
      <c r="FEZ186" s="71"/>
      <c r="FFA186" s="71"/>
      <c r="FFB186" s="71"/>
      <c r="FFC186" s="71"/>
      <c r="FFD186" s="72"/>
      <c r="FFE186" s="72"/>
      <c r="FFF186" s="72"/>
      <c r="FFG186" s="72"/>
      <c r="FFH186" s="72"/>
      <c r="FFI186" s="72"/>
      <c r="FFJ186" s="72"/>
      <c r="FFK186" s="72"/>
      <c r="FFL186" s="72"/>
      <c r="FFM186" s="71"/>
      <c r="FFN186" s="71"/>
      <c r="FFO186" s="71"/>
      <c r="FFP186" s="71"/>
      <c r="FFQ186" s="71"/>
      <c r="FFR186" s="71"/>
      <c r="FFS186" s="71"/>
      <c r="FFT186" s="72"/>
      <c r="FFU186" s="72"/>
      <c r="FFV186" s="72"/>
      <c r="FFW186" s="72"/>
      <c r="FFX186" s="72"/>
      <c r="FFY186" s="72"/>
      <c r="FFZ186" s="72"/>
      <c r="FGA186" s="72"/>
      <c r="FGB186" s="72"/>
      <c r="FGC186" s="71"/>
      <c r="FGD186" s="71"/>
      <c r="FGE186" s="71"/>
      <c r="FGF186" s="71"/>
      <c r="FGG186" s="71"/>
      <c r="FGH186" s="71"/>
      <c r="FGI186" s="71"/>
      <c r="FGJ186" s="72"/>
      <c r="FGK186" s="72"/>
      <c r="FGL186" s="72"/>
      <c r="FGM186" s="72"/>
      <c r="FGN186" s="72"/>
      <c r="FGO186" s="72"/>
      <c r="FGP186" s="72"/>
      <c r="FGQ186" s="72"/>
      <c r="FGR186" s="72"/>
      <c r="FGS186" s="71"/>
      <c r="FGT186" s="71"/>
      <c r="FGU186" s="71"/>
      <c r="FGV186" s="71"/>
      <c r="FGW186" s="71"/>
      <c r="FGX186" s="71"/>
      <c r="FGY186" s="71"/>
      <c r="FGZ186" s="72"/>
      <c r="FHA186" s="72"/>
      <c r="FHB186" s="72"/>
      <c r="FHC186" s="72"/>
      <c r="FHD186" s="72"/>
      <c r="FHE186" s="72"/>
      <c r="FHF186" s="72"/>
      <c r="FHG186" s="72"/>
      <c r="FHH186" s="72"/>
      <c r="FHI186" s="71"/>
      <c r="FHJ186" s="71"/>
      <c r="FHK186" s="71"/>
      <c r="FHL186" s="71"/>
      <c r="FHM186" s="71"/>
      <c r="FHN186" s="71"/>
      <c r="FHO186" s="71"/>
      <c r="FHP186" s="72"/>
      <c r="FHQ186" s="72"/>
      <c r="FHR186" s="72"/>
      <c r="FHS186" s="72"/>
      <c r="FHT186" s="72"/>
      <c r="FHU186" s="72"/>
      <c r="FHV186" s="72"/>
      <c r="FHW186" s="72"/>
      <c r="FHX186" s="72"/>
      <c r="FHY186" s="71"/>
      <c r="FHZ186" s="71"/>
      <c r="FIA186" s="71"/>
      <c r="FIB186" s="71"/>
      <c r="FIC186" s="71"/>
      <c r="FID186" s="71"/>
      <c r="FIE186" s="71"/>
      <c r="FIF186" s="72"/>
      <c r="FIG186" s="72"/>
      <c r="FIH186" s="72"/>
      <c r="FII186" s="72"/>
      <c r="FIJ186" s="72"/>
      <c r="FIK186" s="72"/>
      <c r="FIL186" s="72"/>
      <c r="FIM186" s="72"/>
      <c r="FIN186" s="72"/>
      <c r="FIO186" s="71"/>
      <c r="FIP186" s="71"/>
      <c r="FIQ186" s="71"/>
      <c r="FIR186" s="71"/>
      <c r="FIS186" s="71"/>
      <c r="FIT186" s="71"/>
      <c r="FIU186" s="71"/>
      <c r="FIV186" s="72"/>
      <c r="FIW186" s="72"/>
      <c r="FIX186" s="72"/>
      <c r="FIY186" s="72"/>
      <c r="FIZ186" s="72"/>
      <c r="FJA186" s="72"/>
      <c r="FJB186" s="72"/>
      <c r="FJC186" s="72"/>
      <c r="FJD186" s="72"/>
      <c r="FJE186" s="71"/>
      <c r="FJF186" s="71"/>
      <c r="FJG186" s="71"/>
      <c r="FJH186" s="71"/>
      <c r="FJI186" s="71"/>
      <c r="FJJ186" s="71"/>
      <c r="FJK186" s="71"/>
      <c r="FJL186" s="72"/>
      <c r="FJM186" s="72"/>
      <c r="FJN186" s="72"/>
      <c r="FJO186" s="72"/>
      <c r="FJP186" s="72"/>
      <c r="FJQ186" s="72"/>
      <c r="FJR186" s="72"/>
      <c r="FJS186" s="72"/>
      <c r="FJT186" s="72"/>
      <c r="FJU186" s="71"/>
      <c r="FJV186" s="71"/>
      <c r="FJW186" s="71"/>
      <c r="FJX186" s="71"/>
      <c r="FJY186" s="71"/>
      <c r="FJZ186" s="71"/>
      <c r="FKA186" s="71"/>
      <c r="FKB186" s="72"/>
      <c r="FKC186" s="72"/>
      <c r="FKD186" s="72"/>
      <c r="FKE186" s="72"/>
      <c r="FKF186" s="72"/>
      <c r="FKG186" s="72"/>
      <c r="FKH186" s="72"/>
      <c r="FKI186" s="72"/>
      <c r="FKJ186" s="72"/>
      <c r="FKK186" s="71"/>
      <c r="FKL186" s="71"/>
      <c r="FKM186" s="71"/>
      <c r="FKN186" s="71"/>
      <c r="FKO186" s="71"/>
      <c r="FKP186" s="71"/>
      <c r="FKQ186" s="71"/>
      <c r="FKR186" s="72"/>
      <c r="FKS186" s="72"/>
      <c r="FKT186" s="72"/>
      <c r="FKU186" s="72"/>
      <c r="FKV186" s="72"/>
      <c r="FKW186" s="72"/>
      <c r="FKX186" s="72"/>
      <c r="FKY186" s="72"/>
      <c r="FKZ186" s="72"/>
      <c r="FLA186" s="71"/>
      <c r="FLB186" s="71"/>
      <c r="FLC186" s="71"/>
      <c r="FLD186" s="71"/>
      <c r="FLE186" s="71"/>
      <c r="FLF186" s="71"/>
      <c r="FLG186" s="71"/>
      <c r="FLH186" s="72"/>
      <c r="FLI186" s="72"/>
      <c r="FLJ186" s="72"/>
      <c r="FLK186" s="72"/>
      <c r="FLL186" s="72"/>
      <c r="FLM186" s="72"/>
      <c r="FLN186" s="72"/>
      <c r="FLO186" s="72"/>
      <c r="FLP186" s="72"/>
      <c r="FLQ186" s="71"/>
      <c r="FLR186" s="71"/>
      <c r="FLS186" s="71"/>
      <c r="FLT186" s="71"/>
      <c r="FLU186" s="71"/>
      <c r="FLV186" s="71"/>
      <c r="FLW186" s="71"/>
      <c r="FLX186" s="72"/>
      <c r="FLY186" s="72"/>
      <c r="FLZ186" s="72"/>
      <c r="FMA186" s="72"/>
      <c r="FMB186" s="72"/>
      <c r="FMC186" s="72"/>
      <c r="FMD186" s="72"/>
      <c r="FME186" s="72"/>
      <c r="FMF186" s="72"/>
      <c r="FMG186" s="71"/>
      <c r="FMH186" s="71"/>
      <c r="FMI186" s="71"/>
      <c r="FMJ186" s="71"/>
      <c r="FMK186" s="71"/>
      <c r="FML186" s="71"/>
      <c r="FMM186" s="71"/>
      <c r="FMN186" s="72"/>
      <c r="FMO186" s="72"/>
      <c r="FMP186" s="72"/>
      <c r="FMQ186" s="72"/>
      <c r="FMR186" s="72"/>
      <c r="FMS186" s="72"/>
      <c r="FMT186" s="72"/>
      <c r="FMU186" s="72"/>
      <c r="FMV186" s="72"/>
      <c r="FMW186" s="71"/>
      <c r="FMX186" s="71"/>
      <c r="FMY186" s="71"/>
      <c r="FMZ186" s="71"/>
      <c r="FNA186" s="71"/>
      <c r="FNB186" s="71"/>
      <c r="FNC186" s="71"/>
      <c r="FND186" s="72"/>
      <c r="FNE186" s="72"/>
      <c r="FNF186" s="72"/>
      <c r="FNG186" s="72"/>
      <c r="FNH186" s="72"/>
      <c r="FNI186" s="72"/>
      <c r="FNJ186" s="72"/>
      <c r="FNK186" s="72"/>
      <c r="FNL186" s="72"/>
      <c r="FNM186" s="71"/>
      <c r="FNN186" s="71"/>
      <c r="FNO186" s="71"/>
      <c r="FNP186" s="71"/>
      <c r="FNQ186" s="71"/>
      <c r="FNR186" s="71"/>
      <c r="FNS186" s="71"/>
      <c r="FNT186" s="72"/>
      <c r="FNU186" s="72"/>
      <c r="FNV186" s="72"/>
      <c r="FNW186" s="72"/>
      <c r="FNX186" s="72"/>
      <c r="FNY186" s="72"/>
      <c r="FNZ186" s="72"/>
      <c r="FOA186" s="72"/>
      <c r="FOB186" s="72"/>
      <c r="FOC186" s="71"/>
      <c r="FOD186" s="71"/>
      <c r="FOE186" s="71"/>
      <c r="FOF186" s="71"/>
      <c r="FOG186" s="71"/>
      <c r="FOH186" s="71"/>
      <c r="FOI186" s="71"/>
      <c r="FOJ186" s="72"/>
      <c r="FOK186" s="72"/>
      <c r="FOL186" s="72"/>
      <c r="FOM186" s="72"/>
      <c r="FON186" s="72"/>
      <c r="FOO186" s="72"/>
      <c r="FOP186" s="72"/>
      <c r="FOQ186" s="72"/>
      <c r="FOR186" s="72"/>
      <c r="FOS186" s="71"/>
      <c r="FOT186" s="71"/>
      <c r="FOU186" s="71"/>
      <c r="FOV186" s="71"/>
      <c r="FOW186" s="71"/>
      <c r="FOX186" s="71"/>
      <c r="FOY186" s="71"/>
      <c r="FOZ186" s="72"/>
      <c r="FPA186" s="72"/>
      <c r="FPB186" s="72"/>
      <c r="FPC186" s="72"/>
      <c r="FPD186" s="72"/>
      <c r="FPE186" s="72"/>
      <c r="FPF186" s="72"/>
      <c r="FPG186" s="72"/>
      <c r="FPH186" s="72"/>
      <c r="FPI186" s="71"/>
      <c r="FPJ186" s="71"/>
      <c r="FPK186" s="71"/>
      <c r="FPL186" s="71"/>
      <c r="FPM186" s="71"/>
      <c r="FPN186" s="71"/>
      <c r="FPO186" s="71"/>
      <c r="FPP186" s="72"/>
      <c r="FPQ186" s="72"/>
      <c r="FPR186" s="72"/>
      <c r="FPS186" s="72"/>
      <c r="FPT186" s="72"/>
      <c r="FPU186" s="72"/>
      <c r="FPV186" s="72"/>
      <c r="FPW186" s="72"/>
      <c r="FPX186" s="72"/>
      <c r="FPY186" s="71"/>
      <c r="FPZ186" s="71"/>
      <c r="FQA186" s="71"/>
      <c r="FQB186" s="71"/>
      <c r="FQC186" s="71"/>
      <c r="FQD186" s="71"/>
      <c r="FQE186" s="71"/>
      <c r="FQF186" s="72"/>
      <c r="FQG186" s="72"/>
      <c r="FQH186" s="72"/>
      <c r="FQI186" s="72"/>
      <c r="FQJ186" s="72"/>
      <c r="FQK186" s="72"/>
      <c r="FQL186" s="72"/>
      <c r="FQM186" s="72"/>
      <c r="FQN186" s="72"/>
      <c r="FQO186" s="71"/>
      <c r="FQP186" s="71"/>
      <c r="FQQ186" s="71"/>
      <c r="FQR186" s="71"/>
      <c r="FQS186" s="71"/>
      <c r="FQT186" s="71"/>
      <c r="FQU186" s="71"/>
      <c r="FQV186" s="72"/>
      <c r="FQW186" s="72"/>
      <c r="FQX186" s="72"/>
      <c r="FQY186" s="72"/>
      <c r="FQZ186" s="72"/>
      <c r="FRA186" s="72"/>
      <c r="FRB186" s="72"/>
      <c r="FRC186" s="72"/>
      <c r="FRD186" s="72"/>
      <c r="FRE186" s="71"/>
      <c r="FRF186" s="71"/>
      <c r="FRG186" s="71"/>
      <c r="FRH186" s="71"/>
      <c r="FRI186" s="71"/>
      <c r="FRJ186" s="71"/>
      <c r="FRK186" s="71"/>
      <c r="FRL186" s="72"/>
      <c r="FRM186" s="72"/>
      <c r="FRN186" s="72"/>
      <c r="FRO186" s="72"/>
      <c r="FRP186" s="72"/>
      <c r="FRQ186" s="72"/>
      <c r="FRR186" s="72"/>
      <c r="FRS186" s="72"/>
      <c r="FRT186" s="72"/>
      <c r="FRU186" s="71"/>
      <c r="FRV186" s="71"/>
      <c r="FRW186" s="71"/>
      <c r="FRX186" s="71"/>
      <c r="FRY186" s="71"/>
      <c r="FRZ186" s="71"/>
      <c r="FSA186" s="71"/>
      <c r="FSB186" s="72"/>
      <c r="FSC186" s="72"/>
      <c r="FSD186" s="72"/>
      <c r="FSE186" s="72"/>
      <c r="FSF186" s="72"/>
      <c r="FSG186" s="72"/>
      <c r="FSH186" s="72"/>
      <c r="FSI186" s="72"/>
      <c r="FSJ186" s="72"/>
      <c r="FSK186" s="71"/>
      <c r="FSL186" s="71"/>
      <c r="FSM186" s="71"/>
      <c r="FSN186" s="71"/>
      <c r="FSO186" s="71"/>
      <c r="FSP186" s="71"/>
      <c r="FSQ186" s="71"/>
      <c r="FSR186" s="72"/>
      <c r="FSS186" s="72"/>
      <c r="FST186" s="72"/>
      <c r="FSU186" s="72"/>
      <c r="FSV186" s="72"/>
      <c r="FSW186" s="72"/>
      <c r="FSX186" s="72"/>
      <c r="FSY186" s="72"/>
      <c r="FSZ186" s="72"/>
      <c r="FTA186" s="71"/>
      <c r="FTB186" s="71"/>
      <c r="FTC186" s="71"/>
      <c r="FTD186" s="71"/>
      <c r="FTE186" s="71"/>
      <c r="FTF186" s="71"/>
      <c r="FTG186" s="71"/>
      <c r="FTH186" s="72"/>
      <c r="FTI186" s="72"/>
      <c r="FTJ186" s="72"/>
      <c r="FTK186" s="72"/>
      <c r="FTL186" s="72"/>
      <c r="FTM186" s="72"/>
      <c r="FTN186" s="72"/>
      <c r="FTO186" s="72"/>
      <c r="FTP186" s="72"/>
      <c r="FTQ186" s="71"/>
      <c r="FTR186" s="71"/>
      <c r="FTS186" s="71"/>
      <c r="FTT186" s="71"/>
      <c r="FTU186" s="71"/>
      <c r="FTV186" s="71"/>
      <c r="FTW186" s="71"/>
      <c r="FTX186" s="72"/>
      <c r="FTY186" s="72"/>
      <c r="FTZ186" s="72"/>
      <c r="FUA186" s="72"/>
      <c r="FUB186" s="72"/>
      <c r="FUC186" s="72"/>
      <c r="FUD186" s="72"/>
      <c r="FUE186" s="72"/>
      <c r="FUF186" s="72"/>
      <c r="FUG186" s="71"/>
      <c r="FUH186" s="71"/>
      <c r="FUI186" s="71"/>
      <c r="FUJ186" s="71"/>
      <c r="FUK186" s="71"/>
      <c r="FUL186" s="71"/>
      <c r="FUM186" s="71"/>
      <c r="FUN186" s="72"/>
      <c r="FUO186" s="72"/>
      <c r="FUP186" s="72"/>
      <c r="FUQ186" s="72"/>
      <c r="FUR186" s="72"/>
      <c r="FUS186" s="72"/>
      <c r="FUT186" s="72"/>
      <c r="FUU186" s="72"/>
      <c r="FUV186" s="72"/>
      <c r="FUW186" s="71"/>
      <c r="FUX186" s="71"/>
      <c r="FUY186" s="71"/>
      <c r="FUZ186" s="71"/>
      <c r="FVA186" s="71"/>
      <c r="FVB186" s="71"/>
      <c r="FVC186" s="71"/>
      <c r="FVD186" s="72"/>
      <c r="FVE186" s="72"/>
      <c r="FVF186" s="72"/>
      <c r="FVG186" s="72"/>
      <c r="FVH186" s="72"/>
      <c r="FVI186" s="72"/>
      <c r="FVJ186" s="72"/>
      <c r="FVK186" s="72"/>
      <c r="FVL186" s="72"/>
      <c r="FVM186" s="71"/>
      <c r="FVN186" s="71"/>
      <c r="FVO186" s="71"/>
      <c r="FVP186" s="71"/>
      <c r="FVQ186" s="71"/>
      <c r="FVR186" s="71"/>
      <c r="FVS186" s="71"/>
      <c r="FVT186" s="72"/>
      <c r="FVU186" s="72"/>
      <c r="FVV186" s="72"/>
      <c r="FVW186" s="72"/>
      <c r="FVX186" s="72"/>
      <c r="FVY186" s="72"/>
      <c r="FVZ186" s="72"/>
      <c r="FWA186" s="72"/>
      <c r="FWB186" s="72"/>
      <c r="FWC186" s="71"/>
      <c r="FWD186" s="71"/>
      <c r="FWE186" s="71"/>
      <c r="FWF186" s="71"/>
      <c r="FWG186" s="71"/>
      <c r="FWH186" s="71"/>
      <c r="FWI186" s="71"/>
      <c r="FWJ186" s="72"/>
      <c r="FWK186" s="72"/>
      <c r="FWL186" s="72"/>
      <c r="FWM186" s="72"/>
      <c r="FWN186" s="72"/>
      <c r="FWO186" s="72"/>
      <c r="FWP186" s="72"/>
      <c r="FWQ186" s="72"/>
      <c r="FWR186" s="72"/>
      <c r="FWS186" s="71"/>
      <c r="FWT186" s="71"/>
      <c r="FWU186" s="71"/>
      <c r="FWV186" s="71"/>
      <c r="FWW186" s="71"/>
      <c r="FWX186" s="71"/>
      <c r="FWY186" s="71"/>
      <c r="FWZ186" s="72"/>
      <c r="FXA186" s="72"/>
      <c r="FXB186" s="72"/>
      <c r="FXC186" s="72"/>
      <c r="FXD186" s="72"/>
      <c r="FXE186" s="72"/>
      <c r="FXF186" s="72"/>
      <c r="FXG186" s="72"/>
      <c r="FXH186" s="72"/>
      <c r="FXI186" s="71"/>
      <c r="FXJ186" s="71"/>
      <c r="FXK186" s="71"/>
      <c r="FXL186" s="71"/>
      <c r="FXM186" s="71"/>
      <c r="FXN186" s="71"/>
      <c r="FXO186" s="71"/>
      <c r="FXP186" s="72"/>
      <c r="FXQ186" s="72"/>
      <c r="FXR186" s="72"/>
      <c r="FXS186" s="72"/>
      <c r="FXT186" s="72"/>
      <c r="FXU186" s="72"/>
      <c r="FXV186" s="72"/>
      <c r="FXW186" s="72"/>
      <c r="FXX186" s="72"/>
      <c r="FXY186" s="71"/>
      <c r="FXZ186" s="71"/>
      <c r="FYA186" s="71"/>
      <c r="FYB186" s="71"/>
      <c r="FYC186" s="71"/>
      <c r="FYD186" s="71"/>
      <c r="FYE186" s="71"/>
      <c r="FYF186" s="72"/>
      <c r="FYG186" s="72"/>
      <c r="FYH186" s="72"/>
      <c r="FYI186" s="72"/>
      <c r="FYJ186" s="72"/>
      <c r="FYK186" s="72"/>
      <c r="FYL186" s="72"/>
      <c r="FYM186" s="72"/>
      <c r="FYN186" s="72"/>
      <c r="FYO186" s="71"/>
      <c r="FYP186" s="71"/>
      <c r="FYQ186" s="71"/>
      <c r="FYR186" s="71"/>
      <c r="FYS186" s="71"/>
      <c r="FYT186" s="71"/>
      <c r="FYU186" s="71"/>
      <c r="FYV186" s="72"/>
      <c r="FYW186" s="72"/>
      <c r="FYX186" s="72"/>
      <c r="FYY186" s="72"/>
      <c r="FYZ186" s="72"/>
      <c r="FZA186" s="72"/>
      <c r="FZB186" s="72"/>
      <c r="FZC186" s="72"/>
      <c r="FZD186" s="72"/>
      <c r="FZE186" s="71"/>
      <c r="FZF186" s="71"/>
      <c r="FZG186" s="71"/>
      <c r="FZH186" s="71"/>
      <c r="FZI186" s="71"/>
      <c r="FZJ186" s="71"/>
      <c r="FZK186" s="71"/>
      <c r="FZL186" s="72"/>
      <c r="FZM186" s="72"/>
      <c r="FZN186" s="72"/>
      <c r="FZO186" s="72"/>
      <c r="FZP186" s="72"/>
      <c r="FZQ186" s="72"/>
      <c r="FZR186" s="72"/>
      <c r="FZS186" s="72"/>
      <c r="FZT186" s="72"/>
      <c r="FZU186" s="71"/>
      <c r="FZV186" s="71"/>
      <c r="FZW186" s="71"/>
      <c r="FZX186" s="71"/>
      <c r="FZY186" s="71"/>
      <c r="FZZ186" s="71"/>
      <c r="GAA186" s="71"/>
      <c r="GAB186" s="72"/>
      <c r="GAC186" s="72"/>
      <c r="GAD186" s="72"/>
      <c r="GAE186" s="72"/>
      <c r="GAF186" s="72"/>
      <c r="GAG186" s="72"/>
      <c r="GAH186" s="72"/>
      <c r="GAI186" s="72"/>
      <c r="GAJ186" s="72"/>
      <c r="GAK186" s="71"/>
      <c r="GAL186" s="71"/>
      <c r="GAM186" s="71"/>
      <c r="GAN186" s="71"/>
      <c r="GAO186" s="71"/>
      <c r="GAP186" s="71"/>
      <c r="GAQ186" s="71"/>
      <c r="GAR186" s="72"/>
      <c r="GAS186" s="72"/>
      <c r="GAT186" s="72"/>
      <c r="GAU186" s="72"/>
      <c r="GAV186" s="72"/>
      <c r="GAW186" s="72"/>
      <c r="GAX186" s="72"/>
      <c r="GAY186" s="72"/>
      <c r="GAZ186" s="72"/>
      <c r="GBA186" s="71"/>
      <c r="GBB186" s="71"/>
      <c r="GBC186" s="71"/>
      <c r="GBD186" s="71"/>
      <c r="GBE186" s="71"/>
      <c r="GBF186" s="71"/>
      <c r="GBG186" s="71"/>
      <c r="GBH186" s="72"/>
      <c r="GBI186" s="72"/>
      <c r="GBJ186" s="72"/>
      <c r="GBK186" s="72"/>
      <c r="GBL186" s="72"/>
      <c r="GBM186" s="72"/>
      <c r="GBN186" s="72"/>
      <c r="GBO186" s="72"/>
      <c r="GBP186" s="72"/>
      <c r="GBQ186" s="71"/>
      <c r="GBR186" s="71"/>
      <c r="GBS186" s="71"/>
      <c r="GBT186" s="71"/>
      <c r="GBU186" s="71"/>
      <c r="GBV186" s="71"/>
      <c r="GBW186" s="71"/>
      <c r="GBX186" s="72"/>
      <c r="GBY186" s="72"/>
      <c r="GBZ186" s="72"/>
      <c r="GCA186" s="72"/>
      <c r="GCB186" s="72"/>
      <c r="GCC186" s="72"/>
      <c r="GCD186" s="72"/>
      <c r="GCE186" s="72"/>
      <c r="GCF186" s="72"/>
      <c r="GCG186" s="71"/>
      <c r="GCH186" s="71"/>
      <c r="GCI186" s="71"/>
      <c r="GCJ186" s="71"/>
      <c r="GCK186" s="71"/>
      <c r="GCL186" s="71"/>
      <c r="GCM186" s="71"/>
      <c r="GCN186" s="72"/>
      <c r="GCO186" s="72"/>
      <c r="GCP186" s="72"/>
      <c r="GCQ186" s="72"/>
      <c r="GCR186" s="72"/>
      <c r="GCS186" s="72"/>
      <c r="GCT186" s="72"/>
      <c r="GCU186" s="72"/>
      <c r="GCV186" s="72"/>
      <c r="GCW186" s="71"/>
      <c r="GCX186" s="71"/>
      <c r="GCY186" s="71"/>
      <c r="GCZ186" s="71"/>
      <c r="GDA186" s="71"/>
      <c r="GDB186" s="71"/>
      <c r="GDC186" s="71"/>
      <c r="GDD186" s="72"/>
      <c r="GDE186" s="72"/>
      <c r="GDF186" s="72"/>
      <c r="GDG186" s="72"/>
      <c r="GDH186" s="72"/>
      <c r="GDI186" s="72"/>
      <c r="GDJ186" s="72"/>
      <c r="GDK186" s="72"/>
      <c r="GDL186" s="72"/>
      <c r="GDM186" s="71"/>
      <c r="GDN186" s="71"/>
      <c r="GDO186" s="71"/>
      <c r="GDP186" s="71"/>
      <c r="GDQ186" s="71"/>
      <c r="GDR186" s="71"/>
      <c r="GDS186" s="71"/>
      <c r="GDT186" s="72"/>
      <c r="GDU186" s="72"/>
      <c r="GDV186" s="72"/>
      <c r="GDW186" s="72"/>
      <c r="GDX186" s="72"/>
      <c r="GDY186" s="72"/>
      <c r="GDZ186" s="72"/>
      <c r="GEA186" s="72"/>
      <c r="GEB186" s="72"/>
      <c r="GEC186" s="71"/>
      <c r="GED186" s="71"/>
      <c r="GEE186" s="71"/>
      <c r="GEF186" s="71"/>
      <c r="GEG186" s="71"/>
      <c r="GEH186" s="71"/>
      <c r="GEI186" s="71"/>
      <c r="GEJ186" s="72"/>
      <c r="GEK186" s="72"/>
      <c r="GEL186" s="72"/>
      <c r="GEM186" s="72"/>
      <c r="GEN186" s="72"/>
      <c r="GEO186" s="72"/>
      <c r="GEP186" s="72"/>
      <c r="GEQ186" s="72"/>
      <c r="GER186" s="72"/>
      <c r="GES186" s="71"/>
      <c r="GET186" s="71"/>
      <c r="GEU186" s="71"/>
      <c r="GEV186" s="71"/>
      <c r="GEW186" s="71"/>
      <c r="GEX186" s="71"/>
      <c r="GEY186" s="71"/>
      <c r="GEZ186" s="72"/>
      <c r="GFA186" s="72"/>
      <c r="GFB186" s="72"/>
      <c r="GFC186" s="72"/>
      <c r="GFD186" s="72"/>
      <c r="GFE186" s="72"/>
      <c r="GFF186" s="72"/>
      <c r="GFG186" s="72"/>
      <c r="GFH186" s="72"/>
      <c r="GFI186" s="71"/>
      <c r="GFJ186" s="71"/>
      <c r="GFK186" s="71"/>
      <c r="GFL186" s="71"/>
      <c r="GFM186" s="71"/>
      <c r="GFN186" s="71"/>
      <c r="GFO186" s="71"/>
      <c r="GFP186" s="72"/>
      <c r="GFQ186" s="72"/>
      <c r="GFR186" s="72"/>
      <c r="GFS186" s="72"/>
      <c r="GFT186" s="72"/>
      <c r="GFU186" s="72"/>
      <c r="GFV186" s="72"/>
      <c r="GFW186" s="72"/>
      <c r="GFX186" s="72"/>
      <c r="GFY186" s="71"/>
      <c r="GFZ186" s="71"/>
      <c r="GGA186" s="71"/>
      <c r="GGB186" s="71"/>
      <c r="GGC186" s="71"/>
      <c r="GGD186" s="71"/>
      <c r="GGE186" s="71"/>
      <c r="GGF186" s="72"/>
      <c r="GGG186" s="72"/>
      <c r="GGH186" s="72"/>
      <c r="GGI186" s="72"/>
      <c r="GGJ186" s="72"/>
      <c r="GGK186" s="72"/>
      <c r="GGL186" s="72"/>
      <c r="GGM186" s="72"/>
      <c r="GGN186" s="72"/>
      <c r="GGO186" s="71"/>
      <c r="GGP186" s="71"/>
      <c r="GGQ186" s="71"/>
      <c r="GGR186" s="71"/>
      <c r="GGS186" s="71"/>
      <c r="GGT186" s="71"/>
      <c r="GGU186" s="71"/>
      <c r="GGV186" s="72"/>
      <c r="GGW186" s="72"/>
      <c r="GGX186" s="72"/>
      <c r="GGY186" s="72"/>
      <c r="GGZ186" s="72"/>
      <c r="GHA186" s="72"/>
      <c r="GHB186" s="72"/>
      <c r="GHC186" s="72"/>
      <c r="GHD186" s="72"/>
      <c r="GHE186" s="71"/>
      <c r="GHF186" s="71"/>
      <c r="GHG186" s="71"/>
      <c r="GHH186" s="71"/>
      <c r="GHI186" s="71"/>
      <c r="GHJ186" s="71"/>
      <c r="GHK186" s="71"/>
      <c r="GHL186" s="72"/>
      <c r="GHM186" s="72"/>
      <c r="GHN186" s="72"/>
      <c r="GHO186" s="72"/>
      <c r="GHP186" s="72"/>
      <c r="GHQ186" s="72"/>
      <c r="GHR186" s="72"/>
      <c r="GHS186" s="72"/>
      <c r="GHT186" s="72"/>
      <c r="GHU186" s="71"/>
      <c r="GHV186" s="71"/>
      <c r="GHW186" s="71"/>
      <c r="GHX186" s="71"/>
      <c r="GHY186" s="71"/>
      <c r="GHZ186" s="71"/>
      <c r="GIA186" s="71"/>
      <c r="GIB186" s="72"/>
      <c r="GIC186" s="72"/>
      <c r="GID186" s="72"/>
      <c r="GIE186" s="72"/>
      <c r="GIF186" s="72"/>
      <c r="GIG186" s="72"/>
      <c r="GIH186" s="72"/>
      <c r="GII186" s="72"/>
      <c r="GIJ186" s="72"/>
      <c r="GIK186" s="71"/>
      <c r="GIL186" s="71"/>
      <c r="GIM186" s="71"/>
      <c r="GIN186" s="71"/>
      <c r="GIO186" s="71"/>
      <c r="GIP186" s="71"/>
      <c r="GIQ186" s="71"/>
      <c r="GIR186" s="72"/>
      <c r="GIS186" s="72"/>
      <c r="GIT186" s="72"/>
      <c r="GIU186" s="72"/>
      <c r="GIV186" s="72"/>
      <c r="GIW186" s="72"/>
      <c r="GIX186" s="72"/>
      <c r="GIY186" s="72"/>
      <c r="GIZ186" s="72"/>
      <c r="GJA186" s="71"/>
      <c r="GJB186" s="71"/>
      <c r="GJC186" s="71"/>
      <c r="GJD186" s="71"/>
      <c r="GJE186" s="71"/>
      <c r="GJF186" s="71"/>
      <c r="GJG186" s="71"/>
      <c r="GJH186" s="72"/>
      <c r="GJI186" s="72"/>
      <c r="GJJ186" s="72"/>
      <c r="GJK186" s="72"/>
      <c r="GJL186" s="72"/>
      <c r="GJM186" s="72"/>
      <c r="GJN186" s="72"/>
      <c r="GJO186" s="72"/>
      <c r="GJP186" s="72"/>
      <c r="GJQ186" s="71"/>
      <c r="GJR186" s="71"/>
      <c r="GJS186" s="71"/>
      <c r="GJT186" s="71"/>
      <c r="GJU186" s="71"/>
      <c r="GJV186" s="71"/>
      <c r="GJW186" s="71"/>
      <c r="GJX186" s="72"/>
      <c r="GJY186" s="72"/>
      <c r="GJZ186" s="72"/>
      <c r="GKA186" s="72"/>
      <c r="GKB186" s="72"/>
      <c r="GKC186" s="72"/>
      <c r="GKD186" s="72"/>
      <c r="GKE186" s="72"/>
      <c r="GKF186" s="72"/>
      <c r="GKG186" s="71"/>
      <c r="GKH186" s="71"/>
      <c r="GKI186" s="71"/>
      <c r="GKJ186" s="71"/>
      <c r="GKK186" s="71"/>
      <c r="GKL186" s="71"/>
      <c r="GKM186" s="71"/>
      <c r="GKN186" s="72"/>
      <c r="GKO186" s="72"/>
      <c r="GKP186" s="72"/>
      <c r="GKQ186" s="72"/>
      <c r="GKR186" s="72"/>
      <c r="GKS186" s="72"/>
      <c r="GKT186" s="72"/>
      <c r="GKU186" s="72"/>
      <c r="GKV186" s="72"/>
      <c r="GKW186" s="71"/>
      <c r="GKX186" s="71"/>
      <c r="GKY186" s="71"/>
      <c r="GKZ186" s="71"/>
      <c r="GLA186" s="71"/>
      <c r="GLB186" s="71"/>
      <c r="GLC186" s="71"/>
      <c r="GLD186" s="72"/>
      <c r="GLE186" s="72"/>
      <c r="GLF186" s="72"/>
      <c r="GLG186" s="72"/>
      <c r="GLH186" s="72"/>
      <c r="GLI186" s="72"/>
      <c r="GLJ186" s="72"/>
      <c r="GLK186" s="72"/>
      <c r="GLL186" s="72"/>
      <c r="GLM186" s="71"/>
      <c r="GLN186" s="71"/>
      <c r="GLO186" s="71"/>
      <c r="GLP186" s="71"/>
      <c r="GLQ186" s="71"/>
      <c r="GLR186" s="71"/>
      <c r="GLS186" s="71"/>
      <c r="GLT186" s="72"/>
      <c r="GLU186" s="72"/>
      <c r="GLV186" s="72"/>
      <c r="GLW186" s="72"/>
      <c r="GLX186" s="72"/>
      <c r="GLY186" s="72"/>
      <c r="GLZ186" s="72"/>
      <c r="GMA186" s="72"/>
      <c r="GMB186" s="72"/>
      <c r="GMC186" s="71"/>
      <c r="GMD186" s="71"/>
      <c r="GME186" s="71"/>
      <c r="GMF186" s="71"/>
      <c r="GMG186" s="71"/>
      <c r="GMH186" s="71"/>
      <c r="GMI186" s="71"/>
      <c r="GMJ186" s="72"/>
      <c r="GMK186" s="72"/>
      <c r="GML186" s="72"/>
      <c r="GMM186" s="72"/>
      <c r="GMN186" s="72"/>
      <c r="GMO186" s="72"/>
      <c r="GMP186" s="72"/>
      <c r="GMQ186" s="72"/>
      <c r="GMR186" s="72"/>
      <c r="GMS186" s="71"/>
      <c r="GMT186" s="71"/>
      <c r="GMU186" s="71"/>
      <c r="GMV186" s="71"/>
      <c r="GMW186" s="71"/>
      <c r="GMX186" s="71"/>
      <c r="GMY186" s="71"/>
      <c r="GMZ186" s="72"/>
      <c r="GNA186" s="72"/>
      <c r="GNB186" s="72"/>
      <c r="GNC186" s="72"/>
      <c r="GND186" s="72"/>
      <c r="GNE186" s="72"/>
      <c r="GNF186" s="72"/>
      <c r="GNG186" s="72"/>
      <c r="GNH186" s="72"/>
      <c r="GNI186" s="71"/>
      <c r="GNJ186" s="71"/>
      <c r="GNK186" s="71"/>
      <c r="GNL186" s="71"/>
      <c r="GNM186" s="71"/>
      <c r="GNN186" s="71"/>
      <c r="GNO186" s="71"/>
      <c r="GNP186" s="72"/>
      <c r="GNQ186" s="72"/>
      <c r="GNR186" s="72"/>
      <c r="GNS186" s="72"/>
      <c r="GNT186" s="72"/>
      <c r="GNU186" s="72"/>
      <c r="GNV186" s="72"/>
      <c r="GNW186" s="72"/>
      <c r="GNX186" s="72"/>
      <c r="GNY186" s="71"/>
      <c r="GNZ186" s="71"/>
      <c r="GOA186" s="71"/>
      <c r="GOB186" s="71"/>
      <c r="GOC186" s="71"/>
      <c r="GOD186" s="71"/>
      <c r="GOE186" s="71"/>
      <c r="GOF186" s="72"/>
      <c r="GOG186" s="72"/>
      <c r="GOH186" s="72"/>
      <c r="GOI186" s="72"/>
      <c r="GOJ186" s="72"/>
      <c r="GOK186" s="72"/>
      <c r="GOL186" s="72"/>
      <c r="GOM186" s="72"/>
      <c r="GON186" s="72"/>
      <c r="GOO186" s="71"/>
      <c r="GOP186" s="71"/>
      <c r="GOQ186" s="71"/>
      <c r="GOR186" s="71"/>
      <c r="GOS186" s="71"/>
      <c r="GOT186" s="71"/>
      <c r="GOU186" s="71"/>
      <c r="GOV186" s="72"/>
      <c r="GOW186" s="72"/>
      <c r="GOX186" s="72"/>
      <c r="GOY186" s="72"/>
      <c r="GOZ186" s="72"/>
      <c r="GPA186" s="72"/>
      <c r="GPB186" s="72"/>
      <c r="GPC186" s="72"/>
      <c r="GPD186" s="72"/>
      <c r="GPE186" s="71"/>
      <c r="GPF186" s="71"/>
      <c r="GPG186" s="71"/>
      <c r="GPH186" s="71"/>
      <c r="GPI186" s="71"/>
      <c r="GPJ186" s="71"/>
      <c r="GPK186" s="71"/>
      <c r="GPL186" s="72"/>
      <c r="GPM186" s="72"/>
      <c r="GPN186" s="72"/>
      <c r="GPO186" s="72"/>
      <c r="GPP186" s="72"/>
      <c r="GPQ186" s="72"/>
      <c r="GPR186" s="72"/>
      <c r="GPS186" s="72"/>
      <c r="GPT186" s="72"/>
      <c r="GPU186" s="71"/>
      <c r="GPV186" s="71"/>
      <c r="GPW186" s="71"/>
      <c r="GPX186" s="71"/>
      <c r="GPY186" s="71"/>
      <c r="GPZ186" s="71"/>
      <c r="GQA186" s="71"/>
      <c r="GQB186" s="72"/>
      <c r="GQC186" s="72"/>
      <c r="GQD186" s="72"/>
      <c r="GQE186" s="72"/>
      <c r="GQF186" s="72"/>
      <c r="GQG186" s="72"/>
      <c r="GQH186" s="72"/>
      <c r="GQI186" s="72"/>
      <c r="GQJ186" s="72"/>
      <c r="GQK186" s="71"/>
      <c r="GQL186" s="71"/>
      <c r="GQM186" s="71"/>
      <c r="GQN186" s="71"/>
      <c r="GQO186" s="71"/>
      <c r="GQP186" s="71"/>
      <c r="GQQ186" s="71"/>
      <c r="GQR186" s="72"/>
      <c r="GQS186" s="72"/>
      <c r="GQT186" s="72"/>
      <c r="GQU186" s="72"/>
      <c r="GQV186" s="72"/>
      <c r="GQW186" s="72"/>
      <c r="GQX186" s="72"/>
      <c r="GQY186" s="72"/>
      <c r="GQZ186" s="72"/>
      <c r="GRA186" s="71"/>
      <c r="GRB186" s="71"/>
      <c r="GRC186" s="71"/>
      <c r="GRD186" s="71"/>
      <c r="GRE186" s="71"/>
      <c r="GRF186" s="71"/>
      <c r="GRG186" s="71"/>
      <c r="GRH186" s="72"/>
      <c r="GRI186" s="72"/>
      <c r="GRJ186" s="72"/>
      <c r="GRK186" s="72"/>
      <c r="GRL186" s="72"/>
      <c r="GRM186" s="72"/>
      <c r="GRN186" s="72"/>
      <c r="GRO186" s="72"/>
      <c r="GRP186" s="72"/>
      <c r="GRQ186" s="71"/>
      <c r="GRR186" s="71"/>
      <c r="GRS186" s="71"/>
      <c r="GRT186" s="71"/>
      <c r="GRU186" s="71"/>
      <c r="GRV186" s="71"/>
      <c r="GRW186" s="71"/>
      <c r="GRX186" s="72"/>
      <c r="GRY186" s="72"/>
      <c r="GRZ186" s="72"/>
      <c r="GSA186" s="72"/>
      <c r="GSB186" s="72"/>
      <c r="GSC186" s="72"/>
      <c r="GSD186" s="72"/>
      <c r="GSE186" s="72"/>
      <c r="GSF186" s="72"/>
      <c r="GSG186" s="71"/>
      <c r="GSH186" s="71"/>
      <c r="GSI186" s="71"/>
      <c r="GSJ186" s="71"/>
      <c r="GSK186" s="71"/>
      <c r="GSL186" s="71"/>
      <c r="GSM186" s="71"/>
      <c r="GSN186" s="72"/>
      <c r="GSO186" s="72"/>
      <c r="GSP186" s="72"/>
      <c r="GSQ186" s="72"/>
      <c r="GSR186" s="72"/>
      <c r="GSS186" s="72"/>
      <c r="GST186" s="72"/>
      <c r="GSU186" s="72"/>
      <c r="GSV186" s="72"/>
      <c r="GSW186" s="71"/>
      <c r="GSX186" s="71"/>
      <c r="GSY186" s="71"/>
      <c r="GSZ186" s="71"/>
      <c r="GTA186" s="71"/>
      <c r="GTB186" s="71"/>
      <c r="GTC186" s="71"/>
      <c r="GTD186" s="72"/>
      <c r="GTE186" s="72"/>
      <c r="GTF186" s="72"/>
      <c r="GTG186" s="72"/>
      <c r="GTH186" s="72"/>
      <c r="GTI186" s="72"/>
      <c r="GTJ186" s="72"/>
      <c r="GTK186" s="72"/>
      <c r="GTL186" s="72"/>
      <c r="GTM186" s="71"/>
      <c r="GTN186" s="71"/>
      <c r="GTO186" s="71"/>
      <c r="GTP186" s="71"/>
      <c r="GTQ186" s="71"/>
      <c r="GTR186" s="71"/>
      <c r="GTS186" s="71"/>
      <c r="GTT186" s="72"/>
      <c r="GTU186" s="72"/>
      <c r="GTV186" s="72"/>
      <c r="GTW186" s="72"/>
      <c r="GTX186" s="72"/>
      <c r="GTY186" s="72"/>
      <c r="GTZ186" s="72"/>
      <c r="GUA186" s="72"/>
      <c r="GUB186" s="72"/>
      <c r="GUC186" s="71"/>
      <c r="GUD186" s="71"/>
      <c r="GUE186" s="71"/>
      <c r="GUF186" s="71"/>
      <c r="GUG186" s="71"/>
      <c r="GUH186" s="71"/>
      <c r="GUI186" s="71"/>
      <c r="GUJ186" s="72"/>
      <c r="GUK186" s="72"/>
      <c r="GUL186" s="72"/>
      <c r="GUM186" s="72"/>
      <c r="GUN186" s="72"/>
      <c r="GUO186" s="72"/>
      <c r="GUP186" s="72"/>
      <c r="GUQ186" s="72"/>
      <c r="GUR186" s="72"/>
      <c r="GUS186" s="71"/>
      <c r="GUT186" s="71"/>
      <c r="GUU186" s="71"/>
      <c r="GUV186" s="71"/>
      <c r="GUW186" s="71"/>
      <c r="GUX186" s="71"/>
      <c r="GUY186" s="71"/>
      <c r="GUZ186" s="72"/>
      <c r="GVA186" s="72"/>
      <c r="GVB186" s="72"/>
      <c r="GVC186" s="72"/>
      <c r="GVD186" s="72"/>
      <c r="GVE186" s="72"/>
      <c r="GVF186" s="72"/>
      <c r="GVG186" s="72"/>
      <c r="GVH186" s="72"/>
      <c r="GVI186" s="71"/>
      <c r="GVJ186" s="71"/>
      <c r="GVK186" s="71"/>
      <c r="GVL186" s="71"/>
      <c r="GVM186" s="71"/>
      <c r="GVN186" s="71"/>
      <c r="GVO186" s="71"/>
      <c r="GVP186" s="72"/>
      <c r="GVQ186" s="72"/>
      <c r="GVR186" s="72"/>
      <c r="GVS186" s="72"/>
      <c r="GVT186" s="72"/>
      <c r="GVU186" s="72"/>
      <c r="GVV186" s="72"/>
      <c r="GVW186" s="72"/>
      <c r="GVX186" s="72"/>
      <c r="GVY186" s="71"/>
      <c r="GVZ186" s="71"/>
      <c r="GWA186" s="71"/>
      <c r="GWB186" s="71"/>
      <c r="GWC186" s="71"/>
      <c r="GWD186" s="71"/>
      <c r="GWE186" s="71"/>
      <c r="GWF186" s="72"/>
      <c r="GWG186" s="72"/>
      <c r="GWH186" s="72"/>
      <c r="GWI186" s="72"/>
      <c r="GWJ186" s="72"/>
      <c r="GWK186" s="72"/>
      <c r="GWL186" s="72"/>
      <c r="GWM186" s="72"/>
      <c r="GWN186" s="72"/>
      <c r="GWO186" s="71"/>
      <c r="GWP186" s="71"/>
      <c r="GWQ186" s="71"/>
      <c r="GWR186" s="71"/>
      <c r="GWS186" s="71"/>
      <c r="GWT186" s="71"/>
      <c r="GWU186" s="71"/>
      <c r="GWV186" s="72"/>
      <c r="GWW186" s="72"/>
      <c r="GWX186" s="72"/>
      <c r="GWY186" s="72"/>
      <c r="GWZ186" s="72"/>
      <c r="GXA186" s="72"/>
      <c r="GXB186" s="72"/>
      <c r="GXC186" s="72"/>
      <c r="GXD186" s="72"/>
      <c r="GXE186" s="71"/>
      <c r="GXF186" s="71"/>
      <c r="GXG186" s="71"/>
      <c r="GXH186" s="71"/>
      <c r="GXI186" s="71"/>
      <c r="GXJ186" s="71"/>
      <c r="GXK186" s="71"/>
      <c r="GXL186" s="72"/>
      <c r="GXM186" s="72"/>
      <c r="GXN186" s="72"/>
      <c r="GXO186" s="72"/>
      <c r="GXP186" s="72"/>
      <c r="GXQ186" s="72"/>
      <c r="GXR186" s="72"/>
      <c r="GXS186" s="72"/>
      <c r="GXT186" s="72"/>
      <c r="GXU186" s="71"/>
      <c r="GXV186" s="71"/>
      <c r="GXW186" s="71"/>
      <c r="GXX186" s="71"/>
      <c r="GXY186" s="71"/>
      <c r="GXZ186" s="71"/>
      <c r="GYA186" s="71"/>
      <c r="GYB186" s="72"/>
      <c r="GYC186" s="72"/>
      <c r="GYD186" s="72"/>
      <c r="GYE186" s="72"/>
      <c r="GYF186" s="72"/>
      <c r="GYG186" s="72"/>
      <c r="GYH186" s="72"/>
      <c r="GYI186" s="72"/>
      <c r="GYJ186" s="72"/>
      <c r="GYK186" s="71"/>
      <c r="GYL186" s="71"/>
      <c r="GYM186" s="71"/>
      <c r="GYN186" s="71"/>
      <c r="GYO186" s="71"/>
      <c r="GYP186" s="71"/>
      <c r="GYQ186" s="71"/>
      <c r="GYR186" s="72"/>
      <c r="GYS186" s="72"/>
      <c r="GYT186" s="72"/>
      <c r="GYU186" s="72"/>
      <c r="GYV186" s="72"/>
      <c r="GYW186" s="72"/>
      <c r="GYX186" s="72"/>
      <c r="GYY186" s="72"/>
      <c r="GYZ186" s="72"/>
      <c r="GZA186" s="71"/>
      <c r="GZB186" s="71"/>
      <c r="GZC186" s="71"/>
      <c r="GZD186" s="71"/>
      <c r="GZE186" s="71"/>
      <c r="GZF186" s="71"/>
      <c r="GZG186" s="71"/>
      <c r="GZH186" s="72"/>
      <c r="GZI186" s="72"/>
      <c r="GZJ186" s="72"/>
      <c r="GZK186" s="72"/>
      <c r="GZL186" s="72"/>
      <c r="GZM186" s="72"/>
      <c r="GZN186" s="72"/>
      <c r="GZO186" s="72"/>
      <c r="GZP186" s="72"/>
      <c r="GZQ186" s="71"/>
      <c r="GZR186" s="71"/>
      <c r="GZS186" s="71"/>
      <c r="GZT186" s="71"/>
      <c r="GZU186" s="71"/>
      <c r="GZV186" s="71"/>
      <c r="GZW186" s="71"/>
      <c r="GZX186" s="72"/>
      <c r="GZY186" s="72"/>
      <c r="GZZ186" s="72"/>
      <c r="HAA186" s="72"/>
      <c r="HAB186" s="72"/>
      <c r="HAC186" s="72"/>
      <c r="HAD186" s="72"/>
      <c r="HAE186" s="72"/>
      <c r="HAF186" s="72"/>
      <c r="HAG186" s="71"/>
      <c r="HAH186" s="71"/>
      <c r="HAI186" s="71"/>
      <c r="HAJ186" s="71"/>
      <c r="HAK186" s="71"/>
      <c r="HAL186" s="71"/>
      <c r="HAM186" s="71"/>
      <c r="HAN186" s="72"/>
      <c r="HAO186" s="72"/>
      <c r="HAP186" s="72"/>
      <c r="HAQ186" s="72"/>
      <c r="HAR186" s="72"/>
      <c r="HAS186" s="72"/>
      <c r="HAT186" s="72"/>
      <c r="HAU186" s="72"/>
      <c r="HAV186" s="72"/>
      <c r="HAW186" s="71"/>
      <c r="HAX186" s="71"/>
      <c r="HAY186" s="71"/>
      <c r="HAZ186" s="71"/>
      <c r="HBA186" s="71"/>
      <c r="HBB186" s="71"/>
      <c r="HBC186" s="71"/>
      <c r="HBD186" s="72"/>
      <c r="HBE186" s="72"/>
      <c r="HBF186" s="72"/>
      <c r="HBG186" s="72"/>
      <c r="HBH186" s="72"/>
      <c r="HBI186" s="72"/>
      <c r="HBJ186" s="72"/>
      <c r="HBK186" s="72"/>
      <c r="HBL186" s="72"/>
      <c r="HBM186" s="71"/>
      <c r="HBN186" s="71"/>
      <c r="HBO186" s="71"/>
      <c r="HBP186" s="71"/>
      <c r="HBQ186" s="71"/>
      <c r="HBR186" s="71"/>
      <c r="HBS186" s="71"/>
      <c r="HBT186" s="72"/>
      <c r="HBU186" s="72"/>
      <c r="HBV186" s="72"/>
      <c r="HBW186" s="72"/>
      <c r="HBX186" s="72"/>
      <c r="HBY186" s="72"/>
      <c r="HBZ186" s="72"/>
      <c r="HCA186" s="72"/>
      <c r="HCB186" s="72"/>
      <c r="HCC186" s="71"/>
      <c r="HCD186" s="71"/>
      <c r="HCE186" s="71"/>
      <c r="HCF186" s="71"/>
      <c r="HCG186" s="71"/>
      <c r="HCH186" s="71"/>
      <c r="HCI186" s="71"/>
      <c r="HCJ186" s="72"/>
      <c r="HCK186" s="72"/>
      <c r="HCL186" s="72"/>
      <c r="HCM186" s="72"/>
      <c r="HCN186" s="72"/>
      <c r="HCO186" s="72"/>
      <c r="HCP186" s="72"/>
      <c r="HCQ186" s="72"/>
      <c r="HCR186" s="72"/>
      <c r="HCS186" s="71"/>
      <c r="HCT186" s="71"/>
      <c r="HCU186" s="71"/>
      <c r="HCV186" s="71"/>
      <c r="HCW186" s="71"/>
      <c r="HCX186" s="71"/>
      <c r="HCY186" s="71"/>
      <c r="HCZ186" s="72"/>
      <c r="HDA186" s="72"/>
      <c r="HDB186" s="72"/>
      <c r="HDC186" s="72"/>
      <c r="HDD186" s="72"/>
      <c r="HDE186" s="72"/>
      <c r="HDF186" s="72"/>
      <c r="HDG186" s="72"/>
      <c r="HDH186" s="72"/>
      <c r="HDI186" s="71"/>
      <c r="HDJ186" s="71"/>
      <c r="HDK186" s="71"/>
      <c r="HDL186" s="71"/>
      <c r="HDM186" s="71"/>
      <c r="HDN186" s="71"/>
      <c r="HDO186" s="71"/>
      <c r="HDP186" s="72"/>
      <c r="HDQ186" s="72"/>
      <c r="HDR186" s="72"/>
      <c r="HDS186" s="72"/>
      <c r="HDT186" s="72"/>
      <c r="HDU186" s="72"/>
      <c r="HDV186" s="72"/>
      <c r="HDW186" s="72"/>
      <c r="HDX186" s="72"/>
      <c r="HDY186" s="71"/>
      <c r="HDZ186" s="71"/>
      <c r="HEA186" s="71"/>
      <c r="HEB186" s="71"/>
      <c r="HEC186" s="71"/>
      <c r="HED186" s="71"/>
      <c r="HEE186" s="71"/>
      <c r="HEF186" s="72"/>
      <c r="HEG186" s="72"/>
      <c r="HEH186" s="72"/>
      <c r="HEI186" s="72"/>
      <c r="HEJ186" s="72"/>
      <c r="HEK186" s="72"/>
      <c r="HEL186" s="72"/>
      <c r="HEM186" s="72"/>
      <c r="HEN186" s="72"/>
      <c r="HEO186" s="71"/>
      <c r="HEP186" s="71"/>
      <c r="HEQ186" s="71"/>
      <c r="HER186" s="71"/>
      <c r="HES186" s="71"/>
      <c r="HET186" s="71"/>
      <c r="HEU186" s="71"/>
      <c r="HEV186" s="72"/>
      <c r="HEW186" s="72"/>
      <c r="HEX186" s="72"/>
      <c r="HEY186" s="72"/>
      <c r="HEZ186" s="72"/>
      <c r="HFA186" s="72"/>
      <c r="HFB186" s="72"/>
      <c r="HFC186" s="72"/>
      <c r="HFD186" s="72"/>
      <c r="HFE186" s="71"/>
      <c r="HFF186" s="71"/>
      <c r="HFG186" s="71"/>
      <c r="HFH186" s="71"/>
      <c r="HFI186" s="71"/>
      <c r="HFJ186" s="71"/>
      <c r="HFK186" s="71"/>
      <c r="HFL186" s="72"/>
      <c r="HFM186" s="72"/>
      <c r="HFN186" s="72"/>
      <c r="HFO186" s="72"/>
      <c r="HFP186" s="72"/>
      <c r="HFQ186" s="72"/>
      <c r="HFR186" s="72"/>
      <c r="HFS186" s="72"/>
      <c r="HFT186" s="72"/>
      <c r="HFU186" s="71"/>
      <c r="HFV186" s="71"/>
      <c r="HFW186" s="71"/>
      <c r="HFX186" s="71"/>
      <c r="HFY186" s="71"/>
      <c r="HFZ186" s="71"/>
      <c r="HGA186" s="71"/>
      <c r="HGB186" s="72"/>
      <c r="HGC186" s="72"/>
      <c r="HGD186" s="72"/>
      <c r="HGE186" s="72"/>
      <c r="HGF186" s="72"/>
      <c r="HGG186" s="72"/>
      <c r="HGH186" s="72"/>
      <c r="HGI186" s="72"/>
      <c r="HGJ186" s="72"/>
      <c r="HGK186" s="71"/>
      <c r="HGL186" s="71"/>
      <c r="HGM186" s="71"/>
      <c r="HGN186" s="71"/>
      <c r="HGO186" s="71"/>
      <c r="HGP186" s="71"/>
      <c r="HGQ186" s="71"/>
      <c r="HGR186" s="72"/>
      <c r="HGS186" s="72"/>
      <c r="HGT186" s="72"/>
      <c r="HGU186" s="72"/>
      <c r="HGV186" s="72"/>
      <c r="HGW186" s="72"/>
      <c r="HGX186" s="72"/>
      <c r="HGY186" s="72"/>
      <c r="HGZ186" s="72"/>
      <c r="HHA186" s="71"/>
      <c r="HHB186" s="71"/>
      <c r="HHC186" s="71"/>
      <c r="HHD186" s="71"/>
      <c r="HHE186" s="71"/>
      <c r="HHF186" s="71"/>
      <c r="HHG186" s="71"/>
      <c r="HHH186" s="72"/>
      <c r="HHI186" s="72"/>
      <c r="HHJ186" s="72"/>
      <c r="HHK186" s="72"/>
      <c r="HHL186" s="72"/>
      <c r="HHM186" s="72"/>
      <c r="HHN186" s="72"/>
      <c r="HHO186" s="72"/>
      <c r="HHP186" s="72"/>
      <c r="HHQ186" s="71"/>
      <c r="HHR186" s="71"/>
      <c r="HHS186" s="71"/>
      <c r="HHT186" s="71"/>
      <c r="HHU186" s="71"/>
      <c r="HHV186" s="71"/>
      <c r="HHW186" s="71"/>
      <c r="HHX186" s="72"/>
      <c r="HHY186" s="72"/>
      <c r="HHZ186" s="72"/>
      <c r="HIA186" s="72"/>
      <c r="HIB186" s="72"/>
      <c r="HIC186" s="72"/>
      <c r="HID186" s="72"/>
      <c r="HIE186" s="72"/>
      <c r="HIF186" s="72"/>
      <c r="HIG186" s="71"/>
      <c r="HIH186" s="71"/>
      <c r="HII186" s="71"/>
      <c r="HIJ186" s="71"/>
      <c r="HIK186" s="71"/>
      <c r="HIL186" s="71"/>
      <c r="HIM186" s="71"/>
      <c r="HIN186" s="72"/>
      <c r="HIO186" s="72"/>
      <c r="HIP186" s="72"/>
      <c r="HIQ186" s="72"/>
      <c r="HIR186" s="72"/>
      <c r="HIS186" s="72"/>
      <c r="HIT186" s="72"/>
      <c r="HIU186" s="72"/>
      <c r="HIV186" s="72"/>
      <c r="HIW186" s="71"/>
      <c r="HIX186" s="71"/>
      <c r="HIY186" s="71"/>
      <c r="HIZ186" s="71"/>
      <c r="HJA186" s="71"/>
      <c r="HJB186" s="71"/>
      <c r="HJC186" s="71"/>
      <c r="HJD186" s="72"/>
      <c r="HJE186" s="72"/>
      <c r="HJF186" s="72"/>
      <c r="HJG186" s="72"/>
      <c r="HJH186" s="72"/>
      <c r="HJI186" s="72"/>
      <c r="HJJ186" s="72"/>
      <c r="HJK186" s="72"/>
      <c r="HJL186" s="72"/>
      <c r="HJM186" s="71"/>
      <c r="HJN186" s="71"/>
      <c r="HJO186" s="71"/>
      <c r="HJP186" s="71"/>
      <c r="HJQ186" s="71"/>
      <c r="HJR186" s="71"/>
      <c r="HJS186" s="71"/>
      <c r="HJT186" s="72"/>
      <c r="HJU186" s="72"/>
      <c r="HJV186" s="72"/>
      <c r="HJW186" s="72"/>
      <c r="HJX186" s="72"/>
      <c r="HJY186" s="72"/>
      <c r="HJZ186" s="72"/>
      <c r="HKA186" s="72"/>
      <c r="HKB186" s="72"/>
      <c r="HKC186" s="71"/>
      <c r="HKD186" s="71"/>
      <c r="HKE186" s="71"/>
      <c r="HKF186" s="71"/>
      <c r="HKG186" s="71"/>
      <c r="HKH186" s="71"/>
      <c r="HKI186" s="71"/>
      <c r="HKJ186" s="72"/>
      <c r="HKK186" s="72"/>
      <c r="HKL186" s="72"/>
      <c r="HKM186" s="72"/>
      <c r="HKN186" s="72"/>
      <c r="HKO186" s="72"/>
      <c r="HKP186" s="72"/>
      <c r="HKQ186" s="72"/>
      <c r="HKR186" s="72"/>
      <c r="HKS186" s="71"/>
      <c r="HKT186" s="71"/>
      <c r="HKU186" s="71"/>
      <c r="HKV186" s="71"/>
      <c r="HKW186" s="71"/>
      <c r="HKX186" s="71"/>
      <c r="HKY186" s="71"/>
      <c r="HKZ186" s="72"/>
      <c r="HLA186" s="72"/>
      <c r="HLB186" s="72"/>
      <c r="HLC186" s="72"/>
      <c r="HLD186" s="72"/>
      <c r="HLE186" s="72"/>
      <c r="HLF186" s="72"/>
      <c r="HLG186" s="72"/>
      <c r="HLH186" s="72"/>
      <c r="HLI186" s="71"/>
      <c r="HLJ186" s="71"/>
      <c r="HLK186" s="71"/>
      <c r="HLL186" s="71"/>
      <c r="HLM186" s="71"/>
      <c r="HLN186" s="71"/>
      <c r="HLO186" s="71"/>
      <c r="HLP186" s="72"/>
      <c r="HLQ186" s="72"/>
      <c r="HLR186" s="72"/>
      <c r="HLS186" s="72"/>
      <c r="HLT186" s="72"/>
      <c r="HLU186" s="72"/>
      <c r="HLV186" s="72"/>
      <c r="HLW186" s="72"/>
      <c r="HLX186" s="72"/>
      <c r="HLY186" s="71"/>
      <c r="HLZ186" s="71"/>
      <c r="HMA186" s="71"/>
      <c r="HMB186" s="71"/>
      <c r="HMC186" s="71"/>
      <c r="HMD186" s="71"/>
      <c r="HME186" s="71"/>
      <c r="HMF186" s="72"/>
      <c r="HMG186" s="72"/>
      <c r="HMH186" s="72"/>
      <c r="HMI186" s="72"/>
      <c r="HMJ186" s="72"/>
      <c r="HMK186" s="72"/>
      <c r="HML186" s="72"/>
      <c r="HMM186" s="72"/>
      <c r="HMN186" s="72"/>
      <c r="HMO186" s="71"/>
      <c r="HMP186" s="71"/>
      <c r="HMQ186" s="71"/>
      <c r="HMR186" s="71"/>
      <c r="HMS186" s="71"/>
      <c r="HMT186" s="71"/>
      <c r="HMU186" s="71"/>
      <c r="HMV186" s="72"/>
      <c r="HMW186" s="72"/>
      <c r="HMX186" s="72"/>
      <c r="HMY186" s="72"/>
      <c r="HMZ186" s="72"/>
      <c r="HNA186" s="72"/>
      <c r="HNB186" s="72"/>
      <c r="HNC186" s="72"/>
      <c r="HND186" s="72"/>
      <c r="HNE186" s="71"/>
      <c r="HNF186" s="71"/>
      <c r="HNG186" s="71"/>
      <c r="HNH186" s="71"/>
      <c r="HNI186" s="71"/>
      <c r="HNJ186" s="71"/>
      <c r="HNK186" s="71"/>
      <c r="HNL186" s="72"/>
      <c r="HNM186" s="72"/>
      <c r="HNN186" s="72"/>
      <c r="HNO186" s="72"/>
      <c r="HNP186" s="72"/>
      <c r="HNQ186" s="72"/>
      <c r="HNR186" s="72"/>
      <c r="HNS186" s="72"/>
      <c r="HNT186" s="72"/>
      <c r="HNU186" s="71"/>
      <c r="HNV186" s="71"/>
      <c r="HNW186" s="71"/>
      <c r="HNX186" s="71"/>
      <c r="HNY186" s="71"/>
      <c r="HNZ186" s="71"/>
      <c r="HOA186" s="71"/>
      <c r="HOB186" s="72"/>
      <c r="HOC186" s="72"/>
      <c r="HOD186" s="72"/>
      <c r="HOE186" s="72"/>
      <c r="HOF186" s="72"/>
      <c r="HOG186" s="72"/>
      <c r="HOH186" s="72"/>
      <c r="HOI186" s="72"/>
      <c r="HOJ186" s="72"/>
      <c r="HOK186" s="71"/>
      <c r="HOL186" s="71"/>
      <c r="HOM186" s="71"/>
      <c r="HON186" s="71"/>
      <c r="HOO186" s="71"/>
      <c r="HOP186" s="71"/>
      <c r="HOQ186" s="71"/>
      <c r="HOR186" s="72"/>
      <c r="HOS186" s="72"/>
      <c r="HOT186" s="72"/>
      <c r="HOU186" s="72"/>
      <c r="HOV186" s="72"/>
      <c r="HOW186" s="72"/>
      <c r="HOX186" s="72"/>
      <c r="HOY186" s="72"/>
      <c r="HOZ186" s="72"/>
      <c r="HPA186" s="71"/>
      <c r="HPB186" s="71"/>
      <c r="HPC186" s="71"/>
      <c r="HPD186" s="71"/>
      <c r="HPE186" s="71"/>
      <c r="HPF186" s="71"/>
      <c r="HPG186" s="71"/>
      <c r="HPH186" s="72"/>
      <c r="HPI186" s="72"/>
      <c r="HPJ186" s="72"/>
      <c r="HPK186" s="72"/>
      <c r="HPL186" s="72"/>
      <c r="HPM186" s="72"/>
      <c r="HPN186" s="72"/>
      <c r="HPO186" s="72"/>
      <c r="HPP186" s="72"/>
      <c r="HPQ186" s="71"/>
      <c r="HPR186" s="71"/>
      <c r="HPS186" s="71"/>
      <c r="HPT186" s="71"/>
      <c r="HPU186" s="71"/>
      <c r="HPV186" s="71"/>
      <c r="HPW186" s="71"/>
      <c r="HPX186" s="72"/>
      <c r="HPY186" s="72"/>
      <c r="HPZ186" s="72"/>
      <c r="HQA186" s="72"/>
      <c r="HQB186" s="72"/>
      <c r="HQC186" s="72"/>
      <c r="HQD186" s="72"/>
      <c r="HQE186" s="72"/>
      <c r="HQF186" s="72"/>
      <c r="HQG186" s="71"/>
      <c r="HQH186" s="71"/>
      <c r="HQI186" s="71"/>
      <c r="HQJ186" s="71"/>
      <c r="HQK186" s="71"/>
      <c r="HQL186" s="71"/>
      <c r="HQM186" s="71"/>
      <c r="HQN186" s="72"/>
      <c r="HQO186" s="72"/>
      <c r="HQP186" s="72"/>
      <c r="HQQ186" s="72"/>
      <c r="HQR186" s="72"/>
      <c r="HQS186" s="72"/>
      <c r="HQT186" s="72"/>
      <c r="HQU186" s="72"/>
      <c r="HQV186" s="72"/>
      <c r="HQW186" s="71"/>
      <c r="HQX186" s="71"/>
      <c r="HQY186" s="71"/>
      <c r="HQZ186" s="71"/>
      <c r="HRA186" s="71"/>
      <c r="HRB186" s="71"/>
      <c r="HRC186" s="71"/>
      <c r="HRD186" s="72"/>
      <c r="HRE186" s="72"/>
      <c r="HRF186" s="72"/>
      <c r="HRG186" s="72"/>
      <c r="HRH186" s="72"/>
      <c r="HRI186" s="72"/>
      <c r="HRJ186" s="72"/>
      <c r="HRK186" s="72"/>
      <c r="HRL186" s="72"/>
      <c r="HRM186" s="71"/>
      <c r="HRN186" s="71"/>
      <c r="HRO186" s="71"/>
      <c r="HRP186" s="71"/>
      <c r="HRQ186" s="71"/>
      <c r="HRR186" s="71"/>
      <c r="HRS186" s="71"/>
      <c r="HRT186" s="72"/>
      <c r="HRU186" s="72"/>
      <c r="HRV186" s="72"/>
      <c r="HRW186" s="72"/>
      <c r="HRX186" s="72"/>
      <c r="HRY186" s="72"/>
      <c r="HRZ186" s="72"/>
      <c r="HSA186" s="72"/>
      <c r="HSB186" s="72"/>
      <c r="HSC186" s="71"/>
      <c r="HSD186" s="71"/>
      <c r="HSE186" s="71"/>
      <c r="HSF186" s="71"/>
      <c r="HSG186" s="71"/>
      <c r="HSH186" s="71"/>
      <c r="HSI186" s="71"/>
      <c r="HSJ186" s="72"/>
      <c r="HSK186" s="72"/>
      <c r="HSL186" s="72"/>
      <c r="HSM186" s="72"/>
      <c r="HSN186" s="72"/>
      <c r="HSO186" s="72"/>
      <c r="HSP186" s="72"/>
      <c r="HSQ186" s="72"/>
      <c r="HSR186" s="72"/>
      <c r="HSS186" s="71"/>
      <c r="HST186" s="71"/>
      <c r="HSU186" s="71"/>
      <c r="HSV186" s="71"/>
      <c r="HSW186" s="71"/>
      <c r="HSX186" s="71"/>
      <c r="HSY186" s="71"/>
      <c r="HSZ186" s="72"/>
      <c r="HTA186" s="72"/>
      <c r="HTB186" s="72"/>
      <c r="HTC186" s="72"/>
      <c r="HTD186" s="72"/>
      <c r="HTE186" s="72"/>
      <c r="HTF186" s="72"/>
      <c r="HTG186" s="72"/>
      <c r="HTH186" s="72"/>
      <c r="HTI186" s="71"/>
      <c r="HTJ186" s="71"/>
      <c r="HTK186" s="71"/>
      <c r="HTL186" s="71"/>
      <c r="HTM186" s="71"/>
      <c r="HTN186" s="71"/>
      <c r="HTO186" s="71"/>
      <c r="HTP186" s="72"/>
      <c r="HTQ186" s="72"/>
      <c r="HTR186" s="72"/>
      <c r="HTS186" s="72"/>
      <c r="HTT186" s="72"/>
      <c r="HTU186" s="72"/>
      <c r="HTV186" s="72"/>
      <c r="HTW186" s="72"/>
      <c r="HTX186" s="72"/>
      <c r="HTY186" s="71"/>
      <c r="HTZ186" s="71"/>
      <c r="HUA186" s="71"/>
      <c r="HUB186" s="71"/>
      <c r="HUC186" s="71"/>
      <c r="HUD186" s="71"/>
      <c r="HUE186" s="71"/>
      <c r="HUF186" s="72"/>
      <c r="HUG186" s="72"/>
      <c r="HUH186" s="72"/>
      <c r="HUI186" s="72"/>
      <c r="HUJ186" s="72"/>
      <c r="HUK186" s="72"/>
      <c r="HUL186" s="72"/>
      <c r="HUM186" s="72"/>
      <c r="HUN186" s="72"/>
      <c r="HUO186" s="71"/>
      <c r="HUP186" s="71"/>
      <c r="HUQ186" s="71"/>
      <c r="HUR186" s="71"/>
      <c r="HUS186" s="71"/>
      <c r="HUT186" s="71"/>
      <c r="HUU186" s="71"/>
      <c r="HUV186" s="72"/>
      <c r="HUW186" s="72"/>
      <c r="HUX186" s="72"/>
      <c r="HUY186" s="72"/>
      <c r="HUZ186" s="72"/>
      <c r="HVA186" s="72"/>
      <c r="HVB186" s="72"/>
      <c r="HVC186" s="72"/>
      <c r="HVD186" s="72"/>
      <c r="HVE186" s="71"/>
      <c r="HVF186" s="71"/>
      <c r="HVG186" s="71"/>
      <c r="HVH186" s="71"/>
      <c r="HVI186" s="71"/>
      <c r="HVJ186" s="71"/>
      <c r="HVK186" s="71"/>
      <c r="HVL186" s="72"/>
      <c r="HVM186" s="72"/>
      <c r="HVN186" s="72"/>
      <c r="HVO186" s="72"/>
      <c r="HVP186" s="72"/>
      <c r="HVQ186" s="72"/>
      <c r="HVR186" s="72"/>
      <c r="HVS186" s="72"/>
      <c r="HVT186" s="72"/>
      <c r="HVU186" s="71"/>
      <c r="HVV186" s="71"/>
      <c r="HVW186" s="71"/>
      <c r="HVX186" s="71"/>
      <c r="HVY186" s="71"/>
      <c r="HVZ186" s="71"/>
      <c r="HWA186" s="71"/>
      <c r="HWB186" s="72"/>
      <c r="HWC186" s="72"/>
      <c r="HWD186" s="72"/>
      <c r="HWE186" s="72"/>
      <c r="HWF186" s="72"/>
      <c r="HWG186" s="72"/>
      <c r="HWH186" s="72"/>
      <c r="HWI186" s="72"/>
      <c r="HWJ186" s="72"/>
      <c r="HWK186" s="71"/>
      <c r="HWL186" s="71"/>
      <c r="HWM186" s="71"/>
      <c r="HWN186" s="71"/>
      <c r="HWO186" s="71"/>
      <c r="HWP186" s="71"/>
      <c r="HWQ186" s="71"/>
      <c r="HWR186" s="72"/>
      <c r="HWS186" s="72"/>
      <c r="HWT186" s="72"/>
      <c r="HWU186" s="72"/>
      <c r="HWV186" s="72"/>
      <c r="HWW186" s="72"/>
      <c r="HWX186" s="72"/>
      <c r="HWY186" s="72"/>
      <c r="HWZ186" s="72"/>
      <c r="HXA186" s="71"/>
      <c r="HXB186" s="71"/>
      <c r="HXC186" s="71"/>
      <c r="HXD186" s="71"/>
      <c r="HXE186" s="71"/>
      <c r="HXF186" s="71"/>
      <c r="HXG186" s="71"/>
      <c r="HXH186" s="72"/>
      <c r="HXI186" s="72"/>
      <c r="HXJ186" s="72"/>
      <c r="HXK186" s="72"/>
      <c r="HXL186" s="72"/>
      <c r="HXM186" s="72"/>
      <c r="HXN186" s="72"/>
      <c r="HXO186" s="72"/>
      <c r="HXP186" s="72"/>
      <c r="HXQ186" s="71"/>
      <c r="HXR186" s="71"/>
      <c r="HXS186" s="71"/>
      <c r="HXT186" s="71"/>
      <c r="HXU186" s="71"/>
      <c r="HXV186" s="71"/>
      <c r="HXW186" s="71"/>
      <c r="HXX186" s="72"/>
      <c r="HXY186" s="72"/>
      <c r="HXZ186" s="72"/>
      <c r="HYA186" s="72"/>
      <c r="HYB186" s="72"/>
      <c r="HYC186" s="72"/>
      <c r="HYD186" s="72"/>
      <c r="HYE186" s="72"/>
      <c r="HYF186" s="72"/>
      <c r="HYG186" s="71"/>
      <c r="HYH186" s="71"/>
      <c r="HYI186" s="71"/>
      <c r="HYJ186" s="71"/>
      <c r="HYK186" s="71"/>
      <c r="HYL186" s="71"/>
      <c r="HYM186" s="71"/>
      <c r="HYN186" s="72"/>
      <c r="HYO186" s="72"/>
      <c r="HYP186" s="72"/>
      <c r="HYQ186" s="72"/>
      <c r="HYR186" s="72"/>
      <c r="HYS186" s="72"/>
      <c r="HYT186" s="72"/>
      <c r="HYU186" s="72"/>
      <c r="HYV186" s="72"/>
      <c r="HYW186" s="71"/>
      <c r="HYX186" s="71"/>
      <c r="HYY186" s="71"/>
      <c r="HYZ186" s="71"/>
      <c r="HZA186" s="71"/>
      <c r="HZB186" s="71"/>
      <c r="HZC186" s="71"/>
      <c r="HZD186" s="72"/>
      <c r="HZE186" s="72"/>
      <c r="HZF186" s="72"/>
      <c r="HZG186" s="72"/>
      <c r="HZH186" s="72"/>
      <c r="HZI186" s="72"/>
      <c r="HZJ186" s="72"/>
      <c r="HZK186" s="72"/>
      <c r="HZL186" s="72"/>
      <c r="HZM186" s="71"/>
      <c r="HZN186" s="71"/>
      <c r="HZO186" s="71"/>
      <c r="HZP186" s="71"/>
      <c r="HZQ186" s="71"/>
      <c r="HZR186" s="71"/>
      <c r="HZS186" s="71"/>
      <c r="HZT186" s="72"/>
      <c r="HZU186" s="72"/>
      <c r="HZV186" s="72"/>
      <c r="HZW186" s="72"/>
      <c r="HZX186" s="72"/>
      <c r="HZY186" s="72"/>
      <c r="HZZ186" s="72"/>
      <c r="IAA186" s="72"/>
      <c r="IAB186" s="72"/>
      <c r="IAC186" s="71"/>
      <c r="IAD186" s="71"/>
      <c r="IAE186" s="71"/>
      <c r="IAF186" s="71"/>
      <c r="IAG186" s="71"/>
      <c r="IAH186" s="71"/>
      <c r="IAI186" s="71"/>
      <c r="IAJ186" s="72"/>
      <c r="IAK186" s="72"/>
      <c r="IAL186" s="72"/>
      <c r="IAM186" s="72"/>
      <c r="IAN186" s="72"/>
      <c r="IAO186" s="72"/>
      <c r="IAP186" s="72"/>
      <c r="IAQ186" s="72"/>
      <c r="IAR186" s="72"/>
      <c r="IAS186" s="71"/>
      <c r="IAT186" s="71"/>
      <c r="IAU186" s="71"/>
      <c r="IAV186" s="71"/>
      <c r="IAW186" s="71"/>
      <c r="IAX186" s="71"/>
      <c r="IAY186" s="71"/>
      <c r="IAZ186" s="72"/>
      <c r="IBA186" s="72"/>
      <c r="IBB186" s="72"/>
      <c r="IBC186" s="72"/>
      <c r="IBD186" s="72"/>
      <c r="IBE186" s="72"/>
      <c r="IBF186" s="72"/>
      <c r="IBG186" s="72"/>
      <c r="IBH186" s="72"/>
      <c r="IBI186" s="71"/>
      <c r="IBJ186" s="71"/>
      <c r="IBK186" s="71"/>
      <c r="IBL186" s="71"/>
      <c r="IBM186" s="71"/>
      <c r="IBN186" s="71"/>
      <c r="IBO186" s="71"/>
      <c r="IBP186" s="72"/>
      <c r="IBQ186" s="72"/>
      <c r="IBR186" s="72"/>
      <c r="IBS186" s="72"/>
      <c r="IBT186" s="72"/>
      <c r="IBU186" s="72"/>
      <c r="IBV186" s="72"/>
      <c r="IBW186" s="72"/>
      <c r="IBX186" s="72"/>
      <c r="IBY186" s="71"/>
      <c r="IBZ186" s="71"/>
      <c r="ICA186" s="71"/>
      <c r="ICB186" s="71"/>
      <c r="ICC186" s="71"/>
      <c r="ICD186" s="71"/>
      <c r="ICE186" s="71"/>
      <c r="ICF186" s="72"/>
      <c r="ICG186" s="72"/>
      <c r="ICH186" s="72"/>
      <c r="ICI186" s="72"/>
      <c r="ICJ186" s="72"/>
      <c r="ICK186" s="72"/>
      <c r="ICL186" s="72"/>
      <c r="ICM186" s="72"/>
      <c r="ICN186" s="72"/>
      <c r="ICO186" s="71"/>
      <c r="ICP186" s="71"/>
      <c r="ICQ186" s="71"/>
      <c r="ICR186" s="71"/>
      <c r="ICS186" s="71"/>
      <c r="ICT186" s="71"/>
      <c r="ICU186" s="71"/>
      <c r="ICV186" s="72"/>
      <c r="ICW186" s="72"/>
      <c r="ICX186" s="72"/>
      <c r="ICY186" s="72"/>
      <c r="ICZ186" s="72"/>
      <c r="IDA186" s="72"/>
      <c r="IDB186" s="72"/>
      <c r="IDC186" s="72"/>
      <c r="IDD186" s="72"/>
      <c r="IDE186" s="71"/>
      <c r="IDF186" s="71"/>
      <c r="IDG186" s="71"/>
      <c r="IDH186" s="71"/>
      <c r="IDI186" s="71"/>
      <c r="IDJ186" s="71"/>
      <c r="IDK186" s="71"/>
      <c r="IDL186" s="72"/>
      <c r="IDM186" s="72"/>
      <c r="IDN186" s="72"/>
      <c r="IDO186" s="72"/>
      <c r="IDP186" s="72"/>
      <c r="IDQ186" s="72"/>
      <c r="IDR186" s="72"/>
      <c r="IDS186" s="72"/>
      <c r="IDT186" s="72"/>
      <c r="IDU186" s="71"/>
      <c r="IDV186" s="71"/>
      <c r="IDW186" s="71"/>
      <c r="IDX186" s="71"/>
      <c r="IDY186" s="71"/>
      <c r="IDZ186" s="71"/>
      <c r="IEA186" s="71"/>
      <c r="IEB186" s="72"/>
      <c r="IEC186" s="72"/>
      <c r="IED186" s="72"/>
      <c r="IEE186" s="72"/>
      <c r="IEF186" s="72"/>
      <c r="IEG186" s="72"/>
      <c r="IEH186" s="72"/>
      <c r="IEI186" s="72"/>
      <c r="IEJ186" s="72"/>
      <c r="IEK186" s="71"/>
      <c r="IEL186" s="71"/>
      <c r="IEM186" s="71"/>
      <c r="IEN186" s="71"/>
      <c r="IEO186" s="71"/>
      <c r="IEP186" s="71"/>
      <c r="IEQ186" s="71"/>
      <c r="IER186" s="72"/>
      <c r="IES186" s="72"/>
      <c r="IET186" s="72"/>
      <c r="IEU186" s="72"/>
      <c r="IEV186" s="72"/>
      <c r="IEW186" s="72"/>
      <c r="IEX186" s="72"/>
      <c r="IEY186" s="72"/>
      <c r="IEZ186" s="72"/>
      <c r="IFA186" s="71"/>
      <c r="IFB186" s="71"/>
      <c r="IFC186" s="71"/>
      <c r="IFD186" s="71"/>
      <c r="IFE186" s="71"/>
      <c r="IFF186" s="71"/>
      <c r="IFG186" s="71"/>
      <c r="IFH186" s="72"/>
      <c r="IFI186" s="72"/>
      <c r="IFJ186" s="72"/>
      <c r="IFK186" s="72"/>
      <c r="IFL186" s="72"/>
      <c r="IFM186" s="72"/>
      <c r="IFN186" s="72"/>
      <c r="IFO186" s="72"/>
      <c r="IFP186" s="72"/>
      <c r="IFQ186" s="71"/>
      <c r="IFR186" s="71"/>
      <c r="IFS186" s="71"/>
      <c r="IFT186" s="71"/>
      <c r="IFU186" s="71"/>
      <c r="IFV186" s="71"/>
      <c r="IFW186" s="71"/>
      <c r="IFX186" s="72"/>
      <c r="IFY186" s="72"/>
      <c r="IFZ186" s="72"/>
      <c r="IGA186" s="72"/>
      <c r="IGB186" s="72"/>
      <c r="IGC186" s="72"/>
      <c r="IGD186" s="72"/>
      <c r="IGE186" s="72"/>
      <c r="IGF186" s="72"/>
      <c r="IGG186" s="71"/>
      <c r="IGH186" s="71"/>
      <c r="IGI186" s="71"/>
      <c r="IGJ186" s="71"/>
      <c r="IGK186" s="71"/>
      <c r="IGL186" s="71"/>
      <c r="IGM186" s="71"/>
      <c r="IGN186" s="72"/>
      <c r="IGO186" s="72"/>
      <c r="IGP186" s="72"/>
      <c r="IGQ186" s="72"/>
      <c r="IGR186" s="72"/>
      <c r="IGS186" s="72"/>
      <c r="IGT186" s="72"/>
      <c r="IGU186" s="72"/>
      <c r="IGV186" s="72"/>
      <c r="IGW186" s="71"/>
      <c r="IGX186" s="71"/>
      <c r="IGY186" s="71"/>
      <c r="IGZ186" s="71"/>
      <c r="IHA186" s="71"/>
      <c r="IHB186" s="71"/>
      <c r="IHC186" s="71"/>
      <c r="IHD186" s="72"/>
      <c r="IHE186" s="72"/>
      <c r="IHF186" s="72"/>
      <c r="IHG186" s="72"/>
      <c r="IHH186" s="72"/>
      <c r="IHI186" s="72"/>
      <c r="IHJ186" s="72"/>
      <c r="IHK186" s="72"/>
      <c r="IHL186" s="72"/>
      <c r="IHM186" s="71"/>
      <c r="IHN186" s="71"/>
      <c r="IHO186" s="71"/>
      <c r="IHP186" s="71"/>
      <c r="IHQ186" s="71"/>
      <c r="IHR186" s="71"/>
      <c r="IHS186" s="71"/>
      <c r="IHT186" s="72"/>
      <c r="IHU186" s="72"/>
      <c r="IHV186" s="72"/>
      <c r="IHW186" s="72"/>
      <c r="IHX186" s="72"/>
      <c r="IHY186" s="72"/>
      <c r="IHZ186" s="72"/>
      <c r="IIA186" s="72"/>
      <c r="IIB186" s="72"/>
      <c r="IIC186" s="71"/>
      <c r="IID186" s="71"/>
      <c r="IIE186" s="71"/>
      <c r="IIF186" s="71"/>
      <c r="IIG186" s="71"/>
      <c r="IIH186" s="71"/>
      <c r="III186" s="71"/>
      <c r="IIJ186" s="72"/>
      <c r="IIK186" s="72"/>
      <c r="IIL186" s="72"/>
      <c r="IIM186" s="72"/>
      <c r="IIN186" s="72"/>
      <c r="IIO186" s="72"/>
      <c r="IIP186" s="72"/>
      <c r="IIQ186" s="72"/>
      <c r="IIR186" s="72"/>
      <c r="IIS186" s="71"/>
      <c r="IIT186" s="71"/>
      <c r="IIU186" s="71"/>
      <c r="IIV186" s="71"/>
      <c r="IIW186" s="71"/>
      <c r="IIX186" s="71"/>
      <c r="IIY186" s="71"/>
      <c r="IIZ186" s="72"/>
      <c r="IJA186" s="72"/>
      <c r="IJB186" s="72"/>
      <c r="IJC186" s="72"/>
      <c r="IJD186" s="72"/>
      <c r="IJE186" s="72"/>
      <c r="IJF186" s="72"/>
      <c r="IJG186" s="72"/>
      <c r="IJH186" s="72"/>
      <c r="IJI186" s="71"/>
      <c r="IJJ186" s="71"/>
      <c r="IJK186" s="71"/>
      <c r="IJL186" s="71"/>
      <c r="IJM186" s="71"/>
      <c r="IJN186" s="71"/>
      <c r="IJO186" s="71"/>
      <c r="IJP186" s="72"/>
      <c r="IJQ186" s="72"/>
      <c r="IJR186" s="72"/>
      <c r="IJS186" s="72"/>
      <c r="IJT186" s="72"/>
      <c r="IJU186" s="72"/>
      <c r="IJV186" s="72"/>
      <c r="IJW186" s="72"/>
      <c r="IJX186" s="72"/>
      <c r="IJY186" s="71"/>
      <c r="IJZ186" s="71"/>
      <c r="IKA186" s="71"/>
      <c r="IKB186" s="71"/>
      <c r="IKC186" s="71"/>
      <c r="IKD186" s="71"/>
      <c r="IKE186" s="71"/>
      <c r="IKF186" s="72"/>
      <c r="IKG186" s="72"/>
      <c r="IKH186" s="72"/>
      <c r="IKI186" s="72"/>
      <c r="IKJ186" s="72"/>
      <c r="IKK186" s="72"/>
      <c r="IKL186" s="72"/>
      <c r="IKM186" s="72"/>
      <c r="IKN186" s="72"/>
      <c r="IKO186" s="71"/>
      <c r="IKP186" s="71"/>
      <c r="IKQ186" s="71"/>
      <c r="IKR186" s="71"/>
      <c r="IKS186" s="71"/>
      <c r="IKT186" s="71"/>
      <c r="IKU186" s="71"/>
      <c r="IKV186" s="72"/>
      <c r="IKW186" s="72"/>
      <c r="IKX186" s="72"/>
      <c r="IKY186" s="72"/>
      <c r="IKZ186" s="72"/>
      <c r="ILA186" s="72"/>
      <c r="ILB186" s="72"/>
      <c r="ILC186" s="72"/>
      <c r="ILD186" s="72"/>
      <c r="ILE186" s="71"/>
      <c r="ILF186" s="71"/>
      <c r="ILG186" s="71"/>
      <c r="ILH186" s="71"/>
      <c r="ILI186" s="71"/>
      <c r="ILJ186" s="71"/>
      <c r="ILK186" s="71"/>
      <c r="ILL186" s="72"/>
      <c r="ILM186" s="72"/>
      <c r="ILN186" s="72"/>
      <c r="ILO186" s="72"/>
      <c r="ILP186" s="72"/>
      <c r="ILQ186" s="72"/>
      <c r="ILR186" s="72"/>
      <c r="ILS186" s="72"/>
      <c r="ILT186" s="72"/>
      <c r="ILU186" s="71"/>
      <c r="ILV186" s="71"/>
      <c r="ILW186" s="71"/>
      <c r="ILX186" s="71"/>
      <c r="ILY186" s="71"/>
      <c r="ILZ186" s="71"/>
      <c r="IMA186" s="71"/>
      <c r="IMB186" s="72"/>
      <c r="IMC186" s="72"/>
      <c r="IMD186" s="72"/>
      <c r="IME186" s="72"/>
      <c r="IMF186" s="72"/>
      <c r="IMG186" s="72"/>
      <c r="IMH186" s="72"/>
      <c r="IMI186" s="72"/>
      <c r="IMJ186" s="72"/>
      <c r="IMK186" s="71"/>
      <c r="IML186" s="71"/>
      <c r="IMM186" s="71"/>
      <c r="IMN186" s="71"/>
      <c r="IMO186" s="71"/>
      <c r="IMP186" s="71"/>
      <c r="IMQ186" s="71"/>
      <c r="IMR186" s="72"/>
      <c r="IMS186" s="72"/>
      <c r="IMT186" s="72"/>
      <c r="IMU186" s="72"/>
      <c r="IMV186" s="72"/>
      <c r="IMW186" s="72"/>
      <c r="IMX186" s="72"/>
      <c r="IMY186" s="72"/>
      <c r="IMZ186" s="72"/>
      <c r="INA186" s="71"/>
      <c r="INB186" s="71"/>
      <c r="INC186" s="71"/>
      <c r="IND186" s="71"/>
      <c r="INE186" s="71"/>
      <c r="INF186" s="71"/>
      <c r="ING186" s="71"/>
      <c r="INH186" s="72"/>
      <c r="INI186" s="72"/>
      <c r="INJ186" s="72"/>
      <c r="INK186" s="72"/>
      <c r="INL186" s="72"/>
      <c r="INM186" s="72"/>
      <c r="INN186" s="72"/>
      <c r="INO186" s="72"/>
      <c r="INP186" s="72"/>
      <c r="INQ186" s="71"/>
      <c r="INR186" s="71"/>
      <c r="INS186" s="71"/>
      <c r="INT186" s="71"/>
      <c r="INU186" s="71"/>
      <c r="INV186" s="71"/>
      <c r="INW186" s="71"/>
      <c r="INX186" s="72"/>
      <c r="INY186" s="72"/>
      <c r="INZ186" s="72"/>
      <c r="IOA186" s="72"/>
      <c r="IOB186" s="72"/>
      <c r="IOC186" s="72"/>
      <c r="IOD186" s="72"/>
      <c r="IOE186" s="72"/>
      <c r="IOF186" s="72"/>
      <c r="IOG186" s="71"/>
      <c r="IOH186" s="71"/>
      <c r="IOI186" s="71"/>
      <c r="IOJ186" s="71"/>
      <c r="IOK186" s="71"/>
      <c r="IOL186" s="71"/>
      <c r="IOM186" s="71"/>
      <c r="ION186" s="72"/>
      <c r="IOO186" s="72"/>
      <c r="IOP186" s="72"/>
      <c r="IOQ186" s="72"/>
      <c r="IOR186" s="72"/>
      <c r="IOS186" s="72"/>
      <c r="IOT186" s="72"/>
      <c r="IOU186" s="72"/>
      <c r="IOV186" s="72"/>
      <c r="IOW186" s="71"/>
      <c r="IOX186" s="71"/>
      <c r="IOY186" s="71"/>
      <c r="IOZ186" s="71"/>
      <c r="IPA186" s="71"/>
      <c r="IPB186" s="71"/>
      <c r="IPC186" s="71"/>
      <c r="IPD186" s="72"/>
      <c r="IPE186" s="72"/>
      <c r="IPF186" s="72"/>
      <c r="IPG186" s="72"/>
      <c r="IPH186" s="72"/>
      <c r="IPI186" s="72"/>
      <c r="IPJ186" s="72"/>
      <c r="IPK186" s="72"/>
      <c r="IPL186" s="72"/>
      <c r="IPM186" s="71"/>
      <c r="IPN186" s="71"/>
      <c r="IPO186" s="71"/>
      <c r="IPP186" s="71"/>
      <c r="IPQ186" s="71"/>
      <c r="IPR186" s="71"/>
      <c r="IPS186" s="71"/>
      <c r="IPT186" s="72"/>
      <c r="IPU186" s="72"/>
      <c r="IPV186" s="72"/>
      <c r="IPW186" s="72"/>
      <c r="IPX186" s="72"/>
      <c r="IPY186" s="72"/>
      <c r="IPZ186" s="72"/>
      <c r="IQA186" s="72"/>
      <c r="IQB186" s="72"/>
      <c r="IQC186" s="71"/>
      <c r="IQD186" s="71"/>
      <c r="IQE186" s="71"/>
      <c r="IQF186" s="71"/>
      <c r="IQG186" s="71"/>
      <c r="IQH186" s="71"/>
      <c r="IQI186" s="71"/>
      <c r="IQJ186" s="72"/>
      <c r="IQK186" s="72"/>
      <c r="IQL186" s="72"/>
      <c r="IQM186" s="72"/>
      <c r="IQN186" s="72"/>
      <c r="IQO186" s="72"/>
      <c r="IQP186" s="72"/>
      <c r="IQQ186" s="72"/>
      <c r="IQR186" s="72"/>
      <c r="IQS186" s="71"/>
      <c r="IQT186" s="71"/>
      <c r="IQU186" s="71"/>
      <c r="IQV186" s="71"/>
      <c r="IQW186" s="71"/>
      <c r="IQX186" s="71"/>
      <c r="IQY186" s="71"/>
      <c r="IQZ186" s="72"/>
      <c r="IRA186" s="72"/>
      <c r="IRB186" s="72"/>
      <c r="IRC186" s="72"/>
      <c r="IRD186" s="72"/>
      <c r="IRE186" s="72"/>
      <c r="IRF186" s="72"/>
      <c r="IRG186" s="72"/>
      <c r="IRH186" s="72"/>
      <c r="IRI186" s="71"/>
      <c r="IRJ186" s="71"/>
      <c r="IRK186" s="71"/>
      <c r="IRL186" s="71"/>
      <c r="IRM186" s="71"/>
      <c r="IRN186" s="71"/>
      <c r="IRO186" s="71"/>
      <c r="IRP186" s="72"/>
      <c r="IRQ186" s="72"/>
      <c r="IRR186" s="72"/>
      <c r="IRS186" s="72"/>
      <c r="IRT186" s="72"/>
      <c r="IRU186" s="72"/>
      <c r="IRV186" s="72"/>
      <c r="IRW186" s="72"/>
      <c r="IRX186" s="72"/>
      <c r="IRY186" s="71"/>
      <c r="IRZ186" s="71"/>
      <c r="ISA186" s="71"/>
      <c r="ISB186" s="71"/>
      <c r="ISC186" s="71"/>
      <c r="ISD186" s="71"/>
      <c r="ISE186" s="71"/>
      <c r="ISF186" s="72"/>
      <c r="ISG186" s="72"/>
      <c r="ISH186" s="72"/>
      <c r="ISI186" s="72"/>
      <c r="ISJ186" s="72"/>
      <c r="ISK186" s="72"/>
      <c r="ISL186" s="72"/>
      <c r="ISM186" s="72"/>
      <c r="ISN186" s="72"/>
      <c r="ISO186" s="71"/>
      <c r="ISP186" s="71"/>
      <c r="ISQ186" s="71"/>
      <c r="ISR186" s="71"/>
      <c r="ISS186" s="71"/>
      <c r="IST186" s="71"/>
      <c r="ISU186" s="71"/>
      <c r="ISV186" s="72"/>
      <c r="ISW186" s="72"/>
      <c r="ISX186" s="72"/>
      <c r="ISY186" s="72"/>
      <c r="ISZ186" s="72"/>
      <c r="ITA186" s="72"/>
      <c r="ITB186" s="72"/>
      <c r="ITC186" s="72"/>
      <c r="ITD186" s="72"/>
      <c r="ITE186" s="71"/>
      <c r="ITF186" s="71"/>
      <c r="ITG186" s="71"/>
      <c r="ITH186" s="71"/>
      <c r="ITI186" s="71"/>
      <c r="ITJ186" s="71"/>
      <c r="ITK186" s="71"/>
      <c r="ITL186" s="72"/>
      <c r="ITM186" s="72"/>
      <c r="ITN186" s="72"/>
      <c r="ITO186" s="72"/>
      <c r="ITP186" s="72"/>
      <c r="ITQ186" s="72"/>
      <c r="ITR186" s="72"/>
      <c r="ITS186" s="72"/>
      <c r="ITT186" s="72"/>
      <c r="ITU186" s="71"/>
      <c r="ITV186" s="71"/>
      <c r="ITW186" s="71"/>
      <c r="ITX186" s="71"/>
      <c r="ITY186" s="71"/>
      <c r="ITZ186" s="71"/>
      <c r="IUA186" s="71"/>
      <c r="IUB186" s="72"/>
      <c r="IUC186" s="72"/>
      <c r="IUD186" s="72"/>
      <c r="IUE186" s="72"/>
      <c r="IUF186" s="72"/>
      <c r="IUG186" s="72"/>
      <c r="IUH186" s="72"/>
      <c r="IUI186" s="72"/>
      <c r="IUJ186" s="72"/>
      <c r="IUK186" s="71"/>
      <c r="IUL186" s="71"/>
      <c r="IUM186" s="71"/>
      <c r="IUN186" s="71"/>
      <c r="IUO186" s="71"/>
      <c r="IUP186" s="71"/>
      <c r="IUQ186" s="71"/>
      <c r="IUR186" s="72"/>
      <c r="IUS186" s="72"/>
      <c r="IUT186" s="72"/>
      <c r="IUU186" s="72"/>
      <c r="IUV186" s="72"/>
      <c r="IUW186" s="72"/>
      <c r="IUX186" s="72"/>
      <c r="IUY186" s="72"/>
      <c r="IUZ186" s="72"/>
      <c r="IVA186" s="71"/>
      <c r="IVB186" s="71"/>
      <c r="IVC186" s="71"/>
      <c r="IVD186" s="71"/>
      <c r="IVE186" s="71"/>
      <c r="IVF186" s="71"/>
      <c r="IVG186" s="71"/>
      <c r="IVH186" s="72"/>
      <c r="IVI186" s="72"/>
      <c r="IVJ186" s="72"/>
      <c r="IVK186" s="72"/>
      <c r="IVL186" s="72"/>
      <c r="IVM186" s="72"/>
      <c r="IVN186" s="72"/>
      <c r="IVO186" s="72"/>
      <c r="IVP186" s="72"/>
      <c r="IVQ186" s="71"/>
      <c r="IVR186" s="71"/>
      <c r="IVS186" s="71"/>
      <c r="IVT186" s="71"/>
      <c r="IVU186" s="71"/>
      <c r="IVV186" s="71"/>
      <c r="IVW186" s="71"/>
      <c r="IVX186" s="72"/>
      <c r="IVY186" s="72"/>
      <c r="IVZ186" s="72"/>
      <c r="IWA186" s="72"/>
      <c r="IWB186" s="72"/>
      <c r="IWC186" s="72"/>
      <c r="IWD186" s="72"/>
      <c r="IWE186" s="72"/>
      <c r="IWF186" s="72"/>
      <c r="IWG186" s="71"/>
      <c r="IWH186" s="71"/>
      <c r="IWI186" s="71"/>
      <c r="IWJ186" s="71"/>
      <c r="IWK186" s="71"/>
      <c r="IWL186" s="71"/>
      <c r="IWM186" s="71"/>
      <c r="IWN186" s="72"/>
      <c r="IWO186" s="72"/>
      <c r="IWP186" s="72"/>
      <c r="IWQ186" s="72"/>
      <c r="IWR186" s="72"/>
      <c r="IWS186" s="72"/>
      <c r="IWT186" s="72"/>
      <c r="IWU186" s="72"/>
      <c r="IWV186" s="72"/>
      <c r="IWW186" s="71"/>
      <c r="IWX186" s="71"/>
      <c r="IWY186" s="71"/>
      <c r="IWZ186" s="71"/>
      <c r="IXA186" s="71"/>
      <c r="IXB186" s="71"/>
      <c r="IXC186" s="71"/>
      <c r="IXD186" s="72"/>
      <c r="IXE186" s="72"/>
      <c r="IXF186" s="72"/>
      <c r="IXG186" s="72"/>
      <c r="IXH186" s="72"/>
      <c r="IXI186" s="72"/>
      <c r="IXJ186" s="72"/>
      <c r="IXK186" s="72"/>
      <c r="IXL186" s="72"/>
      <c r="IXM186" s="71"/>
      <c r="IXN186" s="71"/>
      <c r="IXO186" s="71"/>
      <c r="IXP186" s="71"/>
      <c r="IXQ186" s="71"/>
      <c r="IXR186" s="71"/>
      <c r="IXS186" s="71"/>
      <c r="IXT186" s="72"/>
      <c r="IXU186" s="72"/>
      <c r="IXV186" s="72"/>
      <c r="IXW186" s="72"/>
      <c r="IXX186" s="72"/>
      <c r="IXY186" s="72"/>
      <c r="IXZ186" s="72"/>
      <c r="IYA186" s="72"/>
      <c r="IYB186" s="72"/>
      <c r="IYC186" s="71"/>
      <c r="IYD186" s="71"/>
      <c r="IYE186" s="71"/>
      <c r="IYF186" s="71"/>
      <c r="IYG186" s="71"/>
      <c r="IYH186" s="71"/>
      <c r="IYI186" s="71"/>
      <c r="IYJ186" s="72"/>
      <c r="IYK186" s="72"/>
      <c r="IYL186" s="72"/>
      <c r="IYM186" s="72"/>
      <c r="IYN186" s="72"/>
      <c r="IYO186" s="72"/>
      <c r="IYP186" s="72"/>
      <c r="IYQ186" s="72"/>
      <c r="IYR186" s="72"/>
      <c r="IYS186" s="71"/>
      <c r="IYT186" s="71"/>
      <c r="IYU186" s="71"/>
      <c r="IYV186" s="71"/>
      <c r="IYW186" s="71"/>
      <c r="IYX186" s="71"/>
      <c r="IYY186" s="71"/>
      <c r="IYZ186" s="72"/>
      <c r="IZA186" s="72"/>
      <c r="IZB186" s="72"/>
      <c r="IZC186" s="72"/>
      <c r="IZD186" s="72"/>
      <c r="IZE186" s="72"/>
      <c r="IZF186" s="72"/>
      <c r="IZG186" s="72"/>
      <c r="IZH186" s="72"/>
      <c r="IZI186" s="71"/>
      <c r="IZJ186" s="71"/>
      <c r="IZK186" s="71"/>
      <c r="IZL186" s="71"/>
      <c r="IZM186" s="71"/>
      <c r="IZN186" s="71"/>
      <c r="IZO186" s="71"/>
      <c r="IZP186" s="72"/>
      <c r="IZQ186" s="72"/>
      <c r="IZR186" s="72"/>
      <c r="IZS186" s="72"/>
      <c r="IZT186" s="72"/>
      <c r="IZU186" s="72"/>
      <c r="IZV186" s="72"/>
      <c r="IZW186" s="72"/>
      <c r="IZX186" s="72"/>
      <c r="IZY186" s="71"/>
      <c r="IZZ186" s="71"/>
      <c r="JAA186" s="71"/>
      <c r="JAB186" s="71"/>
      <c r="JAC186" s="71"/>
      <c r="JAD186" s="71"/>
      <c r="JAE186" s="71"/>
      <c r="JAF186" s="72"/>
      <c r="JAG186" s="72"/>
      <c r="JAH186" s="72"/>
      <c r="JAI186" s="72"/>
      <c r="JAJ186" s="72"/>
      <c r="JAK186" s="72"/>
      <c r="JAL186" s="72"/>
      <c r="JAM186" s="72"/>
      <c r="JAN186" s="72"/>
      <c r="JAO186" s="71"/>
      <c r="JAP186" s="71"/>
      <c r="JAQ186" s="71"/>
      <c r="JAR186" s="71"/>
      <c r="JAS186" s="71"/>
      <c r="JAT186" s="71"/>
      <c r="JAU186" s="71"/>
      <c r="JAV186" s="72"/>
      <c r="JAW186" s="72"/>
      <c r="JAX186" s="72"/>
      <c r="JAY186" s="72"/>
      <c r="JAZ186" s="72"/>
      <c r="JBA186" s="72"/>
      <c r="JBB186" s="72"/>
      <c r="JBC186" s="72"/>
      <c r="JBD186" s="72"/>
      <c r="JBE186" s="71"/>
      <c r="JBF186" s="71"/>
      <c r="JBG186" s="71"/>
      <c r="JBH186" s="71"/>
      <c r="JBI186" s="71"/>
      <c r="JBJ186" s="71"/>
      <c r="JBK186" s="71"/>
      <c r="JBL186" s="72"/>
      <c r="JBM186" s="72"/>
      <c r="JBN186" s="72"/>
      <c r="JBO186" s="72"/>
      <c r="JBP186" s="72"/>
      <c r="JBQ186" s="72"/>
      <c r="JBR186" s="72"/>
      <c r="JBS186" s="72"/>
      <c r="JBT186" s="72"/>
      <c r="JBU186" s="71"/>
      <c r="JBV186" s="71"/>
      <c r="JBW186" s="71"/>
      <c r="JBX186" s="71"/>
      <c r="JBY186" s="71"/>
      <c r="JBZ186" s="71"/>
      <c r="JCA186" s="71"/>
      <c r="JCB186" s="72"/>
      <c r="JCC186" s="72"/>
      <c r="JCD186" s="72"/>
      <c r="JCE186" s="72"/>
      <c r="JCF186" s="72"/>
      <c r="JCG186" s="72"/>
      <c r="JCH186" s="72"/>
      <c r="JCI186" s="72"/>
      <c r="JCJ186" s="72"/>
      <c r="JCK186" s="71"/>
      <c r="JCL186" s="71"/>
      <c r="JCM186" s="71"/>
      <c r="JCN186" s="71"/>
      <c r="JCO186" s="71"/>
      <c r="JCP186" s="71"/>
      <c r="JCQ186" s="71"/>
      <c r="JCR186" s="72"/>
      <c r="JCS186" s="72"/>
      <c r="JCT186" s="72"/>
      <c r="JCU186" s="72"/>
      <c r="JCV186" s="72"/>
      <c r="JCW186" s="72"/>
      <c r="JCX186" s="72"/>
      <c r="JCY186" s="72"/>
      <c r="JCZ186" s="72"/>
      <c r="JDA186" s="71"/>
      <c r="JDB186" s="71"/>
      <c r="JDC186" s="71"/>
      <c r="JDD186" s="71"/>
      <c r="JDE186" s="71"/>
      <c r="JDF186" s="71"/>
      <c r="JDG186" s="71"/>
      <c r="JDH186" s="72"/>
      <c r="JDI186" s="72"/>
      <c r="JDJ186" s="72"/>
      <c r="JDK186" s="72"/>
      <c r="JDL186" s="72"/>
      <c r="JDM186" s="72"/>
      <c r="JDN186" s="72"/>
      <c r="JDO186" s="72"/>
      <c r="JDP186" s="72"/>
      <c r="JDQ186" s="71"/>
      <c r="JDR186" s="71"/>
      <c r="JDS186" s="71"/>
      <c r="JDT186" s="71"/>
      <c r="JDU186" s="71"/>
      <c r="JDV186" s="71"/>
      <c r="JDW186" s="71"/>
      <c r="JDX186" s="72"/>
      <c r="JDY186" s="72"/>
      <c r="JDZ186" s="72"/>
      <c r="JEA186" s="72"/>
      <c r="JEB186" s="72"/>
      <c r="JEC186" s="72"/>
      <c r="JED186" s="72"/>
      <c r="JEE186" s="72"/>
      <c r="JEF186" s="72"/>
      <c r="JEG186" s="71"/>
      <c r="JEH186" s="71"/>
      <c r="JEI186" s="71"/>
      <c r="JEJ186" s="71"/>
      <c r="JEK186" s="71"/>
      <c r="JEL186" s="71"/>
      <c r="JEM186" s="71"/>
      <c r="JEN186" s="72"/>
      <c r="JEO186" s="72"/>
      <c r="JEP186" s="72"/>
      <c r="JEQ186" s="72"/>
      <c r="JER186" s="72"/>
      <c r="JES186" s="72"/>
      <c r="JET186" s="72"/>
      <c r="JEU186" s="72"/>
      <c r="JEV186" s="72"/>
      <c r="JEW186" s="71"/>
      <c r="JEX186" s="71"/>
      <c r="JEY186" s="71"/>
      <c r="JEZ186" s="71"/>
      <c r="JFA186" s="71"/>
      <c r="JFB186" s="71"/>
      <c r="JFC186" s="71"/>
      <c r="JFD186" s="72"/>
      <c r="JFE186" s="72"/>
      <c r="JFF186" s="72"/>
      <c r="JFG186" s="72"/>
      <c r="JFH186" s="72"/>
      <c r="JFI186" s="72"/>
      <c r="JFJ186" s="72"/>
      <c r="JFK186" s="72"/>
      <c r="JFL186" s="72"/>
      <c r="JFM186" s="71"/>
      <c r="JFN186" s="71"/>
      <c r="JFO186" s="71"/>
      <c r="JFP186" s="71"/>
      <c r="JFQ186" s="71"/>
      <c r="JFR186" s="71"/>
      <c r="JFS186" s="71"/>
      <c r="JFT186" s="72"/>
      <c r="JFU186" s="72"/>
      <c r="JFV186" s="72"/>
      <c r="JFW186" s="72"/>
      <c r="JFX186" s="72"/>
      <c r="JFY186" s="72"/>
      <c r="JFZ186" s="72"/>
      <c r="JGA186" s="72"/>
      <c r="JGB186" s="72"/>
      <c r="JGC186" s="71"/>
      <c r="JGD186" s="71"/>
      <c r="JGE186" s="71"/>
      <c r="JGF186" s="71"/>
      <c r="JGG186" s="71"/>
      <c r="JGH186" s="71"/>
      <c r="JGI186" s="71"/>
      <c r="JGJ186" s="72"/>
      <c r="JGK186" s="72"/>
      <c r="JGL186" s="72"/>
      <c r="JGM186" s="72"/>
      <c r="JGN186" s="72"/>
      <c r="JGO186" s="72"/>
      <c r="JGP186" s="72"/>
      <c r="JGQ186" s="72"/>
      <c r="JGR186" s="72"/>
      <c r="JGS186" s="71"/>
      <c r="JGT186" s="71"/>
      <c r="JGU186" s="71"/>
      <c r="JGV186" s="71"/>
      <c r="JGW186" s="71"/>
      <c r="JGX186" s="71"/>
      <c r="JGY186" s="71"/>
      <c r="JGZ186" s="72"/>
      <c r="JHA186" s="72"/>
      <c r="JHB186" s="72"/>
      <c r="JHC186" s="72"/>
      <c r="JHD186" s="72"/>
      <c r="JHE186" s="72"/>
      <c r="JHF186" s="72"/>
      <c r="JHG186" s="72"/>
      <c r="JHH186" s="72"/>
      <c r="JHI186" s="71"/>
      <c r="JHJ186" s="71"/>
      <c r="JHK186" s="71"/>
      <c r="JHL186" s="71"/>
      <c r="JHM186" s="71"/>
      <c r="JHN186" s="71"/>
      <c r="JHO186" s="71"/>
      <c r="JHP186" s="72"/>
      <c r="JHQ186" s="72"/>
      <c r="JHR186" s="72"/>
      <c r="JHS186" s="72"/>
      <c r="JHT186" s="72"/>
      <c r="JHU186" s="72"/>
      <c r="JHV186" s="72"/>
      <c r="JHW186" s="72"/>
      <c r="JHX186" s="72"/>
      <c r="JHY186" s="71"/>
      <c r="JHZ186" s="71"/>
      <c r="JIA186" s="71"/>
      <c r="JIB186" s="71"/>
      <c r="JIC186" s="71"/>
      <c r="JID186" s="71"/>
      <c r="JIE186" s="71"/>
      <c r="JIF186" s="72"/>
      <c r="JIG186" s="72"/>
      <c r="JIH186" s="72"/>
      <c r="JII186" s="72"/>
      <c r="JIJ186" s="72"/>
      <c r="JIK186" s="72"/>
      <c r="JIL186" s="72"/>
      <c r="JIM186" s="72"/>
      <c r="JIN186" s="72"/>
      <c r="JIO186" s="71"/>
      <c r="JIP186" s="71"/>
      <c r="JIQ186" s="71"/>
      <c r="JIR186" s="71"/>
      <c r="JIS186" s="71"/>
      <c r="JIT186" s="71"/>
      <c r="JIU186" s="71"/>
      <c r="JIV186" s="72"/>
      <c r="JIW186" s="72"/>
      <c r="JIX186" s="72"/>
      <c r="JIY186" s="72"/>
      <c r="JIZ186" s="72"/>
      <c r="JJA186" s="72"/>
      <c r="JJB186" s="72"/>
      <c r="JJC186" s="72"/>
      <c r="JJD186" s="72"/>
      <c r="JJE186" s="71"/>
      <c r="JJF186" s="71"/>
      <c r="JJG186" s="71"/>
      <c r="JJH186" s="71"/>
      <c r="JJI186" s="71"/>
      <c r="JJJ186" s="71"/>
      <c r="JJK186" s="71"/>
      <c r="JJL186" s="72"/>
      <c r="JJM186" s="72"/>
      <c r="JJN186" s="72"/>
      <c r="JJO186" s="72"/>
      <c r="JJP186" s="72"/>
      <c r="JJQ186" s="72"/>
      <c r="JJR186" s="72"/>
      <c r="JJS186" s="72"/>
      <c r="JJT186" s="72"/>
      <c r="JJU186" s="71"/>
      <c r="JJV186" s="71"/>
      <c r="JJW186" s="71"/>
      <c r="JJX186" s="71"/>
      <c r="JJY186" s="71"/>
      <c r="JJZ186" s="71"/>
      <c r="JKA186" s="71"/>
      <c r="JKB186" s="72"/>
      <c r="JKC186" s="72"/>
      <c r="JKD186" s="72"/>
      <c r="JKE186" s="72"/>
      <c r="JKF186" s="72"/>
      <c r="JKG186" s="72"/>
      <c r="JKH186" s="72"/>
      <c r="JKI186" s="72"/>
      <c r="JKJ186" s="72"/>
      <c r="JKK186" s="71"/>
      <c r="JKL186" s="71"/>
      <c r="JKM186" s="71"/>
      <c r="JKN186" s="71"/>
      <c r="JKO186" s="71"/>
      <c r="JKP186" s="71"/>
      <c r="JKQ186" s="71"/>
      <c r="JKR186" s="72"/>
      <c r="JKS186" s="72"/>
      <c r="JKT186" s="72"/>
      <c r="JKU186" s="72"/>
      <c r="JKV186" s="72"/>
      <c r="JKW186" s="72"/>
      <c r="JKX186" s="72"/>
      <c r="JKY186" s="72"/>
      <c r="JKZ186" s="72"/>
      <c r="JLA186" s="71"/>
      <c r="JLB186" s="71"/>
      <c r="JLC186" s="71"/>
      <c r="JLD186" s="71"/>
      <c r="JLE186" s="71"/>
      <c r="JLF186" s="71"/>
      <c r="JLG186" s="71"/>
      <c r="JLH186" s="72"/>
      <c r="JLI186" s="72"/>
      <c r="JLJ186" s="72"/>
      <c r="JLK186" s="72"/>
      <c r="JLL186" s="72"/>
      <c r="JLM186" s="72"/>
      <c r="JLN186" s="72"/>
      <c r="JLO186" s="72"/>
      <c r="JLP186" s="72"/>
      <c r="JLQ186" s="71"/>
      <c r="JLR186" s="71"/>
      <c r="JLS186" s="71"/>
      <c r="JLT186" s="71"/>
      <c r="JLU186" s="71"/>
      <c r="JLV186" s="71"/>
      <c r="JLW186" s="71"/>
      <c r="JLX186" s="72"/>
      <c r="JLY186" s="72"/>
      <c r="JLZ186" s="72"/>
      <c r="JMA186" s="72"/>
      <c r="JMB186" s="72"/>
      <c r="JMC186" s="72"/>
      <c r="JMD186" s="72"/>
      <c r="JME186" s="72"/>
      <c r="JMF186" s="72"/>
      <c r="JMG186" s="71"/>
      <c r="JMH186" s="71"/>
      <c r="JMI186" s="71"/>
      <c r="JMJ186" s="71"/>
      <c r="JMK186" s="71"/>
      <c r="JML186" s="71"/>
      <c r="JMM186" s="71"/>
      <c r="JMN186" s="72"/>
      <c r="JMO186" s="72"/>
      <c r="JMP186" s="72"/>
      <c r="JMQ186" s="72"/>
      <c r="JMR186" s="72"/>
      <c r="JMS186" s="72"/>
      <c r="JMT186" s="72"/>
      <c r="JMU186" s="72"/>
      <c r="JMV186" s="72"/>
      <c r="JMW186" s="71"/>
      <c r="JMX186" s="71"/>
      <c r="JMY186" s="71"/>
      <c r="JMZ186" s="71"/>
      <c r="JNA186" s="71"/>
      <c r="JNB186" s="71"/>
      <c r="JNC186" s="71"/>
      <c r="JND186" s="72"/>
      <c r="JNE186" s="72"/>
      <c r="JNF186" s="72"/>
      <c r="JNG186" s="72"/>
      <c r="JNH186" s="72"/>
      <c r="JNI186" s="72"/>
      <c r="JNJ186" s="72"/>
      <c r="JNK186" s="72"/>
      <c r="JNL186" s="72"/>
      <c r="JNM186" s="71"/>
      <c r="JNN186" s="71"/>
      <c r="JNO186" s="71"/>
      <c r="JNP186" s="71"/>
      <c r="JNQ186" s="71"/>
      <c r="JNR186" s="71"/>
      <c r="JNS186" s="71"/>
      <c r="JNT186" s="72"/>
      <c r="JNU186" s="72"/>
      <c r="JNV186" s="72"/>
      <c r="JNW186" s="72"/>
      <c r="JNX186" s="72"/>
      <c r="JNY186" s="72"/>
      <c r="JNZ186" s="72"/>
      <c r="JOA186" s="72"/>
      <c r="JOB186" s="72"/>
      <c r="JOC186" s="71"/>
      <c r="JOD186" s="71"/>
      <c r="JOE186" s="71"/>
      <c r="JOF186" s="71"/>
      <c r="JOG186" s="71"/>
      <c r="JOH186" s="71"/>
      <c r="JOI186" s="71"/>
      <c r="JOJ186" s="72"/>
      <c r="JOK186" s="72"/>
      <c r="JOL186" s="72"/>
      <c r="JOM186" s="72"/>
      <c r="JON186" s="72"/>
      <c r="JOO186" s="72"/>
      <c r="JOP186" s="72"/>
      <c r="JOQ186" s="72"/>
      <c r="JOR186" s="72"/>
      <c r="JOS186" s="71"/>
      <c r="JOT186" s="71"/>
      <c r="JOU186" s="71"/>
      <c r="JOV186" s="71"/>
      <c r="JOW186" s="71"/>
      <c r="JOX186" s="71"/>
      <c r="JOY186" s="71"/>
      <c r="JOZ186" s="72"/>
      <c r="JPA186" s="72"/>
      <c r="JPB186" s="72"/>
      <c r="JPC186" s="72"/>
      <c r="JPD186" s="72"/>
      <c r="JPE186" s="72"/>
      <c r="JPF186" s="72"/>
      <c r="JPG186" s="72"/>
      <c r="JPH186" s="72"/>
      <c r="JPI186" s="71"/>
      <c r="JPJ186" s="71"/>
      <c r="JPK186" s="71"/>
      <c r="JPL186" s="71"/>
      <c r="JPM186" s="71"/>
      <c r="JPN186" s="71"/>
      <c r="JPO186" s="71"/>
      <c r="JPP186" s="72"/>
      <c r="JPQ186" s="72"/>
      <c r="JPR186" s="72"/>
      <c r="JPS186" s="72"/>
      <c r="JPT186" s="72"/>
      <c r="JPU186" s="72"/>
      <c r="JPV186" s="72"/>
      <c r="JPW186" s="72"/>
      <c r="JPX186" s="72"/>
      <c r="JPY186" s="71"/>
      <c r="JPZ186" s="71"/>
      <c r="JQA186" s="71"/>
      <c r="JQB186" s="71"/>
      <c r="JQC186" s="71"/>
      <c r="JQD186" s="71"/>
      <c r="JQE186" s="71"/>
      <c r="JQF186" s="72"/>
      <c r="JQG186" s="72"/>
      <c r="JQH186" s="72"/>
      <c r="JQI186" s="72"/>
      <c r="JQJ186" s="72"/>
      <c r="JQK186" s="72"/>
      <c r="JQL186" s="72"/>
      <c r="JQM186" s="72"/>
      <c r="JQN186" s="72"/>
      <c r="JQO186" s="71"/>
      <c r="JQP186" s="71"/>
      <c r="JQQ186" s="71"/>
      <c r="JQR186" s="71"/>
      <c r="JQS186" s="71"/>
      <c r="JQT186" s="71"/>
      <c r="JQU186" s="71"/>
      <c r="JQV186" s="72"/>
      <c r="JQW186" s="72"/>
      <c r="JQX186" s="72"/>
      <c r="JQY186" s="72"/>
      <c r="JQZ186" s="72"/>
      <c r="JRA186" s="72"/>
      <c r="JRB186" s="72"/>
      <c r="JRC186" s="72"/>
      <c r="JRD186" s="72"/>
      <c r="JRE186" s="71"/>
      <c r="JRF186" s="71"/>
      <c r="JRG186" s="71"/>
      <c r="JRH186" s="71"/>
      <c r="JRI186" s="71"/>
      <c r="JRJ186" s="71"/>
      <c r="JRK186" s="71"/>
      <c r="JRL186" s="72"/>
      <c r="JRM186" s="72"/>
      <c r="JRN186" s="72"/>
      <c r="JRO186" s="72"/>
      <c r="JRP186" s="72"/>
      <c r="JRQ186" s="72"/>
      <c r="JRR186" s="72"/>
      <c r="JRS186" s="72"/>
      <c r="JRT186" s="72"/>
      <c r="JRU186" s="71"/>
      <c r="JRV186" s="71"/>
      <c r="JRW186" s="71"/>
      <c r="JRX186" s="71"/>
      <c r="JRY186" s="71"/>
      <c r="JRZ186" s="71"/>
      <c r="JSA186" s="71"/>
      <c r="JSB186" s="72"/>
      <c r="JSC186" s="72"/>
      <c r="JSD186" s="72"/>
      <c r="JSE186" s="72"/>
      <c r="JSF186" s="72"/>
      <c r="JSG186" s="72"/>
      <c r="JSH186" s="72"/>
      <c r="JSI186" s="72"/>
      <c r="JSJ186" s="72"/>
      <c r="JSK186" s="71"/>
      <c r="JSL186" s="71"/>
      <c r="JSM186" s="71"/>
      <c r="JSN186" s="71"/>
      <c r="JSO186" s="71"/>
      <c r="JSP186" s="71"/>
      <c r="JSQ186" s="71"/>
      <c r="JSR186" s="72"/>
      <c r="JSS186" s="72"/>
      <c r="JST186" s="72"/>
      <c r="JSU186" s="72"/>
      <c r="JSV186" s="72"/>
      <c r="JSW186" s="72"/>
      <c r="JSX186" s="72"/>
      <c r="JSY186" s="72"/>
      <c r="JSZ186" s="72"/>
      <c r="JTA186" s="71"/>
      <c r="JTB186" s="71"/>
      <c r="JTC186" s="71"/>
      <c r="JTD186" s="71"/>
      <c r="JTE186" s="71"/>
      <c r="JTF186" s="71"/>
      <c r="JTG186" s="71"/>
      <c r="JTH186" s="72"/>
      <c r="JTI186" s="72"/>
      <c r="JTJ186" s="72"/>
      <c r="JTK186" s="72"/>
      <c r="JTL186" s="72"/>
      <c r="JTM186" s="72"/>
      <c r="JTN186" s="72"/>
      <c r="JTO186" s="72"/>
      <c r="JTP186" s="72"/>
      <c r="JTQ186" s="71"/>
      <c r="JTR186" s="71"/>
      <c r="JTS186" s="71"/>
      <c r="JTT186" s="71"/>
      <c r="JTU186" s="71"/>
      <c r="JTV186" s="71"/>
      <c r="JTW186" s="71"/>
      <c r="JTX186" s="72"/>
      <c r="JTY186" s="72"/>
      <c r="JTZ186" s="72"/>
      <c r="JUA186" s="72"/>
      <c r="JUB186" s="72"/>
      <c r="JUC186" s="72"/>
      <c r="JUD186" s="72"/>
      <c r="JUE186" s="72"/>
      <c r="JUF186" s="72"/>
      <c r="JUG186" s="71"/>
      <c r="JUH186" s="71"/>
      <c r="JUI186" s="71"/>
      <c r="JUJ186" s="71"/>
      <c r="JUK186" s="71"/>
      <c r="JUL186" s="71"/>
      <c r="JUM186" s="71"/>
      <c r="JUN186" s="72"/>
      <c r="JUO186" s="72"/>
      <c r="JUP186" s="72"/>
      <c r="JUQ186" s="72"/>
      <c r="JUR186" s="72"/>
      <c r="JUS186" s="72"/>
      <c r="JUT186" s="72"/>
      <c r="JUU186" s="72"/>
      <c r="JUV186" s="72"/>
      <c r="JUW186" s="71"/>
      <c r="JUX186" s="71"/>
      <c r="JUY186" s="71"/>
      <c r="JUZ186" s="71"/>
      <c r="JVA186" s="71"/>
      <c r="JVB186" s="71"/>
      <c r="JVC186" s="71"/>
      <c r="JVD186" s="72"/>
      <c r="JVE186" s="72"/>
      <c r="JVF186" s="72"/>
      <c r="JVG186" s="72"/>
      <c r="JVH186" s="72"/>
      <c r="JVI186" s="72"/>
      <c r="JVJ186" s="72"/>
      <c r="JVK186" s="72"/>
      <c r="JVL186" s="72"/>
      <c r="JVM186" s="71"/>
      <c r="JVN186" s="71"/>
      <c r="JVO186" s="71"/>
      <c r="JVP186" s="71"/>
      <c r="JVQ186" s="71"/>
      <c r="JVR186" s="71"/>
      <c r="JVS186" s="71"/>
      <c r="JVT186" s="72"/>
      <c r="JVU186" s="72"/>
      <c r="JVV186" s="72"/>
      <c r="JVW186" s="72"/>
      <c r="JVX186" s="72"/>
      <c r="JVY186" s="72"/>
      <c r="JVZ186" s="72"/>
      <c r="JWA186" s="72"/>
      <c r="JWB186" s="72"/>
      <c r="JWC186" s="71"/>
      <c r="JWD186" s="71"/>
      <c r="JWE186" s="71"/>
      <c r="JWF186" s="71"/>
      <c r="JWG186" s="71"/>
      <c r="JWH186" s="71"/>
      <c r="JWI186" s="71"/>
      <c r="JWJ186" s="72"/>
      <c r="JWK186" s="72"/>
      <c r="JWL186" s="72"/>
      <c r="JWM186" s="72"/>
      <c r="JWN186" s="72"/>
      <c r="JWO186" s="72"/>
      <c r="JWP186" s="72"/>
      <c r="JWQ186" s="72"/>
      <c r="JWR186" s="72"/>
      <c r="JWS186" s="71"/>
      <c r="JWT186" s="71"/>
      <c r="JWU186" s="71"/>
      <c r="JWV186" s="71"/>
      <c r="JWW186" s="71"/>
      <c r="JWX186" s="71"/>
      <c r="JWY186" s="71"/>
      <c r="JWZ186" s="72"/>
      <c r="JXA186" s="72"/>
      <c r="JXB186" s="72"/>
      <c r="JXC186" s="72"/>
      <c r="JXD186" s="72"/>
      <c r="JXE186" s="72"/>
      <c r="JXF186" s="72"/>
      <c r="JXG186" s="72"/>
      <c r="JXH186" s="72"/>
      <c r="JXI186" s="71"/>
      <c r="JXJ186" s="71"/>
      <c r="JXK186" s="71"/>
      <c r="JXL186" s="71"/>
      <c r="JXM186" s="71"/>
      <c r="JXN186" s="71"/>
      <c r="JXO186" s="71"/>
      <c r="JXP186" s="72"/>
      <c r="JXQ186" s="72"/>
      <c r="JXR186" s="72"/>
      <c r="JXS186" s="72"/>
      <c r="JXT186" s="72"/>
      <c r="JXU186" s="72"/>
      <c r="JXV186" s="72"/>
      <c r="JXW186" s="72"/>
      <c r="JXX186" s="72"/>
      <c r="JXY186" s="71"/>
      <c r="JXZ186" s="71"/>
      <c r="JYA186" s="71"/>
      <c r="JYB186" s="71"/>
      <c r="JYC186" s="71"/>
      <c r="JYD186" s="71"/>
      <c r="JYE186" s="71"/>
      <c r="JYF186" s="72"/>
      <c r="JYG186" s="72"/>
      <c r="JYH186" s="72"/>
      <c r="JYI186" s="72"/>
      <c r="JYJ186" s="72"/>
      <c r="JYK186" s="72"/>
      <c r="JYL186" s="72"/>
      <c r="JYM186" s="72"/>
      <c r="JYN186" s="72"/>
      <c r="JYO186" s="71"/>
      <c r="JYP186" s="71"/>
      <c r="JYQ186" s="71"/>
      <c r="JYR186" s="71"/>
      <c r="JYS186" s="71"/>
      <c r="JYT186" s="71"/>
      <c r="JYU186" s="71"/>
      <c r="JYV186" s="72"/>
      <c r="JYW186" s="72"/>
      <c r="JYX186" s="72"/>
      <c r="JYY186" s="72"/>
      <c r="JYZ186" s="72"/>
      <c r="JZA186" s="72"/>
      <c r="JZB186" s="72"/>
      <c r="JZC186" s="72"/>
      <c r="JZD186" s="72"/>
      <c r="JZE186" s="71"/>
      <c r="JZF186" s="71"/>
      <c r="JZG186" s="71"/>
      <c r="JZH186" s="71"/>
      <c r="JZI186" s="71"/>
      <c r="JZJ186" s="71"/>
      <c r="JZK186" s="71"/>
      <c r="JZL186" s="72"/>
      <c r="JZM186" s="72"/>
      <c r="JZN186" s="72"/>
      <c r="JZO186" s="72"/>
      <c r="JZP186" s="72"/>
      <c r="JZQ186" s="72"/>
      <c r="JZR186" s="72"/>
      <c r="JZS186" s="72"/>
      <c r="JZT186" s="72"/>
      <c r="JZU186" s="71"/>
      <c r="JZV186" s="71"/>
      <c r="JZW186" s="71"/>
      <c r="JZX186" s="71"/>
      <c r="JZY186" s="71"/>
      <c r="JZZ186" s="71"/>
      <c r="KAA186" s="71"/>
      <c r="KAB186" s="72"/>
      <c r="KAC186" s="72"/>
      <c r="KAD186" s="72"/>
      <c r="KAE186" s="72"/>
      <c r="KAF186" s="72"/>
      <c r="KAG186" s="72"/>
      <c r="KAH186" s="72"/>
      <c r="KAI186" s="72"/>
      <c r="KAJ186" s="72"/>
      <c r="KAK186" s="71"/>
      <c r="KAL186" s="71"/>
      <c r="KAM186" s="71"/>
      <c r="KAN186" s="71"/>
      <c r="KAO186" s="71"/>
      <c r="KAP186" s="71"/>
      <c r="KAQ186" s="71"/>
      <c r="KAR186" s="72"/>
      <c r="KAS186" s="72"/>
      <c r="KAT186" s="72"/>
      <c r="KAU186" s="72"/>
      <c r="KAV186" s="72"/>
      <c r="KAW186" s="72"/>
      <c r="KAX186" s="72"/>
      <c r="KAY186" s="72"/>
      <c r="KAZ186" s="72"/>
      <c r="KBA186" s="71"/>
      <c r="KBB186" s="71"/>
      <c r="KBC186" s="71"/>
      <c r="KBD186" s="71"/>
      <c r="KBE186" s="71"/>
      <c r="KBF186" s="71"/>
      <c r="KBG186" s="71"/>
      <c r="KBH186" s="72"/>
      <c r="KBI186" s="72"/>
      <c r="KBJ186" s="72"/>
      <c r="KBK186" s="72"/>
      <c r="KBL186" s="72"/>
      <c r="KBM186" s="72"/>
      <c r="KBN186" s="72"/>
      <c r="KBO186" s="72"/>
      <c r="KBP186" s="72"/>
      <c r="KBQ186" s="71"/>
      <c r="KBR186" s="71"/>
      <c r="KBS186" s="71"/>
      <c r="KBT186" s="71"/>
      <c r="KBU186" s="71"/>
      <c r="KBV186" s="71"/>
      <c r="KBW186" s="71"/>
      <c r="KBX186" s="72"/>
      <c r="KBY186" s="72"/>
      <c r="KBZ186" s="72"/>
      <c r="KCA186" s="72"/>
      <c r="KCB186" s="72"/>
      <c r="KCC186" s="72"/>
      <c r="KCD186" s="72"/>
      <c r="KCE186" s="72"/>
      <c r="KCF186" s="72"/>
      <c r="KCG186" s="71"/>
      <c r="KCH186" s="71"/>
      <c r="KCI186" s="71"/>
      <c r="KCJ186" s="71"/>
      <c r="KCK186" s="71"/>
      <c r="KCL186" s="71"/>
      <c r="KCM186" s="71"/>
      <c r="KCN186" s="72"/>
      <c r="KCO186" s="72"/>
      <c r="KCP186" s="72"/>
      <c r="KCQ186" s="72"/>
      <c r="KCR186" s="72"/>
      <c r="KCS186" s="72"/>
      <c r="KCT186" s="72"/>
      <c r="KCU186" s="72"/>
      <c r="KCV186" s="72"/>
      <c r="KCW186" s="71"/>
      <c r="KCX186" s="71"/>
      <c r="KCY186" s="71"/>
      <c r="KCZ186" s="71"/>
      <c r="KDA186" s="71"/>
      <c r="KDB186" s="71"/>
      <c r="KDC186" s="71"/>
      <c r="KDD186" s="72"/>
      <c r="KDE186" s="72"/>
      <c r="KDF186" s="72"/>
      <c r="KDG186" s="72"/>
      <c r="KDH186" s="72"/>
      <c r="KDI186" s="72"/>
      <c r="KDJ186" s="72"/>
      <c r="KDK186" s="72"/>
      <c r="KDL186" s="72"/>
      <c r="KDM186" s="71"/>
      <c r="KDN186" s="71"/>
      <c r="KDO186" s="71"/>
      <c r="KDP186" s="71"/>
      <c r="KDQ186" s="71"/>
      <c r="KDR186" s="71"/>
      <c r="KDS186" s="71"/>
      <c r="KDT186" s="72"/>
      <c r="KDU186" s="72"/>
      <c r="KDV186" s="72"/>
      <c r="KDW186" s="72"/>
      <c r="KDX186" s="72"/>
      <c r="KDY186" s="72"/>
      <c r="KDZ186" s="72"/>
      <c r="KEA186" s="72"/>
      <c r="KEB186" s="72"/>
      <c r="KEC186" s="71"/>
      <c r="KED186" s="71"/>
      <c r="KEE186" s="71"/>
      <c r="KEF186" s="71"/>
      <c r="KEG186" s="71"/>
      <c r="KEH186" s="71"/>
      <c r="KEI186" s="71"/>
      <c r="KEJ186" s="72"/>
      <c r="KEK186" s="72"/>
      <c r="KEL186" s="72"/>
      <c r="KEM186" s="72"/>
      <c r="KEN186" s="72"/>
      <c r="KEO186" s="72"/>
      <c r="KEP186" s="72"/>
      <c r="KEQ186" s="72"/>
      <c r="KER186" s="72"/>
      <c r="KES186" s="71"/>
      <c r="KET186" s="71"/>
      <c r="KEU186" s="71"/>
      <c r="KEV186" s="71"/>
      <c r="KEW186" s="71"/>
      <c r="KEX186" s="71"/>
      <c r="KEY186" s="71"/>
      <c r="KEZ186" s="72"/>
      <c r="KFA186" s="72"/>
      <c r="KFB186" s="72"/>
      <c r="KFC186" s="72"/>
      <c r="KFD186" s="72"/>
      <c r="KFE186" s="72"/>
      <c r="KFF186" s="72"/>
      <c r="KFG186" s="72"/>
      <c r="KFH186" s="72"/>
      <c r="KFI186" s="71"/>
      <c r="KFJ186" s="71"/>
      <c r="KFK186" s="71"/>
      <c r="KFL186" s="71"/>
      <c r="KFM186" s="71"/>
      <c r="KFN186" s="71"/>
      <c r="KFO186" s="71"/>
      <c r="KFP186" s="72"/>
      <c r="KFQ186" s="72"/>
      <c r="KFR186" s="72"/>
      <c r="KFS186" s="72"/>
      <c r="KFT186" s="72"/>
      <c r="KFU186" s="72"/>
      <c r="KFV186" s="72"/>
      <c r="KFW186" s="72"/>
      <c r="KFX186" s="72"/>
      <c r="KFY186" s="71"/>
      <c r="KFZ186" s="71"/>
      <c r="KGA186" s="71"/>
      <c r="KGB186" s="71"/>
      <c r="KGC186" s="71"/>
      <c r="KGD186" s="71"/>
      <c r="KGE186" s="71"/>
      <c r="KGF186" s="72"/>
      <c r="KGG186" s="72"/>
      <c r="KGH186" s="72"/>
      <c r="KGI186" s="72"/>
      <c r="KGJ186" s="72"/>
      <c r="KGK186" s="72"/>
      <c r="KGL186" s="72"/>
      <c r="KGM186" s="72"/>
      <c r="KGN186" s="72"/>
      <c r="KGO186" s="71"/>
      <c r="KGP186" s="71"/>
      <c r="KGQ186" s="71"/>
      <c r="KGR186" s="71"/>
      <c r="KGS186" s="71"/>
      <c r="KGT186" s="71"/>
      <c r="KGU186" s="71"/>
      <c r="KGV186" s="72"/>
      <c r="KGW186" s="72"/>
      <c r="KGX186" s="72"/>
      <c r="KGY186" s="72"/>
      <c r="KGZ186" s="72"/>
      <c r="KHA186" s="72"/>
      <c r="KHB186" s="72"/>
      <c r="KHC186" s="72"/>
      <c r="KHD186" s="72"/>
      <c r="KHE186" s="71"/>
      <c r="KHF186" s="71"/>
      <c r="KHG186" s="71"/>
      <c r="KHH186" s="71"/>
      <c r="KHI186" s="71"/>
      <c r="KHJ186" s="71"/>
      <c r="KHK186" s="71"/>
      <c r="KHL186" s="72"/>
      <c r="KHM186" s="72"/>
      <c r="KHN186" s="72"/>
      <c r="KHO186" s="72"/>
      <c r="KHP186" s="72"/>
      <c r="KHQ186" s="72"/>
      <c r="KHR186" s="72"/>
      <c r="KHS186" s="72"/>
      <c r="KHT186" s="72"/>
      <c r="KHU186" s="71"/>
      <c r="KHV186" s="71"/>
      <c r="KHW186" s="71"/>
      <c r="KHX186" s="71"/>
      <c r="KHY186" s="71"/>
      <c r="KHZ186" s="71"/>
      <c r="KIA186" s="71"/>
      <c r="KIB186" s="72"/>
      <c r="KIC186" s="72"/>
      <c r="KID186" s="72"/>
      <c r="KIE186" s="72"/>
      <c r="KIF186" s="72"/>
      <c r="KIG186" s="72"/>
      <c r="KIH186" s="72"/>
      <c r="KII186" s="72"/>
      <c r="KIJ186" s="72"/>
      <c r="KIK186" s="71"/>
      <c r="KIL186" s="71"/>
      <c r="KIM186" s="71"/>
      <c r="KIN186" s="71"/>
      <c r="KIO186" s="71"/>
      <c r="KIP186" s="71"/>
      <c r="KIQ186" s="71"/>
      <c r="KIR186" s="72"/>
      <c r="KIS186" s="72"/>
      <c r="KIT186" s="72"/>
      <c r="KIU186" s="72"/>
      <c r="KIV186" s="72"/>
      <c r="KIW186" s="72"/>
      <c r="KIX186" s="72"/>
      <c r="KIY186" s="72"/>
      <c r="KIZ186" s="72"/>
      <c r="KJA186" s="71"/>
      <c r="KJB186" s="71"/>
      <c r="KJC186" s="71"/>
      <c r="KJD186" s="71"/>
      <c r="KJE186" s="71"/>
      <c r="KJF186" s="71"/>
      <c r="KJG186" s="71"/>
      <c r="KJH186" s="72"/>
      <c r="KJI186" s="72"/>
      <c r="KJJ186" s="72"/>
      <c r="KJK186" s="72"/>
      <c r="KJL186" s="72"/>
      <c r="KJM186" s="72"/>
      <c r="KJN186" s="72"/>
      <c r="KJO186" s="72"/>
      <c r="KJP186" s="72"/>
      <c r="KJQ186" s="71"/>
      <c r="KJR186" s="71"/>
      <c r="KJS186" s="71"/>
      <c r="KJT186" s="71"/>
      <c r="KJU186" s="71"/>
      <c r="KJV186" s="71"/>
      <c r="KJW186" s="71"/>
      <c r="KJX186" s="72"/>
      <c r="KJY186" s="72"/>
      <c r="KJZ186" s="72"/>
      <c r="KKA186" s="72"/>
      <c r="KKB186" s="72"/>
      <c r="KKC186" s="72"/>
      <c r="KKD186" s="72"/>
      <c r="KKE186" s="72"/>
      <c r="KKF186" s="72"/>
      <c r="KKG186" s="71"/>
      <c r="KKH186" s="71"/>
      <c r="KKI186" s="71"/>
      <c r="KKJ186" s="71"/>
      <c r="KKK186" s="71"/>
      <c r="KKL186" s="71"/>
      <c r="KKM186" s="71"/>
      <c r="KKN186" s="72"/>
      <c r="KKO186" s="72"/>
      <c r="KKP186" s="72"/>
      <c r="KKQ186" s="72"/>
      <c r="KKR186" s="72"/>
      <c r="KKS186" s="72"/>
      <c r="KKT186" s="72"/>
      <c r="KKU186" s="72"/>
      <c r="KKV186" s="72"/>
      <c r="KKW186" s="71"/>
      <c r="KKX186" s="71"/>
      <c r="KKY186" s="71"/>
      <c r="KKZ186" s="71"/>
      <c r="KLA186" s="71"/>
      <c r="KLB186" s="71"/>
      <c r="KLC186" s="71"/>
      <c r="KLD186" s="72"/>
      <c r="KLE186" s="72"/>
      <c r="KLF186" s="72"/>
      <c r="KLG186" s="72"/>
      <c r="KLH186" s="72"/>
      <c r="KLI186" s="72"/>
      <c r="KLJ186" s="72"/>
      <c r="KLK186" s="72"/>
      <c r="KLL186" s="72"/>
      <c r="KLM186" s="71"/>
      <c r="KLN186" s="71"/>
      <c r="KLO186" s="71"/>
      <c r="KLP186" s="71"/>
      <c r="KLQ186" s="71"/>
      <c r="KLR186" s="71"/>
      <c r="KLS186" s="71"/>
      <c r="KLT186" s="72"/>
      <c r="KLU186" s="72"/>
      <c r="KLV186" s="72"/>
      <c r="KLW186" s="72"/>
      <c r="KLX186" s="72"/>
      <c r="KLY186" s="72"/>
      <c r="KLZ186" s="72"/>
      <c r="KMA186" s="72"/>
      <c r="KMB186" s="72"/>
      <c r="KMC186" s="71"/>
      <c r="KMD186" s="71"/>
      <c r="KME186" s="71"/>
      <c r="KMF186" s="71"/>
      <c r="KMG186" s="71"/>
      <c r="KMH186" s="71"/>
      <c r="KMI186" s="71"/>
      <c r="KMJ186" s="72"/>
      <c r="KMK186" s="72"/>
      <c r="KML186" s="72"/>
      <c r="KMM186" s="72"/>
      <c r="KMN186" s="72"/>
      <c r="KMO186" s="72"/>
      <c r="KMP186" s="72"/>
      <c r="KMQ186" s="72"/>
      <c r="KMR186" s="72"/>
      <c r="KMS186" s="71"/>
      <c r="KMT186" s="71"/>
      <c r="KMU186" s="71"/>
      <c r="KMV186" s="71"/>
      <c r="KMW186" s="71"/>
      <c r="KMX186" s="71"/>
      <c r="KMY186" s="71"/>
      <c r="KMZ186" s="72"/>
      <c r="KNA186" s="72"/>
      <c r="KNB186" s="72"/>
      <c r="KNC186" s="72"/>
      <c r="KND186" s="72"/>
      <c r="KNE186" s="72"/>
      <c r="KNF186" s="72"/>
      <c r="KNG186" s="72"/>
      <c r="KNH186" s="72"/>
      <c r="KNI186" s="71"/>
      <c r="KNJ186" s="71"/>
      <c r="KNK186" s="71"/>
      <c r="KNL186" s="71"/>
      <c r="KNM186" s="71"/>
      <c r="KNN186" s="71"/>
      <c r="KNO186" s="71"/>
      <c r="KNP186" s="72"/>
      <c r="KNQ186" s="72"/>
      <c r="KNR186" s="72"/>
      <c r="KNS186" s="72"/>
      <c r="KNT186" s="72"/>
      <c r="KNU186" s="72"/>
      <c r="KNV186" s="72"/>
      <c r="KNW186" s="72"/>
      <c r="KNX186" s="72"/>
      <c r="KNY186" s="71"/>
      <c r="KNZ186" s="71"/>
      <c r="KOA186" s="71"/>
      <c r="KOB186" s="71"/>
      <c r="KOC186" s="71"/>
      <c r="KOD186" s="71"/>
      <c r="KOE186" s="71"/>
      <c r="KOF186" s="72"/>
      <c r="KOG186" s="72"/>
      <c r="KOH186" s="72"/>
      <c r="KOI186" s="72"/>
      <c r="KOJ186" s="72"/>
      <c r="KOK186" s="72"/>
      <c r="KOL186" s="72"/>
      <c r="KOM186" s="72"/>
      <c r="KON186" s="72"/>
      <c r="KOO186" s="71"/>
      <c r="KOP186" s="71"/>
      <c r="KOQ186" s="71"/>
      <c r="KOR186" s="71"/>
      <c r="KOS186" s="71"/>
      <c r="KOT186" s="71"/>
      <c r="KOU186" s="71"/>
      <c r="KOV186" s="72"/>
      <c r="KOW186" s="72"/>
      <c r="KOX186" s="72"/>
      <c r="KOY186" s="72"/>
      <c r="KOZ186" s="72"/>
      <c r="KPA186" s="72"/>
      <c r="KPB186" s="72"/>
      <c r="KPC186" s="72"/>
      <c r="KPD186" s="72"/>
      <c r="KPE186" s="71"/>
      <c r="KPF186" s="71"/>
      <c r="KPG186" s="71"/>
      <c r="KPH186" s="71"/>
      <c r="KPI186" s="71"/>
      <c r="KPJ186" s="71"/>
      <c r="KPK186" s="71"/>
      <c r="KPL186" s="72"/>
      <c r="KPM186" s="72"/>
      <c r="KPN186" s="72"/>
      <c r="KPO186" s="72"/>
      <c r="KPP186" s="72"/>
      <c r="KPQ186" s="72"/>
      <c r="KPR186" s="72"/>
      <c r="KPS186" s="72"/>
      <c r="KPT186" s="72"/>
      <c r="KPU186" s="71"/>
      <c r="KPV186" s="71"/>
      <c r="KPW186" s="71"/>
      <c r="KPX186" s="71"/>
      <c r="KPY186" s="71"/>
      <c r="KPZ186" s="71"/>
      <c r="KQA186" s="71"/>
      <c r="KQB186" s="72"/>
      <c r="KQC186" s="72"/>
      <c r="KQD186" s="72"/>
      <c r="KQE186" s="72"/>
      <c r="KQF186" s="72"/>
      <c r="KQG186" s="72"/>
      <c r="KQH186" s="72"/>
      <c r="KQI186" s="72"/>
      <c r="KQJ186" s="72"/>
      <c r="KQK186" s="71"/>
      <c r="KQL186" s="71"/>
      <c r="KQM186" s="71"/>
      <c r="KQN186" s="71"/>
      <c r="KQO186" s="71"/>
      <c r="KQP186" s="71"/>
      <c r="KQQ186" s="71"/>
      <c r="KQR186" s="72"/>
      <c r="KQS186" s="72"/>
      <c r="KQT186" s="72"/>
      <c r="KQU186" s="72"/>
      <c r="KQV186" s="72"/>
      <c r="KQW186" s="72"/>
      <c r="KQX186" s="72"/>
      <c r="KQY186" s="72"/>
      <c r="KQZ186" s="72"/>
      <c r="KRA186" s="71"/>
      <c r="KRB186" s="71"/>
      <c r="KRC186" s="71"/>
      <c r="KRD186" s="71"/>
      <c r="KRE186" s="71"/>
      <c r="KRF186" s="71"/>
      <c r="KRG186" s="71"/>
      <c r="KRH186" s="72"/>
      <c r="KRI186" s="72"/>
      <c r="KRJ186" s="72"/>
      <c r="KRK186" s="72"/>
      <c r="KRL186" s="72"/>
      <c r="KRM186" s="72"/>
      <c r="KRN186" s="72"/>
      <c r="KRO186" s="72"/>
      <c r="KRP186" s="72"/>
      <c r="KRQ186" s="71"/>
      <c r="KRR186" s="71"/>
      <c r="KRS186" s="71"/>
      <c r="KRT186" s="71"/>
      <c r="KRU186" s="71"/>
      <c r="KRV186" s="71"/>
      <c r="KRW186" s="71"/>
      <c r="KRX186" s="72"/>
      <c r="KRY186" s="72"/>
      <c r="KRZ186" s="72"/>
      <c r="KSA186" s="72"/>
      <c r="KSB186" s="72"/>
      <c r="KSC186" s="72"/>
      <c r="KSD186" s="72"/>
      <c r="KSE186" s="72"/>
      <c r="KSF186" s="72"/>
      <c r="KSG186" s="71"/>
      <c r="KSH186" s="71"/>
      <c r="KSI186" s="71"/>
      <c r="KSJ186" s="71"/>
      <c r="KSK186" s="71"/>
      <c r="KSL186" s="71"/>
      <c r="KSM186" s="71"/>
      <c r="KSN186" s="72"/>
      <c r="KSO186" s="72"/>
      <c r="KSP186" s="72"/>
      <c r="KSQ186" s="72"/>
      <c r="KSR186" s="72"/>
      <c r="KSS186" s="72"/>
      <c r="KST186" s="72"/>
      <c r="KSU186" s="72"/>
      <c r="KSV186" s="72"/>
      <c r="KSW186" s="71"/>
      <c r="KSX186" s="71"/>
      <c r="KSY186" s="71"/>
      <c r="KSZ186" s="71"/>
      <c r="KTA186" s="71"/>
      <c r="KTB186" s="71"/>
      <c r="KTC186" s="71"/>
      <c r="KTD186" s="72"/>
      <c r="KTE186" s="72"/>
      <c r="KTF186" s="72"/>
      <c r="KTG186" s="72"/>
      <c r="KTH186" s="72"/>
      <c r="KTI186" s="72"/>
      <c r="KTJ186" s="72"/>
      <c r="KTK186" s="72"/>
      <c r="KTL186" s="72"/>
      <c r="KTM186" s="71"/>
      <c r="KTN186" s="71"/>
      <c r="KTO186" s="71"/>
      <c r="KTP186" s="71"/>
      <c r="KTQ186" s="71"/>
      <c r="KTR186" s="71"/>
      <c r="KTS186" s="71"/>
      <c r="KTT186" s="72"/>
      <c r="KTU186" s="72"/>
      <c r="KTV186" s="72"/>
      <c r="KTW186" s="72"/>
      <c r="KTX186" s="72"/>
      <c r="KTY186" s="72"/>
      <c r="KTZ186" s="72"/>
      <c r="KUA186" s="72"/>
      <c r="KUB186" s="72"/>
      <c r="KUC186" s="71"/>
      <c r="KUD186" s="71"/>
      <c r="KUE186" s="71"/>
      <c r="KUF186" s="71"/>
      <c r="KUG186" s="71"/>
      <c r="KUH186" s="71"/>
      <c r="KUI186" s="71"/>
      <c r="KUJ186" s="72"/>
      <c r="KUK186" s="72"/>
      <c r="KUL186" s="72"/>
      <c r="KUM186" s="72"/>
      <c r="KUN186" s="72"/>
      <c r="KUO186" s="72"/>
      <c r="KUP186" s="72"/>
      <c r="KUQ186" s="72"/>
      <c r="KUR186" s="72"/>
      <c r="KUS186" s="71"/>
      <c r="KUT186" s="71"/>
      <c r="KUU186" s="71"/>
      <c r="KUV186" s="71"/>
      <c r="KUW186" s="71"/>
      <c r="KUX186" s="71"/>
      <c r="KUY186" s="71"/>
      <c r="KUZ186" s="72"/>
      <c r="KVA186" s="72"/>
      <c r="KVB186" s="72"/>
      <c r="KVC186" s="72"/>
      <c r="KVD186" s="72"/>
      <c r="KVE186" s="72"/>
      <c r="KVF186" s="72"/>
      <c r="KVG186" s="72"/>
      <c r="KVH186" s="72"/>
      <c r="KVI186" s="71"/>
      <c r="KVJ186" s="71"/>
      <c r="KVK186" s="71"/>
      <c r="KVL186" s="71"/>
      <c r="KVM186" s="71"/>
      <c r="KVN186" s="71"/>
      <c r="KVO186" s="71"/>
      <c r="KVP186" s="72"/>
      <c r="KVQ186" s="72"/>
      <c r="KVR186" s="72"/>
      <c r="KVS186" s="72"/>
      <c r="KVT186" s="72"/>
      <c r="KVU186" s="72"/>
      <c r="KVV186" s="72"/>
      <c r="KVW186" s="72"/>
      <c r="KVX186" s="72"/>
      <c r="KVY186" s="71"/>
      <c r="KVZ186" s="71"/>
      <c r="KWA186" s="71"/>
      <c r="KWB186" s="71"/>
      <c r="KWC186" s="71"/>
      <c r="KWD186" s="71"/>
      <c r="KWE186" s="71"/>
      <c r="KWF186" s="72"/>
      <c r="KWG186" s="72"/>
      <c r="KWH186" s="72"/>
      <c r="KWI186" s="72"/>
      <c r="KWJ186" s="72"/>
      <c r="KWK186" s="72"/>
      <c r="KWL186" s="72"/>
      <c r="KWM186" s="72"/>
      <c r="KWN186" s="72"/>
      <c r="KWO186" s="71"/>
      <c r="KWP186" s="71"/>
      <c r="KWQ186" s="71"/>
      <c r="KWR186" s="71"/>
      <c r="KWS186" s="71"/>
      <c r="KWT186" s="71"/>
      <c r="KWU186" s="71"/>
      <c r="KWV186" s="72"/>
      <c r="KWW186" s="72"/>
      <c r="KWX186" s="72"/>
      <c r="KWY186" s="72"/>
      <c r="KWZ186" s="72"/>
      <c r="KXA186" s="72"/>
      <c r="KXB186" s="72"/>
      <c r="KXC186" s="72"/>
      <c r="KXD186" s="72"/>
      <c r="KXE186" s="71"/>
      <c r="KXF186" s="71"/>
      <c r="KXG186" s="71"/>
      <c r="KXH186" s="71"/>
      <c r="KXI186" s="71"/>
      <c r="KXJ186" s="71"/>
      <c r="KXK186" s="71"/>
      <c r="KXL186" s="72"/>
      <c r="KXM186" s="72"/>
      <c r="KXN186" s="72"/>
      <c r="KXO186" s="72"/>
      <c r="KXP186" s="72"/>
      <c r="KXQ186" s="72"/>
      <c r="KXR186" s="72"/>
      <c r="KXS186" s="72"/>
      <c r="KXT186" s="72"/>
      <c r="KXU186" s="71"/>
      <c r="KXV186" s="71"/>
      <c r="KXW186" s="71"/>
      <c r="KXX186" s="71"/>
      <c r="KXY186" s="71"/>
      <c r="KXZ186" s="71"/>
      <c r="KYA186" s="71"/>
      <c r="KYB186" s="72"/>
      <c r="KYC186" s="72"/>
      <c r="KYD186" s="72"/>
      <c r="KYE186" s="72"/>
      <c r="KYF186" s="72"/>
      <c r="KYG186" s="72"/>
      <c r="KYH186" s="72"/>
      <c r="KYI186" s="72"/>
      <c r="KYJ186" s="72"/>
      <c r="KYK186" s="71"/>
      <c r="KYL186" s="71"/>
      <c r="KYM186" s="71"/>
      <c r="KYN186" s="71"/>
      <c r="KYO186" s="71"/>
      <c r="KYP186" s="71"/>
      <c r="KYQ186" s="71"/>
      <c r="KYR186" s="72"/>
      <c r="KYS186" s="72"/>
      <c r="KYT186" s="72"/>
      <c r="KYU186" s="72"/>
      <c r="KYV186" s="72"/>
      <c r="KYW186" s="72"/>
      <c r="KYX186" s="72"/>
      <c r="KYY186" s="72"/>
      <c r="KYZ186" s="72"/>
      <c r="KZA186" s="71"/>
      <c r="KZB186" s="71"/>
      <c r="KZC186" s="71"/>
      <c r="KZD186" s="71"/>
      <c r="KZE186" s="71"/>
      <c r="KZF186" s="71"/>
      <c r="KZG186" s="71"/>
      <c r="KZH186" s="72"/>
      <c r="KZI186" s="72"/>
      <c r="KZJ186" s="72"/>
      <c r="KZK186" s="72"/>
      <c r="KZL186" s="72"/>
      <c r="KZM186" s="72"/>
      <c r="KZN186" s="72"/>
      <c r="KZO186" s="72"/>
      <c r="KZP186" s="72"/>
      <c r="KZQ186" s="71"/>
      <c r="KZR186" s="71"/>
      <c r="KZS186" s="71"/>
      <c r="KZT186" s="71"/>
      <c r="KZU186" s="71"/>
      <c r="KZV186" s="71"/>
      <c r="KZW186" s="71"/>
      <c r="KZX186" s="72"/>
      <c r="KZY186" s="72"/>
      <c r="KZZ186" s="72"/>
      <c r="LAA186" s="72"/>
      <c r="LAB186" s="72"/>
      <c r="LAC186" s="72"/>
      <c r="LAD186" s="72"/>
      <c r="LAE186" s="72"/>
      <c r="LAF186" s="72"/>
      <c r="LAG186" s="71"/>
      <c r="LAH186" s="71"/>
      <c r="LAI186" s="71"/>
      <c r="LAJ186" s="71"/>
      <c r="LAK186" s="71"/>
      <c r="LAL186" s="71"/>
      <c r="LAM186" s="71"/>
      <c r="LAN186" s="72"/>
      <c r="LAO186" s="72"/>
      <c r="LAP186" s="72"/>
      <c r="LAQ186" s="72"/>
      <c r="LAR186" s="72"/>
      <c r="LAS186" s="72"/>
      <c r="LAT186" s="72"/>
      <c r="LAU186" s="72"/>
      <c r="LAV186" s="72"/>
      <c r="LAW186" s="71"/>
      <c r="LAX186" s="71"/>
      <c r="LAY186" s="71"/>
      <c r="LAZ186" s="71"/>
      <c r="LBA186" s="71"/>
      <c r="LBB186" s="71"/>
      <c r="LBC186" s="71"/>
      <c r="LBD186" s="72"/>
      <c r="LBE186" s="72"/>
      <c r="LBF186" s="72"/>
      <c r="LBG186" s="72"/>
      <c r="LBH186" s="72"/>
      <c r="LBI186" s="72"/>
      <c r="LBJ186" s="72"/>
      <c r="LBK186" s="72"/>
      <c r="LBL186" s="72"/>
      <c r="LBM186" s="71"/>
      <c r="LBN186" s="71"/>
      <c r="LBO186" s="71"/>
      <c r="LBP186" s="71"/>
      <c r="LBQ186" s="71"/>
      <c r="LBR186" s="71"/>
      <c r="LBS186" s="71"/>
      <c r="LBT186" s="72"/>
      <c r="LBU186" s="72"/>
      <c r="LBV186" s="72"/>
      <c r="LBW186" s="72"/>
      <c r="LBX186" s="72"/>
      <c r="LBY186" s="72"/>
      <c r="LBZ186" s="72"/>
      <c r="LCA186" s="72"/>
      <c r="LCB186" s="72"/>
      <c r="LCC186" s="71"/>
      <c r="LCD186" s="71"/>
      <c r="LCE186" s="71"/>
      <c r="LCF186" s="71"/>
      <c r="LCG186" s="71"/>
      <c r="LCH186" s="71"/>
      <c r="LCI186" s="71"/>
      <c r="LCJ186" s="72"/>
      <c r="LCK186" s="72"/>
      <c r="LCL186" s="72"/>
      <c r="LCM186" s="72"/>
      <c r="LCN186" s="72"/>
      <c r="LCO186" s="72"/>
      <c r="LCP186" s="72"/>
      <c r="LCQ186" s="72"/>
      <c r="LCR186" s="72"/>
      <c r="LCS186" s="71"/>
      <c r="LCT186" s="71"/>
      <c r="LCU186" s="71"/>
      <c r="LCV186" s="71"/>
      <c r="LCW186" s="71"/>
      <c r="LCX186" s="71"/>
      <c r="LCY186" s="71"/>
      <c r="LCZ186" s="72"/>
      <c r="LDA186" s="72"/>
      <c r="LDB186" s="72"/>
      <c r="LDC186" s="72"/>
      <c r="LDD186" s="72"/>
      <c r="LDE186" s="72"/>
      <c r="LDF186" s="72"/>
      <c r="LDG186" s="72"/>
      <c r="LDH186" s="72"/>
      <c r="LDI186" s="71"/>
      <c r="LDJ186" s="71"/>
      <c r="LDK186" s="71"/>
      <c r="LDL186" s="71"/>
      <c r="LDM186" s="71"/>
      <c r="LDN186" s="71"/>
      <c r="LDO186" s="71"/>
      <c r="LDP186" s="72"/>
      <c r="LDQ186" s="72"/>
      <c r="LDR186" s="72"/>
      <c r="LDS186" s="72"/>
      <c r="LDT186" s="72"/>
      <c r="LDU186" s="72"/>
      <c r="LDV186" s="72"/>
      <c r="LDW186" s="72"/>
      <c r="LDX186" s="72"/>
      <c r="LDY186" s="71"/>
      <c r="LDZ186" s="71"/>
      <c r="LEA186" s="71"/>
      <c r="LEB186" s="71"/>
      <c r="LEC186" s="71"/>
      <c r="LED186" s="71"/>
      <c r="LEE186" s="71"/>
      <c r="LEF186" s="72"/>
      <c r="LEG186" s="72"/>
      <c r="LEH186" s="72"/>
      <c r="LEI186" s="72"/>
      <c r="LEJ186" s="72"/>
      <c r="LEK186" s="72"/>
      <c r="LEL186" s="72"/>
      <c r="LEM186" s="72"/>
      <c r="LEN186" s="72"/>
      <c r="LEO186" s="71"/>
      <c r="LEP186" s="71"/>
      <c r="LEQ186" s="71"/>
      <c r="LER186" s="71"/>
      <c r="LES186" s="71"/>
      <c r="LET186" s="71"/>
      <c r="LEU186" s="71"/>
      <c r="LEV186" s="72"/>
      <c r="LEW186" s="72"/>
      <c r="LEX186" s="72"/>
      <c r="LEY186" s="72"/>
      <c r="LEZ186" s="72"/>
      <c r="LFA186" s="72"/>
      <c r="LFB186" s="72"/>
      <c r="LFC186" s="72"/>
      <c r="LFD186" s="72"/>
      <c r="LFE186" s="71"/>
      <c r="LFF186" s="71"/>
      <c r="LFG186" s="71"/>
      <c r="LFH186" s="71"/>
      <c r="LFI186" s="71"/>
      <c r="LFJ186" s="71"/>
      <c r="LFK186" s="71"/>
      <c r="LFL186" s="72"/>
      <c r="LFM186" s="72"/>
      <c r="LFN186" s="72"/>
      <c r="LFO186" s="72"/>
      <c r="LFP186" s="72"/>
      <c r="LFQ186" s="72"/>
      <c r="LFR186" s="72"/>
      <c r="LFS186" s="72"/>
      <c r="LFT186" s="72"/>
      <c r="LFU186" s="71"/>
      <c r="LFV186" s="71"/>
      <c r="LFW186" s="71"/>
      <c r="LFX186" s="71"/>
      <c r="LFY186" s="71"/>
      <c r="LFZ186" s="71"/>
      <c r="LGA186" s="71"/>
      <c r="LGB186" s="72"/>
      <c r="LGC186" s="72"/>
      <c r="LGD186" s="72"/>
      <c r="LGE186" s="72"/>
      <c r="LGF186" s="72"/>
      <c r="LGG186" s="72"/>
      <c r="LGH186" s="72"/>
      <c r="LGI186" s="72"/>
      <c r="LGJ186" s="72"/>
      <c r="LGK186" s="71"/>
      <c r="LGL186" s="71"/>
      <c r="LGM186" s="71"/>
      <c r="LGN186" s="71"/>
      <c r="LGO186" s="71"/>
      <c r="LGP186" s="71"/>
      <c r="LGQ186" s="71"/>
      <c r="LGR186" s="72"/>
      <c r="LGS186" s="72"/>
      <c r="LGT186" s="72"/>
      <c r="LGU186" s="72"/>
      <c r="LGV186" s="72"/>
      <c r="LGW186" s="72"/>
      <c r="LGX186" s="72"/>
      <c r="LGY186" s="72"/>
      <c r="LGZ186" s="72"/>
      <c r="LHA186" s="71"/>
      <c r="LHB186" s="71"/>
      <c r="LHC186" s="71"/>
      <c r="LHD186" s="71"/>
      <c r="LHE186" s="71"/>
      <c r="LHF186" s="71"/>
      <c r="LHG186" s="71"/>
      <c r="LHH186" s="72"/>
      <c r="LHI186" s="72"/>
      <c r="LHJ186" s="72"/>
      <c r="LHK186" s="72"/>
      <c r="LHL186" s="72"/>
      <c r="LHM186" s="72"/>
      <c r="LHN186" s="72"/>
      <c r="LHO186" s="72"/>
      <c r="LHP186" s="72"/>
      <c r="LHQ186" s="71"/>
      <c r="LHR186" s="71"/>
      <c r="LHS186" s="71"/>
      <c r="LHT186" s="71"/>
      <c r="LHU186" s="71"/>
      <c r="LHV186" s="71"/>
      <c r="LHW186" s="71"/>
      <c r="LHX186" s="72"/>
      <c r="LHY186" s="72"/>
      <c r="LHZ186" s="72"/>
      <c r="LIA186" s="72"/>
      <c r="LIB186" s="72"/>
      <c r="LIC186" s="72"/>
      <c r="LID186" s="72"/>
      <c r="LIE186" s="72"/>
      <c r="LIF186" s="72"/>
      <c r="LIG186" s="71"/>
      <c r="LIH186" s="71"/>
      <c r="LII186" s="71"/>
      <c r="LIJ186" s="71"/>
      <c r="LIK186" s="71"/>
      <c r="LIL186" s="71"/>
      <c r="LIM186" s="71"/>
      <c r="LIN186" s="72"/>
      <c r="LIO186" s="72"/>
      <c r="LIP186" s="72"/>
      <c r="LIQ186" s="72"/>
      <c r="LIR186" s="72"/>
      <c r="LIS186" s="72"/>
      <c r="LIT186" s="72"/>
      <c r="LIU186" s="72"/>
      <c r="LIV186" s="72"/>
      <c r="LIW186" s="71"/>
      <c r="LIX186" s="71"/>
      <c r="LIY186" s="71"/>
      <c r="LIZ186" s="71"/>
      <c r="LJA186" s="71"/>
      <c r="LJB186" s="71"/>
      <c r="LJC186" s="71"/>
      <c r="LJD186" s="72"/>
      <c r="LJE186" s="72"/>
      <c r="LJF186" s="72"/>
      <c r="LJG186" s="72"/>
      <c r="LJH186" s="72"/>
      <c r="LJI186" s="72"/>
      <c r="LJJ186" s="72"/>
      <c r="LJK186" s="72"/>
      <c r="LJL186" s="72"/>
      <c r="LJM186" s="71"/>
      <c r="LJN186" s="71"/>
      <c r="LJO186" s="71"/>
      <c r="LJP186" s="71"/>
      <c r="LJQ186" s="71"/>
      <c r="LJR186" s="71"/>
      <c r="LJS186" s="71"/>
      <c r="LJT186" s="72"/>
      <c r="LJU186" s="72"/>
      <c r="LJV186" s="72"/>
      <c r="LJW186" s="72"/>
      <c r="LJX186" s="72"/>
      <c r="LJY186" s="72"/>
      <c r="LJZ186" s="72"/>
      <c r="LKA186" s="72"/>
      <c r="LKB186" s="72"/>
      <c r="LKC186" s="71"/>
      <c r="LKD186" s="71"/>
      <c r="LKE186" s="71"/>
      <c r="LKF186" s="71"/>
      <c r="LKG186" s="71"/>
      <c r="LKH186" s="71"/>
      <c r="LKI186" s="71"/>
      <c r="LKJ186" s="72"/>
      <c r="LKK186" s="72"/>
      <c r="LKL186" s="72"/>
      <c r="LKM186" s="72"/>
      <c r="LKN186" s="72"/>
      <c r="LKO186" s="72"/>
      <c r="LKP186" s="72"/>
      <c r="LKQ186" s="72"/>
      <c r="LKR186" s="72"/>
      <c r="LKS186" s="71"/>
      <c r="LKT186" s="71"/>
      <c r="LKU186" s="71"/>
      <c r="LKV186" s="71"/>
      <c r="LKW186" s="71"/>
      <c r="LKX186" s="71"/>
      <c r="LKY186" s="71"/>
      <c r="LKZ186" s="72"/>
      <c r="LLA186" s="72"/>
      <c r="LLB186" s="72"/>
      <c r="LLC186" s="72"/>
      <c r="LLD186" s="72"/>
      <c r="LLE186" s="72"/>
      <c r="LLF186" s="72"/>
      <c r="LLG186" s="72"/>
      <c r="LLH186" s="72"/>
      <c r="LLI186" s="71"/>
      <c r="LLJ186" s="71"/>
      <c r="LLK186" s="71"/>
      <c r="LLL186" s="71"/>
      <c r="LLM186" s="71"/>
      <c r="LLN186" s="71"/>
      <c r="LLO186" s="71"/>
      <c r="LLP186" s="72"/>
      <c r="LLQ186" s="72"/>
      <c r="LLR186" s="72"/>
      <c r="LLS186" s="72"/>
      <c r="LLT186" s="72"/>
      <c r="LLU186" s="72"/>
      <c r="LLV186" s="72"/>
      <c r="LLW186" s="72"/>
      <c r="LLX186" s="72"/>
      <c r="LLY186" s="71"/>
      <c r="LLZ186" s="71"/>
      <c r="LMA186" s="71"/>
      <c r="LMB186" s="71"/>
      <c r="LMC186" s="71"/>
      <c r="LMD186" s="71"/>
      <c r="LME186" s="71"/>
      <c r="LMF186" s="72"/>
      <c r="LMG186" s="72"/>
      <c r="LMH186" s="72"/>
      <c r="LMI186" s="72"/>
      <c r="LMJ186" s="72"/>
      <c r="LMK186" s="72"/>
      <c r="LML186" s="72"/>
      <c r="LMM186" s="72"/>
      <c r="LMN186" s="72"/>
      <c r="LMO186" s="71"/>
      <c r="LMP186" s="71"/>
      <c r="LMQ186" s="71"/>
      <c r="LMR186" s="71"/>
      <c r="LMS186" s="71"/>
      <c r="LMT186" s="71"/>
      <c r="LMU186" s="71"/>
      <c r="LMV186" s="72"/>
      <c r="LMW186" s="72"/>
      <c r="LMX186" s="72"/>
      <c r="LMY186" s="72"/>
      <c r="LMZ186" s="72"/>
      <c r="LNA186" s="72"/>
      <c r="LNB186" s="72"/>
      <c r="LNC186" s="72"/>
      <c r="LND186" s="72"/>
      <c r="LNE186" s="71"/>
      <c r="LNF186" s="71"/>
      <c r="LNG186" s="71"/>
      <c r="LNH186" s="71"/>
      <c r="LNI186" s="71"/>
      <c r="LNJ186" s="71"/>
      <c r="LNK186" s="71"/>
      <c r="LNL186" s="72"/>
      <c r="LNM186" s="72"/>
      <c r="LNN186" s="72"/>
      <c r="LNO186" s="72"/>
      <c r="LNP186" s="72"/>
      <c r="LNQ186" s="72"/>
      <c r="LNR186" s="72"/>
      <c r="LNS186" s="72"/>
      <c r="LNT186" s="72"/>
      <c r="LNU186" s="71"/>
      <c r="LNV186" s="71"/>
      <c r="LNW186" s="71"/>
      <c r="LNX186" s="71"/>
      <c r="LNY186" s="71"/>
      <c r="LNZ186" s="71"/>
      <c r="LOA186" s="71"/>
      <c r="LOB186" s="72"/>
      <c r="LOC186" s="72"/>
      <c r="LOD186" s="72"/>
      <c r="LOE186" s="72"/>
      <c r="LOF186" s="72"/>
      <c r="LOG186" s="72"/>
      <c r="LOH186" s="72"/>
      <c r="LOI186" s="72"/>
      <c r="LOJ186" s="72"/>
      <c r="LOK186" s="71"/>
      <c r="LOL186" s="71"/>
      <c r="LOM186" s="71"/>
      <c r="LON186" s="71"/>
      <c r="LOO186" s="71"/>
      <c r="LOP186" s="71"/>
      <c r="LOQ186" s="71"/>
      <c r="LOR186" s="72"/>
      <c r="LOS186" s="72"/>
      <c r="LOT186" s="72"/>
      <c r="LOU186" s="72"/>
      <c r="LOV186" s="72"/>
      <c r="LOW186" s="72"/>
      <c r="LOX186" s="72"/>
      <c r="LOY186" s="72"/>
      <c r="LOZ186" s="72"/>
      <c r="LPA186" s="71"/>
      <c r="LPB186" s="71"/>
      <c r="LPC186" s="71"/>
      <c r="LPD186" s="71"/>
      <c r="LPE186" s="71"/>
      <c r="LPF186" s="71"/>
      <c r="LPG186" s="71"/>
      <c r="LPH186" s="72"/>
      <c r="LPI186" s="72"/>
      <c r="LPJ186" s="72"/>
      <c r="LPK186" s="72"/>
      <c r="LPL186" s="72"/>
      <c r="LPM186" s="72"/>
      <c r="LPN186" s="72"/>
      <c r="LPO186" s="72"/>
      <c r="LPP186" s="72"/>
      <c r="LPQ186" s="71"/>
      <c r="LPR186" s="71"/>
      <c r="LPS186" s="71"/>
      <c r="LPT186" s="71"/>
      <c r="LPU186" s="71"/>
      <c r="LPV186" s="71"/>
      <c r="LPW186" s="71"/>
      <c r="LPX186" s="72"/>
      <c r="LPY186" s="72"/>
      <c r="LPZ186" s="72"/>
      <c r="LQA186" s="72"/>
      <c r="LQB186" s="72"/>
      <c r="LQC186" s="72"/>
      <c r="LQD186" s="72"/>
      <c r="LQE186" s="72"/>
      <c r="LQF186" s="72"/>
      <c r="LQG186" s="71"/>
      <c r="LQH186" s="71"/>
      <c r="LQI186" s="71"/>
      <c r="LQJ186" s="71"/>
      <c r="LQK186" s="71"/>
      <c r="LQL186" s="71"/>
      <c r="LQM186" s="71"/>
      <c r="LQN186" s="72"/>
      <c r="LQO186" s="72"/>
      <c r="LQP186" s="72"/>
      <c r="LQQ186" s="72"/>
      <c r="LQR186" s="72"/>
      <c r="LQS186" s="72"/>
      <c r="LQT186" s="72"/>
      <c r="LQU186" s="72"/>
      <c r="LQV186" s="72"/>
      <c r="LQW186" s="71"/>
      <c r="LQX186" s="71"/>
      <c r="LQY186" s="71"/>
      <c r="LQZ186" s="71"/>
      <c r="LRA186" s="71"/>
      <c r="LRB186" s="71"/>
      <c r="LRC186" s="71"/>
      <c r="LRD186" s="72"/>
      <c r="LRE186" s="72"/>
      <c r="LRF186" s="72"/>
      <c r="LRG186" s="72"/>
      <c r="LRH186" s="72"/>
      <c r="LRI186" s="72"/>
      <c r="LRJ186" s="72"/>
      <c r="LRK186" s="72"/>
      <c r="LRL186" s="72"/>
      <c r="LRM186" s="71"/>
      <c r="LRN186" s="71"/>
      <c r="LRO186" s="71"/>
      <c r="LRP186" s="71"/>
      <c r="LRQ186" s="71"/>
      <c r="LRR186" s="71"/>
      <c r="LRS186" s="71"/>
      <c r="LRT186" s="72"/>
      <c r="LRU186" s="72"/>
      <c r="LRV186" s="72"/>
      <c r="LRW186" s="72"/>
      <c r="LRX186" s="72"/>
      <c r="LRY186" s="72"/>
      <c r="LRZ186" s="72"/>
      <c r="LSA186" s="72"/>
      <c r="LSB186" s="72"/>
      <c r="LSC186" s="71"/>
      <c r="LSD186" s="71"/>
      <c r="LSE186" s="71"/>
      <c r="LSF186" s="71"/>
      <c r="LSG186" s="71"/>
      <c r="LSH186" s="71"/>
      <c r="LSI186" s="71"/>
      <c r="LSJ186" s="72"/>
      <c r="LSK186" s="72"/>
      <c r="LSL186" s="72"/>
      <c r="LSM186" s="72"/>
      <c r="LSN186" s="72"/>
      <c r="LSO186" s="72"/>
      <c r="LSP186" s="72"/>
      <c r="LSQ186" s="72"/>
      <c r="LSR186" s="72"/>
      <c r="LSS186" s="71"/>
      <c r="LST186" s="71"/>
      <c r="LSU186" s="71"/>
      <c r="LSV186" s="71"/>
      <c r="LSW186" s="71"/>
      <c r="LSX186" s="71"/>
      <c r="LSY186" s="71"/>
      <c r="LSZ186" s="72"/>
      <c r="LTA186" s="72"/>
      <c r="LTB186" s="72"/>
      <c r="LTC186" s="72"/>
      <c r="LTD186" s="72"/>
      <c r="LTE186" s="72"/>
      <c r="LTF186" s="72"/>
      <c r="LTG186" s="72"/>
      <c r="LTH186" s="72"/>
      <c r="LTI186" s="71"/>
      <c r="LTJ186" s="71"/>
      <c r="LTK186" s="71"/>
      <c r="LTL186" s="71"/>
      <c r="LTM186" s="71"/>
      <c r="LTN186" s="71"/>
      <c r="LTO186" s="71"/>
      <c r="LTP186" s="72"/>
      <c r="LTQ186" s="72"/>
      <c r="LTR186" s="72"/>
      <c r="LTS186" s="72"/>
      <c r="LTT186" s="72"/>
      <c r="LTU186" s="72"/>
      <c r="LTV186" s="72"/>
      <c r="LTW186" s="72"/>
      <c r="LTX186" s="72"/>
      <c r="LTY186" s="71"/>
      <c r="LTZ186" s="71"/>
      <c r="LUA186" s="71"/>
      <c r="LUB186" s="71"/>
      <c r="LUC186" s="71"/>
      <c r="LUD186" s="71"/>
      <c r="LUE186" s="71"/>
      <c r="LUF186" s="72"/>
      <c r="LUG186" s="72"/>
      <c r="LUH186" s="72"/>
      <c r="LUI186" s="72"/>
      <c r="LUJ186" s="72"/>
      <c r="LUK186" s="72"/>
      <c r="LUL186" s="72"/>
      <c r="LUM186" s="72"/>
      <c r="LUN186" s="72"/>
      <c r="LUO186" s="71"/>
      <c r="LUP186" s="71"/>
      <c r="LUQ186" s="71"/>
      <c r="LUR186" s="71"/>
      <c r="LUS186" s="71"/>
      <c r="LUT186" s="71"/>
      <c r="LUU186" s="71"/>
      <c r="LUV186" s="72"/>
      <c r="LUW186" s="72"/>
      <c r="LUX186" s="72"/>
      <c r="LUY186" s="72"/>
      <c r="LUZ186" s="72"/>
      <c r="LVA186" s="72"/>
      <c r="LVB186" s="72"/>
      <c r="LVC186" s="72"/>
      <c r="LVD186" s="72"/>
      <c r="LVE186" s="71"/>
      <c r="LVF186" s="71"/>
      <c r="LVG186" s="71"/>
      <c r="LVH186" s="71"/>
      <c r="LVI186" s="71"/>
      <c r="LVJ186" s="71"/>
      <c r="LVK186" s="71"/>
      <c r="LVL186" s="72"/>
      <c r="LVM186" s="72"/>
      <c r="LVN186" s="72"/>
      <c r="LVO186" s="72"/>
      <c r="LVP186" s="72"/>
      <c r="LVQ186" s="72"/>
      <c r="LVR186" s="72"/>
      <c r="LVS186" s="72"/>
      <c r="LVT186" s="72"/>
      <c r="LVU186" s="71"/>
      <c r="LVV186" s="71"/>
      <c r="LVW186" s="71"/>
      <c r="LVX186" s="71"/>
      <c r="LVY186" s="71"/>
      <c r="LVZ186" s="71"/>
      <c r="LWA186" s="71"/>
      <c r="LWB186" s="72"/>
      <c r="LWC186" s="72"/>
      <c r="LWD186" s="72"/>
      <c r="LWE186" s="72"/>
      <c r="LWF186" s="72"/>
      <c r="LWG186" s="72"/>
      <c r="LWH186" s="72"/>
      <c r="LWI186" s="72"/>
      <c r="LWJ186" s="72"/>
      <c r="LWK186" s="71"/>
      <c r="LWL186" s="71"/>
      <c r="LWM186" s="71"/>
      <c r="LWN186" s="71"/>
      <c r="LWO186" s="71"/>
      <c r="LWP186" s="71"/>
      <c r="LWQ186" s="71"/>
      <c r="LWR186" s="72"/>
      <c r="LWS186" s="72"/>
      <c r="LWT186" s="72"/>
      <c r="LWU186" s="72"/>
      <c r="LWV186" s="72"/>
      <c r="LWW186" s="72"/>
      <c r="LWX186" s="72"/>
      <c r="LWY186" s="72"/>
      <c r="LWZ186" s="72"/>
      <c r="LXA186" s="71"/>
      <c r="LXB186" s="71"/>
      <c r="LXC186" s="71"/>
      <c r="LXD186" s="71"/>
      <c r="LXE186" s="71"/>
      <c r="LXF186" s="71"/>
      <c r="LXG186" s="71"/>
      <c r="LXH186" s="72"/>
      <c r="LXI186" s="72"/>
      <c r="LXJ186" s="72"/>
      <c r="LXK186" s="72"/>
      <c r="LXL186" s="72"/>
      <c r="LXM186" s="72"/>
      <c r="LXN186" s="72"/>
      <c r="LXO186" s="72"/>
      <c r="LXP186" s="72"/>
      <c r="LXQ186" s="71"/>
      <c r="LXR186" s="71"/>
      <c r="LXS186" s="71"/>
      <c r="LXT186" s="71"/>
      <c r="LXU186" s="71"/>
      <c r="LXV186" s="71"/>
      <c r="LXW186" s="71"/>
      <c r="LXX186" s="72"/>
      <c r="LXY186" s="72"/>
      <c r="LXZ186" s="72"/>
      <c r="LYA186" s="72"/>
      <c r="LYB186" s="72"/>
      <c r="LYC186" s="72"/>
      <c r="LYD186" s="72"/>
      <c r="LYE186" s="72"/>
      <c r="LYF186" s="72"/>
      <c r="LYG186" s="71"/>
      <c r="LYH186" s="71"/>
      <c r="LYI186" s="71"/>
      <c r="LYJ186" s="71"/>
      <c r="LYK186" s="71"/>
      <c r="LYL186" s="71"/>
      <c r="LYM186" s="71"/>
      <c r="LYN186" s="72"/>
      <c r="LYO186" s="72"/>
      <c r="LYP186" s="72"/>
      <c r="LYQ186" s="72"/>
      <c r="LYR186" s="72"/>
      <c r="LYS186" s="72"/>
      <c r="LYT186" s="72"/>
      <c r="LYU186" s="72"/>
      <c r="LYV186" s="72"/>
      <c r="LYW186" s="71"/>
      <c r="LYX186" s="71"/>
      <c r="LYY186" s="71"/>
      <c r="LYZ186" s="71"/>
      <c r="LZA186" s="71"/>
      <c r="LZB186" s="71"/>
      <c r="LZC186" s="71"/>
      <c r="LZD186" s="72"/>
      <c r="LZE186" s="72"/>
      <c r="LZF186" s="72"/>
      <c r="LZG186" s="72"/>
      <c r="LZH186" s="72"/>
      <c r="LZI186" s="72"/>
      <c r="LZJ186" s="72"/>
      <c r="LZK186" s="72"/>
      <c r="LZL186" s="72"/>
      <c r="LZM186" s="71"/>
      <c r="LZN186" s="71"/>
      <c r="LZO186" s="71"/>
      <c r="LZP186" s="71"/>
      <c r="LZQ186" s="71"/>
      <c r="LZR186" s="71"/>
      <c r="LZS186" s="71"/>
      <c r="LZT186" s="72"/>
      <c r="LZU186" s="72"/>
      <c r="LZV186" s="72"/>
      <c r="LZW186" s="72"/>
      <c r="LZX186" s="72"/>
      <c r="LZY186" s="72"/>
      <c r="LZZ186" s="72"/>
      <c r="MAA186" s="72"/>
      <c r="MAB186" s="72"/>
      <c r="MAC186" s="71"/>
      <c r="MAD186" s="71"/>
      <c r="MAE186" s="71"/>
      <c r="MAF186" s="71"/>
      <c r="MAG186" s="71"/>
      <c r="MAH186" s="71"/>
      <c r="MAI186" s="71"/>
      <c r="MAJ186" s="72"/>
      <c r="MAK186" s="72"/>
      <c r="MAL186" s="72"/>
      <c r="MAM186" s="72"/>
      <c r="MAN186" s="72"/>
      <c r="MAO186" s="72"/>
      <c r="MAP186" s="72"/>
      <c r="MAQ186" s="72"/>
      <c r="MAR186" s="72"/>
      <c r="MAS186" s="71"/>
      <c r="MAT186" s="71"/>
      <c r="MAU186" s="71"/>
      <c r="MAV186" s="71"/>
      <c r="MAW186" s="71"/>
      <c r="MAX186" s="71"/>
      <c r="MAY186" s="71"/>
      <c r="MAZ186" s="72"/>
      <c r="MBA186" s="72"/>
      <c r="MBB186" s="72"/>
      <c r="MBC186" s="72"/>
      <c r="MBD186" s="72"/>
      <c r="MBE186" s="72"/>
      <c r="MBF186" s="72"/>
      <c r="MBG186" s="72"/>
      <c r="MBH186" s="72"/>
      <c r="MBI186" s="71"/>
      <c r="MBJ186" s="71"/>
      <c r="MBK186" s="71"/>
      <c r="MBL186" s="71"/>
      <c r="MBM186" s="71"/>
      <c r="MBN186" s="71"/>
      <c r="MBO186" s="71"/>
      <c r="MBP186" s="72"/>
      <c r="MBQ186" s="72"/>
      <c r="MBR186" s="72"/>
      <c r="MBS186" s="72"/>
      <c r="MBT186" s="72"/>
      <c r="MBU186" s="72"/>
      <c r="MBV186" s="72"/>
      <c r="MBW186" s="72"/>
      <c r="MBX186" s="72"/>
      <c r="MBY186" s="71"/>
      <c r="MBZ186" s="71"/>
      <c r="MCA186" s="71"/>
      <c r="MCB186" s="71"/>
      <c r="MCC186" s="71"/>
      <c r="MCD186" s="71"/>
      <c r="MCE186" s="71"/>
      <c r="MCF186" s="72"/>
      <c r="MCG186" s="72"/>
      <c r="MCH186" s="72"/>
      <c r="MCI186" s="72"/>
      <c r="MCJ186" s="72"/>
      <c r="MCK186" s="72"/>
      <c r="MCL186" s="72"/>
      <c r="MCM186" s="72"/>
      <c r="MCN186" s="72"/>
      <c r="MCO186" s="71"/>
      <c r="MCP186" s="71"/>
      <c r="MCQ186" s="71"/>
      <c r="MCR186" s="71"/>
      <c r="MCS186" s="71"/>
      <c r="MCT186" s="71"/>
      <c r="MCU186" s="71"/>
      <c r="MCV186" s="72"/>
      <c r="MCW186" s="72"/>
      <c r="MCX186" s="72"/>
      <c r="MCY186" s="72"/>
      <c r="MCZ186" s="72"/>
      <c r="MDA186" s="72"/>
      <c r="MDB186" s="72"/>
      <c r="MDC186" s="72"/>
      <c r="MDD186" s="72"/>
      <c r="MDE186" s="71"/>
      <c r="MDF186" s="71"/>
      <c r="MDG186" s="71"/>
      <c r="MDH186" s="71"/>
      <c r="MDI186" s="71"/>
      <c r="MDJ186" s="71"/>
      <c r="MDK186" s="71"/>
      <c r="MDL186" s="72"/>
      <c r="MDM186" s="72"/>
      <c r="MDN186" s="72"/>
      <c r="MDO186" s="72"/>
      <c r="MDP186" s="72"/>
      <c r="MDQ186" s="72"/>
      <c r="MDR186" s="72"/>
      <c r="MDS186" s="72"/>
      <c r="MDT186" s="72"/>
      <c r="MDU186" s="71"/>
      <c r="MDV186" s="71"/>
      <c r="MDW186" s="71"/>
      <c r="MDX186" s="71"/>
      <c r="MDY186" s="71"/>
      <c r="MDZ186" s="71"/>
      <c r="MEA186" s="71"/>
      <c r="MEB186" s="72"/>
      <c r="MEC186" s="72"/>
      <c r="MED186" s="72"/>
      <c r="MEE186" s="72"/>
      <c r="MEF186" s="72"/>
      <c r="MEG186" s="72"/>
      <c r="MEH186" s="72"/>
      <c r="MEI186" s="72"/>
      <c r="MEJ186" s="72"/>
      <c r="MEK186" s="71"/>
      <c r="MEL186" s="71"/>
      <c r="MEM186" s="71"/>
      <c r="MEN186" s="71"/>
      <c r="MEO186" s="71"/>
      <c r="MEP186" s="71"/>
      <c r="MEQ186" s="71"/>
      <c r="MER186" s="72"/>
      <c r="MES186" s="72"/>
      <c r="MET186" s="72"/>
      <c r="MEU186" s="72"/>
      <c r="MEV186" s="72"/>
      <c r="MEW186" s="72"/>
      <c r="MEX186" s="72"/>
      <c r="MEY186" s="72"/>
      <c r="MEZ186" s="72"/>
      <c r="MFA186" s="71"/>
      <c r="MFB186" s="71"/>
      <c r="MFC186" s="71"/>
      <c r="MFD186" s="71"/>
      <c r="MFE186" s="71"/>
      <c r="MFF186" s="71"/>
      <c r="MFG186" s="71"/>
      <c r="MFH186" s="72"/>
      <c r="MFI186" s="72"/>
      <c r="MFJ186" s="72"/>
      <c r="MFK186" s="72"/>
      <c r="MFL186" s="72"/>
      <c r="MFM186" s="72"/>
      <c r="MFN186" s="72"/>
      <c r="MFO186" s="72"/>
      <c r="MFP186" s="72"/>
      <c r="MFQ186" s="71"/>
      <c r="MFR186" s="71"/>
      <c r="MFS186" s="71"/>
      <c r="MFT186" s="71"/>
      <c r="MFU186" s="71"/>
      <c r="MFV186" s="71"/>
      <c r="MFW186" s="71"/>
      <c r="MFX186" s="72"/>
      <c r="MFY186" s="72"/>
      <c r="MFZ186" s="72"/>
      <c r="MGA186" s="72"/>
      <c r="MGB186" s="72"/>
      <c r="MGC186" s="72"/>
      <c r="MGD186" s="72"/>
      <c r="MGE186" s="72"/>
      <c r="MGF186" s="72"/>
      <c r="MGG186" s="71"/>
      <c r="MGH186" s="71"/>
      <c r="MGI186" s="71"/>
      <c r="MGJ186" s="71"/>
      <c r="MGK186" s="71"/>
      <c r="MGL186" s="71"/>
      <c r="MGM186" s="71"/>
      <c r="MGN186" s="72"/>
      <c r="MGO186" s="72"/>
      <c r="MGP186" s="72"/>
      <c r="MGQ186" s="72"/>
      <c r="MGR186" s="72"/>
      <c r="MGS186" s="72"/>
      <c r="MGT186" s="72"/>
      <c r="MGU186" s="72"/>
      <c r="MGV186" s="72"/>
      <c r="MGW186" s="71"/>
      <c r="MGX186" s="71"/>
      <c r="MGY186" s="71"/>
      <c r="MGZ186" s="71"/>
      <c r="MHA186" s="71"/>
      <c r="MHB186" s="71"/>
      <c r="MHC186" s="71"/>
      <c r="MHD186" s="72"/>
      <c r="MHE186" s="72"/>
      <c r="MHF186" s="72"/>
      <c r="MHG186" s="72"/>
      <c r="MHH186" s="72"/>
      <c r="MHI186" s="72"/>
      <c r="MHJ186" s="72"/>
      <c r="MHK186" s="72"/>
      <c r="MHL186" s="72"/>
      <c r="MHM186" s="71"/>
      <c r="MHN186" s="71"/>
      <c r="MHO186" s="71"/>
      <c r="MHP186" s="71"/>
      <c r="MHQ186" s="71"/>
      <c r="MHR186" s="71"/>
      <c r="MHS186" s="71"/>
      <c r="MHT186" s="72"/>
      <c r="MHU186" s="72"/>
      <c r="MHV186" s="72"/>
      <c r="MHW186" s="72"/>
      <c r="MHX186" s="72"/>
      <c r="MHY186" s="72"/>
      <c r="MHZ186" s="72"/>
      <c r="MIA186" s="72"/>
      <c r="MIB186" s="72"/>
      <c r="MIC186" s="71"/>
      <c r="MID186" s="71"/>
      <c r="MIE186" s="71"/>
      <c r="MIF186" s="71"/>
      <c r="MIG186" s="71"/>
      <c r="MIH186" s="71"/>
      <c r="MII186" s="71"/>
      <c r="MIJ186" s="72"/>
      <c r="MIK186" s="72"/>
      <c r="MIL186" s="72"/>
      <c r="MIM186" s="72"/>
      <c r="MIN186" s="72"/>
      <c r="MIO186" s="72"/>
      <c r="MIP186" s="72"/>
      <c r="MIQ186" s="72"/>
      <c r="MIR186" s="72"/>
      <c r="MIS186" s="71"/>
      <c r="MIT186" s="71"/>
      <c r="MIU186" s="71"/>
      <c r="MIV186" s="71"/>
      <c r="MIW186" s="71"/>
      <c r="MIX186" s="71"/>
      <c r="MIY186" s="71"/>
      <c r="MIZ186" s="72"/>
      <c r="MJA186" s="72"/>
      <c r="MJB186" s="72"/>
      <c r="MJC186" s="72"/>
      <c r="MJD186" s="72"/>
      <c r="MJE186" s="72"/>
      <c r="MJF186" s="72"/>
      <c r="MJG186" s="72"/>
      <c r="MJH186" s="72"/>
      <c r="MJI186" s="71"/>
      <c r="MJJ186" s="71"/>
      <c r="MJK186" s="71"/>
      <c r="MJL186" s="71"/>
      <c r="MJM186" s="71"/>
      <c r="MJN186" s="71"/>
      <c r="MJO186" s="71"/>
      <c r="MJP186" s="72"/>
      <c r="MJQ186" s="72"/>
      <c r="MJR186" s="72"/>
      <c r="MJS186" s="72"/>
      <c r="MJT186" s="72"/>
      <c r="MJU186" s="72"/>
      <c r="MJV186" s="72"/>
      <c r="MJW186" s="72"/>
      <c r="MJX186" s="72"/>
      <c r="MJY186" s="71"/>
      <c r="MJZ186" s="71"/>
      <c r="MKA186" s="71"/>
      <c r="MKB186" s="71"/>
      <c r="MKC186" s="71"/>
      <c r="MKD186" s="71"/>
      <c r="MKE186" s="71"/>
      <c r="MKF186" s="72"/>
      <c r="MKG186" s="72"/>
      <c r="MKH186" s="72"/>
      <c r="MKI186" s="72"/>
      <c r="MKJ186" s="72"/>
      <c r="MKK186" s="72"/>
      <c r="MKL186" s="72"/>
      <c r="MKM186" s="72"/>
      <c r="MKN186" s="72"/>
      <c r="MKO186" s="71"/>
      <c r="MKP186" s="71"/>
      <c r="MKQ186" s="71"/>
      <c r="MKR186" s="71"/>
      <c r="MKS186" s="71"/>
      <c r="MKT186" s="71"/>
      <c r="MKU186" s="71"/>
      <c r="MKV186" s="72"/>
      <c r="MKW186" s="72"/>
      <c r="MKX186" s="72"/>
      <c r="MKY186" s="72"/>
      <c r="MKZ186" s="72"/>
      <c r="MLA186" s="72"/>
      <c r="MLB186" s="72"/>
      <c r="MLC186" s="72"/>
      <c r="MLD186" s="72"/>
      <c r="MLE186" s="71"/>
      <c r="MLF186" s="71"/>
      <c r="MLG186" s="71"/>
      <c r="MLH186" s="71"/>
      <c r="MLI186" s="71"/>
      <c r="MLJ186" s="71"/>
      <c r="MLK186" s="71"/>
      <c r="MLL186" s="72"/>
      <c r="MLM186" s="72"/>
      <c r="MLN186" s="72"/>
      <c r="MLO186" s="72"/>
      <c r="MLP186" s="72"/>
      <c r="MLQ186" s="72"/>
      <c r="MLR186" s="72"/>
      <c r="MLS186" s="72"/>
      <c r="MLT186" s="72"/>
      <c r="MLU186" s="71"/>
      <c r="MLV186" s="71"/>
      <c r="MLW186" s="71"/>
      <c r="MLX186" s="71"/>
      <c r="MLY186" s="71"/>
      <c r="MLZ186" s="71"/>
      <c r="MMA186" s="71"/>
      <c r="MMB186" s="72"/>
      <c r="MMC186" s="72"/>
      <c r="MMD186" s="72"/>
      <c r="MME186" s="72"/>
      <c r="MMF186" s="72"/>
      <c r="MMG186" s="72"/>
      <c r="MMH186" s="72"/>
      <c r="MMI186" s="72"/>
      <c r="MMJ186" s="72"/>
      <c r="MMK186" s="71"/>
      <c r="MML186" s="71"/>
      <c r="MMM186" s="71"/>
      <c r="MMN186" s="71"/>
      <c r="MMO186" s="71"/>
      <c r="MMP186" s="71"/>
      <c r="MMQ186" s="71"/>
      <c r="MMR186" s="72"/>
      <c r="MMS186" s="72"/>
      <c r="MMT186" s="72"/>
      <c r="MMU186" s="72"/>
      <c r="MMV186" s="72"/>
      <c r="MMW186" s="72"/>
      <c r="MMX186" s="72"/>
      <c r="MMY186" s="72"/>
      <c r="MMZ186" s="72"/>
      <c r="MNA186" s="71"/>
      <c r="MNB186" s="71"/>
      <c r="MNC186" s="71"/>
      <c r="MND186" s="71"/>
      <c r="MNE186" s="71"/>
      <c r="MNF186" s="71"/>
      <c r="MNG186" s="71"/>
      <c r="MNH186" s="72"/>
      <c r="MNI186" s="72"/>
      <c r="MNJ186" s="72"/>
      <c r="MNK186" s="72"/>
      <c r="MNL186" s="72"/>
      <c r="MNM186" s="72"/>
      <c r="MNN186" s="72"/>
      <c r="MNO186" s="72"/>
      <c r="MNP186" s="72"/>
      <c r="MNQ186" s="71"/>
      <c r="MNR186" s="71"/>
      <c r="MNS186" s="71"/>
      <c r="MNT186" s="71"/>
      <c r="MNU186" s="71"/>
      <c r="MNV186" s="71"/>
      <c r="MNW186" s="71"/>
      <c r="MNX186" s="72"/>
      <c r="MNY186" s="72"/>
      <c r="MNZ186" s="72"/>
      <c r="MOA186" s="72"/>
      <c r="MOB186" s="72"/>
      <c r="MOC186" s="72"/>
      <c r="MOD186" s="72"/>
      <c r="MOE186" s="72"/>
      <c r="MOF186" s="72"/>
      <c r="MOG186" s="71"/>
      <c r="MOH186" s="71"/>
      <c r="MOI186" s="71"/>
      <c r="MOJ186" s="71"/>
      <c r="MOK186" s="71"/>
      <c r="MOL186" s="71"/>
      <c r="MOM186" s="71"/>
      <c r="MON186" s="72"/>
      <c r="MOO186" s="72"/>
      <c r="MOP186" s="72"/>
      <c r="MOQ186" s="72"/>
      <c r="MOR186" s="72"/>
      <c r="MOS186" s="72"/>
      <c r="MOT186" s="72"/>
      <c r="MOU186" s="72"/>
      <c r="MOV186" s="72"/>
      <c r="MOW186" s="71"/>
      <c r="MOX186" s="71"/>
      <c r="MOY186" s="71"/>
      <c r="MOZ186" s="71"/>
      <c r="MPA186" s="71"/>
      <c r="MPB186" s="71"/>
      <c r="MPC186" s="71"/>
      <c r="MPD186" s="72"/>
      <c r="MPE186" s="72"/>
      <c r="MPF186" s="72"/>
      <c r="MPG186" s="72"/>
      <c r="MPH186" s="72"/>
      <c r="MPI186" s="72"/>
      <c r="MPJ186" s="72"/>
      <c r="MPK186" s="72"/>
      <c r="MPL186" s="72"/>
      <c r="MPM186" s="71"/>
      <c r="MPN186" s="71"/>
      <c r="MPO186" s="71"/>
      <c r="MPP186" s="71"/>
      <c r="MPQ186" s="71"/>
      <c r="MPR186" s="71"/>
      <c r="MPS186" s="71"/>
      <c r="MPT186" s="72"/>
      <c r="MPU186" s="72"/>
      <c r="MPV186" s="72"/>
      <c r="MPW186" s="72"/>
      <c r="MPX186" s="72"/>
      <c r="MPY186" s="72"/>
      <c r="MPZ186" s="72"/>
      <c r="MQA186" s="72"/>
      <c r="MQB186" s="72"/>
      <c r="MQC186" s="71"/>
      <c r="MQD186" s="71"/>
      <c r="MQE186" s="71"/>
      <c r="MQF186" s="71"/>
      <c r="MQG186" s="71"/>
      <c r="MQH186" s="71"/>
      <c r="MQI186" s="71"/>
      <c r="MQJ186" s="72"/>
      <c r="MQK186" s="72"/>
      <c r="MQL186" s="72"/>
      <c r="MQM186" s="72"/>
      <c r="MQN186" s="72"/>
      <c r="MQO186" s="72"/>
      <c r="MQP186" s="72"/>
      <c r="MQQ186" s="72"/>
      <c r="MQR186" s="72"/>
      <c r="MQS186" s="71"/>
      <c r="MQT186" s="71"/>
      <c r="MQU186" s="71"/>
      <c r="MQV186" s="71"/>
      <c r="MQW186" s="71"/>
      <c r="MQX186" s="71"/>
      <c r="MQY186" s="71"/>
      <c r="MQZ186" s="72"/>
      <c r="MRA186" s="72"/>
      <c r="MRB186" s="72"/>
      <c r="MRC186" s="72"/>
      <c r="MRD186" s="72"/>
      <c r="MRE186" s="72"/>
      <c r="MRF186" s="72"/>
      <c r="MRG186" s="72"/>
      <c r="MRH186" s="72"/>
      <c r="MRI186" s="71"/>
      <c r="MRJ186" s="71"/>
      <c r="MRK186" s="71"/>
      <c r="MRL186" s="71"/>
      <c r="MRM186" s="71"/>
      <c r="MRN186" s="71"/>
      <c r="MRO186" s="71"/>
      <c r="MRP186" s="72"/>
      <c r="MRQ186" s="72"/>
      <c r="MRR186" s="72"/>
      <c r="MRS186" s="72"/>
      <c r="MRT186" s="72"/>
      <c r="MRU186" s="72"/>
      <c r="MRV186" s="72"/>
      <c r="MRW186" s="72"/>
      <c r="MRX186" s="72"/>
      <c r="MRY186" s="71"/>
      <c r="MRZ186" s="71"/>
      <c r="MSA186" s="71"/>
      <c r="MSB186" s="71"/>
      <c r="MSC186" s="71"/>
      <c r="MSD186" s="71"/>
      <c r="MSE186" s="71"/>
      <c r="MSF186" s="72"/>
      <c r="MSG186" s="72"/>
      <c r="MSH186" s="72"/>
      <c r="MSI186" s="72"/>
      <c r="MSJ186" s="72"/>
      <c r="MSK186" s="72"/>
      <c r="MSL186" s="72"/>
      <c r="MSM186" s="72"/>
      <c r="MSN186" s="72"/>
      <c r="MSO186" s="71"/>
      <c r="MSP186" s="71"/>
      <c r="MSQ186" s="71"/>
      <c r="MSR186" s="71"/>
      <c r="MSS186" s="71"/>
      <c r="MST186" s="71"/>
      <c r="MSU186" s="71"/>
      <c r="MSV186" s="72"/>
      <c r="MSW186" s="72"/>
      <c r="MSX186" s="72"/>
      <c r="MSY186" s="72"/>
      <c r="MSZ186" s="72"/>
      <c r="MTA186" s="72"/>
      <c r="MTB186" s="72"/>
      <c r="MTC186" s="72"/>
      <c r="MTD186" s="72"/>
      <c r="MTE186" s="71"/>
      <c r="MTF186" s="71"/>
      <c r="MTG186" s="71"/>
      <c r="MTH186" s="71"/>
      <c r="MTI186" s="71"/>
      <c r="MTJ186" s="71"/>
      <c r="MTK186" s="71"/>
      <c r="MTL186" s="72"/>
      <c r="MTM186" s="72"/>
      <c r="MTN186" s="72"/>
      <c r="MTO186" s="72"/>
      <c r="MTP186" s="72"/>
      <c r="MTQ186" s="72"/>
      <c r="MTR186" s="72"/>
      <c r="MTS186" s="72"/>
      <c r="MTT186" s="72"/>
      <c r="MTU186" s="71"/>
      <c r="MTV186" s="71"/>
      <c r="MTW186" s="71"/>
      <c r="MTX186" s="71"/>
      <c r="MTY186" s="71"/>
      <c r="MTZ186" s="71"/>
      <c r="MUA186" s="71"/>
      <c r="MUB186" s="72"/>
      <c r="MUC186" s="72"/>
      <c r="MUD186" s="72"/>
      <c r="MUE186" s="72"/>
      <c r="MUF186" s="72"/>
      <c r="MUG186" s="72"/>
      <c r="MUH186" s="72"/>
      <c r="MUI186" s="72"/>
      <c r="MUJ186" s="72"/>
      <c r="MUK186" s="71"/>
      <c r="MUL186" s="71"/>
      <c r="MUM186" s="71"/>
      <c r="MUN186" s="71"/>
      <c r="MUO186" s="71"/>
      <c r="MUP186" s="71"/>
      <c r="MUQ186" s="71"/>
      <c r="MUR186" s="72"/>
      <c r="MUS186" s="72"/>
      <c r="MUT186" s="72"/>
      <c r="MUU186" s="72"/>
      <c r="MUV186" s="72"/>
      <c r="MUW186" s="72"/>
      <c r="MUX186" s="72"/>
      <c r="MUY186" s="72"/>
      <c r="MUZ186" s="72"/>
      <c r="MVA186" s="71"/>
      <c r="MVB186" s="71"/>
      <c r="MVC186" s="71"/>
      <c r="MVD186" s="71"/>
      <c r="MVE186" s="71"/>
      <c r="MVF186" s="71"/>
      <c r="MVG186" s="71"/>
      <c r="MVH186" s="72"/>
      <c r="MVI186" s="72"/>
      <c r="MVJ186" s="72"/>
      <c r="MVK186" s="72"/>
      <c r="MVL186" s="72"/>
      <c r="MVM186" s="72"/>
      <c r="MVN186" s="72"/>
      <c r="MVO186" s="72"/>
      <c r="MVP186" s="72"/>
      <c r="MVQ186" s="71"/>
      <c r="MVR186" s="71"/>
      <c r="MVS186" s="71"/>
      <c r="MVT186" s="71"/>
      <c r="MVU186" s="71"/>
      <c r="MVV186" s="71"/>
      <c r="MVW186" s="71"/>
      <c r="MVX186" s="72"/>
      <c r="MVY186" s="72"/>
      <c r="MVZ186" s="72"/>
      <c r="MWA186" s="72"/>
      <c r="MWB186" s="72"/>
      <c r="MWC186" s="72"/>
      <c r="MWD186" s="72"/>
      <c r="MWE186" s="72"/>
      <c r="MWF186" s="72"/>
      <c r="MWG186" s="71"/>
      <c r="MWH186" s="71"/>
      <c r="MWI186" s="71"/>
      <c r="MWJ186" s="71"/>
      <c r="MWK186" s="71"/>
      <c r="MWL186" s="71"/>
      <c r="MWM186" s="71"/>
      <c r="MWN186" s="72"/>
      <c r="MWO186" s="72"/>
      <c r="MWP186" s="72"/>
      <c r="MWQ186" s="72"/>
      <c r="MWR186" s="72"/>
      <c r="MWS186" s="72"/>
      <c r="MWT186" s="72"/>
      <c r="MWU186" s="72"/>
      <c r="MWV186" s="72"/>
      <c r="MWW186" s="71"/>
      <c r="MWX186" s="71"/>
      <c r="MWY186" s="71"/>
      <c r="MWZ186" s="71"/>
      <c r="MXA186" s="71"/>
      <c r="MXB186" s="71"/>
      <c r="MXC186" s="71"/>
      <c r="MXD186" s="72"/>
      <c r="MXE186" s="72"/>
      <c r="MXF186" s="72"/>
      <c r="MXG186" s="72"/>
      <c r="MXH186" s="72"/>
      <c r="MXI186" s="72"/>
      <c r="MXJ186" s="72"/>
      <c r="MXK186" s="72"/>
      <c r="MXL186" s="72"/>
      <c r="MXM186" s="71"/>
      <c r="MXN186" s="71"/>
      <c r="MXO186" s="71"/>
      <c r="MXP186" s="71"/>
      <c r="MXQ186" s="71"/>
      <c r="MXR186" s="71"/>
      <c r="MXS186" s="71"/>
      <c r="MXT186" s="72"/>
      <c r="MXU186" s="72"/>
      <c r="MXV186" s="72"/>
      <c r="MXW186" s="72"/>
      <c r="MXX186" s="72"/>
      <c r="MXY186" s="72"/>
      <c r="MXZ186" s="72"/>
      <c r="MYA186" s="72"/>
      <c r="MYB186" s="72"/>
      <c r="MYC186" s="71"/>
      <c r="MYD186" s="71"/>
      <c r="MYE186" s="71"/>
      <c r="MYF186" s="71"/>
      <c r="MYG186" s="71"/>
      <c r="MYH186" s="71"/>
      <c r="MYI186" s="71"/>
      <c r="MYJ186" s="72"/>
      <c r="MYK186" s="72"/>
      <c r="MYL186" s="72"/>
      <c r="MYM186" s="72"/>
      <c r="MYN186" s="72"/>
      <c r="MYO186" s="72"/>
      <c r="MYP186" s="72"/>
      <c r="MYQ186" s="72"/>
      <c r="MYR186" s="72"/>
      <c r="MYS186" s="71"/>
      <c r="MYT186" s="71"/>
      <c r="MYU186" s="71"/>
      <c r="MYV186" s="71"/>
      <c r="MYW186" s="71"/>
      <c r="MYX186" s="71"/>
      <c r="MYY186" s="71"/>
      <c r="MYZ186" s="72"/>
      <c r="MZA186" s="72"/>
      <c r="MZB186" s="72"/>
      <c r="MZC186" s="72"/>
      <c r="MZD186" s="72"/>
      <c r="MZE186" s="72"/>
      <c r="MZF186" s="72"/>
      <c r="MZG186" s="72"/>
      <c r="MZH186" s="72"/>
      <c r="MZI186" s="71"/>
      <c r="MZJ186" s="71"/>
      <c r="MZK186" s="71"/>
      <c r="MZL186" s="71"/>
      <c r="MZM186" s="71"/>
      <c r="MZN186" s="71"/>
      <c r="MZO186" s="71"/>
      <c r="MZP186" s="72"/>
      <c r="MZQ186" s="72"/>
      <c r="MZR186" s="72"/>
      <c r="MZS186" s="72"/>
      <c r="MZT186" s="72"/>
      <c r="MZU186" s="72"/>
      <c r="MZV186" s="72"/>
      <c r="MZW186" s="72"/>
      <c r="MZX186" s="72"/>
      <c r="MZY186" s="71"/>
      <c r="MZZ186" s="71"/>
      <c r="NAA186" s="71"/>
      <c r="NAB186" s="71"/>
      <c r="NAC186" s="71"/>
      <c r="NAD186" s="71"/>
      <c r="NAE186" s="71"/>
      <c r="NAF186" s="72"/>
      <c r="NAG186" s="72"/>
      <c r="NAH186" s="72"/>
      <c r="NAI186" s="72"/>
      <c r="NAJ186" s="72"/>
      <c r="NAK186" s="72"/>
      <c r="NAL186" s="72"/>
      <c r="NAM186" s="72"/>
      <c r="NAN186" s="72"/>
      <c r="NAO186" s="71"/>
      <c r="NAP186" s="71"/>
      <c r="NAQ186" s="71"/>
      <c r="NAR186" s="71"/>
      <c r="NAS186" s="71"/>
      <c r="NAT186" s="71"/>
      <c r="NAU186" s="71"/>
      <c r="NAV186" s="72"/>
      <c r="NAW186" s="72"/>
      <c r="NAX186" s="72"/>
      <c r="NAY186" s="72"/>
      <c r="NAZ186" s="72"/>
      <c r="NBA186" s="72"/>
      <c r="NBB186" s="72"/>
      <c r="NBC186" s="72"/>
      <c r="NBD186" s="72"/>
      <c r="NBE186" s="71"/>
      <c r="NBF186" s="71"/>
      <c r="NBG186" s="71"/>
      <c r="NBH186" s="71"/>
      <c r="NBI186" s="71"/>
      <c r="NBJ186" s="71"/>
      <c r="NBK186" s="71"/>
      <c r="NBL186" s="72"/>
      <c r="NBM186" s="72"/>
      <c r="NBN186" s="72"/>
      <c r="NBO186" s="72"/>
      <c r="NBP186" s="72"/>
      <c r="NBQ186" s="72"/>
      <c r="NBR186" s="72"/>
      <c r="NBS186" s="72"/>
      <c r="NBT186" s="72"/>
      <c r="NBU186" s="71"/>
      <c r="NBV186" s="71"/>
      <c r="NBW186" s="71"/>
      <c r="NBX186" s="71"/>
      <c r="NBY186" s="71"/>
      <c r="NBZ186" s="71"/>
      <c r="NCA186" s="71"/>
      <c r="NCB186" s="72"/>
      <c r="NCC186" s="72"/>
      <c r="NCD186" s="72"/>
      <c r="NCE186" s="72"/>
      <c r="NCF186" s="72"/>
      <c r="NCG186" s="72"/>
      <c r="NCH186" s="72"/>
      <c r="NCI186" s="72"/>
      <c r="NCJ186" s="72"/>
      <c r="NCK186" s="71"/>
      <c r="NCL186" s="71"/>
      <c r="NCM186" s="71"/>
      <c r="NCN186" s="71"/>
      <c r="NCO186" s="71"/>
      <c r="NCP186" s="71"/>
      <c r="NCQ186" s="71"/>
      <c r="NCR186" s="72"/>
      <c r="NCS186" s="72"/>
      <c r="NCT186" s="72"/>
      <c r="NCU186" s="72"/>
      <c r="NCV186" s="72"/>
      <c r="NCW186" s="72"/>
      <c r="NCX186" s="72"/>
      <c r="NCY186" s="72"/>
      <c r="NCZ186" s="72"/>
      <c r="NDA186" s="71"/>
      <c r="NDB186" s="71"/>
      <c r="NDC186" s="71"/>
      <c r="NDD186" s="71"/>
      <c r="NDE186" s="71"/>
      <c r="NDF186" s="71"/>
      <c r="NDG186" s="71"/>
      <c r="NDH186" s="72"/>
      <c r="NDI186" s="72"/>
      <c r="NDJ186" s="72"/>
      <c r="NDK186" s="72"/>
      <c r="NDL186" s="72"/>
      <c r="NDM186" s="72"/>
      <c r="NDN186" s="72"/>
      <c r="NDO186" s="72"/>
      <c r="NDP186" s="72"/>
      <c r="NDQ186" s="71"/>
      <c r="NDR186" s="71"/>
      <c r="NDS186" s="71"/>
      <c r="NDT186" s="71"/>
      <c r="NDU186" s="71"/>
      <c r="NDV186" s="71"/>
      <c r="NDW186" s="71"/>
      <c r="NDX186" s="72"/>
      <c r="NDY186" s="72"/>
      <c r="NDZ186" s="72"/>
      <c r="NEA186" s="72"/>
      <c r="NEB186" s="72"/>
      <c r="NEC186" s="72"/>
      <c r="NED186" s="72"/>
      <c r="NEE186" s="72"/>
      <c r="NEF186" s="72"/>
      <c r="NEG186" s="71"/>
      <c r="NEH186" s="71"/>
      <c r="NEI186" s="71"/>
      <c r="NEJ186" s="71"/>
      <c r="NEK186" s="71"/>
      <c r="NEL186" s="71"/>
      <c r="NEM186" s="71"/>
      <c r="NEN186" s="72"/>
      <c r="NEO186" s="72"/>
      <c r="NEP186" s="72"/>
      <c r="NEQ186" s="72"/>
      <c r="NER186" s="72"/>
      <c r="NES186" s="72"/>
      <c r="NET186" s="72"/>
      <c r="NEU186" s="72"/>
      <c r="NEV186" s="72"/>
      <c r="NEW186" s="71"/>
      <c r="NEX186" s="71"/>
      <c r="NEY186" s="71"/>
      <c r="NEZ186" s="71"/>
      <c r="NFA186" s="71"/>
      <c r="NFB186" s="71"/>
      <c r="NFC186" s="71"/>
      <c r="NFD186" s="72"/>
      <c r="NFE186" s="72"/>
      <c r="NFF186" s="72"/>
      <c r="NFG186" s="72"/>
      <c r="NFH186" s="72"/>
      <c r="NFI186" s="72"/>
      <c r="NFJ186" s="72"/>
      <c r="NFK186" s="72"/>
      <c r="NFL186" s="72"/>
      <c r="NFM186" s="71"/>
      <c r="NFN186" s="71"/>
      <c r="NFO186" s="71"/>
      <c r="NFP186" s="71"/>
      <c r="NFQ186" s="71"/>
      <c r="NFR186" s="71"/>
      <c r="NFS186" s="71"/>
      <c r="NFT186" s="72"/>
      <c r="NFU186" s="72"/>
      <c r="NFV186" s="72"/>
      <c r="NFW186" s="72"/>
      <c r="NFX186" s="72"/>
      <c r="NFY186" s="72"/>
      <c r="NFZ186" s="72"/>
      <c r="NGA186" s="72"/>
      <c r="NGB186" s="72"/>
      <c r="NGC186" s="71"/>
      <c r="NGD186" s="71"/>
      <c r="NGE186" s="71"/>
      <c r="NGF186" s="71"/>
      <c r="NGG186" s="71"/>
      <c r="NGH186" s="71"/>
      <c r="NGI186" s="71"/>
      <c r="NGJ186" s="72"/>
      <c r="NGK186" s="72"/>
      <c r="NGL186" s="72"/>
      <c r="NGM186" s="72"/>
      <c r="NGN186" s="72"/>
      <c r="NGO186" s="72"/>
      <c r="NGP186" s="72"/>
      <c r="NGQ186" s="72"/>
      <c r="NGR186" s="72"/>
      <c r="NGS186" s="71"/>
      <c r="NGT186" s="71"/>
      <c r="NGU186" s="71"/>
      <c r="NGV186" s="71"/>
      <c r="NGW186" s="71"/>
      <c r="NGX186" s="71"/>
      <c r="NGY186" s="71"/>
      <c r="NGZ186" s="72"/>
      <c r="NHA186" s="72"/>
      <c r="NHB186" s="72"/>
      <c r="NHC186" s="72"/>
      <c r="NHD186" s="72"/>
      <c r="NHE186" s="72"/>
      <c r="NHF186" s="72"/>
      <c r="NHG186" s="72"/>
      <c r="NHH186" s="72"/>
      <c r="NHI186" s="71"/>
      <c r="NHJ186" s="71"/>
      <c r="NHK186" s="71"/>
      <c r="NHL186" s="71"/>
      <c r="NHM186" s="71"/>
      <c r="NHN186" s="71"/>
      <c r="NHO186" s="71"/>
      <c r="NHP186" s="72"/>
      <c r="NHQ186" s="72"/>
      <c r="NHR186" s="72"/>
      <c r="NHS186" s="72"/>
      <c r="NHT186" s="72"/>
      <c r="NHU186" s="72"/>
      <c r="NHV186" s="72"/>
      <c r="NHW186" s="72"/>
      <c r="NHX186" s="72"/>
      <c r="NHY186" s="71"/>
      <c r="NHZ186" s="71"/>
      <c r="NIA186" s="71"/>
      <c r="NIB186" s="71"/>
      <c r="NIC186" s="71"/>
      <c r="NID186" s="71"/>
      <c r="NIE186" s="71"/>
      <c r="NIF186" s="72"/>
      <c r="NIG186" s="72"/>
      <c r="NIH186" s="72"/>
      <c r="NII186" s="72"/>
      <c r="NIJ186" s="72"/>
      <c r="NIK186" s="72"/>
      <c r="NIL186" s="72"/>
      <c r="NIM186" s="72"/>
      <c r="NIN186" s="72"/>
      <c r="NIO186" s="71"/>
      <c r="NIP186" s="71"/>
      <c r="NIQ186" s="71"/>
      <c r="NIR186" s="71"/>
      <c r="NIS186" s="71"/>
      <c r="NIT186" s="71"/>
      <c r="NIU186" s="71"/>
      <c r="NIV186" s="72"/>
      <c r="NIW186" s="72"/>
      <c r="NIX186" s="72"/>
      <c r="NIY186" s="72"/>
      <c r="NIZ186" s="72"/>
      <c r="NJA186" s="72"/>
      <c r="NJB186" s="72"/>
      <c r="NJC186" s="72"/>
      <c r="NJD186" s="72"/>
      <c r="NJE186" s="71"/>
      <c r="NJF186" s="71"/>
      <c r="NJG186" s="71"/>
      <c r="NJH186" s="71"/>
      <c r="NJI186" s="71"/>
      <c r="NJJ186" s="71"/>
      <c r="NJK186" s="71"/>
      <c r="NJL186" s="72"/>
      <c r="NJM186" s="72"/>
      <c r="NJN186" s="72"/>
      <c r="NJO186" s="72"/>
      <c r="NJP186" s="72"/>
      <c r="NJQ186" s="72"/>
      <c r="NJR186" s="72"/>
      <c r="NJS186" s="72"/>
      <c r="NJT186" s="72"/>
      <c r="NJU186" s="71"/>
      <c r="NJV186" s="71"/>
      <c r="NJW186" s="71"/>
      <c r="NJX186" s="71"/>
      <c r="NJY186" s="71"/>
      <c r="NJZ186" s="71"/>
      <c r="NKA186" s="71"/>
      <c r="NKB186" s="72"/>
      <c r="NKC186" s="72"/>
      <c r="NKD186" s="72"/>
      <c r="NKE186" s="72"/>
      <c r="NKF186" s="72"/>
      <c r="NKG186" s="72"/>
      <c r="NKH186" s="72"/>
      <c r="NKI186" s="72"/>
      <c r="NKJ186" s="72"/>
      <c r="NKK186" s="71"/>
      <c r="NKL186" s="71"/>
      <c r="NKM186" s="71"/>
      <c r="NKN186" s="71"/>
      <c r="NKO186" s="71"/>
      <c r="NKP186" s="71"/>
      <c r="NKQ186" s="71"/>
      <c r="NKR186" s="72"/>
      <c r="NKS186" s="72"/>
      <c r="NKT186" s="72"/>
      <c r="NKU186" s="72"/>
      <c r="NKV186" s="72"/>
      <c r="NKW186" s="72"/>
      <c r="NKX186" s="72"/>
      <c r="NKY186" s="72"/>
      <c r="NKZ186" s="72"/>
      <c r="NLA186" s="71"/>
      <c r="NLB186" s="71"/>
      <c r="NLC186" s="71"/>
      <c r="NLD186" s="71"/>
      <c r="NLE186" s="71"/>
      <c r="NLF186" s="71"/>
      <c r="NLG186" s="71"/>
      <c r="NLH186" s="72"/>
      <c r="NLI186" s="72"/>
      <c r="NLJ186" s="72"/>
      <c r="NLK186" s="72"/>
      <c r="NLL186" s="72"/>
      <c r="NLM186" s="72"/>
      <c r="NLN186" s="72"/>
      <c r="NLO186" s="72"/>
      <c r="NLP186" s="72"/>
      <c r="NLQ186" s="71"/>
      <c r="NLR186" s="71"/>
      <c r="NLS186" s="71"/>
      <c r="NLT186" s="71"/>
      <c r="NLU186" s="71"/>
      <c r="NLV186" s="71"/>
      <c r="NLW186" s="71"/>
      <c r="NLX186" s="72"/>
      <c r="NLY186" s="72"/>
      <c r="NLZ186" s="72"/>
      <c r="NMA186" s="72"/>
      <c r="NMB186" s="72"/>
      <c r="NMC186" s="72"/>
      <c r="NMD186" s="72"/>
      <c r="NME186" s="72"/>
      <c r="NMF186" s="72"/>
      <c r="NMG186" s="71"/>
      <c r="NMH186" s="71"/>
      <c r="NMI186" s="71"/>
      <c r="NMJ186" s="71"/>
      <c r="NMK186" s="71"/>
      <c r="NML186" s="71"/>
      <c r="NMM186" s="71"/>
      <c r="NMN186" s="72"/>
      <c r="NMO186" s="72"/>
      <c r="NMP186" s="72"/>
      <c r="NMQ186" s="72"/>
      <c r="NMR186" s="72"/>
      <c r="NMS186" s="72"/>
      <c r="NMT186" s="72"/>
      <c r="NMU186" s="72"/>
      <c r="NMV186" s="72"/>
      <c r="NMW186" s="71"/>
      <c r="NMX186" s="71"/>
      <c r="NMY186" s="71"/>
      <c r="NMZ186" s="71"/>
      <c r="NNA186" s="71"/>
      <c r="NNB186" s="71"/>
      <c r="NNC186" s="71"/>
      <c r="NND186" s="72"/>
      <c r="NNE186" s="72"/>
      <c r="NNF186" s="72"/>
      <c r="NNG186" s="72"/>
      <c r="NNH186" s="72"/>
      <c r="NNI186" s="72"/>
      <c r="NNJ186" s="72"/>
      <c r="NNK186" s="72"/>
      <c r="NNL186" s="72"/>
      <c r="NNM186" s="71"/>
      <c r="NNN186" s="71"/>
      <c r="NNO186" s="71"/>
      <c r="NNP186" s="71"/>
      <c r="NNQ186" s="71"/>
      <c r="NNR186" s="71"/>
      <c r="NNS186" s="71"/>
      <c r="NNT186" s="72"/>
      <c r="NNU186" s="72"/>
      <c r="NNV186" s="72"/>
      <c r="NNW186" s="72"/>
      <c r="NNX186" s="72"/>
      <c r="NNY186" s="72"/>
      <c r="NNZ186" s="72"/>
      <c r="NOA186" s="72"/>
      <c r="NOB186" s="72"/>
      <c r="NOC186" s="71"/>
      <c r="NOD186" s="71"/>
      <c r="NOE186" s="71"/>
      <c r="NOF186" s="71"/>
      <c r="NOG186" s="71"/>
      <c r="NOH186" s="71"/>
      <c r="NOI186" s="71"/>
      <c r="NOJ186" s="72"/>
      <c r="NOK186" s="72"/>
      <c r="NOL186" s="72"/>
      <c r="NOM186" s="72"/>
      <c r="NON186" s="72"/>
      <c r="NOO186" s="72"/>
      <c r="NOP186" s="72"/>
      <c r="NOQ186" s="72"/>
      <c r="NOR186" s="72"/>
      <c r="NOS186" s="71"/>
      <c r="NOT186" s="71"/>
      <c r="NOU186" s="71"/>
      <c r="NOV186" s="71"/>
      <c r="NOW186" s="71"/>
      <c r="NOX186" s="71"/>
      <c r="NOY186" s="71"/>
      <c r="NOZ186" s="72"/>
      <c r="NPA186" s="72"/>
      <c r="NPB186" s="72"/>
      <c r="NPC186" s="72"/>
      <c r="NPD186" s="72"/>
      <c r="NPE186" s="72"/>
      <c r="NPF186" s="72"/>
      <c r="NPG186" s="72"/>
      <c r="NPH186" s="72"/>
      <c r="NPI186" s="71"/>
      <c r="NPJ186" s="71"/>
      <c r="NPK186" s="71"/>
      <c r="NPL186" s="71"/>
      <c r="NPM186" s="71"/>
      <c r="NPN186" s="71"/>
      <c r="NPO186" s="71"/>
      <c r="NPP186" s="72"/>
      <c r="NPQ186" s="72"/>
      <c r="NPR186" s="72"/>
      <c r="NPS186" s="72"/>
      <c r="NPT186" s="72"/>
      <c r="NPU186" s="72"/>
      <c r="NPV186" s="72"/>
      <c r="NPW186" s="72"/>
      <c r="NPX186" s="72"/>
      <c r="NPY186" s="71"/>
      <c r="NPZ186" s="71"/>
      <c r="NQA186" s="71"/>
      <c r="NQB186" s="71"/>
      <c r="NQC186" s="71"/>
      <c r="NQD186" s="71"/>
      <c r="NQE186" s="71"/>
      <c r="NQF186" s="72"/>
      <c r="NQG186" s="72"/>
      <c r="NQH186" s="72"/>
      <c r="NQI186" s="72"/>
      <c r="NQJ186" s="72"/>
      <c r="NQK186" s="72"/>
      <c r="NQL186" s="72"/>
      <c r="NQM186" s="72"/>
      <c r="NQN186" s="72"/>
      <c r="NQO186" s="71"/>
      <c r="NQP186" s="71"/>
      <c r="NQQ186" s="71"/>
      <c r="NQR186" s="71"/>
      <c r="NQS186" s="71"/>
      <c r="NQT186" s="71"/>
      <c r="NQU186" s="71"/>
      <c r="NQV186" s="72"/>
      <c r="NQW186" s="72"/>
      <c r="NQX186" s="72"/>
      <c r="NQY186" s="72"/>
      <c r="NQZ186" s="72"/>
      <c r="NRA186" s="72"/>
      <c r="NRB186" s="72"/>
      <c r="NRC186" s="72"/>
      <c r="NRD186" s="72"/>
      <c r="NRE186" s="71"/>
      <c r="NRF186" s="71"/>
      <c r="NRG186" s="71"/>
      <c r="NRH186" s="71"/>
      <c r="NRI186" s="71"/>
      <c r="NRJ186" s="71"/>
      <c r="NRK186" s="71"/>
      <c r="NRL186" s="72"/>
      <c r="NRM186" s="72"/>
      <c r="NRN186" s="72"/>
      <c r="NRO186" s="72"/>
      <c r="NRP186" s="72"/>
      <c r="NRQ186" s="72"/>
      <c r="NRR186" s="72"/>
      <c r="NRS186" s="72"/>
      <c r="NRT186" s="72"/>
      <c r="NRU186" s="71"/>
      <c r="NRV186" s="71"/>
      <c r="NRW186" s="71"/>
      <c r="NRX186" s="71"/>
      <c r="NRY186" s="71"/>
      <c r="NRZ186" s="71"/>
      <c r="NSA186" s="71"/>
      <c r="NSB186" s="72"/>
      <c r="NSC186" s="72"/>
      <c r="NSD186" s="72"/>
      <c r="NSE186" s="72"/>
      <c r="NSF186" s="72"/>
      <c r="NSG186" s="72"/>
      <c r="NSH186" s="72"/>
      <c r="NSI186" s="72"/>
      <c r="NSJ186" s="72"/>
      <c r="NSK186" s="71"/>
      <c r="NSL186" s="71"/>
      <c r="NSM186" s="71"/>
      <c r="NSN186" s="71"/>
      <c r="NSO186" s="71"/>
      <c r="NSP186" s="71"/>
      <c r="NSQ186" s="71"/>
      <c r="NSR186" s="72"/>
      <c r="NSS186" s="72"/>
      <c r="NST186" s="72"/>
      <c r="NSU186" s="72"/>
      <c r="NSV186" s="72"/>
      <c r="NSW186" s="72"/>
      <c r="NSX186" s="72"/>
      <c r="NSY186" s="72"/>
      <c r="NSZ186" s="72"/>
      <c r="NTA186" s="71"/>
      <c r="NTB186" s="71"/>
      <c r="NTC186" s="71"/>
      <c r="NTD186" s="71"/>
      <c r="NTE186" s="71"/>
      <c r="NTF186" s="71"/>
      <c r="NTG186" s="71"/>
      <c r="NTH186" s="72"/>
      <c r="NTI186" s="72"/>
      <c r="NTJ186" s="72"/>
      <c r="NTK186" s="72"/>
      <c r="NTL186" s="72"/>
      <c r="NTM186" s="72"/>
      <c r="NTN186" s="72"/>
      <c r="NTO186" s="72"/>
      <c r="NTP186" s="72"/>
      <c r="NTQ186" s="71"/>
      <c r="NTR186" s="71"/>
      <c r="NTS186" s="71"/>
      <c r="NTT186" s="71"/>
      <c r="NTU186" s="71"/>
      <c r="NTV186" s="71"/>
      <c r="NTW186" s="71"/>
      <c r="NTX186" s="72"/>
      <c r="NTY186" s="72"/>
      <c r="NTZ186" s="72"/>
      <c r="NUA186" s="72"/>
      <c r="NUB186" s="72"/>
      <c r="NUC186" s="72"/>
      <c r="NUD186" s="72"/>
      <c r="NUE186" s="72"/>
      <c r="NUF186" s="72"/>
      <c r="NUG186" s="71"/>
      <c r="NUH186" s="71"/>
      <c r="NUI186" s="71"/>
      <c r="NUJ186" s="71"/>
      <c r="NUK186" s="71"/>
      <c r="NUL186" s="71"/>
      <c r="NUM186" s="71"/>
      <c r="NUN186" s="72"/>
      <c r="NUO186" s="72"/>
      <c r="NUP186" s="72"/>
      <c r="NUQ186" s="72"/>
      <c r="NUR186" s="72"/>
      <c r="NUS186" s="72"/>
      <c r="NUT186" s="72"/>
      <c r="NUU186" s="72"/>
      <c r="NUV186" s="72"/>
      <c r="NUW186" s="71"/>
      <c r="NUX186" s="71"/>
      <c r="NUY186" s="71"/>
      <c r="NUZ186" s="71"/>
      <c r="NVA186" s="71"/>
      <c r="NVB186" s="71"/>
      <c r="NVC186" s="71"/>
      <c r="NVD186" s="72"/>
      <c r="NVE186" s="72"/>
      <c r="NVF186" s="72"/>
      <c r="NVG186" s="72"/>
      <c r="NVH186" s="72"/>
      <c r="NVI186" s="72"/>
      <c r="NVJ186" s="72"/>
      <c r="NVK186" s="72"/>
      <c r="NVL186" s="72"/>
      <c r="NVM186" s="71"/>
      <c r="NVN186" s="71"/>
      <c r="NVO186" s="71"/>
      <c r="NVP186" s="71"/>
      <c r="NVQ186" s="71"/>
      <c r="NVR186" s="71"/>
      <c r="NVS186" s="71"/>
      <c r="NVT186" s="72"/>
      <c r="NVU186" s="72"/>
      <c r="NVV186" s="72"/>
      <c r="NVW186" s="72"/>
      <c r="NVX186" s="72"/>
      <c r="NVY186" s="72"/>
      <c r="NVZ186" s="72"/>
      <c r="NWA186" s="72"/>
      <c r="NWB186" s="72"/>
      <c r="NWC186" s="71"/>
      <c r="NWD186" s="71"/>
      <c r="NWE186" s="71"/>
      <c r="NWF186" s="71"/>
      <c r="NWG186" s="71"/>
      <c r="NWH186" s="71"/>
      <c r="NWI186" s="71"/>
      <c r="NWJ186" s="72"/>
      <c r="NWK186" s="72"/>
      <c r="NWL186" s="72"/>
      <c r="NWM186" s="72"/>
      <c r="NWN186" s="72"/>
      <c r="NWO186" s="72"/>
      <c r="NWP186" s="72"/>
      <c r="NWQ186" s="72"/>
      <c r="NWR186" s="72"/>
      <c r="NWS186" s="71"/>
      <c r="NWT186" s="71"/>
      <c r="NWU186" s="71"/>
      <c r="NWV186" s="71"/>
      <c r="NWW186" s="71"/>
      <c r="NWX186" s="71"/>
      <c r="NWY186" s="71"/>
      <c r="NWZ186" s="72"/>
      <c r="NXA186" s="72"/>
      <c r="NXB186" s="72"/>
      <c r="NXC186" s="72"/>
      <c r="NXD186" s="72"/>
      <c r="NXE186" s="72"/>
      <c r="NXF186" s="72"/>
      <c r="NXG186" s="72"/>
      <c r="NXH186" s="72"/>
      <c r="NXI186" s="71"/>
      <c r="NXJ186" s="71"/>
      <c r="NXK186" s="71"/>
      <c r="NXL186" s="71"/>
      <c r="NXM186" s="71"/>
      <c r="NXN186" s="71"/>
      <c r="NXO186" s="71"/>
      <c r="NXP186" s="72"/>
      <c r="NXQ186" s="72"/>
      <c r="NXR186" s="72"/>
      <c r="NXS186" s="72"/>
      <c r="NXT186" s="72"/>
      <c r="NXU186" s="72"/>
      <c r="NXV186" s="72"/>
      <c r="NXW186" s="72"/>
      <c r="NXX186" s="72"/>
      <c r="NXY186" s="71"/>
      <c r="NXZ186" s="71"/>
      <c r="NYA186" s="71"/>
      <c r="NYB186" s="71"/>
      <c r="NYC186" s="71"/>
      <c r="NYD186" s="71"/>
      <c r="NYE186" s="71"/>
      <c r="NYF186" s="72"/>
      <c r="NYG186" s="72"/>
      <c r="NYH186" s="72"/>
      <c r="NYI186" s="72"/>
      <c r="NYJ186" s="72"/>
      <c r="NYK186" s="72"/>
      <c r="NYL186" s="72"/>
      <c r="NYM186" s="72"/>
      <c r="NYN186" s="72"/>
      <c r="NYO186" s="71"/>
      <c r="NYP186" s="71"/>
      <c r="NYQ186" s="71"/>
      <c r="NYR186" s="71"/>
      <c r="NYS186" s="71"/>
      <c r="NYT186" s="71"/>
      <c r="NYU186" s="71"/>
      <c r="NYV186" s="72"/>
      <c r="NYW186" s="72"/>
      <c r="NYX186" s="72"/>
      <c r="NYY186" s="72"/>
      <c r="NYZ186" s="72"/>
      <c r="NZA186" s="72"/>
      <c r="NZB186" s="72"/>
      <c r="NZC186" s="72"/>
      <c r="NZD186" s="72"/>
      <c r="NZE186" s="71"/>
      <c r="NZF186" s="71"/>
      <c r="NZG186" s="71"/>
      <c r="NZH186" s="71"/>
      <c r="NZI186" s="71"/>
      <c r="NZJ186" s="71"/>
      <c r="NZK186" s="71"/>
      <c r="NZL186" s="72"/>
      <c r="NZM186" s="72"/>
      <c r="NZN186" s="72"/>
      <c r="NZO186" s="72"/>
      <c r="NZP186" s="72"/>
      <c r="NZQ186" s="72"/>
      <c r="NZR186" s="72"/>
      <c r="NZS186" s="72"/>
      <c r="NZT186" s="72"/>
      <c r="NZU186" s="71"/>
      <c r="NZV186" s="71"/>
      <c r="NZW186" s="71"/>
      <c r="NZX186" s="71"/>
      <c r="NZY186" s="71"/>
      <c r="NZZ186" s="71"/>
      <c r="OAA186" s="71"/>
      <c r="OAB186" s="72"/>
      <c r="OAC186" s="72"/>
      <c r="OAD186" s="72"/>
      <c r="OAE186" s="72"/>
      <c r="OAF186" s="72"/>
      <c r="OAG186" s="72"/>
      <c r="OAH186" s="72"/>
      <c r="OAI186" s="72"/>
      <c r="OAJ186" s="72"/>
      <c r="OAK186" s="71"/>
      <c r="OAL186" s="71"/>
      <c r="OAM186" s="71"/>
      <c r="OAN186" s="71"/>
      <c r="OAO186" s="71"/>
      <c r="OAP186" s="71"/>
      <c r="OAQ186" s="71"/>
      <c r="OAR186" s="72"/>
      <c r="OAS186" s="72"/>
      <c r="OAT186" s="72"/>
      <c r="OAU186" s="72"/>
      <c r="OAV186" s="72"/>
      <c r="OAW186" s="72"/>
      <c r="OAX186" s="72"/>
      <c r="OAY186" s="72"/>
      <c r="OAZ186" s="72"/>
      <c r="OBA186" s="71"/>
      <c r="OBB186" s="71"/>
      <c r="OBC186" s="71"/>
      <c r="OBD186" s="71"/>
      <c r="OBE186" s="71"/>
      <c r="OBF186" s="71"/>
      <c r="OBG186" s="71"/>
      <c r="OBH186" s="72"/>
      <c r="OBI186" s="72"/>
      <c r="OBJ186" s="72"/>
      <c r="OBK186" s="72"/>
      <c r="OBL186" s="72"/>
      <c r="OBM186" s="72"/>
      <c r="OBN186" s="72"/>
      <c r="OBO186" s="72"/>
      <c r="OBP186" s="72"/>
      <c r="OBQ186" s="71"/>
      <c r="OBR186" s="71"/>
      <c r="OBS186" s="71"/>
      <c r="OBT186" s="71"/>
      <c r="OBU186" s="71"/>
      <c r="OBV186" s="71"/>
      <c r="OBW186" s="71"/>
      <c r="OBX186" s="72"/>
      <c r="OBY186" s="72"/>
      <c r="OBZ186" s="72"/>
      <c r="OCA186" s="72"/>
      <c r="OCB186" s="72"/>
      <c r="OCC186" s="72"/>
      <c r="OCD186" s="72"/>
      <c r="OCE186" s="72"/>
      <c r="OCF186" s="72"/>
      <c r="OCG186" s="71"/>
      <c r="OCH186" s="71"/>
      <c r="OCI186" s="71"/>
      <c r="OCJ186" s="71"/>
      <c r="OCK186" s="71"/>
      <c r="OCL186" s="71"/>
      <c r="OCM186" s="71"/>
      <c r="OCN186" s="72"/>
      <c r="OCO186" s="72"/>
      <c r="OCP186" s="72"/>
      <c r="OCQ186" s="72"/>
      <c r="OCR186" s="72"/>
      <c r="OCS186" s="72"/>
      <c r="OCT186" s="72"/>
      <c r="OCU186" s="72"/>
      <c r="OCV186" s="72"/>
      <c r="OCW186" s="71"/>
      <c r="OCX186" s="71"/>
      <c r="OCY186" s="71"/>
      <c r="OCZ186" s="71"/>
      <c r="ODA186" s="71"/>
      <c r="ODB186" s="71"/>
      <c r="ODC186" s="71"/>
      <c r="ODD186" s="72"/>
      <c r="ODE186" s="72"/>
      <c r="ODF186" s="72"/>
      <c r="ODG186" s="72"/>
      <c r="ODH186" s="72"/>
      <c r="ODI186" s="72"/>
      <c r="ODJ186" s="72"/>
      <c r="ODK186" s="72"/>
      <c r="ODL186" s="72"/>
      <c r="ODM186" s="71"/>
      <c r="ODN186" s="71"/>
      <c r="ODO186" s="71"/>
      <c r="ODP186" s="71"/>
      <c r="ODQ186" s="71"/>
      <c r="ODR186" s="71"/>
      <c r="ODS186" s="71"/>
      <c r="ODT186" s="72"/>
      <c r="ODU186" s="72"/>
      <c r="ODV186" s="72"/>
      <c r="ODW186" s="72"/>
      <c r="ODX186" s="72"/>
      <c r="ODY186" s="72"/>
      <c r="ODZ186" s="72"/>
      <c r="OEA186" s="72"/>
      <c r="OEB186" s="72"/>
      <c r="OEC186" s="71"/>
      <c r="OED186" s="71"/>
      <c r="OEE186" s="71"/>
      <c r="OEF186" s="71"/>
      <c r="OEG186" s="71"/>
      <c r="OEH186" s="71"/>
      <c r="OEI186" s="71"/>
      <c r="OEJ186" s="72"/>
      <c r="OEK186" s="72"/>
      <c r="OEL186" s="72"/>
      <c r="OEM186" s="72"/>
      <c r="OEN186" s="72"/>
      <c r="OEO186" s="72"/>
      <c r="OEP186" s="72"/>
      <c r="OEQ186" s="72"/>
      <c r="OER186" s="72"/>
      <c r="OES186" s="71"/>
      <c r="OET186" s="71"/>
      <c r="OEU186" s="71"/>
      <c r="OEV186" s="71"/>
      <c r="OEW186" s="71"/>
      <c r="OEX186" s="71"/>
      <c r="OEY186" s="71"/>
      <c r="OEZ186" s="72"/>
      <c r="OFA186" s="72"/>
      <c r="OFB186" s="72"/>
      <c r="OFC186" s="72"/>
      <c r="OFD186" s="72"/>
      <c r="OFE186" s="72"/>
      <c r="OFF186" s="72"/>
      <c r="OFG186" s="72"/>
      <c r="OFH186" s="72"/>
      <c r="OFI186" s="71"/>
      <c r="OFJ186" s="71"/>
      <c r="OFK186" s="71"/>
      <c r="OFL186" s="71"/>
      <c r="OFM186" s="71"/>
      <c r="OFN186" s="71"/>
      <c r="OFO186" s="71"/>
      <c r="OFP186" s="72"/>
      <c r="OFQ186" s="72"/>
      <c r="OFR186" s="72"/>
      <c r="OFS186" s="72"/>
      <c r="OFT186" s="72"/>
      <c r="OFU186" s="72"/>
      <c r="OFV186" s="72"/>
      <c r="OFW186" s="72"/>
      <c r="OFX186" s="72"/>
      <c r="OFY186" s="71"/>
      <c r="OFZ186" s="71"/>
      <c r="OGA186" s="71"/>
      <c r="OGB186" s="71"/>
      <c r="OGC186" s="71"/>
      <c r="OGD186" s="71"/>
      <c r="OGE186" s="71"/>
      <c r="OGF186" s="72"/>
      <c r="OGG186" s="72"/>
      <c r="OGH186" s="72"/>
      <c r="OGI186" s="72"/>
      <c r="OGJ186" s="72"/>
      <c r="OGK186" s="72"/>
      <c r="OGL186" s="72"/>
      <c r="OGM186" s="72"/>
      <c r="OGN186" s="72"/>
      <c r="OGO186" s="71"/>
      <c r="OGP186" s="71"/>
      <c r="OGQ186" s="71"/>
      <c r="OGR186" s="71"/>
      <c r="OGS186" s="71"/>
      <c r="OGT186" s="71"/>
      <c r="OGU186" s="71"/>
      <c r="OGV186" s="72"/>
      <c r="OGW186" s="72"/>
      <c r="OGX186" s="72"/>
      <c r="OGY186" s="72"/>
      <c r="OGZ186" s="72"/>
      <c r="OHA186" s="72"/>
      <c r="OHB186" s="72"/>
      <c r="OHC186" s="72"/>
      <c r="OHD186" s="72"/>
      <c r="OHE186" s="71"/>
      <c r="OHF186" s="71"/>
      <c r="OHG186" s="71"/>
      <c r="OHH186" s="71"/>
      <c r="OHI186" s="71"/>
      <c r="OHJ186" s="71"/>
      <c r="OHK186" s="71"/>
      <c r="OHL186" s="72"/>
      <c r="OHM186" s="72"/>
      <c r="OHN186" s="72"/>
      <c r="OHO186" s="72"/>
      <c r="OHP186" s="72"/>
      <c r="OHQ186" s="72"/>
      <c r="OHR186" s="72"/>
      <c r="OHS186" s="72"/>
      <c r="OHT186" s="72"/>
      <c r="OHU186" s="71"/>
      <c r="OHV186" s="71"/>
      <c r="OHW186" s="71"/>
      <c r="OHX186" s="71"/>
      <c r="OHY186" s="71"/>
      <c r="OHZ186" s="71"/>
      <c r="OIA186" s="71"/>
      <c r="OIB186" s="72"/>
      <c r="OIC186" s="72"/>
      <c r="OID186" s="72"/>
      <c r="OIE186" s="72"/>
      <c r="OIF186" s="72"/>
      <c r="OIG186" s="72"/>
      <c r="OIH186" s="72"/>
      <c r="OII186" s="72"/>
      <c r="OIJ186" s="72"/>
      <c r="OIK186" s="71"/>
      <c r="OIL186" s="71"/>
      <c r="OIM186" s="71"/>
      <c r="OIN186" s="71"/>
      <c r="OIO186" s="71"/>
      <c r="OIP186" s="71"/>
      <c r="OIQ186" s="71"/>
      <c r="OIR186" s="72"/>
      <c r="OIS186" s="72"/>
      <c r="OIT186" s="72"/>
      <c r="OIU186" s="72"/>
      <c r="OIV186" s="72"/>
      <c r="OIW186" s="72"/>
      <c r="OIX186" s="72"/>
      <c r="OIY186" s="72"/>
      <c r="OIZ186" s="72"/>
      <c r="OJA186" s="71"/>
      <c r="OJB186" s="71"/>
      <c r="OJC186" s="71"/>
      <c r="OJD186" s="71"/>
      <c r="OJE186" s="71"/>
      <c r="OJF186" s="71"/>
      <c r="OJG186" s="71"/>
      <c r="OJH186" s="72"/>
      <c r="OJI186" s="72"/>
      <c r="OJJ186" s="72"/>
      <c r="OJK186" s="72"/>
      <c r="OJL186" s="72"/>
      <c r="OJM186" s="72"/>
      <c r="OJN186" s="72"/>
      <c r="OJO186" s="72"/>
      <c r="OJP186" s="72"/>
      <c r="OJQ186" s="71"/>
      <c r="OJR186" s="71"/>
      <c r="OJS186" s="71"/>
      <c r="OJT186" s="71"/>
      <c r="OJU186" s="71"/>
      <c r="OJV186" s="71"/>
      <c r="OJW186" s="71"/>
      <c r="OJX186" s="72"/>
      <c r="OJY186" s="72"/>
      <c r="OJZ186" s="72"/>
      <c r="OKA186" s="72"/>
      <c r="OKB186" s="72"/>
      <c r="OKC186" s="72"/>
      <c r="OKD186" s="72"/>
      <c r="OKE186" s="72"/>
      <c r="OKF186" s="72"/>
      <c r="OKG186" s="71"/>
      <c r="OKH186" s="71"/>
      <c r="OKI186" s="71"/>
      <c r="OKJ186" s="71"/>
      <c r="OKK186" s="71"/>
      <c r="OKL186" s="71"/>
      <c r="OKM186" s="71"/>
      <c r="OKN186" s="72"/>
      <c r="OKO186" s="72"/>
      <c r="OKP186" s="72"/>
      <c r="OKQ186" s="72"/>
      <c r="OKR186" s="72"/>
      <c r="OKS186" s="72"/>
      <c r="OKT186" s="72"/>
      <c r="OKU186" s="72"/>
      <c r="OKV186" s="72"/>
      <c r="OKW186" s="71"/>
      <c r="OKX186" s="71"/>
      <c r="OKY186" s="71"/>
      <c r="OKZ186" s="71"/>
      <c r="OLA186" s="71"/>
      <c r="OLB186" s="71"/>
      <c r="OLC186" s="71"/>
      <c r="OLD186" s="72"/>
      <c r="OLE186" s="72"/>
      <c r="OLF186" s="72"/>
      <c r="OLG186" s="72"/>
      <c r="OLH186" s="72"/>
      <c r="OLI186" s="72"/>
      <c r="OLJ186" s="72"/>
      <c r="OLK186" s="72"/>
      <c r="OLL186" s="72"/>
      <c r="OLM186" s="71"/>
      <c r="OLN186" s="71"/>
      <c r="OLO186" s="71"/>
      <c r="OLP186" s="71"/>
      <c r="OLQ186" s="71"/>
      <c r="OLR186" s="71"/>
      <c r="OLS186" s="71"/>
      <c r="OLT186" s="72"/>
      <c r="OLU186" s="72"/>
      <c r="OLV186" s="72"/>
      <c r="OLW186" s="72"/>
      <c r="OLX186" s="72"/>
      <c r="OLY186" s="72"/>
      <c r="OLZ186" s="72"/>
      <c r="OMA186" s="72"/>
      <c r="OMB186" s="72"/>
      <c r="OMC186" s="71"/>
      <c r="OMD186" s="71"/>
      <c r="OME186" s="71"/>
      <c r="OMF186" s="71"/>
      <c r="OMG186" s="71"/>
      <c r="OMH186" s="71"/>
      <c r="OMI186" s="71"/>
      <c r="OMJ186" s="72"/>
      <c r="OMK186" s="72"/>
      <c r="OML186" s="72"/>
      <c r="OMM186" s="72"/>
      <c r="OMN186" s="72"/>
      <c r="OMO186" s="72"/>
      <c r="OMP186" s="72"/>
      <c r="OMQ186" s="72"/>
      <c r="OMR186" s="72"/>
      <c r="OMS186" s="71"/>
      <c r="OMT186" s="71"/>
      <c r="OMU186" s="71"/>
      <c r="OMV186" s="71"/>
      <c r="OMW186" s="71"/>
      <c r="OMX186" s="71"/>
      <c r="OMY186" s="71"/>
      <c r="OMZ186" s="72"/>
      <c r="ONA186" s="72"/>
      <c r="ONB186" s="72"/>
      <c r="ONC186" s="72"/>
      <c r="OND186" s="72"/>
      <c r="ONE186" s="72"/>
      <c r="ONF186" s="72"/>
      <c r="ONG186" s="72"/>
      <c r="ONH186" s="72"/>
      <c r="ONI186" s="71"/>
      <c r="ONJ186" s="71"/>
      <c r="ONK186" s="71"/>
      <c r="ONL186" s="71"/>
      <c r="ONM186" s="71"/>
      <c r="ONN186" s="71"/>
      <c r="ONO186" s="71"/>
      <c r="ONP186" s="72"/>
      <c r="ONQ186" s="72"/>
      <c r="ONR186" s="72"/>
      <c r="ONS186" s="72"/>
      <c r="ONT186" s="72"/>
      <c r="ONU186" s="72"/>
      <c r="ONV186" s="72"/>
      <c r="ONW186" s="72"/>
      <c r="ONX186" s="72"/>
      <c r="ONY186" s="71"/>
      <c r="ONZ186" s="71"/>
      <c r="OOA186" s="71"/>
      <c r="OOB186" s="71"/>
      <c r="OOC186" s="71"/>
      <c r="OOD186" s="71"/>
      <c r="OOE186" s="71"/>
      <c r="OOF186" s="72"/>
      <c r="OOG186" s="72"/>
      <c r="OOH186" s="72"/>
      <c r="OOI186" s="72"/>
      <c r="OOJ186" s="72"/>
      <c r="OOK186" s="72"/>
      <c r="OOL186" s="72"/>
      <c r="OOM186" s="72"/>
      <c r="OON186" s="72"/>
      <c r="OOO186" s="71"/>
      <c r="OOP186" s="71"/>
      <c r="OOQ186" s="71"/>
      <c r="OOR186" s="71"/>
      <c r="OOS186" s="71"/>
      <c r="OOT186" s="71"/>
      <c r="OOU186" s="71"/>
      <c r="OOV186" s="72"/>
      <c r="OOW186" s="72"/>
      <c r="OOX186" s="72"/>
      <c r="OOY186" s="72"/>
      <c r="OOZ186" s="72"/>
      <c r="OPA186" s="72"/>
      <c r="OPB186" s="72"/>
      <c r="OPC186" s="72"/>
      <c r="OPD186" s="72"/>
      <c r="OPE186" s="71"/>
      <c r="OPF186" s="71"/>
      <c r="OPG186" s="71"/>
      <c r="OPH186" s="71"/>
      <c r="OPI186" s="71"/>
      <c r="OPJ186" s="71"/>
      <c r="OPK186" s="71"/>
      <c r="OPL186" s="72"/>
      <c r="OPM186" s="72"/>
      <c r="OPN186" s="72"/>
      <c r="OPO186" s="72"/>
      <c r="OPP186" s="72"/>
      <c r="OPQ186" s="72"/>
      <c r="OPR186" s="72"/>
      <c r="OPS186" s="72"/>
      <c r="OPT186" s="72"/>
      <c r="OPU186" s="71"/>
      <c r="OPV186" s="71"/>
      <c r="OPW186" s="71"/>
      <c r="OPX186" s="71"/>
      <c r="OPY186" s="71"/>
      <c r="OPZ186" s="71"/>
      <c r="OQA186" s="71"/>
      <c r="OQB186" s="72"/>
      <c r="OQC186" s="72"/>
      <c r="OQD186" s="72"/>
      <c r="OQE186" s="72"/>
      <c r="OQF186" s="72"/>
      <c r="OQG186" s="72"/>
      <c r="OQH186" s="72"/>
      <c r="OQI186" s="72"/>
      <c r="OQJ186" s="72"/>
      <c r="OQK186" s="71"/>
      <c r="OQL186" s="71"/>
      <c r="OQM186" s="71"/>
      <c r="OQN186" s="71"/>
      <c r="OQO186" s="71"/>
      <c r="OQP186" s="71"/>
      <c r="OQQ186" s="71"/>
      <c r="OQR186" s="72"/>
      <c r="OQS186" s="72"/>
      <c r="OQT186" s="72"/>
      <c r="OQU186" s="72"/>
      <c r="OQV186" s="72"/>
      <c r="OQW186" s="72"/>
      <c r="OQX186" s="72"/>
      <c r="OQY186" s="72"/>
      <c r="OQZ186" s="72"/>
      <c r="ORA186" s="71"/>
      <c r="ORB186" s="71"/>
      <c r="ORC186" s="71"/>
      <c r="ORD186" s="71"/>
      <c r="ORE186" s="71"/>
      <c r="ORF186" s="71"/>
      <c r="ORG186" s="71"/>
      <c r="ORH186" s="72"/>
      <c r="ORI186" s="72"/>
      <c r="ORJ186" s="72"/>
      <c r="ORK186" s="72"/>
      <c r="ORL186" s="72"/>
      <c r="ORM186" s="72"/>
      <c r="ORN186" s="72"/>
      <c r="ORO186" s="72"/>
      <c r="ORP186" s="72"/>
      <c r="ORQ186" s="71"/>
      <c r="ORR186" s="71"/>
      <c r="ORS186" s="71"/>
      <c r="ORT186" s="71"/>
      <c r="ORU186" s="71"/>
      <c r="ORV186" s="71"/>
      <c r="ORW186" s="71"/>
      <c r="ORX186" s="72"/>
      <c r="ORY186" s="72"/>
      <c r="ORZ186" s="72"/>
      <c r="OSA186" s="72"/>
      <c r="OSB186" s="72"/>
      <c r="OSC186" s="72"/>
      <c r="OSD186" s="72"/>
      <c r="OSE186" s="72"/>
      <c r="OSF186" s="72"/>
      <c r="OSG186" s="71"/>
      <c r="OSH186" s="71"/>
      <c r="OSI186" s="71"/>
      <c r="OSJ186" s="71"/>
      <c r="OSK186" s="71"/>
      <c r="OSL186" s="71"/>
      <c r="OSM186" s="71"/>
      <c r="OSN186" s="72"/>
      <c r="OSO186" s="72"/>
      <c r="OSP186" s="72"/>
      <c r="OSQ186" s="72"/>
      <c r="OSR186" s="72"/>
      <c r="OSS186" s="72"/>
      <c r="OST186" s="72"/>
      <c r="OSU186" s="72"/>
      <c r="OSV186" s="72"/>
      <c r="OSW186" s="71"/>
      <c r="OSX186" s="71"/>
      <c r="OSY186" s="71"/>
      <c r="OSZ186" s="71"/>
      <c r="OTA186" s="71"/>
      <c r="OTB186" s="71"/>
      <c r="OTC186" s="71"/>
      <c r="OTD186" s="72"/>
      <c r="OTE186" s="72"/>
      <c r="OTF186" s="72"/>
      <c r="OTG186" s="72"/>
      <c r="OTH186" s="72"/>
      <c r="OTI186" s="72"/>
      <c r="OTJ186" s="72"/>
      <c r="OTK186" s="72"/>
      <c r="OTL186" s="72"/>
      <c r="OTM186" s="71"/>
      <c r="OTN186" s="71"/>
      <c r="OTO186" s="71"/>
      <c r="OTP186" s="71"/>
      <c r="OTQ186" s="71"/>
      <c r="OTR186" s="71"/>
      <c r="OTS186" s="71"/>
      <c r="OTT186" s="72"/>
      <c r="OTU186" s="72"/>
      <c r="OTV186" s="72"/>
      <c r="OTW186" s="72"/>
      <c r="OTX186" s="72"/>
      <c r="OTY186" s="72"/>
      <c r="OTZ186" s="72"/>
      <c r="OUA186" s="72"/>
      <c r="OUB186" s="72"/>
      <c r="OUC186" s="71"/>
      <c r="OUD186" s="71"/>
      <c r="OUE186" s="71"/>
      <c r="OUF186" s="71"/>
      <c r="OUG186" s="71"/>
      <c r="OUH186" s="71"/>
      <c r="OUI186" s="71"/>
      <c r="OUJ186" s="72"/>
      <c r="OUK186" s="72"/>
      <c r="OUL186" s="72"/>
      <c r="OUM186" s="72"/>
      <c r="OUN186" s="72"/>
      <c r="OUO186" s="72"/>
      <c r="OUP186" s="72"/>
      <c r="OUQ186" s="72"/>
      <c r="OUR186" s="72"/>
      <c r="OUS186" s="71"/>
      <c r="OUT186" s="71"/>
      <c r="OUU186" s="71"/>
      <c r="OUV186" s="71"/>
      <c r="OUW186" s="71"/>
      <c r="OUX186" s="71"/>
      <c r="OUY186" s="71"/>
      <c r="OUZ186" s="72"/>
      <c r="OVA186" s="72"/>
      <c r="OVB186" s="72"/>
      <c r="OVC186" s="72"/>
      <c r="OVD186" s="72"/>
      <c r="OVE186" s="72"/>
      <c r="OVF186" s="72"/>
      <c r="OVG186" s="72"/>
      <c r="OVH186" s="72"/>
      <c r="OVI186" s="71"/>
      <c r="OVJ186" s="71"/>
      <c r="OVK186" s="71"/>
      <c r="OVL186" s="71"/>
      <c r="OVM186" s="71"/>
      <c r="OVN186" s="71"/>
      <c r="OVO186" s="71"/>
      <c r="OVP186" s="72"/>
      <c r="OVQ186" s="72"/>
      <c r="OVR186" s="72"/>
      <c r="OVS186" s="72"/>
      <c r="OVT186" s="72"/>
      <c r="OVU186" s="72"/>
      <c r="OVV186" s="72"/>
      <c r="OVW186" s="72"/>
      <c r="OVX186" s="72"/>
      <c r="OVY186" s="71"/>
      <c r="OVZ186" s="71"/>
      <c r="OWA186" s="71"/>
      <c r="OWB186" s="71"/>
      <c r="OWC186" s="71"/>
      <c r="OWD186" s="71"/>
      <c r="OWE186" s="71"/>
      <c r="OWF186" s="72"/>
      <c r="OWG186" s="72"/>
      <c r="OWH186" s="72"/>
      <c r="OWI186" s="72"/>
      <c r="OWJ186" s="72"/>
      <c r="OWK186" s="72"/>
      <c r="OWL186" s="72"/>
      <c r="OWM186" s="72"/>
      <c r="OWN186" s="72"/>
      <c r="OWO186" s="71"/>
      <c r="OWP186" s="71"/>
      <c r="OWQ186" s="71"/>
      <c r="OWR186" s="71"/>
      <c r="OWS186" s="71"/>
      <c r="OWT186" s="71"/>
      <c r="OWU186" s="71"/>
      <c r="OWV186" s="72"/>
      <c r="OWW186" s="72"/>
      <c r="OWX186" s="72"/>
      <c r="OWY186" s="72"/>
      <c r="OWZ186" s="72"/>
      <c r="OXA186" s="72"/>
      <c r="OXB186" s="72"/>
      <c r="OXC186" s="72"/>
      <c r="OXD186" s="72"/>
      <c r="OXE186" s="71"/>
      <c r="OXF186" s="71"/>
      <c r="OXG186" s="71"/>
      <c r="OXH186" s="71"/>
      <c r="OXI186" s="71"/>
      <c r="OXJ186" s="71"/>
      <c r="OXK186" s="71"/>
      <c r="OXL186" s="72"/>
      <c r="OXM186" s="72"/>
      <c r="OXN186" s="72"/>
      <c r="OXO186" s="72"/>
      <c r="OXP186" s="72"/>
      <c r="OXQ186" s="72"/>
      <c r="OXR186" s="72"/>
      <c r="OXS186" s="72"/>
      <c r="OXT186" s="72"/>
      <c r="OXU186" s="71"/>
      <c r="OXV186" s="71"/>
      <c r="OXW186" s="71"/>
      <c r="OXX186" s="71"/>
      <c r="OXY186" s="71"/>
      <c r="OXZ186" s="71"/>
      <c r="OYA186" s="71"/>
      <c r="OYB186" s="72"/>
      <c r="OYC186" s="72"/>
      <c r="OYD186" s="72"/>
      <c r="OYE186" s="72"/>
      <c r="OYF186" s="72"/>
      <c r="OYG186" s="72"/>
      <c r="OYH186" s="72"/>
      <c r="OYI186" s="72"/>
      <c r="OYJ186" s="72"/>
      <c r="OYK186" s="71"/>
      <c r="OYL186" s="71"/>
      <c r="OYM186" s="71"/>
      <c r="OYN186" s="71"/>
      <c r="OYO186" s="71"/>
      <c r="OYP186" s="71"/>
      <c r="OYQ186" s="71"/>
      <c r="OYR186" s="72"/>
      <c r="OYS186" s="72"/>
      <c r="OYT186" s="72"/>
      <c r="OYU186" s="72"/>
      <c r="OYV186" s="72"/>
      <c r="OYW186" s="72"/>
      <c r="OYX186" s="72"/>
      <c r="OYY186" s="72"/>
      <c r="OYZ186" s="72"/>
      <c r="OZA186" s="71"/>
      <c r="OZB186" s="71"/>
      <c r="OZC186" s="71"/>
      <c r="OZD186" s="71"/>
      <c r="OZE186" s="71"/>
      <c r="OZF186" s="71"/>
      <c r="OZG186" s="71"/>
      <c r="OZH186" s="72"/>
      <c r="OZI186" s="72"/>
      <c r="OZJ186" s="72"/>
      <c r="OZK186" s="72"/>
      <c r="OZL186" s="72"/>
      <c r="OZM186" s="72"/>
      <c r="OZN186" s="72"/>
      <c r="OZO186" s="72"/>
      <c r="OZP186" s="72"/>
      <c r="OZQ186" s="71"/>
      <c r="OZR186" s="71"/>
      <c r="OZS186" s="71"/>
      <c r="OZT186" s="71"/>
      <c r="OZU186" s="71"/>
      <c r="OZV186" s="71"/>
      <c r="OZW186" s="71"/>
      <c r="OZX186" s="72"/>
      <c r="OZY186" s="72"/>
      <c r="OZZ186" s="72"/>
      <c r="PAA186" s="72"/>
      <c r="PAB186" s="72"/>
      <c r="PAC186" s="72"/>
      <c r="PAD186" s="72"/>
      <c r="PAE186" s="72"/>
      <c r="PAF186" s="72"/>
      <c r="PAG186" s="71"/>
      <c r="PAH186" s="71"/>
      <c r="PAI186" s="71"/>
      <c r="PAJ186" s="71"/>
      <c r="PAK186" s="71"/>
      <c r="PAL186" s="71"/>
      <c r="PAM186" s="71"/>
      <c r="PAN186" s="72"/>
      <c r="PAO186" s="72"/>
      <c r="PAP186" s="72"/>
      <c r="PAQ186" s="72"/>
      <c r="PAR186" s="72"/>
      <c r="PAS186" s="72"/>
      <c r="PAT186" s="72"/>
      <c r="PAU186" s="72"/>
      <c r="PAV186" s="72"/>
      <c r="PAW186" s="71"/>
      <c r="PAX186" s="71"/>
      <c r="PAY186" s="71"/>
      <c r="PAZ186" s="71"/>
      <c r="PBA186" s="71"/>
      <c r="PBB186" s="71"/>
      <c r="PBC186" s="71"/>
      <c r="PBD186" s="72"/>
      <c r="PBE186" s="72"/>
      <c r="PBF186" s="72"/>
      <c r="PBG186" s="72"/>
      <c r="PBH186" s="72"/>
      <c r="PBI186" s="72"/>
      <c r="PBJ186" s="72"/>
      <c r="PBK186" s="72"/>
      <c r="PBL186" s="72"/>
      <c r="PBM186" s="71"/>
      <c r="PBN186" s="71"/>
      <c r="PBO186" s="71"/>
      <c r="PBP186" s="71"/>
      <c r="PBQ186" s="71"/>
      <c r="PBR186" s="71"/>
      <c r="PBS186" s="71"/>
      <c r="PBT186" s="72"/>
      <c r="PBU186" s="72"/>
      <c r="PBV186" s="72"/>
      <c r="PBW186" s="72"/>
      <c r="PBX186" s="72"/>
      <c r="PBY186" s="72"/>
      <c r="PBZ186" s="72"/>
      <c r="PCA186" s="72"/>
      <c r="PCB186" s="72"/>
      <c r="PCC186" s="71"/>
      <c r="PCD186" s="71"/>
      <c r="PCE186" s="71"/>
      <c r="PCF186" s="71"/>
      <c r="PCG186" s="71"/>
      <c r="PCH186" s="71"/>
      <c r="PCI186" s="71"/>
      <c r="PCJ186" s="72"/>
      <c r="PCK186" s="72"/>
      <c r="PCL186" s="72"/>
      <c r="PCM186" s="72"/>
      <c r="PCN186" s="72"/>
      <c r="PCO186" s="72"/>
      <c r="PCP186" s="72"/>
      <c r="PCQ186" s="72"/>
      <c r="PCR186" s="72"/>
      <c r="PCS186" s="71"/>
      <c r="PCT186" s="71"/>
      <c r="PCU186" s="71"/>
      <c r="PCV186" s="71"/>
      <c r="PCW186" s="71"/>
      <c r="PCX186" s="71"/>
      <c r="PCY186" s="71"/>
      <c r="PCZ186" s="72"/>
      <c r="PDA186" s="72"/>
      <c r="PDB186" s="72"/>
      <c r="PDC186" s="72"/>
      <c r="PDD186" s="72"/>
      <c r="PDE186" s="72"/>
      <c r="PDF186" s="72"/>
      <c r="PDG186" s="72"/>
      <c r="PDH186" s="72"/>
      <c r="PDI186" s="71"/>
      <c r="PDJ186" s="71"/>
      <c r="PDK186" s="71"/>
      <c r="PDL186" s="71"/>
      <c r="PDM186" s="71"/>
      <c r="PDN186" s="71"/>
      <c r="PDO186" s="71"/>
      <c r="PDP186" s="72"/>
      <c r="PDQ186" s="72"/>
      <c r="PDR186" s="72"/>
      <c r="PDS186" s="72"/>
      <c r="PDT186" s="72"/>
      <c r="PDU186" s="72"/>
      <c r="PDV186" s="72"/>
      <c r="PDW186" s="72"/>
      <c r="PDX186" s="72"/>
      <c r="PDY186" s="71"/>
      <c r="PDZ186" s="71"/>
      <c r="PEA186" s="71"/>
      <c r="PEB186" s="71"/>
      <c r="PEC186" s="71"/>
      <c r="PED186" s="71"/>
      <c r="PEE186" s="71"/>
      <c r="PEF186" s="72"/>
      <c r="PEG186" s="72"/>
      <c r="PEH186" s="72"/>
      <c r="PEI186" s="72"/>
      <c r="PEJ186" s="72"/>
      <c r="PEK186" s="72"/>
      <c r="PEL186" s="72"/>
      <c r="PEM186" s="72"/>
      <c r="PEN186" s="72"/>
      <c r="PEO186" s="71"/>
      <c r="PEP186" s="71"/>
      <c r="PEQ186" s="71"/>
      <c r="PER186" s="71"/>
      <c r="PES186" s="71"/>
      <c r="PET186" s="71"/>
      <c r="PEU186" s="71"/>
      <c r="PEV186" s="72"/>
      <c r="PEW186" s="72"/>
      <c r="PEX186" s="72"/>
      <c r="PEY186" s="72"/>
      <c r="PEZ186" s="72"/>
      <c r="PFA186" s="72"/>
      <c r="PFB186" s="72"/>
      <c r="PFC186" s="72"/>
      <c r="PFD186" s="72"/>
      <c r="PFE186" s="71"/>
      <c r="PFF186" s="71"/>
      <c r="PFG186" s="71"/>
      <c r="PFH186" s="71"/>
      <c r="PFI186" s="71"/>
      <c r="PFJ186" s="71"/>
      <c r="PFK186" s="71"/>
      <c r="PFL186" s="72"/>
      <c r="PFM186" s="72"/>
      <c r="PFN186" s="72"/>
      <c r="PFO186" s="72"/>
      <c r="PFP186" s="72"/>
      <c r="PFQ186" s="72"/>
      <c r="PFR186" s="72"/>
      <c r="PFS186" s="72"/>
      <c r="PFT186" s="72"/>
      <c r="PFU186" s="71"/>
      <c r="PFV186" s="71"/>
      <c r="PFW186" s="71"/>
      <c r="PFX186" s="71"/>
      <c r="PFY186" s="71"/>
      <c r="PFZ186" s="71"/>
      <c r="PGA186" s="71"/>
      <c r="PGB186" s="72"/>
      <c r="PGC186" s="72"/>
      <c r="PGD186" s="72"/>
      <c r="PGE186" s="72"/>
      <c r="PGF186" s="72"/>
      <c r="PGG186" s="72"/>
      <c r="PGH186" s="72"/>
      <c r="PGI186" s="72"/>
      <c r="PGJ186" s="72"/>
      <c r="PGK186" s="71"/>
      <c r="PGL186" s="71"/>
      <c r="PGM186" s="71"/>
      <c r="PGN186" s="71"/>
      <c r="PGO186" s="71"/>
      <c r="PGP186" s="71"/>
      <c r="PGQ186" s="71"/>
      <c r="PGR186" s="72"/>
      <c r="PGS186" s="72"/>
      <c r="PGT186" s="72"/>
      <c r="PGU186" s="72"/>
      <c r="PGV186" s="72"/>
      <c r="PGW186" s="72"/>
      <c r="PGX186" s="72"/>
      <c r="PGY186" s="72"/>
      <c r="PGZ186" s="72"/>
      <c r="PHA186" s="71"/>
      <c r="PHB186" s="71"/>
      <c r="PHC186" s="71"/>
      <c r="PHD186" s="71"/>
      <c r="PHE186" s="71"/>
      <c r="PHF186" s="71"/>
      <c r="PHG186" s="71"/>
      <c r="PHH186" s="72"/>
      <c r="PHI186" s="72"/>
      <c r="PHJ186" s="72"/>
      <c r="PHK186" s="72"/>
      <c r="PHL186" s="72"/>
      <c r="PHM186" s="72"/>
      <c r="PHN186" s="72"/>
      <c r="PHO186" s="72"/>
      <c r="PHP186" s="72"/>
      <c r="PHQ186" s="71"/>
      <c r="PHR186" s="71"/>
      <c r="PHS186" s="71"/>
      <c r="PHT186" s="71"/>
      <c r="PHU186" s="71"/>
      <c r="PHV186" s="71"/>
      <c r="PHW186" s="71"/>
      <c r="PHX186" s="72"/>
      <c r="PHY186" s="72"/>
      <c r="PHZ186" s="72"/>
      <c r="PIA186" s="72"/>
      <c r="PIB186" s="72"/>
      <c r="PIC186" s="72"/>
      <c r="PID186" s="72"/>
      <c r="PIE186" s="72"/>
      <c r="PIF186" s="72"/>
      <c r="PIG186" s="71"/>
      <c r="PIH186" s="71"/>
      <c r="PII186" s="71"/>
      <c r="PIJ186" s="71"/>
      <c r="PIK186" s="71"/>
      <c r="PIL186" s="71"/>
      <c r="PIM186" s="71"/>
      <c r="PIN186" s="72"/>
      <c r="PIO186" s="72"/>
      <c r="PIP186" s="72"/>
      <c r="PIQ186" s="72"/>
      <c r="PIR186" s="72"/>
      <c r="PIS186" s="72"/>
      <c r="PIT186" s="72"/>
      <c r="PIU186" s="72"/>
      <c r="PIV186" s="72"/>
      <c r="PIW186" s="71"/>
      <c r="PIX186" s="71"/>
      <c r="PIY186" s="71"/>
      <c r="PIZ186" s="71"/>
      <c r="PJA186" s="71"/>
      <c r="PJB186" s="71"/>
      <c r="PJC186" s="71"/>
      <c r="PJD186" s="72"/>
      <c r="PJE186" s="72"/>
      <c r="PJF186" s="72"/>
      <c r="PJG186" s="72"/>
      <c r="PJH186" s="72"/>
      <c r="PJI186" s="72"/>
      <c r="PJJ186" s="72"/>
      <c r="PJK186" s="72"/>
      <c r="PJL186" s="72"/>
      <c r="PJM186" s="71"/>
      <c r="PJN186" s="71"/>
      <c r="PJO186" s="71"/>
      <c r="PJP186" s="71"/>
      <c r="PJQ186" s="71"/>
      <c r="PJR186" s="71"/>
      <c r="PJS186" s="71"/>
      <c r="PJT186" s="72"/>
      <c r="PJU186" s="72"/>
      <c r="PJV186" s="72"/>
      <c r="PJW186" s="72"/>
      <c r="PJX186" s="72"/>
      <c r="PJY186" s="72"/>
      <c r="PJZ186" s="72"/>
      <c r="PKA186" s="72"/>
      <c r="PKB186" s="72"/>
      <c r="PKC186" s="71"/>
      <c r="PKD186" s="71"/>
      <c r="PKE186" s="71"/>
      <c r="PKF186" s="71"/>
      <c r="PKG186" s="71"/>
      <c r="PKH186" s="71"/>
      <c r="PKI186" s="71"/>
      <c r="PKJ186" s="72"/>
      <c r="PKK186" s="72"/>
      <c r="PKL186" s="72"/>
      <c r="PKM186" s="72"/>
      <c r="PKN186" s="72"/>
      <c r="PKO186" s="72"/>
      <c r="PKP186" s="72"/>
      <c r="PKQ186" s="72"/>
      <c r="PKR186" s="72"/>
      <c r="PKS186" s="71"/>
      <c r="PKT186" s="71"/>
      <c r="PKU186" s="71"/>
      <c r="PKV186" s="71"/>
      <c r="PKW186" s="71"/>
      <c r="PKX186" s="71"/>
      <c r="PKY186" s="71"/>
      <c r="PKZ186" s="72"/>
      <c r="PLA186" s="72"/>
      <c r="PLB186" s="72"/>
      <c r="PLC186" s="72"/>
      <c r="PLD186" s="72"/>
      <c r="PLE186" s="72"/>
      <c r="PLF186" s="72"/>
      <c r="PLG186" s="72"/>
      <c r="PLH186" s="72"/>
      <c r="PLI186" s="71"/>
      <c r="PLJ186" s="71"/>
      <c r="PLK186" s="71"/>
      <c r="PLL186" s="71"/>
      <c r="PLM186" s="71"/>
      <c r="PLN186" s="71"/>
      <c r="PLO186" s="71"/>
      <c r="PLP186" s="72"/>
      <c r="PLQ186" s="72"/>
      <c r="PLR186" s="72"/>
      <c r="PLS186" s="72"/>
      <c r="PLT186" s="72"/>
      <c r="PLU186" s="72"/>
      <c r="PLV186" s="72"/>
      <c r="PLW186" s="72"/>
      <c r="PLX186" s="72"/>
      <c r="PLY186" s="71"/>
      <c r="PLZ186" s="71"/>
      <c r="PMA186" s="71"/>
      <c r="PMB186" s="71"/>
      <c r="PMC186" s="71"/>
      <c r="PMD186" s="71"/>
      <c r="PME186" s="71"/>
      <c r="PMF186" s="72"/>
      <c r="PMG186" s="72"/>
      <c r="PMH186" s="72"/>
      <c r="PMI186" s="72"/>
      <c r="PMJ186" s="72"/>
      <c r="PMK186" s="72"/>
      <c r="PML186" s="72"/>
      <c r="PMM186" s="72"/>
      <c r="PMN186" s="72"/>
      <c r="PMO186" s="71"/>
      <c r="PMP186" s="71"/>
      <c r="PMQ186" s="71"/>
      <c r="PMR186" s="71"/>
      <c r="PMS186" s="71"/>
      <c r="PMT186" s="71"/>
      <c r="PMU186" s="71"/>
      <c r="PMV186" s="72"/>
      <c r="PMW186" s="72"/>
      <c r="PMX186" s="72"/>
      <c r="PMY186" s="72"/>
      <c r="PMZ186" s="72"/>
      <c r="PNA186" s="72"/>
      <c r="PNB186" s="72"/>
      <c r="PNC186" s="72"/>
      <c r="PND186" s="72"/>
      <c r="PNE186" s="71"/>
      <c r="PNF186" s="71"/>
      <c r="PNG186" s="71"/>
      <c r="PNH186" s="71"/>
      <c r="PNI186" s="71"/>
      <c r="PNJ186" s="71"/>
      <c r="PNK186" s="71"/>
      <c r="PNL186" s="72"/>
      <c r="PNM186" s="72"/>
      <c r="PNN186" s="72"/>
      <c r="PNO186" s="72"/>
      <c r="PNP186" s="72"/>
      <c r="PNQ186" s="72"/>
      <c r="PNR186" s="72"/>
      <c r="PNS186" s="72"/>
      <c r="PNT186" s="72"/>
      <c r="PNU186" s="71"/>
      <c r="PNV186" s="71"/>
      <c r="PNW186" s="71"/>
      <c r="PNX186" s="71"/>
      <c r="PNY186" s="71"/>
      <c r="PNZ186" s="71"/>
      <c r="POA186" s="71"/>
      <c r="POB186" s="72"/>
      <c r="POC186" s="72"/>
      <c r="POD186" s="72"/>
      <c r="POE186" s="72"/>
      <c r="POF186" s="72"/>
      <c r="POG186" s="72"/>
      <c r="POH186" s="72"/>
      <c r="POI186" s="72"/>
      <c r="POJ186" s="72"/>
      <c r="POK186" s="71"/>
      <c r="POL186" s="71"/>
      <c r="POM186" s="71"/>
      <c r="PON186" s="71"/>
      <c r="POO186" s="71"/>
      <c r="POP186" s="71"/>
      <c r="POQ186" s="71"/>
      <c r="POR186" s="72"/>
      <c r="POS186" s="72"/>
      <c r="POT186" s="72"/>
      <c r="POU186" s="72"/>
      <c r="POV186" s="72"/>
      <c r="POW186" s="72"/>
      <c r="POX186" s="72"/>
      <c r="POY186" s="72"/>
      <c r="POZ186" s="72"/>
      <c r="PPA186" s="71"/>
      <c r="PPB186" s="71"/>
      <c r="PPC186" s="71"/>
      <c r="PPD186" s="71"/>
      <c r="PPE186" s="71"/>
      <c r="PPF186" s="71"/>
      <c r="PPG186" s="71"/>
      <c r="PPH186" s="72"/>
      <c r="PPI186" s="72"/>
      <c r="PPJ186" s="72"/>
      <c r="PPK186" s="72"/>
      <c r="PPL186" s="72"/>
      <c r="PPM186" s="72"/>
      <c r="PPN186" s="72"/>
      <c r="PPO186" s="72"/>
      <c r="PPP186" s="72"/>
      <c r="PPQ186" s="71"/>
      <c r="PPR186" s="71"/>
      <c r="PPS186" s="71"/>
      <c r="PPT186" s="71"/>
      <c r="PPU186" s="71"/>
      <c r="PPV186" s="71"/>
      <c r="PPW186" s="71"/>
      <c r="PPX186" s="72"/>
      <c r="PPY186" s="72"/>
      <c r="PPZ186" s="72"/>
      <c r="PQA186" s="72"/>
      <c r="PQB186" s="72"/>
      <c r="PQC186" s="72"/>
      <c r="PQD186" s="72"/>
      <c r="PQE186" s="72"/>
      <c r="PQF186" s="72"/>
      <c r="PQG186" s="71"/>
      <c r="PQH186" s="71"/>
      <c r="PQI186" s="71"/>
      <c r="PQJ186" s="71"/>
      <c r="PQK186" s="71"/>
      <c r="PQL186" s="71"/>
      <c r="PQM186" s="71"/>
      <c r="PQN186" s="72"/>
      <c r="PQO186" s="72"/>
      <c r="PQP186" s="72"/>
      <c r="PQQ186" s="72"/>
      <c r="PQR186" s="72"/>
      <c r="PQS186" s="72"/>
      <c r="PQT186" s="72"/>
      <c r="PQU186" s="72"/>
      <c r="PQV186" s="72"/>
      <c r="PQW186" s="71"/>
      <c r="PQX186" s="71"/>
      <c r="PQY186" s="71"/>
      <c r="PQZ186" s="71"/>
      <c r="PRA186" s="71"/>
      <c r="PRB186" s="71"/>
      <c r="PRC186" s="71"/>
      <c r="PRD186" s="72"/>
      <c r="PRE186" s="72"/>
      <c r="PRF186" s="72"/>
      <c r="PRG186" s="72"/>
      <c r="PRH186" s="72"/>
      <c r="PRI186" s="72"/>
      <c r="PRJ186" s="72"/>
      <c r="PRK186" s="72"/>
      <c r="PRL186" s="72"/>
      <c r="PRM186" s="71"/>
      <c r="PRN186" s="71"/>
      <c r="PRO186" s="71"/>
      <c r="PRP186" s="71"/>
      <c r="PRQ186" s="71"/>
      <c r="PRR186" s="71"/>
      <c r="PRS186" s="71"/>
      <c r="PRT186" s="72"/>
      <c r="PRU186" s="72"/>
      <c r="PRV186" s="72"/>
      <c r="PRW186" s="72"/>
      <c r="PRX186" s="72"/>
      <c r="PRY186" s="72"/>
      <c r="PRZ186" s="72"/>
      <c r="PSA186" s="72"/>
      <c r="PSB186" s="72"/>
      <c r="PSC186" s="71"/>
      <c r="PSD186" s="71"/>
      <c r="PSE186" s="71"/>
      <c r="PSF186" s="71"/>
      <c r="PSG186" s="71"/>
      <c r="PSH186" s="71"/>
      <c r="PSI186" s="71"/>
      <c r="PSJ186" s="72"/>
      <c r="PSK186" s="72"/>
      <c r="PSL186" s="72"/>
      <c r="PSM186" s="72"/>
      <c r="PSN186" s="72"/>
      <c r="PSO186" s="72"/>
      <c r="PSP186" s="72"/>
      <c r="PSQ186" s="72"/>
      <c r="PSR186" s="72"/>
      <c r="PSS186" s="71"/>
      <c r="PST186" s="71"/>
      <c r="PSU186" s="71"/>
      <c r="PSV186" s="71"/>
      <c r="PSW186" s="71"/>
      <c r="PSX186" s="71"/>
      <c r="PSY186" s="71"/>
      <c r="PSZ186" s="72"/>
      <c r="PTA186" s="72"/>
      <c r="PTB186" s="72"/>
      <c r="PTC186" s="72"/>
      <c r="PTD186" s="72"/>
      <c r="PTE186" s="72"/>
      <c r="PTF186" s="72"/>
      <c r="PTG186" s="72"/>
      <c r="PTH186" s="72"/>
      <c r="PTI186" s="71"/>
      <c r="PTJ186" s="71"/>
      <c r="PTK186" s="71"/>
      <c r="PTL186" s="71"/>
      <c r="PTM186" s="71"/>
      <c r="PTN186" s="71"/>
      <c r="PTO186" s="71"/>
      <c r="PTP186" s="72"/>
      <c r="PTQ186" s="72"/>
      <c r="PTR186" s="72"/>
      <c r="PTS186" s="72"/>
      <c r="PTT186" s="72"/>
      <c r="PTU186" s="72"/>
      <c r="PTV186" s="72"/>
      <c r="PTW186" s="72"/>
      <c r="PTX186" s="72"/>
      <c r="PTY186" s="71"/>
      <c r="PTZ186" s="71"/>
      <c r="PUA186" s="71"/>
      <c r="PUB186" s="71"/>
      <c r="PUC186" s="71"/>
      <c r="PUD186" s="71"/>
      <c r="PUE186" s="71"/>
      <c r="PUF186" s="72"/>
      <c r="PUG186" s="72"/>
      <c r="PUH186" s="72"/>
      <c r="PUI186" s="72"/>
      <c r="PUJ186" s="72"/>
      <c r="PUK186" s="72"/>
      <c r="PUL186" s="72"/>
      <c r="PUM186" s="72"/>
      <c r="PUN186" s="72"/>
      <c r="PUO186" s="71"/>
      <c r="PUP186" s="71"/>
      <c r="PUQ186" s="71"/>
      <c r="PUR186" s="71"/>
      <c r="PUS186" s="71"/>
      <c r="PUT186" s="71"/>
      <c r="PUU186" s="71"/>
      <c r="PUV186" s="72"/>
      <c r="PUW186" s="72"/>
      <c r="PUX186" s="72"/>
      <c r="PUY186" s="72"/>
      <c r="PUZ186" s="72"/>
      <c r="PVA186" s="72"/>
      <c r="PVB186" s="72"/>
      <c r="PVC186" s="72"/>
      <c r="PVD186" s="72"/>
      <c r="PVE186" s="71"/>
      <c r="PVF186" s="71"/>
      <c r="PVG186" s="71"/>
      <c r="PVH186" s="71"/>
      <c r="PVI186" s="71"/>
      <c r="PVJ186" s="71"/>
      <c r="PVK186" s="71"/>
      <c r="PVL186" s="72"/>
      <c r="PVM186" s="72"/>
      <c r="PVN186" s="72"/>
      <c r="PVO186" s="72"/>
      <c r="PVP186" s="72"/>
      <c r="PVQ186" s="72"/>
      <c r="PVR186" s="72"/>
      <c r="PVS186" s="72"/>
      <c r="PVT186" s="72"/>
      <c r="PVU186" s="71"/>
      <c r="PVV186" s="71"/>
      <c r="PVW186" s="71"/>
      <c r="PVX186" s="71"/>
      <c r="PVY186" s="71"/>
      <c r="PVZ186" s="71"/>
      <c r="PWA186" s="71"/>
      <c r="PWB186" s="72"/>
      <c r="PWC186" s="72"/>
      <c r="PWD186" s="72"/>
      <c r="PWE186" s="72"/>
      <c r="PWF186" s="72"/>
      <c r="PWG186" s="72"/>
      <c r="PWH186" s="72"/>
      <c r="PWI186" s="72"/>
      <c r="PWJ186" s="72"/>
      <c r="PWK186" s="71"/>
      <c r="PWL186" s="71"/>
      <c r="PWM186" s="71"/>
      <c r="PWN186" s="71"/>
      <c r="PWO186" s="71"/>
      <c r="PWP186" s="71"/>
      <c r="PWQ186" s="71"/>
      <c r="PWR186" s="72"/>
      <c r="PWS186" s="72"/>
      <c r="PWT186" s="72"/>
      <c r="PWU186" s="72"/>
      <c r="PWV186" s="72"/>
      <c r="PWW186" s="72"/>
      <c r="PWX186" s="72"/>
      <c r="PWY186" s="72"/>
      <c r="PWZ186" s="72"/>
      <c r="PXA186" s="71"/>
      <c r="PXB186" s="71"/>
      <c r="PXC186" s="71"/>
      <c r="PXD186" s="71"/>
      <c r="PXE186" s="71"/>
      <c r="PXF186" s="71"/>
      <c r="PXG186" s="71"/>
      <c r="PXH186" s="72"/>
      <c r="PXI186" s="72"/>
      <c r="PXJ186" s="72"/>
      <c r="PXK186" s="72"/>
      <c r="PXL186" s="72"/>
      <c r="PXM186" s="72"/>
      <c r="PXN186" s="72"/>
      <c r="PXO186" s="72"/>
      <c r="PXP186" s="72"/>
      <c r="PXQ186" s="71"/>
      <c r="PXR186" s="71"/>
      <c r="PXS186" s="71"/>
      <c r="PXT186" s="71"/>
      <c r="PXU186" s="71"/>
      <c r="PXV186" s="71"/>
      <c r="PXW186" s="71"/>
      <c r="PXX186" s="72"/>
      <c r="PXY186" s="72"/>
      <c r="PXZ186" s="72"/>
      <c r="PYA186" s="72"/>
      <c r="PYB186" s="72"/>
      <c r="PYC186" s="72"/>
      <c r="PYD186" s="72"/>
      <c r="PYE186" s="72"/>
      <c r="PYF186" s="72"/>
      <c r="PYG186" s="71"/>
      <c r="PYH186" s="71"/>
      <c r="PYI186" s="71"/>
      <c r="PYJ186" s="71"/>
      <c r="PYK186" s="71"/>
      <c r="PYL186" s="71"/>
      <c r="PYM186" s="71"/>
      <c r="PYN186" s="72"/>
      <c r="PYO186" s="72"/>
      <c r="PYP186" s="72"/>
      <c r="PYQ186" s="72"/>
      <c r="PYR186" s="72"/>
      <c r="PYS186" s="72"/>
      <c r="PYT186" s="72"/>
      <c r="PYU186" s="72"/>
      <c r="PYV186" s="72"/>
      <c r="PYW186" s="71"/>
      <c r="PYX186" s="71"/>
      <c r="PYY186" s="71"/>
      <c r="PYZ186" s="71"/>
      <c r="PZA186" s="71"/>
      <c r="PZB186" s="71"/>
      <c r="PZC186" s="71"/>
      <c r="PZD186" s="72"/>
      <c r="PZE186" s="72"/>
      <c r="PZF186" s="72"/>
      <c r="PZG186" s="72"/>
      <c r="PZH186" s="72"/>
      <c r="PZI186" s="72"/>
      <c r="PZJ186" s="72"/>
      <c r="PZK186" s="72"/>
      <c r="PZL186" s="72"/>
      <c r="PZM186" s="71"/>
      <c r="PZN186" s="71"/>
      <c r="PZO186" s="71"/>
      <c r="PZP186" s="71"/>
      <c r="PZQ186" s="71"/>
      <c r="PZR186" s="71"/>
      <c r="PZS186" s="71"/>
      <c r="PZT186" s="72"/>
      <c r="PZU186" s="72"/>
      <c r="PZV186" s="72"/>
      <c r="PZW186" s="72"/>
      <c r="PZX186" s="72"/>
      <c r="PZY186" s="72"/>
      <c r="PZZ186" s="72"/>
      <c r="QAA186" s="72"/>
      <c r="QAB186" s="72"/>
      <c r="QAC186" s="71"/>
      <c r="QAD186" s="71"/>
      <c r="QAE186" s="71"/>
      <c r="QAF186" s="71"/>
      <c r="QAG186" s="71"/>
      <c r="QAH186" s="71"/>
      <c r="QAI186" s="71"/>
      <c r="QAJ186" s="72"/>
      <c r="QAK186" s="72"/>
      <c r="QAL186" s="72"/>
      <c r="QAM186" s="72"/>
      <c r="QAN186" s="72"/>
      <c r="QAO186" s="72"/>
      <c r="QAP186" s="72"/>
      <c r="QAQ186" s="72"/>
      <c r="QAR186" s="72"/>
      <c r="QAS186" s="71"/>
      <c r="QAT186" s="71"/>
      <c r="QAU186" s="71"/>
      <c r="QAV186" s="71"/>
      <c r="QAW186" s="71"/>
      <c r="QAX186" s="71"/>
      <c r="QAY186" s="71"/>
      <c r="QAZ186" s="72"/>
      <c r="QBA186" s="72"/>
      <c r="QBB186" s="72"/>
      <c r="QBC186" s="72"/>
      <c r="QBD186" s="72"/>
      <c r="QBE186" s="72"/>
      <c r="QBF186" s="72"/>
      <c r="QBG186" s="72"/>
      <c r="QBH186" s="72"/>
      <c r="QBI186" s="71"/>
      <c r="QBJ186" s="71"/>
      <c r="QBK186" s="71"/>
      <c r="QBL186" s="71"/>
      <c r="QBM186" s="71"/>
      <c r="QBN186" s="71"/>
      <c r="QBO186" s="71"/>
      <c r="QBP186" s="72"/>
      <c r="QBQ186" s="72"/>
      <c r="QBR186" s="72"/>
      <c r="QBS186" s="72"/>
      <c r="QBT186" s="72"/>
      <c r="QBU186" s="72"/>
      <c r="QBV186" s="72"/>
      <c r="QBW186" s="72"/>
      <c r="QBX186" s="72"/>
      <c r="QBY186" s="71"/>
      <c r="QBZ186" s="71"/>
      <c r="QCA186" s="71"/>
      <c r="QCB186" s="71"/>
      <c r="QCC186" s="71"/>
      <c r="QCD186" s="71"/>
      <c r="QCE186" s="71"/>
      <c r="QCF186" s="72"/>
      <c r="QCG186" s="72"/>
      <c r="QCH186" s="72"/>
      <c r="QCI186" s="72"/>
      <c r="QCJ186" s="72"/>
      <c r="QCK186" s="72"/>
      <c r="QCL186" s="72"/>
      <c r="QCM186" s="72"/>
      <c r="QCN186" s="72"/>
      <c r="QCO186" s="71"/>
      <c r="QCP186" s="71"/>
      <c r="QCQ186" s="71"/>
      <c r="QCR186" s="71"/>
      <c r="QCS186" s="71"/>
      <c r="QCT186" s="71"/>
      <c r="QCU186" s="71"/>
      <c r="QCV186" s="72"/>
      <c r="QCW186" s="72"/>
      <c r="QCX186" s="72"/>
      <c r="QCY186" s="72"/>
      <c r="QCZ186" s="72"/>
      <c r="QDA186" s="72"/>
      <c r="QDB186" s="72"/>
      <c r="QDC186" s="72"/>
      <c r="QDD186" s="72"/>
      <c r="QDE186" s="71"/>
      <c r="QDF186" s="71"/>
      <c r="QDG186" s="71"/>
      <c r="QDH186" s="71"/>
      <c r="QDI186" s="71"/>
      <c r="QDJ186" s="71"/>
      <c r="QDK186" s="71"/>
      <c r="QDL186" s="72"/>
      <c r="QDM186" s="72"/>
      <c r="QDN186" s="72"/>
      <c r="QDO186" s="72"/>
      <c r="QDP186" s="72"/>
      <c r="QDQ186" s="72"/>
      <c r="QDR186" s="72"/>
      <c r="QDS186" s="72"/>
      <c r="QDT186" s="72"/>
      <c r="QDU186" s="71"/>
      <c r="QDV186" s="71"/>
      <c r="QDW186" s="71"/>
      <c r="QDX186" s="71"/>
      <c r="QDY186" s="71"/>
      <c r="QDZ186" s="71"/>
      <c r="QEA186" s="71"/>
      <c r="QEB186" s="72"/>
      <c r="QEC186" s="72"/>
      <c r="QED186" s="72"/>
      <c r="QEE186" s="72"/>
      <c r="QEF186" s="72"/>
      <c r="QEG186" s="72"/>
      <c r="QEH186" s="72"/>
      <c r="QEI186" s="72"/>
      <c r="QEJ186" s="72"/>
      <c r="QEK186" s="71"/>
      <c r="QEL186" s="71"/>
      <c r="QEM186" s="71"/>
      <c r="QEN186" s="71"/>
      <c r="QEO186" s="71"/>
      <c r="QEP186" s="71"/>
      <c r="QEQ186" s="71"/>
      <c r="QER186" s="72"/>
      <c r="QES186" s="72"/>
      <c r="QET186" s="72"/>
      <c r="QEU186" s="72"/>
      <c r="QEV186" s="72"/>
      <c r="QEW186" s="72"/>
      <c r="QEX186" s="72"/>
      <c r="QEY186" s="72"/>
      <c r="QEZ186" s="72"/>
      <c r="QFA186" s="71"/>
      <c r="QFB186" s="71"/>
      <c r="QFC186" s="71"/>
      <c r="QFD186" s="71"/>
      <c r="QFE186" s="71"/>
      <c r="QFF186" s="71"/>
      <c r="QFG186" s="71"/>
      <c r="QFH186" s="72"/>
      <c r="QFI186" s="72"/>
      <c r="QFJ186" s="72"/>
      <c r="QFK186" s="72"/>
      <c r="QFL186" s="72"/>
      <c r="QFM186" s="72"/>
      <c r="QFN186" s="72"/>
      <c r="QFO186" s="72"/>
      <c r="QFP186" s="72"/>
      <c r="QFQ186" s="71"/>
      <c r="QFR186" s="71"/>
      <c r="QFS186" s="71"/>
      <c r="QFT186" s="71"/>
      <c r="QFU186" s="71"/>
      <c r="QFV186" s="71"/>
      <c r="QFW186" s="71"/>
      <c r="QFX186" s="72"/>
      <c r="QFY186" s="72"/>
      <c r="QFZ186" s="72"/>
      <c r="QGA186" s="72"/>
      <c r="QGB186" s="72"/>
      <c r="QGC186" s="72"/>
      <c r="QGD186" s="72"/>
      <c r="QGE186" s="72"/>
      <c r="QGF186" s="72"/>
      <c r="QGG186" s="71"/>
      <c r="QGH186" s="71"/>
      <c r="QGI186" s="71"/>
      <c r="QGJ186" s="71"/>
      <c r="QGK186" s="71"/>
      <c r="QGL186" s="71"/>
      <c r="QGM186" s="71"/>
      <c r="QGN186" s="72"/>
      <c r="QGO186" s="72"/>
      <c r="QGP186" s="72"/>
      <c r="QGQ186" s="72"/>
      <c r="QGR186" s="72"/>
      <c r="QGS186" s="72"/>
      <c r="QGT186" s="72"/>
      <c r="QGU186" s="72"/>
      <c r="QGV186" s="72"/>
      <c r="QGW186" s="71"/>
      <c r="QGX186" s="71"/>
      <c r="QGY186" s="71"/>
      <c r="QGZ186" s="71"/>
      <c r="QHA186" s="71"/>
      <c r="QHB186" s="71"/>
      <c r="QHC186" s="71"/>
      <c r="QHD186" s="72"/>
      <c r="QHE186" s="72"/>
      <c r="QHF186" s="72"/>
      <c r="QHG186" s="72"/>
      <c r="QHH186" s="72"/>
      <c r="QHI186" s="72"/>
      <c r="QHJ186" s="72"/>
      <c r="QHK186" s="72"/>
      <c r="QHL186" s="72"/>
      <c r="QHM186" s="71"/>
      <c r="QHN186" s="71"/>
      <c r="QHO186" s="71"/>
      <c r="QHP186" s="71"/>
      <c r="QHQ186" s="71"/>
      <c r="QHR186" s="71"/>
      <c r="QHS186" s="71"/>
      <c r="QHT186" s="72"/>
      <c r="QHU186" s="72"/>
      <c r="QHV186" s="72"/>
      <c r="QHW186" s="72"/>
      <c r="QHX186" s="72"/>
      <c r="QHY186" s="72"/>
      <c r="QHZ186" s="72"/>
      <c r="QIA186" s="72"/>
      <c r="QIB186" s="72"/>
      <c r="QIC186" s="71"/>
      <c r="QID186" s="71"/>
      <c r="QIE186" s="71"/>
      <c r="QIF186" s="71"/>
      <c r="QIG186" s="71"/>
      <c r="QIH186" s="71"/>
      <c r="QII186" s="71"/>
      <c r="QIJ186" s="72"/>
      <c r="QIK186" s="72"/>
      <c r="QIL186" s="72"/>
      <c r="QIM186" s="72"/>
      <c r="QIN186" s="72"/>
      <c r="QIO186" s="72"/>
      <c r="QIP186" s="72"/>
      <c r="QIQ186" s="72"/>
      <c r="QIR186" s="72"/>
      <c r="QIS186" s="71"/>
      <c r="QIT186" s="71"/>
      <c r="QIU186" s="71"/>
      <c r="QIV186" s="71"/>
      <c r="QIW186" s="71"/>
      <c r="QIX186" s="71"/>
      <c r="QIY186" s="71"/>
      <c r="QIZ186" s="72"/>
      <c r="QJA186" s="72"/>
      <c r="QJB186" s="72"/>
      <c r="QJC186" s="72"/>
      <c r="QJD186" s="72"/>
      <c r="QJE186" s="72"/>
      <c r="QJF186" s="72"/>
      <c r="QJG186" s="72"/>
      <c r="QJH186" s="72"/>
      <c r="QJI186" s="71"/>
      <c r="QJJ186" s="71"/>
      <c r="QJK186" s="71"/>
      <c r="QJL186" s="71"/>
      <c r="QJM186" s="71"/>
      <c r="QJN186" s="71"/>
      <c r="QJO186" s="71"/>
      <c r="QJP186" s="72"/>
      <c r="QJQ186" s="72"/>
      <c r="QJR186" s="72"/>
      <c r="QJS186" s="72"/>
      <c r="QJT186" s="72"/>
      <c r="QJU186" s="72"/>
      <c r="QJV186" s="72"/>
      <c r="QJW186" s="72"/>
      <c r="QJX186" s="72"/>
      <c r="QJY186" s="71"/>
      <c r="QJZ186" s="71"/>
      <c r="QKA186" s="71"/>
      <c r="QKB186" s="71"/>
      <c r="QKC186" s="71"/>
      <c r="QKD186" s="71"/>
      <c r="QKE186" s="71"/>
      <c r="QKF186" s="72"/>
      <c r="QKG186" s="72"/>
      <c r="QKH186" s="72"/>
      <c r="QKI186" s="72"/>
      <c r="QKJ186" s="72"/>
      <c r="QKK186" s="72"/>
      <c r="QKL186" s="72"/>
      <c r="QKM186" s="72"/>
      <c r="QKN186" s="72"/>
      <c r="QKO186" s="71"/>
      <c r="QKP186" s="71"/>
      <c r="QKQ186" s="71"/>
      <c r="QKR186" s="71"/>
      <c r="QKS186" s="71"/>
      <c r="QKT186" s="71"/>
      <c r="QKU186" s="71"/>
      <c r="QKV186" s="72"/>
      <c r="QKW186" s="72"/>
      <c r="QKX186" s="72"/>
      <c r="QKY186" s="72"/>
      <c r="QKZ186" s="72"/>
      <c r="QLA186" s="72"/>
      <c r="QLB186" s="72"/>
      <c r="QLC186" s="72"/>
      <c r="QLD186" s="72"/>
      <c r="QLE186" s="71"/>
      <c r="QLF186" s="71"/>
      <c r="QLG186" s="71"/>
      <c r="QLH186" s="71"/>
      <c r="QLI186" s="71"/>
      <c r="QLJ186" s="71"/>
      <c r="QLK186" s="71"/>
      <c r="QLL186" s="72"/>
      <c r="QLM186" s="72"/>
      <c r="QLN186" s="72"/>
      <c r="QLO186" s="72"/>
      <c r="QLP186" s="72"/>
      <c r="QLQ186" s="72"/>
      <c r="QLR186" s="72"/>
      <c r="QLS186" s="72"/>
      <c r="QLT186" s="72"/>
      <c r="QLU186" s="71"/>
      <c r="QLV186" s="71"/>
      <c r="QLW186" s="71"/>
      <c r="QLX186" s="71"/>
      <c r="QLY186" s="71"/>
      <c r="QLZ186" s="71"/>
      <c r="QMA186" s="71"/>
      <c r="QMB186" s="72"/>
      <c r="QMC186" s="72"/>
      <c r="QMD186" s="72"/>
      <c r="QME186" s="72"/>
      <c r="QMF186" s="72"/>
      <c r="QMG186" s="72"/>
      <c r="QMH186" s="72"/>
      <c r="QMI186" s="72"/>
      <c r="QMJ186" s="72"/>
      <c r="QMK186" s="71"/>
      <c r="QML186" s="71"/>
      <c r="QMM186" s="71"/>
      <c r="QMN186" s="71"/>
      <c r="QMO186" s="71"/>
      <c r="QMP186" s="71"/>
      <c r="QMQ186" s="71"/>
      <c r="QMR186" s="72"/>
      <c r="QMS186" s="72"/>
      <c r="QMT186" s="72"/>
      <c r="QMU186" s="72"/>
      <c r="QMV186" s="72"/>
      <c r="QMW186" s="72"/>
      <c r="QMX186" s="72"/>
      <c r="QMY186" s="72"/>
      <c r="QMZ186" s="72"/>
      <c r="QNA186" s="71"/>
      <c r="QNB186" s="71"/>
      <c r="QNC186" s="71"/>
      <c r="QND186" s="71"/>
      <c r="QNE186" s="71"/>
      <c r="QNF186" s="71"/>
      <c r="QNG186" s="71"/>
      <c r="QNH186" s="72"/>
      <c r="QNI186" s="72"/>
      <c r="QNJ186" s="72"/>
      <c r="QNK186" s="72"/>
      <c r="QNL186" s="72"/>
      <c r="QNM186" s="72"/>
      <c r="QNN186" s="72"/>
      <c r="QNO186" s="72"/>
      <c r="QNP186" s="72"/>
      <c r="QNQ186" s="71"/>
      <c r="QNR186" s="71"/>
      <c r="QNS186" s="71"/>
      <c r="QNT186" s="71"/>
      <c r="QNU186" s="71"/>
      <c r="QNV186" s="71"/>
      <c r="QNW186" s="71"/>
      <c r="QNX186" s="72"/>
      <c r="QNY186" s="72"/>
      <c r="QNZ186" s="72"/>
      <c r="QOA186" s="72"/>
      <c r="QOB186" s="72"/>
      <c r="QOC186" s="72"/>
      <c r="QOD186" s="72"/>
      <c r="QOE186" s="72"/>
      <c r="QOF186" s="72"/>
      <c r="QOG186" s="71"/>
      <c r="QOH186" s="71"/>
      <c r="QOI186" s="71"/>
      <c r="QOJ186" s="71"/>
      <c r="QOK186" s="71"/>
      <c r="QOL186" s="71"/>
      <c r="QOM186" s="71"/>
      <c r="QON186" s="72"/>
      <c r="QOO186" s="72"/>
      <c r="QOP186" s="72"/>
      <c r="QOQ186" s="72"/>
      <c r="QOR186" s="72"/>
      <c r="QOS186" s="72"/>
      <c r="QOT186" s="72"/>
      <c r="QOU186" s="72"/>
      <c r="QOV186" s="72"/>
      <c r="QOW186" s="71"/>
      <c r="QOX186" s="71"/>
      <c r="QOY186" s="71"/>
      <c r="QOZ186" s="71"/>
      <c r="QPA186" s="71"/>
      <c r="QPB186" s="71"/>
      <c r="QPC186" s="71"/>
      <c r="QPD186" s="72"/>
      <c r="QPE186" s="72"/>
      <c r="QPF186" s="72"/>
      <c r="QPG186" s="72"/>
      <c r="QPH186" s="72"/>
      <c r="QPI186" s="72"/>
      <c r="QPJ186" s="72"/>
      <c r="QPK186" s="72"/>
      <c r="QPL186" s="72"/>
      <c r="QPM186" s="71"/>
      <c r="QPN186" s="71"/>
      <c r="QPO186" s="71"/>
      <c r="QPP186" s="71"/>
      <c r="QPQ186" s="71"/>
      <c r="QPR186" s="71"/>
      <c r="QPS186" s="71"/>
      <c r="QPT186" s="72"/>
      <c r="QPU186" s="72"/>
      <c r="QPV186" s="72"/>
      <c r="QPW186" s="72"/>
      <c r="QPX186" s="72"/>
      <c r="QPY186" s="72"/>
      <c r="QPZ186" s="72"/>
      <c r="QQA186" s="72"/>
      <c r="QQB186" s="72"/>
      <c r="QQC186" s="71"/>
      <c r="QQD186" s="71"/>
      <c r="QQE186" s="71"/>
      <c r="QQF186" s="71"/>
      <c r="QQG186" s="71"/>
      <c r="QQH186" s="71"/>
      <c r="QQI186" s="71"/>
      <c r="QQJ186" s="72"/>
      <c r="QQK186" s="72"/>
      <c r="QQL186" s="72"/>
      <c r="QQM186" s="72"/>
      <c r="QQN186" s="72"/>
      <c r="QQO186" s="72"/>
      <c r="QQP186" s="72"/>
      <c r="QQQ186" s="72"/>
      <c r="QQR186" s="72"/>
      <c r="QQS186" s="71"/>
      <c r="QQT186" s="71"/>
      <c r="QQU186" s="71"/>
      <c r="QQV186" s="71"/>
      <c r="QQW186" s="71"/>
      <c r="QQX186" s="71"/>
      <c r="QQY186" s="71"/>
      <c r="QQZ186" s="72"/>
      <c r="QRA186" s="72"/>
      <c r="QRB186" s="72"/>
      <c r="QRC186" s="72"/>
      <c r="QRD186" s="72"/>
      <c r="QRE186" s="72"/>
      <c r="QRF186" s="72"/>
      <c r="QRG186" s="72"/>
      <c r="QRH186" s="72"/>
      <c r="QRI186" s="71"/>
      <c r="QRJ186" s="71"/>
      <c r="QRK186" s="71"/>
      <c r="QRL186" s="71"/>
      <c r="QRM186" s="71"/>
      <c r="QRN186" s="71"/>
      <c r="QRO186" s="71"/>
      <c r="QRP186" s="72"/>
      <c r="QRQ186" s="72"/>
      <c r="QRR186" s="72"/>
      <c r="QRS186" s="72"/>
      <c r="QRT186" s="72"/>
      <c r="QRU186" s="72"/>
      <c r="QRV186" s="72"/>
      <c r="QRW186" s="72"/>
      <c r="QRX186" s="72"/>
      <c r="QRY186" s="71"/>
      <c r="QRZ186" s="71"/>
      <c r="QSA186" s="71"/>
      <c r="QSB186" s="71"/>
      <c r="QSC186" s="71"/>
      <c r="QSD186" s="71"/>
      <c r="QSE186" s="71"/>
      <c r="QSF186" s="72"/>
      <c r="QSG186" s="72"/>
      <c r="QSH186" s="72"/>
      <c r="QSI186" s="72"/>
      <c r="QSJ186" s="72"/>
      <c r="QSK186" s="72"/>
      <c r="QSL186" s="72"/>
      <c r="QSM186" s="72"/>
      <c r="QSN186" s="72"/>
      <c r="QSO186" s="71"/>
      <c r="QSP186" s="71"/>
      <c r="QSQ186" s="71"/>
      <c r="QSR186" s="71"/>
      <c r="QSS186" s="71"/>
      <c r="QST186" s="71"/>
      <c r="QSU186" s="71"/>
      <c r="QSV186" s="72"/>
      <c r="QSW186" s="72"/>
      <c r="QSX186" s="72"/>
      <c r="QSY186" s="72"/>
      <c r="QSZ186" s="72"/>
      <c r="QTA186" s="72"/>
      <c r="QTB186" s="72"/>
      <c r="QTC186" s="72"/>
      <c r="QTD186" s="72"/>
      <c r="QTE186" s="71"/>
      <c r="QTF186" s="71"/>
      <c r="QTG186" s="71"/>
      <c r="QTH186" s="71"/>
      <c r="QTI186" s="71"/>
      <c r="QTJ186" s="71"/>
      <c r="QTK186" s="71"/>
      <c r="QTL186" s="72"/>
      <c r="QTM186" s="72"/>
      <c r="QTN186" s="72"/>
      <c r="QTO186" s="72"/>
      <c r="QTP186" s="72"/>
      <c r="QTQ186" s="72"/>
      <c r="QTR186" s="72"/>
      <c r="QTS186" s="72"/>
      <c r="QTT186" s="72"/>
      <c r="QTU186" s="71"/>
      <c r="QTV186" s="71"/>
      <c r="QTW186" s="71"/>
      <c r="QTX186" s="71"/>
      <c r="QTY186" s="71"/>
      <c r="QTZ186" s="71"/>
      <c r="QUA186" s="71"/>
      <c r="QUB186" s="72"/>
      <c r="QUC186" s="72"/>
      <c r="QUD186" s="72"/>
      <c r="QUE186" s="72"/>
      <c r="QUF186" s="72"/>
      <c r="QUG186" s="72"/>
      <c r="QUH186" s="72"/>
      <c r="QUI186" s="72"/>
      <c r="QUJ186" s="72"/>
      <c r="QUK186" s="71"/>
      <c r="QUL186" s="71"/>
      <c r="QUM186" s="71"/>
      <c r="QUN186" s="71"/>
      <c r="QUO186" s="71"/>
      <c r="QUP186" s="71"/>
      <c r="QUQ186" s="71"/>
      <c r="QUR186" s="72"/>
      <c r="QUS186" s="72"/>
      <c r="QUT186" s="72"/>
      <c r="QUU186" s="72"/>
      <c r="QUV186" s="72"/>
      <c r="QUW186" s="72"/>
      <c r="QUX186" s="72"/>
      <c r="QUY186" s="72"/>
      <c r="QUZ186" s="72"/>
      <c r="QVA186" s="71"/>
      <c r="QVB186" s="71"/>
      <c r="QVC186" s="71"/>
      <c r="QVD186" s="71"/>
      <c r="QVE186" s="71"/>
      <c r="QVF186" s="71"/>
      <c r="QVG186" s="71"/>
      <c r="QVH186" s="72"/>
      <c r="QVI186" s="72"/>
      <c r="QVJ186" s="72"/>
      <c r="QVK186" s="72"/>
      <c r="QVL186" s="72"/>
      <c r="QVM186" s="72"/>
      <c r="QVN186" s="72"/>
      <c r="QVO186" s="72"/>
      <c r="QVP186" s="72"/>
      <c r="QVQ186" s="71"/>
      <c r="QVR186" s="71"/>
      <c r="QVS186" s="71"/>
      <c r="QVT186" s="71"/>
      <c r="QVU186" s="71"/>
      <c r="QVV186" s="71"/>
      <c r="QVW186" s="71"/>
      <c r="QVX186" s="72"/>
      <c r="QVY186" s="72"/>
      <c r="QVZ186" s="72"/>
      <c r="QWA186" s="72"/>
      <c r="QWB186" s="72"/>
      <c r="QWC186" s="72"/>
      <c r="QWD186" s="72"/>
      <c r="QWE186" s="72"/>
      <c r="QWF186" s="72"/>
      <c r="QWG186" s="71"/>
      <c r="QWH186" s="71"/>
      <c r="QWI186" s="71"/>
      <c r="QWJ186" s="71"/>
      <c r="QWK186" s="71"/>
      <c r="QWL186" s="71"/>
      <c r="QWM186" s="71"/>
      <c r="QWN186" s="72"/>
      <c r="QWO186" s="72"/>
      <c r="QWP186" s="72"/>
      <c r="QWQ186" s="72"/>
      <c r="QWR186" s="72"/>
      <c r="QWS186" s="72"/>
      <c r="QWT186" s="72"/>
      <c r="QWU186" s="72"/>
      <c r="QWV186" s="72"/>
      <c r="QWW186" s="71"/>
      <c r="QWX186" s="71"/>
      <c r="QWY186" s="71"/>
      <c r="QWZ186" s="71"/>
      <c r="QXA186" s="71"/>
      <c r="QXB186" s="71"/>
      <c r="QXC186" s="71"/>
      <c r="QXD186" s="72"/>
      <c r="QXE186" s="72"/>
      <c r="QXF186" s="72"/>
      <c r="QXG186" s="72"/>
      <c r="QXH186" s="72"/>
      <c r="QXI186" s="72"/>
      <c r="QXJ186" s="72"/>
      <c r="QXK186" s="72"/>
      <c r="QXL186" s="72"/>
      <c r="QXM186" s="71"/>
      <c r="QXN186" s="71"/>
      <c r="QXO186" s="71"/>
      <c r="QXP186" s="71"/>
      <c r="QXQ186" s="71"/>
      <c r="QXR186" s="71"/>
      <c r="QXS186" s="71"/>
      <c r="QXT186" s="72"/>
      <c r="QXU186" s="72"/>
      <c r="QXV186" s="72"/>
      <c r="QXW186" s="72"/>
      <c r="QXX186" s="72"/>
      <c r="QXY186" s="72"/>
      <c r="QXZ186" s="72"/>
      <c r="QYA186" s="72"/>
      <c r="QYB186" s="72"/>
      <c r="QYC186" s="71"/>
      <c r="QYD186" s="71"/>
      <c r="QYE186" s="71"/>
      <c r="QYF186" s="71"/>
      <c r="QYG186" s="71"/>
      <c r="QYH186" s="71"/>
      <c r="QYI186" s="71"/>
      <c r="QYJ186" s="72"/>
      <c r="QYK186" s="72"/>
      <c r="QYL186" s="72"/>
      <c r="QYM186" s="72"/>
      <c r="QYN186" s="72"/>
      <c r="QYO186" s="72"/>
      <c r="QYP186" s="72"/>
      <c r="QYQ186" s="72"/>
      <c r="QYR186" s="72"/>
      <c r="QYS186" s="71"/>
      <c r="QYT186" s="71"/>
      <c r="QYU186" s="71"/>
      <c r="QYV186" s="71"/>
      <c r="QYW186" s="71"/>
      <c r="QYX186" s="71"/>
      <c r="QYY186" s="71"/>
      <c r="QYZ186" s="72"/>
      <c r="QZA186" s="72"/>
      <c r="QZB186" s="72"/>
      <c r="QZC186" s="72"/>
      <c r="QZD186" s="72"/>
      <c r="QZE186" s="72"/>
      <c r="QZF186" s="72"/>
      <c r="QZG186" s="72"/>
      <c r="QZH186" s="72"/>
      <c r="QZI186" s="71"/>
      <c r="QZJ186" s="71"/>
      <c r="QZK186" s="71"/>
      <c r="QZL186" s="71"/>
      <c r="QZM186" s="71"/>
      <c r="QZN186" s="71"/>
      <c r="QZO186" s="71"/>
      <c r="QZP186" s="72"/>
      <c r="QZQ186" s="72"/>
      <c r="QZR186" s="72"/>
      <c r="QZS186" s="72"/>
      <c r="QZT186" s="72"/>
      <c r="QZU186" s="72"/>
      <c r="QZV186" s="72"/>
      <c r="QZW186" s="72"/>
      <c r="QZX186" s="72"/>
      <c r="QZY186" s="71"/>
      <c r="QZZ186" s="71"/>
      <c r="RAA186" s="71"/>
      <c r="RAB186" s="71"/>
      <c r="RAC186" s="71"/>
      <c r="RAD186" s="71"/>
      <c r="RAE186" s="71"/>
      <c r="RAF186" s="72"/>
      <c r="RAG186" s="72"/>
      <c r="RAH186" s="72"/>
      <c r="RAI186" s="72"/>
      <c r="RAJ186" s="72"/>
      <c r="RAK186" s="72"/>
      <c r="RAL186" s="72"/>
      <c r="RAM186" s="72"/>
      <c r="RAN186" s="72"/>
      <c r="RAO186" s="71"/>
      <c r="RAP186" s="71"/>
      <c r="RAQ186" s="71"/>
      <c r="RAR186" s="71"/>
      <c r="RAS186" s="71"/>
      <c r="RAT186" s="71"/>
      <c r="RAU186" s="71"/>
      <c r="RAV186" s="72"/>
      <c r="RAW186" s="72"/>
      <c r="RAX186" s="72"/>
      <c r="RAY186" s="72"/>
      <c r="RAZ186" s="72"/>
      <c r="RBA186" s="72"/>
      <c r="RBB186" s="72"/>
      <c r="RBC186" s="72"/>
      <c r="RBD186" s="72"/>
      <c r="RBE186" s="71"/>
      <c r="RBF186" s="71"/>
      <c r="RBG186" s="71"/>
      <c r="RBH186" s="71"/>
      <c r="RBI186" s="71"/>
      <c r="RBJ186" s="71"/>
      <c r="RBK186" s="71"/>
      <c r="RBL186" s="72"/>
      <c r="RBM186" s="72"/>
      <c r="RBN186" s="72"/>
      <c r="RBO186" s="72"/>
      <c r="RBP186" s="72"/>
      <c r="RBQ186" s="72"/>
      <c r="RBR186" s="72"/>
      <c r="RBS186" s="72"/>
      <c r="RBT186" s="72"/>
      <c r="RBU186" s="71"/>
      <c r="RBV186" s="71"/>
      <c r="RBW186" s="71"/>
      <c r="RBX186" s="71"/>
      <c r="RBY186" s="71"/>
      <c r="RBZ186" s="71"/>
      <c r="RCA186" s="71"/>
      <c r="RCB186" s="72"/>
      <c r="RCC186" s="72"/>
      <c r="RCD186" s="72"/>
      <c r="RCE186" s="72"/>
      <c r="RCF186" s="72"/>
      <c r="RCG186" s="72"/>
      <c r="RCH186" s="72"/>
      <c r="RCI186" s="72"/>
      <c r="RCJ186" s="72"/>
      <c r="RCK186" s="71"/>
      <c r="RCL186" s="71"/>
      <c r="RCM186" s="71"/>
      <c r="RCN186" s="71"/>
      <c r="RCO186" s="71"/>
      <c r="RCP186" s="71"/>
      <c r="RCQ186" s="71"/>
      <c r="RCR186" s="72"/>
      <c r="RCS186" s="72"/>
      <c r="RCT186" s="72"/>
      <c r="RCU186" s="72"/>
      <c r="RCV186" s="72"/>
      <c r="RCW186" s="72"/>
      <c r="RCX186" s="72"/>
      <c r="RCY186" s="72"/>
      <c r="RCZ186" s="72"/>
      <c r="RDA186" s="71"/>
      <c r="RDB186" s="71"/>
      <c r="RDC186" s="71"/>
      <c r="RDD186" s="71"/>
      <c r="RDE186" s="71"/>
      <c r="RDF186" s="71"/>
      <c r="RDG186" s="71"/>
      <c r="RDH186" s="72"/>
      <c r="RDI186" s="72"/>
      <c r="RDJ186" s="72"/>
      <c r="RDK186" s="72"/>
      <c r="RDL186" s="72"/>
      <c r="RDM186" s="72"/>
      <c r="RDN186" s="72"/>
      <c r="RDO186" s="72"/>
      <c r="RDP186" s="72"/>
      <c r="RDQ186" s="71"/>
      <c r="RDR186" s="71"/>
      <c r="RDS186" s="71"/>
      <c r="RDT186" s="71"/>
      <c r="RDU186" s="71"/>
      <c r="RDV186" s="71"/>
      <c r="RDW186" s="71"/>
      <c r="RDX186" s="72"/>
      <c r="RDY186" s="72"/>
      <c r="RDZ186" s="72"/>
      <c r="REA186" s="72"/>
      <c r="REB186" s="72"/>
      <c r="REC186" s="72"/>
      <c r="RED186" s="72"/>
      <c r="REE186" s="72"/>
      <c r="REF186" s="72"/>
      <c r="REG186" s="71"/>
      <c r="REH186" s="71"/>
      <c r="REI186" s="71"/>
      <c r="REJ186" s="71"/>
      <c r="REK186" s="71"/>
      <c r="REL186" s="71"/>
      <c r="REM186" s="71"/>
      <c r="REN186" s="72"/>
      <c r="REO186" s="72"/>
      <c r="REP186" s="72"/>
      <c r="REQ186" s="72"/>
      <c r="RER186" s="72"/>
      <c r="RES186" s="72"/>
      <c r="RET186" s="72"/>
      <c r="REU186" s="72"/>
      <c r="REV186" s="72"/>
      <c r="REW186" s="71"/>
      <c r="REX186" s="71"/>
      <c r="REY186" s="71"/>
      <c r="REZ186" s="71"/>
      <c r="RFA186" s="71"/>
      <c r="RFB186" s="71"/>
      <c r="RFC186" s="71"/>
      <c r="RFD186" s="72"/>
      <c r="RFE186" s="72"/>
      <c r="RFF186" s="72"/>
      <c r="RFG186" s="72"/>
      <c r="RFH186" s="72"/>
      <c r="RFI186" s="72"/>
      <c r="RFJ186" s="72"/>
      <c r="RFK186" s="72"/>
      <c r="RFL186" s="72"/>
      <c r="RFM186" s="71"/>
      <c r="RFN186" s="71"/>
      <c r="RFO186" s="71"/>
      <c r="RFP186" s="71"/>
      <c r="RFQ186" s="71"/>
      <c r="RFR186" s="71"/>
      <c r="RFS186" s="71"/>
      <c r="RFT186" s="72"/>
      <c r="RFU186" s="72"/>
      <c r="RFV186" s="72"/>
      <c r="RFW186" s="72"/>
      <c r="RFX186" s="72"/>
      <c r="RFY186" s="72"/>
      <c r="RFZ186" s="72"/>
      <c r="RGA186" s="72"/>
      <c r="RGB186" s="72"/>
      <c r="RGC186" s="71"/>
      <c r="RGD186" s="71"/>
      <c r="RGE186" s="71"/>
      <c r="RGF186" s="71"/>
      <c r="RGG186" s="71"/>
      <c r="RGH186" s="71"/>
      <c r="RGI186" s="71"/>
      <c r="RGJ186" s="72"/>
      <c r="RGK186" s="72"/>
      <c r="RGL186" s="72"/>
      <c r="RGM186" s="72"/>
      <c r="RGN186" s="72"/>
      <c r="RGO186" s="72"/>
      <c r="RGP186" s="72"/>
      <c r="RGQ186" s="72"/>
      <c r="RGR186" s="72"/>
      <c r="RGS186" s="71"/>
      <c r="RGT186" s="71"/>
      <c r="RGU186" s="71"/>
      <c r="RGV186" s="71"/>
      <c r="RGW186" s="71"/>
      <c r="RGX186" s="71"/>
      <c r="RGY186" s="71"/>
      <c r="RGZ186" s="72"/>
      <c r="RHA186" s="72"/>
      <c r="RHB186" s="72"/>
      <c r="RHC186" s="72"/>
      <c r="RHD186" s="72"/>
      <c r="RHE186" s="72"/>
      <c r="RHF186" s="72"/>
      <c r="RHG186" s="72"/>
      <c r="RHH186" s="72"/>
      <c r="RHI186" s="71"/>
      <c r="RHJ186" s="71"/>
      <c r="RHK186" s="71"/>
      <c r="RHL186" s="71"/>
      <c r="RHM186" s="71"/>
      <c r="RHN186" s="71"/>
      <c r="RHO186" s="71"/>
      <c r="RHP186" s="72"/>
      <c r="RHQ186" s="72"/>
      <c r="RHR186" s="72"/>
      <c r="RHS186" s="72"/>
      <c r="RHT186" s="72"/>
      <c r="RHU186" s="72"/>
      <c r="RHV186" s="72"/>
      <c r="RHW186" s="72"/>
      <c r="RHX186" s="72"/>
      <c r="RHY186" s="71"/>
      <c r="RHZ186" s="71"/>
      <c r="RIA186" s="71"/>
      <c r="RIB186" s="71"/>
      <c r="RIC186" s="71"/>
      <c r="RID186" s="71"/>
      <c r="RIE186" s="71"/>
      <c r="RIF186" s="72"/>
      <c r="RIG186" s="72"/>
      <c r="RIH186" s="72"/>
      <c r="RII186" s="72"/>
      <c r="RIJ186" s="72"/>
      <c r="RIK186" s="72"/>
      <c r="RIL186" s="72"/>
      <c r="RIM186" s="72"/>
      <c r="RIN186" s="72"/>
      <c r="RIO186" s="71"/>
      <c r="RIP186" s="71"/>
      <c r="RIQ186" s="71"/>
      <c r="RIR186" s="71"/>
      <c r="RIS186" s="71"/>
      <c r="RIT186" s="71"/>
      <c r="RIU186" s="71"/>
      <c r="RIV186" s="72"/>
      <c r="RIW186" s="72"/>
      <c r="RIX186" s="72"/>
      <c r="RIY186" s="72"/>
      <c r="RIZ186" s="72"/>
      <c r="RJA186" s="72"/>
      <c r="RJB186" s="72"/>
      <c r="RJC186" s="72"/>
      <c r="RJD186" s="72"/>
      <c r="RJE186" s="71"/>
      <c r="RJF186" s="71"/>
      <c r="RJG186" s="71"/>
      <c r="RJH186" s="71"/>
      <c r="RJI186" s="71"/>
      <c r="RJJ186" s="71"/>
      <c r="RJK186" s="71"/>
      <c r="RJL186" s="72"/>
      <c r="RJM186" s="72"/>
      <c r="RJN186" s="72"/>
      <c r="RJO186" s="72"/>
      <c r="RJP186" s="72"/>
      <c r="RJQ186" s="72"/>
      <c r="RJR186" s="72"/>
      <c r="RJS186" s="72"/>
      <c r="RJT186" s="72"/>
      <c r="RJU186" s="71"/>
      <c r="RJV186" s="71"/>
      <c r="RJW186" s="71"/>
      <c r="RJX186" s="71"/>
      <c r="RJY186" s="71"/>
      <c r="RJZ186" s="71"/>
      <c r="RKA186" s="71"/>
      <c r="RKB186" s="72"/>
      <c r="RKC186" s="72"/>
      <c r="RKD186" s="72"/>
      <c r="RKE186" s="72"/>
      <c r="RKF186" s="72"/>
      <c r="RKG186" s="72"/>
      <c r="RKH186" s="72"/>
      <c r="RKI186" s="72"/>
      <c r="RKJ186" s="72"/>
      <c r="RKK186" s="71"/>
      <c r="RKL186" s="71"/>
      <c r="RKM186" s="71"/>
      <c r="RKN186" s="71"/>
      <c r="RKO186" s="71"/>
      <c r="RKP186" s="71"/>
      <c r="RKQ186" s="71"/>
      <c r="RKR186" s="72"/>
      <c r="RKS186" s="72"/>
      <c r="RKT186" s="72"/>
      <c r="RKU186" s="72"/>
      <c r="RKV186" s="72"/>
      <c r="RKW186" s="72"/>
      <c r="RKX186" s="72"/>
      <c r="RKY186" s="72"/>
      <c r="RKZ186" s="72"/>
      <c r="RLA186" s="71"/>
      <c r="RLB186" s="71"/>
      <c r="RLC186" s="71"/>
      <c r="RLD186" s="71"/>
      <c r="RLE186" s="71"/>
      <c r="RLF186" s="71"/>
      <c r="RLG186" s="71"/>
      <c r="RLH186" s="72"/>
      <c r="RLI186" s="72"/>
      <c r="RLJ186" s="72"/>
      <c r="RLK186" s="72"/>
      <c r="RLL186" s="72"/>
      <c r="RLM186" s="72"/>
      <c r="RLN186" s="72"/>
      <c r="RLO186" s="72"/>
      <c r="RLP186" s="72"/>
      <c r="RLQ186" s="71"/>
      <c r="RLR186" s="71"/>
      <c r="RLS186" s="71"/>
      <c r="RLT186" s="71"/>
      <c r="RLU186" s="71"/>
      <c r="RLV186" s="71"/>
      <c r="RLW186" s="71"/>
      <c r="RLX186" s="72"/>
      <c r="RLY186" s="72"/>
      <c r="RLZ186" s="72"/>
      <c r="RMA186" s="72"/>
      <c r="RMB186" s="72"/>
      <c r="RMC186" s="72"/>
      <c r="RMD186" s="72"/>
      <c r="RME186" s="72"/>
      <c r="RMF186" s="72"/>
      <c r="RMG186" s="71"/>
      <c r="RMH186" s="71"/>
      <c r="RMI186" s="71"/>
      <c r="RMJ186" s="71"/>
      <c r="RMK186" s="71"/>
      <c r="RML186" s="71"/>
      <c r="RMM186" s="71"/>
      <c r="RMN186" s="72"/>
      <c r="RMO186" s="72"/>
      <c r="RMP186" s="72"/>
      <c r="RMQ186" s="72"/>
      <c r="RMR186" s="72"/>
      <c r="RMS186" s="72"/>
      <c r="RMT186" s="72"/>
      <c r="RMU186" s="72"/>
      <c r="RMV186" s="72"/>
      <c r="RMW186" s="71"/>
      <c r="RMX186" s="71"/>
      <c r="RMY186" s="71"/>
      <c r="RMZ186" s="71"/>
      <c r="RNA186" s="71"/>
      <c r="RNB186" s="71"/>
      <c r="RNC186" s="71"/>
      <c r="RND186" s="72"/>
      <c r="RNE186" s="72"/>
      <c r="RNF186" s="72"/>
      <c r="RNG186" s="72"/>
      <c r="RNH186" s="72"/>
      <c r="RNI186" s="72"/>
      <c r="RNJ186" s="72"/>
      <c r="RNK186" s="72"/>
      <c r="RNL186" s="72"/>
      <c r="RNM186" s="71"/>
      <c r="RNN186" s="71"/>
      <c r="RNO186" s="71"/>
      <c r="RNP186" s="71"/>
      <c r="RNQ186" s="71"/>
      <c r="RNR186" s="71"/>
      <c r="RNS186" s="71"/>
      <c r="RNT186" s="72"/>
      <c r="RNU186" s="72"/>
      <c r="RNV186" s="72"/>
      <c r="RNW186" s="72"/>
      <c r="RNX186" s="72"/>
      <c r="RNY186" s="72"/>
      <c r="RNZ186" s="72"/>
      <c r="ROA186" s="72"/>
      <c r="ROB186" s="72"/>
      <c r="ROC186" s="71"/>
      <c r="ROD186" s="71"/>
      <c r="ROE186" s="71"/>
      <c r="ROF186" s="71"/>
      <c r="ROG186" s="71"/>
      <c r="ROH186" s="71"/>
      <c r="ROI186" s="71"/>
      <c r="ROJ186" s="72"/>
      <c r="ROK186" s="72"/>
      <c r="ROL186" s="72"/>
      <c r="ROM186" s="72"/>
      <c r="RON186" s="72"/>
      <c r="ROO186" s="72"/>
      <c r="ROP186" s="72"/>
      <c r="ROQ186" s="72"/>
      <c r="ROR186" s="72"/>
      <c r="ROS186" s="71"/>
      <c r="ROT186" s="71"/>
      <c r="ROU186" s="71"/>
      <c r="ROV186" s="71"/>
      <c r="ROW186" s="71"/>
      <c r="ROX186" s="71"/>
      <c r="ROY186" s="71"/>
      <c r="ROZ186" s="72"/>
      <c r="RPA186" s="72"/>
      <c r="RPB186" s="72"/>
      <c r="RPC186" s="72"/>
      <c r="RPD186" s="72"/>
      <c r="RPE186" s="72"/>
      <c r="RPF186" s="72"/>
      <c r="RPG186" s="72"/>
      <c r="RPH186" s="72"/>
      <c r="RPI186" s="71"/>
      <c r="RPJ186" s="71"/>
      <c r="RPK186" s="71"/>
      <c r="RPL186" s="71"/>
      <c r="RPM186" s="71"/>
      <c r="RPN186" s="71"/>
      <c r="RPO186" s="71"/>
      <c r="RPP186" s="72"/>
      <c r="RPQ186" s="72"/>
      <c r="RPR186" s="72"/>
      <c r="RPS186" s="72"/>
      <c r="RPT186" s="72"/>
      <c r="RPU186" s="72"/>
      <c r="RPV186" s="72"/>
      <c r="RPW186" s="72"/>
      <c r="RPX186" s="72"/>
      <c r="RPY186" s="71"/>
      <c r="RPZ186" s="71"/>
      <c r="RQA186" s="71"/>
      <c r="RQB186" s="71"/>
      <c r="RQC186" s="71"/>
      <c r="RQD186" s="71"/>
      <c r="RQE186" s="71"/>
      <c r="RQF186" s="72"/>
      <c r="RQG186" s="72"/>
      <c r="RQH186" s="72"/>
      <c r="RQI186" s="72"/>
      <c r="RQJ186" s="72"/>
      <c r="RQK186" s="72"/>
      <c r="RQL186" s="72"/>
      <c r="RQM186" s="72"/>
      <c r="RQN186" s="72"/>
      <c r="RQO186" s="71"/>
      <c r="RQP186" s="71"/>
      <c r="RQQ186" s="71"/>
      <c r="RQR186" s="71"/>
      <c r="RQS186" s="71"/>
      <c r="RQT186" s="71"/>
      <c r="RQU186" s="71"/>
      <c r="RQV186" s="72"/>
      <c r="RQW186" s="72"/>
      <c r="RQX186" s="72"/>
      <c r="RQY186" s="72"/>
      <c r="RQZ186" s="72"/>
      <c r="RRA186" s="72"/>
      <c r="RRB186" s="72"/>
      <c r="RRC186" s="72"/>
      <c r="RRD186" s="72"/>
      <c r="RRE186" s="71"/>
      <c r="RRF186" s="71"/>
      <c r="RRG186" s="71"/>
      <c r="RRH186" s="71"/>
      <c r="RRI186" s="71"/>
      <c r="RRJ186" s="71"/>
      <c r="RRK186" s="71"/>
      <c r="RRL186" s="72"/>
      <c r="RRM186" s="72"/>
      <c r="RRN186" s="72"/>
      <c r="RRO186" s="72"/>
      <c r="RRP186" s="72"/>
      <c r="RRQ186" s="72"/>
      <c r="RRR186" s="72"/>
      <c r="RRS186" s="72"/>
      <c r="RRT186" s="72"/>
      <c r="RRU186" s="71"/>
      <c r="RRV186" s="71"/>
      <c r="RRW186" s="71"/>
      <c r="RRX186" s="71"/>
      <c r="RRY186" s="71"/>
      <c r="RRZ186" s="71"/>
      <c r="RSA186" s="71"/>
      <c r="RSB186" s="72"/>
      <c r="RSC186" s="72"/>
      <c r="RSD186" s="72"/>
      <c r="RSE186" s="72"/>
      <c r="RSF186" s="72"/>
      <c r="RSG186" s="72"/>
      <c r="RSH186" s="72"/>
      <c r="RSI186" s="72"/>
      <c r="RSJ186" s="72"/>
      <c r="RSK186" s="71"/>
      <c r="RSL186" s="71"/>
      <c r="RSM186" s="71"/>
      <c r="RSN186" s="71"/>
      <c r="RSO186" s="71"/>
      <c r="RSP186" s="71"/>
      <c r="RSQ186" s="71"/>
      <c r="RSR186" s="72"/>
      <c r="RSS186" s="72"/>
      <c r="RST186" s="72"/>
      <c r="RSU186" s="72"/>
      <c r="RSV186" s="72"/>
      <c r="RSW186" s="72"/>
      <c r="RSX186" s="72"/>
      <c r="RSY186" s="72"/>
      <c r="RSZ186" s="72"/>
      <c r="RTA186" s="71"/>
      <c r="RTB186" s="71"/>
      <c r="RTC186" s="71"/>
      <c r="RTD186" s="71"/>
      <c r="RTE186" s="71"/>
      <c r="RTF186" s="71"/>
      <c r="RTG186" s="71"/>
      <c r="RTH186" s="72"/>
      <c r="RTI186" s="72"/>
      <c r="RTJ186" s="72"/>
      <c r="RTK186" s="72"/>
      <c r="RTL186" s="72"/>
      <c r="RTM186" s="72"/>
      <c r="RTN186" s="72"/>
      <c r="RTO186" s="72"/>
      <c r="RTP186" s="72"/>
      <c r="RTQ186" s="71"/>
      <c r="RTR186" s="71"/>
      <c r="RTS186" s="71"/>
      <c r="RTT186" s="71"/>
      <c r="RTU186" s="71"/>
      <c r="RTV186" s="71"/>
      <c r="RTW186" s="71"/>
      <c r="RTX186" s="72"/>
      <c r="RTY186" s="72"/>
      <c r="RTZ186" s="72"/>
      <c r="RUA186" s="72"/>
      <c r="RUB186" s="72"/>
      <c r="RUC186" s="72"/>
      <c r="RUD186" s="72"/>
      <c r="RUE186" s="72"/>
      <c r="RUF186" s="72"/>
      <c r="RUG186" s="71"/>
      <c r="RUH186" s="71"/>
      <c r="RUI186" s="71"/>
      <c r="RUJ186" s="71"/>
      <c r="RUK186" s="71"/>
      <c r="RUL186" s="71"/>
      <c r="RUM186" s="71"/>
      <c r="RUN186" s="72"/>
      <c r="RUO186" s="72"/>
      <c r="RUP186" s="72"/>
      <c r="RUQ186" s="72"/>
      <c r="RUR186" s="72"/>
      <c r="RUS186" s="72"/>
      <c r="RUT186" s="72"/>
      <c r="RUU186" s="72"/>
      <c r="RUV186" s="72"/>
      <c r="RUW186" s="71"/>
      <c r="RUX186" s="71"/>
      <c r="RUY186" s="71"/>
      <c r="RUZ186" s="71"/>
      <c r="RVA186" s="71"/>
      <c r="RVB186" s="71"/>
      <c r="RVC186" s="71"/>
      <c r="RVD186" s="72"/>
      <c r="RVE186" s="72"/>
      <c r="RVF186" s="72"/>
      <c r="RVG186" s="72"/>
      <c r="RVH186" s="72"/>
      <c r="RVI186" s="72"/>
      <c r="RVJ186" s="72"/>
      <c r="RVK186" s="72"/>
      <c r="RVL186" s="72"/>
      <c r="RVM186" s="71"/>
      <c r="RVN186" s="71"/>
      <c r="RVO186" s="71"/>
      <c r="RVP186" s="71"/>
      <c r="RVQ186" s="71"/>
      <c r="RVR186" s="71"/>
      <c r="RVS186" s="71"/>
      <c r="RVT186" s="72"/>
      <c r="RVU186" s="72"/>
      <c r="RVV186" s="72"/>
      <c r="RVW186" s="72"/>
      <c r="RVX186" s="72"/>
      <c r="RVY186" s="72"/>
      <c r="RVZ186" s="72"/>
      <c r="RWA186" s="72"/>
      <c r="RWB186" s="72"/>
      <c r="RWC186" s="71"/>
      <c r="RWD186" s="71"/>
      <c r="RWE186" s="71"/>
      <c r="RWF186" s="71"/>
      <c r="RWG186" s="71"/>
      <c r="RWH186" s="71"/>
      <c r="RWI186" s="71"/>
      <c r="RWJ186" s="72"/>
      <c r="RWK186" s="72"/>
      <c r="RWL186" s="72"/>
      <c r="RWM186" s="72"/>
      <c r="RWN186" s="72"/>
      <c r="RWO186" s="72"/>
      <c r="RWP186" s="72"/>
      <c r="RWQ186" s="72"/>
      <c r="RWR186" s="72"/>
      <c r="RWS186" s="71"/>
      <c r="RWT186" s="71"/>
      <c r="RWU186" s="71"/>
      <c r="RWV186" s="71"/>
      <c r="RWW186" s="71"/>
      <c r="RWX186" s="71"/>
      <c r="RWY186" s="71"/>
      <c r="RWZ186" s="72"/>
      <c r="RXA186" s="72"/>
      <c r="RXB186" s="72"/>
      <c r="RXC186" s="72"/>
      <c r="RXD186" s="72"/>
      <c r="RXE186" s="72"/>
      <c r="RXF186" s="72"/>
      <c r="RXG186" s="72"/>
      <c r="RXH186" s="72"/>
      <c r="RXI186" s="71"/>
      <c r="RXJ186" s="71"/>
      <c r="RXK186" s="71"/>
      <c r="RXL186" s="71"/>
      <c r="RXM186" s="71"/>
      <c r="RXN186" s="71"/>
      <c r="RXO186" s="71"/>
      <c r="RXP186" s="72"/>
      <c r="RXQ186" s="72"/>
      <c r="RXR186" s="72"/>
      <c r="RXS186" s="72"/>
      <c r="RXT186" s="72"/>
      <c r="RXU186" s="72"/>
      <c r="RXV186" s="72"/>
      <c r="RXW186" s="72"/>
      <c r="RXX186" s="72"/>
      <c r="RXY186" s="71"/>
      <c r="RXZ186" s="71"/>
      <c r="RYA186" s="71"/>
      <c r="RYB186" s="71"/>
      <c r="RYC186" s="71"/>
      <c r="RYD186" s="71"/>
      <c r="RYE186" s="71"/>
      <c r="RYF186" s="72"/>
      <c r="RYG186" s="72"/>
      <c r="RYH186" s="72"/>
      <c r="RYI186" s="72"/>
      <c r="RYJ186" s="72"/>
      <c r="RYK186" s="72"/>
      <c r="RYL186" s="72"/>
      <c r="RYM186" s="72"/>
      <c r="RYN186" s="72"/>
      <c r="RYO186" s="71"/>
      <c r="RYP186" s="71"/>
      <c r="RYQ186" s="71"/>
      <c r="RYR186" s="71"/>
      <c r="RYS186" s="71"/>
      <c r="RYT186" s="71"/>
      <c r="RYU186" s="71"/>
      <c r="RYV186" s="72"/>
      <c r="RYW186" s="72"/>
      <c r="RYX186" s="72"/>
      <c r="RYY186" s="72"/>
      <c r="RYZ186" s="72"/>
      <c r="RZA186" s="72"/>
      <c r="RZB186" s="72"/>
      <c r="RZC186" s="72"/>
      <c r="RZD186" s="72"/>
      <c r="RZE186" s="71"/>
      <c r="RZF186" s="71"/>
      <c r="RZG186" s="71"/>
      <c r="RZH186" s="71"/>
      <c r="RZI186" s="71"/>
      <c r="RZJ186" s="71"/>
      <c r="RZK186" s="71"/>
      <c r="RZL186" s="72"/>
      <c r="RZM186" s="72"/>
      <c r="RZN186" s="72"/>
      <c r="RZO186" s="72"/>
      <c r="RZP186" s="72"/>
      <c r="RZQ186" s="72"/>
      <c r="RZR186" s="72"/>
      <c r="RZS186" s="72"/>
      <c r="RZT186" s="72"/>
      <c r="RZU186" s="71"/>
      <c r="RZV186" s="71"/>
      <c r="RZW186" s="71"/>
      <c r="RZX186" s="71"/>
      <c r="RZY186" s="71"/>
      <c r="RZZ186" s="71"/>
      <c r="SAA186" s="71"/>
      <c r="SAB186" s="72"/>
      <c r="SAC186" s="72"/>
      <c r="SAD186" s="72"/>
      <c r="SAE186" s="72"/>
      <c r="SAF186" s="72"/>
      <c r="SAG186" s="72"/>
      <c r="SAH186" s="72"/>
      <c r="SAI186" s="72"/>
      <c r="SAJ186" s="72"/>
      <c r="SAK186" s="71"/>
      <c r="SAL186" s="71"/>
      <c r="SAM186" s="71"/>
      <c r="SAN186" s="71"/>
      <c r="SAO186" s="71"/>
      <c r="SAP186" s="71"/>
      <c r="SAQ186" s="71"/>
      <c r="SAR186" s="72"/>
      <c r="SAS186" s="72"/>
      <c r="SAT186" s="72"/>
      <c r="SAU186" s="72"/>
      <c r="SAV186" s="72"/>
      <c r="SAW186" s="72"/>
      <c r="SAX186" s="72"/>
      <c r="SAY186" s="72"/>
      <c r="SAZ186" s="72"/>
      <c r="SBA186" s="71"/>
      <c r="SBB186" s="71"/>
      <c r="SBC186" s="71"/>
      <c r="SBD186" s="71"/>
      <c r="SBE186" s="71"/>
      <c r="SBF186" s="71"/>
      <c r="SBG186" s="71"/>
      <c r="SBH186" s="72"/>
      <c r="SBI186" s="72"/>
      <c r="SBJ186" s="72"/>
      <c r="SBK186" s="72"/>
      <c r="SBL186" s="72"/>
      <c r="SBM186" s="72"/>
      <c r="SBN186" s="72"/>
      <c r="SBO186" s="72"/>
      <c r="SBP186" s="72"/>
      <c r="SBQ186" s="71"/>
      <c r="SBR186" s="71"/>
      <c r="SBS186" s="71"/>
      <c r="SBT186" s="71"/>
      <c r="SBU186" s="71"/>
      <c r="SBV186" s="71"/>
      <c r="SBW186" s="71"/>
      <c r="SBX186" s="72"/>
      <c r="SBY186" s="72"/>
      <c r="SBZ186" s="72"/>
      <c r="SCA186" s="72"/>
      <c r="SCB186" s="72"/>
      <c r="SCC186" s="72"/>
      <c r="SCD186" s="72"/>
      <c r="SCE186" s="72"/>
      <c r="SCF186" s="72"/>
      <c r="SCG186" s="71"/>
      <c r="SCH186" s="71"/>
      <c r="SCI186" s="71"/>
      <c r="SCJ186" s="71"/>
      <c r="SCK186" s="71"/>
      <c r="SCL186" s="71"/>
      <c r="SCM186" s="71"/>
      <c r="SCN186" s="72"/>
      <c r="SCO186" s="72"/>
      <c r="SCP186" s="72"/>
      <c r="SCQ186" s="72"/>
      <c r="SCR186" s="72"/>
      <c r="SCS186" s="72"/>
      <c r="SCT186" s="72"/>
      <c r="SCU186" s="72"/>
      <c r="SCV186" s="72"/>
      <c r="SCW186" s="71"/>
      <c r="SCX186" s="71"/>
      <c r="SCY186" s="71"/>
      <c r="SCZ186" s="71"/>
      <c r="SDA186" s="71"/>
      <c r="SDB186" s="71"/>
      <c r="SDC186" s="71"/>
      <c r="SDD186" s="72"/>
      <c r="SDE186" s="72"/>
      <c r="SDF186" s="72"/>
      <c r="SDG186" s="72"/>
      <c r="SDH186" s="72"/>
      <c r="SDI186" s="72"/>
      <c r="SDJ186" s="72"/>
      <c r="SDK186" s="72"/>
      <c r="SDL186" s="72"/>
      <c r="SDM186" s="71"/>
      <c r="SDN186" s="71"/>
      <c r="SDO186" s="71"/>
      <c r="SDP186" s="71"/>
      <c r="SDQ186" s="71"/>
      <c r="SDR186" s="71"/>
      <c r="SDS186" s="71"/>
      <c r="SDT186" s="72"/>
      <c r="SDU186" s="72"/>
      <c r="SDV186" s="72"/>
      <c r="SDW186" s="72"/>
      <c r="SDX186" s="72"/>
      <c r="SDY186" s="72"/>
      <c r="SDZ186" s="72"/>
      <c r="SEA186" s="72"/>
      <c r="SEB186" s="72"/>
      <c r="SEC186" s="71"/>
      <c r="SED186" s="71"/>
      <c r="SEE186" s="71"/>
      <c r="SEF186" s="71"/>
      <c r="SEG186" s="71"/>
      <c r="SEH186" s="71"/>
      <c r="SEI186" s="71"/>
      <c r="SEJ186" s="72"/>
      <c r="SEK186" s="72"/>
      <c r="SEL186" s="72"/>
      <c r="SEM186" s="72"/>
      <c r="SEN186" s="72"/>
      <c r="SEO186" s="72"/>
      <c r="SEP186" s="72"/>
      <c r="SEQ186" s="72"/>
      <c r="SER186" s="72"/>
      <c r="SES186" s="71"/>
      <c r="SET186" s="71"/>
      <c r="SEU186" s="71"/>
      <c r="SEV186" s="71"/>
      <c r="SEW186" s="71"/>
      <c r="SEX186" s="71"/>
      <c r="SEY186" s="71"/>
      <c r="SEZ186" s="72"/>
      <c r="SFA186" s="72"/>
      <c r="SFB186" s="72"/>
      <c r="SFC186" s="72"/>
      <c r="SFD186" s="72"/>
      <c r="SFE186" s="72"/>
      <c r="SFF186" s="72"/>
      <c r="SFG186" s="72"/>
      <c r="SFH186" s="72"/>
      <c r="SFI186" s="71"/>
      <c r="SFJ186" s="71"/>
      <c r="SFK186" s="71"/>
      <c r="SFL186" s="71"/>
      <c r="SFM186" s="71"/>
      <c r="SFN186" s="71"/>
      <c r="SFO186" s="71"/>
      <c r="SFP186" s="72"/>
      <c r="SFQ186" s="72"/>
      <c r="SFR186" s="72"/>
      <c r="SFS186" s="72"/>
      <c r="SFT186" s="72"/>
      <c r="SFU186" s="72"/>
      <c r="SFV186" s="72"/>
      <c r="SFW186" s="72"/>
      <c r="SFX186" s="72"/>
      <c r="SFY186" s="71"/>
      <c r="SFZ186" s="71"/>
      <c r="SGA186" s="71"/>
      <c r="SGB186" s="71"/>
      <c r="SGC186" s="71"/>
      <c r="SGD186" s="71"/>
      <c r="SGE186" s="71"/>
      <c r="SGF186" s="72"/>
      <c r="SGG186" s="72"/>
      <c r="SGH186" s="72"/>
      <c r="SGI186" s="72"/>
      <c r="SGJ186" s="72"/>
      <c r="SGK186" s="72"/>
      <c r="SGL186" s="72"/>
      <c r="SGM186" s="72"/>
      <c r="SGN186" s="72"/>
      <c r="SGO186" s="71"/>
      <c r="SGP186" s="71"/>
      <c r="SGQ186" s="71"/>
      <c r="SGR186" s="71"/>
      <c r="SGS186" s="71"/>
      <c r="SGT186" s="71"/>
      <c r="SGU186" s="71"/>
      <c r="SGV186" s="72"/>
      <c r="SGW186" s="72"/>
      <c r="SGX186" s="72"/>
      <c r="SGY186" s="72"/>
      <c r="SGZ186" s="72"/>
      <c r="SHA186" s="72"/>
      <c r="SHB186" s="72"/>
      <c r="SHC186" s="72"/>
      <c r="SHD186" s="72"/>
      <c r="SHE186" s="71"/>
      <c r="SHF186" s="71"/>
      <c r="SHG186" s="71"/>
      <c r="SHH186" s="71"/>
      <c r="SHI186" s="71"/>
      <c r="SHJ186" s="71"/>
      <c r="SHK186" s="71"/>
      <c r="SHL186" s="72"/>
      <c r="SHM186" s="72"/>
      <c r="SHN186" s="72"/>
      <c r="SHO186" s="72"/>
      <c r="SHP186" s="72"/>
      <c r="SHQ186" s="72"/>
      <c r="SHR186" s="72"/>
      <c r="SHS186" s="72"/>
      <c r="SHT186" s="72"/>
      <c r="SHU186" s="71"/>
      <c r="SHV186" s="71"/>
      <c r="SHW186" s="71"/>
      <c r="SHX186" s="71"/>
      <c r="SHY186" s="71"/>
      <c r="SHZ186" s="71"/>
      <c r="SIA186" s="71"/>
      <c r="SIB186" s="72"/>
      <c r="SIC186" s="72"/>
      <c r="SID186" s="72"/>
      <c r="SIE186" s="72"/>
      <c r="SIF186" s="72"/>
      <c r="SIG186" s="72"/>
      <c r="SIH186" s="72"/>
      <c r="SII186" s="72"/>
      <c r="SIJ186" s="72"/>
      <c r="SIK186" s="71"/>
      <c r="SIL186" s="71"/>
      <c r="SIM186" s="71"/>
      <c r="SIN186" s="71"/>
      <c r="SIO186" s="71"/>
      <c r="SIP186" s="71"/>
      <c r="SIQ186" s="71"/>
      <c r="SIR186" s="72"/>
      <c r="SIS186" s="72"/>
      <c r="SIT186" s="72"/>
      <c r="SIU186" s="72"/>
      <c r="SIV186" s="72"/>
      <c r="SIW186" s="72"/>
      <c r="SIX186" s="72"/>
      <c r="SIY186" s="72"/>
      <c r="SIZ186" s="72"/>
      <c r="SJA186" s="71"/>
      <c r="SJB186" s="71"/>
      <c r="SJC186" s="71"/>
      <c r="SJD186" s="71"/>
      <c r="SJE186" s="71"/>
      <c r="SJF186" s="71"/>
      <c r="SJG186" s="71"/>
      <c r="SJH186" s="72"/>
      <c r="SJI186" s="72"/>
      <c r="SJJ186" s="72"/>
      <c r="SJK186" s="72"/>
      <c r="SJL186" s="72"/>
      <c r="SJM186" s="72"/>
      <c r="SJN186" s="72"/>
      <c r="SJO186" s="72"/>
      <c r="SJP186" s="72"/>
      <c r="SJQ186" s="71"/>
      <c r="SJR186" s="71"/>
      <c r="SJS186" s="71"/>
      <c r="SJT186" s="71"/>
      <c r="SJU186" s="71"/>
      <c r="SJV186" s="71"/>
      <c r="SJW186" s="71"/>
      <c r="SJX186" s="72"/>
      <c r="SJY186" s="72"/>
      <c r="SJZ186" s="72"/>
      <c r="SKA186" s="72"/>
      <c r="SKB186" s="72"/>
      <c r="SKC186" s="72"/>
      <c r="SKD186" s="72"/>
      <c r="SKE186" s="72"/>
      <c r="SKF186" s="72"/>
      <c r="SKG186" s="71"/>
      <c r="SKH186" s="71"/>
      <c r="SKI186" s="71"/>
      <c r="SKJ186" s="71"/>
      <c r="SKK186" s="71"/>
      <c r="SKL186" s="71"/>
      <c r="SKM186" s="71"/>
      <c r="SKN186" s="72"/>
      <c r="SKO186" s="72"/>
      <c r="SKP186" s="72"/>
      <c r="SKQ186" s="72"/>
      <c r="SKR186" s="72"/>
      <c r="SKS186" s="72"/>
      <c r="SKT186" s="72"/>
      <c r="SKU186" s="72"/>
      <c r="SKV186" s="72"/>
      <c r="SKW186" s="71"/>
      <c r="SKX186" s="71"/>
      <c r="SKY186" s="71"/>
      <c r="SKZ186" s="71"/>
      <c r="SLA186" s="71"/>
      <c r="SLB186" s="71"/>
      <c r="SLC186" s="71"/>
      <c r="SLD186" s="72"/>
      <c r="SLE186" s="72"/>
      <c r="SLF186" s="72"/>
      <c r="SLG186" s="72"/>
      <c r="SLH186" s="72"/>
      <c r="SLI186" s="72"/>
      <c r="SLJ186" s="72"/>
      <c r="SLK186" s="72"/>
      <c r="SLL186" s="72"/>
      <c r="SLM186" s="71"/>
      <c r="SLN186" s="71"/>
      <c r="SLO186" s="71"/>
      <c r="SLP186" s="71"/>
      <c r="SLQ186" s="71"/>
      <c r="SLR186" s="71"/>
      <c r="SLS186" s="71"/>
      <c r="SLT186" s="72"/>
      <c r="SLU186" s="72"/>
      <c r="SLV186" s="72"/>
      <c r="SLW186" s="72"/>
      <c r="SLX186" s="72"/>
      <c r="SLY186" s="72"/>
      <c r="SLZ186" s="72"/>
      <c r="SMA186" s="72"/>
      <c r="SMB186" s="72"/>
      <c r="SMC186" s="71"/>
      <c r="SMD186" s="71"/>
      <c r="SME186" s="71"/>
      <c r="SMF186" s="71"/>
      <c r="SMG186" s="71"/>
      <c r="SMH186" s="71"/>
      <c r="SMI186" s="71"/>
      <c r="SMJ186" s="72"/>
      <c r="SMK186" s="72"/>
      <c r="SML186" s="72"/>
      <c r="SMM186" s="72"/>
      <c r="SMN186" s="72"/>
      <c r="SMO186" s="72"/>
      <c r="SMP186" s="72"/>
      <c r="SMQ186" s="72"/>
      <c r="SMR186" s="72"/>
      <c r="SMS186" s="71"/>
      <c r="SMT186" s="71"/>
      <c r="SMU186" s="71"/>
      <c r="SMV186" s="71"/>
      <c r="SMW186" s="71"/>
      <c r="SMX186" s="71"/>
      <c r="SMY186" s="71"/>
      <c r="SMZ186" s="72"/>
      <c r="SNA186" s="72"/>
      <c r="SNB186" s="72"/>
      <c r="SNC186" s="72"/>
      <c r="SND186" s="72"/>
      <c r="SNE186" s="72"/>
      <c r="SNF186" s="72"/>
      <c r="SNG186" s="72"/>
      <c r="SNH186" s="72"/>
      <c r="SNI186" s="71"/>
      <c r="SNJ186" s="71"/>
      <c r="SNK186" s="71"/>
      <c r="SNL186" s="71"/>
      <c r="SNM186" s="71"/>
      <c r="SNN186" s="71"/>
      <c r="SNO186" s="71"/>
      <c r="SNP186" s="72"/>
      <c r="SNQ186" s="72"/>
      <c r="SNR186" s="72"/>
      <c r="SNS186" s="72"/>
      <c r="SNT186" s="72"/>
      <c r="SNU186" s="72"/>
      <c r="SNV186" s="72"/>
      <c r="SNW186" s="72"/>
      <c r="SNX186" s="72"/>
      <c r="SNY186" s="71"/>
      <c r="SNZ186" s="71"/>
      <c r="SOA186" s="71"/>
      <c r="SOB186" s="71"/>
      <c r="SOC186" s="71"/>
      <c r="SOD186" s="71"/>
      <c r="SOE186" s="71"/>
      <c r="SOF186" s="72"/>
      <c r="SOG186" s="72"/>
      <c r="SOH186" s="72"/>
      <c r="SOI186" s="72"/>
      <c r="SOJ186" s="72"/>
      <c r="SOK186" s="72"/>
      <c r="SOL186" s="72"/>
      <c r="SOM186" s="72"/>
      <c r="SON186" s="72"/>
      <c r="SOO186" s="71"/>
      <c r="SOP186" s="71"/>
      <c r="SOQ186" s="71"/>
      <c r="SOR186" s="71"/>
      <c r="SOS186" s="71"/>
      <c r="SOT186" s="71"/>
      <c r="SOU186" s="71"/>
      <c r="SOV186" s="72"/>
      <c r="SOW186" s="72"/>
      <c r="SOX186" s="72"/>
      <c r="SOY186" s="72"/>
      <c r="SOZ186" s="72"/>
      <c r="SPA186" s="72"/>
      <c r="SPB186" s="72"/>
      <c r="SPC186" s="72"/>
      <c r="SPD186" s="72"/>
      <c r="SPE186" s="71"/>
      <c r="SPF186" s="71"/>
      <c r="SPG186" s="71"/>
      <c r="SPH186" s="71"/>
      <c r="SPI186" s="71"/>
      <c r="SPJ186" s="71"/>
      <c r="SPK186" s="71"/>
      <c r="SPL186" s="72"/>
      <c r="SPM186" s="72"/>
      <c r="SPN186" s="72"/>
      <c r="SPO186" s="72"/>
      <c r="SPP186" s="72"/>
      <c r="SPQ186" s="72"/>
      <c r="SPR186" s="72"/>
      <c r="SPS186" s="72"/>
      <c r="SPT186" s="72"/>
      <c r="SPU186" s="71"/>
      <c r="SPV186" s="71"/>
      <c r="SPW186" s="71"/>
      <c r="SPX186" s="71"/>
      <c r="SPY186" s="71"/>
      <c r="SPZ186" s="71"/>
      <c r="SQA186" s="71"/>
      <c r="SQB186" s="72"/>
      <c r="SQC186" s="72"/>
      <c r="SQD186" s="72"/>
      <c r="SQE186" s="72"/>
      <c r="SQF186" s="72"/>
      <c r="SQG186" s="72"/>
      <c r="SQH186" s="72"/>
      <c r="SQI186" s="72"/>
      <c r="SQJ186" s="72"/>
      <c r="SQK186" s="71"/>
      <c r="SQL186" s="71"/>
      <c r="SQM186" s="71"/>
      <c r="SQN186" s="71"/>
      <c r="SQO186" s="71"/>
      <c r="SQP186" s="71"/>
      <c r="SQQ186" s="71"/>
      <c r="SQR186" s="72"/>
      <c r="SQS186" s="72"/>
      <c r="SQT186" s="72"/>
      <c r="SQU186" s="72"/>
      <c r="SQV186" s="72"/>
      <c r="SQW186" s="72"/>
      <c r="SQX186" s="72"/>
      <c r="SQY186" s="72"/>
      <c r="SQZ186" s="72"/>
      <c r="SRA186" s="71"/>
      <c r="SRB186" s="71"/>
      <c r="SRC186" s="71"/>
      <c r="SRD186" s="71"/>
      <c r="SRE186" s="71"/>
      <c r="SRF186" s="71"/>
      <c r="SRG186" s="71"/>
      <c r="SRH186" s="72"/>
      <c r="SRI186" s="72"/>
      <c r="SRJ186" s="72"/>
      <c r="SRK186" s="72"/>
      <c r="SRL186" s="72"/>
      <c r="SRM186" s="72"/>
      <c r="SRN186" s="72"/>
      <c r="SRO186" s="72"/>
      <c r="SRP186" s="72"/>
      <c r="SRQ186" s="71"/>
      <c r="SRR186" s="71"/>
      <c r="SRS186" s="71"/>
      <c r="SRT186" s="71"/>
      <c r="SRU186" s="71"/>
      <c r="SRV186" s="71"/>
      <c r="SRW186" s="71"/>
      <c r="SRX186" s="72"/>
      <c r="SRY186" s="72"/>
      <c r="SRZ186" s="72"/>
      <c r="SSA186" s="72"/>
      <c r="SSB186" s="72"/>
      <c r="SSC186" s="72"/>
      <c r="SSD186" s="72"/>
      <c r="SSE186" s="72"/>
      <c r="SSF186" s="72"/>
      <c r="SSG186" s="71"/>
      <c r="SSH186" s="71"/>
      <c r="SSI186" s="71"/>
      <c r="SSJ186" s="71"/>
      <c r="SSK186" s="71"/>
      <c r="SSL186" s="71"/>
      <c r="SSM186" s="71"/>
      <c r="SSN186" s="72"/>
      <c r="SSO186" s="72"/>
      <c r="SSP186" s="72"/>
      <c r="SSQ186" s="72"/>
      <c r="SSR186" s="72"/>
      <c r="SSS186" s="72"/>
      <c r="SST186" s="72"/>
      <c r="SSU186" s="72"/>
      <c r="SSV186" s="72"/>
      <c r="SSW186" s="71"/>
      <c r="SSX186" s="71"/>
      <c r="SSY186" s="71"/>
      <c r="SSZ186" s="71"/>
      <c r="STA186" s="71"/>
      <c r="STB186" s="71"/>
      <c r="STC186" s="71"/>
      <c r="STD186" s="72"/>
      <c r="STE186" s="72"/>
      <c r="STF186" s="72"/>
      <c r="STG186" s="72"/>
      <c r="STH186" s="72"/>
      <c r="STI186" s="72"/>
      <c r="STJ186" s="72"/>
      <c r="STK186" s="72"/>
      <c r="STL186" s="72"/>
      <c r="STM186" s="71"/>
      <c r="STN186" s="71"/>
      <c r="STO186" s="71"/>
      <c r="STP186" s="71"/>
      <c r="STQ186" s="71"/>
      <c r="STR186" s="71"/>
      <c r="STS186" s="71"/>
      <c r="STT186" s="72"/>
      <c r="STU186" s="72"/>
      <c r="STV186" s="72"/>
      <c r="STW186" s="72"/>
      <c r="STX186" s="72"/>
      <c r="STY186" s="72"/>
      <c r="STZ186" s="72"/>
      <c r="SUA186" s="72"/>
      <c r="SUB186" s="72"/>
      <c r="SUC186" s="71"/>
      <c r="SUD186" s="71"/>
      <c r="SUE186" s="71"/>
      <c r="SUF186" s="71"/>
      <c r="SUG186" s="71"/>
      <c r="SUH186" s="71"/>
      <c r="SUI186" s="71"/>
      <c r="SUJ186" s="72"/>
      <c r="SUK186" s="72"/>
      <c r="SUL186" s="72"/>
      <c r="SUM186" s="72"/>
      <c r="SUN186" s="72"/>
      <c r="SUO186" s="72"/>
      <c r="SUP186" s="72"/>
      <c r="SUQ186" s="72"/>
      <c r="SUR186" s="72"/>
      <c r="SUS186" s="71"/>
      <c r="SUT186" s="71"/>
      <c r="SUU186" s="71"/>
      <c r="SUV186" s="71"/>
      <c r="SUW186" s="71"/>
      <c r="SUX186" s="71"/>
      <c r="SUY186" s="71"/>
      <c r="SUZ186" s="72"/>
      <c r="SVA186" s="72"/>
      <c r="SVB186" s="72"/>
      <c r="SVC186" s="72"/>
      <c r="SVD186" s="72"/>
      <c r="SVE186" s="72"/>
      <c r="SVF186" s="72"/>
      <c r="SVG186" s="72"/>
      <c r="SVH186" s="72"/>
      <c r="SVI186" s="71"/>
      <c r="SVJ186" s="71"/>
      <c r="SVK186" s="71"/>
      <c r="SVL186" s="71"/>
      <c r="SVM186" s="71"/>
      <c r="SVN186" s="71"/>
      <c r="SVO186" s="71"/>
      <c r="SVP186" s="72"/>
      <c r="SVQ186" s="72"/>
      <c r="SVR186" s="72"/>
      <c r="SVS186" s="72"/>
      <c r="SVT186" s="72"/>
      <c r="SVU186" s="72"/>
      <c r="SVV186" s="72"/>
      <c r="SVW186" s="72"/>
      <c r="SVX186" s="72"/>
      <c r="SVY186" s="71"/>
      <c r="SVZ186" s="71"/>
      <c r="SWA186" s="71"/>
      <c r="SWB186" s="71"/>
      <c r="SWC186" s="71"/>
      <c r="SWD186" s="71"/>
      <c r="SWE186" s="71"/>
      <c r="SWF186" s="72"/>
      <c r="SWG186" s="72"/>
      <c r="SWH186" s="72"/>
      <c r="SWI186" s="72"/>
      <c r="SWJ186" s="72"/>
      <c r="SWK186" s="72"/>
      <c r="SWL186" s="72"/>
      <c r="SWM186" s="72"/>
      <c r="SWN186" s="72"/>
      <c r="SWO186" s="71"/>
      <c r="SWP186" s="71"/>
      <c r="SWQ186" s="71"/>
      <c r="SWR186" s="71"/>
      <c r="SWS186" s="71"/>
      <c r="SWT186" s="71"/>
      <c r="SWU186" s="71"/>
      <c r="SWV186" s="72"/>
      <c r="SWW186" s="72"/>
      <c r="SWX186" s="72"/>
      <c r="SWY186" s="72"/>
      <c r="SWZ186" s="72"/>
      <c r="SXA186" s="72"/>
      <c r="SXB186" s="72"/>
      <c r="SXC186" s="72"/>
      <c r="SXD186" s="72"/>
      <c r="SXE186" s="71"/>
      <c r="SXF186" s="71"/>
      <c r="SXG186" s="71"/>
      <c r="SXH186" s="71"/>
      <c r="SXI186" s="71"/>
      <c r="SXJ186" s="71"/>
      <c r="SXK186" s="71"/>
      <c r="SXL186" s="72"/>
      <c r="SXM186" s="72"/>
      <c r="SXN186" s="72"/>
      <c r="SXO186" s="72"/>
      <c r="SXP186" s="72"/>
      <c r="SXQ186" s="72"/>
      <c r="SXR186" s="72"/>
      <c r="SXS186" s="72"/>
      <c r="SXT186" s="72"/>
      <c r="SXU186" s="71"/>
      <c r="SXV186" s="71"/>
      <c r="SXW186" s="71"/>
      <c r="SXX186" s="71"/>
      <c r="SXY186" s="71"/>
      <c r="SXZ186" s="71"/>
      <c r="SYA186" s="71"/>
      <c r="SYB186" s="72"/>
      <c r="SYC186" s="72"/>
      <c r="SYD186" s="72"/>
      <c r="SYE186" s="72"/>
      <c r="SYF186" s="72"/>
      <c r="SYG186" s="72"/>
      <c r="SYH186" s="72"/>
      <c r="SYI186" s="72"/>
      <c r="SYJ186" s="72"/>
      <c r="SYK186" s="71"/>
      <c r="SYL186" s="71"/>
      <c r="SYM186" s="71"/>
      <c r="SYN186" s="71"/>
      <c r="SYO186" s="71"/>
      <c r="SYP186" s="71"/>
      <c r="SYQ186" s="71"/>
      <c r="SYR186" s="72"/>
      <c r="SYS186" s="72"/>
      <c r="SYT186" s="72"/>
      <c r="SYU186" s="72"/>
      <c r="SYV186" s="72"/>
      <c r="SYW186" s="72"/>
      <c r="SYX186" s="72"/>
      <c r="SYY186" s="72"/>
      <c r="SYZ186" s="72"/>
      <c r="SZA186" s="71"/>
      <c r="SZB186" s="71"/>
      <c r="SZC186" s="71"/>
      <c r="SZD186" s="71"/>
      <c r="SZE186" s="71"/>
      <c r="SZF186" s="71"/>
      <c r="SZG186" s="71"/>
      <c r="SZH186" s="72"/>
      <c r="SZI186" s="72"/>
      <c r="SZJ186" s="72"/>
      <c r="SZK186" s="72"/>
      <c r="SZL186" s="72"/>
      <c r="SZM186" s="72"/>
      <c r="SZN186" s="72"/>
      <c r="SZO186" s="72"/>
      <c r="SZP186" s="72"/>
      <c r="SZQ186" s="71"/>
      <c r="SZR186" s="71"/>
      <c r="SZS186" s="71"/>
      <c r="SZT186" s="71"/>
      <c r="SZU186" s="71"/>
      <c r="SZV186" s="71"/>
      <c r="SZW186" s="71"/>
      <c r="SZX186" s="72"/>
      <c r="SZY186" s="72"/>
      <c r="SZZ186" s="72"/>
      <c r="TAA186" s="72"/>
      <c r="TAB186" s="72"/>
      <c r="TAC186" s="72"/>
      <c r="TAD186" s="72"/>
      <c r="TAE186" s="72"/>
      <c r="TAF186" s="72"/>
      <c r="TAG186" s="71"/>
      <c r="TAH186" s="71"/>
      <c r="TAI186" s="71"/>
      <c r="TAJ186" s="71"/>
      <c r="TAK186" s="71"/>
      <c r="TAL186" s="71"/>
      <c r="TAM186" s="71"/>
      <c r="TAN186" s="72"/>
      <c r="TAO186" s="72"/>
      <c r="TAP186" s="72"/>
      <c r="TAQ186" s="72"/>
      <c r="TAR186" s="72"/>
      <c r="TAS186" s="72"/>
      <c r="TAT186" s="72"/>
      <c r="TAU186" s="72"/>
      <c r="TAV186" s="72"/>
      <c r="TAW186" s="71"/>
      <c r="TAX186" s="71"/>
      <c r="TAY186" s="71"/>
      <c r="TAZ186" s="71"/>
      <c r="TBA186" s="71"/>
      <c r="TBB186" s="71"/>
      <c r="TBC186" s="71"/>
      <c r="TBD186" s="72"/>
      <c r="TBE186" s="72"/>
      <c r="TBF186" s="72"/>
      <c r="TBG186" s="72"/>
      <c r="TBH186" s="72"/>
      <c r="TBI186" s="72"/>
      <c r="TBJ186" s="72"/>
      <c r="TBK186" s="72"/>
      <c r="TBL186" s="72"/>
      <c r="TBM186" s="71"/>
      <c r="TBN186" s="71"/>
      <c r="TBO186" s="71"/>
      <c r="TBP186" s="71"/>
      <c r="TBQ186" s="71"/>
      <c r="TBR186" s="71"/>
      <c r="TBS186" s="71"/>
      <c r="TBT186" s="72"/>
      <c r="TBU186" s="72"/>
      <c r="TBV186" s="72"/>
      <c r="TBW186" s="72"/>
      <c r="TBX186" s="72"/>
      <c r="TBY186" s="72"/>
      <c r="TBZ186" s="72"/>
      <c r="TCA186" s="72"/>
      <c r="TCB186" s="72"/>
      <c r="TCC186" s="71"/>
      <c r="TCD186" s="71"/>
      <c r="TCE186" s="71"/>
      <c r="TCF186" s="71"/>
      <c r="TCG186" s="71"/>
      <c r="TCH186" s="71"/>
      <c r="TCI186" s="71"/>
      <c r="TCJ186" s="72"/>
      <c r="TCK186" s="72"/>
      <c r="TCL186" s="72"/>
      <c r="TCM186" s="72"/>
      <c r="TCN186" s="72"/>
      <c r="TCO186" s="72"/>
      <c r="TCP186" s="72"/>
      <c r="TCQ186" s="72"/>
      <c r="TCR186" s="72"/>
      <c r="TCS186" s="71"/>
      <c r="TCT186" s="71"/>
      <c r="TCU186" s="71"/>
      <c r="TCV186" s="71"/>
      <c r="TCW186" s="71"/>
      <c r="TCX186" s="71"/>
      <c r="TCY186" s="71"/>
      <c r="TCZ186" s="72"/>
      <c r="TDA186" s="72"/>
      <c r="TDB186" s="72"/>
      <c r="TDC186" s="72"/>
      <c r="TDD186" s="72"/>
      <c r="TDE186" s="72"/>
      <c r="TDF186" s="72"/>
      <c r="TDG186" s="72"/>
      <c r="TDH186" s="72"/>
      <c r="TDI186" s="71"/>
      <c r="TDJ186" s="71"/>
      <c r="TDK186" s="71"/>
      <c r="TDL186" s="71"/>
      <c r="TDM186" s="71"/>
      <c r="TDN186" s="71"/>
      <c r="TDO186" s="71"/>
      <c r="TDP186" s="72"/>
      <c r="TDQ186" s="72"/>
      <c r="TDR186" s="72"/>
      <c r="TDS186" s="72"/>
      <c r="TDT186" s="72"/>
      <c r="TDU186" s="72"/>
      <c r="TDV186" s="72"/>
      <c r="TDW186" s="72"/>
      <c r="TDX186" s="72"/>
      <c r="TDY186" s="71"/>
      <c r="TDZ186" s="71"/>
      <c r="TEA186" s="71"/>
      <c r="TEB186" s="71"/>
      <c r="TEC186" s="71"/>
      <c r="TED186" s="71"/>
      <c r="TEE186" s="71"/>
      <c r="TEF186" s="72"/>
      <c r="TEG186" s="72"/>
      <c r="TEH186" s="72"/>
      <c r="TEI186" s="72"/>
      <c r="TEJ186" s="72"/>
      <c r="TEK186" s="72"/>
      <c r="TEL186" s="72"/>
      <c r="TEM186" s="72"/>
      <c r="TEN186" s="72"/>
      <c r="TEO186" s="71"/>
      <c r="TEP186" s="71"/>
      <c r="TEQ186" s="71"/>
      <c r="TER186" s="71"/>
      <c r="TES186" s="71"/>
      <c r="TET186" s="71"/>
      <c r="TEU186" s="71"/>
      <c r="TEV186" s="72"/>
      <c r="TEW186" s="72"/>
      <c r="TEX186" s="72"/>
      <c r="TEY186" s="72"/>
      <c r="TEZ186" s="72"/>
      <c r="TFA186" s="72"/>
      <c r="TFB186" s="72"/>
      <c r="TFC186" s="72"/>
      <c r="TFD186" s="72"/>
      <c r="TFE186" s="71"/>
      <c r="TFF186" s="71"/>
      <c r="TFG186" s="71"/>
      <c r="TFH186" s="71"/>
      <c r="TFI186" s="71"/>
      <c r="TFJ186" s="71"/>
      <c r="TFK186" s="71"/>
      <c r="TFL186" s="72"/>
      <c r="TFM186" s="72"/>
      <c r="TFN186" s="72"/>
      <c r="TFO186" s="72"/>
      <c r="TFP186" s="72"/>
      <c r="TFQ186" s="72"/>
      <c r="TFR186" s="72"/>
      <c r="TFS186" s="72"/>
      <c r="TFT186" s="72"/>
      <c r="TFU186" s="71"/>
      <c r="TFV186" s="71"/>
      <c r="TFW186" s="71"/>
      <c r="TFX186" s="71"/>
      <c r="TFY186" s="71"/>
      <c r="TFZ186" s="71"/>
      <c r="TGA186" s="71"/>
      <c r="TGB186" s="72"/>
      <c r="TGC186" s="72"/>
      <c r="TGD186" s="72"/>
      <c r="TGE186" s="72"/>
      <c r="TGF186" s="72"/>
      <c r="TGG186" s="72"/>
      <c r="TGH186" s="72"/>
      <c r="TGI186" s="72"/>
      <c r="TGJ186" s="72"/>
      <c r="TGK186" s="71"/>
      <c r="TGL186" s="71"/>
      <c r="TGM186" s="71"/>
      <c r="TGN186" s="71"/>
      <c r="TGO186" s="71"/>
      <c r="TGP186" s="71"/>
      <c r="TGQ186" s="71"/>
      <c r="TGR186" s="72"/>
      <c r="TGS186" s="72"/>
      <c r="TGT186" s="72"/>
      <c r="TGU186" s="72"/>
      <c r="TGV186" s="72"/>
      <c r="TGW186" s="72"/>
      <c r="TGX186" s="72"/>
      <c r="TGY186" s="72"/>
      <c r="TGZ186" s="72"/>
      <c r="THA186" s="71"/>
      <c r="THB186" s="71"/>
      <c r="THC186" s="71"/>
      <c r="THD186" s="71"/>
      <c r="THE186" s="71"/>
      <c r="THF186" s="71"/>
      <c r="THG186" s="71"/>
      <c r="THH186" s="72"/>
      <c r="THI186" s="72"/>
      <c r="THJ186" s="72"/>
      <c r="THK186" s="72"/>
      <c r="THL186" s="72"/>
      <c r="THM186" s="72"/>
      <c r="THN186" s="72"/>
      <c r="THO186" s="72"/>
      <c r="THP186" s="72"/>
      <c r="THQ186" s="71"/>
      <c r="THR186" s="71"/>
      <c r="THS186" s="71"/>
      <c r="THT186" s="71"/>
      <c r="THU186" s="71"/>
      <c r="THV186" s="71"/>
      <c r="THW186" s="71"/>
      <c r="THX186" s="72"/>
      <c r="THY186" s="72"/>
      <c r="THZ186" s="72"/>
      <c r="TIA186" s="72"/>
      <c r="TIB186" s="72"/>
      <c r="TIC186" s="72"/>
      <c r="TID186" s="72"/>
      <c r="TIE186" s="72"/>
      <c r="TIF186" s="72"/>
      <c r="TIG186" s="71"/>
      <c r="TIH186" s="71"/>
      <c r="TII186" s="71"/>
      <c r="TIJ186" s="71"/>
      <c r="TIK186" s="71"/>
      <c r="TIL186" s="71"/>
      <c r="TIM186" s="71"/>
      <c r="TIN186" s="72"/>
      <c r="TIO186" s="72"/>
      <c r="TIP186" s="72"/>
      <c r="TIQ186" s="72"/>
      <c r="TIR186" s="72"/>
      <c r="TIS186" s="72"/>
      <c r="TIT186" s="72"/>
      <c r="TIU186" s="72"/>
      <c r="TIV186" s="72"/>
      <c r="TIW186" s="71"/>
      <c r="TIX186" s="71"/>
      <c r="TIY186" s="71"/>
      <c r="TIZ186" s="71"/>
      <c r="TJA186" s="71"/>
      <c r="TJB186" s="71"/>
      <c r="TJC186" s="71"/>
      <c r="TJD186" s="72"/>
      <c r="TJE186" s="72"/>
      <c r="TJF186" s="72"/>
      <c r="TJG186" s="72"/>
      <c r="TJH186" s="72"/>
      <c r="TJI186" s="72"/>
      <c r="TJJ186" s="72"/>
      <c r="TJK186" s="72"/>
      <c r="TJL186" s="72"/>
      <c r="TJM186" s="71"/>
      <c r="TJN186" s="71"/>
      <c r="TJO186" s="71"/>
      <c r="TJP186" s="71"/>
      <c r="TJQ186" s="71"/>
      <c r="TJR186" s="71"/>
      <c r="TJS186" s="71"/>
      <c r="TJT186" s="72"/>
      <c r="TJU186" s="72"/>
      <c r="TJV186" s="72"/>
      <c r="TJW186" s="72"/>
      <c r="TJX186" s="72"/>
      <c r="TJY186" s="72"/>
      <c r="TJZ186" s="72"/>
      <c r="TKA186" s="72"/>
      <c r="TKB186" s="72"/>
      <c r="TKC186" s="71"/>
      <c r="TKD186" s="71"/>
      <c r="TKE186" s="71"/>
      <c r="TKF186" s="71"/>
      <c r="TKG186" s="71"/>
      <c r="TKH186" s="71"/>
      <c r="TKI186" s="71"/>
      <c r="TKJ186" s="72"/>
      <c r="TKK186" s="72"/>
      <c r="TKL186" s="72"/>
      <c r="TKM186" s="72"/>
      <c r="TKN186" s="72"/>
      <c r="TKO186" s="72"/>
      <c r="TKP186" s="72"/>
      <c r="TKQ186" s="72"/>
      <c r="TKR186" s="72"/>
      <c r="TKS186" s="71"/>
      <c r="TKT186" s="71"/>
      <c r="TKU186" s="71"/>
      <c r="TKV186" s="71"/>
      <c r="TKW186" s="71"/>
      <c r="TKX186" s="71"/>
      <c r="TKY186" s="71"/>
      <c r="TKZ186" s="72"/>
      <c r="TLA186" s="72"/>
      <c r="TLB186" s="72"/>
      <c r="TLC186" s="72"/>
      <c r="TLD186" s="72"/>
      <c r="TLE186" s="72"/>
      <c r="TLF186" s="72"/>
      <c r="TLG186" s="72"/>
      <c r="TLH186" s="72"/>
      <c r="TLI186" s="71"/>
      <c r="TLJ186" s="71"/>
      <c r="TLK186" s="71"/>
      <c r="TLL186" s="71"/>
      <c r="TLM186" s="71"/>
      <c r="TLN186" s="71"/>
      <c r="TLO186" s="71"/>
      <c r="TLP186" s="72"/>
      <c r="TLQ186" s="72"/>
      <c r="TLR186" s="72"/>
      <c r="TLS186" s="72"/>
      <c r="TLT186" s="72"/>
      <c r="TLU186" s="72"/>
      <c r="TLV186" s="72"/>
      <c r="TLW186" s="72"/>
      <c r="TLX186" s="72"/>
      <c r="TLY186" s="71"/>
      <c r="TLZ186" s="71"/>
      <c r="TMA186" s="71"/>
      <c r="TMB186" s="71"/>
      <c r="TMC186" s="71"/>
      <c r="TMD186" s="71"/>
      <c r="TME186" s="71"/>
      <c r="TMF186" s="72"/>
      <c r="TMG186" s="72"/>
      <c r="TMH186" s="72"/>
      <c r="TMI186" s="72"/>
      <c r="TMJ186" s="72"/>
      <c r="TMK186" s="72"/>
      <c r="TML186" s="72"/>
      <c r="TMM186" s="72"/>
      <c r="TMN186" s="72"/>
      <c r="TMO186" s="71"/>
      <c r="TMP186" s="71"/>
      <c r="TMQ186" s="71"/>
      <c r="TMR186" s="71"/>
      <c r="TMS186" s="71"/>
      <c r="TMT186" s="71"/>
      <c r="TMU186" s="71"/>
      <c r="TMV186" s="72"/>
      <c r="TMW186" s="72"/>
      <c r="TMX186" s="72"/>
      <c r="TMY186" s="72"/>
      <c r="TMZ186" s="72"/>
      <c r="TNA186" s="72"/>
      <c r="TNB186" s="72"/>
      <c r="TNC186" s="72"/>
      <c r="TND186" s="72"/>
      <c r="TNE186" s="71"/>
      <c r="TNF186" s="71"/>
      <c r="TNG186" s="71"/>
      <c r="TNH186" s="71"/>
      <c r="TNI186" s="71"/>
      <c r="TNJ186" s="71"/>
      <c r="TNK186" s="71"/>
      <c r="TNL186" s="72"/>
      <c r="TNM186" s="72"/>
      <c r="TNN186" s="72"/>
      <c r="TNO186" s="72"/>
      <c r="TNP186" s="72"/>
      <c r="TNQ186" s="72"/>
      <c r="TNR186" s="72"/>
      <c r="TNS186" s="72"/>
      <c r="TNT186" s="72"/>
      <c r="TNU186" s="71"/>
      <c r="TNV186" s="71"/>
      <c r="TNW186" s="71"/>
      <c r="TNX186" s="71"/>
      <c r="TNY186" s="71"/>
      <c r="TNZ186" s="71"/>
      <c r="TOA186" s="71"/>
      <c r="TOB186" s="72"/>
      <c r="TOC186" s="72"/>
      <c r="TOD186" s="72"/>
      <c r="TOE186" s="72"/>
      <c r="TOF186" s="72"/>
      <c r="TOG186" s="72"/>
      <c r="TOH186" s="72"/>
      <c r="TOI186" s="72"/>
      <c r="TOJ186" s="72"/>
      <c r="TOK186" s="71"/>
      <c r="TOL186" s="71"/>
      <c r="TOM186" s="71"/>
      <c r="TON186" s="71"/>
      <c r="TOO186" s="71"/>
      <c r="TOP186" s="71"/>
      <c r="TOQ186" s="71"/>
      <c r="TOR186" s="72"/>
      <c r="TOS186" s="72"/>
      <c r="TOT186" s="72"/>
      <c r="TOU186" s="72"/>
      <c r="TOV186" s="72"/>
      <c r="TOW186" s="72"/>
      <c r="TOX186" s="72"/>
      <c r="TOY186" s="72"/>
      <c r="TOZ186" s="72"/>
      <c r="TPA186" s="71"/>
      <c r="TPB186" s="71"/>
      <c r="TPC186" s="71"/>
      <c r="TPD186" s="71"/>
      <c r="TPE186" s="71"/>
      <c r="TPF186" s="71"/>
      <c r="TPG186" s="71"/>
      <c r="TPH186" s="72"/>
      <c r="TPI186" s="72"/>
      <c r="TPJ186" s="72"/>
      <c r="TPK186" s="72"/>
      <c r="TPL186" s="72"/>
      <c r="TPM186" s="72"/>
      <c r="TPN186" s="72"/>
      <c r="TPO186" s="72"/>
      <c r="TPP186" s="72"/>
      <c r="TPQ186" s="71"/>
      <c r="TPR186" s="71"/>
      <c r="TPS186" s="71"/>
      <c r="TPT186" s="71"/>
      <c r="TPU186" s="71"/>
      <c r="TPV186" s="71"/>
      <c r="TPW186" s="71"/>
      <c r="TPX186" s="72"/>
      <c r="TPY186" s="72"/>
      <c r="TPZ186" s="72"/>
      <c r="TQA186" s="72"/>
      <c r="TQB186" s="72"/>
      <c r="TQC186" s="72"/>
      <c r="TQD186" s="72"/>
      <c r="TQE186" s="72"/>
      <c r="TQF186" s="72"/>
      <c r="TQG186" s="71"/>
      <c r="TQH186" s="71"/>
      <c r="TQI186" s="71"/>
      <c r="TQJ186" s="71"/>
      <c r="TQK186" s="71"/>
      <c r="TQL186" s="71"/>
      <c r="TQM186" s="71"/>
      <c r="TQN186" s="72"/>
      <c r="TQO186" s="72"/>
      <c r="TQP186" s="72"/>
      <c r="TQQ186" s="72"/>
      <c r="TQR186" s="72"/>
      <c r="TQS186" s="72"/>
      <c r="TQT186" s="72"/>
      <c r="TQU186" s="72"/>
      <c r="TQV186" s="72"/>
      <c r="TQW186" s="71"/>
      <c r="TQX186" s="71"/>
      <c r="TQY186" s="71"/>
      <c r="TQZ186" s="71"/>
      <c r="TRA186" s="71"/>
      <c r="TRB186" s="71"/>
      <c r="TRC186" s="71"/>
      <c r="TRD186" s="72"/>
      <c r="TRE186" s="72"/>
      <c r="TRF186" s="72"/>
      <c r="TRG186" s="72"/>
      <c r="TRH186" s="72"/>
      <c r="TRI186" s="72"/>
      <c r="TRJ186" s="72"/>
      <c r="TRK186" s="72"/>
      <c r="TRL186" s="72"/>
      <c r="TRM186" s="71"/>
      <c r="TRN186" s="71"/>
      <c r="TRO186" s="71"/>
      <c r="TRP186" s="71"/>
      <c r="TRQ186" s="71"/>
      <c r="TRR186" s="71"/>
      <c r="TRS186" s="71"/>
      <c r="TRT186" s="72"/>
      <c r="TRU186" s="72"/>
      <c r="TRV186" s="72"/>
      <c r="TRW186" s="72"/>
      <c r="TRX186" s="72"/>
      <c r="TRY186" s="72"/>
      <c r="TRZ186" s="72"/>
      <c r="TSA186" s="72"/>
      <c r="TSB186" s="72"/>
      <c r="TSC186" s="71"/>
      <c r="TSD186" s="71"/>
      <c r="TSE186" s="71"/>
      <c r="TSF186" s="71"/>
      <c r="TSG186" s="71"/>
      <c r="TSH186" s="71"/>
      <c r="TSI186" s="71"/>
      <c r="TSJ186" s="72"/>
      <c r="TSK186" s="72"/>
      <c r="TSL186" s="72"/>
      <c r="TSM186" s="72"/>
      <c r="TSN186" s="72"/>
      <c r="TSO186" s="72"/>
      <c r="TSP186" s="72"/>
      <c r="TSQ186" s="72"/>
      <c r="TSR186" s="72"/>
      <c r="TSS186" s="71"/>
      <c r="TST186" s="71"/>
      <c r="TSU186" s="71"/>
      <c r="TSV186" s="71"/>
      <c r="TSW186" s="71"/>
      <c r="TSX186" s="71"/>
      <c r="TSY186" s="71"/>
      <c r="TSZ186" s="72"/>
      <c r="TTA186" s="72"/>
      <c r="TTB186" s="72"/>
      <c r="TTC186" s="72"/>
      <c r="TTD186" s="72"/>
      <c r="TTE186" s="72"/>
      <c r="TTF186" s="72"/>
      <c r="TTG186" s="72"/>
      <c r="TTH186" s="72"/>
      <c r="TTI186" s="71"/>
      <c r="TTJ186" s="71"/>
      <c r="TTK186" s="71"/>
      <c r="TTL186" s="71"/>
      <c r="TTM186" s="71"/>
      <c r="TTN186" s="71"/>
      <c r="TTO186" s="71"/>
      <c r="TTP186" s="72"/>
      <c r="TTQ186" s="72"/>
      <c r="TTR186" s="72"/>
      <c r="TTS186" s="72"/>
      <c r="TTT186" s="72"/>
      <c r="TTU186" s="72"/>
      <c r="TTV186" s="72"/>
      <c r="TTW186" s="72"/>
      <c r="TTX186" s="72"/>
      <c r="TTY186" s="71"/>
      <c r="TTZ186" s="71"/>
      <c r="TUA186" s="71"/>
      <c r="TUB186" s="71"/>
      <c r="TUC186" s="71"/>
      <c r="TUD186" s="71"/>
      <c r="TUE186" s="71"/>
      <c r="TUF186" s="72"/>
      <c r="TUG186" s="72"/>
      <c r="TUH186" s="72"/>
      <c r="TUI186" s="72"/>
      <c r="TUJ186" s="72"/>
      <c r="TUK186" s="72"/>
      <c r="TUL186" s="72"/>
      <c r="TUM186" s="72"/>
      <c r="TUN186" s="72"/>
      <c r="TUO186" s="71"/>
      <c r="TUP186" s="71"/>
      <c r="TUQ186" s="71"/>
      <c r="TUR186" s="71"/>
      <c r="TUS186" s="71"/>
      <c r="TUT186" s="71"/>
      <c r="TUU186" s="71"/>
      <c r="TUV186" s="72"/>
      <c r="TUW186" s="72"/>
      <c r="TUX186" s="72"/>
      <c r="TUY186" s="72"/>
      <c r="TUZ186" s="72"/>
      <c r="TVA186" s="72"/>
      <c r="TVB186" s="72"/>
      <c r="TVC186" s="72"/>
      <c r="TVD186" s="72"/>
      <c r="TVE186" s="71"/>
      <c r="TVF186" s="71"/>
      <c r="TVG186" s="71"/>
      <c r="TVH186" s="71"/>
      <c r="TVI186" s="71"/>
      <c r="TVJ186" s="71"/>
      <c r="TVK186" s="71"/>
      <c r="TVL186" s="72"/>
      <c r="TVM186" s="72"/>
      <c r="TVN186" s="72"/>
      <c r="TVO186" s="72"/>
      <c r="TVP186" s="72"/>
      <c r="TVQ186" s="72"/>
      <c r="TVR186" s="72"/>
      <c r="TVS186" s="72"/>
      <c r="TVT186" s="72"/>
      <c r="TVU186" s="71"/>
      <c r="TVV186" s="71"/>
      <c r="TVW186" s="71"/>
      <c r="TVX186" s="71"/>
      <c r="TVY186" s="71"/>
      <c r="TVZ186" s="71"/>
      <c r="TWA186" s="71"/>
      <c r="TWB186" s="72"/>
      <c r="TWC186" s="72"/>
      <c r="TWD186" s="72"/>
      <c r="TWE186" s="72"/>
      <c r="TWF186" s="72"/>
      <c r="TWG186" s="72"/>
      <c r="TWH186" s="72"/>
      <c r="TWI186" s="72"/>
      <c r="TWJ186" s="72"/>
      <c r="TWK186" s="71"/>
      <c r="TWL186" s="71"/>
      <c r="TWM186" s="71"/>
      <c r="TWN186" s="71"/>
      <c r="TWO186" s="71"/>
      <c r="TWP186" s="71"/>
      <c r="TWQ186" s="71"/>
      <c r="TWR186" s="72"/>
      <c r="TWS186" s="72"/>
      <c r="TWT186" s="72"/>
      <c r="TWU186" s="72"/>
      <c r="TWV186" s="72"/>
      <c r="TWW186" s="72"/>
      <c r="TWX186" s="72"/>
      <c r="TWY186" s="72"/>
      <c r="TWZ186" s="72"/>
      <c r="TXA186" s="71"/>
      <c r="TXB186" s="71"/>
      <c r="TXC186" s="71"/>
      <c r="TXD186" s="71"/>
      <c r="TXE186" s="71"/>
      <c r="TXF186" s="71"/>
      <c r="TXG186" s="71"/>
      <c r="TXH186" s="72"/>
      <c r="TXI186" s="72"/>
      <c r="TXJ186" s="72"/>
      <c r="TXK186" s="72"/>
      <c r="TXL186" s="72"/>
      <c r="TXM186" s="72"/>
      <c r="TXN186" s="72"/>
      <c r="TXO186" s="72"/>
      <c r="TXP186" s="72"/>
      <c r="TXQ186" s="71"/>
      <c r="TXR186" s="71"/>
      <c r="TXS186" s="71"/>
      <c r="TXT186" s="71"/>
      <c r="TXU186" s="71"/>
      <c r="TXV186" s="71"/>
      <c r="TXW186" s="71"/>
      <c r="TXX186" s="72"/>
      <c r="TXY186" s="72"/>
      <c r="TXZ186" s="72"/>
      <c r="TYA186" s="72"/>
      <c r="TYB186" s="72"/>
      <c r="TYC186" s="72"/>
      <c r="TYD186" s="72"/>
      <c r="TYE186" s="72"/>
      <c r="TYF186" s="72"/>
      <c r="TYG186" s="71"/>
      <c r="TYH186" s="71"/>
      <c r="TYI186" s="71"/>
      <c r="TYJ186" s="71"/>
      <c r="TYK186" s="71"/>
      <c r="TYL186" s="71"/>
      <c r="TYM186" s="71"/>
      <c r="TYN186" s="72"/>
      <c r="TYO186" s="72"/>
      <c r="TYP186" s="72"/>
      <c r="TYQ186" s="72"/>
      <c r="TYR186" s="72"/>
      <c r="TYS186" s="72"/>
      <c r="TYT186" s="72"/>
      <c r="TYU186" s="72"/>
      <c r="TYV186" s="72"/>
      <c r="TYW186" s="71"/>
      <c r="TYX186" s="71"/>
      <c r="TYY186" s="71"/>
      <c r="TYZ186" s="71"/>
      <c r="TZA186" s="71"/>
      <c r="TZB186" s="71"/>
      <c r="TZC186" s="71"/>
      <c r="TZD186" s="72"/>
      <c r="TZE186" s="72"/>
      <c r="TZF186" s="72"/>
      <c r="TZG186" s="72"/>
      <c r="TZH186" s="72"/>
      <c r="TZI186" s="72"/>
      <c r="TZJ186" s="72"/>
      <c r="TZK186" s="72"/>
      <c r="TZL186" s="72"/>
      <c r="TZM186" s="71"/>
      <c r="TZN186" s="71"/>
      <c r="TZO186" s="71"/>
      <c r="TZP186" s="71"/>
      <c r="TZQ186" s="71"/>
      <c r="TZR186" s="71"/>
      <c r="TZS186" s="71"/>
      <c r="TZT186" s="72"/>
      <c r="TZU186" s="72"/>
      <c r="TZV186" s="72"/>
      <c r="TZW186" s="72"/>
      <c r="TZX186" s="72"/>
      <c r="TZY186" s="72"/>
      <c r="TZZ186" s="72"/>
      <c r="UAA186" s="72"/>
      <c r="UAB186" s="72"/>
      <c r="UAC186" s="71"/>
      <c r="UAD186" s="71"/>
      <c r="UAE186" s="71"/>
      <c r="UAF186" s="71"/>
      <c r="UAG186" s="71"/>
      <c r="UAH186" s="71"/>
      <c r="UAI186" s="71"/>
      <c r="UAJ186" s="72"/>
      <c r="UAK186" s="72"/>
      <c r="UAL186" s="72"/>
      <c r="UAM186" s="72"/>
      <c r="UAN186" s="72"/>
      <c r="UAO186" s="72"/>
      <c r="UAP186" s="72"/>
      <c r="UAQ186" s="72"/>
      <c r="UAR186" s="72"/>
      <c r="UAS186" s="71"/>
      <c r="UAT186" s="71"/>
      <c r="UAU186" s="71"/>
      <c r="UAV186" s="71"/>
      <c r="UAW186" s="71"/>
      <c r="UAX186" s="71"/>
      <c r="UAY186" s="71"/>
      <c r="UAZ186" s="72"/>
      <c r="UBA186" s="72"/>
      <c r="UBB186" s="72"/>
      <c r="UBC186" s="72"/>
      <c r="UBD186" s="72"/>
      <c r="UBE186" s="72"/>
      <c r="UBF186" s="72"/>
      <c r="UBG186" s="72"/>
      <c r="UBH186" s="72"/>
      <c r="UBI186" s="71"/>
      <c r="UBJ186" s="71"/>
      <c r="UBK186" s="71"/>
      <c r="UBL186" s="71"/>
      <c r="UBM186" s="71"/>
      <c r="UBN186" s="71"/>
      <c r="UBO186" s="71"/>
      <c r="UBP186" s="72"/>
      <c r="UBQ186" s="72"/>
      <c r="UBR186" s="72"/>
      <c r="UBS186" s="72"/>
      <c r="UBT186" s="72"/>
      <c r="UBU186" s="72"/>
      <c r="UBV186" s="72"/>
      <c r="UBW186" s="72"/>
      <c r="UBX186" s="72"/>
      <c r="UBY186" s="71"/>
      <c r="UBZ186" s="71"/>
      <c r="UCA186" s="71"/>
      <c r="UCB186" s="71"/>
      <c r="UCC186" s="71"/>
      <c r="UCD186" s="71"/>
      <c r="UCE186" s="71"/>
      <c r="UCF186" s="72"/>
      <c r="UCG186" s="72"/>
      <c r="UCH186" s="72"/>
      <c r="UCI186" s="72"/>
      <c r="UCJ186" s="72"/>
      <c r="UCK186" s="72"/>
      <c r="UCL186" s="72"/>
      <c r="UCM186" s="72"/>
      <c r="UCN186" s="72"/>
      <c r="UCO186" s="71"/>
      <c r="UCP186" s="71"/>
      <c r="UCQ186" s="71"/>
      <c r="UCR186" s="71"/>
      <c r="UCS186" s="71"/>
      <c r="UCT186" s="71"/>
      <c r="UCU186" s="71"/>
      <c r="UCV186" s="72"/>
      <c r="UCW186" s="72"/>
      <c r="UCX186" s="72"/>
      <c r="UCY186" s="72"/>
      <c r="UCZ186" s="72"/>
      <c r="UDA186" s="72"/>
      <c r="UDB186" s="72"/>
      <c r="UDC186" s="72"/>
      <c r="UDD186" s="72"/>
      <c r="UDE186" s="71"/>
      <c r="UDF186" s="71"/>
      <c r="UDG186" s="71"/>
      <c r="UDH186" s="71"/>
      <c r="UDI186" s="71"/>
      <c r="UDJ186" s="71"/>
      <c r="UDK186" s="71"/>
      <c r="UDL186" s="72"/>
      <c r="UDM186" s="72"/>
      <c r="UDN186" s="72"/>
      <c r="UDO186" s="72"/>
      <c r="UDP186" s="72"/>
      <c r="UDQ186" s="72"/>
      <c r="UDR186" s="72"/>
      <c r="UDS186" s="72"/>
      <c r="UDT186" s="72"/>
      <c r="UDU186" s="71"/>
      <c r="UDV186" s="71"/>
      <c r="UDW186" s="71"/>
      <c r="UDX186" s="71"/>
      <c r="UDY186" s="71"/>
      <c r="UDZ186" s="71"/>
      <c r="UEA186" s="71"/>
      <c r="UEB186" s="72"/>
      <c r="UEC186" s="72"/>
      <c r="UED186" s="72"/>
      <c r="UEE186" s="72"/>
      <c r="UEF186" s="72"/>
      <c r="UEG186" s="72"/>
      <c r="UEH186" s="72"/>
      <c r="UEI186" s="72"/>
      <c r="UEJ186" s="72"/>
      <c r="UEK186" s="71"/>
      <c r="UEL186" s="71"/>
      <c r="UEM186" s="71"/>
      <c r="UEN186" s="71"/>
      <c r="UEO186" s="71"/>
      <c r="UEP186" s="71"/>
      <c r="UEQ186" s="71"/>
      <c r="UER186" s="72"/>
      <c r="UES186" s="72"/>
      <c r="UET186" s="72"/>
      <c r="UEU186" s="72"/>
      <c r="UEV186" s="72"/>
      <c r="UEW186" s="72"/>
      <c r="UEX186" s="72"/>
      <c r="UEY186" s="72"/>
      <c r="UEZ186" s="72"/>
      <c r="UFA186" s="71"/>
      <c r="UFB186" s="71"/>
      <c r="UFC186" s="71"/>
      <c r="UFD186" s="71"/>
      <c r="UFE186" s="71"/>
      <c r="UFF186" s="71"/>
      <c r="UFG186" s="71"/>
      <c r="UFH186" s="72"/>
      <c r="UFI186" s="72"/>
      <c r="UFJ186" s="72"/>
      <c r="UFK186" s="72"/>
      <c r="UFL186" s="72"/>
      <c r="UFM186" s="72"/>
      <c r="UFN186" s="72"/>
      <c r="UFO186" s="72"/>
      <c r="UFP186" s="72"/>
      <c r="UFQ186" s="71"/>
      <c r="UFR186" s="71"/>
      <c r="UFS186" s="71"/>
      <c r="UFT186" s="71"/>
      <c r="UFU186" s="71"/>
      <c r="UFV186" s="71"/>
      <c r="UFW186" s="71"/>
      <c r="UFX186" s="72"/>
      <c r="UFY186" s="72"/>
      <c r="UFZ186" s="72"/>
      <c r="UGA186" s="72"/>
      <c r="UGB186" s="72"/>
      <c r="UGC186" s="72"/>
      <c r="UGD186" s="72"/>
      <c r="UGE186" s="72"/>
      <c r="UGF186" s="72"/>
      <c r="UGG186" s="71"/>
      <c r="UGH186" s="71"/>
      <c r="UGI186" s="71"/>
      <c r="UGJ186" s="71"/>
      <c r="UGK186" s="71"/>
      <c r="UGL186" s="71"/>
      <c r="UGM186" s="71"/>
      <c r="UGN186" s="72"/>
      <c r="UGO186" s="72"/>
      <c r="UGP186" s="72"/>
      <c r="UGQ186" s="72"/>
      <c r="UGR186" s="72"/>
      <c r="UGS186" s="72"/>
      <c r="UGT186" s="72"/>
      <c r="UGU186" s="72"/>
      <c r="UGV186" s="72"/>
      <c r="UGW186" s="71"/>
      <c r="UGX186" s="71"/>
      <c r="UGY186" s="71"/>
      <c r="UGZ186" s="71"/>
      <c r="UHA186" s="71"/>
      <c r="UHB186" s="71"/>
      <c r="UHC186" s="71"/>
      <c r="UHD186" s="72"/>
      <c r="UHE186" s="72"/>
      <c r="UHF186" s="72"/>
      <c r="UHG186" s="72"/>
      <c r="UHH186" s="72"/>
      <c r="UHI186" s="72"/>
      <c r="UHJ186" s="72"/>
      <c r="UHK186" s="72"/>
      <c r="UHL186" s="72"/>
      <c r="UHM186" s="71"/>
      <c r="UHN186" s="71"/>
      <c r="UHO186" s="71"/>
      <c r="UHP186" s="71"/>
      <c r="UHQ186" s="71"/>
      <c r="UHR186" s="71"/>
      <c r="UHS186" s="71"/>
      <c r="UHT186" s="72"/>
      <c r="UHU186" s="72"/>
      <c r="UHV186" s="72"/>
      <c r="UHW186" s="72"/>
      <c r="UHX186" s="72"/>
      <c r="UHY186" s="72"/>
      <c r="UHZ186" s="72"/>
      <c r="UIA186" s="72"/>
      <c r="UIB186" s="72"/>
      <c r="UIC186" s="71"/>
      <c r="UID186" s="71"/>
      <c r="UIE186" s="71"/>
      <c r="UIF186" s="71"/>
      <c r="UIG186" s="71"/>
      <c r="UIH186" s="71"/>
      <c r="UII186" s="71"/>
      <c r="UIJ186" s="72"/>
      <c r="UIK186" s="72"/>
      <c r="UIL186" s="72"/>
      <c r="UIM186" s="72"/>
      <c r="UIN186" s="72"/>
      <c r="UIO186" s="72"/>
      <c r="UIP186" s="72"/>
      <c r="UIQ186" s="72"/>
      <c r="UIR186" s="72"/>
      <c r="UIS186" s="71"/>
      <c r="UIT186" s="71"/>
      <c r="UIU186" s="71"/>
      <c r="UIV186" s="71"/>
      <c r="UIW186" s="71"/>
      <c r="UIX186" s="71"/>
      <c r="UIY186" s="71"/>
      <c r="UIZ186" s="72"/>
      <c r="UJA186" s="72"/>
      <c r="UJB186" s="72"/>
      <c r="UJC186" s="72"/>
      <c r="UJD186" s="72"/>
      <c r="UJE186" s="72"/>
      <c r="UJF186" s="72"/>
      <c r="UJG186" s="72"/>
      <c r="UJH186" s="72"/>
      <c r="UJI186" s="71"/>
      <c r="UJJ186" s="71"/>
      <c r="UJK186" s="71"/>
      <c r="UJL186" s="71"/>
      <c r="UJM186" s="71"/>
      <c r="UJN186" s="71"/>
      <c r="UJO186" s="71"/>
      <c r="UJP186" s="72"/>
      <c r="UJQ186" s="72"/>
      <c r="UJR186" s="72"/>
      <c r="UJS186" s="72"/>
      <c r="UJT186" s="72"/>
      <c r="UJU186" s="72"/>
      <c r="UJV186" s="72"/>
      <c r="UJW186" s="72"/>
      <c r="UJX186" s="72"/>
      <c r="UJY186" s="71"/>
      <c r="UJZ186" s="71"/>
      <c r="UKA186" s="71"/>
      <c r="UKB186" s="71"/>
      <c r="UKC186" s="71"/>
      <c r="UKD186" s="71"/>
      <c r="UKE186" s="71"/>
      <c r="UKF186" s="72"/>
      <c r="UKG186" s="72"/>
      <c r="UKH186" s="72"/>
      <c r="UKI186" s="72"/>
      <c r="UKJ186" s="72"/>
      <c r="UKK186" s="72"/>
      <c r="UKL186" s="72"/>
      <c r="UKM186" s="72"/>
      <c r="UKN186" s="72"/>
      <c r="UKO186" s="71"/>
      <c r="UKP186" s="71"/>
      <c r="UKQ186" s="71"/>
      <c r="UKR186" s="71"/>
      <c r="UKS186" s="71"/>
      <c r="UKT186" s="71"/>
      <c r="UKU186" s="71"/>
      <c r="UKV186" s="72"/>
      <c r="UKW186" s="72"/>
      <c r="UKX186" s="72"/>
      <c r="UKY186" s="72"/>
      <c r="UKZ186" s="72"/>
      <c r="ULA186" s="72"/>
      <c r="ULB186" s="72"/>
      <c r="ULC186" s="72"/>
      <c r="ULD186" s="72"/>
      <c r="ULE186" s="71"/>
      <c r="ULF186" s="71"/>
      <c r="ULG186" s="71"/>
      <c r="ULH186" s="71"/>
      <c r="ULI186" s="71"/>
      <c r="ULJ186" s="71"/>
      <c r="ULK186" s="71"/>
      <c r="ULL186" s="72"/>
      <c r="ULM186" s="72"/>
      <c r="ULN186" s="72"/>
      <c r="ULO186" s="72"/>
      <c r="ULP186" s="72"/>
      <c r="ULQ186" s="72"/>
      <c r="ULR186" s="72"/>
      <c r="ULS186" s="72"/>
      <c r="ULT186" s="72"/>
      <c r="ULU186" s="71"/>
      <c r="ULV186" s="71"/>
      <c r="ULW186" s="71"/>
      <c r="ULX186" s="71"/>
      <c r="ULY186" s="71"/>
      <c r="ULZ186" s="71"/>
      <c r="UMA186" s="71"/>
      <c r="UMB186" s="72"/>
      <c r="UMC186" s="72"/>
      <c r="UMD186" s="72"/>
      <c r="UME186" s="72"/>
      <c r="UMF186" s="72"/>
      <c r="UMG186" s="72"/>
      <c r="UMH186" s="72"/>
      <c r="UMI186" s="72"/>
      <c r="UMJ186" s="72"/>
      <c r="UMK186" s="71"/>
      <c r="UML186" s="71"/>
      <c r="UMM186" s="71"/>
      <c r="UMN186" s="71"/>
      <c r="UMO186" s="71"/>
      <c r="UMP186" s="71"/>
      <c r="UMQ186" s="71"/>
      <c r="UMR186" s="72"/>
      <c r="UMS186" s="72"/>
      <c r="UMT186" s="72"/>
      <c r="UMU186" s="72"/>
      <c r="UMV186" s="72"/>
      <c r="UMW186" s="72"/>
      <c r="UMX186" s="72"/>
      <c r="UMY186" s="72"/>
      <c r="UMZ186" s="72"/>
      <c r="UNA186" s="71"/>
      <c r="UNB186" s="71"/>
      <c r="UNC186" s="71"/>
      <c r="UND186" s="71"/>
      <c r="UNE186" s="71"/>
      <c r="UNF186" s="71"/>
      <c r="UNG186" s="71"/>
      <c r="UNH186" s="72"/>
      <c r="UNI186" s="72"/>
      <c r="UNJ186" s="72"/>
      <c r="UNK186" s="72"/>
      <c r="UNL186" s="72"/>
      <c r="UNM186" s="72"/>
      <c r="UNN186" s="72"/>
      <c r="UNO186" s="72"/>
      <c r="UNP186" s="72"/>
      <c r="UNQ186" s="71"/>
      <c r="UNR186" s="71"/>
      <c r="UNS186" s="71"/>
      <c r="UNT186" s="71"/>
      <c r="UNU186" s="71"/>
      <c r="UNV186" s="71"/>
      <c r="UNW186" s="71"/>
      <c r="UNX186" s="72"/>
      <c r="UNY186" s="72"/>
      <c r="UNZ186" s="72"/>
      <c r="UOA186" s="72"/>
      <c r="UOB186" s="72"/>
      <c r="UOC186" s="72"/>
      <c r="UOD186" s="72"/>
      <c r="UOE186" s="72"/>
      <c r="UOF186" s="72"/>
      <c r="UOG186" s="71"/>
      <c r="UOH186" s="71"/>
      <c r="UOI186" s="71"/>
      <c r="UOJ186" s="71"/>
      <c r="UOK186" s="71"/>
      <c r="UOL186" s="71"/>
      <c r="UOM186" s="71"/>
      <c r="UON186" s="72"/>
      <c r="UOO186" s="72"/>
      <c r="UOP186" s="72"/>
      <c r="UOQ186" s="72"/>
      <c r="UOR186" s="72"/>
      <c r="UOS186" s="72"/>
      <c r="UOT186" s="72"/>
      <c r="UOU186" s="72"/>
      <c r="UOV186" s="72"/>
      <c r="UOW186" s="71"/>
      <c r="UOX186" s="71"/>
      <c r="UOY186" s="71"/>
      <c r="UOZ186" s="71"/>
      <c r="UPA186" s="71"/>
      <c r="UPB186" s="71"/>
      <c r="UPC186" s="71"/>
      <c r="UPD186" s="72"/>
      <c r="UPE186" s="72"/>
      <c r="UPF186" s="72"/>
      <c r="UPG186" s="72"/>
      <c r="UPH186" s="72"/>
      <c r="UPI186" s="72"/>
      <c r="UPJ186" s="72"/>
      <c r="UPK186" s="72"/>
      <c r="UPL186" s="72"/>
      <c r="UPM186" s="71"/>
      <c r="UPN186" s="71"/>
      <c r="UPO186" s="71"/>
      <c r="UPP186" s="71"/>
      <c r="UPQ186" s="71"/>
      <c r="UPR186" s="71"/>
      <c r="UPS186" s="71"/>
      <c r="UPT186" s="72"/>
      <c r="UPU186" s="72"/>
      <c r="UPV186" s="72"/>
      <c r="UPW186" s="72"/>
      <c r="UPX186" s="72"/>
      <c r="UPY186" s="72"/>
      <c r="UPZ186" s="72"/>
      <c r="UQA186" s="72"/>
      <c r="UQB186" s="72"/>
      <c r="UQC186" s="71"/>
      <c r="UQD186" s="71"/>
      <c r="UQE186" s="71"/>
      <c r="UQF186" s="71"/>
      <c r="UQG186" s="71"/>
      <c r="UQH186" s="71"/>
      <c r="UQI186" s="71"/>
      <c r="UQJ186" s="72"/>
      <c r="UQK186" s="72"/>
      <c r="UQL186" s="72"/>
      <c r="UQM186" s="72"/>
      <c r="UQN186" s="72"/>
      <c r="UQO186" s="72"/>
      <c r="UQP186" s="72"/>
      <c r="UQQ186" s="72"/>
      <c r="UQR186" s="72"/>
      <c r="UQS186" s="71"/>
      <c r="UQT186" s="71"/>
      <c r="UQU186" s="71"/>
      <c r="UQV186" s="71"/>
      <c r="UQW186" s="71"/>
      <c r="UQX186" s="71"/>
      <c r="UQY186" s="71"/>
      <c r="UQZ186" s="72"/>
      <c r="URA186" s="72"/>
      <c r="URB186" s="72"/>
      <c r="URC186" s="72"/>
      <c r="URD186" s="72"/>
      <c r="URE186" s="72"/>
      <c r="URF186" s="72"/>
      <c r="URG186" s="72"/>
      <c r="URH186" s="72"/>
      <c r="URI186" s="71"/>
      <c r="URJ186" s="71"/>
      <c r="URK186" s="71"/>
      <c r="URL186" s="71"/>
      <c r="URM186" s="71"/>
      <c r="URN186" s="71"/>
      <c r="URO186" s="71"/>
      <c r="URP186" s="72"/>
      <c r="URQ186" s="72"/>
      <c r="URR186" s="72"/>
      <c r="URS186" s="72"/>
      <c r="URT186" s="72"/>
      <c r="URU186" s="72"/>
      <c r="URV186" s="72"/>
      <c r="URW186" s="72"/>
      <c r="URX186" s="72"/>
      <c r="URY186" s="71"/>
      <c r="URZ186" s="71"/>
      <c r="USA186" s="71"/>
      <c r="USB186" s="71"/>
      <c r="USC186" s="71"/>
      <c r="USD186" s="71"/>
      <c r="USE186" s="71"/>
      <c r="USF186" s="72"/>
      <c r="USG186" s="72"/>
      <c r="USH186" s="72"/>
      <c r="USI186" s="72"/>
      <c r="USJ186" s="72"/>
      <c r="USK186" s="72"/>
      <c r="USL186" s="72"/>
      <c r="USM186" s="72"/>
      <c r="USN186" s="72"/>
      <c r="USO186" s="71"/>
      <c r="USP186" s="71"/>
      <c r="USQ186" s="71"/>
      <c r="USR186" s="71"/>
      <c r="USS186" s="71"/>
      <c r="UST186" s="71"/>
      <c r="USU186" s="71"/>
      <c r="USV186" s="72"/>
      <c r="USW186" s="72"/>
      <c r="USX186" s="72"/>
      <c r="USY186" s="72"/>
      <c r="USZ186" s="72"/>
      <c r="UTA186" s="72"/>
      <c r="UTB186" s="72"/>
      <c r="UTC186" s="72"/>
      <c r="UTD186" s="72"/>
      <c r="UTE186" s="71"/>
      <c r="UTF186" s="71"/>
      <c r="UTG186" s="71"/>
      <c r="UTH186" s="71"/>
      <c r="UTI186" s="71"/>
      <c r="UTJ186" s="71"/>
      <c r="UTK186" s="71"/>
      <c r="UTL186" s="72"/>
      <c r="UTM186" s="72"/>
      <c r="UTN186" s="72"/>
      <c r="UTO186" s="72"/>
      <c r="UTP186" s="72"/>
      <c r="UTQ186" s="72"/>
      <c r="UTR186" s="72"/>
      <c r="UTS186" s="72"/>
      <c r="UTT186" s="72"/>
      <c r="UTU186" s="71"/>
      <c r="UTV186" s="71"/>
      <c r="UTW186" s="71"/>
      <c r="UTX186" s="71"/>
      <c r="UTY186" s="71"/>
      <c r="UTZ186" s="71"/>
      <c r="UUA186" s="71"/>
      <c r="UUB186" s="72"/>
      <c r="UUC186" s="72"/>
      <c r="UUD186" s="72"/>
      <c r="UUE186" s="72"/>
      <c r="UUF186" s="72"/>
      <c r="UUG186" s="72"/>
      <c r="UUH186" s="72"/>
      <c r="UUI186" s="72"/>
      <c r="UUJ186" s="72"/>
      <c r="UUK186" s="71"/>
      <c r="UUL186" s="71"/>
      <c r="UUM186" s="71"/>
      <c r="UUN186" s="71"/>
      <c r="UUO186" s="71"/>
      <c r="UUP186" s="71"/>
      <c r="UUQ186" s="71"/>
      <c r="UUR186" s="72"/>
      <c r="UUS186" s="72"/>
      <c r="UUT186" s="72"/>
      <c r="UUU186" s="72"/>
      <c r="UUV186" s="72"/>
      <c r="UUW186" s="72"/>
      <c r="UUX186" s="72"/>
      <c r="UUY186" s="72"/>
      <c r="UUZ186" s="72"/>
      <c r="UVA186" s="71"/>
      <c r="UVB186" s="71"/>
      <c r="UVC186" s="71"/>
      <c r="UVD186" s="71"/>
      <c r="UVE186" s="71"/>
      <c r="UVF186" s="71"/>
      <c r="UVG186" s="71"/>
      <c r="UVH186" s="72"/>
      <c r="UVI186" s="72"/>
      <c r="UVJ186" s="72"/>
      <c r="UVK186" s="72"/>
      <c r="UVL186" s="72"/>
      <c r="UVM186" s="72"/>
      <c r="UVN186" s="72"/>
      <c r="UVO186" s="72"/>
      <c r="UVP186" s="72"/>
      <c r="UVQ186" s="71"/>
      <c r="UVR186" s="71"/>
      <c r="UVS186" s="71"/>
      <c r="UVT186" s="71"/>
      <c r="UVU186" s="71"/>
      <c r="UVV186" s="71"/>
      <c r="UVW186" s="71"/>
      <c r="UVX186" s="72"/>
      <c r="UVY186" s="72"/>
      <c r="UVZ186" s="72"/>
      <c r="UWA186" s="72"/>
      <c r="UWB186" s="72"/>
      <c r="UWC186" s="72"/>
      <c r="UWD186" s="72"/>
      <c r="UWE186" s="72"/>
      <c r="UWF186" s="72"/>
      <c r="UWG186" s="71"/>
      <c r="UWH186" s="71"/>
      <c r="UWI186" s="71"/>
      <c r="UWJ186" s="71"/>
      <c r="UWK186" s="71"/>
      <c r="UWL186" s="71"/>
      <c r="UWM186" s="71"/>
      <c r="UWN186" s="72"/>
      <c r="UWO186" s="72"/>
      <c r="UWP186" s="72"/>
      <c r="UWQ186" s="72"/>
      <c r="UWR186" s="72"/>
      <c r="UWS186" s="72"/>
      <c r="UWT186" s="72"/>
      <c r="UWU186" s="72"/>
      <c r="UWV186" s="72"/>
      <c r="UWW186" s="71"/>
      <c r="UWX186" s="71"/>
      <c r="UWY186" s="71"/>
      <c r="UWZ186" s="71"/>
      <c r="UXA186" s="71"/>
      <c r="UXB186" s="71"/>
      <c r="UXC186" s="71"/>
      <c r="UXD186" s="72"/>
      <c r="UXE186" s="72"/>
      <c r="UXF186" s="72"/>
      <c r="UXG186" s="72"/>
      <c r="UXH186" s="72"/>
      <c r="UXI186" s="72"/>
      <c r="UXJ186" s="72"/>
      <c r="UXK186" s="72"/>
      <c r="UXL186" s="72"/>
      <c r="UXM186" s="71"/>
      <c r="UXN186" s="71"/>
      <c r="UXO186" s="71"/>
      <c r="UXP186" s="71"/>
      <c r="UXQ186" s="71"/>
      <c r="UXR186" s="71"/>
      <c r="UXS186" s="71"/>
      <c r="UXT186" s="72"/>
      <c r="UXU186" s="72"/>
      <c r="UXV186" s="72"/>
      <c r="UXW186" s="72"/>
      <c r="UXX186" s="72"/>
      <c r="UXY186" s="72"/>
      <c r="UXZ186" s="72"/>
      <c r="UYA186" s="72"/>
      <c r="UYB186" s="72"/>
      <c r="UYC186" s="71"/>
      <c r="UYD186" s="71"/>
      <c r="UYE186" s="71"/>
      <c r="UYF186" s="71"/>
      <c r="UYG186" s="71"/>
      <c r="UYH186" s="71"/>
      <c r="UYI186" s="71"/>
      <c r="UYJ186" s="72"/>
      <c r="UYK186" s="72"/>
      <c r="UYL186" s="72"/>
      <c r="UYM186" s="72"/>
      <c r="UYN186" s="72"/>
      <c r="UYO186" s="72"/>
      <c r="UYP186" s="72"/>
      <c r="UYQ186" s="72"/>
      <c r="UYR186" s="72"/>
      <c r="UYS186" s="71"/>
      <c r="UYT186" s="71"/>
      <c r="UYU186" s="71"/>
      <c r="UYV186" s="71"/>
      <c r="UYW186" s="71"/>
      <c r="UYX186" s="71"/>
      <c r="UYY186" s="71"/>
      <c r="UYZ186" s="72"/>
      <c r="UZA186" s="72"/>
      <c r="UZB186" s="72"/>
      <c r="UZC186" s="72"/>
      <c r="UZD186" s="72"/>
      <c r="UZE186" s="72"/>
      <c r="UZF186" s="72"/>
      <c r="UZG186" s="72"/>
      <c r="UZH186" s="72"/>
      <c r="UZI186" s="71"/>
      <c r="UZJ186" s="71"/>
      <c r="UZK186" s="71"/>
      <c r="UZL186" s="71"/>
      <c r="UZM186" s="71"/>
      <c r="UZN186" s="71"/>
      <c r="UZO186" s="71"/>
      <c r="UZP186" s="72"/>
      <c r="UZQ186" s="72"/>
      <c r="UZR186" s="72"/>
      <c r="UZS186" s="72"/>
      <c r="UZT186" s="72"/>
      <c r="UZU186" s="72"/>
      <c r="UZV186" s="72"/>
      <c r="UZW186" s="72"/>
      <c r="UZX186" s="72"/>
      <c r="UZY186" s="71"/>
      <c r="UZZ186" s="71"/>
      <c r="VAA186" s="71"/>
      <c r="VAB186" s="71"/>
      <c r="VAC186" s="71"/>
      <c r="VAD186" s="71"/>
      <c r="VAE186" s="71"/>
      <c r="VAF186" s="72"/>
      <c r="VAG186" s="72"/>
      <c r="VAH186" s="72"/>
      <c r="VAI186" s="72"/>
      <c r="VAJ186" s="72"/>
      <c r="VAK186" s="72"/>
      <c r="VAL186" s="72"/>
      <c r="VAM186" s="72"/>
      <c r="VAN186" s="72"/>
      <c r="VAO186" s="71"/>
      <c r="VAP186" s="71"/>
      <c r="VAQ186" s="71"/>
      <c r="VAR186" s="71"/>
      <c r="VAS186" s="71"/>
      <c r="VAT186" s="71"/>
      <c r="VAU186" s="71"/>
      <c r="VAV186" s="72"/>
      <c r="VAW186" s="72"/>
      <c r="VAX186" s="72"/>
      <c r="VAY186" s="72"/>
      <c r="VAZ186" s="72"/>
      <c r="VBA186" s="72"/>
      <c r="VBB186" s="72"/>
      <c r="VBC186" s="72"/>
      <c r="VBD186" s="72"/>
      <c r="VBE186" s="71"/>
      <c r="VBF186" s="71"/>
      <c r="VBG186" s="71"/>
      <c r="VBH186" s="71"/>
      <c r="VBI186" s="71"/>
      <c r="VBJ186" s="71"/>
      <c r="VBK186" s="71"/>
      <c r="VBL186" s="72"/>
      <c r="VBM186" s="72"/>
      <c r="VBN186" s="72"/>
      <c r="VBO186" s="72"/>
      <c r="VBP186" s="72"/>
      <c r="VBQ186" s="72"/>
      <c r="VBR186" s="72"/>
      <c r="VBS186" s="72"/>
      <c r="VBT186" s="72"/>
      <c r="VBU186" s="71"/>
      <c r="VBV186" s="71"/>
      <c r="VBW186" s="71"/>
      <c r="VBX186" s="71"/>
      <c r="VBY186" s="71"/>
      <c r="VBZ186" s="71"/>
      <c r="VCA186" s="71"/>
      <c r="VCB186" s="72"/>
      <c r="VCC186" s="72"/>
      <c r="VCD186" s="72"/>
      <c r="VCE186" s="72"/>
      <c r="VCF186" s="72"/>
      <c r="VCG186" s="72"/>
      <c r="VCH186" s="72"/>
      <c r="VCI186" s="72"/>
      <c r="VCJ186" s="72"/>
      <c r="VCK186" s="71"/>
      <c r="VCL186" s="71"/>
      <c r="VCM186" s="71"/>
      <c r="VCN186" s="71"/>
      <c r="VCO186" s="71"/>
      <c r="VCP186" s="71"/>
      <c r="VCQ186" s="71"/>
      <c r="VCR186" s="72"/>
      <c r="VCS186" s="72"/>
      <c r="VCT186" s="72"/>
      <c r="VCU186" s="72"/>
      <c r="VCV186" s="72"/>
      <c r="VCW186" s="72"/>
      <c r="VCX186" s="72"/>
      <c r="VCY186" s="72"/>
      <c r="VCZ186" s="72"/>
      <c r="VDA186" s="71"/>
      <c r="VDB186" s="71"/>
      <c r="VDC186" s="71"/>
      <c r="VDD186" s="71"/>
      <c r="VDE186" s="71"/>
      <c r="VDF186" s="71"/>
      <c r="VDG186" s="71"/>
      <c r="VDH186" s="72"/>
      <c r="VDI186" s="72"/>
      <c r="VDJ186" s="72"/>
      <c r="VDK186" s="72"/>
      <c r="VDL186" s="72"/>
      <c r="VDM186" s="72"/>
      <c r="VDN186" s="72"/>
      <c r="VDO186" s="72"/>
      <c r="VDP186" s="72"/>
      <c r="VDQ186" s="71"/>
      <c r="VDR186" s="71"/>
      <c r="VDS186" s="71"/>
      <c r="VDT186" s="71"/>
      <c r="VDU186" s="71"/>
      <c r="VDV186" s="71"/>
      <c r="VDW186" s="71"/>
      <c r="VDX186" s="72"/>
      <c r="VDY186" s="72"/>
      <c r="VDZ186" s="72"/>
      <c r="VEA186" s="72"/>
      <c r="VEB186" s="72"/>
      <c r="VEC186" s="72"/>
      <c r="VED186" s="72"/>
      <c r="VEE186" s="72"/>
      <c r="VEF186" s="72"/>
      <c r="VEG186" s="71"/>
      <c r="VEH186" s="71"/>
      <c r="VEI186" s="71"/>
      <c r="VEJ186" s="71"/>
      <c r="VEK186" s="71"/>
      <c r="VEL186" s="71"/>
      <c r="VEM186" s="71"/>
      <c r="VEN186" s="72"/>
      <c r="VEO186" s="72"/>
      <c r="VEP186" s="72"/>
      <c r="VEQ186" s="72"/>
      <c r="VER186" s="72"/>
      <c r="VES186" s="72"/>
      <c r="VET186" s="72"/>
      <c r="VEU186" s="72"/>
      <c r="VEV186" s="72"/>
      <c r="VEW186" s="71"/>
      <c r="VEX186" s="71"/>
      <c r="VEY186" s="71"/>
      <c r="VEZ186" s="71"/>
      <c r="VFA186" s="71"/>
      <c r="VFB186" s="71"/>
      <c r="VFC186" s="71"/>
      <c r="VFD186" s="72"/>
      <c r="VFE186" s="72"/>
      <c r="VFF186" s="72"/>
      <c r="VFG186" s="72"/>
      <c r="VFH186" s="72"/>
      <c r="VFI186" s="72"/>
      <c r="VFJ186" s="72"/>
      <c r="VFK186" s="72"/>
      <c r="VFL186" s="72"/>
      <c r="VFM186" s="71"/>
      <c r="VFN186" s="71"/>
      <c r="VFO186" s="71"/>
      <c r="VFP186" s="71"/>
      <c r="VFQ186" s="71"/>
      <c r="VFR186" s="71"/>
      <c r="VFS186" s="71"/>
      <c r="VFT186" s="72"/>
      <c r="VFU186" s="72"/>
      <c r="VFV186" s="72"/>
      <c r="VFW186" s="72"/>
      <c r="VFX186" s="72"/>
      <c r="VFY186" s="72"/>
      <c r="VFZ186" s="72"/>
      <c r="VGA186" s="72"/>
      <c r="VGB186" s="72"/>
      <c r="VGC186" s="71"/>
      <c r="VGD186" s="71"/>
      <c r="VGE186" s="71"/>
      <c r="VGF186" s="71"/>
      <c r="VGG186" s="71"/>
      <c r="VGH186" s="71"/>
      <c r="VGI186" s="71"/>
      <c r="VGJ186" s="72"/>
      <c r="VGK186" s="72"/>
      <c r="VGL186" s="72"/>
      <c r="VGM186" s="72"/>
      <c r="VGN186" s="72"/>
      <c r="VGO186" s="72"/>
      <c r="VGP186" s="72"/>
      <c r="VGQ186" s="72"/>
      <c r="VGR186" s="72"/>
      <c r="VGS186" s="71"/>
      <c r="VGT186" s="71"/>
      <c r="VGU186" s="71"/>
      <c r="VGV186" s="71"/>
      <c r="VGW186" s="71"/>
      <c r="VGX186" s="71"/>
      <c r="VGY186" s="71"/>
      <c r="VGZ186" s="72"/>
      <c r="VHA186" s="72"/>
      <c r="VHB186" s="72"/>
      <c r="VHC186" s="72"/>
      <c r="VHD186" s="72"/>
      <c r="VHE186" s="72"/>
      <c r="VHF186" s="72"/>
      <c r="VHG186" s="72"/>
      <c r="VHH186" s="72"/>
      <c r="VHI186" s="71"/>
      <c r="VHJ186" s="71"/>
      <c r="VHK186" s="71"/>
      <c r="VHL186" s="71"/>
      <c r="VHM186" s="71"/>
      <c r="VHN186" s="71"/>
      <c r="VHO186" s="71"/>
      <c r="VHP186" s="72"/>
      <c r="VHQ186" s="72"/>
      <c r="VHR186" s="72"/>
      <c r="VHS186" s="72"/>
      <c r="VHT186" s="72"/>
      <c r="VHU186" s="72"/>
      <c r="VHV186" s="72"/>
      <c r="VHW186" s="72"/>
      <c r="VHX186" s="72"/>
      <c r="VHY186" s="71"/>
      <c r="VHZ186" s="71"/>
      <c r="VIA186" s="71"/>
      <c r="VIB186" s="71"/>
      <c r="VIC186" s="71"/>
      <c r="VID186" s="71"/>
      <c r="VIE186" s="71"/>
      <c r="VIF186" s="72"/>
      <c r="VIG186" s="72"/>
      <c r="VIH186" s="72"/>
      <c r="VII186" s="72"/>
      <c r="VIJ186" s="72"/>
      <c r="VIK186" s="72"/>
      <c r="VIL186" s="72"/>
      <c r="VIM186" s="72"/>
      <c r="VIN186" s="72"/>
      <c r="VIO186" s="71"/>
      <c r="VIP186" s="71"/>
      <c r="VIQ186" s="71"/>
      <c r="VIR186" s="71"/>
      <c r="VIS186" s="71"/>
      <c r="VIT186" s="71"/>
      <c r="VIU186" s="71"/>
      <c r="VIV186" s="72"/>
      <c r="VIW186" s="72"/>
      <c r="VIX186" s="72"/>
      <c r="VIY186" s="72"/>
      <c r="VIZ186" s="72"/>
      <c r="VJA186" s="72"/>
      <c r="VJB186" s="72"/>
      <c r="VJC186" s="72"/>
      <c r="VJD186" s="72"/>
      <c r="VJE186" s="71"/>
      <c r="VJF186" s="71"/>
      <c r="VJG186" s="71"/>
      <c r="VJH186" s="71"/>
      <c r="VJI186" s="71"/>
      <c r="VJJ186" s="71"/>
      <c r="VJK186" s="71"/>
      <c r="VJL186" s="72"/>
      <c r="VJM186" s="72"/>
      <c r="VJN186" s="72"/>
      <c r="VJO186" s="72"/>
      <c r="VJP186" s="72"/>
      <c r="VJQ186" s="72"/>
      <c r="VJR186" s="72"/>
      <c r="VJS186" s="72"/>
      <c r="VJT186" s="72"/>
      <c r="VJU186" s="71"/>
      <c r="VJV186" s="71"/>
      <c r="VJW186" s="71"/>
      <c r="VJX186" s="71"/>
      <c r="VJY186" s="71"/>
      <c r="VJZ186" s="71"/>
      <c r="VKA186" s="71"/>
      <c r="VKB186" s="72"/>
      <c r="VKC186" s="72"/>
      <c r="VKD186" s="72"/>
      <c r="VKE186" s="72"/>
      <c r="VKF186" s="72"/>
      <c r="VKG186" s="72"/>
      <c r="VKH186" s="72"/>
      <c r="VKI186" s="72"/>
      <c r="VKJ186" s="72"/>
      <c r="VKK186" s="71"/>
      <c r="VKL186" s="71"/>
      <c r="VKM186" s="71"/>
      <c r="VKN186" s="71"/>
      <c r="VKO186" s="71"/>
      <c r="VKP186" s="71"/>
      <c r="VKQ186" s="71"/>
      <c r="VKR186" s="72"/>
      <c r="VKS186" s="72"/>
      <c r="VKT186" s="72"/>
      <c r="VKU186" s="72"/>
      <c r="VKV186" s="72"/>
      <c r="VKW186" s="72"/>
      <c r="VKX186" s="72"/>
      <c r="VKY186" s="72"/>
      <c r="VKZ186" s="72"/>
      <c r="VLA186" s="71"/>
      <c r="VLB186" s="71"/>
      <c r="VLC186" s="71"/>
      <c r="VLD186" s="71"/>
      <c r="VLE186" s="71"/>
      <c r="VLF186" s="71"/>
      <c r="VLG186" s="71"/>
      <c r="VLH186" s="72"/>
      <c r="VLI186" s="72"/>
      <c r="VLJ186" s="72"/>
      <c r="VLK186" s="72"/>
      <c r="VLL186" s="72"/>
      <c r="VLM186" s="72"/>
      <c r="VLN186" s="72"/>
      <c r="VLO186" s="72"/>
      <c r="VLP186" s="72"/>
      <c r="VLQ186" s="71"/>
      <c r="VLR186" s="71"/>
      <c r="VLS186" s="71"/>
      <c r="VLT186" s="71"/>
      <c r="VLU186" s="71"/>
      <c r="VLV186" s="71"/>
      <c r="VLW186" s="71"/>
      <c r="VLX186" s="72"/>
      <c r="VLY186" s="72"/>
      <c r="VLZ186" s="72"/>
      <c r="VMA186" s="72"/>
      <c r="VMB186" s="72"/>
      <c r="VMC186" s="72"/>
      <c r="VMD186" s="72"/>
      <c r="VME186" s="72"/>
      <c r="VMF186" s="72"/>
      <c r="VMG186" s="71"/>
      <c r="VMH186" s="71"/>
      <c r="VMI186" s="71"/>
      <c r="VMJ186" s="71"/>
      <c r="VMK186" s="71"/>
      <c r="VML186" s="71"/>
      <c r="VMM186" s="71"/>
      <c r="VMN186" s="72"/>
      <c r="VMO186" s="72"/>
      <c r="VMP186" s="72"/>
      <c r="VMQ186" s="72"/>
      <c r="VMR186" s="72"/>
      <c r="VMS186" s="72"/>
      <c r="VMT186" s="72"/>
      <c r="VMU186" s="72"/>
      <c r="VMV186" s="72"/>
      <c r="VMW186" s="71"/>
      <c r="VMX186" s="71"/>
      <c r="VMY186" s="71"/>
      <c r="VMZ186" s="71"/>
      <c r="VNA186" s="71"/>
      <c r="VNB186" s="71"/>
      <c r="VNC186" s="71"/>
      <c r="VND186" s="72"/>
      <c r="VNE186" s="72"/>
      <c r="VNF186" s="72"/>
      <c r="VNG186" s="72"/>
      <c r="VNH186" s="72"/>
      <c r="VNI186" s="72"/>
      <c r="VNJ186" s="72"/>
      <c r="VNK186" s="72"/>
      <c r="VNL186" s="72"/>
      <c r="VNM186" s="71"/>
      <c r="VNN186" s="71"/>
      <c r="VNO186" s="71"/>
      <c r="VNP186" s="71"/>
      <c r="VNQ186" s="71"/>
      <c r="VNR186" s="71"/>
      <c r="VNS186" s="71"/>
      <c r="VNT186" s="72"/>
      <c r="VNU186" s="72"/>
      <c r="VNV186" s="72"/>
      <c r="VNW186" s="72"/>
      <c r="VNX186" s="72"/>
      <c r="VNY186" s="72"/>
      <c r="VNZ186" s="72"/>
      <c r="VOA186" s="72"/>
      <c r="VOB186" s="72"/>
      <c r="VOC186" s="71"/>
      <c r="VOD186" s="71"/>
      <c r="VOE186" s="71"/>
      <c r="VOF186" s="71"/>
      <c r="VOG186" s="71"/>
      <c r="VOH186" s="71"/>
      <c r="VOI186" s="71"/>
      <c r="VOJ186" s="72"/>
      <c r="VOK186" s="72"/>
      <c r="VOL186" s="72"/>
      <c r="VOM186" s="72"/>
      <c r="VON186" s="72"/>
      <c r="VOO186" s="72"/>
      <c r="VOP186" s="72"/>
      <c r="VOQ186" s="72"/>
      <c r="VOR186" s="72"/>
      <c r="VOS186" s="71"/>
      <c r="VOT186" s="71"/>
      <c r="VOU186" s="71"/>
      <c r="VOV186" s="71"/>
      <c r="VOW186" s="71"/>
      <c r="VOX186" s="71"/>
      <c r="VOY186" s="71"/>
      <c r="VOZ186" s="72"/>
      <c r="VPA186" s="72"/>
      <c r="VPB186" s="72"/>
      <c r="VPC186" s="72"/>
      <c r="VPD186" s="72"/>
      <c r="VPE186" s="72"/>
      <c r="VPF186" s="72"/>
      <c r="VPG186" s="72"/>
      <c r="VPH186" s="72"/>
      <c r="VPI186" s="71"/>
      <c r="VPJ186" s="71"/>
      <c r="VPK186" s="71"/>
      <c r="VPL186" s="71"/>
      <c r="VPM186" s="71"/>
      <c r="VPN186" s="71"/>
      <c r="VPO186" s="71"/>
      <c r="VPP186" s="72"/>
      <c r="VPQ186" s="72"/>
      <c r="VPR186" s="72"/>
      <c r="VPS186" s="72"/>
      <c r="VPT186" s="72"/>
      <c r="VPU186" s="72"/>
      <c r="VPV186" s="72"/>
      <c r="VPW186" s="72"/>
      <c r="VPX186" s="72"/>
      <c r="VPY186" s="71"/>
      <c r="VPZ186" s="71"/>
      <c r="VQA186" s="71"/>
      <c r="VQB186" s="71"/>
      <c r="VQC186" s="71"/>
      <c r="VQD186" s="71"/>
      <c r="VQE186" s="71"/>
      <c r="VQF186" s="72"/>
      <c r="VQG186" s="72"/>
      <c r="VQH186" s="72"/>
      <c r="VQI186" s="72"/>
      <c r="VQJ186" s="72"/>
      <c r="VQK186" s="72"/>
      <c r="VQL186" s="72"/>
      <c r="VQM186" s="72"/>
      <c r="VQN186" s="72"/>
      <c r="VQO186" s="71"/>
      <c r="VQP186" s="71"/>
      <c r="VQQ186" s="71"/>
      <c r="VQR186" s="71"/>
      <c r="VQS186" s="71"/>
      <c r="VQT186" s="71"/>
      <c r="VQU186" s="71"/>
      <c r="VQV186" s="72"/>
      <c r="VQW186" s="72"/>
      <c r="VQX186" s="72"/>
      <c r="VQY186" s="72"/>
      <c r="VQZ186" s="72"/>
      <c r="VRA186" s="72"/>
      <c r="VRB186" s="72"/>
      <c r="VRC186" s="72"/>
      <c r="VRD186" s="72"/>
      <c r="VRE186" s="71"/>
      <c r="VRF186" s="71"/>
      <c r="VRG186" s="71"/>
      <c r="VRH186" s="71"/>
      <c r="VRI186" s="71"/>
      <c r="VRJ186" s="71"/>
      <c r="VRK186" s="71"/>
      <c r="VRL186" s="72"/>
      <c r="VRM186" s="72"/>
      <c r="VRN186" s="72"/>
      <c r="VRO186" s="72"/>
      <c r="VRP186" s="72"/>
      <c r="VRQ186" s="72"/>
      <c r="VRR186" s="72"/>
      <c r="VRS186" s="72"/>
      <c r="VRT186" s="72"/>
      <c r="VRU186" s="71"/>
      <c r="VRV186" s="71"/>
      <c r="VRW186" s="71"/>
      <c r="VRX186" s="71"/>
      <c r="VRY186" s="71"/>
      <c r="VRZ186" s="71"/>
      <c r="VSA186" s="71"/>
      <c r="VSB186" s="72"/>
      <c r="VSC186" s="72"/>
      <c r="VSD186" s="72"/>
      <c r="VSE186" s="72"/>
      <c r="VSF186" s="72"/>
      <c r="VSG186" s="72"/>
      <c r="VSH186" s="72"/>
      <c r="VSI186" s="72"/>
      <c r="VSJ186" s="72"/>
      <c r="VSK186" s="71"/>
      <c r="VSL186" s="71"/>
      <c r="VSM186" s="71"/>
      <c r="VSN186" s="71"/>
      <c r="VSO186" s="71"/>
      <c r="VSP186" s="71"/>
      <c r="VSQ186" s="71"/>
      <c r="VSR186" s="72"/>
      <c r="VSS186" s="72"/>
      <c r="VST186" s="72"/>
      <c r="VSU186" s="72"/>
      <c r="VSV186" s="72"/>
      <c r="VSW186" s="72"/>
      <c r="VSX186" s="72"/>
      <c r="VSY186" s="72"/>
      <c r="VSZ186" s="72"/>
      <c r="VTA186" s="71"/>
      <c r="VTB186" s="71"/>
      <c r="VTC186" s="71"/>
      <c r="VTD186" s="71"/>
      <c r="VTE186" s="71"/>
      <c r="VTF186" s="71"/>
      <c r="VTG186" s="71"/>
      <c r="VTH186" s="72"/>
      <c r="VTI186" s="72"/>
      <c r="VTJ186" s="72"/>
      <c r="VTK186" s="72"/>
      <c r="VTL186" s="72"/>
      <c r="VTM186" s="72"/>
      <c r="VTN186" s="72"/>
      <c r="VTO186" s="72"/>
      <c r="VTP186" s="72"/>
      <c r="VTQ186" s="71"/>
      <c r="VTR186" s="71"/>
      <c r="VTS186" s="71"/>
      <c r="VTT186" s="71"/>
      <c r="VTU186" s="71"/>
      <c r="VTV186" s="71"/>
      <c r="VTW186" s="71"/>
      <c r="VTX186" s="72"/>
      <c r="VTY186" s="72"/>
      <c r="VTZ186" s="72"/>
      <c r="VUA186" s="72"/>
      <c r="VUB186" s="72"/>
      <c r="VUC186" s="72"/>
      <c r="VUD186" s="72"/>
      <c r="VUE186" s="72"/>
      <c r="VUF186" s="72"/>
      <c r="VUG186" s="71"/>
      <c r="VUH186" s="71"/>
      <c r="VUI186" s="71"/>
      <c r="VUJ186" s="71"/>
      <c r="VUK186" s="71"/>
      <c r="VUL186" s="71"/>
      <c r="VUM186" s="71"/>
      <c r="VUN186" s="72"/>
      <c r="VUO186" s="72"/>
      <c r="VUP186" s="72"/>
      <c r="VUQ186" s="72"/>
      <c r="VUR186" s="72"/>
      <c r="VUS186" s="72"/>
      <c r="VUT186" s="72"/>
      <c r="VUU186" s="72"/>
      <c r="VUV186" s="72"/>
      <c r="VUW186" s="71"/>
      <c r="VUX186" s="71"/>
      <c r="VUY186" s="71"/>
      <c r="VUZ186" s="71"/>
      <c r="VVA186" s="71"/>
      <c r="VVB186" s="71"/>
      <c r="VVC186" s="71"/>
      <c r="VVD186" s="72"/>
      <c r="VVE186" s="72"/>
      <c r="VVF186" s="72"/>
      <c r="VVG186" s="72"/>
      <c r="VVH186" s="72"/>
      <c r="VVI186" s="72"/>
      <c r="VVJ186" s="72"/>
      <c r="VVK186" s="72"/>
      <c r="VVL186" s="72"/>
      <c r="VVM186" s="71"/>
      <c r="VVN186" s="71"/>
      <c r="VVO186" s="71"/>
      <c r="VVP186" s="71"/>
      <c r="VVQ186" s="71"/>
      <c r="VVR186" s="71"/>
      <c r="VVS186" s="71"/>
      <c r="VVT186" s="72"/>
      <c r="VVU186" s="72"/>
      <c r="VVV186" s="72"/>
      <c r="VVW186" s="72"/>
      <c r="VVX186" s="72"/>
      <c r="VVY186" s="72"/>
      <c r="VVZ186" s="72"/>
      <c r="VWA186" s="72"/>
      <c r="VWB186" s="72"/>
      <c r="VWC186" s="71"/>
      <c r="VWD186" s="71"/>
      <c r="VWE186" s="71"/>
      <c r="VWF186" s="71"/>
      <c r="VWG186" s="71"/>
      <c r="VWH186" s="71"/>
      <c r="VWI186" s="71"/>
      <c r="VWJ186" s="72"/>
      <c r="VWK186" s="72"/>
      <c r="VWL186" s="72"/>
      <c r="VWM186" s="72"/>
      <c r="VWN186" s="72"/>
      <c r="VWO186" s="72"/>
      <c r="VWP186" s="72"/>
      <c r="VWQ186" s="72"/>
      <c r="VWR186" s="72"/>
      <c r="VWS186" s="71"/>
      <c r="VWT186" s="71"/>
      <c r="VWU186" s="71"/>
      <c r="VWV186" s="71"/>
      <c r="VWW186" s="71"/>
      <c r="VWX186" s="71"/>
      <c r="VWY186" s="71"/>
      <c r="VWZ186" s="72"/>
      <c r="VXA186" s="72"/>
      <c r="VXB186" s="72"/>
      <c r="VXC186" s="72"/>
      <c r="VXD186" s="72"/>
      <c r="VXE186" s="72"/>
      <c r="VXF186" s="72"/>
      <c r="VXG186" s="72"/>
      <c r="VXH186" s="72"/>
      <c r="VXI186" s="71"/>
      <c r="VXJ186" s="71"/>
      <c r="VXK186" s="71"/>
      <c r="VXL186" s="71"/>
      <c r="VXM186" s="71"/>
      <c r="VXN186" s="71"/>
      <c r="VXO186" s="71"/>
      <c r="VXP186" s="72"/>
      <c r="VXQ186" s="72"/>
      <c r="VXR186" s="72"/>
      <c r="VXS186" s="72"/>
      <c r="VXT186" s="72"/>
      <c r="VXU186" s="72"/>
      <c r="VXV186" s="72"/>
      <c r="VXW186" s="72"/>
      <c r="VXX186" s="72"/>
      <c r="VXY186" s="71"/>
      <c r="VXZ186" s="71"/>
      <c r="VYA186" s="71"/>
      <c r="VYB186" s="71"/>
      <c r="VYC186" s="71"/>
      <c r="VYD186" s="71"/>
      <c r="VYE186" s="71"/>
      <c r="VYF186" s="72"/>
      <c r="VYG186" s="72"/>
      <c r="VYH186" s="72"/>
      <c r="VYI186" s="72"/>
      <c r="VYJ186" s="72"/>
      <c r="VYK186" s="72"/>
      <c r="VYL186" s="72"/>
      <c r="VYM186" s="72"/>
      <c r="VYN186" s="72"/>
      <c r="VYO186" s="71"/>
      <c r="VYP186" s="71"/>
      <c r="VYQ186" s="71"/>
      <c r="VYR186" s="71"/>
      <c r="VYS186" s="71"/>
      <c r="VYT186" s="71"/>
      <c r="VYU186" s="71"/>
      <c r="VYV186" s="72"/>
      <c r="VYW186" s="72"/>
      <c r="VYX186" s="72"/>
      <c r="VYY186" s="72"/>
      <c r="VYZ186" s="72"/>
      <c r="VZA186" s="72"/>
      <c r="VZB186" s="72"/>
      <c r="VZC186" s="72"/>
      <c r="VZD186" s="72"/>
      <c r="VZE186" s="71"/>
      <c r="VZF186" s="71"/>
      <c r="VZG186" s="71"/>
      <c r="VZH186" s="71"/>
      <c r="VZI186" s="71"/>
      <c r="VZJ186" s="71"/>
      <c r="VZK186" s="71"/>
      <c r="VZL186" s="72"/>
      <c r="VZM186" s="72"/>
      <c r="VZN186" s="72"/>
      <c r="VZO186" s="72"/>
      <c r="VZP186" s="72"/>
      <c r="VZQ186" s="72"/>
      <c r="VZR186" s="72"/>
      <c r="VZS186" s="72"/>
      <c r="VZT186" s="72"/>
      <c r="VZU186" s="71"/>
      <c r="VZV186" s="71"/>
      <c r="VZW186" s="71"/>
      <c r="VZX186" s="71"/>
      <c r="VZY186" s="71"/>
      <c r="VZZ186" s="71"/>
      <c r="WAA186" s="71"/>
      <c r="WAB186" s="72"/>
      <c r="WAC186" s="72"/>
      <c r="WAD186" s="72"/>
      <c r="WAE186" s="72"/>
      <c r="WAF186" s="72"/>
      <c r="WAG186" s="72"/>
      <c r="WAH186" s="72"/>
      <c r="WAI186" s="72"/>
      <c r="WAJ186" s="72"/>
      <c r="WAK186" s="71"/>
      <c r="WAL186" s="71"/>
      <c r="WAM186" s="71"/>
      <c r="WAN186" s="71"/>
      <c r="WAO186" s="71"/>
      <c r="WAP186" s="71"/>
      <c r="WAQ186" s="71"/>
      <c r="WAR186" s="72"/>
      <c r="WAS186" s="72"/>
      <c r="WAT186" s="72"/>
      <c r="WAU186" s="72"/>
      <c r="WAV186" s="72"/>
      <c r="WAW186" s="72"/>
      <c r="WAX186" s="72"/>
      <c r="WAY186" s="72"/>
      <c r="WAZ186" s="72"/>
      <c r="WBA186" s="71"/>
      <c r="WBB186" s="71"/>
      <c r="WBC186" s="71"/>
      <c r="WBD186" s="71"/>
      <c r="WBE186" s="71"/>
      <c r="WBF186" s="71"/>
      <c r="WBG186" s="71"/>
      <c r="WBH186" s="72"/>
      <c r="WBI186" s="72"/>
      <c r="WBJ186" s="72"/>
      <c r="WBK186" s="72"/>
      <c r="WBL186" s="72"/>
      <c r="WBM186" s="72"/>
      <c r="WBN186" s="72"/>
      <c r="WBO186" s="72"/>
      <c r="WBP186" s="72"/>
      <c r="WBQ186" s="71"/>
      <c r="WBR186" s="71"/>
      <c r="WBS186" s="71"/>
      <c r="WBT186" s="71"/>
      <c r="WBU186" s="71"/>
      <c r="WBV186" s="71"/>
      <c r="WBW186" s="71"/>
      <c r="WBX186" s="72"/>
      <c r="WBY186" s="72"/>
      <c r="WBZ186" s="72"/>
      <c r="WCA186" s="72"/>
      <c r="WCB186" s="72"/>
      <c r="WCC186" s="72"/>
      <c r="WCD186" s="72"/>
      <c r="WCE186" s="72"/>
      <c r="WCF186" s="72"/>
      <c r="WCG186" s="71"/>
      <c r="WCH186" s="71"/>
      <c r="WCI186" s="71"/>
      <c r="WCJ186" s="71"/>
      <c r="WCK186" s="71"/>
      <c r="WCL186" s="71"/>
      <c r="WCM186" s="71"/>
      <c r="WCN186" s="72"/>
      <c r="WCO186" s="72"/>
      <c r="WCP186" s="72"/>
      <c r="WCQ186" s="72"/>
      <c r="WCR186" s="72"/>
      <c r="WCS186" s="72"/>
      <c r="WCT186" s="72"/>
      <c r="WCU186" s="72"/>
      <c r="WCV186" s="72"/>
      <c r="WCW186" s="71"/>
      <c r="WCX186" s="71"/>
      <c r="WCY186" s="71"/>
      <c r="WCZ186" s="71"/>
      <c r="WDA186" s="71"/>
      <c r="WDB186" s="71"/>
      <c r="WDC186" s="71"/>
      <c r="WDD186" s="72"/>
      <c r="WDE186" s="72"/>
      <c r="WDF186" s="72"/>
      <c r="WDG186" s="72"/>
      <c r="WDH186" s="72"/>
      <c r="WDI186" s="72"/>
      <c r="WDJ186" s="72"/>
      <c r="WDK186" s="72"/>
      <c r="WDL186" s="72"/>
      <c r="WDM186" s="71"/>
      <c r="WDN186" s="71"/>
      <c r="WDO186" s="71"/>
      <c r="WDP186" s="71"/>
      <c r="WDQ186" s="71"/>
      <c r="WDR186" s="71"/>
      <c r="WDS186" s="71"/>
      <c r="WDT186" s="72"/>
      <c r="WDU186" s="72"/>
      <c r="WDV186" s="72"/>
      <c r="WDW186" s="72"/>
      <c r="WDX186" s="72"/>
      <c r="WDY186" s="72"/>
      <c r="WDZ186" s="72"/>
      <c r="WEA186" s="72"/>
      <c r="WEB186" s="72"/>
      <c r="WEC186" s="71"/>
      <c r="WED186" s="71"/>
      <c r="WEE186" s="71"/>
      <c r="WEF186" s="71"/>
      <c r="WEG186" s="71"/>
      <c r="WEH186" s="71"/>
      <c r="WEI186" s="71"/>
      <c r="WEJ186" s="72"/>
      <c r="WEK186" s="72"/>
      <c r="WEL186" s="72"/>
      <c r="WEM186" s="72"/>
      <c r="WEN186" s="72"/>
      <c r="WEO186" s="72"/>
      <c r="WEP186" s="72"/>
      <c r="WEQ186" s="72"/>
      <c r="WER186" s="72"/>
      <c r="WES186" s="71"/>
      <c r="WET186" s="71"/>
      <c r="WEU186" s="71"/>
      <c r="WEV186" s="71"/>
      <c r="WEW186" s="71"/>
      <c r="WEX186" s="71"/>
      <c r="WEY186" s="71"/>
      <c r="WEZ186" s="72"/>
      <c r="WFA186" s="72"/>
      <c r="WFB186" s="72"/>
      <c r="WFC186" s="72"/>
      <c r="WFD186" s="72"/>
      <c r="WFE186" s="72"/>
      <c r="WFF186" s="72"/>
      <c r="WFG186" s="72"/>
      <c r="WFH186" s="72"/>
      <c r="WFI186" s="71"/>
      <c r="WFJ186" s="71"/>
      <c r="WFK186" s="71"/>
      <c r="WFL186" s="71"/>
      <c r="WFM186" s="71"/>
      <c r="WFN186" s="71"/>
      <c r="WFO186" s="71"/>
      <c r="WFP186" s="72"/>
      <c r="WFQ186" s="72"/>
      <c r="WFR186" s="72"/>
      <c r="WFS186" s="72"/>
      <c r="WFT186" s="72"/>
      <c r="WFU186" s="72"/>
      <c r="WFV186" s="72"/>
      <c r="WFW186" s="72"/>
      <c r="WFX186" s="72"/>
      <c r="WFY186" s="71"/>
      <c r="WFZ186" s="71"/>
      <c r="WGA186" s="71"/>
      <c r="WGB186" s="71"/>
      <c r="WGC186" s="71"/>
      <c r="WGD186" s="71"/>
      <c r="WGE186" s="71"/>
      <c r="WGF186" s="72"/>
      <c r="WGG186" s="72"/>
      <c r="WGH186" s="72"/>
      <c r="WGI186" s="72"/>
      <c r="WGJ186" s="72"/>
      <c r="WGK186" s="72"/>
      <c r="WGL186" s="72"/>
      <c r="WGM186" s="72"/>
      <c r="WGN186" s="72"/>
      <c r="WGO186" s="71"/>
      <c r="WGP186" s="71"/>
      <c r="WGQ186" s="71"/>
      <c r="WGR186" s="71"/>
      <c r="WGS186" s="71"/>
      <c r="WGT186" s="71"/>
      <c r="WGU186" s="71"/>
      <c r="WGV186" s="72"/>
      <c r="WGW186" s="72"/>
      <c r="WGX186" s="72"/>
      <c r="WGY186" s="72"/>
      <c r="WGZ186" s="72"/>
      <c r="WHA186" s="72"/>
      <c r="WHB186" s="72"/>
      <c r="WHC186" s="72"/>
      <c r="WHD186" s="72"/>
      <c r="WHE186" s="71"/>
      <c r="WHF186" s="71"/>
      <c r="WHG186" s="71"/>
      <c r="WHH186" s="71"/>
      <c r="WHI186" s="71"/>
      <c r="WHJ186" s="71"/>
      <c r="WHK186" s="71"/>
      <c r="WHL186" s="72"/>
      <c r="WHM186" s="72"/>
      <c r="WHN186" s="72"/>
      <c r="WHO186" s="72"/>
      <c r="WHP186" s="72"/>
      <c r="WHQ186" s="72"/>
      <c r="WHR186" s="72"/>
      <c r="WHS186" s="72"/>
      <c r="WHT186" s="72"/>
      <c r="WHU186" s="71"/>
      <c r="WHV186" s="71"/>
      <c r="WHW186" s="71"/>
      <c r="WHX186" s="71"/>
      <c r="WHY186" s="71"/>
      <c r="WHZ186" s="71"/>
      <c r="WIA186" s="71"/>
      <c r="WIB186" s="72"/>
      <c r="WIC186" s="72"/>
      <c r="WID186" s="72"/>
      <c r="WIE186" s="72"/>
      <c r="WIF186" s="72"/>
      <c r="WIG186" s="72"/>
      <c r="WIH186" s="72"/>
      <c r="WII186" s="72"/>
      <c r="WIJ186" s="72"/>
      <c r="WIK186" s="71"/>
      <c r="WIL186" s="71"/>
      <c r="WIM186" s="71"/>
      <c r="WIN186" s="71"/>
      <c r="WIO186" s="71"/>
      <c r="WIP186" s="71"/>
      <c r="WIQ186" s="71"/>
      <c r="WIR186" s="72"/>
      <c r="WIS186" s="72"/>
      <c r="WIT186" s="72"/>
      <c r="WIU186" s="72"/>
      <c r="WIV186" s="72"/>
      <c r="WIW186" s="72"/>
      <c r="WIX186" s="72"/>
      <c r="WIY186" s="72"/>
      <c r="WIZ186" s="72"/>
      <c r="WJA186" s="71"/>
      <c r="WJB186" s="71"/>
      <c r="WJC186" s="71"/>
      <c r="WJD186" s="71"/>
      <c r="WJE186" s="71"/>
      <c r="WJF186" s="71"/>
      <c r="WJG186" s="71"/>
      <c r="WJH186" s="72"/>
      <c r="WJI186" s="72"/>
      <c r="WJJ186" s="72"/>
      <c r="WJK186" s="72"/>
      <c r="WJL186" s="72"/>
      <c r="WJM186" s="72"/>
      <c r="WJN186" s="72"/>
      <c r="WJO186" s="72"/>
      <c r="WJP186" s="72"/>
      <c r="WJQ186" s="71"/>
      <c r="WJR186" s="71"/>
      <c r="WJS186" s="71"/>
      <c r="WJT186" s="71"/>
      <c r="WJU186" s="71"/>
      <c r="WJV186" s="71"/>
      <c r="WJW186" s="71"/>
      <c r="WJX186" s="72"/>
      <c r="WJY186" s="72"/>
      <c r="WJZ186" s="72"/>
      <c r="WKA186" s="72"/>
      <c r="WKB186" s="72"/>
      <c r="WKC186" s="72"/>
      <c r="WKD186" s="72"/>
      <c r="WKE186" s="72"/>
      <c r="WKF186" s="72"/>
      <c r="WKG186" s="71"/>
      <c r="WKH186" s="71"/>
      <c r="WKI186" s="71"/>
      <c r="WKJ186" s="71"/>
      <c r="WKK186" s="71"/>
      <c r="WKL186" s="71"/>
      <c r="WKM186" s="71"/>
      <c r="WKN186" s="72"/>
      <c r="WKO186" s="72"/>
      <c r="WKP186" s="72"/>
      <c r="WKQ186" s="72"/>
      <c r="WKR186" s="72"/>
      <c r="WKS186" s="72"/>
      <c r="WKT186" s="72"/>
      <c r="WKU186" s="72"/>
      <c r="WKV186" s="72"/>
      <c r="WKW186" s="71"/>
      <c r="WKX186" s="71"/>
      <c r="WKY186" s="71"/>
      <c r="WKZ186" s="71"/>
      <c r="WLA186" s="71"/>
      <c r="WLB186" s="71"/>
      <c r="WLC186" s="71"/>
      <c r="WLD186" s="72"/>
      <c r="WLE186" s="72"/>
      <c r="WLF186" s="72"/>
      <c r="WLG186" s="72"/>
      <c r="WLH186" s="72"/>
      <c r="WLI186" s="72"/>
      <c r="WLJ186" s="72"/>
      <c r="WLK186" s="72"/>
      <c r="WLL186" s="72"/>
      <c r="WLM186" s="71"/>
      <c r="WLN186" s="71"/>
      <c r="WLO186" s="71"/>
      <c r="WLP186" s="71"/>
      <c r="WLQ186" s="71"/>
      <c r="WLR186" s="71"/>
      <c r="WLS186" s="71"/>
      <c r="WLT186" s="72"/>
      <c r="WLU186" s="72"/>
      <c r="WLV186" s="72"/>
      <c r="WLW186" s="72"/>
      <c r="WLX186" s="72"/>
      <c r="WLY186" s="72"/>
      <c r="WLZ186" s="72"/>
      <c r="WMA186" s="72"/>
      <c r="WMB186" s="72"/>
      <c r="WMC186" s="71"/>
      <c r="WMD186" s="71"/>
      <c r="WME186" s="71"/>
      <c r="WMF186" s="71"/>
      <c r="WMG186" s="71"/>
      <c r="WMH186" s="71"/>
      <c r="WMI186" s="71"/>
      <c r="WMJ186" s="72"/>
      <c r="WMK186" s="72"/>
      <c r="WML186" s="72"/>
      <c r="WMM186" s="72"/>
      <c r="WMN186" s="72"/>
      <c r="WMO186" s="72"/>
      <c r="WMP186" s="72"/>
      <c r="WMQ186" s="72"/>
      <c r="WMR186" s="72"/>
      <c r="WMS186" s="71"/>
      <c r="WMT186" s="71"/>
      <c r="WMU186" s="71"/>
      <c r="WMV186" s="71"/>
      <c r="WMW186" s="71"/>
      <c r="WMX186" s="71"/>
      <c r="WMY186" s="71"/>
      <c r="WMZ186" s="72"/>
      <c r="WNA186" s="72"/>
      <c r="WNB186" s="72"/>
      <c r="WNC186" s="72"/>
      <c r="WND186" s="72"/>
      <c r="WNE186" s="72"/>
      <c r="WNF186" s="72"/>
      <c r="WNG186" s="72"/>
      <c r="WNH186" s="72"/>
      <c r="WNI186" s="71"/>
      <c r="WNJ186" s="71"/>
      <c r="WNK186" s="71"/>
      <c r="WNL186" s="71"/>
      <c r="WNM186" s="71"/>
      <c r="WNN186" s="71"/>
      <c r="WNO186" s="71"/>
      <c r="WNP186" s="72"/>
      <c r="WNQ186" s="72"/>
      <c r="WNR186" s="72"/>
      <c r="WNS186" s="72"/>
      <c r="WNT186" s="72"/>
      <c r="WNU186" s="72"/>
      <c r="WNV186" s="72"/>
      <c r="WNW186" s="72"/>
      <c r="WNX186" s="72"/>
      <c r="WNY186" s="71"/>
      <c r="WNZ186" s="71"/>
      <c r="WOA186" s="71"/>
      <c r="WOB186" s="71"/>
      <c r="WOC186" s="71"/>
      <c r="WOD186" s="71"/>
      <c r="WOE186" s="71"/>
      <c r="WOF186" s="72"/>
      <c r="WOG186" s="72"/>
      <c r="WOH186" s="72"/>
      <c r="WOI186" s="72"/>
      <c r="WOJ186" s="72"/>
      <c r="WOK186" s="72"/>
      <c r="WOL186" s="72"/>
      <c r="WOM186" s="72"/>
      <c r="WON186" s="72"/>
      <c r="WOO186" s="71"/>
      <c r="WOP186" s="71"/>
      <c r="WOQ186" s="71"/>
      <c r="WOR186" s="71"/>
      <c r="WOS186" s="71"/>
      <c r="WOT186" s="71"/>
      <c r="WOU186" s="71"/>
      <c r="WOV186" s="72"/>
      <c r="WOW186" s="72"/>
      <c r="WOX186" s="72"/>
      <c r="WOY186" s="72"/>
      <c r="WOZ186" s="72"/>
      <c r="WPA186" s="72"/>
      <c r="WPB186" s="72"/>
      <c r="WPC186" s="72"/>
      <c r="WPD186" s="72"/>
      <c r="WPE186" s="71"/>
      <c r="WPF186" s="71"/>
      <c r="WPG186" s="71"/>
      <c r="WPH186" s="71"/>
      <c r="WPI186" s="71"/>
      <c r="WPJ186" s="71"/>
      <c r="WPK186" s="71"/>
      <c r="WPL186" s="72"/>
      <c r="WPM186" s="72"/>
      <c r="WPN186" s="72"/>
      <c r="WPO186" s="72"/>
      <c r="WPP186" s="72"/>
      <c r="WPQ186" s="72"/>
      <c r="WPR186" s="72"/>
      <c r="WPS186" s="72"/>
      <c r="WPT186" s="72"/>
      <c r="WPU186" s="71"/>
      <c r="WPV186" s="71"/>
      <c r="WPW186" s="71"/>
      <c r="WPX186" s="71"/>
      <c r="WPY186" s="71"/>
      <c r="WPZ186" s="71"/>
      <c r="WQA186" s="71"/>
      <c r="WQB186" s="72"/>
      <c r="WQC186" s="72"/>
      <c r="WQD186" s="72"/>
      <c r="WQE186" s="72"/>
      <c r="WQF186" s="72"/>
      <c r="WQG186" s="72"/>
      <c r="WQH186" s="72"/>
      <c r="WQI186" s="72"/>
      <c r="WQJ186" s="72"/>
      <c r="WQK186" s="71"/>
      <c r="WQL186" s="71"/>
      <c r="WQM186" s="71"/>
      <c r="WQN186" s="71"/>
      <c r="WQO186" s="71"/>
      <c r="WQP186" s="71"/>
      <c r="WQQ186" s="71"/>
      <c r="WQR186" s="72"/>
      <c r="WQS186" s="72"/>
      <c r="WQT186" s="72"/>
      <c r="WQU186" s="72"/>
      <c r="WQV186" s="72"/>
      <c r="WQW186" s="72"/>
      <c r="WQX186" s="72"/>
      <c r="WQY186" s="72"/>
      <c r="WQZ186" s="72"/>
      <c r="WRA186" s="71"/>
      <c r="WRB186" s="71"/>
      <c r="WRC186" s="71"/>
      <c r="WRD186" s="71"/>
      <c r="WRE186" s="71"/>
      <c r="WRF186" s="71"/>
      <c r="WRG186" s="71"/>
      <c r="WRH186" s="72"/>
      <c r="WRI186" s="72"/>
      <c r="WRJ186" s="72"/>
      <c r="WRK186" s="72"/>
      <c r="WRL186" s="72"/>
      <c r="WRM186" s="72"/>
      <c r="WRN186" s="72"/>
      <c r="WRO186" s="72"/>
      <c r="WRP186" s="72"/>
      <c r="WRQ186" s="71"/>
      <c r="WRR186" s="71"/>
      <c r="WRS186" s="71"/>
      <c r="WRT186" s="71"/>
      <c r="WRU186" s="71"/>
      <c r="WRV186" s="71"/>
      <c r="WRW186" s="71"/>
      <c r="WRX186" s="72"/>
      <c r="WRY186" s="72"/>
      <c r="WRZ186" s="72"/>
      <c r="WSA186" s="72"/>
      <c r="WSB186" s="72"/>
      <c r="WSC186" s="72"/>
      <c r="WSD186" s="72"/>
      <c r="WSE186" s="72"/>
      <c r="WSF186" s="72"/>
      <c r="WSG186" s="71"/>
      <c r="WSH186" s="71"/>
      <c r="WSI186" s="71"/>
      <c r="WSJ186" s="71"/>
      <c r="WSK186" s="71"/>
      <c r="WSL186" s="71"/>
      <c r="WSM186" s="71"/>
      <c r="WSN186" s="72"/>
      <c r="WSO186" s="72"/>
      <c r="WSP186" s="72"/>
      <c r="WSQ186" s="72"/>
      <c r="WSR186" s="72"/>
      <c r="WSS186" s="72"/>
      <c r="WST186" s="72"/>
      <c r="WSU186" s="72"/>
      <c r="WSV186" s="72"/>
      <c r="WSW186" s="71"/>
      <c r="WSX186" s="71"/>
      <c r="WSY186" s="71"/>
      <c r="WSZ186" s="71"/>
      <c r="WTA186" s="71"/>
      <c r="WTB186" s="71"/>
      <c r="WTC186" s="71"/>
      <c r="WTD186" s="72"/>
      <c r="WTE186" s="72"/>
      <c r="WTF186" s="72"/>
      <c r="WTG186" s="72"/>
      <c r="WTH186" s="72"/>
      <c r="WTI186" s="72"/>
      <c r="WTJ186" s="72"/>
      <c r="WTK186" s="72"/>
      <c r="WTL186" s="72"/>
      <c r="WTM186" s="71"/>
      <c r="WTN186" s="71"/>
      <c r="WTO186" s="71"/>
      <c r="WTP186" s="71"/>
      <c r="WTQ186" s="71"/>
      <c r="WTR186" s="71"/>
      <c r="WTS186" s="71"/>
      <c r="WTT186" s="72"/>
      <c r="WTU186" s="72"/>
      <c r="WTV186" s="72"/>
      <c r="WTW186" s="72"/>
      <c r="WTX186" s="72"/>
      <c r="WTY186" s="72"/>
      <c r="WTZ186" s="72"/>
      <c r="WUA186" s="72"/>
      <c r="WUB186" s="72"/>
      <c r="WUC186" s="71"/>
      <c r="WUD186" s="71"/>
      <c r="WUE186" s="71"/>
      <c r="WUF186" s="71"/>
      <c r="WUG186" s="71"/>
      <c r="WUH186" s="71"/>
      <c r="WUI186" s="71"/>
      <c r="WUJ186" s="72"/>
      <c r="WUK186" s="72"/>
      <c r="WUL186" s="72"/>
      <c r="WUM186" s="72"/>
      <c r="WUN186" s="72"/>
      <c r="WUO186" s="72"/>
      <c r="WUP186" s="72"/>
      <c r="WUQ186" s="72"/>
      <c r="WUR186" s="72"/>
      <c r="WUS186" s="71"/>
      <c r="WUT186" s="71"/>
      <c r="WUU186" s="71"/>
      <c r="WUV186" s="71"/>
      <c r="WUW186" s="71"/>
      <c r="WUX186" s="71"/>
      <c r="WUY186" s="71"/>
      <c r="WUZ186" s="72"/>
      <c r="WVA186" s="72"/>
      <c r="WVB186" s="72"/>
      <c r="WVC186" s="72"/>
      <c r="WVD186" s="72"/>
      <c r="WVE186" s="72"/>
      <c r="WVF186" s="72"/>
      <c r="WVG186" s="72"/>
      <c r="WVH186" s="72"/>
      <c r="WVI186" s="71"/>
      <c r="WVJ186" s="71"/>
      <c r="WVK186" s="71"/>
      <c r="WVL186" s="71"/>
      <c r="WVM186" s="71"/>
      <c r="WVN186" s="71"/>
      <c r="WVO186" s="71"/>
      <c r="WVP186" s="72"/>
      <c r="WVQ186" s="72"/>
      <c r="WVR186" s="72"/>
      <c r="WVS186" s="72"/>
      <c r="WVT186" s="72"/>
      <c r="WVU186" s="72"/>
      <c r="WVV186" s="72"/>
      <c r="WVW186" s="72"/>
      <c r="WVX186" s="72"/>
      <c r="WVY186" s="71"/>
      <c r="WVZ186" s="71"/>
      <c r="WWA186" s="71"/>
      <c r="WWB186" s="71"/>
      <c r="WWC186" s="71"/>
      <c r="WWD186" s="71"/>
      <c r="WWE186" s="71"/>
      <c r="WWF186" s="72"/>
      <c r="WWG186" s="72"/>
      <c r="WWH186" s="72"/>
      <c r="WWI186" s="72"/>
      <c r="WWJ186" s="72"/>
      <c r="WWK186" s="72"/>
      <c r="WWL186" s="72"/>
      <c r="WWM186" s="72"/>
      <c r="WWN186" s="72"/>
      <c r="WWO186" s="71"/>
      <c r="WWP186" s="71"/>
      <c r="WWQ186" s="71"/>
      <c r="WWR186" s="71"/>
      <c r="WWS186" s="71"/>
      <c r="WWT186" s="71"/>
      <c r="WWU186" s="71"/>
      <c r="WWV186" s="72"/>
      <c r="WWW186" s="72"/>
      <c r="WWX186" s="72"/>
      <c r="WWY186" s="72"/>
      <c r="WWZ186" s="72"/>
      <c r="WXA186" s="72"/>
      <c r="WXB186" s="72"/>
      <c r="WXC186" s="72"/>
      <c r="WXD186" s="72"/>
      <c r="WXE186" s="71"/>
      <c r="WXF186" s="71"/>
      <c r="WXG186" s="71"/>
      <c r="WXH186" s="71"/>
      <c r="WXI186" s="71"/>
      <c r="WXJ186" s="71"/>
      <c r="WXK186" s="71"/>
      <c r="WXL186" s="72"/>
      <c r="WXM186" s="72"/>
      <c r="WXN186" s="72"/>
      <c r="WXO186" s="72"/>
      <c r="WXP186" s="72"/>
      <c r="WXQ186" s="72"/>
      <c r="WXR186" s="72"/>
      <c r="WXS186" s="72"/>
      <c r="WXT186" s="72"/>
      <c r="WXU186" s="71"/>
      <c r="WXV186" s="71"/>
      <c r="WXW186" s="71"/>
      <c r="WXX186" s="71"/>
      <c r="WXY186" s="71"/>
      <c r="WXZ186" s="71"/>
      <c r="WYA186" s="71"/>
      <c r="WYB186" s="72"/>
      <c r="WYC186" s="72"/>
      <c r="WYD186" s="72"/>
      <c r="WYE186" s="72"/>
      <c r="WYF186" s="72"/>
      <c r="WYG186" s="72"/>
      <c r="WYH186" s="72"/>
      <c r="WYI186" s="72"/>
      <c r="WYJ186" s="72"/>
      <c r="WYK186" s="71"/>
      <c r="WYL186" s="71"/>
      <c r="WYM186" s="71"/>
      <c r="WYN186" s="71"/>
      <c r="WYO186" s="71"/>
      <c r="WYP186" s="71"/>
      <c r="WYQ186" s="71"/>
      <c r="WYR186" s="72"/>
      <c r="WYS186" s="72"/>
      <c r="WYT186" s="72"/>
      <c r="WYU186" s="72"/>
      <c r="WYV186" s="72"/>
      <c r="WYW186" s="72"/>
      <c r="WYX186" s="72"/>
      <c r="WYY186" s="72"/>
      <c r="WYZ186" s="72"/>
      <c r="WZA186" s="71"/>
      <c r="WZB186" s="71"/>
      <c r="WZC186" s="71"/>
      <c r="WZD186" s="71"/>
      <c r="WZE186" s="71"/>
      <c r="WZF186" s="71"/>
      <c r="WZG186" s="71"/>
      <c r="WZH186" s="72"/>
      <c r="WZI186" s="72"/>
      <c r="WZJ186" s="72"/>
      <c r="WZK186" s="72"/>
      <c r="WZL186" s="72"/>
      <c r="WZM186" s="72"/>
      <c r="WZN186" s="72"/>
      <c r="WZO186" s="72"/>
      <c r="WZP186" s="72"/>
      <c r="WZQ186" s="71"/>
      <c r="WZR186" s="71"/>
      <c r="WZS186" s="71"/>
      <c r="WZT186" s="71"/>
      <c r="WZU186" s="71"/>
      <c r="WZV186" s="71"/>
      <c r="WZW186" s="71"/>
      <c r="WZX186" s="72"/>
      <c r="WZY186" s="72"/>
      <c r="WZZ186" s="72"/>
      <c r="XAA186" s="72"/>
      <c r="XAB186" s="72"/>
      <c r="XAC186" s="72"/>
      <c r="XAD186" s="72"/>
      <c r="XAE186" s="72"/>
      <c r="XAF186" s="72"/>
      <c r="XAG186" s="71"/>
      <c r="XAH186" s="71"/>
      <c r="XAI186" s="71"/>
      <c r="XAJ186" s="71"/>
      <c r="XAK186" s="71"/>
      <c r="XAL186" s="71"/>
      <c r="XAM186" s="71"/>
      <c r="XAN186" s="72"/>
      <c r="XAO186" s="72"/>
      <c r="XAP186" s="72"/>
      <c r="XAQ186" s="72"/>
      <c r="XAR186" s="72"/>
      <c r="XAS186" s="72"/>
      <c r="XAT186" s="72"/>
      <c r="XAU186" s="72"/>
      <c r="XAV186" s="72"/>
      <c r="XAW186" s="71"/>
      <c r="XAX186" s="71"/>
      <c r="XAY186" s="71"/>
      <c r="XAZ186" s="71"/>
      <c r="XBA186" s="71"/>
      <c r="XBB186" s="71"/>
      <c r="XBC186" s="71"/>
      <c r="XBD186" s="72"/>
      <c r="XBE186" s="72"/>
      <c r="XBF186" s="72"/>
      <c r="XBG186" s="72"/>
      <c r="XBH186" s="72"/>
      <c r="XBI186" s="72"/>
      <c r="XBJ186" s="72"/>
      <c r="XBK186" s="72"/>
      <c r="XBL186" s="72"/>
      <c r="XBM186" s="71"/>
      <c r="XBN186" s="71"/>
      <c r="XBO186" s="71"/>
      <c r="XBP186" s="71"/>
      <c r="XBQ186" s="71"/>
      <c r="XBR186" s="71"/>
      <c r="XBS186" s="71"/>
      <c r="XBT186" s="72"/>
      <c r="XBU186" s="72"/>
      <c r="XBV186" s="72"/>
      <c r="XBW186" s="72"/>
      <c r="XBX186" s="72"/>
      <c r="XBY186" s="72"/>
      <c r="XBZ186" s="72"/>
      <c r="XCA186" s="72"/>
      <c r="XCB186" s="72"/>
      <c r="XCC186" s="71"/>
      <c r="XCD186" s="71"/>
      <c r="XCE186" s="71"/>
      <c r="XCF186" s="71"/>
      <c r="XCG186" s="71"/>
      <c r="XCH186" s="71"/>
      <c r="XCI186" s="71"/>
      <c r="XCJ186" s="72"/>
      <c r="XCK186" s="72"/>
      <c r="XCL186" s="72"/>
      <c r="XCM186" s="72"/>
      <c r="XCN186" s="72"/>
      <c r="XCO186" s="72"/>
      <c r="XCP186" s="72"/>
      <c r="XCQ186" s="72"/>
      <c r="XCR186" s="72"/>
      <c r="XCS186" s="71"/>
      <c r="XCT186" s="71"/>
      <c r="XCU186" s="71"/>
      <c r="XCV186" s="71"/>
      <c r="XCW186" s="71"/>
      <c r="XCX186" s="71"/>
      <c r="XCY186" s="71"/>
      <c r="XCZ186" s="72"/>
      <c r="XDA186" s="72"/>
      <c r="XDB186" s="72"/>
      <c r="XDC186" s="72"/>
      <c r="XDD186" s="72"/>
      <c r="XDE186" s="72"/>
      <c r="XDF186" s="72"/>
      <c r="XDG186" s="72"/>
      <c r="XDH186" s="72"/>
      <c r="XDI186" s="71"/>
      <c r="XDJ186" s="71"/>
      <c r="XDK186" s="71"/>
      <c r="XDL186" s="71"/>
      <c r="XDM186" s="71"/>
      <c r="XDN186" s="71"/>
      <c r="XDO186" s="71"/>
      <c r="XDP186" s="72"/>
      <c r="XDQ186" s="72"/>
      <c r="XDR186" s="72"/>
      <c r="XDS186" s="72"/>
      <c r="XDT186" s="72"/>
      <c r="XDU186" s="72"/>
      <c r="XDV186" s="72"/>
      <c r="XDW186" s="72"/>
      <c r="XDX186" s="72"/>
      <c r="XDY186" s="71"/>
      <c r="XDZ186" s="71"/>
      <c r="XEA186" s="71"/>
      <c r="XEB186" s="71"/>
      <c r="XEC186" s="71"/>
      <c r="XED186" s="71"/>
      <c r="XEE186" s="71"/>
      <c r="XEF186" s="72"/>
      <c r="XEG186" s="72"/>
      <c r="XEH186" s="72"/>
      <c r="XEI186" s="72"/>
      <c r="XEJ186" s="72"/>
      <c r="XEK186" s="72"/>
      <c r="XEL186" s="72"/>
      <c r="XEM186" s="72"/>
      <c r="XEN186" s="72"/>
      <c r="XEO186" s="71"/>
      <c r="XEP186" s="71"/>
      <c r="XEQ186" s="71"/>
      <c r="XER186" s="71"/>
      <c r="XES186" s="71"/>
      <c r="XET186" s="71"/>
      <c r="XEU186" s="71"/>
      <c r="XEV186" s="72"/>
      <c r="XEW186" s="72"/>
      <c r="XEX186" s="72"/>
      <c r="XEY186" s="72"/>
      <c r="XEZ186" s="72"/>
      <c r="XFA186" s="72"/>
      <c r="XFB186" s="72"/>
      <c r="XFC186" s="72"/>
      <c r="XFD186" s="72"/>
    </row>
    <row r="187" spans="1:16384" s="70" customFormat="1" ht="15" hidden="1" customHeight="1" outlineLevel="2" x14ac:dyDescent="0.25">
      <c r="A187" s="67" t="s">
        <v>11</v>
      </c>
      <c r="B187" s="129" t="s">
        <v>547</v>
      </c>
      <c r="C187" s="129" t="s">
        <v>182</v>
      </c>
      <c r="D187" s="129" t="s">
        <v>129</v>
      </c>
      <c r="E187" s="129" t="s">
        <v>18</v>
      </c>
      <c r="F187" s="129" t="s">
        <v>183</v>
      </c>
      <c r="G187" s="130" t="s">
        <v>130</v>
      </c>
      <c r="H187" s="131">
        <v>0</v>
      </c>
      <c r="I187" s="131">
        <v>366</v>
      </c>
      <c r="J187" s="131">
        <v>400</v>
      </c>
      <c r="K187" s="131">
        <v>400</v>
      </c>
      <c r="L187" s="131">
        <v>224.01599999999999</v>
      </c>
      <c r="M187" s="131">
        <v>186.68</v>
      </c>
      <c r="N187" s="131">
        <v>250</v>
      </c>
      <c r="O187" s="131">
        <f t="shared" si="44"/>
        <v>250</v>
      </c>
      <c r="P187" s="131">
        <f t="shared" si="43"/>
        <v>250</v>
      </c>
    </row>
    <row r="188" spans="1:16384" s="70" customFormat="1" ht="15" hidden="1" customHeight="1" outlineLevel="2" x14ac:dyDescent="0.25">
      <c r="A188" s="67" t="s">
        <v>11</v>
      </c>
      <c r="B188" s="129" t="s">
        <v>547</v>
      </c>
      <c r="C188" s="129" t="s">
        <v>182</v>
      </c>
      <c r="D188" s="129" t="s">
        <v>152</v>
      </c>
      <c r="E188" s="129" t="s">
        <v>18</v>
      </c>
      <c r="F188" s="129" t="s">
        <v>183</v>
      </c>
      <c r="G188" s="130" t="s">
        <v>153</v>
      </c>
      <c r="H188" s="131">
        <v>0</v>
      </c>
      <c r="I188" s="131">
        <v>426.75</v>
      </c>
      <c r="J188" s="131">
        <v>477</v>
      </c>
      <c r="K188" s="131">
        <v>477</v>
      </c>
      <c r="L188" s="131">
        <v>416.72</v>
      </c>
      <c r="M188" s="131">
        <v>324.92</v>
      </c>
      <c r="N188" s="131">
        <v>561</v>
      </c>
      <c r="O188" s="131">
        <f t="shared" si="44"/>
        <v>561</v>
      </c>
      <c r="P188" s="131">
        <f t="shared" si="43"/>
        <v>561</v>
      </c>
    </row>
    <row r="189" spans="1:16384" s="70" customFormat="1" ht="15" hidden="1" customHeight="1" outlineLevel="2" x14ac:dyDescent="0.25">
      <c r="A189" s="67" t="s">
        <v>11</v>
      </c>
      <c r="B189" s="129" t="s">
        <v>547</v>
      </c>
      <c r="C189" s="129" t="s">
        <v>182</v>
      </c>
      <c r="D189" s="129" t="s">
        <v>156</v>
      </c>
      <c r="E189" s="129" t="s">
        <v>18</v>
      </c>
      <c r="F189" s="129" t="s">
        <v>183</v>
      </c>
      <c r="G189" s="130" t="s">
        <v>157</v>
      </c>
      <c r="H189" s="131">
        <v>0</v>
      </c>
      <c r="I189" s="131">
        <v>278.64999999999998</v>
      </c>
      <c r="J189" s="131">
        <v>316</v>
      </c>
      <c r="K189" s="131">
        <v>316</v>
      </c>
      <c r="L189" s="131">
        <v>218.01999999999998</v>
      </c>
      <c r="M189" s="131">
        <v>181.14</v>
      </c>
      <c r="N189" s="131">
        <v>277</v>
      </c>
      <c r="O189" s="131">
        <f t="shared" si="44"/>
        <v>277</v>
      </c>
      <c r="P189" s="131">
        <f t="shared" si="43"/>
        <v>277</v>
      </c>
    </row>
    <row r="190" spans="1:16384" s="70" customFormat="1" ht="15" hidden="1" customHeight="1" outlineLevel="1" collapsed="1" x14ac:dyDescent="0.25">
      <c r="A190" s="66"/>
      <c r="B190" s="129" t="s">
        <v>547</v>
      </c>
      <c r="C190" s="129" t="s">
        <v>663</v>
      </c>
      <c r="D190" s="129" t="s">
        <v>535</v>
      </c>
      <c r="E190" s="129"/>
      <c r="F190" s="129"/>
      <c r="G190" s="130" t="s">
        <v>536</v>
      </c>
      <c r="H190" s="131">
        <f>SUM(H187:H189)</f>
        <v>0</v>
      </c>
      <c r="I190" s="131">
        <f t="shared" ref="I190:P190" si="53">SUM(I187:I189)</f>
        <v>1071.4000000000001</v>
      </c>
      <c r="J190" s="131">
        <f t="shared" si="53"/>
        <v>1193</v>
      </c>
      <c r="K190" s="131">
        <f t="shared" si="53"/>
        <v>1193</v>
      </c>
      <c r="L190" s="131">
        <f t="shared" si="53"/>
        <v>858.75599999999997</v>
      </c>
      <c r="M190" s="131">
        <f t="shared" si="53"/>
        <v>692.74</v>
      </c>
      <c r="N190" s="131">
        <f t="shared" si="53"/>
        <v>1088</v>
      </c>
      <c r="O190" s="131">
        <f t="shared" si="53"/>
        <v>1088</v>
      </c>
      <c r="P190" s="131">
        <f t="shared" si="53"/>
        <v>1088</v>
      </c>
      <c r="Q190" s="71"/>
      <c r="R190" s="71"/>
      <c r="S190" s="71"/>
      <c r="T190" s="71"/>
      <c r="U190" s="71"/>
      <c r="V190" s="71"/>
      <c r="W190" s="71"/>
      <c r="X190" s="72"/>
      <c r="Y190" s="72"/>
      <c r="Z190" s="72"/>
      <c r="AA190" s="72"/>
      <c r="AB190" s="72"/>
      <c r="AC190" s="72"/>
      <c r="AD190" s="72"/>
      <c r="AE190" s="72"/>
      <c r="AF190" s="72"/>
      <c r="AG190" s="71"/>
      <c r="AH190" s="71"/>
      <c r="AI190" s="71"/>
      <c r="AJ190" s="71"/>
      <c r="AK190" s="71"/>
      <c r="AL190" s="71"/>
      <c r="AM190" s="71"/>
      <c r="AN190" s="72"/>
      <c r="AO190" s="72"/>
      <c r="AP190" s="72"/>
      <c r="AQ190" s="72"/>
      <c r="AR190" s="72"/>
      <c r="AS190" s="72"/>
      <c r="AT190" s="72"/>
      <c r="AU190" s="72"/>
      <c r="AV190" s="72"/>
      <c r="AW190" s="71"/>
      <c r="AX190" s="71"/>
      <c r="AY190" s="71"/>
      <c r="AZ190" s="71"/>
      <c r="BA190" s="71"/>
      <c r="BB190" s="71"/>
      <c r="BC190" s="71"/>
      <c r="BD190" s="72"/>
      <c r="BE190" s="72"/>
      <c r="BF190" s="72"/>
      <c r="BG190" s="72"/>
      <c r="BH190" s="72"/>
      <c r="BI190" s="72"/>
      <c r="BJ190" s="72"/>
      <c r="BK190" s="72"/>
      <c r="BL190" s="72"/>
      <c r="BM190" s="71"/>
      <c r="BN190" s="71"/>
      <c r="BO190" s="71"/>
      <c r="BP190" s="71"/>
      <c r="BQ190" s="71"/>
      <c r="BR190" s="71"/>
      <c r="BS190" s="71"/>
      <c r="BT190" s="72"/>
      <c r="BU190" s="72"/>
      <c r="BV190" s="72"/>
      <c r="BW190" s="72"/>
      <c r="BX190" s="72"/>
      <c r="BY190" s="72"/>
      <c r="BZ190" s="72"/>
      <c r="CA190" s="72"/>
      <c r="CB190" s="72"/>
      <c r="CC190" s="71"/>
      <c r="CD190" s="71"/>
      <c r="CE190" s="71"/>
      <c r="CF190" s="71"/>
      <c r="CG190" s="71"/>
      <c r="CH190" s="71"/>
      <c r="CI190" s="71"/>
      <c r="CJ190" s="72"/>
      <c r="CK190" s="72"/>
      <c r="CL190" s="72"/>
      <c r="CM190" s="72"/>
      <c r="CN190" s="72"/>
      <c r="CO190" s="72"/>
      <c r="CP190" s="72"/>
      <c r="CQ190" s="72"/>
      <c r="CR190" s="72"/>
      <c r="CS190" s="71"/>
      <c r="CT190" s="71"/>
      <c r="CU190" s="71"/>
      <c r="CV190" s="71"/>
      <c r="CW190" s="71"/>
      <c r="CX190" s="71"/>
      <c r="CY190" s="71"/>
      <c r="CZ190" s="72"/>
      <c r="DA190" s="72"/>
      <c r="DB190" s="72"/>
      <c r="DC190" s="72"/>
      <c r="DD190" s="72"/>
      <c r="DE190" s="72"/>
      <c r="DF190" s="72"/>
      <c r="DG190" s="72"/>
      <c r="DH190" s="72"/>
      <c r="DI190" s="71"/>
      <c r="DJ190" s="71"/>
      <c r="DK190" s="71"/>
      <c r="DL190" s="71"/>
      <c r="DM190" s="71"/>
      <c r="DN190" s="71"/>
      <c r="DO190" s="71"/>
      <c r="DP190" s="72"/>
      <c r="DQ190" s="72"/>
      <c r="DR190" s="72"/>
      <c r="DS190" s="72"/>
      <c r="DT190" s="72"/>
      <c r="DU190" s="72"/>
      <c r="DV190" s="72"/>
      <c r="DW190" s="72"/>
      <c r="DX190" s="72"/>
      <c r="DY190" s="71"/>
      <c r="DZ190" s="71"/>
      <c r="EA190" s="71"/>
      <c r="EB190" s="71"/>
      <c r="EC190" s="71"/>
      <c r="ED190" s="71"/>
      <c r="EE190" s="71"/>
      <c r="EF190" s="72"/>
      <c r="EG190" s="72"/>
      <c r="EH190" s="72"/>
      <c r="EI190" s="72"/>
      <c r="EJ190" s="72"/>
      <c r="EK190" s="72"/>
      <c r="EL190" s="72"/>
      <c r="EM190" s="72"/>
      <c r="EN190" s="72"/>
      <c r="EO190" s="71"/>
      <c r="EP190" s="71"/>
      <c r="EQ190" s="71"/>
      <c r="ER190" s="71"/>
      <c r="ES190" s="71"/>
      <c r="ET190" s="71"/>
      <c r="EU190" s="71"/>
      <c r="EV190" s="72"/>
      <c r="EW190" s="72"/>
      <c r="EX190" s="72"/>
      <c r="EY190" s="72"/>
      <c r="EZ190" s="72"/>
      <c r="FA190" s="72"/>
      <c r="FB190" s="72"/>
      <c r="FC190" s="72"/>
      <c r="FD190" s="72"/>
      <c r="FE190" s="71"/>
      <c r="FF190" s="71"/>
      <c r="FG190" s="71"/>
      <c r="FH190" s="71"/>
      <c r="FI190" s="71"/>
      <c r="FJ190" s="71"/>
      <c r="FK190" s="71"/>
      <c r="FL190" s="72"/>
      <c r="FM190" s="72"/>
      <c r="FN190" s="72"/>
      <c r="FO190" s="72"/>
      <c r="FP190" s="72"/>
      <c r="FQ190" s="72"/>
      <c r="FR190" s="72"/>
      <c r="FS190" s="72"/>
      <c r="FT190" s="72"/>
      <c r="FU190" s="71"/>
      <c r="FV190" s="71"/>
      <c r="FW190" s="71"/>
      <c r="FX190" s="71"/>
      <c r="FY190" s="71"/>
      <c r="FZ190" s="71"/>
      <c r="GA190" s="71"/>
      <c r="GB190" s="72"/>
      <c r="GC190" s="72"/>
      <c r="GD190" s="72"/>
      <c r="GE190" s="72"/>
      <c r="GF190" s="72"/>
      <c r="GG190" s="72"/>
      <c r="GH190" s="72"/>
      <c r="GI190" s="72"/>
      <c r="GJ190" s="72"/>
      <c r="GK190" s="71"/>
      <c r="GL190" s="71"/>
      <c r="GM190" s="71"/>
      <c r="GN190" s="71"/>
      <c r="GO190" s="71"/>
      <c r="GP190" s="71"/>
      <c r="GQ190" s="71"/>
      <c r="GR190" s="72"/>
      <c r="GS190" s="72"/>
      <c r="GT190" s="72"/>
      <c r="GU190" s="72"/>
      <c r="GV190" s="72"/>
      <c r="GW190" s="72"/>
      <c r="GX190" s="72"/>
      <c r="GY190" s="72"/>
      <c r="GZ190" s="72"/>
      <c r="HA190" s="71"/>
      <c r="HB190" s="71"/>
      <c r="HC190" s="71"/>
      <c r="HD190" s="71"/>
      <c r="HE190" s="71"/>
      <c r="HF190" s="71"/>
      <c r="HG190" s="71"/>
      <c r="HH190" s="72"/>
      <c r="HI190" s="72"/>
      <c r="HJ190" s="72"/>
      <c r="HK190" s="72"/>
      <c r="HL190" s="72"/>
      <c r="HM190" s="72"/>
      <c r="HN190" s="72"/>
      <c r="HO190" s="72"/>
      <c r="HP190" s="72"/>
      <c r="HQ190" s="71"/>
      <c r="HR190" s="71"/>
      <c r="HS190" s="71"/>
      <c r="HT190" s="71"/>
      <c r="HU190" s="71"/>
      <c r="HV190" s="71"/>
      <c r="HW190" s="71"/>
      <c r="HX190" s="72"/>
      <c r="HY190" s="72"/>
      <c r="HZ190" s="72"/>
      <c r="IA190" s="72"/>
      <c r="IB190" s="72"/>
      <c r="IC190" s="72"/>
      <c r="ID190" s="72"/>
      <c r="IE190" s="72"/>
      <c r="IF190" s="72"/>
      <c r="IG190" s="71"/>
      <c r="IH190" s="71"/>
      <c r="II190" s="71"/>
      <c r="IJ190" s="71"/>
      <c r="IK190" s="71"/>
      <c r="IL190" s="71"/>
      <c r="IM190" s="71"/>
      <c r="IN190" s="72"/>
      <c r="IO190" s="72"/>
      <c r="IP190" s="72"/>
      <c r="IQ190" s="72"/>
      <c r="IR190" s="72"/>
      <c r="IS190" s="72"/>
      <c r="IT190" s="72"/>
      <c r="IU190" s="72"/>
      <c r="IV190" s="72"/>
      <c r="IW190" s="71"/>
      <c r="IX190" s="71"/>
      <c r="IY190" s="71"/>
      <c r="IZ190" s="71"/>
      <c r="JA190" s="71"/>
      <c r="JB190" s="71"/>
      <c r="JC190" s="71"/>
      <c r="JD190" s="72"/>
      <c r="JE190" s="72"/>
      <c r="JF190" s="72"/>
      <c r="JG190" s="72"/>
      <c r="JH190" s="72"/>
      <c r="JI190" s="72"/>
      <c r="JJ190" s="72"/>
      <c r="JK190" s="72"/>
      <c r="JL190" s="72"/>
      <c r="JM190" s="71"/>
      <c r="JN190" s="71"/>
      <c r="JO190" s="71"/>
      <c r="JP190" s="71"/>
      <c r="JQ190" s="71"/>
      <c r="JR190" s="71"/>
      <c r="JS190" s="71"/>
      <c r="JT190" s="72"/>
      <c r="JU190" s="72"/>
      <c r="JV190" s="72"/>
      <c r="JW190" s="72"/>
      <c r="JX190" s="72"/>
      <c r="JY190" s="72"/>
      <c r="JZ190" s="72"/>
      <c r="KA190" s="72"/>
      <c r="KB190" s="72"/>
      <c r="KC190" s="71"/>
      <c r="KD190" s="71"/>
      <c r="KE190" s="71"/>
      <c r="KF190" s="71"/>
      <c r="KG190" s="71"/>
      <c r="KH190" s="71"/>
      <c r="KI190" s="71"/>
      <c r="KJ190" s="72"/>
      <c r="KK190" s="72"/>
      <c r="KL190" s="72"/>
      <c r="KM190" s="72"/>
      <c r="KN190" s="72"/>
      <c r="KO190" s="72"/>
      <c r="KP190" s="72"/>
      <c r="KQ190" s="72"/>
      <c r="KR190" s="72"/>
      <c r="KS190" s="71"/>
      <c r="KT190" s="71"/>
      <c r="KU190" s="71"/>
      <c r="KV190" s="71"/>
      <c r="KW190" s="71"/>
      <c r="KX190" s="71"/>
      <c r="KY190" s="71"/>
      <c r="KZ190" s="72"/>
      <c r="LA190" s="72"/>
      <c r="LB190" s="72"/>
      <c r="LC190" s="72"/>
      <c r="LD190" s="72"/>
      <c r="LE190" s="72"/>
      <c r="LF190" s="72"/>
      <c r="LG190" s="72"/>
      <c r="LH190" s="72"/>
      <c r="LI190" s="71"/>
      <c r="LJ190" s="71"/>
      <c r="LK190" s="71"/>
      <c r="LL190" s="71"/>
      <c r="LM190" s="71"/>
      <c r="LN190" s="71"/>
      <c r="LO190" s="71"/>
      <c r="LP190" s="72"/>
      <c r="LQ190" s="72"/>
      <c r="LR190" s="72"/>
      <c r="LS190" s="72"/>
      <c r="LT190" s="72"/>
      <c r="LU190" s="72"/>
      <c r="LV190" s="72"/>
      <c r="LW190" s="72"/>
      <c r="LX190" s="72"/>
      <c r="LY190" s="71"/>
      <c r="LZ190" s="71"/>
      <c r="MA190" s="71"/>
      <c r="MB190" s="71"/>
      <c r="MC190" s="71"/>
      <c r="MD190" s="71"/>
      <c r="ME190" s="71"/>
      <c r="MF190" s="72"/>
      <c r="MG190" s="72"/>
      <c r="MH190" s="72"/>
      <c r="MI190" s="72"/>
      <c r="MJ190" s="72"/>
      <c r="MK190" s="72"/>
      <c r="ML190" s="72"/>
      <c r="MM190" s="72"/>
      <c r="MN190" s="72"/>
      <c r="MO190" s="71"/>
      <c r="MP190" s="71"/>
      <c r="MQ190" s="71"/>
      <c r="MR190" s="71"/>
      <c r="MS190" s="71"/>
      <c r="MT190" s="71"/>
      <c r="MU190" s="71"/>
      <c r="MV190" s="72"/>
      <c r="MW190" s="72"/>
      <c r="MX190" s="72"/>
      <c r="MY190" s="72"/>
      <c r="MZ190" s="72"/>
      <c r="NA190" s="72"/>
      <c r="NB190" s="72"/>
      <c r="NC190" s="72"/>
      <c r="ND190" s="72"/>
      <c r="NE190" s="71"/>
      <c r="NF190" s="71"/>
      <c r="NG190" s="71"/>
      <c r="NH190" s="71"/>
      <c r="NI190" s="71"/>
      <c r="NJ190" s="71"/>
      <c r="NK190" s="71"/>
      <c r="NL190" s="72"/>
      <c r="NM190" s="72"/>
      <c r="NN190" s="72"/>
      <c r="NO190" s="72"/>
      <c r="NP190" s="72"/>
      <c r="NQ190" s="72"/>
      <c r="NR190" s="72"/>
      <c r="NS190" s="72"/>
      <c r="NT190" s="72"/>
      <c r="NU190" s="71"/>
      <c r="NV190" s="71"/>
      <c r="NW190" s="71"/>
      <c r="NX190" s="71"/>
      <c r="NY190" s="71"/>
      <c r="NZ190" s="71"/>
      <c r="OA190" s="71"/>
      <c r="OB190" s="72"/>
      <c r="OC190" s="72"/>
      <c r="OD190" s="72"/>
      <c r="OE190" s="72"/>
      <c r="OF190" s="72"/>
      <c r="OG190" s="72"/>
      <c r="OH190" s="72"/>
      <c r="OI190" s="72"/>
      <c r="OJ190" s="72"/>
      <c r="OK190" s="71"/>
      <c r="OL190" s="71"/>
      <c r="OM190" s="71"/>
      <c r="ON190" s="71"/>
      <c r="OO190" s="71"/>
      <c r="OP190" s="71"/>
      <c r="OQ190" s="71"/>
      <c r="OR190" s="72"/>
      <c r="OS190" s="72"/>
      <c r="OT190" s="72"/>
      <c r="OU190" s="72"/>
      <c r="OV190" s="72"/>
      <c r="OW190" s="72"/>
      <c r="OX190" s="72"/>
      <c r="OY190" s="72"/>
      <c r="OZ190" s="72"/>
      <c r="PA190" s="71"/>
      <c r="PB190" s="71"/>
      <c r="PC190" s="71"/>
      <c r="PD190" s="71"/>
      <c r="PE190" s="71"/>
      <c r="PF190" s="71"/>
      <c r="PG190" s="71"/>
      <c r="PH190" s="72"/>
      <c r="PI190" s="72"/>
      <c r="PJ190" s="72"/>
      <c r="PK190" s="72"/>
      <c r="PL190" s="72"/>
      <c r="PM190" s="72"/>
      <c r="PN190" s="72"/>
      <c r="PO190" s="72"/>
      <c r="PP190" s="72"/>
      <c r="PQ190" s="71"/>
      <c r="PR190" s="71"/>
      <c r="PS190" s="71"/>
      <c r="PT190" s="71"/>
      <c r="PU190" s="71"/>
      <c r="PV190" s="71"/>
      <c r="PW190" s="71"/>
      <c r="PX190" s="72"/>
      <c r="PY190" s="72"/>
      <c r="PZ190" s="72"/>
      <c r="QA190" s="72"/>
      <c r="QB190" s="72"/>
      <c r="QC190" s="72"/>
      <c r="QD190" s="72"/>
      <c r="QE190" s="72"/>
      <c r="QF190" s="72"/>
      <c r="QG190" s="71"/>
      <c r="QH190" s="71"/>
      <c r="QI190" s="71"/>
      <c r="QJ190" s="71"/>
      <c r="QK190" s="71"/>
      <c r="QL190" s="71"/>
      <c r="QM190" s="71"/>
      <c r="QN190" s="72"/>
      <c r="QO190" s="72"/>
      <c r="QP190" s="72"/>
      <c r="QQ190" s="72"/>
      <c r="QR190" s="72"/>
      <c r="QS190" s="72"/>
      <c r="QT190" s="72"/>
      <c r="QU190" s="72"/>
      <c r="QV190" s="72"/>
      <c r="QW190" s="71"/>
      <c r="QX190" s="71"/>
      <c r="QY190" s="71"/>
      <c r="QZ190" s="71"/>
      <c r="RA190" s="71"/>
      <c r="RB190" s="71"/>
      <c r="RC190" s="71"/>
      <c r="RD190" s="72"/>
      <c r="RE190" s="72"/>
      <c r="RF190" s="72"/>
      <c r="RG190" s="72"/>
      <c r="RH190" s="72"/>
      <c r="RI190" s="72"/>
      <c r="RJ190" s="72"/>
      <c r="RK190" s="72"/>
      <c r="RL190" s="72"/>
      <c r="RM190" s="71"/>
      <c r="RN190" s="71"/>
      <c r="RO190" s="71"/>
      <c r="RP190" s="71"/>
      <c r="RQ190" s="71"/>
      <c r="RR190" s="71"/>
      <c r="RS190" s="71"/>
      <c r="RT190" s="72"/>
      <c r="RU190" s="72"/>
      <c r="RV190" s="72"/>
      <c r="RW190" s="72"/>
      <c r="RX190" s="72"/>
      <c r="RY190" s="72"/>
      <c r="RZ190" s="72"/>
      <c r="SA190" s="72"/>
      <c r="SB190" s="72"/>
      <c r="SC190" s="71"/>
      <c r="SD190" s="71"/>
      <c r="SE190" s="71"/>
      <c r="SF190" s="71"/>
      <c r="SG190" s="71"/>
      <c r="SH190" s="71"/>
      <c r="SI190" s="71"/>
      <c r="SJ190" s="72"/>
      <c r="SK190" s="72"/>
      <c r="SL190" s="72"/>
      <c r="SM190" s="72"/>
      <c r="SN190" s="72"/>
      <c r="SO190" s="72"/>
      <c r="SP190" s="72"/>
      <c r="SQ190" s="72"/>
      <c r="SR190" s="72"/>
      <c r="SS190" s="71"/>
      <c r="ST190" s="71"/>
      <c r="SU190" s="71"/>
      <c r="SV190" s="71"/>
      <c r="SW190" s="71"/>
      <c r="SX190" s="71"/>
      <c r="SY190" s="71"/>
      <c r="SZ190" s="72"/>
      <c r="TA190" s="72"/>
      <c r="TB190" s="72"/>
      <c r="TC190" s="72"/>
      <c r="TD190" s="72"/>
      <c r="TE190" s="72"/>
      <c r="TF190" s="72"/>
      <c r="TG190" s="72"/>
      <c r="TH190" s="72"/>
      <c r="TI190" s="71"/>
      <c r="TJ190" s="71"/>
      <c r="TK190" s="71"/>
      <c r="TL190" s="71"/>
      <c r="TM190" s="71"/>
      <c r="TN190" s="71"/>
      <c r="TO190" s="71"/>
      <c r="TP190" s="72"/>
      <c r="TQ190" s="72"/>
      <c r="TR190" s="72"/>
      <c r="TS190" s="72"/>
      <c r="TT190" s="72"/>
      <c r="TU190" s="72"/>
      <c r="TV190" s="72"/>
      <c r="TW190" s="72"/>
      <c r="TX190" s="72"/>
      <c r="TY190" s="71"/>
      <c r="TZ190" s="71"/>
      <c r="UA190" s="71"/>
      <c r="UB190" s="71"/>
      <c r="UC190" s="71"/>
      <c r="UD190" s="71"/>
      <c r="UE190" s="71"/>
      <c r="UF190" s="72"/>
      <c r="UG190" s="72"/>
      <c r="UH190" s="72"/>
      <c r="UI190" s="72"/>
      <c r="UJ190" s="72"/>
      <c r="UK190" s="72"/>
      <c r="UL190" s="72"/>
      <c r="UM190" s="72"/>
      <c r="UN190" s="72"/>
      <c r="UO190" s="71"/>
      <c r="UP190" s="71"/>
      <c r="UQ190" s="71"/>
      <c r="UR190" s="71"/>
      <c r="US190" s="71"/>
      <c r="UT190" s="71"/>
      <c r="UU190" s="71"/>
      <c r="UV190" s="72"/>
      <c r="UW190" s="72"/>
      <c r="UX190" s="72"/>
      <c r="UY190" s="72"/>
      <c r="UZ190" s="72"/>
      <c r="VA190" s="72"/>
      <c r="VB190" s="72"/>
      <c r="VC190" s="72"/>
      <c r="VD190" s="72"/>
      <c r="VE190" s="71"/>
      <c r="VF190" s="71"/>
      <c r="VG190" s="71"/>
      <c r="VH190" s="71"/>
      <c r="VI190" s="71"/>
      <c r="VJ190" s="71"/>
      <c r="VK190" s="71"/>
      <c r="VL190" s="72"/>
      <c r="VM190" s="72"/>
      <c r="VN190" s="72"/>
      <c r="VO190" s="72"/>
      <c r="VP190" s="72"/>
      <c r="VQ190" s="72"/>
      <c r="VR190" s="72"/>
      <c r="VS190" s="72"/>
      <c r="VT190" s="72"/>
      <c r="VU190" s="71"/>
      <c r="VV190" s="71"/>
      <c r="VW190" s="71"/>
      <c r="VX190" s="71"/>
      <c r="VY190" s="71"/>
      <c r="VZ190" s="71"/>
      <c r="WA190" s="71"/>
      <c r="WB190" s="72"/>
      <c r="WC190" s="72"/>
      <c r="WD190" s="72"/>
      <c r="WE190" s="72"/>
      <c r="WF190" s="72"/>
      <c r="WG190" s="72"/>
      <c r="WH190" s="72"/>
      <c r="WI190" s="72"/>
      <c r="WJ190" s="72"/>
      <c r="WK190" s="71"/>
      <c r="WL190" s="71"/>
      <c r="WM190" s="71"/>
      <c r="WN190" s="71"/>
      <c r="WO190" s="71"/>
      <c r="WP190" s="71"/>
      <c r="WQ190" s="71"/>
      <c r="WR190" s="72"/>
      <c r="WS190" s="72"/>
      <c r="WT190" s="72"/>
      <c r="WU190" s="72"/>
      <c r="WV190" s="72"/>
      <c r="WW190" s="72"/>
      <c r="WX190" s="72"/>
      <c r="WY190" s="72"/>
      <c r="WZ190" s="72"/>
      <c r="XA190" s="71"/>
      <c r="XB190" s="71"/>
      <c r="XC190" s="71"/>
      <c r="XD190" s="71"/>
      <c r="XE190" s="71"/>
      <c r="XF190" s="71"/>
      <c r="XG190" s="71"/>
      <c r="XH190" s="72"/>
      <c r="XI190" s="72"/>
      <c r="XJ190" s="72"/>
      <c r="XK190" s="72"/>
      <c r="XL190" s="72"/>
      <c r="XM190" s="72"/>
      <c r="XN190" s="72"/>
      <c r="XO190" s="72"/>
      <c r="XP190" s="72"/>
      <c r="XQ190" s="71"/>
      <c r="XR190" s="71"/>
      <c r="XS190" s="71"/>
      <c r="XT190" s="71"/>
      <c r="XU190" s="71"/>
      <c r="XV190" s="71"/>
      <c r="XW190" s="71"/>
      <c r="XX190" s="72"/>
      <c r="XY190" s="72"/>
      <c r="XZ190" s="72"/>
      <c r="YA190" s="72"/>
      <c r="YB190" s="72"/>
      <c r="YC190" s="72"/>
      <c r="YD190" s="72"/>
      <c r="YE190" s="72"/>
      <c r="YF190" s="72"/>
      <c r="YG190" s="71"/>
      <c r="YH190" s="71"/>
      <c r="YI190" s="71"/>
      <c r="YJ190" s="71"/>
      <c r="YK190" s="71"/>
      <c r="YL190" s="71"/>
      <c r="YM190" s="71"/>
      <c r="YN190" s="72"/>
      <c r="YO190" s="72"/>
      <c r="YP190" s="72"/>
      <c r="YQ190" s="72"/>
      <c r="YR190" s="72"/>
      <c r="YS190" s="72"/>
      <c r="YT190" s="72"/>
      <c r="YU190" s="72"/>
      <c r="YV190" s="72"/>
      <c r="YW190" s="71"/>
      <c r="YX190" s="71"/>
      <c r="YY190" s="71"/>
      <c r="YZ190" s="71"/>
      <c r="ZA190" s="71"/>
      <c r="ZB190" s="71"/>
      <c r="ZC190" s="71"/>
      <c r="ZD190" s="72"/>
      <c r="ZE190" s="72"/>
      <c r="ZF190" s="72"/>
      <c r="ZG190" s="72"/>
      <c r="ZH190" s="72"/>
      <c r="ZI190" s="72"/>
      <c r="ZJ190" s="72"/>
      <c r="ZK190" s="72"/>
      <c r="ZL190" s="72"/>
      <c r="ZM190" s="71"/>
      <c r="ZN190" s="71"/>
      <c r="ZO190" s="71"/>
      <c r="ZP190" s="71"/>
      <c r="ZQ190" s="71"/>
      <c r="ZR190" s="71"/>
      <c r="ZS190" s="71"/>
      <c r="ZT190" s="72"/>
      <c r="ZU190" s="72"/>
      <c r="ZV190" s="72"/>
      <c r="ZW190" s="72"/>
      <c r="ZX190" s="72"/>
      <c r="ZY190" s="72"/>
      <c r="ZZ190" s="72"/>
      <c r="AAA190" s="72"/>
      <c r="AAB190" s="72"/>
      <c r="AAC190" s="71"/>
      <c r="AAD190" s="71"/>
      <c r="AAE190" s="71"/>
      <c r="AAF190" s="71"/>
      <c r="AAG190" s="71"/>
      <c r="AAH190" s="71"/>
      <c r="AAI190" s="71"/>
      <c r="AAJ190" s="72"/>
      <c r="AAK190" s="72"/>
      <c r="AAL190" s="72"/>
      <c r="AAM190" s="72"/>
      <c r="AAN190" s="72"/>
      <c r="AAO190" s="72"/>
      <c r="AAP190" s="72"/>
      <c r="AAQ190" s="72"/>
      <c r="AAR190" s="72"/>
      <c r="AAS190" s="71"/>
      <c r="AAT190" s="71"/>
      <c r="AAU190" s="71"/>
      <c r="AAV190" s="71"/>
      <c r="AAW190" s="71"/>
      <c r="AAX190" s="71"/>
      <c r="AAY190" s="71"/>
      <c r="AAZ190" s="72"/>
      <c r="ABA190" s="72"/>
      <c r="ABB190" s="72"/>
      <c r="ABC190" s="72"/>
      <c r="ABD190" s="72"/>
      <c r="ABE190" s="72"/>
      <c r="ABF190" s="72"/>
      <c r="ABG190" s="72"/>
      <c r="ABH190" s="72"/>
      <c r="ABI190" s="71"/>
      <c r="ABJ190" s="71"/>
      <c r="ABK190" s="71"/>
      <c r="ABL190" s="71"/>
      <c r="ABM190" s="71"/>
      <c r="ABN190" s="71"/>
      <c r="ABO190" s="71"/>
      <c r="ABP190" s="72"/>
      <c r="ABQ190" s="72"/>
      <c r="ABR190" s="72"/>
      <c r="ABS190" s="72"/>
      <c r="ABT190" s="72"/>
      <c r="ABU190" s="72"/>
      <c r="ABV190" s="72"/>
      <c r="ABW190" s="72"/>
      <c r="ABX190" s="72"/>
      <c r="ABY190" s="71"/>
      <c r="ABZ190" s="71"/>
      <c r="ACA190" s="71"/>
      <c r="ACB190" s="71"/>
      <c r="ACC190" s="71"/>
      <c r="ACD190" s="71"/>
      <c r="ACE190" s="71"/>
      <c r="ACF190" s="72"/>
      <c r="ACG190" s="72"/>
      <c r="ACH190" s="72"/>
      <c r="ACI190" s="72"/>
      <c r="ACJ190" s="72"/>
      <c r="ACK190" s="72"/>
      <c r="ACL190" s="72"/>
      <c r="ACM190" s="72"/>
      <c r="ACN190" s="72"/>
      <c r="ACO190" s="71"/>
      <c r="ACP190" s="71"/>
      <c r="ACQ190" s="71"/>
      <c r="ACR190" s="71"/>
      <c r="ACS190" s="71"/>
      <c r="ACT190" s="71"/>
      <c r="ACU190" s="71"/>
      <c r="ACV190" s="72"/>
      <c r="ACW190" s="72"/>
      <c r="ACX190" s="72"/>
      <c r="ACY190" s="72"/>
      <c r="ACZ190" s="72"/>
      <c r="ADA190" s="72"/>
      <c r="ADB190" s="72"/>
      <c r="ADC190" s="72"/>
      <c r="ADD190" s="72"/>
      <c r="ADE190" s="71"/>
      <c r="ADF190" s="71"/>
      <c r="ADG190" s="71"/>
      <c r="ADH190" s="71"/>
      <c r="ADI190" s="71"/>
      <c r="ADJ190" s="71"/>
      <c r="ADK190" s="71"/>
      <c r="ADL190" s="72"/>
      <c r="ADM190" s="72"/>
      <c r="ADN190" s="72"/>
      <c r="ADO190" s="72"/>
      <c r="ADP190" s="72"/>
      <c r="ADQ190" s="72"/>
      <c r="ADR190" s="72"/>
      <c r="ADS190" s="72"/>
      <c r="ADT190" s="72"/>
      <c r="ADU190" s="71"/>
      <c r="ADV190" s="71"/>
      <c r="ADW190" s="71"/>
      <c r="ADX190" s="71"/>
      <c r="ADY190" s="71"/>
      <c r="ADZ190" s="71"/>
      <c r="AEA190" s="71"/>
      <c r="AEB190" s="72"/>
      <c r="AEC190" s="72"/>
      <c r="AED190" s="72"/>
      <c r="AEE190" s="72"/>
      <c r="AEF190" s="72"/>
      <c r="AEG190" s="72"/>
      <c r="AEH190" s="72"/>
      <c r="AEI190" s="72"/>
      <c r="AEJ190" s="72"/>
      <c r="AEK190" s="71"/>
      <c r="AEL190" s="71"/>
      <c r="AEM190" s="71"/>
      <c r="AEN190" s="71"/>
      <c r="AEO190" s="71"/>
      <c r="AEP190" s="71"/>
      <c r="AEQ190" s="71"/>
      <c r="AER190" s="72"/>
      <c r="AES190" s="72"/>
      <c r="AET190" s="72"/>
      <c r="AEU190" s="72"/>
      <c r="AEV190" s="72"/>
      <c r="AEW190" s="72"/>
      <c r="AEX190" s="72"/>
      <c r="AEY190" s="72"/>
      <c r="AEZ190" s="72"/>
      <c r="AFA190" s="71"/>
      <c r="AFB190" s="71"/>
      <c r="AFC190" s="71"/>
      <c r="AFD190" s="71"/>
      <c r="AFE190" s="71"/>
      <c r="AFF190" s="71"/>
      <c r="AFG190" s="71"/>
      <c r="AFH190" s="72"/>
      <c r="AFI190" s="72"/>
      <c r="AFJ190" s="72"/>
      <c r="AFK190" s="72"/>
      <c r="AFL190" s="72"/>
      <c r="AFM190" s="72"/>
      <c r="AFN190" s="72"/>
      <c r="AFO190" s="72"/>
      <c r="AFP190" s="72"/>
      <c r="AFQ190" s="71"/>
      <c r="AFR190" s="71"/>
      <c r="AFS190" s="71"/>
      <c r="AFT190" s="71"/>
      <c r="AFU190" s="71"/>
      <c r="AFV190" s="71"/>
      <c r="AFW190" s="71"/>
      <c r="AFX190" s="72"/>
      <c r="AFY190" s="72"/>
      <c r="AFZ190" s="72"/>
      <c r="AGA190" s="72"/>
      <c r="AGB190" s="72"/>
      <c r="AGC190" s="72"/>
      <c r="AGD190" s="72"/>
      <c r="AGE190" s="72"/>
      <c r="AGF190" s="72"/>
      <c r="AGG190" s="71"/>
      <c r="AGH190" s="71"/>
      <c r="AGI190" s="71"/>
      <c r="AGJ190" s="71"/>
      <c r="AGK190" s="71"/>
      <c r="AGL190" s="71"/>
      <c r="AGM190" s="71"/>
      <c r="AGN190" s="72"/>
      <c r="AGO190" s="72"/>
      <c r="AGP190" s="72"/>
      <c r="AGQ190" s="72"/>
      <c r="AGR190" s="72"/>
      <c r="AGS190" s="72"/>
      <c r="AGT190" s="72"/>
      <c r="AGU190" s="72"/>
      <c r="AGV190" s="72"/>
      <c r="AGW190" s="71"/>
      <c r="AGX190" s="71"/>
      <c r="AGY190" s="71"/>
      <c r="AGZ190" s="71"/>
      <c r="AHA190" s="71"/>
      <c r="AHB190" s="71"/>
      <c r="AHC190" s="71"/>
      <c r="AHD190" s="72"/>
      <c r="AHE190" s="72"/>
      <c r="AHF190" s="72"/>
      <c r="AHG190" s="72"/>
      <c r="AHH190" s="72"/>
      <c r="AHI190" s="72"/>
      <c r="AHJ190" s="72"/>
      <c r="AHK190" s="72"/>
      <c r="AHL190" s="72"/>
      <c r="AHM190" s="71"/>
      <c r="AHN190" s="71"/>
      <c r="AHO190" s="71"/>
      <c r="AHP190" s="71"/>
      <c r="AHQ190" s="71"/>
      <c r="AHR190" s="71"/>
      <c r="AHS190" s="71"/>
      <c r="AHT190" s="72"/>
      <c r="AHU190" s="72"/>
      <c r="AHV190" s="72"/>
      <c r="AHW190" s="72"/>
      <c r="AHX190" s="72"/>
      <c r="AHY190" s="72"/>
      <c r="AHZ190" s="72"/>
      <c r="AIA190" s="72"/>
      <c r="AIB190" s="72"/>
      <c r="AIC190" s="71"/>
      <c r="AID190" s="71"/>
      <c r="AIE190" s="71"/>
      <c r="AIF190" s="71"/>
      <c r="AIG190" s="71"/>
      <c r="AIH190" s="71"/>
      <c r="AII190" s="71"/>
      <c r="AIJ190" s="72"/>
      <c r="AIK190" s="72"/>
      <c r="AIL190" s="72"/>
      <c r="AIM190" s="72"/>
      <c r="AIN190" s="72"/>
      <c r="AIO190" s="72"/>
      <c r="AIP190" s="72"/>
      <c r="AIQ190" s="72"/>
      <c r="AIR190" s="72"/>
      <c r="AIS190" s="71"/>
      <c r="AIT190" s="71"/>
      <c r="AIU190" s="71"/>
      <c r="AIV190" s="71"/>
      <c r="AIW190" s="71"/>
      <c r="AIX190" s="71"/>
      <c r="AIY190" s="71"/>
      <c r="AIZ190" s="72"/>
      <c r="AJA190" s="72"/>
      <c r="AJB190" s="72"/>
      <c r="AJC190" s="72"/>
      <c r="AJD190" s="72"/>
      <c r="AJE190" s="72"/>
      <c r="AJF190" s="72"/>
      <c r="AJG190" s="72"/>
      <c r="AJH190" s="72"/>
      <c r="AJI190" s="71"/>
      <c r="AJJ190" s="71"/>
      <c r="AJK190" s="71"/>
      <c r="AJL190" s="71"/>
      <c r="AJM190" s="71"/>
      <c r="AJN190" s="71"/>
      <c r="AJO190" s="71"/>
      <c r="AJP190" s="72"/>
      <c r="AJQ190" s="72"/>
      <c r="AJR190" s="72"/>
      <c r="AJS190" s="72"/>
      <c r="AJT190" s="72"/>
      <c r="AJU190" s="72"/>
      <c r="AJV190" s="72"/>
      <c r="AJW190" s="72"/>
      <c r="AJX190" s="72"/>
      <c r="AJY190" s="71"/>
      <c r="AJZ190" s="71"/>
      <c r="AKA190" s="71"/>
      <c r="AKB190" s="71"/>
      <c r="AKC190" s="71"/>
      <c r="AKD190" s="71"/>
      <c r="AKE190" s="71"/>
      <c r="AKF190" s="72"/>
      <c r="AKG190" s="72"/>
      <c r="AKH190" s="72"/>
      <c r="AKI190" s="72"/>
      <c r="AKJ190" s="72"/>
      <c r="AKK190" s="72"/>
      <c r="AKL190" s="72"/>
      <c r="AKM190" s="72"/>
      <c r="AKN190" s="72"/>
      <c r="AKO190" s="71"/>
      <c r="AKP190" s="71"/>
      <c r="AKQ190" s="71"/>
      <c r="AKR190" s="71"/>
      <c r="AKS190" s="71"/>
      <c r="AKT190" s="71"/>
      <c r="AKU190" s="71"/>
      <c r="AKV190" s="72"/>
      <c r="AKW190" s="72"/>
      <c r="AKX190" s="72"/>
      <c r="AKY190" s="72"/>
      <c r="AKZ190" s="72"/>
      <c r="ALA190" s="72"/>
      <c r="ALB190" s="72"/>
      <c r="ALC190" s="72"/>
      <c r="ALD190" s="72"/>
      <c r="ALE190" s="71"/>
      <c r="ALF190" s="71"/>
      <c r="ALG190" s="71"/>
      <c r="ALH190" s="71"/>
      <c r="ALI190" s="71"/>
      <c r="ALJ190" s="71"/>
      <c r="ALK190" s="71"/>
      <c r="ALL190" s="72"/>
      <c r="ALM190" s="72"/>
      <c r="ALN190" s="72"/>
      <c r="ALO190" s="72"/>
      <c r="ALP190" s="72"/>
      <c r="ALQ190" s="72"/>
      <c r="ALR190" s="72"/>
      <c r="ALS190" s="72"/>
      <c r="ALT190" s="72"/>
      <c r="ALU190" s="71"/>
      <c r="ALV190" s="71"/>
      <c r="ALW190" s="71"/>
      <c r="ALX190" s="71"/>
      <c r="ALY190" s="71"/>
      <c r="ALZ190" s="71"/>
      <c r="AMA190" s="71"/>
      <c r="AMB190" s="72"/>
      <c r="AMC190" s="72"/>
      <c r="AMD190" s="72"/>
      <c r="AME190" s="72"/>
      <c r="AMF190" s="72"/>
      <c r="AMG190" s="72"/>
      <c r="AMH190" s="72"/>
      <c r="AMI190" s="72"/>
      <c r="AMJ190" s="72"/>
      <c r="AMK190" s="71"/>
      <c r="AML190" s="71"/>
      <c r="AMM190" s="71"/>
      <c r="AMN190" s="71"/>
      <c r="AMO190" s="71"/>
      <c r="AMP190" s="71"/>
      <c r="AMQ190" s="71"/>
      <c r="AMR190" s="72"/>
      <c r="AMS190" s="72"/>
      <c r="AMT190" s="72"/>
      <c r="AMU190" s="72"/>
      <c r="AMV190" s="72"/>
      <c r="AMW190" s="72"/>
      <c r="AMX190" s="72"/>
      <c r="AMY190" s="72"/>
      <c r="AMZ190" s="72"/>
      <c r="ANA190" s="71"/>
      <c r="ANB190" s="71"/>
      <c r="ANC190" s="71"/>
      <c r="AND190" s="71"/>
      <c r="ANE190" s="71"/>
      <c r="ANF190" s="71"/>
      <c r="ANG190" s="71"/>
      <c r="ANH190" s="72"/>
      <c r="ANI190" s="72"/>
      <c r="ANJ190" s="72"/>
      <c r="ANK190" s="72"/>
      <c r="ANL190" s="72"/>
      <c r="ANM190" s="72"/>
      <c r="ANN190" s="72"/>
      <c r="ANO190" s="72"/>
      <c r="ANP190" s="72"/>
      <c r="ANQ190" s="71"/>
      <c r="ANR190" s="71"/>
      <c r="ANS190" s="71"/>
      <c r="ANT190" s="71"/>
      <c r="ANU190" s="71"/>
      <c r="ANV190" s="71"/>
      <c r="ANW190" s="71"/>
      <c r="ANX190" s="72"/>
      <c r="ANY190" s="72"/>
      <c r="ANZ190" s="72"/>
      <c r="AOA190" s="72"/>
      <c r="AOB190" s="72"/>
      <c r="AOC190" s="72"/>
      <c r="AOD190" s="72"/>
      <c r="AOE190" s="72"/>
      <c r="AOF190" s="72"/>
      <c r="AOG190" s="71"/>
      <c r="AOH190" s="71"/>
      <c r="AOI190" s="71"/>
      <c r="AOJ190" s="71"/>
      <c r="AOK190" s="71"/>
      <c r="AOL190" s="71"/>
      <c r="AOM190" s="71"/>
      <c r="AON190" s="72"/>
      <c r="AOO190" s="72"/>
      <c r="AOP190" s="72"/>
      <c r="AOQ190" s="72"/>
      <c r="AOR190" s="72"/>
      <c r="AOS190" s="72"/>
      <c r="AOT190" s="72"/>
      <c r="AOU190" s="72"/>
      <c r="AOV190" s="72"/>
      <c r="AOW190" s="71"/>
      <c r="AOX190" s="71"/>
      <c r="AOY190" s="71"/>
      <c r="AOZ190" s="71"/>
      <c r="APA190" s="71"/>
      <c r="APB190" s="71"/>
      <c r="APC190" s="71"/>
      <c r="APD190" s="72"/>
      <c r="APE190" s="72"/>
      <c r="APF190" s="72"/>
      <c r="APG190" s="72"/>
      <c r="APH190" s="72"/>
      <c r="API190" s="72"/>
      <c r="APJ190" s="72"/>
      <c r="APK190" s="72"/>
      <c r="APL190" s="72"/>
      <c r="APM190" s="71"/>
      <c r="APN190" s="71"/>
      <c r="APO190" s="71"/>
      <c r="APP190" s="71"/>
      <c r="APQ190" s="71"/>
      <c r="APR190" s="71"/>
      <c r="APS190" s="71"/>
      <c r="APT190" s="72"/>
      <c r="APU190" s="72"/>
      <c r="APV190" s="72"/>
      <c r="APW190" s="72"/>
      <c r="APX190" s="72"/>
      <c r="APY190" s="72"/>
      <c r="APZ190" s="72"/>
      <c r="AQA190" s="72"/>
      <c r="AQB190" s="72"/>
      <c r="AQC190" s="71"/>
      <c r="AQD190" s="71"/>
      <c r="AQE190" s="71"/>
      <c r="AQF190" s="71"/>
      <c r="AQG190" s="71"/>
      <c r="AQH190" s="71"/>
      <c r="AQI190" s="71"/>
      <c r="AQJ190" s="72"/>
      <c r="AQK190" s="72"/>
      <c r="AQL190" s="72"/>
      <c r="AQM190" s="72"/>
      <c r="AQN190" s="72"/>
      <c r="AQO190" s="72"/>
      <c r="AQP190" s="72"/>
      <c r="AQQ190" s="72"/>
      <c r="AQR190" s="72"/>
      <c r="AQS190" s="71"/>
      <c r="AQT190" s="71"/>
      <c r="AQU190" s="71"/>
      <c r="AQV190" s="71"/>
      <c r="AQW190" s="71"/>
      <c r="AQX190" s="71"/>
      <c r="AQY190" s="71"/>
      <c r="AQZ190" s="72"/>
      <c r="ARA190" s="72"/>
      <c r="ARB190" s="72"/>
      <c r="ARC190" s="72"/>
      <c r="ARD190" s="72"/>
      <c r="ARE190" s="72"/>
      <c r="ARF190" s="72"/>
      <c r="ARG190" s="72"/>
      <c r="ARH190" s="72"/>
      <c r="ARI190" s="71"/>
      <c r="ARJ190" s="71"/>
      <c r="ARK190" s="71"/>
      <c r="ARL190" s="71"/>
      <c r="ARM190" s="71"/>
      <c r="ARN190" s="71"/>
      <c r="ARO190" s="71"/>
      <c r="ARP190" s="72"/>
      <c r="ARQ190" s="72"/>
      <c r="ARR190" s="72"/>
      <c r="ARS190" s="72"/>
      <c r="ART190" s="72"/>
      <c r="ARU190" s="72"/>
      <c r="ARV190" s="72"/>
      <c r="ARW190" s="72"/>
      <c r="ARX190" s="72"/>
      <c r="ARY190" s="71"/>
      <c r="ARZ190" s="71"/>
      <c r="ASA190" s="71"/>
      <c r="ASB190" s="71"/>
      <c r="ASC190" s="71"/>
      <c r="ASD190" s="71"/>
      <c r="ASE190" s="71"/>
      <c r="ASF190" s="72"/>
      <c r="ASG190" s="72"/>
      <c r="ASH190" s="72"/>
      <c r="ASI190" s="72"/>
      <c r="ASJ190" s="72"/>
      <c r="ASK190" s="72"/>
      <c r="ASL190" s="72"/>
      <c r="ASM190" s="72"/>
      <c r="ASN190" s="72"/>
      <c r="ASO190" s="71"/>
      <c r="ASP190" s="71"/>
      <c r="ASQ190" s="71"/>
      <c r="ASR190" s="71"/>
      <c r="ASS190" s="71"/>
      <c r="AST190" s="71"/>
      <c r="ASU190" s="71"/>
      <c r="ASV190" s="72"/>
      <c r="ASW190" s="72"/>
      <c r="ASX190" s="72"/>
      <c r="ASY190" s="72"/>
      <c r="ASZ190" s="72"/>
      <c r="ATA190" s="72"/>
      <c r="ATB190" s="72"/>
      <c r="ATC190" s="72"/>
      <c r="ATD190" s="72"/>
      <c r="ATE190" s="71"/>
      <c r="ATF190" s="71"/>
      <c r="ATG190" s="71"/>
      <c r="ATH190" s="71"/>
      <c r="ATI190" s="71"/>
      <c r="ATJ190" s="71"/>
      <c r="ATK190" s="71"/>
      <c r="ATL190" s="72"/>
      <c r="ATM190" s="72"/>
      <c r="ATN190" s="72"/>
      <c r="ATO190" s="72"/>
      <c r="ATP190" s="72"/>
      <c r="ATQ190" s="72"/>
      <c r="ATR190" s="72"/>
      <c r="ATS190" s="72"/>
      <c r="ATT190" s="72"/>
      <c r="ATU190" s="71"/>
      <c r="ATV190" s="71"/>
      <c r="ATW190" s="71"/>
      <c r="ATX190" s="71"/>
      <c r="ATY190" s="71"/>
      <c r="ATZ190" s="71"/>
      <c r="AUA190" s="71"/>
      <c r="AUB190" s="72"/>
      <c r="AUC190" s="72"/>
      <c r="AUD190" s="72"/>
      <c r="AUE190" s="72"/>
      <c r="AUF190" s="72"/>
      <c r="AUG190" s="72"/>
      <c r="AUH190" s="72"/>
      <c r="AUI190" s="72"/>
      <c r="AUJ190" s="72"/>
      <c r="AUK190" s="71"/>
      <c r="AUL190" s="71"/>
      <c r="AUM190" s="71"/>
      <c r="AUN190" s="71"/>
      <c r="AUO190" s="71"/>
      <c r="AUP190" s="71"/>
      <c r="AUQ190" s="71"/>
      <c r="AUR190" s="72"/>
      <c r="AUS190" s="72"/>
      <c r="AUT190" s="72"/>
      <c r="AUU190" s="72"/>
      <c r="AUV190" s="72"/>
      <c r="AUW190" s="72"/>
      <c r="AUX190" s="72"/>
      <c r="AUY190" s="72"/>
      <c r="AUZ190" s="72"/>
      <c r="AVA190" s="71"/>
      <c r="AVB190" s="71"/>
      <c r="AVC190" s="71"/>
      <c r="AVD190" s="71"/>
      <c r="AVE190" s="71"/>
      <c r="AVF190" s="71"/>
      <c r="AVG190" s="71"/>
      <c r="AVH190" s="72"/>
      <c r="AVI190" s="72"/>
      <c r="AVJ190" s="72"/>
      <c r="AVK190" s="72"/>
      <c r="AVL190" s="72"/>
      <c r="AVM190" s="72"/>
      <c r="AVN190" s="72"/>
      <c r="AVO190" s="72"/>
      <c r="AVP190" s="72"/>
      <c r="AVQ190" s="71"/>
      <c r="AVR190" s="71"/>
      <c r="AVS190" s="71"/>
      <c r="AVT190" s="71"/>
      <c r="AVU190" s="71"/>
      <c r="AVV190" s="71"/>
      <c r="AVW190" s="71"/>
      <c r="AVX190" s="72"/>
      <c r="AVY190" s="72"/>
      <c r="AVZ190" s="72"/>
      <c r="AWA190" s="72"/>
      <c r="AWB190" s="72"/>
      <c r="AWC190" s="72"/>
      <c r="AWD190" s="72"/>
      <c r="AWE190" s="72"/>
      <c r="AWF190" s="72"/>
      <c r="AWG190" s="71"/>
      <c r="AWH190" s="71"/>
      <c r="AWI190" s="71"/>
      <c r="AWJ190" s="71"/>
      <c r="AWK190" s="71"/>
      <c r="AWL190" s="71"/>
      <c r="AWM190" s="71"/>
      <c r="AWN190" s="72"/>
      <c r="AWO190" s="72"/>
      <c r="AWP190" s="72"/>
      <c r="AWQ190" s="72"/>
      <c r="AWR190" s="72"/>
      <c r="AWS190" s="72"/>
      <c r="AWT190" s="72"/>
      <c r="AWU190" s="72"/>
      <c r="AWV190" s="72"/>
      <c r="AWW190" s="71"/>
      <c r="AWX190" s="71"/>
      <c r="AWY190" s="71"/>
      <c r="AWZ190" s="71"/>
      <c r="AXA190" s="71"/>
      <c r="AXB190" s="71"/>
      <c r="AXC190" s="71"/>
      <c r="AXD190" s="72"/>
      <c r="AXE190" s="72"/>
      <c r="AXF190" s="72"/>
      <c r="AXG190" s="72"/>
      <c r="AXH190" s="72"/>
      <c r="AXI190" s="72"/>
      <c r="AXJ190" s="72"/>
      <c r="AXK190" s="72"/>
      <c r="AXL190" s="72"/>
      <c r="AXM190" s="71"/>
      <c r="AXN190" s="71"/>
      <c r="AXO190" s="71"/>
      <c r="AXP190" s="71"/>
      <c r="AXQ190" s="71"/>
      <c r="AXR190" s="71"/>
      <c r="AXS190" s="71"/>
      <c r="AXT190" s="72"/>
      <c r="AXU190" s="72"/>
      <c r="AXV190" s="72"/>
      <c r="AXW190" s="72"/>
      <c r="AXX190" s="72"/>
      <c r="AXY190" s="72"/>
      <c r="AXZ190" s="72"/>
      <c r="AYA190" s="72"/>
      <c r="AYB190" s="72"/>
      <c r="AYC190" s="71"/>
      <c r="AYD190" s="71"/>
      <c r="AYE190" s="71"/>
      <c r="AYF190" s="71"/>
      <c r="AYG190" s="71"/>
      <c r="AYH190" s="71"/>
      <c r="AYI190" s="71"/>
      <c r="AYJ190" s="72"/>
      <c r="AYK190" s="72"/>
      <c r="AYL190" s="72"/>
      <c r="AYM190" s="72"/>
      <c r="AYN190" s="72"/>
      <c r="AYO190" s="72"/>
      <c r="AYP190" s="72"/>
      <c r="AYQ190" s="72"/>
      <c r="AYR190" s="72"/>
      <c r="AYS190" s="71"/>
      <c r="AYT190" s="71"/>
      <c r="AYU190" s="71"/>
      <c r="AYV190" s="71"/>
      <c r="AYW190" s="71"/>
      <c r="AYX190" s="71"/>
      <c r="AYY190" s="71"/>
      <c r="AYZ190" s="72"/>
      <c r="AZA190" s="72"/>
      <c r="AZB190" s="72"/>
      <c r="AZC190" s="72"/>
      <c r="AZD190" s="72"/>
      <c r="AZE190" s="72"/>
      <c r="AZF190" s="72"/>
      <c r="AZG190" s="72"/>
      <c r="AZH190" s="72"/>
      <c r="AZI190" s="71"/>
      <c r="AZJ190" s="71"/>
      <c r="AZK190" s="71"/>
      <c r="AZL190" s="71"/>
      <c r="AZM190" s="71"/>
      <c r="AZN190" s="71"/>
      <c r="AZO190" s="71"/>
      <c r="AZP190" s="72"/>
      <c r="AZQ190" s="72"/>
      <c r="AZR190" s="72"/>
      <c r="AZS190" s="72"/>
      <c r="AZT190" s="72"/>
      <c r="AZU190" s="72"/>
      <c r="AZV190" s="72"/>
      <c r="AZW190" s="72"/>
      <c r="AZX190" s="72"/>
      <c r="AZY190" s="71"/>
      <c r="AZZ190" s="71"/>
      <c r="BAA190" s="71"/>
      <c r="BAB190" s="71"/>
      <c r="BAC190" s="71"/>
      <c r="BAD190" s="71"/>
      <c r="BAE190" s="71"/>
      <c r="BAF190" s="72"/>
      <c r="BAG190" s="72"/>
      <c r="BAH190" s="72"/>
      <c r="BAI190" s="72"/>
      <c r="BAJ190" s="72"/>
      <c r="BAK190" s="72"/>
      <c r="BAL190" s="72"/>
      <c r="BAM190" s="72"/>
      <c r="BAN190" s="72"/>
      <c r="BAO190" s="71"/>
      <c r="BAP190" s="71"/>
      <c r="BAQ190" s="71"/>
      <c r="BAR190" s="71"/>
      <c r="BAS190" s="71"/>
      <c r="BAT190" s="71"/>
      <c r="BAU190" s="71"/>
      <c r="BAV190" s="72"/>
      <c r="BAW190" s="72"/>
      <c r="BAX190" s="72"/>
      <c r="BAY190" s="72"/>
      <c r="BAZ190" s="72"/>
      <c r="BBA190" s="72"/>
      <c r="BBB190" s="72"/>
      <c r="BBC190" s="72"/>
      <c r="BBD190" s="72"/>
      <c r="BBE190" s="71"/>
      <c r="BBF190" s="71"/>
      <c r="BBG190" s="71"/>
      <c r="BBH190" s="71"/>
      <c r="BBI190" s="71"/>
      <c r="BBJ190" s="71"/>
      <c r="BBK190" s="71"/>
      <c r="BBL190" s="72"/>
      <c r="BBM190" s="72"/>
      <c r="BBN190" s="72"/>
      <c r="BBO190" s="72"/>
      <c r="BBP190" s="72"/>
      <c r="BBQ190" s="72"/>
      <c r="BBR190" s="72"/>
      <c r="BBS190" s="72"/>
      <c r="BBT190" s="72"/>
      <c r="BBU190" s="71"/>
      <c r="BBV190" s="71"/>
      <c r="BBW190" s="71"/>
      <c r="BBX190" s="71"/>
      <c r="BBY190" s="71"/>
      <c r="BBZ190" s="71"/>
      <c r="BCA190" s="71"/>
      <c r="BCB190" s="72"/>
      <c r="BCC190" s="72"/>
      <c r="BCD190" s="72"/>
      <c r="BCE190" s="72"/>
      <c r="BCF190" s="72"/>
      <c r="BCG190" s="72"/>
      <c r="BCH190" s="72"/>
      <c r="BCI190" s="72"/>
      <c r="BCJ190" s="72"/>
      <c r="BCK190" s="71"/>
      <c r="BCL190" s="71"/>
      <c r="BCM190" s="71"/>
      <c r="BCN190" s="71"/>
      <c r="BCO190" s="71"/>
      <c r="BCP190" s="71"/>
      <c r="BCQ190" s="71"/>
      <c r="BCR190" s="72"/>
      <c r="BCS190" s="72"/>
      <c r="BCT190" s="72"/>
      <c r="BCU190" s="72"/>
      <c r="BCV190" s="72"/>
      <c r="BCW190" s="72"/>
      <c r="BCX190" s="72"/>
      <c r="BCY190" s="72"/>
      <c r="BCZ190" s="72"/>
      <c r="BDA190" s="71"/>
      <c r="BDB190" s="71"/>
      <c r="BDC190" s="71"/>
      <c r="BDD190" s="71"/>
      <c r="BDE190" s="71"/>
      <c r="BDF190" s="71"/>
      <c r="BDG190" s="71"/>
      <c r="BDH190" s="72"/>
      <c r="BDI190" s="72"/>
      <c r="BDJ190" s="72"/>
      <c r="BDK190" s="72"/>
      <c r="BDL190" s="72"/>
      <c r="BDM190" s="72"/>
      <c r="BDN190" s="72"/>
      <c r="BDO190" s="72"/>
      <c r="BDP190" s="72"/>
      <c r="BDQ190" s="71"/>
      <c r="BDR190" s="71"/>
      <c r="BDS190" s="71"/>
      <c r="BDT190" s="71"/>
      <c r="BDU190" s="71"/>
      <c r="BDV190" s="71"/>
      <c r="BDW190" s="71"/>
      <c r="BDX190" s="72"/>
      <c r="BDY190" s="72"/>
      <c r="BDZ190" s="72"/>
      <c r="BEA190" s="72"/>
      <c r="BEB190" s="72"/>
      <c r="BEC190" s="72"/>
      <c r="BED190" s="72"/>
      <c r="BEE190" s="72"/>
      <c r="BEF190" s="72"/>
      <c r="BEG190" s="71"/>
      <c r="BEH190" s="71"/>
      <c r="BEI190" s="71"/>
      <c r="BEJ190" s="71"/>
      <c r="BEK190" s="71"/>
      <c r="BEL190" s="71"/>
      <c r="BEM190" s="71"/>
      <c r="BEN190" s="72"/>
      <c r="BEO190" s="72"/>
      <c r="BEP190" s="72"/>
      <c r="BEQ190" s="72"/>
      <c r="BER190" s="72"/>
      <c r="BES190" s="72"/>
      <c r="BET190" s="72"/>
      <c r="BEU190" s="72"/>
      <c r="BEV190" s="72"/>
      <c r="BEW190" s="71"/>
      <c r="BEX190" s="71"/>
      <c r="BEY190" s="71"/>
      <c r="BEZ190" s="71"/>
      <c r="BFA190" s="71"/>
      <c r="BFB190" s="71"/>
      <c r="BFC190" s="71"/>
      <c r="BFD190" s="72"/>
      <c r="BFE190" s="72"/>
      <c r="BFF190" s="72"/>
      <c r="BFG190" s="72"/>
      <c r="BFH190" s="72"/>
      <c r="BFI190" s="72"/>
      <c r="BFJ190" s="72"/>
      <c r="BFK190" s="72"/>
      <c r="BFL190" s="72"/>
      <c r="BFM190" s="71"/>
      <c r="BFN190" s="71"/>
      <c r="BFO190" s="71"/>
      <c r="BFP190" s="71"/>
      <c r="BFQ190" s="71"/>
      <c r="BFR190" s="71"/>
      <c r="BFS190" s="71"/>
      <c r="BFT190" s="72"/>
      <c r="BFU190" s="72"/>
      <c r="BFV190" s="72"/>
      <c r="BFW190" s="72"/>
      <c r="BFX190" s="72"/>
      <c r="BFY190" s="72"/>
      <c r="BFZ190" s="72"/>
      <c r="BGA190" s="72"/>
      <c r="BGB190" s="72"/>
      <c r="BGC190" s="71"/>
      <c r="BGD190" s="71"/>
      <c r="BGE190" s="71"/>
      <c r="BGF190" s="71"/>
      <c r="BGG190" s="71"/>
      <c r="BGH190" s="71"/>
      <c r="BGI190" s="71"/>
      <c r="BGJ190" s="72"/>
      <c r="BGK190" s="72"/>
      <c r="BGL190" s="72"/>
      <c r="BGM190" s="72"/>
      <c r="BGN190" s="72"/>
      <c r="BGO190" s="72"/>
      <c r="BGP190" s="72"/>
      <c r="BGQ190" s="72"/>
      <c r="BGR190" s="72"/>
      <c r="BGS190" s="71"/>
      <c r="BGT190" s="71"/>
      <c r="BGU190" s="71"/>
      <c r="BGV190" s="71"/>
      <c r="BGW190" s="71"/>
      <c r="BGX190" s="71"/>
      <c r="BGY190" s="71"/>
      <c r="BGZ190" s="72"/>
      <c r="BHA190" s="72"/>
      <c r="BHB190" s="72"/>
      <c r="BHC190" s="72"/>
      <c r="BHD190" s="72"/>
      <c r="BHE190" s="72"/>
      <c r="BHF190" s="72"/>
      <c r="BHG190" s="72"/>
      <c r="BHH190" s="72"/>
      <c r="BHI190" s="71"/>
      <c r="BHJ190" s="71"/>
      <c r="BHK190" s="71"/>
      <c r="BHL190" s="71"/>
      <c r="BHM190" s="71"/>
      <c r="BHN190" s="71"/>
      <c r="BHO190" s="71"/>
      <c r="BHP190" s="72"/>
      <c r="BHQ190" s="72"/>
      <c r="BHR190" s="72"/>
      <c r="BHS190" s="72"/>
      <c r="BHT190" s="72"/>
      <c r="BHU190" s="72"/>
      <c r="BHV190" s="72"/>
      <c r="BHW190" s="72"/>
      <c r="BHX190" s="72"/>
      <c r="BHY190" s="71"/>
      <c r="BHZ190" s="71"/>
      <c r="BIA190" s="71"/>
      <c r="BIB190" s="71"/>
      <c r="BIC190" s="71"/>
      <c r="BID190" s="71"/>
      <c r="BIE190" s="71"/>
      <c r="BIF190" s="72"/>
      <c r="BIG190" s="72"/>
      <c r="BIH190" s="72"/>
      <c r="BII190" s="72"/>
      <c r="BIJ190" s="72"/>
      <c r="BIK190" s="72"/>
      <c r="BIL190" s="72"/>
      <c r="BIM190" s="72"/>
      <c r="BIN190" s="72"/>
      <c r="BIO190" s="71"/>
      <c r="BIP190" s="71"/>
      <c r="BIQ190" s="71"/>
      <c r="BIR190" s="71"/>
      <c r="BIS190" s="71"/>
      <c r="BIT190" s="71"/>
      <c r="BIU190" s="71"/>
      <c r="BIV190" s="72"/>
      <c r="BIW190" s="72"/>
      <c r="BIX190" s="72"/>
      <c r="BIY190" s="72"/>
      <c r="BIZ190" s="72"/>
      <c r="BJA190" s="72"/>
      <c r="BJB190" s="72"/>
      <c r="BJC190" s="72"/>
      <c r="BJD190" s="72"/>
      <c r="BJE190" s="71"/>
      <c r="BJF190" s="71"/>
      <c r="BJG190" s="71"/>
      <c r="BJH190" s="71"/>
      <c r="BJI190" s="71"/>
      <c r="BJJ190" s="71"/>
      <c r="BJK190" s="71"/>
      <c r="BJL190" s="72"/>
      <c r="BJM190" s="72"/>
      <c r="BJN190" s="72"/>
      <c r="BJO190" s="72"/>
      <c r="BJP190" s="72"/>
      <c r="BJQ190" s="72"/>
      <c r="BJR190" s="72"/>
      <c r="BJS190" s="72"/>
      <c r="BJT190" s="72"/>
      <c r="BJU190" s="71"/>
      <c r="BJV190" s="71"/>
      <c r="BJW190" s="71"/>
      <c r="BJX190" s="71"/>
      <c r="BJY190" s="71"/>
      <c r="BJZ190" s="71"/>
      <c r="BKA190" s="71"/>
      <c r="BKB190" s="72"/>
      <c r="BKC190" s="72"/>
      <c r="BKD190" s="72"/>
      <c r="BKE190" s="72"/>
      <c r="BKF190" s="72"/>
      <c r="BKG190" s="72"/>
      <c r="BKH190" s="72"/>
      <c r="BKI190" s="72"/>
      <c r="BKJ190" s="72"/>
      <c r="BKK190" s="71"/>
      <c r="BKL190" s="71"/>
      <c r="BKM190" s="71"/>
      <c r="BKN190" s="71"/>
      <c r="BKO190" s="71"/>
      <c r="BKP190" s="71"/>
      <c r="BKQ190" s="71"/>
      <c r="BKR190" s="72"/>
      <c r="BKS190" s="72"/>
      <c r="BKT190" s="72"/>
      <c r="BKU190" s="72"/>
      <c r="BKV190" s="72"/>
      <c r="BKW190" s="72"/>
      <c r="BKX190" s="72"/>
      <c r="BKY190" s="72"/>
      <c r="BKZ190" s="72"/>
      <c r="BLA190" s="71"/>
      <c r="BLB190" s="71"/>
      <c r="BLC190" s="71"/>
      <c r="BLD190" s="71"/>
      <c r="BLE190" s="71"/>
      <c r="BLF190" s="71"/>
      <c r="BLG190" s="71"/>
      <c r="BLH190" s="72"/>
      <c r="BLI190" s="72"/>
      <c r="BLJ190" s="72"/>
      <c r="BLK190" s="72"/>
      <c r="BLL190" s="72"/>
      <c r="BLM190" s="72"/>
      <c r="BLN190" s="72"/>
      <c r="BLO190" s="72"/>
      <c r="BLP190" s="72"/>
      <c r="BLQ190" s="71"/>
      <c r="BLR190" s="71"/>
      <c r="BLS190" s="71"/>
      <c r="BLT190" s="71"/>
      <c r="BLU190" s="71"/>
      <c r="BLV190" s="71"/>
      <c r="BLW190" s="71"/>
      <c r="BLX190" s="72"/>
      <c r="BLY190" s="72"/>
      <c r="BLZ190" s="72"/>
      <c r="BMA190" s="72"/>
      <c r="BMB190" s="72"/>
      <c r="BMC190" s="72"/>
      <c r="BMD190" s="72"/>
      <c r="BME190" s="72"/>
      <c r="BMF190" s="72"/>
      <c r="BMG190" s="71"/>
      <c r="BMH190" s="71"/>
      <c r="BMI190" s="71"/>
      <c r="BMJ190" s="71"/>
      <c r="BMK190" s="71"/>
      <c r="BML190" s="71"/>
      <c r="BMM190" s="71"/>
      <c r="BMN190" s="72"/>
      <c r="BMO190" s="72"/>
      <c r="BMP190" s="72"/>
      <c r="BMQ190" s="72"/>
      <c r="BMR190" s="72"/>
      <c r="BMS190" s="72"/>
      <c r="BMT190" s="72"/>
      <c r="BMU190" s="72"/>
      <c r="BMV190" s="72"/>
      <c r="BMW190" s="71"/>
      <c r="BMX190" s="71"/>
      <c r="BMY190" s="71"/>
      <c r="BMZ190" s="71"/>
      <c r="BNA190" s="71"/>
      <c r="BNB190" s="71"/>
      <c r="BNC190" s="71"/>
      <c r="BND190" s="72"/>
      <c r="BNE190" s="72"/>
      <c r="BNF190" s="72"/>
      <c r="BNG190" s="72"/>
      <c r="BNH190" s="72"/>
      <c r="BNI190" s="72"/>
      <c r="BNJ190" s="72"/>
      <c r="BNK190" s="72"/>
      <c r="BNL190" s="72"/>
      <c r="BNM190" s="71"/>
      <c r="BNN190" s="71"/>
      <c r="BNO190" s="71"/>
      <c r="BNP190" s="71"/>
      <c r="BNQ190" s="71"/>
      <c r="BNR190" s="71"/>
      <c r="BNS190" s="71"/>
      <c r="BNT190" s="72"/>
      <c r="BNU190" s="72"/>
      <c r="BNV190" s="72"/>
      <c r="BNW190" s="72"/>
      <c r="BNX190" s="72"/>
      <c r="BNY190" s="72"/>
      <c r="BNZ190" s="72"/>
      <c r="BOA190" s="72"/>
      <c r="BOB190" s="72"/>
      <c r="BOC190" s="71"/>
      <c r="BOD190" s="71"/>
      <c r="BOE190" s="71"/>
      <c r="BOF190" s="71"/>
      <c r="BOG190" s="71"/>
      <c r="BOH190" s="71"/>
      <c r="BOI190" s="71"/>
      <c r="BOJ190" s="72"/>
      <c r="BOK190" s="72"/>
      <c r="BOL190" s="72"/>
      <c r="BOM190" s="72"/>
      <c r="BON190" s="72"/>
      <c r="BOO190" s="72"/>
      <c r="BOP190" s="72"/>
      <c r="BOQ190" s="72"/>
      <c r="BOR190" s="72"/>
      <c r="BOS190" s="71"/>
      <c r="BOT190" s="71"/>
      <c r="BOU190" s="71"/>
      <c r="BOV190" s="71"/>
      <c r="BOW190" s="71"/>
      <c r="BOX190" s="71"/>
      <c r="BOY190" s="71"/>
      <c r="BOZ190" s="72"/>
      <c r="BPA190" s="72"/>
      <c r="BPB190" s="72"/>
      <c r="BPC190" s="72"/>
      <c r="BPD190" s="72"/>
      <c r="BPE190" s="72"/>
      <c r="BPF190" s="72"/>
      <c r="BPG190" s="72"/>
      <c r="BPH190" s="72"/>
      <c r="BPI190" s="71"/>
      <c r="BPJ190" s="71"/>
      <c r="BPK190" s="71"/>
      <c r="BPL190" s="71"/>
      <c r="BPM190" s="71"/>
      <c r="BPN190" s="71"/>
      <c r="BPO190" s="71"/>
      <c r="BPP190" s="72"/>
      <c r="BPQ190" s="72"/>
      <c r="BPR190" s="72"/>
      <c r="BPS190" s="72"/>
      <c r="BPT190" s="72"/>
      <c r="BPU190" s="72"/>
      <c r="BPV190" s="72"/>
      <c r="BPW190" s="72"/>
      <c r="BPX190" s="72"/>
      <c r="BPY190" s="71"/>
      <c r="BPZ190" s="71"/>
      <c r="BQA190" s="71"/>
      <c r="BQB190" s="71"/>
      <c r="BQC190" s="71"/>
      <c r="BQD190" s="71"/>
      <c r="BQE190" s="71"/>
      <c r="BQF190" s="72"/>
      <c r="BQG190" s="72"/>
      <c r="BQH190" s="72"/>
      <c r="BQI190" s="72"/>
      <c r="BQJ190" s="72"/>
      <c r="BQK190" s="72"/>
      <c r="BQL190" s="72"/>
      <c r="BQM190" s="72"/>
      <c r="BQN190" s="72"/>
      <c r="BQO190" s="71"/>
      <c r="BQP190" s="71"/>
      <c r="BQQ190" s="71"/>
      <c r="BQR190" s="71"/>
      <c r="BQS190" s="71"/>
      <c r="BQT190" s="71"/>
      <c r="BQU190" s="71"/>
      <c r="BQV190" s="72"/>
      <c r="BQW190" s="72"/>
      <c r="BQX190" s="72"/>
      <c r="BQY190" s="72"/>
      <c r="BQZ190" s="72"/>
      <c r="BRA190" s="72"/>
      <c r="BRB190" s="72"/>
      <c r="BRC190" s="72"/>
      <c r="BRD190" s="72"/>
      <c r="BRE190" s="71"/>
      <c r="BRF190" s="71"/>
      <c r="BRG190" s="71"/>
      <c r="BRH190" s="71"/>
      <c r="BRI190" s="71"/>
      <c r="BRJ190" s="71"/>
      <c r="BRK190" s="71"/>
      <c r="BRL190" s="72"/>
      <c r="BRM190" s="72"/>
      <c r="BRN190" s="72"/>
      <c r="BRO190" s="72"/>
      <c r="BRP190" s="72"/>
      <c r="BRQ190" s="72"/>
      <c r="BRR190" s="72"/>
      <c r="BRS190" s="72"/>
      <c r="BRT190" s="72"/>
      <c r="BRU190" s="71"/>
      <c r="BRV190" s="71"/>
      <c r="BRW190" s="71"/>
      <c r="BRX190" s="71"/>
      <c r="BRY190" s="71"/>
      <c r="BRZ190" s="71"/>
      <c r="BSA190" s="71"/>
      <c r="BSB190" s="72"/>
      <c r="BSC190" s="72"/>
      <c r="BSD190" s="72"/>
      <c r="BSE190" s="72"/>
      <c r="BSF190" s="72"/>
      <c r="BSG190" s="72"/>
      <c r="BSH190" s="72"/>
      <c r="BSI190" s="72"/>
      <c r="BSJ190" s="72"/>
      <c r="BSK190" s="71"/>
      <c r="BSL190" s="71"/>
      <c r="BSM190" s="71"/>
      <c r="BSN190" s="71"/>
      <c r="BSO190" s="71"/>
      <c r="BSP190" s="71"/>
      <c r="BSQ190" s="71"/>
      <c r="BSR190" s="72"/>
      <c r="BSS190" s="72"/>
      <c r="BST190" s="72"/>
      <c r="BSU190" s="72"/>
      <c r="BSV190" s="72"/>
      <c r="BSW190" s="72"/>
      <c r="BSX190" s="72"/>
      <c r="BSY190" s="72"/>
      <c r="BSZ190" s="72"/>
      <c r="BTA190" s="71"/>
      <c r="BTB190" s="71"/>
      <c r="BTC190" s="71"/>
      <c r="BTD190" s="71"/>
      <c r="BTE190" s="71"/>
      <c r="BTF190" s="71"/>
      <c r="BTG190" s="71"/>
      <c r="BTH190" s="72"/>
      <c r="BTI190" s="72"/>
      <c r="BTJ190" s="72"/>
      <c r="BTK190" s="72"/>
      <c r="BTL190" s="72"/>
      <c r="BTM190" s="72"/>
      <c r="BTN190" s="72"/>
      <c r="BTO190" s="72"/>
      <c r="BTP190" s="72"/>
      <c r="BTQ190" s="71"/>
      <c r="BTR190" s="71"/>
      <c r="BTS190" s="71"/>
      <c r="BTT190" s="71"/>
      <c r="BTU190" s="71"/>
      <c r="BTV190" s="71"/>
      <c r="BTW190" s="71"/>
      <c r="BTX190" s="72"/>
      <c r="BTY190" s="72"/>
      <c r="BTZ190" s="72"/>
      <c r="BUA190" s="72"/>
      <c r="BUB190" s="72"/>
      <c r="BUC190" s="72"/>
      <c r="BUD190" s="72"/>
      <c r="BUE190" s="72"/>
      <c r="BUF190" s="72"/>
      <c r="BUG190" s="71"/>
      <c r="BUH190" s="71"/>
      <c r="BUI190" s="71"/>
      <c r="BUJ190" s="71"/>
      <c r="BUK190" s="71"/>
      <c r="BUL190" s="71"/>
      <c r="BUM190" s="71"/>
      <c r="BUN190" s="72"/>
      <c r="BUO190" s="72"/>
      <c r="BUP190" s="72"/>
      <c r="BUQ190" s="72"/>
      <c r="BUR190" s="72"/>
      <c r="BUS190" s="72"/>
      <c r="BUT190" s="72"/>
      <c r="BUU190" s="72"/>
      <c r="BUV190" s="72"/>
      <c r="BUW190" s="71"/>
      <c r="BUX190" s="71"/>
      <c r="BUY190" s="71"/>
      <c r="BUZ190" s="71"/>
      <c r="BVA190" s="71"/>
      <c r="BVB190" s="71"/>
      <c r="BVC190" s="71"/>
      <c r="BVD190" s="72"/>
      <c r="BVE190" s="72"/>
      <c r="BVF190" s="72"/>
      <c r="BVG190" s="72"/>
      <c r="BVH190" s="72"/>
      <c r="BVI190" s="72"/>
      <c r="BVJ190" s="72"/>
      <c r="BVK190" s="72"/>
      <c r="BVL190" s="72"/>
      <c r="BVM190" s="71"/>
      <c r="BVN190" s="71"/>
      <c r="BVO190" s="71"/>
      <c r="BVP190" s="71"/>
      <c r="BVQ190" s="71"/>
      <c r="BVR190" s="71"/>
      <c r="BVS190" s="71"/>
      <c r="BVT190" s="72"/>
      <c r="BVU190" s="72"/>
      <c r="BVV190" s="72"/>
      <c r="BVW190" s="72"/>
      <c r="BVX190" s="72"/>
      <c r="BVY190" s="72"/>
      <c r="BVZ190" s="72"/>
      <c r="BWA190" s="72"/>
      <c r="BWB190" s="72"/>
      <c r="BWC190" s="71"/>
      <c r="BWD190" s="71"/>
      <c r="BWE190" s="71"/>
      <c r="BWF190" s="71"/>
      <c r="BWG190" s="71"/>
      <c r="BWH190" s="71"/>
      <c r="BWI190" s="71"/>
      <c r="BWJ190" s="72"/>
      <c r="BWK190" s="72"/>
      <c r="BWL190" s="72"/>
      <c r="BWM190" s="72"/>
      <c r="BWN190" s="72"/>
      <c r="BWO190" s="72"/>
      <c r="BWP190" s="72"/>
      <c r="BWQ190" s="72"/>
      <c r="BWR190" s="72"/>
      <c r="BWS190" s="71"/>
      <c r="BWT190" s="71"/>
      <c r="BWU190" s="71"/>
      <c r="BWV190" s="71"/>
      <c r="BWW190" s="71"/>
      <c r="BWX190" s="71"/>
      <c r="BWY190" s="71"/>
      <c r="BWZ190" s="72"/>
      <c r="BXA190" s="72"/>
      <c r="BXB190" s="72"/>
      <c r="BXC190" s="72"/>
      <c r="BXD190" s="72"/>
      <c r="BXE190" s="72"/>
      <c r="BXF190" s="72"/>
      <c r="BXG190" s="72"/>
      <c r="BXH190" s="72"/>
      <c r="BXI190" s="71"/>
      <c r="BXJ190" s="71"/>
      <c r="BXK190" s="71"/>
      <c r="BXL190" s="71"/>
      <c r="BXM190" s="71"/>
      <c r="BXN190" s="71"/>
      <c r="BXO190" s="71"/>
      <c r="BXP190" s="72"/>
      <c r="BXQ190" s="72"/>
      <c r="BXR190" s="72"/>
      <c r="BXS190" s="72"/>
      <c r="BXT190" s="72"/>
      <c r="BXU190" s="72"/>
      <c r="BXV190" s="72"/>
      <c r="BXW190" s="72"/>
      <c r="BXX190" s="72"/>
      <c r="BXY190" s="71"/>
      <c r="BXZ190" s="71"/>
      <c r="BYA190" s="71"/>
      <c r="BYB190" s="71"/>
      <c r="BYC190" s="71"/>
      <c r="BYD190" s="71"/>
      <c r="BYE190" s="71"/>
      <c r="BYF190" s="72"/>
      <c r="BYG190" s="72"/>
      <c r="BYH190" s="72"/>
      <c r="BYI190" s="72"/>
      <c r="BYJ190" s="72"/>
      <c r="BYK190" s="72"/>
      <c r="BYL190" s="72"/>
      <c r="BYM190" s="72"/>
      <c r="BYN190" s="72"/>
      <c r="BYO190" s="71"/>
      <c r="BYP190" s="71"/>
      <c r="BYQ190" s="71"/>
      <c r="BYR190" s="71"/>
      <c r="BYS190" s="71"/>
      <c r="BYT190" s="71"/>
      <c r="BYU190" s="71"/>
      <c r="BYV190" s="72"/>
      <c r="BYW190" s="72"/>
      <c r="BYX190" s="72"/>
      <c r="BYY190" s="72"/>
      <c r="BYZ190" s="72"/>
      <c r="BZA190" s="72"/>
      <c r="BZB190" s="72"/>
      <c r="BZC190" s="72"/>
      <c r="BZD190" s="72"/>
      <c r="BZE190" s="71"/>
      <c r="BZF190" s="71"/>
      <c r="BZG190" s="71"/>
      <c r="BZH190" s="71"/>
      <c r="BZI190" s="71"/>
      <c r="BZJ190" s="71"/>
      <c r="BZK190" s="71"/>
      <c r="BZL190" s="72"/>
      <c r="BZM190" s="72"/>
      <c r="BZN190" s="72"/>
      <c r="BZO190" s="72"/>
      <c r="BZP190" s="72"/>
      <c r="BZQ190" s="72"/>
      <c r="BZR190" s="72"/>
      <c r="BZS190" s="72"/>
      <c r="BZT190" s="72"/>
      <c r="BZU190" s="71"/>
      <c r="BZV190" s="71"/>
      <c r="BZW190" s="71"/>
      <c r="BZX190" s="71"/>
      <c r="BZY190" s="71"/>
      <c r="BZZ190" s="71"/>
      <c r="CAA190" s="71"/>
      <c r="CAB190" s="72"/>
      <c r="CAC190" s="72"/>
      <c r="CAD190" s="72"/>
      <c r="CAE190" s="72"/>
      <c r="CAF190" s="72"/>
      <c r="CAG190" s="72"/>
      <c r="CAH190" s="72"/>
      <c r="CAI190" s="72"/>
      <c r="CAJ190" s="72"/>
      <c r="CAK190" s="71"/>
      <c r="CAL190" s="71"/>
      <c r="CAM190" s="71"/>
      <c r="CAN190" s="71"/>
      <c r="CAO190" s="71"/>
      <c r="CAP190" s="71"/>
      <c r="CAQ190" s="71"/>
      <c r="CAR190" s="72"/>
      <c r="CAS190" s="72"/>
      <c r="CAT190" s="72"/>
      <c r="CAU190" s="72"/>
      <c r="CAV190" s="72"/>
      <c r="CAW190" s="72"/>
      <c r="CAX190" s="72"/>
      <c r="CAY190" s="72"/>
      <c r="CAZ190" s="72"/>
      <c r="CBA190" s="71"/>
      <c r="CBB190" s="71"/>
      <c r="CBC190" s="71"/>
      <c r="CBD190" s="71"/>
      <c r="CBE190" s="71"/>
      <c r="CBF190" s="71"/>
      <c r="CBG190" s="71"/>
      <c r="CBH190" s="72"/>
      <c r="CBI190" s="72"/>
      <c r="CBJ190" s="72"/>
      <c r="CBK190" s="72"/>
      <c r="CBL190" s="72"/>
      <c r="CBM190" s="72"/>
      <c r="CBN190" s="72"/>
      <c r="CBO190" s="72"/>
      <c r="CBP190" s="72"/>
      <c r="CBQ190" s="71"/>
      <c r="CBR190" s="71"/>
      <c r="CBS190" s="71"/>
      <c r="CBT190" s="71"/>
      <c r="CBU190" s="71"/>
      <c r="CBV190" s="71"/>
      <c r="CBW190" s="71"/>
      <c r="CBX190" s="72"/>
      <c r="CBY190" s="72"/>
      <c r="CBZ190" s="72"/>
      <c r="CCA190" s="72"/>
      <c r="CCB190" s="72"/>
      <c r="CCC190" s="72"/>
      <c r="CCD190" s="72"/>
      <c r="CCE190" s="72"/>
      <c r="CCF190" s="72"/>
      <c r="CCG190" s="71"/>
      <c r="CCH190" s="71"/>
      <c r="CCI190" s="71"/>
      <c r="CCJ190" s="71"/>
      <c r="CCK190" s="71"/>
      <c r="CCL190" s="71"/>
      <c r="CCM190" s="71"/>
      <c r="CCN190" s="72"/>
      <c r="CCO190" s="72"/>
      <c r="CCP190" s="72"/>
      <c r="CCQ190" s="72"/>
      <c r="CCR190" s="72"/>
      <c r="CCS190" s="72"/>
      <c r="CCT190" s="72"/>
      <c r="CCU190" s="72"/>
      <c r="CCV190" s="72"/>
      <c r="CCW190" s="71"/>
      <c r="CCX190" s="71"/>
      <c r="CCY190" s="71"/>
      <c r="CCZ190" s="71"/>
      <c r="CDA190" s="71"/>
      <c r="CDB190" s="71"/>
      <c r="CDC190" s="71"/>
      <c r="CDD190" s="72"/>
      <c r="CDE190" s="72"/>
      <c r="CDF190" s="72"/>
      <c r="CDG190" s="72"/>
      <c r="CDH190" s="72"/>
      <c r="CDI190" s="72"/>
      <c r="CDJ190" s="72"/>
      <c r="CDK190" s="72"/>
      <c r="CDL190" s="72"/>
      <c r="CDM190" s="71"/>
      <c r="CDN190" s="71"/>
      <c r="CDO190" s="71"/>
      <c r="CDP190" s="71"/>
      <c r="CDQ190" s="71"/>
      <c r="CDR190" s="71"/>
      <c r="CDS190" s="71"/>
      <c r="CDT190" s="72"/>
      <c r="CDU190" s="72"/>
      <c r="CDV190" s="72"/>
      <c r="CDW190" s="72"/>
      <c r="CDX190" s="72"/>
      <c r="CDY190" s="72"/>
      <c r="CDZ190" s="72"/>
      <c r="CEA190" s="72"/>
      <c r="CEB190" s="72"/>
      <c r="CEC190" s="71"/>
      <c r="CED190" s="71"/>
      <c r="CEE190" s="71"/>
      <c r="CEF190" s="71"/>
      <c r="CEG190" s="71"/>
      <c r="CEH190" s="71"/>
      <c r="CEI190" s="71"/>
      <c r="CEJ190" s="72"/>
      <c r="CEK190" s="72"/>
      <c r="CEL190" s="72"/>
      <c r="CEM190" s="72"/>
      <c r="CEN190" s="72"/>
      <c r="CEO190" s="72"/>
      <c r="CEP190" s="72"/>
      <c r="CEQ190" s="72"/>
      <c r="CER190" s="72"/>
      <c r="CES190" s="71"/>
      <c r="CET190" s="71"/>
      <c r="CEU190" s="71"/>
      <c r="CEV190" s="71"/>
      <c r="CEW190" s="71"/>
      <c r="CEX190" s="71"/>
      <c r="CEY190" s="71"/>
      <c r="CEZ190" s="72"/>
      <c r="CFA190" s="72"/>
      <c r="CFB190" s="72"/>
      <c r="CFC190" s="72"/>
      <c r="CFD190" s="72"/>
      <c r="CFE190" s="72"/>
      <c r="CFF190" s="72"/>
      <c r="CFG190" s="72"/>
      <c r="CFH190" s="72"/>
      <c r="CFI190" s="71"/>
      <c r="CFJ190" s="71"/>
      <c r="CFK190" s="71"/>
      <c r="CFL190" s="71"/>
      <c r="CFM190" s="71"/>
      <c r="CFN190" s="71"/>
      <c r="CFO190" s="71"/>
      <c r="CFP190" s="72"/>
      <c r="CFQ190" s="72"/>
      <c r="CFR190" s="72"/>
      <c r="CFS190" s="72"/>
      <c r="CFT190" s="72"/>
      <c r="CFU190" s="72"/>
      <c r="CFV190" s="72"/>
      <c r="CFW190" s="72"/>
      <c r="CFX190" s="72"/>
      <c r="CFY190" s="71"/>
      <c r="CFZ190" s="71"/>
      <c r="CGA190" s="71"/>
      <c r="CGB190" s="71"/>
      <c r="CGC190" s="71"/>
      <c r="CGD190" s="71"/>
      <c r="CGE190" s="71"/>
      <c r="CGF190" s="72"/>
      <c r="CGG190" s="72"/>
      <c r="CGH190" s="72"/>
      <c r="CGI190" s="72"/>
      <c r="CGJ190" s="72"/>
      <c r="CGK190" s="72"/>
      <c r="CGL190" s="72"/>
      <c r="CGM190" s="72"/>
      <c r="CGN190" s="72"/>
      <c r="CGO190" s="71"/>
      <c r="CGP190" s="71"/>
      <c r="CGQ190" s="71"/>
      <c r="CGR190" s="71"/>
      <c r="CGS190" s="71"/>
      <c r="CGT190" s="71"/>
      <c r="CGU190" s="71"/>
      <c r="CGV190" s="72"/>
      <c r="CGW190" s="72"/>
      <c r="CGX190" s="72"/>
      <c r="CGY190" s="72"/>
      <c r="CGZ190" s="72"/>
      <c r="CHA190" s="72"/>
      <c r="CHB190" s="72"/>
      <c r="CHC190" s="72"/>
      <c r="CHD190" s="72"/>
      <c r="CHE190" s="71"/>
      <c r="CHF190" s="71"/>
      <c r="CHG190" s="71"/>
      <c r="CHH190" s="71"/>
      <c r="CHI190" s="71"/>
      <c r="CHJ190" s="71"/>
      <c r="CHK190" s="71"/>
      <c r="CHL190" s="72"/>
      <c r="CHM190" s="72"/>
      <c r="CHN190" s="72"/>
      <c r="CHO190" s="72"/>
      <c r="CHP190" s="72"/>
      <c r="CHQ190" s="72"/>
      <c r="CHR190" s="72"/>
      <c r="CHS190" s="72"/>
      <c r="CHT190" s="72"/>
      <c r="CHU190" s="71"/>
      <c r="CHV190" s="71"/>
      <c r="CHW190" s="71"/>
      <c r="CHX190" s="71"/>
      <c r="CHY190" s="71"/>
      <c r="CHZ190" s="71"/>
      <c r="CIA190" s="71"/>
      <c r="CIB190" s="72"/>
      <c r="CIC190" s="72"/>
      <c r="CID190" s="72"/>
      <c r="CIE190" s="72"/>
      <c r="CIF190" s="72"/>
      <c r="CIG190" s="72"/>
      <c r="CIH190" s="72"/>
      <c r="CII190" s="72"/>
      <c r="CIJ190" s="72"/>
      <c r="CIK190" s="71"/>
      <c r="CIL190" s="71"/>
      <c r="CIM190" s="71"/>
      <c r="CIN190" s="71"/>
      <c r="CIO190" s="71"/>
      <c r="CIP190" s="71"/>
      <c r="CIQ190" s="71"/>
      <c r="CIR190" s="72"/>
      <c r="CIS190" s="72"/>
      <c r="CIT190" s="72"/>
      <c r="CIU190" s="72"/>
      <c r="CIV190" s="72"/>
      <c r="CIW190" s="72"/>
      <c r="CIX190" s="72"/>
      <c r="CIY190" s="72"/>
      <c r="CIZ190" s="72"/>
      <c r="CJA190" s="71"/>
      <c r="CJB190" s="71"/>
      <c r="CJC190" s="71"/>
      <c r="CJD190" s="71"/>
      <c r="CJE190" s="71"/>
      <c r="CJF190" s="71"/>
      <c r="CJG190" s="71"/>
      <c r="CJH190" s="72"/>
      <c r="CJI190" s="72"/>
      <c r="CJJ190" s="72"/>
      <c r="CJK190" s="72"/>
      <c r="CJL190" s="72"/>
      <c r="CJM190" s="72"/>
      <c r="CJN190" s="72"/>
      <c r="CJO190" s="72"/>
      <c r="CJP190" s="72"/>
      <c r="CJQ190" s="71"/>
      <c r="CJR190" s="71"/>
      <c r="CJS190" s="71"/>
      <c r="CJT190" s="71"/>
      <c r="CJU190" s="71"/>
      <c r="CJV190" s="71"/>
      <c r="CJW190" s="71"/>
      <c r="CJX190" s="72"/>
      <c r="CJY190" s="72"/>
      <c r="CJZ190" s="72"/>
      <c r="CKA190" s="72"/>
      <c r="CKB190" s="72"/>
      <c r="CKC190" s="72"/>
      <c r="CKD190" s="72"/>
      <c r="CKE190" s="72"/>
      <c r="CKF190" s="72"/>
      <c r="CKG190" s="71"/>
      <c r="CKH190" s="71"/>
      <c r="CKI190" s="71"/>
      <c r="CKJ190" s="71"/>
      <c r="CKK190" s="71"/>
      <c r="CKL190" s="71"/>
      <c r="CKM190" s="71"/>
      <c r="CKN190" s="72"/>
      <c r="CKO190" s="72"/>
      <c r="CKP190" s="72"/>
      <c r="CKQ190" s="72"/>
      <c r="CKR190" s="72"/>
      <c r="CKS190" s="72"/>
      <c r="CKT190" s="72"/>
      <c r="CKU190" s="72"/>
      <c r="CKV190" s="72"/>
      <c r="CKW190" s="71"/>
      <c r="CKX190" s="71"/>
      <c r="CKY190" s="71"/>
      <c r="CKZ190" s="71"/>
      <c r="CLA190" s="71"/>
      <c r="CLB190" s="71"/>
      <c r="CLC190" s="71"/>
      <c r="CLD190" s="72"/>
      <c r="CLE190" s="72"/>
      <c r="CLF190" s="72"/>
      <c r="CLG190" s="72"/>
      <c r="CLH190" s="72"/>
      <c r="CLI190" s="72"/>
      <c r="CLJ190" s="72"/>
      <c r="CLK190" s="72"/>
      <c r="CLL190" s="72"/>
      <c r="CLM190" s="71"/>
      <c r="CLN190" s="71"/>
      <c r="CLO190" s="71"/>
      <c r="CLP190" s="71"/>
      <c r="CLQ190" s="71"/>
      <c r="CLR190" s="71"/>
      <c r="CLS190" s="71"/>
      <c r="CLT190" s="72"/>
      <c r="CLU190" s="72"/>
      <c r="CLV190" s="72"/>
      <c r="CLW190" s="72"/>
      <c r="CLX190" s="72"/>
      <c r="CLY190" s="72"/>
      <c r="CLZ190" s="72"/>
      <c r="CMA190" s="72"/>
      <c r="CMB190" s="72"/>
      <c r="CMC190" s="71"/>
      <c r="CMD190" s="71"/>
      <c r="CME190" s="71"/>
      <c r="CMF190" s="71"/>
      <c r="CMG190" s="71"/>
      <c r="CMH190" s="71"/>
      <c r="CMI190" s="71"/>
      <c r="CMJ190" s="72"/>
      <c r="CMK190" s="72"/>
      <c r="CML190" s="72"/>
      <c r="CMM190" s="72"/>
      <c r="CMN190" s="72"/>
      <c r="CMO190" s="72"/>
      <c r="CMP190" s="72"/>
      <c r="CMQ190" s="72"/>
      <c r="CMR190" s="72"/>
      <c r="CMS190" s="71"/>
      <c r="CMT190" s="71"/>
      <c r="CMU190" s="71"/>
      <c r="CMV190" s="71"/>
      <c r="CMW190" s="71"/>
      <c r="CMX190" s="71"/>
      <c r="CMY190" s="71"/>
      <c r="CMZ190" s="72"/>
      <c r="CNA190" s="72"/>
      <c r="CNB190" s="72"/>
      <c r="CNC190" s="72"/>
      <c r="CND190" s="72"/>
      <c r="CNE190" s="72"/>
      <c r="CNF190" s="72"/>
      <c r="CNG190" s="72"/>
      <c r="CNH190" s="72"/>
      <c r="CNI190" s="71"/>
      <c r="CNJ190" s="71"/>
      <c r="CNK190" s="71"/>
      <c r="CNL190" s="71"/>
      <c r="CNM190" s="71"/>
      <c r="CNN190" s="71"/>
      <c r="CNO190" s="71"/>
      <c r="CNP190" s="72"/>
      <c r="CNQ190" s="72"/>
      <c r="CNR190" s="72"/>
      <c r="CNS190" s="72"/>
      <c r="CNT190" s="72"/>
      <c r="CNU190" s="72"/>
      <c r="CNV190" s="72"/>
      <c r="CNW190" s="72"/>
      <c r="CNX190" s="72"/>
      <c r="CNY190" s="71"/>
      <c r="CNZ190" s="71"/>
      <c r="COA190" s="71"/>
      <c r="COB190" s="71"/>
      <c r="COC190" s="71"/>
      <c r="COD190" s="71"/>
      <c r="COE190" s="71"/>
      <c r="COF190" s="72"/>
      <c r="COG190" s="72"/>
      <c r="COH190" s="72"/>
      <c r="COI190" s="72"/>
      <c r="COJ190" s="72"/>
      <c r="COK190" s="72"/>
      <c r="COL190" s="72"/>
      <c r="COM190" s="72"/>
      <c r="CON190" s="72"/>
      <c r="COO190" s="71"/>
      <c r="COP190" s="71"/>
      <c r="COQ190" s="71"/>
      <c r="COR190" s="71"/>
      <c r="COS190" s="71"/>
      <c r="COT190" s="71"/>
      <c r="COU190" s="71"/>
      <c r="COV190" s="72"/>
      <c r="COW190" s="72"/>
      <c r="COX190" s="72"/>
      <c r="COY190" s="72"/>
      <c r="COZ190" s="72"/>
      <c r="CPA190" s="72"/>
      <c r="CPB190" s="72"/>
      <c r="CPC190" s="72"/>
      <c r="CPD190" s="72"/>
      <c r="CPE190" s="71"/>
      <c r="CPF190" s="71"/>
      <c r="CPG190" s="71"/>
      <c r="CPH190" s="71"/>
      <c r="CPI190" s="71"/>
      <c r="CPJ190" s="71"/>
      <c r="CPK190" s="71"/>
      <c r="CPL190" s="72"/>
      <c r="CPM190" s="72"/>
      <c r="CPN190" s="72"/>
      <c r="CPO190" s="72"/>
      <c r="CPP190" s="72"/>
      <c r="CPQ190" s="72"/>
      <c r="CPR190" s="72"/>
      <c r="CPS190" s="72"/>
      <c r="CPT190" s="72"/>
      <c r="CPU190" s="71"/>
      <c r="CPV190" s="71"/>
      <c r="CPW190" s="71"/>
      <c r="CPX190" s="71"/>
      <c r="CPY190" s="71"/>
      <c r="CPZ190" s="71"/>
      <c r="CQA190" s="71"/>
      <c r="CQB190" s="72"/>
      <c r="CQC190" s="72"/>
      <c r="CQD190" s="72"/>
      <c r="CQE190" s="72"/>
      <c r="CQF190" s="72"/>
      <c r="CQG190" s="72"/>
      <c r="CQH190" s="72"/>
      <c r="CQI190" s="72"/>
      <c r="CQJ190" s="72"/>
      <c r="CQK190" s="71"/>
      <c r="CQL190" s="71"/>
      <c r="CQM190" s="71"/>
      <c r="CQN190" s="71"/>
      <c r="CQO190" s="71"/>
      <c r="CQP190" s="71"/>
      <c r="CQQ190" s="71"/>
      <c r="CQR190" s="72"/>
      <c r="CQS190" s="72"/>
      <c r="CQT190" s="72"/>
      <c r="CQU190" s="72"/>
      <c r="CQV190" s="72"/>
      <c r="CQW190" s="72"/>
      <c r="CQX190" s="72"/>
      <c r="CQY190" s="72"/>
      <c r="CQZ190" s="72"/>
      <c r="CRA190" s="71"/>
      <c r="CRB190" s="71"/>
      <c r="CRC190" s="71"/>
      <c r="CRD190" s="71"/>
      <c r="CRE190" s="71"/>
      <c r="CRF190" s="71"/>
      <c r="CRG190" s="71"/>
      <c r="CRH190" s="72"/>
      <c r="CRI190" s="72"/>
      <c r="CRJ190" s="72"/>
      <c r="CRK190" s="72"/>
      <c r="CRL190" s="72"/>
      <c r="CRM190" s="72"/>
      <c r="CRN190" s="72"/>
      <c r="CRO190" s="72"/>
      <c r="CRP190" s="72"/>
      <c r="CRQ190" s="71"/>
      <c r="CRR190" s="71"/>
      <c r="CRS190" s="71"/>
      <c r="CRT190" s="71"/>
      <c r="CRU190" s="71"/>
      <c r="CRV190" s="71"/>
      <c r="CRW190" s="71"/>
      <c r="CRX190" s="72"/>
      <c r="CRY190" s="72"/>
      <c r="CRZ190" s="72"/>
      <c r="CSA190" s="72"/>
      <c r="CSB190" s="72"/>
      <c r="CSC190" s="72"/>
      <c r="CSD190" s="72"/>
      <c r="CSE190" s="72"/>
      <c r="CSF190" s="72"/>
      <c r="CSG190" s="71"/>
      <c r="CSH190" s="71"/>
      <c r="CSI190" s="71"/>
      <c r="CSJ190" s="71"/>
      <c r="CSK190" s="71"/>
      <c r="CSL190" s="71"/>
      <c r="CSM190" s="71"/>
      <c r="CSN190" s="72"/>
      <c r="CSO190" s="72"/>
      <c r="CSP190" s="72"/>
      <c r="CSQ190" s="72"/>
      <c r="CSR190" s="72"/>
      <c r="CSS190" s="72"/>
      <c r="CST190" s="72"/>
      <c r="CSU190" s="72"/>
      <c r="CSV190" s="72"/>
      <c r="CSW190" s="71"/>
      <c r="CSX190" s="71"/>
      <c r="CSY190" s="71"/>
      <c r="CSZ190" s="71"/>
      <c r="CTA190" s="71"/>
      <c r="CTB190" s="71"/>
      <c r="CTC190" s="71"/>
      <c r="CTD190" s="72"/>
      <c r="CTE190" s="72"/>
      <c r="CTF190" s="72"/>
      <c r="CTG190" s="72"/>
      <c r="CTH190" s="72"/>
      <c r="CTI190" s="72"/>
      <c r="CTJ190" s="72"/>
      <c r="CTK190" s="72"/>
      <c r="CTL190" s="72"/>
      <c r="CTM190" s="71"/>
      <c r="CTN190" s="71"/>
      <c r="CTO190" s="71"/>
      <c r="CTP190" s="71"/>
      <c r="CTQ190" s="71"/>
      <c r="CTR190" s="71"/>
      <c r="CTS190" s="71"/>
      <c r="CTT190" s="72"/>
      <c r="CTU190" s="72"/>
      <c r="CTV190" s="72"/>
      <c r="CTW190" s="72"/>
      <c r="CTX190" s="72"/>
      <c r="CTY190" s="72"/>
      <c r="CTZ190" s="72"/>
      <c r="CUA190" s="72"/>
      <c r="CUB190" s="72"/>
      <c r="CUC190" s="71"/>
      <c r="CUD190" s="71"/>
      <c r="CUE190" s="71"/>
      <c r="CUF190" s="71"/>
      <c r="CUG190" s="71"/>
      <c r="CUH190" s="71"/>
      <c r="CUI190" s="71"/>
      <c r="CUJ190" s="72"/>
      <c r="CUK190" s="72"/>
      <c r="CUL190" s="72"/>
      <c r="CUM190" s="72"/>
      <c r="CUN190" s="72"/>
      <c r="CUO190" s="72"/>
      <c r="CUP190" s="72"/>
      <c r="CUQ190" s="72"/>
      <c r="CUR190" s="72"/>
      <c r="CUS190" s="71"/>
      <c r="CUT190" s="71"/>
      <c r="CUU190" s="71"/>
      <c r="CUV190" s="71"/>
      <c r="CUW190" s="71"/>
      <c r="CUX190" s="71"/>
      <c r="CUY190" s="71"/>
      <c r="CUZ190" s="72"/>
      <c r="CVA190" s="72"/>
      <c r="CVB190" s="72"/>
      <c r="CVC190" s="72"/>
      <c r="CVD190" s="72"/>
      <c r="CVE190" s="72"/>
      <c r="CVF190" s="72"/>
      <c r="CVG190" s="72"/>
      <c r="CVH190" s="72"/>
      <c r="CVI190" s="71"/>
      <c r="CVJ190" s="71"/>
      <c r="CVK190" s="71"/>
      <c r="CVL190" s="71"/>
      <c r="CVM190" s="71"/>
      <c r="CVN190" s="71"/>
      <c r="CVO190" s="71"/>
      <c r="CVP190" s="72"/>
      <c r="CVQ190" s="72"/>
      <c r="CVR190" s="72"/>
      <c r="CVS190" s="72"/>
      <c r="CVT190" s="72"/>
      <c r="CVU190" s="72"/>
      <c r="CVV190" s="72"/>
      <c r="CVW190" s="72"/>
      <c r="CVX190" s="72"/>
      <c r="CVY190" s="71"/>
      <c r="CVZ190" s="71"/>
      <c r="CWA190" s="71"/>
      <c r="CWB190" s="71"/>
      <c r="CWC190" s="71"/>
      <c r="CWD190" s="71"/>
      <c r="CWE190" s="71"/>
      <c r="CWF190" s="72"/>
      <c r="CWG190" s="72"/>
      <c r="CWH190" s="72"/>
      <c r="CWI190" s="72"/>
      <c r="CWJ190" s="72"/>
      <c r="CWK190" s="72"/>
      <c r="CWL190" s="72"/>
      <c r="CWM190" s="72"/>
      <c r="CWN190" s="72"/>
      <c r="CWO190" s="71"/>
      <c r="CWP190" s="71"/>
      <c r="CWQ190" s="71"/>
      <c r="CWR190" s="71"/>
      <c r="CWS190" s="71"/>
      <c r="CWT190" s="71"/>
      <c r="CWU190" s="71"/>
      <c r="CWV190" s="72"/>
      <c r="CWW190" s="72"/>
      <c r="CWX190" s="72"/>
      <c r="CWY190" s="72"/>
      <c r="CWZ190" s="72"/>
      <c r="CXA190" s="72"/>
      <c r="CXB190" s="72"/>
      <c r="CXC190" s="72"/>
      <c r="CXD190" s="72"/>
      <c r="CXE190" s="71"/>
      <c r="CXF190" s="71"/>
      <c r="CXG190" s="71"/>
      <c r="CXH190" s="71"/>
      <c r="CXI190" s="71"/>
      <c r="CXJ190" s="71"/>
      <c r="CXK190" s="71"/>
      <c r="CXL190" s="72"/>
      <c r="CXM190" s="72"/>
      <c r="CXN190" s="72"/>
      <c r="CXO190" s="72"/>
      <c r="CXP190" s="72"/>
      <c r="CXQ190" s="72"/>
      <c r="CXR190" s="72"/>
      <c r="CXS190" s="72"/>
      <c r="CXT190" s="72"/>
      <c r="CXU190" s="71"/>
      <c r="CXV190" s="71"/>
      <c r="CXW190" s="71"/>
      <c r="CXX190" s="71"/>
      <c r="CXY190" s="71"/>
      <c r="CXZ190" s="71"/>
      <c r="CYA190" s="71"/>
      <c r="CYB190" s="72"/>
      <c r="CYC190" s="72"/>
      <c r="CYD190" s="72"/>
      <c r="CYE190" s="72"/>
      <c r="CYF190" s="72"/>
      <c r="CYG190" s="72"/>
      <c r="CYH190" s="72"/>
      <c r="CYI190" s="72"/>
      <c r="CYJ190" s="72"/>
      <c r="CYK190" s="71"/>
      <c r="CYL190" s="71"/>
      <c r="CYM190" s="71"/>
      <c r="CYN190" s="71"/>
      <c r="CYO190" s="71"/>
      <c r="CYP190" s="71"/>
      <c r="CYQ190" s="71"/>
      <c r="CYR190" s="72"/>
      <c r="CYS190" s="72"/>
      <c r="CYT190" s="72"/>
      <c r="CYU190" s="72"/>
      <c r="CYV190" s="72"/>
      <c r="CYW190" s="72"/>
      <c r="CYX190" s="72"/>
      <c r="CYY190" s="72"/>
      <c r="CYZ190" s="72"/>
      <c r="CZA190" s="71"/>
      <c r="CZB190" s="71"/>
      <c r="CZC190" s="71"/>
      <c r="CZD190" s="71"/>
      <c r="CZE190" s="71"/>
      <c r="CZF190" s="71"/>
      <c r="CZG190" s="71"/>
      <c r="CZH190" s="72"/>
      <c r="CZI190" s="72"/>
      <c r="CZJ190" s="72"/>
      <c r="CZK190" s="72"/>
      <c r="CZL190" s="72"/>
      <c r="CZM190" s="72"/>
      <c r="CZN190" s="72"/>
      <c r="CZO190" s="72"/>
      <c r="CZP190" s="72"/>
      <c r="CZQ190" s="71"/>
      <c r="CZR190" s="71"/>
      <c r="CZS190" s="71"/>
      <c r="CZT190" s="71"/>
      <c r="CZU190" s="71"/>
      <c r="CZV190" s="71"/>
      <c r="CZW190" s="71"/>
      <c r="CZX190" s="72"/>
      <c r="CZY190" s="72"/>
      <c r="CZZ190" s="72"/>
      <c r="DAA190" s="72"/>
      <c r="DAB190" s="72"/>
      <c r="DAC190" s="72"/>
      <c r="DAD190" s="72"/>
      <c r="DAE190" s="72"/>
      <c r="DAF190" s="72"/>
      <c r="DAG190" s="71"/>
      <c r="DAH190" s="71"/>
      <c r="DAI190" s="71"/>
      <c r="DAJ190" s="71"/>
      <c r="DAK190" s="71"/>
      <c r="DAL190" s="71"/>
      <c r="DAM190" s="71"/>
      <c r="DAN190" s="72"/>
      <c r="DAO190" s="72"/>
      <c r="DAP190" s="72"/>
      <c r="DAQ190" s="72"/>
      <c r="DAR190" s="72"/>
      <c r="DAS190" s="72"/>
      <c r="DAT190" s="72"/>
      <c r="DAU190" s="72"/>
      <c r="DAV190" s="72"/>
      <c r="DAW190" s="71"/>
      <c r="DAX190" s="71"/>
      <c r="DAY190" s="71"/>
      <c r="DAZ190" s="71"/>
      <c r="DBA190" s="71"/>
      <c r="DBB190" s="71"/>
      <c r="DBC190" s="71"/>
      <c r="DBD190" s="72"/>
      <c r="DBE190" s="72"/>
      <c r="DBF190" s="72"/>
      <c r="DBG190" s="72"/>
      <c r="DBH190" s="72"/>
      <c r="DBI190" s="72"/>
      <c r="DBJ190" s="72"/>
      <c r="DBK190" s="72"/>
      <c r="DBL190" s="72"/>
      <c r="DBM190" s="71"/>
      <c r="DBN190" s="71"/>
      <c r="DBO190" s="71"/>
      <c r="DBP190" s="71"/>
      <c r="DBQ190" s="71"/>
      <c r="DBR190" s="71"/>
      <c r="DBS190" s="71"/>
      <c r="DBT190" s="72"/>
      <c r="DBU190" s="72"/>
      <c r="DBV190" s="72"/>
      <c r="DBW190" s="72"/>
      <c r="DBX190" s="72"/>
      <c r="DBY190" s="72"/>
      <c r="DBZ190" s="72"/>
      <c r="DCA190" s="72"/>
      <c r="DCB190" s="72"/>
      <c r="DCC190" s="71"/>
      <c r="DCD190" s="71"/>
      <c r="DCE190" s="71"/>
      <c r="DCF190" s="71"/>
      <c r="DCG190" s="71"/>
      <c r="DCH190" s="71"/>
      <c r="DCI190" s="71"/>
      <c r="DCJ190" s="72"/>
      <c r="DCK190" s="72"/>
      <c r="DCL190" s="72"/>
      <c r="DCM190" s="72"/>
      <c r="DCN190" s="72"/>
      <c r="DCO190" s="72"/>
      <c r="DCP190" s="72"/>
      <c r="DCQ190" s="72"/>
      <c r="DCR190" s="72"/>
      <c r="DCS190" s="71"/>
      <c r="DCT190" s="71"/>
      <c r="DCU190" s="71"/>
      <c r="DCV190" s="71"/>
      <c r="DCW190" s="71"/>
      <c r="DCX190" s="71"/>
      <c r="DCY190" s="71"/>
      <c r="DCZ190" s="72"/>
      <c r="DDA190" s="72"/>
      <c r="DDB190" s="72"/>
      <c r="DDC190" s="72"/>
      <c r="DDD190" s="72"/>
      <c r="DDE190" s="72"/>
      <c r="DDF190" s="72"/>
      <c r="DDG190" s="72"/>
      <c r="DDH190" s="72"/>
      <c r="DDI190" s="71"/>
      <c r="DDJ190" s="71"/>
      <c r="DDK190" s="71"/>
      <c r="DDL190" s="71"/>
      <c r="DDM190" s="71"/>
      <c r="DDN190" s="71"/>
      <c r="DDO190" s="71"/>
      <c r="DDP190" s="72"/>
      <c r="DDQ190" s="72"/>
      <c r="DDR190" s="72"/>
      <c r="DDS190" s="72"/>
      <c r="DDT190" s="72"/>
      <c r="DDU190" s="72"/>
      <c r="DDV190" s="72"/>
      <c r="DDW190" s="72"/>
      <c r="DDX190" s="72"/>
      <c r="DDY190" s="71"/>
      <c r="DDZ190" s="71"/>
      <c r="DEA190" s="71"/>
      <c r="DEB190" s="71"/>
      <c r="DEC190" s="71"/>
      <c r="DED190" s="71"/>
      <c r="DEE190" s="71"/>
      <c r="DEF190" s="72"/>
      <c r="DEG190" s="72"/>
      <c r="DEH190" s="72"/>
      <c r="DEI190" s="72"/>
      <c r="DEJ190" s="72"/>
      <c r="DEK190" s="72"/>
      <c r="DEL190" s="72"/>
      <c r="DEM190" s="72"/>
      <c r="DEN190" s="72"/>
      <c r="DEO190" s="71"/>
      <c r="DEP190" s="71"/>
      <c r="DEQ190" s="71"/>
      <c r="DER190" s="71"/>
      <c r="DES190" s="71"/>
      <c r="DET190" s="71"/>
      <c r="DEU190" s="71"/>
      <c r="DEV190" s="72"/>
      <c r="DEW190" s="72"/>
      <c r="DEX190" s="72"/>
      <c r="DEY190" s="72"/>
      <c r="DEZ190" s="72"/>
      <c r="DFA190" s="72"/>
      <c r="DFB190" s="72"/>
      <c r="DFC190" s="72"/>
      <c r="DFD190" s="72"/>
      <c r="DFE190" s="71"/>
      <c r="DFF190" s="71"/>
      <c r="DFG190" s="71"/>
      <c r="DFH190" s="71"/>
      <c r="DFI190" s="71"/>
      <c r="DFJ190" s="71"/>
      <c r="DFK190" s="71"/>
      <c r="DFL190" s="72"/>
      <c r="DFM190" s="72"/>
      <c r="DFN190" s="72"/>
      <c r="DFO190" s="72"/>
      <c r="DFP190" s="72"/>
      <c r="DFQ190" s="72"/>
      <c r="DFR190" s="72"/>
      <c r="DFS190" s="72"/>
      <c r="DFT190" s="72"/>
      <c r="DFU190" s="71"/>
      <c r="DFV190" s="71"/>
      <c r="DFW190" s="71"/>
      <c r="DFX190" s="71"/>
      <c r="DFY190" s="71"/>
      <c r="DFZ190" s="71"/>
      <c r="DGA190" s="71"/>
      <c r="DGB190" s="72"/>
      <c r="DGC190" s="72"/>
      <c r="DGD190" s="72"/>
      <c r="DGE190" s="72"/>
      <c r="DGF190" s="72"/>
      <c r="DGG190" s="72"/>
      <c r="DGH190" s="72"/>
      <c r="DGI190" s="72"/>
      <c r="DGJ190" s="72"/>
      <c r="DGK190" s="71"/>
      <c r="DGL190" s="71"/>
      <c r="DGM190" s="71"/>
      <c r="DGN190" s="71"/>
      <c r="DGO190" s="71"/>
      <c r="DGP190" s="71"/>
      <c r="DGQ190" s="71"/>
      <c r="DGR190" s="72"/>
      <c r="DGS190" s="72"/>
      <c r="DGT190" s="72"/>
      <c r="DGU190" s="72"/>
      <c r="DGV190" s="72"/>
      <c r="DGW190" s="72"/>
      <c r="DGX190" s="72"/>
      <c r="DGY190" s="72"/>
      <c r="DGZ190" s="72"/>
      <c r="DHA190" s="71"/>
      <c r="DHB190" s="71"/>
      <c r="DHC190" s="71"/>
      <c r="DHD190" s="71"/>
      <c r="DHE190" s="71"/>
      <c r="DHF190" s="71"/>
      <c r="DHG190" s="71"/>
      <c r="DHH190" s="72"/>
      <c r="DHI190" s="72"/>
      <c r="DHJ190" s="72"/>
      <c r="DHK190" s="72"/>
      <c r="DHL190" s="72"/>
      <c r="DHM190" s="72"/>
      <c r="DHN190" s="72"/>
      <c r="DHO190" s="72"/>
      <c r="DHP190" s="72"/>
      <c r="DHQ190" s="71"/>
      <c r="DHR190" s="71"/>
      <c r="DHS190" s="71"/>
      <c r="DHT190" s="71"/>
      <c r="DHU190" s="71"/>
      <c r="DHV190" s="71"/>
      <c r="DHW190" s="71"/>
      <c r="DHX190" s="72"/>
      <c r="DHY190" s="72"/>
      <c r="DHZ190" s="72"/>
      <c r="DIA190" s="72"/>
      <c r="DIB190" s="72"/>
      <c r="DIC190" s="72"/>
      <c r="DID190" s="72"/>
      <c r="DIE190" s="72"/>
      <c r="DIF190" s="72"/>
      <c r="DIG190" s="71"/>
      <c r="DIH190" s="71"/>
      <c r="DII190" s="71"/>
      <c r="DIJ190" s="71"/>
      <c r="DIK190" s="71"/>
      <c r="DIL190" s="71"/>
      <c r="DIM190" s="71"/>
      <c r="DIN190" s="72"/>
      <c r="DIO190" s="72"/>
      <c r="DIP190" s="72"/>
      <c r="DIQ190" s="72"/>
      <c r="DIR190" s="72"/>
      <c r="DIS190" s="72"/>
      <c r="DIT190" s="72"/>
      <c r="DIU190" s="72"/>
      <c r="DIV190" s="72"/>
      <c r="DIW190" s="71"/>
      <c r="DIX190" s="71"/>
      <c r="DIY190" s="71"/>
      <c r="DIZ190" s="71"/>
      <c r="DJA190" s="71"/>
      <c r="DJB190" s="71"/>
      <c r="DJC190" s="71"/>
      <c r="DJD190" s="72"/>
      <c r="DJE190" s="72"/>
      <c r="DJF190" s="72"/>
      <c r="DJG190" s="72"/>
      <c r="DJH190" s="72"/>
      <c r="DJI190" s="72"/>
      <c r="DJJ190" s="72"/>
      <c r="DJK190" s="72"/>
      <c r="DJL190" s="72"/>
      <c r="DJM190" s="71"/>
      <c r="DJN190" s="71"/>
      <c r="DJO190" s="71"/>
      <c r="DJP190" s="71"/>
      <c r="DJQ190" s="71"/>
      <c r="DJR190" s="71"/>
      <c r="DJS190" s="71"/>
      <c r="DJT190" s="72"/>
      <c r="DJU190" s="72"/>
      <c r="DJV190" s="72"/>
      <c r="DJW190" s="72"/>
      <c r="DJX190" s="72"/>
      <c r="DJY190" s="72"/>
      <c r="DJZ190" s="72"/>
      <c r="DKA190" s="72"/>
      <c r="DKB190" s="72"/>
      <c r="DKC190" s="71"/>
      <c r="DKD190" s="71"/>
      <c r="DKE190" s="71"/>
      <c r="DKF190" s="71"/>
      <c r="DKG190" s="71"/>
      <c r="DKH190" s="71"/>
      <c r="DKI190" s="71"/>
      <c r="DKJ190" s="72"/>
      <c r="DKK190" s="72"/>
      <c r="DKL190" s="72"/>
      <c r="DKM190" s="72"/>
      <c r="DKN190" s="72"/>
      <c r="DKO190" s="72"/>
      <c r="DKP190" s="72"/>
      <c r="DKQ190" s="72"/>
      <c r="DKR190" s="72"/>
      <c r="DKS190" s="71"/>
      <c r="DKT190" s="71"/>
      <c r="DKU190" s="71"/>
      <c r="DKV190" s="71"/>
      <c r="DKW190" s="71"/>
      <c r="DKX190" s="71"/>
      <c r="DKY190" s="71"/>
      <c r="DKZ190" s="72"/>
      <c r="DLA190" s="72"/>
      <c r="DLB190" s="72"/>
      <c r="DLC190" s="72"/>
      <c r="DLD190" s="72"/>
      <c r="DLE190" s="72"/>
      <c r="DLF190" s="72"/>
      <c r="DLG190" s="72"/>
      <c r="DLH190" s="72"/>
      <c r="DLI190" s="71"/>
      <c r="DLJ190" s="71"/>
      <c r="DLK190" s="71"/>
      <c r="DLL190" s="71"/>
      <c r="DLM190" s="71"/>
      <c r="DLN190" s="71"/>
      <c r="DLO190" s="71"/>
      <c r="DLP190" s="72"/>
      <c r="DLQ190" s="72"/>
      <c r="DLR190" s="72"/>
      <c r="DLS190" s="72"/>
      <c r="DLT190" s="72"/>
      <c r="DLU190" s="72"/>
      <c r="DLV190" s="72"/>
      <c r="DLW190" s="72"/>
      <c r="DLX190" s="72"/>
      <c r="DLY190" s="71"/>
      <c r="DLZ190" s="71"/>
      <c r="DMA190" s="71"/>
      <c r="DMB190" s="71"/>
      <c r="DMC190" s="71"/>
      <c r="DMD190" s="71"/>
      <c r="DME190" s="71"/>
      <c r="DMF190" s="72"/>
      <c r="DMG190" s="72"/>
      <c r="DMH190" s="72"/>
      <c r="DMI190" s="72"/>
      <c r="DMJ190" s="72"/>
      <c r="DMK190" s="72"/>
      <c r="DML190" s="72"/>
      <c r="DMM190" s="72"/>
      <c r="DMN190" s="72"/>
      <c r="DMO190" s="71"/>
      <c r="DMP190" s="71"/>
      <c r="DMQ190" s="71"/>
      <c r="DMR190" s="71"/>
      <c r="DMS190" s="71"/>
      <c r="DMT190" s="71"/>
      <c r="DMU190" s="71"/>
      <c r="DMV190" s="72"/>
      <c r="DMW190" s="72"/>
      <c r="DMX190" s="72"/>
      <c r="DMY190" s="72"/>
      <c r="DMZ190" s="72"/>
      <c r="DNA190" s="72"/>
      <c r="DNB190" s="72"/>
      <c r="DNC190" s="72"/>
      <c r="DND190" s="72"/>
      <c r="DNE190" s="71"/>
      <c r="DNF190" s="71"/>
      <c r="DNG190" s="71"/>
      <c r="DNH190" s="71"/>
      <c r="DNI190" s="71"/>
      <c r="DNJ190" s="71"/>
      <c r="DNK190" s="71"/>
      <c r="DNL190" s="72"/>
      <c r="DNM190" s="72"/>
      <c r="DNN190" s="72"/>
      <c r="DNO190" s="72"/>
      <c r="DNP190" s="72"/>
      <c r="DNQ190" s="72"/>
      <c r="DNR190" s="72"/>
      <c r="DNS190" s="72"/>
      <c r="DNT190" s="72"/>
      <c r="DNU190" s="71"/>
      <c r="DNV190" s="71"/>
      <c r="DNW190" s="71"/>
      <c r="DNX190" s="71"/>
      <c r="DNY190" s="71"/>
      <c r="DNZ190" s="71"/>
      <c r="DOA190" s="71"/>
      <c r="DOB190" s="72"/>
      <c r="DOC190" s="72"/>
      <c r="DOD190" s="72"/>
      <c r="DOE190" s="72"/>
      <c r="DOF190" s="72"/>
      <c r="DOG190" s="72"/>
      <c r="DOH190" s="72"/>
      <c r="DOI190" s="72"/>
      <c r="DOJ190" s="72"/>
      <c r="DOK190" s="71"/>
      <c r="DOL190" s="71"/>
      <c r="DOM190" s="71"/>
      <c r="DON190" s="71"/>
      <c r="DOO190" s="71"/>
      <c r="DOP190" s="71"/>
      <c r="DOQ190" s="71"/>
      <c r="DOR190" s="72"/>
      <c r="DOS190" s="72"/>
      <c r="DOT190" s="72"/>
      <c r="DOU190" s="72"/>
      <c r="DOV190" s="72"/>
      <c r="DOW190" s="72"/>
      <c r="DOX190" s="72"/>
      <c r="DOY190" s="72"/>
      <c r="DOZ190" s="72"/>
      <c r="DPA190" s="71"/>
      <c r="DPB190" s="71"/>
      <c r="DPC190" s="71"/>
      <c r="DPD190" s="71"/>
      <c r="DPE190" s="71"/>
      <c r="DPF190" s="71"/>
      <c r="DPG190" s="71"/>
      <c r="DPH190" s="72"/>
      <c r="DPI190" s="72"/>
      <c r="DPJ190" s="72"/>
      <c r="DPK190" s="72"/>
      <c r="DPL190" s="72"/>
      <c r="DPM190" s="72"/>
      <c r="DPN190" s="72"/>
      <c r="DPO190" s="72"/>
      <c r="DPP190" s="72"/>
      <c r="DPQ190" s="71"/>
      <c r="DPR190" s="71"/>
      <c r="DPS190" s="71"/>
      <c r="DPT190" s="71"/>
      <c r="DPU190" s="71"/>
      <c r="DPV190" s="71"/>
      <c r="DPW190" s="71"/>
      <c r="DPX190" s="72"/>
      <c r="DPY190" s="72"/>
      <c r="DPZ190" s="72"/>
      <c r="DQA190" s="72"/>
      <c r="DQB190" s="72"/>
      <c r="DQC190" s="72"/>
      <c r="DQD190" s="72"/>
      <c r="DQE190" s="72"/>
      <c r="DQF190" s="72"/>
      <c r="DQG190" s="71"/>
      <c r="DQH190" s="71"/>
      <c r="DQI190" s="71"/>
      <c r="DQJ190" s="71"/>
      <c r="DQK190" s="71"/>
      <c r="DQL190" s="71"/>
      <c r="DQM190" s="71"/>
      <c r="DQN190" s="72"/>
      <c r="DQO190" s="72"/>
      <c r="DQP190" s="72"/>
      <c r="DQQ190" s="72"/>
      <c r="DQR190" s="72"/>
      <c r="DQS190" s="72"/>
      <c r="DQT190" s="72"/>
      <c r="DQU190" s="72"/>
      <c r="DQV190" s="72"/>
      <c r="DQW190" s="71"/>
      <c r="DQX190" s="71"/>
      <c r="DQY190" s="71"/>
      <c r="DQZ190" s="71"/>
      <c r="DRA190" s="71"/>
      <c r="DRB190" s="71"/>
      <c r="DRC190" s="71"/>
      <c r="DRD190" s="72"/>
      <c r="DRE190" s="72"/>
      <c r="DRF190" s="72"/>
      <c r="DRG190" s="72"/>
      <c r="DRH190" s="72"/>
      <c r="DRI190" s="72"/>
      <c r="DRJ190" s="72"/>
      <c r="DRK190" s="72"/>
      <c r="DRL190" s="72"/>
      <c r="DRM190" s="71"/>
      <c r="DRN190" s="71"/>
      <c r="DRO190" s="71"/>
      <c r="DRP190" s="71"/>
      <c r="DRQ190" s="71"/>
      <c r="DRR190" s="71"/>
      <c r="DRS190" s="71"/>
      <c r="DRT190" s="72"/>
      <c r="DRU190" s="72"/>
      <c r="DRV190" s="72"/>
      <c r="DRW190" s="72"/>
      <c r="DRX190" s="72"/>
      <c r="DRY190" s="72"/>
      <c r="DRZ190" s="72"/>
      <c r="DSA190" s="72"/>
      <c r="DSB190" s="72"/>
      <c r="DSC190" s="71"/>
      <c r="DSD190" s="71"/>
      <c r="DSE190" s="71"/>
      <c r="DSF190" s="71"/>
      <c r="DSG190" s="71"/>
      <c r="DSH190" s="71"/>
      <c r="DSI190" s="71"/>
      <c r="DSJ190" s="72"/>
      <c r="DSK190" s="72"/>
      <c r="DSL190" s="72"/>
      <c r="DSM190" s="72"/>
      <c r="DSN190" s="72"/>
      <c r="DSO190" s="72"/>
      <c r="DSP190" s="72"/>
      <c r="DSQ190" s="72"/>
      <c r="DSR190" s="72"/>
      <c r="DSS190" s="71"/>
      <c r="DST190" s="71"/>
      <c r="DSU190" s="71"/>
      <c r="DSV190" s="71"/>
      <c r="DSW190" s="71"/>
      <c r="DSX190" s="71"/>
      <c r="DSY190" s="71"/>
      <c r="DSZ190" s="72"/>
      <c r="DTA190" s="72"/>
      <c r="DTB190" s="72"/>
      <c r="DTC190" s="72"/>
      <c r="DTD190" s="72"/>
      <c r="DTE190" s="72"/>
      <c r="DTF190" s="72"/>
      <c r="DTG190" s="72"/>
      <c r="DTH190" s="72"/>
      <c r="DTI190" s="71"/>
      <c r="DTJ190" s="71"/>
      <c r="DTK190" s="71"/>
      <c r="DTL190" s="71"/>
      <c r="DTM190" s="71"/>
      <c r="DTN190" s="71"/>
      <c r="DTO190" s="71"/>
      <c r="DTP190" s="72"/>
      <c r="DTQ190" s="72"/>
      <c r="DTR190" s="72"/>
      <c r="DTS190" s="72"/>
      <c r="DTT190" s="72"/>
      <c r="DTU190" s="72"/>
      <c r="DTV190" s="72"/>
      <c r="DTW190" s="72"/>
      <c r="DTX190" s="72"/>
      <c r="DTY190" s="71"/>
      <c r="DTZ190" s="71"/>
      <c r="DUA190" s="71"/>
      <c r="DUB190" s="71"/>
      <c r="DUC190" s="71"/>
      <c r="DUD190" s="71"/>
      <c r="DUE190" s="71"/>
      <c r="DUF190" s="72"/>
      <c r="DUG190" s="72"/>
      <c r="DUH190" s="72"/>
      <c r="DUI190" s="72"/>
      <c r="DUJ190" s="72"/>
      <c r="DUK190" s="72"/>
      <c r="DUL190" s="72"/>
      <c r="DUM190" s="72"/>
      <c r="DUN190" s="72"/>
      <c r="DUO190" s="71"/>
      <c r="DUP190" s="71"/>
      <c r="DUQ190" s="71"/>
      <c r="DUR190" s="71"/>
      <c r="DUS190" s="71"/>
      <c r="DUT190" s="71"/>
      <c r="DUU190" s="71"/>
      <c r="DUV190" s="72"/>
      <c r="DUW190" s="72"/>
      <c r="DUX190" s="72"/>
      <c r="DUY190" s="72"/>
      <c r="DUZ190" s="72"/>
      <c r="DVA190" s="72"/>
      <c r="DVB190" s="72"/>
      <c r="DVC190" s="72"/>
      <c r="DVD190" s="72"/>
      <c r="DVE190" s="71"/>
      <c r="DVF190" s="71"/>
      <c r="DVG190" s="71"/>
      <c r="DVH190" s="71"/>
      <c r="DVI190" s="71"/>
      <c r="DVJ190" s="71"/>
      <c r="DVK190" s="71"/>
      <c r="DVL190" s="72"/>
      <c r="DVM190" s="72"/>
      <c r="DVN190" s="72"/>
      <c r="DVO190" s="72"/>
      <c r="DVP190" s="72"/>
      <c r="DVQ190" s="72"/>
      <c r="DVR190" s="72"/>
      <c r="DVS190" s="72"/>
      <c r="DVT190" s="72"/>
      <c r="DVU190" s="71"/>
      <c r="DVV190" s="71"/>
      <c r="DVW190" s="71"/>
      <c r="DVX190" s="71"/>
      <c r="DVY190" s="71"/>
      <c r="DVZ190" s="71"/>
      <c r="DWA190" s="71"/>
      <c r="DWB190" s="72"/>
      <c r="DWC190" s="72"/>
      <c r="DWD190" s="72"/>
      <c r="DWE190" s="72"/>
      <c r="DWF190" s="72"/>
      <c r="DWG190" s="72"/>
      <c r="DWH190" s="72"/>
      <c r="DWI190" s="72"/>
      <c r="DWJ190" s="72"/>
      <c r="DWK190" s="71"/>
      <c r="DWL190" s="71"/>
      <c r="DWM190" s="71"/>
      <c r="DWN190" s="71"/>
      <c r="DWO190" s="71"/>
      <c r="DWP190" s="71"/>
      <c r="DWQ190" s="71"/>
      <c r="DWR190" s="72"/>
      <c r="DWS190" s="72"/>
      <c r="DWT190" s="72"/>
      <c r="DWU190" s="72"/>
      <c r="DWV190" s="72"/>
      <c r="DWW190" s="72"/>
      <c r="DWX190" s="72"/>
      <c r="DWY190" s="72"/>
      <c r="DWZ190" s="72"/>
      <c r="DXA190" s="71"/>
      <c r="DXB190" s="71"/>
      <c r="DXC190" s="71"/>
      <c r="DXD190" s="71"/>
      <c r="DXE190" s="71"/>
      <c r="DXF190" s="71"/>
      <c r="DXG190" s="71"/>
      <c r="DXH190" s="72"/>
      <c r="DXI190" s="72"/>
      <c r="DXJ190" s="72"/>
      <c r="DXK190" s="72"/>
      <c r="DXL190" s="72"/>
      <c r="DXM190" s="72"/>
      <c r="DXN190" s="72"/>
      <c r="DXO190" s="72"/>
      <c r="DXP190" s="72"/>
      <c r="DXQ190" s="71"/>
      <c r="DXR190" s="71"/>
      <c r="DXS190" s="71"/>
      <c r="DXT190" s="71"/>
      <c r="DXU190" s="71"/>
      <c r="DXV190" s="71"/>
      <c r="DXW190" s="71"/>
      <c r="DXX190" s="72"/>
      <c r="DXY190" s="72"/>
      <c r="DXZ190" s="72"/>
      <c r="DYA190" s="72"/>
      <c r="DYB190" s="72"/>
      <c r="DYC190" s="72"/>
      <c r="DYD190" s="72"/>
      <c r="DYE190" s="72"/>
      <c r="DYF190" s="72"/>
      <c r="DYG190" s="71"/>
      <c r="DYH190" s="71"/>
      <c r="DYI190" s="71"/>
      <c r="DYJ190" s="71"/>
      <c r="DYK190" s="71"/>
      <c r="DYL190" s="71"/>
      <c r="DYM190" s="71"/>
      <c r="DYN190" s="72"/>
      <c r="DYO190" s="72"/>
      <c r="DYP190" s="72"/>
      <c r="DYQ190" s="72"/>
      <c r="DYR190" s="72"/>
      <c r="DYS190" s="72"/>
      <c r="DYT190" s="72"/>
      <c r="DYU190" s="72"/>
      <c r="DYV190" s="72"/>
      <c r="DYW190" s="71"/>
      <c r="DYX190" s="71"/>
      <c r="DYY190" s="71"/>
      <c r="DYZ190" s="71"/>
      <c r="DZA190" s="71"/>
      <c r="DZB190" s="71"/>
      <c r="DZC190" s="71"/>
      <c r="DZD190" s="72"/>
      <c r="DZE190" s="72"/>
      <c r="DZF190" s="72"/>
      <c r="DZG190" s="72"/>
      <c r="DZH190" s="72"/>
      <c r="DZI190" s="72"/>
      <c r="DZJ190" s="72"/>
      <c r="DZK190" s="72"/>
      <c r="DZL190" s="72"/>
      <c r="DZM190" s="71"/>
      <c r="DZN190" s="71"/>
      <c r="DZO190" s="71"/>
      <c r="DZP190" s="71"/>
      <c r="DZQ190" s="71"/>
      <c r="DZR190" s="71"/>
      <c r="DZS190" s="71"/>
      <c r="DZT190" s="72"/>
      <c r="DZU190" s="72"/>
      <c r="DZV190" s="72"/>
      <c r="DZW190" s="72"/>
      <c r="DZX190" s="72"/>
      <c r="DZY190" s="72"/>
      <c r="DZZ190" s="72"/>
      <c r="EAA190" s="72"/>
      <c r="EAB190" s="72"/>
      <c r="EAC190" s="71"/>
      <c r="EAD190" s="71"/>
      <c r="EAE190" s="71"/>
      <c r="EAF190" s="71"/>
      <c r="EAG190" s="71"/>
      <c r="EAH190" s="71"/>
      <c r="EAI190" s="71"/>
      <c r="EAJ190" s="72"/>
      <c r="EAK190" s="72"/>
      <c r="EAL190" s="72"/>
      <c r="EAM190" s="72"/>
      <c r="EAN190" s="72"/>
      <c r="EAO190" s="72"/>
      <c r="EAP190" s="72"/>
      <c r="EAQ190" s="72"/>
      <c r="EAR190" s="72"/>
      <c r="EAS190" s="71"/>
      <c r="EAT190" s="71"/>
      <c r="EAU190" s="71"/>
      <c r="EAV190" s="71"/>
      <c r="EAW190" s="71"/>
      <c r="EAX190" s="71"/>
      <c r="EAY190" s="71"/>
      <c r="EAZ190" s="72"/>
      <c r="EBA190" s="72"/>
      <c r="EBB190" s="72"/>
      <c r="EBC190" s="72"/>
      <c r="EBD190" s="72"/>
      <c r="EBE190" s="72"/>
      <c r="EBF190" s="72"/>
      <c r="EBG190" s="72"/>
      <c r="EBH190" s="72"/>
      <c r="EBI190" s="71"/>
      <c r="EBJ190" s="71"/>
      <c r="EBK190" s="71"/>
      <c r="EBL190" s="71"/>
      <c r="EBM190" s="71"/>
      <c r="EBN190" s="71"/>
      <c r="EBO190" s="71"/>
      <c r="EBP190" s="72"/>
      <c r="EBQ190" s="72"/>
      <c r="EBR190" s="72"/>
      <c r="EBS190" s="72"/>
      <c r="EBT190" s="72"/>
      <c r="EBU190" s="72"/>
      <c r="EBV190" s="72"/>
      <c r="EBW190" s="72"/>
      <c r="EBX190" s="72"/>
      <c r="EBY190" s="71"/>
      <c r="EBZ190" s="71"/>
      <c r="ECA190" s="71"/>
      <c r="ECB190" s="71"/>
      <c r="ECC190" s="71"/>
      <c r="ECD190" s="71"/>
      <c r="ECE190" s="71"/>
      <c r="ECF190" s="72"/>
      <c r="ECG190" s="72"/>
      <c r="ECH190" s="72"/>
      <c r="ECI190" s="72"/>
      <c r="ECJ190" s="72"/>
      <c r="ECK190" s="72"/>
      <c r="ECL190" s="72"/>
      <c r="ECM190" s="72"/>
      <c r="ECN190" s="72"/>
      <c r="ECO190" s="71"/>
      <c r="ECP190" s="71"/>
      <c r="ECQ190" s="71"/>
      <c r="ECR190" s="71"/>
      <c r="ECS190" s="71"/>
      <c r="ECT190" s="71"/>
      <c r="ECU190" s="71"/>
      <c r="ECV190" s="72"/>
      <c r="ECW190" s="72"/>
      <c r="ECX190" s="72"/>
      <c r="ECY190" s="72"/>
      <c r="ECZ190" s="72"/>
      <c r="EDA190" s="72"/>
      <c r="EDB190" s="72"/>
      <c r="EDC190" s="72"/>
      <c r="EDD190" s="72"/>
      <c r="EDE190" s="71"/>
      <c r="EDF190" s="71"/>
      <c r="EDG190" s="71"/>
      <c r="EDH190" s="71"/>
      <c r="EDI190" s="71"/>
      <c r="EDJ190" s="71"/>
      <c r="EDK190" s="71"/>
      <c r="EDL190" s="72"/>
      <c r="EDM190" s="72"/>
      <c r="EDN190" s="72"/>
      <c r="EDO190" s="72"/>
      <c r="EDP190" s="72"/>
      <c r="EDQ190" s="72"/>
      <c r="EDR190" s="72"/>
      <c r="EDS190" s="72"/>
      <c r="EDT190" s="72"/>
      <c r="EDU190" s="71"/>
      <c r="EDV190" s="71"/>
      <c r="EDW190" s="71"/>
      <c r="EDX190" s="71"/>
      <c r="EDY190" s="71"/>
      <c r="EDZ190" s="71"/>
      <c r="EEA190" s="71"/>
      <c r="EEB190" s="72"/>
      <c r="EEC190" s="72"/>
      <c r="EED190" s="72"/>
      <c r="EEE190" s="72"/>
      <c r="EEF190" s="72"/>
      <c r="EEG190" s="72"/>
      <c r="EEH190" s="72"/>
      <c r="EEI190" s="72"/>
      <c r="EEJ190" s="72"/>
      <c r="EEK190" s="71"/>
      <c r="EEL190" s="71"/>
      <c r="EEM190" s="71"/>
      <c r="EEN190" s="71"/>
      <c r="EEO190" s="71"/>
      <c r="EEP190" s="71"/>
      <c r="EEQ190" s="71"/>
      <c r="EER190" s="72"/>
      <c r="EES190" s="72"/>
      <c r="EET190" s="72"/>
      <c r="EEU190" s="72"/>
      <c r="EEV190" s="72"/>
      <c r="EEW190" s="72"/>
      <c r="EEX190" s="72"/>
      <c r="EEY190" s="72"/>
      <c r="EEZ190" s="72"/>
      <c r="EFA190" s="71"/>
      <c r="EFB190" s="71"/>
      <c r="EFC190" s="71"/>
      <c r="EFD190" s="71"/>
      <c r="EFE190" s="71"/>
      <c r="EFF190" s="71"/>
      <c r="EFG190" s="71"/>
      <c r="EFH190" s="72"/>
      <c r="EFI190" s="72"/>
      <c r="EFJ190" s="72"/>
      <c r="EFK190" s="72"/>
      <c r="EFL190" s="72"/>
      <c r="EFM190" s="72"/>
      <c r="EFN190" s="72"/>
      <c r="EFO190" s="72"/>
      <c r="EFP190" s="72"/>
      <c r="EFQ190" s="71"/>
      <c r="EFR190" s="71"/>
      <c r="EFS190" s="71"/>
      <c r="EFT190" s="71"/>
      <c r="EFU190" s="71"/>
      <c r="EFV190" s="71"/>
      <c r="EFW190" s="71"/>
      <c r="EFX190" s="72"/>
      <c r="EFY190" s="72"/>
      <c r="EFZ190" s="72"/>
      <c r="EGA190" s="72"/>
      <c r="EGB190" s="72"/>
      <c r="EGC190" s="72"/>
      <c r="EGD190" s="72"/>
      <c r="EGE190" s="72"/>
      <c r="EGF190" s="72"/>
      <c r="EGG190" s="71"/>
      <c r="EGH190" s="71"/>
      <c r="EGI190" s="71"/>
      <c r="EGJ190" s="71"/>
      <c r="EGK190" s="71"/>
      <c r="EGL190" s="71"/>
      <c r="EGM190" s="71"/>
      <c r="EGN190" s="72"/>
      <c r="EGO190" s="72"/>
      <c r="EGP190" s="72"/>
      <c r="EGQ190" s="72"/>
      <c r="EGR190" s="72"/>
      <c r="EGS190" s="72"/>
      <c r="EGT190" s="72"/>
      <c r="EGU190" s="72"/>
      <c r="EGV190" s="72"/>
      <c r="EGW190" s="71"/>
      <c r="EGX190" s="71"/>
      <c r="EGY190" s="71"/>
      <c r="EGZ190" s="71"/>
      <c r="EHA190" s="71"/>
      <c r="EHB190" s="71"/>
      <c r="EHC190" s="71"/>
      <c r="EHD190" s="72"/>
      <c r="EHE190" s="72"/>
      <c r="EHF190" s="72"/>
      <c r="EHG190" s="72"/>
      <c r="EHH190" s="72"/>
      <c r="EHI190" s="72"/>
      <c r="EHJ190" s="72"/>
      <c r="EHK190" s="72"/>
      <c r="EHL190" s="72"/>
      <c r="EHM190" s="71"/>
      <c r="EHN190" s="71"/>
      <c r="EHO190" s="71"/>
      <c r="EHP190" s="71"/>
      <c r="EHQ190" s="71"/>
      <c r="EHR190" s="71"/>
      <c r="EHS190" s="71"/>
      <c r="EHT190" s="72"/>
      <c r="EHU190" s="72"/>
      <c r="EHV190" s="72"/>
      <c r="EHW190" s="72"/>
      <c r="EHX190" s="72"/>
      <c r="EHY190" s="72"/>
      <c r="EHZ190" s="72"/>
      <c r="EIA190" s="72"/>
      <c r="EIB190" s="72"/>
      <c r="EIC190" s="71"/>
      <c r="EID190" s="71"/>
      <c r="EIE190" s="71"/>
      <c r="EIF190" s="71"/>
      <c r="EIG190" s="71"/>
      <c r="EIH190" s="71"/>
      <c r="EII190" s="71"/>
      <c r="EIJ190" s="72"/>
      <c r="EIK190" s="72"/>
      <c r="EIL190" s="72"/>
      <c r="EIM190" s="72"/>
      <c r="EIN190" s="72"/>
      <c r="EIO190" s="72"/>
      <c r="EIP190" s="72"/>
      <c r="EIQ190" s="72"/>
      <c r="EIR190" s="72"/>
      <c r="EIS190" s="71"/>
      <c r="EIT190" s="71"/>
      <c r="EIU190" s="71"/>
      <c r="EIV190" s="71"/>
      <c r="EIW190" s="71"/>
      <c r="EIX190" s="71"/>
      <c r="EIY190" s="71"/>
      <c r="EIZ190" s="72"/>
      <c r="EJA190" s="72"/>
      <c r="EJB190" s="72"/>
      <c r="EJC190" s="72"/>
      <c r="EJD190" s="72"/>
      <c r="EJE190" s="72"/>
      <c r="EJF190" s="72"/>
      <c r="EJG190" s="72"/>
      <c r="EJH190" s="72"/>
      <c r="EJI190" s="71"/>
      <c r="EJJ190" s="71"/>
      <c r="EJK190" s="71"/>
      <c r="EJL190" s="71"/>
      <c r="EJM190" s="71"/>
      <c r="EJN190" s="71"/>
      <c r="EJO190" s="71"/>
      <c r="EJP190" s="72"/>
      <c r="EJQ190" s="72"/>
      <c r="EJR190" s="72"/>
      <c r="EJS190" s="72"/>
      <c r="EJT190" s="72"/>
      <c r="EJU190" s="72"/>
      <c r="EJV190" s="72"/>
      <c r="EJW190" s="72"/>
      <c r="EJX190" s="72"/>
      <c r="EJY190" s="71"/>
      <c r="EJZ190" s="71"/>
      <c r="EKA190" s="71"/>
      <c r="EKB190" s="71"/>
      <c r="EKC190" s="71"/>
      <c r="EKD190" s="71"/>
      <c r="EKE190" s="71"/>
      <c r="EKF190" s="72"/>
      <c r="EKG190" s="72"/>
      <c r="EKH190" s="72"/>
      <c r="EKI190" s="72"/>
      <c r="EKJ190" s="72"/>
      <c r="EKK190" s="72"/>
      <c r="EKL190" s="72"/>
      <c r="EKM190" s="72"/>
      <c r="EKN190" s="72"/>
      <c r="EKO190" s="71"/>
      <c r="EKP190" s="71"/>
      <c r="EKQ190" s="71"/>
      <c r="EKR190" s="71"/>
      <c r="EKS190" s="71"/>
      <c r="EKT190" s="71"/>
      <c r="EKU190" s="71"/>
      <c r="EKV190" s="72"/>
      <c r="EKW190" s="72"/>
      <c r="EKX190" s="72"/>
      <c r="EKY190" s="72"/>
      <c r="EKZ190" s="72"/>
      <c r="ELA190" s="72"/>
      <c r="ELB190" s="72"/>
      <c r="ELC190" s="72"/>
      <c r="ELD190" s="72"/>
      <c r="ELE190" s="71"/>
      <c r="ELF190" s="71"/>
      <c r="ELG190" s="71"/>
      <c r="ELH190" s="71"/>
      <c r="ELI190" s="71"/>
      <c r="ELJ190" s="71"/>
      <c r="ELK190" s="71"/>
      <c r="ELL190" s="72"/>
      <c r="ELM190" s="72"/>
      <c r="ELN190" s="72"/>
      <c r="ELO190" s="72"/>
      <c r="ELP190" s="72"/>
      <c r="ELQ190" s="72"/>
      <c r="ELR190" s="72"/>
      <c r="ELS190" s="72"/>
      <c r="ELT190" s="72"/>
      <c r="ELU190" s="71"/>
      <c r="ELV190" s="71"/>
      <c r="ELW190" s="71"/>
      <c r="ELX190" s="71"/>
      <c r="ELY190" s="71"/>
      <c r="ELZ190" s="71"/>
      <c r="EMA190" s="71"/>
      <c r="EMB190" s="72"/>
      <c r="EMC190" s="72"/>
      <c r="EMD190" s="72"/>
      <c r="EME190" s="72"/>
      <c r="EMF190" s="72"/>
      <c r="EMG190" s="72"/>
      <c r="EMH190" s="72"/>
      <c r="EMI190" s="72"/>
      <c r="EMJ190" s="72"/>
      <c r="EMK190" s="71"/>
      <c r="EML190" s="71"/>
      <c r="EMM190" s="71"/>
      <c r="EMN190" s="71"/>
      <c r="EMO190" s="71"/>
      <c r="EMP190" s="71"/>
      <c r="EMQ190" s="71"/>
      <c r="EMR190" s="72"/>
      <c r="EMS190" s="72"/>
      <c r="EMT190" s="72"/>
      <c r="EMU190" s="72"/>
      <c r="EMV190" s="72"/>
      <c r="EMW190" s="72"/>
      <c r="EMX190" s="72"/>
      <c r="EMY190" s="72"/>
      <c r="EMZ190" s="72"/>
      <c r="ENA190" s="71"/>
      <c r="ENB190" s="71"/>
      <c r="ENC190" s="71"/>
      <c r="END190" s="71"/>
      <c r="ENE190" s="71"/>
      <c r="ENF190" s="71"/>
      <c r="ENG190" s="71"/>
      <c r="ENH190" s="72"/>
      <c r="ENI190" s="72"/>
      <c r="ENJ190" s="72"/>
      <c r="ENK190" s="72"/>
      <c r="ENL190" s="72"/>
      <c r="ENM190" s="72"/>
      <c r="ENN190" s="72"/>
      <c r="ENO190" s="72"/>
      <c r="ENP190" s="72"/>
      <c r="ENQ190" s="71"/>
      <c r="ENR190" s="71"/>
      <c r="ENS190" s="71"/>
      <c r="ENT190" s="71"/>
      <c r="ENU190" s="71"/>
      <c r="ENV190" s="71"/>
      <c r="ENW190" s="71"/>
      <c r="ENX190" s="72"/>
      <c r="ENY190" s="72"/>
      <c r="ENZ190" s="72"/>
      <c r="EOA190" s="72"/>
      <c r="EOB190" s="72"/>
      <c r="EOC190" s="72"/>
      <c r="EOD190" s="72"/>
      <c r="EOE190" s="72"/>
      <c r="EOF190" s="72"/>
      <c r="EOG190" s="71"/>
      <c r="EOH190" s="71"/>
      <c r="EOI190" s="71"/>
      <c r="EOJ190" s="71"/>
      <c r="EOK190" s="71"/>
      <c r="EOL190" s="71"/>
      <c r="EOM190" s="71"/>
      <c r="EON190" s="72"/>
      <c r="EOO190" s="72"/>
      <c r="EOP190" s="72"/>
      <c r="EOQ190" s="72"/>
      <c r="EOR190" s="72"/>
      <c r="EOS190" s="72"/>
      <c r="EOT190" s="72"/>
      <c r="EOU190" s="72"/>
      <c r="EOV190" s="72"/>
      <c r="EOW190" s="71"/>
      <c r="EOX190" s="71"/>
      <c r="EOY190" s="71"/>
      <c r="EOZ190" s="71"/>
      <c r="EPA190" s="71"/>
      <c r="EPB190" s="71"/>
      <c r="EPC190" s="71"/>
      <c r="EPD190" s="72"/>
      <c r="EPE190" s="72"/>
      <c r="EPF190" s="72"/>
      <c r="EPG190" s="72"/>
      <c r="EPH190" s="72"/>
      <c r="EPI190" s="72"/>
      <c r="EPJ190" s="72"/>
      <c r="EPK190" s="72"/>
      <c r="EPL190" s="72"/>
      <c r="EPM190" s="71"/>
      <c r="EPN190" s="71"/>
      <c r="EPO190" s="71"/>
      <c r="EPP190" s="71"/>
      <c r="EPQ190" s="71"/>
      <c r="EPR190" s="71"/>
      <c r="EPS190" s="71"/>
      <c r="EPT190" s="72"/>
      <c r="EPU190" s="72"/>
      <c r="EPV190" s="72"/>
      <c r="EPW190" s="72"/>
      <c r="EPX190" s="72"/>
      <c r="EPY190" s="72"/>
      <c r="EPZ190" s="72"/>
      <c r="EQA190" s="72"/>
      <c r="EQB190" s="72"/>
      <c r="EQC190" s="71"/>
      <c r="EQD190" s="71"/>
      <c r="EQE190" s="71"/>
      <c r="EQF190" s="71"/>
      <c r="EQG190" s="71"/>
      <c r="EQH190" s="71"/>
      <c r="EQI190" s="71"/>
      <c r="EQJ190" s="72"/>
      <c r="EQK190" s="72"/>
      <c r="EQL190" s="72"/>
      <c r="EQM190" s="72"/>
      <c r="EQN190" s="72"/>
      <c r="EQO190" s="72"/>
      <c r="EQP190" s="72"/>
      <c r="EQQ190" s="72"/>
      <c r="EQR190" s="72"/>
      <c r="EQS190" s="71"/>
      <c r="EQT190" s="71"/>
      <c r="EQU190" s="71"/>
      <c r="EQV190" s="71"/>
      <c r="EQW190" s="71"/>
      <c r="EQX190" s="71"/>
      <c r="EQY190" s="71"/>
      <c r="EQZ190" s="72"/>
      <c r="ERA190" s="72"/>
      <c r="ERB190" s="72"/>
      <c r="ERC190" s="72"/>
      <c r="ERD190" s="72"/>
      <c r="ERE190" s="72"/>
      <c r="ERF190" s="72"/>
      <c r="ERG190" s="72"/>
      <c r="ERH190" s="72"/>
      <c r="ERI190" s="71"/>
      <c r="ERJ190" s="71"/>
      <c r="ERK190" s="71"/>
      <c r="ERL190" s="71"/>
      <c r="ERM190" s="71"/>
      <c r="ERN190" s="71"/>
      <c r="ERO190" s="71"/>
      <c r="ERP190" s="72"/>
      <c r="ERQ190" s="72"/>
      <c r="ERR190" s="72"/>
      <c r="ERS190" s="72"/>
      <c r="ERT190" s="72"/>
      <c r="ERU190" s="72"/>
      <c r="ERV190" s="72"/>
      <c r="ERW190" s="72"/>
      <c r="ERX190" s="72"/>
      <c r="ERY190" s="71"/>
      <c r="ERZ190" s="71"/>
      <c r="ESA190" s="71"/>
      <c r="ESB190" s="71"/>
      <c r="ESC190" s="71"/>
      <c r="ESD190" s="71"/>
      <c r="ESE190" s="71"/>
      <c r="ESF190" s="72"/>
      <c r="ESG190" s="72"/>
      <c r="ESH190" s="72"/>
      <c r="ESI190" s="72"/>
      <c r="ESJ190" s="72"/>
      <c r="ESK190" s="72"/>
      <c r="ESL190" s="72"/>
      <c r="ESM190" s="72"/>
      <c r="ESN190" s="72"/>
      <c r="ESO190" s="71"/>
      <c r="ESP190" s="71"/>
      <c r="ESQ190" s="71"/>
      <c r="ESR190" s="71"/>
      <c r="ESS190" s="71"/>
      <c r="EST190" s="71"/>
      <c r="ESU190" s="71"/>
      <c r="ESV190" s="72"/>
      <c r="ESW190" s="72"/>
      <c r="ESX190" s="72"/>
      <c r="ESY190" s="72"/>
      <c r="ESZ190" s="72"/>
      <c r="ETA190" s="72"/>
      <c r="ETB190" s="72"/>
      <c r="ETC190" s="72"/>
      <c r="ETD190" s="72"/>
      <c r="ETE190" s="71"/>
      <c r="ETF190" s="71"/>
      <c r="ETG190" s="71"/>
      <c r="ETH190" s="71"/>
      <c r="ETI190" s="71"/>
      <c r="ETJ190" s="71"/>
      <c r="ETK190" s="71"/>
      <c r="ETL190" s="72"/>
      <c r="ETM190" s="72"/>
      <c r="ETN190" s="72"/>
      <c r="ETO190" s="72"/>
      <c r="ETP190" s="72"/>
      <c r="ETQ190" s="72"/>
      <c r="ETR190" s="72"/>
      <c r="ETS190" s="72"/>
      <c r="ETT190" s="72"/>
      <c r="ETU190" s="71"/>
      <c r="ETV190" s="71"/>
      <c r="ETW190" s="71"/>
      <c r="ETX190" s="71"/>
      <c r="ETY190" s="71"/>
      <c r="ETZ190" s="71"/>
      <c r="EUA190" s="71"/>
      <c r="EUB190" s="72"/>
      <c r="EUC190" s="72"/>
      <c r="EUD190" s="72"/>
      <c r="EUE190" s="72"/>
      <c r="EUF190" s="72"/>
      <c r="EUG190" s="72"/>
      <c r="EUH190" s="72"/>
      <c r="EUI190" s="72"/>
      <c r="EUJ190" s="72"/>
      <c r="EUK190" s="71"/>
      <c r="EUL190" s="71"/>
      <c r="EUM190" s="71"/>
      <c r="EUN190" s="71"/>
      <c r="EUO190" s="71"/>
      <c r="EUP190" s="71"/>
      <c r="EUQ190" s="71"/>
      <c r="EUR190" s="72"/>
      <c r="EUS190" s="72"/>
      <c r="EUT190" s="72"/>
      <c r="EUU190" s="72"/>
      <c r="EUV190" s="72"/>
      <c r="EUW190" s="72"/>
      <c r="EUX190" s="72"/>
      <c r="EUY190" s="72"/>
      <c r="EUZ190" s="72"/>
      <c r="EVA190" s="71"/>
      <c r="EVB190" s="71"/>
      <c r="EVC190" s="71"/>
      <c r="EVD190" s="71"/>
      <c r="EVE190" s="71"/>
      <c r="EVF190" s="71"/>
      <c r="EVG190" s="71"/>
      <c r="EVH190" s="72"/>
      <c r="EVI190" s="72"/>
      <c r="EVJ190" s="72"/>
      <c r="EVK190" s="72"/>
      <c r="EVL190" s="72"/>
      <c r="EVM190" s="72"/>
      <c r="EVN190" s="72"/>
      <c r="EVO190" s="72"/>
      <c r="EVP190" s="72"/>
      <c r="EVQ190" s="71"/>
      <c r="EVR190" s="71"/>
      <c r="EVS190" s="71"/>
      <c r="EVT190" s="71"/>
      <c r="EVU190" s="71"/>
      <c r="EVV190" s="71"/>
      <c r="EVW190" s="71"/>
      <c r="EVX190" s="72"/>
      <c r="EVY190" s="72"/>
      <c r="EVZ190" s="72"/>
      <c r="EWA190" s="72"/>
      <c r="EWB190" s="72"/>
      <c r="EWC190" s="72"/>
      <c r="EWD190" s="72"/>
      <c r="EWE190" s="72"/>
      <c r="EWF190" s="72"/>
      <c r="EWG190" s="71"/>
      <c r="EWH190" s="71"/>
      <c r="EWI190" s="71"/>
      <c r="EWJ190" s="71"/>
      <c r="EWK190" s="71"/>
      <c r="EWL190" s="71"/>
      <c r="EWM190" s="71"/>
      <c r="EWN190" s="72"/>
      <c r="EWO190" s="72"/>
      <c r="EWP190" s="72"/>
      <c r="EWQ190" s="72"/>
      <c r="EWR190" s="72"/>
      <c r="EWS190" s="72"/>
      <c r="EWT190" s="72"/>
      <c r="EWU190" s="72"/>
      <c r="EWV190" s="72"/>
      <c r="EWW190" s="71"/>
      <c r="EWX190" s="71"/>
      <c r="EWY190" s="71"/>
      <c r="EWZ190" s="71"/>
      <c r="EXA190" s="71"/>
      <c r="EXB190" s="71"/>
      <c r="EXC190" s="71"/>
      <c r="EXD190" s="72"/>
      <c r="EXE190" s="72"/>
      <c r="EXF190" s="72"/>
      <c r="EXG190" s="72"/>
      <c r="EXH190" s="72"/>
      <c r="EXI190" s="72"/>
      <c r="EXJ190" s="72"/>
      <c r="EXK190" s="72"/>
      <c r="EXL190" s="72"/>
      <c r="EXM190" s="71"/>
      <c r="EXN190" s="71"/>
      <c r="EXO190" s="71"/>
      <c r="EXP190" s="71"/>
      <c r="EXQ190" s="71"/>
      <c r="EXR190" s="71"/>
      <c r="EXS190" s="71"/>
      <c r="EXT190" s="72"/>
      <c r="EXU190" s="72"/>
      <c r="EXV190" s="72"/>
      <c r="EXW190" s="72"/>
      <c r="EXX190" s="72"/>
      <c r="EXY190" s="72"/>
      <c r="EXZ190" s="72"/>
      <c r="EYA190" s="72"/>
      <c r="EYB190" s="72"/>
      <c r="EYC190" s="71"/>
      <c r="EYD190" s="71"/>
      <c r="EYE190" s="71"/>
      <c r="EYF190" s="71"/>
      <c r="EYG190" s="71"/>
      <c r="EYH190" s="71"/>
      <c r="EYI190" s="71"/>
      <c r="EYJ190" s="72"/>
      <c r="EYK190" s="72"/>
      <c r="EYL190" s="72"/>
      <c r="EYM190" s="72"/>
      <c r="EYN190" s="72"/>
      <c r="EYO190" s="72"/>
      <c r="EYP190" s="72"/>
      <c r="EYQ190" s="72"/>
      <c r="EYR190" s="72"/>
      <c r="EYS190" s="71"/>
      <c r="EYT190" s="71"/>
      <c r="EYU190" s="71"/>
      <c r="EYV190" s="71"/>
      <c r="EYW190" s="71"/>
      <c r="EYX190" s="71"/>
      <c r="EYY190" s="71"/>
      <c r="EYZ190" s="72"/>
      <c r="EZA190" s="72"/>
      <c r="EZB190" s="72"/>
      <c r="EZC190" s="72"/>
      <c r="EZD190" s="72"/>
      <c r="EZE190" s="72"/>
      <c r="EZF190" s="72"/>
      <c r="EZG190" s="72"/>
      <c r="EZH190" s="72"/>
      <c r="EZI190" s="71"/>
      <c r="EZJ190" s="71"/>
      <c r="EZK190" s="71"/>
      <c r="EZL190" s="71"/>
      <c r="EZM190" s="71"/>
      <c r="EZN190" s="71"/>
      <c r="EZO190" s="71"/>
      <c r="EZP190" s="72"/>
      <c r="EZQ190" s="72"/>
      <c r="EZR190" s="72"/>
      <c r="EZS190" s="72"/>
      <c r="EZT190" s="72"/>
      <c r="EZU190" s="72"/>
      <c r="EZV190" s="72"/>
      <c r="EZW190" s="72"/>
      <c r="EZX190" s="72"/>
      <c r="EZY190" s="71"/>
      <c r="EZZ190" s="71"/>
      <c r="FAA190" s="71"/>
      <c r="FAB190" s="71"/>
      <c r="FAC190" s="71"/>
      <c r="FAD190" s="71"/>
      <c r="FAE190" s="71"/>
      <c r="FAF190" s="72"/>
      <c r="FAG190" s="72"/>
      <c r="FAH190" s="72"/>
      <c r="FAI190" s="72"/>
      <c r="FAJ190" s="72"/>
      <c r="FAK190" s="72"/>
      <c r="FAL190" s="72"/>
      <c r="FAM190" s="72"/>
      <c r="FAN190" s="72"/>
      <c r="FAO190" s="71"/>
      <c r="FAP190" s="71"/>
      <c r="FAQ190" s="71"/>
      <c r="FAR190" s="71"/>
      <c r="FAS190" s="71"/>
      <c r="FAT190" s="71"/>
      <c r="FAU190" s="71"/>
      <c r="FAV190" s="72"/>
      <c r="FAW190" s="72"/>
      <c r="FAX190" s="72"/>
      <c r="FAY190" s="72"/>
      <c r="FAZ190" s="72"/>
      <c r="FBA190" s="72"/>
      <c r="FBB190" s="72"/>
      <c r="FBC190" s="72"/>
      <c r="FBD190" s="72"/>
      <c r="FBE190" s="71"/>
      <c r="FBF190" s="71"/>
      <c r="FBG190" s="71"/>
      <c r="FBH190" s="71"/>
      <c r="FBI190" s="71"/>
      <c r="FBJ190" s="71"/>
      <c r="FBK190" s="71"/>
      <c r="FBL190" s="72"/>
      <c r="FBM190" s="72"/>
      <c r="FBN190" s="72"/>
      <c r="FBO190" s="72"/>
      <c r="FBP190" s="72"/>
      <c r="FBQ190" s="72"/>
      <c r="FBR190" s="72"/>
      <c r="FBS190" s="72"/>
      <c r="FBT190" s="72"/>
      <c r="FBU190" s="71"/>
      <c r="FBV190" s="71"/>
      <c r="FBW190" s="71"/>
      <c r="FBX190" s="71"/>
      <c r="FBY190" s="71"/>
      <c r="FBZ190" s="71"/>
      <c r="FCA190" s="71"/>
      <c r="FCB190" s="72"/>
      <c r="FCC190" s="72"/>
      <c r="FCD190" s="72"/>
      <c r="FCE190" s="72"/>
      <c r="FCF190" s="72"/>
      <c r="FCG190" s="72"/>
      <c r="FCH190" s="72"/>
      <c r="FCI190" s="72"/>
      <c r="FCJ190" s="72"/>
      <c r="FCK190" s="71"/>
      <c r="FCL190" s="71"/>
      <c r="FCM190" s="71"/>
      <c r="FCN190" s="71"/>
      <c r="FCO190" s="71"/>
      <c r="FCP190" s="71"/>
      <c r="FCQ190" s="71"/>
      <c r="FCR190" s="72"/>
      <c r="FCS190" s="72"/>
      <c r="FCT190" s="72"/>
      <c r="FCU190" s="72"/>
      <c r="FCV190" s="72"/>
      <c r="FCW190" s="72"/>
      <c r="FCX190" s="72"/>
      <c r="FCY190" s="72"/>
      <c r="FCZ190" s="72"/>
      <c r="FDA190" s="71"/>
      <c r="FDB190" s="71"/>
      <c r="FDC190" s="71"/>
      <c r="FDD190" s="71"/>
      <c r="FDE190" s="71"/>
      <c r="FDF190" s="71"/>
      <c r="FDG190" s="71"/>
      <c r="FDH190" s="72"/>
      <c r="FDI190" s="72"/>
      <c r="FDJ190" s="72"/>
      <c r="FDK190" s="72"/>
      <c r="FDL190" s="72"/>
      <c r="FDM190" s="72"/>
      <c r="FDN190" s="72"/>
      <c r="FDO190" s="72"/>
      <c r="FDP190" s="72"/>
      <c r="FDQ190" s="71"/>
      <c r="FDR190" s="71"/>
      <c r="FDS190" s="71"/>
      <c r="FDT190" s="71"/>
      <c r="FDU190" s="71"/>
      <c r="FDV190" s="71"/>
      <c r="FDW190" s="71"/>
      <c r="FDX190" s="72"/>
      <c r="FDY190" s="72"/>
      <c r="FDZ190" s="72"/>
      <c r="FEA190" s="72"/>
      <c r="FEB190" s="72"/>
      <c r="FEC190" s="72"/>
      <c r="FED190" s="72"/>
      <c r="FEE190" s="72"/>
      <c r="FEF190" s="72"/>
      <c r="FEG190" s="71"/>
      <c r="FEH190" s="71"/>
      <c r="FEI190" s="71"/>
      <c r="FEJ190" s="71"/>
      <c r="FEK190" s="71"/>
      <c r="FEL190" s="71"/>
      <c r="FEM190" s="71"/>
      <c r="FEN190" s="72"/>
      <c r="FEO190" s="72"/>
      <c r="FEP190" s="72"/>
      <c r="FEQ190" s="72"/>
      <c r="FER190" s="72"/>
      <c r="FES190" s="72"/>
      <c r="FET190" s="72"/>
      <c r="FEU190" s="72"/>
      <c r="FEV190" s="72"/>
      <c r="FEW190" s="71"/>
      <c r="FEX190" s="71"/>
      <c r="FEY190" s="71"/>
      <c r="FEZ190" s="71"/>
      <c r="FFA190" s="71"/>
      <c r="FFB190" s="71"/>
      <c r="FFC190" s="71"/>
      <c r="FFD190" s="72"/>
      <c r="FFE190" s="72"/>
      <c r="FFF190" s="72"/>
      <c r="FFG190" s="72"/>
      <c r="FFH190" s="72"/>
      <c r="FFI190" s="72"/>
      <c r="FFJ190" s="72"/>
      <c r="FFK190" s="72"/>
      <c r="FFL190" s="72"/>
      <c r="FFM190" s="71"/>
      <c r="FFN190" s="71"/>
      <c r="FFO190" s="71"/>
      <c r="FFP190" s="71"/>
      <c r="FFQ190" s="71"/>
      <c r="FFR190" s="71"/>
      <c r="FFS190" s="71"/>
      <c r="FFT190" s="72"/>
      <c r="FFU190" s="72"/>
      <c r="FFV190" s="72"/>
      <c r="FFW190" s="72"/>
      <c r="FFX190" s="72"/>
      <c r="FFY190" s="72"/>
      <c r="FFZ190" s="72"/>
      <c r="FGA190" s="72"/>
      <c r="FGB190" s="72"/>
      <c r="FGC190" s="71"/>
      <c r="FGD190" s="71"/>
      <c r="FGE190" s="71"/>
      <c r="FGF190" s="71"/>
      <c r="FGG190" s="71"/>
      <c r="FGH190" s="71"/>
      <c r="FGI190" s="71"/>
      <c r="FGJ190" s="72"/>
      <c r="FGK190" s="72"/>
      <c r="FGL190" s="72"/>
      <c r="FGM190" s="72"/>
      <c r="FGN190" s="72"/>
      <c r="FGO190" s="72"/>
      <c r="FGP190" s="72"/>
      <c r="FGQ190" s="72"/>
      <c r="FGR190" s="72"/>
      <c r="FGS190" s="71"/>
      <c r="FGT190" s="71"/>
      <c r="FGU190" s="71"/>
      <c r="FGV190" s="71"/>
      <c r="FGW190" s="71"/>
      <c r="FGX190" s="71"/>
      <c r="FGY190" s="71"/>
      <c r="FGZ190" s="72"/>
      <c r="FHA190" s="72"/>
      <c r="FHB190" s="72"/>
      <c r="FHC190" s="72"/>
      <c r="FHD190" s="72"/>
      <c r="FHE190" s="72"/>
      <c r="FHF190" s="72"/>
      <c r="FHG190" s="72"/>
      <c r="FHH190" s="72"/>
      <c r="FHI190" s="71"/>
      <c r="FHJ190" s="71"/>
      <c r="FHK190" s="71"/>
      <c r="FHL190" s="71"/>
      <c r="FHM190" s="71"/>
      <c r="FHN190" s="71"/>
      <c r="FHO190" s="71"/>
      <c r="FHP190" s="72"/>
      <c r="FHQ190" s="72"/>
      <c r="FHR190" s="72"/>
      <c r="FHS190" s="72"/>
      <c r="FHT190" s="72"/>
      <c r="FHU190" s="72"/>
      <c r="FHV190" s="72"/>
      <c r="FHW190" s="72"/>
      <c r="FHX190" s="72"/>
      <c r="FHY190" s="71"/>
      <c r="FHZ190" s="71"/>
      <c r="FIA190" s="71"/>
      <c r="FIB190" s="71"/>
      <c r="FIC190" s="71"/>
      <c r="FID190" s="71"/>
      <c r="FIE190" s="71"/>
      <c r="FIF190" s="72"/>
      <c r="FIG190" s="72"/>
      <c r="FIH190" s="72"/>
      <c r="FII190" s="72"/>
      <c r="FIJ190" s="72"/>
      <c r="FIK190" s="72"/>
      <c r="FIL190" s="72"/>
      <c r="FIM190" s="72"/>
      <c r="FIN190" s="72"/>
      <c r="FIO190" s="71"/>
      <c r="FIP190" s="71"/>
      <c r="FIQ190" s="71"/>
      <c r="FIR190" s="71"/>
      <c r="FIS190" s="71"/>
      <c r="FIT190" s="71"/>
      <c r="FIU190" s="71"/>
      <c r="FIV190" s="72"/>
      <c r="FIW190" s="72"/>
      <c r="FIX190" s="72"/>
      <c r="FIY190" s="72"/>
      <c r="FIZ190" s="72"/>
      <c r="FJA190" s="72"/>
      <c r="FJB190" s="72"/>
      <c r="FJC190" s="72"/>
      <c r="FJD190" s="72"/>
      <c r="FJE190" s="71"/>
      <c r="FJF190" s="71"/>
      <c r="FJG190" s="71"/>
      <c r="FJH190" s="71"/>
      <c r="FJI190" s="71"/>
      <c r="FJJ190" s="71"/>
      <c r="FJK190" s="71"/>
      <c r="FJL190" s="72"/>
      <c r="FJM190" s="72"/>
      <c r="FJN190" s="72"/>
      <c r="FJO190" s="72"/>
      <c r="FJP190" s="72"/>
      <c r="FJQ190" s="72"/>
      <c r="FJR190" s="72"/>
      <c r="FJS190" s="72"/>
      <c r="FJT190" s="72"/>
      <c r="FJU190" s="71"/>
      <c r="FJV190" s="71"/>
      <c r="FJW190" s="71"/>
      <c r="FJX190" s="71"/>
      <c r="FJY190" s="71"/>
      <c r="FJZ190" s="71"/>
      <c r="FKA190" s="71"/>
      <c r="FKB190" s="72"/>
      <c r="FKC190" s="72"/>
      <c r="FKD190" s="72"/>
      <c r="FKE190" s="72"/>
      <c r="FKF190" s="72"/>
      <c r="FKG190" s="72"/>
      <c r="FKH190" s="72"/>
      <c r="FKI190" s="72"/>
      <c r="FKJ190" s="72"/>
      <c r="FKK190" s="71"/>
      <c r="FKL190" s="71"/>
      <c r="FKM190" s="71"/>
      <c r="FKN190" s="71"/>
      <c r="FKO190" s="71"/>
      <c r="FKP190" s="71"/>
      <c r="FKQ190" s="71"/>
      <c r="FKR190" s="72"/>
      <c r="FKS190" s="72"/>
      <c r="FKT190" s="72"/>
      <c r="FKU190" s="72"/>
      <c r="FKV190" s="72"/>
      <c r="FKW190" s="72"/>
      <c r="FKX190" s="72"/>
      <c r="FKY190" s="72"/>
      <c r="FKZ190" s="72"/>
      <c r="FLA190" s="71"/>
      <c r="FLB190" s="71"/>
      <c r="FLC190" s="71"/>
      <c r="FLD190" s="71"/>
      <c r="FLE190" s="71"/>
      <c r="FLF190" s="71"/>
      <c r="FLG190" s="71"/>
      <c r="FLH190" s="72"/>
      <c r="FLI190" s="72"/>
      <c r="FLJ190" s="72"/>
      <c r="FLK190" s="72"/>
      <c r="FLL190" s="72"/>
      <c r="FLM190" s="72"/>
      <c r="FLN190" s="72"/>
      <c r="FLO190" s="72"/>
      <c r="FLP190" s="72"/>
      <c r="FLQ190" s="71"/>
      <c r="FLR190" s="71"/>
      <c r="FLS190" s="71"/>
      <c r="FLT190" s="71"/>
      <c r="FLU190" s="71"/>
      <c r="FLV190" s="71"/>
      <c r="FLW190" s="71"/>
      <c r="FLX190" s="72"/>
      <c r="FLY190" s="72"/>
      <c r="FLZ190" s="72"/>
      <c r="FMA190" s="72"/>
      <c r="FMB190" s="72"/>
      <c r="FMC190" s="72"/>
      <c r="FMD190" s="72"/>
      <c r="FME190" s="72"/>
      <c r="FMF190" s="72"/>
      <c r="FMG190" s="71"/>
      <c r="FMH190" s="71"/>
      <c r="FMI190" s="71"/>
      <c r="FMJ190" s="71"/>
      <c r="FMK190" s="71"/>
      <c r="FML190" s="71"/>
      <c r="FMM190" s="71"/>
      <c r="FMN190" s="72"/>
      <c r="FMO190" s="72"/>
      <c r="FMP190" s="72"/>
      <c r="FMQ190" s="72"/>
      <c r="FMR190" s="72"/>
      <c r="FMS190" s="72"/>
      <c r="FMT190" s="72"/>
      <c r="FMU190" s="72"/>
      <c r="FMV190" s="72"/>
      <c r="FMW190" s="71"/>
      <c r="FMX190" s="71"/>
      <c r="FMY190" s="71"/>
      <c r="FMZ190" s="71"/>
      <c r="FNA190" s="71"/>
      <c r="FNB190" s="71"/>
      <c r="FNC190" s="71"/>
      <c r="FND190" s="72"/>
      <c r="FNE190" s="72"/>
      <c r="FNF190" s="72"/>
      <c r="FNG190" s="72"/>
      <c r="FNH190" s="72"/>
      <c r="FNI190" s="72"/>
      <c r="FNJ190" s="72"/>
      <c r="FNK190" s="72"/>
      <c r="FNL190" s="72"/>
      <c r="FNM190" s="71"/>
      <c r="FNN190" s="71"/>
      <c r="FNO190" s="71"/>
      <c r="FNP190" s="71"/>
      <c r="FNQ190" s="71"/>
      <c r="FNR190" s="71"/>
      <c r="FNS190" s="71"/>
      <c r="FNT190" s="72"/>
      <c r="FNU190" s="72"/>
      <c r="FNV190" s="72"/>
      <c r="FNW190" s="72"/>
      <c r="FNX190" s="72"/>
      <c r="FNY190" s="72"/>
      <c r="FNZ190" s="72"/>
      <c r="FOA190" s="72"/>
      <c r="FOB190" s="72"/>
      <c r="FOC190" s="71"/>
      <c r="FOD190" s="71"/>
      <c r="FOE190" s="71"/>
      <c r="FOF190" s="71"/>
      <c r="FOG190" s="71"/>
      <c r="FOH190" s="71"/>
      <c r="FOI190" s="71"/>
      <c r="FOJ190" s="72"/>
      <c r="FOK190" s="72"/>
      <c r="FOL190" s="72"/>
      <c r="FOM190" s="72"/>
      <c r="FON190" s="72"/>
      <c r="FOO190" s="72"/>
      <c r="FOP190" s="72"/>
      <c r="FOQ190" s="72"/>
      <c r="FOR190" s="72"/>
      <c r="FOS190" s="71"/>
      <c r="FOT190" s="71"/>
      <c r="FOU190" s="71"/>
      <c r="FOV190" s="71"/>
      <c r="FOW190" s="71"/>
      <c r="FOX190" s="71"/>
      <c r="FOY190" s="71"/>
      <c r="FOZ190" s="72"/>
      <c r="FPA190" s="72"/>
      <c r="FPB190" s="72"/>
      <c r="FPC190" s="72"/>
      <c r="FPD190" s="72"/>
      <c r="FPE190" s="72"/>
      <c r="FPF190" s="72"/>
      <c r="FPG190" s="72"/>
      <c r="FPH190" s="72"/>
      <c r="FPI190" s="71"/>
      <c r="FPJ190" s="71"/>
      <c r="FPK190" s="71"/>
      <c r="FPL190" s="71"/>
      <c r="FPM190" s="71"/>
      <c r="FPN190" s="71"/>
      <c r="FPO190" s="71"/>
      <c r="FPP190" s="72"/>
      <c r="FPQ190" s="72"/>
      <c r="FPR190" s="72"/>
      <c r="FPS190" s="72"/>
      <c r="FPT190" s="72"/>
      <c r="FPU190" s="72"/>
      <c r="FPV190" s="72"/>
      <c r="FPW190" s="72"/>
      <c r="FPX190" s="72"/>
      <c r="FPY190" s="71"/>
      <c r="FPZ190" s="71"/>
      <c r="FQA190" s="71"/>
      <c r="FQB190" s="71"/>
      <c r="FQC190" s="71"/>
      <c r="FQD190" s="71"/>
      <c r="FQE190" s="71"/>
      <c r="FQF190" s="72"/>
      <c r="FQG190" s="72"/>
      <c r="FQH190" s="72"/>
      <c r="FQI190" s="72"/>
      <c r="FQJ190" s="72"/>
      <c r="FQK190" s="72"/>
      <c r="FQL190" s="72"/>
      <c r="FQM190" s="72"/>
      <c r="FQN190" s="72"/>
      <c r="FQO190" s="71"/>
      <c r="FQP190" s="71"/>
      <c r="FQQ190" s="71"/>
      <c r="FQR190" s="71"/>
      <c r="FQS190" s="71"/>
      <c r="FQT190" s="71"/>
      <c r="FQU190" s="71"/>
      <c r="FQV190" s="72"/>
      <c r="FQW190" s="72"/>
      <c r="FQX190" s="72"/>
      <c r="FQY190" s="72"/>
      <c r="FQZ190" s="72"/>
      <c r="FRA190" s="72"/>
      <c r="FRB190" s="72"/>
      <c r="FRC190" s="72"/>
      <c r="FRD190" s="72"/>
      <c r="FRE190" s="71"/>
      <c r="FRF190" s="71"/>
      <c r="FRG190" s="71"/>
      <c r="FRH190" s="71"/>
      <c r="FRI190" s="71"/>
      <c r="FRJ190" s="71"/>
      <c r="FRK190" s="71"/>
      <c r="FRL190" s="72"/>
      <c r="FRM190" s="72"/>
      <c r="FRN190" s="72"/>
      <c r="FRO190" s="72"/>
      <c r="FRP190" s="72"/>
      <c r="FRQ190" s="72"/>
      <c r="FRR190" s="72"/>
      <c r="FRS190" s="72"/>
      <c r="FRT190" s="72"/>
      <c r="FRU190" s="71"/>
      <c r="FRV190" s="71"/>
      <c r="FRW190" s="71"/>
      <c r="FRX190" s="71"/>
      <c r="FRY190" s="71"/>
      <c r="FRZ190" s="71"/>
      <c r="FSA190" s="71"/>
      <c r="FSB190" s="72"/>
      <c r="FSC190" s="72"/>
      <c r="FSD190" s="72"/>
      <c r="FSE190" s="72"/>
      <c r="FSF190" s="72"/>
      <c r="FSG190" s="72"/>
      <c r="FSH190" s="72"/>
      <c r="FSI190" s="72"/>
      <c r="FSJ190" s="72"/>
      <c r="FSK190" s="71"/>
      <c r="FSL190" s="71"/>
      <c r="FSM190" s="71"/>
      <c r="FSN190" s="71"/>
      <c r="FSO190" s="71"/>
      <c r="FSP190" s="71"/>
      <c r="FSQ190" s="71"/>
      <c r="FSR190" s="72"/>
      <c r="FSS190" s="72"/>
      <c r="FST190" s="72"/>
      <c r="FSU190" s="72"/>
      <c r="FSV190" s="72"/>
      <c r="FSW190" s="72"/>
      <c r="FSX190" s="72"/>
      <c r="FSY190" s="72"/>
      <c r="FSZ190" s="72"/>
      <c r="FTA190" s="71"/>
      <c r="FTB190" s="71"/>
      <c r="FTC190" s="71"/>
      <c r="FTD190" s="71"/>
      <c r="FTE190" s="71"/>
      <c r="FTF190" s="71"/>
      <c r="FTG190" s="71"/>
      <c r="FTH190" s="72"/>
      <c r="FTI190" s="72"/>
      <c r="FTJ190" s="72"/>
      <c r="FTK190" s="72"/>
      <c r="FTL190" s="72"/>
      <c r="FTM190" s="72"/>
      <c r="FTN190" s="72"/>
      <c r="FTO190" s="72"/>
      <c r="FTP190" s="72"/>
      <c r="FTQ190" s="71"/>
      <c r="FTR190" s="71"/>
      <c r="FTS190" s="71"/>
      <c r="FTT190" s="71"/>
      <c r="FTU190" s="71"/>
      <c r="FTV190" s="71"/>
      <c r="FTW190" s="71"/>
      <c r="FTX190" s="72"/>
      <c r="FTY190" s="72"/>
      <c r="FTZ190" s="72"/>
      <c r="FUA190" s="72"/>
      <c r="FUB190" s="72"/>
      <c r="FUC190" s="72"/>
      <c r="FUD190" s="72"/>
      <c r="FUE190" s="72"/>
      <c r="FUF190" s="72"/>
      <c r="FUG190" s="71"/>
      <c r="FUH190" s="71"/>
      <c r="FUI190" s="71"/>
      <c r="FUJ190" s="71"/>
      <c r="FUK190" s="71"/>
      <c r="FUL190" s="71"/>
      <c r="FUM190" s="71"/>
      <c r="FUN190" s="72"/>
      <c r="FUO190" s="72"/>
      <c r="FUP190" s="72"/>
      <c r="FUQ190" s="72"/>
      <c r="FUR190" s="72"/>
      <c r="FUS190" s="72"/>
      <c r="FUT190" s="72"/>
      <c r="FUU190" s="72"/>
      <c r="FUV190" s="72"/>
      <c r="FUW190" s="71"/>
      <c r="FUX190" s="71"/>
      <c r="FUY190" s="71"/>
      <c r="FUZ190" s="71"/>
      <c r="FVA190" s="71"/>
      <c r="FVB190" s="71"/>
      <c r="FVC190" s="71"/>
      <c r="FVD190" s="72"/>
      <c r="FVE190" s="72"/>
      <c r="FVF190" s="72"/>
      <c r="FVG190" s="72"/>
      <c r="FVH190" s="72"/>
      <c r="FVI190" s="72"/>
      <c r="FVJ190" s="72"/>
      <c r="FVK190" s="72"/>
      <c r="FVL190" s="72"/>
      <c r="FVM190" s="71"/>
      <c r="FVN190" s="71"/>
      <c r="FVO190" s="71"/>
      <c r="FVP190" s="71"/>
      <c r="FVQ190" s="71"/>
      <c r="FVR190" s="71"/>
      <c r="FVS190" s="71"/>
      <c r="FVT190" s="72"/>
      <c r="FVU190" s="72"/>
      <c r="FVV190" s="72"/>
      <c r="FVW190" s="72"/>
      <c r="FVX190" s="72"/>
      <c r="FVY190" s="72"/>
      <c r="FVZ190" s="72"/>
      <c r="FWA190" s="72"/>
      <c r="FWB190" s="72"/>
      <c r="FWC190" s="71"/>
      <c r="FWD190" s="71"/>
      <c r="FWE190" s="71"/>
      <c r="FWF190" s="71"/>
      <c r="FWG190" s="71"/>
      <c r="FWH190" s="71"/>
      <c r="FWI190" s="71"/>
      <c r="FWJ190" s="72"/>
      <c r="FWK190" s="72"/>
      <c r="FWL190" s="72"/>
      <c r="FWM190" s="72"/>
      <c r="FWN190" s="72"/>
      <c r="FWO190" s="72"/>
      <c r="FWP190" s="72"/>
      <c r="FWQ190" s="72"/>
      <c r="FWR190" s="72"/>
      <c r="FWS190" s="71"/>
      <c r="FWT190" s="71"/>
      <c r="FWU190" s="71"/>
      <c r="FWV190" s="71"/>
      <c r="FWW190" s="71"/>
      <c r="FWX190" s="71"/>
      <c r="FWY190" s="71"/>
      <c r="FWZ190" s="72"/>
      <c r="FXA190" s="72"/>
      <c r="FXB190" s="72"/>
      <c r="FXC190" s="72"/>
      <c r="FXD190" s="72"/>
      <c r="FXE190" s="72"/>
      <c r="FXF190" s="72"/>
      <c r="FXG190" s="72"/>
      <c r="FXH190" s="72"/>
      <c r="FXI190" s="71"/>
      <c r="FXJ190" s="71"/>
      <c r="FXK190" s="71"/>
      <c r="FXL190" s="71"/>
      <c r="FXM190" s="71"/>
      <c r="FXN190" s="71"/>
      <c r="FXO190" s="71"/>
      <c r="FXP190" s="72"/>
      <c r="FXQ190" s="72"/>
      <c r="FXR190" s="72"/>
      <c r="FXS190" s="72"/>
      <c r="FXT190" s="72"/>
      <c r="FXU190" s="72"/>
      <c r="FXV190" s="72"/>
      <c r="FXW190" s="72"/>
      <c r="FXX190" s="72"/>
      <c r="FXY190" s="71"/>
      <c r="FXZ190" s="71"/>
      <c r="FYA190" s="71"/>
      <c r="FYB190" s="71"/>
      <c r="FYC190" s="71"/>
      <c r="FYD190" s="71"/>
      <c r="FYE190" s="71"/>
      <c r="FYF190" s="72"/>
      <c r="FYG190" s="72"/>
      <c r="FYH190" s="72"/>
      <c r="FYI190" s="72"/>
      <c r="FYJ190" s="72"/>
      <c r="FYK190" s="72"/>
      <c r="FYL190" s="72"/>
      <c r="FYM190" s="72"/>
      <c r="FYN190" s="72"/>
      <c r="FYO190" s="71"/>
      <c r="FYP190" s="71"/>
      <c r="FYQ190" s="71"/>
      <c r="FYR190" s="71"/>
      <c r="FYS190" s="71"/>
      <c r="FYT190" s="71"/>
      <c r="FYU190" s="71"/>
      <c r="FYV190" s="72"/>
      <c r="FYW190" s="72"/>
      <c r="FYX190" s="72"/>
      <c r="FYY190" s="72"/>
      <c r="FYZ190" s="72"/>
      <c r="FZA190" s="72"/>
      <c r="FZB190" s="72"/>
      <c r="FZC190" s="72"/>
      <c r="FZD190" s="72"/>
      <c r="FZE190" s="71"/>
      <c r="FZF190" s="71"/>
      <c r="FZG190" s="71"/>
      <c r="FZH190" s="71"/>
      <c r="FZI190" s="71"/>
      <c r="FZJ190" s="71"/>
      <c r="FZK190" s="71"/>
      <c r="FZL190" s="72"/>
      <c r="FZM190" s="72"/>
      <c r="FZN190" s="72"/>
      <c r="FZO190" s="72"/>
      <c r="FZP190" s="72"/>
      <c r="FZQ190" s="72"/>
      <c r="FZR190" s="72"/>
      <c r="FZS190" s="72"/>
      <c r="FZT190" s="72"/>
      <c r="FZU190" s="71"/>
      <c r="FZV190" s="71"/>
      <c r="FZW190" s="71"/>
      <c r="FZX190" s="71"/>
      <c r="FZY190" s="71"/>
      <c r="FZZ190" s="71"/>
      <c r="GAA190" s="71"/>
      <c r="GAB190" s="72"/>
      <c r="GAC190" s="72"/>
      <c r="GAD190" s="72"/>
      <c r="GAE190" s="72"/>
      <c r="GAF190" s="72"/>
      <c r="GAG190" s="72"/>
      <c r="GAH190" s="72"/>
      <c r="GAI190" s="72"/>
      <c r="GAJ190" s="72"/>
      <c r="GAK190" s="71"/>
      <c r="GAL190" s="71"/>
      <c r="GAM190" s="71"/>
      <c r="GAN190" s="71"/>
      <c r="GAO190" s="71"/>
      <c r="GAP190" s="71"/>
      <c r="GAQ190" s="71"/>
      <c r="GAR190" s="72"/>
      <c r="GAS190" s="72"/>
      <c r="GAT190" s="72"/>
      <c r="GAU190" s="72"/>
      <c r="GAV190" s="72"/>
      <c r="GAW190" s="72"/>
      <c r="GAX190" s="72"/>
      <c r="GAY190" s="72"/>
      <c r="GAZ190" s="72"/>
      <c r="GBA190" s="71"/>
      <c r="GBB190" s="71"/>
      <c r="GBC190" s="71"/>
      <c r="GBD190" s="71"/>
      <c r="GBE190" s="71"/>
      <c r="GBF190" s="71"/>
      <c r="GBG190" s="71"/>
      <c r="GBH190" s="72"/>
      <c r="GBI190" s="72"/>
      <c r="GBJ190" s="72"/>
      <c r="GBK190" s="72"/>
      <c r="GBL190" s="72"/>
      <c r="GBM190" s="72"/>
      <c r="GBN190" s="72"/>
      <c r="GBO190" s="72"/>
      <c r="GBP190" s="72"/>
      <c r="GBQ190" s="71"/>
      <c r="GBR190" s="71"/>
      <c r="GBS190" s="71"/>
      <c r="GBT190" s="71"/>
      <c r="GBU190" s="71"/>
      <c r="GBV190" s="71"/>
      <c r="GBW190" s="71"/>
      <c r="GBX190" s="72"/>
      <c r="GBY190" s="72"/>
      <c r="GBZ190" s="72"/>
      <c r="GCA190" s="72"/>
      <c r="GCB190" s="72"/>
      <c r="GCC190" s="72"/>
      <c r="GCD190" s="72"/>
      <c r="GCE190" s="72"/>
      <c r="GCF190" s="72"/>
      <c r="GCG190" s="71"/>
      <c r="GCH190" s="71"/>
      <c r="GCI190" s="71"/>
      <c r="GCJ190" s="71"/>
      <c r="GCK190" s="71"/>
      <c r="GCL190" s="71"/>
      <c r="GCM190" s="71"/>
      <c r="GCN190" s="72"/>
      <c r="GCO190" s="72"/>
      <c r="GCP190" s="72"/>
      <c r="GCQ190" s="72"/>
      <c r="GCR190" s="72"/>
      <c r="GCS190" s="72"/>
      <c r="GCT190" s="72"/>
      <c r="GCU190" s="72"/>
      <c r="GCV190" s="72"/>
      <c r="GCW190" s="71"/>
      <c r="GCX190" s="71"/>
      <c r="GCY190" s="71"/>
      <c r="GCZ190" s="71"/>
      <c r="GDA190" s="71"/>
      <c r="GDB190" s="71"/>
      <c r="GDC190" s="71"/>
      <c r="GDD190" s="72"/>
      <c r="GDE190" s="72"/>
      <c r="GDF190" s="72"/>
      <c r="GDG190" s="72"/>
      <c r="GDH190" s="72"/>
      <c r="GDI190" s="72"/>
      <c r="GDJ190" s="72"/>
      <c r="GDK190" s="72"/>
      <c r="GDL190" s="72"/>
      <c r="GDM190" s="71"/>
      <c r="GDN190" s="71"/>
      <c r="GDO190" s="71"/>
      <c r="GDP190" s="71"/>
      <c r="GDQ190" s="71"/>
      <c r="GDR190" s="71"/>
      <c r="GDS190" s="71"/>
      <c r="GDT190" s="72"/>
      <c r="GDU190" s="72"/>
      <c r="GDV190" s="72"/>
      <c r="GDW190" s="72"/>
      <c r="GDX190" s="72"/>
      <c r="GDY190" s="72"/>
      <c r="GDZ190" s="72"/>
      <c r="GEA190" s="72"/>
      <c r="GEB190" s="72"/>
      <c r="GEC190" s="71"/>
      <c r="GED190" s="71"/>
      <c r="GEE190" s="71"/>
      <c r="GEF190" s="71"/>
      <c r="GEG190" s="71"/>
      <c r="GEH190" s="71"/>
      <c r="GEI190" s="71"/>
      <c r="GEJ190" s="72"/>
      <c r="GEK190" s="72"/>
      <c r="GEL190" s="72"/>
      <c r="GEM190" s="72"/>
      <c r="GEN190" s="72"/>
      <c r="GEO190" s="72"/>
      <c r="GEP190" s="72"/>
      <c r="GEQ190" s="72"/>
      <c r="GER190" s="72"/>
      <c r="GES190" s="71"/>
      <c r="GET190" s="71"/>
      <c r="GEU190" s="71"/>
      <c r="GEV190" s="71"/>
      <c r="GEW190" s="71"/>
      <c r="GEX190" s="71"/>
      <c r="GEY190" s="71"/>
      <c r="GEZ190" s="72"/>
      <c r="GFA190" s="72"/>
      <c r="GFB190" s="72"/>
      <c r="GFC190" s="72"/>
      <c r="GFD190" s="72"/>
      <c r="GFE190" s="72"/>
      <c r="GFF190" s="72"/>
      <c r="GFG190" s="72"/>
      <c r="GFH190" s="72"/>
      <c r="GFI190" s="71"/>
      <c r="GFJ190" s="71"/>
      <c r="GFK190" s="71"/>
      <c r="GFL190" s="71"/>
      <c r="GFM190" s="71"/>
      <c r="GFN190" s="71"/>
      <c r="GFO190" s="71"/>
      <c r="GFP190" s="72"/>
      <c r="GFQ190" s="72"/>
      <c r="GFR190" s="72"/>
      <c r="GFS190" s="72"/>
      <c r="GFT190" s="72"/>
      <c r="GFU190" s="72"/>
      <c r="GFV190" s="72"/>
      <c r="GFW190" s="72"/>
      <c r="GFX190" s="72"/>
      <c r="GFY190" s="71"/>
      <c r="GFZ190" s="71"/>
      <c r="GGA190" s="71"/>
      <c r="GGB190" s="71"/>
      <c r="GGC190" s="71"/>
      <c r="GGD190" s="71"/>
      <c r="GGE190" s="71"/>
      <c r="GGF190" s="72"/>
      <c r="GGG190" s="72"/>
      <c r="GGH190" s="72"/>
      <c r="GGI190" s="72"/>
      <c r="GGJ190" s="72"/>
      <c r="GGK190" s="72"/>
      <c r="GGL190" s="72"/>
      <c r="GGM190" s="72"/>
      <c r="GGN190" s="72"/>
      <c r="GGO190" s="71"/>
      <c r="GGP190" s="71"/>
      <c r="GGQ190" s="71"/>
      <c r="GGR190" s="71"/>
      <c r="GGS190" s="71"/>
      <c r="GGT190" s="71"/>
      <c r="GGU190" s="71"/>
      <c r="GGV190" s="72"/>
      <c r="GGW190" s="72"/>
      <c r="GGX190" s="72"/>
      <c r="GGY190" s="72"/>
      <c r="GGZ190" s="72"/>
      <c r="GHA190" s="72"/>
      <c r="GHB190" s="72"/>
      <c r="GHC190" s="72"/>
      <c r="GHD190" s="72"/>
      <c r="GHE190" s="71"/>
      <c r="GHF190" s="71"/>
      <c r="GHG190" s="71"/>
      <c r="GHH190" s="71"/>
      <c r="GHI190" s="71"/>
      <c r="GHJ190" s="71"/>
      <c r="GHK190" s="71"/>
      <c r="GHL190" s="72"/>
      <c r="GHM190" s="72"/>
      <c r="GHN190" s="72"/>
      <c r="GHO190" s="72"/>
      <c r="GHP190" s="72"/>
      <c r="GHQ190" s="72"/>
      <c r="GHR190" s="72"/>
      <c r="GHS190" s="72"/>
      <c r="GHT190" s="72"/>
      <c r="GHU190" s="71"/>
      <c r="GHV190" s="71"/>
      <c r="GHW190" s="71"/>
      <c r="GHX190" s="71"/>
      <c r="GHY190" s="71"/>
      <c r="GHZ190" s="71"/>
      <c r="GIA190" s="71"/>
      <c r="GIB190" s="72"/>
      <c r="GIC190" s="72"/>
      <c r="GID190" s="72"/>
      <c r="GIE190" s="72"/>
      <c r="GIF190" s="72"/>
      <c r="GIG190" s="72"/>
      <c r="GIH190" s="72"/>
      <c r="GII190" s="72"/>
      <c r="GIJ190" s="72"/>
      <c r="GIK190" s="71"/>
      <c r="GIL190" s="71"/>
      <c r="GIM190" s="71"/>
      <c r="GIN190" s="71"/>
      <c r="GIO190" s="71"/>
      <c r="GIP190" s="71"/>
      <c r="GIQ190" s="71"/>
      <c r="GIR190" s="72"/>
      <c r="GIS190" s="72"/>
      <c r="GIT190" s="72"/>
      <c r="GIU190" s="72"/>
      <c r="GIV190" s="72"/>
      <c r="GIW190" s="72"/>
      <c r="GIX190" s="72"/>
      <c r="GIY190" s="72"/>
      <c r="GIZ190" s="72"/>
      <c r="GJA190" s="71"/>
      <c r="GJB190" s="71"/>
      <c r="GJC190" s="71"/>
      <c r="GJD190" s="71"/>
      <c r="GJE190" s="71"/>
      <c r="GJF190" s="71"/>
      <c r="GJG190" s="71"/>
      <c r="GJH190" s="72"/>
      <c r="GJI190" s="72"/>
      <c r="GJJ190" s="72"/>
      <c r="GJK190" s="72"/>
      <c r="GJL190" s="72"/>
      <c r="GJM190" s="72"/>
      <c r="GJN190" s="72"/>
      <c r="GJO190" s="72"/>
      <c r="GJP190" s="72"/>
      <c r="GJQ190" s="71"/>
      <c r="GJR190" s="71"/>
      <c r="GJS190" s="71"/>
      <c r="GJT190" s="71"/>
      <c r="GJU190" s="71"/>
      <c r="GJV190" s="71"/>
      <c r="GJW190" s="71"/>
      <c r="GJX190" s="72"/>
      <c r="GJY190" s="72"/>
      <c r="GJZ190" s="72"/>
      <c r="GKA190" s="72"/>
      <c r="GKB190" s="72"/>
      <c r="GKC190" s="72"/>
      <c r="GKD190" s="72"/>
      <c r="GKE190" s="72"/>
      <c r="GKF190" s="72"/>
      <c r="GKG190" s="71"/>
      <c r="GKH190" s="71"/>
      <c r="GKI190" s="71"/>
      <c r="GKJ190" s="71"/>
      <c r="GKK190" s="71"/>
      <c r="GKL190" s="71"/>
      <c r="GKM190" s="71"/>
      <c r="GKN190" s="72"/>
      <c r="GKO190" s="72"/>
      <c r="GKP190" s="72"/>
      <c r="GKQ190" s="72"/>
      <c r="GKR190" s="72"/>
      <c r="GKS190" s="72"/>
      <c r="GKT190" s="72"/>
      <c r="GKU190" s="72"/>
      <c r="GKV190" s="72"/>
      <c r="GKW190" s="71"/>
      <c r="GKX190" s="71"/>
      <c r="GKY190" s="71"/>
      <c r="GKZ190" s="71"/>
      <c r="GLA190" s="71"/>
      <c r="GLB190" s="71"/>
      <c r="GLC190" s="71"/>
      <c r="GLD190" s="72"/>
      <c r="GLE190" s="72"/>
      <c r="GLF190" s="72"/>
      <c r="GLG190" s="72"/>
      <c r="GLH190" s="72"/>
      <c r="GLI190" s="72"/>
      <c r="GLJ190" s="72"/>
      <c r="GLK190" s="72"/>
      <c r="GLL190" s="72"/>
      <c r="GLM190" s="71"/>
      <c r="GLN190" s="71"/>
      <c r="GLO190" s="71"/>
      <c r="GLP190" s="71"/>
      <c r="GLQ190" s="71"/>
      <c r="GLR190" s="71"/>
      <c r="GLS190" s="71"/>
      <c r="GLT190" s="72"/>
      <c r="GLU190" s="72"/>
      <c r="GLV190" s="72"/>
      <c r="GLW190" s="72"/>
      <c r="GLX190" s="72"/>
      <c r="GLY190" s="72"/>
      <c r="GLZ190" s="72"/>
      <c r="GMA190" s="72"/>
      <c r="GMB190" s="72"/>
      <c r="GMC190" s="71"/>
      <c r="GMD190" s="71"/>
      <c r="GME190" s="71"/>
      <c r="GMF190" s="71"/>
      <c r="GMG190" s="71"/>
      <c r="GMH190" s="71"/>
      <c r="GMI190" s="71"/>
      <c r="GMJ190" s="72"/>
      <c r="GMK190" s="72"/>
      <c r="GML190" s="72"/>
      <c r="GMM190" s="72"/>
      <c r="GMN190" s="72"/>
      <c r="GMO190" s="72"/>
      <c r="GMP190" s="72"/>
      <c r="GMQ190" s="72"/>
      <c r="GMR190" s="72"/>
      <c r="GMS190" s="71"/>
      <c r="GMT190" s="71"/>
      <c r="GMU190" s="71"/>
      <c r="GMV190" s="71"/>
      <c r="GMW190" s="71"/>
      <c r="GMX190" s="71"/>
      <c r="GMY190" s="71"/>
      <c r="GMZ190" s="72"/>
      <c r="GNA190" s="72"/>
      <c r="GNB190" s="72"/>
      <c r="GNC190" s="72"/>
      <c r="GND190" s="72"/>
      <c r="GNE190" s="72"/>
      <c r="GNF190" s="72"/>
      <c r="GNG190" s="72"/>
      <c r="GNH190" s="72"/>
      <c r="GNI190" s="71"/>
      <c r="GNJ190" s="71"/>
      <c r="GNK190" s="71"/>
      <c r="GNL190" s="71"/>
      <c r="GNM190" s="71"/>
      <c r="GNN190" s="71"/>
      <c r="GNO190" s="71"/>
      <c r="GNP190" s="72"/>
      <c r="GNQ190" s="72"/>
      <c r="GNR190" s="72"/>
      <c r="GNS190" s="72"/>
      <c r="GNT190" s="72"/>
      <c r="GNU190" s="72"/>
      <c r="GNV190" s="72"/>
      <c r="GNW190" s="72"/>
      <c r="GNX190" s="72"/>
      <c r="GNY190" s="71"/>
      <c r="GNZ190" s="71"/>
      <c r="GOA190" s="71"/>
      <c r="GOB190" s="71"/>
      <c r="GOC190" s="71"/>
      <c r="GOD190" s="71"/>
      <c r="GOE190" s="71"/>
      <c r="GOF190" s="72"/>
      <c r="GOG190" s="72"/>
      <c r="GOH190" s="72"/>
      <c r="GOI190" s="72"/>
      <c r="GOJ190" s="72"/>
      <c r="GOK190" s="72"/>
      <c r="GOL190" s="72"/>
      <c r="GOM190" s="72"/>
      <c r="GON190" s="72"/>
      <c r="GOO190" s="71"/>
      <c r="GOP190" s="71"/>
      <c r="GOQ190" s="71"/>
      <c r="GOR190" s="71"/>
      <c r="GOS190" s="71"/>
      <c r="GOT190" s="71"/>
      <c r="GOU190" s="71"/>
      <c r="GOV190" s="72"/>
      <c r="GOW190" s="72"/>
      <c r="GOX190" s="72"/>
      <c r="GOY190" s="72"/>
      <c r="GOZ190" s="72"/>
      <c r="GPA190" s="72"/>
      <c r="GPB190" s="72"/>
      <c r="GPC190" s="72"/>
      <c r="GPD190" s="72"/>
      <c r="GPE190" s="71"/>
      <c r="GPF190" s="71"/>
      <c r="GPG190" s="71"/>
      <c r="GPH190" s="71"/>
      <c r="GPI190" s="71"/>
      <c r="GPJ190" s="71"/>
      <c r="GPK190" s="71"/>
      <c r="GPL190" s="72"/>
      <c r="GPM190" s="72"/>
      <c r="GPN190" s="72"/>
      <c r="GPO190" s="72"/>
      <c r="GPP190" s="72"/>
      <c r="GPQ190" s="72"/>
      <c r="GPR190" s="72"/>
      <c r="GPS190" s="72"/>
      <c r="GPT190" s="72"/>
      <c r="GPU190" s="71"/>
      <c r="GPV190" s="71"/>
      <c r="GPW190" s="71"/>
      <c r="GPX190" s="71"/>
      <c r="GPY190" s="71"/>
      <c r="GPZ190" s="71"/>
      <c r="GQA190" s="71"/>
      <c r="GQB190" s="72"/>
      <c r="GQC190" s="72"/>
      <c r="GQD190" s="72"/>
      <c r="GQE190" s="72"/>
      <c r="GQF190" s="72"/>
      <c r="GQG190" s="72"/>
      <c r="GQH190" s="72"/>
      <c r="GQI190" s="72"/>
      <c r="GQJ190" s="72"/>
      <c r="GQK190" s="71"/>
      <c r="GQL190" s="71"/>
      <c r="GQM190" s="71"/>
      <c r="GQN190" s="71"/>
      <c r="GQO190" s="71"/>
      <c r="GQP190" s="71"/>
      <c r="GQQ190" s="71"/>
      <c r="GQR190" s="72"/>
      <c r="GQS190" s="72"/>
      <c r="GQT190" s="72"/>
      <c r="GQU190" s="72"/>
      <c r="GQV190" s="72"/>
      <c r="GQW190" s="72"/>
      <c r="GQX190" s="72"/>
      <c r="GQY190" s="72"/>
      <c r="GQZ190" s="72"/>
      <c r="GRA190" s="71"/>
      <c r="GRB190" s="71"/>
      <c r="GRC190" s="71"/>
      <c r="GRD190" s="71"/>
      <c r="GRE190" s="71"/>
      <c r="GRF190" s="71"/>
      <c r="GRG190" s="71"/>
      <c r="GRH190" s="72"/>
      <c r="GRI190" s="72"/>
      <c r="GRJ190" s="72"/>
      <c r="GRK190" s="72"/>
      <c r="GRL190" s="72"/>
      <c r="GRM190" s="72"/>
      <c r="GRN190" s="72"/>
      <c r="GRO190" s="72"/>
      <c r="GRP190" s="72"/>
      <c r="GRQ190" s="71"/>
      <c r="GRR190" s="71"/>
      <c r="GRS190" s="71"/>
      <c r="GRT190" s="71"/>
      <c r="GRU190" s="71"/>
      <c r="GRV190" s="71"/>
      <c r="GRW190" s="71"/>
      <c r="GRX190" s="72"/>
      <c r="GRY190" s="72"/>
      <c r="GRZ190" s="72"/>
      <c r="GSA190" s="72"/>
      <c r="GSB190" s="72"/>
      <c r="GSC190" s="72"/>
      <c r="GSD190" s="72"/>
      <c r="GSE190" s="72"/>
      <c r="GSF190" s="72"/>
      <c r="GSG190" s="71"/>
      <c r="GSH190" s="71"/>
      <c r="GSI190" s="71"/>
      <c r="GSJ190" s="71"/>
      <c r="GSK190" s="71"/>
      <c r="GSL190" s="71"/>
      <c r="GSM190" s="71"/>
      <c r="GSN190" s="72"/>
      <c r="GSO190" s="72"/>
      <c r="GSP190" s="72"/>
      <c r="GSQ190" s="72"/>
      <c r="GSR190" s="72"/>
      <c r="GSS190" s="72"/>
      <c r="GST190" s="72"/>
      <c r="GSU190" s="72"/>
      <c r="GSV190" s="72"/>
      <c r="GSW190" s="71"/>
      <c r="GSX190" s="71"/>
      <c r="GSY190" s="71"/>
      <c r="GSZ190" s="71"/>
      <c r="GTA190" s="71"/>
      <c r="GTB190" s="71"/>
      <c r="GTC190" s="71"/>
      <c r="GTD190" s="72"/>
      <c r="GTE190" s="72"/>
      <c r="GTF190" s="72"/>
      <c r="GTG190" s="72"/>
      <c r="GTH190" s="72"/>
      <c r="GTI190" s="72"/>
      <c r="GTJ190" s="72"/>
      <c r="GTK190" s="72"/>
      <c r="GTL190" s="72"/>
      <c r="GTM190" s="71"/>
      <c r="GTN190" s="71"/>
      <c r="GTO190" s="71"/>
      <c r="GTP190" s="71"/>
      <c r="GTQ190" s="71"/>
      <c r="GTR190" s="71"/>
      <c r="GTS190" s="71"/>
      <c r="GTT190" s="72"/>
      <c r="GTU190" s="72"/>
      <c r="GTV190" s="72"/>
      <c r="GTW190" s="72"/>
      <c r="GTX190" s="72"/>
      <c r="GTY190" s="72"/>
      <c r="GTZ190" s="72"/>
      <c r="GUA190" s="72"/>
      <c r="GUB190" s="72"/>
      <c r="GUC190" s="71"/>
      <c r="GUD190" s="71"/>
      <c r="GUE190" s="71"/>
      <c r="GUF190" s="71"/>
      <c r="GUG190" s="71"/>
      <c r="GUH190" s="71"/>
      <c r="GUI190" s="71"/>
      <c r="GUJ190" s="72"/>
      <c r="GUK190" s="72"/>
      <c r="GUL190" s="72"/>
      <c r="GUM190" s="72"/>
      <c r="GUN190" s="72"/>
      <c r="GUO190" s="72"/>
      <c r="GUP190" s="72"/>
      <c r="GUQ190" s="72"/>
      <c r="GUR190" s="72"/>
      <c r="GUS190" s="71"/>
      <c r="GUT190" s="71"/>
      <c r="GUU190" s="71"/>
      <c r="GUV190" s="71"/>
      <c r="GUW190" s="71"/>
      <c r="GUX190" s="71"/>
      <c r="GUY190" s="71"/>
      <c r="GUZ190" s="72"/>
      <c r="GVA190" s="72"/>
      <c r="GVB190" s="72"/>
      <c r="GVC190" s="72"/>
      <c r="GVD190" s="72"/>
      <c r="GVE190" s="72"/>
      <c r="GVF190" s="72"/>
      <c r="GVG190" s="72"/>
      <c r="GVH190" s="72"/>
      <c r="GVI190" s="71"/>
      <c r="GVJ190" s="71"/>
      <c r="GVK190" s="71"/>
      <c r="GVL190" s="71"/>
      <c r="GVM190" s="71"/>
      <c r="GVN190" s="71"/>
      <c r="GVO190" s="71"/>
      <c r="GVP190" s="72"/>
      <c r="GVQ190" s="72"/>
      <c r="GVR190" s="72"/>
      <c r="GVS190" s="72"/>
      <c r="GVT190" s="72"/>
      <c r="GVU190" s="72"/>
      <c r="GVV190" s="72"/>
      <c r="GVW190" s="72"/>
      <c r="GVX190" s="72"/>
      <c r="GVY190" s="71"/>
      <c r="GVZ190" s="71"/>
      <c r="GWA190" s="71"/>
      <c r="GWB190" s="71"/>
      <c r="GWC190" s="71"/>
      <c r="GWD190" s="71"/>
      <c r="GWE190" s="71"/>
      <c r="GWF190" s="72"/>
      <c r="GWG190" s="72"/>
      <c r="GWH190" s="72"/>
      <c r="GWI190" s="72"/>
      <c r="GWJ190" s="72"/>
      <c r="GWK190" s="72"/>
      <c r="GWL190" s="72"/>
      <c r="GWM190" s="72"/>
      <c r="GWN190" s="72"/>
      <c r="GWO190" s="71"/>
      <c r="GWP190" s="71"/>
      <c r="GWQ190" s="71"/>
      <c r="GWR190" s="71"/>
      <c r="GWS190" s="71"/>
      <c r="GWT190" s="71"/>
      <c r="GWU190" s="71"/>
      <c r="GWV190" s="72"/>
      <c r="GWW190" s="72"/>
      <c r="GWX190" s="72"/>
      <c r="GWY190" s="72"/>
      <c r="GWZ190" s="72"/>
      <c r="GXA190" s="72"/>
      <c r="GXB190" s="72"/>
      <c r="GXC190" s="72"/>
      <c r="GXD190" s="72"/>
      <c r="GXE190" s="71"/>
      <c r="GXF190" s="71"/>
      <c r="GXG190" s="71"/>
      <c r="GXH190" s="71"/>
      <c r="GXI190" s="71"/>
      <c r="GXJ190" s="71"/>
      <c r="GXK190" s="71"/>
      <c r="GXL190" s="72"/>
      <c r="GXM190" s="72"/>
      <c r="GXN190" s="72"/>
      <c r="GXO190" s="72"/>
      <c r="GXP190" s="72"/>
      <c r="GXQ190" s="72"/>
      <c r="GXR190" s="72"/>
      <c r="GXS190" s="72"/>
      <c r="GXT190" s="72"/>
      <c r="GXU190" s="71"/>
      <c r="GXV190" s="71"/>
      <c r="GXW190" s="71"/>
      <c r="GXX190" s="71"/>
      <c r="GXY190" s="71"/>
      <c r="GXZ190" s="71"/>
      <c r="GYA190" s="71"/>
      <c r="GYB190" s="72"/>
      <c r="GYC190" s="72"/>
      <c r="GYD190" s="72"/>
      <c r="GYE190" s="72"/>
      <c r="GYF190" s="72"/>
      <c r="GYG190" s="72"/>
      <c r="GYH190" s="72"/>
      <c r="GYI190" s="72"/>
      <c r="GYJ190" s="72"/>
      <c r="GYK190" s="71"/>
      <c r="GYL190" s="71"/>
      <c r="GYM190" s="71"/>
      <c r="GYN190" s="71"/>
      <c r="GYO190" s="71"/>
      <c r="GYP190" s="71"/>
      <c r="GYQ190" s="71"/>
      <c r="GYR190" s="72"/>
      <c r="GYS190" s="72"/>
      <c r="GYT190" s="72"/>
      <c r="GYU190" s="72"/>
      <c r="GYV190" s="72"/>
      <c r="GYW190" s="72"/>
      <c r="GYX190" s="72"/>
      <c r="GYY190" s="72"/>
      <c r="GYZ190" s="72"/>
      <c r="GZA190" s="71"/>
      <c r="GZB190" s="71"/>
      <c r="GZC190" s="71"/>
      <c r="GZD190" s="71"/>
      <c r="GZE190" s="71"/>
      <c r="GZF190" s="71"/>
      <c r="GZG190" s="71"/>
      <c r="GZH190" s="72"/>
      <c r="GZI190" s="72"/>
      <c r="GZJ190" s="72"/>
      <c r="GZK190" s="72"/>
      <c r="GZL190" s="72"/>
      <c r="GZM190" s="72"/>
      <c r="GZN190" s="72"/>
      <c r="GZO190" s="72"/>
      <c r="GZP190" s="72"/>
      <c r="GZQ190" s="71"/>
      <c r="GZR190" s="71"/>
      <c r="GZS190" s="71"/>
      <c r="GZT190" s="71"/>
      <c r="GZU190" s="71"/>
      <c r="GZV190" s="71"/>
      <c r="GZW190" s="71"/>
      <c r="GZX190" s="72"/>
      <c r="GZY190" s="72"/>
      <c r="GZZ190" s="72"/>
      <c r="HAA190" s="72"/>
      <c r="HAB190" s="72"/>
      <c r="HAC190" s="72"/>
      <c r="HAD190" s="72"/>
      <c r="HAE190" s="72"/>
      <c r="HAF190" s="72"/>
      <c r="HAG190" s="71"/>
      <c r="HAH190" s="71"/>
      <c r="HAI190" s="71"/>
      <c r="HAJ190" s="71"/>
      <c r="HAK190" s="71"/>
      <c r="HAL190" s="71"/>
      <c r="HAM190" s="71"/>
      <c r="HAN190" s="72"/>
      <c r="HAO190" s="72"/>
      <c r="HAP190" s="72"/>
      <c r="HAQ190" s="72"/>
      <c r="HAR190" s="72"/>
      <c r="HAS190" s="72"/>
      <c r="HAT190" s="72"/>
      <c r="HAU190" s="72"/>
      <c r="HAV190" s="72"/>
      <c r="HAW190" s="71"/>
      <c r="HAX190" s="71"/>
      <c r="HAY190" s="71"/>
      <c r="HAZ190" s="71"/>
      <c r="HBA190" s="71"/>
      <c r="HBB190" s="71"/>
      <c r="HBC190" s="71"/>
      <c r="HBD190" s="72"/>
      <c r="HBE190" s="72"/>
      <c r="HBF190" s="72"/>
      <c r="HBG190" s="72"/>
      <c r="HBH190" s="72"/>
      <c r="HBI190" s="72"/>
      <c r="HBJ190" s="72"/>
      <c r="HBK190" s="72"/>
      <c r="HBL190" s="72"/>
      <c r="HBM190" s="71"/>
      <c r="HBN190" s="71"/>
      <c r="HBO190" s="71"/>
      <c r="HBP190" s="71"/>
      <c r="HBQ190" s="71"/>
      <c r="HBR190" s="71"/>
      <c r="HBS190" s="71"/>
      <c r="HBT190" s="72"/>
      <c r="HBU190" s="72"/>
      <c r="HBV190" s="72"/>
      <c r="HBW190" s="72"/>
      <c r="HBX190" s="72"/>
      <c r="HBY190" s="72"/>
      <c r="HBZ190" s="72"/>
      <c r="HCA190" s="72"/>
      <c r="HCB190" s="72"/>
      <c r="HCC190" s="71"/>
      <c r="HCD190" s="71"/>
      <c r="HCE190" s="71"/>
      <c r="HCF190" s="71"/>
      <c r="HCG190" s="71"/>
      <c r="HCH190" s="71"/>
      <c r="HCI190" s="71"/>
      <c r="HCJ190" s="72"/>
      <c r="HCK190" s="72"/>
      <c r="HCL190" s="72"/>
      <c r="HCM190" s="72"/>
      <c r="HCN190" s="72"/>
      <c r="HCO190" s="72"/>
      <c r="HCP190" s="72"/>
      <c r="HCQ190" s="72"/>
      <c r="HCR190" s="72"/>
      <c r="HCS190" s="71"/>
      <c r="HCT190" s="71"/>
      <c r="HCU190" s="71"/>
      <c r="HCV190" s="71"/>
      <c r="HCW190" s="71"/>
      <c r="HCX190" s="71"/>
      <c r="HCY190" s="71"/>
      <c r="HCZ190" s="72"/>
      <c r="HDA190" s="72"/>
      <c r="HDB190" s="72"/>
      <c r="HDC190" s="72"/>
      <c r="HDD190" s="72"/>
      <c r="HDE190" s="72"/>
      <c r="HDF190" s="72"/>
      <c r="HDG190" s="72"/>
      <c r="HDH190" s="72"/>
      <c r="HDI190" s="71"/>
      <c r="HDJ190" s="71"/>
      <c r="HDK190" s="71"/>
      <c r="HDL190" s="71"/>
      <c r="HDM190" s="71"/>
      <c r="HDN190" s="71"/>
      <c r="HDO190" s="71"/>
      <c r="HDP190" s="72"/>
      <c r="HDQ190" s="72"/>
      <c r="HDR190" s="72"/>
      <c r="HDS190" s="72"/>
      <c r="HDT190" s="72"/>
      <c r="HDU190" s="72"/>
      <c r="HDV190" s="72"/>
      <c r="HDW190" s="72"/>
      <c r="HDX190" s="72"/>
      <c r="HDY190" s="71"/>
      <c r="HDZ190" s="71"/>
      <c r="HEA190" s="71"/>
      <c r="HEB190" s="71"/>
      <c r="HEC190" s="71"/>
      <c r="HED190" s="71"/>
      <c r="HEE190" s="71"/>
      <c r="HEF190" s="72"/>
      <c r="HEG190" s="72"/>
      <c r="HEH190" s="72"/>
      <c r="HEI190" s="72"/>
      <c r="HEJ190" s="72"/>
      <c r="HEK190" s="72"/>
      <c r="HEL190" s="72"/>
      <c r="HEM190" s="72"/>
      <c r="HEN190" s="72"/>
      <c r="HEO190" s="71"/>
      <c r="HEP190" s="71"/>
      <c r="HEQ190" s="71"/>
      <c r="HER190" s="71"/>
      <c r="HES190" s="71"/>
      <c r="HET190" s="71"/>
      <c r="HEU190" s="71"/>
      <c r="HEV190" s="72"/>
      <c r="HEW190" s="72"/>
      <c r="HEX190" s="72"/>
      <c r="HEY190" s="72"/>
      <c r="HEZ190" s="72"/>
      <c r="HFA190" s="72"/>
      <c r="HFB190" s="72"/>
      <c r="HFC190" s="72"/>
      <c r="HFD190" s="72"/>
      <c r="HFE190" s="71"/>
      <c r="HFF190" s="71"/>
      <c r="HFG190" s="71"/>
      <c r="HFH190" s="71"/>
      <c r="HFI190" s="71"/>
      <c r="HFJ190" s="71"/>
      <c r="HFK190" s="71"/>
      <c r="HFL190" s="72"/>
      <c r="HFM190" s="72"/>
      <c r="HFN190" s="72"/>
      <c r="HFO190" s="72"/>
      <c r="HFP190" s="72"/>
      <c r="HFQ190" s="72"/>
      <c r="HFR190" s="72"/>
      <c r="HFS190" s="72"/>
      <c r="HFT190" s="72"/>
      <c r="HFU190" s="71"/>
      <c r="HFV190" s="71"/>
      <c r="HFW190" s="71"/>
      <c r="HFX190" s="71"/>
      <c r="HFY190" s="71"/>
      <c r="HFZ190" s="71"/>
      <c r="HGA190" s="71"/>
      <c r="HGB190" s="72"/>
      <c r="HGC190" s="72"/>
      <c r="HGD190" s="72"/>
      <c r="HGE190" s="72"/>
      <c r="HGF190" s="72"/>
      <c r="HGG190" s="72"/>
      <c r="HGH190" s="72"/>
      <c r="HGI190" s="72"/>
      <c r="HGJ190" s="72"/>
      <c r="HGK190" s="71"/>
      <c r="HGL190" s="71"/>
      <c r="HGM190" s="71"/>
      <c r="HGN190" s="71"/>
      <c r="HGO190" s="71"/>
      <c r="HGP190" s="71"/>
      <c r="HGQ190" s="71"/>
      <c r="HGR190" s="72"/>
      <c r="HGS190" s="72"/>
      <c r="HGT190" s="72"/>
      <c r="HGU190" s="72"/>
      <c r="HGV190" s="72"/>
      <c r="HGW190" s="72"/>
      <c r="HGX190" s="72"/>
      <c r="HGY190" s="72"/>
      <c r="HGZ190" s="72"/>
      <c r="HHA190" s="71"/>
      <c r="HHB190" s="71"/>
      <c r="HHC190" s="71"/>
      <c r="HHD190" s="71"/>
      <c r="HHE190" s="71"/>
      <c r="HHF190" s="71"/>
      <c r="HHG190" s="71"/>
      <c r="HHH190" s="72"/>
      <c r="HHI190" s="72"/>
      <c r="HHJ190" s="72"/>
      <c r="HHK190" s="72"/>
      <c r="HHL190" s="72"/>
      <c r="HHM190" s="72"/>
      <c r="HHN190" s="72"/>
      <c r="HHO190" s="72"/>
      <c r="HHP190" s="72"/>
      <c r="HHQ190" s="71"/>
      <c r="HHR190" s="71"/>
      <c r="HHS190" s="71"/>
      <c r="HHT190" s="71"/>
      <c r="HHU190" s="71"/>
      <c r="HHV190" s="71"/>
      <c r="HHW190" s="71"/>
      <c r="HHX190" s="72"/>
      <c r="HHY190" s="72"/>
      <c r="HHZ190" s="72"/>
      <c r="HIA190" s="72"/>
      <c r="HIB190" s="72"/>
      <c r="HIC190" s="72"/>
      <c r="HID190" s="72"/>
      <c r="HIE190" s="72"/>
      <c r="HIF190" s="72"/>
      <c r="HIG190" s="71"/>
      <c r="HIH190" s="71"/>
      <c r="HII190" s="71"/>
      <c r="HIJ190" s="71"/>
      <c r="HIK190" s="71"/>
      <c r="HIL190" s="71"/>
      <c r="HIM190" s="71"/>
      <c r="HIN190" s="72"/>
      <c r="HIO190" s="72"/>
      <c r="HIP190" s="72"/>
      <c r="HIQ190" s="72"/>
      <c r="HIR190" s="72"/>
      <c r="HIS190" s="72"/>
      <c r="HIT190" s="72"/>
      <c r="HIU190" s="72"/>
      <c r="HIV190" s="72"/>
      <c r="HIW190" s="71"/>
      <c r="HIX190" s="71"/>
      <c r="HIY190" s="71"/>
      <c r="HIZ190" s="71"/>
      <c r="HJA190" s="71"/>
      <c r="HJB190" s="71"/>
      <c r="HJC190" s="71"/>
      <c r="HJD190" s="72"/>
      <c r="HJE190" s="72"/>
      <c r="HJF190" s="72"/>
      <c r="HJG190" s="72"/>
      <c r="HJH190" s="72"/>
      <c r="HJI190" s="72"/>
      <c r="HJJ190" s="72"/>
      <c r="HJK190" s="72"/>
      <c r="HJL190" s="72"/>
      <c r="HJM190" s="71"/>
      <c r="HJN190" s="71"/>
      <c r="HJO190" s="71"/>
      <c r="HJP190" s="71"/>
      <c r="HJQ190" s="71"/>
      <c r="HJR190" s="71"/>
      <c r="HJS190" s="71"/>
      <c r="HJT190" s="72"/>
      <c r="HJU190" s="72"/>
      <c r="HJV190" s="72"/>
      <c r="HJW190" s="72"/>
      <c r="HJX190" s="72"/>
      <c r="HJY190" s="72"/>
      <c r="HJZ190" s="72"/>
      <c r="HKA190" s="72"/>
      <c r="HKB190" s="72"/>
      <c r="HKC190" s="71"/>
      <c r="HKD190" s="71"/>
      <c r="HKE190" s="71"/>
      <c r="HKF190" s="71"/>
      <c r="HKG190" s="71"/>
      <c r="HKH190" s="71"/>
      <c r="HKI190" s="71"/>
      <c r="HKJ190" s="72"/>
      <c r="HKK190" s="72"/>
      <c r="HKL190" s="72"/>
      <c r="HKM190" s="72"/>
      <c r="HKN190" s="72"/>
      <c r="HKO190" s="72"/>
      <c r="HKP190" s="72"/>
      <c r="HKQ190" s="72"/>
      <c r="HKR190" s="72"/>
      <c r="HKS190" s="71"/>
      <c r="HKT190" s="71"/>
      <c r="HKU190" s="71"/>
      <c r="HKV190" s="71"/>
      <c r="HKW190" s="71"/>
      <c r="HKX190" s="71"/>
      <c r="HKY190" s="71"/>
      <c r="HKZ190" s="72"/>
      <c r="HLA190" s="72"/>
      <c r="HLB190" s="72"/>
      <c r="HLC190" s="72"/>
      <c r="HLD190" s="72"/>
      <c r="HLE190" s="72"/>
      <c r="HLF190" s="72"/>
      <c r="HLG190" s="72"/>
      <c r="HLH190" s="72"/>
      <c r="HLI190" s="71"/>
      <c r="HLJ190" s="71"/>
      <c r="HLK190" s="71"/>
      <c r="HLL190" s="71"/>
      <c r="HLM190" s="71"/>
      <c r="HLN190" s="71"/>
      <c r="HLO190" s="71"/>
      <c r="HLP190" s="72"/>
      <c r="HLQ190" s="72"/>
      <c r="HLR190" s="72"/>
      <c r="HLS190" s="72"/>
      <c r="HLT190" s="72"/>
      <c r="HLU190" s="72"/>
      <c r="HLV190" s="72"/>
      <c r="HLW190" s="72"/>
      <c r="HLX190" s="72"/>
      <c r="HLY190" s="71"/>
      <c r="HLZ190" s="71"/>
      <c r="HMA190" s="71"/>
      <c r="HMB190" s="71"/>
      <c r="HMC190" s="71"/>
      <c r="HMD190" s="71"/>
      <c r="HME190" s="71"/>
      <c r="HMF190" s="72"/>
      <c r="HMG190" s="72"/>
      <c r="HMH190" s="72"/>
      <c r="HMI190" s="72"/>
      <c r="HMJ190" s="72"/>
      <c r="HMK190" s="72"/>
      <c r="HML190" s="72"/>
      <c r="HMM190" s="72"/>
      <c r="HMN190" s="72"/>
      <c r="HMO190" s="71"/>
      <c r="HMP190" s="71"/>
      <c r="HMQ190" s="71"/>
      <c r="HMR190" s="71"/>
      <c r="HMS190" s="71"/>
      <c r="HMT190" s="71"/>
      <c r="HMU190" s="71"/>
      <c r="HMV190" s="72"/>
      <c r="HMW190" s="72"/>
      <c r="HMX190" s="72"/>
      <c r="HMY190" s="72"/>
      <c r="HMZ190" s="72"/>
      <c r="HNA190" s="72"/>
      <c r="HNB190" s="72"/>
      <c r="HNC190" s="72"/>
      <c r="HND190" s="72"/>
      <c r="HNE190" s="71"/>
      <c r="HNF190" s="71"/>
      <c r="HNG190" s="71"/>
      <c r="HNH190" s="71"/>
      <c r="HNI190" s="71"/>
      <c r="HNJ190" s="71"/>
      <c r="HNK190" s="71"/>
      <c r="HNL190" s="72"/>
      <c r="HNM190" s="72"/>
      <c r="HNN190" s="72"/>
      <c r="HNO190" s="72"/>
      <c r="HNP190" s="72"/>
      <c r="HNQ190" s="72"/>
      <c r="HNR190" s="72"/>
      <c r="HNS190" s="72"/>
      <c r="HNT190" s="72"/>
      <c r="HNU190" s="71"/>
      <c r="HNV190" s="71"/>
      <c r="HNW190" s="71"/>
      <c r="HNX190" s="71"/>
      <c r="HNY190" s="71"/>
      <c r="HNZ190" s="71"/>
      <c r="HOA190" s="71"/>
      <c r="HOB190" s="72"/>
      <c r="HOC190" s="72"/>
      <c r="HOD190" s="72"/>
      <c r="HOE190" s="72"/>
      <c r="HOF190" s="72"/>
      <c r="HOG190" s="72"/>
      <c r="HOH190" s="72"/>
      <c r="HOI190" s="72"/>
      <c r="HOJ190" s="72"/>
      <c r="HOK190" s="71"/>
      <c r="HOL190" s="71"/>
      <c r="HOM190" s="71"/>
      <c r="HON190" s="71"/>
      <c r="HOO190" s="71"/>
      <c r="HOP190" s="71"/>
      <c r="HOQ190" s="71"/>
      <c r="HOR190" s="72"/>
      <c r="HOS190" s="72"/>
      <c r="HOT190" s="72"/>
      <c r="HOU190" s="72"/>
      <c r="HOV190" s="72"/>
      <c r="HOW190" s="72"/>
      <c r="HOX190" s="72"/>
      <c r="HOY190" s="72"/>
      <c r="HOZ190" s="72"/>
      <c r="HPA190" s="71"/>
      <c r="HPB190" s="71"/>
      <c r="HPC190" s="71"/>
      <c r="HPD190" s="71"/>
      <c r="HPE190" s="71"/>
      <c r="HPF190" s="71"/>
      <c r="HPG190" s="71"/>
      <c r="HPH190" s="72"/>
      <c r="HPI190" s="72"/>
      <c r="HPJ190" s="72"/>
      <c r="HPK190" s="72"/>
      <c r="HPL190" s="72"/>
      <c r="HPM190" s="72"/>
      <c r="HPN190" s="72"/>
      <c r="HPO190" s="72"/>
      <c r="HPP190" s="72"/>
      <c r="HPQ190" s="71"/>
      <c r="HPR190" s="71"/>
      <c r="HPS190" s="71"/>
      <c r="HPT190" s="71"/>
      <c r="HPU190" s="71"/>
      <c r="HPV190" s="71"/>
      <c r="HPW190" s="71"/>
      <c r="HPX190" s="72"/>
      <c r="HPY190" s="72"/>
      <c r="HPZ190" s="72"/>
      <c r="HQA190" s="72"/>
      <c r="HQB190" s="72"/>
      <c r="HQC190" s="72"/>
      <c r="HQD190" s="72"/>
      <c r="HQE190" s="72"/>
      <c r="HQF190" s="72"/>
      <c r="HQG190" s="71"/>
      <c r="HQH190" s="71"/>
      <c r="HQI190" s="71"/>
      <c r="HQJ190" s="71"/>
      <c r="HQK190" s="71"/>
      <c r="HQL190" s="71"/>
      <c r="HQM190" s="71"/>
      <c r="HQN190" s="72"/>
      <c r="HQO190" s="72"/>
      <c r="HQP190" s="72"/>
      <c r="HQQ190" s="72"/>
      <c r="HQR190" s="72"/>
      <c r="HQS190" s="72"/>
      <c r="HQT190" s="72"/>
      <c r="HQU190" s="72"/>
      <c r="HQV190" s="72"/>
      <c r="HQW190" s="71"/>
      <c r="HQX190" s="71"/>
      <c r="HQY190" s="71"/>
      <c r="HQZ190" s="71"/>
      <c r="HRA190" s="71"/>
      <c r="HRB190" s="71"/>
      <c r="HRC190" s="71"/>
      <c r="HRD190" s="72"/>
      <c r="HRE190" s="72"/>
      <c r="HRF190" s="72"/>
      <c r="HRG190" s="72"/>
      <c r="HRH190" s="72"/>
      <c r="HRI190" s="72"/>
      <c r="HRJ190" s="72"/>
      <c r="HRK190" s="72"/>
      <c r="HRL190" s="72"/>
      <c r="HRM190" s="71"/>
      <c r="HRN190" s="71"/>
      <c r="HRO190" s="71"/>
      <c r="HRP190" s="71"/>
      <c r="HRQ190" s="71"/>
      <c r="HRR190" s="71"/>
      <c r="HRS190" s="71"/>
      <c r="HRT190" s="72"/>
      <c r="HRU190" s="72"/>
      <c r="HRV190" s="72"/>
      <c r="HRW190" s="72"/>
      <c r="HRX190" s="72"/>
      <c r="HRY190" s="72"/>
      <c r="HRZ190" s="72"/>
      <c r="HSA190" s="72"/>
      <c r="HSB190" s="72"/>
      <c r="HSC190" s="71"/>
      <c r="HSD190" s="71"/>
      <c r="HSE190" s="71"/>
      <c r="HSF190" s="71"/>
      <c r="HSG190" s="71"/>
      <c r="HSH190" s="71"/>
      <c r="HSI190" s="71"/>
      <c r="HSJ190" s="72"/>
      <c r="HSK190" s="72"/>
      <c r="HSL190" s="72"/>
      <c r="HSM190" s="72"/>
      <c r="HSN190" s="72"/>
      <c r="HSO190" s="72"/>
      <c r="HSP190" s="72"/>
      <c r="HSQ190" s="72"/>
      <c r="HSR190" s="72"/>
      <c r="HSS190" s="71"/>
      <c r="HST190" s="71"/>
      <c r="HSU190" s="71"/>
      <c r="HSV190" s="71"/>
      <c r="HSW190" s="71"/>
      <c r="HSX190" s="71"/>
      <c r="HSY190" s="71"/>
      <c r="HSZ190" s="72"/>
      <c r="HTA190" s="72"/>
      <c r="HTB190" s="72"/>
      <c r="HTC190" s="72"/>
      <c r="HTD190" s="72"/>
      <c r="HTE190" s="72"/>
      <c r="HTF190" s="72"/>
      <c r="HTG190" s="72"/>
      <c r="HTH190" s="72"/>
      <c r="HTI190" s="71"/>
      <c r="HTJ190" s="71"/>
      <c r="HTK190" s="71"/>
      <c r="HTL190" s="71"/>
      <c r="HTM190" s="71"/>
      <c r="HTN190" s="71"/>
      <c r="HTO190" s="71"/>
      <c r="HTP190" s="72"/>
      <c r="HTQ190" s="72"/>
      <c r="HTR190" s="72"/>
      <c r="HTS190" s="72"/>
      <c r="HTT190" s="72"/>
      <c r="HTU190" s="72"/>
      <c r="HTV190" s="72"/>
      <c r="HTW190" s="72"/>
      <c r="HTX190" s="72"/>
      <c r="HTY190" s="71"/>
      <c r="HTZ190" s="71"/>
      <c r="HUA190" s="71"/>
      <c r="HUB190" s="71"/>
      <c r="HUC190" s="71"/>
      <c r="HUD190" s="71"/>
      <c r="HUE190" s="71"/>
      <c r="HUF190" s="72"/>
      <c r="HUG190" s="72"/>
      <c r="HUH190" s="72"/>
      <c r="HUI190" s="72"/>
      <c r="HUJ190" s="72"/>
      <c r="HUK190" s="72"/>
      <c r="HUL190" s="72"/>
      <c r="HUM190" s="72"/>
      <c r="HUN190" s="72"/>
      <c r="HUO190" s="71"/>
      <c r="HUP190" s="71"/>
      <c r="HUQ190" s="71"/>
      <c r="HUR190" s="71"/>
      <c r="HUS190" s="71"/>
      <c r="HUT190" s="71"/>
      <c r="HUU190" s="71"/>
      <c r="HUV190" s="72"/>
      <c r="HUW190" s="72"/>
      <c r="HUX190" s="72"/>
      <c r="HUY190" s="72"/>
      <c r="HUZ190" s="72"/>
      <c r="HVA190" s="72"/>
      <c r="HVB190" s="72"/>
      <c r="HVC190" s="72"/>
      <c r="HVD190" s="72"/>
      <c r="HVE190" s="71"/>
      <c r="HVF190" s="71"/>
      <c r="HVG190" s="71"/>
      <c r="HVH190" s="71"/>
      <c r="HVI190" s="71"/>
      <c r="HVJ190" s="71"/>
      <c r="HVK190" s="71"/>
      <c r="HVL190" s="72"/>
      <c r="HVM190" s="72"/>
      <c r="HVN190" s="72"/>
      <c r="HVO190" s="72"/>
      <c r="HVP190" s="72"/>
      <c r="HVQ190" s="72"/>
      <c r="HVR190" s="72"/>
      <c r="HVS190" s="72"/>
      <c r="HVT190" s="72"/>
      <c r="HVU190" s="71"/>
      <c r="HVV190" s="71"/>
      <c r="HVW190" s="71"/>
      <c r="HVX190" s="71"/>
      <c r="HVY190" s="71"/>
      <c r="HVZ190" s="71"/>
      <c r="HWA190" s="71"/>
      <c r="HWB190" s="72"/>
      <c r="HWC190" s="72"/>
      <c r="HWD190" s="72"/>
      <c r="HWE190" s="72"/>
      <c r="HWF190" s="72"/>
      <c r="HWG190" s="72"/>
      <c r="HWH190" s="72"/>
      <c r="HWI190" s="72"/>
      <c r="HWJ190" s="72"/>
      <c r="HWK190" s="71"/>
      <c r="HWL190" s="71"/>
      <c r="HWM190" s="71"/>
      <c r="HWN190" s="71"/>
      <c r="HWO190" s="71"/>
      <c r="HWP190" s="71"/>
      <c r="HWQ190" s="71"/>
      <c r="HWR190" s="72"/>
      <c r="HWS190" s="72"/>
      <c r="HWT190" s="72"/>
      <c r="HWU190" s="72"/>
      <c r="HWV190" s="72"/>
      <c r="HWW190" s="72"/>
      <c r="HWX190" s="72"/>
      <c r="HWY190" s="72"/>
      <c r="HWZ190" s="72"/>
      <c r="HXA190" s="71"/>
      <c r="HXB190" s="71"/>
      <c r="HXC190" s="71"/>
      <c r="HXD190" s="71"/>
      <c r="HXE190" s="71"/>
      <c r="HXF190" s="71"/>
      <c r="HXG190" s="71"/>
      <c r="HXH190" s="72"/>
      <c r="HXI190" s="72"/>
      <c r="HXJ190" s="72"/>
      <c r="HXK190" s="72"/>
      <c r="HXL190" s="72"/>
      <c r="HXM190" s="72"/>
      <c r="HXN190" s="72"/>
      <c r="HXO190" s="72"/>
      <c r="HXP190" s="72"/>
      <c r="HXQ190" s="71"/>
      <c r="HXR190" s="71"/>
      <c r="HXS190" s="71"/>
      <c r="HXT190" s="71"/>
      <c r="HXU190" s="71"/>
      <c r="HXV190" s="71"/>
      <c r="HXW190" s="71"/>
      <c r="HXX190" s="72"/>
      <c r="HXY190" s="72"/>
      <c r="HXZ190" s="72"/>
      <c r="HYA190" s="72"/>
      <c r="HYB190" s="72"/>
      <c r="HYC190" s="72"/>
      <c r="HYD190" s="72"/>
      <c r="HYE190" s="72"/>
      <c r="HYF190" s="72"/>
      <c r="HYG190" s="71"/>
      <c r="HYH190" s="71"/>
      <c r="HYI190" s="71"/>
      <c r="HYJ190" s="71"/>
      <c r="HYK190" s="71"/>
      <c r="HYL190" s="71"/>
      <c r="HYM190" s="71"/>
      <c r="HYN190" s="72"/>
      <c r="HYO190" s="72"/>
      <c r="HYP190" s="72"/>
      <c r="HYQ190" s="72"/>
      <c r="HYR190" s="72"/>
      <c r="HYS190" s="72"/>
      <c r="HYT190" s="72"/>
      <c r="HYU190" s="72"/>
      <c r="HYV190" s="72"/>
      <c r="HYW190" s="71"/>
      <c r="HYX190" s="71"/>
      <c r="HYY190" s="71"/>
      <c r="HYZ190" s="71"/>
      <c r="HZA190" s="71"/>
      <c r="HZB190" s="71"/>
      <c r="HZC190" s="71"/>
      <c r="HZD190" s="72"/>
      <c r="HZE190" s="72"/>
      <c r="HZF190" s="72"/>
      <c r="HZG190" s="72"/>
      <c r="HZH190" s="72"/>
      <c r="HZI190" s="72"/>
      <c r="HZJ190" s="72"/>
      <c r="HZK190" s="72"/>
      <c r="HZL190" s="72"/>
      <c r="HZM190" s="71"/>
      <c r="HZN190" s="71"/>
      <c r="HZO190" s="71"/>
      <c r="HZP190" s="71"/>
      <c r="HZQ190" s="71"/>
      <c r="HZR190" s="71"/>
      <c r="HZS190" s="71"/>
      <c r="HZT190" s="72"/>
      <c r="HZU190" s="72"/>
      <c r="HZV190" s="72"/>
      <c r="HZW190" s="72"/>
      <c r="HZX190" s="72"/>
      <c r="HZY190" s="72"/>
      <c r="HZZ190" s="72"/>
      <c r="IAA190" s="72"/>
      <c r="IAB190" s="72"/>
      <c r="IAC190" s="71"/>
      <c r="IAD190" s="71"/>
      <c r="IAE190" s="71"/>
      <c r="IAF190" s="71"/>
      <c r="IAG190" s="71"/>
      <c r="IAH190" s="71"/>
      <c r="IAI190" s="71"/>
      <c r="IAJ190" s="72"/>
      <c r="IAK190" s="72"/>
      <c r="IAL190" s="72"/>
      <c r="IAM190" s="72"/>
      <c r="IAN190" s="72"/>
      <c r="IAO190" s="72"/>
      <c r="IAP190" s="72"/>
      <c r="IAQ190" s="72"/>
      <c r="IAR190" s="72"/>
      <c r="IAS190" s="71"/>
      <c r="IAT190" s="71"/>
      <c r="IAU190" s="71"/>
      <c r="IAV190" s="71"/>
      <c r="IAW190" s="71"/>
      <c r="IAX190" s="71"/>
      <c r="IAY190" s="71"/>
      <c r="IAZ190" s="72"/>
      <c r="IBA190" s="72"/>
      <c r="IBB190" s="72"/>
      <c r="IBC190" s="72"/>
      <c r="IBD190" s="72"/>
      <c r="IBE190" s="72"/>
      <c r="IBF190" s="72"/>
      <c r="IBG190" s="72"/>
      <c r="IBH190" s="72"/>
      <c r="IBI190" s="71"/>
      <c r="IBJ190" s="71"/>
      <c r="IBK190" s="71"/>
      <c r="IBL190" s="71"/>
      <c r="IBM190" s="71"/>
      <c r="IBN190" s="71"/>
      <c r="IBO190" s="71"/>
      <c r="IBP190" s="72"/>
      <c r="IBQ190" s="72"/>
      <c r="IBR190" s="72"/>
      <c r="IBS190" s="72"/>
      <c r="IBT190" s="72"/>
      <c r="IBU190" s="72"/>
      <c r="IBV190" s="72"/>
      <c r="IBW190" s="72"/>
      <c r="IBX190" s="72"/>
      <c r="IBY190" s="71"/>
      <c r="IBZ190" s="71"/>
      <c r="ICA190" s="71"/>
      <c r="ICB190" s="71"/>
      <c r="ICC190" s="71"/>
      <c r="ICD190" s="71"/>
      <c r="ICE190" s="71"/>
      <c r="ICF190" s="72"/>
      <c r="ICG190" s="72"/>
      <c r="ICH190" s="72"/>
      <c r="ICI190" s="72"/>
      <c r="ICJ190" s="72"/>
      <c r="ICK190" s="72"/>
      <c r="ICL190" s="72"/>
      <c r="ICM190" s="72"/>
      <c r="ICN190" s="72"/>
      <c r="ICO190" s="71"/>
      <c r="ICP190" s="71"/>
      <c r="ICQ190" s="71"/>
      <c r="ICR190" s="71"/>
      <c r="ICS190" s="71"/>
      <c r="ICT190" s="71"/>
      <c r="ICU190" s="71"/>
      <c r="ICV190" s="72"/>
      <c r="ICW190" s="72"/>
      <c r="ICX190" s="72"/>
      <c r="ICY190" s="72"/>
      <c r="ICZ190" s="72"/>
      <c r="IDA190" s="72"/>
      <c r="IDB190" s="72"/>
      <c r="IDC190" s="72"/>
      <c r="IDD190" s="72"/>
      <c r="IDE190" s="71"/>
      <c r="IDF190" s="71"/>
      <c r="IDG190" s="71"/>
      <c r="IDH190" s="71"/>
      <c r="IDI190" s="71"/>
      <c r="IDJ190" s="71"/>
      <c r="IDK190" s="71"/>
      <c r="IDL190" s="72"/>
      <c r="IDM190" s="72"/>
      <c r="IDN190" s="72"/>
      <c r="IDO190" s="72"/>
      <c r="IDP190" s="72"/>
      <c r="IDQ190" s="72"/>
      <c r="IDR190" s="72"/>
      <c r="IDS190" s="72"/>
      <c r="IDT190" s="72"/>
      <c r="IDU190" s="71"/>
      <c r="IDV190" s="71"/>
      <c r="IDW190" s="71"/>
      <c r="IDX190" s="71"/>
      <c r="IDY190" s="71"/>
      <c r="IDZ190" s="71"/>
      <c r="IEA190" s="71"/>
      <c r="IEB190" s="72"/>
      <c r="IEC190" s="72"/>
      <c r="IED190" s="72"/>
      <c r="IEE190" s="72"/>
      <c r="IEF190" s="72"/>
      <c r="IEG190" s="72"/>
      <c r="IEH190" s="72"/>
      <c r="IEI190" s="72"/>
      <c r="IEJ190" s="72"/>
      <c r="IEK190" s="71"/>
      <c r="IEL190" s="71"/>
      <c r="IEM190" s="71"/>
      <c r="IEN190" s="71"/>
      <c r="IEO190" s="71"/>
      <c r="IEP190" s="71"/>
      <c r="IEQ190" s="71"/>
      <c r="IER190" s="72"/>
      <c r="IES190" s="72"/>
      <c r="IET190" s="72"/>
      <c r="IEU190" s="72"/>
      <c r="IEV190" s="72"/>
      <c r="IEW190" s="72"/>
      <c r="IEX190" s="72"/>
      <c r="IEY190" s="72"/>
      <c r="IEZ190" s="72"/>
      <c r="IFA190" s="71"/>
      <c r="IFB190" s="71"/>
      <c r="IFC190" s="71"/>
      <c r="IFD190" s="71"/>
      <c r="IFE190" s="71"/>
      <c r="IFF190" s="71"/>
      <c r="IFG190" s="71"/>
      <c r="IFH190" s="72"/>
      <c r="IFI190" s="72"/>
      <c r="IFJ190" s="72"/>
      <c r="IFK190" s="72"/>
      <c r="IFL190" s="72"/>
      <c r="IFM190" s="72"/>
      <c r="IFN190" s="72"/>
      <c r="IFO190" s="72"/>
      <c r="IFP190" s="72"/>
      <c r="IFQ190" s="71"/>
      <c r="IFR190" s="71"/>
      <c r="IFS190" s="71"/>
      <c r="IFT190" s="71"/>
      <c r="IFU190" s="71"/>
      <c r="IFV190" s="71"/>
      <c r="IFW190" s="71"/>
      <c r="IFX190" s="72"/>
      <c r="IFY190" s="72"/>
      <c r="IFZ190" s="72"/>
      <c r="IGA190" s="72"/>
      <c r="IGB190" s="72"/>
      <c r="IGC190" s="72"/>
      <c r="IGD190" s="72"/>
      <c r="IGE190" s="72"/>
      <c r="IGF190" s="72"/>
      <c r="IGG190" s="71"/>
      <c r="IGH190" s="71"/>
      <c r="IGI190" s="71"/>
      <c r="IGJ190" s="71"/>
      <c r="IGK190" s="71"/>
      <c r="IGL190" s="71"/>
      <c r="IGM190" s="71"/>
      <c r="IGN190" s="72"/>
      <c r="IGO190" s="72"/>
      <c r="IGP190" s="72"/>
      <c r="IGQ190" s="72"/>
      <c r="IGR190" s="72"/>
      <c r="IGS190" s="72"/>
      <c r="IGT190" s="72"/>
      <c r="IGU190" s="72"/>
      <c r="IGV190" s="72"/>
      <c r="IGW190" s="71"/>
      <c r="IGX190" s="71"/>
      <c r="IGY190" s="71"/>
      <c r="IGZ190" s="71"/>
      <c r="IHA190" s="71"/>
      <c r="IHB190" s="71"/>
      <c r="IHC190" s="71"/>
      <c r="IHD190" s="72"/>
      <c r="IHE190" s="72"/>
      <c r="IHF190" s="72"/>
      <c r="IHG190" s="72"/>
      <c r="IHH190" s="72"/>
      <c r="IHI190" s="72"/>
      <c r="IHJ190" s="72"/>
      <c r="IHK190" s="72"/>
      <c r="IHL190" s="72"/>
      <c r="IHM190" s="71"/>
      <c r="IHN190" s="71"/>
      <c r="IHO190" s="71"/>
      <c r="IHP190" s="71"/>
      <c r="IHQ190" s="71"/>
      <c r="IHR190" s="71"/>
      <c r="IHS190" s="71"/>
      <c r="IHT190" s="72"/>
      <c r="IHU190" s="72"/>
      <c r="IHV190" s="72"/>
      <c r="IHW190" s="72"/>
      <c r="IHX190" s="72"/>
      <c r="IHY190" s="72"/>
      <c r="IHZ190" s="72"/>
      <c r="IIA190" s="72"/>
      <c r="IIB190" s="72"/>
      <c r="IIC190" s="71"/>
      <c r="IID190" s="71"/>
      <c r="IIE190" s="71"/>
      <c r="IIF190" s="71"/>
      <c r="IIG190" s="71"/>
      <c r="IIH190" s="71"/>
      <c r="III190" s="71"/>
      <c r="IIJ190" s="72"/>
      <c r="IIK190" s="72"/>
      <c r="IIL190" s="72"/>
      <c r="IIM190" s="72"/>
      <c r="IIN190" s="72"/>
      <c r="IIO190" s="72"/>
      <c r="IIP190" s="72"/>
      <c r="IIQ190" s="72"/>
      <c r="IIR190" s="72"/>
      <c r="IIS190" s="71"/>
      <c r="IIT190" s="71"/>
      <c r="IIU190" s="71"/>
      <c r="IIV190" s="71"/>
      <c r="IIW190" s="71"/>
      <c r="IIX190" s="71"/>
      <c r="IIY190" s="71"/>
      <c r="IIZ190" s="72"/>
      <c r="IJA190" s="72"/>
      <c r="IJB190" s="72"/>
      <c r="IJC190" s="72"/>
      <c r="IJD190" s="72"/>
      <c r="IJE190" s="72"/>
      <c r="IJF190" s="72"/>
      <c r="IJG190" s="72"/>
      <c r="IJH190" s="72"/>
      <c r="IJI190" s="71"/>
      <c r="IJJ190" s="71"/>
      <c r="IJK190" s="71"/>
      <c r="IJL190" s="71"/>
      <c r="IJM190" s="71"/>
      <c r="IJN190" s="71"/>
      <c r="IJO190" s="71"/>
      <c r="IJP190" s="72"/>
      <c r="IJQ190" s="72"/>
      <c r="IJR190" s="72"/>
      <c r="IJS190" s="72"/>
      <c r="IJT190" s="72"/>
      <c r="IJU190" s="72"/>
      <c r="IJV190" s="72"/>
      <c r="IJW190" s="72"/>
      <c r="IJX190" s="72"/>
      <c r="IJY190" s="71"/>
      <c r="IJZ190" s="71"/>
      <c r="IKA190" s="71"/>
      <c r="IKB190" s="71"/>
      <c r="IKC190" s="71"/>
      <c r="IKD190" s="71"/>
      <c r="IKE190" s="71"/>
      <c r="IKF190" s="72"/>
      <c r="IKG190" s="72"/>
      <c r="IKH190" s="72"/>
      <c r="IKI190" s="72"/>
      <c r="IKJ190" s="72"/>
      <c r="IKK190" s="72"/>
      <c r="IKL190" s="72"/>
      <c r="IKM190" s="72"/>
      <c r="IKN190" s="72"/>
      <c r="IKO190" s="71"/>
      <c r="IKP190" s="71"/>
      <c r="IKQ190" s="71"/>
      <c r="IKR190" s="71"/>
      <c r="IKS190" s="71"/>
      <c r="IKT190" s="71"/>
      <c r="IKU190" s="71"/>
      <c r="IKV190" s="72"/>
      <c r="IKW190" s="72"/>
      <c r="IKX190" s="72"/>
      <c r="IKY190" s="72"/>
      <c r="IKZ190" s="72"/>
      <c r="ILA190" s="72"/>
      <c r="ILB190" s="72"/>
      <c r="ILC190" s="72"/>
      <c r="ILD190" s="72"/>
      <c r="ILE190" s="71"/>
      <c r="ILF190" s="71"/>
      <c r="ILG190" s="71"/>
      <c r="ILH190" s="71"/>
      <c r="ILI190" s="71"/>
      <c r="ILJ190" s="71"/>
      <c r="ILK190" s="71"/>
      <c r="ILL190" s="72"/>
      <c r="ILM190" s="72"/>
      <c r="ILN190" s="72"/>
      <c r="ILO190" s="72"/>
      <c r="ILP190" s="72"/>
      <c r="ILQ190" s="72"/>
      <c r="ILR190" s="72"/>
      <c r="ILS190" s="72"/>
      <c r="ILT190" s="72"/>
      <c r="ILU190" s="71"/>
      <c r="ILV190" s="71"/>
      <c r="ILW190" s="71"/>
      <c r="ILX190" s="71"/>
      <c r="ILY190" s="71"/>
      <c r="ILZ190" s="71"/>
      <c r="IMA190" s="71"/>
      <c r="IMB190" s="72"/>
      <c r="IMC190" s="72"/>
      <c r="IMD190" s="72"/>
      <c r="IME190" s="72"/>
      <c r="IMF190" s="72"/>
      <c r="IMG190" s="72"/>
      <c r="IMH190" s="72"/>
      <c r="IMI190" s="72"/>
      <c r="IMJ190" s="72"/>
      <c r="IMK190" s="71"/>
      <c r="IML190" s="71"/>
      <c r="IMM190" s="71"/>
      <c r="IMN190" s="71"/>
      <c r="IMO190" s="71"/>
      <c r="IMP190" s="71"/>
      <c r="IMQ190" s="71"/>
      <c r="IMR190" s="72"/>
      <c r="IMS190" s="72"/>
      <c r="IMT190" s="72"/>
      <c r="IMU190" s="72"/>
      <c r="IMV190" s="72"/>
      <c r="IMW190" s="72"/>
      <c r="IMX190" s="72"/>
      <c r="IMY190" s="72"/>
      <c r="IMZ190" s="72"/>
      <c r="INA190" s="71"/>
      <c r="INB190" s="71"/>
      <c r="INC190" s="71"/>
      <c r="IND190" s="71"/>
      <c r="INE190" s="71"/>
      <c r="INF190" s="71"/>
      <c r="ING190" s="71"/>
      <c r="INH190" s="72"/>
      <c r="INI190" s="72"/>
      <c r="INJ190" s="72"/>
      <c r="INK190" s="72"/>
      <c r="INL190" s="72"/>
      <c r="INM190" s="72"/>
      <c r="INN190" s="72"/>
      <c r="INO190" s="72"/>
      <c r="INP190" s="72"/>
      <c r="INQ190" s="71"/>
      <c r="INR190" s="71"/>
      <c r="INS190" s="71"/>
      <c r="INT190" s="71"/>
      <c r="INU190" s="71"/>
      <c r="INV190" s="71"/>
      <c r="INW190" s="71"/>
      <c r="INX190" s="72"/>
      <c r="INY190" s="72"/>
      <c r="INZ190" s="72"/>
      <c r="IOA190" s="72"/>
      <c r="IOB190" s="72"/>
      <c r="IOC190" s="72"/>
      <c r="IOD190" s="72"/>
      <c r="IOE190" s="72"/>
      <c r="IOF190" s="72"/>
      <c r="IOG190" s="71"/>
      <c r="IOH190" s="71"/>
      <c r="IOI190" s="71"/>
      <c r="IOJ190" s="71"/>
      <c r="IOK190" s="71"/>
      <c r="IOL190" s="71"/>
      <c r="IOM190" s="71"/>
      <c r="ION190" s="72"/>
      <c r="IOO190" s="72"/>
      <c r="IOP190" s="72"/>
      <c r="IOQ190" s="72"/>
      <c r="IOR190" s="72"/>
      <c r="IOS190" s="72"/>
      <c r="IOT190" s="72"/>
      <c r="IOU190" s="72"/>
      <c r="IOV190" s="72"/>
      <c r="IOW190" s="71"/>
      <c r="IOX190" s="71"/>
      <c r="IOY190" s="71"/>
      <c r="IOZ190" s="71"/>
      <c r="IPA190" s="71"/>
      <c r="IPB190" s="71"/>
      <c r="IPC190" s="71"/>
      <c r="IPD190" s="72"/>
      <c r="IPE190" s="72"/>
      <c r="IPF190" s="72"/>
      <c r="IPG190" s="72"/>
      <c r="IPH190" s="72"/>
      <c r="IPI190" s="72"/>
      <c r="IPJ190" s="72"/>
      <c r="IPK190" s="72"/>
      <c r="IPL190" s="72"/>
      <c r="IPM190" s="71"/>
      <c r="IPN190" s="71"/>
      <c r="IPO190" s="71"/>
      <c r="IPP190" s="71"/>
      <c r="IPQ190" s="71"/>
      <c r="IPR190" s="71"/>
      <c r="IPS190" s="71"/>
      <c r="IPT190" s="72"/>
      <c r="IPU190" s="72"/>
      <c r="IPV190" s="72"/>
      <c r="IPW190" s="72"/>
      <c r="IPX190" s="72"/>
      <c r="IPY190" s="72"/>
      <c r="IPZ190" s="72"/>
      <c r="IQA190" s="72"/>
      <c r="IQB190" s="72"/>
      <c r="IQC190" s="71"/>
      <c r="IQD190" s="71"/>
      <c r="IQE190" s="71"/>
      <c r="IQF190" s="71"/>
      <c r="IQG190" s="71"/>
      <c r="IQH190" s="71"/>
      <c r="IQI190" s="71"/>
      <c r="IQJ190" s="72"/>
      <c r="IQK190" s="72"/>
      <c r="IQL190" s="72"/>
      <c r="IQM190" s="72"/>
      <c r="IQN190" s="72"/>
      <c r="IQO190" s="72"/>
      <c r="IQP190" s="72"/>
      <c r="IQQ190" s="72"/>
      <c r="IQR190" s="72"/>
      <c r="IQS190" s="71"/>
      <c r="IQT190" s="71"/>
      <c r="IQU190" s="71"/>
      <c r="IQV190" s="71"/>
      <c r="IQW190" s="71"/>
      <c r="IQX190" s="71"/>
      <c r="IQY190" s="71"/>
      <c r="IQZ190" s="72"/>
      <c r="IRA190" s="72"/>
      <c r="IRB190" s="72"/>
      <c r="IRC190" s="72"/>
      <c r="IRD190" s="72"/>
      <c r="IRE190" s="72"/>
      <c r="IRF190" s="72"/>
      <c r="IRG190" s="72"/>
      <c r="IRH190" s="72"/>
      <c r="IRI190" s="71"/>
      <c r="IRJ190" s="71"/>
      <c r="IRK190" s="71"/>
      <c r="IRL190" s="71"/>
      <c r="IRM190" s="71"/>
      <c r="IRN190" s="71"/>
      <c r="IRO190" s="71"/>
      <c r="IRP190" s="72"/>
      <c r="IRQ190" s="72"/>
      <c r="IRR190" s="72"/>
      <c r="IRS190" s="72"/>
      <c r="IRT190" s="72"/>
      <c r="IRU190" s="72"/>
      <c r="IRV190" s="72"/>
      <c r="IRW190" s="72"/>
      <c r="IRX190" s="72"/>
      <c r="IRY190" s="71"/>
      <c r="IRZ190" s="71"/>
      <c r="ISA190" s="71"/>
      <c r="ISB190" s="71"/>
      <c r="ISC190" s="71"/>
      <c r="ISD190" s="71"/>
      <c r="ISE190" s="71"/>
      <c r="ISF190" s="72"/>
      <c r="ISG190" s="72"/>
      <c r="ISH190" s="72"/>
      <c r="ISI190" s="72"/>
      <c r="ISJ190" s="72"/>
      <c r="ISK190" s="72"/>
      <c r="ISL190" s="72"/>
      <c r="ISM190" s="72"/>
      <c r="ISN190" s="72"/>
      <c r="ISO190" s="71"/>
      <c r="ISP190" s="71"/>
      <c r="ISQ190" s="71"/>
      <c r="ISR190" s="71"/>
      <c r="ISS190" s="71"/>
      <c r="IST190" s="71"/>
      <c r="ISU190" s="71"/>
      <c r="ISV190" s="72"/>
      <c r="ISW190" s="72"/>
      <c r="ISX190" s="72"/>
      <c r="ISY190" s="72"/>
      <c r="ISZ190" s="72"/>
      <c r="ITA190" s="72"/>
      <c r="ITB190" s="72"/>
      <c r="ITC190" s="72"/>
      <c r="ITD190" s="72"/>
      <c r="ITE190" s="71"/>
      <c r="ITF190" s="71"/>
      <c r="ITG190" s="71"/>
      <c r="ITH190" s="71"/>
      <c r="ITI190" s="71"/>
      <c r="ITJ190" s="71"/>
      <c r="ITK190" s="71"/>
      <c r="ITL190" s="72"/>
      <c r="ITM190" s="72"/>
      <c r="ITN190" s="72"/>
      <c r="ITO190" s="72"/>
      <c r="ITP190" s="72"/>
      <c r="ITQ190" s="72"/>
      <c r="ITR190" s="72"/>
      <c r="ITS190" s="72"/>
      <c r="ITT190" s="72"/>
      <c r="ITU190" s="71"/>
      <c r="ITV190" s="71"/>
      <c r="ITW190" s="71"/>
      <c r="ITX190" s="71"/>
      <c r="ITY190" s="71"/>
      <c r="ITZ190" s="71"/>
      <c r="IUA190" s="71"/>
      <c r="IUB190" s="72"/>
      <c r="IUC190" s="72"/>
      <c r="IUD190" s="72"/>
      <c r="IUE190" s="72"/>
      <c r="IUF190" s="72"/>
      <c r="IUG190" s="72"/>
      <c r="IUH190" s="72"/>
      <c r="IUI190" s="72"/>
      <c r="IUJ190" s="72"/>
      <c r="IUK190" s="71"/>
      <c r="IUL190" s="71"/>
      <c r="IUM190" s="71"/>
      <c r="IUN190" s="71"/>
      <c r="IUO190" s="71"/>
      <c r="IUP190" s="71"/>
      <c r="IUQ190" s="71"/>
      <c r="IUR190" s="72"/>
      <c r="IUS190" s="72"/>
      <c r="IUT190" s="72"/>
      <c r="IUU190" s="72"/>
      <c r="IUV190" s="72"/>
      <c r="IUW190" s="72"/>
      <c r="IUX190" s="72"/>
      <c r="IUY190" s="72"/>
      <c r="IUZ190" s="72"/>
      <c r="IVA190" s="71"/>
      <c r="IVB190" s="71"/>
      <c r="IVC190" s="71"/>
      <c r="IVD190" s="71"/>
      <c r="IVE190" s="71"/>
      <c r="IVF190" s="71"/>
      <c r="IVG190" s="71"/>
      <c r="IVH190" s="72"/>
      <c r="IVI190" s="72"/>
      <c r="IVJ190" s="72"/>
      <c r="IVK190" s="72"/>
      <c r="IVL190" s="72"/>
      <c r="IVM190" s="72"/>
      <c r="IVN190" s="72"/>
      <c r="IVO190" s="72"/>
      <c r="IVP190" s="72"/>
      <c r="IVQ190" s="71"/>
      <c r="IVR190" s="71"/>
      <c r="IVS190" s="71"/>
      <c r="IVT190" s="71"/>
      <c r="IVU190" s="71"/>
      <c r="IVV190" s="71"/>
      <c r="IVW190" s="71"/>
      <c r="IVX190" s="72"/>
      <c r="IVY190" s="72"/>
      <c r="IVZ190" s="72"/>
      <c r="IWA190" s="72"/>
      <c r="IWB190" s="72"/>
      <c r="IWC190" s="72"/>
      <c r="IWD190" s="72"/>
      <c r="IWE190" s="72"/>
      <c r="IWF190" s="72"/>
      <c r="IWG190" s="71"/>
      <c r="IWH190" s="71"/>
      <c r="IWI190" s="71"/>
      <c r="IWJ190" s="71"/>
      <c r="IWK190" s="71"/>
      <c r="IWL190" s="71"/>
      <c r="IWM190" s="71"/>
      <c r="IWN190" s="72"/>
      <c r="IWO190" s="72"/>
      <c r="IWP190" s="72"/>
      <c r="IWQ190" s="72"/>
      <c r="IWR190" s="72"/>
      <c r="IWS190" s="72"/>
      <c r="IWT190" s="72"/>
      <c r="IWU190" s="72"/>
      <c r="IWV190" s="72"/>
      <c r="IWW190" s="71"/>
      <c r="IWX190" s="71"/>
      <c r="IWY190" s="71"/>
      <c r="IWZ190" s="71"/>
      <c r="IXA190" s="71"/>
      <c r="IXB190" s="71"/>
      <c r="IXC190" s="71"/>
      <c r="IXD190" s="72"/>
      <c r="IXE190" s="72"/>
      <c r="IXF190" s="72"/>
      <c r="IXG190" s="72"/>
      <c r="IXH190" s="72"/>
      <c r="IXI190" s="72"/>
      <c r="IXJ190" s="72"/>
      <c r="IXK190" s="72"/>
      <c r="IXL190" s="72"/>
      <c r="IXM190" s="71"/>
      <c r="IXN190" s="71"/>
      <c r="IXO190" s="71"/>
      <c r="IXP190" s="71"/>
      <c r="IXQ190" s="71"/>
      <c r="IXR190" s="71"/>
      <c r="IXS190" s="71"/>
      <c r="IXT190" s="72"/>
      <c r="IXU190" s="72"/>
      <c r="IXV190" s="72"/>
      <c r="IXW190" s="72"/>
      <c r="IXX190" s="72"/>
      <c r="IXY190" s="72"/>
      <c r="IXZ190" s="72"/>
      <c r="IYA190" s="72"/>
      <c r="IYB190" s="72"/>
      <c r="IYC190" s="71"/>
      <c r="IYD190" s="71"/>
      <c r="IYE190" s="71"/>
      <c r="IYF190" s="71"/>
      <c r="IYG190" s="71"/>
      <c r="IYH190" s="71"/>
      <c r="IYI190" s="71"/>
      <c r="IYJ190" s="72"/>
      <c r="IYK190" s="72"/>
      <c r="IYL190" s="72"/>
      <c r="IYM190" s="72"/>
      <c r="IYN190" s="72"/>
      <c r="IYO190" s="72"/>
      <c r="IYP190" s="72"/>
      <c r="IYQ190" s="72"/>
      <c r="IYR190" s="72"/>
      <c r="IYS190" s="71"/>
      <c r="IYT190" s="71"/>
      <c r="IYU190" s="71"/>
      <c r="IYV190" s="71"/>
      <c r="IYW190" s="71"/>
      <c r="IYX190" s="71"/>
      <c r="IYY190" s="71"/>
      <c r="IYZ190" s="72"/>
      <c r="IZA190" s="72"/>
      <c r="IZB190" s="72"/>
      <c r="IZC190" s="72"/>
      <c r="IZD190" s="72"/>
      <c r="IZE190" s="72"/>
      <c r="IZF190" s="72"/>
      <c r="IZG190" s="72"/>
      <c r="IZH190" s="72"/>
      <c r="IZI190" s="71"/>
      <c r="IZJ190" s="71"/>
      <c r="IZK190" s="71"/>
      <c r="IZL190" s="71"/>
      <c r="IZM190" s="71"/>
      <c r="IZN190" s="71"/>
      <c r="IZO190" s="71"/>
      <c r="IZP190" s="72"/>
      <c r="IZQ190" s="72"/>
      <c r="IZR190" s="72"/>
      <c r="IZS190" s="72"/>
      <c r="IZT190" s="72"/>
      <c r="IZU190" s="72"/>
      <c r="IZV190" s="72"/>
      <c r="IZW190" s="72"/>
      <c r="IZX190" s="72"/>
      <c r="IZY190" s="71"/>
      <c r="IZZ190" s="71"/>
      <c r="JAA190" s="71"/>
      <c r="JAB190" s="71"/>
      <c r="JAC190" s="71"/>
      <c r="JAD190" s="71"/>
      <c r="JAE190" s="71"/>
      <c r="JAF190" s="72"/>
      <c r="JAG190" s="72"/>
      <c r="JAH190" s="72"/>
      <c r="JAI190" s="72"/>
      <c r="JAJ190" s="72"/>
      <c r="JAK190" s="72"/>
      <c r="JAL190" s="72"/>
      <c r="JAM190" s="72"/>
      <c r="JAN190" s="72"/>
      <c r="JAO190" s="71"/>
      <c r="JAP190" s="71"/>
      <c r="JAQ190" s="71"/>
      <c r="JAR190" s="71"/>
      <c r="JAS190" s="71"/>
      <c r="JAT190" s="71"/>
      <c r="JAU190" s="71"/>
      <c r="JAV190" s="72"/>
      <c r="JAW190" s="72"/>
      <c r="JAX190" s="72"/>
      <c r="JAY190" s="72"/>
      <c r="JAZ190" s="72"/>
      <c r="JBA190" s="72"/>
      <c r="JBB190" s="72"/>
      <c r="JBC190" s="72"/>
      <c r="JBD190" s="72"/>
      <c r="JBE190" s="71"/>
      <c r="JBF190" s="71"/>
      <c r="JBG190" s="71"/>
      <c r="JBH190" s="71"/>
      <c r="JBI190" s="71"/>
      <c r="JBJ190" s="71"/>
      <c r="JBK190" s="71"/>
      <c r="JBL190" s="72"/>
      <c r="JBM190" s="72"/>
      <c r="JBN190" s="72"/>
      <c r="JBO190" s="72"/>
      <c r="JBP190" s="72"/>
      <c r="JBQ190" s="72"/>
      <c r="JBR190" s="72"/>
      <c r="JBS190" s="72"/>
      <c r="JBT190" s="72"/>
      <c r="JBU190" s="71"/>
      <c r="JBV190" s="71"/>
      <c r="JBW190" s="71"/>
      <c r="JBX190" s="71"/>
      <c r="JBY190" s="71"/>
      <c r="JBZ190" s="71"/>
      <c r="JCA190" s="71"/>
      <c r="JCB190" s="72"/>
      <c r="JCC190" s="72"/>
      <c r="JCD190" s="72"/>
      <c r="JCE190" s="72"/>
      <c r="JCF190" s="72"/>
      <c r="JCG190" s="72"/>
      <c r="JCH190" s="72"/>
      <c r="JCI190" s="72"/>
      <c r="JCJ190" s="72"/>
      <c r="JCK190" s="71"/>
      <c r="JCL190" s="71"/>
      <c r="JCM190" s="71"/>
      <c r="JCN190" s="71"/>
      <c r="JCO190" s="71"/>
      <c r="JCP190" s="71"/>
      <c r="JCQ190" s="71"/>
      <c r="JCR190" s="72"/>
      <c r="JCS190" s="72"/>
      <c r="JCT190" s="72"/>
      <c r="JCU190" s="72"/>
      <c r="JCV190" s="72"/>
      <c r="JCW190" s="72"/>
      <c r="JCX190" s="72"/>
      <c r="JCY190" s="72"/>
      <c r="JCZ190" s="72"/>
      <c r="JDA190" s="71"/>
      <c r="JDB190" s="71"/>
      <c r="JDC190" s="71"/>
      <c r="JDD190" s="71"/>
      <c r="JDE190" s="71"/>
      <c r="JDF190" s="71"/>
      <c r="JDG190" s="71"/>
      <c r="JDH190" s="72"/>
      <c r="JDI190" s="72"/>
      <c r="JDJ190" s="72"/>
      <c r="JDK190" s="72"/>
      <c r="JDL190" s="72"/>
      <c r="JDM190" s="72"/>
      <c r="JDN190" s="72"/>
      <c r="JDO190" s="72"/>
      <c r="JDP190" s="72"/>
      <c r="JDQ190" s="71"/>
      <c r="JDR190" s="71"/>
      <c r="JDS190" s="71"/>
      <c r="JDT190" s="71"/>
      <c r="JDU190" s="71"/>
      <c r="JDV190" s="71"/>
      <c r="JDW190" s="71"/>
      <c r="JDX190" s="72"/>
      <c r="JDY190" s="72"/>
      <c r="JDZ190" s="72"/>
      <c r="JEA190" s="72"/>
      <c r="JEB190" s="72"/>
      <c r="JEC190" s="72"/>
      <c r="JED190" s="72"/>
      <c r="JEE190" s="72"/>
      <c r="JEF190" s="72"/>
      <c r="JEG190" s="71"/>
      <c r="JEH190" s="71"/>
      <c r="JEI190" s="71"/>
      <c r="JEJ190" s="71"/>
      <c r="JEK190" s="71"/>
      <c r="JEL190" s="71"/>
      <c r="JEM190" s="71"/>
      <c r="JEN190" s="72"/>
      <c r="JEO190" s="72"/>
      <c r="JEP190" s="72"/>
      <c r="JEQ190" s="72"/>
      <c r="JER190" s="72"/>
      <c r="JES190" s="72"/>
      <c r="JET190" s="72"/>
      <c r="JEU190" s="72"/>
      <c r="JEV190" s="72"/>
      <c r="JEW190" s="71"/>
      <c r="JEX190" s="71"/>
      <c r="JEY190" s="71"/>
      <c r="JEZ190" s="71"/>
      <c r="JFA190" s="71"/>
      <c r="JFB190" s="71"/>
      <c r="JFC190" s="71"/>
      <c r="JFD190" s="72"/>
      <c r="JFE190" s="72"/>
      <c r="JFF190" s="72"/>
      <c r="JFG190" s="72"/>
      <c r="JFH190" s="72"/>
      <c r="JFI190" s="72"/>
      <c r="JFJ190" s="72"/>
      <c r="JFK190" s="72"/>
      <c r="JFL190" s="72"/>
      <c r="JFM190" s="71"/>
      <c r="JFN190" s="71"/>
      <c r="JFO190" s="71"/>
      <c r="JFP190" s="71"/>
      <c r="JFQ190" s="71"/>
      <c r="JFR190" s="71"/>
      <c r="JFS190" s="71"/>
      <c r="JFT190" s="72"/>
      <c r="JFU190" s="72"/>
      <c r="JFV190" s="72"/>
      <c r="JFW190" s="72"/>
      <c r="JFX190" s="72"/>
      <c r="JFY190" s="72"/>
      <c r="JFZ190" s="72"/>
      <c r="JGA190" s="72"/>
      <c r="JGB190" s="72"/>
      <c r="JGC190" s="71"/>
      <c r="JGD190" s="71"/>
      <c r="JGE190" s="71"/>
      <c r="JGF190" s="71"/>
      <c r="JGG190" s="71"/>
      <c r="JGH190" s="71"/>
      <c r="JGI190" s="71"/>
      <c r="JGJ190" s="72"/>
      <c r="JGK190" s="72"/>
      <c r="JGL190" s="72"/>
      <c r="JGM190" s="72"/>
      <c r="JGN190" s="72"/>
      <c r="JGO190" s="72"/>
      <c r="JGP190" s="72"/>
      <c r="JGQ190" s="72"/>
      <c r="JGR190" s="72"/>
      <c r="JGS190" s="71"/>
      <c r="JGT190" s="71"/>
      <c r="JGU190" s="71"/>
      <c r="JGV190" s="71"/>
      <c r="JGW190" s="71"/>
      <c r="JGX190" s="71"/>
      <c r="JGY190" s="71"/>
      <c r="JGZ190" s="72"/>
      <c r="JHA190" s="72"/>
      <c r="JHB190" s="72"/>
      <c r="JHC190" s="72"/>
      <c r="JHD190" s="72"/>
      <c r="JHE190" s="72"/>
      <c r="JHF190" s="72"/>
      <c r="JHG190" s="72"/>
      <c r="JHH190" s="72"/>
      <c r="JHI190" s="71"/>
      <c r="JHJ190" s="71"/>
      <c r="JHK190" s="71"/>
      <c r="JHL190" s="71"/>
      <c r="JHM190" s="71"/>
      <c r="JHN190" s="71"/>
      <c r="JHO190" s="71"/>
      <c r="JHP190" s="72"/>
      <c r="JHQ190" s="72"/>
      <c r="JHR190" s="72"/>
      <c r="JHS190" s="72"/>
      <c r="JHT190" s="72"/>
      <c r="JHU190" s="72"/>
      <c r="JHV190" s="72"/>
      <c r="JHW190" s="72"/>
      <c r="JHX190" s="72"/>
      <c r="JHY190" s="71"/>
      <c r="JHZ190" s="71"/>
      <c r="JIA190" s="71"/>
      <c r="JIB190" s="71"/>
      <c r="JIC190" s="71"/>
      <c r="JID190" s="71"/>
      <c r="JIE190" s="71"/>
      <c r="JIF190" s="72"/>
      <c r="JIG190" s="72"/>
      <c r="JIH190" s="72"/>
      <c r="JII190" s="72"/>
      <c r="JIJ190" s="72"/>
      <c r="JIK190" s="72"/>
      <c r="JIL190" s="72"/>
      <c r="JIM190" s="72"/>
      <c r="JIN190" s="72"/>
      <c r="JIO190" s="71"/>
      <c r="JIP190" s="71"/>
      <c r="JIQ190" s="71"/>
      <c r="JIR190" s="71"/>
      <c r="JIS190" s="71"/>
      <c r="JIT190" s="71"/>
      <c r="JIU190" s="71"/>
      <c r="JIV190" s="72"/>
      <c r="JIW190" s="72"/>
      <c r="JIX190" s="72"/>
      <c r="JIY190" s="72"/>
      <c r="JIZ190" s="72"/>
      <c r="JJA190" s="72"/>
      <c r="JJB190" s="72"/>
      <c r="JJC190" s="72"/>
      <c r="JJD190" s="72"/>
      <c r="JJE190" s="71"/>
      <c r="JJF190" s="71"/>
      <c r="JJG190" s="71"/>
      <c r="JJH190" s="71"/>
      <c r="JJI190" s="71"/>
      <c r="JJJ190" s="71"/>
      <c r="JJK190" s="71"/>
      <c r="JJL190" s="72"/>
      <c r="JJM190" s="72"/>
      <c r="JJN190" s="72"/>
      <c r="JJO190" s="72"/>
      <c r="JJP190" s="72"/>
      <c r="JJQ190" s="72"/>
      <c r="JJR190" s="72"/>
      <c r="JJS190" s="72"/>
      <c r="JJT190" s="72"/>
      <c r="JJU190" s="71"/>
      <c r="JJV190" s="71"/>
      <c r="JJW190" s="71"/>
      <c r="JJX190" s="71"/>
      <c r="JJY190" s="71"/>
      <c r="JJZ190" s="71"/>
      <c r="JKA190" s="71"/>
      <c r="JKB190" s="72"/>
      <c r="JKC190" s="72"/>
      <c r="JKD190" s="72"/>
      <c r="JKE190" s="72"/>
      <c r="JKF190" s="72"/>
      <c r="JKG190" s="72"/>
      <c r="JKH190" s="72"/>
      <c r="JKI190" s="72"/>
      <c r="JKJ190" s="72"/>
      <c r="JKK190" s="71"/>
      <c r="JKL190" s="71"/>
      <c r="JKM190" s="71"/>
      <c r="JKN190" s="71"/>
      <c r="JKO190" s="71"/>
      <c r="JKP190" s="71"/>
      <c r="JKQ190" s="71"/>
      <c r="JKR190" s="72"/>
      <c r="JKS190" s="72"/>
      <c r="JKT190" s="72"/>
      <c r="JKU190" s="72"/>
      <c r="JKV190" s="72"/>
      <c r="JKW190" s="72"/>
      <c r="JKX190" s="72"/>
      <c r="JKY190" s="72"/>
      <c r="JKZ190" s="72"/>
      <c r="JLA190" s="71"/>
      <c r="JLB190" s="71"/>
      <c r="JLC190" s="71"/>
      <c r="JLD190" s="71"/>
      <c r="JLE190" s="71"/>
      <c r="JLF190" s="71"/>
      <c r="JLG190" s="71"/>
      <c r="JLH190" s="72"/>
      <c r="JLI190" s="72"/>
      <c r="JLJ190" s="72"/>
      <c r="JLK190" s="72"/>
      <c r="JLL190" s="72"/>
      <c r="JLM190" s="72"/>
      <c r="JLN190" s="72"/>
      <c r="JLO190" s="72"/>
      <c r="JLP190" s="72"/>
      <c r="JLQ190" s="71"/>
      <c r="JLR190" s="71"/>
      <c r="JLS190" s="71"/>
      <c r="JLT190" s="71"/>
      <c r="JLU190" s="71"/>
      <c r="JLV190" s="71"/>
      <c r="JLW190" s="71"/>
      <c r="JLX190" s="72"/>
      <c r="JLY190" s="72"/>
      <c r="JLZ190" s="72"/>
      <c r="JMA190" s="72"/>
      <c r="JMB190" s="72"/>
      <c r="JMC190" s="72"/>
      <c r="JMD190" s="72"/>
      <c r="JME190" s="72"/>
      <c r="JMF190" s="72"/>
      <c r="JMG190" s="71"/>
      <c r="JMH190" s="71"/>
      <c r="JMI190" s="71"/>
      <c r="JMJ190" s="71"/>
      <c r="JMK190" s="71"/>
      <c r="JML190" s="71"/>
      <c r="JMM190" s="71"/>
      <c r="JMN190" s="72"/>
      <c r="JMO190" s="72"/>
      <c r="JMP190" s="72"/>
      <c r="JMQ190" s="72"/>
      <c r="JMR190" s="72"/>
      <c r="JMS190" s="72"/>
      <c r="JMT190" s="72"/>
      <c r="JMU190" s="72"/>
      <c r="JMV190" s="72"/>
      <c r="JMW190" s="71"/>
      <c r="JMX190" s="71"/>
      <c r="JMY190" s="71"/>
      <c r="JMZ190" s="71"/>
      <c r="JNA190" s="71"/>
      <c r="JNB190" s="71"/>
      <c r="JNC190" s="71"/>
      <c r="JND190" s="72"/>
      <c r="JNE190" s="72"/>
      <c r="JNF190" s="72"/>
      <c r="JNG190" s="72"/>
      <c r="JNH190" s="72"/>
      <c r="JNI190" s="72"/>
      <c r="JNJ190" s="72"/>
      <c r="JNK190" s="72"/>
      <c r="JNL190" s="72"/>
      <c r="JNM190" s="71"/>
      <c r="JNN190" s="71"/>
      <c r="JNO190" s="71"/>
      <c r="JNP190" s="71"/>
      <c r="JNQ190" s="71"/>
      <c r="JNR190" s="71"/>
      <c r="JNS190" s="71"/>
      <c r="JNT190" s="72"/>
      <c r="JNU190" s="72"/>
      <c r="JNV190" s="72"/>
      <c r="JNW190" s="72"/>
      <c r="JNX190" s="72"/>
      <c r="JNY190" s="72"/>
      <c r="JNZ190" s="72"/>
      <c r="JOA190" s="72"/>
      <c r="JOB190" s="72"/>
      <c r="JOC190" s="71"/>
      <c r="JOD190" s="71"/>
      <c r="JOE190" s="71"/>
      <c r="JOF190" s="71"/>
      <c r="JOG190" s="71"/>
      <c r="JOH190" s="71"/>
      <c r="JOI190" s="71"/>
      <c r="JOJ190" s="72"/>
      <c r="JOK190" s="72"/>
      <c r="JOL190" s="72"/>
      <c r="JOM190" s="72"/>
      <c r="JON190" s="72"/>
      <c r="JOO190" s="72"/>
      <c r="JOP190" s="72"/>
      <c r="JOQ190" s="72"/>
      <c r="JOR190" s="72"/>
      <c r="JOS190" s="71"/>
      <c r="JOT190" s="71"/>
      <c r="JOU190" s="71"/>
      <c r="JOV190" s="71"/>
      <c r="JOW190" s="71"/>
      <c r="JOX190" s="71"/>
      <c r="JOY190" s="71"/>
      <c r="JOZ190" s="72"/>
      <c r="JPA190" s="72"/>
      <c r="JPB190" s="72"/>
      <c r="JPC190" s="72"/>
      <c r="JPD190" s="72"/>
      <c r="JPE190" s="72"/>
      <c r="JPF190" s="72"/>
      <c r="JPG190" s="72"/>
      <c r="JPH190" s="72"/>
      <c r="JPI190" s="71"/>
      <c r="JPJ190" s="71"/>
      <c r="JPK190" s="71"/>
      <c r="JPL190" s="71"/>
      <c r="JPM190" s="71"/>
      <c r="JPN190" s="71"/>
      <c r="JPO190" s="71"/>
      <c r="JPP190" s="72"/>
      <c r="JPQ190" s="72"/>
      <c r="JPR190" s="72"/>
      <c r="JPS190" s="72"/>
      <c r="JPT190" s="72"/>
      <c r="JPU190" s="72"/>
      <c r="JPV190" s="72"/>
      <c r="JPW190" s="72"/>
      <c r="JPX190" s="72"/>
      <c r="JPY190" s="71"/>
      <c r="JPZ190" s="71"/>
      <c r="JQA190" s="71"/>
      <c r="JQB190" s="71"/>
      <c r="JQC190" s="71"/>
      <c r="JQD190" s="71"/>
      <c r="JQE190" s="71"/>
      <c r="JQF190" s="72"/>
      <c r="JQG190" s="72"/>
      <c r="JQH190" s="72"/>
      <c r="JQI190" s="72"/>
      <c r="JQJ190" s="72"/>
      <c r="JQK190" s="72"/>
      <c r="JQL190" s="72"/>
      <c r="JQM190" s="72"/>
      <c r="JQN190" s="72"/>
      <c r="JQO190" s="71"/>
      <c r="JQP190" s="71"/>
      <c r="JQQ190" s="71"/>
      <c r="JQR190" s="71"/>
      <c r="JQS190" s="71"/>
      <c r="JQT190" s="71"/>
      <c r="JQU190" s="71"/>
      <c r="JQV190" s="72"/>
      <c r="JQW190" s="72"/>
      <c r="JQX190" s="72"/>
      <c r="JQY190" s="72"/>
      <c r="JQZ190" s="72"/>
      <c r="JRA190" s="72"/>
      <c r="JRB190" s="72"/>
      <c r="JRC190" s="72"/>
      <c r="JRD190" s="72"/>
      <c r="JRE190" s="71"/>
      <c r="JRF190" s="71"/>
      <c r="JRG190" s="71"/>
      <c r="JRH190" s="71"/>
      <c r="JRI190" s="71"/>
      <c r="JRJ190" s="71"/>
      <c r="JRK190" s="71"/>
      <c r="JRL190" s="72"/>
      <c r="JRM190" s="72"/>
      <c r="JRN190" s="72"/>
      <c r="JRO190" s="72"/>
      <c r="JRP190" s="72"/>
      <c r="JRQ190" s="72"/>
      <c r="JRR190" s="72"/>
      <c r="JRS190" s="72"/>
      <c r="JRT190" s="72"/>
      <c r="JRU190" s="71"/>
      <c r="JRV190" s="71"/>
      <c r="JRW190" s="71"/>
      <c r="JRX190" s="71"/>
      <c r="JRY190" s="71"/>
      <c r="JRZ190" s="71"/>
      <c r="JSA190" s="71"/>
      <c r="JSB190" s="72"/>
      <c r="JSC190" s="72"/>
      <c r="JSD190" s="72"/>
      <c r="JSE190" s="72"/>
      <c r="JSF190" s="72"/>
      <c r="JSG190" s="72"/>
      <c r="JSH190" s="72"/>
      <c r="JSI190" s="72"/>
      <c r="JSJ190" s="72"/>
      <c r="JSK190" s="71"/>
      <c r="JSL190" s="71"/>
      <c r="JSM190" s="71"/>
      <c r="JSN190" s="71"/>
      <c r="JSO190" s="71"/>
      <c r="JSP190" s="71"/>
      <c r="JSQ190" s="71"/>
      <c r="JSR190" s="72"/>
      <c r="JSS190" s="72"/>
      <c r="JST190" s="72"/>
      <c r="JSU190" s="72"/>
      <c r="JSV190" s="72"/>
      <c r="JSW190" s="72"/>
      <c r="JSX190" s="72"/>
      <c r="JSY190" s="72"/>
      <c r="JSZ190" s="72"/>
      <c r="JTA190" s="71"/>
      <c r="JTB190" s="71"/>
      <c r="JTC190" s="71"/>
      <c r="JTD190" s="71"/>
      <c r="JTE190" s="71"/>
      <c r="JTF190" s="71"/>
      <c r="JTG190" s="71"/>
      <c r="JTH190" s="72"/>
      <c r="JTI190" s="72"/>
      <c r="JTJ190" s="72"/>
      <c r="JTK190" s="72"/>
      <c r="JTL190" s="72"/>
      <c r="JTM190" s="72"/>
      <c r="JTN190" s="72"/>
      <c r="JTO190" s="72"/>
      <c r="JTP190" s="72"/>
      <c r="JTQ190" s="71"/>
      <c r="JTR190" s="71"/>
      <c r="JTS190" s="71"/>
      <c r="JTT190" s="71"/>
      <c r="JTU190" s="71"/>
      <c r="JTV190" s="71"/>
      <c r="JTW190" s="71"/>
      <c r="JTX190" s="72"/>
      <c r="JTY190" s="72"/>
      <c r="JTZ190" s="72"/>
      <c r="JUA190" s="72"/>
      <c r="JUB190" s="72"/>
      <c r="JUC190" s="72"/>
      <c r="JUD190" s="72"/>
      <c r="JUE190" s="72"/>
      <c r="JUF190" s="72"/>
      <c r="JUG190" s="71"/>
      <c r="JUH190" s="71"/>
      <c r="JUI190" s="71"/>
      <c r="JUJ190" s="71"/>
      <c r="JUK190" s="71"/>
      <c r="JUL190" s="71"/>
      <c r="JUM190" s="71"/>
      <c r="JUN190" s="72"/>
      <c r="JUO190" s="72"/>
      <c r="JUP190" s="72"/>
      <c r="JUQ190" s="72"/>
      <c r="JUR190" s="72"/>
      <c r="JUS190" s="72"/>
      <c r="JUT190" s="72"/>
      <c r="JUU190" s="72"/>
      <c r="JUV190" s="72"/>
      <c r="JUW190" s="71"/>
      <c r="JUX190" s="71"/>
      <c r="JUY190" s="71"/>
      <c r="JUZ190" s="71"/>
      <c r="JVA190" s="71"/>
      <c r="JVB190" s="71"/>
      <c r="JVC190" s="71"/>
      <c r="JVD190" s="72"/>
      <c r="JVE190" s="72"/>
      <c r="JVF190" s="72"/>
      <c r="JVG190" s="72"/>
      <c r="JVH190" s="72"/>
      <c r="JVI190" s="72"/>
      <c r="JVJ190" s="72"/>
      <c r="JVK190" s="72"/>
      <c r="JVL190" s="72"/>
      <c r="JVM190" s="71"/>
      <c r="JVN190" s="71"/>
      <c r="JVO190" s="71"/>
      <c r="JVP190" s="71"/>
      <c r="JVQ190" s="71"/>
      <c r="JVR190" s="71"/>
      <c r="JVS190" s="71"/>
      <c r="JVT190" s="72"/>
      <c r="JVU190" s="72"/>
      <c r="JVV190" s="72"/>
      <c r="JVW190" s="72"/>
      <c r="JVX190" s="72"/>
      <c r="JVY190" s="72"/>
      <c r="JVZ190" s="72"/>
      <c r="JWA190" s="72"/>
      <c r="JWB190" s="72"/>
      <c r="JWC190" s="71"/>
      <c r="JWD190" s="71"/>
      <c r="JWE190" s="71"/>
      <c r="JWF190" s="71"/>
      <c r="JWG190" s="71"/>
      <c r="JWH190" s="71"/>
      <c r="JWI190" s="71"/>
      <c r="JWJ190" s="72"/>
      <c r="JWK190" s="72"/>
      <c r="JWL190" s="72"/>
      <c r="JWM190" s="72"/>
      <c r="JWN190" s="72"/>
      <c r="JWO190" s="72"/>
      <c r="JWP190" s="72"/>
      <c r="JWQ190" s="72"/>
      <c r="JWR190" s="72"/>
      <c r="JWS190" s="71"/>
      <c r="JWT190" s="71"/>
      <c r="JWU190" s="71"/>
      <c r="JWV190" s="71"/>
      <c r="JWW190" s="71"/>
      <c r="JWX190" s="71"/>
      <c r="JWY190" s="71"/>
      <c r="JWZ190" s="72"/>
      <c r="JXA190" s="72"/>
      <c r="JXB190" s="72"/>
      <c r="JXC190" s="72"/>
      <c r="JXD190" s="72"/>
      <c r="JXE190" s="72"/>
      <c r="JXF190" s="72"/>
      <c r="JXG190" s="72"/>
      <c r="JXH190" s="72"/>
      <c r="JXI190" s="71"/>
      <c r="JXJ190" s="71"/>
      <c r="JXK190" s="71"/>
      <c r="JXL190" s="71"/>
      <c r="JXM190" s="71"/>
      <c r="JXN190" s="71"/>
      <c r="JXO190" s="71"/>
      <c r="JXP190" s="72"/>
      <c r="JXQ190" s="72"/>
      <c r="JXR190" s="72"/>
      <c r="JXS190" s="72"/>
      <c r="JXT190" s="72"/>
      <c r="JXU190" s="72"/>
      <c r="JXV190" s="72"/>
      <c r="JXW190" s="72"/>
      <c r="JXX190" s="72"/>
      <c r="JXY190" s="71"/>
      <c r="JXZ190" s="71"/>
      <c r="JYA190" s="71"/>
      <c r="JYB190" s="71"/>
      <c r="JYC190" s="71"/>
      <c r="JYD190" s="71"/>
      <c r="JYE190" s="71"/>
      <c r="JYF190" s="72"/>
      <c r="JYG190" s="72"/>
      <c r="JYH190" s="72"/>
      <c r="JYI190" s="72"/>
      <c r="JYJ190" s="72"/>
      <c r="JYK190" s="72"/>
      <c r="JYL190" s="72"/>
      <c r="JYM190" s="72"/>
      <c r="JYN190" s="72"/>
      <c r="JYO190" s="71"/>
      <c r="JYP190" s="71"/>
      <c r="JYQ190" s="71"/>
      <c r="JYR190" s="71"/>
      <c r="JYS190" s="71"/>
      <c r="JYT190" s="71"/>
      <c r="JYU190" s="71"/>
      <c r="JYV190" s="72"/>
      <c r="JYW190" s="72"/>
      <c r="JYX190" s="72"/>
      <c r="JYY190" s="72"/>
      <c r="JYZ190" s="72"/>
      <c r="JZA190" s="72"/>
      <c r="JZB190" s="72"/>
      <c r="JZC190" s="72"/>
      <c r="JZD190" s="72"/>
      <c r="JZE190" s="71"/>
      <c r="JZF190" s="71"/>
      <c r="JZG190" s="71"/>
      <c r="JZH190" s="71"/>
      <c r="JZI190" s="71"/>
      <c r="JZJ190" s="71"/>
      <c r="JZK190" s="71"/>
      <c r="JZL190" s="72"/>
      <c r="JZM190" s="72"/>
      <c r="JZN190" s="72"/>
      <c r="JZO190" s="72"/>
      <c r="JZP190" s="72"/>
      <c r="JZQ190" s="72"/>
      <c r="JZR190" s="72"/>
      <c r="JZS190" s="72"/>
      <c r="JZT190" s="72"/>
      <c r="JZU190" s="71"/>
      <c r="JZV190" s="71"/>
      <c r="JZW190" s="71"/>
      <c r="JZX190" s="71"/>
      <c r="JZY190" s="71"/>
      <c r="JZZ190" s="71"/>
      <c r="KAA190" s="71"/>
      <c r="KAB190" s="72"/>
      <c r="KAC190" s="72"/>
      <c r="KAD190" s="72"/>
      <c r="KAE190" s="72"/>
      <c r="KAF190" s="72"/>
      <c r="KAG190" s="72"/>
      <c r="KAH190" s="72"/>
      <c r="KAI190" s="72"/>
      <c r="KAJ190" s="72"/>
      <c r="KAK190" s="71"/>
      <c r="KAL190" s="71"/>
      <c r="KAM190" s="71"/>
      <c r="KAN190" s="71"/>
      <c r="KAO190" s="71"/>
      <c r="KAP190" s="71"/>
      <c r="KAQ190" s="71"/>
      <c r="KAR190" s="72"/>
      <c r="KAS190" s="72"/>
      <c r="KAT190" s="72"/>
      <c r="KAU190" s="72"/>
      <c r="KAV190" s="72"/>
      <c r="KAW190" s="72"/>
      <c r="KAX190" s="72"/>
      <c r="KAY190" s="72"/>
      <c r="KAZ190" s="72"/>
      <c r="KBA190" s="71"/>
      <c r="KBB190" s="71"/>
      <c r="KBC190" s="71"/>
      <c r="KBD190" s="71"/>
      <c r="KBE190" s="71"/>
      <c r="KBF190" s="71"/>
      <c r="KBG190" s="71"/>
      <c r="KBH190" s="72"/>
      <c r="KBI190" s="72"/>
      <c r="KBJ190" s="72"/>
      <c r="KBK190" s="72"/>
      <c r="KBL190" s="72"/>
      <c r="KBM190" s="72"/>
      <c r="KBN190" s="72"/>
      <c r="KBO190" s="72"/>
      <c r="KBP190" s="72"/>
      <c r="KBQ190" s="71"/>
      <c r="KBR190" s="71"/>
      <c r="KBS190" s="71"/>
      <c r="KBT190" s="71"/>
      <c r="KBU190" s="71"/>
      <c r="KBV190" s="71"/>
      <c r="KBW190" s="71"/>
      <c r="KBX190" s="72"/>
      <c r="KBY190" s="72"/>
      <c r="KBZ190" s="72"/>
      <c r="KCA190" s="72"/>
      <c r="KCB190" s="72"/>
      <c r="KCC190" s="72"/>
      <c r="KCD190" s="72"/>
      <c r="KCE190" s="72"/>
      <c r="KCF190" s="72"/>
      <c r="KCG190" s="71"/>
      <c r="KCH190" s="71"/>
      <c r="KCI190" s="71"/>
      <c r="KCJ190" s="71"/>
      <c r="KCK190" s="71"/>
      <c r="KCL190" s="71"/>
      <c r="KCM190" s="71"/>
      <c r="KCN190" s="72"/>
      <c r="KCO190" s="72"/>
      <c r="KCP190" s="72"/>
      <c r="KCQ190" s="72"/>
      <c r="KCR190" s="72"/>
      <c r="KCS190" s="72"/>
      <c r="KCT190" s="72"/>
      <c r="KCU190" s="72"/>
      <c r="KCV190" s="72"/>
      <c r="KCW190" s="71"/>
      <c r="KCX190" s="71"/>
      <c r="KCY190" s="71"/>
      <c r="KCZ190" s="71"/>
      <c r="KDA190" s="71"/>
      <c r="KDB190" s="71"/>
      <c r="KDC190" s="71"/>
      <c r="KDD190" s="72"/>
      <c r="KDE190" s="72"/>
      <c r="KDF190" s="72"/>
      <c r="KDG190" s="72"/>
      <c r="KDH190" s="72"/>
      <c r="KDI190" s="72"/>
      <c r="KDJ190" s="72"/>
      <c r="KDK190" s="72"/>
      <c r="KDL190" s="72"/>
      <c r="KDM190" s="71"/>
      <c r="KDN190" s="71"/>
      <c r="KDO190" s="71"/>
      <c r="KDP190" s="71"/>
      <c r="KDQ190" s="71"/>
      <c r="KDR190" s="71"/>
      <c r="KDS190" s="71"/>
      <c r="KDT190" s="72"/>
      <c r="KDU190" s="72"/>
      <c r="KDV190" s="72"/>
      <c r="KDW190" s="72"/>
      <c r="KDX190" s="72"/>
      <c r="KDY190" s="72"/>
      <c r="KDZ190" s="72"/>
      <c r="KEA190" s="72"/>
      <c r="KEB190" s="72"/>
      <c r="KEC190" s="71"/>
      <c r="KED190" s="71"/>
      <c r="KEE190" s="71"/>
      <c r="KEF190" s="71"/>
      <c r="KEG190" s="71"/>
      <c r="KEH190" s="71"/>
      <c r="KEI190" s="71"/>
      <c r="KEJ190" s="72"/>
      <c r="KEK190" s="72"/>
      <c r="KEL190" s="72"/>
      <c r="KEM190" s="72"/>
      <c r="KEN190" s="72"/>
      <c r="KEO190" s="72"/>
      <c r="KEP190" s="72"/>
      <c r="KEQ190" s="72"/>
      <c r="KER190" s="72"/>
      <c r="KES190" s="71"/>
      <c r="KET190" s="71"/>
      <c r="KEU190" s="71"/>
      <c r="KEV190" s="71"/>
      <c r="KEW190" s="71"/>
      <c r="KEX190" s="71"/>
      <c r="KEY190" s="71"/>
      <c r="KEZ190" s="72"/>
      <c r="KFA190" s="72"/>
      <c r="KFB190" s="72"/>
      <c r="KFC190" s="72"/>
      <c r="KFD190" s="72"/>
      <c r="KFE190" s="72"/>
      <c r="KFF190" s="72"/>
      <c r="KFG190" s="72"/>
      <c r="KFH190" s="72"/>
      <c r="KFI190" s="71"/>
      <c r="KFJ190" s="71"/>
      <c r="KFK190" s="71"/>
      <c r="KFL190" s="71"/>
      <c r="KFM190" s="71"/>
      <c r="KFN190" s="71"/>
      <c r="KFO190" s="71"/>
      <c r="KFP190" s="72"/>
      <c r="KFQ190" s="72"/>
      <c r="KFR190" s="72"/>
      <c r="KFS190" s="72"/>
      <c r="KFT190" s="72"/>
      <c r="KFU190" s="72"/>
      <c r="KFV190" s="72"/>
      <c r="KFW190" s="72"/>
      <c r="KFX190" s="72"/>
      <c r="KFY190" s="71"/>
      <c r="KFZ190" s="71"/>
      <c r="KGA190" s="71"/>
      <c r="KGB190" s="71"/>
      <c r="KGC190" s="71"/>
      <c r="KGD190" s="71"/>
      <c r="KGE190" s="71"/>
      <c r="KGF190" s="72"/>
      <c r="KGG190" s="72"/>
      <c r="KGH190" s="72"/>
      <c r="KGI190" s="72"/>
      <c r="KGJ190" s="72"/>
      <c r="KGK190" s="72"/>
      <c r="KGL190" s="72"/>
      <c r="KGM190" s="72"/>
      <c r="KGN190" s="72"/>
      <c r="KGO190" s="71"/>
      <c r="KGP190" s="71"/>
      <c r="KGQ190" s="71"/>
      <c r="KGR190" s="71"/>
      <c r="KGS190" s="71"/>
      <c r="KGT190" s="71"/>
      <c r="KGU190" s="71"/>
      <c r="KGV190" s="72"/>
      <c r="KGW190" s="72"/>
      <c r="KGX190" s="72"/>
      <c r="KGY190" s="72"/>
      <c r="KGZ190" s="72"/>
      <c r="KHA190" s="72"/>
      <c r="KHB190" s="72"/>
      <c r="KHC190" s="72"/>
      <c r="KHD190" s="72"/>
      <c r="KHE190" s="71"/>
      <c r="KHF190" s="71"/>
      <c r="KHG190" s="71"/>
      <c r="KHH190" s="71"/>
      <c r="KHI190" s="71"/>
      <c r="KHJ190" s="71"/>
      <c r="KHK190" s="71"/>
      <c r="KHL190" s="72"/>
      <c r="KHM190" s="72"/>
      <c r="KHN190" s="72"/>
      <c r="KHO190" s="72"/>
      <c r="KHP190" s="72"/>
      <c r="KHQ190" s="72"/>
      <c r="KHR190" s="72"/>
      <c r="KHS190" s="72"/>
      <c r="KHT190" s="72"/>
      <c r="KHU190" s="71"/>
      <c r="KHV190" s="71"/>
      <c r="KHW190" s="71"/>
      <c r="KHX190" s="71"/>
      <c r="KHY190" s="71"/>
      <c r="KHZ190" s="71"/>
      <c r="KIA190" s="71"/>
      <c r="KIB190" s="72"/>
      <c r="KIC190" s="72"/>
      <c r="KID190" s="72"/>
      <c r="KIE190" s="72"/>
      <c r="KIF190" s="72"/>
      <c r="KIG190" s="72"/>
      <c r="KIH190" s="72"/>
      <c r="KII190" s="72"/>
      <c r="KIJ190" s="72"/>
      <c r="KIK190" s="71"/>
      <c r="KIL190" s="71"/>
      <c r="KIM190" s="71"/>
      <c r="KIN190" s="71"/>
      <c r="KIO190" s="71"/>
      <c r="KIP190" s="71"/>
      <c r="KIQ190" s="71"/>
      <c r="KIR190" s="72"/>
      <c r="KIS190" s="72"/>
      <c r="KIT190" s="72"/>
      <c r="KIU190" s="72"/>
      <c r="KIV190" s="72"/>
      <c r="KIW190" s="72"/>
      <c r="KIX190" s="72"/>
      <c r="KIY190" s="72"/>
      <c r="KIZ190" s="72"/>
      <c r="KJA190" s="71"/>
      <c r="KJB190" s="71"/>
      <c r="KJC190" s="71"/>
      <c r="KJD190" s="71"/>
      <c r="KJE190" s="71"/>
      <c r="KJF190" s="71"/>
      <c r="KJG190" s="71"/>
      <c r="KJH190" s="72"/>
      <c r="KJI190" s="72"/>
      <c r="KJJ190" s="72"/>
      <c r="KJK190" s="72"/>
      <c r="KJL190" s="72"/>
      <c r="KJM190" s="72"/>
      <c r="KJN190" s="72"/>
      <c r="KJO190" s="72"/>
      <c r="KJP190" s="72"/>
      <c r="KJQ190" s="71"/>
      <c r="KJR190" s="71"/>
      <c r="KJS190" s="71"/>
      <c r="KJT190" s="71"/>
      <c r="KJU190" s="71"/>
      <c r="KJV190" s="71"/>
      <c r="KJW190" s="71"/>
      <c r="KJX190" s="72"/>
      <c r="KJY190" s="72"/>
      <c r="KJZ190" s="72"/>
      <c r="KKA190" s="72"/>
      <c r="KKB190" s="72"/>
      <c r="KKC190" s="72"/>
      <c r="KKD190" s="72"/>
      <c r="KKE190" s="72"/>
      <c r="KKF190" s="72"/>
      <c r="KKG190" s="71"/>
      <c r="KKH190" s="71"/>
      <c r="KKI190" s="71"/>
      <c r="KKJ190" s="71"/>
      <c r="KKK190" s="71"/>
      <c r="KKL190" s="71"/>
      <c r="KKM190" s="71"/>
      <c r="KKN190" s="72"/>
      <c r="KKO190" s="72"/>
      <c r="KKP190" s="72"/>
      <c r="KKQ190" s="72"/>
      <c r="KKR190" s="72"/>
      <c r="KKS190" s="72"/>
      <c r="KKT190" s="72"/>
      <c r="KKU190" s="72"/>
      <c r="KKV190" s="72"/>
      <c r="KKW190" s="71"/>
      <c r="KKX190" s="71"/>
      <c r="KKY190" s="71"/>
      <c r="KKZ190" s="71"/>
      <c r="KLA190" s="71"/>
      <c r="KLB190" s="71"/>
      <c r="KLC190" s="71"/>
      <c r="KLD190" s="72"/>
      <c r="KLE190" s="72"/>
      <c r="KLF190" s="72"/>
      <c r="KLG190" s="72"/>
      <c r="KLH190" s="72"/>
      <c r="KLI190" s="72"/>
      <c r="KLJ190" s="72"/>
      <c r="KLK190" s="72"/>
      <c r="KLL190" s="72"/>
      <c r="KLM190" s="71"/>
      <c r="KLN190" s="71"/>
      <c r="KLO190" s="71"/>
      <c r="KLP190" s="71"/>
      <c r="KLQ190" s="71"/>
      <c r="KLR190" s="71"/>
      <c r="KLS190" s="71"/>
      <c r="KLT190" s="72"/>
      <c r="KLU190" s="72"/>
      <c r="KLV190" s="72"/>
      <c r="KLW190" s="72"/>
      <c r="KLX190" s="72"/>
      <c r="KLY190" s="72"/>
      <c r="KLZ190" s="72"/>
      <c r="KMA190" s="72"/>
      <c r="KMB190" s="72"/>
      <c r="KMC190" s="71"/>
      <c r="KMD190" s="71"/>
      <c r="KME190" s="71"/>
      <c r="KMF190" s="71"/>
      <c r="KMG190" s="71"/>
      <c r="KMH190" s="71"/>
      <c r="KMI190" s="71"/>
      <c r="KMJ190" s="72"/>
      <c r="KMK190" s="72"/>
      <c r="KML190" s="72"/>
      <c r="KMM190" s="72"/>
      <c r="KMN190" s="72"/>
      <c r="KMO190" s="72"/>
      <c r="KMP190" s="72"/>
      <c r="KMQ190" s="72"/>
      <c r="KMR190" s="72"/>
      <c r="KMS190" s="71"/>
      <c r="KMT190" s="71"/>
      <c r="KMU190" s="71"/>
      <c r="KMV190" s="71"/>
      <c r="KMW190" s="71"/>
      <c r="KMX190" s="71"/>
      <c r="KMY190" s="71"/>
      <c r="KMZ190" s="72"/>
      <c r="KNA190" s="72"/>
      <c r="KNB190" s="72"/>
      <c r="KNC190" s="72"/>
      <c r="KND190" s="72"/>
      <c r="KNE190" s="72"/>
      <c r="KNF190" s="72"/>
      <c r="KNG190" s="72"/>
      <c r="KNH190" s="72"/>
      <c r="KNI190" s="71"/>
      <c r="KNJ190" s="71"/>
      <c r="KNK190" s="71"/>
      <c r="KNL190" s="71"/>
      <c r="KNM190" s="71"/>
      <c r="KNN190" s="71"/>
      <c r="KNO190" s="71"/>
      <c r="KNP190" s="72"/>
      <c r="KNQ190" s="72"/>
      <c r="KNR190" s="72"/>
      <c r="KNS190" s="72"/>
      <c r="KNT190" s="72"/>
      <c r="KNU190" s="72"/>
      <c r="KNV190" s="72"/>
      <c r="KNW190" s="72"/>
      <c r="KNX190" s="72"/>
      <c r="KNY190" s="71"/>
      <c r="KNZ190" s="71"/>
      <c r="KOA190" s="71"/>
      <c r="KOB190" s="71"/>
      <c r="KOC190" s="71"/>
      <c r="KOD190" s="71"/>
      <c r="KOE190" s="71"/>
      <c r="KOF190" s="72"/>
      <c r="KOG190" s="72"/>
      <c r="KOH190" s="72"/>
      <c r="KOI190" s="72"/>
      <c r="KOJ190" s="72"/>
      <c r="KOK190" s="72"/>
      <c r="KOL190" s="72"/>
      <c r="KOM190" s="72"/>
      <c r="KON190" s="72"/>
      <c r="KOO190" s="71"/>
      <c r="KOP190" s="71"/>
      <c r="KOQ190" s="71"/>
      <c r="KOR190" s="71"/>
      <c r="KOS190" s="71"/>
      <c r="KOT190" s="71"/>
      <c r="KOU190" s="71"/>
      <c r="KOV190" s="72"/>
      <c r="KOW190" s="72"/>
      <c r="KOX190" s="72"/>
      <c r="KOY190" s="72"/>
      <c r="KOZ190" s="72"/>
      <c r="KPA190" s="72"/>
      <c r="KPB190" s="72"/>
      <c r="KPC190" s="72"/>
      <c r="KPD190" s="72"/>
      <c r="KPE190" s="71"/>
      <c r="KPF190" s="71"/>
      <c r="KPG190" s="71"/>
      <c r="KPH190" s="71"/>
      <c r="KPI190" s="71"/>
      <c r="KPJ190" s="71"/>
      <c r="KPK190" s="71"/>
      <c r="KPL190" s="72"/>
      <c r="KPM190" s="72"/>
      <c r="KPN190" s="72"/>
      <c r="KPO190" s="72"/>
      <c r="KPP190" s="72"/>
      <c r="KPQ190" s="72"/>
      <c r="KPR190" s="72"/>
      <c r="KPS190" s="72"/>
      <c r="KPT190" s="72"/>
      <c r="KPU190" s="71"/>
      <c r="KPV190" s="71"/>
      <c r="KPW190" s="71"/>
      <c r="KPX190" s="71"/>
      <c r="KPY190" s="71"/>
      <c r="KPZ190" s="71"/>
      <c r="KQA190" s="71"/>
      <c r="KQB190" s="72"/>
      <c r="KQC190" s="72"/>
      <c r="KQD190" s="72"/>
      <c r="KQE190" s="72"/>
      <c r="KQF190" s="72"/>
      <c r="KQG190" s="72"/>
      <c r="KQH190" s="72"/>
      <c r="KQI190" s="72"/>
      <c r="KQJ190" s="72"/>
      <c r="KQK190" s="71"/>
      <c r="KQL190" s="71"/>
      <c r="KQM190" s="71"/>
      <c r="KQN190" s="71"/>
      <c r="KQO190" s="71"/>
      <c r="KQP190" s="71"/>
      <c r="KQQ190" s="71"/>
      <c r="KQR190" s="72"/>
      <c r="KQS190" s="72"/>
      <c r="KQT190" s="72"/>
      <c r="KQU190" s="72"/>
      <c r="KQV190" s="72"/>
      <c r="KQW190" s="72"/>
      <c r="KQX190" s="72"/>
      <c r="KQY190" s="72"/>
      <c r="KQZ190" s="72"/>
      <c r="KRA190" s="71"/>
      <c r="KRB190" s="71"/>
      <c r="KRC190" s="71"/>
      <c r="KRD190" s="71"/>
      <c r="KRE190" s="71"/>
      <c r="KRF190" s="71"/>
      <c r="KRG190" s="71"/>
      <c r="KRH190" s="72"/>
      <c r="KRI190" s="72"/>
      <c r="KRJ190" s="72"/>
      <c r="KRK190" s="72"/>
      <c r="KRL190" s="72"/>
      <c r="KRM190" s="72"/>
      <c r="KRN190" s="72"/>
      <c r="KRO190" s="72"/>
      <c r="KRP190" s="72"/>
      <c r="KRQ190" s="71"/>
      <c r="KRR190" s="71"/>
      <c r="KRS190" s="71"/>
      <c r="KRT190" s="71"/>
      <c r="KRU190" s="71"/>
      <c r="KRV190" s="71"/>
      <c r="KRW190" s="71"/>
      <c r="KRX190" s="72"/>
      <c r="KRY190" s="72"/>
      <c r="KRZ190" s="72"/>
      <c r="KSA190" s="72"/>
      <c r="KSB190" s="72"/>
      <c r="KSC190" s="72"/>
      <c r="KSD190" s="72"/>
      <c r="KSE190" s="72"/>
      <c r="KSF190" s="72"/>
      <c r="KSG190" s="71"/>
      <c r="KSH190" s="71"/>
      <c r="KSI190" s="71"/>
      <c r="KSJ190" s="71"/>
      <c r="KSK190" s="71"/>
      <c r="KSL190" s="71"/>
      <c r="KSM190" s="71"/>
      <c r="KSN190" s="72"/>
      <c r="KSO190" s="72"/>
      <c r="KSP190" s="72"/>
      <c r="KSQ190" s="72"/>
      <c r="KSR190" s="72"/>
      <c r="KSS190" s="72"/>
      <c r="KST190" s="72"/>
      <c r="KSU190" s="72"/>
      <c r="KSV190" s="72"/>
      <c r="KSW190" s="71"/>
      <c r="KSX190" s="71"/>
      <c r="KSY190" s="71"/>
      <c r="KSZ190" s="71"/>
      <c r="KTA190" s="71"/>
      <c r="KTB190" s="71"/>
      <c r="KTC190" s="71"/>
      <c r="KTD190" s="72"/>
      <c r="KTE190" s="72"/>
      <c r="KTF190" s="72"/>
      <c r="KTG190" s="72"/>
      <c r="KTH190" s="72"/>
      <c r="KTI190" s="72"/>
      <c r="KTJ190" s="72"/>
      <c r="KTK190" s="72"/>
      <c r="KTL190" s="72"/>
      <c r="KTM190" s="71"/>
      <c r="KTN190" s="71"/>
      <c r="KTO190" s="71"/>
      <c r="KTP190" s="71"/>
      <c r="KTQ190" s="71"/>
      <c r="KTR190" s="71"/>
      <c r="KTS190" s="71"/>
      <c r="KTT190" s="72"/>
      <c r="KTU190" s="72"/>
      <c r="KTV190" s="72"/>
      <c r="KTW190" s="72"/>
      <c r="KTX190" s="72"/>
      <c r="KTY190" s="72"/>
      <c r="KTZ190" s="72"/>
      <c r="KUA190" s="72"/>
      <c r="KUB190" s="72"/>
      <c r="KUC190" s="71"/>
      <c r="KUD190" s="71"/>
      <c r="KUE190" s="71"/>
      <c r="KUF190" s="71"/>
      <c r="KUG190" s="71"/>
      <c r="KUH190" s="71"/>
      <c r="KUI190" s="71"/>
      <c r="KUJ190" s="72"/>
      <c r="KUK190" s="72"/>
      <c r="KUL190" s="72"/>
      <c r="KUM190" s="72"/>
      <c r="KUN190" s="72"/>
      <c r="KUO190" s="72"/>
      <c r="KUP190" s="72"/>
      <c r="KUQ190" s="72"/>
      <c r="KUR190" s="72"/>
      <c r="KUS190" s="71"/>
      <c r="KUT190" s="71"/>
      <c r="KUU190" s="71"/>
      <c r="KUV190" s="71"/>
      <c r="KUW190" s="71"/>
      <c r="KUX190" s="71"/>
      <c r="KUY190" s="71"/>
      <c r="KUZ190" s="72"/>
      <c r="KVA190" s="72"/>
      <c r="KVB190" s="72"/>
      <c r="KVC190" s="72"/>
      <c r="KVD190" s="72"/>
      <c r="KVE190" s="72"/>
      <c r="KVF190" s="72"/>
      <c r="KVG190" s="72"/>
      <c r="KVH190" s="72"/>
      <c r="KVI190" s="71"/>
      <c r="KVJ190" s="71"/>
      <c r="KVK190" s="71"/>
      <c r="KVL190" s="71"/>
      <c r="KVM190" s="71"/>
      <c r="KVN190" s="71"/>
      <c r="KVO190" s="71"/>
      <c r="KVP190" s="72"/>
      <c r="KVQ190" s="72"/>
      <c r="KVR190" s="72"/>
      <c r="KVS190" s="72"/>
      <c r="KVT190" s="72"/>
      <c r="KVU190" s="72"/>
      <c r="KVV190" s="72"/>
      <c r="KVW190" s="72"/>
      <c r="KVX190" s="72"/>
      <c r="KVY190" s="71"/>
      <c r="KVZ190" s="71"/>
      <c r="KWA190" s="71"/>
      <c r="KWB190" s="71"/>
      <c r="KWC190" s="71"/>
      <c r="KWD190" s="71"/>
      <c r="KWE190" s="71"/>
      <c r="KWF190" s="72"/>
      <c r="KWG190" s="72"/>
      <c r="KWH190" s="72"/>
      <c r="KWI190" s="72"/>
      <c r="KWJ190" s="72"/>
      <c r="KWK190" s="72"/>
      <c r="KWL190" s="72"/>
      <c r="KWM190" s="72"/>
      <c r="KWN190" s="72"/>
      <c r="KWO190" s="71"/>
      <c r="KWP190" s="71"/>
      <c r="KWQ190" s="71"/>
      <c r="KWR190" s="71"/>
      <c r="KWS190" s="71"/>
      <c r="KWT190" s="71"/>
      <c r="KWU190" s="71"/>
      <c r="KWV190" s="72"/>
      <c r="KWW190" s="72"/>
      <c r="KWX190" s="72"/>
      <c r="KWY190" s="72"/>
      <c r="KWZ190" s="72"/>
      <c r="KXA190" s="72"/>
      <c r="KXB190" s="72"/>
      <c r="KXC190" s="72"/>
      <c r="KXD190" s="72"/>
      <c r="KXE190" s="71"/>
      <c r="KXF190" s="71"/>
      <c r="KXG190" s="71"/>
      <c r="KXH190" s="71"/>
      <c r="KXI190" s="71"/>
      <c r="KXJ190" s="71"/>
      <c r="KXK190" s="71"/>
      <c r="KXL190" s="72"/>
      <c r="KXM190" s="72"/>
      <c r="KXN190" s="72"/>
      <c r="KXO190" s="72"/>
      <c r="KXP190" s="72"/>
      <c r="KXQ190" s="72"/>
      <c r="KXR190" s="72"/>
      <c r="KXS190" s="72"/>
      <c r="KXT190" s="72"/>
      <c r="KXU190" s="71"/>
      <c r="KXV190" s="71"/>
      <c r="KXW190" s="71"/>
      <c r="KXX190" s="71"/>
      <c r="KXY190" s="71"/>
      <c r="KXZ190" s="71"/>
      <c r="KYA190" s="71"/>
      <c r="KYB190" s="72"/>
      <c r="KYC190" s="72"/>
      <c r="KYD190" s="72"/>
      <c r="KYE190" s="72"/>
      <c r="KYF190" s="72"/>
      <c r="KYG190" s="72"/>
      <c r="KYH190" s="72"/>
      <c r="KYI190" s="72"/>
      <c r="KYJ190" s="72"/>
      <c r="KYK190" s="71"/>
      <c r="KYL190" s="71"/>
      <c r="KYM190" s="71"/>
      <c r="KYN190" s="71"/>
      <c r="KYO190" s="71"/>
      <c r="KYP190" s="71"/>
      <c r="KYQ190" s="71"/>
      <c r="KYR190" s="72"/>
      <c r="KYS190" s="72"/>
      <c r="KYT190" s="72"/>
      <c r="KYU190" s="72"/>
      <c r="KYV190" s="72"/>
      <c r="KYW190" s="72"/>
      <c r="KYX190" s="72"/>
      <c r="KYY190" s="72"/>
      <c r="KYZ190" s="72"/>
      <c r="KZA190" s="71"/>
      <c r="KZB190" s="71"/>
      <c r="KZC190" s="71"/>
      <c r="KZD190" s="71"/>
      <c r="KZE190" s="71"/>
      <c r="KZF190" s="71"/>
      <c r="KZG190" s="71"/>
      <c r="KZH190" s="72"/>
      <c r="KZI190" s="72"/>
      <c r="KZJ190" s="72"/>
      <c r="KZK190" s="72"/>
      <c r="KZL190" s="72"/>
      <c r="KZM190" s="72"/>
      <c r="KZN190" s="72"/>
      <c r="KZO190" s="72"/>
      <c r="KZP190" s="72"/>
      <c r="KZQ190" s="71"/>
      <c r="KZR190" s="71"/>
      <c r="KZS190" s="71"/>
      <c r="KZT190" s="71"/>
      <c r="KZU190" s="71"/>
      <c r="KZV190" s="71"/>
      <c r="KZW190" s="71"/>
      <c r="KZX190" s="72"/>
      <c r="KZY190" s="72"/>
      <c r="KZZ190" s="72"/>
      <c r="LAA190" s="72"/>
      <c r="LAB190" s="72"/>
      <c r="LAC190" s="72"/>
      <c r="LAD190" s="72"/>
      <c r="LAE190" s="72"/>
      <c r="LAF190" s="72"/>
      <c r="LAG190" s="71"/>
      <c r="LAH190" s="71"/>
      <c r="LAI190" s="71"/>
      <c r="LAJ190" s="71"/>
      <c r="LAK190" s="71"/>
      <c r="LAL190" s="71"/>
      <c r="LAM190" s="71"/>
      <c r="LAN190" s="72"/>
      <c r="LAO190" s="72"/>
      <c r="LAP190" s="72"/>
      <c r="LAQ190" s="72"/>
      <c r="LAR190" s="72"/>
      <c r="LAS190" s="72"/>
      <c r="LAT190" s="72"/>
      <c r="LAU190" s="72"/>
      <c r="LAV190" s="72"/>
      <c r="LAW190" s="71"/>
      <c r="LAX190" s="71"/>
      <c r="LAY190" s="71"/>
      <c r="LAZ190" s="71"/>
      <c r="LBA190" s="71"/>
      <c r="LBB190" s="71"/>
      <c r="LBC190" s="71"/>
      <c r="LBD190" s="72"/>
      <c r="LBE190" s="72"/>
      <c r="LBF190" s="72"/>
      <c r="LBG190" s="72"/>
      <c r="LBH190" s="72"/>
      <c r="LBI190" s="72"/>
      <c r="LBJ190" s="72"/>
      <c r="LBK190" s="72"/>
      <c r="LBL190" s="72"/>
      <c r="LBM190" s="71"/>
      <c r="LBN190" s="71"/>
      <c r="LBO190" s="71"/>
      <c r="LBP190" s="71"/>
      <c r="LBQ190" s="71"/>
      <c r="LBR190" s="71"/>
      <c r="LBS190" s="71"/>
      <c r="LBT190" s="72"/>
      <c r="LBU190" s="72"/>
      <c r="LBV190" s="72"/>
      <c r="LBW190" s="72"/>
      <c r="LBX190" s="72"/>
      <c r="LBY190" s="72"/>
      <c r="LBZ190" s="72"/>
      <c r="LCA190" s="72"/>
      <c r="LCB190" s="72"/>
      <c r="LCC190" s="71"/>
      <c r="LCD190" s="71"/>
      <c r="LCE190" s="71"/>
      <c r="LCF190" s="71"/>
      <c r="LCG190" s="71"/>
      <c r="LCH190" s="71"/>
      <c r="LCI190" s="71"/>
      <c r="LCJ190" s="72"/>
      <c r="LCK190" s="72"/>
      <c r="LCL190" s="72"/>
      <c r="LCM190" s="72"/>
      <c r="LCN190" s="72"/>
      <c r="LCO190" s="72"/>
      <c r="LCP190" s="72"/>
      <c r="LCQ190" s="72"/>
      <c r="LCR190" s="72"/>
      <c r="LCS190" s="71"/>
      <c r="LCT190" s="71"/>
      <c r="LCU190" s="71"/>
      <c r="LCV190" s="71"/>
      <c r="LCW190" s="71"/>
      <c r="LCX190" s="71"/>
      <c r="LCY190" s="71"/>
      <c r="LCZ190" s="72"/>
      <c r="LDA190" s="72"/>
      <c r="LDB190" s="72"/>
      <c r="LDC190" s="72"/>
      <c r="LDD190" s="72"/>
      <c r="LDE190" s="72"/>
      <c r="LDF190" s="72"/>
      <c r="LDG190" s="72"/>
      <c r="LDH190" s="72"/>
      <c r="LDI190" s="71"/>
      <c r="LDJ190" s="71"/>
      <c r="LDK190" s="71"/>
      <c r="LDL190" s="71"/>
      <c r="LDM190" s="71"/>
      <c r="LDN190" s="71"/>
      <c r="LDO190" s="71"/>
      <c r="LDP190" s="72"/>
      <c r="LDQ190" s="72"/>
      <c r="LDR190" s="72"/>
      <c r="LDS190" s="72"/>
      <c r="LDT190" s="72"/>
      <c r="LDU190" s="72"/>
      <c r="LDV190" s="72"/>
      <c r="LDW190" s="72"/>
      <c r="LDX190" s="72"/>
      <c r="LDY190" s="71"/>
      <c r="LDZ190" s="71"/>
      <c r="LEA190" s="71"/>
      <c r="LEB190" s="71"/>
      <c r="LEC190" s="71"/>
      <c r="LED190" s="71"/>
      <c r="LEE190" s="71"/>
      <c r="LEF190" s="72"/>
      <c r="LEG190" s="72"/>
      <c r="LEH190" s="72"/>
      <c r="LEI190" s="72"/>
      <c r="LEJ190" s="72"/>
      <c r="LEK190" s="72"/>
      <c r="LEL190" s="72"/>
      <c r="LEM190" s="72"/>
      <c r="LEN190" s="72"/>
      <c r="LEO190" s="71"/>
      <c r="LEP190" s="71"/>
      <c r="LEQ190" s="71"/>
      <c r="LER190" s="71"/>
      <c r="LES190" s="71"/>
      <c r="LET190" s="71"/>
      <c r="LEU190" s="71"/>
      <c r="LEV190" s="72"/>
      <c r="LEW190" s="72"/>
      <c r="LEX190" s="72"/>
      <c r="LEY190" s="72"/>
      <c r="LEZ190" s="72"/>
      <c r="LFA190" s="72"/>
      <c r="LFB190" s="72"/>
      <c r="LFC190" s="72"/>
      <c r="LFD190" s="72"/>
      <c r="LFE190" s="71"/>
      <c r="LFF190" s="71"/>
      <c r="LFG190" s="71"/>
      <c r="LFH190" s="71"/>
      <c r="LFI190" s="71"/>
      <c r="LFJ190" s="71"/>
      <c r="LFK190" s="71"/>
      <c r="LFL190" s="72"/>
      <c r="LFM190" s="72"/>
      <c r="LFN190" s="72"/>
      <c r="LFO190" s="72"/>
      <c r="LFP190" s="72"/>
      <c r="LFQ190" s="72"/>
      <c r="LFR190" s="72"/>
      <c r="LFS190" s="72"/>
      <c r="LFT190" s="72"/>
      <c r="LFU190" s="71"/>
      <c r="LFV190" s="71"/>
      <c r="LFW190" s="71"/>
      <c r="LFX190" s="71"/>
      <c r="LFY190" s="71"/>
      <c r="LFZ190" s="71"/>
      <c r="LGA190" s="71"/>
      <c r="LGB190" s="72"/>
      <c r="LGC190" s="72"/>
      <c r="LGD190" s="72"/>
      <c r="LGE190" s="72"/>
      <c r="LGF190" s="72"/>
      <c r="LGG190" s="72"/>
      <c r="LGH190" s="72"/>
      <c r="LGI190" s="72"/>
      <c r="LGJ190" s="72"/>
      <c r="LGK190" s="71"/>
      <c r="LGL190" s="71"/>
      <c r="LGM190" s="71"/>
      <c r="LGN190" s="71"/>
      <c r="LGO190" s="71"/>
      <c r="LGP190" s="71"/>
      <c r="LGQ190" s="71"/>
      <c r="LGR190" s="72"/>
      <c r="LGS190" s="72"/>
      <c r="LGT190" s="72"/>
      <c r="LGU190" s="72"/>
      <c r="LGV190" s="72"/>
      <c r="LGW190" s="72"/>
      <c r="LGX190" s="72"/>
      <c r="LGY190" s="72"/>
      <c r="LGZ190" s="72"/>
      <c r="LHA190" s="71"/>
      <c r="LHB190" s="71"/>
      <c r="LHC190" s="71"/>
      <c r="LHD190" s="71"/>
      <c r="LHE190" s="71"/>
      <c r="LHF190" s="71"/>
      <c r="LHG190" s="71"/>
      <c r="LHH190" s="72"/>
      <c r="LHI190" s="72"/>
      <c r="LHJ190" s="72"/>
      <c r="LHK190" s="72"/>
      <c r="LHL190" s="72"/>
      <c r="LHM190" s="72"/>
      <c r="LHN190" s="72"/>
      <c r="LHO190" s="72"/>
      <c r="LHP190" s="72"/>
      <c r="LHQ190" s="71"/>
      <c r="LHR190" s="71"/>
      <c r="LHS190" s="71"/>
      <c r="LHT190" s="71"/>
      <c r="LHU190" s="71"/>
      <c r="LHV190" s="71"/>
      <c r="LHW190" s="71"/>
      <c r="LHX190" s="72"/>
      <c r="LHY190" s="72"/>
      <c r="LHZ190" s="72"/>
      <c r="LIA190" s="72"/>
      <c r="LIB190" s="72"/>
      <c r="LIC190" s="72"/>
      <c r="LID190" s="72"/>
      <c r="LIE190" s="72"/>
      <c r="LIF190" s="72"/>
      <c r="LIG190" s="71"/>
      <c r="LIH190" s="71"/>
      <c r="LII190" s="71"/>
      <c r="LIJ190" s="71"/>
      <c r="LIK190" s="71"/>
      <c r="LIL190" s="71"/>
      <c r="LIM190" s="71"/>
      <c r="LIN190" s="72"/>
      <c r="LIO190" s="72"/>
      <c r="LIP190" s="72"/>
      <c r="LIQ190" s="72"/>
      <c r="LIR190" s="72"/>
      <c r="LIS190" s="72"/>
      <c r="LIT190" s="72"/>
      <c r="LIU190" s="72"/>
      <c r="LIV190" s="72"/>
      <c r="LIW190" s="71"/>
      <c r="LIX190" s="71"/>
      <c r="LIY190" s="71"/>
      <c r="LIZ190" s="71"/>
      <c r="LJA190" s="71"/>
      <c r="LJB190" s="71"/>
      <c r="LJC190" s="71"/>
      <c r="LJD190" s="72"/>
      <c r="LJE190" s="72"/>
      <c r="LJF190" s="72"/>
      <c r="LJG190" s="72"/>
      <c r="LJH190" s="72"/>
      <c r="LJI190" s="72"/>
      <c r="LJJ190" s="72"/>
      <c r="LJK190" s="72"/>
      <c r="LJL190" s="72"/>
      <c r="LJM190" s="71"/>
      <c r="LJN190" s="71"/>
      <c r="LJO190" s="71"/>
      <c r="LJP190" s="71"/>
      <c r="LJQ190" s="71"/>
      <c r="LJR190" s="71"/>
      <c r="LJS190" s="71"/>
      <c r="LJT190" s="72"/>
      <c r="LJU190" s="72"/>
      <c r="LJV190" s="72"/>
      <c r="LJW190" s="72"/>
      <c r="LJX190" s="72"/>
      <c r="LJY190" s="72"/>
      <c r="LJZ190" s="72"/>
      <c r="LKA190" s="72"/>
      <c r="LKB190" s="72"/>
      <c r="LKC190" s="71"/>
      <c r="LKD190" s="71"/>
      <c r="LKE190" s="71"/>
      <c r="LKF190" s="71"/>
      <c r="LKG190" s="71"/>
      <c r="LKH190" s="71"/>
      <c r="LKI190" s="71"/>
      <c r="LKJ190" s="72"/>
      <c r="LKK190" s="72"/>
      <c r="LKL190" s="72"/>
      <c r="LKM190" s="72"/>
      <c r="LKN190" s="72"/>
      <c r="LKO190" s="72"/>
      <c r="LKP190" s="72"/>
      <c r="LKQ190" s="72"/>
      <c r="LKR190" s="72"/>
      <c r="LKS190" s="71"/>
      <c r="LKT190" s="71"/>
      <c r="LKU190" s="71"/>
      <c r="LKV190" s="71"/>
      <c r="LKW190" s="71"/>
      <c r="LKX190" s="71"/>
      <c r="LKY190" s="71"/>
      <c r="LKZ190" s="72"/>
      <c r="LLA190" s="72"/>
      <c r="LLB190" s="72"/>
      <c r="LLC190" s="72"/>
      <c r="LLD190" s="72"/>
      <c r="LLE190" s="72"/>
      <c r="LLF190" s="72"/>
      <c r="LLG190" s="72"/>
      <c r="LLH190" s="72"/>
      <c r="LLI190" s="71"/>
      <c r="LLJ190" s="71"/>
      <c r="LLK190" s="71"/>
      <c r="LLL190" s="71"/>
      <c r="LLM190" s="71"/>
      <c r="LLN190" s="71"/>
      <c r="LLO190" s="71"/>
      <c r="LLP190" s="72"/>
      <c r="LLQ190" s="72"/>
      <c r="LLR190" s="72"/>
      <c r="LLS190" s="72"/>
      <c r="LLT190" s="72"/>
      <c r="LLU190" s="72"/>
      <c r="LLV190" s="72"/>
      <c r="LLW190" s="72"/>
      <c r="LLX190" s="72"/>
      <c r="LLY190" s="71"/>
      <c r="LLZ190" s="71"/>
      <c r="LMA190" s="71"/>
      <c r="LMB190" s="71"/>
      <c r="LMC190" s="71"/>
      <c r="LMD190" s="71"/>
      <c r="LME190" s="71"/>
      <c r="LMF190" s="72"/>
      <c r="LMG190" s="72"/>
      <c r="LMH190" s="72"/>
      <c r="LMI190" s="72"/>
      <c r="LMJ190" s="72"/>
      <c r="LMK190" s="72"/>
      <c r="LML190" s="72"/>
      <c r="LMM190" s="72"/>
      <c r="LMN190" s="72"/>
      <c r="LMO190" s="71"/>
      <c r="LMP190" s="71"/>
      <c r="LMQ190" s="71"/>
      <c r="LMR190" s="71"/>
      <c r="LMS190" s="71"/>
      <c r="LMT190" s="71"/>
      <c r="LMU190" s="71"/>
      <c r="LMV190" s="72"/>
      <c r="LMW190" s="72"/>
      <c r="LMX190" s="72"/>
      <c r="LMY190" s="72"/>
      <c r="LMZ190" s="72"/>
      <c r="LNA190" s="72"/>
      <c r="LNB190" s="72"/>
      <c r="LNC190" s="72"/>
      <c r="LND190" s="72"/>
      <c r="LNE190" s="71"/>
      <c r="LNF190" s="71"/>
      <c r="LNG190" s="71"/>
      <c r="LNH190" s="71"/>
      <c r="LNI190" s="71"/>
      <c r="LNJ190" s="71"/>
      <c r="LNK190" s="71"/>
      <c r="LNL190" s="72"/>
      <c r="LNM190" s="72"/>
      <c r="LNN190" s="72"/>
      <c r="LNO190" s="72"/>
      <c r="LNP190" s="72"/>
      <c r="LNQ190" s="72"/>
      <c r="LNR190" s="72"/>
      <c r="LNS190" s="72"/>
      <c r="LNT190" s="72"/>
      <c r="LNU190" s="71"/>
      <c r="LNV190" s="71"/>
      <c r="LNW190" s="71"/>
      <c r="LNX190" s="71"/>
      <c r="LNY190" s="71"/>
      <c r="LNZ190" s="71"/>
      <c r="LOA190" s="71"/>
      <c r="LOB190" s="72"/>
      <c r="LOC190" s="72"/>
      <c r="LOD190" s="72"/>
      <c r="LOE190" s="72"/>
      <c r="LOF190" s="72"/>
      <c r="LOG190" s="72"/>
      <c r="LOH190" s="72"/>
      <c r="LOI190" s="72"/>
      <c r="LOJ190" s="72"/>
      <c r="LOK190" s="71"/>
      <c r="LOL190" s="71"/>
      <c r="LOM190" s="71"/>
      <c r="LON190" s="71"/>
      <c r="LOO190" s="71"/>
      <c r="LOP190" s="71"/>
      <c r="LOQ190" s="71"/>
      <c r="LOR190" s="72"/>
      <c r="LOS190" s="72"/>
      <c r="LOT190" s="72"/>
      <c r="LOU190" s="72"/>
      <c r="LOV190" s="72"/>
      <c r="LOW190" s="72"/>
      <c r="LOX190" s="72"/>
      <c r="LOY190" s="72"/>
      <c r="LOZ190" s="72"/>
      <c r="LPA190" s="71"/>
      <c r="LPB190" s="71"/>
      <c r="LPC190" s="71"/>
      <c r="LPD190" s="71"/>
      <c r="LPE190" s="71"/>
      <c r="LPF190" s="71"/>
      <c r="LPG190" s="71"/>
      <c r="LPH190" s="72"/>
      <c r="LPI190" s="72"/>
      <c r="LPJ190" s="72"/>
      <c r="LPK190" s="72"/>
      <c r="LPL190" s="72"/>
      <c r="LPM190" s="72"/>
      <c r="LPN190" s="72"/>
      <c r="LPO190" s="72"/>
      <c r="LPP190" s="72"/>
      <c r="LPQ190" s="71"/>
      <c r="LPR190" s="71"/>
      <c r="LPS190" s="71"/>
      <c r="LPT190" s="71"/>
      <c r="LPU190" s="71"/>
      <c r="LPV190" s="71"/>
      <c r="LPW190" s="71"/>
      <c r="LPX190" s="72"/>
      <c r="LPY190" s="72"/>
      <c r="LPZ190" s="72"/>
      <c r="LQA190" s="72"/>
      <c r="LQB190" s="72"/>
      <c r="LQC190" s="72"/>
      <c r="LQD190" s="72"/>
      <c r="LQE190" s="72"/>
      <c r="LQF190" s="72"/>
      <c r="LQG190" s="71"/>
      <c r="LQH190" s="71"/>
      <c r="LQI190" s="71"/>
      <c r="LQJ190" s="71"/>
      <c r="LQK190" s="71"/>
      <c r="LQL190" s="71"/>
      <c r="LQM190" s="71"/>
      <c r="LQN190" s="72"/>
      <c r="LQO190" s="72"/>
      <c r="LQP190" s="72"/>
      <c r="LQQ190" s="72"/>
      <c r="LQR190" s="72"/>
      <c r="LQS190" s="72"/>
      <c r="LQT190" s="72"/>
      <c r="LQU190" s="72"/>
      <c r="LQV190" s="72"/>
      <c r="LQW190" s="71"/>
      <c r="LQX190" s="71"/>
      <c r="LQY190" s="71"/>
      <c r="LQZ190" s="71"/>
      <c r="LRA190" s="71"/>
      <c r="LRB190" s="71"/>
      <c r="LRC190" s="71"/>
      <c r="LRD190" s="72"/>
      <c r="LRE190" s="72"/>
      <c r="LRF190" s="72"/>
      <c r="LRG190" s="72"/>
      <c r="LRH190" s="72"/>
      <c r="LRI190" s="72"/>
      <c r="LRJ190" s="72"/>
      <c r="LRK190" s="72"/>
      <c r="LRL190" s="72"/>
      <c r="LRM190" s="71"/>
      <c r="LRN190" s="71"/>
      <c r="LRO190" s="71"/>
      <c r="LRP190" s="71"/>
      <c r="LRQ190" s="71"/>
      <c r="LRR190" s="71"/>
      <c r="LRS190" s="71"/>
      <c r="LRT190" s="72"/>
      <c r="LRU190" s="72"/>
      <c r="LRV190" s="72"/>
      <c r="LRW190" s="72"/>
      <c r="LRX190" s="72"/>
      <c r="LRY190" s="72"/>
      <c r="LRZ190" s="72"/>
      <c r="LSA190" s="72"/>
      <c r="LSB190" s="72"/>
      <c r="LSC190" s="71"/>
      <c r="LSD190" s="71"/>
      <c r="LSE190" s="71"/>
      <c r="LSF190" s="71"/>
      <c r="LSG190" s="71"/>
      <c r="LSH190" s="71"/>
      <c r="LSI190" s="71"/>
      <c r="LSJ190" s="72"/>
      <c r="LSK190" s="72"/>
      <c r="LSL190" s="72"/>
      <c r="LSM190" s="72"/>
      <c r="LSN190" s="72"/>
      <c r="LSO190" s="72"/>
      <c r="LSP190" s="72"/>
      <c r="LSQ190" s="72"/>
      <c r="LSR190" s="72"/>
      <c r="LSS190" s="71"/>
      <c r="LST190" s="71"/>
      <c r="LSU190" s="71"/>
      <c r="LSV190" s="71"/>
      <c r="LSW190" s="71"/>
      <c r="LSX190" s="71"/>
      <c r="LSY190" s="71"/>
      <c r="LSZ190" s="72"/>
      <c r="LTA190" s="72"/>
      <c r="LTB190" s="72"/>
      <c r="LTC190" s="72"/>
      <c r="LTD190" s="72"/>
      <c r="LTE190" s="72"/>
      <c r="LTF190" s="72"/>
      <c r="LTG190" s="72"/>
      <c r="LTH190" s="72"/>
      <c r="LTI190" s="71"/>
      <c r="LTJ190" s="71"/>
      <c r="LTK190" s="71"/>
      <c r="LTL190" s="71"/>
      <c r="LTM190" s="71"/>
      <c r="LTN190" s="71"/>
      <c r="LTO190" s="71"/>
      <c r="LTP190" s="72"/>
      <c r="LTQ190" s="72"/>
      <c r="LTR190" s="72"/>
      <c r="LTS190" s="72"/>
      <c r="LTT190" s="72"/>
      <c r="LTU190" s="72"/>
      <c r="LTV190" s="72"/>
      <c r="LTW190" s="72"/>
      <c r="LTX190" s="72"/>
      <c r="LTY190" s="71"/>
      <c r="LTZ190" s="71"/>
      <c r="LUA190" s="71"/>
      <c r="LUB190" s="71"/>
      <c r="LUC190" s="71"/>
      <c r="LUD190" s="71"/>
      <c r="LUE190" s="71"/>
      <c r="LUF190" s="72"/>
      <c r="LUG190" s="72"/>
      <c r="LUH190" s="72"/>
      <c r="LUI190" s="72"/>
      <c r="LUJ190" s="72"/>
      <c r="LUK190" s="72"/>
      <c r="LUL190" s="72"/>
      <c r="LUM190" s="72"/>
      <c r="LUN190" s="72"/>
      <c r="LUO190" s="71"/>
      <c r="LUP190" s="71"/>
      <c r="LUQ190" s="71"/>
      <c r="LUR190" s="71"/>
      <c r="LUS190" s="71"/>
      <c r="LUT190" s="71"/>
      <c r="LUU190" s="71"/>
      <c r="LUV190" s="72"/>
      <c r="LUW190" s="72"/>
      <c r="LUX190" s="72"/>
      <c r="LUY190" s="72"/>
      <c r="LUZ190" s="72"/>
      <c r="LVA190" s="72"/>
      <c r="LVB190" s="72"/>
      <c r="LVC190" s="72"/>
      <c r="LVD190" s="72"/>
      <c r="LVE190" s="71"/>
      <c r="LVF190" s="71"/>
      <c r="LVG190" s="71"/>
      <c r="LVH190" s="71"/>
      <c r="LVI190" s="71"/>
      <c r="LVJ190" s="71"/>
      <c r="LVK190" s="71"/>
      <c r="LVL190" s="72"/>
      <c r="LVM190" s="72"/>
      <c r="LVN190" s="72"/>
      <c r="LVO190" s="72"/>
      <c r="LVP190" s="72"/>
      <c r="LVQ190" s="72"/>
      <c r="LVR190" s="72"/>
      <c r="LVS190" s="72"/>
      <c r="LVT190" s="72"/>
      <c r="LVU190" s="71"/>
      <c r="LVV190" s="71"/>
      <c r="LVW190" s="71"/>
      <c r="LVX190" s="71"/>
      <c r="LVY190" s="71"/>
      <c r="LVZ190" s="71"/>
      <c r="LWA190" s="71"/>
      <c r="LWB190" s="72"/>
      <c r="LWC190" s="72"/>
      <c r="LWD190" s="72"/>
      <c r="LWE190" s="72"/>
      <c r="LWF190" s="72"/>
      <c r="LWG190" s="72"/>
      <c r="LWH190" s="72"/>
      <c r="LWI190" s="72"/>
      <c r="LWJ190" s="72"/>
      <c r="LWK190" s="71"/>
      <c r="LWL190" s="71"/>
      <c r="LWM190" s="71"/>
      <c r="LWN190" s="71"/>
      <c r="LWO190" s="71"/>
      <c r="LWP190" s="71"/>
      <c r="LWQ190" s="71"/>
      <c r="LWR190" s="72"/>
      <c r="LWS190" s="72"/>
      <c r="LWT190" s="72"/>
      <c r="LWU190" s="72"/>
      <c r="LWV190" s="72"/>
      <c r="LWW190" s="72"/>
      <c r="LWX190" s="72"/>
      <c r="LWY190" s="72"/>
      <c r="LWZ190" s="72"/>
      <c r="LXA190" s="71"/>
      <c r="LXB190" s="71"/>
      <c r="LXC190" s="71"/>
      <c r="LXD190" s="71"/>
      <c r="LXE190" s="71"/>
      <c r="LXF190" s="71"/>
      <c r="LXG190" s="71"/>
      <c r="LXH190" s="72"/>
      <c r="LXI190" s="72"/>
      <c r="LXJ190" s="72"/>
      <c r="LXK190" s="72"/>
      <c r="LXL190" s="72"/>
      <c r="LXM190" s="72"/>
      <c r="LXN190" s="72"/>
      <c r="LXO190" s="72"/>
      <c r="LXP190" s="72"/>
      <c r="LXQ190" s="71"/>
      <c r="LXR190" s="71"/>
      <c r="LXS190" s="71"/>
      <c r="LXT190" s="71"/>
      <c r="LXU190" s="71"/>
      <c r="LXV190" s="71"/>
      <c r="LXW190" s="71"/>
      <c r="LXX190" s="72"/>
      <c r="LXY190" s="72"/>
      <c r="LXZ190" s="72"/>
      <c r="LYA190" s="72"/>
      <c r="LYB190" s="72"/>
      <c r="LYC190" s="72"/>
      <c r="LYD190" s="72"/>
      <c r="LYE190" s="72"/>
      <c r="LYF190" s="72"/>
      <c r="LYG190" s="71"/>
      <c r="LYH190" s="71"/>
      <c r="LYI190" s="71"/>
      <c r="LYJ190" s="71"/>
      <c r="LYK190" s="71"/>
      <c r="LYL190" s="71"/>
      <c r="LYM190" s="71"/>
      <c r="LYN190" s="72"/>
      <c r="LYO190" s="72"/>
      <c r="LYP190" s="72"/>
      <c r="LYQ190" s="72"/>
      <c r="LYR190" s="72"/>
      <c r="LYS190" s="72"/>
      <c r="LYT190" s="72"/>
      <c r="LYU190" s="72"/>
      <c r="LYV190" s="72"/>
      <c r="LYW190" s="71"/>
      <c r="LYX190" s="71"/>
      <c r="LYY190" s="71"/>
      <c r="LYZ190" s="71"/>
      <c r="LZA190" s="71"/>
      <c r="LZB190" s="71"/>
      <c r="LZC190" s="71"/>
      <c r="LZD190" s="72"/>
      <c r="LZE190" s="72"/>
      <c r="LZF190" s="72"/>
      <c r="LZG190" s="72"/>
      <c r="LZH190" s="72"/>
      <c r="LZI190" s="72"/>
      <c r="LZJ190" s="72"/>
      <c r="LZK190" s="72"/>
      <c r="LZL190" s="72"/>
      <c r="LZM190" s="71"/>
      <c r="LZN190" s="71"/>
      <c r="LZO190" s="71"/>
      <c r="LZP190" s="71"/>
      <c r="LZQ190" s="71"/>
      <c r="LZR190" s="71"/>
      <c r="LZS190" s="71"/>
      <c r="LZT190" s="72"/>
      <c r="LZU190" s="72"/>
      <c r="LZV190" s="72"/>
      <c r="LZW190" s="72"/>
      <c r="LZX190" s="72"/>
      <c r="LZY190" s="72"/>
      <c r="LZZ190" s="72"/>
      <c r="MAA190" s="72"/>
      <c r="MAB190" s="72"/>
      <c r="MAC190" s="71"/>
      <c r="MAD190" s="71"/>
      <c r="MAE190" s="71"/>
      <c r="MAF190" s="71"/>
      <c r="MAG190" s="71"/>
      <c r="MAH190" s="71"/>
      <c r="MAI190" s="71"/>
      <c r="MAJ190" s="72"/>
      <c r="MAK190" s="72"/>
      <c r="MAL190" s="72"/>
      <c r="MAM190" s="72"/>
      <c r="MAN190" s="72"/>
      <c r="MAO190" s="72"/>
      <c r="MAP190" s="72"/>
      <c r="MAQ190" s="72"/>
      <c r="MAR190" s="72"/>
      <c r="MAS190" s="71"/>
      <c r="MAT190" s="71"/>
      <c r="MAU190" s="71"/>
      <c r="MAV190" s="71"/>
      <c r="MAW190" s="71"/>
      <c r="MAX190" s="71"/>
      <c r="MAY190" s="71"/>
      <c r="MAZ190" s="72"/>
      <c r="MBA190" s="72"/>
      <c r="MBB190" s="72"/>
      <c r="MBC190" s="72"/>
      <c r="MBD190" s="72"/>
      <c r="MBE190" s="72"/>
      <c r="MBF190" s="72"/>
      <c r="MBG190" s="72"/>
      <c r="MBH190" s="72"/>
      <c r="MBI190" s="71"/>
      <c r="MBJ190" s="71"/>
      <c r="MBK190" s="71"/>
      <c r="MBL190" s="71"/>
      <c r="MBM190" s="71"/>
      <c r="MBN190" s="71"/>
      <c r="MBO190" s="71"/>
      <c r="MBP190" s="72"/>
      <c r="MBQ190" s="72"/>
      <c r="MBR190" s="72"/>
      <c r="MBS190" s="72"/>
      <c r="MBT190" s="72"/>
      <c r="MBU190" s="72"/>
      <c r="MBV190" s="72"/>
      <c r="MBW190" s="72"/>
      <c r="MBX190" s="72"/>
      <c r="MBY190" s="71"/>
      <c r="MBZ190" s="71"/>
      <c r="MCA190" s="71"/>
      <c r="MCB190" s="71"/>
      <c r="MCC190" s="71"/>
      <c r="MCD190" s="71"/>
      <c r="MCE190" s="71"/>
      <c r="MCF190" s="72"/>
      <c r="MCG190" s="72"/>
      <c r="MCH190" s="72"/>
      <c r="MCI190" s="72"/>
      <c r="MCJ190" s="72"/>
      <c r="MCK190" s="72"/>
      <c r="MCL190" s="72"/>
      <c r="MCM190" s="72"/>
      <c r="MCN190" s="72"/>
      <c r="MCO190" s="71"/>
      <c r="MCP190" s="71"/>
      <c r="MCQ190" s="71"/>
      <c r="MCR190" s="71"/>
      <c r="MCS190" s="71"/>
      <c r="MCT190" s="71"/>
      <c r="MCU190" s="71"/>
      <c r="MCV190" s="72"/>
      <c r="MCW190" s="72"/>
      <c r="MCX190" s="72"/>
      <c r="MCY190" s="72"/>
      <c r="MCZ190" s="72"/>
      <c r="MDA190" s="72"/>
      <c r="MDB190" s="72"/>
      <c r="MDC190" s="72"/>
      <c r="MDD190" s="72"/>
      <c r="MDE190" s="71"/>
      <c r="MDF190" s="71"/>
      <c r="MDG190" s="71"/>
      <c r="MDH190" s="71"/>
      <c r="MDI190" s="71"/>
      <c r="MDJ190" s="71"/>
      <c r="MDK190" s="71"/>
      <c r="MDL190" s="72"/>
      <c r="MDM190" s="72"/>
      <c r="MDN190" s="72"/>
      <c r="MDO190" s="72"/>
      <c r="MDP190" s="72"/>
      <c r="MDQ190" s="72"/>
      <c r="MDR190" s="72"/>
      <c r="MDS190" s="72"/>
      <c r="MDT190" s="72"/>
      <c r="MDU190" s="71"/>
      <c r="MDV190" s="71"/>
      <c r="MDW190" s="71"/>
      <c r="MDX190" s="71"/>
      <c r="MDY190" s="71"/>
      <c r="MDZ190" s="71"/>
      <c r="MEA190" s="71"/>
      <c r="MEB190" s="72"/>
      <c r="MEC190" s="72"/>
      <c r="MED190" s="72"/>
      <c r="MEE190" s="72"/>
      <c r="MEF190" s="72"/>
      <c r="MEG190" s="72"/>
      <c r="MEH190" s="72"/>
      <c r="MEI190" s="72"/>
      <c r="MEJ190" s="72"/>
      <c r="MEK190" s="71"/>
      <c r="MEL190" s="71"/>
      <c r="MEM190" s="71"/>
      <c r="MEN190" s="71"/>
      <c r="MEO190" s="71"/>
      <c r="MEP190" s="71"/>
      <c r="MEQ190" s="71"/>
      <c r="MER190" s="72"/>
      <c r="MES190" s="72"/>
      <c r="MET190" s="72"/>
      <c r="MEU190" s="72"/>
      <c r="MEV190" s="72"/>
      <c r="MEW190" s="72"/>
      <c r="MEX190" s="72"/>
      <c r="MEY190" s="72"/>
      <c r="MEZ190" s="72"/>
      <c r="MFA190" s="71"/>
      <c r="MFB190" s="71"/>
      <c r="MFC190" s="71"/>
      <c r="MFD190" s="71"/>
      <c r="MFE190" s="71"/>
      <c r="MFF190" s="71"/>
      <c r="MFG190" s="71"/>
      <c r="MFH190" s="72"/>
      <c r="MFI190" s="72"/>
      <c r="MFJ190" s="72"/>
      <c r="MFK190" s="72"/>
      <c r="MFL190" s="72"/>
      <c r="MFM190" s="72"/>
      <c r="MFN190" s="72"/>
      <c r="MFO190" s="72"/>
      <c r="MFP190" s="72"/>
      <c r="MFQ190" s="71"/>
      <c r="MFR190" s="71"/>
      <c r="MFS190" s="71"/>
      <c r="MFT190" s="71"/>
      <c r="MFU190" s="71"/>
      <c r="MFV190" s="71"/>
      <c r="MFW190" s="71"/>
      <c r="MFX190" s="72"/>
      <c r="MFY190" s="72"/>
      <c r="MFZ190" s="72"/>
      <c r="MGA190" s="72"/>
      <c r="MGB190" s="72"/>
      <c r="MGC190" s="72"/>
      <c r="MGD190" s="72"/>
      <c r="MGE190" s="72"/>
      <c r="MGF190" s="72"/>
      <c r="MGG190" s="71"/>
      <c r="MGH190" s="71"/>
      <c r="MGI190" s="71"/>
      <c r="MGJ190" s="71"/>
      <c r="MGK190" s="71"/>
      <c r="MGL190" s="71"/>
      <c r="MGM190" s="71"/>
      <c r="MGN190" s="72"/>
      <c r="MGO190" s="72"/>
      <c r="MGP190" s="72"/>
      <c r="MGQ190" s="72"/>
      <c r="MGR190" s="72"/>
      <c r="MGS190" s="72"/>
      <c r="MGT190" s="72"/>
      <c r="MGU190" s="72"/>
      <c r="MGV190" s="72"/>
      <c r="MGW190" s="71"/>
      <c r="MGX190" s="71"/>
      <c r="MGY190" s="71"/>
      <c r="MGZ190" s="71"/>
      <c r="MHA190" s="71"/>
      <c r="MHB190" s="71"/>
      <c r="MHC190" s="71"/>
      <c r="MHD190" s="72"/>
      <c r="MHE190" s="72"/>
      <c r="MHF190" s="72"/>
      <c r="MHG190" s="72"/>
      <c r="MHH190" s="72"/>
      <c r="MHI190" s="72"/>
      <c r="MHJ190" s="72"/>
      <c r="MHK190" s="72"/>
      <c r="MHL190" s="72"/>
      <c r="MHM190" s="71"/>
      <c r="MHN190" s="71"/>
      <c r="MHO190" s="71"/>
      <c r="MHP190" s="71"/>
      <c r="MHQ190" s="71"/>
      <c r="MHR190" s="71"/>
      <c r="MHS190" s="71"/>
      <c r="MHT190" s="72"/>
      <c r="MHU190" s="72"/>
      <c r="MHV190" s="72"/>
      <c r="MHW190" s="72"/>
      <c r="MHX190" s="72"/>
      <c r="MHY190" s="72"/>
      <c r="MHZ190" s="72"/>
      <c r="MIA190" s="72"/>
      <c r="MIB190" s="72"/>
      <c r="MIC190" s="71"/>
      <c r="MID190" s="71"/>
      <c r="MIE190" s="71"/>
      <c r="MIF190" s="71"/>
      <c r="MIG190" s="71"/>
      <c r="MIH190" s="71"/>
      <c r="MII190" s="71"/>
      <c r="MIJ190" s="72"/>
      <c r="MIK190" s="72"/>
      <c r="MIL190" s="72"/>
      <c r="MIM190" s="72"/>
      <c r="MIN190" s="72"/>
      <c r="MIO190" s="72"/>
      <c r="MIP190" s="72"/>
      <c r="MIQ190" s="72"/>
      <c r="MIR190" s="72"/>
      <c r="MIS190" s="71"/>
      <c r="MIT190" s="71"/>
      <c r="MIU190" s="71"/>
      <c r="MIV190" s="71"/>
      <c r="MIW190" s="71"/>
      <c r="MIX190" s="71"/>
      <c r="MIY190" s="71"/>
      <c r="MIZ190" s="72"/>
      <c r="MJA190" s="72"/>
      <c r="MJB190" s="72"/>
      <c r="MJC190" s="72"/>
      <c r="MJD190" s="72"/>
      <c r="MJE190" s="72"/>
      <c r="MJF190" s="72"/>
      <c r="MJG190" s="72"/>
      <c r="MJH190" s="72"/>
      <c r="MJI190" s="71"/>
      <c r="MJJ190" s="71"/>
      <c r="MJK190" s="71"/>
      <c r="MJL190" s="71"/>
      <c r="MJM190" s="71"/>
      <c r="MJN190" s="71"/>
      <c r="MJO190" s="71"/>
      <c r="MJP190" s="72"/>
      <c r="MJQ190" s="72"/>
      <c r="MJR190" s="72"/>
      <c r="MJS190" s="72"/>
      <c r="MJT190" s="72"/>
      <c r="MJU190" s="72"/>
      <c r="MJV190" s="72"/>
      <c r="MJW190" s="72"/>
      <c r="MJX190" s="72"/>
      <c r="MJY190" s="71"/>
      <c r="MJZ190" s="71"/>
      <c r="MKA190" s="71"/>
      <c r="MKB190" s="71"/>
      <c r="MKC190" s="71"/>
      <c r="MKD190" s="71"/>
      <c r="MKE190" s="71"/>
      <c r="MKF190" s="72"/>
      <c r="MKG190" s="72"/>
      <c r="MKH190" s="72"/>
      <c r="MKI190" s="72"/>
      <c r="MKJ190" s="72"/>
      <c r="MKK190" s="72"/>
      <c r="MKL190" s="72"/>
      <c r="MKM190" s="72"/>
      <c r="MKN190" s="72"/>
      <c r="MKO190" s="71"/>
      <c r="MKP190" s="71"/>
      <c r="MKQ190" s="71"/>
      <c r="MKR190" s="71"/>
      <c r="MKS190" s="71"/>
      <c r="MKT190" s="71"/>
      <c r="MKU190" s="71"/>
      <c r="MKV190" s="72"/>
      <c r="MKW190" s="72"/>
      <c r="MKX190" s="72"/>
      <c r="MKY190" s="72"/>
      <c r="MKZ190" s="72"/>
      <c r="MLA190" s="72"/>
      <c r="MLB190" s="72"/>
      <c r="MLC190" s="72"/>
      <c r="MLD190" s="72"/>
      <c r="MLE190" s="71"/>
      <c r="MLF190" s="71"/>
      <c r="MLG190" s="71"/>
      <c r="MLH190" s="71"/>
      <c r="MLI190" s="71"/>
      <c r="MLJ190" s="71"/>
      <c r="MLK190" s="71"/>
      <c r="MLL190" s="72"/>
      <c r="MLM190" s="72"/>
      <c r="MLN190" s="72"/>
      <c r="MLO190" s="72"/>
      <c r="MLP190" s="72"/>
      <c r="MLQ190" s="72"/>
      <c r="MLR190" s="72"/>
      <c r="MLS190" s="72"/>
      <c r="MLT190" s="72"/>
      <c r="MLU190" s="71"/>
      <c r="MLV190" s="71"/>
      <c r="MLW190" s="71"/>
      <c r="MLX190" s="71"/>
      <c r="MLY190" s="71"/>
      <c r="MLZ190" s="71"/>
      <c r="MMA190" s="71"/>
      <c r="MMB190" s="72"/>
      <c r="MMC190" s="72"/>
      <c r="MMD190" s="72"/>
      <c r="MME190" s="72"/>
      <c r="MMF190" s="72"/>
      <c r="MMG190" s="72"/>
      <c r="MMH190" s="72"/>
      <c r="MMI190" s="72"/>
      <c r="MMJ190" s="72"/>
      <c r="MMK190" s="71"/>
      <c r="MML190" s="71"/>
      <c r="MMM190" s="71"/>
      <c r="MMN190" s="71"/>
      <c r="MMO190" s="71"/>
      <c r="MMP190" s="71"/>
      <c r="MMQ190" s="71"/>
      <c r="MMR190" s="72"/>
      <c r="MMS190" s="72"/>
      <c r="MMT190" s="72"/>
      <c r="MMU190" s="72"/>
      <c r="MMV190" s="72"/>
      <c r="MMW190" s="72"/>
      <c r="MMX190" s="72"/>
      <c r="MMY190" s="72"/>
      <c r="MMZ190" s="72"/>
      <c r="MNA190" s="71"/>
      <c r="MNB190" s="71"/>
      <c r="MNC190" s="71"/>
      <c r="MND190" s="71"/>
      <c r="MNE190" s="71"/>
      <c r="MNF190" s="71"/>
      <c r="MNG190" s="71"/>
      <c r="MNH190" s="72"/>
      <c r="MNI190" s="72"/>
      <c r="MNJ190" s="72"/>
      <c r="MNK190" s="72"/>
      <c r="MNL190" s="72"/>
      <c r="MNM190" s="72"/>
      <c r="MNN190" s="72"/>
      <c r="MNO190" s="72"/>
      <c r="MNP190" s="72"/>
      <c r="MNQ190" s="71"/>
      <c r="MNR190" s="71"/>
      <c r="MNS190" s="71"/>
      <c r="MNT190" s="71"/>
      <c r="MNU190" s="71"/>
      <c r="MNV190" s="71"/>
      <c r="MNW190" s="71"/>
      <c r="MNX190" s="72"/>
      <c r="MNY190" s="72"/>
      <c r="MNZ190" s="72"/>
      <c r="MOA190" s="72"/>
      <c r="MOB190" s="72"/>
      <c r="MOC190" s="72"/>
      <c r="MOD190" s="72"/>
      <c r="MOE190" s="72"/>
      <c r="MOF190" s="72"/>
      <c r="MOG190" s="71"/>
      <c r="MOH190" s="71"/>
      <c r="MOI190" s="71"/>
      <c r="MOJ190" s="71"/>
      <c r="MOK190" s="71"/>
      <c r="MOL190" s="71"/>
      <c r="MOM190" s="71"/>
      <c r="MON190" s="72"/>
      <c r="MOO190" s="72"/>
      <c r="MOP190" s="72"/>
      <c r="MOQ190" s="72"/>
      <c r="MOR190" s="72"/>
      <c r="MOS190" s="72"/>
      <c r="MOT190" s="72"/>
      <c r="MOU190" s="72"/>
      <c r="MOV190" s="72"/>
      <c r="MOW190" s="71"/>
      <c r="MOX190" s="71"/>
      <c r="MOY190" s="71"/>
      <c r="MOZ190" s="71"/>
      <c r="MPA190" s="71"/>
      <c r="MPB190" s="71"/>
      <c r="MPC190" s="71"/>
      <c r="MPD190" s="72"/>
      <c r="MPE190" s="72"/>
      <c r="MPF190" s="72"/>
      <c r="MPG190" s="72"/>
      <c r="MPH190" s="72"/>
      <c r="MPI190" s="72"/>
      <c r="MPJ190" s="72"/>
      <c r="MPK190" s="72"/>
      <c r="MPL190" s="72"/>
      <c r="MPM190" s="71"/>
      <c r="MPN190" s="71"/>
      <c r="MPO190" s="71"/>
      <c r="MPP190" s="71"/>
      <c r="MPQ190" s="71"/>
      <c r="MPR190" s="71"/>
      <c r="MPS190" s="71"/>
      <c r="MPT190" s="72"/>
      <c r="MPU190" s="72"/>
      <c r="MPV190" s="72"/>
      <c r="MPW190" s="72"/>
      <c r="MPX190" s="72"/>
      <c r="MPY190" s="72"/>
      <c r="MPZ190" s="72"/>
      <c r="MQA190" s="72"/>
      <c r="MQB190" s="72"/>
      <c r="MQC190" s="71"/>
      <c r="MQD190" s="71"/>
      <c r="MQE190" s="71"/>
      <c r="MQF190" s="71"/>
      <c r="MQG190" s="71"/>
      <c r="MQH190" s="71"/>
      <c r="MQI190" s="71"/>
      <c r="MQJ190" s="72"/>
      <c r="MQK190" s="72"/>
      <c r="MQL190" s="72"/>
      <c r="MQM190" s="72"/>
      <c r="MQN190" s="72"/>
      <c r="MQO190" s="72"/>
      <c r="MQP190" s="72"/>
      <c r="MQQ190" s="72"/>
      <c r="MQR190" s="72"/>
      <c r="MQS190" s="71"/>
      <c r="MQT190" s="71"/>
      <c r="MQU190" s="71"/>
      <c r="MQV190" s="71"/>
      <c r="MQW190" s="71"/>
      <c r="MQX190" s="71"/>
      <c r="MQY190" s="71"/>
      <c r="MQZ190" s="72"/>
      <c r="MRA190" s="72"/>
      <c r="MRB190" s="72"/>
      <c r="MRC190" s="72"/>
      <c r="MRD190" s="72"/>
      <c r="MRE190" s="72"/>
      <c r="MRF190" s="72"/>
      <c r="MRG190" s="72"/>
      <c r="MRH190" s="72"/>
      <c r="MRI190" s="71"/>
      <c r="MRJ190" s="71"/>
      <c r="MRK190" s="71"/>
      <c r="MRL190" s="71"/>
      <c r="MRM190" s="71"/>
      <c r="MRN190" s="71"/>
      <c r="MRO190" s="71"/>
      <c r="MRP190" s="72"/>
      <c r="MRQ190" s="72"/>
      <c r="MRR190" s="72"/>
      <c r="MRS190" s="72"/>
      <c r="MRT190" s="72"/>
      <c r="MRU190" s="72"/>
      <c r="MRV190" s="72"/>
      <c r="MRW190" s="72"/>
      <c r="MRX190" s="72"/>
      <c r="MRY190" s="71"/>
      <c r="MRZ190" s="71"/>
      <c r="MSA190" s="71"/>
      <c r="MSB190" s="71"/>
      <c r="MSC190" s="71"/>
      <c r="MSD190" s="71"/>
      <c r="MSE190" s="71"/>
      <c r="MSF190" s="72"/>
      <c r="MSG190" s="72"/>
      <c r="MSH190" s="72"/>
      <c r="MSI190" s="72"/>
      <c r="MSJ190" s="72"/>
      <c r="MSK190" s="72"/>
      <c r="MSL190" s="72"/>
      <c r="MSM190" s="72"/>
      <c r="MSN190" s="72"/>
      <c r="MSO190" s="71"/>
      <c r="MSP190" s="71"/>
      <c r="MSQ190" s="71"/>
      <c r="MSR190" s="71"/>
      <c r="MSS190" s="71"/>
      <c r="MST190" s="71"/>
      <c r="MSU190" s="71"/>
      <c r="MSV190" s="72"/>
      <c r="MSW190" s="72"/>
      <c r="MSX190" s="72"/>
      <c r="MSY190" s="72"/>
      <c r="MSZ190" s="72"/>
      <c r="MTA190" s="72"/>
      <c r="MTB190" s="72"/>
      <c r="MTC190" s="72"/>
      <c r="MTD190" s="72"/>
      <c r="MTE190" s="71"/>
      <c r="MTF190" s="71"/>
      <c r="MTG190" s="71"/>
      <c r="MTH190" s="71"/>
      <c r="MTI190" s="71"/>
      <c r="MTJ190" s="71"/>
      <c r="MTK190" s="71"/>
      <c r="MTL190" s="72"/>
      <c r="MTM190" s="72"/>
      <c r="MTN190" s="72"/>
      <c r="MTO190" s="72"/>
      <c r="MTP190" s="72"/>
      <c r="MTQ190" s="72"/>
      <c r="MTR190" s="72"/>
      <c r="MTS190" s="72"/>
      <c r="MTT190" s="72"/>
      <c r="MTU190" s="71"/>
      <c r="MTV190" s="71"/>
      <c r="MTW190" s="71"/>
      <c r="MTX190" s="71"/>
      <c r="MTY190" s="71"/>
      <c r="MTZ190" s="71"/>
      <c r="MUA190" s="71"/>
      <c r="MUB190" s="72"/>
      <c r="MUC190" s="72"/>
      <c r="MUD190" s="72"/>
      <c r="MUE190" s="72"/>
      <c r="MUF190" s="72"/>
      <c r="MUG190" s="72"/>
      <c r="MUH190" s="72"/>
      <c r="MUI190" s="72"/>
      <c r="MUJ190" s="72"/>
      <c r="MUK190" s="71"/>
      <c r="MUL190" s="71"/>
      <c r="MUM190" s="71"/>
      <c r="MUN190" s="71"/>
      <c r="MUO190" s="71"/>
      <c r="MUP190" s="71"/>
      <c r="MUQ190" s="71"/>
      <c r="MUR190" s="72"/>
      <c r="MUS190" s="72"/>
      <c r="MUT190" s="72"/>
      <c r="MUU190" s="72"/>
      <c r="MUV190" s="72"/>
      <c r="MUW190" s="72"/>
      <c r="MUX190" s="72"/>
      <c r="MUY190" s="72"/>
      <c r="MUZ190" s="72"/>
      <c r="MVA190" s="71"/>
      <c r="MVB190" s="71"/>
      <c r="MVC190" s="71"/>
      <c r="MVD190" s="71"/>
      <c r="MVE190" s="71"/>
      <c r="MVF190" s="71"/>
      <c r="MVG190" s="71"/>
      <c r="MVH190" s="72"/>
      <c r="MVI190" s="72"/>
      <c r="MVJ190" s="72"/>
      <c r="MVK190" s="72"/>
      <c r="MVL190" s="72"/>
      <c r="MVM190" s="72"/>
      <c r="MVN190" s="72"/>
      <c r="MVO190" s="72"/>
      <c r="MVP190" s="72"/>
      <c r="MVQ190" s="71"/>
      <c r="MVR190" s="71"/>
      <c r="MVS190" s="71"/>
      <c r="MVT190" s="71"/>
      <c r="MVU190" s="71"/>
      <c r="MVV190" s="71"/>
      <c r="MVW190" s="71"/>
      <c r="MVX190" s="72"/>
      <c r="MVY190" s="72"/>
      <c r="MVZ190" s="72"/>
      <c r="MWA190" s="72"/>
      <c r="MWB190" s="72"/>
      <c r="MWC190" s="72"/>
      <c r="MWD190" s="72"/>
      <c r="MWE190" s="72"/>
      <c r="MWF190" s="72"/>
      <c r="MWG190" s="71"/>
      <c r="MWH190" s="71"/>
      <c r="MWI190" s="71"/>
      <c r="MWJ190" s="71"/>
      <c r="MWK190" s="71"/>
      <c r="MWL190" s="71"/>
      <c r="MWM190" s="71"/>
      <c r="MWN190" s="72"/>
      <c r="MWO190" s="72"/>
      <c r="MWP190" s="72"/>
      <c r="MWQ190" s="72"/>
      <c r="MWR190" s="72"/>
      <c r="MWS190" s="72"/>
      <c r="MWT190" s="72"/>
      <c r="MWU190" s="72"/>
      <c r="MWV190" s="72"/>
      <c r="MWW190" s="71"/>
      <c r="MWX190" s="71"/>
      <c r="MWY190" s="71"/>
      <c r="MWZ190" s="71"/>
      <c r="MXA190" s="71"/>
      <c r="MXB190" s="71"/>
      <c r="MXC190" s="71"/>
      <c r="MXD190" s="72"/>
      <c r="MXE190" s="72"/>
      <c r="MXF190" s="72"/>
      <c r="MXG190" s="72"/>
      <c r="MXH190" s="72"/>
      <c r="MXI190" s="72"/>
      <c r="MXJ190" s="72"/>
      <c r="MXK190" s="72"/>
      <c r="MXL190" s="72"/>
      <c r="MXM190" s="71"/>
      <c r="MXN190" s="71"/>
      <c r="MXO190" s="71"/>
      <c r="MXP190" s="71"/>
      <c r="MXQ190" s="71"/>
      <c r="MXR190" s="71"/>
      <c r="MXS190" s="71"/>
      <c r="MXT190" s="72"/>
      <c r="MXU190" s="72"/>
      <c r="MXV190" s="72"/>
      <c r="MXW190" s="72"/>
      <c r="MXX190" s="72"/>
      <c r="MXY190" s="72"/>
      <c r="MXZ190" s="72"/>
      <c r="MYA190" s="72"/>
      <c r="MYB190" s="72"/>
      <c r="MYC190" s="71"/>
      <c r="MYD190" s="71"/>
      <c r="MYE190" s="71"/>
      <c r="MYF190" s="71"/>
      <c r="MYG190" s="71"/>
      <c r="MYH190" s="71"/>
      <c r="MYI190" s="71"/>
      <c r="MYJ190" s="72"/>
      <c r="MYK190" s="72"/>
      <c r="MYL190" s="72"/>
      <c r="MYM190" s="72"/>
      <c r="MYN190" s="72"/>
      <c r="MYO190" s="72"/>
      <c r="MYP190" s="72"/>
      <c r="MYQ190" s="72"/>
      <c r="MYR190" s="72"/>
      <c r="MYS190" s="71"/>
      <c r="MYT190" s="71"/>
      <c r="MYU190" s="71"/>
      <c r="MYV190" s="71"/>
      <c r="MYW190" s="71"/>
      <c r="MYX190" s="71"/>
      <c r="MYY190" s="71"/>
      <c r="MYZ190" s="72"/>
      <c r="MZA190" s="72"/>
      <c r="MZB190" s="72"/>
      <c r="MZC190" s="72"/>
      <c r="MZD190" s="72"/>
      <c r="MZE190" s="72"/>
      <c r="MZF190" s="72"/>
      <c r="MZG190" s="72"/>
      <c r="MZH190" s="72"/>
      <c r="MZI190" s="71"/>
      <c r="MZJ190" s="71"/>
      <c r="MZK190" s="71"/>
      <c r="MZL190" s="71"/>
      <c r="MZM190" s="71"/>
      <c r="MZN190" s="71"/>
      <c r="MZO190" s="71"/>
      <c r="MZP190" s="72"/>
      <c r="MZQ190" s="72"/>
      <c r="MZR190" s="72"/>
      <c r="MZS190" s="72"/>
      <c r="MZT190" s="72"/>
      <c r="MZU190" s="72"/>
      <c r="MZV190" s="72"/>
      <c r="MZW190" s="72"/>
      <c r="MZX190" s="72"/>
      <c r="MZY190" s="71"/>
      <c r="MZZ190" s="71"/>
      <c r="NAA190" s="71"/>
      <c r="NAB190" s="71"/>
      <c r="NAC190" s="71"/>
      <c r="NAD190" s="71"/>
      <c r="NAE190" s="71"/>
      <c r="NAF190" s="72"/>
      <c r="NAG190" s="72"/>
      <c r="NAH190" s="72"/>
      <c r="NAI190" s="72"/>
      <c r="NAJ190" s="72"/>
      <c r="NAK190" s="72"/>
      <c r="NAL190" s="72"/>
      <c r="NAM190" s="72"/>
      <c r="NAN190" s="72"/>
      <c r="NAO190" s="71"/>
      <c r="NAP190" s="71"/>
      <c r="NAQ190" s="71"/>
      <c r="NAR190" s="71"/>
      <c r="NAS190" s="71"/>
      <c r="NAT190" s="71"/>
      <c r="NAU190" s="71"/>
      <c r="NAV190" s="72"/>
      <c r="NAW190" s="72"/>
      <c r="NAX190" s="72"/>
      <c r="NAY190" s="72"/>
      <c r="NAZ190" s="72"/>
      <c r="NBA190" s="72"/>
      <c r="NBB190" s="72"/>
      <c r="NBC190" s="72"/>
      <c r="NBD190" s="72"/>
      <c r="NBE190" s="71"/>
      <c r="NBF190" s="71"/>
      <c r="NBG190" s="71"/>
      <c r="NBH190" s="71"/>
      <c r="NBI190" s="71"/>
      <c r="NBJ190" s="71"/>
      <c r="NBK190" s="71"/>
      <c r="NBL190" s="72"/>
      <c r="NBM190" s="72"/>
      <c r="NBN190" s="72"/>
      <c r="NBO190" s="72"/>
      <c r="NBP190" s="72"/>
      <c r="NBQ190" s="72"/>
      <c r="NBR190" s="72"/>
      <c r="NBS190" s="72"/>
      <c r="NBT190" s="72"/>
      <c r="NBU190" s="71"/>
      <c r="NBV190" s="71"/>
      <c r="NBW190" s="71"/>
      <c r="NBX190" s="71"/>
      <c r="NBY190" s="71"/>
      <c r="NBZ190" s="71"/>
      <c r="NCA190" s="71"/>
      <c r="NCB190" s="72"/>
      <c r="NCC190" s="72"/>
      <c r="NCD190" s="72"/>
      <c r="NCE190" s="72"/>
      <c r="NCF190" s="72"/>
      <c r="NCG190" s="72"/>
      <c r="NCH190" s="72"/>
      <c r="NCI190" s="72"/>
      <c r="NCJ190" s="72"/>
      <c r="NCK190" s="71"/>
      <c r="NCL190" s="71"/>
      <c r="NCM190" s="71"/>
      <c r="NCN190" s="71"/>
      <c r="NCO190" s="71"/>
      <c r="NCP190" s="71"/>
      <c r="NCQ190" s="71"/>
      <c r="NCR190" s="72"/>
      <c r="NCS190" s="72"/>
      <c r="NCT190" s="72"/>
      <c r="NCU190" s="72"/>
      <c r="NCV190" s="72"/>
      <c r="NCW190" s="72"/>
      <c r="NCX190" s="72"/>
      <c r="NCY190" s="72"/>
      <c r="NCZ190" s="72"/>
      <c r="NDA190" s="71"/>
      <c r="NDB190" s="71"/>
      <c r="NDC190" s="71"/>
      <c r="NDD190" s="71"/>
      <c r="NDE190" s="71"/>
      <c r="NDF190" s="71"/>
      <c r="NDG190" s="71"/>
      <c r="NDH190" s="72"/>
      <c r="NDI190" s="72"/>
      <c r="NDJ190" s="72"/>
      <c r="NDK190" s="72"/>
      <c r="NDL190" s="72"/>
      <c r="NDM190" s="72"/>
      <c r="NDN190" s="72"/>
      <c r="NDO190" s="72"/>
      <c r="NDP190" s="72"/>
      <c r="NDQ190" s="71"/>
      <c r="NDR190" s="71"/>
      <c r="NDS190" s="71"/>
      <c r="NDT190" s="71"/>
      <c r="NDU190" s="71"/>
      <c r="NDV190" s="71"/>
      <c r="NDW190" s="71"/>
      <c r="NDX190" s="72"/>
      <c r="NDY190" s="72"/>
      <c r="NDZ190" s="72"/>
      <c r="NEA190" s="72"/>
      <c r="NEB190" s="72"/>
      <c r="NEC190" s="72"/>
      <c r="NED190" s="72"/>
      <c r="NEE190" s="72"/>
      <c r="NEF190" s="72"/>
      <c r="NEG190" s="71"/>
      <c r="NEH190" s="71"/>
      <c r="NEI190" s="71"/>
      <c r="NEJ190" s="71"/>
      <c r="NEK190" s="71"/>
      <c r="NEL190" s="71"/>
      <c r="NEM190" s="71"/>
      <c r="NEN190" s="72"/>
      <c r="NEO190" s="72"/>
      <c r="NEP190" s="72"/>
      <c r="NEQ190" s="72"/>
      <c r="NER190" s="72"/>
      <c r="NES190" s="72"/>
      <c r="NET190" s="72"/>
      <c r="NEU190" s="72"/>
      <c r="NEV190" s="72"/>
      <c r="NEW190" s="71"/>
      <c r="NEX190" s="71"/>
      <c r="NEY190" s="71"/>
      <c r="NEZ190" s="71"/>
      <c r="NFA190" s="71"/>
      <c r="NFB190" s="71"/>
      <c r="NFC190" s="71"/>
      <c r="NFD190" s="72"/>
      <c r="NFE190" s="72"/>
      <c r="NFF190" s="72"/>
      <c r="NFG190" s="72"/>
      <c r="NFH190" s="72"/>
      <c r="NFI190" s="72"/>
      <c r="NFJ190" s="72"/>
      <c r="NFK190" s="72"/>
      <c r="NFL190" s="72"/>
      <c r="NFM190" s="71"/>
      <c r="NFN190" s="71"/>
      <c r="NFO190" s="71"/>
      <c r="NFP190" s="71"/>
      <c r="NFQ190" s="71"/>
      <c r="NFR190" s="71"/>
      <c r="NFS190" s="71"/>
      <c r="NFT190" s="72"/>
      <c r="NFU190" s="72"/>
      <c r="NFV190" s="72"/>
      <c r="NFW190" s="72"/>
      <c r="NFX190" s="72"/>
      <c r="NFY190" s="72"/>
      <c r="NFZ190" s="72"/>
      <c r="NGA190" s="72"/>
      <c r="NGB190" s="72"/>
      <c r="NGC190" s="71"/>
      <c r="NGD190" s="71"/>
      <c r="NGE190" s="71"/>
      <c r="NGF190" s="71"/>
      <c r="NGG190" s="71"/>
      <c r="NGH190" s="71"/>
      <c r="NGI190" s="71"/>
      <c r="NGJ190" s="72"/>
      <c r="NGK190" s="72"/>
      <c r="NGL190" s="72"/>
      <c r="NGM190" s="72"/>
      <c r="NGN190" s="72"/>
      <c r="NGO190" s="72"/>
      <c r="NGP190" s="72"/>
      <c r="NGQ190" s="72"/>
      <c r="NGR190" s="72"/>
      <c r="NGS190" s="71"/>
      <c r="NGT190" s="71"/>
      <c r="NGU190" s="71"/>
      <c r="NGV190" s="71"/>
      <c r="NGW190" s="71"/>
      <c r="NGX190" s="71"/>
      <c r="NGY190" s="71"/>
      <c r="NGZ190" s="72"/>
      <c r="NHA190" s="72"/>
      <c r="NHB190" s="72"/>
      <c r="NHC190" s="72"/>
      <c r="NHD190" s="72"/>
      <c r="NHE190" s="72"/>
      <c r="NHF190" s="72"/>
      <c r="NHG190" s="72"/>
      <c r="NHH190" s="72"/>
      <c r="NHI190" s="71"/>
      <c r="NHJ190" s="71"/>
      <c r="NHK190" s="71"/>
      <c r="NHL190" s="71"/>
      <c r="NHM190" s="71"/>
      <c r="NHN190" s="71"/>
      <c r="NHO190" s="71"/>
      <c r="NHP190" s="72"/>
      <c r="NHQ190" s="72"/>
      <c r="NHR190" s="72"/>
      <c r="NHS190" s="72"/>
      <c r="NHT190" s="72"/>
      <c r="NHU190" s="72"/>
      <c r="NHV190" s="72"/>
      <c r="NHW190" s="72"/>
      <c r="NHX190" s="72"/>
      <c r="NHY190" s="71"/>
      <c r="NHZ190" s="71"/>
      <c r="NIA190" s="71"/>
      <c r="NIB190" s="71"/>
      <c r="NIC190" s="71"/>
      <c r="NID190" s="71"/>
      <c r="NIE190" s="71"/>
      <c r="NIF190" s="72"/>
      <c r="NIG190" s="72"/>
      <c r="NIH190" s="72"/>
      <c r="NII190" s="72"/>
      <c r="NIJ190" s="72"/>
      <c r="NIK190" s="72"/>
      <c r="NIL190" s="72"/>
      <c r="NIM190" s="72"/>
      <c r="NIN190" s="72"/>
      <c r="NIO190" s="71"/>
      <c r="NIP190" s="71"/>
      <c r="NIQ190" s="71"/>
      <c r="NIR190" s="71"/>
      <c r="NIS190" s="71"/>
      <c r="NIT190" s="71"/>
      <c r="NIU190" s="71"/>
      <c r="NIV190" s="72"/>
      <c r="NIW190" s="72"/>
      <c r="NIX190" s="72"/>
      <c r="NIY190" s="72"/>
      <c r="NIZ190" s="72"/>
      <c r="NJA190" s="72"/>
      <c r="NJB190" s="72"/>
      <c r="NJC190" s="72"/>
      <c r="NJD190" s="72"/>
      <c r="NJE190" s="71"/>
      <c r="NJF190" s="71"/>
      <c r="NJG190" s="71"/>
      <c r="NJH190" s="71"/>
      <c r="NJI190" s="71"/>
      <c r="NJJ190" s="71"/>
      <c r="NJK190" s="71"/>
      <c r="NJL190" s="72"/>
      <c r="NJM190" s="72"/>
      <c r="NJN190" s="72"/>
      <c r="NJO190" s="72"/>
      <c r="NJP190" s="72"/>
      <c r="NJQ190" s="72"/>
      <c r="NJR190" s="72"/>
      <c r="NJS190" s="72"/>
      <c r="NJT190" s="72"/>
      <c r="NJU190" s="71"/>
      <c r="NJV190" s="71"/>
      <c r="NJW190" s="71"/>
      <c r="NJX190" s="71"/>
      <c r="NJY190" s="71"/>
      <c r="NJZ190" s="71"/>
      <c r="NKA190" s="71"/>
      <c r="NKB190" s="72"/>
      <c r="NKC190" s="72"/>
      <c r="NKD190" s="72"/>
      <c r="NKE190" s="72"/>
      <c r="NKF190" s="72"/>
      <c r="NKG190" s="72"/>
      <c r="NKH190" s="72"/>
      <c r="NKI190" s="72"/>
      <c r="NKJ190" s="72"/>
      <c r="NKK190" s="71"/>
      <c r="NKL190" s="71"/>
      <c r="NKM190" s="71"/>
      <c r="NKN190" s="71"/>
      <c r="NKO190" s="71"/>
      <c r="NKP190" s="71"/>
      <c r="NKQ190" s="71"/>
      <c r="NKR190" s="72"/>
      <c r="NKS190" s="72"/>
      <c r="NKT190" s="72"/>
      <c r="NKU190" s="72"/>
      <c r="NKV190" s="72"/>
      <c r="NKW190" s="72"/>
      <c r="NKX190" s="72"/>
      <c r="NKY190" s="72"/>
      <c r="NKZ190" s="72"/>
      <c r="NLA190" s="71"/>
      <c r="NLB190" s="71"/>
      <c r="NLC190" s="71"/>
      <c r="NLD190" s="71"/>
      <c r="NLE190" s="71"/>
      <c r="NLF190" s="71"/>
      <c r="NLG190" s="71"/>
      <c r="NLH190" s="72"/>
      <c r="NLI190" s="72"/>
      <c r="NLJ190" s="72"/>
      <c r="NLK190" s="72"/>
      <c r="NLL190" s="72"/>
      <c r="NLM190" s="72"/>
      <c r="NLN190" s="72"/>
      <c r="NLO190" s="72"/>
      <c r="NLP190" s="72"/>
      <c r="NLQ190" s="71"/>
      <c r="NLR190" s="71"/>
      <c r="NLS190" s="71"/>
      <c r="NLT190" s="71"/>
      <c r="NLU190" s="71"/>
      <c r="NLV190" s="71"/>
      <c r="NLW190" s="71"/>
      <c r="NLX190" s="72"/>
      <c r="NLY190" s="72"/>
      <c r="NLZ190" s="72"/>
      <c r="NMA190" s="72"/>
      <c r="NMB190" s="72"/>
      <c r="NMC190" s="72"/>
      <c r="NMD190" s="72"/>
      <c r="NME190" s="72"/>
      <c r="NMF190" s="72"/>
      <c r="NMG190" s="71"/>
      <c r="NMH190" s="71"/>
      <c r="NMI190" s="71"/>
      <c r="NMJ190" s="71"/>
      <c r="NMK190" s="71"/>
      <c r="NML190" s="71"/>
      <c r="NMM190" s="71"/>
      <c r="NMN190" s="72"/>
      <c r="NMO190" s="72"/>
      <c r="NMP190" s="72"/>
      <c r="NMQ190" s="72"/>
      <c r="NMR190" s="72"/>
      <c r="NMS190" s="72"/>
      <c r="NMT190" s="72"/>
      <c r="NMU190" s="72"/>
      <c r="NMV190" s="72"/>
      <c r="NMW190" s="71"/>
      <c r="NMX190" s="71"/>
      <c r="NMY190" s="71"/>
      <c r="NMZ190" s="71"/>
      <c r="NNA190" s="71"/>
      <c r="NNB190" s="71"/>
      <c r="NNC190" s="71"/>
      <c r="NND190" s="72"/>
      <c r="NNE190" s="72"/>
      <c r="NNF190" s="72"/>
      <c r="NNG190" s="72"/>
      <c r="NNH190" s="72"/>
      <c r="NNI190" s="72"/>
      <c r="NNJ190" s="72"/>
      <c r="NNK190" s="72"/>
      <c r="NNL190" s="72"/>
      <c r="NNM190" s="71"/>
      <c r="NNN190" s="71"/>
      <c r="NNO190" s="71"/>
      <c r="NNP190" s="71"/>
      <c r="NNQ190" s="71"/>
      <c r="NNR190" s="71"/>
      <c r="NNS190" s="71"/>
      <c r="NNT190" s="72"/>
      <c r="NNU190" s="72"/>
      <c r="NNV190" s="72"/>
      <c r="NNW190" s="72"/>
      <c r="NNX190" s="72"/>
      <c r="NNY190" s="72"/>
      <c r="NNZ190" s="72"/>
      <c r="NOA190" s="72"/>
      <c r="NOB190" s="72"/>
      <c r="NOC190" s="71"/>
      <c r="NOD190" s="71"/>
      <c r="NOE190" s="71"/>
      <c r="NOF190" s="71"/>
      <c r="NOG190" s="71"/>
      <c r="NOH190" s="71"/>
      <c r="NOI190" s="71"/>
      <c r="NOJ190" s="72"/>
      <c r="NOK190" s="72"/>
      <c r="NOL190" s="72"/>
      <c r="NOM190" s="72"/>
      <c r="NON190" s="72"/>
      <c r="NOO190" s="72"/>
      <c r="NOP190" s="72"/>
      <c r="NOQ190" s="72"/>
      <c r="NOR190" s="72"/>
      <c r="NOS190" s="71"/>
      <c r="NOT190" s="71"/>
      <c r="NOU190" s="71"/>
      <c r="NOV190" s="71"/>
      <c r="NOW190" s="71"/>
      <c r="NOX190" s="71"/>
      <c r="NOY190" s="71"/>
      <c r="NOZ190" s="72"/>
      <c r="NPA190" s="72"/>
      <c r="NPB190" s="72"/>
      <c r="NPC190" s="72"/>
      <c r="NPD190" s="72"/>
      <c r="NPE190" s="72"/>
      <c r="NPF190" s="72"/>
      <c r="NPG190" s="72"/>
      <c r="NPH190" s="72"/>
      <c r="NPI190" s="71"/>
      <c r="NPJ190" s="71"/>
      <c r="NPK190" s="71"/>
      <c r="NPL190" s="71"/>
      <c r="NPM190" s="71"/>
      <c r="NPN190" s="71"/>
      <c r="NPO190" s="71"/>
      <c r="NPP190" s="72"/>
      <c r="NPQ190" s="72"/>
      <c r="NPR190" s="72"/>
      <c r="NPS190" s="72"/>
      <c r="NPT190" s="72"/>
      <c r="NPU190" s="72"/>
      <c r="NPV190" s="72"/>
      <c r="NPW190" s="72"/>
      <c r="NPX190" s="72"/>
      <c r="NPY190" s="71"/>
      <c r="NPZ190" s="71"/>
      <c r="NQA190" s="71"/>
      <c r="NQB190" s="71"/>
      <c r="NQC190" s="71"/>
      <c r="NQD190" s="71"/>
      <c r="NQE190" s="71"/>
      <c r="NQF190" s="72"/>
      <c r="NQG190" s="72"/>
      <c r="NQH190" s="72"/>
      <c r="NQI190" s="72"/>
      <c r="NQJ190" s="72"/>
      <c r="NQK190" s="72"/>
      <c r="NQL190" s="72"/>
      <c r="NQM190" s="72"/>
      <c r="NQN190" s="72"/>
      <c r="NQO190" s="71"/>
      <c r="NQP190" s="71"/>
      <c r="NQQ190" s="71"/>
      <c r="NQR190" s="71"/>
      <c r="NQS190" s="71"/>
      <c r="NQT190" s="71"/>
      <c r="NQU190" s="71"/>
      <c r="NQV190" s="72"/>
      <c r="NQW190" s="72"/>
      <c r="NQX190" s="72"/>
      <c r="NQY190" s="72"/>
      <c r="NQZ190" s="72"/>
      <c r="NRA190" s="72"/>
      <c r="NRB190" s="72"/>
      <c r="NRC190" s="72"/>
      <c r="NRD190" s="72"/>
      <c r="NRE190" s="71"/>
      <c r="NRF190" s="71"/>
      <c r="NRG190" s="71"/>
      <c r="NRH190" s="71"/>
      <c r="NRI190" s="71"/>
      <c r="NRJ190" s="71"/>
      <c r="NRK190" s="71"/>
      <c r="NRL190" s="72"/>
      <c r="NRM190" s="72"/>
      <c r="NRN190" s="72"/>
      <c r="NRO190" s="72"/>
      <c r="NRP190" s="72"/>
      <c r="NRQ190" s="72"/>
      <c r="NRR190" s="72"/>
      <c r="NRS190" s="72"/>
      <c r="NRT190" s="72"/>
      <c r="NRU190" s="71"/>
      <c r="NRV190" s="71"/>
      <c r="NRW190" s="71"/>
      <c r="NRX190" s="71"/>
      <c r="NRY190" s="71"/>
      <c r="NRZ190" s="71"/>
      <c r="NSA190" s="71"/>
      <c r="NSB190" s="72"/>
      <c r="NSC190" s="72"/>
      <c r="NSD190" s="72"/>
      <c r="NSE190" s="72"/>
      <c r="NSF190" s="72"/>
      <c r="NSG190" s="72"/>
      <c r="NSH190" s="72"/>
      <c r="NSI190" s="72"/>
      <c r="NSJ190" s="72"/>
      <c r="NSK190" s="71"/>
      <c r="NSL190" s="71"/>
      <c r="NSM190" s="71"/>
      <c r="NSN190" s="71"/>
      <c r="NSO190" s="71"/>
      <c r="NSP190" s="71"/>
      <c r="NSQ190" s="71"/>
      <c r="NSR190" s="72"/>
      <c r="NSS190" s="72"/>
      <c r="NST190" s="72"/>
      <c r="NSU190" s="72"/>
      <c r="NSV190" s="72"/>
      <c r="NSW190" s="72"/>
      <c r="NSX190" s="72"/>
      <c r="NSY190" s="72"/>
      <c r="NSZ190" s="72"/>
      <c r="NTA190" s="71"/>
      <c r="NTB190" s="71"/>
      <c r="NTC190" s="71"/>
      <c r="NTD190" s="71"/>
      <c r="NTE190" s="71"/>
      <c r="NTF190" s="71"/>
      <c r="NTG190" s="71"/>
      <c r="NTH190" s="72"/>
      <c r="NTI190" s="72"/>
      <c r="NTJ190" s="72"/>
      <c r="NTK190" s="72"/>
      <c r="NTL190" s="72"/>
      <c r="NTM190" s="72"/>
      <c r="NTN190" s="72"/>
      <c r="NTO190" s="72"/>
      <c r="NTP190" s="72"/>
      <c r="NTQ190" s="71"/>
      <c r="NTR190" s="71"/>
      <c r="NTS190" s="71"/>
      <c r="NTT190" s="71"/>
      <c r="NTU190" s="71"/>
      <c r="NTV190" s="71"/>
      <c r="NTW190" s="71"/>
      <c r="NTX190" s="72"/>
      <c r="NTY190" s="72"/>
      <c r="NTZ190" s="72"/>
      <c r="NUA190" s="72"/>
      <c r="NUB190" s="72"/>
      <c r="NUC190" s="72"/>
      <c r="NUD190" s="72"/>
      <c r="NUE190" s="72"/>
      <c r="NUF190" s="72"/>
      <c r="NUG190" s="71"/>
      <c r="NUH190" s="71"/>
      <c r="NUI190" s="71"/>
      <c r="NUJ190" s="71"/>
      <c r="NUK190" s="71"/>
      <c r="NUL190" s="71"/>
      <c r="NUM190" s="71"/>
      <c r="NUN190" s="72"/>
      <c r="NUO190" s="72"/>
      <c r="NUP190" s="72"/>
      <c r="NUQ190" s="72"/>
      <c r="NUR190" s="72"/>
      <c r="NUS190" s="72"/>
      <c r="NUT190" s="72"/>
      <c r="NUU190" s="72"/>
      <c r="NUV190" s="72"/>
      <c r="NUW190" s="71"/>
      <c r="NUX190" s="71"/>
      <c r="NUY190" s="71"/>
      <c r="NUZ190" s="71"/>
      <c r="NVA190" s="71"/>
      <c r="NVB190" s="71"/>
      <c r="NVC190" s="71"/>
      <c r="NVD190" s="72"/>
      <c r="NVE190" s="72"/>
      <c r="NVF190" s="72"/>
      <c r="NVG190" s="72"/>
      <c r="NVH190" s="72"/>
      <c r="NVI190" s="72"/>
      <c r="NVJ190" s="72"/>
      <c r="NVK190" s="72"/>
      <c r="NVL190" s="72"/>
      <c r="NVM190" s="71"/>
      <c r="NVN190" s="71"/>
      <c r="NVO190" s="71"/>
      <c r="NVP190" s="71"/>
      <c r="NVQ190" s="71"/>
      <c r="NVR190" s="71"/>
      <c r="NVS190" s="71"/>
      <c r="NVT190" s="72"/>
      <c r="NVU190" s="72"/>
      <c r="NVV190" s="72"/>
      <c r="NVW190" s="72"/>
      <c r="NVX190" s="72"/>
      <c r="NVY190" s="72"/>
      <c r="NVZ190" s="72"/>
      <c r="NWA190" s="72"/>
      <c r="NWB190" s="72"/>
      <c r="NWC190" s="71"/>
      <c r="NWD190" s="71"/>
      <c r="NWE190" s="71"/>
      <c r="NWF190" s="71"/>
      <c r="NWG190" s="71"/>
      <c r="NWH190" s="71"/>
      <c r="NWI190" s="71"/>
      <c r="NWJ190" s="72"/>
      <c r="NWK190" s="72"/>
      <c r="NWL190" s="72"/>
      <c r="NWM190" s="72"/>
      <c r="NWN190" s="72"/>
      <c r="NWO190" s="72"/>
      <c r="NWP190" s="72"/>
      <c r="NWQ190" s="72"/>
      <c r="NWR190" s="72"/>
      <c r="NWS190" s="71"/>
      <c r="NWT190" s="71"/>
      <c r="NWU190" s="71"/>
      <c r="NWV190" s="71"/>
      <c r="NWW190" s="71"/>
      <c r="NWX190" s="71"/>
      <c r="NWY190" s="71"/>
      <c r="NWZ190" s="72"/>
      <c r="NXA190" s="72"/>
      <c r="NXB190" s="72"/>
      <c r="NXC190" s="72"/>
      <c r="NXD190" s="72"/>
      <c r="NXE190" s="72"/>
      <c r="NXF190" s="72"/>
      <c r="NXG190" s="72"/>
      <c r="NXH190" s="72"/>
      <c r="NXI190" s="71"/>
      <c r="NXJ190" s="71"/>
      <c r="NXK190" s="71"/>
      <c r="NXL190" s="71"/>
      <c r="NXM190" s="71"/>
      <c r="NXN190" s="71"/>
      <c r="NXO190" s="71"/>
      <c r="NXP190" s="72"/>
      <c r="NXQ190" s="72"/>
      <c r="NXR190" s="72"/>
      <c r="NXS190" s="72"/>
      <c r="NXT190" s="72"/>
      <c r="NXU190" s="72"/>
      <c r="NXV190" s="72"/>
      <c r="NXW190" s="72"/>
      <c r="NXX190" s="72"/>
      <c r="NXY190" s="71"/>
      <c r="NXZ190" s="71"/>
      <c r="NYA190" s="71"/>
      <c r="NYB190" s="71"/>
      <c r="NYC190" s="71"/>
      <c r="NYD190" s="71"/>
      <c r="NYE190" s="71"/>
      <c r="NYF190" s="72"/>
      <c r="NYG190" s="72"/>
      <c r="NYH190" s="72"/>
      <c r="NYI190" s="72"/>
      <c r="NYJ190" s="72"/>
      <c r="NYK190" s="72"/>
      <c r="NYL190" s="72"/>
      <c r="NYM190" s="72"/>
      <c r="NYN190" s="72"/>
      <c r="NYO190" s="71"/>
      <c r="NYP190" s="71"/>
      <c r="NYQ190" s="71"/>
      <c r="NYR190" s="71"/>
      <c r="NYS190" s="71"/>
      <c r="NYT190" s="71"/>
      <c r="NYU190" s="71"/>
      <c r="NYV190" s="72"/>
      <c r="NYW190" s="72"/>
      <c r="NYX190" s="72"/>
      <c r="NYY190" s="72"/>
      <c r="NYZ190" s="72"/>
      <c r="NZA190" s="72"/>
      <c r="NZB190" s="72"/>
      <c r="NZC190" s="72"/>
      <c r="NZD190" s="72"/>
      <c r="NZE190" s="71"/>
      <c r="NZF190" s="71"/>
      <c r="NZG190" s="71"/>
      <c r="NZH190" s="71"/>
      <c r="NZI190" s="71"/>
      <c r="NZJ190" s="71"/>
      <c r="NZK190" s="71"/>
      <c r="NZL190" s="72"/>
      <c r="NZM190" s="72"/>
      <c r="NZN190" s="72"/>
      <c r="NZO190" s="72"/>
      <c r="NZP190" s="72"/>
      <c r="NZQ190" s="72"/>
      <c r="NZR190" s="72"/>
      <c r="NZS190" s="72"/>
      <c r="NZT190" s="72"/>
      <c r="NZU190" s="71"/>
      <c r="NZV190" s="71"/>
      <c r="NZW190" s="71"/>
      <c r="NZX190" s="71"/>
      <c r="NZY190" s="71"/>
      <c r="NZZ190" s="71"/>
      <c r="OAA190" s="71"/>
      <c r="OAB190" s="72"/>
      <c r="OAC190" s="72"/>
      <c r="OAD190" s="72"/>
      <c r="OAE190" s="72"/>
      <c r="OAF190" s="72"/>
      <c r="OAG190" s="72"/>
      <c r="OAH190" s="72"/>
      <c r="OAI190" s="72"/>
      <c r="OAJ190" s="72"/>
      <c r="OAK190" s="71"/>
      <c r="OAL190" s="71"/>
      <c r="OAM190" s="71"/>
      <c r="OAN190" s="71"/>
      <c r="OAO190" s="71"/>
      <c r="OAP190" s="71"/>
      <c r="OAQ190" s="71"/>
      <c r="OAR190" s="72"/>
      <c r="OAS190" s="72"/>
      <c r="OAT190" s="72"/>
      <c r="OAU190" s="72"/>
      <c r="OAV190" s="72"/>
      <c r="OAW190" s="72"/>
      <c r="OAX190" s="72"/>
      <c r="OAY190" s="72"/>
      <c r="OAZ190" s="72"/>
      <c r="OBA190" s="71"/>
      <c r="OBB190" s="71"/>
      <c r="OBC190" s="71"/>
      <c r="OBD190" s="71"/>
      <c r="OBE190" s="71"/>
      <c r="OBF190" s="71"/>
      <c r="OBG190" s="71"/>
      <c r="OBH190" s="72"/>
      <c r="OBI190" s="72"/>
      <c r="OBJ190" s="72"/>
      <c r="OBK190" s="72"/>
      <c r="OBL190" s="72"/>
      <c r="OBM190" s="72"/>
      <c r="OBN190" s="72"/>
      <c r="OBO190" s="72"/>
      <c r="OBP190" s="72"/>
      <c r="OBQ190" s="71"/>
      <c r="OBR190" s="71"/>
      <c r="OBS190" s="71"/>
      <c r="OBT190" s="71"/>
      <c r="OBU190" s="71"/>
      <c r="OBV190" s="71"/>
      <c r="OBW190" s="71"/>
      <c r="OBX190" s="72"/>
      <c r="OBY190" s="72"/>
      <c r="OBZ190" s="72"/>
      <c r="OCA190" s="72"/>
      <c r="OCB190" s="72"/>
      <c r="OCC190" s="72"/>
      <c r="OCD190" s="72"/>
      <c r="OCE190" s="72"/>
      <c r="OCF190" s="72"/>
      <c r="OCG190" s="71"/>
      <c r="OCH190" s="71"/>
      <c r="OCI190" s="71"/>
      <c r="OCJ190" s="71"/>
      <c r="OCK190" s="71"/>
      <c r="OCL190" s="71"/>
      <c r="OCM190" s="71"/>
      <c r="OCN190" s="72"/>
      <c r="OCO190" s="72"/>
      <c r="OCP190" s="72"/>
      <c r="OCQ190" s="72"/>
      <c r="OCR190" s="72"/>
      <c r="OCS190" s="72"/>
      <c r="OCT190" s="72"/>
      <c r="OCU190" s="72"/>
      <c r="OCV190" s="72"/>
      <c r="OCW190" s="71"/>
      <c r="OCX190" s="71"/>
      <c r="OCY190" s="71"/>
      <c r="OCZ190" s="71"/>
      <c r="ODA190" s="71"/>
      <c r="ODB190" s="71"/>
      <c r="ODC190" s="71"/>
      <c r="ODD190" s="72"/>
      <c r="ODE190" s="72"/>
      <c r="ODF190" s="72"/>
      <c r="ODG190" s="72"/>
      <c r="ODH190" s="72"/>
      <c r="ODI190" s="72"/>
      <c r="ODJ190" s="72"/>
      <c r="ODK190" s="72"/>
      <c r="ODL190" s="72"/>
      <c r="ODM190" s="71"/>
      <c r="ODN190" s="71"/>
      <c r="ODO190" s="71"/>
      <c r="ODP190" s="71"/>
      <c r="ODQ190" s="71"/>
      <c r="ODR190" s="71"/>
      <c r="ODS190" s="71"/>
      <c r="ODT190" s="72"/>
      <c r="ODU190" s="72"/>
      <c r="ODV190" s="72"/>
      <c r="ODW190" s="72"/>
      <c r="ODX190" s="72"/>
      <c r="ODY190" s="72"/>
      <c r="ODZ190" s="72"/>
      <c r="OEA190" s="72"/>
      <c r="OEB190" s="72"/>
      <c r="OEC190" s="71"/>
      <c r="OED190" s="71"/>
      <c r="OEE190" s="71"/>
      <c r="OEF190" s="71"/>
      <c r="OEG190" s="71"/>
      <c r="OEH190" s="71"/>
      <c r="OEI190" s="71"/>
      <c r="OEJ190" s="72"/>
      <c r="OEK190" s="72"/>
      <c r="OEL190" s="72"/>
      <c r="OEM190" s="72"/>
      <c r="OEN190" s="72"/>
      <c r="OEO190" s="72"/>
      <c r="OEP190" s="72"/>
      <c r="OEQ190" s="72"/>
      <c r="OER190" s="72"/>
      <c r="OES190" s="71"/>
      <c r="OET190" s="71"/>
      <c r="OEU190" s="71"/>
      <c r="OEV190" s="71"/>
      <c r="OEW190" s="71"/>
      <c r="OEX190" s="71"/>
      <c r="OEY190" s="71"/>
      <c r="OEZ190" s="72"/>
      <c r="OFA190" s="72"/>
      <c r="OFB190" s="72"/>
      <c r="OFC190" s="72"/>
      <c r="OFD190" s="72"/>
      <c r="OFE190" s="72"/>
      <c r="OFF190" s="72"/>
      <c r="OFG190" s="72"/>
      <c r="OFH190" s="72"/>
      <c r="OFI190" s="71"/>
      <c r="OFJ190" s="71"/>
      <c r="OFK190" s="71"/>
      <c r="OFL190" s="71"/>
      <c r="OFM190" s="71"/>
      <c r="OFN190" s="71"/>
      <c r="OFO190" s="71"/>
      <c r="OFP190" s="72"/>
      <c r="OFQ190" s="72"/>
      <c r="OFR190" s="72"/>
      <c r="OFS190" s="72"/>
      <c r="OFT190" s="72"/>
      <c r="OFU190" s="72"/>
      <c r="OFV190" s="72"/>
      <c r="OFW190" s="72"/>
      <c r="OFX190" s="72"/>
      <c r="OFY190" s="71"/>
      <c r="OFZ190" s="71"/>
      <c r="OGA190" s="71"/>
      <c r="OGB190" s="71"/>
      <c r="OGC190" s="71"/>
      <c r="OGD190" s="71"/>
      <c r="OGE190" s="71"/>
      <c r="OGF190" s="72"/>
      <c r="OGG190" s="72"/>
      <c r="OGH190" s="72"/>
      <c r="OGI190" s="72"/>
      <c r="OGJ190" s="72"/>
      <c r="OGK190" s="72"/>
      <c r="OGL190" s="72"/>
      <c r="OGM190" s="72"/>
      <c r="OGN190" s="72"/>
      <c r="OGO190" s="71"/>
      <c r="OGP190" s="71"/>
      <c r="OGQ190" s="71"/>
      <c r="OGR190" s="71"/>
      <c r="OGS190" s="71"/>
      <c r="OGT190" s="71"/>
      <c r="OGU190" s="71"/>
      <c r="OGV190" s="72"/>
      <c r="OGW190" s="72"/>
      <c r="OGX190" s="72"/>
      <c r="OGY190" s="72"/>
      <c r="OGZ190" s="72"/>
      <c r="OHA190" s="72"/>
      <c r="OHB190" s="72"/>
      <c r="OHC190" s="72"/>
      <c r="OHD190" s="72"/>
      <c r="OHE190" s="71"/>
      <c r="OHF190" s="71"/>
      <c r="OHG190" s="71"/>
      <c r="OHH190" s="71"/>
      <c r="OHI190" s="71"/>
      <c r="OHJ190" s="71"/>
      <c r="OHK190" s="71"/>
      <c r="OHL190" s="72"/>
      <c r="OHM190" s="72"/>
      <c r="OHN190" s="72"/>
      <c r="OHO190" s="72"/>
      <c r="OHP190" s="72"/>
      <c r="OHQ190" s="72"/>
      <c r="OHR190" s="72"/>
      <c r="OHS190" s="72"/>
      <c r="OHT190" s="72"/>
      <c r="OHU190" s="71"/>
      <c r="OHV190" s="71"/>
      <c r="OHW190" s="71"/>
      <c r="OHX190" s="71"/>
      <c r="OHY190" s="71"/>
      <c r="OHZ190" s="71"/>
      <c r="OIA190" s="71"/>
      <c r="OIB190" s="72"/>
      <c r="OIC190" s="72"/>
      <c r="OID190" s="72"/>
      <c r="OIE190" s="72"/>
      <c r="OIF190" s="72"/>
      <c r="OIG190" s="72"/>
      <c r="OIH190" s="72"/>
      <c r="OII190" s="72"/>
      <c r="OIJ190" s="72"/>
      <c r="OIK190" s="71"/>
      <c r="OIL190" s="71"/>
      <c r="OIM190" s="71"/>
      <c r="OIN190" s="71"/>
      <c r="OIO190" s="71"/>
      <c r="OIP190" s="71"/>
      <c r="OIQ190" s="71"/>
      <c r="OIR190" s="72"/>
      <c r="OIS190" s="72"/>
      <c r="OIT190" s="72"/>
      <c r="OIU190" s="72"/>
      <c r="OIV190" s="72"/>
      <c r="OIW190" s="72"/>
      <c r="OIX190" s="72"/>
      <c r="OIY190" s="72"/>
      <c r="OIZ190" s="72"/>
      <c r="OJA190" s="71"/>
      <c r="OJB190" s="71"/>
      <c r="OJC190" s="71"/>
      <c r="OJD190" s="71"/>
      <c r="OJE190" s="71"/>
      <c r="OJF190" s="71"/>
      <c r="OJG190" s="71"/>
      <c r="OJH190" s="72"/>
      <c r="OJI190" s="72"/>
      <c r="OJJ190" s="72"/>
      <c r="OJK190" s="72"/>
      <c r="OJL190" s="72"/>
      <c r="OJM190" s="72"/>
      <c r="OJN190" s="72"/>
      <c r="OJO190" s="72"/>
      <c r="OJP190" s="72"/>
      <c r="OJQ190" s="71"/>
      <c r="OJR190" s="71"/>
      <c r="OJS190" s="71"/>
      <c r="OJT190" s="71"/>
      <c r="OJU190" s="71"/>
      <c r="OJV190" s="71"/>
      <c r="OJW190" s="71"/>
      <c r="OJX190" s="72"/>
      <c r="OJY190" s="72"/>
      <c r="OJZ190" s="72"/>
      <c r="OKA190" s="72"/>
      <c r="OKB190" s="72"/>
      <c r="OKC190" s="72"/>
      <c r="OKD190" s="72"/>
      <c r="OKE190" s="72"/>
      <c r="OKF190" s="72"/>
      <c r="OKG190" s="71"/>
      <c r="OKH190" s="71"/>
      <c r="OKI190" s="71"/>
      <c r="OKJ190" s="71"/>
      <c r="OKK190" s="71"/>
      <c r="OKL190" s="71"/>
      <c r="OKM190" s="71"/>
      <c r="OKN190" s="72"/>
      <c r="OKO190" s="72"/>
      <c r="OKP190" s="72"/>
      <c r="OKQ190" s="72"/>
      <c r="OKR190" s="72"/>
      <c r="OKS190" s="72"/>
      <c r="OKT190" s="72"/>
      <c r="OKU190" s="72"/>
      <c r="OKV190" s="72"/>
      <c r="OKW190" s="71"/>
      <c r="OKX190" s="71"/>
      <c r="OKY190" s="71"/>
      <c r="OKZ190" s="71"/>
      <c r="OLA190" s="71"/>
      <c r="OLB190" s="71"/>
      <c r="OLC190" s="71"/>
      <c r="OLD190" s="72"/>
      <c r="OLE190" s="72"/>
      <c r="OLF190" s="72"/>
      <c r="OLG190" s="72"/>
      <c r="OLH190" s="72"/>
      <c r="OLI190" s="72"/>
      <c r="OLJ190" s="72"/>
      <c r="OLK190" s="72"/>
      <c r="OLL190" s="72"/>
      <c r="OLM190" s="71"/>
      <c r="OLN190" s="71"/>
      <c r="OLO190" s="71"/>
      <c r="OLP190" s="71"/>
      <c r="OLQ190" s="71"/>
      <c r="OLR190" s="71"/>
      <c r="OLS190" s="71"/>
      <c r="OLT190" s="72"/>
      <c r="OLU190" s="72"/>
      <c r="OLV190" s="72"/>
      <c r="OLW190" s="72"/>
      <c r="OLX190" s="72"/>
      <c r="OLY190" s="72"/>
      <c r="OLZ190" s="72"/>
      <c r="OMA190" s="72"/>
      <c r="OMB190" s="72"/>
      <c r="OMC190" s="71"/>
      <c r="OMD190" s="71"/>
      <c r="OME190" s="71"/>
      <c r="OMF190" s="71"/>
      <c r="OMG190" s="71"/>
      <c r="OMH190" s="71"/>
      <c r="OMI190" s="71"/>
      <c r="OMJ190" s="72"/>
      <c r="OMK190" s="72"/>
      <c r="OML190" s="72"/>
      <c r="OMM190" s="72"/>
      <c r="OMN190" s="72"/>
      <c r="OMO190" s="72"/>
      <c r="OMP190" s="72"/>
      <c r="OMQ190" s="72"/>
      <c r="OMR190" s="72"/>
      <c r="OMS190" s="71"/>
      <c r="OMT190" s="71"/>
      <c r="OMU190" s="71"/>
      <c r="OMV190" s="71"/>
      <c r="OMW190" s="71"/>
      <c r="OMX190" s="71"/>
      <c r="OMY190" s="71"/>
      <c r="OMZ190" s="72"/>
      <c r="ONA190" s="72"/>
      <c r="ONB190" s="72"/>
      <c r="ONC190" s="72"/>
      <c r="OND190" s="72"/>
      <c r="ONE190" s="72"/>
      <c r="ONF190" s="72"/>
      <c r="ONG190" s="72"/>
      <c r="ONH190" s="72"/>
      <c r="ONI190" s="71"/>
      <c r="ONJ190" s="71"/>
      <c r="ONK190" s="71"/>
      <c r="ONL190" s="71"/>
      <c r="ONM190" s="71"/>
      <c r="ONN190" s="71"/>
      <c r="ONO190" s="71"/>
      <c r="ONP190" s="72"/>
      <c r="ONQ190" s="72"/>
      <c r="ONR190" s="72"/>
      <c r="ONS190" s="72"/>
      <c r="ONT190" s="72"/>
      <c r="ONU190" s="72"/>
      <c r="ONV190" s="72"/>
      <c r="ONW190" s="72"/>
      <c r="ONX190" s="72"/>
      <c r="ONY190" s="71"/>
      <c r="ONZ190" s="71"/>
      <c r="OOA190" s="71"/>
      <c r="OOB190" s="71"/>
      <c r="OOC190" s="71"/>
      <c r="OOD190" s="71"/>
      <c r="OOE190" s="71"/>
      <c r="OOF190" s="72"/>
      <c r="OOG190" s="72"/>
      <c r="OOH190" s="72"/>
      <c r="OOI190" s="72"/>
      <c r="OOJ190" s="72"/>
      <c r="OOK190" s="72"/>
      <c r="OOL190" s="72"/>
      <c r="OOM190" s="72"/>
      <c r="OON190" s="72"/>
      <c r="OOO190" s="71"/>
      <c r="OOP190" s="71"/>
      <c r="OOQ190" s="71"/>
      <c r="OOR190" s="71"/>
      <c r="OOS190" s="71"/>
      <c r="OOT190" s="71"/>
      <c r="OOU190" s="71"/>
      <c r="OOV190" s="72"/>
      <c r="OOW190" s="72"/>
      <c r="OOX190" s="72"/>
      <c r="OOY190" s="72"/>
      <c r="OOZ190" s="72"/>
      <c r="OPA190" s="72"/>
      <c r="OPB190" s="72"/>
      <c r="OPC190" s="72"/>
      <c r="OPD190" s="72"/>
      <c r="OPE190" s="71"/>
      <c r="OPF190" s="71"/>
      <c r="OPG190" s="71"/>
      <c r="OPH190" s="71"/>
      <c r="OPI190" s="71"/>
      <c r="OPJ190" s="71"/>
      <c r="OPK190" s="71"/>
      <c r="OPL190" s="72"/>
      <c r="OPM190" s="72"/>
      <c r="OPN190" s="72"/>
      <c r="OPO190" s="72"/>
      <c r="OPP190" s="72"/>
      <c r="OPQ190" s="72"/>
      <c r="OPR190" s="72"/>
      <c r="OPS190" s="72"/>
      <c r="OPT190" s="72"/>
      <c r="OPU190" s="71"/>
      <c r="OPV190" s="71"/>
      <c r="OPW190" s="71"/>
      <c r="OPX190" s="71"/>
      <c r="OPY190" s="71"/>
      <c r="OPZ190" s="71"/>
      <c r="OQA190" s="71"/>
      <c r="OQB190" s="72"/>
      <c r="OQC190" s="72"/>
      <c r="OQD190" s="72"/>
      <c r="OQE190" s="72"/>
      <c r="OQF190" s="72"/>
      <c r="OQG190" s="72"/>
      <c r="OQH190" s="72"/>
      <c r="OQI190" s="72"/>
      <c r="OQJ190" s="72"/>
      <c r="OQK190" s="71"/>
      <c r="OQL190" s="71"/>
      <c r="OQM190" s="71"/>
      <c r="OQN190" s="71"/>
      <c r="OQO190" s="71"/>
      <c r="OQP190" s="71"/>
      <c r="OQQ190" s="71"/>
      <c r="OQR190" s="72"/>
      <c r="OQS190" s="72"/>
      <c r="OQT190" s="72"/>
      <c r="OQU190" s="72"/>
      <c r="OQV190" s="72"/>
      <c r="OQW190" s="72"/>
      <c r="OQX190" s="72"/>
      <c r="OQY190" s="72"/>
      <c r="OQZ190" s="72"/>
      <c r="ORA190" s="71"/>
      <c r="ORB190" s="71"/>
      <c r="ORC190" s="71"/>
      <c r="ORD190" s="71"/>
      <c r="ORE190" s="71"/>
      <c r="ORF190" s="71"/>
      <c r="ORG190" s="71"/>
      <c r="ORH190" s="72"/>
      <c r="ORI190" s="72"/>
      <c r="ORJ190" s="72"/>
      <c r="ORK190" s="72"/>
      <c r="ORL190" s="72"/>
      <c r="ORM190" s="72"/>
      <c r="ORN190" s="72"/>
      <c r="ORO190" s="72"/>
      <c r="ORP190" s="72"/>
      <c r="ORQ190" s="71"/>
      <c r="ORR190" s="71"/>
      <c r="ORS190" s="71"/>
      <c r="ORT190" s="71"/>
      <c r="ORU190" s="71"/>
      <c r="ORV190" s="71"/>
      <c r="ORW190" s="71"/>
      <c r="ORX190" s="72"/>
      <c r="ORY190" s="72"/>
      <c r="ORZ190" s="72"/>
      <c r="OSA190" s="72"/>
      <c r="OSB190" s="72"/>
      <c r="OSC190" s="72"/>
      <c r="OSD190" s="72"/>
      <c r="OSE190" s="72"/>
      <c r="OSF190" s="72"/>
      <c r="OSG190" s="71"/>
      <c r="OSH190" s="71"/>
      <c r="OSI190" s="71"/>
      <c r="OSJ190" s="71"/>
      <c r="OSK190" s="71"/>
      <c r="OSL190" s="71"/>
      <c r="OSM190" s="71"/>
      <c r="OSN190" s="72"/>
      <c r="OSO190" s="72"/>
      <c r="OSP190" s="72"/>
      <c r="OSQ190" s="72"/>
      <c r="OSR190" s="72"/>
      <c r="OSS190" s="72"/>
      <c r="OST190" s="72"/>
      <c r="OSU190" s="72"/>
      <c r="OSV190" s="72"/>
      <c r="OSW190" s="71"/>
      <c r="OSX190" s="71"/>
      <c r="OSY190" s="71"/>
      <c r="OSZ190" s="71"/>
      <c r="OTA190" s="71"/>
      <c r="OTB190" s="71"/>
      <c r="OTC190" s="71"/>
      <c r="OTD190" s="72"/>
      <c r="OTE190" s="72"/>
      <c r="OTF190" s="72"/>
      <c r="OTG190" s="72"/>
      <c r="OTH190" s="72"/>
      <c r="OTI190" s="72"/>
      <c r="OTJ190" s="72"/>
      <c r="OTK190" s="72"/>
      <c r="OTL190" s="72"/>
      <c r="OTM190" s="71"/>
      <c r="OTN190" s="71"/>
      <c r="OTO190" s="71"/>
      <c r="OTP190" s="71"/>
      <c r="OTQ190" s="71"/>
      <c r="OTR190" s="71"/>
      <c r="OTS190" s="71"/>
      <c r="OTT190" s="72"/>
      <c r="OTU190" s="72"/>
      <c r="OTV190" s="72"/>
      <c r="OTW190" s="72"/>
      <c r="OTX190" s="72"/>
      <c r="OTY190" s="72"/>
      <c r="OTZ190" s="72"/>
      <c r="OUA190" s="72"/>
      <c r="OUB190" s="72"/>
      <c r="OUC190" s="71"/>
      <c r="OUD190" s="71"/>
      <c r="OUE190" s="71"/>
      <c r="OUF190" s="71"/>
      <c r="OUG190" s="71"/>
      <c r="OUH190" s="71"/>
      <c r="OUI190" s="71"/>
      <c r="OUJ190" s="72"/>
      <c r="OUK190" s="72"/>
      <c r="OUL190" s="72"/>
      <c r="OUM190" s="72"/>
      <c r="OUN190" s="72"/>
      <c r="OUO190" s="72"/>
      <c r="OUP190" s="72"/>
      <c r="OUQ190" s="72"/>
      <c r="OUR190" s="72"/>
      <c r="OUS190" s="71"/>
      <c r="OUT190" s="71"/>
      <c r="OUU190" s="71"/>
      <c r="OUV190" s="71"/>
      <c r="OUW190" s="71"/>
      <c r="OUX190" s="71"/>
      <c r="OUY190" s="71"/>
      <c r="OUZ190" s="72"/>
      <c r="OVA190" s="72"/>
      <c r="OVB190" s="72"/>
      <c r="OVC190" s="72"/>
      <c r="OVD190" s="72"/>
      <c r="OVE190" s="72"/>
      <c r="OVF190" s="72"/>
      <c r="OVG190" s="72"/>
      <c r="OVH190" s="72"/>
      <c r="OVI190" s="71"/>
      <c r="OVJ190" s="71"/>
      <c r="OVK190" s="71"/>
      <c r="OVL190" s="71"/>
      <c r="OVM190" s="71"/>
      <c r="OVN190" s="71"/>
      <c r="OVO190" s="71"/>
      <c r="OVP190" s="72"/>
      <c r="OVQ190" s="72"/>
      <c r="OVR190" s="72"/>
      <c r="OVS190" s="72"/>
      <c r="OVT190" s="72"/>
      <c r="OVU190" s="72"/>
      <c r="OVV190" s="72"/>
      <c r="OVW190" s="72"/>
      <c r="OVX190" s="72"/>
      <c r="OVY190" s="71"/>
      <c r="OVZ190" s="71"/>
      <c r="OWA190" s="71"/>
      <c r="OWB190" s="71"/>
      <c r="OWC190" s="71"/>
      <c r="OWD190" s="71"/>
      <c r="OWE190" s="71"/>
      <c r="OWF190" s="72"/>
      <c r="OWG190" s="72"/>
      <c r="OWH190" s="72"/>
      <c r="OWI190" s="72"/>
      <c r="OWJ190" s="72"/>
      <c r="OWK190" s="72"/>
      <c r="OWL190" s="72"/>
      <c r="OWM190" s="72"/>
      <c r="OWN190" s="72"/>
      <c r="OWO190" s="71"/>
      <c r="OWP190" s="71"/>
      <c r="OWQ190" s="71"/>
      <c r="OWR190" s="71"/>
      <c r="OWS190" s="71"/>
      <c r="OWT190" s="71"/>
      <c r="OWU190" s="71"/>
      <c r="OWV190" s="72"/>
      <c r="OWW190" s="72"/>
      <c r="OWX190" s="72"/>
      <c r="OWY190" s="72"/>
      <c r="OWZ190" s="72"/>
      <c r="OXA190" s="72"/>
      <c r="OXB190" s="72"/>
      <c r="OXC190" s="72"/>
      <c r="OXD190" s="72"/>
      <c r="OXE190" s="71"/>
      <c r="OXF190" s="71"/>
      <c r="OXG190" s="71"/>
      <c r="OXH190" s="71"/>
      <c r="OXI190" s="71"/>
      <c r="OXJ190" s="71"/>
      <c r="OXK190" s="71"/>
      <c r="OXL190" s="72"/>
      <c r="OXM190" s="72"/>
      <c r="OXN190" s="72"/>
      <c r="OXO190" s="72"/>
      <c r="OXP190" s="72"/>
      <c r="OXQ190" s="72"/>
      <c r="OXR190" s="72"/>
      <c r="OXS190" s="72"/>
      <c r="OXT190" s="72"/>
      <c r="OXU190" s="71"/>
      <c r="OXV190" s="71"/>
      <c r="OXW190" s="71"/>
      <c r="OXX190" s="71"/>
      <c r="OXY190" s="71"/>
      <c r="OXZ190" s="71"/>
      <c r="OYA190" s="71"/>
      <c r="OYB190" s="72"/>
      <c r="OYC190" s="72"/>
      <c r="OYD190" s="72"/>
      <c r="OYE190" s="72"/>
      <c r="OYF190" s="72"/>
      <c r="OYG190" s="72"/>
      <c r="OYH190" s="72"/>
      <c r="OYI190" s="72"/>
      <c r="OYJ190" s="72"/>
      <c r="OYK190" s="71"/>
      <c r="OYL190" s="71"/>
      <c r="OYM190" s="71"/>
      <c r="OYN190" s="71"/>
      <c r="OYO190" s="71"/>
      <c r="OYP190" s="71"/>
      <c r="OYQ190" s="71"/>
      <c r="OYR190" s="72"/>
      <c r="OYS190" s="72"/>
      <c r="OYT190" s="72"/>
      <c r="OYU190" s="72"/>
      <c r="OYV190" s="72"/>
      <c r="OYW190" s="72"/>
      <c r="OYX190" s="72"/>
      <c r="OYY190" s="72"/>
      <c r="OYZ190" s="72"/>
      <c r="OZA190" s="71"/>
      <c r="OZB190" s="71"/>
      <c r="OZC190" s="71"/>
      <c r="OZD190" s="71"/>
      <c r="OZE190" s="71"/>
      <c r="OZF190" s="71"/>
      <c r="OZG190" s="71"/>
      <c r="OZH190" s="72"/>
      <c r="OZI190" s="72"/>
      <c r="OZJ190" s="72"/>
      <c r="OZK190" s="72"/>
      <c r="OZL190" s="72"/>
      <c r="OZM190" s="72"/>
      <c r="OZN190" s="72"/>
      <c r="OZO190" s="72"/>
      <c r="OZP190" s="72"/>
      <c r="OZQ190" s="71"/>
      <c r="OZR190" s="71"/>
      <c r="OZS190" s="71"/>
      <c r="OZT190" s="71"/>
      <c r="OZU190" s="71"/>
      <c r="OZV190" s="71"/>
      <c r="OZW190" s="71"/>
      <c r="OZX190" s="72"/>
      <c r="OZY190" s="72"/>
      <c r="OZZ190" s="72"/>
      <c r="PAA190" s="72"/>
      <c r="PAB190" s="72"/>
      <c r="PAC190" s="72"/>
      <c r="PAD190" s="72"/>
      <c r="PAE190" s="72"/>
      <c r="PAF190" s="72"/>
      <c r="PAG190" s="71"/>
      <c r="PAH190" s="71"/>
      <c r="PAI190" s="71"/>
      <c r="PAJ190" s="71"/>
      <c r="PAK190" s="71"/>
      <c r="PAL190" s="71"/>
      <c r="PAM190" s="71"/>
      <c r="PAN190" s="72"/>
      <c r="PAO190" s="72"/>
      <c r="PAP190" s="72"/>
      <c r="PAQ190" s="72"/>
      <c r="PAR190" s="72"/>
      <c r="PAS190" s="72"/>
      <c r="PAT190" s="72"/>
      <c r="PAU190" s="72"/>
      <c r="PAV190" s="72"/>
      <c r="PAW190" s="71"/>
      <c r="PAX190" s="71"/>
      <c r="PAY190" s="71"/>
      <c r="PAZ190" s="71"/>
      <c r="PBA190" s="71"/>
      <c r="PBB190" s="71"/>
      <c r="PBC190" s="71"/>
      <c r="PBD190" s="72"/>
      <c r="PBE190" s="72"/>
      <c r="PBF190" s="72"/>
      <c r="PBG190" s="72"/>
      <c r="PBH190" s="72"/>
      <c r="PBI190" s="72"/>
      <c r="PBJ190" s="72"/>
      <c r="PBK190" s="72"/>
      <c r="PBL190" s="72"/>
      <c r="PBM190" s="71"/>
      <c r="PBN190" s="71"/>
      <c r="PBO190" s="71"/>
      <c r="PBP190" s="71"/>
      <c r="PBQ190" s="71"/>
      <c r="PBR190" s="71"/>
      <c r="PBS190" s="71"/>
      <c r="PBT190" s="72"/>
      <c r="PBU190" s="72"/>
      <c r="PBV190" s="72"/>
      <c r="PBW190" s="72"/>
      <c r="PBX190" s="72"/>
      <c r="PBY190" s="72"/>
      <c r="PBZ190" s="72"/>
      <c r="PCA190" s="72"/>
      <c r="PCB190" s="72"/>
      <c r="PCC190" s="71"/>
      <c r="PCD190" s="71"/>
      <c r="PCE190" s="71"/>
      <c r="PCF190" s="71"/>
      <c r="PCG190" s="71"/>
      <c r="PCH190" s="71"/>
      <c r="PCI190" s="71"/>
      <c r="PCJ190" s="72"/>
      <c r="PCK190" s="72"/>
      <c r="PCL190" s="72"/>
      <c r="PCM190" s="72"/>
      <c r="PCN190" s="72"/>
      <c r="PCO190" s="72"/>
      <c r="PCP190" s="72"/>
      <c r="PCQ190" s="72"/>
      <c r="PCR190" s="72"/>
      <c r="PCS190" s="71"/>
      <c r="PCT190" s="71"/>
      <c r="PCU190" s="71"/>
      <c r="PCV190" s="71"/>
      <c r="PCW190" s="71"/>
      <c r="PCX190" s="71"/>
      <c r="PCY190" s="71"/>
      <c r="PCZ190" s="72"/>
      <c r="PDA190" s="72"/>
      <c r="PDB190" s="72"/>
      <c r="PDC190" s="72"/>
      <c r="PDD190" s="72"/>
      <c r="PDE190" s="72"/>
      <c r="PDF190" s="72"/>
      <c r="PDG190" s="72"/>
      <c r="PDH190" s="72"/>
      <c r="PDI190" s="71"/>
      <c r="PDJ190" s="71"/>
      <c r="PDK190" s="71"/>
      <c r="PDL190" s="71"/>
      <c r="PDM190" s="71"/>
      <c r="PDN190" s="71"/>
      <c r="PDO190" s="71"/>
      <c r="PDP190" s="72"/>
      <c r="PDQ190" s="72"/>
      <c r="PDR190" s="72"/>
      <c r="PDS190" s="72"/>
      <c r="PDT190" s="72"/>
      <c r="PDU190" s="72"/>
      <c r="PDV190" s="72"/>
      <c r="PDW190" s="72"/>
      <c r="PDX190" s="72"/>
      <c r="PDY190" s="71"/>
      <c r="PDZ190" s="71"/>
      <c r="PEA190" s="71"/>
      <c r="PEB190" s="71"/>
      <c r="PEC190" s="71"/>
      <c r="PED190" s="71"/>
      <c r="PEE190" s="71"/>
      <c r="PEF190" s="72"/>
      <c r="PEG190" s="72"/>
      <c r="PEH190" s="72"/>
      <c r="PEI190" s="72"/>
      <c r="PEJ190" s="72"/>
      <c r="PEK190" s="72"/>
      <c r="PEL190" s="72"/>
      <c r="PEM190" s="72"/>
      <c r="PEN190" s="72"/>
      <c r="PEO190" s="71"/>
      <c r="PEP190" s="71"/>
      <c r="PEQ190" s="71"/>
      <c r="PER190" s="71"/>
      <c r="PES190" s="71"/>
      <c r="PET190" s="71"/>
      <c r="PEU190" s="71"/>
      <c r="PEV190" s="72"/>
      <c r="PEW190" s="72"/>
      <c r="PEX190" s="72"/>
      <c r="PEY190" s="72"/>
      <c r="PEZ190" s="72"/>
      <c r="PFA190" s="72"/>
      <c r="PFB190" s="72"/>
      <c r="PFC190" s="72"/>
      <c r="PFD190" s="72"/>
      <c r="PFE190" s="71"/>
      <c r="PFF190" s="71"/>
      <c r="PFG190" s="71"/>
      <c r="PFH190" s="71"/>
      <c r="PFI190" s="71"/>
      <c r="PFJ190" s="71"/>
      <c r="PFK190" s="71"/>
      <c r="PFL190" s="72"/>
      <c r="PFM190" s="72"/>
      <c r="PFN190" s="72"/>
      <c r="PFO190" s="72"/>
      <c r="PFP190" s="72"/>
      <c r="PFQ190" s="72"/>
      <c r="PFR190" s="72"/>
      <c r="PFS190" s="72"/>
      <c r="PFT190" s="72"/>
      <c r="PFU190" s="71"/>
      <c r="PFV190" s="71"/>
      <c r="PFW190" s="71"/>
      <c r="PFX190" s="71"/>
      <c r="PFY190" s="71"/>
      <c r="PFZ190" s="71"/>
      <c r="PGA190" s="71"/>
      <c r="PGB190" s="72"/>
      <c r="PGC190" s="72"/>
      <c r="PGD190" s="72"/>
      <c r="PGE190" s="72"/>
      <c r="PGF190" s="72"/>
      <c r="PGG190" s="72"/>
      <c r="PGH190" s="72"/>
      <c r="PGI190" s="72"/>
      <c r="PGJ190" s="72"/>
      <c r="PGK190" s="71"/>
      <c r="PGL190" s="71"/>
      <c r="PGM190" s="71"/>
      <c r="PGN190" s="71"/>
      <c r="PGO190" s="71"/>
      <c r="PGP190" s="71"/>
      <c r="PGQ190" s="71"/>
      <c r="PGR190" s="72"/>
      <c r="PGS190" s="72"/>
      <c r="PGT190" s="72"/>
      <c r="PGU190" s="72"/>
      <c r="PGV190" s="72"/>
      <c r="PGW190" s="72"/>
      <c r="PGX190" s="72"/>
      <c r="PGY190" s="72"/>
      <c r="PGZ190" s="72"/>
      <c r="PHA190" s="71"/>
      <c r="PHB190" s="71"/>
      <c r="PHC190" s="71"/>
      <c r="PHD190" s="71"/>
      <c r="PHE190" s="71"/>
      <c r="PHF190" s="71"/>
      <c r="PHG190" s="71"/>
      <c r="PHH190" s="72"/>
      <c r="PHI190" s="72"/>
      <c r="PHJ190" s="72"/>
      <c r="PHK190" s="72"/>
      <c r="PHL190" s="72"/>
      <c r="PHM190" s="72"/>
      <c r="PHN190" s="72"/>
      <c r="PHO190" s="72"/>
      <c r="PHP190" s="72"/>
      <c r="PHQ190" s="71"/>
      <c r="PHR190" s="71"/>
      <c r="PHS190" s="71"/>
      <c r="PHT190" s="71"/>
      <c r="PHU190" s="71"/>
      <c r="PHV190" s="71"/>
      <c r="PHW190" s="71"/>
      <c r="PHX190" s="72"/>
      <c r="PHY190" s="72"/>
      <c r="PHZ190" s="72"/>
      <c r="PIA190" s="72"/>
      <c r="PIB190" s="72"/>
      <c r="PIC190" s="72"/>
      <c r="PID190" s="72"/>
      <c r="PIE190" s="72"/>
      <c r="PIF190" s="72"/>
      <c r="PIG190" s="71"/>
      <c r="PIH190" s="71"/>
      <c r="PII190" s="71"/>
      <c r="PIJ190" s="71"/>
      <c r="PIK190" s="71"/>
      <c r="PIL190" s="71"/>
      <c r="PIM190" s="71"/>
      <c r="PIN190" s="72"/>
      <c r="PIO190" s="72"/>
      <c r="PIP190" s="72"/>
      <c r="PIQ190" s="72"/>
      <c r="PIR190" s="72"/>
      <c r="PIS190" s="72"/>
      <c r="PIT190" s="72"/>
      <c r="PIU190" s="72"/>
      <c r="PIV190" s="72"/>
      <c r="PIW190" s="71"/>
      <c r="PIX190" s="71"/>
      <c r="PIY190" s="71"/>
      <c r="PIZ190" s="71"/>
      <c r="PJA190" s="71"/>
      <c r="PJB190" s="71"/>
      <c r="PJC190" s="71"/>
      <c r="PJD190" s="72"/>
      <c r="PJE190" s="72"/>
      <c r="PJF190" s="72"/>
      <c r="PJG190" s="72"/>
      <c r="PJH190" s="72"/>
      <c r="PJI190" s="72"/>
      <c r="PJJ190" s="72"/>
      <c r="PJK190" s="72"/>
      <c r="PJL190" s="72"/>
      <c r="PJM190" s="71"/>
      <c r="PJN190" s="71"/>
      <c r="PJO190" s="71"/>
      <c r="PJP190" s="71"/>
      <c r="PJQ190" s="71"/>
      <c r="PJR190" s="71"/>
      <c r="PJS190" s="71"/>
      <c r="PJT190" s="72"/>
      <c r="PJU190" s="72"/>
      <c r="PJV190" s="72"/>
      <c r="PJW190" s="72"/>
      <c r="PJX190" s="72"/>
      <c r="PJY190" s="72"/>
      <c r="PJZ190" s="72"/>
      <c r="PKA190" s="72"/>
      <c r="PKB190" s="72"/>
      <c r="PKC190" s="71"/>
      <c r="PKD190" s="71"/>
      <c r="PKE190" s="71"/>
      <c r="PKF190" s="71"/>
      <c r="PKG190" s="71"/>
      <c r="PKH190" s="71"/>
      <c r="PKI190" s="71"/>
      <c r="PKJ190" s="72"/>
      <c r="PKK190" s="72"/>
      <c r="PKL190" s="72"/>
      <c r="PKM190" s="72"/>
      <c r="PKN190" s="72"/>
      <c r="PKO190" s="72"/>
      <c r="PKP190" s="72"/>
      <c r="PKQ190" s="72"/>
      <c r="PKR190" s="72"/>
      <c r="PKS190" s="71"/>
      <c r="PKT190" s="71"/>
      <c r="PKU190" s="71"/>
      <c r="PKV190" s="71"/>
      <c r="PKW190" s="71"/>
      <c r="PKX190" s="71"/>
      <c r="PKY190" s="71"/>
      <c r="PKZ190" s="72"/>
      <c r="PLA190" s="72"/>
      <c r="PLB190" s="72"/>
      <c r="PLC190" s="72"/>
      <c r="PLD190" s="72"/>
      <c r="PLE190" s="72"/>
      <c r="PLF190" s="72"/>
      <c r="PLG190" s="72"/>
      <c r="PLH190" s="72"/>
      <c r="PLI190" s="71"/>
      <c r="PLJ190" s="71"/>
      <c r="PLK190" s="71"/>
      <c r="PLL190" s="71"/>
      <c r="PLM190" s="71"/>
      <c r="PLN190" s="71"/>
      <c r="PLO190" s="71"/>
      <c r="PLP190" s="72"/>
      <c r="PLQ190" s="72"/>
      <c r="PLR190" s="72"/>
      <c r="PLS190" s="72"/>
      <c r="PLT190" s="72"/>
      <c r="PLU190" s="72"/>
      <c r="PLV190" s="72"/>
      <c r="PLW190" s="72"/>
      <c r="PLX190" s="72"/>
      <c r="PLY190" s="71"/>
      <c r="PLZ190" s="71"/>
      <c r="PMA190" s="71"/>
      <c r="PMB190" s="71"/>
      <c r="PMC190" s="71"/>
      <c r="PMD190" s="71"/>
      <c r="PME190" s="71"/>
      <c r="PMF190" s="72"/>
      <c r="PMG190" s="72"/>
      <c r="PMH190" s="72"/>
      <c r="PMI190" s="72"/>
      <c r="PMJ190" s="72"/>
      <c r="PMK190" s="72"/>
      <c r="PML190" s="72"/>
      <c r="PMM190" s="72"/>
      <c r="PMN190" s="72"/>
      <c r="PMO190" s="71"/>
      <c r="PMP190" s="71"/>
      <c r="PMQ190" s="71"/>
      <c r="PMR190" s="71"/>
      <c r="PMS190" s="71"/>
      <c r="PMT190" s="71"/>
      <c r="PMU190" s="71"/>
      <c r="PMV190" s="72"/>
      <c r="PMW190" s="72"/>
      <c r="PMX190" s="72"/>
      <c r="PMY190" s="72"/>
      <c r="PMZ190" s="72"/>
      <c r="PNA190" s="72"/>
      <c r="PNB190" s="72"/>
      <c r="PNC190" s="72"/>
      <c r="PND190" s="72"/>
      <c r="PNE190" s="71"/>
      <c r="PNF190" s="71"/>
      <c r="PNG190" s="71"/>
      <c r="PNH190" s="71"/>
      <c r="PNI190" s="71"/>
      <c r="PNJ190" s="71"/>
      <c r="PNK190" s="71"/>
      <c r="PNL190" s="72"/>
      <c r="PNM190" s="72"/>
      <c r="PNN190" s="72"/>
      <c r="PNO190" s="72"/>
      <c r="PNP190" s="72"/>
      <c r="PNQ190" s="72"/>
      <c r="PNR190" s="72"/>
      <c r="PNS190" s="72"/>
      <c r="PNT190" s="72"/>
      <c r="PNU190" s="71"/>
      <c r="PNV190" s="71"/>
      <c r="PNW190" s="71"/>
      <c r="PNX190" s="71"/>
      <c r="PNY190" s="71"/>
      <c r="PNZ190" s="71"/>
      <c r="POA190" s="71"/>
      <c r="POB190" s="72"/>
      <c r="POC190" s="72"/>
      <c r="POD190" s="72"/>
      <c r="POE190" s="72"/>
      <c r="POF190" s="72"/>
      <c r="POG190" s="72"/>
      <c r="POH190" s="72"/>
      <c r="POI190" s="72"/>
      <c r="POJ190" s="72"/>
      <c r="POK190" s="71"/>
      <c r="POL190" s="71"/>
      <c r="POM190" s="71"/>
      <c r="PON190" s="71"/>
      <c r="POO190" s="71"/>
      <c r="POP190" s="71"/>
      <c r="POQ190" s="71"/>
      <c r="POR190" s="72"/>
      <c r="POS190" s="72"/>
      <c r="POT190" s="72"/>
      <c r="POU190" s="72"/>
      <c r="POV190" s="72"/>
      <c r="POW190" s="72"/>
      <c r="POX190" s="72"/>
      <c r="POY190" s="72"/>
      <c r="POZ190" s="72"/>
      <c r="PPA190" s="71"/>
      <c r="PPB190" s="71"/>
      <c r="PPC190" s="71"/>
      <c r="PPD190" s="71"/>
      <c r="PPE190" s="71"/>
      <c r="PPF190" s="71"/>
      <c r="PPG190" s="71"/>
      <c r="PPH190" s="72"/>
      <c r="PPI190" s="72"/>
      <c r="PPJ190" s="72"/>
      <c r="PPK190" s="72"/>
      <c r="PPL190" s="72"/>
      <c r="PPM190" s="72"/>
      <c r="PPN190" s="72"/>
      <c r="PPO190" s="72"/>
      <c r="PPP190" s="72"/>
      <c r="PPQ190" s="71"/>
      <c r="PPR190" s="71"/>
      <c r="PPS190" s="71"/>
      <c r="PPT190" s="71"/>
      <c r="PPU190" s="71"/>
      <c r="PPV190" s="71"/>
      <c r="PPW190" s="71"/>
      <c r="PPX190" s="72"/>
      <c r="PPY190" s="72"/>
      <c r="PPZ190" s="72"/>
      <c r="PQA190" s="72"/>
      <c r="PQB190" s="72"/>
      <c r="PQC190" s="72"/>
      <c r="PQD190" s="72"/>
      <c r="PQE190" s="72"/>
      <c r="PQF190" s="72"/>
      <c r="PQG190" s="71"/>
      <c r="PQH190" s="71"/>
      <c r="PQI190" s="71"/>
      <c r="PQJ190" s="71"/>
      <c r="PQK190" s="71"/>
      <c r="PQL190" s="71"/>
      <c r="PQM190" s="71"/>
      <c r="PQN190" s="72"/>
      <c r="PQO190" s="72"/>
      <c r="PQP190" s="72"/>
      <c r="PQQ190" s="72"/>
      <c r="PQR190" s="72"/>
      <c r="PQS190" s="72"/>
      <c r="PQT190" s="72"/>
      <c r="PQU190" s="72"/>
      <c r="PQV190" s="72"/>
      <c r="PQW190" s="71"/>
      <c r="PQX190" s="71"/>
      <c r="PQY190" s="71"/>
      <c r="PQZ190" s="71"/>
      <c r="PRA190" s="71"/>
      <c r="PRB190" s="71"/>
      <c r="PRC190" s="71"/>
      <c r="PRD190" s="72"/>
      <c r="PRE190" s="72"/>
      <c r="PRF190" s="72"/>
      <c r="PRG190" s="72"/>
      <c r="PRH190" s="72"/>
      <c r="PRI190" s="72"/>
      <c r="PRJ190" s="72"/>
      <c r="PRK190" s="72"/>
      <c r="PRL190" s="72"/>
      <c r="PRM190" s="71"/>
      <c r="PRN190" s="71"/>
      <c r="PRO190" s="71"/>
      <c r="PRP190" s="71"/>
      <c r="PRQ190" s="71"/>
      <c r="PRR190" s="71"/>
      <c r="PRS190" s="71"/>
      <c r="PRT190" s="72"/>
      <c r="PRU190" s="72"/>
      <c r="PRV190" s="72"/>
      <c r="PRW190" s="72"/>
      <c r="PRX190" s="72"/>
      <c r="PRY190" s="72"/>
      <c r="PRZ190" s="72"/>
      <c r="PSA190" s="72"/>
      <c r="PSB190" s="72"/>
      <c r="PSC190" s="71"/>
      <c r="PSD190" s="71"/>
      <c r="PSE190" s="71"/>
      <c r="PSF190" s="71"/>
      <c r="PSG190" s="71"/>
      <c r="PSH190" s="71"/>
      <c r="PSI190" s="71"/>
      <c r="PSJ190" s="72"/>
      <c r="PSK190" s="72"/>
      <c r="PSL190" s="72"/>
      <c r="PSM190" s="72"/>
      <c r="PSN190" s="72"/>
      <c r="PSO190" s="72"/>
      <c r="PSP190" s="72"/>
      <c r="PSQ190" s="72"/>
      <c r="PSR190" s="72"/>
      <c r="PSS190" s="71"/>
      <c r="PST190" s="71"/>
      <c r="PSU190" s="71"/>
      <c r="PSV190" s="71"/>
      <c r="PSW190" s="71"/>
      <c r="PSX190" s="71"/>
      <c r="PSY190" s="71"/>
      <c r="PSZ190" s="72"/>
      <c r="PTA190" s="72"/>
      <c r="PTB190" s="72"/>
      <c r="PTC190" s="72"/>
      <c r="PTD190" s="72"/>
      <c r="PTE190" s="72"/>
      <c r="PTF190" s="72"/>
      <c r="PTG190" s="72"/>
      <c r="PTH190" s="72"/>
      <c r="PTI190" s="71"/>
      <c r="PTJ190" s="71"/>
      <c r="PTK190" s="71"/>
      <c r="PTL190" s="71"/>
      <c r="PTM190" s="71"/>
      <c r="PTN190" s="71"/>
      <c r="PTO190" s="71"/>
      <c r="PTP190" s="72"/>
      <c r="PTQ190" s="72"/>
      <c r="PTR190" s="72"/>
      <c r="PTS190" s="72"/>
      <c r="PTT190" s="72"/>
      <c r="PTU190" s="72"/>
      <c r="PTV190" s="72"/>
      <c r="PTW190" s="72"/>
      <c r="PTX190" s="72"/>
      <c r="PTY190" s="71"/>
      <c r="PTZ190" s="71"/>
      <c r="PUA190" s="71"/>
      <c r="PUB190" s="71"/>
      <c r="PUC190" s="71"/>
      <c r="PUD190" s="71"/>
      <c r="PUE190" s="71"/>
      <c r="PUF190" s="72"/>
      <c r="PUG190" s="72"/>
      <c r="PUH190" s="72"/>
      <c r="PUI190" s="72"/>
      <c r="PUJ190" s="72"/>
      <c r="PUK190" s="72"/>
      <c r="PUL190" s="72"/>
      <c r="PUM190" s="72"/>
      <c r="PUN190" s="72"/>
      <c r="PUO190" s="71"/>
      <c r="PUP190" s="71"/>
      <c r="PUQ190" s="71"/>
      <c r="PUR190" s="71"/>
      <c r="PUS190" s="71"/>
      <c r="PUT190" s="71"/>
      <c r="PUU190" s="71"/>
      <c r="PUV190" s="72"/>
      <c r="PUW190" s="72"/>
      <c r="PUX190" s="72"/>
      <c r="PUY190" s="72"/>
      <c r="PUZ190" s="72"/>
      <c r="PVA190" s="72"/>
      <c r="PVB190" s="72"/>
      <c r="PVC190" s="72"/>
      <c r="PVD190" s="72"/>
      <c r="PVE190" s="71"/>
      <c r="PVF190" s="71"/>
      <c r="PVG190" s="71"/>
      <c r="PVH190" s="71"/>
      <c r="PVI190" s="71"/>
      <c r="PVJ190" s="71"/>
      <c r="PVK190" s="71"/>
      <c r="PVL190" s="72"/>
      <c r="PVM190" s="72"/>
      <c r="PVN190" s="72"/>
      <c r="PVO190" s="72"/>
      <c r="PVP190" s="72"/>
      <c r="PVQ190" s="72"/>
      <c r="PVR190" s="72"/>
      <c r="PVS190" s="72"/>
      <c r="PVT190" s="72"/>
      <c r="PVU190" s="71"/>
      <c r="PVV190" s="71"/>
      <c r="PVW190" s="71"/>
      <c r="PVX190" s="71"/>
      <c r="PVY190" s="71"/>
      <c r="PVZ190" s="71"/>
      <c r="PWA190" s="71"/>
      <c r="PWB190" s="72"/>
      <c r="PWC190" s="72"/>
      <c r="PWD190" s="72"/>
      <c r="PWE190" s="72"/>
      <c r="PWF190" s="72"/>
      <c r="PWG190" s="72"/>
      <c r="PWH190" s="72"/>
      <c r="PWI190" s="72"/>
      <c r="PWJ190" s="72"/>
      <c r="PWK190" s="71"/>
      <c r="PWL190" s="71"/>
      <c r="PWM190" s="71"/>
      <c r="PWN190" s="71"/>
      <c r="PWO190" s="71"/>
      <c r="PWP190" s="71"/>
      <c r="PWQ190" s="71"/>
      <c r="PWR190" s="72"/>
      <c r="PWS190" s="72"/>
      <c r="PWT190" s="72"/>
      <c r="PWU190" s="72"/>
      <c r="PWV190" s="72"/>
      <c r="PWW190" s="72"/>
      <c r="PWX190" s="72"/>
      <c r="PWY190" s="72"/>
      <c r="PWZ190" s="72"/>
      <c r="PXA190" s="71"/>
      <c r="PXB190" s="71"/>
      <c r="PXC190" s="71"/>
      <c r="PXD190" s="71"/>
      <c r="PXE190" s="71"/>
      <c r="PXF190" s="71"/>
      <c r="PXG190" s="71"/>
      <c r="PXH190" s="72"/>
      <c r="PXI190" s="72"/>
      <c r="PXJ190" s="72"/>
      <c r="PXK190" s="72"/>
      <c r="PXL190" s="72"/>
      <c r="PXM190" s="72"/>
      <c r="PXN190" s="72"/>
      <c r="PXO190" s="72"/>
      <c r="PXP190" s="72"/>
      <c r="PXQ190" s="71"/>
      <c r="PXR190" s="71"/>
      <c r="PXS190" s="71"/>
      <c r="PXT190" s="71"/>
      <c r="PXU190" s="71"/>
      <c r="PXV190" s="71"/>
      <c r="PXW190" s="71"/>
      <c r="PXX190" s="72"/>
      <c r="PXY190" s="72"/>
      <c r="PXZ190" s="72"/>
      <c r="PYA190" s="72"/>
      <c r="PYB190" s="72"/>
      <c r="PYC190" s="72"/>
      <c r="PYD190" s="72"/>
      <c r="PYE190" s="72"/>
      <c r="PYF190" s="72"/>
      <c r="PYG190" s="71"/>
      <c r="PYH190" s="71"/>
      <c r="PYI190" s="71"/>
      <c r="PYJ190" s="71"/>
      <c r="PYK190" s="71"/>
      <c r="PYL190" s="71"/>
      <c r="PYM190" s="71"/>
      <c r="PYN190" s="72"/>
      <c r="PYO190" s="72"/>
      <c r="PYP190" s="72"/>
      <c r="PYQ190" s="72"/>
      <c r="PYR190" s="72"/>
      <c r="PYS190" s="72"/>
      <c r="PYT190" s="72"/>
      <c r="PYU190" s="72"/>
      <c r="PYV190" s="72"/>
      <c r="PYW190" s="71"/>
      <c r="PYX190" s="71"/>
      <c r="PYY190" s="71"/>
      <c r="PYZ190" s="71"/>
      <c r="PZA190" s="71"/>
      <c r="PZB190" s="71"/>
      <c r="PZC190" s="71"/>
      <c r="PZD190" s="72"/>
      <c r="PZE190" s="72"/>
      <c r="PZF190" s="72"/>
      <c r="PZG190" s="72"/>
      <c r="PZH190" s="72"/>
      <c r="PZI190" s="72"/>
      <c r="PZJ190" s="72"/>
      <c r="PZK190" s="72"/>
      <c r="PZL190" s="72"/>
      <c r="PZM190" s="71"/>
      <c r="PZN190" s="71"/>
      <c r="PZO190" s="71"/>
      <c r="PZP190" s="71"/>
      <c r="PZQ190" s="71"/>
      <c r="PZR190" s="71"/>
      <c r="PZS190" s="71"/>
      <c r="PZT190" s="72"/>
      <c r="PZU190" s="72"/>
      <c r="PZV190" s="72"/>
      <c r="PZW190" s="72"/>
      <c r="PZX190" s="72"/>
      <c r="PZY190" s="72"/>
      <c r="PZZ190" s="72"/>
      <c r="QAA190" s="72"/>
      <c r="QAB190" s="72"/>
      <c r="QAC190" s="71"/>
      <c r="QAD190" s="71"/>
      <c r="QAE190" s="71"/>
      <c r="QAF190" s="71"/>
      <c r="QAG190" s="71"/>
      <c r="QAH190" s="71"/>
      <c r="QAI190" s="71"/>
      <c r="QAJ190" s="72"/>
      <c r="QAK190" s="72"/>
      <c r="QAL190" s="72"/>
      <c r="QAM190" s="72"/>
      <c r="QAN190" s="72"/>
      <c r="QAO190" s="72"/>
      <c r="QAP190" s="72"/>
      <c r="QAQ190" s="72"/>
      <c r="QAR190" s="72"/>
      <c r="QAS190" s="71"/>
      <c r="QAT190" s="71"/>
      <c r="QAU190" s="71"/>
      <c r="QAV190" s="71"/>
      <c r="QAW190" s="71"/>
      <c r="QAX190" s="71"/>
      <c r="QAY190" s="71"/>
      <c r="QAZ190" s="72"/>
      <c r="QBA190" s="72"/>
      <c r="QBB190" s="72"/>
      <c r="QBC190" s="72"/>
      <c r="QBD190" s="72"/>
      <c r="QBE190" s="72"/>
      <c r="QBF190" s="72"/>
      <c r="QBG190" s="72"/>
      <c r="QBH190" s="72"/>
      <c r="QBI190" s="71"/>
      <c r="QBJ190" s="71"/>
      <c r="QBK190" s="71"/>
      <c r="QBL190" s="71"/>
      <c r="QBM190" s="71"/>
      <c r="QBN190" s="71"/>
      <c r="QBO190" s="71"/>
      <c r="QBP190" s="72"/>
      <c r="QBQ190" s="72"/>
      <c r="QBR190" s="72"/>
      <c r="QBS190" s="72"/>
      <c r="QBT190" s="72"/>
      <c r="QBU190" s="72"/>
      <c r="QBV190" s="72"/>
      <c r="QBW190" s="72"/>
      <c r="QBX190" s="72"/>
      <c r="QBY190" s="71"/>
      <c r="QBZ190" s="71"/>
      <c r="QCA190" s="71"/>
      <c r="QCB190" s="71"/>
      <c r="QCC190" s="71"/>
      <c r="QCD190" s="71"/>
      <c r="QCE190" s="71"/>
      <c r="QCF190" s="72"/>
      <c r="QCG190" s="72"/>
      <c r="QCH190" s="72"/>
      <c r="QCI190" s="72"/>
      <c r="QCJ190" s="72"/>
      <c r="QCK190" s="72"/>
      <c r="QCL190" s="72"/>
      <c r="QCM190" s="72"/>
      <c r="QCN190" s="72"/>
      <c r="QCO190" s="71"/>
      <c r="QCP190" s="71"/>
      <c r="QCQ190" s="71"/>
      <c r="QCR190" s="71"/>
      <c r="QCS190" s="71"/>
      <c r="QCT190" s="71"/>
      <c r="QCU190" s="71"/>
      <c r="QCV190" s="72"/>
      <c r="QCW190" s="72"/>
      <c r="QCX190" s="72"/>
      <c r="QCY190" s="72"/>
      <c r="QCZ190" s="72"/>
      <c r="QDA190" s="72"/>
      <c r="QDB190" s="72"/>
      <c r="QDC190" s="72"/>
      <c r="QDD190" s="72"/>
      <c r="QDE190" s="71"/>
      <c r="QDF190" s="71"/>
      <c r="QDG190" s="71"/>
      <c r="QDH190" s="71"/>
      <c r="QDI190" s="71"/>
      <c r="QDJ190" s="71"/>
      <c r="QDK190" s="71"/>
      <c r="QDL190" s="72"/>
      <c r="QDM190" s="72"/>
      <c r="QDN190" s="72"/>
      <c r="QDO190" s="72"/>
      <c r="QDP190" s="72"/>
      <c r="QDQ190" s="72"/>
      <c r="QDR190" s="72"/>
      <c r="QDS190" s="72"/>
      <c r="QDT190" s="72"/>
      <c r="QDU190" s="71"/>
      <c r="QDV190" s="71"/>
      <c r="QDW190" s="71"/>
      <c r="QDX190" s="71"/>
      <c r="QDY190" s="71"/>
      <c r="QDZ190" s="71"/>
      <c r="QEA190" s="71"/>
      <c r="QEB190" s="72"/>
      <c r="QEC190" s="72"/>
      <c r="QED190" s="72"/>
      <c r="QEE190" s="72"/>
      <c r="QEF190" s="72"/>
      <c r="QEG190" s="72"/>
      <c r="QEH190" s="72"/>
      <c r="QEI190" s="72"/>
      <c r="QEJ190" s="72"/>
      <c r="QEK190" s="71"/>
      <c r="QEL190" s="71"/>
      <c r="QEM190" s="71"/>
      <c r="QEN190" s="71"/>
      <c r="QEO190" s="71"/>
      <c r="QEP190" s="71"/>
      <c r="QEQ190" s="71"/>
      <c r="QER190" s="72"/>
      <c r="QES190" s="72"/>
      <c r="QET190" s="72"/>
      <c r="QEU190" s="72"/>
      <c r="QEV190" s="72"/>
      <c r="QEW190" s="72"/>
      <c r="QEX190" s="72"/>
      <c r="QEY190" s="72"/>
      <c r="QEZ190" s="72"/>
      <c r="QFA190" s="71"/>
      <c r="QFB190" s="71"/>
      <c r="QFC190" s="71"/>
      <c r="QFD190" s="71"/>
      <c r="QFE190" s="71"/>
      <c r="QFF190" s="71"/>
      <c r="QFG190" s="71"/>
      <c r="QFH190" s="72"/>
      <c r="QFI190" s="72"/>
      <c r="QFJ190" s="72"/>
      <c r="QFK190" s="72"/>
      <c r="QFL190" s="72"/>
      <c r="QFM190" s="72"/>
      <c r="QFN190" s="72"/>
      <c r="QFO190" s="72"/>
      <c r="QFP190" s="72"/>
      <c r="QFQ190" s="71"/>
      <c r="QFR190" s="71"/>
      <c r="QFS190" s="71"/>
      <c r="QFT190" s="71"/>
      <c r="QFU190" s="71"/>
      <c r="QFV190" s="71"/>
      <c r="QFW190" s="71"/>
      <c r="QFX190" s="72"/>
      <c r="QFY190" s="72"/>
      <c r="QFZ190" s="72"/>
      <c r="QGA190" s="72"/>
      <c r="QGB190" s="72"/>
      <c r="QGC190" s="72"/>
      <c r="QGD190" s="72"/>
      <c r="QGE190" s="72"/>
      <c r="QGF190" s="72"/>
      <c r="QGG190" s="71"/>
      <c r="QGH190" s="71"/>
      <c r="QGI190" s="71"/>
      <c r="QGJ190" s="71"/>
      <c r="QGK190" s="71"/>
      <c r="QGL190" s="71"/>
      <c r="QGM190" s="71"/>
      <c r="QGN190" s="72"/>
      <c r="QGO190" s="72"/>
      <c r="QGP190" s="72"/>
      <c r="QGQ190" s="72"/>
      <c r="QGR190" s="72"/>
      <c r="QGS190" s="72"/>
      <c r="QGT190" s="72"/>
      <c r="QGU190" s="72"/>
      <c r="QGV190" s="72"/>
      <c r="QGW190" s="71"/>
      <c r="QGX190" s="71"/>
      <c r="QGY190" s="71"/>
      <c r="QGZ190" s="71"/>
      <c r="QHA190" s="71"/>
      <c r="QHB190" s="71"/>
      <c r="QHC190" s="71"/>
      <c r="QHD190" s="72"/>
      <c r="QHE190" s="72"/>
      <c r="QHF190" s="72"/>
      <c r="QHG190" s="72"/>
      <c r="QHH190" s="72"/>
      <c r="QHI190" s="72"/>
      <c r="QHJ190" s="72"/>
      <c r="QHK190" s="72"/>
      <c r="QHL190" s="72"/>
      <c r="QHM190" s="71"/>
      <c r="QHN190" s="71"/>
      <c r="QHO190" s="71"/>
      <c r="QHP190" s="71"/>
      <c r="QHQ190" s="71"/>
      <c r="QHR190" s="71"/>
      <c r="QHS190" s="71"/>
      <c r="QHT190" s="72"/>
      <c r="QHU190" s="72"/>
      <c r="QHV190" s="72"/>
      <c r="QHW190" s="72"/>
      <c r="QHX190" s="72"/>
      <c r="QHY190" s="72"/>
      <c r="QHZ190" s="72"/>
      <c r="QIA190" s="72"/>
      <c r="QIB190" s="72"/>
      <c r="QIC190" s="71"/>
      <c r="QID190" s="71"/>
      <c r="QIE190" s="71"/>
      <c r="QIF190" s="71"/>
      <c r="QIG190" s="71"/>
      <c r="QIH190" s="71"/>
      <c r="QII190" s="71"/>
      <c r="QIJ190" s="72"/>
      <c r="QIK190" s="72"/>
      <c r="QIL190" s="72"/>
      <c r="QIM190" s="72"/>
      <c r="QIN190" s="72"/>
      <c r="QIO190" s="72"/>
      <c r="QIP190" s="72"/>
      <c r="QIQ190" s="72"/>
      <c r="QIR190" s="72"/>
      <c r="QIS190" s="71"/>
      <c r="QIT190" s="71"/>
      <c r="QIU190" s="71"/>
      <c r="QIV190" s="71"/>
      <c r="QIW190" s="71"/>
      <c r="QIX190" s="71"/>
      <c r="QIY190" s="71"/>
      <c r="QIZ190" s="72"/>
      <c r="QJA190" s="72"/>
      <c r="QJB190" s="72"/>
      <c r="QJC190" s="72"/>
      <c r="QJD190" s="72"/>
      <c r="QJE190" s="72"/>
      <c r="QJF190" s="72"/>
      <c r="QJG190" s="72"/>
      <c r="QJH190" s="72"/>
      <c r="QJI190" s="71"/>
      <c r="QJJ190" s="71"/>
      <c r="QJK190" s="71"/>
      <c r="QJL190" s="71"/>
      <c r="QJM190" s="71"/>
      <c r="QJN190" s="71"/>
      <c r="QJO190" s="71"/>
      <c r="QJP190" s="72"/>
      <c r="QJQ190" s="72"/>
      <c r="QJR190" s="72"/>
      <c r="QJS190" s="72"/>
      <c r="QJT190" s="72"/>
      <c r="QJU190" s="72"/>
      <c r="QJV190" s="72"/>
      <c r="QJW190" s="72"/>
      <c r="QJX190" s="72"/>
      <c r="QJY190" s="71"/>
      <c r="QJZ190" s="71"/>
      <c r="QKA190" s="71"/>
      <c r="QKB190" s="71"/>
      <c r="QKC190" s="71"/>
      <c r="QKD190" s="71"/>
      <c r="QKE190" s="71"/>
      <c r="QKF190" s="72"/>
      <c r="QKG190" s="72"/>
      <c r="QKH190" s="72"/>
      <c r="QKI190" s="72"/>
      <c r="QKJ190" s="72"/>
      <c r="QKK190" s="72"/>
      <c r="QKL190" s="72"/>
      <c r="QKM190" s="72"/>
      <c r="QKN190" s="72"/>
      <c r="QKO190" s="71"/>
      <c r="QKP190" s="71"/>
      <c r="QKQ190" s="71"/>
      <c r="QKR190" s="71"/>
      <c r="QKS190" s="71"/>
      <c r="QKT190" s="71"/>
      <c r="QKU190" s="71"/>
      <c r="QKV190" s="72"/>
      <c r="QKW190" s="72"/>
      <c r="QKX190" s="72"/>
      <c r="QKY190" s="72"/>
      <c r="QKZ190" s="72"/>
      <c r="QLA190" s="72"/>
      <c r="QLB190" s="72"/>
      <c r="QLC190" s="72"/>
      <c r="QLD190" s="72"/>
      <c r="QLE190" s="71"/>
      <c r="QLF190" s="71"/>
      <c r="QLG190" s="71"/>
      <c r="QLH190" s="71"/>
      <c r="QLI190" s="71"/>
      <c r="QLJ190" s="71"/>
      <c r="QLK190" s="71"/>
      <c r="QLL190" s="72"/>
      <c r="QLM190" s="72"/>
      <c r="QLN190" s="72"/>
      <c r="QLO190" s="72"/>
      <c r="QLP190" s="72"/>
      <c r="QLQ190" s="72"/>
      <c r="QLR190" s="72"/>
      <c r="QLS190" s="72"/>
      <c r="QLT190" s="72"/>
      <c r="QLU190" s="71"/>
      <c r="QLV190" s="71"/>
      <c r="QLW190" s="71"/>
      <c r="QLX190" s="71"/>
      <c r="QLY190" s="71"/>
      <c r="QLZ190" s="71"/>
      <c r="QMA190" s="71"/>
      <c r="QMB190" s="72"/>
      <c r="QMC190" s="72"/>
      <c r="QMD190" s="72"/>
      <c r="QME190" s="72"/>
      <c r="QMF190" s="72"/>
      <c r="QMG190" s="72"/>
      <c r="QMH190" s="72"/>
      <c r="QMI190" s="72"/>
      <c r="QMJ190" s="72"/>
      <c r="QMK190" s="71"/>
      <c r="QML190" s="71"/>
      <c r="QMM190" s="71"/>
      <c r="QMN190" s="71"/>
      <c r="QMO190" s="71"/>
      <c r="QMP190" s="71"/>
      <c r="QMQ190" s="71"/>
      <c r="QMR190" s="72"/>
      <c r="QMS190" s="72"/>
      <c r="QMT190" s="72"/>
      <c r="QMU190" s="72"/>
      <c r="QMV190" s="72"/>
      <c r="QMW190" s="72"/>
      <c r="QMX190" s="72"/>
      <c r="QMY190" s="72"/>
      <c r="QMZ190" s="72"/>
      <c r="QNA190" s="71"/>
      <c r="QNB190" s="71"/>
      <c r="QNC190" s="71"/>
      <c r="QND190" s="71"/>
      <c r="QNE190" s="71"/>
      <c r="QNF190" s="71"/>
      <c r="QNG190" s="71"/>
      <c r="QNH190" s="72"/>
      <c r="QNI190" s="72"/>
      <c r="QNJ190" s="72"/>
      <c r="QNK190" s="72"/>
      <c r="QNL190" s="72"/>
      <c r="QNM190" s="72"/>
      <c r="QNN190" s="72"/>
      <c r="QNO190" s="72"/>
      <c r="QNP190" s="72"/>
      <c r="QNQ190" s="71"/>
      <c r="QNR190" s="71"/>
      <c r="QNS190" s="71"/>
      <c r="QNT190" s="71"/>
      <c r="QNU190" s="71"/>
      <c r="QNV190" s="71"/>
      <c r="QNW190" s="71"/>
      <c r="QNX190" s="72"/>
      <c r="QNY190" s="72"/>
      <c r="QNZ190" s="72"/>
      <c r="QOA190" s="72"/>
      <c r="QOB190" s="72"/>
      <c r="QOC190" s="72"/>
      <c r="QOD190" s="72"/>
      <c r="QOE190" s="72"/>
      <c r="QOF190" s="72"/>
      <c r="QOG190" s="71"/>
      <c r="QOH190" s="71"/>
      <c r="QOI190" s="71"/>
      <c r="QOJ190" s="71"/>
      <c r="QOK190" s="71"/>
      <c r="QOL190" s="71"/>
      <c r="QOM190" s="71"/>
      <c r="QON190" s="72"/>
      <c r="QOO190" s="72"/>
      <c r="QOP190" s="72"/>
      <c r="QOQ190" s="72"/>
      <c r="QOR190" s="72"/>
      <c r="QOS190" s="72"/>
      <c r="QOT190" s="72"/>
      <c r="QOU190" s="72"/>
      <c r="QOV190" s="72"/>
      <c r="QOW190" s="71"/>
      <c r="QOX190" s="71"/>
      <c r="QOY190" s="71"/>
      <c r="QOZ190" s="71"/>
      <c r="QPA190" s="71"/>
      <c r="QPB190" s="71"/>
      <c r="QPC190" s="71"/>
      <c r="QPD190" s="72"/>
      <c r="QPE190" s="72"/>
      <c r="QPF190" s="72"/>
      <c r="QPG190" s="72"/>
      <c r="QPH190" s="72"/>
      <c r="QPI190" s="72"/>
      <c r="QPJ190" s="72"/>
      <c r="QPK190" s="72"/>
      <c r="QPL190" s="72"/>
      <c r="QPM190" s="71"/>
      <c r="QPN190" s="71"/>
      <c r="QPO190" s="71"/>
      <c r="QPP190" s="71"/>
      <c r="QPQ190" s="71"/>
      <c r="QPR190" s="71"/>
      <c r="QPS190" s="71"/>
      <c r="QPT190" s="72"/>
      <c r="QPU190" s="72"/>
      <c r="QPV190" s="72"/>
      <c r="QPW190" s="72"/>
      <c r="QPX190" s="72"/>
      <c r="QPY190" s="72"/>
      <c r="QPZ190" s="72"/>
      <c r="QQA190" s="72"/>
      <c r="QQB190" s="72"/>
      <c r="QQC190" s="71"/>
      <c r="QQD190" s="71"/>
      <c r="QQE190" s="71"/>
      <c r="QQF190" s="71"/>
      <c r="QQG190" s="71"/>
      <c r="QQH190" s="71"/>
      <c r="QQI190" s="71"/>
      <c r="QQJ190" s="72"/>
      <c r="QQK190" s="72"/>
      <c r="QQL190" s="72"/>
      <c r="QQM190" s="72"/>
      <c r="QQN190" s="72"/>
      <c r="QQO190" s="72"/>
      <c r="QQP190" s="72"/>
      <c r="QQQ190" s="72"/>
      <c r="QQR190" s="72"/>
      <c r="QQS190" s="71"/>
      <c r="QQT190" s="71"/>
      <c r="QQU190" s="71"/>
      <c r="QQV190" s="71"/>
      <c r="QQW190" s="71"/>
      <c r="QQX190" s="71"/>
      <c r="QQY190" s="71"/>
      <c r="QQZ190" s="72"/>
      <c r="QRA190" s="72"/>
      <c r="QRB190" s="72"/>
      <c r="QRC190" s="72"/>
      <c r="QRD190" s="72"/>
      <c r="QRE190" s="72"/>
      <c r="QRF190" s="72"/>
      <c r="QRG190" s="72"/>
      <c r="QRH190" s="72"/>
      <c r="QRI190" s="71"/>
      <c r="QRJ190" s="71"/>
      <c r="QRK190" s="71"/>
      <c r="QRL190" s="71"/>
      <c r="QRM190" s="71"/>
      <c r="QRN190" s="71"/>
      <c r="QRO190" s="71"/>
      <c r="QRP190" s="72"/>
      <c r="QRQ190" s="72"/>
      <c r="QRR190" s="72"/>
      <c r="QRS190" s="72"/>
      <c r="QRT190" s="72"/>
      <c r="QRU190" s="72"/>
      <c r="QRV190" s="72"/>
      <c r="QRW190" s="72"/>
      <c r="QRX190" s="72"/>
      <c r="QRY190" s="71"/>
      <c r="QRZ190" s="71"/>
      <c r="QSA190" s="71"/>
      <c r="QSB190" s="71"/>
      <c r="QSC190" s="71"/>
      <c r="QSD190" s="71"/>
      <c r="QSE190" s="71"/>
      <c r="QSF190" s="72"/>
      <c r="QSG190" s="72"/>
      <c r="QSH190" s="72"/>
      <c r="QSI190" s="72"/>
      <c r="QSJ190" s="72"/>
      <c r="QSK190" s="72"/>
      <c r="QSL190" s="72"/>
      <c r="QSM190" s="72"/>
      <c r="QSN190" s="72"/>
      <c r="QSO190" s="71"/>
      <c r="QSP190" s="71"/>
      <c r="QSQ190" s="71"/>
      <c r="QSR190" s="71"/>
      <c r="QSS190" s="71"/>
      <c r="QST190" s="71"/>
      <c r="QSU190" s="71"/>
      <c r="QSV190" s="72"/>
      <c r="QSW190" s="72"/>
      <c r="QSX190" s="72"/>
      <c r="QSY190" s="72"/>
      <c r="QSZ190" s="72"/>
      <c r="QTA190" s="72"/>
      <c r="QTB190" s="72"/>
      <c r="QTC190" s="72"/>
      <c r="QTD190" s="72"/>
      <c r="QTE190" s="71"/>
      <c r="QTF190" s="71"/>
      <c r="QTG190" s="71"/>
      <c r="QTH190" s="71"/>
      <c r="QTI190" s="71"/>
      <c r="QTJ190" s="71"/>
      <c r="QTK190" s="71"/>
      <c r="QTL190" s="72"/>
      <c r="QTM190" s="72"/>
      <c r="QTN190" s="72"/>
      <c r="QTO190" s="72"/>
      <c r="QTP190" s="72"/>
      <c r="QTQ190" s="72"/>
      <c r="QTR190" s="72"/>
      <c r="QTS190" s="72"/>
      <c r="QTT190" s="72"/>
      <c r="QTU190" s="71"/>
      <c r="QTV190" s="71"/>
      <c r="QTW190" s="71"/>
      <c r="QTX190" s="71"/>
      <c r="QTY190" s="71"/>
      <c r="QTZ190" s="71"/>
      <c r="QUA190" s="71"/>
      <c r="QUB190" s="72"/>
      <c r="QUC190" s="72"/>
      <c r="QUD190" s="72"/>
      <c r="QUE190" s="72"/>
      <c r="QUF190" s="72"/>
      <c r="QUG190" s="72"/>
      <c r="QUH190" s="72"/>
      <c r="QUI190" s="72"/>
      <c r="QUJ190" s="72"/>
      <c r="QUK190" s="71"/>
      <c r="QUL190" s="71"/>
      <c r="QUM190" s="71"/>
      <c r="QUN190" s="71"/>
      <c r="QUO190" s="71"/>
      <c r="QUP190" s="71"/>
      <c r="QUQ190" s="71"/>
      <c r="QUR190" s="72"/>
      <c r="QUS190" s="72"/>
      <c r="QUT190" s="72"/>
      <c r="QUU190" s="72"/>
      <c r="QUV190" s="72"/>
      <c r="QUW190" s="72"/>
      <c r="QUX190" s="72"/>
      <c r="QUY190" s="72"/>
      <c r="QUZ190" s="72"/>
      <c r="QVA190" s="71"/>
      <c r="QVB190" s="71"/>
      <c r="QVC190" s="71"/>
      <c r="QVD190" s="71"/>
      <c r="QVE190" s="71"/>
      <c r="QVF190" s="71"/>
      <c r="QVG190" s="71"/>
      <c r="QVH190" s="72"/>
      <c r="QVI190" s="72"/>
      <c r="QVJ190" s="72"/>
      <c r="QVK190" s="72"/>
      <c r="QVL190" s="72"/>
      <c r="QVM190" s="72"/>
      <c r="QVN190" s="72"/>
      <c r="QVO190" s="72"/>
      <c r="QVP190" s="72"/>
      <c r="QVQ190" s="71"/>
      <c r="QVR190" s="71"/>
      <c r="QVS190" s="71"/>
      <c r="QVT190" s="71"/>
      <c r="QVU190" s="71"/>
      <c r="QVV190" s="71"/>
      <c r="QVW190" s="71"/>
      <c r="QVX190" s="72"/>
      <c r="QVY190" s="72"/>
      <c r="QVZ190" s="72"/>
      <c r="QWA190" s="72"/>
      <c r="QWB190" s="72"/>
      <c r="QWC190" s="72"/>
      <c r="QWD190" s="72"/>
      <c r="QWE190" s="72"/>
      <c r="QWF190" s="72"/>
      <c r="QWG190" s="71"/>
      <c r="QWH190" s="71"/>
      <c r="QWI190" s="71"/>
      <c r="QWJ190" s="71"/>
      <c r="QWK190" s="71"/>
      <c r="QWL190" s="71"/>
      <c r="QWM190" s="71"/>
      <c r="QWN190" s="72"/>
      <c r="QWO190" s="72"/>
      <c r="QWP190" s="72"/>
      <c r="QWQ190" s="72"/>
      <c r="QWR190" s="72"/>
      <c r="QWS190" s="72"/>
      <c r="QWT190" s="72"/>
      <c r="QWU190" s="72"/>
      <c r="QWV190" s="72"/>
      <c r="QWW190" s="71"/>
      <c r="QWX190" s="71"/>
      <c r="QWY190" s="71"/>
      <c r="QWZ190" s="71"/>
      <c r="QXA190" s="71"/>
      <c r="QXB190" s="71"/>
      <c r="QXC190" s="71"/>
      <c r="QXD190" s="72"/>
      <c r="QXE190" s="72"/>
      <c r="QXF190" s="72"/>
      <c r="QXG190" s="72"/>
      <c r="QXH190" s="72"/>
      <c r="QXI190" s="72"/>
      <c r="QXJ190" s="72"/>
      <c r="QXK190" s="72"/>
      <c r="QXL190" s="72"/>
      <c r="QXM190" s="71"/>
      <c r="QXN190" s="71"/>
      <c r="QXO190" s="71"/>
      <c r="QXP190" s="71"/>
      <c r="QXQ190" s="71"/>
      <c r="QXR190" s="71"/>
      <c r="QXS190" s="71"/>
      <c r="QXT190" s="72"/>
      <c r="QXU190" s="72"/>
      <c r="QXV190" s="72"/>
      <c r="QXW190" s="72"/>
      <c r="QXX190" s="72"/>
      <c r="QXY190" s="72"/>
      <c r="QXZ190" s="72"/>
      <c r="QYA190" s="72"/>
      <c r="QYB190" s="72"/>
      <c r="QYC190" s="71"/>
      <c r="QYD190" s="71"/>
      <c r="QYE190" s="71"/>
      <c r="QYF190" s="71"/>
      <c r="QYG190" s="71"/>
      <c r="QYH190" s="71"/>
      <c r="QYI190" s="71"/>
      <c r="QYJ190" s="72"/>
      <c r="QYK190" s="72"/>
      <c r="QYL190" s="72"/>
      <c r="QYM190" s="72"/>
      <c r="QYN190" s="72"/>
      <c r="QYO190" s="72"/>
      <c r="QYP190" s="72"/>
      <c r="QYQ190" s="72"/>
      <c r="QYR190" s="72"/>
      <c r="QYS190" s="71"/>
      <c r="QYT190" s="71"/>
      <c r="QYU190" s="71"/>
      <c r="QYV190" s="71"/>
      <c r="QYW190" s="71"/>
      <c r="QYX190" s="71"/>
      <c r="QYY190" s="71"/>
      <c r="QYZ190" s="72"/>
      <c r="QZA190" s="72"/>
      <c r="QZB190" s="72"/>
      <c r="QZC190" s="72"/>
      <c r="QZD190" s="72"/>
      <c r="QZE190" s="72"/>
      <c r="QZF190" s="72"/>
      <c r="QZG190" s="72"/>
      <c r="QZH190" s="72"/>
      <c r="QZI190" s="71"/>
      <c r="QZJ190" s="71"/>
      <c r="QZK190" s="71"/>
      <c r="QZL190" s="71"/>
      <c r="QZM190" s="71"/>
      <c r="QZN190" s="71"/>
      <c r="QZO190" s="71"/>
      <c r="QZP190" s="72"/>
      <c r="QZQ190" s="72"/>
      <c r="QZR190" s="72"/>
      <c r="QZS190" s="72"/>
      <c r="QZT190" s="72"/>
      <c r="QZU190" s="72"/>
      <c r="QZV190" s="72"/>
      <c r="QZW190" s="72"/>
      <c r="QZX190" s="72"/>
      <c r="QZY190" s="71"/>
      <c r="QZZ190" s="71"/>
      <c r="RAA190" s="71"/>
      <c r="RAB190" s="71"/>
      <c r="RAC190" s="71"/>
      <c r="RAD190" s="71"/>
      <c r="RAE190" s="71"/>
      <c r="RAF190" s="72"/>
      <c r="RAG190" s="72"/>
      <c r="RAH190" s="72"/>
      <c r="RAI190" s="72"/>
      <c r="RAJ190" s="72"/>
      <c r="RAK190" s="72"/>
      <c r="RAL190" s="72"/>
      <c r="RAM190" s="72"/>
      <c r="RAN190" s="72"/>
      <c r="RAO190" s="71"/>
      <c r="RAP190" s="71"/>
      <c r="RAQ190" s="71"/>
      <c r="RAR190" s="71"/>
      <c r="RAS190" s="71"/>
      <c r="RAT190" s="71"/>
      <c r="RAU190" s="71"/>
      <c r="RAV190" s="72"/>
      <c r="RAW190" s="72"/>
      <c r="RAX190" s="72"/>
      <c r="RAY190" s="72"/>
      <c r="RAZ190" s="72"/>
      <c r="RBA190" s="72"/>
      <c r="RBB190" s="72"/>
      <c r="RBC190" s="72"/>
      <c r="RBD190" s="72"/>
      <c r="RBE190" s="71"/>
      <c r="RBF190" s="71"/>
      <c r="RBG190" s="71"/>
      <c r="RBH190" s="71"/>
      <c r="RBI190" s="71"/>
      <c r="RBJ190" s="71"/>
      <c r="RBK190" s="71"/>
      <c r="RBL190" s="72"/>
      <c r="RBM190" s="72"/>
      <c r="RBN190" s="72"/>
      <c r="RBO190" s="72"/>
      <c r="RBP190" s="72"/>
      <c r="RBQ190" s="72"/>
      <c r="RBR190" s="72"/>
      <c r="RBS190" s="72"/>
      <c r="RBT190" s="72"/>
      <c r="RBU190" s="71"/>
      <c r="RBV190" s="71"/>
      <c r="RBW190" s="71"/>
      <c r="RBX190" s="71"/>
      <c r="RBY190" s="71"/>
      <c r="RBZ190" s="71"/>
      <c r="RCA190" s="71"/>
      <c r="RCB190" s="72"/>
      <c r="RCC190" s="72"/>
      <c r="RCD190" s="72"/>
      <c r="RCE190" s="72"/>
      <c r="RCF190" s="72"/>
      <c r="RCG190" s="72"/>
      <c r="RCH190" s="72"/>
      <c r="RCI190" s="72"/>
      <c r="RCJ190" s="72"/>
      <c r="RCK190" s="71"/>
      <c r="RCL190" s="71"/>
      <c r="RCM190" s="71"/>
      <c r="RCN190" s="71"/>
      <c r="RCO190" s="71"/>
      <c r="RCP190" s="71"/>
      <c r="RCQ190" s="71"/>
      <c r="RCR190" s="72"/>
      <c r="RCS190" s="72"/>
      <c r="RCT190" s="72"/>
      <c r="RCU190" s="72"/>
      <c r="RCV190" s="72"/>
      <c r="RCW190" s="72"/>
      <c r="RCX190" s="72"/>
      <c r="RCY190" s="72"/>
      <c r="RCZ190" s="72"/>
      <c r="RDA190" s="71"/>
      <c r="RDB190" s="71"/>
      <c r="RDC190" s="71"/>
      <c r="RDD190" s="71"/>
      <c r="RDE190" s="71"/>
      <c r="RDF190" s="71"/>
      <c r="RDG190" s="71"/>
      <c r="RDH190" s="72"/>
      <c r="RDI190" s="72"/>
      <c r="RDJ190" s="72"/>
      <c r="RDK190" s="72"/>
      <c r="RDL190" s="72"/>
      <c r="RDM190" s="72"/>
      <c r="RDN190" s="72"/>
      <c r="RDO190" s="72"/>
      <c r="RDP190" s="72"/>
      <c r="RDQ190" s="71"/>
      <c r="RDR190" s="71"/>
      <c r="RDS190" s="71"/>
      <c r="RDT190" s="71"/>
      <c r="RDU190" s="71"/>
      <c r="RDV190" s="71"/>
      <c r="RDW190" s="71"/>
      <c r="RDX190" s="72"/>
      <c r="RDY190" s="72"/>
      <c r="RDZ190" s="72"/>
      <c r="REA190" s="72"/>
      <c r="REB190" s="72"/>
      <c r="REC190" s="72"/>
      <c r="RED190" s="72"/>
      <c r="REE190" s="72"/>
      <c r="REF190" s="72"/>
      <c r="REG190" s="71"/>
      <c r="REH190" s="71"/>
      <c r="REI190" s="71"/>
      <c r="REJ190" s="71"/>
      <c r="REK190" s="71"/>
      <c r="REL190" s="71"/>
      <c r="REM190" s="71"/>
      <c r="REN190" s="72"/>
      <c r="REO190" s="72"/>
      <c r="REP190" s="72"/>
      <c r="REQ190" s="72"/>
      <c r="RER190" s="72"/>
      <c r="RES190" s="72"/>
      <c r="RET190" s="72"/>
      <c r="REU190" s="72"/>
      <c r="REV190" s="72"/>
      <c r="REW190" s="71"/>
      <c r="REX190" s="71"/>
      <c r="REY190" s="71"/>
      <c r="REZ190" s="71"/>
      <c r="RFA190" s="71"/>
      <c r="RFB190" s="71"/>
      <c r="RFC190" s="71"/>
      <c r="RFD190" s="72"/>
      <c r="RFE190" s="72"/>
      <c r="RFF190" s="72"/>
      <c r="RFG190" s="72"/>
      <c r="RFH190" s="72"/>
      <c r="RFI190" s="72"/>
      <c r="RFJ190" s="72"/>
      <c r="RFK190" s="72"/>
      <c r="RFL190" s="72"/>
      <c r="RFM190" s="71"/>
      <c r="RFN190" s="71"/>
      <c r="RFO190" s="71"/>
      <c r="RFP190" s="71"/>
      <c r="RFQ190" s="71"/>
      <c r="RFR190" s="71"/>
      <c r="RFS190" s="71"/>
      <c r="RFT190" s="72"/>
      <c r="RFU190" s="72"/>
      <c r="RFV190" s="72"/>
      <c r="RFW190" s="72"/>
      <c r="RFX190" s="72"/>
      <c r="RFY190" s="72"/>
      <c r="RFZ190" s="72"/>
      <c r="RGA190" s="72"/>
      <c r="RGB190" s="72"/>
      <c r="RGC190" s="71"/>
      <c r="RGD190" s="71"/>
      <c r="RGE190" s="71"/>
      <c r="RGF190" s="71"/>
      <c r="RGG190" s="71"/>
      <c r="RGH190" s="71"/>
      <c r="RGI190" s="71"/>
      <c r="RGJ190" s="72"/>
      <c r="RGK190" s="72"/>
      <c r="RGL190" s="72"/>
      <c r="RGM190" s="72"/>
      <c r="RGN190" s="72"/>
      <c r="RGO190" s="72"/>
      <c r="RGP190" s="72"/>
      <c r="RGQ190" s="72"/>
      <c r="RGR190" s="72"/>
      <c r="RGS190" s="71"/>
      <c r="RGT190" s="71"/>
      <c r="RGU190" s="71"/>
      <c r="RGV190" s="71"/>
      <c r="RGW190" s="71"/>
      <c r="RGX190" s="71"/>
      <c r="RGY190" s="71"/>
      <c r="RGZ190" s="72"/>
      <c r="RHA190" s="72"/>
      <c r="RHB190" s="72"/>
      <c r="RHC190" s="72"/>
      <c r="RHD190" s="72"/>
      <c r="RHE190" s="72"/>
      <c r="RHF190" s="72"/>
      <c r="RHG190" s="72"/>
      <c r="RHH190" s="72"/>
      <c r="RHI190" s="71"/>
      <c r="RHJ190" s="71"/>
      <c r="RHK190" s="71"/>
      <c r="RHL190" s="71"/>
      <c r="RHM190" s="71"/>
      <c r="RHN190" s="71"/>
      <c r="RHO190" s="71"/>
      <c r="RHP190" s="72"/>
      <c r="RHQ190" s="72"/>
      <c r="RHR190" s="72"/>
      <c r="RHS190" s="72"/>
      <c r="RHT190" s="72"/>
      <c r="RHU190" s="72"/>
      <c r="RHV190" s="72"/>
      <c r="RHW190" s="72"/>
      <c r="RHX190" s="72"/>
      <c r="RHY190" s="71"/>
      <c r="RHZ190" s="71"/>
      <c r="RIA190" s="71"/>
      <c r="RIB190" s="71"/>
      <c r="RIC190" s="71"/>
      <c r="RID190" s="71"/>
      <c r="RIE190" s="71"/>
      <c r="RIF190" s="72"/>
      <c r="RIG190" s="72"/>
      <c r="RIH190" s="72"/>
      <c r="RII190" s="72"/>
      <c r="RIJ190" s="72"/>
      <c r="RIK190" s="72"/>
      <c r="RIL190" s="72"/>
      <c r="RIM190" s="72"/>
      <c r="RIN190" s="72"/>
      <c r="RIO190" s="71"/>
      <c r="RIP190" s="71"/>
      <c r="RIQ190" s="71"/>
      <c r="RIR190" s="71"/>
      <c r="RIS190" s="71"/>
      <c r="RIT190" s="71"/>
      <c r="RIU190" s="71"/>
      <c r="RIV190" s="72"/>
      <c r="RIW190" s="72"/>
      <c r="RIX190" s="72"/>
      <c r="RIY190" s="72"/>
      <c r="RIZ190" s="72"/>
      <c r="RJA190" s="72"/>
      <c r="RJB190" s="72"/>
      <c r="RJC190" s="72"/>
      <c r="RJD190" s="72"/>
      <c r="RJE190" s="71"/>
      <c r="RJF190" s="71"/>
      <c r="RJG190" s="71"/>
      <c r="RJH190" s="71"/>
      <c r="RJI190" s="71"/>
      <c r="RJJ190" s="71"/>
      <c r="RJK190" s="71"/>
      <c r="RJL190" s="72"/>
      <c r="RJM190" s="72"/>
      <c r="RJN190" s="72"/>
      <c r="RJO190" s="72"/>
      <c r="RJP190" s="72"/>
      <c r="RJQ190" s="72"/>
      <c r="RJR190" s="72"/>
      <c r="RJS190" s="72"/>
      <c r="RJT190" s="72"/>
      <c r="RJU190" s="71"/>
      <c r="RJV190" s="71"/>
      <c r="RJW190" s="71"/>
      <c r="RJX190" s="71"/>
      <c r="RJY190" s="71"/>
      <c r="RJZ190" s="71"/>
      <c r="RKA190" s="71"/>
      <c r="RKB190" s="72"/>
      <c r="RKC190" s="72"/>
      <c r="RKD190" s="72"/>
      <c r="RKE190" s="72"/>
      <c r="RKF190" s="72"/>
      <c r="RKG190" s="72"/>
      <c r="RKH190" s="72"/>
      <c r="RKI190" s="72"/>
      <c r="RKJ190" s="72"/>
      <c r="RKK190" s="71"/>
      <c r="RKL190" s="71"/>
      <c r="RKM190" s="71"/>
      <c r="RKN190" s="71"/>
      <c r="RKO190" s="71"/>
      <c r="RKP190" s="71"/>
      <c r="RKQ190" s="71"/>
      <c r="RKR190" s="72"/>
      <c r="RKS190" s="72"/>
      <c r="RKT190" s="72"/>
      <c r="RKU190" s="72"/>
      <c r="RKV190" s="72"/>
      <c r="RKW190" s="72"/>
      <c r="RKX190" s="72"/>
      <c r="RKY190" s="72"/>
      <c r="RKZ190" s="72"/>
      <c r="RLA190" s="71"/>
      <c r="RLB190" s="71"/>
      <c r="RLC190" s="71"/>
      <c r="RLD190" s="71"/>
      <c r="RLE190" s="71"/>
      <c r="RLF190" s="71"/>
      <c r="RLG190" s="71"/>
      <c r="RLH190" s="72"/>
      <c r="RLI190" s="72"/>
      <c r="RLJ190" s="72"/>
      <c r="RLK190" s="72"/>
      <c r="RLL190" s="72"/>
      <c r="RLM190" s="72"/>
      <c r="RLN190" s="72"/>
      <c r="RLO190" s="72"/>
      <c r="RLP190" s="72"/>
      <c r="RLQ190" s="71"/>
      <c r="RLR190" s="71"/>
      <c r="RLS190" s="71"/>
      <c r="RLT190" s="71"/>
      <c r="RLU190" s="71"/>
      <c r="RLV190" s="71"/>
      <c r="RLW190" s="71"/>
      <c r="RLX190" s="72"/>
      <c r="RLY190" s="72"/>
      <c r="RLZ190" s="72"/>
      <c r="RMA190" s="72"/>
      <c r="RMB190" s="72"/>
      <c r="RMC190" s="72"/>
      <c r="RMD190" s="72"/>
      <c r="RME190" s="72"/>
      <c r="RMF190" s="72"/>
      <c r="RMG190" s="71"/>
      <c r="RMH190" s="71"/>
      <c r="RMI190" s="71"/>
      <c r="RMJ190" s="71"/>
      <c r="RMK190" s="71"/>
      <c r="RML190" s="71"/>
      <c r="RMM190" s="71"/>
      <c r="RMN190" s="72"/>
      <c r="RMO190" s="72"/>
      <c r="RMP190" s="72"/>
      <c r="RMQ190" s="72"/>
      <c r="RMR190" s="72"/>
      <c r="RMS190" s="72"/>
      <c r="RMT190" s="72"/>
      <c r="RMU190" s="72"/>
      <c r="RMV190" s="72"/>
      <c r="RMW190" s="71"/>
      <c r="RMX190" s="71"/>
      <c r="RMY190" s="71"/>
      <c r="RMZ190" s="71"/>
      <c r="RNA190" s="71"/>
      <c r="RNB190" s="71"/>
      <c r="RNC190" s="71"/>
      <c r="RND190" s="72"/>
      <c r="RNE190" s="72"/>
      <c r="RNF190" s="72"/>
      <c r="RNG190" s="72"/>
      <c r="RNH190" s="72"/>
      <c r="RNI190" s="72"/>
      <c r="RNJ190" s="72"/>
      <c r="RNK190" s="72"/>
      <c r="RNL190" s="72"/>
      <c r="RNM190" s="71"/>
      <c r="RNN190" s="71"/>
      <c r="RNO190" s="71"/>
      <c r="RNP190" s="71"/>
      <c r="RNQ190" s="71"/>
      <c r="RNR190" s="71"/>
      <c r="RNS190" s="71"/>
      <c r="RNT190" s="72"/>
      <c r="RNU190" s="72"/>
      <c r="RNV190" s="72"/>
      <c r="RNW190" s="72"/>
      <c r="RNX190" s="72"/>
      <c r="RNY190" s="72"/>
      <c r="RNZ190" s="72"/>
      <c r="ROA190" s="72"/>
      <c r="ROB190" s="72"/>
      <c r="ROC190" s="71"/>
      <c r="ROD190" s="71"/>
      <c r="ROE190" s="71"/>
      <c r="ROF190" s="71"/>
      <c r="ROG190" s="71"/>
      <c r="ROH190" s="71"/>
      <c r="ROI190" s="71"/>
      <c r="ROJ190" s="72"/>
      <c r="ROK190" s="72"/>
      <c r="ROL190" s="72"/>
      <c r="ROM190" s="72"/>
      <c r="RON190" s="72"/>
      <c r="ROO190" s="72"/>
      <c r="ROP190" s="72"/>
      <c r="ROQ190" s="72"/>
      <c r="ROR190" s="72"/>
      <c r="ROS190" s="71"/>
      <c r="ROT190" s="71"/>
      <c r="ROU190" s="71"/>
      <c r="ROV190" s="71"/>
      <c r="ROW190" s="71"/>
      <c r="ROX190" s="71"/>
      <c r="ROY190" s="71"/>
      <c r="ROZ190" s="72"/>
      <c r="RPA190" s="72"/>
      <c r="RPB190" s="72"/>
      <c r="RPC190" s="72"/>
      <c r="RPD190" s="72"/>
      <c r="RPE190" s="72"/>
      <c r="RPF190" s="72"/>
      <c r="RPG190" s="72"/>
      <c r="RPH190" s="72"/>
      <c r="RPI190" s="71"/>
      <c r="RPJ190" s="71"/>
      <c r="RPK190" s="71"/>
      <c r="RPL190" s="71"/>
      <c r="RPM190" s="71"/>
      <c r="RPN190" s="71"/>
      <c r="RPO190" s="71"/>
      <c r="RPP190" s="72"/>
      <c r="RPQ190" s="72"/>
      <c r="RPR190" s="72"/>
      <c r="RPS190" s="72"/>
      <c r="RPT190" s="72"/>
      <c r="RPU190" s="72"/>
      <c r="RPV190" s="72"/>
      <c r="RPW190" s="72"/>
      <c r="RPX190" s="72"/>
      <c r="RPY190" s="71"/>
      <c r="RPZ190" s="71"/>
      <c r="RQA190" s="71"/>
      <c r="RQB190" s="71"/>
      <c r="RQC190" s="71"/>
      <c r="RQD190" s="71"/>
      <c r="RQE190" s="71"/>
      <c r="RQF190" s="72"/>
      <c r="RQG190" s="72"/>
      <c r="RQH190" s="72"/>
      <c r="RQI190" s="72"/>
      <c r="RQJ190" s="72"/>
      <c r="RQK190" s="72"/>
      <c r="RQL190" s="72"/>
      <c r="RQM190" s="72"/>
      <c r="RQN190" s="72"/>
      <c r="RQO190" s="71"/>
      <c r="RQP190" s="71"/>
      <c r="RQQ190" s="71"/>
      <c r="RQR190" s="71"/>
      <c r="RQS190" s="71"/>
      <c r="RQT190" s="71"/>
      <c r="RQU190" s="71"/>
      <c r="RQV190" s="72"/>
      <c r="RQW190" s="72"/>
      <c r="RQX190" s="72"/>
      <c r="RQY190" s="72"/>
      <c r="RQZ190" s="72"/>
      <c r="RRA190" s="72"/>
      <c r="RRB190" s="72"/>
      <c r="RRC190" s="72"/>
      <c r="RRD190" s="72"/>
      <c r="RRE190" s="71"/>
      <c r="RRF190" s="71"/>
      <c r="RRG190" s="71"/>
      <c r="RRH190" s="71"/>
      <c r="RRI190" s="71"/>
      <c r="RRJ190" s="71"/>
      <c r="RRK190" s="71"/>
      <c r="RRL190" s="72"/>
      <c r="RRM190" s="72"/>
      <c r="RRN190" s="72"/>
      <c r="RRO190" s="72"/>
      <c r="RRP190" s="72"/>
      <c r="RRQ190" s="72"/>
      <c r="RRR190" s="72"/>
      <c r="RRS190" s="72"/>
      <c r="RRT190" s="72"/>
      <c r="RRU190" s="71"/>
      <c r="RRV190" s="71"/>
      <c r="RRW190" s="71"/>
      <c r="RRX190" s="71"/>
      <c r="RRY190" s="71"/>
      <c r="RRZ190" s="71"/>
      <c r="RSA190" s="71"/>
      <c r="RSB190" s="72"/>
      <c r="RSC190" s="72"/>
      <c r="RSD190" s="72"/>
      <c r="RSE190" s="72"/>
      <c r="RSF190" s="72"/>
      <c r="RSG190" s="72"/>
      <c r="RSH190" s="72"/>
      <c r="RSI190" s="72"/>
      <c r="RSJ190" s="72"/>
      <c r="RSK190" s="71"/>
      <c r="RSL190" s="71"/>
      <c r="RSM190" s="71"/>
      <c r="RSN190" s="71"/>
      <c r="RSO190" s="71"/>
      <c r="RSP190" s="71"/>
      <c r="RSQ190" s="71"/>
      <c r="RSR190" s="72"/>
      <c r="RSS190" s="72"/>
      <c r="RST190" s="72"/>
      <c r="RSU190" s="72"/>
      <c r="RSV190" s="72"/>
      <c r="RSW190" s="72"/>
      <c r="RSX190" s="72"/>
      <c r="RSY190" s="72"/>
      <c r="RSZ190" s="72"/>
      <c r="RTA190" s="71"/>
      <c r="RTB190" s="71"/>
      <c r="RTC190" s="71"/>
      <c r="RTD190" s="71"/>
      <c r="RTE190" s="71"/>
      <c r="RTF190" s="71"/>
      <c r="RTG190" s="71"/>
      <c r="RTH190" s="72"/>
      <c r="RTI190" s="72"/>
      <c r="RTJ190" s="72"/>
      <c r="RTK190" s="72"/>
      <c r="RTL190" s="72"/>
      <c r="RTM190" s="72"/>
      <c r="RTN190" s="72"/>
      <c r="RTO190" s="72"/>
      <c r="RTP190" s="72"/>
      <c r="RTQ190" s="71"/>
      <c r="RTR190" s="71"/>
      <c r="RTS190" s="71"/>
      <c r="RTT190" s="71"/>
      <c r="RTU190" s="71"/>
      <c r="RTV190" s="71"/>
      <c r="RTW190" s="71"/>
      <c r="RTX190" s="72"/>
      <c r="RTY190" s="72"/>
      <c r="RTZ190" s="72"/>
      <c r="RUA190" s="72"/>
      <c r="RUB190" s="72"/>
      <c r="RUC190" s="72"/>
      <c r="RUD190" s="72"/>
      <c r="RUE190" s="72"/>
      <c r="RUF190" s="72"/>
      <c r="RUG190" s="71"/>
      <c r="RUH190" s="71"/>
      <c r="RUI190" s="71"/>
      <c r="RUJ190" s="71"/>
      <c r="RUK190" s="71"/>
      <c r="RUL190" s="71"/>
      <c r="RUM190" s="71"/>
      <c r="RUN190" s="72"/>
      <c r="RUO190" s="72"/>
      <c r="RUP190" s="72"/>
      <c r="RUQ190" s="72"/>
      <c r="RUR190" s="72"/>
      <c r="RUS190" s="72"/>
      <c r="RUT190" s="72"/>
      <c r="RUU190" s="72"/>
      <c r="RUV190" s="72"/>
      <c r="RUW190" s="71"/>
      <c r="RUX190" s="71"/>
      <c r="RUY190" s="71"/>
      <c r="RUZ190" s="71"/>
      <c r="RVA190" s="71"/>
      <c r="RVB190" s="71"/>
      <c r="RVC190" s="71"/>
      <c r="RVD190" s="72"/>
      <c r="RVE190" s="72"/>
      <c r="RVF190" s="72"/>
      <c r="RVG190" s="72"/>
      <c r="RVH190" s="72"/>
      <c r="RVI190" s="72"/>
      <c r="RVJ190" s="72"/>
      <c r="RVK190" s="72"/>
      <c r="RVL190" s="72"/>
      <c r="RVM190" s="71"/>
      <c r="RVN190" s="71"/>
      <c r="RVO190" s="71"/>
      <c r="RVP190" s="71"/>
      <c r="RVQ190" s="71"/>
      <c r="RVR190" s="71"/>
      <c r="RVS190" s="71"/>
      <c r="RVT190" s="72"/>
      <c r="RVU190" s="72"/>
      <c r="RVV190" s="72"/>
      <c r="RVW190" s="72"/>
      <c r="RVX190" s="72"/>
      <c r="RVY190" s="72"/>
      <c r="RVZ190" s="72"/>
      <c r="RWA190" s="72"/>
      <c r="RWB190" s="72"/>
      <c r="RWC190" s="71"/>
      <c r="RWD190" s="71"/>
      <c r="RWE190" s="71"/>
      <c r="RWF190" s="71"/>
      <c r="RWG190" s="71"/>
      <c r="RWH190" s="71"/>
      <c r="RWI190" s="71"/>
      <c r="RWJ190" s="72"/>
      <c r="RWK190" s="72"/>
      <c r="RWL190" s="72"/>
      <c r="RWM190" s="72"/>
      <c r="RWN190" s="72"/>
      <c r="RWO190" s="72"/>
      <c r="RWP190" s="72"/>
      <c r="RWQ190" s="72"/>
      <c r="RWR190" s="72"/>
      <c r="RWS190" s="71"/>
      <c r="RWT190" s="71"/>
      <c r="RWU190" s="71"/>
      <c r="RWV190" s="71"/>
      <c r="RWW190" s="71"/>
      <c r="RWX190" s="71"/>
      <c r="RWY190" s="71"/>
      <c r="RWZ190" s="72"/>
      <c r="RXA190" s="72"/>
      <c r="RXB190" s="72"/>
      <c r="RXC190" s="72"/>
      <c r="RXD190" s="72"/>
      <c r="RXE190" s="72"/>
      <c r="RXF190" s="72"/>
      <c r="RXG190" s="72"/>
      <c r="RXH190" s="72"/>
      <c r="RXI190" s="71"/>
      <c r="RXJ190" s="71"/>
      <c r="RXK190" s="71"/>
      <c r="RXL190" s="71"/>
      <c r="RXM190" s="71"/>
      <c r="RXN190" s="71"/>
      <c r="RXO190" s="71"/>
      <c r="RXP190" s="72"/>
      <c r="RXQ190" s="72"/>
      <c r="RXR190" s="72"/>
      <c r="RXS190" s="72"/>
      <c r="RXT190" s="72"/>
      <c r="RXU190" s="72"/>
      <c r="RXV190" s="72"/>
      <c r="RXW190" s="72"/>
      <c r="RXX190" s="72"/>
      <c r="RXY190" s="71"/>
      <c r="RXZ190" s="71"/>
      <c r="RYA190" s="71"/>
      <c r="RYB190" s="71"/>
      <c r="RYC190" s="71"/>
      <c r="RYD190" s="71"/>
      <c r="RYE190" s="71"/>
      <c r="RYF190" s="72"/>
      <c r="RYG190" s="72"/>
      <c r="RYH190" s="72"/>
      <c r="RYI190" s="72"/>
      <c r="RYJ190" s="72"/>
      <c r="RYK190" s="72"/>
      <c r="RYL190" s="72"/>
      <c r="RYM190" s="72"/>
      <c r="RYN190" s="72"/>
      <c r="RYO190" s="71"/>
      <c r="RYP190" s="71"/>
      <c r="RYQ190" s="71"/>
      <c r="RYR190" s="71"/>
      <c r="RYS190" s="71"/>
      <c r="RYT190" s="71"/>
      <c r="RYU190" s="71"/>
      <c r="RYV190" s="72"/>
      <c r="RYW190" s="72"/>
      <c r="RYX190" s="72"/>
      <c r="RYY190" s="72"/>
      <c r="RYZ190" s="72"/>
      <c r="RZA190" s="72"/>
      <c r="RZB190" s="72"/>
      <c r="RZC190" s="72"/>
      <c r="RZD190" s="72"/>
      <c r="RZE190" s="71"/>
      <c r="RZF190" s="71"/>
      <c r="RZG190" s="71"/>
      <c r="RZH190" s="71"/>
      <c r="RZI190" s="71"/>
      <c r="RZJ190" s="71"/>
      <c r="RZK190" s="71"/>
      <c r="RZL190" s="72"/>
      <c r="RZM190" s="72"/>
      <c r="RZN190" s="72"/>
      <c r="RZO190" s="72"/>
      <c r="RZP190" s="72"/>
      <c r="RZQ190" s="72"/>
      <c r="RZR190" s="72"/>
      <c r="RZS190" s="72"/>
      <c r="RZT190" s="72"/>
      <c r="RZU190" s="71"/>
      <c r="RZV190" s="71"/>
      <c r="RZW190" s="71"/>
      <c r="RZX190" s="71"/>
      <c r="RZY190" s="71"/>
      <c r="RZZ190" s="71"/>
      <c r="SAA190" s="71"/>
      <c r="SAB190" s="72"/>
      <c r="SAC190" s="72"/>
      <c r="SAD190" s="72"/>
      <c r="SAE190" s="72"/>
      <c r="SAF190" s="72"/>
      <c r="SAG190" s="72"/>
      <c r="SAH190" s="72"/>
      <c r="SAI190" s="72"/>
      <c r="SAJ190" s="72"/>
      <c r="SAK190" s="71"/>
      <c r="SAL190" s="71"/>
      <c r="SAM190" s="71"/>
      <c r="SAN190" s="71"/>
      <c r="SAO190" s="71"/>
      <c r="SAP190" s="71"/>
      <c r="SAQ190" s="71"/>
      <c r="SAR190" s="72"/>
      <c r="SAS190" s="72"/>
      <c r="SAT190" s="72"/>
      <c r="SAU190" s="72"/>
      <c r="SAV190" s="72"/>
      <c r="SAW190" s="72"/>
      <c r="SAX190" s="72"/>
      <c r="SAY190" s="72"/>
      <c r="SAZ190" s="72"/>
      <c r="SBA190" s="71"/>
      <c r="SBB190" s="71"/>
      <c r="SBC190" s="71"/>
      <c r="SBD190" s="71"/>
      <c r="SBE190" s="71"/>
      <c r="SBF190" s="71"/>
      <c r="SBG190" s="71"/>
      <c r="SBH190" s="72"/>
      <c r="SBI190" s="72"/>
      <c r="SBJ190" s="72"/>
      <c r="SBK190" s="72"/>
      <c r="SBL190" s="72"/>
      <c r="SBM190" s="72"/>
      <c r="SBN190" s="72"/>
      <c r="SBO190" s="72"/>
      <c r="SBP190" s="72"/>
      <c r="SBQ190" s="71"/>
      <c r="SBR190" s="71"/>
      <c r="SBS190" s="71"/>
      <c r="SBT190" s="71"/>
      <c r="SBU190" s="71"/>
      <c r="SBV190" s="71"/>
      <c r="SBW190" s="71"/>
      <c r="SBX190" s="72"/>
      <c r="SBY190" s="72"/>
      <c r="SBZ190" s="72"/>
      <c r="SCA190" s="72"/>
      <c r="SCB190" s="72"/>
      <c r="SCC190" s="72"/>
      <c r="SCD190" s="72"/>
      <c r="SCE190" s="72"/>
      <c r="SCF190" s="72"/>
      <c r="SCG190" s="71"/>
      <c r="SCH190" s="71"/>
      <c r="SCI190" s="71"/>
      <c r="SCJ190" s="71"/>
      <c r="SCK190" s="71"/>
      <c r="SCL190" s="71"/>
      <c r="SCM190" s="71"/>
      <c r="SCN190" s="72"/>
      <c r="SCO190" s="72"/>
      <c r="SCP190" s="72"/>
      <c r="SCQ190" s="72"/>
      <c r="SCR190" s="72"/>
      <c r="SCS190" s="72"/>
      <c r="SCT190" s="72"/>
      <c r="SCU190" s="72"/>
      <c r="SCV190" s="72"/>
      <c r="SCW190" s="71"/>
      <c r="SCX190" s="71"/>
      <c r="SCY190" s="71"/>
      <c r="SCZ190" s="71"/>
      <c r="SDA190" s="71"/>
      <c r="SDB190" s="71"/>
      <c r="SDC190" s="71"/>
      <c r="SDD190" s="72"/>
      <c r="SDE190" s="72"/>
      <c r="SDF190" s="72"/>
      <c r="SDG190" s="72"/>
      <c r="SDH190" s="72"/>
      <c r="SDI190" s="72"/>
      <c r="SDJ190" s="72"/>
      <c r="SDK190" s="72"/>
      <c r="SDL190" s="72"/>
      <c r="SDM190" s="71"/>
      <c r="SDN190" s="71"/>
      <c r="SDO190" s="71"/>
      <c r="SDP190" s="71"/>
      <c r="SDQ190" s="71"/>
      <c r="SDR190" s="71"/>
      <c r="SDS190" s="71"/>
      <c r="SDT190" s="72"/>
      <c r="SDU190" s="72"/>
      <c r="SDV190" s="72"/>
      <c r="SDW190" s="72"/>
      <c r="SDX190" s="72"/>
      <c r="SDY190" s="72"/>
      <c r="SDZ190" s="72"/>
      <c r="SEA190" s="72"/>
      <c r="SEB190" s="72"/>
      <c r="SEC190" s="71"/>
      <c r="SED190" s="71"/>
      <c r="SEE190" s="71"/>
      <c r="SEF190" s="71"/>
      <c r="SEG190" s="71"/>
      <c r="SEH190" s="71"/>
      <c r="SEI190" s="71"/>
      <c r="SEJ190" s="72"/>
      <c r="SEK190" s="72"/>
      <c r="SEL190" s="72"/>
      <c r="SEM190" s="72"/>
      <c r="SEN190" s="72"/>
      <c r="SEO190" s="72"/>
      <c r="SEP190" s="72"/>
      <c r="SEQ190" s="72"/>
      <c r="SER190" s="72"/>
      <c r="SES190" s="71"/>
      <c r="SET190" s="71"/>
      <c r="SEU190" s="71"/>
      <c r="SEV190" s="71"/>
      <c r="SEW190" s="71"/>
      <c r="SEX190" s="71"/>
      <c r="SEY190" s="71"/>
      <c r="SEZ190" s="72"/>
      <c r="SFA190" s="72"/>
      <c r="SFB190" s="72"/>
      <c r="SFC190" s="72"/>
      <c r="SFD190" s="72"/>
      <c r="SFE190" s="72"/>
      <c r="SFF190" s="72"/>
      <c r="SFG190" s="72"/>
      <c r="SFH190" s="72"/>
      <c r="SFI190" s="71"/>
      <c r="SFJ190" s="71"/>
      <c r="SFK190" s="71"/>
      <c r="SFL190" s="71"/>
      <c r="SFM190" s="71"/>
      <c r="SFN190" s="71"/>
      <c r="SFO190" s="71"/>
      <c r="SFP190" s="72"/>
      <c r="SFQ190" s="72"/>
      <c r="SFR190" s="72"/>
      <c r="SFS190" s="72"/>
      <c r="SFT190" s="72"/>
      <c r="SFU190" s="72"/>
      <c r="SFV190" s="72"/>
      <c r="SFW190" s="72"/>
      <c r="SFX190" s="72"/>
      <c r="SFY190" s="71"/>
      <c r="SFZ190" s="71"/>
      <c r="SGA190" s="71"/>
      <c r="SGB190" s="71"/>
      <c r="SGC190" s="71"/>
      <c r="SGD190" s="71"/>
      <c r="SGE190" s="71"/>
      <c r="SGF190" s="72"/>
      <c r="SGG190" s="72"/>
      <c r="SGH190" s="72"/>
      <c r="SGI190" s="72"/>
      <c r="SGJ190" s="72"/>
      <c r="SGK190" s="72"/>
      <c r="SGL190" s="72"/>
      <c r="SGM190" s="72"/>
      <c r="SGN190" s="72"/>
      <c r="SGO190" s="71"/>
      <c r="SGP190" s="71"/>
      <c r="SGQ190" s="71"/>
      <c r="SGR190" s="71"/>
      <c r="SGS190" s="71"/>
      <c r="SGT190" s="71"/>
      <c r="SGU190" s="71"/>
      <c r="SGV190" s="72"/>
      <c r="SGW190" s="72"/>
      <c r="SGX190" s="72"/>
      <c r="SGY190" s="72"/>
      <c r="SGZ190" s="72"/>
      <c r="SHA190" s="72"/>
      <c r="SHB190" s="72"/>
      <c r="SHC190" s="72"/>
      <c r="SHD190" s="72"/>
      <c r="SHE190" s="71"/>
      <c r="SHF190" s="71"/>
      <c r="SHG190" s="71"/>
      <c r="SHH190" s="71"/>
      <c r="SHI190" s="71"/>
      <c r="SHJ190" s="71"/>
      <c r="SHK190" s="71"/>
      <c r="SHL190" s="72"/>
      <c r="SHM190" s="72"/>
      <c r="SHN190" s="72"/>
      <c r="SHO190" s="72"/>
      <c r="SHP190" s="72"/>
      <c r="SHQ190" s="72"/>
      <c r="SHR190" s="72"/>
      <c r="SHS190" s="72"/>
      <c r="SHT190" s="72"/>
      <c r="SHU190" s="71"/>
      <c r="SHV190" s="71"/>
      <c r="SHW190" s="71"/>
      <c r="SHX190" s="71"/>
      <c r="SHY190" s="71"/>
      <c r="SHZ190" s="71"/>
      <c r="SIA190" s="71"/>
      <c r="SIB190" s="72"/>
      <c r="SIC190" s="72"/>
      <c r="SID190" s="72"/>
      <c r="SIE190" s="72"/>
      <c r="SIF190" s="72"/>
      <c r="SIG190" s="72"/>
      <c r="SIH190" s="72"/>
      <c r="SII190" s="72"/>
      <c r="SIJ190" s="72"/>
      <c r="SIK190" s="71"/>
      <c r="SIL190" s="71"/>
      <c r="SIM190" s="71"/>
      <c r="SIN190" s="71"/>
      <c r="SIO190" s="71"/>
      <c r="SIP190" s="71"/>
      <c r="SIQ190" s="71"/>
      <c r="SIR190" s="72"/>
      <c r="SIS190" s="72"/>
      <c r="SIT190" s="72"/>
      <c r="SIU190" s="72"/>
      <c r="SIV190" s="72"/>
      <c r="SIW190" s="72"/>
      <c r="SIX190" s="72"/>
      <c r="SIY190" s="72"/>
      <c r="SIZ190" s="72"/>
      <c r="SJA190" s="71"/>
      <c r="SJB190" s="71"/>
      <c r="SJC190" s="71"/>
      <c r="SJD190" s="71"/>
      <c r="SJE190" s="71"/>
      <c r="SJF190" s="71"/>
      <c r="SJG190" s="71"/>
      <c r="SJH190" s="72"/>
      <c r="SJI190" s="72"/>
      <c r="SJJ190" s="72"/>
      <c r="SJK190" s="72"/>
      <c r="SJL190" s="72"/>
      <c r="SJM190" s="72"/>
      <c r="SJN190" s="72"/>
      <c r="SJO190" s="72"/>
      <c r="SJP190" s="72"/>
      <c r="SJQ190" s="71"/>
      <c r="SJR190" s="71"/>
      <c r="SJS190" s="71"/>
      <c r="SJT190" s="71"/>
      <c r="SJU190" s="71"/>
      <c r="SJV190" s="71"/>
      <c r="SJW190" s="71"/>
      <c r="SJX190" s="72"/>
      <c r="SJY190" s="72"/>
      <c r="SJZ190" s="72"/>
      <c r="SKA190" s="72"/>
      <c r="SKB190" s="72"/>
      <c r="SKC190" s="72"/>
      <c r="SKD190" s="72"/>
      <c r="SKE190" s="72"/>
      <c r="SKF190" s="72"/>
      <c r="SKG190" s="71"/>
      <c r="SKH190" s="71"/>
      <c r="SKI190" s="71"/>
      <c r="SKJ190" s="71"/>
      <c r="SKK190" s="71"/>
      <c r="SKL190" s="71"/>
      <c r="SKM190" s="71"/>
      <c r="SKN190" s="72"/>
      <c r="SKO190" s="72"/>
      <c r="SKP190" s="72"/>
      <c r="SKQ190" s="72"/>
      <c r="SKR190" s="72"/>
      <c r="SKS190" s="72"/>
      <c r="SKT190" s="72"/>
      <c r="SKU190" s="72"/>
      <c r="SKV190" s="72"/>
      <c r="SKW190" s="71"/>
      <c r="SKX190" s="71"/>
      <c r="SKY190" s="71"/>
      <c r="SKZ190" s="71"/>
      <c r="SLA190" s="71"/>
      <c r="SLB190" s="71"/>
      <c r="SLC190" s="71"/>
      <c r="SLD190" s="72"/>
      <c r="SLE190" s="72"/>
      <c r="SLF190" s="72"/>
      <c r="SLG190" s="72"/>
      <c r="SLH190" s="72"/>
      <c r="SLI190" s="72"/>
      <c r="SLJ190" s="72"/>
      <c r="SLK190" s="72"/>
      <c r="SLL190" s="72"/>
      <c r="SLM190" s="71"/>
      <c r="SLN190" s="71"/>
      <c r="SLO190" s="71"/>
      <c r="SLP190" s="71"/>
      <c r="SLQ190" s="71"/>
      <c r="SLR190" s="71"/>
      <c r="SLS190" s="71"/>
      <c r="SLT190" s="72"/>
      <c r="SLU190" s="72"/>
      <c r="SLV190" s="72"/>
      <c r="SLW190" s="72"/>
      <c r="SLX190" s="72"/>
      <c r="SLY190" s="72"/>
      <c r="SLZ190" s="72"/>
      <c r="SMA190" s="72"/>
      <c r="SMB190" s="72"/>
      <c r="SMC190" s="71"/>
      <c r="SMD190" s="71"/>
      <c r="SME190" s="71"/>
      <c r="SMF190" s="71"/>
      <c r="SMG190" s="71"/>
      <c r="SMH190" s="71"/>
      <c r="SMI190" s="71"/>
      <c r="SMJ190" s="72"/>
      <c r="SMK190" s="72"/>
      <c r="SML190" s="72"/>
      <c r="SMM190" s="72"/>
      <c r="SMN190" s="72"/>
      <c r="SMO190" s="72"/>
      <c r="SMP190" s="72"/>
      <c r="SMQ190" s="72"/>
      <c r="SMR190" s="72"/>
      <c r="SMS190" s="71"/>
      <c r="SMT190" s="71"/>
      <c r="SMU190" s="71"/>
      <c r="SMV190" s="71"/>
      <c r="SMW190" s="71"/>
      <c r="SMX190" s="71"/>
      <c r="SMY190" s="71"/>
      <c r="SMZ190" s="72"/>
      <c r="SNA190" s="72"/>
      <c r="SNB190" s="72"/>
      <c r="SNC190" s="72"/>
      <c r="SND190" s="72"/>
      <c r="SNE190" s="72"/>
      <c r="SNF190" s="72"/>
      <c r="SNG190" s="72"/>
      <c r="SNH190" s="72"/>
      <c r="SNI190" s="71"/>
      <c r="SNJ190" s="71"/>
      <c r="SNK190" s="71"/>
      <c r="SNL190" s="71"/>
      <c r="SNM190" s="71"/>
      <c r="SNN190" s="71"/>
      <c r="SNO190" s="71"/>
      <c r="SNP190" s="72"/>
      <c r="SNQ190" s="72"/>
      <c r="SNR190" s="72"/>
      <c r="SNS190" s="72"/>
      <c r="SNT190" s="72"/>
      <c r="SNU190" s="72"/>
      <c r="SNV190" s="72"/>
      <c r="SNW190" s="72"/>
      <c r="SNX190" s="72"/>
      <c r="SNY190" s="71"/>
      <c r="SNZ190" s="71"/>
      <c r="SOA190" s="71"/>
      <c r="SOB190" s="71"/>
      <c r="SOC190" s="71"/>
      <c r="SOD190" s="71"/>
      <c r="SOE190" s="71"/>
      <c r="SOF190" s="72"/>
      <c r="SOG190" s="72"/>
      <c r="SOH190" s="72"/>
      <c r="SOI190" s="72"/>
      <c r="SOJ190" s="72"/>
      <c r="SOK190" s="72"/>
      <c r="SOL190" s="72"/>
      <c r="SOM190" s="72"/>
      <c r="SON190" s="72"/>
      <c r="SOO190" s="71"/>
      <c r="SOP190" s="71"/>
      <c r="SOQ190" s="71"/>
      <c r="SOR190" s="71"/>
      <c r="SOS190" s="71"/>
      <c r="SOT190" s="71"/>
      <c r="SOU190" s="71"/>
      <c r="SOV190" s="72"/>
      <c r="SOW190" s="72"/>
      <c r="SOX190" s="72"/>
      <c r="SOY190" s="72"/>
      <c r="SOZ190" s="72"/>
      <c r="SPA190" s="72"/>
      <c r="SPB190" s="72"/>
      <c r="SPC190" s="72"/>
      <c r="SPD190" s="72"/>
      <c r="SPE190" s="71"/>
      <c r="SPF190" s="71"/>
      <c r="SPG190" s="71"/>
      <c r="SPH190" s="71"/>
      <c r="SPI190" s="71"/>
      <c r="SPJ190" s="71"/>
      <c r="SPK190" s="71"/>
      <c r="SPL190" s="72"/>
      <c r="SPM190" s="72"/>
      <c r="SPN190" s="72"/>
      <c r="SPO190" s="72"/>
      <c r="SPP190" s="72"/>
      <c r="SPQ190" s="72"/>
      <c r="SPR190" s="72"/>
      <c r="SPS190" s="72"/>
      <c r="SPT190" s="72"/>
      <c r="SPU190" s="71"/>
      <c r="SPV190" s="71"/>
      <c r="SPW190" s="71"/>
      <c r="SPX190" s="71"/>
      <c r="SPY190" s="71"/>
      <c r="SPZ190" s="71"/>
      <c r="SQA190" s="71"/>
      <c r="SQB190" s="72"/>
      <c r="SQC190" s="72"/>
      <c r="SQD190" s="72"/>
      <c r="SQE190" s="72"/>
      <c r="SQF190" s="72"/>
      <c r="SQG190" s="72"/>
      <c r="SQH190" s="72"/>
      <c r="SQI190" s="72"/>
      <c r="SQJ190" s="72"/>
      <c r="SQK190" s="71"/>
      <c r="SQL190" s="71"/>
      <c r="SQM190" s="71"/>
      <c r="SQN190" s="71"/>
      <c r="SQO190" s="71"/>
      <c r="SQP190" s="71"/>
      <c r="SQQ190" s="71"/>
      <c r="SQR190" s="72"/>
      <c r="SQS190" s="72"/>
      <c r="SQT190" s="72"/>
      <c r="SQU190" s="72"/>
      <c r="SQV190" s="72"/>
      <c r="SQW190" s="72"/>
      <c r="SQX190" s="72"/>
      <c r="SQY190" s="72"/>
      <c r="SQZ190" s="72"/>
      <c r="SRA190" s="71"/>
      <c r="SRB190" s="71"/>
      <c r="SRC190" s="71"/>
      <c r="SRD190" s="71"/>
      <c r="SRE190" s="71"/>
      <c r="SRF190" s="71"/>
      <c r="SRG190" s="71"/>
      <c r="SRH190" s="72"/>
      <c r="SRI190" s="72"/>
      <c r="SRJ190" s="72"/>
      <c r="SRK190" s="72"/>
      <c r="SRL190" s="72"/>
      <c r="SRM190" s="72"/>
      <c r="SRN190" s="72"/>
      <c r="SRO190" s="72"/>
      <c r="SRP190" s="72"/>
      <c r="SRQ190" s="71"/>
      <c r="SRR190" s="71"/>
      <c r="SRS190" s="71"/>
      <c r="SRT190" s="71"/>
      <c r="SRU190" s="71"/>
      <c r="SRV190" s="71"/>
      <c r="SRW190" s="71"/>
      <c r="SRX190" s="72"/>
      <c r="SRY190" s="72"/>
      <c r="SRZ190" s="72"/>
      <c r="SSA190" s="72"/>
      <c r="SSB190" s="72"/>
      <c r="SSC190" s="72"/>
      <c r="SSD190" s="72"/>
      <c r="SSE190" s="72"/>
      <c r="SSF190" s="72"/>
      <c r="SSG190" s="71"/>
      <c r="SSH190" s="71"/>
      <c r="SSI190" s="71"/>
      <c r="SSJ190" s="71"/>
      <c r="SSK190" s="71"/>
      <c r="SSL190" s="71"/>
      <c r="SSM190" s="71"/>
      <c r="SSN190" s="72"/>
      <c r="SSO190" s="72"/>
      <c r="SSP190" s="72"/>
      <c r="SSQ190" s="72"/>
      <c r="SSR190" s="72"/>
      <c r="SSS190" s="72"/>
      <c r="SST190" s="72"/>
      <c r="SSU190" s="72"/>
      <c r="SSV190" s="72"/>
      <c r="SSW190" s="71"/>
      <c r="SSX190" s="71"/>
      <c r="SSY190" s="71"/>
      <c r="SSZ190" s="71"/>
      <c r="STA190" s="71"/>
      <c r="STB190" s="71"/>
      <c r="STC190" s="71"/>
      <c r="STD190" s="72"/>
      <c r="STE190" s="72"/>
      <c r="STF190" s="72"/>
      <c r="STG190" s="72"/>
      <c r="STH190" s="72"/>
      <c r="STI190" s="72"/>
      <c r="STJ190" s="72"/>
      <c r="STK190" s="72"/>
      <c r="STL190" s="72"/>
      <c r="STM190" s="71"/>
      <c r="STN190" s="71"/>
      <c r="STO190" s="71"/>
      <c r="STP190" s="71"/>
      <c r="STQ190" s="71"/>
      <c r="STR190" s="71"/>
      <c r="STS190" s="71"/>
      <c r="STT190" s="72"/>
      <c r="STU190" s="72"/>
      <c r="STV190" s="72"/>
      <c r="STW190" s="72"/>
      <c r="STX190" s="72"/>
      <c r="STY190" s="72"/>
      <c r="STZ190" s="72"/>
      <c r="SUA190" s="72"/>
      <c r="SUB190" s="72"/>
      <c r="SUC190" s="71"/>
      <c r="SUD190" s="71"/>
      <c r="SUE190" s="71"/>
      <c r="SUF190" s="71"/>
      <c r="SUG190" s="71"/>
      <c r="SUH190" s="71"/>
      <c r="SUI190" s="71"/>
      <c r="SUJ190" s="72"/>
      <c r="SUK190" s="72"/>
      <c r="SUL190" s="72"/>
      <c r="SUM190" s="72"/>
      <c r="SUN190" s="72"/>
      <c r="SUO190" s="72"/>
      <c r="SUP190" s="72"/>
      <c r="SUQ190" s="72"/>
      <c r="SUR190" s="72"/>
      <c r="SUS190" s="71"/>
      <c r="SUT190" s="71"/>
      <c r="SUU190" s="71"/>
      <c r="SUV190" s="71"/>
      <c r="SUW190" s="71"/>
      <c r="SUX190" s="71"/>
      <c r="SUY190" s="71"/>
      <c r="SUZ190" s="72"/>
      <c r="SVA190" s="72"/>
      <c r="SVB190" s="72"/>
      <c r="SVC190" s="72"/>
      <c r="SVD190" s="72"/>
      <c r="SVE190" s="72"/>
      <c r="SVF190" s="72"/>
      <c r="SVG190" s="72"/>
      <c r="SVH190" s="72"/>
      <c r="SVI190" s="71"/>
      <c r="SVJ190" s="71"/>
      <c r="SVK190" s="71"/>
      <c r="SVL190" s="71"/>
      <c r="SVM190" s="71"/>
      <c r="SVN190" s="71"/>
      <c r="SVO190" s="71"/>
      <c r="SVP190" s="72"/>
      <c r="SVQ190" s="72"/>
      <c r="SVR190" s="72"/>
      <c r="SVS190" s="72"/>
      <c r="SVT190" s="72"/>
      <c r="SVU190" s="72"/>
      <c r="SVV190" s="72"/>
      <c r="SVW190" s="72"/>
      <c r="SVX190" s="72"/>
      <c r="SVY190" s="71"/>
      <c r="SVZ190" s="71"/>
      <c r="SWA190" s="71"/>
      <c r="SWB190" s="71"/>
      <c r="SWC190" s="71"/>
      <c r="SWD190" s="71"/>
      <c r="SWE190" s="71"/>
      <c r="SWF190" s="72"/>
      <c r="SWG190" s="72"/>
      <c r="SWH190" s="72"/>
      <c r="SWI190" s="72"/>
      <c r="SWJ190" s="72"/>
      <c r="SWK190" s="72"/>
      <c r="SWL190" s="72"/>
      <c r="SWM190" s="72"/>
      <c r="SWN190" s="72"/>
      <c r="SWO190" s="71"/>
      <c r="SWP190" s="71"/>
      <c r="SWQ190" s="71"/>
      <c r="SWR190" s="71"/>
      <c r="SWS190" s="71"/>
      <c r="SWT190" s="71"/>
      <c r="SWU190" s="71"/>
      <c r="SWV190" s="72"/>
      <c r="SWW190" s="72"/>
      <c r="SWX190" s="72"/>
      <c r="SWY190" s="72"/>
      <c r="SWZ190" s="72"/>
      <c r="SXA190" s="72"/>
      <c r="SXB190" s="72"/>
      <c r="SXC190" s="72"/>
      <c r="SXD190" s="72"/>
      <c r="SXE190" s="71"/>
      <c r="SXF190" s="71"/>
      <c r="SXG190" s="71"/>
      <c r="SXH190" s="71"/>
      <c r="SXI190" s="71"/>
      <c r="SXJ190" s="71"/>
      <c r="SXK190" s="71"/>
      <c r="SXL190" s="72"/>
      <c r="SXM190" s="72"/>
      <c r="SXN190" s="72"/>
      <c r="SXO190" s="72"/>
      <c r="SXP190" s="72"/>
      <c r="SXQ190" s="72"/>
      <c r="SXR190" s="72"/>
      <c r="SXS190" s="72"/>
      <c r="SXT190" s="72"/>
      <c r="SXU190" s="71"/>
      <c r="SXV190" s="71"/>
      <c r="SXW190" s="71"/>
      <c r="SXX190" s="71"/>
      <c r="SXY190" s="71"/>
      <c r="SXZ190" s="71"/>
      <c r="SYA190" s="71"/>
      <c r="SYB190" s="72"/>
      <c r="SYC190" s="72"/>
      <c r="SYD190" s="72"/>
      <c r="SYE190" s="72"/>
      <c r="SYF190" s="72"/>
      <c r="SYG190" s="72"/>
      <c r="SYH190" s="72"/>
      <c r="SYI190" s="72"/>
      <c r="SYJ190" s="72"/>
      <c r="SYK190" s="71"/>
      <c r="SYL190" s="71"/>
      <c r="SYM190" s="71"/>
      <c r="SYN190" s="71"/>
      <c r="SYO190" s="71"/>
      <c r="SYP190" s="71"/>
      <c r="SYQ190" s="71"/>
      <c r="SYR190" s="72"/>
      <c r="SYS190" s="72"/>
      <c r="SYT190" s="72"/>
      <c r="SYU190" s="72"/>
      <c r="SYV190" s="72"/>
      <c r="SYW190" s="72"/>
      <c r="SYX190" s="72"/>
      <c r="SYY190" s="72"/>
      <c r="SYZ190" s="72"/>
      <c r="SZA190" s="71"/>
      <c r="SZB190" s="71"/>
      <c r="SZC190" s="71"/>
      <c r="SZD190" s="71"/>
      <c r="SZE190" s="71"/>
      <c r="SZF190" s="71"/>
      <c r="SZG190" s="71"/>
      <c r="SZH190" s="72"/>
      <c r="SZI190" s="72"/>
      <c r="SZJ190" s="72"/>
      <c r="SZK190" s="72"/>
      <c r="SZL190" s="72"/>
      <c r="SZM190" s="72"/>
      <c r="SZN190" s="72"/>
      <c r="SZO190" s="72"/>
      <c r="SZP190" s="72"/>
      <c r="SZQ190" s="71"/>
      <c r="SZR190" s="71"/>
      <c r="SZS190" s="71"/>
      <c r="SZT190" s="71"/>
      <c r="SZU190" s="71"/>
      <c r="SZV190" s="71"/>
      <c r="SZW190" s="71"/>
      <c r="SZX190" s="72"/>
      <c r="SZY190" s="72"/>
      <c r="SZZ190" s="72"/>
      <c r="TAA190" s="72"/>
      <c r="TAB190" s="72"/>
      <c r="TAC190" s="72"/>
      <c r="TAD190" s="72"/>
      <c r="TAE190" s="72"/>
      <c r="TAF190" s="72"/>
      <c r="TAG190" s="71"/>
      <c r="TAH190" s="71"/>
      <c r="TAI190" s="71"/>
      <c r="TAJ190" s="71"/>
      <c r="TAK190" s="71"/>
      <c r="TAL190" s="71"/>
      <c r="TAM190" s="71"/>
      <c r="TAN190" s="72"/>
      <c r="TAO190" s="72"/>
      <c r="TAP190" s="72"/>
      <c r="TAQ190" s="72"/>
      <c r="TAR190" s="72"/>
      <c r="TAS190" s="72"/>
      <c r="TAT190" s="72"/>
      <c r="TAU190" s="72"/>
      <c r="TAV190" s="72"/>
      <c r="TAW190" s="71"/>
      <c r="TAX190" s="71"/>
      <c r="TAY190" s="71"/>
      <c r="TAZ190" s="71"/>
      <c r="TBA190" s="71"/>
      <c r="TBB190" s="71"/>
      <c r="TBC190" s="71"/>
      <c r="TBD190" s="72"/>
      <c r="TBE190" s="72"/>
      <c r="TBF190" s="72"/>
      <c r="TBG190" s="72"/>
      <c r="TBH190" s="72"/>
      <c r="TBI190" s="72"/>
      <c r="TBJ190" s="72"/>
      <c r="TBK190" s="72"/>
      <c r="TBL190" s="72"/>
      <c r="TBM190" s="71"/>
      <c r="TBN190" s="71"/>
      <c r="TBO190" s="71"/>
      <c r="TBP190" s="71"/>
      <c r="TBQ190" s="71"/>
      <c r="TBR190" s="71"/>
      <c r="TBS190" s="71"/>
      <c r="TBT190" s="72"/>
      <c r="TBU190" s="72"/>
      <c r="TBV190" s="72"/>
      <c r="TBW190" s="72"/>
      <c r="TBX190" s="72"/>
      <c r="TBY190" s="72"/>
      <c r="TBZ190" s="72"/>
      <c r="TCA190" s="72"/>
      <c r="TCB190" s="72"/>
      <c r="TCC190" s="71"/>
      <c r="TCD190" s="71"/>
      <c r="TCE190" s="71"/>
      <c r="TCF190" s="71"/>
      <c r="TCG190" s="71"/>
      <c r="TCH190" s="71"/>
      <c r="TCI190" s="71"/>
      <c r="TCJ190" s="72"/>
      <c r="TCK190" s="72"/>
      <c r="TCL190" s="72"/>
      <c r="TCM190" s="72"/>
      <c r="TCN190" s="72"/>
      <c r="TCO190" s="72"/>
      <c r="TCP190" s="72"/>
      <c r="TCQ190" s="72"/>
      <c r="TCR190" s="72"/>
      <c r="TCS190" s="71"/>
      <c r="TCT190" s="71"/>
      <c r="TCU190" s="71"/>
      <c r="TCV190" s="71"/>
      <c r="TCW190" s="71"/>
      <c r="TCX190" s="71"/>
      <c r="TCY190" s="71"/>
      <c r="TCZ190" s="72"/>
      <c r="TDA190" s="72"/>
      <c r="TDB190" s="72"/>
      <c r="TDC190" s="72"/>
      <c r="TDD190" s="72"/>
      <c r="TDE190" s="72"/>
      <c r="TDF190" s="72"/>
      <c r="TDG190" s="72"/>
      <c r="TDH190" s="72"/>
      <c r="TDI190" s="71"/>
      <c r="TDJ190" s="71"/>
      <c r="TDK190" s="71"/>
      <c r="TDL190" s="71"/>
      <c r="TDM190" s="71"/>
      <c r="TDN190" s="71"/>
      <c r="TDO190" s="71"/>
      <c r="TDP190" s="72"/>
      <c r="TDQ190" s="72"/>
      <c r="TDR190" s="72"/>
      <c r="TDS190" s="72"/>
      <c r="TDT190" s="72"/>
      <c r="TDU190" s="72"/>
      <c r="TDV190" s="72"/>
      <c r="TDW190" s="72"/>
      <c r="TDX190" s="72"/>
      <c r="TDY190" s="71"/>
      <c r="TDZ190" s="71"/>
      <c r="TEA190" s="71"/>
      <c r="TEB190" s="71"/>
      <c r="TEC190" s="71"/>
      <c r="TED190" s="71"/>
      <c r="TEE190" s="71"/>
      <c r="TEF190" s="72"/>
      <c r="TEG190" s="72"/>
      <c r="TEH190" s="72"/>
      <c r="TEI190" s="72"/>
      <c r="TEJ190" s="72"/>
      <c r="TEK190" s="72"/>
      <c r="TEL190" s="72"/>
      <c r="TEM190" s="72"/>
      <c r="TEN190" s="72"/>
      <c r="TEO190" s="71"/>
      <c r="TEP190" s="71"/>
      <c r="TEQ190" s="71"/>
      <c r="TER190" s="71"/>
      <c r="TES190" s="71"/>
      <c r="TET190" s="71"/>
      <c r="TEU190" s="71"/>
      <c r="TEV190" s="72"/>
      <c r="TEW190" s="72"/>
      <c r="TEX190" s="72"/>
      <c r="TEY190" s="72"/>
      <c r="TEZ190" s="72"/>
      <c r="TFA190" s="72"/>
      <c r="TFB190" s="72"/>
      <c r="TFC190" s="72"/>
      <c r="TFD190" s="72"/>
      <c r="TFE190" s="71"/>
      <c r="TFF190" s="71"/>
      <c r="TFG190" s="71"/>
      <c r="TFH190" s="71"/>
      <c r="TFI190" s="71"/>
      <c r="TFJ190" s="71"/>
      <c r="TFK190" s="71"/>
      <c r="TFL190" s="72"/>
      <c r="TFM190" s="72"/>
      <c r="TFN190" s="72"/>
      <c r="TFO190" s="72"/>
      <c r="TFP190" s="72"/>
      <c r="TFQ190" s="72"/>
      <c r="TFR190" s="72"/>
      <c r="TFS190" s="72"/>
      <c r="TFT190" s="72"/>
      <c r="TFU190" s="71"/>
      <c r="TFV190" s="71"/>
      <c r="TFW190" s="71"/>
      <c r="TFX190" s="71"/>
      <c r="TFY190" s="71"/>
      <c r="TFZ190" s="71"/>
      <c r="TGA190" s="71"/>
      <c r="TGB190" s="72"/>
      <c r="TGC190" s="72"/>
      <c r="TGD190" s="72"/>
      <c r="TGE190" s="72"/>
      <c r="TGF190" s="72"/>
      <c r="TGG190" s="72"/>
      <c r="TGH190" s="72"/>
      <c r="TGI190" s="72"/>
      <c r="TGJ190" s="72"/>
      <c r="TGK190" s="71"/>
      <c r="TGL190" s="71"/>
      <c r="TGM190" s="71"/>
      <c r="TGN190" s="71"/>
      <c r="TGO190" s="71"/>
      <c r="TGP190" s="71"/>
      <c r="TGQ190" s="71"/>
      <c r="TGR190" s="72"/>
      <c r="TGS190" s="72"/>
      <c r="TGT190" s="72"/>
      <c r="TGU190" s="72"/>
      <c r="TGV190" s="72"/>
      <c r="TGW190" s="72"/>
      <c r="TGX190" s="72"/>
      <c r="TGY190" s="72"/>
      <c r="TGZ190" s="72"/>
      <c r="THA190" s="71"/>
      <c r="THB190" s="71"/>
      <c r="THC190" s="71"/>
      <c r="THD190" s="71"/>
      <c r="THE190" s="71"/>
      <c r="THF190" s="71"/>
      <c r="THG190" s="71"/>
      <c r="THH190" s="72"/>
      <c r="THI190" s="72"/>
      <c r="THJ190" s="72"/>
      <c r="THK190" s="72"/>
      <c r="THL190" s="72"/>
      <c r="THM190" s="72"/>
      <c r="THN190" s="72"/>
      <c r="THO190" s="72"/>
      <c r="THP190" s="72"/>
      <c r="THQ190" s="71"/>
      <c r="THR190" s="71"/>
      <c r="THS190" s="71"/>
      <c r="THT190" s="71"/>
      <c r="THU190" s="71"/>
      <c r="THV190" s="71"/>
      <c r="THW190" s="71"/>
      <c r="THX190" s="72"/>
      <c r="THY190" s="72"/>
      <c r="THZ190" s="72"/>
      <c r="TIA190" s="72"/>
      <c r="TIB190" s="72"/>
      <c r="TIC190" s="72"/>
      <c r="TID190" s="72"/>
      <c r="TIE190" s="72"/>
      <c r="TIF190" s="72"/>
      <c r="TIG190" s="71"/>
      <c r="TIH190" s="71"/>
      <c r="TII190" s="71"/>
      <c r="TIJ190" s="71"/>
      <c r="TIK190" s="71"/>
      <c r="TIL190" s="71"/>
      <c r="TIM190" s="71"/>
      <c r="TIN190" s="72"/>
      <c r="TIO190" s="72"/>
      <c r="TIP190" s="72"/>
      <c r="TIQ190" s="72"/>
      <c r="TIR190" s="72"/>
      <c r="TIS190" s="72"/>
      <c r="TIT190" s="72"/>
      <c r="TIU190" s="72"/>
      <c r="TIV190" s="72"/>
      <c r="TIW190" s="71"/>
      <c r="TIX190" s="71"/>
      <c r="TIY190" s="71"/>
      <c r="TIZ190" s="71"/>
      <c r="TJA190" s="71"/>
      <c r="TJB190" s="71"/>
      <c r="TJC190" s="71"/>
      <c r="TJD190" s="72"/>
      <c r="TJE190" s="72"/>
      <c r="TJF190" s="72"/>
      <c r="TJG190" s="72"/>
      <c r="TJH190" s="72"/>
      <c r="TJI190" s="72"/>
      <c r="TJJ190" s="72"/>
      <c r="TJK190" s="72"/>
      <c r="TJL190" s="72"/>
      <c r="TJM190" s="71"/>
      <c r="TJN190" s="71"/>
      <c r="TJO190" s="71"/>
      <c r="TJP190" s="71"/>
      <c r="TJQ190" s="71"/>
      <c r="TJR190" s="71"/>
      <c r="TJS190" s="71"/>
      <c r="TJT190" s="72"/>
      <c r="TJU190" s="72"/>
      <c r="TJV190" s="72"/>
      <c r="TJW190" s="72"/>
      <c r="TJX190" s="72"/>
      <c r="TJY190" s="72"/>
      <c r="TJZ190" s="72"/>
      <c r="TKA190" s="72"/>
      <c r="TKB190" s="72"/>
      <c r="TKC190" s="71"/>
      <c r="TKD190" s="71"/>
      <c r="TKE190" s="71"/>
      <c r="TKF190" s="71"/>
      <c r="TKG190" s="71"/>
      <c r="TKH190" s="71"/>
      <c r="TKI190" s="71"/>
      <c r="TKJ190" s="72"/>
      <c r="TKK190" s="72"/>
      <c r="TKL190" s="72"/>
      <c r="TKM190" s="72"/>
      <c r="TKN190" s="72"/>
      <c r="TKO190" s="72"/>
      <c r="TKP190" s="72"/>
      <c r="TKQ190" s="72"/>
      <c r="TKR190" s="72"/>
      <c r="TKS190" s="71"/>
      <c r="TKT190" s="71"/>
      <c r="TKU190" s="71"/>
      <c r="TKV190" s="71"/>
      <c r="TKW190" s="71"/>
      <c r="TKX190" s="71"/>
      <c r="TKY190" s="71"/>
      <c r="TKZ190" s="72"/>
      <c r="TLA190" s="72"/>
      <c r="TLB190" s="72"/>
      <c r="TLC190" s="72"/>
      <c r="TLD190" s="72"/>
      <c r="TLE190" s="72"/>
      <c r="TLF190" s="72"/>
      <c r="TLG190" s="72"/>
      <c r="TLH190" s="72"/>
      <c r="TLI190" s="71"/>
      <c r="TLJ190" s="71"/>
      <c r="TLK190" s="71"/>
      <c r="TLL190" s="71"/>
      <c r="TLM190" s="71"/>
      <c r="TLN190" s="71"/>
      <c r="TLO190" s="71"/>
      <c r="TLP190" s="72"/>
      <c r="TLQ190" s="72"/>
      <c r="TLR190" s="72"/>
      <c r="TLS190" s="72"/>
      <c r="TLT190" s="72"/>
      <c r="TLU190" s="72"/>
      <c r="TLV190" s="72"/>
      <c r="TLW190" s="72"/>
      <c r="TLX190" s="72"/>
      <c r="TLY190" s="71"/>
      <c r="TLZ190" s="71"/>
      <c r="TMA190" s="71"/>
      <c r="TMB190" s="71"/>
      <c r="TMC190" s="71"/>
      <c r="TMD190" s="71"/>
      <c r="TME190" s="71"/>
      <c r="TMF190" s="72"/>
      <c r="TMG190" s="72"/>
      <c r="TMH190" s="72"/>
      <c r="TMI190" s="72"/>
      <c r="TMJ190" s="72"/>
      <c r="TMK190" s="72"/>
      <c r="TML190" s="72"/>
      <c r="TMM190" s="72"/>
      <c r="TMN190" s="72"/>
      <c r="TMO190" s="71"/>
      <c r="TMP190" s="71"/>
      <c r="TMQ190" s="71"/>
      <c r="TMR190" s="71"/>
      <c r="TMS190" s="71"/>
      <c r="TMT190" s="71"/>
      <c r="TMU190" s="71"/>
      <c r="TMV190" s="72"/>
      <c r="TMW190" s="72"/>
      <c r="TMX190" s="72"/>
      <c r="TMY190" s="72"/>
      <c r="TMZ190" s="72"/>
      <c r="TNA190" s="72"/>
      <c r="TNB190" s="72"/>
      <c r="TNC190" s="72"/>
      <c r="TND190" s="72"/>
      <c r="TNE190" s="71"/>
      <c r="TNF190" s="71"/>
      <c r="TNG190" s="71"/>
      <c r="TNH190" s="71"/>
      <c r="TNI190" s="71"/>
      <c r="TNJ190" s="71"/>
      <c r="TNK190" s="71"/>
      <c r="TNL190" s="72"/>
      <c r="TNM190" s="72"/>
      <c r="TNN190" s="72"/>
      <c r="TNO190" s="72"/>
      <c r="TNP190" s="72"/>
      <c r="TNQ190" s="72"/>
      <c r="TNR190" s="72"/>
      <c r="TNS190" s="72"/>
      <c r="TNT190" s="72"/>
      <c r="TNU190" s="71"/>
      <c r="TNV190" s="71"/>
      <c r="TNW190" s="71"/>
      <c r="TNX190" s="71"/>
      <c r="TNY190" s="71"/>
      <c r="TNZ190" s="71"/>
      <c r="TOA190" s="71"/>
      <c r="TOB190" s="72"/>
      <c r="TOC190" s="72"/>
      <c r="TOD190" s="72"/>
      <c r="TOE190" s="72"/>
      <c r="TOF190" s="72"/>
      <c r="TOG190" s="72"/>
      <c r="TOH190" s="72"/>
      <c r="TOI190" s="72"/>
      <c r="TOJ190" s="72"/>
      <c r="TOK190" s="71"/>
      <c r="TOL190" s="71"/>
      <c r="TOM190" s="71"/>
      <c r="TON190" s="71"/>
      <c r="TOO190" s="71"/>
      <c r="TOP190" s="71"/>
      <c r="TOQ190" s="71"/>
      <c r="TOR190" s="72"/>
      <c r="TOS190" s="72"/>
      <c r="TOT190" s="72"/>
      <c r="TOU190" s="72"/>
      <c r="TOV190" s="72"/>
      <c r="TOW190" s="72"/>
      <c r="TOX190" s="72"/>
      <c r="TOY190" s="72"/>
      <c r="TOZ190" s="72"/>
      <c r="TPA190" s="71"/>
      <c r="TPB190" s="71"/>
      <c r="TPC190" s="71"/>
      <c r="TPD190" s="71"/>
      <c r="TPE190" s="71"/>
      <c r="TPF190" s="71"/>
      <c r="TPG190" s="71"/>
      <c r="TPH190" s="72"/>
      <c r="TPI190" s="72"/>
      <c r="TPJ190" s="72"/>
      <c r="TPK190" s="72"/>
      <c r="TPL190" s="72"/>
      <c r="TPM190" s="72"/>
      <c r="TPN190" s="72"/>
      <c r="TPO190" s="72"/>
      <c r="TPP190" s="72"/>
      <c r="TPQ190" s="71"/>
      <c r="TPR190" s="71"/>
      <c r="TPS190" s="71"/>
      <c r="TPT190" s="71"/>
      <c r="TPU190" s="71"/>
      <c r="TPV190" s="71"/>
      <c r="TPW190" s="71"/>
      <c r="TPX190" s="72"/>
      <c r="TPY190" s="72"/>
      <c r="TPZ190" s="72"/>
      <c r="TQA190" s="72"/>
      <c r="TQB190" s="72"/>
      <c r="TQC190" s="72"/>
      <c r="TQD190" s="72"/>
      <c r="TQE190" s="72"/>
      <c r="TQF190" s="72"/>
      <c r="TQG190" s="71"/>
      <c r="TQH190" s="71"/>
      <c r="TQI190" s="71"/>
      <c r="TQJ190" s="71"/>
      <c r="TQK190" s="71"/>
      <c r="TQL190" s="71"/>
      <c r="TQM190" s="71"/>
      <c r="TQN190" s="72"/>
      <c r="TQO190" s="72"/>
      <c r="TQP190" s="72"/>
      <c r="TQQ190" s="72"/>
      <c r="TQR190" s="72"/>
      <c r="TQS190" s="72"/>
      <c r="TQT190" s="72"/>
      <c r="TQU190" s="72"/>
      <c r="TQV190" s="72"/>
      <c r="TQW190" s="71"/>
      <c r="TQX190" s="71"/>
      <c r="TQY190" s="71"/>
      <c r="TQZ190" s="71"/>
      <c r="TRA190" s="71"/>
      <c r="TRB190" s="71"/>
      <c r="TRC190" s="71"/>
      <c r="TRD190" s="72"/>
      <c r="TRE190" s="72"/>
      <c r="TRF190" s="72"/>
      <c r="TRG190" s="72"/>
      <c r="TRH190" s="72"/>
      <c r="TRI190" s="72"/>
      <c r="TRJ190" s="72"/>
      <c r="TRK190" s="72"/>
      <c r="TRL190" s="72"/>
      <c r="TRM190" s="71"/>
      <c r="TRN190" s="71"/>
      <c r="TRO190" s="71"/>
      <c r="TRP190" s="71"/>
      <c r="TRQ190" s="71"/>
      <c r="TRR190" s="71"/>
      <c r="TRS190" s="71"/>
      <c r="TRT190" s="72"/>
      <c r="TRU190" s="72"/>
      <c r="TRV190" s="72"/>
      <c r="TRW190" s="72"/>
      <c r="TRX190" s="72"/>
      <c r="TRY190" s="72"/>
      <c r="TRZ190" s="72"/>
      <c r="TSA190" s="72"/>
      <c r="TSB190" s="72"/>
      <c r="TSC190" s="71"/>
      <c r="TSD190" s="71"/>
      <c r="TSE190" s="71"/>
      <c r="TSF190" s="71"/>
      <c r="TSG190" s="71"/>
      <c r="TSH190" s="71"/>
      <c r="TSI190" s="71"/>
      <c r="TSJ190" s="72"/>
      <c r="TSK190" s="72"/>
      <c r="TSL190" s="72"/>
      <c r="TSM190" s="72"/>
      <c r="TSN190" s="72"/>
      <c r="TSO190" s="72"/>
      <c r="TSP190" s="72"/>
      <c r="TSQ190" s="72"/>
      <c r="TSR190" s="72"/>
      <c r="TSS190" s="71"/>
      <c r="TST190" s="71"/>
      <c r="TSU190" s="71"/>
      <c r="TSV190" s="71"/>
      <c r="TSW190" s="71"/>
      <c r="TSX190" s="71"/>
      <c r="TSY190" s="71"/>
      <c r="TSZ190" s="72"/>
      <c r="TTA190" s="72"/>
      <c r="TTB190" s="72"/>
      <c r="TTC190" s="72"/>
      <c r="TTD190" s="72"/>
      <c r="TTE190" s="72"/>
      <c r="TTF190" s="72"/>
      <c r="TTG190" s="72"/>
      <c r="TTH190" s="72"/>
      <c r="TTI190" s="71"/>
      <c r="TTJ190" s="71"/>
      <c r="TTK190" s="71"/>
      <c r="TTL190" s="71"/>
      <c r="TTM190" s="71"/>
      <c r="TTN190" s="71"/>
      <c r="TTO190" s="71"/>
      <c r="TTP190" s="72"/>
      <c r="TTQ190" s="72"/>
      <c r="TTR190" s="72"/>
      <c r="TTS190" s="72"/>
      <c r="TTT190" s="72"/>
      <c r="TTU190" s="72"/>
      <c r="TTV190" s="72"/>
      <c r="TTW190" s="72"/>
      <c r="TTX190" s="72"/>
      <c r="TTY190" s="71"/>
      <c r="TTZ190" s="71"/>
      <c r="TUA190" s="71"/>
      <c r="TUB190" s="71"/>
      <c r="TUC190" s="71"/>
      <c r="TUD190" s="71"/>
      <c r="TUE190" s="71"/>
      <c r="TUF190" s="72"/>
      <c r="TUG190" s="72"/>
      <c r="TUH190" s="72"/>
      <c r="TUI190" s="72"/>
      <c r="TUJ190" s="72"/>
      <c r="TUK190" s="72"/>
      <c r="TUL190" s="72"/>
      <c r="TUM190" s="72"/>
      <c r="TUN190" s="72"/>
      <c r="TUO190" s="71"/>
      <c r="TUP190" s="71"/>
      <c r="TUQ190" s="71"/>
      <c r="TUR190" s="71"/>
      <c r="TUS190" s="71"/>
      <c r="TUT190" s="71"/>
      <c r="TUU190" s="71"/>
      <c r="TUV190" s="72"/>
      <c r="TUW190" s="72"/>
      <c r="TUX190" s="72"/>
      <c r="TUY190" s="72"/>
      <c r="TUZ190" s="72"/>
      <c r="TVA190" s="72"/>
      <c r="TVB190" s="72"/>
      <c r="TVC190" s="72"/>
      <c r="TVD190" s="72"/>
      <c r="TVE190" s="71"/>
      <c r="TVF190" s="71"/>
      <c r="TVG190" s="71"/>
      <c r="TVH190" s="71"/>
      <c r="TVI190" s="71"/>
      <c r="TVJ190" s="71"/>
      <c r="TVK190" s="71"/>
      <c r="TVL190" s="72"/>
      <c r="TVM190" s="72"/>
      <c r="TVN190" s="72"/>
      <c r="TVO190" s="72"/>
      <c r="TVP190" s="72"/>
      <c r="TVQ190" s="72"/>
      <c r="TVR190" s="72"/>
      <c r="TVS190" s="72"/>
      <c r="TVT190" s="72"/>
      <c r="TVU190" s="71"/>
      <c r="TVV190" s="71"/>
      <c r="TVW190" s="71"/>
      <c r="TVX190" s="71"/>
      <c r="TVY190" s="71"/>
      <c r="TVZ190" s="71"/>
      <c r="TWA190" s="71"/>
      <c r="TWB190" s="72"/>
      <c r="TWC190" s="72"/>
      <c r="TWD190" s="72"/>
      <c r="TWE190" s="72"/>
      <c r="TWF190" s="72"/>
      <c r="TWG190" s="72"/>
      <c r="TWH190" s="72"/>
      <c r="TWI190" s="72"/>
      <c r="TWJ190" s="72"/>
      <c r="TWK190" s="71"/>
      <c r="TWL190" s="71"/>
      <c r="TWM190" s="71"/>
      <c r="TWN190" s="71"/>
      <c r="TWO190" s="71"/>
      <c r="TWP190" s="71"/>
      <c r="TWQ190" s="71"/>
      <c r="TWR190" s="72"/>
      <c r="TWS190" s="72"/>
      <c r="TWT190" s="72"/>
      <c r="TWU190" s="72"/>
      <c r="TWV190" s="72"/>
      <c r="TWW190" s="72"/>
      <c r="TWX190" s="72"/>
      <c r="TWY190" s="72"/>
      <c r="TWZ190" s="72"/>
      <c r="TXA190" s="71"/>
      <c r="TXB190" s="71"/>
      <c r="TXC190" s="71"/>
      <c r="TXD190" s="71"/>
      <c r="TXE190" s="71"/>
      <c r="TXF190" s="71"/>
      <c r="TXG190" s="71"/>
      <c r="TXH190" s="72"/>
      <c r="TXI190" s="72"/>
      <c r="TXJ190" s="72"/>
      <c r="TXK190" s="72"/>
      <c r="TXL190" s="72"/>
      <c r="TXM190" s="72"/>
      <c r="TXN190" s="72"/>
      <c r="TXO190" s="72"/>
      <c r="TXP190" s="72"/>
      <c r="TXQ190" s="71"/>
      <c r="TXR190" s="71"/>
      <c r="TXS190" s="71"/>
      <c r="TXT190" s="71"/>
      <c r="TXU190" s="71"/>
      <c r="TXV190" s="71"/>
      <c r="TXW190" s="71"/>
      <c r="TXX190" s="72"/>
      <c r="TXY190" s="72"/>
      <c r="TXZ190" s="72"/>
      <c r="TYA190" s="72"/>
      <c r="TYB190" s="72"/>
      <c r="TYC190" s="72"/>
      <c r="TYD190" s="72"/>
      <c r="TYE190" s="72"/>
      <c r="TYF190" s="72"/>
      <c r="TYG190" s="71"/>
      <c r="TYH190" s="71"/>
      <c r="TYI190" s="71"/>
      <c r="TYJ190" s="71"/>
      <c r="TYK190" s="71"/>
      <c r="TYL190" s="71"/>
      <c r="TYM190" s="71"/>
      <c r="TYN190" s="72"/>
      <c r="TYO190" s="72"/>
      <c r="TYP190" s="72"/>
      <c r="TYQ190" s="72"/>
      <c r="TYR190" s="72"/>
      <c r="TYS190" s="72"/>
      <c r="TYT190" s="72"/>
      <c r="TYU190" s="72"/>
      <c r="TYV190" s="72"/>
      <c r="TYW190" s="71"/>
      <c r="TYX190" s="71"/>
      <c r="TYY190" s="71"/>
      <c r="TYZ190" s="71"/>
      <c r="TZA190" s="71"/>
      <c r="TZB190" s="71"/>
      <c r="TZC190" s="71"/>
      <c r="TZD190" s="72"/>
      <c r="TZE190" s="72"/>
      <c r="TZF190" s="72"/>
      <c r="TZG190" s="72"/>
      <c r="TZH190" s="72"/>
      <c r="TZI190" s="72"/>
      <c r="TZJ190" s="72"/>
      <c r="TZK190" s="72"/>
      <c r="TZL190" s="72"/>
      <c r="TZM190" s="71"/>
      <c r="TZN190" s="71"/>
      <c r="TZO190" s="71"/>
      <c r="TZP190" s="71"/>
      <c r="TZQ190" s="71"/>
      <c r="TZR190" s="71"/>
      <c r="TZS190" s="71"/>
      <c r="TZT190" s="72"/>
      <c r="TZU190" s="72"/>
      <c r="TZV190" s="72"/>
      <c r="TZW190" s="72"/>
      <c r="TZX190" s="72"/>
      <c r="TZY190" s="72"/>
      <c r="TZZ190" s="72"/>
      <c r="UAA190" s="72"/>
      <c r="UAB190" s="72"/>
      <c r="UAC190" s="71"/>
      <c r="UAD190" s="71"/>
      <c r="UAE190" s="71"/>
      <c r="UAF190" s="71"/>
      <c r="UAG190" s="71"/>
      <c r="UAH190" s="71"/>
      <c r="UAI190" s="71"/>
      <c r="UAJ190" s="72"/>
      <c r="UAK190" s="72"/>
      <c r="UAL190" s="72"/>
      <c r="UAM190" s="72"/>
      <c r="UAN190" s="72"/>
      <c r="UAO190" s="72"/>
      <c r="UAP190" s="72"/>
      <c r="UAQ190" s="72"/>
      <c r="UAR190" s="72"/>
      <c r="UAS190" s="71"/>
      <c r="UAT190" s="71"/>
      <c r="UAU190" s="71"/>
      <c r="UAV190" s="71"/>
      <c r="UAW190" s="71"/>
      <c r="UAX190" s="71"/>
      <c r="UAY190" s="71"/>
      <c r="UAZ190" s="72"/>
      <c r="UBA190" s="72"/>
      <c r="UBB190" s="72"/>
      <c r="UBC190" s="72"/>
      <c r="UBD190" s="72"/>
      <c r="UBE190" s="72"/>
      <c r="UBF190" s="72"/>
      <c r="UBG190" s="72"/>
      <c r="UBH190" s="72"/>
      <c r="UBI190" s="71"/>
      <c r="UBJ190" s="71"/>
      <c r="UBK190" s="71"/>
      <c r="UBL190" s="71"/>
      <c r="UBM190" s="71"/>
      <c r="UBN190" s="71"/>
      <c r="UBO190" s="71"/>
      <c r="UBP190" s="72"/>
      <c r="UBQ190" s="72"/>
      <c r="UBR190" s="72"/>
      <c r="UBS190" s="72"/>
      <c r="UBT190" s="72"/>
      <c r="UBU190" s="72"/>
      <c r="UBV190" s="72"/>
      <c r="UBW190" s="72"/>
      <c r="UBX190" s="72"/>
      <c r="UBY190" s="71"/>
      <c r="UBZ190" s="71"/>
      <c r="UCA190" s="71"/>
      <c r="UCB190" s="71"/>
      <c r="UCC190" s="71"/>
      <c r="UCD190" s="71"/>
      <c r="UCE190" s="71"/>
      <c r="UCF190" s="72"/>
      <c r="UCG190" s="72"/>
      <c r="UCH190" s="72"/>
      <c r="UCI190" s="72"/>
      <c r="UCJ190" s="72"/>
      <c r="UCK190" s="72"/>
      <c r="UCL190" s="72"/>
      <c r="UCM190" s="72"/>
      <c r="UCN190" s="72"/>
      <c r="UCO190" s="71"/>
      <c r="UCP190" s="71"/>
      <c r="UCQ190" s="71"/>
      <c r="UCR190" s="71"/>
      <c r="UCS190" s="71"/>
      <c r="UCT190" s="71"/>
      <c r="UCU190" s="71"/>
      <c r="UCV190" s="72"/>
      <c r="UCW190" s="72"/>
      <c r="UCX190" s="72"/>
      <c r="UCY190" s="72"/>
      <c r="UCZ190" s="72"/>
      <c r="UDA190" s="72"/>
      <c r="UDB190" s="72"/>
      <c r="UDC190" s="72"/>
      <c r="UDD190" s="72"/>
      <c r="UDE190" s="71"/>
      <c r="UDF190" s="71"/>
      <c r="UDG190" s="71"/>
      <c r="UDH190" s="71"/>
      <c r="UDI190" s="71"/>
      <c r="UDJ190" s="71"/>
      <c r="UDK190" s="71"/>
      <c r="UDL190" s="72"/>
      <c r="UDM190" s="72"/>
      <c r="UDN190" s="72"/>
      <c r="UDO190" s="72"/>
      <c r="UDP190" s="72"/>
      <c r="UDQ190" s="72"/>
      <c r="UDR190" s="72"/>
      <c r="UDS190" s="72"/>
      <c r="UDT190" s="72"/>
      <c r="UDU190" s="71"/>
      <c r="UDV190" s="71"/>
      <c r="UDW190" s="71"/>
      <c r="UDX190" s="71"/>
      <c r="UDY190" s="71"/>
      <c r="UDZ190" s="71"/>
      <c r="UEA190" s="71"/>
      <c r="UEB190" s="72"/>
      <c r="UEC190" s="72"/>
      <c r="UED190" s="72"/>
      <c r="UEE190" s="72"/>
      <c r="UEF190" s="72"/>
      <c r="UEG190" s="72"/>
      <c r="UEH190" s="72"/>
      <c r="UEI190" s="72"/>
      <c r="UEJ190" s="72"/>
      <c r="UEK190" s="71"/>
      <c r="UEL190" s="71"/>
      <c r="UEM190" s="71"/>
      <c r="UEN190" s="71"/>
      <c r="UEO190" s="71"/>
      <c r="UEP190" s="71"/>
      <c r="UEQ190" s="71"/>
      <c r="UER190" s="72"/>
      <c r="UES190" s="72"/>
      <c r="UET190" s="72"/>
      <c r="UEU190" s="72"/>
      <c r="UEV190" s="72"/>
      <c r="UEW190" s="72"/>
      <c r="UEX190" s="72"/>
      <c r="UEY190" s="72"/>
      <c r="UEZ190" s="72"/>
      <c r="UFA190" s="71"/>
      <c r="UFB190" s="71"/>
      <c r="UFC190" s="71"/>
      <c r="UFD190" s="71"/>
      <c r="UFE190" s="71"/>
      <c r="UFF190" s="71"/>
      <c r="UFG190" s="71"/>
      <c r="UFH190" s="72"/>
      <c r="UFI190" s="72"/>
      <c r="UFJ190" s="72"/>
      <c r="UFK190" s="72"/>
      <c r="UFL190" s="72"/>
      <c r="UFM190" s="72"/>
      <c r="UFN190" s="72"/>
      <c r="UFO190" s="72"/>
      <c r="UFP190" s="72"/>
      <c r="UFQ190" s="71"/>
      <c r="UFR190" s="71"/>
      <c r="UFS190" s="71"/>
      <c r="UFT190" s="71"/>
      <c r="UFU190" s="71"/>
      <c r="UFV190" s="71"/>
      <c r="UFW190" s="71"/>
      <c r="UFX190" s="72"/>
      <c r="UFY190" s="72"/>
      <c r="UFZ190" s="72"/>
      <c r="UGA190" s="72"/>
      <c r="UGB190" s="72"/>
      <c r="UGC190" s="72"/>
      <c r="UGD190" s="72"/>
      <c r="UGE190" s="72"/>
      <c r="UGF190" s="72"/>
      <c r="UGG190" s="71"/>
      <c r="UGH190" s="71"/>
      <c r="UGI190" s="71"/>
      <c r="UGJ190" s="71"/>
      <c r="UGK190" s="71"/>
      <c r="UGL190" s="71"/>
      <c r="UGM190" s="71"/>
      <c r="UGN190" s="72"/>
      <c r="UGO190" s="72"/>
      <c r="UGP190" s="72"/>
      <c r="UGQ190" s="72"/>
      <c r="UGR190" s="72"/>
      <c r="UGS190" s="72"/>
      <c r="UGT190" s="72"/>
      <c r="UGU190" s="72"/>
      <c r="UGV190" s="72"/>
      <c r="UGW190" s="71"/>
      <c r="UGX190" s="71"/>
      <c r="UGY190" s="71"/>
      <c r="UGZ190" s="71"/>
      <c r="UHA190" s="71"/>
      <c r="UHB190" s="71"/>
      <c r="UHC190" s="71"/>
      <c r="UHD190" s="72"/>
      <c r="UHE190" s="72"/>
      <c r="UHF190" s="72"/>
      <c r="UHG190" s="72"/>
      <c r="UHH190" s="72"/>
      <c r="UHI190" s="72"/>
      <c r="UHJ190" s="72"/>
      <c r="UHK190" s="72"/>
      <c r="UHL190" s="72"/>
      <c r="UHM190" s="71"/>
      <c r="UHN190" s="71"/>
      <c r="UHO190" s="71"/>
      <c r="UHP190" s="71"/>
      <c r="UHQ190" s="71"/>
      <c r="UHR190" s="71"/>
      <c r="UHS190" s="71"/>
      <c r="UHT190" s="72"/>
      <c r="UHU190" s="72"/>
      <c r="UHV190" s="72"/>
      <c r="UHW190" s="72"/>
      <c r="UHX190" s="72"/>
      <c r="UHY190" s="72"/>
      <c r="UHZ190" s="72"/>
      <c r="UIA190" s="72"/>
      <c r="UIB190" s="72"/>
      <c r="UIC190" s="71"/>
      <c r="UID190" s="71"/>
      <c r="UIE190" s="71"/>
      <c r="UIF190" s="71"/>
      <c r="UIG190" s="71"/>
      <c r="UIH190" s="71"/>
      <c r="UII190" s="71"/>
      <c r="UIJ190" s="72"/>
      <c r="UIK190" s="72"/>
      <c r="UIL190" s="72"/>
      <c r="UIM190" s="72"/>
      <c r="UIN190" s="72"/>
      <c r="UIO190" s="72"/>
      <c r="UIP190" s="72"/>
      <c r="UIQ190" s="72"/>
      <c r="UIR190" s="72"/>
      <c r="UIS190" s="71"/>
      <c r="UIT190" s="71"/>
      <c r="UIU190" s="71"/>
      <c r="UIV190" s="71"/>
      <c r="UIW190" s="71"/>
      <c r="UIX190" s="71"/>
      <c r="UIY190" s="71"/>
      <c r="UIZ190" s="72"/>
      <c r="UJA190" s="72"/>
      <c r="UJB190" s="72"/>
      <c r="UJC190" s="72"/>
      <c r="UJD190" s="72"/>
      <c r="UJE190" s="72"/>
      <c r="UJF190" s="72"/>
      <c r="UJG190" s="72"/>
      <c r="UJH190" s="72"/>
      <c r="UJI190" s="71"/>
      <c r="UJJ190" s="71"/>
      <c r="UJK190" s="71"/>
      <c r="UJL190" s="71"/>
      <c r="UJM190" s="71"/>
      <c r="UJN190" s="71"/>
      <c r="UJO190" s="71"/>
      <c r="UJP190" s="72"/>
      <c r="UJQ190" s="72"/>
      <c r="UJR190" s="72"/>
      <c r="UJS190" s="72"/>
      <c r="UJT190" s="72"/>
      <c r="UJU190" s="72"/>
      <c r="UJV190" s="72"/>
      <c r="UJW190" s="72"/>
      <c r="UJX190" s="72"/>
      <c r="UJY190" s="71"/>
      <c r="UJZ190" s="71"/>
      <c r="UKA190" s="71"/>
      <c r="UKB190" s="71"/>
      <c r="UKC190" s="71"/>
      <c r="UKD190" s="71"/>
      <c r="UKE190" s="71"/>
      <c r="UKF190" s="72"/>
      <c r="UKG190" s="72"/>
      <c r="UKH190" s="72"/>
      <c r="UKI190" s="72"/>
      <c r="UKJ190" s="72"/>
      <c r="UKK190" s="72"/>
      <c r="UKL190" s="72"/>
      <c r="UKM190" s="72"/>
      <c r="UKN190" s="72"/>
      <c r="UKO190" s="71"/>
      <c r="UKP190" s="71"/>
      <c r="UKQ190" s="71"/>
      <c r="UKR190" s="71"/>
      <c r="UKS190" s="71"/>
      <c r="UKT190" s="71"/>
      <c r="UKU190" s="71"/>
      <c r="UKV190" s="72"/>
      <c r="UKW190" s="72"/>
      <c r="UKX190" s="72"/>
      <c r="UKY190" s="72"/>
      <c r="UKZ190" s="72"/>
      <c r="ULA190" s="72"/>
      <c r="ULB190" s="72"/>
      <c r="ULC190" s="72"/>
      <c r="ULD190" s="72"/>
      <c r="ULE190" s="71"/>
      <c r="ULF190" s="71"/>
      <c r="ULG190" s="71"/>
      <c r="ULH190" s="71"/>
      <c r="ULI190" s="71"/>
      <c r="ULJ190" s="71"/>
      <c r="ULK190" s="71"/>
      <c r="ULL190" s="72"/>
      <c r="ULM190" s="72"/>
      <c r="ULN190" s="72"/>
      <c r="ULO190" s="72"/>
      <c r="ULP190" s="72"/>
      <c r="ULQ190" s="72"/>
      <c r="ULR190" s="72"/>
      <c r="ULS190" s="72"/>
      <c r="ULT190" s="72"/>
      <c r="ULU190" s="71"/>
      <c r="ULV190" s="71"/>
      <c r="ULW190" s="71"/>
      <c r="ULX190" s="71"/>
      <c r="ULY190" s="71"/>
      <c r="ULZ190" s="71"/>
      <c r="UMA190" s="71"/>
      <c r="UMB190" s="72"/>
      <c r="UMC190" s="72"/>
      <c r="UMD190" s="72"/>
      <c r="UME190" s="72"/>
      <c r="UMF190" s="72"/>
      <c r="UMG190" s="72"/>
      <c r="UMH190" s="72"/>
      <c r="UMI190" s="72"/>
      <c r="UMJ190" s="72"/>
      <c r="UMK190" s="71"/>
      <c r="UML190" s="71"/>
      <c r="UMM190" s="71"/>
      <c r="UMN190" s="71"/>
      <c r="UMO190" s="71"/>
      <c r="UMP190" s="71"/>
      <c r="UMQ190" s="71"/>
      <c r="UMR190" s="72"/>
      <c r="UMS190" s="72"/>
      <c r="UMT190" s="72"/>
      <c r="UMU190" s="72"/>
      <c r="UMV190" s="72"/>
      <c r="UMW190" s="72"/>
      <c r="UMX190" s="72"/>
      <c r="UMY190" s="72"/>
      <c r="UMZ190" s="72"/>
      <c r="UNA190" s="71"/>
      <c r="UNB190" s="71"/>
      <c r="UNC190" s="71"/>
      <c r="UND190" s="71"/>
      <c r="UNE190" s="71"/>
      <c r="UNF190" s="71"/>
      <c r="UNG190" s="71"/>
      <c r="UNH190" s="72"/>
      <c r="UNI190" s="72"/>
      <c r="UNJ190" s="72"/>
      <c r="UNK190" s="72"/>
      <c r="UNL190" s="72"/>
      <c r="UNM190" s="72"/>
      <c r="UNN190" s="72"/>
      <c r="UNO190" s="72"/>
      <c r="UNP190" s="72"/>
      <c r="UNQ190" s="71"/>
      <c r="UNR190" s="71"/>
      <c r="UNS190" s="71"/>
      <c r="UNT190" s="71"/>
      <c r="UNU190" s="71"/>
      <c r="UNV190" s="71"/>
      <c r="UNW190" s="71"/>
      <c r="UNX190" s="72"/>
      <c r="UNY190" s="72"/>
      <c r="UNZ190" s="72"/>
      <c r="UOA190" s="72"/>
      <c r="UOB190" s="72"/>
      <c r="UOC190" s="72"/>
      <c r="UOD190" s="72"/>
      <c r="UOE190" s="72"/>
      <c r="UOF190" s="72"/>
      <c r="UOG190" s="71"/>
      <c r="UOH190" s="71"/>
      <c r="UOI190" s="71"/>
      <c r="UOJ190" s="71"/>
      <c r="UOK190" s="71"/>
      <c r="UOL190" s="71"/>
      <c r="UOM190" s="71"/>
      <c r="UON190" s="72"/>
      <c r="UOO190" s="72"/>
      <c r="UOP190" s="72"/>
      <c r="UOQ190" s="72"/>
      <c r="UOR190" s="72"/>
      <c r="UOS190" s="72"/>
      <c r="UOT190" s="72"/>
      <c r="UOU190" s="72"/>
      <c r="UOV190" s="72"/>
      <c r="UOW190" s="71"/>
      <c r="UOX190" s="71"/>
      <c r="UOY190" s="71"/>
      <c r="UOZ190" s="71"/>
      <c r="UPA190" s="71"/>
      <c r="UPB190" s="71"/>
      <c r="UPC190" s="71"/>
      <c r="UPD190" s="72"/>
      <c r="UPE190" s="72"/>
      <c r="UPF190" s="72"/>
      <c r="UPG190" s="72"/>
      <c r="UPH190" s="72"/>
      <c r="UPI190" s="72"/>
      <c r="UPJ190" s="72"/>
      <c r="UPK190" s="72"/>
      <c r="UPL190" s="72"/>
      <c r="UPM190" s="71"/>
      <c r="UPN190" s="71"/>
      <c r="UPO190" s="71"/>
      <c r="UPP190" s="71"/>
      <c r="UPQ190" s="71"/>
      <c r="UPR190" s="71"/>
      <c r="UPS190" s="71"/>
      <c r="UPT190" s="72"/>
      <c r="UPU190" s="72"/>
      <c r="UPV190" s="72"/>
      <c r="UPW190" s="72"/>
      <c r="UPX190" s="72"/>
      <c r="UPY190" s="72"/>
      <c r="UPZ190" s="72"/>
      <c r="UQA190" s="72"/>
      <c r="UQB190" s="72"/>
      <c r="UQC190" s="71"/>
      <c r="UQD190" s="71"/>
      <c r="UQE190" s="71"/>
      <c r="UQF190" s="71"/>
      <c r="UQG190" s="71"/>
      <c r="UQH190" s="71"/>
      <c r="UQI190" s="71"/>
      <c r="UQJ190" s="72"/>
      <c r="UQK190" s="72"/>
      <c r="UQL190" s="72"/>
      <c r="UQM190" s="72"/>
      <c r="UQN190" s="72"/>
      <c r="UQO190" s="72"/>
      <c r="UQP190" s="72"/>
      <c r="UQQ190" s="72"/>
      <c r="UQR190" s="72"/>
      <c r="UQS190" s="71"/>
      <c r="UQT190" s="71"/>
      <c r="UQU190" s="71"/>
      <c r="UQV190" s="71"/>
      <c r="UQW190" s="71"/>
      <c r="UQX190" s="71"/>
      <c r="UQY190" s="71"/>
      <c r="UQZ190" s="72"/>
      <c r="URA190" s="72"/>
      <c r="URB190" s="72"/>
      <c r="URC190" s="72"/>
      <c r="URD190" s="72"/>
      <c r="URE190" s="72"/>
      <c r="URF190" s="72"/>
      <c r="URG190" s="72"/>
      <c r="URH190" s="72"/>
      <c r="URI190" s="71"/>
      <c r="URJ190" s="71"/>
      <c r="URK190" s="71"/>
      <c r="URL190" s="71"/>
      <c r="URM190" s="71"/>
      <c r="URN190" s="71"/>
      <c r="URO190" s="71"/>
      <c r="URP190" s="72"/>
      <c r="URQ190" s="72"/>
      <c r="URR190" s="72"/>
      <c r="URS190" s="72"/>
      <c r="URT190" s="72"/>
      <c r="URU190" s="72"/>
      <c r="URV190" s="72"/>
      <c r="URW190" s="72"/>
      <c r="URX190" s="72"/>
      <c r="URY190" s="71"/>
      <c r="URZ190" s="71"/>
      <c r="USA190" s="71"/>
      <c r="USB190" s="71"/>
      <c r="USC190" s="71"/>
      <c r="USD190" s="71"/>
      <c r="USE190" s="71"/>
      <c r="USF190" s="72"/>
      <c r="USG190" s="72"/>
      <c r="USH190" s="72"/>
      <c r="USI190" s="72"/>
      <c r="USJ190" s="72"/>
      <c r="USK190" s="72"/>
      <c r="USL190" s="72"/>
      <c r="USM190" s="72"/>
      <c r="USN190" s="72"/>
      <c r="USO190" s="71"/>
      <c r="USP190" s="71"/>
      <c r="USQ190" s="71"/>
      <c r="USR190" s="71"/>
      <c r="USS190" s="71"/>
      <c r="UST190" s="71"/>
      <c r="USU190" s="71"/>
      <c r="USV190" s="72"/>
      <c r="USW190" s="72"/>
      <c r="USX190" s="72"/>
      <c r="USY190" s="72"/>
      <c r="USZ190" s="72"/>
      <c r="UTA190" s="72"/>
      <c r="UTB190" s="72"/>
      <c r="UTC190" s="72"/>
      <c r="UTD190" s="72"/>
      <c r="UTE190" s="71"/>
      <c r="UTF190" s="71"/>
      <c r="UTG190" s="71"/>
      <c r="UTH190" s="71"/>
      <c r="UTI190" s="71"/>
      <c r="UTJ190" s="71"/>
      <c r="UTK190" s="71"/>
      <c r="UTL190" s="72"/>
      <c r="UTM190" s="72"/>
      <c r="UTN190" s="72"/>
      <c r="UTO190" s="72"/>
      <c r="UTP190" s="72"/>
      <c r="UTQ190" s="72"/>
      <c r="UTR190" s="72"/>
      <c r="UTS190" s="72"/>
      <c r="UTT190" s="72"/>
      <c r="UTU190" s="71"/>
      <c r="UTV190" s="71"/>
      <c r="UTW190" s="71"/>
      <c r="UTX190" s="71"/>
      <c r="UTY190" s="71"/>
      <c r="UTZ190" s="71"/>
      <c r="UUA190" s="71"/>
      <c r="UUB190" s="72"/>
      <c r="UUC190" s="72"/>
      <c r="UUD190" s="72"/>
      <c r="UUE190" s="72"/>
      <c r="UUF190" s="72"/>
      <c r="UUG190" s="72"/>
      <c r="UUH190" s="72"/>
      <c r="UUI190" s="72"/>
      <c r="UUJ190" s="72"/>
      <c r="UUK190" s="71"/>
      <c r="UUL190" s="71"/>
      <c r="UUM190" s="71"/>
      <c r="UUN190" s="71"/>
      <c r="UUO190" s="71"/>
      <c r="UUP190" s="71"/>
      <c r="UUQ190" s="71"/>
      <c r="UUR190" s="72"/>
      <c r="UUS190" s="72"/>
      <c r="UUT190" s="72"/>
      <c r="UUU190" s="72"/>
      <c r="UUV190" s="72"/>
      <c r="UUW190" s="72"/>
      <c r="UUX190" s="72"/>
      <c r="UUY190" s="72"/>
      <c r="UUZ190" s="72"/>
      <c r="UVA190" s="71"/>
      <c r="UVB190" s="71"/>
      <c r="UVC190" s="71"/>
      <c r="UVD190" s="71"/>
      <c r="UVE190" s="71"/>
      <c r="UVF190" s="71"/>
      <c r="UVG190" s="71"/>
      <c r="UVH190" s="72"/>
      <c r="UVI190" s="72"/>
      <c r="UVJ190" s="72"/>
      <c r="UVK190" s="72"/>
      <c r="UVL190" s="72"/>
      <c r="UVM190" s="72"/>
      <c r="UVN190" s="72"/>
      <c r="UVO190" s="72"/>
      <c r="UVP190" s="72"/>
      <c r="UVQ190" s="71"/>
      <c r="UVR190" s="71"/>
      <c r="UVS190" s="71"/>
      <c r="UVT190" s="71"/>
      <c r="UVU190" s="71"/>
      <c r="UVV190" s="71"/>
      <c r="UVW190" s="71"/>
      <c r="UVX190" s="72"/>
      <c r="UVY190" s="72"/>
      <c r="UVZ190" s="72"/>
      <c r="UWA190" s="72"/>
      <c r="UWB190" s="72"/>
      <c r="UWC190" s="72"/>
      <c r="UWD190" s="72"/>
      <c r="UWE190" s="72"/>
      <c r="UWF190" s="72"/>
      <c r="UWG190" s="71"/>
      <c r="UWH190" s="71"/>
      <c r="UWI190" s="71"/>
      <c r="UWJ190" s="71"/>
      <c r="UWK190" s="71"/>
      <c r="UWL190" s="71"/>
      <c r="UWM190" s="71"/>
      <c r="UWN190" s="72"/>
      <c r="UWO190" s="72"/>
      <c r="UWP190" s="72"/>
      <c r="UWQ190" s="72"/>
      <c r="UWR190" s="72"/>
      <c r="UWS190" s="72"/>
      <c r="UWT190" s="72"/>
      <c r="UWU190" s="72"/>
      <c r="UWV190" s="72"/>
      <c r="UWW190" s="71"/>
      <c r="UWX190" s="71"/>
      <c r="UWY190" s="71"/>
      <c r="UWZ190" s="71"/>
      <c r="UXA190" s="71"/>
      <c r="UXB190" s="71"/>
      <c r="UXC190" s="71"/>
      <c r="UXD190" s="72"/>
      <c r="UXE190" s="72"/>
      <c r="UXF190" s="72"/>
      <c r="UXG190" s="72"/>
      <c r="UXH190" s="72"/>
      <c r="UXI190" s="72"/>
      <c r="UXJ190" s="72"/>
      <c r="UXK190" s="72"/>
      <c r="UXL190" s="72"/>
      <c r="UXM190" s="71"/>
      <c r="UXN190" s="71"/>
      <c r="UXO190" s="71"/>
      <c r="UXP190" s="71"/>
      <c r="UXQ190" s="71"/>
      <c r="UXR190" s="71"/>
      <c r="UXS190" s="71"/>
      <c r="UXT190" s="72"/>
      <c r="UXU190" s="72"/>
      <c r="UXV190" s="72"/>
      <c r="UXW190" s="72"/>
      <c r="UXX190" s="72"/>
      <c r="UXY190" s="72"/>
      <c r="UXZ190" s="72"/>
      <c r="UYA190" s="72"/>
      <c r="UYB190" s="72"/>
      <c r="UYC190" s="71"/>
      <c r="UYD190" s="71"/>
      <c r="UYE190" s="71"/>
      <c r="UYF190" s="71"/>
      <c r="UYG190" s="71"/>
      <c r="UYH190" s="71"/>
      <c r="UYI190" s="71"/>
      <c r="UYJ190" s="72"/>
      <c r="UYK190" s="72"/>
      <c r="UYL190" s="72"/>
      <c r="UYM190" s="72"/>
      <c r="UYN190" s="72"/>
      <c r="UYO190" s="72"/>
      <c r="UYP190" s="72"/>
      <c r="UYQ190" s="72"/>
      <c r="UYR190" s="72"/>
      <c r="UYS190" s="71"/>
      <c r="UYT190" s="71"/>
      <c r="UYU190" s="71"/>
      <c r="UYV190" s="71"/>
      <c r="UYW190" s="71"/>
      <c r="UYX190" s="71"/>
      <c r="UYY190" s="71"/>
      <c r="UYZ190" s="72"/>
      <c r="UZA190" s="72"/>
      <c r="UZB190" s="72"/>
      <c r="UZC190" s="72"/>
      <c r="UZD190" s="72"/>
      <c r="UZE190" s="72"/>
      <c r="UZF190" s="72"/>
      <c r="UZG190" s="72"/>
      <c r="UZH190" s="72"/>
      <c r="UZI190" s="71"/>
      <c r="UZJ190" s="71"/>
      <c r="UZK190" s="71"/>
      <c r="UZL190" s="71"/>
      <c r="UZM190" s="71"/>
      <c r="UZN190" s="71"/>
      <c r="UZO190" s="71"/>
      <c r="UZP190" s="72"/>
      <c r="UZQ190" s="72"/>
      <c r="UZR190" s="72"/>
      <c r="UZS190" s="72"/>
      <c r="UZT190" s="72"/>
      <c r="UZU190" s="72"/>
      <c r="UZV190" s="72"/>
      <c r="UZW190" s="72"/>
      <c r="UZX190" s="72"/>
      <c r="UZY190" s="71"/>
      <c r="UZZ190" s="71"/>
      <c r="VAA190" s="71"/>
      <c r="VAB190" s="71"/>
      <c r="VAC190" s="71"/>
      <c r="VAD190" s="71"/>
      <c r="VAE190" s="71"/>
      <c r="VAF190" s="72"/>
      <c r="VAG190" s="72"/>
      <c r="VAH190" s="72"/>
      <c r="VAI190" s="72"/>
      <c r="VAJ190" s="72"/>
      <c r="VAK190" s="72"/>
      <c r="VAL190" s="72"/>
      <c r="VAM190" s="72"/>
      <c r="VAN190" s="72"/>
      <c r="VAO190" s="71"/>
      <c r="VAP190" s="71"/>
      <c r="VAQ190" s="71"/>
      <c r="VAR190" s="71"/>
      <c r="VAS190" s="71"/>
      <c r="VAT190" s="71"/>
      <c r="VAU190" s="71"/>
      <c r="VAV190" s="72"/>
      <c r="VAW190" s="72"/>
      <c r="VAX190" s="72"/>
      <c r="VAY190" s="72"/>
      <c r="VAZ190" s="72"/>
      <c r="VBA190" s="72"/>
      <c r="VBB190" s="72"/>
      <c r="VBC190" s="72"/>
      <c r="VBD190" s="72"/>
      <c r="VBE190" s="71"/>
      <c r="VBF190" s="71"/>
      <c r="VBG190" s="71"/>
      <c r="VBH190" s="71"/>
      <c r="VBI190" s="71"/>
      <c r="VBJ190" s="71"/>
      <c r="VBK190" s="71"/>
      <c r="VBL190" s="72"/>
      <c r="VBM190" s="72"/>
      <c r="VBN190" s="72"/>
      <c r="VBO190" s="72"/>
      <c r="VBP190" s="72"/>
      <c r="VBQ190" s="72"/>
      <c r="VBR190" s="72"/>
      <c r="VBS190" s="72"/>
      <c r="VBT190" s="72"/>
      <c r="VBU190" s="71"/>
      <c r="VBV190" s="71"/>
      <c r="VBW190" s="71"/>
      <c r="VBX190" s="71"/>
      <c r="VBY190" s="71"/>
      <c r="VBZ190" s="71"/>
      <c r="VCA190" s="71"/>
      <c r="VCB190" s="72"/>
      <c r="VCC190" s="72"/>
      <c r="VCD190" s="72"/>
      <c r="VCE190" s="72"/>
      <c r="VCF190" s="72"/>
      <c r="VCG190" s="72"/>
      <c r="VCH190" s="72"/>
      <c r="VCI190" s="72"/>
      <c r="VCJ190" s="72"/>
      <c r="VCK190" s="71"/>
      <c r="VCL190" s="71"/>
      <c r="VCM190" s="71"/>
      <c r="VCN190" s="71"/>
      <c r="VCO190" s="71"/>
      <c r="VCP190" s="71"/>
      <c r="VCQ190" s="71"/>
      <c r="VCR190" s="72"/>
      <c r="VCS190" s="72"/>
      <c r="VCT190" s="72"/>
      <c r="VCU190" s="72"/>
      <c r="VCV190" s="72"/>
      <c r="VCW190" s="72"/>
      <c r="VCX190" s="72"/>
      <c r="VCY190" s="72"/>
      <c r="VCZ190" s="72"/>
      <c r="VDA190" s="71"/>
      <c r="VDB190" s="71"/>
      <c r="VDC190" s="71"/>
      <c r="VDD190" s="71"/>
      <c r="VDE190" s="71"/>
      <c r="VDF190" s="71"/>
      <c r="VDG190" s="71"/>
      <c r="VDH190" s="72"/>
      <c r="VDI190" s="72"/>
      <c r="VDJ190" s="72"/>
      <c r="VDK190" s="72"/>
      <c r="VDL190" s="72"/>
      <c r="VDM190" s="72"/>
      <c r="VDN190" s="72"/>
      <c r="VDO190" s="72"/>
      <c r="VDP190" s="72"/>
      <c r="VDQ190" s="71"/>
      <c r="VDR190" s="71"/>
      <c r="VDS190" s="71"/>
      <c r="VDT190" s="71"/>
      <c r="VDU190" s="71"/>
      <c r="VDV190" s="71"/>
      <c r="VDW190" s="71"/>
      <c r="VDX190" s="72"/>
      <c r="VDY190" s="72"/>
      <c r="VDZ190" s="72"/>
      <c r="VEA190" s="72"/>
      <c r="VEB190" s="72"/>
      <c r="VEC190" s="72"/>
      <c r="VED190" s="72"/>
      <c r="VEE190" s="72"/>
      <c r="VEF190" s="72"/>
      <c r="VEG190" s="71"/>
      <c r="VEH190" s="71"/>
      <c r="VEI190" s="71"/>
      <c r="VEJ190" s="71"/>
      <c r="VEK190" s="71"/>
      <c r="VEL190" s="71"/>
      <c r="VEM190" s="71"/>
      <c r="VEN190" s="72"/>
      <c r="VEO190" s="72"/>
      <c r="VEP190" s="72"/>
      <c r="VEQ190" s="72"/>
      <c r="VER190" s="72"/>
      <c r="VES190" s="72"/>
      <c r="VET190" s="72"/>
      <c r="VEU190" s="72"/>
      <c r="VEV190" s="72"/>
      <c r="VEW190" s="71"/>
      <c r="VEX190" s="71"/>
      <c r="VEY190" s="71"/>
      <c r="VEZ190" s="71"/>
      <c r="VFA190" s="71"/>
      <c r="VFB190" s="71"/>
      <c r="VFC190" s="71"/>
      <c r="VFD190" s="72"/>
      <c r="VFE190" s="72"/>
      <c r="VFF190" s="72"/>
      <c r="VFG190" s="72"/>
      <c r="VFH190" s="72"/>
      <c r="VFI190" s="72"/>
      <c r="VFJ190" s="72"/>
      <c r="VFK190" s="72"/>
      <c r="VFL190" s="72"/>
      <c r="VFM190" s="71"/>
      <c r="VFN190" s="71"/>
      <c r="VFO190" s="71"/>
      <c r="VFP190" s="71"/>
      <c r="VFQ190" s="71"/>
      <c r="VFR190" s="71"/>
      <c r="VFS190" s="71"/>
      <c r="VFT190" s="72"/>
      <c r="VFU190" s="72"/>
      <c r="VFV190" s="72"/>
      <c r="VFW190" s="72"/>
      <c r="VFX190" s="72"/>
      <c r="VFY190" s="72"/>
      <c r="VFZ190" s="72"/>
      <c r="VGA190" s="72"/>
      <c r="VGB190" s="72"/>
      <c r="VGC190" s="71"/>
      <c r="VGD190" s="71"/>
      <c r="VGE190" s="71"/>
      <c r="VGF190" s="71"/>
      <c r="VGG190" s="71"/>
      <c r="VGH190" s="71"/>
      <c r="VGI190" s="71"/>
      <c r="VGJ190" s="72"/>
      <c r="VGK190" s="72"/>
      <c r="VGL190" s="72"/>
      <c r="VGM190" s="72"/>
      <c r="VGN190" s="72"/>
      <c r="VGO190" s="72"/>
      <c r="VGP190" s="72"/>
      <c r="VGQ190" s="72"/>
      <c r="VGR190" s="72"/>
      <c r="VGS190" s="71"/>
      <c r="VGT190" s="71"/>
      <c r="VGU190" s="71"/>
      <c r="VGV190" s="71"/>
      <c r="VGW190" s="71"/>
      <c r="VGX190" s="71"/>
      <c r="VGY190" s="71"/>
      <c r="VGZ190" s="72"/>
      <c r="VHA190" s="72"/>
      <c r="VHB190" s="72"/>
      <c r="VHC190" s="72"/>
      <c r="VHD190" s="72"/>
      <c r="VHE190" s="72"/>
      <c r="VHF190" s="72"/>
      <c r="VHG190" s="72"/>
      <c r="VHH190" s="72"/>
      <c r="VHI190" s="71"/>
      <c r="VHJ190" s="71"/>
      <c r="VHK190" s="71"/>
      <c r="VHL190" s="71"/>
      <c r="VHM190" s="71"/>
      <c r="VHN190" s="71"/>
      <c r="VHO190" s="71"/>
      <c r="VHP190" s="72"/>
      <c r="VHQ190" s="72"/>
      <c r="VHR190" s="72"/>
      <c r="VHS190" s="72"/>
      <c r="VHT190" s="72"/>
      <c r="VHU190" s="72"/>
      <c r="VHV190" s="72"/>
      <c r="VHW190" s="72"/>
      <c r="VHX190" s="72"/>
      <c r="VHY190" s="71"/>
      <c r="VHZ190" s="71"/>
      <c r="VIA190" s="71"/>
      <c r="VIB190" s="71"/>
      <c r="VIC190" s="71"/>
      <c r="VID190" s="71"/>
      <c r="VIE190" s="71"/>
      <c r="VIF190" s="72"/>
      <c r="VIG190" s="72"/>
      <c r="VIH190" s="72"/>
      <c r="VII190" s="72"/>
      <c r="VIJ190" s="72"/>
      <c r="VIK190" s="72"/>
      <c r="VIL190" s="72"/>
      <c r="VIM190" s="72"/>
      <c r="VIN190" s="72"/>
      <c r="VIO190" s="71"/>
      <c r="VIP190" s="71"/>
      <c r="VIQ190" s="71"/>
      <c r="VIR190" s="71"/>
      <c r="VIS190" s="71"/>
      <c r="VIT190" s="71"/>
      <c r="VIU190" s="71"/>
      <c r="VIV190" s="72"/>
      <c r="VIW190" s="72"/>
      <c r="VIX190" s="72"/>
      <c r="VIY190" s="72"/>
      <c r="VIZ190" s="72"/>
      <c r="VJA190" s="72"/>
      <c r="VJB190" s="72"/>
      <c r="VJC190" s="72"/>
      <c r="VJD190" s="72"/>
      <c r="VJE190" s="71"/>
      <c r="VJF190" s="71"/>
      <c r="VJG190" s="71"/>
      <c r="VJH190" s="71"/>
      <c r="VJI190" s="71"/>
      <c r="VJJ190" s="71"/>
      <c r="VJK190" s="71"/>
      <c r="VJL190" s="72"/>
      <c r="VJM190" s="72"/>
      <c r="VJN190" s="72"/>
      <c r="VJO190" s="72"/>
      <c r="VJP190" s="72"/>
      <c r="VJQ190" s="72"/>
      <c r="VJR190" s="72"/>
      <c r="VJS190" s="72"/>
      <c r="VJT190" s="72"/>
      <c r="VJU190" s="71"/>
      <c r="VJV190" s="71"/>
      <c r="VJW190" s="71"/>
      <c r="VJX190" s="71"/>
      <c r="VJY190" s="71"/>
      <c r="VJZ190" s="71"/>
      <c r="VKA190" s="71"/>
      <c r="VKB190" s="72"/>
      <c r="VKC190" s="72"/>
      <c r="VKD190" s="72"/>
      <c r="VKE190" s="72"/>
      <c r="VKF190" s="72"/>
      <c r="VKG190" s="72"/>
      <c r="VKH190" s="72"/>
      <c r="VKI190" s="72"/>
      <c r="VKJ190" s="72"/>
      <c r="VKK190" s="71"/>
      <c r="VKL190" s="71"/>
      <c r="VKM190" s="71"/>
      <c r="VKN190" s="71"/>
      <c r="VKO190" s="71"/>
      <c r="VKP190" s="71"/>
      <c r="VKQ190" s="71"/>
      <c r="VKR190" s="72"/>
      <c r="VKS190" s="72"/>
      <c r="VKT190" s="72"/>
      <c r="VKU190" s="72"/>
      <c r="VKV190" s="72"/>
      <c r="VKW190" s="72"/>
      <c r="VKX190" s="72"/>
      <c r="VKY190" s="72"/>
      <c r="VKZ190" s="72"/>
      <c r="VLA190" s="71"/>
      <c r="VLB190" s="71"/>
      <c r="VLC190" s="71"/>
      <c r="VLD190" s="71"/>
      <c r="VLE190" s="71"/>
      <c r="VLF190" s="71"/>
      <c r="VLG190" s="71"/>
      <c r="VLH190" s="72"/>
      <c r="VLI190" s="72"/>
      <c r="VLJ190" s="72"/>
      <c r="VLK190" s="72"/>
      <c r="VLL190" s="72"/>
      <c r="VLM190" s="72"/>
      <c r="VLN190" s="72"/>
      <c r="VLO190" s="72"/>
      <c r="VLP190" s="72"/>
      <c r="VLQ190" s="71"/>
      <c r="VLR190" s="71"/>
      <c r="VLS190" s="71"/>
      <c r="VLT190" s="71"/>
      <c r="VLU190" s="71"/>
      <c r="VLV190" s="71"/>
      <c r="VLW190" s="71"/>
      <c r="VLX190" s="72"/>
      <c r="VLY190" s="72"/>
      <c r="VLZ190" s="72"/>
      <c r="VMA190" s="72"/>
      <c r="VMB190" s="72"/>
      <c r="VMC190" s="72"/>
      <c r="VMD190" s="72"/>
      <c r="VME190" s="72"/>
      <c r="VMF190" s="72"/>
      <c r="VMG190" s="71"/>
      <c r="VMH190" s="71"/>
      <c r="VMI190" s="71"/>
      <c r="VMJ190" s="71"/>
      <c r="VMK190" s="71"/>
      <c r="VML190" s="71"/>
      <c r="VMM190" s="71"/>
      <c r="VMN190" s="72"/>
      <c r="VMO190" s="72"/>
      <c r="VMP190" s="72"/>
      <c r="VMQ190" s="72"/>
      <c r="VMR190" s="72"/>
      <c r="VMS190" s="72"/>
      <c r="VMT190" s="72"/>
      <c r="VMU190" s="72"/>
      <c r="VMV190" s="72"/>
      <c r="VMW190" s="71"/>
      <c r="VMX190" s="71"/>
      <c r="VMY190" s="71"/>
      <c r="VMZ190" s="71"/>
      <c r="VNA190" s="71"/>
      <c r="VNB190" s="71"/>
      <c r="VNC190" s="71"/>
      <c r="VND190" s="72"/>
      <c r="VNE190" s="72"/>
      <c r="VNF190" s="72"/>
      <c r="VNG190" s="72"/>
      <c r="VNH190" s="72"/>
      <c r="VNI190" s="72"/>
      <c r="VNJ190" s="72"/>
      <c r="VNK190" s="72"/>
      <c r="VNL190" s="72"/>
      <c r="VNM190" s="71"/>
      <c r="VNN190" s="71"/>
      <c r="VNO190" s="71"/>
      <c r="VNP190" s="71"/>
      <c r="VNQ190" s="71"/>
      <c r="VNR190" s="71"/>
      <c r="VNS190" s="71"/>
      <c r="VNT190" s="72"/>
      <c r="VNU190" s="72"/>
      <c r="VNV190" s="72"/>
      <c r="VNW190" s="72"/>
      <c r="VNX190" s="72"/>
      <c r="VNY190" s="72"/>
      <c r="VNZ190" s="72"/>
      <c r="VOA190" s="72"/>
      <c r="VOB190" s="72"/>
      <c r="VOC190" s="71"/>
      <c r="VOD190" s="71"/>
      <c r="VOE190" s="71"/>
      <c r="VOF190" s="71"/>
      <c r="VOG190" s="71"/>
      <c r="VOH190" s="71"/>
      <c r="VOI190" s="71"/>
      <c r="VOJ190" s="72"/>
      <c r="VOK190" s="72"/>
      <c r="VOL190" s="72"/>
      <c r="VOM190" s="72"/>
      <c r="VON190" s="72"/>
      <c r="VOO190" s="72"/>
      <c r="VOP190" s="72"/>
      <c r="VOQ190" s="72"/>
      <c r="VOR190" s="72"/>
      <c r="VOS190" s="71"/>
      <c r="VOT190" s="71"/>
      <c r="VOU190" s="71"/>
      <c r="VOV190" s="71"/>
      <c r="VOW190" s="71"/>
      <c r="VOX190" s="71"/>
      <c r="VOY190" s="71"/>
      <c r="VOZ190" s="72"/>
      <c r="VPA190" s="72"/>
      <c r="VPB190" s="72"/>
      <c r="VPC190" s="72"/>
      <c r="VPD190" s="72"/>
      <c r="VPE190" s="72"/>
      <c r="VPF190" s="72"/>
      <c r="VPG190" s="72"/>
      <c r="VPH190" s="72"/>
      <c r="VPI190" s="71"/>
      <c r="VPJ190" s="71"/>
      <c r="VPK190" s="71"/>
      <c r="VPL190" s="71"/>
      <c r="VPM190" s="71"/>
      <c r="VPN190" s="71"/>
      <c r="VPO190" s="71"/>
      <c r="VPP190" s="72"/>
      <c r="VPQ190" s="72"/>
      <c r="VPR190" s="72"/>
      <c r="VPS190" s="72"/>
      <c r="VPT190" s="72"/>
      <c r="VPU190" s="72"/>
      <c r="VPV190" s="72"/>
      <c r="VPW190" s="72"/>
      <c r="VPX190" s="72"/>
      <c r="VPY190" s="71"/>
      <c r="VPZ190" s="71"/>
      <c r="VQA190" s="71"/>
      <c r="VQB190" s="71"/>
      <c r="VQC190" s="71"/>
      <c r="VQD190" s="71"/>
      <c r="VQE190" s="71"/>
      <c r="VQF190" s="72"/>
      <c r="VQG190" s="72"/>
      <c r="VQH190" s="72"/>
      <c r="VQI190" s="72"/>
      <c r="VQJ190" s="72"/>
      <c r="VQK190" s="72"/>
      <c r="VQL190" s="72"/>
      <c r="VQM190" s="72"/>
      <c r="VQN190" s="72"/>
      <c r="VQO190" s="71"/>
      <c r="VQP190" s="71"/>
      <c r="VQQ190" s="71"/>
      <c r="VQR190" s="71"/>
      <c r="VQS190" s="71"/>
      <c r="VQT190" s="71"/>
      <c r="VQU190" s="71"/>
      <c r="VQV190" s="72"/>
      <c r="VQW190" s="72"/>
      <c r="VQX190" s="72"/>
      <c r="VQY190" s="72"/>
      <c r="VQZ190" s="72"/>
      <c r="VRA190" s="72"/>
      <c r="VRB190" s="72"/>
      <c r="VRC190" s="72"/>
      <c r="VRD190" s="72"/>
      <c r="VRE190" s="71"/>
      <c r="VRF190" s="71"/>
      <c r="VRG190" s="71"/>
      <c r="VRH190" s="71"/>
      <c r="VRI190" s="71"/>
      <c r="VRJ190" s="71"/>
      <c r="VRK190" s="71"/>
      <c r="VRL190" s="72"/>
      <c r="VRM190" s="72"/>
      <c r="VRN190" s="72"/>
      <c r="VRO190" s="72"/>
      <c r="VRP190" s="72"/>
      <c r="VRQ190" s="72"/>
      <c r="VRR190" s="72"/>
      <c r="VRS190" s="72"/>
      <c r="VRT190" s="72"/>
      <c r="VRU190" s="71"/>
      <c r="VRV190" s="71"/>
      <c r="VRW190" s="71"/>
      <c r="VRX190" s="71"/>
      <c r="VRY190" s="71"/>
      <c r="VRZ190" s="71"/>
      <c r="VSA190" s="71"/>
      <c r="VSB190" s="72"/>
      <c r="VSC190" s="72"/>
      <c r="VSD190" s="72"/>
      <c r="VSE190" s="72"/>
      <c r="VSF190" s="72"/>
      <c r="VSG190" s="72"/>
      <c r="VSH190" s="72"/>
      <c r="VSI190" s="72"/>
      <c r="VSJ190" s="72"/>
      <c r="VSK190" s="71"/>
      <c r="VSL190" s="71"/>
      <c r="VSM190" s="71"/>
      <c r="VSN190" s="71"/>
      <c r="VSO190" s="71"/>
      <c r="VSP190" s="71"/>
      <c r="VSQ190" s="71"/>
      <c r="VSR190" s="72"/>
      <c r="VSS190" s="72"/>
      <c r="VST190" s="72"/>
      <c r="VSU190" s="72"/>
      <c r="VSV190" s="72"/>
      <c r="VSW190" s="72"/>
      <c r="VSX190" s="72"/>
      <c r="VSY190" s="72"/>
      <c r="VSZ190" s="72"/>
      <c r="VTA190" s="71"/>
      <c r="VTB190" s="71"/>
      <c r="VTC190" s="71"/>
      <c r="VTD190" s="71"/>
      <c r="VTE190" s="71"/>
      <c r="VTF190" s="71"/>
      <c r="VTG190" s="71"/>
      <c r="VTH190" s="72"/>
      <c r="VTI190" s="72"/>
      <c r="VTJ190" s="72"/>
      <c r="VTK190" s="72"/>
      <c r="VTL190" s="72"/>
      <c r="VTM190" s="72"/>
      <c r="VTN190" s="72"/>
      <c r="VTO190" s="72"/>
      <c r="VTP190" s="72"/>
      <c r="VTQ190" s="71"/>
      <c r="VTR190" s="71"/>
      <c r="VTS190" s="71"/>
      <c r="VTT190" s="71"/>
      <c r="VTU190" s="71"/>
      <c r="VTV190" s="71"/>
      <c r="VTW190" s="71"/>
      <c r="VTX190" s="72"/>
      <c r="VTY190" s="72"/>
      <c r="VTZ190" s="72"/>
      <c r="VUA190" s="72"/>
      <c r="VUB190" s="72"/>
      <c r="VUC190" s="72"/>
      <c r="VUD190" s="72"/>
      <c r="VUE190" s="72"/>
      <c r="VUF190" s="72"/>
      <c r="VUG190" s="71"/>
      <c r="VUH190" s="71"/>
      <c r="VUI190" s="71"/>
      <c r="VUJ190" s="71"/>
      <c r="VUK190" s="71"/>
      <c r="VUL190" s="71"/>
      <c r="VUM190" s="71"/>
      <c r="VUN190" s="72"/>
      <c r="VUO190" s="72"/>
      <c r="VUP190" s="72"/>
      <c r="VUQ190" s="72"/>
      <c r="VUR190" s="72"/>
      <c r="VUS190" s="72"/>
      <c r="VUT190" s="72"/>
      <c r="VUU190" s="72"/>
      <c r="VUV190" s="72"/>
      <c r="VUW190" s="71"/>
      <c r="VUX190" s="71"/>
      <c r="VUY190" s="71"/>
      <c r="VUZ190" s="71"/>
      <c r="VVA190" s="71"/>
      <c r="VVB190" s="71"/>
      <c r="VVC190" s="71"/>
      <c r="VVD190" s="72"/>
      <c r="VVE190" s="72"/>
      <c r="VVF190" s="72"/>
      <c r="VVG190" s="72"/>
      <c r="VVH190" s="72"/>
      <c r="VVI190" s="72"/>
      <c r="VVJ190" s="72"/>
      <c r="VVK190" s="72"/>
      <c r="VVL190" s="72"/>
      <c r="VVM190" s="71"/>
      <c r="VVN190" s="71"/>
      <c r="VVO190" s="71"/>
      <c r="VVP190" s="71"/>
      <c r="VVQ190" s="71"/>
      <c r="VVR190" s="71"/>
      <c r="VVS190" s="71"/>
      <c r="VVT190" s="72"/>
      <c r="VVU190" s="72"/>
      <c r="VVV190" s="72"/>
      <c r="VVW190" s="72"/>
      <c r="VVX190" s="72"/>
      <c r="VVY190" s="72"/>
      <c r="VVZ190" s="72"/>
      <c r="VWA190" s="72"/>
      <c r="VWB190" s="72"/>
      <c r="VWC190" s="71"/>
      <c r="VWD190" s="71"/>
      <c r="VWE190" s="71"/>
      <c r="VWF190" s="71"/>
      <c r="VWG190" s="71"/>
      <c r="VWH190" s="71"/>
      <c r="VWI190" s="71"/>
      <c r="VWJ190" s="72"/>
      <c r="VWK190" s="72"/>
      <c r="VWL190" s="72"/>
      <c r="VWM190" s="72"/>
      <c r="VWN190" s="72"/>
      <c r="VWO190" s="72"/>
      <c r="VWP190" s="72"/>
      <c r="VWQ190" s="72"/>
      <c r="VWR190" s="72"/>
      <c r="VWS190" s="71"/>
      <c r="VWT190" s="71"/>
      <c r="VWU190" s="71"/>
      <c r="VWV190" s="71"/>
      <c r="VWW190" s="71"/>
      <c r="VWX190" s="71"/>
      <c r="VWY190" s="71"/>
      <c r="VWZ190" s="72"/>
      <c r="VXA190" s="72"/>
      <c r="VXB190" s="72"/>
      <c r="VXC190" s="72"/>
      <c r="VXD190" s="72"/>
      <c r="VXE190" s="72"/>
      <c r="VXF190" s="72"/>
      <c r="VXG190" s="72"/>
      <c r="VXH190" s="72"/>
      <c r="VXI190" s="71"/>
      <c r="VXJ190" s="71"/>
      <c r="VXK190" s="71"/>
      <c r="VXL190" s="71"/>
      <c r="VXM190" s="71"/>
      <c r="VXN190" s="71"/>
      <c r="VXO190" s="71"/>
      <c r="VXP190" s="72"/>
      <c r="VXQ190" s="72"/>
      <c r="VXR190" s="72"/>
      <c r="VXS190" s="72"/>
      <c r="VXT190" s="72"/>
      <c r="VXU190" s="72"/>
      <c r="VXV190" s="72"/>
      <c r="VXW190" s="72"/>
      <c r="VXX190" s="72"/>
      <c r="VXY190" s="71"/>
      <c r="VXZ190" s="71"/>
      <c r="VYA190" s="71"/>
      <c r="VYB190" s="71"/>
      <c r="VYC190" s="71"/>
      <c r="VYD190" s="71"/>
      <c r="VYE190" s="71"/>
      <c r="VYF190" s="72"/>
      <c r="VYG190" s="72"/>
      <c r="VYH190" s="72"/>
      <c r="VYI190" s="72"/>
      <c r="VYJ190" s="72"/>
      <c r="VYK190" s="72"/>
      <c r="VYL190" s="72"/>
      <c r="VYM190" s="72"/>
      <c r="VYN190" s="72"/>
      <c r="VYO190" s="71"/>
      <c r="VYP190" s="71"/>
      <c r="VYQ190" s="71"/>
      <c r="VYR190" s="71"/>
      <c r="VYS190" s="71"/>
      <c r="VYT190" s="71"/>
      <c r="VYU190" s="71"/>
      <c r="VYV190" s="72"/>
      <c r="VYW190" s="72"/>
      <c r="VYX190" s="72"/>
      <c r="VYY190" s="72"/>
      <c r="VYZ190" s="72"/>
      <c r="VZA190" s="72"/>
      <c r="VZB190" s="72"/>
      <c r="VZC190" s="72"/>
      <c r="VZD190" s="72"/>
      <c r="VZE190" s="71"/>
      <c r="VZF190" s="71"/>
      <c r="VZG190" s="71"/>
      <c r="VZH190" s="71"/>
      <c r="VZI190" s="71"/>
      <c r="VZJ190" s="71"/>
      <c r="VZK190" s="71"/>
      <c r="VZL190" s="72"/>
      <c r="VZM190" s="72"/>
      <c r="VZN190" s="72"/>
      <c r="VZO190" s="72"/>
      <c r="VZP190" s="72"/>
      <c r="VZQ190" s="72"/>
      <c r="VZR190" s="72"/>
      <c r="VZS190" s="72"/>
      <c r="VZT190" s="72"/>
      <c r="VZU190" s="71"/>
      <c r="VZV190" s="71"/>
      <c r="VZW190" s="71"/>
      <c r="VZX190" s="71"/>
      <c r="VZY190" s="71"/>
      <c r="VZZ190" s="71"/>
      <c r="WAA190" s="71"/>
      <c r="WAB190" s="72"/>
      <c r="WAC190" s="72"/>
      <c r="WAD190" s="72"/>
      <c r="WAE190" s="72"/>
      <c r="WAF190" s="72"/>
      <c r="WAG190" s="72"/>
      <c r="WAH190" s="72"/>
      <c r="WAI190" s="72"/>
      <c r="WAJ190" s="72"/>
      <c r="WAK190" s="71"/>
      <c r="WAL190" s="71"/>
      <c r="WAM190" s="71"/>
      <c r="WAN190" s="71"/>
      <c r="WAO190" s="71"/>
      <c r="WAP190" s="71"/>
      <c r="WAQ190" s="71"/>
      <c r="WAR190" s="72"/>
      <c r="WAS190" s="72"/>
      <c r="WAT190" s="72"/>
      <c r="WAU190" s="72"/>
      <c r="WAV190" s="72"/>
      <c r="WAW190" s="72"/>
      <c r="WAX190" s="72"/>
      <c r="WAY190" s="72"/>
      <c r="WAZ190" s="72"/>
      <c r="WBA190" s="71"/>
      <c r="WBB190" s="71"/>
      <c r="WBC190" s="71"/>
      <c r="WBD190" s="71"/>
      <c r="WBE190" s="71"/>
      <c r="WBF190" s="71"/>
      <c r="WBG190" s="71"/>
      <c r="WBH190" s="72"/>
      <c r="WBI190" s="72"/>
      <c r="WBJ190" s="72"/>
      <c r="WBK190" s="72"/>
      <c r="WBL190" s="72"/>
      <c r="WBM190" s="72"/>
      <c r="WBN190" s="72"/>
      <c r="WBO190" s="72"/>
      <c r="WBP190" s="72"/>
      <c r="WBQ190" s="71"/>
      <c r="WBR190" s="71"/>
      <c r="WBS190" s="71"/>
      <c r="WBT190" s="71"/>
      <c r="WBU190" s="71"/>
      <c r="WBV190" s="71"/>
      <c r="WBW190" s="71"/>
      <c r="WBX190" s="72"/>
      <c r="WBY190" s="72"/>
      <c r="WBZ190" s="72"/>
      <c r="WCA190" s="72"/>
      <c r="WCB190" s="72"/>
      <c r="WCC190" s="72"/>
      <c r="WCD190" s="72"/>
      <c r="WCE190" s="72"/>
      <c r="WCF190" s="72"/>
      <c r="WCG190" s="71"/>
      <c r="WCH190" s="71"/>
      <c r="WCI190" s="71"/>
      <c r="WCJ190" s="71"/>
      <c r="WCK190" s="71"/>
      <c r="WCL190" s="71"/>
      <c r="WCM190" s="71"/>
      <c r="WCN190" s="72"/>
      <c r="WCO190" s="72"/>
      <c r="WCP190" s="72"/>
      <c r="WCQ190" s="72"/>
      <c r="WCR190" s="72"/>
      <c r="WCS190" s="72"/>
      <c r="WCT190" s="72"/>
      <c r="WCU190" s="72"/>
      <c r="WCV190" s="72"/>
      <c r="WCW190" s="71"/>
      <c r="WCX190" s="71"/>
      <c r="WCY190" s="71"/>
      <c r="WCZ190" s="71"/>
      <c r="WDA190" s="71"/>
      <c r="WDB190" s="71"/>
      <c r="WDC190" s="71"/>
      <c r="WDD190" s="72"/>
      <c r="WDE190" s="72"/>
      <c r="WDF190" s="72"/>
      <c r="WDG190" s="72"/>
      <c r="WDH190" s="72"/>
      <c r="WDI190" s="72"/>
      <c r="WDJ190" s="72"/>
      <c r="WDK190" s="72"/>
      <c r="WDL190" s="72"/>
      <c r="WDM190" s="71"/>
      <c r="WDN190" s="71"/>
      <c r="WDO190" s="71"/>
      <c r="WDP190" s="71"/>
      <c r="WDQ190" s="71"/>
      <c r="WDR190" s="71"/>
      <c r="WDS190" s="71"/>
      <c r="WDT190" s="72"/>
      <c r="WDU190" s="72"/>
      <c r="WDV190" s="72"/>
      <c r="WDW190" s="72"/>
      <c r="WDX190" s="72"/>
      <c r="WDY190" s="72"/>
      <c r="WDZ190" s="72"/>
      <c r="WEA190" s="72"/>
      <c r="WEB190" s="72"/>
      <c r="WEC190" s="71"/>
      <c r="WED190" s="71"/>
      <c r="WEE190" s="71"/>
      <c r="WEF190" s="71"/>
      <c r="WEG190" s="71"/>
      <c r="WEH190" s="71"/>
      <c r="WEI190" s="71"/>
      <c r="WEJ190" s="72"/>
      <c r="WEK190" s="72"/>
      <c r="WEL190" s="72"/>
      <c r="WEM190" s="72"/>
      <c r="WEN190" s="72"/>
      <c r="WEO190" s="72"/>
      <c r="WEP190" s="72"/>
      <c r="WEQ190" s="72"/>
      <c r="WER190" s="72"/>
      <c r="WES190" s="71"/>
      <c r="WET190" s="71"/>
      <c r="WEU190" s="71"/>
      <c r="WEV190" s="71"/>
      <c r="WEW190" s="71"/>
      <c r="WEX190" s="71"/>
      <c r="WEY190" s="71"/>
      <c r="WEZ190" s="72"/>
      <c r="WFA190" s="72"/>
      <c r="WFB190" s="72"/>
      <c r="WFC190" s="72"/>
      <c r="WFD190" s="72"/>
      <c r="WFE190" s="72"/>
      <c r="WFF190" s="72"/>
      <c r="WFG190" s="72"/>
      <c r="WFH190" s="72"/>
      <c r="WFI190" s="71"/>
      <c r="WFJ190" s="71"/>
      <c r="WFK190" s="71"/>
      <c r="WFL190" s="71"/>
      <c r="WFM190" s="71"/>
      <c r="WFN190" s="71"/>
      <c r="WFO190" s="71"/>
      <c r="WFP190" s="72"/>
      <c r="WFQ190" s="72"/>
      <c r="WFR190" s="72"/>
      <c r="WFS190" s="72"/>
      <c r="WFT190" s="72"/>
      <c r="WFU190" s="72"/>
      <c r="WFV190" s="72"/>
      <c r="WFW190" s="72"/>
      <c r="WFX190" s="72"/>
      <c r="WFY190" s="71"/>
      <c r="WFZ190" s="71"/>
      <c r="WGA190" s="71"/>
      <c r="WGB190" s="71"/>
      <c r="WGC190" s="71"/>
      <c r="WGD190" s="71"/>
      <c r="WGE190" s="71"/>
      <c r="WGF190" s="72"/>
      <c r="WGG190" s="72"/>
      <c r="WGH190" s="72"/>
      <c r="WGI190" s="72"/>
      <c r="WGJ190" s="72"/>
      <c r="WGK190" s="72"/>
      <c r="WGL190" s="72"/>
      <c r="WGM190" s="72"/>
      <c r="WGN190" s="72"/>
      <c r="WGO190" s="71"/>
      <c r="WGP190" s="71"/>
      <c r="WGQ190" s="71"/>
      <c r="WGR190" s="71"/>
      <c r="WGS190" s="71"/>
      <c r="WGT190" s="71"/>
      <c r="WGU190" s="71"/>
      <c r="WGV190" s="72"/>
      <c r="WGW190" s="72"/>
      <c r="WGX190" s="72"/>
      <c r="WGY190" s="72"/>
      <c r="WGZ190" s="72"/>
      <c r="WHA190" s="72"/>
      <c r="WHB190" s="72"/>
      <c r="WHC190" s="72"/>
      <c r="WHD190" s="72"/>
      <c r="WHE190" s="71"/>
      <c r="WHF190" s="71"/>
      <c r="WHG190" s="71"/>
      <c r="WHH190" s="71"/>
      <c r="WHI190" s="71"/>
      <c r="WHJ190" s="71"/>
      <c r="WHK190" s="71"/>
      <c r="WHL190" s="72"/>
      <c r="WHM190" s="72"/>
      <c r="WHN190" s="72"/>
      <c r="WHO190" s="72"/>
      <c r="WHP190" s="72"/>
      <c r="WHQ190" s="72"/>
      <c r="WHR190" s="72"/>
      <c r="WHS190" s="72"/>
      <c r="WHT190" s="72"/>
      <c r="WHU190" s="71"/>
      <c r="WHV190" s="71"/>
      <c r="WHW190" s="71"/>
      <c r="WHX190" s="71"/>
      <c r="WHY190" s="71"/>
      <c r="WHZ190" s="71"/>
      <c r="WIA190" s="71"/>
      <c r="WIB190" s="72"/>
      <c r="WIC190" s="72"/>
      <c r="WID190" s="72"/>
      <c r="WIE190" s="72"/>
      <c r="WIF190" s="72"/>
      <c r="WIG190" s="72"/>
      <c r="WIH190" s="72"/>
      <c r="WII190" s="72"/>
      <c r="WIJ190" s="72"/>
      <c r="WIK190" s="71"/>
      <c r="WIL190" s="71"/>
      <c r="WIM190" s="71"/>
      <c r="WIN190" s="71"/>
      <c r="WIO190" s="71"/>
      <c r="WIP190" s="71"/>
      <c r="WIQ190" s="71"/>
      <c r="WIR190" s="72"/>
      <c r="WIS190" s="72"/>
      <c r="WIT190" s="72"/>
      <c r="WIU190" s="72"/>
      <c r="WIV190" s="72"/>
      <c r="WIW190" s="72"/>
      <c r="WIX190" s="72"/>
      <c r="WIY190" s="72"/>
      <c r="WIZ190" s="72"/>
      <c r="WJA190" s="71"/>
      <c r="WJB190" s="71"/>
      <c r="WJC190" s="71"/>
      <c r="WJD190" s="71"/>
      <c r="WJE190" s="71"/>
      <c r="WJF190" s="71"/>
      <c r="WJG190" s="71"/>
      <c r="WJH190" s="72"/>
      <c r="WJI190" s="72"/>
      <c r="WJJ190" s="72"/>
      <c r="WJK190" s="72"/>
      <c r="WJL190" s="72"/>
      <c r="WJM190" s="72"/>
      <c r="WJN190" s="72"/>
      <c r="WJO190" s="72"/>
      <c r="WJP190" s="72"/>
      <c r="WJQ190" s="71"/>
      <c r="WJR190" s="71"/>
      <c r="WJS190" s="71"/>
      <c r="WJT190" s="71"/>
      <c r="WJU190" s="71"/>
      <c r="WJV190" s="71"/>
      <c r="WJW190" s="71"/>
      <c r="WJX190" s="72"/>
      <c r="WJY190" s="72"/>
      <c r="WJZ190" s="72"/>
      <c r="WKA190" s="72"/>
      <c r="WKB190" s="72"/>
      <c r="WKC190" s="72"/>
      <c r="WKD190" s="72"/>
      <c r="WKE190" s="72"/>
      <c r="WKF190" s="72"/>
      <c r="WKG190" s="71"/>
      <c r="WKH190" s="71"/>
      <c r="WKI190" s="71"/>
      <c r="WKJ190" s="71"/>
      <c r="WKK190" s="71"/>
      <c r="WKL190" s="71"/>
      <c r="WKM190" s="71"/>
      <c r="WKN190" s="72"/>
      <c r="WKO190" s="72"/>
      <c r="WKP190" s="72"/>
      <c r="WKQ190" s="72"/>
      <c r="WKR190" s="72"/>
      <c r="WKS190" s="72"/>
      <c r="WKT190" s="72"/>
      <c r="WKU190" s="72"/>
      <c r="WKV190" s="72"/>
      <c r="WKW190" s="71"/>
      <c r="WKX190" s="71"/>
      <c r="WKY190" s="71"/>
      <c r="WKZ190" s="71"/>
      <c r="WLA190" s="71"/>
      <c r="WLB190" s="71"/>
      <c r="WLC190" s="71"/>
      <c r="WLD190" s="72"/>
      <c r="WLE190" s="72"/>
      <c r="WLF190" s="72"/>
      <c r="WLG190" s="72"/>
      <c r="WLH190" s="72"/>
      <c r="WLI190" s="72"/>
      <c r="WLJ190" s="72"/>
      <c r="WLK190" s="72"/>
      <c r="WLL190" s="72"/>
      <c r="WLM190" s="71"/>
      <c r="WLN190" s="71"/>
      <c r="WLO190" s="71"/>
      <c r="WLP190" s="71"/>
      <c r="WLQ190" s="71"/>
      <c r="WLR190" s="71"/>
      <c r="WLS190" s="71"/>
      <c r="WLT190" s="72"/>
      <c r="WLU190" s="72"/>
      <c r="WLV190" s="72"/>
      <c r="WLW190" s="72"/>
      <c r="WLX190" s="72"/>
      <c r="WLY190" s="72"/>
      <c r="WLZ190" s="72"/>
      <c r="WMA190" s="72"/>
      <c r="WMB190" s="72"/>
      <c r="WMC190" s="71"/>
      <c r="WMD190" s="71"/>
      <c r="WME190" s="71"/>
      <c r="WMF190" s="71"/>
      <c r="WMG190" s="71"/>
      <c r="WMH190" s="71"/>
      <c r="WMI190" s="71"/>
      <c r="WMJ190" s="72"/>
      <c r="WMK190" s="72"/>
      <c r="WML190" s="72"/>
      <c r="WMM190" s="72"/>
      <c r="WMN190" s="72"/>
      <c r="WMO190" s="72"/>
      <c r="WMP190" s="72"/>
      <c r="WMQ190" s="72"/>
      <c r="WMR190" s="72"/>
      <c r="WMS190" s="71"/>
      <c r="WMT190" s="71"/>
      <c r="WMU190" s="71"/>
      <c r="WMV190" s="71"/>
      <c r="WMW190" s="71"/>
      <c r="WMX190" s="71"/>
      <c r="WMY190" s="71"/>
      <c r="WMZ190" s="72"/>
      <c r="WNA190" s="72"/>
      <c r="WNB190" s="72"/>
      <c r="WNC190" s="72"/>
      <c r="WND190" s="72"/>
      <c r="WNE190" s="72"/>
      <c r="WNF190" s="72"/>
      <c r="WNG190" s="72"/>
      <c r="WNH190" s="72"/>
      <c r="WNI190" s="71"/>
      <c r="WNJ190" s="71"/>
      <c r="WNK190" s="71"/>
      <c r="WNL190" s="71"/>
      <c r="WNM190" s="71"/>
      <c r="WNN190" s="71"/>
      <c r="WNO190" s="71"/>
      <c r="WNP190" s="72"/>
      <c r="WNQ190" s="72"/>
      <c r="WNR190" s="72"/>
      <c r="WNS190" s="72"/>
      <c r="WNT190" s="72"/>
      <c r="WNU190" s="72"/>
      <c r="WNV190" s="72"/>
      <c r="WNW190" s="72"/>
      <c r="WNX190" s="72"/>
      <c r="WNY190" s="71"/>
      <c r="WNZ190" s="71"/>
      <c r="WOA190" s="71"/>
      <c r="WOB190" s="71"/>
      <c r="WOC190" s="71"/>
      <c r="WOD190" s="71"/>
      <c r="WOE190" s="71"/>
      <c r="WOF190" s="72"/>
      <c r="WOG190" s="72"/>
      <c r="WOH190" s="72"/>
      <c r="WOI190" s="72"/>
      <c r="WOJ190" s="72"/>
      <c r="WOK190" s="72"/>
      <c r="WOL190" s="72"/>
      <c r="WOM190" s="72"/>
      <c r="WON190" s="72"/>
      <c r="WOO190" s="71"/>
      <c r="WOP190" s="71"/>
      <c r="WOQ190" s="71"/>
      <c r="WOR190" s="71"/>
      <c r="WOS190" s="71"/>
      <c r="WOT190" s="71"/>
      <c r="WOU190" s="71"/>
      <c r="WOV190" s="72"/>
      <c r="WOW190" s="72"/>
      <c r="WOX190" s="72"/>
      <c r="WOY190" s="72"/>
      <c r="WOZ190" s="72"/>
      <c r="WPA190" s="72"/>
      <c r="WPB190" s="72"/>
      <c r="WPC190" s="72"/>
      <c r="WPD190" s="72"/>
      <c r="WPE190" s="71"/>
      <c r="WPF190" s="71"/>
      <c r="WPG190" s="71"/>
      <c r="WPH190" s="71"/>
      <c r="WPI190" s="71"/>
      <c r="WPJ190" s="71"/>
      <c r="WPK190" s="71"/>
      <c r="WPL190" s="72"/>
      <c r="WPM190" s="72"/>
      <c r="WPN190" s="72"/>
      <c r="WPO190" s="72"/>
      <c r="WPP190" s="72"/>
      <c r="WPQ190" s="72"/>
      <c r="WPR190" s="72"/>
      <c r="WPS190" s="72"/>
      <c r="WPT190" s="72"/>
      <c r="WPU190" s="71"/>
      <c r="WPV190" s="71"/>
      <c r="WPW190" s="71"/>
      <c r="WPX190" s="71"/>
      <c r="WPY190" s="71"/>
      <c r="WPZ190" s="71"/>
      <c r="WQA190" s="71"/>
      <c r="WQB190" s="72"/>
      <c r="WQC190" s="72"/>
      <c r="WQD190" s="72"/>
      <c r="WQE190" s="72"/>
      <c r="WQF190" s="72"/>
      <c r="WQG190" s="72"/>
      <c r="WQH190" s="72"/>
      <c r="WQI190" s="72"/>
      <c r="WQJ190" s="72"/>
      <c r="WQK190" s="71"/>
      <c r="WQL190" s="71"/>
      <c r="WQM190" s="71"/>
      <c r="WQN190" s="71"/>
      <c r="WQO190" s="71"/>
      <c r="WQP190" s="71"/>
      <c r="WQQ190" s="71"/>
      <c r="WQR190" s="72"/>
      <c r="WQS190" s="72"/>
      <c r="WQT190" s="72"/>
      <c r="WQU190" s="72"/>
      <c r="WQV190" s="72"/>
      <c r="WQW190" s="72"/>
      <c r="WQX190" s="72"/>
      <c r="WQY190" s="72"/>
      <c r="WQZ190" s="72"/>
      <c r="WRA190" s="71"/>
      <c r="WRB190" s="71"/>
      <c r="WRC190" s="71"/>
      <c r="WRD190" s="71"/>
      <c r="WRE190" s="71"/>
      <c r="WRF190" s="71"/>
      <c r="WRG190" s="71"/>
      <c r="WRH190" s="72"/>
      <c r="WRI190" s="72"/>
      <c r="WRJ190" s="72"/>
      <c r="WRK190" s="72"/>
      <c r="WRL190" s="72"/>
      <c r="WRM190" s="72"/>
      <c r="WRN190" s="72"/>
      <c r="WRO190" s="72"/>
      <c r="WRP190" s="72"/>
      <c r="WRQ190" s="71"/>
      <c r="WRR190" s="71"/>
      <c r="WRS190" s="71"/>
      <c r="WRT190" s="71"/>
      <c r="WRU190" s="71"/>
      <c r="WRV190" s="71"/>
      <c r="WRW190" s="71"/>
      <c r="WRX190" s="72"/>
      <c r="WRY190" s="72"/>
      <c r="WRZ190" s="72"/>
      <c r="WSA190" s="72"/>
      <c r="WSB190" s="72"/>
      <c r="WSC190" s="72"/>
      <c r="WSD190" s="72"/>
      <c r="WSE190" s="72"/>
      <c r="WSF190" s="72"/>
      <c r="WSG190" s="71"/>
      <c r="WSH190" s="71"/>
      <c r="WSI190" s="71"/>
      <c r="WSJ190" s="71"/>
      <c r="WSK190" s="71"/>
      <c r="WSL190" s="71"/>
      <c r="WSM190" s="71"/>
      <c r="WSN190" s="72"/>
      <c r="WSO190" s="72"/>
      <c r="WSP190" s="72"/>
      <c r="WSQ190" s="72"/>
      <c r="WSR190" s="72"/>
      <c r="WSS190" s="72"/>
      <c r="WST190" s="72"/>
      <c r="WSU190" s="72"/>
      <c r="WSV190" s="72"/>
      <c r="WSW190" s="71"/>
      <c r="WSX190" s="71"/>
      <c r="WSY190" s="71"/>
      <c r="WSZ190" s="71"/>
      <c r="WTA190" s="71"/>
      <c r="WTB190" s="71"/>
      <c r="WTC190" s="71"/>
      <c r="WTD190" s="72"/>
      <c r="WTE190" s="72"/>
      <c r="WTF190" s="72"/>
      <c r="WTG190" s="72"/>
      <c r="WTH190" s="72"/>
      <c r="WTI190" s="72"/>
      <c r="WTJ190" s="72"/>
      <c r="WTK190" s="72"/>
      <c r="WTL190" s="72"/>
      <c r="WTM190" s="71"/>
      <c r="WTN190" s="71"/>
      <c r="WTO190" s="71"/>
      <c r="WTP190" s="71"/>
      <c r="WTQ190" s="71"/>
      <c r="WTR190" s="71"/>
      <c r="WTS190" s="71"/>
      <c r="WTT190" s="72"/>
      <c r="WTU190" s="72"/>
      <c r="WTV190" s="72"/>
      <c r="WTW190" s="72"/>
      <c r="WTX190" s="72"/>
      <c r="WTY190" s="72"/>
      <c r="WTZ190" s="72"/>
      <c r="WUA190" s="72"/>
      <c r="WUB190" s="72"/>
      <c r="WUC190" s="71"/>
      <c r="WUD190" s="71"/>
      <c r="WUE190" s="71"/>
      <c r="WUF190" s="71"/>
      <c r="WUG190" s="71"/>
      <c r="WUH190" s="71"/>
      <c r="WUI190" s="71"/>
      <c r="WUJ190" s="72"/>
      <c r="WUK190" s="72"/>
      <c r="WUL190" s="72"/>
      <c r="WUM190" s="72"/>
      <c r="WUN190" s="72"/>
      <c r="WUO190" s="72"/>
      <c r="WUP190" s="72"/>
      <c r="WUQ190" s="72"/>
      <c r="WUR190" s="72"/>
      <c r="WUS190" s="71"/>
      <c r="WUT190" s="71"/>
      <c r="WUU190" s="71"/>
      <c r="WUV190" s="71"/>
      <c r="WUW190" s="71"/>
      <c r="WUX190" s="71"/>
      <c r="WUY190" s="71"/>
      <c r="WUZ190" s="72"/>
      <c r="WVA190" s="72"/>
      <c r="WVB190" s="72"/>
      <c r="WVC190" s="72"/>
      <c r="WVD190" s="72"/>
      <c r="WVE190" s="72"/>
      <c r="WVF190" s="72"/>
      <c r="WVG190" s="72"/>
      <c r="WVH190" s="72"/>
      <c r="WVI190" s="71"/>
      <c r="WVJ190" s="71"/>
      <c r="WVK190" s="71"/>
      <c r="WVL190" s="71"/>
      <c r="WVM190" s="71"/>
      <c r="WVN190" s="71"/>
      <c r="WVO190" s="71"/>
      <c r="WVP190" s="72"/>
      <c r="WVQ190" s="72"/>
      <c r="WVR190" s="72"/>
      <c r="WVS190" s="72"/>
      <c r="WVT190" s="72"/>
      <c r="WVU190" s="72"/>
      <c r="WVV190" s="72"/>
      <c r="WVW190" s="72"/>
      <c r="WVX190" s="72"/>
      <c r="WVY190" s="71"/>
      <c r="WVZ190" s="71"/>
      <c r="WWA190" s="71"/>
      <c r="WWB190" s="71"/>
      <c r="WWC190" s="71"/>
      <c r="WWD190" s="71"/>
      <c r="WWE190" s="71"/>
      <c r="WWF190" s="72"/>
      <c r="WWG190" s="72"/>
      <c r="WWH190" s="72"/>
      <c r="WWI190" s="72"/>
      <c r="WWJ190" s="72"/>
      <c r="WWK190" s="72"/>
      <c r="WWL190" s="72"/>
      <c r="WWM190" s="72"/>
      <c r="WWN190" s="72"/>
      <c r="WWO190" s="71"/>
      <c r="WWP190" s="71"/>
      <c r="WWQ190" s="71"/>
      <c r="WWR190" s="71"/>
      <c r="WWS190" s="71"/>
      <c r="WWT190" s="71"/>
      <c r="WWU190" s="71"/>
      <c r="WWV190" s="72"/>
      <c r="WWW190" s="72"/>
      <c r="WWX190" s="72"/>
      <c r="WWY190" s="72"/>
      <c r="WWZ190" s="72"/>
      <c r="WXA190" s="72"/>
      <c r="WXB190" s="72"/>
      <c r="WXC190" s="72"/>
      <c r="WXD190" s="72"/>
      <c r="WXE190" s="71"/>
      <c r="WXF190" s="71"/>
      <c r="WXG190" s="71"/>
      <c r="WXH190" s="71"/>
      <c r="WXI190" s="71"/>
      <c r="WXJ190" s="71"/>
      <c r="WXK190" s="71"/>
      <c r="WXL190" s="72"/>
      <c r="WXM190" s="72"/>
      <c r="WXN190" s="72"/>
      <c r="WXO190" s="72"/>
      <c r="WXP190" s="72"/>
      <c r="WXQ190" s="72"/>
      <c r="WXR190" s="72"/>
      <c r="WXS190" s="72"/>
      <c r="WXT190" s="72"/>
      <c r="WXU190" s="71"/>
      <c r="WXV190" s="71"/>
      <c r="WXW190" s="71"/>
      <c r="WXX190" s="71"/>
      <c r="WXY190" s="71"/>
      <c r="WXZ190" s="71"/>
      <c r="WYA190" s="71"/>
      <c r="WYB190" s="72"/>
      <c r="WYC190" s="72"/>
      <c r="WYD190" s="72"/>
      <c r="WYE190" s="72"/>
      <c r="WYF190" s="72"/>
      <c r="WYG190" s="72"/>
      <c r="WYH190" s="72"/>
      <c r="WYI190" s="72"/>
      <c r="WYJ190" s="72"/>
      <c r="WYK190" s="71"/>
      <c r="WYL190" s="71"/>
      <c r="WYM190" s="71"/>
      <c r="WYN190" s="71"/>
      <c r="WYO190" s="71"/>
      <c r="WYP190" s="71"/>
      <c r="WYQ190" s="71"/>
      <c r="WYR190" s="72"/>
      <c r="WYS190" s="72"/>
      <c r="WYT190" s="72"/>
      <c r="WYU190" s="72"/>
      <c r="WYV190" s="72"/>
      <c r="WYW190" s="72"/>
      <c r="WYX190" s="72"/>
      <c r="WYY190" s="72"/>
      <c r="WYZ190" s="72"/>
      <c r="WZA190" s="71"/>
      <c r="WZB190" s="71"/>
      <c r="WZC190" s="71"/>
      <c r="WZD190" s="71"/>
      <c r="WZE190" s="71"/>
      <c r="WZF190" s="71"/>
      <c r="WZG190" s="71"/>
      <c r="WZH190" s="72"/>
      <c r="WZI190" s="72"/>
      <c r="WZJ190" s="72"/>
      <c r="WZK190" s="72"/>
      <c r="WZL190" s="72"/>
      <c r="WZM190" s="72"/>
      <c r="WZN190" s="72"/>
      <c r="WZO190" s="72"/>
      <c r="WZP190" s="72"/>
      <c r="WZQ190" s="71"/>
      <c r="WZR190" s="71"/>
      <c r="WZS190" s="71"/>
      <c r="WZT190" s="71"/>
      <c r="WZU190" s="71"/>
      <c r="WZV190" s="71"/>
      <c r="WZW190" s="71"/>
      <c r="WZX190" s="72"/>
      <c r="WZY190" s="72"/>
      <c r="WZZ190" s="72"/>
      <c r="XAA190" s="72"/>
      <c r="XAB190" s="72"/>
      <c r="XAC190" s="72"/>
      <c r="XAD190" s="72"/>
      <c r="XAE190" s="72"/>
      <c r="XAF190" s="72"/>
      <c r="XAG190" s="71"/>
      <c r="XAH190" s="71"/>
      <c r="XAI190" s="71"/>
      <c r="XAJ190" s="71"/>
      <c r="XAK190" s="71"/>
      <c r="XAL190" s="71"/>
      <c r="XAM190" s="71"/>
      <c r="XAN190" s="72"/>
      <c r="XAO190" s="72"/>
      <c r="XAP190" s="72"/>
      <c r="XAQ190" s="72"/>
      <c r="XAR190" s="72"/>
      <c r="XAS190" s="72"/>
      <c r="XAT190" s="72"/>
      <c r="XAU190" s="72"/>
      <c r="XAV190" s="72"/>
      <c r="XAW190" s="71"/>
      <c r="XAX190" s="71"/>
      <c r="XAY190" s="71"/>
      <c r="XAZ190" s="71"/>
      <c r="XBA190" s="71"/>
      <c r="XBB190" s="71"/>
      <c r="XBC190" s="71"/>
      <c r="XBD190" s="72"/>
      <c r="XBE190" s="72"/>
      <c r="XBF190" s="72"/>
      <c r="XBG190" s="72"/>
      <c r="XBH190" s="72"/>
      <c r="XBI190" s="72"/>
      <c r="XBJ190" s="72"/>
      <c r="XBK190" s="72"/>
      <c r="XBL190" s="72"/>
      <c r="XBM190" s="71"/>
      <c r="XBN190" s="71"/>
      <c r="XBO190" s="71"/>
      <c r="XBP190" s="71"/>
      <c r="XBQ190" s="71"/>
      <c r="XBR190" s="71"/>
      <c r="XBS190" s="71"/>
      <c r="XBT190" s="72"/>
      <c r="XBU190" s="72"/>
      <c r="XBV190" s="72"/>
      <c r="XBW190" s="72"/>
      <c r="XBX190" s="72"/>
      <c r="XBY190" s="72"/>
      <c r="XBZ190" s="72"/>
      <c r="XCA190" s="72"/>
      <c r="XCB190" s="72"/>
      <c r="XCC190" s="71"/>
      <c r="XCD190" s="71"/>
      <c r="XCE190" s="71"/>
      <c r="XCF190" s="71"/>
      <c r="XCG190" s="71"/>
      <c r="XCH190" s="71"/>
      <c r="XCI190" s="71"/>
      <c r="XCJ190" s="72"/>
      <c r="XCK190" s="72"/>
      <c r="XCL190" s="72"/>
      <c r="XCM190" s="72"/>
      <c r="XCN190" s="72"/>
      <c r="XCO190" s="72"/>
      <c r="XCP190" s="72"/>
      <c r="XCQ190" s="72"/>
      <c r="XCR190" s="72"/>
      <c r="XCS190" s="71"/>
      <c r="XCT190" s="71"/>
      <c r="XCU190" s="71"/>
      <c r="XCV190" s="71"/>
      <c r="XCW190" s="71"/>
      <c r="XCX190" s="71"/>
      <c r="XCY190" s="71"/>
      <c r="XCZ190" s="72"/>
      <c r="XDA190" s="72"/>
      <c r="XDB190" s="72"/>
      <c r="XDC190" s="72"/>
      <c r="XDD190" s="72"/>
      <c r="XDE190" s="72"/>
      <c r="XDF190" s="72"/>
      <c r="XDG190" s="72"/>
      <c r="XDH190" s="72"/>
      <c r="XDI190" s="71"/>
      <c r="XDJ190" s="71"/>
      <c r="XDK190" s="71"/>
      <c r="XDL190" s="71"/>
      <c r="XDM190" s="71"/>
      <c r="XDN190" s="71"/>
      <c r="XDO190" s="71"/>
      <c r="XDP190" s="72"/>
      <c r="XDQ190" s="72"/>
      <c r="XDR190" s="72"/>
      <c r="XDS190" s="72"/>
      <c r="XDT190" s="72"/>
      <c r="XDU190" s="72"/>
      <c r="XDV190" s="72"/>
      <c r="XDW190" s="72"/>
      <c r="XDX190" s="72"/>
      <c r="XDY190" s="71"/>
      <c r="XDZ190" s="71"/>
      <c r="XEA190" s="71"/>
      <c r="XEB190" s="71"/>
      <c r="XEC190" s="71"/>
      <c r="XED190" s="71"/>
      <c r="XEE190" s="71"/>
      <c r="XEF190" s="72"/>
      <c r="XEG190" s="72"/>
      <c r="XEH190" s="72"/>
      <c r="XEI190" s="72"/>
      <c r="XEJ190" s="72"/>
      <c r="XEK190" s="72"/>
      <c r="XEL190" s="72"/>
      <c r="XEM190" s="72"/>
      <c r="XEN190" s="72"/>
      <c r="XEO190" s="71"/>
      <c r="XEP190" s="71"/>
      <c r="XEQ190" s="71"/>
      <c r="XER190" s="71"/>
      <c r="XES190" s="71"/>
      <c r="XET190" s="71"/>
      <c r="XEU190" s="71"/>
      <c r="XEV190" s="72"/>
      <c r="XEW190" s="72"/>
      <c r="XEX190" s="72"/>
      <c r="XEY190" s="72"/>
      <c r="XEZ190" s="72"/>
      <c r="XFA190" s="72"/>
      <c r="XFB190" s="72"/>
      <c r="XFC190" s="72"/>
      <c r="XFD190" s="72"/>
    </row>
    <row r="191" spans="1:16384" s="70" customFormat="1" ht="15" hidden="1" customHeight="1" outlineLevel="2" x14ac:dyDescent="0.25">
      <c r="A191" s="67" t="s">
        <v>11</v>
      </c>
      <c r="B191" s="129" t="s">
        <v>547</v>
      </c>
      <c r="C191" s="129" t="s">
        <v>182</v>
      </c>
      <c r="D191" s="129" t="s">
        <v>173</v>
      </c>
      <c r="E191" s="129" t="s">
        <v>18</v>
      </c>
      <c r="F191" s="129" t="s">
        <v>183</v>
      </c>
      <c r="G191" s="130" t="s">
        <v>174</v>
      </c>
      <c r="H191" s="131">
        <v>0</v>
      </c>
      <c r="I191" s="131">
        <v>50</v>
      </c>
      <c r="J191" s="131">
        <v>50</v>
      </c>
      <c r="K191" s="131">
        <v>50</v>
      </c>
      <c r="L191" s="131">
        <v>50</v>
      </c>
      <c r="M191" s="131">
        <v>0</v>
      </c>
      <c r="N191" s="131">
        <v>50</v>
      </c>
      <c r="O191" s="131">
        <f t="shared" si="44"/>
        <v>50</v>
      </c>
      <c r="P191" s="131">
        <f t="shared" si="43"/>
        <v>50</v>
      </c>
    </row>
    <row r="192" spans="1:16384" s="70" customFormat="1" ht="15" hidden="1" customHeight="1" outlineLevel="1" collapsed="1" x14ac:dyDescent="0.25">
      <c r="A192" s="66"/>
      <c r="B192" s="129" t="s">
        <v>547</v>
      </c>
      <c r="C192" s="129" t="s">
        <v>663</v>
      </c>
      <c r="D192" s="129" t="s">
        <v>531</v>
      </c>
      <c r="E192" s="129"/>
      <c r="F192" s="129"/>
      <c r="G192" s="130" t="s">
        <v>532</v>
      </c>
      <c r="H192" s="131">
        <f>SUM(H191)</f>
        <v>0</v>
      </c>
      <c r="I192" s="131">
        <f t="shared" ref="I192:P192" si="54">SUM(I191)</f>
        <v>50</v>
      </c>
      <c r="J192" s="131">
        <f t="shared" si="54"/>
        <v>50</v>
      </c>
      <c r="K192" s="131">
        <f t="shared" si="54"/>
        <v>50</v>
      </c>
      <c r="L192" s="131">
        <f t="shared" si="54"/>
        <v>50</v>
      </c>
      <c r="M192" s="131">
        <f t="shared" si="54"/>
        <v>0</v>
      </c>
      <c r="N192" s="131">
        <f t="shared" si="54"/>
        <v>50</v>
      </c>
      <c r="O192" s="131">
        <f t="shared" si="54"/>
        <v>50</v>
      </c>
      <c r="P192" s="131">
        <f t="shared" si="54"/>
        <v>50</v>
      </c>
      <c r="Q192" s="71"/>
      <c r="R192" s="71"/>
      <c r="S192" s="71"/>
      <c r="T192" s="71"/>
      <c r="U192" s="71"/>
      <c r="V192" s="71"/>
      <c r="W192" s="71"/>
      <c r="X192" s="72"/>
      <c r="Y192" s="72"/>
      <c r="Z192" s="72"/>
      <c r="AA192" s="72"/>
      <c r="AB192" s="72"/>
      <c r="AC192" s="72"/>
      <c r="AD192" s="72"/>
      <c r="AE192" s="72"/>
      <c r="AF192" s="72"/>
      <c r="AG192" s="71"/>
      <c r="AH192" s="71"/>
      <c r="AI192" s="71"/>
      <c r="AJ192" s="71"/>
      <c r="AK192" s="71"/>
      <c r="AL192" s="71"/>
      <c r="AM192" s="71"/>
      <c r="AN192" s="72"/>
      <c r="AO192" s="72"/>
      <c r="AP192" s="72"/>
      <c r="AQ192" s="72"/>
      <c r="AR192" s="72"/>
      <c r="AS192" s="72"/>
      <c r="AT192" s="72"/>
      <c r="AU192" s="72"/>
      <c r="AV192" s="72"/>
      <c r="AW192" s="71"/>
      <c r="AX192" s="71"/>
      <c r="AY192" s="71"/>
      <c r="AZ192" s="71"/>
      <c r="BA192" s="71"/>
      <c r="BB192" s="71"/>
      <c r="BC192" s="71"/>
      <c r="BD192" s="72"/>
      <c r="BE192" s="72"/>
      <c r="BF192" s="72"/>
      <c r="BG192" s="72"/>
      <c r="BH192" s="72"/>
      <c r="BI192" s="72"/>
      <c r="BJ192" s="72"/>
      <c r="BK192" s="72"/>
      <c r="BL192" s="72"/>
      <c r="BM192" s="71"/>
      <c r="BN192" s="71"/>
      <c r="BO192" s="71"/>
      <c r="BP192" s="71"/>
      <c r="BQ192" s="71"/>
      <c r="BR192" s="71"/>
      <c r="BS192" s="71"/>
      <c r="BT192" s="72"/>
      <c r="BU192" s="72"/>
      <c r="BV192" s="72"/>
      <c r="BW192" s="72"/>
      <c r="BX192" s="72"/>
      <c r="BY192" s="72"/>
      <c r="BZ192" s="72"/>
      <c r="CA192" s="72"/>
      <c r="CB192" s="72"/>
      <c r="CC192" s="71"/>
      <c r="CD192" s="71"/>
      <c r="CE192" s="71"/>
      <c r="CF192" s="71"/>
      <c r="CG192" s="71"/>
      <c r="CH192" s="71"/>
      <c r="CI192" s="71"/>
      <c r="CJ192" s="72"/>
      <c r="CK192" s="72"/>
      <c r="CL192" s="72"/>
      <c r="CM192" s="72"/>
      <c r="CN192" s="72"/>
      <c r="CO192" s="72"/>
      <c r="CP192" s="72"/>
      <c r="CQ192" s="72"/>
      <c r="CR192" s="72"/>
      <c r="CS192" s="71"/>
      <c r="CT192" s="71"/>
      <c r="CU192" s="71"/>
      <c r="CV192" s="71"/>
      <c r="CW192" s="71"/>
      <c r="CX192" s="71"/>
      <c r="CY192" s="71"/>
      <c r="CZ192" s="72"/>
      <c r="DA192" s="72"/>
      <c r="DB192" s="72"/>
      <c r="DC192" s="72"/>
      <c r="DD192" s="72"/>
      <c r="DE192" s="72"/>
      <c r="DF192" s="72"/>
      <c r="DG192" s="72"/>
      <c r="DH192" s="72"/>
      <c r="DI192" s="71"/>
      <c r="DJ192" s="71"/>
      <c r="DK192" s="71"/>
      <c r="DL192" s="71"/>
      <c r="DM192" s="71"/>
      <c r="DN192" s="71"/>
      <c r="DO192" s="71"/>
      <c r="DP192" s="72"/>
      <c r="DQ192" s="72"/>
      <c r="DR192" s="72"/>
      <c r="DS192" s="72"/>
      <c r="DT192" s="72"/>
      <c r="DU192" s="72"/>
      <c r="DV192" s="72"/>
      <c r="DW192" s="72"/>
      <c r="DX192" s="72"/>
      <c r="DY192" s="71"/>
      <c r="DZ192" s="71"/>
      <c r="EA192" s="71"/>
      <c r="EB192" s="71"/>
      <c r="EC192" s="71"/>
      <c r="ED192" s="71"/>
      <c r="EE192" s="71"/>
      <c r="EF192" s="72"/>
      <c r="EG192" s="72"/>
      <c r="EH192" s="72"/>
      <c r="EI192" s="72"/>
      <c r="EJ192" s="72"/>
      <c r="EK192" s="72"/>
      <c r="EL192" s="72"/>
      <c r="EM192" s="72"/>
      <c r="EN192" s="72"/>
      <c r="EO192" s="71"/>
      <c r="EP192" s="71"/>
      <c r="EQ192" s="71"/>
      <c r="ER192" s="71"/>
      <c r="ES192" s="71"/>
      <c r="ET192" s="71"/>
      <c r="EU192" s="71"/>
      <c r="EV192" s="72"/>
      <c r="EW192" s="72"/>
      <c r="EX192" s="72"/>
      <c r="EY192" s="72"/>
      <c r="EZ192" s="72"/>
      <c r="FA192" s="72"/>
      <c r="FB192" s="72"/>
      <c r="FC192" s="72"/>
      <c r="FD192" s="72"/>
      <c r="FE192" s="71"/>
      <c r="FF192" s="71"/>
      <c r="FG192" s="71"/>
      <c r="FH192" s="71"/>
      <c r="FI192" s="71"/>
      <c r="FJ192" s="71"/>
      <c r="FK192" s="71"/>
      <c r="FL192" s="72"/>
      <c r="FM192" s="72"/>
      <c r="FN192" s="72"/>
      <c r="FO192" s="72"/>
      <c r="FP192" s="72"/>
      <c r="FQ192" s="72"/>
      <c r="FR192" s="72"/>
      <c r="FS192" s="72"/>
      <c r="FT192" s="72"/>
      <c r="FU192" s="71"/>
      <c r="FV192" s="71"/>
      <c r="FW192" s="71"/>
      <c r="FX192" s="71"/>
      <c r="FY192" s="71"/>
      <c r="FZ192" s="71"/>
      <c r="GA192" s="71"/>
      <c r="GB192" s="72"/>
      <c r="GC192" s="72"/>
      <c r="GD192" s="72"/>
      <c r="GE192" s="72"/>
      <c r="GF192" s="72"/>
      <c r="GG192" s="72"/>
      <c r="GH192" s="72"/>
      <c r="GI192" s="72"/>
      <c r="GJ192" s="72"/>
      <c r="GK192" s="71"/>
      <c r="GL192" s="71"/>
      <c r="GM192" s="71"/>
      <c r="GN192" s="71"/>
      <c r="GO192" s="71"/>
      <c r="GP192" s="71"/>
      <c r="GQ192" s="71"/>
      <c r="GR192" s="72"/>
      <c r="GS192" s="72"/>
      <c r="GT192" s="72"/>
      <c r="GU192" s="72"/>
      <c r="GV192" s="72"/>
      <c r="GW192" s="72"/>
      <c r="GX192" s="72"/>
      <c r="GY192" s="72"/>
      <c r="GZ192" s="72"/>
      <c r="HA192" s="71"/>
      <c r="HB192" s="71"/>
      <c r="HC192" s="71"/>
      <c r="HD192" s="71"/>
      <c r="HE192" s="71"/>
      <c r="HF192" s="71"/>
      <c r="HG192" s="71"/>
      <c r="HH192" s="72"/>
      <c r="HI192" s="72"/>
      <c r="HJ192" s="72"/>
      <c r="HK192" s="72"/>
      <c r="HL192" s="72"/>
      <c r="HM192" s="72"/>
      <c r="HN192" s="72"/>
      <c r="HO192" s="72"/>
      <c r="HP192" s="72"/>
      <c r="HQ192" s="71"/>
      <c r="HR192" s="71"/>
      <c r="HS192" s="71"/>
      <c r="HT192" s="71"/>
      <c r="HU192" s="71"/>
      <c r="HV192" s="71"/>
      <c r="HW192" s="71"/>
      <c r="HX192" s="72"/>
      <c r="HY192" s="72"/>
      <c r="HZ192" s="72"/>
      <c r="IA192" s="72"/>
      <c r="IB192" s="72"/>
      <c r="IC192" s="72"/>
      <c r="ID192" s="72"/>
      <c r="IE192" s="72"/>
      <c r="IF192" s="72"/>
      <c r="IG192" s="71"/>
      <c r="IH192" s="71"/>
      <c r="II192" s="71"/>
      <c r="IJ192" s="71"/>
      <c r="IK192" s="71"/>
      <c r="IL192" s="71"/>
      <c r="IM192" s="71"/>
      <c r="IN192" s="72"/>
      <c r="IO192" s="72"/>
      <c r="IP192" s="72"/>
      <c r="IQ192" s="72"/>
      <c r="IR192" s="72"/>
      <c r="IS192" s="72"/>
      <c r="IT192" s="72"/>
      <c r="IU192" s="72"/>
      <c r="IV192" s="72"/>
      <c r="IW192" s="71"/>
      <c r="IX192" s="71"/>
      <c r="IY192" s="71"/>
      <c r="IZ192" s="71"/>
      <c r="JA192" s="71"/>
      <c r="JB192" s="71"/>
      <c r="JC192" s="71"/>
      <c r="JD192" s="72"/>
      <c r="JE192" s="72"/>
      <c r="JF192" s="72"/>
      <c r="JG192" s="72"/>
      <c r="JH192" s="72"/>
      <c r="JI192" s="72"/>
      <c r="JJ192" s="72"/>
      <c r="JK192" s="72"/>
      <c r="JL192" s="72"/>
      <c r="JM192" s="71"/>
      <c r="JN192" s="71"/>
      <c r="JO192" s="71"/>
      <c r="JP192" s="71"/>
      <c r="JQ192" s="71"/>
      <c r="JR192" s="71"/>
      <c r="JS192" s="71"/>
      <c r="JT192" s="72"/>
      <c r="JU192" s="72"/>
      <c r="JV192" s="72"/>
      <c r="JW192" s="72"/>
      <c r="JX192" s="72"/>
      <c r="JY192" s="72"/>
      <c r="JZ192" s="72"/>
      <c r="KA192" s="72"/>
      <c r="KB192" s="72"/>
      <c r="KC192" s="71"/>
      <c r="KD192" s="71"/>
      <c r="KE192" s="71"/>
      <c r="KF192" s="71"/>
      <c r="KG192" s="71"/>
      <c r="KH192" s="71"/>
      <c r="KI192" s="71"/>
      <c r="KJ192" s="72"/>
      <c r="KK192" s="72"/>
      <c r="KL192" s="72"/>
      <c r="KM192" s="72"/>
      <c r="KN192" s="72"/>
      <c r="KO192" s="72"/>
      <c r="KP192" s="72"/>
      <c r="KQ192" s="72"/>
      <c r="KR192" s="72"/>
      <c r="KS192" s="71"/>
      <c r="KT192" s="71"/>
      <c r="KU192" s="71"/>
      <c r="KV192" s="71"/>
      <c r="KW192" s="71"/>
      <c r="KX192" s="71"/>
      <c r="KY192" s="71"/>
      <c r="KZ192" s="72"/>
      <c r="LA192" s="72"/>
      <c r="LB192" s="72"/>
      <c r="LC192" s="72"/>
      <c r="LD192" s="72"/>
      <c r="LE192" s="72"/>
      <c r="LF192" s="72"/>
      <c r="LG192" s="72"/>
      <c r="LH192" s="72"/>
      <c r="LI192" s="71"/>
      <c r="LJ192" s="71"/>
      <c r="LK192" s="71"/>
      <c r="LL192" s="71"/>
      <c r="LM192" s="71"/>
      <c r="LN192" s="71"/>
      <c r="LO192" s="71"/>
      <c r="LP192" s="72"/>
      <c r="LQ192" s="72"/>
      <c r="LR192" s="72"/>
      <c r="LS192" s="72"/>
      <c r="LT192" s="72"/>
      <c r="LU192" s="72"/>
      <c r="LV192" s="72"/>
      <c r="LW192" s="72"/>
      <c r="LX192" s="72"/>
      <c r="LY192" s="71"/>
      <c r="LZ192" s="71"/>
      <c r="MA192" s="71"/>
      <c r="MB192" s="71"/>
      <c r="MC192" s="71"/>
      <c r="MD192" s="71"/>
      <c r="ME192" s="71"/>
      <c r="MF192" s="72"/>
      <c r="MG192" s="72"/>
      <c r="MH192" s="72"/>
      <c r="MI192" s="72"/>
      <c r="MJ192" s="72"/>
      <c r="MK192" s="72"/>
      <c r="ML192" s="72"/>
      <c r="MM192" s="72"/>
      <c r="MN192" s="72"/>
      <c r="MO192" s="71"/>
      <c r="MP192" s="71"/>
      <c r="MQ192" s="71"/>
      <c r="MR192" s="71"/>
      <c r="MS192" s="71"/>
      <c r="MT192" s="71"/>
      <c r="MU192" s="71"/>
      <c r="MV192" s="72"/>
      <c r="MW192" s="72"/>
      <c r="MX192" s="72"/>
      <c r="MY192" s="72"/>
      <c r="MZ192" s="72"/>
      <c r="NA192" s="72"/>
      <c r="NB192" s="72"/>
      <c r="NC192" s="72"/>
      <c r="ND192" s="72"/>
      <c r="NE192" s="71"/>
      <c r="NF192" s="71"/>
      <c r="NG192" s="71"/>
      <c r="NH192" s="71"/>
      <c r="NI192" s="71"/>
      <c r="NJ192" s="71"/>
      <c r="NK192" s="71"/>
      <c r="NL192" s="72"/>
      <c r="NM192" s="72"/>
      <c r="NN192" s="72"/>
      <c r="NO192" s="72"/>
      <c r="NP192" s="72"/>
      <c r="NQ192" s="72"/>
      <c r="NR192" s="72"/>
      <c r="NS192" s="72"/>
      <c r="NT192" s="72"/>
      <c r="NU192" s="71"/>
      <c r="NV192" s="71"/>
      <c r="NW192" s="71"/>
      <c r="NX192" s="71"/>
      <c r="NY192" s="71"/>
      <c r="NZ192" s="71"/>
      <c r="OA192" s="71"/>
      <c r="OB192" s="72"/>
      <c r="OC192" s="72"/>
      <c r="OD192" s="72"/>
      <c r="OE192" s="72"/>
      <c r="OF192" s="72"/>
      <c r="OG192" s="72"/>
      <c r="OH192" s="72"/>
      <c r="OI192" s="72"/>
      <c r="OJ192" s="72"/>
      <c r="OK192" s="71"/>
      <c r="OL192" s="71"/>
      <c r="OM192" s="71"/>
      <c r="ON192" s="71"/>
      <c r="OO192" s="71"/>
      <c r="OP192" s="71"/>
      <c r="OQ192" s="71"/>
      <c r="OR192" s="72"/>
      <c r="OS192" s="72"/>
      <c r="OT192" s="72"/>
      <c r="OU192" s="72"/>
      <c r="OV192" s="72"/>
      <c r="OW192" s="72"/>
      <c r="OX192" s="72"/>
      <c r="OY192" s="72"/>
      <c r="OZ192" s="72"/>
      <c r="PA192" s="71"/>
      <c r="PB192" s="71"/>
      <c r="PC192" s="71"/>
      <c r="PD192" s="71"/>
      <c r="PE192" s="71"/>
      <c r="PF192" s="71"/>
      <c r="PG192" s="71"/>
      <c r="PH192" s="72"/>
      <c r="PI192" s="72"/>
      <c r="PJ192" s="72"/>
      <c r="PK192" s="72"/>
      <c r="PL192" s="72"/>
      <c r="PM192" s="72"/>
      <c r="PN192" s="72"/>
      <c r="PO192" s="72"/>
      <c r="PP192" s="72"/>
      <c r="PQ192" s="71"/>
      <c r="PR192" s="71"/>
      <c r="PS192" s="71"/>
      <c r="PT192" s="71"/>
      <c r="PU192" s="71"/>
      <c r="PV192" s="71"/>
      <c r="PW192" s="71"/>
      <c r="PX192" s="72"/>
      <c r="PY192" s="72"/>
      <c r="PZ192" s="72"/>
      <c r="QA192" s="72"/>
      <c r="QB192" s="72"/>
      <c r="QC192" s="72"/>
      <c r="QD192" s="72"/>
      <c r="QE192" s="72"/>
      <c r="QF192" s="72"/>
      <c r="QG192" s="71"/>
      <c r="QH192" s="71"/>
      <c r="QI192" s="71"/>
      <c r="QJ192" s="71"/>
      <c r="QK192" s="71"/>
      <c r="QL192" s="71"/>
      <c r="QM192" s="71"/>
      <c r="QN192" s="72"/>
      <c r="QO192" s="72"/>
      <c r="QP192" s="72"/>
      <c r="QQ192" s="72"/>
      <c r="QR192" s="72"/>
      <c r="QS192" s="72"/>
      <c r="QT192" s="72"/>
      <c r="QU192" s="72"/>
      <c r="QV192" s="72"/>
      <c r="QW192" s="71"/>
      <c r="QX192" s="71"/>
      <c r="QY192" s="71"/>
      <c r="QZ192" s="71"/>
      <c r="RA192" s="71"/>
      <c r="RB192" s="71"/>
      <c r="RC192" s="71"/>
      <c r="RD192" s="72"/>
      <c r="RE192" s="72"/>
      <c r="RF192" s="72"/>
      <c r="RG192" s="72"/>
      <c r="RH192" s="72"/>
      <c r="RI192" s="72"/>
      <c r="RJ192" s="72"/>
      <c r="RK192" s="72"/>
      <c r="RL192" s="72"/>
      <c r="RM192" s="71"/>
      <c r="RN192" s="71"/>
      <c r="RO192" s="71"/>
      <c r="RP192" s="71"/>
      <c r="RQ192" s="71"/>
      <c r="RR192" s="71"/>
      <c r="RS192" s="71"/>
      <c r="RT192" s="72"/>
      <c r="RU192" s="72"/>
      <c r="RV192" s="72"/>
      <c r="RW192" s="72"/>
      <c r="RX192" s="72"/>
      <c r="RY192" s="72"/>
      <c r="RZ192" s="72"/>
      <c r="SA192" s="72"/>
      <c r="SB192" s="72"/>
      <c r="SC192" s="71"/>
      <c r="SD192" s="71"/>
      <c r="SE192" s="71"/>
      <c r="SF192" s="71"/>
      <c r="SG192" s="71"/>
      <c r="SH192" s="71"/>
      <c r="SI192" s="71"/>
      <c r="SJ192" s="72"/>
      <c r="SK192" s="72"/>
      <c r="SL192" s="72"/>
      <c r="SM192" s="72"/>
      <c r="SN192" s="72"/>
      <c r="SO192" s="72"/>
      <c r="SP192" s="72"/>
      <c r="SQ192" s="72"/>
      <c r="SR192" s="72"/>
      <c r="SS192" s="71"/>
      <c r="ST192" s="71"/>
      <c r="SU192" s="71"/>
      <c r="SV192" s="71"/>
      <c r="SW192" s="71"/>
      <c r="SX192" s="71"/>
      <c r="SY192" s="71"/>
      <c r="SZ192" s="72"/>
      <c r="TA192" s="72"/>
      <c r="TB192" s="72"/>
      <c r="TC192" s="72"/>
      <c r="TD192" s="72"/>
      <c r="TE192" s="72"/>
      <c r="TF192" s="72"/>
      <c r="TG192" s="72"/>
      <c r="TH192" s="72"/>
      <c r="TI192" s="71"/>
      <c r="TJ192" s="71"/>
      <c r="TK192" s="71"/>
      <c r="TL192" s="71"/>
      <c r="TM192" s="71"/>
      <c r="TN192" s="71"/>
      <c r="TO192" s="71"/>
      <c r="TP192" s="72"/>
      <c r="TQ192" s="72"/>
      <c r="TR192" s="72"/>
      <c r="TS192" s="72"/>
      <c r="TT192" s="72"/>
      <c r="TU192" s="72"/>
      <c r="TV192" s="72"/>
      <c r="TW192" s="72"/>
      <c r="TX192" s="72"/>
      <c r="TY192" s="71"/>
      <c r="TZ192" s="71"/>
      <c r="UA192" s="71"/>
      <c r="UB192" s="71"/>
      <c r="UC192" s="71"/>
      <c r="UD192" s="71"/>
      <c r="UE192" s="71"/>
      <c r="UF192" s="72"/>
      <c r="UG192" s="72"/>
      <c r="UH192" s="72"/>
      <c r="UI192" s="72"/>
      <c r="UJ192" s="72"/>
      <c r="UK192" s="72"/>
      <c r="UL192" s="72"/>
      <c r="UM192" s="72"/>
      <c r="UN192" s="72"/>
      <c r="UO192" s="71"/>
      <c r="UP192" s="71"/>
      <c r="UQ192" s="71"/>
      <c r="UR192" s="71"/>
      <c r="US192" s="71"/>
      <c r="UT192" s="71"/>
      <c r="UU192" s="71"/>
      <c r="UV192" s="72"/>
      <c r="UW192" s="72"/>
      <c r="UX192" s="72"/>
      <c r="UY192" s="72"/>
      <c r="UZ192" s="72"/>
      <c r="VA192" s="72"/>
      <c r="VB192" s="72"/>
      <c r="VC192" s="72"/>
      <c r="VD192" s="72"/>
      <c r="VE192" s="71"/>
      <c r="VF192" s="71"/>
      <c r="VG192" s="71"/>
      <c r="VH192" s="71"/>
      <c r="VI192" s="71"/>
      <c r="VJ192" s="71"/>
      <c r="VK192" s="71"/>
      <c r="VL192" s="72"/>
      <c r="VM192" s="72"/>
      <c r="VN192" s="72"/>
      <c r="VO192" s="72"/>
      <c r="VP192" s="72"/>
      <c r="VQ192" s="72"/>
      <c r="VR192" s="72"/>
      <c r="VS192" s="72"/>
      <c r="VT192" s="72"/>
      <c r="VU192" s="71"/>
      <c r="VV192" s="71"/>
      <c r="VW192" s="71"/>
      <c r="VX192" s="71"/>
      <c r="VY192" s="71"/>
      <c r="VZ192" s="71"/>
      <c r="WA192" s="71"/>
      <c r="WB192" s="72"/>
      <c r="WC192" s="72"/>
      <c r="WD192" s="72"/>
      <c r="WE192" s="72"/>
      <c r="WF192" s="72"/>
      <c r="WG192" s="72"/>
      <c r="WH192" s="72"/>
      <c r="WI192" s="72"/>
      <c r="WJ192" s="72"/>
      <c r="WK192" s="71"/>
      <c r="WL192" s="71"/>
      <c r="WM192" s="71"/>
      <c r="WN192" s="71"/>
      <c r="WO192" s="71"/>
      <c r="WP192" s="71"/>
      <c r="WQ192" s="71"/>
      <c r="WR192" s="72"/>
      <c r="WS192" s="72"/>
      <c r="WT192" s="72"/>
      <c r="WU192" s="72"/>
      <c r="WV192" s="72"/>
      <c r="WW192" s="72"/>
      <c r="WX192" s="72"/>
      <c r="WY192" s="72"/>
      <c r="WZ192" s="72"/>
      <c r="XA192" s="71"/>
      <c r="XB192" s="71"/>
      <c r="XC192" s="71"/>
      <c r="XD192" s="71"/>
      <c r="XE192" s="71"/>
      <c r="XF192" s="71"/>
      <c r="XG192" s="71"/>
      <c r="XH192" s="72"/>
      <c r="XI192" s="72"/>
      <c r="XJ192" s="72"/>
      <c r="XK192" s="72"/>
      <c r="XL192" s="72"/>
      <c r="XM192" s="72"/>
      <c r="XN192" s="72"/>
      <c r="XO192" s="72"/>
      <c r="XP192" s="72"/>
      <c r="XQ192" s="71"/>
      <c r="XR192" s="71"/>
      <c r="XS192" s="71"/>
      <c r="XT192" s="71"/>
      <c r="XU192" s="71"/>
      <c r="XV192" s="71"/>
      <c r="XW192" s="71"/>
      <c r="XX192" s="72"/>
      <c r="XY192" s="72"/>
      <c r="XZ192" s="72"/>
      <c r="YA192" s="72"/>
      <c r="YB192" s="72"/>
      <c r="YC192" s="72"/>
      <c r="YD192" s="72"/>
      <c r="YE192" s="72"/>
      <c r="YF192" s="72"/>
      <c r="YG192" s="71"/>
      <c r="YH192" s="71"/>
      <c r="YI192" s="71"/>
      <c r="YJ192" s="71"/>
      <c r="YK192" s="71"/>
      <c r="YL192" s="71"/>
      <c r="YM192" s="71"/>
      <c r="YN192" s="72"/>
      <c r="YO192" s="72"/>
      <c r="YP192" s="72"/>
      <c r="YQ192" s="72"/>
      <c r="YR192" s="72"/>
      <c r="YS192" s="72"/>
      <c r="YT192" s="72"/>
      <c r="YU192" s="72"/>
      <c r="YV192" s="72"/>
      <c r="YW192" s="71"/>
      <c r="YX192" s="71"/>
      <c r="YY192" s="71"/>
      <c r="YZ192" s="71"/>
      <c r="ZA192" s="71"/>
      <c r="ZB192" s="71"/>
      <c r="ZC192" s="71"/>
      <c r="ZD192" s="72"/>
      <c r="ZE192" s="72"/>
      <c r="ZF192" s="72"/>
      <c r="ZG192" s="72"/>
      <c r="ZH192" s="72"/>
      <c r="ZI192" s="72"/>
      <c r="ZJ192" s="72"/>
      <c r="ZK192" s="72"/>
      <c r="ZL192" s="72"/>
      <c r="ZM192" s="71"/>
      <c r="ZN192" s="71"/>
      <c r="ZO192" s="71"/>
      <c r="ZP192" s="71"/>
      <c r="ZQ192" s="71"/>
      <c r="ZR192" s="71"/>
      <c r="ZS192" s="71"/>
      <c r="ZT192" s="72"/>
      <c r="ZU192" s="72"/>
      <c r="ZV192" s="72"/>
      <c r="ZW192" s="72"/>
      <c r="ZX192" s="72"/>
      <c r="ZY192" s="72"/>
      <c r="ZZ192" s="72"/>
      <c r="AAA192" s="72"/>
      <c r="AAB192" s="72"/>
      <c r="AAC192" s="71"/>
      <c r="AAD192" s="71"/>
      <c r="AAE192" s="71"/>
      <c r="AAF192" s="71"/>
      <c r="AAG192" s="71"/>
      <c r="AAH192" s="71"/>
      <c r="AAI192" s="71"/>
      <c r="AAJ192" s="72"/>
      <c r="AAK192" s="72"/>
      <c r="AAL192" s="72"/>
      <c r="AAM192" s="72"/>
      <c r="AAN192" s="72"/>
      <c r="AAO192" s="72"/>
      <c r="AAP192" s="72"/>
      <c r="AAQ192" s="72"/>
      <c r="AAR192" s="72"/>
      <c r="AAS192" s="71"/>
      <c r="AAT192" s="71"/>
      <c r="AAU192" s="71"/>
      <c r="AAV192" s="71"/>
      <c r="AAW192" s="71"/>
      <c r="AAX192" s="71"/>
      <c r="AAY192" s="71"/>
      <c r="AAZ192" s="72"/>
      <c r="ABA192" s="72"/>
      <c r="ABB192" s="72"/>
      <c r="ABC192" s="72"/>
      <c r="ABD192" s="72"/>
      <c r="ABE192" s="72"/>
      <c r="ABF192" s="72"/>
      <c r="ABG192" s="72"/>
      <c r="ABH192" s="72"/>
      <c r="ABI192" s="71"/>
      <c r="ABJ192" s="71"/>
      <c r="ABK192" s="71"/>
      <c r="ABL192" s="71"/>
      <c r="ABM192" s="71"/>
      <c r="ABN192" s="71"/>
      <c r="ABO192" s="71"/>
      <c r="ABP192" s="72"/>
      <c r="ABQ192" s="72"/>
      <c r="ABR192" s="72"/>
      <c r="ABS192" s="72"/>
      <c r="ABT192" s="72"/>
      <c r="ABU192" s="72"/>
      <c r="ABV192" s="72"/>
      <c r="ABW192" s="72"/>
      <c r="ABX192" s="72"/>
      <c r="ABY192" s="71"/>
      <c r="ABZ192" s="71"/>
      <c r="ACA192" s="71"/>
      <c r="ACB192" s="71"/>
      <c r="ACC192" s="71"/>
      <c r="ACD192" s="71"/>
      <c r="ACE192" s="71"/>
      <c r="ACF192" s="72"/>
      <c r="ACG192" s="72"/>
      <c r="ACH192" s="72"/>
      <c r="ACI192" s="72"/>
      <c r="ACJ192" s="72"/>
      <c r="ACK192" s="72"/>
      <c r="ACL192" s="72"/>
      <c r="ACM192" s="72"/>
      <c r="ACN192" s="72"/>
      <c r="ACO192" s="71"/>
      <c r="ACP192" s="71"/>
      <c r="ACQ192" s="71"/>
      <c r="ACR192" s="71"/>
      <c r="ACS192" s="71"/>
      <c r="ACT192" s="71"/>
      <c r="ACU192" s="71"/>
      <c r="ACV192" s="72"/>
      <c r="ACW192" s="72"/>
      <c r="ACX192" s="72"/>
      <c r="ACY192" s="72"/>
      <c r="ACZ192" s="72"/>
      <c r="ADA192" s="72"/>
      <c r="ADB192" s="72"/>
      <c r="ADC192" s="72"/>
      <c r="ADD192" s="72"/>
      <c r="ADE192" s="71"/>
      <c r="ADF192" s="71"/>
      <c r="ADG192" s="71"/>
      <c r="ADH192" s="71"/>
      <c r="ADI192" s="71"/>
      <c r="ADJ192" s="71"/>
      <c r="ADK192" s="71"/>
      <c r="ADL192" s="72"/>
      <c r="ADM192" s="72"/>
      <c r="ADN192" s="72"/>
      <c r="ADO192" s="72"/>
      <c r="ADP192" s="72"/>
      <c r="ADQ192" s="72"/>
      <c r="ADR192" s="72"/>
      <c r="ADS192" s="72"/>
      <c r="ADT192" s="72"/>
      <c r="ADU192" s="71"/>
      <c r="ADV192" s="71"/>
      <c r="ADW192" s="71"/>
      <c r="ADX192" s="71"/>
      <c r="ADY192" s="71"/>
      <c r="ADZ192" s="71"/>
      <c r="AEA192" s="71"/>
      <c r="AEB192" s="72"/>
      <c r="AEC192" s="72"/>
      <c r="AED192" s="72"/>
      <c r="AEE192" s="72"/>
      <c r="AEF192" s="72"/>
      <c r="AEG192" s="72"/>
      <c r="AEH192" s="72"/>
      <c r="AEI192" s="72"/>
      <c r="AEJ192" s="72"/>
      <c r="AEK192" s="71"/>
      <c r="AEL192" s="71"/>
      <c r="AEM192" s="71"/>
      <c r="AEN192" s="71"/>
      <c r="AEO192" s="71"/>
      <c r="AEP192" s="71"/>
      <c r="AEQ192" s="71"/>
      <c r="AER192" s="72"/>
      <c r="AES192" s="72"/>
      <c r="AET192" s="72"/>
      <c r="AEU192" s="72"/>
      <c r="AEV192" s="72"/>
      <c r="AEW192" s="72"/>
      <c r="AEX192" s="72"/>
      <c r="AEY192" s="72"/>
      <c r="AEZ192" s="72"/>
      <c r="AFA192" s="71"/>
      <c r="AFB192" s="71"/>
      <c r="AFC192" s="71"/>
      <c r="AFD192" s="71"/>
      <c r="AFE192" s="71"/>
      <c r="AFF192" s="71"/>
      <c r="AFG192" s="71"/>
      <c r="AFH192" s="72"/>
      <c r="AFI192" s="72"/>
      <c r="AFJ192" s="72"/>
      <c r="AFK192" s="72"/>
      <c r="AFL192" s="72"/>
      <c r="AFM192" s="72"/>
      <c r="AFN192" s="72"/>
      <c r="AFO192" s="72"/>
      <c r="AFP192" s="72"/>
      <c r="AFQ192" s="71"/>
      <c r="AFR192" s="71"/>
      <c r="AFS192" s="71"/>
      <c r="AFT192" s="71"/>
      <c r="AFU192" s="71"/>
      <c r="AFV192" s="71"/>
      <c r="AFW192" s="71"/>
      <c r="AFX192" s="72"/>
      <c r="AFY192" s="72"/>
      <c r="AFZ192" s="72"/>
      <c r="AGA192" s="72"/>
      <c r="AGB192" s="72"/>
      <c r="AGC192" s="72"/>
      <c r="AGD192" s="72"/>
      <c r="AGE192" s="72"/>
      <c r="AGF192" s="72"/>
      <c r="AGG192" s="71"/>
      <c r="AGH192" s="71"/>
      <c r="AGI192" s="71"/>
      <c r="AGJ192" s="71"/>
      <c r="AGK192" s="71"/>
      <c r="AGL192" s="71"/>
      <c r="AGM192" s="71"/>
      <c r="AGN192" s="72"/>
      <c r="AGO192" s="72"/>
      <c r="AGP192" s="72"/>
      <c r="AGQ192" s="72"/>
      <c r="AGR192" s="72"/>
      <c r="AGS192" s="72"/>
      <c r="AGT192" s="72"/>
      <c r="AGU192" s="72"/>
      <c r="AGV192" s="72"/>
      <c r="AGW192" s="71"/>
      <c r="AGX192" s="71"/>
      <c r="AGY192" s="71"/>
      <c r="AGZ192" s="71"/>
      <c r="AHA192" s="71"/>
      <c r="AHB192" s="71"/>
      <c r="AHC192" s="71"/>
      <c r="AHD192" s="72"/>
      <c r="AHE192" s="72"/>
      <c r="AHF192" s="72"/>
      <c r="AHG192" s="72"/>
      <c r="AHH192" s="72"/>
      <c r="AHI192" s="72"/>
      <c r="AHJ192" s="72"/>
      <c r="AHK192" s="72"/>
      <c r="AHL192" s="72"/>
      <c r="AHM192" s="71"/>
      <c r="AHN192" s="71"/>
      <c r="AHO192" s="71"/>
      <c r="AHP192" s="71"/>
      <c r="AHQ192" s="71"/>
      <c r="AHR192" s="71"/>
      <c r="AHS192" s="71"/>
      <c r="AHT192" s="72"/>
      <c r="AHU192" s="72"/>
      <c r="AHV192" s="72"/>
      <c r="AHW192" s="72"/>
      <c r="AHX192" s="72"/>
      <c r="AHY192" s="72"/>
      <c r="AHZ192" s="72"/>
      <c r="AIA192" s="72"/>
      <c r="AIB192" s="72"/>
      <c r="AIC192" s="71"/>
      <c r="AID192" s="71"/>
      <c r="AIE192" s="71"/>
      <c r="AIF192" s="71"/>
      <c r="AIG192" s="71"/>
      <c r="AIH192" s="71"/>
      <c r="AII192" s="71"/>
      <c r="AIJ192" s="72"/>
      <c r="AIK192" s="72"/>
      <c r="AIL192" s="72"/>
      <c r="AIM192" s="72"/>
      <c r="AIN192" s="72"/>
      <c r="AIO192" s="72"/>
      <c r="AIP192" s="72"/>
      <c r="AIQ192" s="72"/>
      <c r="AIR192" s="72"/>
      <c r="AIS192" s="71"/>
      <c r="AIT192" s="71"/>
      <c r="AIU192" s="71"/>
      <c r="AIV192" s="71"/>
      <c r="AIW192" s="71"/>
      <c r="AIX192" s="71"/>
      <c r="AIY192" s="71"/>
      <c r="AIZ192" s="72"/>
      <c r="AJA192" s="72"/>
      <c r="AJB192" s="72"/>
      <c r="AJC192" s="72"/>
      <c r="AJD192" s="72"/>
      <c r="AJE192" s="72"/>
      <c r="AJF192" s="72"/>
      <c r="AJG192" s="72"/>
      <c r="AJH192" s="72"/>
      <c r="AJI192" s="71"/>
      <c r="AJJ192" s="71"/>
      <c r="AJK192" s="71"/>
      <c r="AJL192" s="71"/>
      <c r="AJM192" s="71"/>
      <c r="AJN192" s="71"/>
      <c r="AJO192" s="71"/>
      <c r="AJP192" s="72"/>
      <c r="AJQ192" s="72"/>
      <c r="AJR192" s="72"/>
      <c r="AJS192" s="72"/>
      <c r="AJT192" s="72"/>
      <c r="AJU192" s="72"/>
      <c r="AJV192" s="72"/>
      <c r="AJW192" s="72"/>
      <c r="AJX192" s="72"/>
      <c r="AJY192" s="71"/>
      <c r="AJZ192" s="71"/>
      <c r="AKA192" s="71"/>
      <c r="AKB192" s="71"/>
      <c r="AKC192" s="71"/>
      <c r="AKD192" s="71"/>
      <c r="AKE192" s="71"/>
      <c r="AKF192" s="72"/>
      <c r="AKG192" s="72"/>
      <c r="AKH192" s="72"/>
      <c r="AKI192" s="72"/>
      <c r="AKJ192" s="72"/>
      <c r="AKK192" s="72"/>
      <c r="AKL192" s="72"/>
      <c r="AKM192" s="72"/>
      <c r="AKN192" s="72"/>
      <c r="AKO192" s="71"/>
      <c r="AKP192" s="71"/>
      <c r="AKQ192" s="71"/>
      <c r="AKR192" s="71"/>
      <c r="AKS192" s="71"/>
      <c r="AKT192" s="71"/>
      <c r="AKU192" s="71"/>
      <c r="AKV192" s="72"/>
      <c r="AKW192" s="72"/>
      <c r="AKX192" s="72"/>
      <c r="AKY192" s="72"/>
      <c r="AKZ192" s="72"/>
      <c r="ALA192" s="72"/>
      <c r="ALB192" s="72"/>
      <c r="ALC192" s="72"/>
      <c r="ALD192" s="72"/>
      <c r="ALE192" s="71"/>
      <c r="ALF192" s="71"/>
      <c r="ALG192" s="71"/>
      <c r="ALH192" s="71"/>
      <c r="ALI192" s="71"/>
      <c r="ALJ192" s="71"/>
      <c r="ALK192" s="71"/>
      <c r="ALL192" s="72"/>
      <c r="ALM192" s="72"/>
      <c r="ALN192" s="72"/>
      <c r="ALO192" s="72"/>
      <c r="ALP192" s="72"/>
      <c r="ALQ192" s="72"/>
      <c r="ALR192" s="72"/>
      <c r="ALS192" s="72"/>
      <c r="ALT192" s="72"/>
      <c r="ALU192" s="71"/>
      <c r="ALV192" s="71"/>
      <c r="ALW192" s="71"/>
      <c r="ALX192" s="71"/>
      <c r="ALY192" s="71"/>
      <c r="ALZ192" s="71"/>
      <c r="AMA192" s="71"/>
      <c r="AMB192" s="72"/>
      <c r="AMC192" s="72"/>
      <c r="AMD192" s="72"/>
      <c r="AME192" s="72"/>
      <c r="AMF192" s="72"/>
      <c r="AMG192" s="72"/>
      <c r="AMH192" s="72"/>
      <c r="AMI192" s="72"/>
      <c r="AMJ192" s="72"/>
      <c r="AMK192" s="71"/>
      <c r="AML192" s="71"/>
      <c r="AMM192" s="71"/>
      <c r="AMN192" s="71"/>
      <c r="AMO192" s="71"/>
      <c r="AMP192" s="71"/>
      <c r="AMQ192" s="71"/>
      <c r="AMR192" s="72"/>
      <c r="AMS192" s="72"/>
      <c r="AMT192" s="72"/>
      <c r="AMU192" s="72"/>
      <c r="AMV192" s="72"/>
      <c r="AMW192" s="72"/>
      <c r="AMX192" s="72"/>
      <c r="AMY192" s="72"/>
      <c r="AMZ192" s="72"/>
      <c r="ANA192" s="71"/>
      <c r="ANB192" s="71"/>
      <c r="ANC192" s="71"/>
      <c r="AND192" s="71"/>
      <c r="ANE192" s="71"/>
      <c r="ANF192" s="71"/>
      <c r="ANG192" s="71"/>
      <c r="ANH192" s="72"/>
      <c r="ANI192" s="72"/>
      <c r="ANJ192" s="72"/>
      <c r="ANK192" s="72"/>
      <c r="ANL192" s="72"/>
      <c r="ANM192" s="72"/>
      <c r="ANN192" s="72"/>
      <c r="ANO192" s="72"/>
      <c r="ANP192" s="72"/>
      <c r="ANQ192" s="71"/>
      <c r="ANR192" s="71"/>
      <c r="ANS192" s="71"/>
      <c r="ANT192" s="71"/>
      <c r="ANU192" s="71"/>
      <c r="ANV192" s="71"/>
      <c r="ANW192" s="71"/>
      <c r="ANX192" s="72"/>
      <c r="ANY192" s="72"/>
      <c r="ANZ192" s="72"/>
      <c r="AOA192" s="72"/>
      <c r="AOB192" s="72"/>
      <c r="AOC192" s="72"/>
      <c r="AOD192" s="72"/>
      <c r="AOE192" s="72"/>
      <c r="AOF192" s="72"/>
      <c r="AOG192" s="71"/>
      <c r="AOH192" s="71"/>
      <c r="AOI192" s="71"/>
      <c r="AOJ192" s="71"/>
      <c r="AOK192" s="71"/>
      <c r="AOL192" s="71"/>
      <c r="AOM192" s="71"/>
      <c r="AON192" s="72"/>
      <c r="AOO192" s="72"/>
      <c r="AOP192" s="72"/>
      <c r="AOQ192" s="72"/>
      <c r="AOR192" s="72"/>
      <c r="AOS192" s="72"/>
      <c r="AOT192" s="72"/>
      <c r="AOU192" s="72"/>
      <c r="AOV192" s="72"/>
      <c r="AOW192" s="71"/>
      <c r="AOX192" s="71"/>
      <c r="AOY192" s="71"/>
      <c r="AOZ192" s="71"/>
      <c r="APA192" s="71"/>
      <c r="APB192" s="71"/>
      <c r="APC192" s="71"/>
      <c r="APD192" s="72"/>
      <c r="APE192" s="72"/>
      <c r="APF192" s="72"/>
      <c r="APG192" s="72"/>
      <c r="APH192" s="72"/>
      <c r="API192" s="72"/>
      <c r="APJ192" s="72"/>
      <c r="APK192" s="72"/>
      <c r="APL192" s="72"/>
      <c r="APM192" s="71"/>
      <c r="APN192" s="71"/>
      <c r="APO192" s="71"/>
      <c r="APP192" s="71"/>
      <c r="APQ192" s="71"/>
      <c r="APR192" s="71"/>
      <c r="APS192" s="71"/>
      <c r="APT192" s="72"/>
      <c r="APU192" s="72"/>
      <c r="APV192" s="72"/>
      <c r="APW192" s="72"/>
      <c r="APX192" s="72"/>
      <c r="APY192" s="72"/>
      <c r="APZ192" s="72"/>
      <c r="AQA192" s="72"/>
      <c r="AQB192" s="72"/>
      <c r="AQC192" s="71"/>
      <c r="AQD192" s="71"/>
      <c r="AQE192" s="71"/>
      <c r="AQF192" s="71"/>
      <c r="AQG192" s="71"/>
      <c r="AQH192" s="71"/>
      <c r="AQI192" s="71"/>
      <c r="AQJ192" s="72"/>
      <c r="AQK192" s="72"/>
      <c r="AQL192" s="72"/>
      <c r="AQM192" s="72"/>
      <c r="AQN192" s="72"/>
      <c r="AQO192" s="72"/>
      <c r="AQP192" s="72"/>
      <c r="AQQ192" s="72"/>
      <c r="AQR192" s="72"/>
      <c r="AQS192" s="71"/>
      <c r="AQT192" s="71"/>
      <c r="AQU192" s="71"/>
      <c r="AQV192" s="71"/>
      <c r="AQW192" s="71"/>
      <c r="AQX192" s="71"/>
      <c r="AQY192" s="71"/>
      <c r="AQZ192" s="72"/>
      <c r="ARA192" s="72"/>
      <c r="ARB192" s="72"/>
      <c r="ARC192" s="72"/>
      <c r="ARD192" s="72"/>
      <c r="ARE192" s="72"/>
      <c r="ARF192" s="72"/>
      <c r="ARG192" s="72"/>
      <c r="ARH192" s="72"/>
      <c r="ARI192" s="71"/>
      <c r="ARJ192" s="71"/>
      <c r="ARK192" s="71"/>
      <c r="ARL192" s="71"/>
      <c r="ARM192" s="71"/>
      <c r="ARN192" s="71"/>
      <c r="ARO192" s="71"/>
      <c r="ARP192" s="72"/>
      <c r="ARQ192" s="72"/>
      <c r="ARR192" s="72"/>
      <c r="ARS192" s="72"/>
      <c r="ART192" s="72"/>
      <c r="ARU192" s="72"/>
      <c r="ARV192" s="72"/>
      <c r="ARW192" s="72"/>
      <c r="ARX192" s="72"/>
      <c r="ARY192" s="71"/>
      <c r="ARZ192" s="71"/>
      <c r="ASA192" s="71"/>
      <c r="ASB192" s="71"/>
      <c r="ASC192" s="71"/>
      <c r="ASD192" s="71"/>
      <c r="ASE192" s="71"/>
      <c r="ASF192" s="72"/>
      <c r="ASG192" s="72"/>
      <c r="ASH192" s="72"/>
      <c r="ASI192" s="72"/>
      <c r="ASJ192" s="72"/>
      <c r="ASK192" s="72"/>
      <c r="ASL192" s="72"/>
      <c r="ASM192" s="72"/>
      <c r="ASN192" s="72"/>
      <c r="ASO192" s="71"/>
      <c r="ASP192" s="71"/>
      <c r="ASQ192" s="71"/>
      <c r="ASR192" s="71"/>
      <c r="ASS192" s="71"/>
      <c r="AST192" s="71"/>
      <c r="ASU192" s="71"/>
      <c r="ASV192" s="72"/>
      <c r="ASW192" s="72"/>
      <c r="ASX192" s="72"/>
      <c r="ASY192" s="72"/>
      <c r="ASZ192" s="72"/>
      <c r="ATA192" s="72"/>
      <c r="ATB192" s="72"/>
      <c r="ATC192" s="72"/>
      <c r="ATD192" s="72"/>
      <c r="ATE192" s="71"/>
      <c r="ATF192" s="71"/>
      <c r="ATG192" s="71"/>
      <c r="ATH192" s="71"/>
      <c r="ATI192" s="71"/>
      <c r="ATJ192" s="71"/>
      <c r="ATK192" s="71"/>
      <c r="ATL192" s="72"/>
      <c r="ATM192" s="72"/>
      <c r="ATN192" s="72"/>
      <c r="ATO192" s="72"/>
      <c r="ATP192" s="72"/>
      <c r="ATQ192" s="72"/>
      <c r="ATR192" s="72"/>
      <c r="ATS192" s="72"/>
      <c r="ATT192" s="72"/>
      <c r="ATU192" s="71"/>
      <c r="ATV192" s="71"/>
      <c r="ATW192" s="71"/>
      <c r="ATX192" s="71"/>
      <c r="ATY192" s="71"/>
      <c r="ATZ192" s="71"/>
      <c r="AUA192" s="71"/>
      <c r="AUB192" s="72"/>
      <c r="AUC192" s="72"/>
      <c r="AUD192" s="72"/>
      <c r="AUE192" s="72"/>
      <c r="AUF192" s="72"/>
      <c r="AUG192" s="72"/>
      <c r="AUH192" s="72"/>
      <c r="AUI192" s="72"/>
      <c r="AUJ192" s="72"/>
      <c r="AUK192" s="71"/>
      <c r="AUL192" s="71"/>
      <c r="AUM192" s="71"/>
      <c r="AUN192" s="71"/>
      <c r="AUO192" s="71"/>
      <c r="AUP192" s="71"/>
      <c r="AUQ192" s="71"/>
      <c r="AUR192" s="72"/>
      <c r="AUS192" s="72"/>
      <c r="AUT192" s="72"/>
      <c r="AUU192" s="72"/>
      <c r="AUV192" s="72"/>
      <c r="AUW192" s="72"/>
      <c r="AUX192" s="72"/>
      <c r="AUY192" s="72"/>
      <c r="AUZ192" s="72"/>
      <c r="AVA192" s="71"/>
      <c r="AVB192" s="71"/>
      <c r="AVC192" s="71"/>
      <c r="AVD192" s="71"/>
      <c r="AVE192" s="71"/>
      <c r="AVF192" s="71"/>
      <c r="AVG192" s="71"/>
      <c r="AVH192" s="72"/>
      <c r="AVI192" s="72"/>
      <c r="AVJ192" s="72"/>
      <c r="AVK192" s="72"/>
      <c r="AVL192" s="72"/>
      <c r="AVM192" s="72"/>
      <c r="AVN192" s="72"/>
      <c r="AVO192" s="72"/>
      <c r="AVP192" s="72"/>
      <c r="AVQ192" s="71"/>
      <c r="AVR192" s="71"/>
      <c r="AVS192" s="71"/>
      <c r="AVT192" s="71"/>
      <c r="AVU192" s="71"/>
      <c r="AVV192" s="71"/>
      <c r="AVW192" s="71"/>
      <c r="AVX192" s="72"/>
      <c r="AVY192" s="72"/>
      <c r="AVZ192" s="72"/>
      <c r="AWA192" s="72"/>
      <c r="AWB192" s="72"/>
      <c r="AWC192" s="72"/>
      <c r="AWD192" s="72"/>
      <c r="AWE192" s="72"/>
      <c r="AWF192" s="72"/>
      <c r="AWG192" s="71"/>
      <c r="AWH192" s="71"/>
      <c r="AWI192" s="71"/>
      <c r="AWJ192" s="71"/>
      <c r="AWK192" s="71"/>
      <c r="AWL192" s="71"/>
      <c r="AWM192" s="71"/>
      <c r="AWN192" s="72"/>
      <c r="AWO192" s="72"/>
      <c r="AWP192" s="72"/>
      <c r="AWQ192" s="72"/>
      <c r="AWR192" s="72"/>
      <c r="AWS192" s="72"/>
      <c r="AWT192" s="72"/>
      <c r="AWU192" s="72"/>
      <c r="AWV192" s="72"/>
      <c r="AWW192" s="71"/>
      <c r="AWX192" s="71"/>
      <c r="AWY192" s="71"/>
      <c r="AWZ192" s="71"/>
      <c r="AXA192" s="71"/>
      <c r="AXB192" s="71"/>
      <c r="AXC192" s="71"/>
      <c r="AXD192" s="72"/>
      <c r="AXE192" s="72"/>
      <c r="AXF192" s="72"/>
      <c r="AXG192" s="72"/>
      <c r="AXH192" s="72"/>
      <c r="AXI192" s="72"/>
      <c r="AXJ192" s="72"/>
      <c r="AXK192" s="72"/>
      <c r="AXL192" s="72"/>
      <c r="AXM192" s="71"/>
      <c r="AXN192" s="71"/>
      <c r="AXO192" s="71"/>
      <c r="AXP192" s="71"/>
      <c r="AXQ192" s="71"/>
      <c r="AXR192" s="71"/>
      <c r="AXS192" s="71"/>
      <c r="AXT192" s="72"/>
      <c r="AXU192" s="72"/>
      <c r="AXV192" s="72"/>
      <c r="AXW192" s="72"/>
      <c r="AXX192" s="72"/>
      <c r="AXY192" s="72"/>
      <c r="AXZ192" s="72"/>
      <c r="AYA192" s="72"/>
      <c r="AYB192" s="72"/>
      <c r="AYC192" s="71"/>
      <c r="AYD192" s="71"/>
      <c r="AYE192" s="71"/>
      <c r="AYF192" s="71"/>
      <c r="AYG192" s="71"/>
      <c r="AYH192" s="71"/>
      <c r="AYI192" s="71"/>
      <c r="AYJ192" s="72"/>
      <c r="AYK192" s="72"/>
      <c r="AYL192" s="72"/>
      <c r="AYM192" s="72"/>
      <c r="AYN192" s="72"/>
      <c r="AYO192" s="72"/>
      <c r="AYP192" s="72"/>
      <c r="AYQ192" s="72"/>
      <c r="AYR192" s="72"/>
      <c r="AYS192" s="71"/>
      <c r="AYT192" s="71"/>
      <c r="AYU192" s="71"/>
      <c r="AYV192" s="71"/>
      <c r="AYW192" s="71"/>
      <c r="AYX192" s="71"/>
      <c r="AYY192" s="71"/>
      <c r="AYZ192" s="72"/>
      <c r="AZA192" s="72"/>
      <c r="AZB192" s="72"/>
      <c r="AZC192" s="72"/>
      <c r="AZD192" s="72"/>
      <c r="AZE192" s="72"/>
      <c r="AZF192" s="72"/>
      <c r="AZG192" s="72"/>
      <c r="AZH192" s="72"/>
      <c r="AZI192" s="71"/>
      <c r="AZJ192" s="71"/>
      <c r="AZK192" s="71"/>
      <c r="AZL192" s="71"/>
      <c r="AZM192" s="71"/>
      <c r="AZN192" s="71"/>
      <c r="AZO192" s="71"/>
      <c r="AZP192" s="72"/>
      <c r="AZQ192" s="72"/>
      <c r="AZR192" s="72"/>
      <c r="AZS192" s="72"/>
      <c r="AZT192" s="72"/>
      <c r="AZU192" s="72"/>
      <c r="AZV192" s="72"/>
      <c r="AZW192" s="72"/>
      <c r="AZX192" s="72"/>
      <c r="AZY192" s="71"/>
      <c r="AZZ192" s="71"/>
      <c r="BAA192" s="71"/>
      <c r="BAB192" s="71"/>
      <c r="BAC192" s="71"/>
      <c r="BAD192" s="71"/>
      <c r="BAE192" s="71"/>
      <c r="BAF192" s="72"/>
      <c r="BAG192" s="72"/>
      <c r="BAH192" s="72"/>
      <c r="BAI192" s="72"/>
      <c r="BAJ192" s="72"/>
      <c r="BAK192" s="72"/>
      <c r="BAL192" s="72"/>
      <c r="BAM192" s="72"/>
      <c r="BAN192" s="72"/>
      <c r="BAO192" s="71"/>
      <c r="BAP192" s="71"/>
      <c r="BAQ192" s="71"/>
      <c r="BAR192" s="71"/>
      <c r="BAS192" s="71"/>
      <c r="BAT192" s="71"/>
      <c r="BAU192" s="71"/>
      <c r="BAV192" s="72"/>
      <c r="BAW192" s="72"/>
      <c r="BAX192" s="72"/>
      <c r="BAY192" s="72"/>
      <c r="BAZ192" s="72"/>
      <c r="BBA192" s="72"/>
      <c r="BBB192" s="72"/>
      <c r="BBC192" s="72"/>
      <c r="BBD192" s="72"/>
      <c r="BBE192" s="71"/>
      <c r="BBF192" s="71"/>
      <c r="BBG192" s="71"/>
      <c r="BBH192" s="71"/>
      <c r="BBI192" s="71"/>
      <c r="BBJ192" s="71"/>
      <c r="BBK192" s="71"/>
      <c r="BBL192" s="72"/>
      <c r="BBM192" s="72"/>
      <c r="BBN192" s="72"/>
      <c r="BBO192" s="72"/>
      <c r="BBP192" s="72"/>
      <c r="BBQ192" s="72"/>
      <c r="BBR192" s="72"/>
      <c r="BBS192" s="72"/>
      <c r="BBT192" s="72"/>
      <c r="BBU192" s="71"/>
      <c r="BBV192" s="71"/>
      <c r="BBW192" s="71"/>
      <c r="BBX192" s="71"/>
      <c r="BBY192" s="71"/>
      <c r="BBZ192" s="71"/>
      <c r="BCA192" s="71"/>
      <c r="BCB192" s="72"/>
      <c r="BCC192" s="72"/>
      <c r="BCD192" s="72"/>
      <c r="BCE192" s="72"/>
      <c r="BCF192" s="72"/>
      <c r="BCG192" s="72"/>
      <c r="BCH192" s="72"/>
      <c r="BCI192" s="72"/>
      <c r="BCJ192" s="72"/>
      <c r="BCK192" s="71"/>
      <c r="BCL192" s="71"/>
      <c r="BCM192" s="71"/>
      <c r="BCN192" s="71"/>
      <c r="BCO192" s="71"/>
      <c r="BCP192" s="71"/>
      <c r="BCQ192" s="71"/>
      <c r="BCR192" s="72"/>
      <c r="BCS192" s="72"/>
      <c r="BCT192" s="72"/>
      <c r="BCU192" s="72"/>
      <c r="BCV192" s="72"/>
      <c r="BCW192" s="72"/>
      <c r="BCX192" s="72"/>
      <c r="BCY192" s="72"/>
      <c r="BCZ192" s="72"/>
      <c r="BDA192" s="71"/>
      <c r="BDB192" s="71"/>
      <c r="BDC192" s="71"/>
      <c r="BDD192" s="71"/>
      <c r="BDE192" s="71"/>
      <c r="BDF192" s="71"/>
      <c r="BDG192" s="71"/>
      <c r="BDH192" s="72"/>
      <c r="BDI192" s="72"/>
      <c r="BDJ192" s="72"/>
      <c r="BDK192" s="72"/>
      <c r="BDL192" s="72"/>
      <c r="BDM192" s="72"/>
      <c r="BDN192" s="72"/>
      <c r="BDO192" s="72"/>
      <c r="BDP192" s="72"/>
      <c r="BDQ192" s="71"/>
      <c r="BDR192" s="71"/>
      <c r="BDS192" s="71"/>
      <c r="BDT192" s="71"/>
      <c r="BDU192" s="71"/>
      <c r="BDV192" s="71"/>
      <c r="BDW192" s="71"/>
      <c r="BDX192" s="72"/>
      <c r="BDY192" s="72"/>
      <c r="BDZ192" s="72"/>
      <c r="BEA192" s="72"/>
      <c r="BEB192" s="72"/>
      <c r="BEC192" s="72"/>
      <c r="BED192" s="72"/>
      <c r="BEE192" s="72"/>
      <c r="BEF192" s="72"/>
      <c r="BEG192" s="71"/>
      <c r="BEH192" s="71"/>
      <c r="BEI192" s="71"/>
      <c r="BEJ192" s="71"/>
      <c r="BEK192" s="71"/>
      <c r="BEL192" s="71"/>
      <c r="BEM192" s="71"/>
      <c r="BEN192" s="72"/>
      <c r="BEO192" s="72"/>
      <c r="BEP192" s="72"/>
      <c r="BEQ192" s="72"/>
      <c r="BER192" s="72"/>
      <c r="BES192" s="72"/>
      <c r="BET192" s="72"/>
      <c r="BEU192" s="72"/>
      <c r="BEV192" s="72"/>
      <c r="BEW192" s="71"/>
      <c r="BEX192" s="71"/>
      <c r="BEY192" s="71"/>
      <c r="BEZ192" s="71"/>
      <c r="BFA192" s="71"/>
      <c r="BFB192" s="71"/>
      <c r="BFC192" s="71"/>
      <c r="BFD192" s="72"/>
      <c r="BFE192" s="72"/>
      <c r="BFF192" s="72"/>
      <c r="BFG192" s="72"/>
      <c r="BFH192" s="72"/>
      <c r="BFI192" s="72"/>
      <c r="BFJ192" s="72"/>
      <c r="BFK192" s="72"/>
      <c r="BFL192" s="72"/>
      <c r="BFM192" s="71"/>
      <c r="BFN192" s="71"/>
      <c r="BFO192" s="71"/>
      <c r="BFP192" s="71"/>
      <c r="BFQ192" s="71"/>
      <c r="BFR192" s="71"/>
      <c r="BFS192" s="71"/>
      <c r="BFT192" s="72"/>
      <c r="BFU192" s="72"/>
      <c r="BFV192" s="72"/>
      <c r="BFW192" s="72"/>
      <c r="BFX192" s="72"/>
      <c r="BFY192" s="72"/>
      <c r="BFZ192" s="72"/>
      <c r="BGA192" s="72"/>
      <c r="BGB192" s="72"/>
      <c r="BGC192" s="71"/>
      <c r="BGD192" s="71"/>
      <c r="BGE192" s="71"/>
      <c r="BGF192" s="71"/>
      <c r="BGG192" s="71"/>
      <c r="BGH192" s="71"/>
      <c r="BGI192" s="71"/>
      <c r="BGJ192" s="72"/>
      <c r="BGK192" s="72"/>
      <c r="BGL192" s="72"/>
      <c r="BGM192" s="72"/>
      <c r="BGN192" s="72"/>
      <c r="BGO192" s="72"/>
      <c r="BGP192" s="72"/>
      <c r="BGQ192" s="72"/>
      <c r="BGR192" s="72"/>
      <c r="BGS192" s="71"/>
      <c r="BGT192" s="71"/>
      <c r="BGU192" s="71"/>
      <c r="BGV192" s="71"/>
      <c r="BGW192" s="71"/>
      <c r="BGX192" s="71"/>
      <c r="BGY192" s="71"/>
      <c r="BGZ192" s="72"/>
      <c r="BHA192" s="72"/>
      <c r="BHB192" s="72"/>
      <c r="BHC192" s="72"/>
      <c r="BHD192" s="72"/>
      <c r="BHE192" s="72"/>
      <c r="BHF192" s="72"/>
      <c r="BHG192" s="72"/>
      <c r="BHH192" s="72"/>
      <c r="BHI192" s="71"/>
      <c r="BHJ192" s="71"/>
      <c r="BHK192" s="71"/>
      <c r="BHL192" s="71"/>
      <c r="BHM192" s="71"/>
      <c r="BHN192" s="71"/>
      <c r="BHO192" s="71"/>
      <c r="BHP192" s="72"/>
      <c r="BHQ192" s="72"/>
      <c r="BHR192" s="72"/>
      <c r="BHS192" s="72"/>
      <c r="BHT192" s="72"/>
      <c r="BHU192" s="72"/>
      <c r="BHV192" s="72"/>
      <c r="BHW192" s="72"/>
      <c r="BHX192" s="72"/>
      <c r="BHY192" s="71"/>
      <c r="BHZ192" s="71"/>
      <c r="BIA192" s="71"/>
      <c r="BIB192" s="71"/>
      <c r="BIC192" s="71"/>
      <c r="BID192" s="71"/>
      <c r="BIE192" s="71"/>
      <c r="BIF192" s="72"/>
      <c r="BIG192" s="72"/>
      <c r="BIH192" s="72"/>
      <c r="BII192" s="72"/>
      <c r="BIJ192" s="72"/>
      <c r="BIK192" s="72"/>
      <c r="BIL192" s="72"/>
      <c r="BIM192" s="72"/>
      <c r="BIN192" s="72"/>
      <c r="BIO192" s="71"/>
      <c r="BIP192" s="71"/>
      <c r="BIQ192" s="71"/>
      <c r="BIR192" s="71"/>
      <c r="BIS192" s="71"/>
      <c r="BIT192" s="71"/>
      <c r="BIU192" s="71"/>
      <c r="BIV192" s="72"/>
      <c r="BIW192" s="72"/>
      <c r="BIX192" s="72"/>
      <c r="BIY192" s="72"/>
      <c r="BIZ192" s="72"/>
      <c r="BJA192" s="72"/>
      <c r="BJB192" s="72"/>
      <c r="BJC192" s="72"/>
      <c r="BJD192" s="72"/>
      <c r="BJE192" s="71"/>
      <c r="BJF192" s="71"/>
      <c r="BJG192" s="71"/>
      <c r="BJH192" s="71"/>
      <c r="BJI192" s="71"/>
      <c r="BJJ192" s="71"/>
      <c r="BJK192" s="71"/>
      <c r="BJL192" s="72"/>
      <c r="BJM192" s="72"/>
      <c r="BJN192" s="72"/>
      <c r="BJO192" s="72"/>
      <c r="BJP192" s="72"/>
      <c r="BJQ192" s="72"/>
      <c r="BJR192" s="72"/>
      <c r="BJS192" s="72"/>
      <c r="BJT192" s="72"/>
      <c r="BJU192" s="71"/>
      <c r="BJV192" s="71"/>
      <c r="BJW192" s="71"/>
      <c r="BJX192" s="71"/>
      <c r="BJY192" s="71"/>
      <c r="BJZ192" s="71"/>
      <c r="BKA192" s="71"/>
      <c r="BKB192" s="72"/>
      <c r="BKC192" s="72"/>
      <c r="BKD192" s="72"/>
      <c r="BKE192" s="72"/>
      <c r="BKF192" s="72"/>
      <c r="BKG192" s="72"/>
      <c r="BKH192" s="72"/>
      <c r="BKI192" s="72"/>
      <c r="BKJ192" s="72"/>
      <c r="BKK192" s="71"/>
      <c r="BKL192" s="71"/>
      <c r="BKM192" s="71"/>
      <c r="BKN192" s="71"/>
      <c r="BKO192" s="71"/>
      <c r="BKP192" s="71"/>
      <c r="BKQ192" s="71"/>
      <c r="BKR192" s="72"/>
      <c r="BKS192" s="72"/>
      <c r="BKT192" s="72"/>
      <c r="BKU192" s="72"/>
      <c r="BKV192" s="72"/>
      <c r="BKW192" s="72"/>
      <c r="BKX192" s="72"/>
      <c r="BKY192" s="72"/>
      <c r="BKZ192" s="72"/>
      <c r="BLA192" s="71"/>
      <c r="BLB192" s="71"/>
      <c r="BLC192" s="71"/>
      <c r="BLD192" s="71"/>
      <c r="BLE192" s="71"/>
      <c r="BLF192" s="71"/>
      <c r="BLG192" s="71"/>
      <c r="BLH192" s="72"/>
      <c r="BLI192" s="72"/>
      <c r="BLJ192" s="72"/>
      <c r="BLK192" s="72"/>
      <c r="BLL192" s="72"/>
      <c r="BLM192" s="72"/>
      <c r="BLN192" s="72"/>
      <c r="BLO192" s="72"/>
      <c r="BLP192" s="72"/>
      <c r="BLQ192" s="71"/>
      <c r="BLR192" s="71"/>
      <c r="BLS192" s="71"/>
      <c r="BLT192" s="71"/>
      <c r="BLU192" s="71"/>
      <c r="BLV192" s="71"/>
      <c r="BLW192" s="71"/>
      <c r="BLX192" s="72"/>
      <c r="BLY192" s="72"/>
      <c r="BLZ192" s="72"/>
      <c r="BMA192" s="72"/>
      <c r="BMB192" s="72"/>
      <c r="BMC192" s="72"/>
      <c r="BMD192" s="72"/>
      <c r="BME192" s="72"/>
      <c r="BMF192" s="72"/>
      <c r="BMG192" s="71"/>
      <c r="BMH192" s="71"/>
      <c r="BMI192" s="71"/>
      <c r="BMJ192" s="71"/>
      <c r="BMK192" s="71"/>
      <c r="BML192" s="71"/>
      <c r="BMM192" s="71"/>
      <c r="BMN192" s="72"/>
      <c r="BMO192" s="72"/>
      <c r="BMP192" s="72"/>
      <c r="BMQ192" s="72"/>
      <c r="BMR192" s="72"/>
      <c r="BMS192" s="72"/>
      <c r="BMT192" s="72"/>
      <c r="BMU192" s="72"/>
      <c r="BMV192" s="72"/>
      <c r="BMW192" s="71"/>
      <c r="BMX192" s="71"/>
      <c r="BMY192" s="71"/>
      <c r="BMZ192" s="71"/>
      <c r="BNA192" s="71"/>
      <c r="BNB192" s="71"/>
      <c r="BNC192" s="71"/>
      <c r="BND192" s="72"/>
      <c r="BNE192" s="72"/>
      <c r="BNF192" s="72"/>
      <c r="BNG192" s="72"/>
      <c r="BNH192" s="72"/>
      <c r="BNI192" s="72"/>
      <c r="BNJ192" s="72"/>
      <c r="BNK192" s="72"/>
      <c r="BNL192" s="72"/>
      <c r="BNM192" s="71"/>
      <c r="BNN192" s="71"/>
      <c r="BNO192" s="71"/>
      <c r="BNP192" s="71"/>
      <c r="BNQ192" s="71"/>
      <c r="BNR192" s="71"/>
      <c r="BNS192" s="71"/>
      <c r="BNT192" s="72"/>
      <c r="BNU192" s="72"/>
      <c r="BNV192" s="72"/>
      <c r="BNW192" s="72"/>
      <c r="BNX192" s="72"/>
      <c r="BNY192" s="72"/>
      <c r="BNZ192" s="72"/>
      <c r="BOA192" s="72"/>
      <c r="BOB192" s="72"/>
      <c r="BOC192" s="71"/>
      <c r="BOD192" s="71"/>
      <c r="BOE192" s="71"/>
      <c r="BOF192" s="71"/>
      <c r="BOG192" s="71"/>
      <c r="BOH192" s="71"/>
      <c r="BOI192" s="71"/>
      <c r="BOJ192" s="72"/>
      <c r="BOK192" s="72"/>
      <c r="BOL192" s="72"/>
      <c r="BOM192" s="72"/>
      <c r="BON192" s="72"/>
      <c r="BOO192" s="72"/>
      <c r="BOP192" s="72"/>
      <c r="BOQ192" s="72"/>
      <c r="BOR192" s="72"/>
      <c r="BOS192" s="71"/>
      <c r="BOT192" s="71"/>
      <c r="BOU192" s="71"/>
      <c r="BOV192" s="71"/>
      <c r="BOW192" s="71"/>
      <c r="BOX192" s="71"/>
      <c r="BOY192" s="71"/>
      <c r="BOZ192" s="72"/>
      <c r="BPA192" s="72"/>
      <c r="BPB192" s="72"/>
      <c r="BPC192" s="72"/>
      <c r="BPD192" s="72"/>
      <c r="BPE192" s="72"/>
      <c r="BPF192" s="72"/>
      <c r="BPG192" s="72"/>
      <c r="BPH192" s="72"/>
      <c r="BPI192" s="71"/>
      <c r="BPJ192" s="71"/>
      <c r="BPK192" s="71"/>
      <c r="BPL192" s="71"/>
      <c r="BPM192" s="71"/>
      <c r="BPN192" s="71"/>
      <c r="BPO192" s="71"/>
      <c r="BPP192" s="72"/>
      <c r="BPQ192" s="72"/>
      <c r="BPR192" s="72"/>
      <c r="BPS192" s="72"/>
      <c r="BPT192" s="72"/>
      <c r="BPU192" s="72"/>
      <c r="BPV192" s="72"/>
      <c r="BPW192" s="72"/>
      <c r="BPX192" s="72"/>
      <c r="BPY192" s="71"/>
      <c r="BPZ192" s="71"/>
      <c r="BQA192" s="71"/>
      <c r="BQB192" s="71"/>
      <c r="BQC192" s="71"/>
      <c r="BQD192" s="71"/>
      <c r="BQE192" s="71"/>
      <c r="BQF192" s="72"/>
      <c r="BQG192" s="72"/>
      <c r="BQH192" s="72"/>
      <c r="BQI192" s="72"/>
      <c r="BQJ192" s="72"/>
      <c r="BQK192" s="72"/>
      <c r="BQL192" s="72"/>
      <c r="BQM192" s="72"/>
      <c r="BQN192" s="72"/>
      <c r="BQO192" s="71"/>
      <c r="BQP192" s="71"/>
      <c r="BQQ192" s="71"/>
      <c r="BQR192" s="71"/>
      <c r="BQS192" s="71"/>
      <c r="BQT192" s="71"/>
      <c r="BQU192" s="71"/>
      <c r="BQV192" s="72"/>
      <c r="BQW192" s="72"/>
      <c r="BQX192" s="72"/>
      <c r="BQY192" s="72"/>
      <c r="BQZ192" s="72"/>
      <c r="BRA192" s="72"/>
      <c r="BRB192" s="72"/>
      <c r="BRC192" s="72"/>
      <c r="BRD192" s="72"/>
      <c r="BRE192" s="71"/>
      <c r="BRF192" s="71"/>
      <c r="BRG192" s="71"/>
      <c r="BRH192" s="71"/>
      <c r="BRI192" s="71"/>
      <c r="BRJ192" s="71"/>
      <c r="BRK192" s="71"/>
      <c r="BRL192" s="72"/>
      <c r="BRM192" s="72"/>
      <c r="BRN192" s="72"/>
      <c r="BRO192" s="72"/>
      <c r="BRP192" s="72"/>
      <c r="BRQ192" s="72"/>
      <c r="BRR192" s="72"/>
      <c r="BRS192" s="72"/>
      <c r="BRT192" s="72"/>
      <c r="BRU192" s="71"/>
      <c r="BRV192" s="71"/>
      <c r="BRW192" s="71"/>
      <c r="BRX192" s="71"/>
      <c r="BRY192" s="71"/>
      <c r="BRZ192" s="71"/>
      <c r="BSA192" s="71"/>
      <c r="BSB192" s="72"/>
      <c r="BSC192" s="72"/>
      <c r="BSD192" s="72"/>
      <c r="BSE192" s="72"/>
      <c r="BSF192" s="72"/>
      <c r="BSG192" s="72"/>
      <c r="BSH192" s="72"/>
      <c r="BSI192" s="72"/>
      <c r="BSJ192" s="72"/>
      <c r="BSK192" s="71"/>
      <c r="BSL192" s="71"/>
      <c r="BSM192" s="71"/>
      <c r="BSN192" s="71"/>
      <c r="BSO192" s="71"/>
      <c r="BSP192" s="71"/>
      <c r="BSQ192" s="71"/>
      <c r="BSR192" s="72"/>
      <c r="BSS192" s="72"/>
      <c r="BST192" s="72"/>
      <c r="BSU192" s="72"/>
      <c r="BSV192" s="72"/>
      <c r="BSW192" s="72"/>
      <c r="BSX192" s="72"/>
      <c r="BSY192" s="72"/>
      <c r="BSZ192" s="72"/>
      <c r="BTA192" s="71"/>
      <c r="BTB192" s="71"/>
      <c r="BTC192" s="71"/>
      <c r="BTD192" s="71"/>
      <c r="BTE192" s="71"/>
      <c r="BTF192" s="71"/>
      <c r="BTG192" s="71"/>
      <c r="BTH192" s="72"/>
      <c r="BTI192" s="72"/>
      <c r="BTJ192" s="72"/>
      <c r="BTK192" s="72"/>
      <c r="BTL192" s="72"/>
      <c r="BTM192" s="72"/>
      <c r="BTN192" s="72"/>
      <c r="BTO192" s="72"/>
      <c r="BTP192" s="72"/>
      <c r="BTQ192" s="71"/>
      <c r="BTR192" s="71"/>
      <c r="BTS192" s="71"/>
      <c r="BTT192" s="71"/>
      <c r="BTU192" s="71"/>
      <c r="BTV192" s="71"/>
      <c r="BTW192" s="71"/>
      <c r="BTX192" s="72"/>
      <c r="BTY192" s="72"/>
      <c r="BTZ192" s="72"/>
      <c r="BUA192" s="72"/>
      <c r="BUB192" s="72"/>
      <c r="BUC192" s="72"/>
      <c r="BUD192" s="72"/>
      <c r="BUE192" s="72"/>
      <c r="BUF192" s="72"/>
      <c r="BUG192" s="71"/>
      <c r="BUH192" s="71"/>
      <c r="BUI192" s="71"/>
      <c r="BUJ192" s="71"/>
      <c r="BUK192" s="71"/>
      <c r="BUL192" s="71"/>
      <c r="BUM192" s="71"/>
      <c r="BUN192" s="72"/>
      <c r="BUO192" s="72"/>
      <c r="BUP192" s="72"/>
      <c r="BUQ192" s="72"/>
      <c r="BUR192" s="72"/>
      <c r="BUS192" s="72"/>
      <c r="BUT192" s="72"/>
      <c r="BUU192" s="72"/>
      <c r="BUV192" s="72"/>
      <c r="BUW192" s="71"/>
      <c r="BUX192" s="71"/>
      <c r="BUY192" s="71"/>
      <c r="BUZ192" s="71"/>
      <c r="BVA192" s="71"/>
      <c r="BVB192" s="71"/>
      <c r="BVC192" s="71"/>
      <c r="BVD192" s="72"/>
      <c r="BVE192" s="72"/>
      <c r="BVF192" s="72"/>
      <c r="BVG192" s="72"/>
      <c r="BVH192" s="72"/>
      <c r="BVI192" s="72"/>
      <c r="BVJ192" s="72"/>
      <c r="BVK192" s="72"/>
      <c r="BVL192" s="72"/>
      <c r="BVM192" s="71"/>
      <c r="BVN192" s="71"/>
      <c r="BVO192" s="71"/>
      <c r="BVP192" s="71"/>
      <c r="BVQ192" s="71"/>
      <c r="BVR192" s="71"/>
      <c r="BVS192" s="71"/>
      <c r="BVT192" s="72"/>
      <c r="BVU192" s="72"/>
      <c r="BVV192" s="72"/>
      <c r="BVW192" s="72"/>
      <c r="BVX192" s="72"/>
      <c r="BVY192" s="72"/>
      <c r="BVZ192" s="72"/>
      <c r="BWA192" s="72"/>
      <c r="BWB192" s="72"/>
      <c r="BWC192" s="71"/>
      <c r="BWD192" s="71"/>
      <c r="BWE192" s="71"/>
      <c r="BWF192" s="71"/>
      <c r="BWG192" s="71"/>
      <c r="BWH192" s="71"/>
      <c r="BWI192" s="71"/>
      <c r="BWJ192" s="72"/>
      <c r="BWK192" s="72"/>
      <c r="BWL192" s="72"/>
      <c r="BWM192" s="72"/>
      <c r="BWN192" s="72"/>
      <c r="BWO192" s="72"/>
      <c r="BWP192" s="72"/>
      <c r="BWQ192" s="72"/>
      <c r="BWR192" s="72"/>
      <c r="BWS192" s="71"/>
      <c r="BWT192" s="71"/>
      <c r="BWU192" s="71"/>
      <c r="BWV192" s="71"/>
      <c r="BWW192" s="71"/>
      <c r="BWX192" s="71"/>
      <c r="BWY192" s="71"/>
      <c r="BWZ192" s="72"/>
      <c r="BXA192" s="72"/>
      <c r="BXB192" s="72"/>
      <c r="BXC192" s="72"/>
      <c r="BXD192" s="72"/>
      <c r="BXE192" s="72"/>
      <c r="BXF192" s="72"/>
      <c r="BXG192" s="72"/>
      <c r="BXH192" s="72"/>
      <c r="BXI192" s="71"/>
      <c r="BXJ192" s="71"/>
      <c r="BXK192" s="71"/>
      <c r="BXL192" s="71"/>
      <c r="BXM192" s="71"/>
      <c r="BXN192" s="71"/>
      <c r="BXO192" s="71"/>
      <c r="BXP192" s="72"/>
      <c r="BXQ192" s="72"/>
      <c r="BXR192" s="72"/>
      <c r="BXS192" s="72"/>
      <c r="BXT192" s="72"/>
      <c r="BXU192" s="72"/>
      <c r="BXV192" s="72"/>
      <c r="BXW192" s="72"/>
      <c r="BXX192" s="72"/>
      <c r="BXY192" s="71"/>
      <c r="BXZ192" s="71"/>
      <c r="BYA192" s="71"/>
      <c r="BYB192" s="71"/>
      <c r="BYC192" s="71"/>
      <c r="BYD192" s="71"/>
      <c r="BYE192" s="71"/>
      <c r="BYF192" s="72"/>
      <c r="BYG192" s="72"/>
      <c r="BYH192" s="72"/>
      <c r="BYI192" s="72"/>
      <c r="BYJ192" s="72"/>
      <c r="BYK192" s="72"/>
      <c r="BYL192" s="72"/>
      <c r="BYM192" s="72"/>
      <c r="BYN192" s="72"/>
      <c r="BYO192" s="71"/>
      <c r="BYP192" s="71"/>
      <c r="BYQ192" s="71"/>
      <c r="BYR192" s="71"/>
      <c r="BYS192" s="71"/>
      <c r="BYT192" s="71"/>
      <c r="BYU192" s="71"/>
      <c r="BYV192" s="72"/>
      <c r="BYW192" s="72"/>
      <c r="BYX192" s="72"/>
      <c r="BYY192" s="72"/>
      <c r="BYZ192" s="72"/>
      <c r="BZA192" s="72"/>
      <c r="BZB192" s="72"/>
      <c r="BZC192" s="72"/>
      <c r="BZD192" s="72"/>
      <c r="BZE192" s="71"/>
      <c r="BZF192" s="71"/>
      <c r="BZG192" s="71"/>
      <c r="BZH192" s="71"/>
      <c r="BZI192" s="71"/>
      <c r="BZJ192" s="71"/>
      <c r="BZK192" s="71"/>
      <c r="BZL192" s="72"/>
      <c r="BZM192" s="72"/>
      <c r="BZN192" s="72"/>
      <c r="BZO192" s="72"/>
      <c r="BZP192" s="72"/>
      <c r="BZQ192" s="72"/>
      <c r="BZR192" s="72"/>
      <c r="BZS192" s="72"/>
      <c r="BZT192" s="72"/>
      <c r="BZU192" s="71"/>
      <c r="BZV192" s="71"/>
      <c r="BZW192" s="71"/>
      <c r="BZX192" s="71"/>
      <c r="BZY192" s="71"/>
      <c r="BZZ192" s="71"/>
      <c r="CAA192" s="71"/>
      <c r="CAB192" s="72"/>
      <c r="CAC192" s="72"/>
      <c r="CAD192" s="72"/>
      <c r="CAE192" s="72"/>
      <c r="CAF192" s="72"/>
      <c r="CAG192" s="72"/>
      <c r="CAH192" s="72"/>
      <c r="CAI192" s="72"/>
      <c r="CAJ192" s="72"/>
      <c r="CAK192" s="71"/>
      <c r="CAL192" s="71"/>
      <c r="CAM192" s="71"/>
      <c r="CAN192" s="71"/>
      <c r="CAO192" s="71"/>
      <c r="CAP192" s="71"/>
      <c r="CAQ192" s="71"/>
      <c r="CAR192" s="72"/>
      <c r="CAS192" s="72"/>
      <c r="CAT192" s="72"/>
      <c r="CAU192" s="72"/>
      <c r="CAV192" s="72"/>
      <c r="CAW192" s="72"/>
      <c r="CAX192" s="72"/>
      <c r="CAY192" s="72"/>
      <c r="CAZ192" s="72"/>
      <c r="CBA192" s="71"/>
      <c r="CBB192" s="71"/>
      <c r="CBC192" s="71"/>
      <c r="CBD192" s="71"/>
      <c r="CBE192" s="71"/>
      <c r="CBF192" s="71"/>
      <c r="CBG192" s="71"/>
      <c r="CBH192" s="72"/>
      <c r="CBI192" s="72"/>
      <c r="CBJ192" s="72"/>
      <c r="CBK192" s="72"/>
      <c r="CBL192" s="72"/>
      <c r="CBM192" s="72"/>
      <c r="CBN192" s="72"/>
      <c r="CBO192" s="72"/>
      <c r="CBP192" s="72"/>
      <c r="CBQ192" s="71"/>
      <c r="CBR192" s="71"/>
      <c r="CBS192" s="71"/>
      <c r="CBT192" s="71"/>
      <c r="CBU192" s="71"/>
      <c r="CBV192" s="71"/>
      <c r="CBW192" s="71"/>
      <c r="CBX192" s="72"/>
      <c r="CBY192" s="72"/>
      <c r="CBZ192" s="72"/>
      <c r="CCA192" s="72"/>
      <c r="CCB192" s="72"/>
      <c r="CCC192" s="72"/>
      <c r="CCD192" s="72"/>
      <c r="CCE192" s="72"/>
      <c r="CCF192" s="72"/>
      <c r="CCG192" s="71"/>
      <c r="CCH192" s="71"/>
      <c r="CCI192" s="71"/>
      <c r="CCJ192" s="71"/>
      <c r="CCK192" s="71"/>
      <c r="CCL192" s="71"/>
      <c r="CCM192" s="71"/>
      <c r="CCN192" s="72"/>
      <c r="CCO192" s="72"/>
      <c r="CCP192" s="72"/>
      <c r="CCQ192" s="72"/>
      <c r="CCR192" s="72"/>
      <c r="CCS192" s="72"/>
      <c r="CCT192" s="72"/>
      <c r="CCU192" s="72"/>
      <c r="CCV192" s="72"/>
      <c r="CCW192" s="71"/>
      <c r="CCX192" s="71"/>
      <c r="CCY192" s="71"/>
      <c r="CCZ192" s="71"/>
      <c r="CDA192" s="71"/>
      <c r="CDB192" s="71"/>
      <c r="CDC192" s="71"/>
      <c r="CDD192" s="72"/>
      <c r="CDE192" s="72"/>
      <c r="CDF192" s="72"/>
      <c r="CDG192" s="72"/>
      <c r="CDH192" s="72"/>
      <c r="CDI192" s="72"/>
      <c r="CDJ192" s="72"/>
      <c r="CDK192" s="72"/>
      <c r="CDL192" s="72"/>
      <c r="CDM192" s="71"/>
      <c r="CDN192" s="71"/>
      <c r="CDO192" s="71"/>
      <c r="CDP192" s="71"/>
      <c r="CDQ192" s="71"/>
      <c r="CDR192" s="71"/>
      <c r="CDS192" s="71"/>
      <c r="CDT192" s="72"/>
      <c r="CDU192" s="72"/>
      <c r="CDV192" s="72"/>
      <c r="CDW192" s="72"/>
      <c r="CDX192" s="72"/>
      <c r="CDY192" s="72"/>
      <c r="CDZ192" s="72"/>
      <c r="CEA192" s="72"/>
      <c r="CEB192" s="72"/>
      <c r="CEC192" s="71"/>
      <c r="CED192" s="71"/>
      <c r="CEE192" s="71"/>
      <c r="CEF192" s="71"/>
      <c r="CEG192" s="71"/>
      <c r="CEH192" s="71"/>
      <c r="CEI192" s="71"/>
      <c r="CEJ192" s="72"/>
      <c r="CEK192" s="72"/>
      <c r="CEL192" s="72"/>
      <c r="CEM192" s="72"/>
      <c r="CEN192" s="72"/>
      <c r="CEO192" s="72"/>
      <c r="CEP192" s="72"/>
      <c r="CEQ192" s="72"/>
      <c r="CER192" s="72"/>
      <c r="CES192" s="71"/>
      <c r="CET192" s="71"/>
      <c r="CEU192" s="71"/>
      <c r="CEV192" s="71"/>
      <c r="CEW192" s="71"/>
      <c r="CEX192" s="71"/>
      <c r="CEY192" s="71"/>
      <c r="CEZ192" s="72"/>
      <c r="CFA192" s="72"/>
      <c r="CFB192" s="72"/>
      <c r="CFC192" s="72"/>
      <c r="CFD192" s="72"/>
      <c r="CFE192" s="72"/>
      <c r="CFF192" s="72"/>
      <c r="CFG192" s="72"/>
      <c r="CFH192" s="72"/>
      <c r="CFI192" s="71"/>
      <c r="CFJ192" s="71"/>
      <c r="CFK192" s="71"/>
      <c r="CFL192" s="71"/>
      <c r="CFM192" s="71"/>
      <c r="CFN192" s="71"/>
      <c r="CFO192" s="71"/>
      <c r="CFP192" s="72"/>
      <c r="CFQ192" s="72"/>
      <c r="CFR192" s="72"/>
      <c r="CFS192" s="72"/>
      <c r="CFT192" s="72"/>
      <c r="CFU192" s="72"/>
      <c r="CFV192" s="72"/>
      <c r="CFW192" s="72"/>
      <c r="CFX192" s="72"/>
      <c r="CFY192" s="71"/>
      <c r="CFZ192" s="71"/>
      <c r="CGA192" s="71"/>
      <c r="CGB192" s="71"/>
      <c r="CGC192" s="71"/>
      <c r="CGD192" s="71"/>
      <c r="CGE192" s="71"/>
      <c r="CGF192" s="72"/>
      <c r="CGG192" s="72"/>
      <c r="CGH192" s="72"/>
      <c r="CGI192" s="72"/>
      <c r="CGJ192" s="72"/>
      <c r="CGK192" s="72"/>
      <c r="CGL192" s="72"/>
      <c r="CGM192" s="72"/>
      <c r="CGN192" s="72"/>
      <c r="CGO192" s="71"/>
      <c r="CGP192" s="71"/>
      <c r="CGQ192" s="71"/>
      <c r="CGR192" s="71"/>
      <c r="CGS192" s="71"/>
      <c r="CGT192" s="71"/>
      <c r="CGU192" s="71"/>
      <c r="CGV192" s="72"/>
      <c r="CGW192" s="72"/>
      <c r="CGX192" s="72"/>
      <c r="CGY192" s="72"/>
      <c r="CGZ192" s="72"/>
      <c r="CHA192" s="72"/>
      <c r="CHB192" s="72"/>
      <c r="CHC192" s="72"/>
      <c r="CHD192" s="72"/>
      <c r="CHE192" s="71"/>
      <c r="CHF192" s="71"/>
      <c r="CHG192" s="71"/>
      <c r="CHH192" s="71"/>
      <c r="CHI192" s="71"/>
      <c r="CHJ192" s="71"/>
      <c r="CHK192" s="71"/>
      <c r="CHL192" s="72"/>
      <c r="CHM192" s="72"/>
      <c r="CHN192" s="72"/>
      <c r="CHO192" s="72"/>
      <c r="CHP192" s="72"/>
      <c r="CHQ192" s="72"/>
      <c r="CHR192" s="72"/>
      <c r="CHS192" s="72"/>
      <c r="CHT192" s="72"/>
      <c r="CHU192" s="71"/>
      <c r="CHV192" s="71"/>
      <c r="CHW192" s="71"/>
      <c r="CHX192" s="71"/>
      <c r="CHY192" s="71"/>
      <c r="CHZ192" s="71"/>
      <c r="CIA192" s="71"/>
      <c r="CIB192" s="72"/>
      <c r="CIC192" s="72"/>
      <c r="CID192" s="72"/>
      <c r="CIE192" s="72"/>
      <c r="CIF192" s="72"/>
      <c r="CIG192" s="72"/>
      <c r="CIH192" s="72"/>
      <c r="CII192" s="72"/>
      <c r="CIJ192" s="72"/>
      <c r="CIK192" s="71"/>
      <c r="CIL192" s="71"/>
      <c r="CIM192" s="71"/>
      <c r="CIN192" s="71"/>
      <c r="CIO192" s="71"/>
      <c r="CIP192" s="71"/>
      <c r="CIQ192" s="71"/>
      <c r="CIR192" s="72"/>
      <c r="CIS192" s="72"/>
      <c r="CIT192" s="72"/>
      <c r="CIU192" s="72"/>
      <c r="CIV192" s="72"/>
      <c r="CIW192" s="72"/>
      <c r="CIX192" s="72"/>
      <c r="CIY192" s="72"/>
      <c r="CIZ192" s="72"/>
      <c r="CJA192" s="71"/>
      <c r="CJB192" s="71"/>
      <c r="CJC192" s="71"/>
      <c r="CJD192" s="71"/>
      <c r="CJE192" s="71"/>
      <c r="CJF192" s="71"/>
      <c r="CJG192" s="71"/>
      <c r="CJH192" s="72"/>
      <c r="CJI192" s="72"/>
      <c r="CJJ192" s="72"/>
      <c r="CJK192" s="72"/>
      <c r="CJL192" s="72"/>
      <c r="CJM192" s="72"/>
      <c r="CJN192" s="72"/>
      <c r="CJO192" s="72"/>
      <c r="CJP192" s="72"/>
      <c r="CJQ192" s="71"/>
      <c r="CJR192" s="71"/>
      <c r="CJS192" s="71"/>
      <c r="CJT192" s="71"/>
      <c r="CJU192" s="71"/>
      <c r="CJV192" s="71"/>
      <c r="CJW192" s="71"/>
      <c r="CJX192" s="72"/>
      <c r="CJY192" s="72"/>
      <c r="CJZ192" s="72"/>
      <c r="CKA192" s="72"/>
      <c r="CKB192" s="72"/>
      <c r="CKC192" s="72"/>
      <c r="CKD192" s="72"/>
      <c r="CKE192" s="72"/>
      <c r="CKF192" s="72"/>
      <c r="CKG192" s="71"/>
      <c r="CKH192" s="71"/>
      <c r="CKI192" s="71"/>
      <c r="CKJ192" s="71"/>
      <c r="CKK192" s="71"/>
      <c r="CKL192" s="71"/>
      <c r="CKM192" s="71"/>
      <c r="CKN192" s="72"/>
      <c r="CKO192" s="72"/>
      <c r="CKP192" s="72"/>
      <c r="CKQ192" s="72"/>
      <c r="CKR192" s="72"/>
      <c r="CKS192" s="72"/>
      <c r="CKT192" s="72"/>
      <c r="CKU192" s="72"/>
      <c r="CKV192" s="72"/>
      <c r="CKW192" s="71"/>
      <c r="CKX192" s="71"/>
      <c r="CKY192" s="71"/>
      <c r="CKZ192" s="71"/>
      <c r="CLA192" s="71"/>
      <c r="CLB192" s="71"/>
      <c r="CLC192" s="71"/>
      <c r="CLD192" s="72"/>
      <c r="CLE192" s="72"/>
      <c r="CLF192" s="72"/>
      <c r="CLG192" s="72"/>
      <c r="CLH192" s="72"/>
      <c r="CLI192" s="72"/>
      <c r="CLJ192" s="72"/>
      <c r="CLK192" s="72"/>
      <c r="CLL192" s="72"/>
      <c r="CLM192" s="71"/>
      <c r="CLN192" s="71"/>
      <c r="CLO192" s="71"/>
      <c r="CLP192" s="71"/>
      <c r="CLQ192" s="71"/>
      <c r="CLR192" s="71"/>
      <c r="CLS192" s="71"/>
      <c r="CLT192" s="72"/>
      <c r="CLU192" s="72"/>
      <c r="CLV192" s="72"/>
      <c r="CLW192" s="72"/>
      <c r="CLX192" s="72"/>
      <c r="CLY192" s="72"/>
      <c r="CLZ192" s="72"/>
      <c r="CMA192" s="72"/>
      <c r="CMB192" s="72"/>
      <c r="CMC192" s="71"/>
      <c r="CMD192" s="71"/>
      <c r="CME192" s="71"/>
      <c r="CMF192" s="71"/>
      <c r="CMG192" s="71"/>
      <c r="CMH192" s="71"/>
      <c r="CMI192" s="71"/>
      <c r="CMJ192" s="72"/>
      <c r="CMK192" s="72"/>
      <c r="CML192" s="72"/>
      <c r="CMM192" s="72"/>
      <c r="CMN192" s="72"/>
      <c r="CMO192" s="72"/>
      <c r="CMP192" s="72"/>
      <c r="CMQ192" s="72"/>
      <c r="CMR192" s="72"/>
      <c r="CMS192" s="71"/>
      <c r="CMT192" s="71"/>
      <c r="CMU192" s="71"/>
      <c r="CMV192" s="71"/>
      <c r="CMW192" s="71"/>
      <c r="CMX192" s="71"/>
      <c r="CMY192" s="71"/>
      <c r="CMZ192" s="72"/>
      <c r="CNA192" s="72"/>
      <c r="CNB192" s="72"/>
      <c r="CNC192" s="72"/>
      <c r="CND192" s="72"/>
      <c r="CNE192" s="72"/>
      <c r="CNF192" s="72"/>
      <c r="CNG192" s="72"/>
      <c r="CNH192" s="72"/>
      <c r="CNI192" s="71"/>
      <c r="CNJ192" s="71"/>
      <c r="CNK192" s="71"/>
      <c r="CNL192" s="71"/>
      <c r="CNM192" s="71"/>
      <c r="CNN192" s="71"/>
      <c r="CNO192" s="71"/>
      <c r="CNP192" s="72"/>
      <c r="CNQ192" s="72"/>
      <c r="CNR192" s="72"/>
      <c r="CNS192" s="72"/>
      <c r="CNT192" s="72"/>
      <c r="CNU192" s="72"/>
      <c r="CNV192" s="72"/>
      <c r="CNW192" s="72"/>
      <c r="CNX192" s="72"/>
      <c r="CNY192" s="71"/>
      <c r="CNZ192" s="71"/>
      <c r="COA192" s="71"/>
      <c r="COB192" s="71"/>
      <c r="COC192" s="71"/>
      <c r="COD192" s="71"/>
      <c r="COE192" s="71"/>
      <c r="COF192" s="72"/>
      <c r="COG192" s="72"/>
      <c r="COH192" s="72"/>
      <c r="COI192" s="72"/>
      <c r="COJ192" s="72"/>
      <c r="COK192" s="72"/>
      <c r="COL192" s="72"/>
      <c r="COM192" s="72"/>
      <c r="CON192" s="72"/>
      <c r="COO192" s="71"/>
      <c r="COP192" s="71"/>
      <c r="COQ192" s="71"/>
      <c r="COR192" s="71"/>
      <c r="COS192" s="71"/>
      <c r="COT192" s="71"/>
      <c r="COU192" s="71"/>
      <c r="COV192" s="72"/>
      <c r="COW192" s="72"/>
      <c r="COX192" s="72"/>
      <c r="COY192" s="72"/>
      <c r="COZ192" s="72"/>
      <c r="CPA192" s="72"/>
      <c r="CPB192" s="72"/>
      <c r="CPC192" s="72"/>
      <c r="CPD192" s="72"/>
      <c r="CPE192" s="71"/>
      <c r="CPF192" s="71"/>
      <c r="CPG192" s="71"/>
      <c r="CPH192" s="71"/>
      <c r="CPI192" s="71"/>
      <c r="CPJ192" s="71"/>
      <c r="CPK192" s="71"/>
      <c r="CPL192" s="72"/>
      <c r="CPM192" s="72"/>
      <c r="CPN192" s="72"/>
      <c r="CPO192" s="72"/>
      <c r="CPP192" s="72"/>
      <c r="CPQ192" s="72"/>
      <c r="CPR192" s="72"/>
      <c r="CPS192" s="72"/>
      <c r="CPT192" s="72"/>
      <c r="CPU192" s="71"/>
      <c r="CPV192" s="71"/>
      <c r="CPW192" s="71"/>
      <c r="CPX192" s="71"/>
      <c r="CPY192" s="71"/>
      <c r="CPZ192" s="71"/>
      <c r="CQA192" s="71"/>
      <c r="CQB192" s="72"/>
      <c r="CQC192" s="72"/>
      <c r="CQD192" s="72"/>
      <c r="CQE192" s="72"/>
      <c r="CQF192" s="72"/>
      <c r="CQG192" s="72"/>
      <c r="CQH192" s="72"/>
      <c r="CQI192" s="72"/>
      <c r="CQJ192" s="72"/>
      <c r="CQK192" s="71"/>
      <c r="CQL192" s="71"/>
      <c r="CQM192" s="71"/>
      <c r="CQN192" s="71"/>
      <c r="CQO192" s="71"/>
      <c r="CQP192" s="71"/>
      <c r="CQQ192" s="71"/>
      <c r="CQR192" s="72"/>
      <c r="CQS192" s="72"/>
      <c r="CQT192" s="72"/>
      <c r="CQU192" s="72"/>
      <c r="CQV192" s="72"/>
      <c r="CQW192" s="72"/>
      <c r="CQX192" s="72"/>
      <c r="CQY192" s="72"/>
      <c r="CQZ192" s="72"/>
      <c r="CRA192" s="71"/>
      <c r="CRB192" s="71"/>
      <c r="CRC192" s="71"/>
      <c r="CRD192" s="71"/>
      <c r="CRE192" s="71"/>
      <c r="CRF192" s="71"/>
      <c r="CRG192" s="71"/>
      <c r="CRH192" s="72"/>
      <c r="CRI192" s="72"/>
      <c r="CRJ192" s="72"/>
      <c r="CRK192" s="72"/>
      <c r="CRL192" s="72"/>
      <c r="CRM192" s="72"/>
      <c r="CRN192" s="72"/>
      <c r="CRO192" s="72"/>
      <c r="CRP192" s="72"/>
      <c r="CRQ192" s="71"/>
      <c r="CRR192" s="71"/>
      <c r="CRS192" s="71"/>
      <c r="CRT192" s="71"/>
      <c r="CRU192" s="71"/>
      <c r="CRV192" s="71"/>
      <c r="CRW192" s="71"/>
      <c r="CRX192" s="72"/>
      <c r="CRY192" s="72"/>
      <c r="CRZ192" s="72"/>
      <c r="CSA192" s="72"/>
      <c r="CSB192" s="72"/>
      <c r="CSC192" s="72"/>
      <c r="CSD192" s="72"/>
      <c r="CSE192" s="72"/>
      <c r="CSF192" s="72"/>
      <c r="CSG192" s="71"/>
      <c r="CSH192" s="71"/>
      <c r="CSI192" s="71"/>
      <c r="CSJ192" s="71"/>
      <c r="CSK192" s="71"/>
      <c r="CSL192" s="71"/>
      <c r="CSM192" s="71"/>
      <c r="CSN192" s="72"/>
      <c r="CSO192" s="72"/>
      <c r="CSP192" s="72"/>
      <c r="CSQ192" s="72"/>
      <c r="CSR192" s="72"/>
      <c r="CSS192" s="72"/>
      <c r="CST192" s="72"/>
      <c r="CSU192" s="72"/>
      <c r="CSV192" s="72"/>
      <c r="CSW192" s="71"/>
      <c r="CSX192" s="71"/>
      <c r="CSY192" s="71"/>
      <c r="CSZ192" s="71"/>
      <c r="CTA192" s="71"/>
      <c r="CTB192" s="71"/>
      <c r="CTC192" s="71"/>
      <c r="CTD192" s="72"/>
      <c r="CTE192" s="72"/>
      <c r="CTF192" s="72"/>
      <c r="CTG192" s="72"/>
      <c r="CTH192" s="72"/>
      <c r="CTI192" s="72"/>
      <c r="CTJ192" s="72"/>
      <c r="CTK192" s="72"/>
      <c r="CTL192" s="72"/>
      <c r="CTM192" s="71"/>
      <c r="CTN192" s="71"/>
      <c r="CTO192" s="71"/>
      <c r="CTP192" s="71"/>
      <c r="CTQ192" s="71"/>
      <c r="CTR192" s="71"/>
      <c r="CTS192" s="71"/>
      <c r="CTT192" s="72"/>
      <c r="CTU192" s="72"/>
      <c r="CTV192" s="72"/>
      <c r="CTW192" s="72"/>
      <c r="CTX192" s="72"/>
      <c r="CTY192" s="72"/>
      <c r="CTZ192" s="72"/>
      <c r="CUA192" s="72"/>
      <c r="CUB192" s="72"/>
      <c r="CUC192" s="71"/>
      <c r="CUD192" s="71"/>
      <c r="CUE192" s="71"/>
      <c r="CUF192" s="71"/>
      <c r="CUG192" s="71"/>
      <c r="CUH192" s="71"/>
      <c r="CUI192" s="71"/>
      <c r="CUJ192" s="72"/>
      <c r="CUK192" s="72"/>
      <c r="CUL192" s="72"/>
      <c r="CUM192" s="72"/>
      <c r="CUN192" s="72"/>
      <c r="CUO192" s="72"/>
      <c r="CUP192" s="72"/>
      <c r="CUQ192" s="72"/>
      <c r="CUR192" s="72"/>
      <c r="CUS192" s="71"/>
      <c r="CUT192" s="71"/>
      <c r="CUU192" s="71"/>
      <c r="CUV192" s="71"/>
      <c r="CUW192" s="71"/>
      <c r="CUX192" s="71"/>
      <c r="CUY192" s="71"/>
      <c r="CUZ192" s="72"/>
      <c r="CVA192" s="72"/>
      <c r="CVB192" s="72"/>
      <c r="CVC192" s="72"/>
      <c r="CVD192" s="72"/>
      <c r="CVE192" s="72"/>
      <c r="CVF192" s="72"/>
      <c r="CVG192" s="72"/>
      <c r="CVH192" s="72"/>
      <c r="CVI192" s="71"/>
      <c r="CVJ192" s="71"/>
      <c r="CVK192" s="71"/>
      <c r="CVL192" s="71"/>
      <c r="CVM192" s="71"/>
      <c r="CVN192" s="71"/>
      <c r="CVO192" s="71"/>
      <c r="CVP192" s="72"/>
      <c r="CVQ192" s="72"/>
      <c r="CVR192" s="72"/>
      <c r="CVS192" s="72"/>
      <c r="CVT192" s="72"/>
      <c r="CVU192" s="72"/>
      <c r="CVV192" s="72"/>
      <c r="CVW192" s="72"/>
      <c r="CVX192" s="72"/>
      <c r="CVY192" s="71"/>
      <c r="CVZ192" s="71"/>
      <c r="CWA192" s="71"/>
      <c r="CWB192" s="71"/>
      <c r="CWC192" s="71"/>
      <c r="CWD192" s="71"/>
      <c r="CWE192" s="71"/>
      <c r="CWF192" s="72"/>
      <c r="CWG192" s="72"/>
      <c r="CWH192" s="72"/>
      <c r="CWI192" s="72"/>
      <c r="CWJ192" s="72"/>
      <c r="CWK192" s="72"/>
      <c r="CWL192" s="72"/>
      <c r="CWM192" s="72"/>
      <c r="CWN192" s="72"/>
      <c r="CWO192" s="71"/>
      <c r="CWP192" s="71"/>
      <c r="CWQ192" s="71"/>
      <c r="CWR192" s="71"/>
      <c r="CWS192" s="71"/>
      <c r="CWT192" s="71"/>
      <c r="CWU192" s="71"/>
      <c r="CWV192" s="72"/>
      <c r="CWW192" s="72"/>
      <c r="CWX192" s="72"/>
      <c r="CWY192" s="72"/>
      <c r="CWZ192" s="72"/>
      <c r="CXA192" s="72"/>
      <c r="CXB192" s="72"/>
      <c r="CXC192" s="72"/>
      <c r="CXD192" s="72"/>
      <c r="CXE192" s="71"/>
      <c r="CXF192" s="71"/>
      <c r="CXG192" s="71"/>
      <c r="CXH192" s="71"/>
      <c r="CXI192" s="71"/>
      <c r="CXJ192" s="71"/>
      <c r="CXK192" s="71"/>
      <c r="CXL192" s="72"/>
      <c r="CXM192" s="72"/>
      <c r="CXN192" s="72"/>
      <c r="CXO192" s="72"/>
      <c r="CXP192" s="72"/>
      <c r="CXQ192" s="72"/>
      <c r="CXR192" s="72"/>
      <c r="CXS192" s="72"/>
      <c r="CXT192" s="72"/>
      <c r="CXU192" s="71"/>
      <c r="CXV192" s="71"/>
      <c r="CXW192" s="71"/>
      <c r="CXX192" s="71"/>
      <c r="CXY192" s="71"/>
      <c r="CXZ192" s="71"/>
      <c r="CYA192" s="71"/>
      <c r="CYB192" s="72"/>
      <c r="CYC192" s="72"/>
      <c r="CYD192" s="72"/>
      <c r="CYE192" s="72"/>
      <c r="CYF192" s="72"/>
      <c r="CYG192" s="72"/>
      <c r="CYH192" s="72"/>
      <c r="CYI192" s="72"/>
      <c r="CYJ192" s="72"/>
      <c r="CYK192" s="71"/>
      <c r="CYL192" s="71"/>
      <c r="CYM192" s="71"/>
      <c r="CYN192" s="71"/>
      <c r="CYO192" s="71"/>
      <c r="CYP192" s="71"/>
      <c r="CYQ192" s="71"/>
      <c r="CYR192" s="72"/>
      <c r="CYS192" s="72"/>
      <c r="CYT192" s="72"/>
      <c r="CYU192" s="72"/>
      <c r="CYV192" s="72"/>
      <c r="CYW192" s="72"/>
      <c r="CYX192" s="72"/>
      <c r="CYY192" s="72"/>
      <c r="CYZ192" s="72"/>
      <c r="CZA192" s="71"/>
      <c r="CZB192" s="71"/>
      <c r="CZC192" s="71"/>
      <c r="CZD192" s="71"/>
      <c r="CZE192" s="71"/>
      <c r="CZF192" s="71"/>
      <c r="CZG192" s="71"/>
      <c r="CZH192" s="72"/>
      <c r="CZI192" s="72"/>
      <c r="CZJ192" s="72"/>
      <c r="CZK192" s="72"/>
      <c r="CZL192" s="72"/>
      <c r="CZM192" s="72"/>
      <c r="CZN192" s="72"/>
      <c r="CZO192" s="72"/>
      <c r="CZP192" s="72"/>
      <c r="CZQ192" s="71"/>
      <c r="CZR192" s="71"/>
      <c r="CZS192" s="71"/>
      <c r="CZT192" s="71"/>
      <c r="CZU192" s="71"/>
      <c r="CZV192" s="71"/>
      <c r="CZW192" s="71"/>
      <c r="CZX192" s="72"/>
      <c r="CZY192" s="72"/>
      <c r="CZZ192" s="72"/>
      <c r="DAA192" s="72"/>
      <c r="DAB192" s="72"/>
      <c r="DAC192" s="72"/>
      <c r="DAD192" s="72"/>
      <c r="DAE192" s="72"/>
      <c r="DAF192" s="72"/>
      <c r="DAG192" s="71"/>
      <c r="DAH192" s="71"/>
      <c r="DAI192" s="71"/>
      <c r="DAJ192" s="71"/>
      <c r="DAK192" s="71"/>
      <c r="DAL192" s="71"/>
      <c r="DAM192" s="71"/>
      <c r="DAN192" s="72"/>
      <c r="DAO192" s="72"/>
      <c r="DAP192" s="72"/>
      <c r="DAQ192" s="72"/>
      <c r="DAR192" s="72"/>
      <c r="DAS192" s="72"/>
      <c r="DAT192" s="72"/>
      <c r="DAU192" s="72"/>
      <c r="DAV192" s="72"/>
      <c r="DAW192" s="71"/>
      <c r="DAX192" s="71"/>
      <c r="DAY192" s="71"/>
      <c r="DAZ192" s="71"/>
      <c r="DBA192" s="71"/>
      <c r="DBB192" s="71"/>
      <c r="DBC192" s="71"/>
      <c r="DBD192" s="72"/>
      <c r="DBE192" s="72"/>
      <c r="DBF192" s="72"/>
      <c r="DBG192" s="72"/>
      <c r="DBH192" s="72"/>
      <c r="DBI192" s="72"/>
      <c r="DBJ192" s="72"/>
      <c r="DBK192" s="72"/>
      <c r="DBL192" s="72"/>
      <c r="DBM192" s="71"/>
      <c r="DBN192" s="71"/>
      <c r="DBO192" s="71"/>
      <c r="DBP192" s="71"/>
      <c r="DBQ192" s="71"/>
      <c r="DBR192" s="71"/>
      <c r="DBS192" s="71"/>
      <c r="DBT192" s="72"/>
      <c r="DBU192" s="72"/>
      <c r="DBV192" s="72"/>
      <c r="DBW192" s="72"/>
      <c r="DBX192" s="72"/>
      <c r="DBY192" s="72"/>
      <c r="DBZ192" s="72"/>
      <c r="DCA192" s="72"/>
      <c r="DCB192" s="72"/>
      <c r="DCC192" s="71"/>
      <c r="DCD192" s="71"/>
      <c r="DCE192" s="71"/>
      <c r="DCF192" s="71"/>
      <c r="DCG192" s="71"/>
      <c r="DCH192" s="71"/>
      <c r="DCI192" s="71"/>
      <c r="DCJ192" s="72"/>
      <c r="DCK192" s="72"/>
      <c r="DCL192" s="72"/>
      <c r="DCM192" s="72"/>
      <c r="DCN192" s="72"/>
      <c r="DCO192" s="72"/>
      <c r="DCP192" s="72"/>
      <c r="DCQ192" s="72"/>
      <c r="DCR192" s="72"/>
      <c r="DCS192" s="71"/>
      <c r="DCT192" s="71"/>
      <c r="DCU192" s="71"/>
      <c r="DCV192" s="71"/>
      <c r="DCW192" s="71"/>
      <c r="DCX192" s="71"/>
      <c r="DCY192" s="71"/>
      <c r="DCZ192" s="72"/>
      <c r="DDA192" s="72"/>
      <c r="DDB192" s="72"/>
      <c r="DDC192" s="72"/>
      <c r="DDD192" s="72"/>
      <c r="DDE192" s="72"/>
      <c r="DDF192" s="72"/>
      <c r="DDG192" s="72"/>
      <c r="DDH192" s="72"/>
      <c r="DDI192" s="71"/>
      <c r="DDJ192" s="71"/>
      <c r="DDK192" s="71"/>
      <c r="DDL192" s="71"/>
      <c r="DDM192" s="71"/>
      <c r="DDN192" s="71"/>
      <c r="DDO192" s="71"/>
      <c r="DDP192" s="72"/>
      <c r="DDQ192" s="72"/>
      <c r="DDR192" s="72"/>
      <c r="DDS192" s="72"/>
      <c r="DDT192" s="72"/>
      <c r="DDU192" s="72"/>
      <c r="DDV192" s="72"/>
      <c r="DDW192" s="72"/>
      <c r="DDX192" s="72"/>
      <c r="DDY192" s="71"/>
      <c r="DDZ192" s="71"/>
      <c r="DEA192" s="71"/>
      <c r="DEB192" s="71"/>
      <c r="DEC192" s="71"/>
      <c r="DED192" s="71"/>
      <c r="DEE192" s="71"/>
      <c r="DEF192" s="72"/>
      <c r="DEG192" s="72"/>
      <c r="DEH192" s="72"/>
      <c r="DEI192" s="72"/>
      <c r="DEJ192" s="72"/>
      <c r="DEK192" s="72"/>
      <c r="DEL192" s="72"/>
      <c r="DEM192" s="72"/>
      <c r="DEN192" s="72"/>
      <c r="DEO192" s="71"/>
      <c r="DEP192" s="71"/>
      <c r="DEQ192" s="71"/>
      <c r="DER192" s="71"/>
      <c r="DES192" s="71"/>
      <c r="DET192" s="71"/>
      <c r="DEU192" s="71"/>
      <c r="DEV192" s="72"/>
      <c r="DEW192" s="72"/>
      <c r="DEX192" s="72"/>
      <c r="DEY192" s="72"/>
      <c r="DEZ192" s="72"/>
      <c r="DFA192" s="72"/>
      <c r="DFB192" s="72"/>
      <c r="DFC192" s="72"/>
      <c r="DFD192" s="72"/>
      <c r="DFE192" s="71"/>
      <c r="DFF192" s="71"/>
      <c r="DFG192" s="71"/>
      <c r="DFH192" s="71"/>
      <c r="DFI192" s="71"/>
      <c r="DFJ192" s="71"/>
      <c r="DFK192" s="71"/>
      <c r="DFL192" s="72"/>
      <c r="DFM192" s="72"/>
      <c r="DFN192" s="72"/>
      <c r="DFO192" s="72"/>
      <c r="DFP192" s="72"/>
      <c r="DFQ192" s="72"/>
      <c r="DFR192" s="72"/>
      <c r="DFS192" s="72"/>
      <c r="DFT192" s="72"/>
      <c r="DFU192" s="71"/>
      <c r="DFV192" s="71"/>
      <c r="DFW192" s="71"/>
      <c r="DFX192" s="71"/>
      <c r="DFY192" s="71"/>
      <c r="DFZ192" s="71"/>
      <c r="DGA192" s="71"/>
      <c r="DGB192" s="72"/>
      <c r="DGC192" s="72"/>
      <c r="DGD192" s="72"/>
      <c r="DGE192" s="72"/>
      <c r="DGF192" s="72"/>
      <c r="DGG192" s="72"/>
      <c r="DGH192" s="72"/>
      <c r="DGI192" s="72"/>
      <c r="DGJ192" s="72"/>
      <c r="DGK192" s="71"/>
      <c r="DGL192" s="71"/>
      <c r="DGM192" s="71"/>
      <c r="DGN192" s="71"/>
      <c r="DGO192" s="71"/>
      <c r="DGP192" s="71"/>
      <c r="DGQ192" s="71"/>
      <c r="DGR192" s="72"/>
      <c r="DGS192" s="72"/>
      <c r="DGT192" s="72"/>
      <c r="DGU192" s="72"/>
      <c r="DGV192" s="72"/>
      <c r="DGW192" s="72"/>
      <c r="DGX192" s="72"/>
      <c r="DGY192" s="72"/>
      <c r="DGZ192" s="72"/>
      <c r="DHA192" s="71"/>
      <c r="DHB192" s="71"/>
      <c r="DHC192" s="71"/>
      <c r="DHD192" s="71"/>
      <c r="DHE192" s="71"/>
      <c r="DHF192" s="71"/>
      <c r="DHG192" s="71"/>
      <c r="DHH192" s="72"/>
      <c r="DHI192" s="72"/>
      <c r="DHJ192" s="72"/>
      <c r="DHK192" s="72"/>
      <c r="DHL192" s="72"/>
      <c r="DHM192" s="72"/>
      <c r="DHN192" s="72"/>
      <c r="DHO192" s="72"/>
      <c r="DHP192" s="72"/>
      <c r="DHQ192" s="71"/>
      <c r="DHR192" s="71"/>
      <c r="DHS192" s="71"/>
      <c r="DHT192" s="71"/>
      <c r="DHU192" s="71"/>
      <c r="DHV192" s="71"/>
      <c r="DHW192" s="71"/>
      <c r="DHX192" s="72"/>
      <c r="DHY192" s="72"/>
      <c r="DHZ192" s="72"/>
      <c r="DIA192" s="72"/>
      <c r="DIB192" s="72"/>
      <c r="DIC192" s="72"/>
      <c r="DID192" s="72"/>
      <c r="DIE192" s="72"/>
      <c r="DIF192" s="72"/>
      <c r="DIG192" s="71"/>
      <c r="DIH192" s="71"/>
      <c r="DII192" s="71"/>
      <c r="DIJ192" s="71"/>
      <c r="DIK192" s="71"/>
      <c r="DIL192" s="71"/>
      <c r="DIM192" s="71"/>
      <c r="DIN192" s="72"/>
      <c r="DIO192" s="72"/>
      <c r="DIP192" s="72"/>
      <c r="DIQ192" s="72"/>
      <c r="DIR192" s="72"/>
      <c r="DIS192" s="72"/>
      <c r="DIT192" s="72"/>
      <c r="DIU192" s="72"/>
      <c r="DIV192" s="72"/>
      <c r="DIW192" s="71"/>
      <c r="DIX192" s="71"/>
      <c r="DIY192" s="71"/>
      <c r="DIZ192" s="71"/>
      <c r="DJA192" s="71"/>
      <c r="DJB192" s="71"/>
      <c r="DJC192" s="71"/>
      <c r="DJD192" s="72"/>
      <c r="DJE192" s="72"/>
      <c r="DJF192" s="72"/>
      <c r="DJG192" s="72"/>
      <c r="DJH192" s="72"/>
      <c r="DJI192" s="72"/>
      <c r="DJJ192" s="72"/>
      <c r="DJK192" s="72"/>
      <c r="DJL192" s="72"/>
      <c r="DJM192" s="71"/>
      <c r="DJN192" s="71"/>
      <c r="DJO192" s="71"/>
      <c r="DJP192" s="71"/>
      <c r="DJQ192" s="71"/>
      <c r="DJR192" s="71"/>
      <c r="DJS192" s="71"/>
      <c r="DJT192" s="72"/>
      <c r="DJU192" s="72"/>
      <c r="DJV192" s="72"/>
      <c r="DJW192" s="72"/>
      <c r="DJX192" s="72"/>
      <c r="DJY192" s="72"/>
      <c r="DJZ192" s="72"/>
      <c r="DKA192" s="72"/>
      <c r="DKB192" s="72"/>
      <c r="DKC192" s="71"/>
      <c r="DKD192" s="71"/>
      <c r="DKE192" s="71"/>
      <c r="DKF192" s="71"/>
      <c r="DKG192" s="71"/>
      <c r="DKH192" s="71"/>
      <c r="DKI192" s="71"/>
      <c r="DKJ192" s="72"/>
      <c r="DKK192" s="72"/>
      <c r="DKL192" s="72"/>
      <c r="DKM192" s="72"/>
      <c r="DKN192" s="72"/>
      <c r="DKO192" s="72"/>
      <c r="DKP192" s="72"/>
      <c r="DKQ192" s="72"/>
      <c r="DKR192" s="72"/>
      <c r="DKS192" s="71"/>
      <c r="DKT192" s="71"/>
      <c r="DKU192" s="71"/>
      <c r="DKV192" s="71"/>
      <c r="DKW192" s="71"/>
      <c r="DKX192" s="71"/>
      <c r="DKY192" s="71"/>
      <c r="DKZ192" s="72"/>
      <c r="DLA192" s="72"/>
      <c r="DLB192" s="72"/>
      <c r="DLC192" s="72"/>
      <c r="DLD192" s="72"/>
      <c r="DLE192" s="72"/>
      <c r="DLF192" s="72"/>
      <c r="DLG192" s="72"/>
      <c r="DLH192" s="72"/>
      <c r="DLI192" s="71"/>
      <c r="DLJ192" s="71"/>
      <c r="DLK192" s="71"/>
      <c r="DLL192" s="71"/>
      <c r="DLM192" s="71"/>
      <c r="DLN192" s="71"/>
      <c r="DLO192" s="71"/>
      <c r="DLP192" s="72"/>
      <c r="DLQ192" s="72"/>
      <c r="DLR192" s="72"/>
      <c r="DLS192" s="72"/>
      <c r="DLT192" s="72"/>
      <c r="DLU192" s="72"/>
      <c r="DLV192" s="72"/>
      <c r="DLW192" s="72"/>
      <c r="DLX192" s="72"/>
      <c r="DLY192" s="71"/>
      <c r="DLZ192" s="71"/>
      <c r="DMA192" s="71"/>
      <c r="DMB192" s="71"/>
      <c r="DMC192" s="71"/>
      <c r="DMD192" s="71"/>
      <c r="DME192" s="71"/>
      <c r="DMF192" s="72"/>
      <c r="DMG192" s="72"/>
      <c r="DMH192" s="72"/>
      <c r="DMI192" s="72"/>
      <c r="DMJ192" s="72"/>
      <c r="DMK192" s="72"/>
      <c r="DML192" s="72"/>
      <c r="DMM192" s="72"/>
      <c r="DMN192" s="72"/>
      <c r="DMO192" s="71"/>
      <c r="DMP192" s="71"/>
      <c r="DMQ192" s="71"/>
      <c r="DMR192" s="71"/>
      <c r="DMS192" s="71"/>
      <c r="DMT192" s="71"/>
      <c r="DMU192" s="71"/>
      <c r="DMV192" s="72"/>
      <c r="DMW192" s="72"/>
      <c r="DMX192" s="72"/>
      <c r="DMY192" s="72"/>
      <c r="DMZ192" s="72"/>
      <c r="DNA192" s="72"/>
      <c r="DNB192" s="72"/>
      <c r="DNC192" s="72"/>
      <c r="DND192" s="72"/>
      <c r="DNE192" s="71"/>
      <c r="DNF192" s="71"/>
      <c r="DNG192" s="71"/>
      <c r="DNH192" s="71"/>
      <c r="DNI192" s="71"/>
      <c r="DNJ192" s="71"/>
      <c r="DNK192" s="71"/>
      <c r="DNL192" s="72"/>
      <c r="DNM192" s="72"/>
      <c r="DNN192" s="72"/>
      <c r="DNO192" s="72"/>
      <c r="DNP192" s="72"/>
      <c r="DNQ192" s="72"/>
      <c r="DNR192" s="72"/>
      <c r="DNS192" s="72"/>
      <c r="DNT192" s="72"/>
      <c r="DNU192" s="71"/>
      <c r="DNV192" s="71"/>
      <c r="DNW192" s="71"/>
      <c r="DNX192" s="71"/>
      <c r="DNY192" s="71"/>
      <c r="DNZ192" s="71"/>
      <c r="DOA192" s="71"/>
      <c r="DOB192" s="72"/>
      <c r="DOC192" s="72"/>
      <c r="DOD192" s="72"/>
      <c r="DOE192" s="72"/>
      <c r="DOF192" s="72"/>
      <c r="DOG192" s="72"/>
      <c r="DOH192" s="72"/>
      <c r="DOI192" s="72"/>
      <c r="DOJ192" s="72"/>
      <c r="DOK192" s="71"/>
      <c r="DOL192" s="71"/>
      <c r="DOM192" s="71"/>
      <c r="DON192" s="71"/>
      <c r="DOO192" s="71"/>
      <c r="DOP192" s="71"/>
      <c r="DOQ192" s="71"/>
      <c r="DOR192" s="72"/>
      <c r="DOS192" s="72"/>
      <c r="DOT192" s="72"/>
      <c r="DOU192" s="72"/>
      <c r="DOV192" s="72"/>
      <c r="DOW192" s="72"/>
      <c r="DOX192" s="72"/>
      <c r="DOY192" s="72"/>
      <c r="DOZ192" s="72"/>
      <c r="DPA192" s="71"/>
      <c r="DPB192" s="71"/>
      <c r="DPC192" s="71"/>
      <c r="DPD192" s="71"/>
      <c r="DPE192" s="71"/>
      <c r="DPF192" s="71"/>
      <c r="DPG192" s="71"/>
      <c r="DPH192" s="72"/>
      <c r="DPI192" s="72"/>
      <c r="DPJ192" s="72"/>
      <c r="DPK192" s="72"/>
      <c r="DPL192" s="72"/>
      <c r="DPM192" s="72"/>
      <c r="DPN192" s="72"/>
      <c r="DPO192" s="72"/>
      <c r="DPP192" s="72"/>
      <c r="DPQ192" s="71"/>
      <c r="DPR192" s="71"/>
      <c r="DPS192" s="71"/>
      <c r="DPT192" s="71"/>
      <c r="DPU192" s="71"/>
      <c r="DPV192" s="71"/>
      <c r="DPW192" s="71"/>
      <c r="DPX192" s="72"/>
      <c r="DPY192" s="72"/>
      <c r="DPZ192" s="72"/>
      <c r="DQA192" s="72"/>
      <c r="DQB192" s="72"/>
      <c r="DQC192" s="72"/>
      <c r="DQD192" s="72"/>
      <c r="DQE192" s="72"/>
      <c r="DQF192" s="72"/>
      <c r="DQG192" s="71"/>
      <c r="DQH192" s="71"/>
      <c r="DQI192" s="71"/>
      <c r="DQJ192" s="71"/>
      <c r="DQK192" s="71"/>
      <c r="DQL192" s="71"/>
      <c r="DQM192" s="71"/>
      <c r="DQN192" s="72"/>
      <c r="DQO192" s="72"/>
      <c r="DQP192" s="72"/>
      <c r="DQQ192" s="72"/>
      <c r="DQR192" s="72"/>
      <c r="DQS192" s="72"/>
      <c r="DQT192" s="72"/>
      <c r="DQU192" s="72"/>
      <c r="DQV192" s="72"/>
      <c r="DQW192" s="71"/>
      <c r="DQX192" s="71"/>
      <c r="DQY192" s="71"/>
      <c r="DQZ192" s="71"/>
      <c r="DRA192" s="71"/>
      <c r="DRB192" s="71"/>
      <c r="DRC192" s="71"/>
      <c r="DRD192" s="72"/>
      <c r="DRE192" s="72"/>
      <c r="DRF192" s="72"/>
      <c r="DRG192" s="72"/>
      <c r="DRH192" s="72"/>
      <c r="DRI192" s="72"/>
      <c r="DRJ192" s="72"/>
      <c r="DRK192" s="72"/>
      <c r="DRL192" s="72"/>
      <c r="DRM192" s="71"/>
      <c r="DRN192" s="71"/>
      <c r="DRO192" s="71"/>
      <c r="DRP192" s="71"/>
      <c r="DRQ192" s="71"/>
      <c r="DRR192" s="71"/>
      <c r="DRS192" s="71"/>
      <c r="DRT192" s="72"/>
      <c r="DRU192" s="72"/>
      <c r="DRV192" s="72"/>
      <c r="DRW192" s="72"/>
      <c r="DRX192" s="72"/>
      <c r="DRY192" s="72"/>
      <c r="DRZ192" s="72"/>
      <c r="DSA192" s="72"/>
      <c r="DSB192" s="72"/>
      <c r="DSC192" s="71"/>
      <c r="DSD192" s="71"/>
      <c r="DSE192" s="71"/>
      <c r="DSF192" s="71"/>
      <c r="DSG192" s="71"/>
      <c r="DSH192" s="71"/>
      <c r="DSI192" s="71"/>
      <c r="DSJ192" s="72"/>
      <c r="DSK192" s="72"/>
      <c r="DSL192" s="72"/>
      <c r="DSM192" s="72"/>
      <c r="DSN192" s="72"/>
      <c r="DSO192" s="72"/>
      <c r="DSP192" s="72"/>
      <c r="DSQ192" s="72"/>
      <c r="DSR192" s="72"/>
      <c r="DSS192" s="71"/>
      <c r="DST192" s="71"/>
      <c r="DSU192" s="71"/>
      <c r="DSV192" s="71"/>
      <c r="DSW192" s="71"/>
      <c r="DSX192" s="71"/>
      <c r="DSY192" s="71"/>
      <c r="DSZ192" s="72"/>
      <c r="DTA192" s="72"/>
      <c r="DTB192" s="72"/>
      <c r="DTC192" s="72"/>
      <c r="DTD192" s="72"/>
      <c r="DTE192" s="72"/>
      <c r="DTF192" s="72"/>
      <c r="DTG192" s="72"/>
      <c r="DTH192" s="72"/>
      <c r="DTI192" s="71"/>
      <c r="DTJ192" s="71"/>
      <c r="DTK192" s="71"/>
      <c r="DTL192" s="71"/>
      <c r="DTM192" s="71"/>
      <c r="DTN192" s="71"/>
      <c r="DTO192" s="71"/>
      <c r="DTP192" s="72"/>
      <c r="DTQ192" s="72"/>
      <c r="DTR192" s="72"/>
      <c r="DTS192" s="72"/>
      <c r="DTT192" s="72"/>
      <c r="DTU192" s="72"/>
      <c r="DTV192" s="72"/>
      <c r="DTW192" s="72"/>
      <c r="DTX192" s="72"/>
      <c r="DTY192" s="71"/>
      <c r="DTZ192" s="71"/>
      <c r="DUA192" s="71"/>
      <c r="DUB192" s="71"/>
      <c r="DUC192" s="71"/>
      <c r="DUD192" s="71"/>
      <c r="DUE192" s="71"/>
      <c r="DUF192" s="72"/>
      <c r="DUG192" s="72"/>
      <c r="DUH192" s="72"/>
      <c r="DUI192" s="72"/>
      <c r="DUJ192" s="72"/>
      <c r="DUK192" s="72"/>
      <c r="DUL192" s="72"/>
      <c r="DUM192" s="72"/>
      <c r="DUN192" s="72"/>
      <c r="DUO192" s="71"/>
      <c r="DUP192" s="71"/>
      <c r="DUQ192" s="71"/>
      <c r="DUR192" s="71"/>
      <c r="DUS192" s="71"/>
      <c r="DUT192" s="71"/>
      <c r="DUU192" s="71"/>
      <c r="DUV192" s="72"/>
      <c r="DUW192" s="72"/>
      <c r="DUX192" s="72"/>
      <c r="DUY192" s="72"/>
      <c r="DUZ192" s="72"/>
      <c r="DVA192" s="72"/>
      <c r="DVB192" s="72"/>
      <c r="DVC192" s="72"/>
      <c r="DVD192" s="72"/>
      <c r="DVE192" s="71"/>
      <c r="DVF192" s="71"/>
      <c r="DVG192" s="71"/>
      <c r="DVH192" s="71"/>
      <c r="DVI192" s="71"/>
      <c r="DVJ192" s="71"/>
      <c r="DVK192" s="71"/>
      <c r="DVL192" s="72"/>
      <c r="DVM192" s="72"/>
      <c r="DVN192" s="72"/>
      <c r="DVO192" s="72"/>
      <c r="DVP192" s="72"/>
      <c r="DVQ192" s="72"/>
      <c r="DVR192" s="72"/>
      <c r="DVS192" s="72"/>
      <c r="DVT192" s="72"/>
      <c r="DVU192" s="71"/>
      <c r="DVV192" s="71"/>
      <c r="DVW192" s="71"/>
      <c r="DVX192" s="71"/>
      <c r="DVY192" s="71"/>
      <c r="DVZ192" s="71"/>
      <c r="DWA192" s="71"/>
      <c r="DWB192" s="72"/>
      <c r="DWC192" s="72"/>
      <c r="DWD192" s="72"/>
      <c r="DWE192" s="72"/>
      <c r="DWF192" s="72"/>
      <c r="DWG192" s="72"/>
      <c r="DWH192" s="72"/>
      <c r="DWI192" s="72"/>
      <c r="DWJ192" s="72"/>
      <c r="DWK192" s="71"/>
      <c r="DWL192" s="71"/>
      <c r="DWM192" s="71"/>
      <c r="DWN192" s="71"/>
      <c r="DWO192" s="71"/>
      <c r="DWP192" s="71"/>
      <c r="DWQ192" s="71"/>
      <c r="DWR192" s="72"/>
      <c r="DWS192" s="72"/>
      <c r="DWT192" s="72"/>
      <c r="DWU192" s="72"/>
      <c r="DWV192" s="72"/>
      <c r="DWW192" s="72"/>
      <c r="DWX192" s="72"/>
      <c r="DWY192" s="72"/>
      <c r="DWZ192" s="72"/>
      <c r="DXA192" s="71"/>
      <c r="DXB192" s="71"/>
      <c r="DXC192" s="71"/>
      <c r="DXD192" s="71"/>
      <c r="DXE192" s="71"/>
      <c r="DXF192" s="71"/>
      <c r="DXG192" s="71"/>
      <c r="DXH192" s="72"/>
      <c r="DXI192" s="72"/>
      <c r="DXJ192" s="72"/>
      <c r="DXK192" s="72"/>
      <c r="DXL192" s="72"/>
      <c r="DXM192" s="72"/>
      <c r="DXN192" s="72"/>
      <c r="DXO192" s="72"/>
      <c r="DXP192" s="72"/>
      <c r="DXQ192" s="71"/>
      <c r="DXR192" s="71"/>
      <c r="DXS192" s="71"/>
      <c r="DXT192" s="71"/>
      <c r="DXU192" s="71"/>
      <c r="DXV192" s="71"/>
      <c r="DXW192" s="71"/>
      <c r="DXX192" s="72"/>
      <c r="DXY192" s="72"/>
      <c r="DXZ192" s="72"/>
      <c r="DYA192" s="72"/>
      <c r="DYB192" s="72"/>
      <c r="DYC192" s="72"/>
      <c r="DYD192" s="72"/>
      <c r="DYE192" s="72"/>
      <c r="DYF192" s="72"/>
      <c r="DYG192" s="71"/>
      <c r="DYH192" s="71"/>
      <c r="DYI192" s="71"/>
      <c r="DYJ192" s="71"/>
      <c r="DYK192" s="71"/>
      <c r="DYL192" s="71"/>
      <c r="DYM192" s="71"/>
      <c r="DYN192" s="72"/>
      <c r="DYO192" s="72"/>
      <c r="DYP192" s="72"/>
      <c r="DYQ192" s="72"/>
      <c r="DYR192" s="72"/>
      <c r="DYS192" s="72"/>
      <c r="DYT192" s="72"/>
      <c r="DYU192" s="72"/>
      <c r="DYV192" s="72"/>
      <c r="DYW192" s="71"/>
      <c r="DYX192" s="71"/>
      <c r="DYY192" s="71"/>
      <c r="DYZ192" s="71"/>
      <c r="DZA192" s="71"/>
      <c r="DZB192" s="71"/>
      <c r="DZC192" s="71"/>
      <c r="DZD192" s="72"/>
      <c r="DZE192" s="72"/>
      <c r="DZF192" s="72"/>
      <c r="DZG192" s="72"/>
      <c r="DZH192" s="72"/>
      <c r="DZI192" s="72"/>
      <c r="DZJ192" s="72"/>
      <c r="DZK192" s="72"/>
      <c r="DZL192" s="72"/>
      <c r="DZM192" s="71"/>
      <c r="DZN192" s="71"/>
      <c r="DZO192" s="71"/>
      <c r="DZP192" s="71"/>
      <c r="DZQ192" s="71"/>
      <c r="DZR192" s="71"/>
      <c r="DZS192" s="71"/>
      <c r="DZT192" s="72"/>
      <c r="DZU192" s="72"/>
      <c r="DZV192" s="72"/>
      <c r="DZW192" s="72"/>
      <c r="DZX192" s="72"/>
      <c r="DZY192" s="72"/>
      <c r="DZZ192" s="72"/>
      <c r="EAA192" s="72"/>
      <c r="EAB192" s="72"/>
      <c r="EAC192" s="71"/>
      <c r="EAD192" s="71"/>
      <c r="EAE192" s="71"/>
      <c r="EAF192" s="71"/>
      <c r="EAG192" s="71"/>
      <c r="EAH192" s="71"/>
      <c r="EAI192" s="71"/>
      <c r="EAJ192" s="72"/>
      <c r="EAK192" s="72"/>
      <c r="EAL192" s="72"/>
      <c r="EAM192" s="72"/>
      <c r="EAN192" s="72"/>
      <c r="EAO192" s="72"/>
      <c r="EAP192" s="72"/>
      <c r="EAQ192" s="72"/>
      <c r="EAR192" s="72"/>
      <c r="EAS192" s="71"/>
      <c r="EAT192" s="71"/>
      <c r="EAU192" s="71"/>
      <c r="EAV192" s="71"/>
      <c r="EAW192" s="71"/>
      <c r="EAX192" s="71"/>
      <c r="EAY192" s="71"/>
      <c r="EAZ192" s="72"/>
      <c r="EBA192" s="72"/>
      <c r="EBB192" s="72"/>
      <c r="EBC192" s="72"/>
      <c r="EBD192" s="72"/>
      <c r="EBE192" s="72"/>
      <c r="EBF192" s="72"/>
      <c r="EBG192" s="72"/>
      <c r="EBH192" s="72"/>
      <c r="EBI192" s="71"/>
      <c r="EBJ192" s="71"/>
      <c r="EBK192" s="71"/>
      <c r="EBL192" s="71"/>
      <c r="EBM192" s="71"/>
      <c r="EBN192" s="71"/>
      <c r="EBO192" s="71"/>
      <c r="EBP192" s="72"/>
      <c r="EBQ192" s="72"/>
      <c r="EBR192" s="72"/>
      <c r="EBS192" s="72"/>
      <c r="EBT192" s="72"/>
      <c r="EBU192" s="72"/>
      <c r="EBV192" s="72"/>
      <c r="EBW192" s="72"/>
      <c r="EBX192" s="72"/>
      <c r="EBY192" s="71"/>
      <c r="EBZ192" s="71"/>
      <c r="ECA192" s="71"/>
      <c r="ECB192" s="71"/>
      <c r="ECC192" s="71"/>
      <c r="ECD192" s="71"/>
      <c r="ECE192" s="71"/>
      <c r="ECF192" s="72"/>
      <c r="ECG192" s="72"/>
      <c r="ECH192" s="72"/>
      <c r="ECI192" s="72"/>
      <c r="ECJ192" s="72"/>
      <c r="ECK192" s="72"/>
      <c r="ECL192" s="72"/>
      <c r="ECM192" s="72"/>
      <c r="ECN192" s="72"/>
      <c r="ECO192" s="71"/>
      <c r="ECP192" s="71"/>
      <c r="ECQ192" s="71"/>
      <c r="ECR192" s="71"/>
      <c r="ECS192" s="71"/>
      <c r="ECT192" s="71"/>
      <c r="ECU192" s="71"/>
      <c r="ECV192" s="72"/>
      <c r="ECW192" s="72"/>
      <c r="ECX192" s="72"/>
      <c r="ECY192" s="72"/>
      <c r="ECZ192" s="72"/>
      <c r="EDA192" s="72"/>
      <c r="EDB192" s="72"/>
      <c r="EDC192" s="72"/>
      <c r="EDD192" s="72"/>
      <c r="EDE192" s="71"/>
      <c r="EDF192" s="71"/>
      <c r="EDG192" s="71"/>
      <c r="EDH192" s="71"/>
      <c r="EDI192" s="71"/>
      <c r="EDJ192" s="71"/>
      <c r="EDK192" s="71"/>
      <c r="EDL192" s="72"/>
      <c r="EDM192" s="72"/>
      <c r="EDN192" s="72"/>
      <c r="EDO192" s="72"/>
      <c r="EDP192" s="72"/>
      <c r="EDQ192" s="72"/>
      <c r="EDR192" s="72"/>
      <c r="EDS192" s="72"/>
      <c r="EDT192" s="72"/>
      <c r="EDU192" s="71"/>
      <c r="EDV192" s="71"/>
      <c r="EDW192" s="71"/>
      <c r="EDX192" s="71"/>
      <c r="EDY192" s="71"/>
      <c r="EDZ192" s="71"/>
      <c r="EEA192" s="71"/>
      <c r="EEB192" s="72"/>
      <c r="EEC192" s="72"/>
      <c r="EED192" s="72"/>
      <c r="EEE192" s="72"/>
      <c r="EEF192" s="72"/>
      <c r="EEG192" s="72"/>
      <c r="EEH192" s="72"/>
      <c r="EEI192" s="72"/>
      <c r="EEJ192" s="72"/>
      <c r="EEK192" s="71"/>
      <c r="EEL192" s="71"/>
      <c r="EEM192" s="71"/>
      <c r="EEN192" s="71"/>
      <c r="EEO192" s="71"/>
      <c r="EEP192" s="71"/>
      <c r="EEQ192" s="71"/>
      <c r="EER192" s="72"/>
      <c r="EES192" s="72"/>
      <c r="EET192" s="72"/>
      <c r="EEU192" s="72"/>
      <c r="EEV192" s="72"/>
      <c r="EEW192" s="72"/>
      <c r="EEX192" s="72"/>
      <c r="EEY192" s="72"/>
      <c r="EEZ192" s="72"/>
      <c r="EFA192" s="71"/>
      <c r="EFB192" s="71"/>
      <c r="EFC192" s="71"/>
      <c r="EFD192" s="71"/>
      <c r="EFE192" s="71"/>
      <c r="EFF192" s="71"/>
      <c r="EFG192" s="71"/>
      <c r="EFH192" s="72"/>
      <c r="EFI192" s="72"/>
      <c r="EFJ192" s="72"/>
      <c r="EFK192" s="72"/>
      <c r="EFL192" s="72"/>
      <c r="EFM192" s="72"/>
      <c r="EFN192" s="72"/>
      <c r="EFO192" s="72"/>
      <c r="EFP192" s="72"/>
      <c r="EFQ192" s="71"/>
      <c r="EFR192" s="71"/>
      <c r="EFS192" s="71"/>
      <c r="EFT192" s="71"/>
      <c r="EFU192" s="71"/>
      <c r="EFV192" s="71"/>
      <c r="EFW192" s="71"/>
      <c r="EFX192" s="72"/>
      <c r="EFY192" s="72"/>
      <c r="EFZ192" s="72"/>
      <c r="EGA192" s="72"/>
      <c r="EGB192" s="72"/>
      <c r="EGC192" s="72"/>
      <c r="EGD192" s="72"/>
      <c r="EGE192" s="72"/>
      <c r="EGF192" s="72"/>
      <c r="EGG192" s="71"/>
      <c r="EGH192" s="71"/>
      <c r="EGI192" s="71"/>
      <c r="EGJ192" s="71"/>
      <c r="EGK192" s="71"/>
      <c r="EGL192" s="71"/>
      <c r="EGM192" s="71"/>
      <c r="EGN192" s="72"/>
      <c r="EGO192" s="72"/>
      <c r="EGP192" s="72"/>
      <c r="EGQ192" s="72"/>
      <c r="EGR192" s="72"/>
      <c r="EGS192" s="72"/>
      <c r="EGT192" s="72"/>
      <c r="EGU192" s="72"/>
      <c r="EGV192" s="72"/>
      <c r="EGW192" s="71"/>
      <c r="EGX192" s="71"/>
      <c r="EGY192" s="71"/>
      <c r="EGZ192" s="71"/>
      <c r="EHA192" s="71"/>
      <c r="EHB192" s="71"/>
      <c r="EHC192" s="71"/>
      <c r="EHD192" s="72"/>
      <c r="EHE192" s="72"/>
      <c r="EHF192" s="72"/>
      <c r="EHG192" s="72"/>
      <c r="EHH192" s="72"/>
      <c r="EHI192" s="72"/>
      <c r="EHJ192" s="72"/>
      <c r="EHK192" s="72"/>
      <c r="EHL192" s="72"/>
      <c r="EHM192" s="71"/>
      <c r="EHN192" s="71"/>
      <c r="EHO192" s="71"/>
      <c r="EHP192" s="71"/>
      <c r="EHQ192" s="71"/>
      <c r="EHR192" s="71"/>
      <c r="EHS192" s="71"/>
      <c r="EHT192" s="72"/>
      <c r="EHU192" s="72"/>
      <c r="EHV192" s="72"/>
      <c r="EHW192" s="72"/>
      <c r="EHX192" s="72"/>
      <c r="EHY192" s="72"/>
      <c r="EHZ192" s="72"/>
      <c r="EIA192" s="72"/>
      <c r="EIB192" s="72"/>
      <c r="EIC192" s="71"/>
      <c r="EID192" s="71"/>
      <c r="EIE192" s="71"/>
      <c r="EIF192" s="71"/>
      <c r="EIG192" s="71"/>
      <c r="EIH192" s="71"/>
      <c r="EII192" s="71"/>
      <c r="EIJ192" s="72"/>
      <c r="EIK192" s="72"/>
      <c r="EIL192" s="72"/>
      <c r="EIM192" s="72"/>
      <c r="EIN192" s="72"/>
      <c r="EIO192" s="72"/>
      <c r="EIP192" s="72"/>
      <c r="EIQ192" s="72"/>
      <c r="EIR192" s="72"/>
      <c r="EIS192" s="71"/>
      <c r="EIT192" s="71"/>
      <c r="EIU192" s="71"/>
      <c r="EIV192" s="71"/>
      <c r="EIW192" s="71"/>
      <c r="EIX192" s="71"/>
      <c r="EIY192" s="71"/>
      <c r="EIZ192" s="72"/>
      <c r="EJA192" s="72"/>
      <c r="EJB192" s="72"/>
      <c r="EJC192" s="72"/>
      <c r="EJD192" s="72"/>
      <c r="EJE192" s="72"/>
      <c r="EJF192" s="72"/>
      <c r="EJG192" s="72"/>
      <c r="EJH192" s="72"/>
      <c r="EJI192" s="71"/>
      <c r="EJJ192" s="71"/>
      <c r="EJK192" s="71"/>
      <c r="EJL192" s="71"/>
      <c r="EJM192" s="71"/>
      <c r="EJN192" s="71"/>
      <c r="EJO192" s="71"/>
      <c r="EJP192" s="72"/>
      <c r="EJQ192" s="72"/>
      <c r="EJR192" s="72"/>
      <c r="EJS192" s="72"/>
      <c r="EJT192" s="72"/>
      <c r="EJU192" s="72"/>
      <c r="EJV192" s="72"/>
      <c r="EJW192" s="72"/>
      <c r="EJX192" s="72"/>
      <c r="EJY192" s="71"/>
      <c r="EJZ192" s="71"/>
      <c r="EKA192" s="71"/>
      <c r="EKB192" s="71"/>
      <c r="EKC192" s="71"/>
      <c r="EKD192" s="71"/>
      <c r="EKE192" s="71"/>
      <c r="EKF192" s="72"/>
      <c r="EKG192" s="72"/>
      <c r="EKH192" s="72"/>
      <c r="EKI192" s="72"/>
      <c r="EKJ192" s="72"/>
      <c r="EKK192" s="72"/>
      <c r="EKL192" s="72"/>
      <c r="EKM192" s="72"/>
      <c r="EKN192" s="72"/>
      <c r="EKO192" s="71"/>
      <c r="EKP192" s="71"/>
      <c r="EKQ192" s="71"/>
      <c r="EKR192" s="71"/>
      <c r="EKS192" s="71"/>
      <c r="EKT192" s="71"/>
      <c r="EKU192" s="71"/>
      <c r="EKV192" s="72"/>
      <c r="EKW192" s="72"/>
      <c r="EKX192" s="72"/>
      <c r="EKY192" s="72"/>
      <c r="EKZ192" s="72"/>
      <c r="ELA192" s="72"/>
      <c r="ELB192" s="72"/>
      <c r="ELC192" s="72"/>
      <c r="ELD192" s="72"/>
      <c r="ELE192" s="71"/>
      <c r="ELF192" s="71"/>
      <c r="ELG192" s="71"/>
      <c r="ELH192" s="71"/>
      <c r="ELI192" s="71"/>
      <c r="ELJ192" s="71"/>
      <c r="ELK192" s="71"/>
      <c r="ELL192" s="72"/>
      <c r="ELM192" s="72"/>
      <c r="ELN192" s="72"/>
      <c r="ELO192" s="72"/>
      <c r="ELP192" s="72"/>
      <c r="ELQ192" s="72"/>
      <c r="ELR192" s="72"/>
      <c r="ELS192" s="72"/>
      <c r="ELT192" s="72"/>
      <c r="ELU192" s="71"/>
      <c r="ELV192" s="71"/>
      <c r="ELW192" s="71"/>
      <c r="ELX192" s="71"/>
      <c r="ELY192" s="71"/>
      <c r="ELZ192" s="71"/>
      <c r="EMA192" s="71"/>
      <c r="EMB192" s="72"/>
      <c r="EMC192" s="72"/>
      <c r="EMD192" s="72"/>
      <c r="EME192" s="72"/>
      <c r="EMF192" s="72"/>
      <c r="EMG192" s="72"/>
      <c r="EMH192" s="72"/>
      <c r="EMI192" s="72"/>
      <c r="EMJ192" s="72"/>
      <c r="EMK192" s="71"/>
      <c r="EML192" s="71"/>
      <c r="EMM192" s="71"/>
      <c r="EMN192" s="71"/>
      <c r="EMO192" s="71"/>
      <c r="EMP192" s="71"/>
      <c r="EMQ192" s="71"/>
      <c r="EMR192" s="72"/>
      <c r="EMS192" s="72"/>
      <c r="EMT192" s="72"/>
      <c r="EMU192" s="72"/>
      <c r="EMV192" s="72"/>
      <c r="EMW192" s="72"/>
      <c r="EMX192" s="72"/>
      <c r="EMY192" s="72"/>
      <c r="EMZ192" s="72"/>
      <c r="ENA192" s="71"/>
      <c r="ENB192" s="71"/>
      <c r="ENC192" s="71"/>
      <c r="END192" s="71"/>
      <c r="ENE192" s="71"/>
      <c r="ENF192" s="71"/>
      <c r="ENG192" s="71"/>
      <c r="ENH192" s="72"/>
      <c r="ENI192" s="72"/>
      <c r="ENJ192" s="72"/>
      <c r="ENK192" s="72"/>
      <c r="ENL192" s="72"/>
      <c r="ENM192" s="72"/>
      <c r="ENN192" s="72"/>
      <c r="ENO192" s="72"/>
      <c r="ENP192" s="72"/>
      <c r="ENQ192" s="71"/>
      <c r="ENR192" s="71"/>
      <c r="ENS192" s="71"/>
      <c r="ENT192" s="71"/>
      <c r="ENU192" s="71"/>
      <c r="ENV192" s="71"/>
      <c r="ENW192" s="71"/>
      <c r="ENX192" s="72"/>
      <c r="ENY192" s="72"/>
      <c r="ENZ192" s="72"/>
      <c r="EOA192" s="72"/>
      <c r="EOB192" s="72"/>
      <c r="EOC192" s="72"/>
      <c r="EOD192" s="72"/>
      <c r="EOE192" s="72"/>
      <c r="EOF192" s="72"/>
      <c r="EOG192" s="71"/>
      <c r="EOH192" s="71"/>
      <c r="EOI192" s="71"/>
      <c r="EOJ192" s="71"/>
      <c r="EOK192" s="71"/>
      <c r="EOL192" s="71"/>
      <c r="EOM192" s="71"/>
      <c r="EON192" s="72"/>
      <c r="EOO192" s="72"/>
      <c r="EOP192" s="72"/>
      <c r="EOQ192" s="72"/>
      <c r="EOR192" s="72"/>
      <c r="EOS192" s="72"/>
      <c r="EOT192" s="72"/>
      <c r="EOU192" s="72"/>
      <c r="EOV192" s="72"/>
      <c r="EOW192" s="71"/>
      <c r="EOX192" s="71"/>
      <c r="EOY192" s="71"/>
      <c r="EOZ192" s="71"/>
      <c r="EPA192" s="71"/>
      <c r="EPB192" s="71"/>
      <c r="EPC192" s="71"/>
      <c r="EPD192" s="72"/>
      <c r="EPE192" s="72"/>
      <c r="EPF192" s="72"/>
      <c r="EPG192" s="72"/>
      <c r="EPH192" s="72"/>
      <c r="EPI192" s="72"/>
      <c r="EPJ192" s="72"/>
      <c r="EPK192" s="72"/>
      <c r="EPL192" s="72"/>
      <c r="EPM192" s="71"/>
      <c r="EPN192" s="71"/>
      <c r="EPO192" s="71"/>
      <c r="EPP192" s="71"/>
      <c r="EPQ192" s="71"/>
      <c r="EPR192" s="71"/>
      <c r="EPS192" s="71"/>
      <c r="EPT192" s="72"/>
      <c r="EPU192" s="72"/>
      <c r="EPV192" s="72"/>
      <c r="EPW192" s="72"/>
      <c r="EPX192" s="72"/>
      <c r="EPY192" s="72"/>
      <c r="EPZ192" s="72"/>
      <c r="EQA192" s="72"/>
      <c r="EQB192" s="72"/>
      <c r="EQC192" s="71"/>
      <c r="EQD192" s="71"/>
      <c r="EQE192" s="71"/>
      <c r="EQF192" s="71"/>
      <c r="EQG192" s="71"/>
      <c r="EQH192" s="71"/>
      <c r="EQI192" s="71"/>
      <c r="EQJ192" s="72"/>
      <c r="EQK192" s="72"/>
      <c r="EQL192" s="72"/>
      <c r="EQM192" s="72"/>
      <c r="EQN192" s="72"/>
      <c r="EQO192" s="72"/>
      <c r="EQP192" s="72"/>
      <c r="EQQ192" s="72"/>
      <c r="EQR192" s="72"/>
      <c r="EQS192" s="71"/>
      <c r="EQT192" s="71"/>
      <c r="EQU192" s="71"/>
      <c r="EQV192" s="71"/>
      <c r="EQW192" s="71"/>
      <c r="EQX192" s="71"/>
      <c r="EQY192" s="71"/>
      <c r="EQZ192" s="72"/>
      <c r="ERA192" s="72"/>
      <c r="ERB192" s="72"/>
      <c r="ERC192" s="72"/>
      <c r="ERD192" s="72"/>
      <c r="ERE192" s="72"/>
      <c r="ERF192" s="72"/>
      <c r="ERG192" s="72"/>
      <c r="ERH192" s="72"/>
      <c r="ERI192" s="71"/>
      <c r="ERJ192" s="71"/>
      <c r="ERK192" s="71"/>
      <c r="ERL192" s="71"/>
      <c r="ERM192" s="71"/>
      <c r="ERN192" s="71"/>
      <c r="ERO192" s="71"/>
      <c r="ERP192" s="72"/>
      <c r="ERQ192" s="72"/>
      <c r="ERR192" s="72"/>
      <c r="ERS192" s="72"/>
      <c r="ERT192" s="72"/>
      <c r="ERU192" s="72"/>
      <c r="ERV192" s="72"/>
      <c r="ERW192" s="72"/>
      <c r="ERX192" s="72"/>
      <c r="ERY192" s="71"/>
      <c r="ERZ192" s="71"/>
      <c r="ESA192" s="71"/>
      <c r="ESB192" s="71"/>
      <c r="ESC192" s="71"/>
      <c r="ESD192" s="71"/>
      <c r="ESE192" s="71"/>
      <c r="ESF192" s="72"/>
      <c r="ESG192" s="72"/>
      <c r="ESH192" s="72"/>
      <c r="ESI192" s="72"/>
      <c r="ESJ192" s="72"/>
      <c r="ESK192" s="72"/>
      <c r="ESL192" s="72"/>
      <c r="ESM192" s="72"/>
      <c r="ESN192" s="72"/>
      <c r="ESO192" s="71"/>
      <c r="ESP192" s="71"/>
      <c r="ESQ192" s="71"/>
      <c r="ESR192" s="71"/>
      <c r="ESS192" s="71"/>
      <c r="EST192" s="71"/>
      <c r="ESU192" s="71"/>
      <c r="ESV192" s="72"/>
      <c r="ESW192" s="72"/>
      <c r="ESX192" s="72"/>
      <c r="ESY192" s="72"/>
      <c r="ESZ192" s="72"/>
      <c r="ETA192" s="72"/>
      <c r="ETB192" s="72"/>
      <c r="ETC192" s="72"/>
      <c r="ETD192" s="72"/>
      <c r="ETE192" s="71"/>
      <c r="ETF192" s="71"/>
      <c r="ETG192" s="71"/>
      <c r="ETH192" s="71"/>
      <c r="ETI192" s="71"/>
      <c r="ETJ192" s="71"/>
      <c r="ETK192" s="71"/>
      <c r="ETL192" s="72"/>
      <c r="ETM192" s="72"/>
      <c r="ETN192" s="72"/>
      <c r="ETO192" s="72"/>
      <c r="ETP192" s="72"/>
      <c r="ETQ192" s="72"/>
      <c r="ETR192" s="72"/>
      <c r="ETS192" s="72"/>
      <c r="ETT192" s="72"/>
      <c r="ETU192" s="71"/>
      <c r="ETV192" s="71"/>
      <c r="ETW192" s="71"/>
      <c r="ETX192" s="71"/>
      <c r="ETY192" s="71"/>
      <c r="ETZ192" s="71"/>
      <c r="EUA192" s="71"/>
      <c r="EUB192" s="72"/>
      <c r="EUC192" s="72"/>
      <c r="EUD192" s="72"/>
      <c r="EUE192" s="72"/>
      <c r="EUF192" s="72"/>
      <c r="EUG192" s="72"/>
      <c r="EUH192" s="72"/>
      <c r="EUI192" s="72"/>
      <c r="EUJ192" s="72"/>
      <c r="EUK192" s="71"/>
      <c r="EUL192" s="71"/>
      <c r="EUM192" s="71"/>
      <c r="EUN192" s="71"/>
      <c r="EUO192" s="71"/>
      <c r="EUP192" s="71"/>
      <c r="EUQ192" s="71"/>
      <c r="EUR192" s="72"/>
      <c r="EUS192" s="72"/>
      <c r="EUT192" s="72"/>
      <c r="EUU192" s="72"/>
      <c r="EUV192" s="72"/>
      <c r="EUW192" s="72"/>
      <c r="EUX192" s="72"/>
      <c r="EUY192" s="72"/>
      <c r="EUZ192" s="72"/>
      <c r="EVA192" s="71"/>
      <c r="EVB192" s="71"/>
      <c r="EVC192" s="71"/>
      <c r="EVD192" s="71"/>
      <c r="EVE192" s="71"/>
      <c r="EVF192" s="71"/>
      <c r="EVG192" s="71"/>
      <c r="EVH192" s="72"/>
      <c r="EVI192" s="72"/>
      <c r="EVJ192" s="72"/>
      <c r="EVK192" s="72"/>
      <c r="EVL192" s="72"/>
      <c r="EVM192" s="72"/>
      <c r="EVN192" s="72"/>
      <c r="EVO192" s="72"/>
      <c r="EVP192" s="72"/>
      <c r="EVQ192" s="71"/>
      <c r="EVR192" s="71"/>
      <c r="EVS192" s="71"/>
      <c r="EVT192" s="71"/>
      <c r="EVU192" s="71"/>
      <c r="EVV192" s="71"/>
      <c r="EVW192" s="71"/>
      <c r="EVX192" s="72"/>
      <c r="EVY192" s="72"/>
      <c r="EVZ192" s="72"/>
      <c r="EWA192" s="72"/>
      <c r="EWB192" s="72"/>
      <c r="EWC192" s="72"/>
      <c r="EWD192" s="72"/>
      <c r="EWE192" s="72"/>
      <c r="EWF192" s="72"/>
      <c r="EWG192" s="71"/>
      <c r="EWH192" s="71"/>
      <c r="EWI192" s="71"/>
      <c r="EWJ192" s="71"/>
      <c r="EWK192" s="71"/>
      <c r="EWL192" s="71"/>
      <c r="EWM192" s="71"/>
      <c r="EWN192" s="72"/>
      <c r="EWO192" s="72"/>
      <c r="EWP192" s="72"/>
      <c r="EWQ192" s="72"/>
      <c r="EWR192" s="72"/>
      <c r="EWS192" s="72"/>
      <c r="EWT192" s="72"/>
      <c r="EWU192" s="72"/>
      <c r="EWV192" s="72"/>
      <c r="EWW192" s="71"/>
      <c r="EWX192" s="71"/>
      <c r="EWY192" s="71"/>
      <c r="EWZ192" s="71"/>
      <c r="EXA192" s="71"/>
      <c r="EXB192" s="71"/>
      <c r="EXC192" s="71"/>
      <c r="EXD192" s="72"/>
      <c r="EXE192" s="72"/>
      <c r="EXF192" s="72"/>
      <c r="EXG192" s="72"/>
      <c r="EXH192" s="72"/>
      <c r="EXI192" s="72"/>
      <c r="EXJ192" s="72"/>
      <c r="EXK192" s="72"/>
      <c r="EXL192" s="72"/>
      <c r="EXM192" s="71"/>
      <c r="EXN192" s="71"/>
      <c r="EXO192" s="71"/>
      <c r="EXP192" s="71"/>
      <c r="EXQ192" s="71"/>
      <c r="EXR192" s="71"/>
      <c r="EXS192" s="71"/>
      <c r="EXT192" s="72"/>
      <c r="EXU192" s="72"/>
      <c r="EXV192" s="72"/>
      <c r="EXW192" s="72"/>
      <c r="EXX192" s="72"/>
      <c r="EXY192" s="72"/>
      <c r="EXZ192" s="72"/>
      <c r="EYA192" s="72"/>
      <c r="EYB192" s="72"/>
      <c r="EYC192" s="71"/>
      <c r="EYD192" s="71"/>
      <c r="EYE192" s="71"/>
      <c r="EYF192" s="71"/>
      <c r="EYG192" s="71"/>
      <c r="EYH192" s="71"/>
      <c r="EYI192" s="71"/>
      <c r="EYJ192" s="72"/>
      <c r="EYK192" s="72"/>
      <c r="EYL192" s="72"/>
      <c r="EYM192" s="72"/>
      <c r="EYN192" s="72"/>
      <c r="EYO192" s="72"/>
      <c r="EYP192" s="72"/>
      <c r="EYQ192" s="72"/>
      <c r="EYR192" s="72"/>
      <c r="EYS192" s="71"/>
      <c r="EYT192" s="71"/>
      <c r="EYU192" s="71"/>
      <c r="EYV192" s="71"/>
      <c r="EYW192" s="71"/>
      <c r="EYX192" s="71"/>
      <c r="EYY192" s="71"/>
      <c r="EYZ192" s="72"/>
      <c r="EZA192" s="72"/>
      <c r="EZB192" s="72"/>
      <c r="EZC192" s="72"/>
      <c r="EZD192" s="72"/>
      <c r="EZE192" s="72"/>
      <c r="EZF192" s="72"/>
      <c r="EZG192" s="72"/>
      <c r="EZH192" s="72"/>
      <c r="EZI192" s="71"/>
      <c r="EZJ192" s="71"/>
      <c r="EZK192" s="71"/>
      <c r="EZL192" s="71"/>
      <c r="EZM192" s="71"/>
      <c r="EZN192" s="71"/>
      <c r="EZO192" s="71"/>
      <c r="EZP192" s="72"/>
      <c r="EZQ192" s="72"/>
      <c r="EZR192" s="72"/>
      <c r="EZS192" s="72"/>
      <c r="EZT192" s="72"/>
      <c r="EZU192" s="72"/>
      <c r="EZV192" s="72"/>
      <c r="EZW192" s="72"/>
      <c r="EZX192" s="72"/>
      <c r="EZY192" s="71"/>
      <c r="EZZ192" s="71"/>
      <c r="FAA192" s="71"/>
      <c r="FAB192" s="71"/>
      <c r="FAC192" s="71"/>
      <c r="FAD192" s="71"/>
      <c r="FAE192" s="71"/>
      <c r="FAF192" s="72"/>
      <c r="FAG192" s="72"/>
      <c r="FAH192" s="72"/>
      <c r="FAI192" s="72"/>
      <c r="FAJ192" s="72"/>
      <c r="FAK192" s="72"/>
      <c r="FAL192" s="72"/>
      <c r="FAM192" s="72"/>
      <c r="FAN192" s="72"/>
      <c r="FAO192" s="71"/>
      <c r="FAP192" s="71"/>
      <c r="FAQ192" s="71"/>
      <c r="FAR192" s="71"/>
      <c r="FAS192" s="71"/>
      <c r="FAT192" s="71"/>
      <c r="FAU192" s="71"/>
      <c r="FAV192" s="72"/>
      <c r="FAW192" s="72"/>
      <c r="FAX192" s="72"/>
      <c r="FAY192" s="72"/>
      <c r="FAZ192" s="72"/>
      <c r="FBA192" s="72"/>
      <c r="FBB192" s="72"/>
      <c r="FBC192" s="72"/>
      <c r="FBD192" s="72"/>
      <c r="FBE192" s="71"/>
      <c r="FBF192" s="71"/>
      <c r="FBG192" s="71"/>
      <c r="FBH192" s="71"/>
      <c r="FBI192" s="71"/>
      <c r="FBJ192" s="71"/>
      <c r="FBK192" s="71"/>
      <c r="FBL192" s="72"/>
      <c r="FBM192" s="72"/>
      <c r="FBN192" s="72"/>
      <c r="FBO192" s="72"/>
      <c r="FBP192" s="72"/>
      <c r="FBQ192" s="72"/>
      <c r="FBR192" s="72"/>
      <c r="FBS192" s="72"/>
      <c r="FBT192" s="72"/>
      <c r="FBU192" s="71"/>
      <c r="FBV192" s="71"/>
      <c r="FBW192" s="71"/>
      <c r="FBX192" s="71"/>
      <c r="FBY192" s="71"/>
      <c r="FBZ192" s="71"/>
      <c r="FCA192" s="71"/>
      <c r="FCB192" s="72"/>
      <c r="FCC192" s="72"/>
      <c r="FCD192" s="72"/>
      <c r="FCE192" s="72"/>
      <c r="FCF192" s="72"/>
      <c r="FCG192" s="72"/>
      <c r="FCH192" s="72"/>
      <c r="FCI192" s="72"/>
      <c r="FCJ192" s="72"/>
      <c r="FCK192" s="71"/>
      <c r="FCL192" s="71"/>
      <c r="FCM192" s="71"/>
      <c r="FCN192" s="71"/>
      <c r="FCO192" s="71"/>
      <c r="FCP192" s="71"/>
      <c r="FCQ192" s="71"/>
      <c r="FCR192" s="72"/>
      <c r="FCS192" s="72"/>
      <c r="FCT192" s="72"/>
      <c r="FCU192" s="72"/>
      <c r="FCV192" s="72"/>
      <c r="FCW192" s="72"/>
      <c r="FCX192" s="72"/>
      <c r="FCY192" s="72"/>
      <c r="FCZ192" s="72"/>
      <c r="FDA192" s="71"/>
      <c r="FDB192" s="71"/>
      <c r="FDC192" s="71"/>
      <c r="FDD192" s="71"/>
      <c r="FDE192" s="71"/>
      <c r="FDF192" s="71"/>
      <c r="FDG192" s="71"/>
      <c r="FDH192" s="72"/>
      <c r="FDI192" s="72"/>
      <c r="FDJ192" s="72"/>
      <c r="FDK192" s="72"/>
      <c r="FDL192" s="72"/>
      <c r="FDM192" s="72"/>
      <c r="FDN192" s="72"/>
      <c r="FDO192" s="72"/>
      <c r="FDP192" s="72"/>
      <c r="FDQ192" s="71"/>
      <c r="FDR192" s="71"/>
      <c r="FDS192" s="71"/>
      <c r="FDT192" s="71"/>
      <c r="FDU192" s="71"/>
      <c r="FDV192" s="71"/>
      <c r="FDW192" s="71"/>
      <c r="FDX192" s="72"/>
      <c r="FDY192" s="72"/>
      <c r="FDZ192" s="72"/>
      <c r="FEA192" s="72"/>
      <c r="FEB192" s="72"/>
      <c r="FEC192" s="72"/>
      <c r="FED192" s="72"/>
      <c r="FEE192" s="72"/>
      <c r="FEF192" s="72"/>
      <c r="FEG192" s="71"/>
      <c r="FEH192" s="71"/>
      <c r="FEI192" s="71"/>
      <c r="FEJ192" s="71"/>
      <c r="FEK192" s="71"/>
      <c r="FEL192" s="71"/>
      <c r="FEM192" s="71"/>
      <c r="FEN192" s="72"/>
      <c r="FEO192" s="72"/>
      <c r="FEP192" s="72"/>
      <c r="FEQ192" s="72"/>
      <c r="FER192" s="72"/>
      <c r="FES192" s="72"/>
      <c r="FET192" s="72"/>
      <c r="FEU192" s="72"/>
      <c r="FEV192" s="72"/>
      <c r="FEW192" s="71"/>
      <c r="FEX192" s="71"/>
      <c r="FEY192" s="71"/>
      <c r="FEZ192" s="71"/>
      <c r="FFA192" s="71"/>
      <c r="FFB192" s="71"/>
      <c r="FFC192" s="71"/>
      <c r="FFD192" s="72"/>
      <c r="FFE192" s="72"/>
      <c r="FFF192" s="72"/>
      <c r="FFG192" s="72"/>
      <c r="FFH192" s="72"/>
      <c r="FFI192" s="72"/>
      <c r="FFJ192" s="72"/>
      <c r="FFK192" s="72"/>
      <c r="FFL192" s="72"/>
      <c r="FFM192" s="71"/>
      <c r="FFN192" s="71"/>
      <c r="FFO192" s="71"/>
      <c r="FFP192" s="71"/>
      <c r="FFQ192" s="71"/>
      <c r="FFR192" s="71"/>
      <c r="FFS192" s="71"/>
      <c r="FFT192" s="72"/>
      <c r="FFU192" s="72"/>
      <c r="FFV192" s="72"/>
      <c r="FFW192" s="72"/>
      <c r="FFX192" s="72"/>
      <c r="FFY192" s="72"/>
      <c r="FFZ192" s="72"/>
      <c r="FGA192" s="72"/>
      <c r="FGB192" s="72"/>
      <c r="FGC192" s="71"/>
      <c r="FGD192" s="71"/>
      <c r="FGE192" s="71"/>
      <c r="FGF192" s="71"/>
      <c r="FGG192" s="71"/>
      <c r="FGH192" s="71"/>
      <c r="FGI192" s="71"/>
      <c r="FGJ192" s="72"/>
      <c r="FGK192" s="72"/>
      <c r="FGL192" s="72"/>
      <c r="FGM192" s="72"/>
      <c r="FGN192" s="72"/>
      <c r="FGO192" s="72"/>
      <c r="FGP192" s="72"/>
      <c r="FGQ192" s="72"/>
      <c r="FGR192" s="72"/>
      <c r="FGS192" s="71"/>
      <c r="FGT192" s="71"/>
      <c r="FGU192" s="71"/>
      <c r="FGV192" s="71"/>
      <c r="FGW192" s="71"/>
      <c r="FGX192" s="71"/>
      <c r="FGY192" s="71"/>
      <c r="FGZ192" s="72"/>
      <c r="FHA192" s="72"/>
      <c r="FHB192" s="72"/>
      <c r="FHC192" s="72"/>
      <c r="FHD192" s="72"/>
      <c r="FHE192" s="72"/>
      <c r="FHF192" s="72"/>
      <c r="FHG192" s="72"/>
      <c r="FHH192" s="72"/>
      <c r="FHI192" s="71"/>
      <c r="FHJ192" s="71"/>
      <c r="FHK192" s="71"/>
      <c r="FHL192" s="71"/>
      <c r="FHM192" s="71"/>
      <c r="FHN192" s="71"/>
      <c r="FHO192" s="71"/>
      <c r="FHP192" s="72"/>
      <c r="FHQ192" s="72"/>
      <c r="FHR192" s="72"/>
      <c r="FHS192" s="72"/>
      <c r="FHT192" s="72"/>
      <c r="FHU192" s="72"/>
      <c r="FHV192" s="72"/>
      <c r="FHW192" s="72"/>
      <c r="FHX192" s="72"/>
      <c r="FHY192" s="71"/>
      <c r="FHZ192" s="71"/>
      <c r="FIA192" s="71"/>
      <c r="FIB192" s="71"/>
      <c r="FIC192" s="71"/>
      <c r="FID192" s="71"/>
      <c r="FIE192" s="71"/>
      <c r="FIF192" s="72"/>
      <c r="FIG192" s="72"/>
      <c r="FIH192" s="72"/>
      <c r="FII192" s="72"/>
      <c r="FIJ192" s="72"/>
      <c r="FIK192" s="72"/>
      <c r="FIL192" s="72"/>
      <c r="FIM192" s="72"/>
      <c r="FIN192" s="72"/>
      <c r="FIO192" s="71"/>
      <c r="FIP192" s="71"/>
      <c r="FIQ192" s="71"/>
      <c r="FIR192" s="71"/>
      <c r="FIS192" s="71"/>
      <c r="FIT192" s="71"/>
      <c r="FIU192" s="71"/>
      <c r="FIV192" s="72"/>
      <c r="FIW192" s="72"/>
      <c r="FIX192" s="72"/>
      <c r="FIY192" s="72"/>
      <c r="FIZ192" s="72"/>
      <c r="FJA192" s="72"/>
      <c r="FJB192" s="72"/>
      <c r="FJC192" s="72"/>
      <c r="FJD192" s="72"/>
      <c r="FJE192" s="71"/>
      <c r="FJF192" s="71"/>
      <c r="FJG192" s="71"/>
      <c r="FJH192" s="71"/>
      <c r="FJI192" s="71"/>
      <c r="FJJ192" s="71"/>
      <c r="FJK192" s="71"/>
      <c r="FJL192" s="72"/>
      <c r="FJM192" s="72"/>
      <c r="FJN192" s="72"/>
      <c r="FJO192" s="72"/>
      <c r="FJP192" s="72"/>
      <c r="FJQ192" s="72"/>
      <c r="FJR192" s="72"/>
      <c r="FJS192" s="72"/>
      <c r="FJT192" s="72"/>
      <c r="FJU192" s="71"/>
      <c r="FJV192" s="71"/>
      <c r="FJW192" s="71"/>
      <c r="FJX192" s="71"/>
      <c r="FJY192" s="71"/>
      <c r="FJZ192" s="71"/>
      <c r="FKA192" s="71"/>
      <c r="FKB192" s="72"/>
      <c r="FKC192" s="72"/>
      <c r="FKD192" s="72"/>
      <c r="FKE192" s="72"/>
      <c r="FKF192" s="72"/>
      <c r="FKG192" s="72"/>
      <c r="FKH192" s="72"/>
      <c r="FKI192" s="72"/>
      <c r="FKJ192" s="72"/>
      <c r="FKK192" s="71"/>
      <c r="FKL192" s="71"/>
      <c r="FKM192" s="71"/>
      <c r="FKN192" s="71"/>
      <c r="FKO192" s="71"/>
      <c r="FKP192" s="71"/>
      <c r="FKQ192" s="71"/>
      <c r="FKR192" s="72"/>
      <c r="FKS192" s="72"/>
      <c r="FKT192" s="72"/>
      <c r="FKU192" s="72"/>
      <c r="FKV192" s="72"/>
      <c r="FKW192" s="72"/>
      <c r="FKX192" s="72"/>
      <c r="FKY192" s="72"/>
      <c r="FKZ192" s="72"/>
      <c r="FLA192" s="71"/>
      <c r="FLB192" s="71"/>
      <c r="FLC192" s="71"/>
      <c r="FLD192" s="71"/>
      <c r="FLE192" s="71"/>
      <c r="FLF192" s="71"/>
      <c r="FLG192" s="71"/>
      <c r="FLH192" s="72"/>
      <c r="FLI192" s="72"/>
      <c r="FLJ192" s="72"/>
      <c r="FLK192" s="72"/>
      <c r="FLL192" s="72"/>
      <c r="FLM192" s="72"/>
      <c r="FLN192" s="72"/>
      <c r="FLO192" s="72"/>
      <c r="FLP192" s="72"/>
      <c r="FLQ192" s="71"/>
      <c r="FLR192" s="71"/>
      <c r="FLS192" s="71"/>
      <c r="FLT192" s="71"/>
      <c r="FLU192" s="71"/>
      <c r="FLV192" s="71"/>
      <c r="FLW192" s="71"/>
      <c r="FLX192" s="72"/>
      <c r="FLY192" s="72"/>
      <c r="FLZ192" s="72"/>
      <c r="FMA192" s="72"/>
      <c r="FMB192" s="72"/>
      <c r="FMC192" s="72"/>
      <c r="FMD192" s="72"/>
      <c r="FME192" s="72"/>
      <c r="FMF192" s="72"/>
      <c r="FMG192" s="71"/>
      <c r="FMH192" s="71"/>
      <c r="FMI192" s="71"/>
      <c r="FMJ192" s="71"/>
      <c r="FMK192" s="71"/>
      <c r="FML192" s="71"/>
      <c r="FMM192" s="71"/>
      <c r="FMN192" s="72"/>
      <c r="FMO192" s="72"/>
      <c r="FMP192" s="72"/>
      <c r="FMQ192" s="72"/>
      <c r="FMR192" s="72"/>
      <c r="FMS192" s="72"/>
      <c r="FMT192" s="72"/>
      <c r="FMU192" s="72"/>
      <c r="FMV192" s="72"/>
      <c r="FMW192" s="71"/>
      <c r="FMX192" s="71"/>
      <c r="FMY192" s="71"/>
      <c r="FMZ192" s="71"/>
      <c r="FNA192" s="71"/>
      <c r="FNB192" s="71"/>
      <c r="FNC192" s="71"/>
      <c r="FND192" s="72"/>
      <c r="FNE192" s="72"/>
      <c r="FNF192" s="72"/>
      <c r="FNG192" s="72"/>
      <c r="FNH192" s="72"/>
      <c r="FNI192" s="72"/>
      <c r="FNJ192" s="72"/>
      <c r="FNK192" s="72"/>
      <c r="FNL192" s="72"/>
      <c r="FNM192" s="71"/>
      <c r="FNN192" s="71"/>
      <c r="FNO192" s="71"/>
      <c r="FNP192" s="71"/>
      <c r="FNQ192" s="71"/>
      <c r="FNR192" s="71"/>
      <c r="FNS192" s="71"/>
      <c r="FNT192" s="72"/>
      <c r="FNU192" s="72"/>
      <c r="FNV192" s="72"/>
      <c r="FNW192" s="72"/>
      <c r="FNX192" s="72"/>
      <c r="FNY192" s="72"/>
      <c r="FNZ192" s="72"/>
      <c r="FOA192" s="72"/>
      <c r="FOB192" s="72"/>
      <c r="FOC192" s="71"/>
      <c r="FOD192" s="71"/>
      <c r="FOE192" s="71"/>
      <c r="FOF192" s="71"/>
      <c r="FOG192" s="71"/>
      <c r="FOH192" s="71"/>
      <c r="FOI192" s="71"/>
      <c r="FOJ192" s="72"/>
      <c r="FOK192" s="72"/>
      <c r="FOL192" s="72"/>
      <c r="FOM192" s="72"/>
      <c r="FON192" s="72"/>
      <c r="FOO192" s="72"/>
      <c r="FOP192" s="72"/>
      <c r="FOQ192" s="72"/>
      <c r="FOR192" s="72"/>
      <c r="FOS192" s="71"/>
      <c r="FOT192" s="71"/>
      <c r="FOU192" s="71"/>
      <c r="FOV192" s="71"/>
      <c r="FOW192" s="71"/>
      <c r="FOX192" s="71"/>
      <c r="FOY192" s="71"/>
      <c r="FOZ192" s="72"/>
      <c r="FPA192" s="72"/>
      <c r="FPB192" s="72"/>
      <c r="FPC192" s="72"/>
      <c r="FPD192" s="72"/>
      <c r="FPE192" s="72"/>
      <c r="FPF192" s="72"/>
      <c r="FPG192" s="72"/>
      <c r="FPH192" s="72"/>
      <c r="FPI192" s="71"/>
      <c r="FPJ192" s="71"/>
      <c r="FPK192" s="71"/>
      <c r="FPL192" s="71"/>
      <c r="FPM192" s="71"/>
      <c r="FPN192" s="71"/>
      <c r="FPO192" s="71"/>
      <c r="FPP192" s="72"/>
      <c r="FPQ192" s="72"/>
      <c r="FPR192" s="72"/>
      <c r="FPS192" s="72"/>
      <c r="FPT192" s="72"/>
      <c r="FPU192" s="72"/>
      <c r="FPV192" s="72"/>
      <c r="FPW192" s="72"/>
      <c r="FPX192" s="72"/>
      <c r="FPY192" s="71"/>
      <c r="FPZ192" s="71"/>
      <c r="FQA192" s="71"/>
      <c r="FQB192" s="71"/>
      <c r="FQC192" s="71"/>
      <c r="FQD192" s="71"/>
      <c r="FQE192" s="71"/>
      <c r="FQF192" s="72"/>
      <c r="FQG192" s="72"/>
      <c r="FQH192" s="72"/>
      <c r="FQI192" s="72"/>
      <c r="FQJ192" s="72"/>
      <c r="FQK192" s="72"/>
      <c r="FQL192" s="72"/>
      <c r="FQM192" s="72"/>
      <c r="FQN192" s="72"/>
      <c r="FQO192" s="71"/>
      <c r="FQP192" s="71"/>
      <c r="FQQ192" s="71"/>
      <c r="FQR192" s="71"/>
      <c r="FQS192" s="71"/>
      <c r="FQT192" s="71"/>
      <c r="FQU192" s="71"/>
      <c r="FQV192" s="72"/>
      <c r="FQW192" s="72"/>
      <c r="FQX192" s="72"/>
      <c r="FQY192" s="72"/>
      <c r="FQZ192" s="72"/>
      <c r="FRA192" s="72"/>
      <c r="FRB192" s="72"/>
      <c r="FRC192" s="72"/>
      <c r="FRD192" s="72"/>
      <c r="FRE192" s="71"/>
      <c r="FRF192" s="71"/>
      <c r="FRG192" s="71"/>
      <c r="FRH192" s="71"/>
      <c r="FRI192" s="71"/>
      <c r="FRJ192" s="71"/>
      <c r="FRK192" s="71"/>
      <c r="FRL192" s="72"/>
      <c r="FRM192" s="72"/>
      <c r="FRN192" s="72"/>
      <c r="FRO192" s="72"/>
      <c r="FRP192" s="72"/>
      <c r="FRQ192" s="72"/>
      <c r="FRR192" s="72"/>
      <c r="FRS192" s="72"/>
      <c r="FRT192" s="72"/>
      <c r="FRU192" s="71"/>
      <c r="FRV192" s="71"/>
      <c r="FRW192" s="71"/>
      <c r="FRX192" s="71"/>
      <c r="FRY192" s="71"/>
      <c r="FRZ192" s="71"/>
      <c r="FSA192" s="71"/>
      <c r="FSB192" s="72"/>
      <c r="FSC192" s="72"/>
      <c r="FSD192" s="72"/>
      <c r="FSE192" s="72"/>
      <c r="FSF192" s="72"/>
      <c r="FSG192" s="72"/>
      <c r="FSH192" s="72"/>
      <c r="FSI192" s="72"/>
      <c r="FSJ192" s="72"/>
      <c r="FSK192" s="71"/>
      <c r="FSL192" s="71"/>
      <c r="FSM192" s="71"/>
      <c r="FSN192" s="71"/>
      <c r="FSO192" s="71"/>
      <c r="FSP192" s="71"/>
      <c r="FSQ192" s="71"/>
      <c r="FSR192" s="72"/>
      <c r="FSS192" s="72"/>
      <c r="FST192" s="72"/>
      <c r="FSU192" s="72"/>
      <c r="FSV192" s="72"/>
      <c r="FSW192" s="72"/>
      <c r="FSX192" s="72"/>
      <c r="FSY192" s="72"/>
      <c r="FSZ192" s="72"/>
      <c r="FTA192" s="71"/>
      <c r="FTB192" s="71"/>
      <c r="FTC192" s="71"/>
      <c r="FTD192" s="71"/>
      <c r="FTE192" s="71"/>
      <c r="FTF192" s="71"/>
      <c r="FTG192" s="71"/>
      <c r="FTH192" s="72"/>
      <c r="FTI192" s="72"/>
      <c r="FTJ192" s="72"/>
      <c r="FTK192" s="72"/>
      <c r="FTL192" s="72"/>
      <c r="FTM192" s="72"/>
      <c r="FTN192" s="72"/>
      <c r="FTO192" s="72"/>
      <c r="FTP192" s="72"/>
      <c r="FTQ192" s="71"/>
      <c r="FTR192" s="71"/>
      <c r="FTS192" s="71"/>
      <c r="FTT192" s="71"/>
      <c r="FTU192" s="71"/>
      <c r="FTV192" s="71"/>
      <c r="FTW192" s="71"/>
      <c r="FTX192" s="72"/>
      <c r="FTY192" s="72"/>
      <c r="FTZ192" s="72"/>
      <c r="FUA192" s="72"/>
      <c r="FUB192" s="72"/>
      <c r="FUC192" s="72"/>
      <c r="FUD192" s="72"/>
      <c r="FUE192" s="72"/>
      <c r="FUF192" s="72"/>
      <c r="FUG192" s="71"/>
      <c r="FUH192" s="71"/>
      <c r="FUI192" s="71"/>
      <c r="FUJ192" s="71"/>
      <c r="FUK192" s="71"/>
      <c r="FUL192" s="71"/>
      <c r="FUM192" s="71"/>
      <c r="FUN192" s="72"/>
      <c r="FUO192" s="72"/>
      <c r="FUP192" s="72"/>
      <c r="FUQ192" s="72"/>
      <c r="FUR192" s="72"/>
      <c r="FUS192" s="72"/>
      <c r="FUT192" s="72"/>
      <c r="FUU192" s="72"/>
      <c r="FUV192" s="72"/>
      <c r="FUW192" s="71"/>
      <c r="FUX192" s="71"/>
      <c r="FUY192" s="71"/>
      <c r="FUZ192" s="71"/>
      <c r="FVA192" s="71"/>
      <c r="FVB192" s="71"/>
      <c r="FVC192" s="71"/>
      <c r="FVD192" s="72"/>
      <c r="FVE192" s="72"/>
      <c r="FVF192" s="72"/>
      <c r="FVG192" s="72"/>
      <c r="FVH192" s="72"/>
      <c r="FVI192" s="72"/>
      <c r="FVJ192" s="72"/>
      <c r="FVK192" s="72"/>
      <c r="FVL192" s="72"/>
      <c r="FVM192" s="71"/>
      <c r="FVN192" s="71"/>
      <c r="FVO192" s="71"/>
      <c r="FVP192" s="71"/>
      <c r="FVQ192" s="71"/>
      <c r="FVR192" s="71"/>
      <c r="FVS192" s="71"/>
      <c r="FVT192" s="72"/>
      <c r="FVU192" s="72"/>
      <c r="FVV192" s="72"/>
      <c r="FVW192" s="72"/>
      <c r="FVX192" s="72"/>
      <c r="FVY192" s="72"/>
      <c r="FVZ192" s="72"/>
      <c r="FWA192" s="72"/>
      <c r="FWB192" s="72"/>
      <c r="FWC192" s="71"/>
      <c r="FWD192" s="71"/>
      <c r="FWE192" s="71"/>
      <c r="FWF192" s="71"/>
      <c r="FWG192" s="71"/>
      <c r="FWH192" s="71"/>
      <c r="FWI192" s="71"/>
      <c r="FWJ192" s="72"/>
      <c r="FWK192" s="72"/>
      <c r="FWL192" s="72"/>
      <c r="FWM192" s="72"/>
      <c r="FWN192" s="72"/>
      <c r="FWO192" s="72"/>
      <c r="FWP192" s="72"/>
      <c r="FWQ192" s="72"/>
      <c r="FWR192" s="72"/>
      <c r="FWS192" s="71"/>
      <c r="FWT192" s="71"/>
      <c r="FWU192" s="71"/>
      <c r="FWV192" s="71"/>
      <c r="FWW192" s="71"/>
      <c r="FWX192" s="71"/>
      <c r="FWY192" s="71"/>
      <c r="FWZ192" s="72"/>
      <c r="FXA192" s="72"/>
      <c r="FXB192" s="72"/>
      <c r="FXC192" s="72"/>
      <c r="FXD192" s="72"/>
      <c r="FXE192" s="72"/>
      <c r="FXF192" s="72"/>
      <c r="FXG192" s="72"/>
      <c r="FXH192" s="72"/>
      <c r="FXI192" s="71"/>
      <c r="FXJ192" s="71"/>
      <c r="FXK192" s="71"/>
      <c r="FXL192" s="71"/>
      <c r="FXM192" s="71"/>
      <c r="FXN192" s="71"/>
      <c r="FXO192" s="71"/>
      <c r="FXP192" s="72"/>
      <c r="FXQ192" s="72"/>
      <c r="FXR192" s="72"/>
      <c r="FXS192" s="72"/>
      <c r="FXT192" s="72"/>
      <c r="FXU192" s="72"/>
      <c r="FXV192" s="72"/>
      <c r="FXW192" s="72"/>
      <c r="FXX192" s="72"/>
      <c r="FXY192" s="71"/>
      <c r="FXZ192" s="71"/>
      <c r="FYA192" s="71"/>
      <c r="FYB192" s="71"/>
      <c r="FYC192" s="71"/>
      <c r="FYD192" s="71"/>
      <c r="FYE192" s="71"/>
      <c r="FYF192" s="72"/>
      <c r="FYG192" s="72"/>
      <c r="FYH192" s="72"/>
      <c r="FYI192" s="72"/>
      <c r="FYJ192" s="72"/>
      <c r="FYK192" s="72"/>
      <c r="FYL192" s="72"/>
      <c r="FYM192" s="72"/>
      <c r="FYN192" s="72"/>
      <c r="FYO192" s="71"/>
      <c r="FYP192" s="71"/>
      <c r="FYQ192" s="71"/>
      <c r="FYR192" s="71"/>
      <c r="FYS192" s="71"/>
      <c r="FYT192" s="71"/>
      <c r="FYU192" s="71"/>
      <c r="FYV192" s="72"/>
      <c r="FYW192" s="72"/>
      <c r="FYX192" s="72"/>
      <c r="FYY192" s="72"/>
      <c r="FYZ192" s="72"/>
      <c r="FZA192" s="72"/>
      <c r="FZB192" s="72"/>
      <c r="FZC192" s="72"/>
      <c r="FZD192" s="72"/>
      <c r="FZE192" s="71"/>
      <c r="FZF192" s="71"/>
      <c r="FZG192" s="71"/>
      <c r="FZH192" s="71"/>
      <c r="FZI192" s="71"/>
      <c r="FZJ192" s="71"/>
      <c r="FZK192" s="71"/>
      <c r="FZL192" s="72"/>
      <c r="FZM192" s="72"/>
      <c r="FZN192" s="72"/>
      <c r="FZO192" s="72"/>
      <c r="FZP192" s="72"/>
      <c r="FZQ192" s="72"/>
      <c r="FZR192" s="72"/>
      <c r="FZS192" s="72"/>
      <c r="FZT192" s="72"/>
      <c r="FZU192" s="71"/>
      <c r="FZV192" s="71"/>
      <c r="FZW192" s="71"/>
      <c r="FZX192" s="71"/>
      <c r="FZY192" s="71"/>
      <c r="FZZ192" s="71"/>
      <c r="GAA192" s="71"/>
      <c r="GAB192" s="72"/>
      <c r="GAC192" s="72"/>
      <c r="GAD192" s="72"/>
      <c r="GAE192" s="72"/>
      <c r="GAF192" s="72"/>
      <c r="GAG192" s="72"/>
      <c r="GAH192" s="72"/>
      <c r="GAI192" s="72"/>
      <c r="GAJ192" s="72"/>
      <c r="GAK192" s="71"/>
      <c r="GAL192" s="71"/>
      <c r="GAM192" s="71"/>
      <c r="GAN192" s="71"/>
      <c r="GAO192" s="71"/>
      <c r="GAP192" s="71"/>
      <c r="GAQ192" s="71"/>
      <c r="GAR192" s="72"/>
      <c r="GAS192" s="72"/>
      <c r="GAT192" s="72"/>
      <c r="GAU192" s="72"/>
      <c r="GAV192" s="72"/>
      <c r="GAW192" s="72"/>
      <c r="GAX192" s="72"/>
      <c r="GAY192" s="72"/>
      <c r="GAZ192" s="72"/>
      <c r="GBA192" s="71"/>
      <c r="GBB192" s="71"/>
      <c r="GBC192" s="71"/>
      <c r="GBD192" s="71"/>
      <c r="GBE192" s="71"/>
      <c r="GBF192" s="71"/>
      <c r="GBG192" s="71"/>
      <c r="GBH192" s="72"/>
      <c r="GBI192" s="72"/>
      <c r="GBJ192" s="72"/>
      <c r="GBK192" s="72"/>
      <c r="GBL192" s="72"/>
      <c r="GBM192" s="72"/>
      <c r="GBN192" s="72"/>
      <c r="GBO192" s="72"/>
      <c r="GBP192" s="72"/>
      <c r="GBQ192" s="71"/>
      <c r="GBR192" s="71"/>
      <c r="GBS192" s="71"/>
      <c r="GBT192" s="71"/>
      <c r="GBU192" s="71"/>
      <c r="GBV192" s="71"/>
      <c r="GBW192" s="71"/>
      <c r="GBX192" s="72"/>
      <c r="GBY192" s="72"/>
      <c r="GBZ192" s="72"/>
      <c r="GCA192" s="72"/>
      <c r="GCB192" s="72"/>
      <c r="GCC192" s="72"/>
      <c r="GCD192" s="72"/>
      <c r="GCE192" s="72"/>
      <c r="GCF192" s="72"/>
      <c r="GCG192" s="71"/>
      <c r="GCH192" s="71"/>
      <c r="GCI192" s="71"/>
      <c r="GCJ192" s="71"/>
      <c r="GCK192" s="71"/>
      <c r="GCL192" s="71"/>
      <c r="GCM192" s="71"/>
      <c r="GCN192" s="72"/>
      <c r="GCO192" s="72"/>
      <c r="GCP192" s="72"/>
      <c r="GCQ192" s="72"/>
      <c r="GCR192" s="72"/>
      <c r="GCS192" s="72"/>
      <c r="GCT192" s="72"/>
      <c r="GCU192" s="72"/>
      <c r="GCV192" s="72"/>
      <c r="GCW192" s="71"/>
      <c r="GCX192" s="71"/>
      <c r="GCY192" s="71"/>
      <c r="GCZ192" s="71"/>
      <c r="GDA192" s="71"/>
      <c r="GDB192" s="71"/>
      <c r="GDC192" s="71"/>
      <c r="GDD192" s="72"/>
      <c r="GDE192" s="72"/>
      <c r="GDF192" s="72"/>
      <c r="GDG192" s="72"/>
      <c r="GDH192" s="72"/>
      <c r="GDI192" s="72"/>
      <c r="GDJ192" s="72"/>
      <c r="GDK192" s="72"/>
      <c r="GDL192" s="72"/>
      <c r="GDM192" s="71"/>
      <c r="GDN192" s="71"/>
      <c r="GDO192" s="71"/>
      <c r="GDP192" s="71"/>
      <c r="GDQ192" s="71"/>
      <c r="GDR192" s="71"/>
      <c r="GDS192" s="71"/>
      <c r="GDT192" s="72"/>
      <c r="GDU192" s="72"/>
      <c r="GDV192" s="72"/>
      <c r="GDW192" s="72"/>
      <c r="GDX192" s="72"/>
      <c r="GDY192" s="72"/>
      <c r="GDZ192" s="72"/>
      <c r="GEA192" s="72"/>
      <c r="GEB192" s="72"/>
      <c r="GEC192" s="71"/>
      <c r="GED192" s="71"/>
      <c r="GEE192" s="71"/>
      <c r="GEF192" s="71"/>
      <c r="GEG192" s="71"/>
      <c r="GEH192" s="71"/>
      <c r="GEI192" s="71"/>
      <c r="GEJ192" s="72"/>
      <c r="GEK192" s="72"/>
      <c r="GEL192" s="72"/>
      <c r="GEM192" s="72"/>
      <c r="GEN192" s="72"/>
      <c r="GEO192" s="72"/>
      <c r="GEP192" s="72"/>
      <c r="GEQ192" s="72"/>
      <c r="GER192" s="72"/>
      <c r="GES192" s="71"/>
      <c r="GET192" s="71"/>
      <c r="GEU192" s="71"/>
      <c r="GEV192" s="71"/>
      <c r="GEW192" s="71"/>
      <c r="GEX192" s="71"/>
      <c r="GEY192" s="71"/>
      <c r="GEZ192" s="72"/>
      <c r="GFA192" s="72"/>
      <c r="GFB192" s="72"/>
      <c r="GFC192" s="72"/>
      <c r="GFD192" s="72"/>
      <c r="GFE192" s="72"/>
      <c r="GFF192" s="72"/>
      <c r="GFG192" s="72"/>
      <c r="GFH192" s="72"/>
      <c r="GFI192" s="71"/>
      <c r="GFJ192" s="71"/>
      <c r="GFK192" s="71"/>
      <c r="GFL192" s="71"/>
      <c r="GFM192" s="71"/>
      <c r="GFN192" s="71"/>
      <c r="GFO192" s="71"/>
      <c r="GFP192" s="72"/>
      <c r="GFQ192" s="72"/>
      <c r="GFR192" s="72"/>
      <c r="GFS192" s="72"/>
      <c r="GFT192" s="72"/>
      <c r="GFU192" s="72"/>
      <c r="GFV192" s="72"/>
      <c r="GFW192" s="72"/>
      <c r="GFX192" s="72"/>
      <c r="GFY192" s="71"/>
      <c r="GFZ192" s="71"/>
      <c r="GGA192" s="71"/>
      <c r="GGB192" s="71"/>
      <c r="GGC192" s="71"/>
      <c r="GGD192" s="71"/>
      <c r="GGE192" s="71"/>
      <c r="GGF192" s="72"/>
      <c r="GGG192" s="72"/>
      <c r="GGH192" s="72"/>
      <c r="GGI192" s="72"/>
      <c r="GGJ192" s="72"/>
      <c r="GGK192" s="72"/>
      <c r="GGL192" s="72"/>
      <c r="GGM192" s="72"/>
      <c r="GGN192" s="72"/>
      <c r="GGO192" s="71"/>
      <c r="GGP192" s="71"/>
      <c r="GGQ192" s="71"/>
      <c r="GGR192" s="71"/>
      <c r="GGS192" s="71"/>
      <c r="GGT192" s="71"/>
      <c r="GGU192" s="71"/>
      <c r="GGV192" s="72"/>
      <c r="GGW192" s="72"/>
      <c r="GGX192" s="72"/>
      <c r="GGY192" s="72"/>
      <c r="GGZ192" s="72"/>
      <c r="GHA192" s="72"/>
      <c r="GHB192" s="72"/>
      <c r="GHC192" s="72"/>
      <c r="GHD192" s="72"/>
      <c r="GHE192" s="71"/>
      <c r="GHF192" s="71"/>
      <c r="GHG192" s="71"/>
      <c r="GHH192" s="71"/>
      <c r="GHI192" s="71"/>
      <c r="GHJ192" s="71"/>
      <c r="GHK192" s="71"/>
      <c r="GHL192" s="72"/>
      <c r="GHM192" s="72"/>
      <c r="GHN192" s="72"/>
      <c r="GHO192" s="72"/>
      <c r="GHP192" s="72"/>
      <c r="GHQ192" s="72"/>
      <c r="GHR192" s="72"/>
      <c r="GHS192" s="72"/>
      <c r="GHT192" s="72"/>
      <c r="GHU192" s="71"/>
      <c r="GHV192" s="71"/>
      <c r="GHW192" s="71"/>
      <c r="GHX192" s="71"/>
      <c r="GHY192" s="71"/>
      <c r="GHZ192" s="71"/>
      <c r="GIA192" s="71"/>
      <c r="GIB192" s="72"/>
      <c r="GIC192" s="72"/>
      <c r="GID192" s="72"/>
      <c r="GIE192" s="72"/>
      <c r="GIF192" s="72"/>
      <c r="GIG192" s="72"/>
      <c r="GIH192" s="72"/>
      <c r="GII192" s="72"/>
      <c r="GIJ192" s="72"/>
      <c r="GIK192" s="71"/>
      <c r="GIL192" s="71"/>
      <c r="GIM192" s="71"/>
      <c r="GIN192" s="71"/>
      <c r="GIO192" s="71"/>
      <c r="GIP192" s="71"/>
      <c r="GIQ192" s="71"/>
      <c r="GIR192" s="72"/>
      <c r="GIS192" s="72"/>
      <c r="GIT192" s="72"/>
      <c r="GIU192" s="72"/>
      <c r="GIV192" s="72"/>
      <c r="GIW192" s="72"/>
      <c r="GIX192" s="72"/>
      <c r="GIY192" s="72"/>
      <c r="GIZ192" s="72"/>
      <c r="GJA192" s="71"/>
      <c r="GJB192" s="71"/>
      <c r="GJC192" s="71"/>
      <c r="GJD192" s="71"/>
      <c r="GJE192" s="71"/>
      <c r="GJF192" s="71"/>
      <c r="GJG192" s="71"/>
      <c r="GJH192" s="72"/>
      <c r="GJI192" s="72"/>
      <c r="GJJ192" s="72"/>
      <c r="GJK192" s="72"/>
      <c r="GJL192" s="72"/>
      <c r="GJM192" s="72"/>
      <c r="GJN192" s="72"/>
      <c r="GJO192" s="72"/>
      <c r="GJP192" s="72"/>
      <c r="GJQ192" s="71"/>
      <c r="GJR192" s="71"/>
      <c r="GJS192" s="71"/>
      <c r="GJT192" s="71"/>
      <c r="GJU192" s="71"/>
      <c r="GJV192" s="71"/>
      <c r="GJW192" s="71"/>
      <c r="GJX192" s="72"/>
      <c r="GJY192" s="72"/>
      <c r="GJZ192" s="72"/>
      <c r="GKA192" s="72"/>
      <c r="GKB192" s="72"/>
      <c r="GKC192" s="72"/>
      <c r="GKD192" s="72"/>
      <c r="GKE192" s="72"/>
      <c r="GKF192" s="72"/>
      <c r="GKG192" s="71"/>
      <c r="GKH192" s="71"/>
      <c r="GKI192" s="71"/>
      <c r="GKJ192" s="71"/>
      <c r="GKK192" s="71"/>
      <c r="GKL192" s="71"/>
      <c r="GKM192" s="71"/>
      <c r="GKN192" s="72"/>
      <c r="GKO192" s="72"/>
      <c r="GKP192" s="72"/>
      <c r="GKQ192" s="72"/>
      <c r="GKR192" s="72"/>
      <c r="GKS192" s="72"/>
      <c r="GKT192" s="72"/>
      <c r="GKU192" s="72"/>
      <c r="GKV192" s="72"/>
      <c r="GKW192" s="71"/>
      <c r="GKX192" s="71"/>
      <c r="GKY192" s="71"/>
      <c r="GKZ192" s="71"/>
      <c r="GLA192" s="71"/>
      <c r="GLB192" s="71"/>
      <c r="GLC192" s="71"/>
      <c r="GLD192" s="72"/>
      <c r="GLE192" s="72"/>
      <c r="GLF192" s="72"/>
      <c r="GLG192" s="72"/>
      <c r="GLH192" s="72"/>
      <c r="GLI192" s="72"/>
      <c r="GLJ192" s="72"/>
      <c r="GLK192" s="72"/>
      <c r="GLL192" s="72"/>
      <c r="GLM192" s="71"/>
      <c r="GLN192" s="71"/>
      <c r="GLO192" s="71"/>
      <c r="GLP192" s="71"/>
      <c r="GLQ192" s="71"/>
      <c r="GLR192" s="71"/>
      <c r="GLS192" s="71"/>
      <c r="GLT192" s="72"/>
      <c r="GLU192" s="72"/>
      <c r="GLV192" s="72"/>
      <c r="GLW192" s="72"/>
      <c r="GLX192" s="72"/>
      <c r="GLY192" s="72"/>
      <c r="GLZ192" s="72"/>
      <c r="GMA192" s="72"/>
      <c r="GMB192" s="72"/>
      <c r="GMC192" s="71"/>
      <c r="GMD192" s="71"/>
      <c r="GME192" s="71"/>
      <c r="GMF192" s="71"/>
      <c r="GMG192" s="71"/>
      <c r="GMH192" s="71"/>
      <c r="GMI192" s="71"/>
      <c r="GMJ192" s="72"/>
      <c r="GMK192" s="72"/>
      <c r="GML192" s="72"/>
      <c r="GMM192" s="72"/>
      <c r="GMN192" s="72"/>
      <c r="GMO192" s="72"/>
      <c r="GMP192" s="72"/>
      <c r="GMQ192" s="72"/>
      <c r="GMR192" s="72"/>
      <c r="GMS192" s="71"/>
      <c r="GMT192" s="71"/>
      <c r="GMU192" s="71"/>
      <c r="GMV192" s="71"/>
      <c r="GMW192" s="71"/>
      <c r="GMX192" s="71"/>
      <c r="GMY192" s="71"/>
      <c r="GMZ192" s="72"/>
      <c r="GNA192" s="72"/>
      <c r="GNB192" s="72"/>
      <c r="GNC192" s="72"/>
      <c r="GND192" s="72"/>
      <c r="GNE192" s="72"/>
      <c r="GNF192" s="72"/>
      <c r="GNG192" s="72"/>
      <c r="GNH192" s="72"/>
      <c r="GNI192" s="71"/>
      <c r="GNJ192" s="71"/>
      <c r="GNK192" s="71"/>
      <c r="GNL192" s="71"/>
      <c r="GNM192" s="71"/>
      <c r="GNN192" s="71"/>
      <c r="GNO192" s="71"/>
      <c r="GNP192" s="72"/>
      <c r="GNQ192" s="72"/>
      <c r="GNR192" s="72"/>
      <c r="GNS192" s="72"/>
      <c r="GNT192" s="72"/>
      <c r="GNU192" s="72"/>
      <c r="GNV192" s="72"/>
      <c r="GNW192" s="72"/>
      <c r="GNX192" s="72"/>
      <c r="GNY192" s="71"/>
      <c r="GNZ192" s="71"/>
      <c r="GOA192" s="71"/>
      <c r="GOB192" s="71"/>
      <c r="GOC192" s="71"/>
      <c r="GOD192" s="71"/>
      <c r="GOE192" s="71"/>
      <c r="GOF192" s="72"/>
      <c r="GOG192" s="72"/>
      <c r="GOH192" s="72"/>
      <c r="GOI192" s="72"/>
      <c r="GOJ192" s="72"/>
      <c r="GOK192" s="72"/>
      <c r="GOL192" s="72"/>
      <c r="GOM192" s="72"/>
      <c r="GON192" s="72"/>
      <c r="GOO192" s="71"/>
      <c r="GOP192" s="71"/>
      <c r="GOQ192" s="71"/>
      <c r="GOR192" s="71"/>
      <c r="GOS192" s="71"/>
      <c r="GOT192" s="71"/>
      <c r="GOU192" s="71"/>
      <c r="GOV192" s="72"/>
      <c r="GOW192" s="72"/>
      <c r="GOX192" s="72"/>
      <c r="GOY192" s="72"/>
      <c r="GOZ192" s="72"/>
      <c r="GPA192" s="72"/>
      <c r="GPB192" s="72"/>
      <c r="GPC192" s="72"/>
      <c r="GPD192" s="72"/>
      <c r="GPE192" s="71"/>
      <c r="GPF192" s="71"/>
      <c r="GPG192" s="71"/>
      <c r="GPH192" s="71"/>
      <c r="GPI192" s="71"/>
      <c r="GPJ192" s="71"/>
      <c r="GPK192" s="71"/>
      <c r="GPL192" s="72"/>
      <c r="GPM192" s="72"/>
      <c r="GPN192" s="72"/>
      <c r="GPO192" s="72"/>
      <c r="GPP192" s="72"/>
      <c r="GPQ192" s="72"/>
      <c r="GPR192" s="72"/>
      <c r="GPS192" s="72"/>
      <c r="GPT192" s="72"/>
      <c r="GPU192" s="71"/>
      <c r="GPV192" s="71"/>
      <c r="GPW192" s="71"/>
      <c r="GPX192" s="71"/>
      <c r="GPY192" s="71"/>
      <c r="GPZ192" s="71"/>
      <c r="GQA192" s="71"/>
      <c r="GQB192" s="72"/>
      <c r="GQC192" s="72"/>
      <c r="GQD192" s="72"/>
      <c r="GQE192" s="72"/>
      <c r="GQF192" s="72"/>
      <c r="GQG192" s="72"/>
      <c r="GQH192" s="72"/>
      <c r="GQI192" s="72"/>
      <c r="GQJ192" s="72"/>
      <c r="GQK192" s="71"/>
      <c r="GQL192" s="71"/>
      <c r="GQM192" s="71"/>
      <c r="GQN192" s="71"/>
      <c r="GQO192" s="71"/>
      <c r="GQP192" s="71"/>
      <c r="GQQ192" s="71"/>
      <c r="GQR192" s="72"/>
      <c r="GQS192" s="72"/>
      <c r="GQT192" s="72"/>
      <c r="GQU192" s="72"/>
      <c r="GQV192" s="72"/>
      <c r="GQW192" s="72"/>
      <c r="GQX192" s="72"/>
      <c r="GQY192" s="72"/>
      <c r="GQZ192" s="72"/>
      <c r="GRA192" s="71"/>
      <c r="GRB192" s="71"/>
      <c r="GRC192" s="71"/>
      <c r="GRD192" s="71"/>
      <c r="GRE192" s="71"/>
      <c r="GRF192" s="71"/>
      <c r="GRG192" s="71"/>
      <c r="GRH192" s="72"/>
      <c r="GRI192" s="72"/>
      <c r="GRJ192" s="72"/>
      <c r="GRK192" s="72"/>
      <c r="GRL192" s="72"/>
      <c r="GRM192" s="72"/>
      <c r="GRN192" s="72"/>
      <c r="GRO192" s="72"/>
      <c r="GRP192" s="72"/>
      <c r="GRQ192" s="71"/>
      <c r="GRR192" s="71"/>
      <c r="GRS192" s="71"/>
      <c r="GRT192" s="71"/>
      <c r="GRU192" s="71"/>
      <c r="GRV192" s="71"/>
      <c r="GRW192" s="71"/>
      <c r="GRX192" s="72"/>
      <c r="GRY192" s="72"/>
      <c r="GRZ192" s="72"/>
      <c r="GSA192" s="72"/>
      <c r="GSB192" s="72"/>
      <c r="GSC192" s="72"/>
      <c r="GSD192" s="72"/>
      <c r="GSE192" s="72"/>
      <c r="GSF192" s="72"/>
      <c r="GSG192" s="71"/>
      <c r="GSH192" s="71"/>
      <c r="GSI192" s="71"/>
      <c r="GSJ192" s="71"/>
      <c r="GSK192" s="71"/>
      <c r="GSL192" s="71"/>
      <c r="GSM192" s="71"/>
      <c r="GSN192" s="72"/>
      <c r="GSO192" s="72"/>
      <c r="GSP192" s="72"/>
      <c r="GSQ192" s="72"/>
      <c r="GSR192" s="72"/>
      <c r="GSS192" s="72"/>
      <c r="GST192" s="72"/>
      <c r="GSU192" s="72"/>
      <c r="GSV192" s="72"/>
      <c r="GSW192" s="71"/>
      <c r="GSX192" s="71"/>
      <c r="GSY192" s="71"/>
      <c r="GSZ192" s="71"/>
      <c r="GTA192" s="71"/>
      <c r="GTB192" s="71"/>
      <c r="GTC192" s="71"/>
      <c r="GTD192" s="72"/>
      <c r="GTE192" s="72"/>
      <c r="GTF192" s="72"/>
      <c r="GTG192" s="72"/>
      <c r="GTH192" s="72"/>
      <c r="GTI192" s="72"/>
      <c r="GTJ192" s="72"/>
      <c r="GTK192" s="72"/>
      <c r="GTL192" s="72"/>
      <c r="GTM192" s="71"/>
      <c r="GTN192" s="71"/>
      <c r="GTO192" s="71"/>
      <c r="GTP192" s="71"/>
      <c r="GTQ192" s="71"/>
      <c r="GTR192" s="71"/>
      <c r="GTS192" s="71"/>
      <c r="GTT192" s="72"/>
      <c r="GTU192" s="72"/>
      <c r="GTV192" s="72"/>
      <c r="GTW192" s="72"/>
      <c r="GTX192" s="72"/>
      <c r="GTY192" s="72"/>
      <c r="GTZ192" s="72"/>
      <c r="GUA192" s="72"/>
      <c r="GUB192" s="72"/>
      <c r="GUC192" s="71"/>
      <c r="GUD192" s="71"/>
      <c r="GUE192" s="71"/>
      <c r="GUF192" s="71"/>
      <c r="GUG192" s="71"/>
      <c r="GUH192" s="71"/>
      <c r="GUI192" s="71"/>
      <c r="GUJ192" s="72"/>
      <c r="GUK192" s="72"/>
      <c r="GUL192" s="72"/>
      <c r="GUM192" s="72"/>
      <c r="GUN192" s="72"/>
      <c r="GUO192" s="72"/>
      <c r="GUP192" s="72"/>
      <c r="GUQ192" s="72"/>
      <c r="GUR192" s="72"/>
      <c r="GUS192" s="71"/>
      <c r="GUT192" s="71"/>
      <c r="GUU192" s="71"/>
      <c r="GUV192" s="71"/>
      <c r="GUW192" s="71"/>
      <c r="GUX192" s="71"/>
      <c r="GUY192" s="71"/>
      <c r="GUZ192" s="72"/>
      <c r="GVA192" s="72"/>
      <c r="GVB192" s="72"/>
      <c r="GVC192" s="72"/>
      <c r="GVD192" s="72"/>
      <c r="GVE192" s="72"/>
      <c r="GVF192" s="72"/>
      <c r="GVG192" s="72"/>
      <c r="GVH192" s="72"/>
      <c r="GVI192" s="71"/>
      <c r="GVJ192" s="71"/>
      <c r="GVK192" s="71"/>
      <c r="GVL192" s="71"/>
      <c r="GVM192" s="71"/>
      <c r="GVN192" s="71"/>
      <c r="GVO192" s="71"/>
      <c r="GVP192" s="72"/>
      <c r="GVQ192" s="72"/>
      <c r="GVR192" s="72"/>
      <c r="GVS192" s="72"/>
      <c r="GVT192" s="72"/>
      <c r="GVU192" s="72"/>
      <c r="GVV192" s="72"/>
      <c r="GVW192" s="72"/>
      <c r="GVX192" s="72"/>
      <c r="GVY192" s="71"/>
      <c r="GVZ192" s="71"/>
      <c r="GWA192" s="71"/>
      <c r="GWB192" s="71"/>
      <c r="GWC192" s="71"/>
      <c r="GWD192" s="71"/>
      <c r="GWE192" s="71"/>
      <c r="GWF192" s="72"/>
      <c r="GWG192" s="72"/>
      <c r="GWH192" s="72"/>
      <c r="GWI192" s="72"/>
      <c r="GWJ192" s="72"/>
      <c r="GWK192" s="72"/>
      <c r="GWL192" s="72"/>
      <c r="GWM192" s="72"/>
      <c r="GWN192" s="72"/>
      <c r="GWO192" s="71"/>
      <c r="GWP192" s="71"/>
      <c r="GWQ192" s="71"/>
      <c r="GWR192" s="71"/>
      <c r="GWS192" s="71"/>
      <c r="GWT192" s="71"/>
      <c r="GWU192" s="71"/>
      <c r="GWV192" s="72"/>
      <c r="GWW192" s="72"/>
      <c r="GWX192" s="72"/>
      <c r="GWY192" s="72"/>
      <c r="GWZ192" s="72"/>
      <c r="GXA192" s="72"/>
      <c r="GXB192" s="72"/>
      <c r="GXC192" s="72"/>
      <c r="GXD192" s="72"/>
      <c r="GXE192" s="71"/>
      <c r="GXF192" s="71"/>
      <c r="GXG192" s="71"/>
      <c r="GXH192" s="71"/>
      <c r="GXI192" s="71"/>
      <c r="GXJ192" s="71"/>
      <c r="GXK192" s="71"/>
      <c r="GXL192" s="72"/>
      <c r="GXM192" s="72"/>
      <c r="GXN192" s="72"/>
      <c r="GXO192" s="72"/>
      <c r="GXP192" s="72"/>
      <c r="GXQ192" s="72"/>
      <c r="GXR192" s="72"/>
      <c r="GXS192" s="72"/>
      <c r="GXT192" s="72"/>
      <c r="GXU192" s="71"/>
      <c r="GXV192" s="71"/>
      <c r="GXW192" s="71"/>
      <c r="GXX192" s="71"/>
      <c r="GXY192" s="71"/>
      <c r="GXZ192" s="71"/>
      <c r="GYA192" s="71"/>
      <c r="GYB192" s="72"/>
      <c r="GYC192" s="72"/>
      <c r="GYD192" s="72"/>
      <c r="GYE192" s="72"/>
      <c r="GYF192" s="72"/>
      <c r="GYG192" s="72"/>
      <c r="GYH192" s="72"/>
      <c r="GYI192" s="72"/>
      <c r="GYJ192" s="72"/>
      <c r="GYK192" s="71"/>
      <c r="GYL192" s="71"/>
      <c r="GYM192" s="71"/>
      <c r="GYN192" s="71"/>
      <c r="GYO192" s="71"/>
      <c r="GYP192" s="71"/>
      <c r="GYQ192" s="71"/>
      <c r="GYR192" s="72"/>
      <c r="GYS192" s="72"/>
      <c r="GYT192" s="72"/>
      <c r="GYU192" s="72"/>
      <c r="GYV192" s="72"/>
      <c r="GYW192" s="72"/>
      <c r="GYX192" s="72"/>
      <c r="GYY192" s="72"/>
      <c r="GYZ192" s="72"/>
      <c r="GZA192" s="71"/>
      <c r="GZB192" s="71"/>
      <c r="GZC192" s="71"/>
      <c r="GZD192" s="71"/>
      <c r="GZE192" s="71"/>
      <c r="GZF192" s="71"/>
      <c r="GZG192" s="71"/>
      <c r="GZH192" s="72"/>
      <c r="GZI192" s="72"/>
      <c r="GZJ192" s="72"/>
      <c r="GZK192" s="72"/>
      <c r="GZL192" s="72"/>
      <c r="GZM192" s="72"/>
      <c r="GZN192" s="72"/>
      <c r="GZO192" s="72"/>
      <c r="GZP192" s="72"/>
      <c r="GZQ192" s="71"/>
      <c r="GZR192" s="71"/>
      <c r="GZS192" s="71"/>
      <c r="GZT192" s="71"/>
      <c r="GZU192" s="71"/>
      <c r="GZV192" s="71"/>
      <c r="GZW192" s="71"/>
      <c r="GZX192" s="72"/>
      <c r="GZY192" s="72"/>
      <c r="GZZ192" s="72"/>
      <c r="HAA192" s="72"/>
      <c r="HAB192" s="72"/>
      <c r="HAC192" s="72"/>
      <c r="HAD192" s="72"/>
      <c r="HAE192" s="72"/>
      <c r="HAF192" s="72"/>
      <c r="HAG192" s="71"/>
      <c r="HAH192" s="71"/>
      <c r="HAI192" s="71"/>
      <c r="HAJ192" s="71"/>
      <c r="HAK192" s="71"/>
      <c r="HAL192" s="71"/>
      <c r="HAM192" s="71"/>
      <c r="HAN192" s="72"/>
      <c r="HAO192" s="72"/>
      <c r="HAP192" s="72"/>
      <c r="HAQ192" s="72"/>
      <c r="HAR192" s="72"/>
      <c r="HAS192" s="72"/>
      <c r="HAT192" s="72"/>
      <c r="HAU192" s="72"/>
      <c r="HAV192" s="72"/>
      <c r="HAW192" s="71"/>
      <c r="HAX192" s="71"/>
      <c r="HAY192" s="71"/>
      <c r="HAZ192" s="71"/>
      <c r="HBA192" s="71"/>
      <c r="HBB192" s="71"/>
      <c r="HBC192" s="71"/>
      <c r="HBD192" s="72"/>
      <c r="HBE192" s="72"/>
      <c r="HBF192" s="72"/>
      <c r="HBG192" s="72"/>
      <c r="HBH192" s="72"/>
      <c r="HBI192" s="72"/>
      <c r="HBJ192" s="72"/>
      <c r="HBK192" s="72"/>
      <c r="HBL192" s="72"/>
      <c r="HBM192" s="71"/>
      <c r="HBN192" s="71"/>
      <c r="HBO192" s="71"/>
      <c r="HBP192" s="71"/>
      <c r="HBQ192" s="71"/>
      <c r="HBR192" s="71"/>
      <c r="HBS192" s="71"/>
      <c r="HBT192" s="72"/>
      <c r="HBU192" s="72"/>
      <c r="HBV192" s="72"/>
      <c r="HBW192" s="72"/>
      <c r="HBX192" s="72"/>
      <c r="HBY192" s="72"/>
      <c r="HBZ192" s="72"/>
      <c r="HCA192" s="72"/>
      <c r="HCB192" s="72"/>
      <c r="HCC192" s="71"/>
      <c r="HCD192" s="71"/>
      <c r="HCE192" s="71"/>
      <c r="HCF192" s="71"/>
      <c r="HCG192" s="71"/>
      <c r="HCH192" s="71"/>
      <c r="HCI192" s="71"/>
      <c r="HCJ192" s="72"/>
      <c r="HCK192" s="72"/>
      <c r="HCL192" s="72"/>
      <c r="HCM192" s="72"/>
      <c r="HCN192" s="72"/>
      <c r="HCO192" s="72"/>
      <c r="HCP192" s="72"/>
      <c r="HCQ192" s="72"/>
      <c r="HCR192" s="72"/>
      <c r="HCS192" s="71"/>
      <c r="HCT192" s="71"/>
      <c r="HCU192" s="71"/>
      <c r="HCV192" s="71"/>
      <c r="HCW192" s="71"/>
      <c r="HCX192" s="71"/>
      <c r="HCY192" s="71"/>
      <c r="HCZ192" s="72"/>
      <c r="HDA192" s="72"/>
      <c r="HDB192" s="72"/>
      <c r="HDC192" s="72"/>
      <c r="HDD192" s="72"/>
      <c r="HDE192" s="72"/>
      <c r="HDF192" s="72"/>
      <c r="HDG192" s="72"/>
      <c r="HDH192" s="72"/>
      <c r="HDI192" s="71"/>
      <c r="HDJ192" s="71"/>
      <c r="HDK192" s="71"/>
      <c r="HDL192" s="71"/>
      <c r="HDM192" s="71"/>
      <c r="HDN192" s="71"/>
      <c r="HDO192" s="71"/>
      <c r="HDP192" s="72"/>
      <c r="HDQ192" s="72"/>
      <c r="HDR192" s="72"/>
      <c r="HDS192" s="72"/>
      <c r="HDT192" s="72"/>
      <c r="HDU192" s="72"/>
      <c r="HDV192" s="72"/>
      <c r="HDW192" s="72"/>
      <c r="HDX192" s="72"/>
      <c r="HDY192" s="71"/>
      <c r="HDZ192" s="71"/>
      <c r="HEA192" s="71"/>
      <c r="HEB192" s="71"/>
      <c r="HEC192" s="71"/>
      <c r="HED192" s="71"/>
      <c r="HEE192" s="71"/>
      <c r="HEF192" s="72"/>
      <c r="HEG192" s="72"/>
      <c r="HEH192" s="72"/>
      <c r="HEI192" s="72"/>
      <c r="HEJ192" s="72"/>
      <c r="HEK192" s="72"/>
      <c r="HEL192" s="72"/>
      <c r="HEM192" s="72"/>
      <c r="HEN192" s="72"/>
      <c r="HEO192" s="71"/>
      <c r="HEP192" s="71"/>
      <c r="HEQ192" s="71"/>
      <c r="HER192" s="71"/>
      <c r="HES192" s="71"/>
      <c r="HET192" s="71"/>
      <c r="HEU192" s="71"/>
      <c r="HEV192" s="72"/>
      <c r="HEW192" s="72"/>
      <c r="HEX192" s="72"/>
      <c r="HEY192" s="72"/>
      <c r="HEZ192" s="72"/>
      <c r="HFA192" s="72"/>
      <c r="HFB192" s="72"/>
      <c r="HFC192" s="72"/>
      <c r="HFD192" s="72"/>
      <c r="HFE192" s="71"/>
      <c r="HFF192" s="71"/>
      <c r="HFG192" s="71"/>
      <c r="HFH192" s="71"/>
      <c r="HFI192" s="71"/>
      <c r="HFJ192" s="71"/>
      <c r="HFK192" s="71"/>
      <c r="HFL192" s="72"/>
      <c r="HFM192" s="72"/>
      <c r="HFN192" s="72"/>
      <c r="HFO192" s="72"/>
      <c r="HFP192" s="72"/>
      <c r="HFQ192" s="72"/>
      <c r="HFR192" s="72"/>
      <c r="HFS192" s="72"/>
      <c r="HFT192" s="72"/>
      <c r="HFU192" s="71"/>
      <c r="HFV192" s="71"/>
      <c r="HFW192" s="71"/>
      <c r="HFX192" s="71"/>
      <c r="HFY192" s="71"/>
      <c r="HFZ192" s="71"/>
      <c r="HGA192" s="71"/>
      <c r="HGB192" s="72"/>
      <c r="HGC192" s="72"/>
      <c r="HGD192" s="72"/>
      <c r="HGE192" s="72"/>
      <c r="HGF192" s="72"/>
      <c r="HGG192" s="72"/>
      <c r="HGH192" s="72"/>
      <c r="HGI192" s="72"/>
      <c r="HGJ192" s="72"/>
      <c r="HGK192" s="71"/>
      <c r="HGL192" s="71"/>
      <c r="HGM192" s="71"/>
      <c r="HGN192" s="71"/>
      <c r="HGO192" s="71"/>
      <c r="HGP192" s="71"/>
      <c r="HGQ192" s="71"/>
      <c r="HGR192" s="72"/>
      <c r="HGS192" s="72"/>
      <c r="HGT192" s="72"/>
      <c r="HGU192" s="72"/>
      <c r="HGV192" s="72"/>
      <c r="HGW192" s="72"/>
      <c r="HGX192" s="72"/>
      <c r="HGY192" s="72"/>
      <c r="HGZ192" s="72"/>
      <c r="HHA192" s="71"/>
      <c r="HHB192" s="71"/>
      <c r="HHC192" s="71"/>
      <c r="HHD192" s="71"/>
      <c r="HHE192" s="71"/>
      <c r="HHF192" s="71"/>
      <c r="HHG192" s="71"/>
      <c r="HHH192" s="72"/>
      <c r="HHI192" s="72"/>
      <c r="HHJ192" s="72"/>
      <c r="HHK192" s="72"/>
      <c r="HHL192" s="72"/>
      <c r="HHM192" s="72"/>
      <c r="HHN192" s="72"/>
      <c r="HHO192" s="72"/>
      <c r="HHP192" s="72"/>
      <c r="HHQ192" s="71"/>
      <c r="HHR192" s="71"/>
      <c r="HHS192" s="71"/>
      <c r="HHT192" s="71"/>
      <c r="HHU192" s="71"/>
      <c r="HHV192" s="71"/>
      <c r="HHW192" s="71"/>
      <c r="HHX192" s="72"/>
      <c r="HHY192" s="72"/>
      <c r="HHZ192" s="72"/>
      <c r="HIA192" s="72"/>
      <c r="HIB192" s="72"/>
      <c r="HIC192" s="72"/>
      <c r="HID192" s="72"/>
      <c r="HIE192" s="72"/>
      <c r="HIF192" s="72"/>
      <c r="HIG192" s="71"/>
      <c r="HIH192" s="71"/>
      <c r="HII192" s="71"/>
      <c r="HIJ192" s="71"/>
      <c r="HIK192" s="71"/>
      <c r="HIL192" s="71"/>
      <c r="HIM192" s="71"/>
      <c r="HIN192" s="72"/>
      <c r="HIO192" s="72"/>
      <c r="HIP192" s="72"/>
      <c r="HIQ192" s="72"/>
      <c r="HIR192" s="72"/>
      <c r="HIS192" s="72"/>
      <c r="HIT192" s="72"/>
      <c r="HIU192" s="72"/>
      <c r="HIV192" s="72"/>
      <c r="HIW192" s="71"/>
      <c r="HIX192" s="71"/>
      <c r="HIY192" s="71"/>
      <c r="HIZ192" s="71"/>
      <c r="HJA192" s="71"/>
      <c r="HJB192" s="71"/>
      <c r="HJC192" s="71"/>
      <c r="HJD192" s="72"/>
      <c r="HJE192" s="72"/>
      <c r="HJF192" s="72"/>
      <c r="HJG192" s="72"/>
      <c r="HJH192" s="72"/>
      <c r="HJI192" s="72"/>
      <c r="HJJ192" s="72"/>
      <c r="HJK192" s="72"/>
      <c r="HJL192" s="72"/>
      <c r="HJM192" s="71"/>
      <c r="HJN192" s="71"/>
      <c r="HJO192" s="71"/>
      <c r="HJP192" s="71"/>
      <c r="HJQ192" s="71"/>
      <c r="HJR192" s="71"/>
      <c r="HJS192" s="71"/>
      <c r="HJT192" s="72"/>
      <c r="HJU192" s="72"/>
      <c r="HJV192" s="72"/>
      <c r="HJW192" s="72"/>
      <c r="HJX192" s="72"/>
      <c r="HJY192" s="72"/>
      <c r="HJZ192" s="72"/>
      <c r="HKA192" s="72"/>
      <c r="HKB192" s="72"/>
      <c r="HKC192" s="71"/>
      <c r="HKD192" s="71"/>
      <c r="HKE192" s="71"/>
      <c r="HKF192" s="71"/>
      <c r="HKG192" s="71"/>
      <c r="HKH192" s="71"/>
      <c r="HKI192" s="71"/>
      <c r="HKJ192" s="72"/>
      <c r="HKK192" s="72"/>
      <c r="HKL192" s="72"/>
      <c r="HKM192" s="72"/>
      <c r="HKN192" s="72"/>
      <c r="HKO192" s="72"/>
      <c r="HKP192" s="72"/>
      <c r="HKQ192" s="72"/>
      <c r="HKR192" s="72"/>
      <c r="HKS192" s="71"/>
      <c r="HKT192" s="71"/>
      <c r="HKU192" s="71"/>
      <c r="HKV192" s="71"/>
      <c r="HKW192" s="71"/>
      <c r="HKX192" s="71"/>
      <c r="HKY192" s="71"/>
      <c r="HKZ192" s="72"/>
      <c r="HLA192" s="72"/>
      <c r="HLB192" s="72"/>
      <c r="HLC192" s="72"/>
      <c r="HLD192" s="72"/>
      <c r="HLE192" s="72"/>
      <c r="HLF192" s="72"/>
      <c r="HLG192" s="72"/>
      <c r="HLH192" s="72"/>
      <c r="HLI192" s="71"/>
      <c r="HLJ192" s="71"/>
      <c r="HLK192" s="71"/>
      <c r="HLL192" s="71"/>
      <c r="HLM192" s="71"/>
      <c r="HLN192" s="71"/>
      <c r="HLO192" s="71"/>
      <c r="HLP192" s="72"/>
      <c r="HLQ192" s="72"/>
      <c r="HLR192" s="72"/>
      <c r="HLS192" s="72"/>
      <c r="HLT192" s="72"/>
      <c r="HLU192" s="72"/>
      <c r="HLV192" s="72"/>
      <c r="HLW192" s="72"/>
      <c r="HLX192" s="72"/>
      <c r="HLY192" s="71"/>
      <c r="HLZ192" s="71"/>
      <c r="HMA192" s="71"/>
      <c r="HMB192" s="71"/>
      <c r="HMC192" s="71"/>
      <c r="HMD192" s="71"/>
      <c r="HME192" s="71"/>
      <c r="HMF192" s="72"/>
      <c r="HMG192" s="72"/>
      <c r="HMH192" s="72"/>
      <c r="HMI192" s="72"/>
      <c r="HMJ192" s="72"/>
      <c r="HMK192" s="72"/>
      <c r="HML192" s="72"/>
      <c r="HMM192" s="72"/>
      <c r="HMN192" s="72"/>
      <c r="HMO192" s="71"/>
      <c r="HMP192" s="71"/>
      <c r="HMQ192" s="71"/>
      <c r="HMR192" s="71"/>
      <c r="HMS192" s="71"/>
      <c r="HMT192" s="71"/>
      <c r="HMU192" s="71"/>
      <c r="HMV192" s="72"/>
      <c r="HMW192" s="72"/>
      <c r="HMX192" s="72"/>
      <c r="HMY192" s="72"/>
      <c r="HMZ192" s="72"/>
      <c r="HNA192" s="72"/>
      <c r="HNB192" s="72"/>
      <c r="HNC192" s="72"/>
      <c r="HND192" s="72"/>
      <c r="HNE192" s="71"/>
      <c r="HNF192" s="71"/>
      <c r="HNG192" s="71"/>
      <c r="HNH192" s="71"/>
      <c r="HNI192" s="71"/>
      <c r="HNJ192" s="71"/>
      <c r="HNK192" s="71"/>
      <c r="HNL192" s="72"/>
      <c r="HNM192" s="72"/>
      <c r="HNN192" s="72"/>
      <c r="HNO192" s="72"/>
      <c r="HNP192" s="72"/>
      <c r="HNQ192" s="72"/>
      <c r="HNR192" s="72"/>
      <c r="HNS192" s="72"/>
      <c r="HNT192" s="72"/>
      <c r="HNU192" s="71"/>
      <c r="HNV192" s="71"/>
      <c r="HNW192" s="71"/>
      <c r="HNX192" s="71"/>
      <c r="HNY192" s="71"/>
      <c r="HNZ192" s="71"/>
      <c r="HOA192" s="71"/>
      <c r="HOB192" s="72"/>
      <c r="HOC192" s="72"/>
      <c r="HOD192" s="72"/>
      <c r="HOE192" s="72"/>
      <c r="HOF192" s="72"/>
      <c r="HOG192" s="72"/>
      <c r="HOH192" s="72"/>
      <c r="HOI192" s="72"/>
      <c r="HOJ192" s="72"/>
      <c r="HOK192" s="71"/>
      <c r="HOL192" s="71"/>
      <c r="HOM192" s="71"/>
      <c r="HON192" s="71"/>
      <c r="HOO192" s="71"/>
      <c r="HOP192" s="71"/>
      <c r="HOQ192" s="71"/>
      <c r="HOR192" s="72"/>
      <c r="HOS192" s="72"/>
      <c r="HOT192" s="72"/>
      <c r="HOU192" s="72"/>
      <c r="HOV192" s="72"/>
      <c r="HOW192" s="72"/>
      <c r="HOX192" s="72"/>
      <c r="HOY192" s="72"/>
      <c r="HOZ192" s="72"/>
      <c r="HPA192" s="71"/>
      <c r="HPB192" s="71"/>
      <c r="HPC192" s="71"/>
      <c r="HPD192" s="71"/>
      <c r="HPE192" s="71"/>
      <c r="HPF192" s="71"/>
      <c r="HPG192" s="71"/>
      <c r="HPH192" s="72"/>
      <c r="HPI192" s="72"/>
      <c r="HPJ192" s="72"/>
      <c r="HPK192" s="72"/>
      <c r="HPL192" s="72"/>
      <c r="HPM192" s="72"/>
      <c r="HPN192" s="72"/>
      <c r="HPO192" s="72"/>
      <c r="HPP192" s="72"/>
      <c r="HPQ192" s="71"/>
      <c r="HPR192" s="71"/>
      <c r="HPS192" s="71"/>
      <c r="HPT192" s="71"/>
      <c r="HPU192" s="71"/>
      <c r="HPV192" s="71"/>
      <c r="HPW192" s="71"/>
      <c r="HPX192" s="72"/>
      <c r="HPY192" s="72"/>
      <c r="HPZ192" s="72"/>
      <c r="HQA192" s="72"/>
      <c r="HQB192" s="72"/>
      <c r="HQC192" s="72"/>
      <c r="HQD192" s="72"/>
      <c r="HQE192" s="72"/>
      <c r="HQF192" s="72"/>
      <c r="HQG192" s="71"/>
      <c r="HQH192" s="71"/>
      <c r="HQI192" s="71"/>
      <c r="HQJ192" s="71"/>
      <c r="HQK192" s="71"/>
      <c r="HQL192" s="71"/>
      <c r="HQM192" s="71"/>
      <c r="HQN192" s="72"/>
      <c r="HQO192" s="72"/>
      <c r="HQP192" s="72"/>
      <c r="HQQ192" s="72"/>
      <c r="HQR192" s="72"/>
      <c r="HQS192" s="72"/>
      <c r="HQT192" s="72"/>
      <c r="HQU192" s="72"/>
      <c r="HQV192" s="72"/>
      <c r="HQW192" s="71"/>
      <c r="HQX192" s="71"/>
      <c r="HQY192" s="71"/>
      <c r="HQZ192" s="71"/>
      <c r="HRA192" s="71"/>
      <c r="HRB192" s="71"/>
      <c r="HRC192" s="71"/>
      <c r="HRD192" s="72"/>
      <c r="HRE192" s="72"/>
      <c r="HRF192" s="72"/>
      <c r="HRG192" s="72"/>
      <c r="HRH192" s="72"/>
      <c r="HRI192" s="72"/>
      <c r="HRJ192" s="72"/>
      <c r="HRK192" s="72"/>
      <c r="HRL192" s="72"/>
      <c r="HRM192" s="71"/>
      <c r="HRN192" s="71"/>
      <c r="HRO192" s="71"/>
      <c r="HRP192" s="71"/>
      <c r="HRQ192" s="71"/>
      <c r="HRR192" s="71"/>
      <c r="HRS192" s="71"/>
      <c r="HRT192" s="72"/>
      <c r="HRU192" s="72"/>
      <c r="HRV192" s="72"/>
      <c r="HRW192" s="72"/>
      <c r="HRX192" s="72"/>
      <c r="HRY192" s="72"/>
      <c r="HRZ192" s="72"/>
      <c r="HSA192" s="72"/>
      <c r="HSB192" s="72"/>
      <c r="HSC192" s="71"/>
      <c r="HSD192" s="71"/>
      <c r="HSE192" s="71"/>
      <c r="HSF192" s="71"/>
      <c r="HSG192" s="71"/>
      <c r="HSH192" s="71"/>
      <c r="HSI192" s="71"/>
      <c r="HSJ192" s="72"/>
      <c r="HSK192" s="72"/>
      <c r="HSL192" s="72"/>
      <c r="HSM192" s="72"/>
      <c r="HSN192" s="72"/>
      <c r="HSO192" s="72"/>
      <c r="HSP192" s="72"/>
      <c r="HSQ192" s="72"/>
      <c r="HSR192" s="72"/>
      <c r="HSS192" s="71"/>
      <c r="HST192" s="71"/>
      <c r="HSU192" s="71"/>
      <c r="HSV192" s="71"/>
      <c r="HSW192" s="71"/>
      <c r="HSX192" s="71"/>
      <c r="HSY192" s="71"/>
      <c r="HSZ192" s="72"/>
      <c r="HTA192" s="72"/>
      <c r="HTB192" s="72"/>
      <c r="HTC192" s="72"/>
      <c r="HTD192" s="72"/>
      <c r="HTE192" s="72"/>
      <c r="HTF192" s="72"/>
      <c r="HTG192" s="72"/>
      <c r="HTH192" s="72"/>
      <c r="HTI192" s="71"/>
      <c r="HTJ192" s="71"/>
      <c r="HTK192" s="71"/>
      <c r="HTL192" s="71"/>
      <c r="HTM192" s="71"/>
      <c r="HTN192" s="71"/>
      <c r="HTO192" s="71"/>
      <c r="HTP192" s="72"/>
      <c r="HTQ192" s="72"/>
      <c r="HTR192" s="72"/>
      <c r="HTS192" s="72"/>
      <c r="HTT192" s="72"/>
      <c r="HTU192" s="72"/>
      <c r="HTV192" s="72"/>
      <c r="HTW192" s="72"/>
      <c r="HTX192" s="72"/>
      <c r="HTY192" s="71"/>
      <c r="HTZ192" s="71"/>
      <c r="HUA192" s="71"/>
      <c r="HUB192" s="71"/>
      <c r="HUC192" s="71"/>
      <c r="HUD192" s="71"/>
      <c r="HUE192" s="71"/>
      <c r="HUF192" s="72"/>
      <c r="HUG192" s="72"/>
      <c r="HUH192" s="72"/>
      <c r="HUI192" s="72"/>
      <c r="HUJ192" s="72"/>
      <c r="HUK192" s="72"/>
      <c r="HUL192" s="72"/>
      <c r="HUM192" s="72"/>
      <c r="HUN192" s="72"/>
      <c r="HUO192" s="71"/>
      <c r="HUP192" s="71"/>
      <c r="HUQ192" s="71"/>
      <c r="HUR192" s="71"/>
      <c r="HUS192" s="71"/>
      <c r="HUT192" s="71"/>
      <c r="HUU192" s="71"/>
      <c r="HUV192" s="72"/>
      <c r="HUW192" s="72"/>
      <c r="HUX192" s="72"/>
      <c r="HUY192" s="72"/>
      <c r="HUZ192" s="72"/>
      <c r="HVA192" s="72"/>
      <c r="HVB192" s="72"/>
      <c r="HVC192" s="72"/>
      <c r="HVD192" s="72"/>
      <c r="HVE192" s="71"/>
      <c r="HVF192" s="71"/>
      <c r="HVG192" s="71"/>
      <c r="HVH192" s="71"/>
      <c r="HVI192" s="71"/>
      <c r="HVJ192" s="71"/>
      <c r="HVK192" s="71"/>
      <c r="HVL192" s="72"/>
      <c r="HVM192" s="72"/>
      <c r="HVN192" s="72"/>
      <c r="HVO192" s="72"/>
      <c r="HVP192" s="72"/>
      <c r="HVQ192" s="72"/>
      <c r="HVR192" s="72"/>
      <c r="HVS192" s="72"/>
      <c r="HVT192" s="72"/>
      <c r="HVU192" s="71"/>
      <c r="HVV192" s="71"/>
      <c r="HVW192" s="71"/>
      <c r="HVX192" s="71"/>
      <c r="HVY192" s="71"/>
      <c r="HVZ192" s="71"/>
      <c r="HWA192" s="71"/>
      <c r="HWB192" s="72"/>
      <c r="HWC192" s="72"/>
      <c r="HWD192" s="72"/>
      <c r="HWE192" s="72"/>
      <c r="HWF192" s="72"/>
      <c r="HWG192" s="72"/>
      <c r="HWH192" s="72"/>
      <c r="HWI192" s="72"/>
      <c r="HWJ192" s="72"/>
      <c r="HWK192" s="71"/>
      <c r="HWL192" s="71"/>
      <c r="HWM192" s="71"/>
      <c r="HWN192" s="71"/>
      <c r="HWO192" s="71"/>
      <c r="HWP192" s="71"/>
      <c r="HWQ192" s="71"/>
      <c r="HWR192" s="72"/>
      <c r="HWS192" s="72"/>
      <c r="HWT192" s="72"/>
      <c r="HWU192" s="72"/>
      <c r="HWV192" s="72"/>
      <c r="HWW192" s="72"/>
      <c r="HWX192" s="72"/>
      <c r="HWY192" s="72"/>
      <c r="HWZ192" s="72"/>
      <c r="HXA192" s="71"/>
      <c r="HXB192" s="71"/>
      <c r="HXC192" s="71"/>
      <c r="HXD192" s="71"/>
      <c r="HXE192" s="71"/>
      <c r="HXF192" s="71"/>
      <c r="HXG192" s="71"/>
      <c r="HXH192" s="72"/>
      <c r="HXI192" s="72"/>
      <c r="HXJ192" s="72"/>
      <c r="HXK192" s="72"/>
      <c r="HXL192" s="72"/>
      <c r="HXM192" s="72"/>
      <c r="HXN192" s="72"/>
      <c r="HXO192" s="72"/>
      <c r="HXP192" s="72"/>
      <c r="HXQ192" s="71"/>
      <c r="HXR192" s="71"/>
      <c r="HXS192" s="71"/>
      <c r="HXT192" s="71"/>
      <c r="HXU192" s="71"/>
      <c r="HXV192" s="71"/>
      <c r="HXW192" s="71"/>
      <c r="HXX192" s="72"/>
      <c r="HXY192" s="72"/>
      <c r="HXZ192" s="72"/>
      <c r="HYA192" s="72"/>
      <c r="HYB192" s="72"/>
      <c r="HYC192" s="72"/>
      <c r="HYD192" s="72"/>
      <c r="HYE192" s="72"/>
      <c r="HYF192" s="72"/>
      <c r="HYG192" s="71"/>
      <c r="HYH192" s="71"/>
      <c r="HYI192" s="71"/>
      <c r="HYJ192" s="71"/>
      <c r="HYK192" s="71"/>
      <c r="HYL192" s="71"/>
      <c r="HYM192" s="71"/>
      <c r="HYN192" s="72"/>
      <c r="HYO192" s="72"/>
      <c r="HYP192" s="72"/>
      <c r="HYQ192" s="72"/>
      <c r="HYR192" s="72"/>
      <c r="HYS192" s="72"/>
      <c r="HYT192" s="72"/>
      <c r="HYU192" s="72"/>
      <c r="HYV192" s="72"/>
      <c r="HYW192" s="71"/>
      <c r="HYX192" s="71"/>
      <c r="HYY192" s="71"/>
      <c r="HYZ192" s="71"/>
      <c r="HZA192" s="71"/>
      <c r="HZB192" s="71"/>
      <c r="HZC192" s="71"/>
      <c r="HZD192" s="72"/>
      <c r="HZE192" s="72"/>
      <c r="HZF192" s="72"/>
      <c r="HZG192" s="72"/>
      <c r="HZH192" s="72"/>
      <c r="HZI192" s="72"/>
      <c r="HZJ192" s="72"/>
      <c r="HZK192" s="72"/>
      <c r="HZL192" s="72"/>
      <c r="HZM192" s="71"/>
      <c r="HZN192" s="71"/>
      <c r="HZO192" s="71"/>
      <c r="HZP192" s="71"/>
      <c r="HZQ192" s="71"/>
      <c r="HZR192" s="71"/>
      <c r="HZS192" s="71"/>
      <c r="HZT192" s="72"/>
      <c r="HZU192" s="72"/>
      <c r="HZV192" s="72"/>
      <c r="HZW192" s="72"/>
      <c r="HZX192" s="72"/>
      <c r="HZY192" s="72"/>
      <c r="HZZ192" s="72"/>
      <c r="IAA192" s="72"/>
      <c r="IAB192" s="72"/>
      <c r="IAC192" s="71"/>
      <c r="IAD192" s="71"/>
      <c r="IAE192" s="71"/>
      <c r="IAF192" s="71"/>
      <c r="IAG192" s="71"/>
      <c r="IAH192" s="71"/>
      <c r="IAI192" s="71"/>
      <c r="IAJ192" s="72"/>
      <c r="IAK192" s="72"/>
      <c r="IAL192" s="72"/>
      <c r="IAM192" s="72"/>
      <c r="IAN192" s="72"/>
      <c r="IAO192" s="72"/>
      <c r="IAP192" s="72"/>
      <c r="IAQ192" s="72"/>
      <c r="IAR192" s="72"/>
      <c r="IAS192" s="71"/>
      <c r="IAT192" s="71"/>
      <c r="IAU192" s="71"/>
      <c r="IAV192" s="71"/>
      <c r="IAW192" s="71"/>
      <c r="IAX192" s="71"/>
      <c r="IAY192" s="71"/>
      <c r="IAZ192" s="72"/>
      <c r="IBA192" s="72"/>
      <c r="IBB192" s="72"/>
      <c r="IBC192" s="72"/>
      <c r="IBD192" s="72"/>
      <c r="IBE192" s="72"/>
      <c r="IBF192" s="72"/>
      <c r="IBG192" s="72"/>
      <c r="IBH192" s="72"/>
      <c r="IBI192" s="71"/>
      <c r="IBJ192" s="71"/>
      <c r="IBK192" s="71"/>
      <c r="IBL192" s="71"/>
      <c r="IBM192" s="71"/>
      <c r="IBN192" s="71"/>
      <c r="IBO192" s="71"/>
      <c r="IBP192" s="72"/>
      <c r="IBQ192" s="72"/>
      <c r="IBR192" s="72"/>
      <c r="IBS192" s="72"/>
      <c r="IBT192" s="72"/>
      <c r="IBU192" s="72"/>
      <c r="IBV192" s="72"/>
      <c r="IBW192" s="72"/>
      <c r="IBX192" s="72"/>
      <c r="IBY192" s="71"/>
      <c r="IBZ192" s="71"/>
      <c r="ICA192" s="71"/>
      <c r="ICB192" s="71"/>
      <c r="ICC192" s="71"/>
      <c r="ICD192" s="71"/>
      <c r="ICE192" s="71"/>
      <c r="ICF192" s="72"/>
      <c r="ICG192" s="72"/>
      <c r="ICH192" s="72"/>
      <c r="ICI192" s="72"/>
      <c r="ICJ192" s="72"/>
      <c r="ICK192" s="72"/>
      <c r="ICL192" s="72"/>
      <c r="ICM192" s="72"/>
      <c r="ICN192" s="72"/>
      <c r="ICO192" s="71"/>
      <c r="ICP192" s="71"/>
      <c r="ICQ192" s="71"/>
      <c r="ICR192" s="71"/>
      <c r="ICS192" s="71"/>
      <c r="ICT192" s="71"/>
      <c r="ICU192" s="71"/>
      <c r="ICV192" s="72"/>
      <c r="ICW192" s="72"/>
      <c r="ICX192" s="72"/>
      <c r="ICY192" s="72"/>
      <c r="ICZ192" s="72"/>
      <c r="IDA192" s="72"/>
      <c r="IDB192" s="72"/>
      <c r="IDC192" s="72"/>
      <c r="IDD192" s="72"/>
      <c r="IDE192" s="71"/>
      <c r="IDF192" s="71"/>
      <c r="IDG192" s="71"/>
      <c r="IDH192" s="71"/>
      <c r="IDI192" s="71"/>
      <c r="IDJ192" s="71"/>
      <c r="IDK192" s="71"/>
      <c r="IDL192" s="72"/>
      <c r="IDM192" s="72"/>
      <c r="IDN192" s="72"/>
      <c r="IDO192" s="72"/>
      <c r="IDP192" s="72"/>
      <c r="IDQ192" s="72"/>
      <c r="IDR192" s="72"/>
      <c r="IDS192" s="72"/>
      <c r="IDT192" s="72"/>
      <c r="IDU192" s="71"/>
      <c r="IDV192" s="71"/>
      <c r="IDW192" s="71"/>
      <c r="IDX192" s="71"/>
      <c r="IDY192" s="71"/>
      <c r="IDZ192" s="71"/>
      <c r="IEA192" s="71"/>
      <c r="IEB192" s="72"/>
      <c r="IEC192" s="72"/>
      <c r="IED192" s="72"/>
      <c r="IEE192" s="72"/>
      <c r="IEF192" s="72"/>
      <c r="IEG192" s="72"/>
      <c r="IEH192" s="72"/>
      <c r="IEI192" s="72"/>
      <c r="IEJ192" s="72"/>
      <c r="IEK192" s="71"/>
      <c r="IEL192" s="71"/>
      <c r="IEM192" s="71"/>
      <c r="IEN192" s="71"/>
      <c r="IEO192" s="71"/>
      <c r="IEP192" s="71"/>
      <c r="IEQ192" s="71"/>
      <c r="IER192" s="72"/>
      <c r="IES192" s="72"/>
      <c r="IET192" s="72"/>
      <c r="IEU192" s="72"/>
      <c r="IEV192" s="72"/>
      <c r="IEW192" s="72"/>
      <c r="IEX192" s="72"/>
      <c r="IEY192" s="72"/>
      <c r="IEZ192" s="72"/>
      <c r="IFA192" s="71"/>
      <c r="IFB192" s="71"/>
      <c r="IFC192" s="71"/>
      <c r="IFD192" s="71"/>
      <c r="IFE192" s="71"/>
      <c r="IFF192" s="71"/>
      <c r="IFG192" s="71"/>
      <c r="IFH192" s="72"/>
      <c r="IFI192" s="72"/>
      <c r="IFJ192" s="72"/>
      <c r="IFK192" s="72"/>
      <c r="IFL192" s="72"/>
      <c r="IFM192" s="72"/>
      <c r="IFN192" s="72"/>
      <c r="IFO192" s="72"/>
      <c r="IFP192" s="72"/>
      <c r="IFQ192" s="71"/>
      <c r="IFR192" s="71"/>
      <c r="IFS192" s="71"/>
      <c r="IFT192" s="71"/>
      <c r="IFU192" s="71"/>
      <c r="IFV192" s="71"/>
      <c r="IFW192" s="71"/>
      <c r="IFX192" s="72"/>
      <c r="IFY192" s="72"/>
      <c r="IFZ192" s="72"/>
      <c r="IGA192" s="72"/>
      <c r="IGB192" s="72"/>
      <c r="IGC192" s="72"/>
      <c r="IGD192" s="72"/>
      <c r="IGE192" s="72"/>
      <c r="IGF192" s="72"/>
      <c r="IGG192" s="71"/>
      <c r="IGH192" s="71"/>
      <c r="IGI192" s="71"/>
      <c r="IGJ192" s="71"/>
      <c r="IGK192" s="71"/>
      <c r="IGL192" s="71"/>
      <c r="IGM192" s="71"/>
      <c r="IGN192" s="72"/>
      <c r="IGO192" s="72"/>
      <c r="IGP192" s="72"/>
      <c r="IGQ192" s="72"/>
      <c r="IGR192" s="72"/>
      <c r="IGS192" s="72"/>
      <c r="IGT192" s="72"/>
      <c r="IGU192" s="72"/>
      <c r="IGV192" s="72"/>
      <c r="IGW192" s="71"/>
      <c r="IGX192" s="71"/>
      <c r="IGY192" s="71"/>
      <c r="IGZ192" s="71"/>
      <c r="IHA192" s="71"/>
      <c r="IHB192" s="71"/>
      <c r="IHC192" s="71"/>
      <c r="IHD192" s="72"/>
      <c r="IHE192" s="72"/>
      <c r="IHF192" s="72"/>
      <c r="IHG192" s="72"/>
      <c r="IHH192" s="72"/>
      <c r="IHI192" s="72"/>
      <c r="IHJ192" s="72"/>
      <c r="IHK192" s="72"/>
      <c r="IHL192" s="72"/>
      <c r="IHM192" s="71"/>
      <c r="IHN192" s="71"/>
      <c r="IHO192" s="71"/>
      <c r="IHP192" s="71"/>
      <c r="IHQ192" s="71"/>
      <c r="IHR192" s="71"/>
      <c r="IHS192" s="71"/>
      <c r="IHT192" s="72"/>
      <c r="IHU192" s="72"/>
      <c r="IHV192" s="72"/>
      <c r="IHW192" s="72"/>
      <c r="IHX192" s="72"/>
      <c r="IHY192" s="72"/>
      <c r="IHZ192" s="72"/>
      <c r="IIA192" s="72"/>
      <c r="IIB192" s="72"/>
      <c r="IIC192" s="71"/>
      <c r="IID192" s="71"/>
      <c r="IIE192" s="71"/>
      <c r="IIF192" s="71"/>
      <c r="IIG192" s="71"/>
      <c r="IIH192" s="71"/>
      <c r="III192" s="71"/>
      <c r="IIJ192" s="72"/>
      <c r="IIK192" s="72"/>
      <c r="IIL192" s="72"/>
      <c r="IIM192" s="72"/>
      <c r="IIN192" s="72"/>
      <c r="IIO192" s="72"/>
      <c r="IIP192" s="72"/>
      <c r="IIQ192" s="72"/>
      <c r="IIR192" s="72"/>
      <c r="IIS192" s="71"/>
      <c r="IIT192" s="71"/>
      <c r="IIU192" s="71"/>
      <c r="IIV192" s="71"/>
      <c r="IIW192" s="71"/>
      <c r="IIX192" s="71"/>
      <c r="IIY192" s="71"/>
      <c r="IIZ192" s="72"/>
      <c r="IJA192" s="72"/>
      <c r="IJB192" s="72"/>
      <c r="IJC192" s="72"/>
      <c r="IJD192" s="72"/>
      <c r="IJE192" s="72"/>
      <c r="IJF192" s="72"/>
      <c r="IJG192" s="72"/>
      <c r="IJH192" s="72"/>
      <c r="IJI192" s="71"/>
      <c r="IJJ192" s="71"/>
      <c r="IJK192" s="71"/>
      <c r="IJL192" s="71"/>
      <c r="IJM192" s="71"/>
      <c r="IJN192" s="71"/>
      <c r="IJO192" s="71"/>
      <c r="IJP192" s="72"/>
      <c r="IJQ192" s="72"/>
      <c r="IJR192" s="72"/>
      <c r="IJS192" s="72"/>
      <c r="IJT192" s="72"/>
      <c r="IJU192" s="72"/>
      <c r="IJV192" s="72"/>
      <c r="IJW192" s="72"/>
      <c r="IJX192" s="72"/>
      <c r="IJY192" s="71"/>
      <c r="IJZ192" s="71"/>
      <c r="IKA192" s="71"/>
      <c r="IKB192" s="71"/>
      <c r="IKC192" s="71"/>
      <c r="IKD192" s="71"/>
      <c r="IKE192" s="71"/>
      <c r="IKF192" s="72"/>
      <c r="IKG192" s="72"/>
      <c r="IKH192" s="72"/>
      <c r="IKI192" s="72"/>
      <c r="IKJ192" s="72"/>
      <c r="IKK192" s="72"/>
      <c r="IKL192" s="72"/>
      <c r="IKM192" s="72"/>
      <c r="IKN192" s="72"/>
      <c r="IKO192" s="71"/>
      <c r="IKP192" s="71"/>
      <c r="IKQ192" s="71"/>
      <c r="IKR192" s="71"/>
      <c r="IKS192" s="71"/>
      <c r="IKT192" s="71"/>
      <c r="IKU192" s="71"/>
      <c r="IKV192" s="72"/>
      <c r="IKW192" s="72"/>
      <c r="IKX192" s="72"/>
      <c r="IKY192" s="72"/>
      <c r="IKZ192" s="72"/>
      <c r="ILA192" s="72"/>
      <c r="ILB192" s="72"/>
      <c r="ILC192" s="72"/>
      <c r="ILD192" s="72"/>
      <c r="ILE192" s="71"/>
      <c r="ILF192" s="71"/>
      <c r="ILG192" s="71"/>
      <c r="ILH192" s="71"/>
      <c r="ILI192" s="71"/>
      <c r="ILJ192" s="71"/>
      <c r="ILK192" s="71"/>
      <c r="ILL192" s="72"/>
      <c r="ILM192" s="72"/>
      <c r="ILN192" s="72"/>
      <c r="ILO192" s="72"/>
      <c r="ILP192" s="72"/>
      <c r="ILQ192" s="72"/>
      <c r="ILR192" s="72"/>
      <c r="ILS192" s="72"/>
      <c r="ILT192" s="72"/>
      <c r="ILU192" s="71"/>
      <c r="ILV192" s="71"/>
      <c r="ILW192" s="71"/>
      <c r="ILX192" s="71"/>
      <c r="ILY192" s="71"/>
      <c r="ILZ192" s="71"/>
      <c r="IMA192" s="71"/>
      <c r="IMB192" s="72"/>
      <c r="IMC192" s="72"/>
      <c r="IMD192" s="72"/>
      <c r="IME192" s="72"/>
      <c r="IMF192" s="72"/>
      <c r="IMG192" s="72"/>
      <c r="IMH192" s="72"/>
      <c r="IMI192" s="72"/>
      <c r="IMJ192" s="72"/>
      <c r="IMK192" s="71"/>
      <c r="IML192" s="71"/>
      <c r="IMM192" s="71"/>
      <c r="IMN192" s="71"/>
      <c r="IMO192" s="71"/>
      <c r="IMP192" s="71"/>
      <c r="IMQ192" s="71"/>
      <c r="IMR192" s="72"/>
      <c r="IMS192" s="72"/>
      <c r="IMT192" s="72"/>
      <c r="IMU192" s="72"/>
      <c r="IMV192" s="72"/>
      <c r="IMW192" s="72"/>
      <c r="IMX192" s="72"/>
      <c r="IMY192" s="72"/>
      <c r="IMZ192" s="72"/>
      <c r="INA192" s="71"/>
      <c r="INB192" s="71"/>
      <c r="INC192" s="71"/>
      <c r="IND192" s="71"/>
      <c r="INE192" s="71"/>
      <c r="INF192" s="71"/>
      <c r="ING192" s="71"/>
      <c r="INH192" s="72"/>
      <c r="INI192" s="72"/>
      <c r="INJ192" s="72"/>
      <c r="INK192" s="72"/>
      <c r="INL192" s="72"/>
      <c r="INM192" s="72"/>
      <c r="INN192" s="72"/>
      <c r="INO192" s="72"/>
      <c r="INP192" s="72"/>
      <c r="INQ192" s="71"/>
      <c r="INR192" s="71"/>
      <c r="INS192" s="71"/>
      <c r="INT192" s="71"/>
      <c r="INU192" s="71"/>
      <c r="INV192" s="71"/>
      <c r="INW192" s="71"/>
      <c r="INX192" s="72"/>
      <c r="INY192" s="72"/>
      <c r="INZ192" s="72"/>
      <c r="IOA192" s="72"/>
      <c r="IOB192" s="72"/>
      <c r="IOC192" s="72"/>
      <c r="IOD192" s="72"/>
      <c r="IOE192" s="72"/>
      <c r="IOF192" s="72"/>
      <c r="IOG192" s="71"/>
      <c r="IOH192" s="71"/>
      <c r="IOI192" s="71"/>
      <c r="IOJ192" s="71"/>
      <c r="IOK192" s="71"/>
      <c r="IOL192" s="71"/>
      <c r="IOM192" s="71"/>
      <c r="ION192" s="72"/>
      <c r="IOO192" s="72"/>
      <c r="IOP192" s="72"/>
      <c r="IOQ192" s="72"/>
      <c r="IOR192" s="72"/>
      <c r="IOS192" s="72"/>
      <c r="IOT192" s="72"/>
      <c r="IOU192" s="72"/>
      <c r="IOV192" s="72"/>
      <c r="IOW192" s="71"/>
      <c r="IOX192" s="71"/>
      <c r="IOY192" s="71"/>
      <c r="IOZ192" s="71"/>
      <c r="IPA192" s="71"/>
      <c r="IPB192" s="71"/>
      <c r="IPC192" s="71"/>
      <c r="IPD192" s="72"/>
      <c r="IPE192" s="72"/>
      <c r="IPF192" s="72"/>
      <c r="IPG192" s="72"/>
      <c r="IPH192" s="72"/>
      <c r="IPI192" s="72"/>
      <c r="IPJ192" s="72"/>
      <c r="IPK192" s="72"/>
      <c r="IPL192" s="72"/>
      <c r="IPM192" s="71"/>
      <c r="IPN192" s="71"/>
      <c r="IPO192" s="71"/>
      <c r="IPP192" s="71"/>
      <c r="IPQ192" s="71"/>
      <c r="IPR192" s="71"/>
      <c r="IPS192" s="71"/>
      <c r="IPT192" s="72"/>
      <c r="IPU192" s="72"/>
      <c r="IPV192" s="72"/>
      <c r="IPW192" s="72"/>
      <c r="IPX192" s="72"/>
      <c r="IPY192" s="72"/>
      <c r="IPZ192" s="72"/>
      <c r="IQA192" s="72"/>
      <c r="IQB192" s="72"/>
      <c r="IQC192" s="71"/>
      <c r="IQD192" s="71"/>
      <c r="IQE192" s="71"/>
      <c r="IQF192" s="71"/>
      <c r="IQG192" s="71"/>
      <c r="IQH192" s="71"/>
      <c r="IQI192" s="71"/>
      <c r="IQJ192" s="72"/>
      <c r="IQK192" s="72"/>
      <c r="IQL192" s="72"/>
      <c r="IQM192" s="72"/>
      <c r="IQN192" s="72"/>
      <c r="IQO192" s="72"/>
      <c r="IQP192" s="72"/>
      <c r="IQQ192" s="72"/>
      <c r="IQR192" s="72"/>
      <c r="IQS192" s="71"/>
      <c r="IQT192" s="71"/>
      <c r="IQU192" s="71"/>
      <c r="IQV192" s="71"/>
      <c r="IQW192" s="71"/>
      <c r="IQX192" s="71"/>
      <c r="IQY192" s="71"/>
      <c r="IQZ192" s="72"/>
      <c r="IRA192" s="72"/>
      <c r="IRB192" s="72"/>
      <c r="IRC192" s="72"/>
      <c r="IRD192" s="72"/>
      <c r="IRE192" s="72"/>
      <c r="IRF192" s="72"/>
      <c r="IRG192" s="72"/>
      <c r="IRH192" s="72"/>
      <c r="IRI192" s="71"/>
      <c r="IRJ192" s="71"/>
      <c r="IRK192" s="71"/>
      <c r="IRL192" s="71"/>
      <c r="IRM192" s="71"/>
      <c r="IRN192" s="71"/>
      <c r="IRO192" s="71"/>
      <c r="IRP192" s="72"/>
      <c r="IRQ192" s="72"/>
      <c r="IRR192" s="72"/>
      <c r="IRS192" s="72"/>
      <c r="IRT192" s="72"/>
      <c r="IRU192" s="72"/>
      <c r="IRV192" s="72"/>
      <c r="IRW192" s="72"/>
      <c r="IRX192" s="72"/>
      <c r="IRY192" s="71"/>
      <c r="IRZ192" s="71"/>
      <c r="ISA192" s="71"/>
      <c r="ISB192" s="71"/>
      <c r="ISC192" s="71"/>
      <c r="ISD192" s="71"/>
      <c r="ISE192" s="71"/>
      <c r="ISF192" s="72"/>
      <c r="ISG192" s="72"/>
      <c r="ISH192" s="72"/>
      <c r="ISI192" s="72"/>
      <c r="ISJ192" s="72"/>
      <c r="ISK192" s="72"/>
      <c r="ISL192" s="72"/>
      <c r="ISM192" s="72"/>
      <c r="ISN192" s="72"/>
      <c r="ISO192" s="71"/>
      <c r="ISP192" s="71"/>
      <c r="ISQ192" s="71"/>
      <c r="ISR192" s="71"/>
      <c r="ISS192" s="71"/>
      <c r="IST192" s="71"/>
      <c r="ISU192" s="71"/>
      <c r="ISV192" s="72"/>
      <c r="ISW192" s="72"/>
      <c r="ISX192" s="72"/>
      <c r="ISY192" s="72"/>
      <c r="ISZ192" s="72"/>
      <c r="ITA192" s="72"/>
      <c r="ITB192" s="72"/>
      <c r="ITC192" s="72"/>
      <c r="ITD192" s="72"/>
      <c r="ITE192" s="71"/>
      <c r="ITF192" s="71"/>
      <c r="ITG192" s="71"/>
      <c r="ITH192" s="71"/>
      <c r="ITI192" s="71"/>
      <c r="ITJ192" s="71"/>
      <c r="ITK192" s="71"/>
      <c r="ITL192" s="72"/>
      <c r="ITM192" s="72"/>
      <c r="ITN192" s="72"/>
      <c r="ITO192" s="72"/>
      <c r="ITP192" s="72"/>
      <c r="ITQ192" s="72"/>
      <c r="ITR192" s="72"/>
      <c r="ITS192" s="72"/>
      <c r="ITT192" s="72"/>
      <c r="ITU192" s="71"/>
      <c r="ITV192" s="71"/>
      <c r="ITW192" s="71"/>
      <c r="ITX192" s="71"/>
      <c r="ITY192" s="71"/>
      <c r="ITZ192" s="71"/>
      <c r="IUA192" s="71"/>
      <c r="IUB192" s="72"/>
      <c r="IUC192" s="72"/>
      <c r="IUD192" s="72"/>
      <c r="IUE192" s="72"/>
      <c r="IUF192" s="72"/>
      <c r="IUG192" s="72"/>
      <c r="IUH192" s="72"/>
      <c r="IUI192" s="72"/>
      <c r="IUJ192" s="72"/>
      <c r="IUK192" s="71"/>
      <c r="IUL192" s="71"/>
      <c r="IUM192" s="71"/>
      <c r="IUN192" s="71"/>
      <c r="IUO192" s="71"/>
      <c r="IUP192" s="71"/>
      <c r="IUQ192" s="71"/>
      <c r="IUR192" s="72"/>
      <c r="IUS192" s="72"/>
      <c r="IUT192" s="72"/>
      <c r="IUU192" s="72"/>
      <c r="IUV192" s="72"/>
      <c r="IUW192" s="72"/>
      <c r="IUX192" s="72"/>
      <c r="IUY192" s="72"/>
      <c r="IUZ192" s="72"/>
      <c r="IVA192" s="71"/>
      <c r="IVB192" s="71"/>
      <c r="IVC192" s="71"/>
      <c r="IVD192" s="71"/>
      <c r="IVE192" s="71"/>
      <c r="IVF192" s="71"/>
      <c r="IVG192" s="71"/>
      <c r="IVH192" s="72"/>
      <c r="IVI192" s="72"/>
      <c r="IVJ192" s="72"/>
      <c r="IVK192" s="72"/>
      <c r="IVL192" s="72"/>
      <c r="IVM192" s="72"/>
      <c r="IVN192" s="72"/>
      <c r="IVO192" s="72"/>
      <c r="IVP192" s="72"/>
      <c r="IVQ192" s="71"/>
      <c r="IVR192" s="71"/>
      <c r="IVS192" s="71"/>
      <c r="IVT192" s="71"/>
      <c r="IVU192" s="71"/>
      <c r="IVV192" s="71"/>
      <c r="IVW192" s="71"/>
      <c r="IVX192" s="72"/>
      <c r="IVY192" s="72"/>
      <c r="IVZ192" s="72"/>
      <c r="IWA192" s="72"/>
      <c r="IWB192" s="72"/>
      <c r="IWC192" s="72"/>
      <c r="IWD192" s="72"/>
      <c r="IWE192" s="72"/>
      <c r="IWF192" s="72"/>
      <c r="IWG192" s="71"/>
      <c r="IWH192" s="71"/>
      <c r="IWI192" s="71"/>
      <c r="IWJ192" s="71"/>
      <c r="IWK192" s="71"/>
      <c r="IWL192" s="71"/>
      <c r="IWM192" s="71"/>
      <c r="IWN192" s="72"/>
      <c r="IWO192" s="72"/>
      <c r="IWP192" s="72"/>
      <c r="IWQ192" s="72"/>
      <c r="IWR192" s="72"/>
      <c r="IWS192" s="72"/>
      <c r="IWT192" s="72"/>
      <c r="IWU192" s="72"/>
      <c r="IWV192" s="72"/>
      <c r="IWW192" s="71"/>
      <c r="IWX192" s="71"/>
      <c r="IWY192" s="71"/>
      <c r="IWZ192" s="71"/>
      <c r="IXA192" s="71"/>
      <c r="IXB192" s="71"/>
      <c r="IXC192" s="71"/>
      <c r="IXD192" s="72"/>
      <c r="IXE192" s="72"/>
      <c r="IXF192" s="72"/>
      <c r="IXG192" s="72"/>
      <c r="IXH192" s="72"/>
      <c r="IXI192" s="72"/>
      <c r="IXJ192" s="72"/>
      <c r="IXK192" s="72"/>
      <c r="IXL192" s="72"/>
      <c r="IXM192" s="71"/>
      <c r="IXN192" s="71"/>
      <c r="IXO192" s="71"/>
      <c r="IXP192" s="71"/>
      <c r="IXQ192" s="71"/>
      <c r="IXR192" s="71"/>
      <c r="IXS192" s="71"/>
      <c r="IXT192" s="72"/>
      <c r="IXU192" s="72"/>
      <c r="IXV192" s="72"/>
      <c r="IXW192" s="72"/>
      <c r="IXX192" s="72"/>
      <c r="IXY192" s="72"/>
      <c r="IXZ192" s="72"/>
      <c r="IYA192" s="72"/>
      <c r="IYB192" s="72"/>
      <c r="IYC192" s="71"/>
      <c r="IYD192" s="71"/>
      <c r="IYE192" s="71"/>
      <c r="IYF192" s="71"/>
      <c r="IYG192" s="71"/>
      <c r="IYH192" s="71"/>
      <c r="IYI192" s="71"/>
      <c r="IYJ192" s="72"/>
      <c r="IYK192" s="72"/>
      <c r="IYL192" s="72"/>
      <c r="IYM192" s="72"/>
      <c r="IYN192" s="72"/>
      <c r="IYO192" s="72"/>
      <c r="IYP192" s="72"/>
      <c r="IYQ192" s="72"/>
      <c r="IYR192" s="72"/>
      <c r="IYS192" s="71"/>
      <c r="IYT192" s="71"/>
      <c r="IYU192" s="71"/>
      <c r="IYV192" s="71"/>
      <c r="IYW192" s="71"/>
      <c r="IYX192" s="71"/>
      <c r="IYY192" s="71"/>
      <c r="IYZ192" s="72"/>
      <c r="IZA192" s="72"/>
      <c r="IZB192" s="72"/>
      <c r="IZC192" s="72"/>
      <c r="IZD192" s="72"/>
      <c r="IZE192" s="72"/>
      <c r="IZF192" s="72"/>
      <c r="IZG192" s="72"/>
      <c r="IZH192" s="72"/>
      <c r="IZI192" s="71"/>
      <c r="IZJ192" s="71"/>
      <c r="IZK192" s="71"/>
      <c r="IZL192" s="71"/>
      <c r="IZM192" s="71"/>
      <c r="IZN192" s="71"/>
      <c r="IZO192" s="71"/>
      <c r="IZP192" s="72"/>
      <c r="IZQ192" s="72"/>
      <c r="IZR192" s="72"/>
      <c r="IZS192" s="72"/>
      <c r="IZT192" s="72"/>
      <c r="IZU192" s="72"/>
      <c r="IZV192" s="72"/>
      <c r="IZW192" s="72"/>
      <c r="IZX192" s="72"/>
      <c r="IZY192" s="71"/>
      <c r="IZZ192" s="71"/>
      <c r="JAA192" s="71"/>
      <c r="JAB192" s="71"/>
      <c r="JAC192" s="71"/>
      <c r="JAD192" s="71"/>
      <c r="JAE192" s="71"/>
      <c r="JAF192" s="72"/>
      <c r="JAG192" s="72"/>
      <c r="JAH192" s="72"/>
      <c r="JAI192" s="72"/>
      <c r="JAJ192" s="72"/>
      <c r="JAK192" s="72"/>
      <c r="JAL192" s="72"/>
      <c r="JAM192" s="72"/>
      <c r="JAN192" s="72"/>
      <c r="JAO192" s="71"/>
      <c r="JAP192" s="71"/>
      <c r="JAQ192" s="71"/>
      <c r="JAR192" s="71"/>
      <c r="JAS192" s="71"/>
      <c r="JAT192" s="71"/>
      <c r="JAU192" s="71"/>
      <c r="JAV192" s="72"/>
      <c r="JAW192" s="72"/>
      <c r="JAX192" s="72"/>
      <c r="JAY192" s="72"/>
      <c r="JAZ192" s="72"/>
      <c r="JBA192" s="72"/>
      <c r="JBB192" s="72"/>
      <c r="JBC192" s="72"/>
      <c r="JBD192" s="72"/>
      <c r="JBE192" s="71"/>
      <c r="JBF192" s="71"/>
      <c r="JBG192" s="71"/>
      <c r="JBH192" s="71"/>
      <c r="JBI192" s="71"/>
      <c r="JBJ192" s="71"/>
      <c r="JBK192" s="71"/>
      <c r="JBL192" s="72"/>
      <c r="JBM192" s="72"/>
      <c r="JBN192" s="72"/>
      <c r="JBO192" s="72"/>
      <c r="JBP192" s="72"/>
      <c r="JBQ192" s="72"/>
      <c r="JBR192" s="72"/>
      <c r="JBS192" s="72"/>
      <c r="JBT192" s="72"/>
      <c r="JBU192" s="71"/>
      <c r="JBV192" s="71"/>
      <c r="JBW192" s="71"/>
      <c r="JBX192" s="71"/>
      <c r="JBY192" s="71"/>
      <c r="JBZ192" s="71"/>
      <c r="JCA192" s="71"/>
      <c r="JCB192" s="72"/>
      <c r="JCC192" s="72"/>
      <c r="JCD192" s="72"/>
      <c r="JCE192" s="72"/>
      <c r="JCF192" s="72"/>
      <c r="JCG192" s="72"/>
      <c r="JCH192" s="72"/>
      <c r="JCI192" s="72"/>
      <c r="JCJ192" s="72"/>
      <c r="JCK192" s="71"/>
      <c r="JCL192" s="71"/>
      <c r="JCM192" s="71"/>
      <c r="JCN192" s="71"/>
      <c r="JCO192" s="71"/>
      <c r="JCP192" s="71"/>
      <c r="JCQ192" s="71"/>
      <c r="JCR192" s="72"/>
      <c r="JCS192" s="72"/>
      <c r="JCT192" s="72"/>
      <c r="JCU192" s="72"/>
      <c r="JCV192" s="72"/>
      <c r="JCW192" s="72"/>
      <c r="JCX192" s="72"/>
      <c r="JCY192" s="72"/>
      <c r="JCZ192" s="72"/>
      <c r="JDA192" s="71"/>
      <c r="JDB192" s="71"/>
      <c r="JDC192" s="71"/>
      <c r="JDD192" s="71"/>
      <c r="JDE192" s="71"/>
      <c r="JDF192" s="71"/>
      <c r="JDG192" s="71"/>
      <c r="JDH192" s="72"/>
      <c r="JDI192" s="72"/>
      <c r="JDJ192" s="72"/>
      <c r="JDK192" s="72"/>
      <c r="JDL192" s="72"/>
      <c r="JDM192" s="72"/>
      <c r="JDN192" s="72"/>
      <c r="JDO192" s="72"/>
      <c r="JDP192" s="72"/>
      <c r="JDQ192" s="71"/>
      <c r="JDR192" s="71"/>
      <c r="JDS192" s="71"/>
      <c r="JDT192" s="71"/>
      <c r="JDU192" s="71"/>
      <c r="JDV192" s="71"/>
      <c r="JDW192" s="71"/>
      <c r="JDX192" s="72"/>
      <c r="JDY192" s="72"/>
      <c r="JDZ192" s="72"/>
      <c r="JEA192" s="72"/>
      <c r="JEB192" s="72"/>
      <c r="JEC192" s="72"/>
      <c r="JED192" s="72"/>
      <c r="JEE192" s="72"/>
      <c r="JEF192" s="72"/>
      <c r="JEG192" s="71"/>
      <c r="JEH192" s="71"/>
      <c r="JEI192" s="71"/>
      <c r="JEJ192" s="71"/>
      <c r="JEK192" s="71"/>
      <c r="JEL192" s="71"/>
      <c r="JEM192" s="71"/>
      <c r="JEN192" s="72"/>
      <c r="JEO192" s="72"/>
      <c r="JEP192" s="72"/>
      <c r="JEQ192" s="72"/>
      <c r="JER192" s="72"/>
      <c r="JES192" s="72"/>
      <c r="JET192" s="72"/>
      <c r="JEU192" s="72"/>
      <c r="JEV192" s="72"/>
      <c r="JEW192" s="71"/>
      <c r="JEX192" s="71"/>
      <c r="JEY192" s="71"/>
      <c r="JEZ192" s="71"/>
      <c r="JFA192" s="71"/>
      <c r="JFB192" s="71"/>
      <c r="JFC192" s="71"/>
      <c r="JFD192" s="72"/>
      <c r="JFE192" s="72"/>
      <c r="JFF192" s="72"/>
      <c r="JFG192" s="72"/>
      <c r="JFH192" s="72"/>
      <c r="JFI192" s="72"/>
      <c r="JFJ192" s="72"/>
      <c r="JFK192" s="72"/>
      <c r="JFL192" s="72"/>
      <c r="JFM192" s="71"/>
      <c r="JFN192" s="71"/>
      <c r="JFO192" s="71"/>
      <c r="JFP192" s="71"/>
      <c r="JFQ192" s="71"/>
      <c r="JFR192" s="71"/>
      <c r="JFS192" s="71"/>
      <c r="JFT192" s="72"/>
      <c r="JFU192" s="72"/>
      <c r="JFV192" s="72"/>
      <c r="JFW192" s="72"/>
      <c r="JFX192" s="72"/>
      <c r="JFY192" s="72"/>
      <c r="JFZ192" s="72"/>
      <c r="JGA192" s="72"/>
      <c r="JGB192" s="72"/>
      <c r="JGC192" s="71"/>
      <c r="JGD192" s="71"/>
      <c r="JGE192" s="71"/>
      <c r="JGF192" s="71"/>
      <c r="JGG192" s="71"/>
      <c r="JGH192" s="71"/>
      <c r="JGI192" s="71"/>
      <c r="JGJ192" s="72"/>
      <c r="JGK192" s="72"/>
      <c r="JGL192" s="72"/>
      <c r="JGM192" s="72"/>
      <c r="JGN192" s="72"/>
      <c r="JGO192" s="72"/>
      <c r="JGP192" s="72"/>
      <c r="JGQ192" s="72"/>
      <c r="JGR192" s="72"/>
      <c r="JGS192" s="71"/>
      <c r="JGT192" s="71"/>
      <c r="JGU192" s="71"/>
      <c r="JGV192" s="71"/>
      <c r="JGW192" s="71"/>
      <c r="JGX192" s="71"/>
      <c r="JGY192" s="71"/>
      <c r="JGZ192" s="72"/>
      <c r="JHA192" s="72"/>
      <c r="JHB192" s="72"/>
      <c r="JHC192" s="72"/>
      <c r="JHD192" s="72"/>
      <c r="JHE192" s="72"/>
      <c r="JHF192" s="72"/>
      <c r="JHG192" s="72"/>
      <c r="JHH192" s="72"/>
      <c r="JHI192" s="71"/>
      <c r="JHJ192" s="71"/>
      <c r="JHK192" s="71"/>
      <c r="JHL192" s="71"/>
      <c r="JHM192" s="71"/>
      <c r="JHN192" s="71"/>
      <c r="JHO192" s="71"/>
      <c r="JHP192" s="72"/>
      <c r="JHQ192" s="72"/>
      <c r="JHR192" s="72"/>
      <c r="JHS192" s="72"/>
      <c r="JHT192" s="72"/>
      <c r="JHU192" s="72"/>
      <c r="JHV192" s="72"/>
      <c r="JHW192" s="72"/>
      <c r="JHX192" s="72"/>
      <c r="JHY192" s="71"/>
      <c r="JHZ192" s="71"/>
      <c r="JIA192" s="71"/>
      <c r="JIB192" s="71"/>
      <c r="JIC192" s="71"/>
      <c r="JID192" s="71"/>
      <c r="JIE192" s="71"/>
      <c r="JIF192" s="72"/>
      <c r="JIG192" s="72"/>
      <c r="JIH192" s="72"/>
      <c r="JII192" s="72"/>
      <c r="JIJ192" s="72"/>
      <c r="JIK192" s="72"/>
      <c r="JIL192" s="72"/>
      <c r="JIM192" s="72"/>
      <c r="JIN192" s="72"/>
      <c r="JIO192" s="71"/>
      <c r="JIP192" s="71"/>
      <c r="JIQ192" s="71"/>
      <c r="JIR192" s="71"/>
      <c r="JIS192" s="71"/>
      <c r="JIT192" s="71"/>
      <c r="JIU192" s="71"/>
      <c r="JIV192" s="72"/>
      <c r="JIW192" s="72"/>
      <c r="JIX192" s="72"/>
      <c r="JIY192" s="72"/>
      <c r="JIZ192" s="72"/>
      <c r="JJA192" s="72"/>
      <c r="JJB192" s="72"/>
      <c r="JJC192" s="72"/>
      <c r="JJD192" s="72"/>
      <c r="JJE192" s="71"/>
      <c r="JJF192" s="71"/>
      <c r="JJG192" s="71"/>
      <c r="JJH192" s="71"/>
      <c r="JJI192" s="71"/>
      <c r="JJJ192" s="71"/>
      <c r="JJK192" s="71"/>
      <c r="JJL192" s="72"/>
      <c r="JJM192" s="72"/>
      <c r="JJN192" s="72"/>
      <c r="JJO192" s="72"/>
      <c r="JJP192" s="72"/>
      <c r="JJQ192" s="72"/>
      <c r="JJR192" s="72"/>
      <c r="JJS192" s="72"/>
      <c r="JJT192" s="72"/>
      <c r="JJU192" s="71"/>
      <c r="JJV192" s="71"/>
      <c r="JJW192" s="71"/>
      <c r="JJX192" s="71"/>
      <c r="JJY192" s="71"/>
      <c r="JJZ192" s="71"/>
      <c r="JKA192" s="71"/>
      <c r="JKB192" s="72"/>
      <c r="JKC192" s="72"/>
      <c r="JKD192" s="72"/>
      <c r="JKE192" s="72"/>
      <c r="JKF192" s="72"/>
      <c r="JKG192" s="72"/>
      <c r="JKH192" s="72"/>
      <c r="JKI192" s="72"/>
      <c r="JKJ192" s="72"/>
      <c r="JKK192" s="71"/>
      <c r="JKL192" s="71"/>
      <c r="JKM192" s="71"/>
      <c r="JKN192" s="71"/>
      <c r="JKO192" s="71"/>
      <c r="JKP192" s="71"/>
      <c r="JKQ192" s="71"/>
      <c r="JKR192" s="72"/>
      <c r="JKS192" s="72"/>
      <c r="JKT192" s="72"/>
      <c r="JKU192" s="72"/>
      <c r="JKV192" s="72"/>
      <c r="JKW192" s="72"/>
      <c r="JKX192" s="72"/>
      <c r="JKY192" s="72"/>
      <c r="JKZ192" s="72"/>
      <c r="JLA192" s="71"/>
      <c r="JLB192" s="71"/>
      <c r="JLC192" s="71"/>
      <c r="JLD192" s="71"/>
      <c r="JLE192" s="71"/>
      <c r="JLF192" s="71"/>
      <c r="JLG192" s="71"/>
      <c r="JLH192" s="72"/>
      <c r="JLI192" s="72"/>
      <c r="JLJ192" s="72"/>
      <c r="JLK192" s="72"/>
      <c r="JLL192" s="72"/>
      <c r="JLM192" s="72"/>
      <c r="JLN192" s="72"/>
      <c r="JLO192" s="72"/>
      <c r="JLP192" s="72"/>
      <c r="JLQ192" s="71"/>
      <c r="JLR192" s="71"/>
      <c r="JLS192" s="71"/>
      <c r="JLT192" s="71"/>
      <c r="JLU192" s="71"/>
      <c r="JLV192" s="71"/>
      <c r="JLW192" s="71"/>
      <c r="JLX192" s="72"/>
      <c r="JLY192" s="72"/>
      <c r="JLZ192" s="72"/>
      <c r="JMA192" s="72"/>
      <c r="JMB192" s="72"/>
      <c r="JMC192" s="72"/>
      <c r="JMD192" s="72"/>
      <c r="JME192" s="72"/>
      <c r="JMF192" s="72"/>
      <c r="JMG192" s="71"/>
      <c r="JMH192" s="71"/>
      <c r="JMI192" s="71"/>
      <c r="JMJ192" s="71"/>
      <c r="JMK192" s="71"/>
      <c r="JML192" s="71"/>
      <c r="JMM192" s="71"/>
      <c r="JMN192" s="72"/>
      <c r="JMO192" s="72"/>
      <c r="JMP192" s="72"/>
      <c r="JMQ192" s="72"/>
      <c r="JMR192" s="72"/>
      <c r="JMS192" s="72"/>
      <c r="JMT192" s="72"/>
      <c r="JMU192" s="72"/>
      <c r="JMV192" s="72"/>
      <c r="JMW192" s="71"/>
      <c r="JMX192" s="71"/>
      <c r="JMY192" s="71"/>
      <c r="JMZ192" s="71"/>
      <c r="JNA192" s="71"/>
      <c r="JNB192" s="71"/>
      <c r="JNC192" s="71"/>
      <c r="JND192" s="72"/>
      <c r="JNE192" s="72"/>
      <c r="JNF192" s="72"/>
      <c r="JNG192" s="72"/>
      <c r="JNH192" s="72"/>
      <c r="JNI192" s="72"/>
      <c r="JNJ192" s="72"/>
      <c r="JNK192" s="72"/>
      <c r="JNL192" s="72"/>
      <c r="JNM192" s="71"/>
      <c r="JNN192" s="71"/>
      <c r="JNO192" s="71"/>
      <c r="JNP192" s="71"/>
      <c r="JNQ192" s="71"/>
      <c r="JNR192" s="71"/>
      <c r="JNS192" s="71"/>
      <c r="JNT192" s="72"/>
      <c r="JNU192" s="72"/>
      <c r="JNV192" s="72"/>
      <c r="JNW192" s="72"/>
      <c r="JNX192" s="72"/>
      <c r="JNY192" s="72"/>
      <c r="JNZ192" s="72"/>
      <c r="JOA192" s="72"/>
      <c r="JOB192" s="72"/>
      <c r="JOC192" s="71"/>
      <c r="JOD192" s="71"/>
      <c r="JOE192" s="71"/>
      <c r="JOF192" s="71"/>
      <c r="JOG192" s="71"/>
      <c r="JOH192" s="71"/>
      <c r="JOI192" s="71"/>
      <c r="JOJ192" s="72"/>
      <c r="JOK192" s="72"/>
      <c r="JOL192" s="72"/>
      <c r="JOM192" s="72"/>
      <c r="JON192" s="72"/>
      <c r="JOO192" s="72"/>
      <c r="JOP192" s="72"/>
      <c r="JOQ192" s="72"/>
      <c r="JOR192" s="72"/>
      <c r="JOS192" s="71"/>
      <c r="JOT192" s="71"/>
      <c r="JOU192" s="71"/>
      <c r="JOV192" s="71"/>
      <c r="JOW192" s="71"/>
      <c r="JOX192" s="71"/>
      <c r="JOY192" s="71"/>
      <c r="JOZ192" s="72"/>
      <c r="JPA192" s="72"/>
      <c r="JPB192" s="72"/>
      <c r="JPC192" s="72"/>
      <c r="JPD192" s="72"/>
      <c r="JPE192" s="72"/>
      <c r="JPF192" s="72"/>
      <c r="JPG192" s="72"/>
      <c r="JPH192" s="72"/>
      <c r="JPI192" s="71"/>
      <c r="JPJ192" s="71"/>
      <c r="JPK192" s="71"/>
      <c r="JPL192" s="71"/>
      <c r="JPM192" s="71"/>
      <c r="JPN192" s="71"/>
      <c r="JPO192" s="71"/>
      <c r="JPP192" s="72"/>
      <c r="JPQ192" s="72"/>
      <c r="JPR192" s="72"/>
      <c r="JPS192" s="72"/>
      <c r="JPT192" s="72"/>
      <c r="JPU192" s="72"/>
      <c r="JPV192" s="72"/>
      <c r="JPW192" s="72"/>
      <c r="JPX192" s="72"/>
      <c r="JPY192" s="71"/>
      <c r="JPZ192" s="71"/>
      <c r="JQA192" s="71"/>
      <c r="JQB192" s="71"/>
      <c r="JQC192" s="71"/>
      <c r="JQD192" s="71"/>
      <c r="JQE192" s="71"/>
      <c r="JQF192" s="72"/>
      <c r="JQG192" s="72"/>
      <c r="JQH192" s="72"/>
      <c r="JQI192" s="72"/>
      <c r="JQJ192" s="72"/>
      <c r="JQK192" s="72"/>
      <c r="JQL192" s="72"/>
      <c r="JQM192" s="72"/>
      <c r="JQN192" s="72"/>
      <c r="JQO192" s="71"/>
      <c r="JQP192" s="71"/>
      <c r="JQQ192" s="71"/>
      <c r="JQR192" s="71"/>
      <c r="JQS192" s="71"/>
      <c r="JQT192" s="71"/>
      <c r="JQU192" s="71"/>
      <c r="JQV192" s="72"/>
      <c r="JQW192" s="72"/>
      <c r="JQX192" s="72"/>
      <c r="JQY192" s="72"/>
      <c r="JQZ192" s="72"/>
      <c r="JRA192" s="72"/>
      <c r="JRB192" s="72"/>
      <c r="JRC192" s="72"/>
      <c r="JRD192" s="72"/>
      <c r="JRE192" s="71"/>
      <c r="JRF192" s="71"/>
      <c r="JRG192" s="71"/>
      <c r="JRH192" s="71"/>
      <c r="JRI192" s="71"/>
      <c r="JRJ192" s="71"/>
      <c r="JRK192" s="71"/>
      <c r="JRL192" s="72"/>
      <c r="JRM192" s="72"/>
      <c r="JRN192" s="72"/>
      <c r="JRO192" s="72"/>
      <c r="JRP192" s="72"/>
      <c r="JRQ192" s="72"/>
      <c r="JRR192" s="72"/>
      <c r="JRS192" s="72"/>
      <c r="JRT192" s="72"/>
      <c r="JRU192" s="71"/>
      <c r="JRV192" s="71"/>
      <c r="JRW192" s="71"/>
      <c r="JRX192" s="71"/>
      <c r="JRY192" s="71"/>
      <c r="JRZ192" s="71"/>
      <c r="JSA192" s="71"/>
      <c r="JSB192" s="72"/>
      <c r="JSC192" s="72"/>
      <c r="JSD192" s="72"/>
      <c r="JSE192" s="72"/>
      <c r="JSF192" s="72"/>
      <c r="JSG192" s="72"/>
      <c r="JSH192" s="72"/>
      <c r="JSI192" s="72"/>
      <c r="JSJ192" s="72"/>
      <c r="JSK192" s="71"/>
      <c r="JSL192" s="71"/>
      <c r="JSM192" s="71"/>
      <c r="JSN192" s="71"/>
      <c r="JSO192" s="71"/>
      <c r="JSP192" s="71"/>
      <c r="JSQ192" s="71"/>
      <c r="JSR192" s="72"/>
      <c r="JSS192" s="72"/>
      <c r="JST192" s="72"/>
      <c r="JSU192" s="72"/>
      <c r="JSV192" s="72"/>
      <c r="JSW192" s="72"/>
      <c r="JSX192" s="72"/>
      <c r="JSY192" s="72"/>
      <c r="JSZ192" s="72"/>
      <c r="JTA192" s="71"/>
      <c r="JTB192" s="71"/>
      <c r="JTC192" s="71"/>
      <c r="JTD192" s="71"/>
      <c r="JTE192" s="71"/>
      <c r="JTF192" s="71"/>
      <c r="JTG192" s="71"/>
      <c r="JTH192" s="72"/>
      <c r="JTI192" s="72"/>
      <c r="JTJ192" s="72"/>
      <c r="JTK192" s="72"/>
      <c r="JTL192" s="72"/>
      <c r="JTM192" s="72"/>
      <c r="JTN192" s="72"/>
      <c r="JTO192" s="72"/>
      <c r="JTP192" s="72"/>
      <c r="JTQ192" s="71"/>
      <c r="JTR192" s="71"/>
      <c r="JTS192" s="71"/>
      <c r="JTT192" s="71"/>
      <c r="JTU192" s="71"/>
      <c r="JTV192" s="71"/>
      <c r="JTW192" s="71"/>
      <c r="JTX192" s="72"/>
      <c r="JTY192" s="72"/>
      <c r="JTZ192" s="72"/>
      <c r="JUA192" s="72"/>
      <c r="JUB192" s="72"/>
      <c r="JUC192" s="72"/>
      <c r="JUD192" s="72"/>
      <c r="JUE192" s="72"/>
      <c r="JUF192" s="72"/>
      <c r="JUG192" s="71"/>
      <c r="JUH192" s="71"/>
      <c r="JUI192" s="71"/>
      <c r="JUJ192" s="71"/>
      <c r="JUK192" s="71"/>
      <c r="JUL192" s="71"/>
      <c r="JUM192" s="71"/>
      <c r="JUN192" s="72"/>
      <c r="JUO192" s="72"/>
      <c r="JUP192" s="72"/>
      <c r="JUQ192" s="72"/>
      <c r="JUR192" s="72"/>
      <c r="JUS192" s="72"/>
      <c r="JUT192" s="72"/>
      <c r="JUU192" s="72"/>
      <c r="JUV192" s="72"/>
      <c r="JUW192" s="71"/>
      <c r="JUX192" s="71"/>
      <c r="JUY192" s="71"/>
      <c r="JUZ192" s="71"/>
      <c r="JVA192" s="71"/>
      <c r="JVB192" s="71"/>
      <c r="JVC192" s="71"/>
      <c r="JVD192" s="72"/>
      <c r="JVE192" s="72"/>
      <c r="JVF192" s="72"/>
      <c r="JVG192" s="72"/>
      <c r="JVH192" s="72"/>
      <c r="JVI192" s="72"/>
      <c r="JVJ192" s="72"/>
      <c r="JVK192" s="72"/>
      <c r="JVL192" s="72"/>
      <c r="JVM192" s="71"/>
      <c r="JVN192" s="71"/>
      <c r="JVO192" s="71"/>
      <c r="JVP192" s="71"/>
      <c r="JVQ192" s="71"/>
      <c r="JVR192" s="71"/>
      <c r="JVS192" s="71"/>
      <c r="JVT192" s="72"/>
      <c r="JVU192" s="72"/>
      <c r="JVV192" s="72"/>
      <c r="JVW192" s="72"/>
      <c r="JVX192" s="72"/>
      <c r="JVY192" s="72"/>
      <c r="JVZ192" s="72"/>
      <c r="JWA192" s="72"/>
      <c r="JWB192" s="72"/>
      <c r="JWC192" s="71"/>
      <c r="JWD192" s="71"/>
      <c r="JWE192" s="71"/>
      <c r="JWF192" s="71"/>
      <c r="JWG192" s="71"/>
      <c r="JWH192" s="71"/>
      <c r="JWI192" s="71"/>
      <c r="JWJ192" s="72"/>
      <c r="JWK192" s="72"/>
      <c r="JWL192" s="72"/>
      <c r="JWM192" s="72"/>
      <c r="JWN192" s="72"/>
      <c r="JWO192" s="72"/>
      <c r="JWP192" s="72"/>
      <c r="JWQ192" s="72"/>
      <c r="JWR192" s="72"/>
      <c r="JWS192" s="71"/>
      <c r="JWT192" s="71"/>
      <c r="JWU192" s="71"/>
      <c r="JWV192" s="71"/>
      <c r="JWW192" s="71"/>
      <c r="JWX192" s="71"/>
      <c r="JWY192" s="71"/>
      <c r="JWZ192" s="72"/>
      <c r="JXA192" s="72"/>
      <c r="JXB192" s="72"/>
      <c r="JXC192" s="72"/>
      <c r="JXD192" s="72"/>
      <c r="JXE192" s="72"/>
      <c r="JXF192" s="72"/>
      <c r="JXG192" s="72"/>
      <c r="JXH192" s="72"/>
      <c r="JXI192" s="71"/>
      <c r="JXJ192" s="71"/>
      <c r="JXK192" s="71"/>
      <c r="JXL192" s="71"/>
      <c r="JXM192" s="71"/>
      <c r="JXN192" s="71"/>
      <c r="JXO192" s="71"/>
      <c r="JXP192" s="72"/>
      <c r="JXQ192" s="72"/>
      <c r="JXR192" s="72"/>
      <c r="JXS192" s="72"/>
      <c r="JXT192" s="72"/>
      <c r="JXU192" s="72"/>
      <c r="JXV192" s="72"/>
      <c r="JXW192" s="72"/>
      <c r="JXX192" s="72"/>
      <c r="JXY192" s="71"/>
      <c r="JXZ192" s="71"/>
      <c r="JYA192" s="71"/>
      <c r="JYB192" s="71"/>
      <c r="JYC192" s="71"/>
      <c r="JYD192" s="71"/>
      <c r="JYE192" s="71"/>
      <c r="JYF192" s="72"/>
      <c r="JYG192" s="72"/>
      <c r="JYH192" s="72"/>
      <c r="JYI192" s="72"/>
      <c r="JYJ192" s="72"/>
      <c r="JYK192" s="72"/>
      <c r="JYL192" s="72"/>
      <c r="JYM192" s="72"/>
      <c r="JYN192" s="72"/>
      <c r="JYO192" s="71"/>
      <c r="JYP192" s="71"/>
      <c r="JYQ192" s="71"/>
      <c r="JYR192" s="71"/>
      <c r="JYS192" s="71"/>
      <c r="JYT192" s="71"/>
      <c r="JYU192" s="71"/>
      <c r="JYV192" s="72"/>
      <c r="JYW192" s="72"/>
      <c r="JYX192" s="72"/>
      <c r="JYY192" s="72"/>
      <c r="JYZ192" s="72"/>
      <c r="JZA192" s="72"/>
      <c r="JZB192" s="72"/>
      <c r="JZC192" s="72"/>
      <c r="JZD192" s="72"/>
      <c r="JZE192" s="71"/>
      <c r="JZF192" s="71"/>
      <c r="JZG192" s="71"/>
      <c r="JZH192" s="71"/>
      <c r="JZI192" s="71"/>
      <c r="JZJ192" s="71"/>
      <c r="JZK192" s="71"/>
      <c r="JZL192" s="72"/>
      <c r="JZM192" s="72"/>
      <c r="JZN192" s="72"/>
      <c r="JZO192" s="72"/>
      <c r="JZP192" s="72"/>
      <c r="JZQ192" s="72"/>
      <c r="JZR192" s="72"/>
      <c r="JZS192" s="72"/>
      <c r="JZT192" s="72"/>
      <c r="JZU192" s="71"/>
      <c r="JZV192" s="71"/>
      <c r="JZW192" s="71"/>
      <c r="JZX192" s="71"/>
      <c r="JZY192" s="71"/>
      <c r="JZZ192" s="71"/>
      <c r="KAA192" s="71"/>
      <c r="KAB192" s="72"/>
      <c r="KAC192" s="72"/>
      <c r="KAD192" s="72"/>
      <c r="KAE192" s="72"/>
      <c r="KAF192" s="72"/>
      <c r="KAG192" s="72"/>
      <c r="KAH192" s="72"/>
      <c r="KAI192" s="72"/>
      <c r="KAJ192" s="72"/>
      <c r="KAK192" s="71"/>
      <c r="KAL192" s="71"/>
      <c r="KAM192" s="71"/>
      <c r="KAN192" s="71"/>
      <c r="KAO192" s="71"/>
      <c r="KAP192" s="71"/>
      <c r="KAQ192" s="71"/>
      <c r="KAR192" s="72"/>
      <c r="KAS192" s="72"/>
      <c r="KAT192" s="72"/>
      <c r="KAU192" s="72"/>
      <c r="KAV192" s="72"/>
      <c r="KAW192" s="72"/>
      <c r="KAX192" s="72"/>
      <c r="KAY192" s="72"/>
      <c r="KAZ192" s="72"/>
      <c r="KBA192" s="71"/>
      <c r="KBB192" s="71"/>
      <c r="KBC192" s="71"/>
      <c r="KBD192" s="71"/>
      <c r="KBE192" s="71"/>
      <c r="KBF192" s="71"/>
      <c r="KBG192" s="71"/>
      <c r="KBH192" s="72"/>
      <c r="KBI192" s="72"/>
      <c r="KBJ192" s="72"/>
      <c r="KBK192" s="72"/>
      <c r="KBL192" s="72"/>
      <c r="KBM192" s="72"/>
      <c r="KBN192" s="72"/>
      <c r="KBO192" s="72"/>
      <c r="KBP192" s="72"/>
      <c r="KBQ192" s="71"/>
      <c r="KBR192" s="71"/>
      <c r="KBS192" s="71"/>
      <c r="KBT192" s="71"/>
      <c r="KBU192" s="71"/>
      <c r="KBV192" s="71"/>
      <c r="KBW192" s="71"/>
      <c r="KBX192" s="72"/>
      <c r="KBY192" s="72"/>
      <c r="KBZ192" s="72"/>
      <c r="KCA192" s="72"/>
      <c r="KCB192" s="72"/>
      <c r="KCC192" s="72"/>
      <c r="KCD192" s="72"/>
      <c r="KCE192" s="72"/>
      <c r="KCF192" s="72"/>
      <c r="KCG192" s="71"/>
      <c r="KCH192" s="71"/>
      <c r="KCI192" s="71"/>
      <c r="KCJ192" s="71"/>
      <c r="KCK192" s="71"/>
      <c r="KCL192" s="71"/>
      <c r="KCM192" s="71"/>
      <c r="KCN192" s="72"/>
      <c r="KCO192" s="72"/>
      <c r="KCP192" s="72"/>
      <c r="KCQ192" s="72"/>
      <c r="KCR192" s="72"/>
      <c r="KCS192" s="72"/>
      <c r="KCT192" s="72"/>
      <c r="KCU192" s="72"/>
      <c r="KCV192" s="72"/>
      <c r="KCW192" s="71"/>
      <c r="KCX192" s="71"/>
      <c r="KCY192" s="71"/>
      <c r="KCZ192" s="71"/>
      <c r="KDA192" s="71"/>
      <c r="KDB192" s="71"/>
      <c r="KDC192" s="71"/>
      <c r="KDD192" s="72"/>
      <c r="KDE192" s="72"/>
      <c r="KDF192" s="72"/>
      <c r="KDG192" s="72"/>
      <c r="KDH192" s="72"/>
      <c r="KDI192" s="72"/>
      <c r="KDJ192" s="72"/>
      <c r="KDK192" s="72"/>
      <c r="KDL192" s="72"/>
      <c r="KDM192" s="71"/>
      <c r="KDN192" s="71"/>
      <c r="KDO192" s="71"/>
      <c r="KDP192" s="71"/>
      <c r="KDQ192" s="71"/>
      <c r="KDR192" s="71"/>
      <c r="KDS192" s="71"/>
      <c r="KDT192" s="72"/>
      <c r="KDU192" s="72"/>
      <c r="KDV192" s="72"/>
      <c r="KDW192" s="72"/>
      <c r="KDX192" s="72"/>
      <c r="KDY192" s="72"/>
      <c r="KDZ192" s="72"/>
      <c r="KEA192" s="72"/>
      <c r="KEB192" s="72"/>
      <c r="KEC192" s="71"/>
      <c r="KED192" s="71"/>
      <c r="KEE192" s="71"/>
      <c r="KEF192" s="71"/>
      <c r="KEG192" s="71"/>
      <c r="KEH192" s="71"/>
      <c r="KEI192" s="71"/>
      <c r="KEJ192" s="72"/>
      <c r="KEK192" s="72"/>
      <c r="KEL192" s="72"/>
      <c r="KEM192" s="72"/>
      <c r="KEN192" s="72"/>
      <c r="KEO192" s="72"/>
      <c r="KEP192" s="72"/>
      <c r="KEQ192" s="72"/>
      <c r="KER192" s="72"/>
      <c r="KES192" s="71"/>
      <c r="KET192" s="71"/>
      <c r="KEU192" s="71"/>
      <c r="KEV192" s="71"/>
      <c r="KEW192" s="71"/>
      <c r="KEX192" s="71"/>
      <c r="KEY192" s="71"/>
      <c r="KEZ192" s="72"/>
      <c r="KFA192" s="72"/>
      <c r="KFB192" s="72"/>
      <c r="KFC192" s="72"/>
      <c r="KFD192" s="72"/>
      <c r="KFE192" s="72"/>
      <c r="KFF192" s="72"/>
      <c r="KFG192" s="72"/>
      <c r="KFH192" s="72"/>
      <c r="KFI192" s="71"/>
      <c r="KFJ192" s="71"/>
      <c r="KFK192" s="71"/>
      <c r="KFL192" s="71"/>
      <c r="KFM192" s="71"/>
      <c r="KFN192" s="71"/>
      <c r="KFO192" s="71"/>
      <c r="KFP192" s="72"/>
      <c r="KFQ192" s="72"/>
      <c r="KFR192" s="72"/>
      <c r="KFS192" s="72"/>
      <c r="KFT192" s="72"/>
      <c r="KFU192" s="72"/>
      <c r="KFV192" s="72"/>
      <c r="KFW192" s="72"/>
      <c r="KFX192" s="72"/>
      <c r="KFY192" s="71"/>
      <c r="KFZ192" s="71"/>
      <c r="KGA192" s="71"/>
      <c r="KGB192" s="71"/>
      <c r="KGC192" s="71"/>
      <c r="KGD192" s="71"/>
      <c r="KGE192" s="71"/>
      <c r="KGF192" s="72"/>
      <c r="KGG192" s="72"/>
      <c r="KGH192" s="72"/>
      <c r="KGI192" s="72"/>
      <c r="KGJ192" s="72"/>
      <c r="KGK192" s="72"/>
      <c r="KGL192" s="72"/>
      <c r="KGM192" s="72"/>
      <c r="KGN192" s="72"/>
      <c r="KGO192" s="71"/>
      <c r="KGP192" s="71"/>
      <c r="KGQ192" s="71"/>
      <c r="KGR192" s="71"/>
      <c r="KGS192" s="71"/>
      <c r="KGT192" s="71"/>
      <c r="KGU192" s="71"/>
      <c r="KGV192" s="72"/>
      <c r="KGW192" s="72"/>
      <c r="KGX192" s="72"/>
      <c r="KGY192" s="72"/>
      <c r="KGZ192" s="72"/>
      <c r="KHA192" s="72"/>
      <c r="KHB192" s="72"/>
      <c r="KHC192" s="72"/>
      <c r="KHD192" s="72"/>
      <c r="KHE192" s="71"/>
      <c r="KHF192" s="71"/>
      <c r="KHG192" s="71"/>
      <c r="KHH192" s="71"/>
      <c r="KHI192" s="71"/>
      <c r="KHJ192" s="71"/>
      <c r="KHK192" s="71"/>
      <c r="KHL192" s="72"/>
      <c r="KHM192" s="72"/>
      <c r="KHN192" s="72"/>
      <c r="KHO192" s="72"/>
      <c r="KHP192" s="72"/>
      <c r="KHQ192" s="72"/>
      <c r="KHR192" s="72"/>
      <c r="KHS192" s="72"/>
      <c r="KHT192" s="72"/>
      <c r="KHU192" s="71"/>
      <c r="KHV192" s="71"/>
      <c r="KHW192" s="71"/>
      <c r="KHX192" s="71"/>
      <c r="KHY192" s="71"/>
      <c r="KHZ192" s="71"/>
      <c r="KIA192" s="71"/>
      <c r="KIB192" s="72"/>
      <c r="KIC192" s="72"/>
      <c r="KID192" s="72"/>
      <c r="KIE192" s="72"/>
      <c r="KIF192" s="72"/>
      <c r="KIG192" s="72"/>
      <c r="KIH192" s="72"/>
      <c r="KII192" s="72"/>
      <c r="KIJ192" s="72"/>
      <c r="KIK192" s="71"/>
      <c r="KIL192" s="71"/>
      <c r="KIM192" s="71"/>
      <c r="KIN192" s="71"/>
      <c r="KIO192" s="71"/>
      <c r="KIP192" s="71"/>
      <c r="KIQ192" s="71"/>
      <c r="KIR192" s="72"/>
      <c r="KIS192" s="72"/>
      <c r="KIT192" s="72"/>
      <c r="KIU192" s="72"/>
      <c r="KIV192" s="72"/>
      <c r="KIW192" s="72"/>
      <c r="KIX192" s="72"/>
      <c r="KIY192" s="72"/>
      <c r="KIZ192" s="72"/>
      <c r="KJA192" s="71"/>
      <c r="KJB192" s="71"/>
      <c r="KJC192" s="71"/>
      <c r="KJD192" s="71"/>
      <c r="KJE192" s="71"/>
      <c r="KJF192" s="71"/>
      <c r="KJG192" s="71"/>
      <c r="KJH192" s="72"/>
      <c r="KJI192" s="72"/>
      <c r="KJJ192" s="72"/>
      <c r="KJK192" s="72"/>
      <c r="KJL192" s="72"/>
      <c r="KJM192" s="72"/>
      <c r="KJN192" s="72"/>
      <c r="KJO192" s="72"/>
      <c r="KJP192" s="72"/>
      <c r="KJQ192" s="71"/>
      <c r="KJR192" s="71"/>
      <c r="KJS192" s="71"/>
      <c r="KJT192" s="71"/>
      <c r="KJU192" s="71"/>
      <c r="KJV192" s="71"/>
      <c r="KJW192" s="71"/>
      <c r="KJX192" s="72"/>
      <c r="KJY192" s="72"/>
      <c r="KJZ192" s="72"/>
      <c r="KKA192" s="72"/>
      <c r="KKB192" s="72"/>
      <c r="KKC192" s="72"/>
      <c r="KKD192" s="72"/>
      <c r="KKE192" s="72"/>
      <c r="KKF192" s="72"/>
      <c r="KKG192" s="71"/>
      <c r="KKH192" s="71"/>
      <c r="KKI192" s="71"/>
      <c r="KKJ192" s="71"/>
      <c r="KKK192" s="71"/>
      <c r="KKL192" s="71"/>
      <c r="KKM192" s="71"/>
      <c r="KKN192" s="72"/>
      <c r="KKO192" s="72"/>
      <c r="KKP192" s="72"/>
      <c r="KKQ192" s="72"/>
      <c r="KKR192" s="72"/>
      <c r="KKS192" s="72"/>
      <c r="KKT192" s="72"/>
      <c r="KKU192" s="72"/>
      <c r="KKV192" s="72"/>
      <c r="KKW192" s="71"/>
      <c r="KKX192" s="71"/>
      <c r="KKY192" s="71"/>
      <c r="KKZ192" s="71"/>
      <c r="KLA192" s="71"/>
      <c r="KLB192" s="71"/>
      <c r="KLC192" s="71"/>
      <c r="KLD192" s="72"/>
      <c r="KLE192" s="72"/>
      <c r="KLF192" s="72"/>
      <c r="KLG192" s="72"/>
      <c r="KLH192" s="72"/>
      <c r="KLI192" s="72"/>
      <c r="KLJ192" s="72"/>
      <c r="KLK192" s="72"/>
      <c r="KLL192" s="72"/>
      <c r="KLM192" s="71"/>
      <c r="KLN192" s="71"/>
      <c r="KLO192" s="71"/>
      <c r="KLP192" s="71"/>
      <c r="KLQ192" s="71"/>
      <c r="KLR192" s="71"/>
      <c r="KLS192" s="71"/>
      <c r="KLT192" s="72"/>
      <c r="KLU192" s="72"/>
      <c r="KLV192" s="72"/>
      <c r="KLW192" s="72"/>
      <c r="KLX192" s="72"/>
      <c r="KLY192" s="72"/>
      <c r="KLZ192" s="72"/>
      <c r="KMA192" s="72"/>
      <c r="KMB192" s="72"/>
      <c r="KMC192" s="71"/>
      <c r="KMD192" s="71"/>
      <c r="KME192" s="71"/>
      <c r="KMF192" s="71"/>
      <c r="KMG192" s="71"/>
      <c r="KMH192" s="71"/>
      <c r="KMI192" s="71"/>
      <c r="KMJ192" s="72"/>
      <c r="KMK192" s="72"/>
      <c r="KML192" s="72"/>
      <c r="KMM192" s="72"/>
      <c r="KMN192" s="72"/>
      <c r="KMO192" s="72"/>
      <c r="KMP192" s="72"/>
      <c r="KMQ192" s="72"/>
      <c r="KMR192" s="72"/>
      <c r="KMS192" s="71"/>
      <c r="KMT192" s="71"/>
      <c r="KMU192" s="71"/>
      <c r="KMV192" s="71"/>
      <c r="KMW192" s="71"/>
      <c r="KMX192" s="71"/>
      <c r="KMY192" s="71"/>
      <c r="KMZ192" s="72"/>
      <c r="KNA192" s="72"/>
      <c r="KNB192" s="72"/>
      <c r="KNC192" s="72"/>
      <c r="KND192" s="72"/>
      <c r="KNE192" s="72"/>
      <c r="KNF192" s="72"/>
      <c r="KNG192" s="72"/>
      <c r="KNH192" s="72"/>
      <c r="KNI192" s="71"/>
      <c r="KNJ192" s="71"/>
      <c r="KNK192" s="71"/>
      <c r="KNL192" s="71"/>
      <c r="KNM192" s="71"/>
      <c r="KNN192" s="71"/>
      <c r="KNO192" s="71"/>
      <c r="KNP192" s="72"/>
      <c r="KNQ192" s="72"/>
      <c r="KNR192" s="72"/>
      <c r="KNS192" s="72"/>
      <c r="KNT192" s="72"/>
      <c r="KNU192" s="72"/>
      <c r="KNV192" s="72"/>
      <c r="KNW192" s="72"/>
      <c r="KNX192" s="72"/>
      <c r="KNY192" s="71"/>
      <c r="KNZ192" s="71"/>
      <c r="KOA192" s="71"/>
      <c r="KOB192" s="71"/>
      <c r="KOC192" s="71"/>
      <c r="KOD192" s="71"/>
      <c r="KOE192" s="71"/>
      <c r="KOF192" s="72"/>
      <c r="KOG192" s="72"/>
      <c r="KOH192" s="72"/>
      <c r="KOI192" s="72"/>
      <c r="KOJ192" s="72"/>
      <c r="KOK192" s="72"/>
      <c r="KOL192" s="72"/>
      <c r="KOM192" s="72"/>
      <c r="KON192" s="72"/>
      <c r="KOO192" s="71"/>
      <c r="KOP192" s="71"/>
      <c r="KOQ192" s="71"/>
      <c r="KOR192" s="71"/>
      <c r="KOS192" s="71"/>
      <c r="KOT192" s="71"/>
      <c r="KOU192" s="71"/>
      <c r="KOV192" s="72"/>
      <c r="KOW192" s="72"/>
      <c r="KOX192" s="72"/>
      <c r="KOY192" s="72"/>
      <c r="KOZ192" s="72"/>
      <c r="KPA192" s="72"/>
      <c r="KPB192" s="72"/>
      <c r="KPC192" s="72"/>
      <c r="KPD192" s="72"/>
      <c r="KPE192" s="71"/>
      <c r="KPF192" s="71"/>
      <c r="KPG192" s="71"/>
      <c r="KPH192" s="71"/>
      <c r="KPI192" s="71"/>
      <c r="KPJ192" s="71"/>
      <c r="KPK192" s="71"/>
      <c r="KPL192" s="72"/>
      <c r="KPM192" s="72"/>
      <c r="KPN192" s="72"/>
      <c r="KPO192" s="72"/>
      <c r="KPP192" s="72"/>
      <c r="KPQ192" s="72"/>
      <c r="KPR192" s="72"/>
      <c r="KPS192" s="72"/>
      <c r="KPT192" s="72"/>
      <c r="KPU192" s="71"/>
      <c r="KPV192" s="71"/>
      <c r="KPW192" s="71"/>
      <c r="KPX192" s="71"/>
      <c r="KPY192" s="71"/>
      <c r="KPZ192" s="71"/>
      <c r="KQA192" s="71"/>
      <c r="KQB192" s="72"/>
      <c r="KQC192" s="72"/>
      <c r="KQD192" s="72"/>
      <c r="KQE192" s="72"/>
      <c r="KQF192" s="72"/>
      <c r="KQG192" s="72"/>
      <c r="KQH192" s="72"/>
      <c r="KQI192" s="72"/>
      <c r="KQJ192" s="72"/>
      <c r="KQK192" s="71"/>
      <c r="KQL192" s="71"/>
      <c r="KQM192" s="71"/>
      <c r="KQN192" s="71"/>
      <c r="KQO192" s="71"/>
      <c r="KQP192" s="71"/>
      <c r="KQQ192" s="71"/>
      <c r="KQR192" s="72"/>
      <c r="KQS192" s="72"/>
      <c r="KQT192" s="72"/>
      <c r="KQU192" s="72"/>
      <c r="KQV192" s="72"/>
      <c r="KQW192" s="72"/>
      <c r="KQX192" s="72"/>
      <c r="KQY192" s="72"/>
      <c r="KQZ192" s="72"/>
      <c r="KRA192" s="71"/>
      <c r="KRB192" s="71"/>
      <c r="KRC192" s="71"/>
      <c r="KRD192" s="71"/>
      <c r="KRE192" s="71"/>
      <c r="KRF192" s="71"/>
      <c r="KRG192" s="71"/>
      <c r="KRH192" s="72"/>
      <c r="KRI192" s="72"/>
      <c r="KRJ192" s="72"/>
      <c r="KRK192" s="72"/>
      <c r="KRL192" s="72"/>
      <c r="KRM192" s="72"/>
      <c r="KRN192" s="72"/>
      <c r="KRO192" s="72"/>
      <c r="KRP192" s="72"/>
      <c r="KRQ192" s="71"/>
      <c r="KRR192" s="71"/>
      <c r="KRS192" s="71"/>
      <c r="KRT192" s="71"/>
      <c r="KRU192" s="71"/>
      <c r="KRV192" s="71"/>
      <c r="KRW192" s="71"/>
      <c r="KRX192" s="72"/>
      <c r="KRY192" s="72"/>
      <c r="KRZ192" s="72"/>
      <c r="KSA192" s="72"/>
      <c r="KSB192" s="72"/>
      <c r="KSC192" s="72"/>
      <c r="KSD192" s="72"/>
      <c r="KSE192" s="72"/>
      <c r="KSF192" s="72"/>
      <c r="KSG192" s="71"/>
      <c r="KSH192" s="71"/>
      <c r="KSI192" s="71"/>
      <c r="KSJ192" s="71"/>
      <c r="KSK192" s="71"/>
      <c r="KSL192" s="71"/>
      <c r="KSM192" s="71"/>
      <c r="KSN192" s="72"/>
      <c r="KSO192" s="72"/>
      <c r="KSP192" s="72"/>
      <c r="KSQ192" s="72"/>
      <c r="KSR192" s="72"/>
      <c r="KSS192" s="72"/>
      <c r="KST192" s="72"/>
      <c r="KSU192" s="72"/>
      <c r="KSV192" s="72"/>
      <c r="KSW192" s="71"/>
      <c r="KSX192" s="71"/>
      <c r="KSY192" s="71"/>
      <c r="KSZ192" s="71"/>
      <c r="KTA192" s="71"/>
      <c r="KTB192" s="71"/>
      <c r="KTC192" s="71"/>
      <c r="KTD192" s="72"/>
      <c r="KTE192" s="72"/>
      <c r="KTF192" s="72"/>
      <c r="KTG192" s="72"/>
      <c r="KTH192" s="72"/>
      <c r="KTI192" s="72"/>
      <c r="KTJ192" s="72"/>
      <c r="KTK192" s="72"/>
      <c r="KTL192" s="72"/>
      <c r="KTM192" s="71"/>
      <c r="KTN192" s="71"/>
      <c r="KTO192" s="71"/>
      <c r="KTP192" s="71"/>
      <c r="KTQ192" s="71"/>
      <c r="KTR192" s="71"/>
      <c r="KTS192" s="71"/>
      <c r="KTT192" s="72"/>
      <c r="KTU192" s="72"/>
      <c r="KTV192" s="72"/>
      <c r="KTW192" s="72"/>
      <c r="KTX192" s="72"/>
      <c r="KTY192" s="72"/>
      <c r="KTZ192" s="72"/>
      <c r="KUA192" s="72"/>
      <c r="KUB192" s="72"/>
      <c r="KUC192" s="71"/>
      <c r="KUD192" s="71"/>
      <c r="KUE192" s="71"/>
      <c r="KUF192" s="71"/>
      <c r="KUG192" s="71"/>
      <c r="KUH192" s="71"/>
      <c r="KUI192" s="71"/>
      <c r="KUJ192" s="72"/>
      <c r="KUK192" s="72"/>
      <c r="KUL192" s="72"/>
      <c r="KUM192" s="72"/>
      <c r="KUN192" s="72"/>
      <c r="KUO192" s="72"/>
      <c r="KUP192" s="72"/>
      <c r="KUQ192" s="72"/>
      <c r="KUR192" s="72"/>
      <c r="KUS192" s="71"/>
      <c r="KUT192" s="71"/>
      <c r="KUU192" s="71"/>
      <c r="KUV192" s="71"/>
      <c r="KUW192" s="71"/>
      <c r="KUX192" s="71"/>
      <c r="KUY192" s="71"/>
      <c r="KUZ192" s="72"/>
      <c r="KVA192" s="72"/>
      <c r="KVB192" s="72"/>
      <c r="KVC192" s="72"/>
      <c r="KVD192" s="72"/>
      <c r="KVE192" s="72"/>
      <c r="KVF192" s="72"/>
      <c r="KVG192" s="72"/>
      <c r="KVH192" s="72"/>
      <c r="KVI192" s="71"/>
      <c r="KVJ192" s="71"/>
      <c r="KVK192" s="71"/>
      <c r="KVL192" s="71"/>
      <c r="KVM192" s="71"/>
      <c r="KVN192" s="71"/>
      <c r="KVO192" s="71"/>
      <c r="KVP192" s="72"/>
      <c r="KVQ192" s="72"/>
      <c r="KVR192" s="72"/>
      <c r="KVS192" s="72"/>
      <c r="KVT192" s="72"/>
      <c r="KVU192" s="72"/>
      <c r="KVV192" s="72"/>
      <c r="KVW192" s="72"/>
      <c r="KVX192" s="72"/>
      <c r="KVY192" s="71"/>
      <c r="KVZ192" s="71"/>
      <c r="KWA192" s="71"/>
      <c r="KWB192" s="71"/>
      <c r="KWC192" s="71"/>
      <c r="KWD192" s="71"/>
      <c r="KWE192" s="71"/>
      <c r="KWF192" s="72"/>
      <c r="KWG192" s="72"/>
      <c r="KWH192" s="72"/>
      <c r="KWI192" s="72"/>
      <c r="KWJ192" s="72"/>
      <c r="KWK192" s="72"/>
      <c r="KWL192" s="72"/>
      <c r="KWM192" s="72"/>
      <c r="KWN192" s="72"/>
      <c r="KWO192" s="71"/>
      <c r="KWP192" s="71"/>
      <c r="KWQ192" s="71"/>
      <c r="KWR192" s="71"/>
      <c r="KWS192" s="71"/>
      <c r="KWT192" s="71"/>
      <c r="KWU192" s="71"/>
      <c r="KWV192" s="72"/>
      <c r="KWW192" s="72"/>
      <c r="KWX192" s="72"/>
      <c r="KWY192" s="72"/>
      <c r="KWZ192" s="72"/>
      <c r="KXA192" s="72"/>
      <c r="KXB192" s="72"/>
      <c r="KXC192" s="72"/>
      <c r="KXD192" s="72"/>
      <c r="KXE192" s="71"/>
      <c r="KXF192" s="71"/>
      <c r="KXG192" s="71"/>
      <c r="KXH192" s="71"/>
      <c r="KXI192" s="71"/>
      <c r="KXJ192" s="71"/>
      <c r="KXK192" s="71"/>
      <c r="KXL192" s="72"/>
      <c r="KXM192" s="72"/>
      <c r="KXN192" s="72"/>
      <c r="KXO192" s="72"/>
      <c r="KXP192" s="72"/>
      <c r="KXQ192" s="72"/>
      <c r="KXR192" s="72"/>
      <c r="KXS192" s="72"/>
      <c r="KXT192" s="72"/>
      <c r="KXU192" s="71"/>
      <c r="KXV192" s="71"/>
      <c r="KXW192" s="71"/>
      <c r="KXX192" s="71"/>
      <c r="KXY192" s="71"/>
      <c r="KXZ192" s="71"/>
      <c r="KYA192" s="71"/>
      <c r="KYB192" s="72"/>
      <c r="KYC192" s="72"/>
      <c r="KYD192" s="72"/>
      <c r="KYE192" s="72"/>
      <c r="KYF192" s="72"/>
      <c r="KYG192" s="72"/>
      <c r="KYH192" s="72"/>
      <c r="KYI192" s="72"/>
      <c r="KYJ192" s="72"/>
      <c r="KYK192" s="71"/>
      <c r="KYL192" s="71"/>
      <c r="KYM192" s="71"/>
      <c r="KYN192" s="71"/>
      <c r="KYO192" s="71"/>
      <c r="KYP192" s="71"/>
      <c r="KYQ192" s="71"/>
      <c r="KYR192" s="72"/>
      <c r="KYS192" s="72"/>
      <c r="KYT192" s="72"/>
      <c r="KYU192" s="72"/>
      <c r="KYV192" s="72"/>
      <c r="KYW192" s="72"/>
      <c r="KYX192" s="72"/>
      <c r="KYY192" s="72"/>
      <c r="KYZ192" s="72"/>
      <c r="KZA192" s="71"/>
      <c r="KZB192" s="71"/>
      <c r="KZC192" s="71"/>
      <c r="KZD192" s="71"/>
      <c r="KZE192" s="71"/>
      <c r="KZF192" s="71"/>
      <c r="KZG192" s="71"/>
      <c r="KZH192" s="72"/>
      <c r="KZI192" s="72"/>
      <c r="KZJ192" s="72"/>
      <c r="KZK192" s="72"/>
      <c r="KZL192" s="72"/>
      <c r="KZM192" s="72"/>
      <c r="KZN192" s="72"/>
      <c r="KZO192" s="72"/>
      <c r="KZP192" s="72"/>
      <c r="KZQ192" s="71"/>
      <c r="KZR192" s="71"/>
      <c r="KZS192" s="71"/>
      <c r="KZT192" s="71"/>
      <c r="KZU192" s="71"/>
      <c r="KZV192" s="71"/>
      <c r="KZW192" s="71"/>
      <c r="KZX192" s="72"/>
      <c r="KZY192" s="72"/>
      <c r="KZZ192" s="72"/>
      <c r="LAA192" s="72"/>
      <c r="LAB192" s="72"/>
      <c r="LAC192" s="72"/>
      <c r="LAD192" s="72"/>
      <c r="LAE192" s="72"/>
      <c r="LAF192" s="72"/>
      <c r="LAG192" s="71"/>
      <c r="LAH192" s="71"/>
      <c r="LAI192" s="71"/>
      <c r="LAJ192" s="71"/>
      <c r="LAK192" s="71"/>
      <c r="LAL192" s="71"/>
      <c r="LAM192" s="71"/>
      <c r="LAN192" s="72"/>
      <c r="LAO192" s="72"/>
      <c r="LAP192" s="72"/>
      <c r="LAQ192" s="72"/>
      <c r="LAR192" s="72"/>
      <c r="LAS192" s="72"/>
      <c r="LAT192" s="72"/>
      <c r="LAU192" s="72"/>
      <c r="LAV192" s="72"/>
      <c r="LAW192" s="71"/>
      <c r="LAX192" s="71"/>
      <c r="LAY192" s="71"/>
      <c r="LAZ192" s="71"/>
      <c r="LBA192" s="71"/>
      <c r="LBB192" s="71"/>
      <c r="LBC192" s="71"/>
      <c r="LBD192" s="72"/>
      <c r="LBE192" s="72"/>
      <c r="LBF192" s="72"/>
      <c r="LBG192" s="72"/>
      <c r="LBH192" s="72"/>
      <c r="LBI192" s="72"/>
      <c r="LBJ192" s="72"/>
      <c r="LBK192" s="72"/>
      <c r="LBL192" s="72"/>
      <c r="LBM192" s="71"/>
      <c r="LBN192" s="71"/>
      <c r="LBO192" s="71"/>
      <c r="LBP192" s="71"/>
      <c r="LBQ192" s="71"/>
      <c r="LBR192" s="71"/>
      <c r="LBS192" s="71"/>
      <c r="LBT192" s="72"/>
      <c r="LBU192" s="72"/>
      <c r="LBV192" s="72"/>
      <c r="LBW192" s="72"/>
      <c r="LBX192" s="72"/>
      <c r="LBY192" s="72"/>
      <c r="LBZ192" s="72"/>
      <c r="LCA192" s="72"/>
      <c r="LCB192" s="72"/>
      <c r="LCC192" s="71"/>
      <c r="LCD192" s="71"/>
      <c r="LCE192" s="71"/>
      <c r="LCF192" s="71"/>
      <c r="LCG192" s="71"/>
      <c r="LCH192" s="71"/>
      <c r="LCI192" s="71"/>
      <c r="LCJ192" s="72"/>
      <c r="LCK192" s="72"/>
      <c r="LCL192" s="72"/>
      <c r="LCM192" s="72"/>
      <c r="LCN192" s="72"/>
      <c r="LCO192" s="72"/>
      <c r="LCP192" s="72"/>
      <c r="LCQ192" s="72"/>
      <c r="LCR192" s="72"/>
      <c r="LCS192" s="71"/>
      <c r="LCT192" s="71"/>
      <c r="LCU192" s="71"/>
      <c r="LCV192" s="71"/>
      <c r="LCW192" s="71"/>
      <c r="LCX192" s="71"/>
      <c r="LCY192" s="71"/>
      <c r="LCZ192" s="72"/>
      <c r="LDA192" s="72"/>
      <c r="LDB192" s="72"/>
      <c r="LDC192" s="72"/>
      <c r="LDD192" s="72"/>
      <c r="LDE192" s="72"/>
      <c r="LDF192" s="72"/>
      <c r="LDG192" s="72"/>
      <c r="LDH192" s="72"/>
      <c r="LDI192" s="71"/>
      <c r="LDJ192" s="71"/>
      <c r="LDK192" s="71"/>
      <c r="LDL192" s="71"/>
      <c r="LDM192" s="71"/>
      <c r="LDN192" s="71"/>
      <c r="LDO192" s="71"/>
      <c r="LDP192" s="72"/>
      <c r="LDQ192" s="72"/>
      <c r="LDR192" s="72"/>
      <c r="LDS192" s="72"/>
      <c r="LDT192" s="72"/>
      <c r="LDU192" s="72"/>
      <c r="LDV192" s="72"/>
      <c r="LDW192" s="72"/>
      <c r="LDX192" s="72"/>
      <c r="LDY192" s="71"/>
      <c r="LDZ192" s="71"/>
      <c r="LEA192" s="71"/>
      <c r="LEB192" s="71"/>
      <c r="LEC192" s="71"/>
      <c r="LED192" s="71"/>
      <c r="LEE192" s="71"/>
      <c r="LEF192" s="72"/>
      <c r="LEG192" s="72"/>
      <c r="LEH192" s="72"/>
      <c r="LEI192" s="72"/>
      <c r="LEJ192" s="72"/>
      <c r="LEK192" s="72"/>
      <c r="LEL192" s="72"/>
      <c r="LEM192" s="72"/>
      <c r="LEN192" s="72"/>
      <c r="LEO192" s="71"/>
      <c r="LEP192" s="71"/>
      <c r="LEQ192" s="71"/>
      <c r="LER192" s="71"/>
      <c r="LES192" s="71"/>
      <c r="LET192" s="71"/>
      <c r="LEU192" s="71"/>
      <c r="LEV192" s="72"/>
      <c r="LEW192" s="72"/>
      <c r="LEX192" s="72"/>
      <c r="LEY192" s="72"/>
      <c r="LEZ192" s="72"/>
      <c r="LFA192" s="72"/>
      <c r="LFB192" s="72"/>
      <c r="LFC192" s="72"/>
      <c r="LFD192" s="72"/>
      <c r="LFE192" s="71"/>
      <c r="LFF192" s="71"/>
      <c r="LFG192" s="71"/>
      <c r="LFH192" s="71"/>
      <c r="LFI192" s="71"/>
      <c r="LFJ192" s="71"/>
      <c r="LFK192" s="71"/>
      <c r="LFL192" s="72"/>
      <c r="LFM192" s="72"/>
      <c r="LFN192" s="72"/>
      <c r="LFO192" s="72"/>
      <c r="LFP192" s="72"/>
      <c r="LFQ192" s="72"/>
      <c r="LFR192" s="72"/>
      <c r="LFS192" s="72"/>
      <c r="LFT192" s="72"/>
      <c r="LFU192" s="71"/>
      <c r="LFV192" s="71"/>
      <c r="LFW192" s="71"/>
      <c r="LFX192" s="71"/>
      <c r="LFY192" s="71"/>
      <c r="LFZ192" s="71"/>
      <c r="LGA192" s="71"/>
      <c r="LGB192" s="72"/>
      <c r="LGC192" s="72"/>
      <c r="LGD192" s="72"/>
      <c r="LGE192" s="72"/>
      <c r="LGF192" s="72"/>
      <c r="LGG192" s="72"/>
      <c r="LGH192" s="72"/>
      <c r="LGI192" s="72"/>
      <c r="LGJ192" s="72"/>
      <c r="LGK192" s="71"/>
      <c r="LGL192" s="71"/>
      <c r="LGM192" s="71"/>
      <c r="LGN192" s="71"/>
      <c r="LGO192" s="71"/>
      <c r="LGP192" s="71"/>
      <c r="LGQ192" s="71"/>
      <c r="LGR192" s="72"/>
      <c r="LGS192" s="72"/>
      <c r="LGT192" s="72"/>
      <c r="LGU192" s="72"/>
      <c r="LGV192" s="72"/>
      <c r="LGW192" s="72"/>
      <c r="LGX192" s="72"/>
      <c r="LGY192" s="72"/>
      <c r="LGZ192" s="72"/>
      <c r="LHA192" s="71"/>
      <c r="LHB192" s="71"/>
      <c r="LHC192" s="71"/>
      <c r="LHD192" s="71"/>
      <c r="LHE192" s="71"/>
      <c r="LHF192" s="71"/>
      <c r="LHG192" s="71"/>
      <c r="LHH192" s="72"/>
      <c r="LHI192" s="72"/>
      <c r="LHJ192" s="72"/>
      <c r="LHK192" s="72"/>
      <c r="LHL192" s="72"/>
      <c r="LHM192" s="72"/>
      <c r="LHN192" s="72"/>
      <c r="LHO192" s="72"/>
      <c r="LHP192" s="72"/>
      <c r="LHQ192" s="71"/>
      <c r="LHR192" s="71"/>
      <c r="LHS192" s="71"/>
      <c r="LHT192" s="71"/>
      <c r="LHU192" s="71"/>
      <c r="LHV192" s="71"/>
      <c r="LHW192" s="71"/>
      <c r="LHX192" s="72"/>
      <c r="LHY192" s="72"/>
      <c r="LHZ192" s="72"/>
      <c r="LIA192" s="72"/>
      <c r="LIB192" s="72"/>
      <c r="LIC192" s="72"/>
      <c r="LID192" s="72"/>
      <c r="LIE192" s="72"/>
      <c r="LIF192" s="72"/>
      <c r="LIG192" s="71"/>
      <c r="LIH192" s="71"/>
      <c r="LII192" s="71"/>
      <c r="LIJ192" s="71"/>
      <c r="LIK192" s="71"/>
      <c r="LIL192" s="71"/>
      <c r="LIM192" s="71"/>
      <c r="LIN192" s="72"/>
      <c r="LIO192" s="72"/>
      <c r="LIP192" s="72"/>
      <c r="LIQ192" s="72"/>
      <c r="LIR192" s="72"/>
      <c r="LIS192" s="72"/>
      <c r="LIT192" s="72"/>
      <c r="LIU192" s="72"/>
      <c r="LIV192" s="72"/>
      <c r="LIW192" s="71"/>
      <c r="LIX192" s="71"/>
      <c r="LIY192" s="71"/>
      <c r="LIZ192" s="71"/>
      <c r="LJA192" s="71"/>
      <c r="LJB192" s="71"/>
      <c r="LJC192" s="71"/>
      <c r="LJD192" s="72"/>
      <c r="LJE192" s="72"/>
      <c r="LJF192" s="72"/>
      <c r="LJG192" s="72"/>
      <c r="LJH192" s="72"/>
      <c r="LJI192" s="72"/>
      <c r="LJJ192" s="72"/>
      <c r="LJK192" s="72"/>
      <c r="LJL192" s="72"/>
      <c r="LJM192" s="71"/>
      <c r="LJN192" s="71"/>
      <c r="LJO192" s="71"/>
      <c r="LJP192" s="71"/>
      <c r="LJQ192" s="71"/>
      <c r="LJR192" s="71"/>
      <c r="LJS192" s="71"/>
      <c r="LJT192" s="72"/>
      <c r="LJU192" s="72"/>
      <c r="LJV192" s="72"/>
      <c r="LJW192" s="72"/>
      <c r="LJX192" s="72"/>
      <c r="LJY192" s="72"/>
      <c r="LJZ192" s="72"/>
      <c r="LKA192" s="72"/>
      <c r="LKB192" s="72"/>
      <c r="LKC192" s="71"/>
      <c r="LKD192" s="71"/>
      <c r="LKE192" s="71"/>
      <c r="LKF192" s="71"/>
      <c r="LKG192" s="71"/>
      <c r="LKH192" s="71"/>
      <c r="LKI192" s="71"/>
      <c r="LKJ192" s="72"/>
      <c r="LKK192" s="72"/>
      <c r="LKL192" s="72"/>
      <c r="LKM192" s="72"/>
      <c r="LKN192" s="72"/>
      <c r="LKO192" s="72"/>
      <c r="LKP192" s="72"/>
      <c r="LKQ192" s="72"/>
      <c r="LKR192" s="72"/>
      <c r="LKS192" s="71"/>
      <c r="LKT192" s="71"/>
      <c r="LKU192" s="71"/>
      <c r="LKV192" s="71"/>
      <c r="LKW192" s="71"/>
      <c r="LKX192" s="71"/>
      <c r="LKY192" s="71"/>
      <c r="LKZ192" s="72"/>
      <c r="LLA192" s="72"/>
      <c r="LLB192" s="72"/>
      <c r="LLC192" s="72"/>
      <c r="LLD192" s="72"/>
      <c r="LLE192" s="72"/>
      <c r="LLF192" s="72"/>
      <c r="LLG192" s="72"/>
      <c r="LLH192" s="72"/>
      <c r="LLI192" s="71"/>
      <c r="LLJ192" s="71"/>
      <c r="LLK192" s="71"/>
      <c r="LLL192" s="71"/>
      <c r="LLM192" s="71"/>
      <c r="LLN192" s="71"/>
      <c r="LLO192" s="71"/>
      <c r="LLP192" s="72"/>
      <c r="LLQ192" s="72"/>
      <c r="LLR192" s="72"/>
      <c r="LLS192" s="72"/>
      <c r="LLT192" s="72"/>
      <c r="LLU192" s="72"/>
      <c r="LLV192" s="72"/>
      <c r="LLW192" s="72"/>
      <c r="LLX192" s="72"/>
      <c r="LLY192" s="71"/>
      <c r="LLZ192" s="71"/>
      <c r="LMA192" s="71"/>
      <c r="LMB192" s="71"/>
      <c r="LMC192" s="71"/>
      <c r="LMD192" s="71"/>
      <c r="LME192" s="71"/>
      <c r="LMF192" s="72"/>
      <c r="LMG192" s="72"/>
      <c r="LMH192" s="72"/>
      <c r="LMI192" s="72"/>
      <c r="LMJ192" s="72"/>
      <c r="LMK192" s="72"/>
      <c r="LML192" s="72"/>
      <c r="LMM192" s="72"/>
      <c r="LMN192" s="72"/>
      <c r="LMO192" s="71"/>
      <c r="LMP192" s="71"/>
      <c r="LMQ192" s="71"/>
      <c r="LMR192" s="71"/>
      <c r="LMS192" s="71"/>
      <c r="LMT192" s="71"/>
      <c r="LMU192" s="71"/>
      <c r="LMV192" s="72"/>
      <c r="LMW192" s="72"/>
      <c r="LMX192" s="72"/>
      <c r="LMY192" s="72"/>
      <c r="LMZ192" s="72"/>
      <c r="LNA192" s="72"/>
      <c r="LNB192" s="72"/>
      <c r="LNC192" s="72"/>
      <c r="LND192" s="72"/>
      <c r="LNE192" s="71"/>
      <c r="LNF192" s="71"/>
      <c r="LNG192" s="71"/>
      <c r="LNH192" s="71"/>
      <c r="LNI192" s="71"/>
      <c r="LNJ192" s="71"/>
      <c r="LNK192" s="71"/>
      <c r="LNL192" s="72"/>
      <c r="LNM192" s="72"/>
      <c r="LNN192" s="72"/>
      <c r="LNO192" s="72"/>
      <c r="LNP192" s="72"/>
      <c r="LNQ192" s="72"/>
      <c r="LNR192" s="72"/>
      <c r="LNS192" s="72"/>
      <c r="LNT192" s="72"/>
      <c r="LNU192" s="71"/>
      <c r="LNV192" s="71"/>
      <c r="LNW192" s="71"/>
      <c r="LNX192" s="71"/>
      <c r="LNY192" s="71"/>
      <c r="LNZ192" s="71"/>
      <c r="LOA192" s="71"/>
      <c r="LOB192" s="72"/>
      <c r="LOC192" s="72"/>
      <c r="LOD192" s="72"/>
      <c r="LOE192" s="72"/>
      <c r="LOF192" s="72"/>
      <c r="LOG192" s="72"/>
      <c r="LOH192" s="72"/>
      <c r="LOI192" s="72"/>
      <c r="LOJ192" s="72"/>
      <c r="LOK192" s="71"/>
      <c r="LOL192" s="71"/>
      <c r="LOM192" s="71"/>
      <c r="LON192" s="71"/>
      <c r="LOO192" s="71"/>
      <c r="LOP192" s="71"/>
      <c r="LOQ192" s="71"/>
      <c r="LOR192" s="72"/>
      <c r="LOS192" s="72"/>
      <c r="LOT192" s="72"/>
      <c r="LOU192" s="72"/>
      <c r="LOV192" s="72"/>
      <c r="LOW192" s="72"/>
      <c r="LOX192" s="72"/>
      <c r="LOY192" s="72"/>
      <c r="LOZ192" s="72"/>
      <c r="LPA192" s="71"/>
      <c r="LPB192" s="71"/>
      <c r="LPC192" s="71"/>
      <c r="LPD192" s="71"/>
      <c r="LPE192" s="71"/>
      <c r="LPF192" s="71"/>
      <c r="LPG192" s="71"/>
      <c r="LPH192" s="72"/>
      <c r="LPI192" s="72"/>
      <c r="LPJ192" s="72"/>
      <c r="LPK192" s="72"/>
      <c r="LPL192" s="72"/>
      <c r="LPM192" s="72"/>
      <c r="LPN192" s="72"/>
      <c r="LPO192" s="72"/>
      <c r="LPP192" s="72"/>
      <c r="LPQ192" s="71"/>
      <c r="LPR192" s="71"/>
      <c r="LPS192" s="71"/>
      <c r="LPT192" s="71"/>
      <c r="LPU192" s="71"/>
      <c r="LPV192" s="71"/>
      <c r="LPW192" s="71"/>
      <c r="LPX192" s="72"/>
      <c r="LPY192" s="72"/>
      <c r="LPZ192" s="72"/>
      <c r="LQA192" s="72"/>
      <c r="LQB192" s="72"/>
      <c r="LQC192" s="72"/>
      <c r="LQD192" s="72"/>
      <c r="LQE192" s="72"/>
      <c r="LQF192" s="72"/>
      <c r="LQG192" s="71"/>
      <c r="LQH192" s="71"/>
      <c r="LQI192" s="71"/>
      <c r="LQJ192" s="71"/>
      <c r="LQK192" s="71"/>
      <c r="LQL192" s="71"/>
      <c r="LQM192" s="71"/>
      <c r="LQN192" s="72"/>
      <c r="LQO192" s="72"/>
      <c r="LQP192" s="72"/>
      <c r="LQQ192" s="72"/>
      <c r="LQR192" s="72"/>
      <c r="LQS192" s="72"/>
      <c r="LQT192" s="72"/>
      <c r="LQU192" s="72"/>
      <c r="LQV192" s="72"/>
      <c r="LQW192" s="71"/>
      <c r="LQX192" s="71"/>
      <c r="LQY192" s="71"/>
      <c r="LQZ192" s="71"/>
      <c r="LRA192" s="71"/>
      <c r="LRB192" s="71"/>
      <c r="LRC192" s="71"/>
      <c r="LRD192" s="72"/>
      <c r="LRE192" s="72"/>
      <c r="LRF192" s="72"/>
      <c r="LRG192" s="72"/>
      <c r="LRH192" s="72"/>
      <c r="LRI192" s="72"/>
      <c r="LRJ192" s="72"/>
      <c r="LRK192" s="72"/>
      <c r="LRL192" s="72"/>
      <c r="LRM192" s="71"/>
      <c r="LRN192" s="71"/>
      <c r="LRO192" s="71"/>
      <c r="LRP192" s="71"/>
      <c r="LRQ192" s="71"/>
      <c r="LRR192" s="71"/>
      <c r="LRS192" s="71"/>
      <c r="LRT192" s="72"/>
      <c r="LRU192" s="72"/>
      <c r="LRV192" s="72"/>
      <c r="LRW192" s="72"/>
      <c r="LRX192" s="72"/>
      <c r="LRY192" s="72"/>
      <c r="LRZ192" s="72"/>
      <c r="LSA192" s="72"/>
      <c r="LSB192" s="72"/>
      <c r="LSC192" s="71"/>
      <c r="LSD192" s="71"/>
      <c r="LSE192" s="71"/>
      <c r="LSF192" s="71"/>
      <c r="LSG192" s="71"/>
      <c r="LSH192" s="71"/>
      <c r="LSI192" s="71"/>
      <c r="LSJ192" s="72"/>
      <c r="LSK192" s="72"/>
      <c r="LSL192" s="72"/>
      <c r="LSM192" s="72"/>
      <c r="LSN192" s="72"/>
      <c r="LSO192" s="72"/>
      <c r="LSP192" s="72"/>
      <c r="LSQ192" s="72"/>
      <c r="LSR192" s="72"/>
      <c r="LSS192" s="71"/>
      <c r="LST192" s="71"/>
      <c r="LSU192" s="71"/>
      <c r="LSV192" s="71"/>
      <c r="LSW192" s="71"/>
      <c r="LSX192" s="71"/>
      <c r="LSY192" s="71"/>
      <c r="LSZ192" s="72"/>
      <c r="LTA192" s="72"/>
      <c r="LTB192" s="72"/>
      <c r="LTC192" s="72"/>
      <c r="LTD192" s="72"/>
      <c r="LTE192" s="72"/>
      <c r="LTF192" s="72"/>
      <c r="LTG192" s="72"/>
      <c r="LTH192" s="72"/>
      <c r="LTI192" s="71"/>
      <c r="LTJ192" s="71"/>
      <c r="LTK192" s="71"/>
      <c r="LTL192" s="71"/>
      <c r="LTM192" s="71"/>
      <c r="LTN192" s="71"/>
      <c r="LTO192" s="71"/>
      <c r="LTP192" s="72"/>
      <c r="LTQ192" s="72"/>
      <c r="LTR192" s="72"/>
      <c r="LTS192" s="72"/>
      <c r="LTT192" s="72"/>
      <c r="LTU192" s="72"/>
      <c r="LTV192" s="72"/>
      <c r="LTW192" s="72"/>
      <c r="LTX192" s="72"/>
      <c r="LTY192" s="71"/>
      <c r="LTZ192" s="71"/>
      <c r="LUA192" s="71"/>
      <c r="LUB192" s="71"/>
      <c r="LUC192" s="71"/>
      <c r="LUD192" s="71"/>
      <c r="LUE192" s="71"/>
      <c r="LUF192" s="72"/>
      <c r="LUG192" s="72"/>
      <c r="LUH192" s="72"/>
      <c r="LUI192" s="72"/>
      <c r="LUJ192" s="72"/>
      <c r="LUK192" s="72"/>
      <c r="LUL192" s="72"/>
      <c r="LUM192" s="72"/>
      <c r="LUN192" s="72"/>
      <c r="LUO192" s="71"/>
      <c r="LUP192" s="71"/>
      <c r="LUQ192" s="71"/>
      <c r="LUR192" s="71"/>
      <c r="LUS192" s="71"/>
      <c r="LUT192" s="71"/>
      <c r="LUU192" s="71"/>
      <c r="LUV192" s="72"/>
      <c r="LUW192" s="72"/>
      <c r="LUX192" s="72"/>
      <c r="LUY192" s="72"/>
      <c r="LUZ192" s="72"/>
      <c r="LVA192" s="72"/>
      <c r="LVB192" s="72"/>
      <c r="LVC192" s="72"/>
      <c r="LVD192" s="72"/>
      <c r="LVE192" s="71"/>
      <c r="LVF192" s="71"/>
      <c r="LVG192" s="71"/>
      <c r="LVH192" s="71"/>
      <c r="LVI192" s="71"/>
      <c r="LVJ192" s="71"/>
      <c r="LVK192" s="71"/>
      <c r="LVL192" s="72"/>
      <c r="LVM192" s="72"/>
      <c r="LVN192" s="72"/>
      <c r="LVO192" s="72"/>
      <c r="LVP192" s="72"/>
      <c r="LVQ192" s="72"/>
      <c r="LVR192" s="72"/>
      <c r="LVS192" s="72"/>
      <c r="LVT192" s="72"/>
      <c r="LVU192" s="71"/>
      <c r="LVV192" s="71"/>
      <c r="LVW192" s="71"/>
      <c r="LVX192" s="71"/>
      <c r="LVY192" s="71"/>
      <c r="LVZ192" s="71"/>
      <c r="LWA192" s="71"/>
      <c r="LWB192" s="72"/>
      <c r="LWC192" s="72"/>
      <c r="LWD192" s="72"/>
      <c r="LWE192" s="72"/>
      <c r="LWF192" s="72"/>
      <c r="LWG192" s="72"/>
      <c r="LWH192" s="72"/>
      <c r="LWI192" s="72"/>
      <c r="LWJ192" s="72"/>
      <c r="LWK192" s="71"/>
      <c r="LWL192" s="71"/>
      <c r="LWM192" s="71"/>
      <c r="LWN192" s="71"/>
      <c r="LWO192" s="71"/>
      <c r="LWP192" s="71"/>
      <c r="LWQ192" s="71"/>
      <c r="LWR192" s="72"/>
      <c r="LWS192" s="72"/>
      <c r="LWT192" s="72"/>
      <c r="LWU192" s="72"/>
      <c r="LWV192" s="72"/>
      <c r="LWW192" s="72"/>
      <c r="LWX192" s="72"/>
      <c r="LWY192" s="72"/>
      <c r="LWZ192" s="72"/>
      <c r="LXA192" s="71"/>
      <c r="LXB192" s="71"/>
      <c r="LXC192" s="71"/>
      <c r="LXD192" s="71"/>
      <c r="LXE192" s="71"/>
      <c r="LXF192" s="71"/>
      <c r="LXG192" s="71"/>
      <c r="LXH192" s="72"/>
      <c r="LXI192" s="72"/>
      <c r="LXJ192" s="72"/>
      <c r="LXK192" s="72"/>
      <c r="LXL192" s="72"/>
      <c r="LXM192" s="72"/>
      <c r="LXN192" s="72"/>
      <c r="LXO192" s="72"/>
      <c r="LXP192" s="72"/>
      <c r="LXQ192" s="71"/>
      <c r="LXR192" s="71"/>
      <c r="LXS192" s="71"/>
      <c r="LXT192" s="71"/>
      <c r="LXU192" s="71"/>
      <c r="LXV192" s="71"/>
      <c r="LXW192" s="71"/>
      <c r="LXX192" s="72"/>
      <c r="LXY192" s="72"/>
      <c r="LXZ192" s="72"/>
      <c r="LYA192" s="72"/>
      <c r="LYB192" s="72"/>
      <c r="LYC192" s="72"/>
      <c r="LYD192" s="72"/>
      <c r="LYE192" s="72"/>
      <c r="LYF192" s="72"/>
      <c r="LYG192" s="71"/>
      <c r="LYH192" s="71"/>
      <c r="LYI192" s="71"/>
      <c r="LYJ192" s="71"/>
      <c r="LYK192" s="71"/>
      <c r="LYL192" s="71"/>
      <c r="LYM192" s="71"/>
      <c r="LYN192" s="72"/>
      <c r="LYO192" s="72"/>
      <c r="LYP192" s="72"/>
      <c r="LYQ192" s="72"/>
      <c r="LYR192" s="72"/>
      <c r="LYS192" s="72"/>
      <c r="LYT192" s="72"/>
      <c r="LYU192" s="72"/>
      <c r="LYV192" s="72"/>
      <c r="LYW192" s="71"/>
      <c r="LYX192" s="71"/>
      <c r="LYY192" s="71"/>
      <c r="LYZ192" s="71"/>
      <c r="LZA192" s="71"/>
      <c r="LZB192" s="71"/>
      <c r="LZC192" s="71"/>
      <c r="LZD192" s="72"/>
      <c r="LZE192" s="72"/>
      <c r="LZF192" s="72"/>
      <c r="LZG192" s="72"/>
      <c r="LZH192" s="72"/>
      <c r="LZI192" s="72"/>
      <c r="LZJ192" s="72"/>
      <c r="LZK192" s="72"/>
      <c r="LZL192" s="72"/>
      <c r="LZM192" s="71"/>
      <c r="LZN192" s="71"/>
      <c r="LZO192" s="71"/>
      <c r="LZP192" s="71"/>
      <c r="LZQ192" s="71"/>
      <c r="LZR192" s="71"/>
      <c r="LZS192" s="71"/>
      <c r="LZT192" s="72"/>
      <c r="LZU192" s="72"/>
      <c r="LZV192" s="72"/>
      <c r="LZW192" s="72"/>
      <c r="LZX192" s="72"/>
      <c r="LZY192" s="72"/>
      <c r="LZZ192" s="72"/>
      <c r="MAA192" s="72"/>
      <c r="MAB192" s="72"/>
      <c r="MAC192" s="71"/>
      <c r="MAD192" s="71"/>
      <c r="MAE192" s="71"/>
      <c r="MAF192" s="71"/>
      <c r="MAG192" s="71"/>
      <c r="MAH192" s="71"/>
      <c r="MAI192" s="71"/>
      <c r="MAJ192" s="72"/>
      <c r="MAK192" s="72"/>
      <c r="MAL192" s="72"/>
      <c r="MAM192" s="72"/>
      <c r="MAN192" s="72"/>
      <c r="MAO192" s="72"/>
      <c r="MAP192" s="72"/>
      <c r="MAQ192" s="72"/>
      <c r="MAR192" s="72"/>
      <c r="MAS192" s="71"/>
      <c r="MAT192" s="71"/>
      <c r="MAU192" s="71"/>
      <c r="MAV192" s="71"/>
      <c r="MAW192" s="71"/>
      <c r="MAX192" s="71"/>
      <c r="MAY192" s="71"/>
      <c r="MAZ192" s="72"/>
      <c r="MBA192" s="72"/>
      <c r="MBB192" s="72"/>
      <c r="MBC192" s="72"/>
      <c r="MBD192" s="72"/>
      <c r="MBE192" s="72"/>
      <c r="MBF192" s="72"/>
      <c r="MBG192" s="72"/>
      <c r="MBH192" s="72"/>
      <c r="MBI192" s="71"/>
      <c r="MBJ192" s="71"/>
      <c r="MBK192" s="71"/>
      <c r="MBL192" s="71"/>
      <c r="MBM192" s="71"/>
      <c r="MBN192" s="71"/>
      <c r="MBO192" s="71"/>
      <c r="MBP192" s="72"/>
      <c r="MBQ192" s="72"/>
      <c r="MBR192" s="72"/>
      <c r="MBS192" s="72"/>
      <c r="MBT192" s="72"/>
      <c r="MBU192" s="72"/>
      <c r="MBV192" s="72"/>
      <c r="MBW192" s="72"/>
      <c r="MBX192" s="72"/>
      <c r="MBY192" s="71"/>
      <c r="MBZ192" s="71"/>
      <c r="MCA192" s="71"/>
      <c r="MCB192" s="71"/>
      <c r="MCC192" s="71"/>
      <c r="MCD192" s="71"/>
      <c r="MCE192" s="71"/>
      <c r="MCF192" s="72"/>
      <c r="MCG192" s="72"/>
      <c r="MCH192" s="72"/>
      <c r="MCI192" s="72"/>
      <c r="MCJ192" s="72"/>
      <c r="MCK192" s="72"/>
      <c r="MCL192" s="72"/>
      <c r="MCM192" s="72"/>
      <c r="MCN192" s="72"/>
      <c r="MCO192" s="71"/>
      <c r="MCP192" s="71"/>
      <c r="MCQ192" s="71"/>
      <c r="MCR192" s="71"/>
      <c r="MCS192" s="71"/>
      <c r="MCT192" s="71"/>
      <c r="MCU192" s="71"/>
      <c r="MCV192" s="72"/>
      <c r="MCW192" s="72"/>
      <c r="MCX192" s="72"/>
      <c r="MCY192" s="72"/>
      <c r="MCZ192" s="72"/>
      <c r="MDA192" s="72"/>
      <c r="MDB192" s="72"/>
      <c r="MDC192" s="72"/>
      <c r="MDD192" s="72"/>
      <c r="MDE192" s="71"/>
      <c r="MDF192" s="71"/>
      <c r="MDG192" s="71"/>
      <c r="MDH192" s="71"/>
      <c r="MDI192" s="71"/>
      <c r="MDJ192" s="71"/>
      <c r="MDK192" s="71"/>
      <c r="MDL192" s="72"/>
      <c r="MDM192" s="72"/>
      <c r="MDN192" s="72"/>
      <c r="MDO192" s="72"/>
      <c r="MDP192" s="72"/>
      <c r="MDQ192" s="72"/>
      <c r="MDR192" s="72"/>
      <c r="MDS192" s="72"/>
      <c r="MDT192" s="72"/>
      <c r="MDU192" s="71"/>
      <c r="MDV192" s="71"/>
      <c r="MDW192" s="71"/>
      <c r="MDX192" s="71"/>
      <c r="MDY192" s="71"/>
      <c r="MDZ192" s="71"/>
      <c r="MEA192" s="71"/>
      <c r="MEB192" s="72"/>
      <c r="MEC192" s="72"/>
      <c r="MED192" s="72"/>
      <c r="MEE192" s="72"/>
      <c r="MEF192" s="72"/>
      <c r="MEG192" s="72"/>
      <c r="MEH192" s="72"/>
      <c r="MEI192" s="72"/>
      <c r="MEJ192" s="72"/>
      <c r="MEK192" s="71"/>
      <c r="MEL192" s="71"/>
      <c r="MEM192" s="71"/>
      <c r="MEN192" s="71"/>
      <c r="MEO192" s="71"/>
      <c r="MEP192" s="71"/>
      <c r="MEQ192" s="71"/>
      <c r="MER192" s="72"/>
      <c r="MES192" s="72"/>
      <c r="MET192" s="72"/>
      <c r="MEU192" s="72"/>
      <c r="MEV192" s="72"/>
      <c r="MEW192" s="72"/>
      <c r="MEX192" s="72"/>
      <c r="MEY192" s="72"/>
      <c r="MEZ192" s="72"/>
      <c r="MFA192" s="71"/>
      <c r="MFB192" s="71"/>
      <c r="MFC192" s="71"/>
      <c r="MFD192" s="71"/>
      <c r="MFE192" s="71"/>
      <c r="MFF192" s="71"/>
      <c r="MFG192" s="71"/>
      <c r="MFH192" s="72"/>
      <c r="MFI192" s="72"/>
      <c r="MFJ192" s="72"/>
      <c r="MFK192" s="72"/>
      <c r="MFL192" s="72"/>
      <c r="MFM192" s="72"/>
      <c r="MFN192" s="72"/>
      <c r="MFO192" s="72"/>
      <c r="MFP192" s="72"/>
      <c r="MFQ192" s="71"/>
      <c r="MFR192" s="71"/>
      <c r="MFS192" s="71"/>
      <c r="MFT192" s="71"/>
      <c r="MFU192" s="71"/>
      <c r="MFV192" s="71"/>
      <c r="MFW192" s="71"/>
      <c r="MFX192" s="72"/>
      <c r="MFY192" s="72"/>
      <c r="MFZ192" s="72"/>
      <c r="MGA192" s="72"/>
      <c r="MGB192" s="72"/>
      <c r="MGC192" s="72"/>
      <c r="MGD192" s="72"/>
      <c r="MGE192" s="72"/>
      <c r="MGF192" s="72"/>
      <c r="MGG192" s="71"/>
      <c r="MGH192" s="71"/>
      <c r="MGI192" s="71"/>
      <c r="MGJ192" s="71"/>
      <c r="MGK192" s="71"/>
      <c r="MGL192" s="71"/>
      <c r="MGM192" s="71"/>
      <c r="MGN192" s="72"/>
      <c r="MGO192" s="72"/>
      <c r="MGP192" s="72"/>
      <c r="MGQ192" s="72"/>
      <c r="MGR192" s="72"/>
      <c r="MGS192" s="72"/>
      <c r="MGT192" s="72"/>
      <c r="MGU192" s="72"/>
      <c r="MGV192" s="72"/>
      <c r="MGW192" s="71"/>
      <c r="MGX192" s="71"/>
      <c r="MGY192" s="71"/>
      <c r="MGZ192" s="71"/>
      <c r="MHA192" s="71"/>
      <c r="MHB192" s="71"/>
      <c r="MHC192" s="71"/>
      <c r="MHD192" s="72"/>
      <c r="MHE192" s="72"/>
      <c r="MHF192" s="72"/>
      <c r="MHG192" s="72"/>
      <c r="MHH192" s="72"/>
      <c r="MHI192" s="72"/>
      <c r="MHJ192" s="72"/>
      <c r="MHK192" s="72"/>
      <c r="MHL192" s="72"/>
      <c r="MHM192" s="71"/>
      <c r="MHN192" s="71"/>
      <c r="MHO192" s="71"/>
      <c r="MHP192" s="71"/>
      <c r="MHQ192" s="71"/>
      <c r="MHR192" s="71"/>
      <c r="MHS192" s="71"/>
      <c r="MHT192" s="72"/>
      <c r="MHU192" s="72"/>
      <c r="MHV192" s="72"/>
      <c r="MHW192" s="72"/>
      <c r="MHX192" s="72"/>
      <c r="MHY192" s="72"/>
      <c r="MHZ192" s="72"/>
      <c r="MIA192" s="72"/>
      <c r="MIB192" s="72"/>
      <c r="MIC192" s="71"/>
      <c r="MID192" s="71"/>
      <c r="MIE192" s="71"/>
      <c r="MIF192" s="71"/>
      <c r="MIG192" s="71"/>
      <c r="MIH192" s="71"/>
      <c r="MII192" s="71"/>
      <c r="MIJ192" s="72"/>
      <c r="MIK192" s="72"/>
      <c r="MIL192" s="72"/>
      <c r="MIM192" s="72"/>
      <c r="MIN192" s="72"/>
      <c r="MIO192" s="72"/>
      <c r="MIP192" s="72"/>
      <c r="MIQ192" s="72"/>
      <c r="MIR192" s="72"/>
      <c r="MIS192" s="71"/>
      <c r="MIT192" s="71"/>
      <c r="MIU192" s="71"/>
      <c r="MIV192" s="71"/>
      <c r="MIW192" s="71"/>
      <c r="MIX192" s="71"/>
      <c r="MIY192" s="71"/>
      <c r="MIZ192" s="72"/>
      <c r="MJA192" s="72"/>
      <c r="MJB192" s="72"/>
      <c r="MJC192" s="72"/>
      <c r="MJD192" s="72"/>
      <c r="MJE192" s="72"/>
      <c r="MJF192" s="72"/>
      <c r="MJG192" s="72"/>
      <c r="MJH192" s="72"/>
      <c r="MJI192" s="71"/>
      <c r="MJJ192" s="71"/>
      <c r="MJK192" s="71"/>
      <c r="MJL192" s="71"/>
      <c r="MJM192" s="71"/>
      <c r="MJN192" s="71"/>
      <c r="MJO192" s="71"/>
      <c r="MJP192" s="72"/>
      <c r="MJQ192" s="72"/>
      <c r="MJR192" s="72"/>
      <c r="MJS192" s="72"/>
      <c r="MJT192" s="72"/>
      <c r="MJU192" s="72"/>
      <c r="MJV192" s="72"/>
      <c r="MJW192" s="72"/>
      <c r="MJX192" s="72"/>
      <c r="MJY192" s="71"/>
      <c r="MJZ192" s="71"/>
      <c r="MKA192" s="71"/>
      <c r="MKB192" s="71"/>
      <c r="MKC192" s="71"/>
      <c r="MKD192" s="71"/>
      <c r="MKE192" s="71"/>
      <c r="MKF192" s="72"/>
      <c r="MKG192" s="72"/>
      <c r="MKH192" s="72"/>
      <c r="MKI192" s="72"/>
      <c r="MKJ192" s="72"/>
      <c r="MKK192" s="72"/>
      <c r="MKL192" s="72"/>
      <c r="MKM192" s="72"/>
      <c r="MKN192" s="72"/>
      <c r="MKO192" s="71"/>
      <c r="MKP192" s="71"/>
      <c r="MKQ192" s="71"/>
      <c r="MKR192" s="71"/>
      <c r="MKS192" s="71"/>
      <c r="MKT192" s="71"/>
      <c r="MKU192" s="71"/>
      <c r="MKV192" s="72"/>
      <c r="MKW192" s="72"/>
      <c r="MKX192" s="72"/>
      <c r="MKY192" s="72"/>
      <c r="MKZ192" s="72"/>
      <c r="MLA192" s="72"/>
      <c r="MLB192" s="72"/>
      <c r="MLC192" s="72"/>
      <c r="MLD192" s="72"/>
      <c r="MLE192" s="71"/>
      <c r="MLF192" s="71"/>
      <c r="MLG192" s="71"/>
      <c r="MLH192" s="71"/>
      <c r="MLI192" s="71"/>
      <c r="MLJ192" s="71"/>
      <c r="MLK192" s="71"/>
      <c r="MLL192" s="72"/>
      <c r="MLM192" s="72"/>
      <c r="MLN192" s="72"/>
      <c r="MLO192" s="72"/>
      <c r="MLP192" s="72"/>
      <c r="MLQ192" s="72"/>
      <c r="MLR192" s="72"/>
      <c r="MLS192" s="72"/>
      <c r="MLT192" s="72"/>
      <c r="MLU192" s="71"/>
      <c r="MLV192" s="71"/>
      <c r="MLW192" s="71"/>
      <c r="MLX192" s="71"/>
      <c r="MLY192" s="71"/>
      <c r="MLZ192" s="71"/>
      <c r="MMA192" s="71"/>
      <c r="MMB192" s="72"/>
      <c r="MMC192" s="72"/>
      <c r="MMD192" s="72"/>
      <c r="MME192" s="72"/>
      <c r="MMF192" s="72"/>
      <c r="MMG192" s="72"/>
      <c r="MMH192" s="72"/>
      <c r="MMI192" s="72"/>
      <c r="MMJ192" s="72"/>
      <c r="MMK192" s="71"/>
      <c r="MML192" s="71"/>
      <c r="MMM192" s="71"/>
      <c r="MMN192" s="71"/>
      <c r="MMO192" s="71"/>
      <c r="MMP192" s="71"/>
      <c r="MMQ192" s="71"/>
      <c r="MMR192" s="72"/>
      <c r="MMS192" s="72"/>
      <c r="MMT192" s="72"/>
      <c r="MMU192" s="72"/>
      <c r="MMV192" s="72"/>
      <c r="MMW192" s="72"/>
      <c r="MMX192" s="72"/>
      <c r="MMY192" s="72"/>
      <c r="MMZ192" s="72"/>
      <c r="MNA192" s="71"/>
      <c r="MNB192" s="71"/>
      <c r="MNC192" s="71"/>
      <c r="MND192" s="71"/>
      <c r="MNE192" s="71"/>
      <c r="MNF192" s="71"/>
      <c r="MNG192" s="71"/>
      <c r="MNH192" s="72"/>
      <c r="MNI192" s="72"/>
      <c r="MNJ192" s="72"/>
      <c r="MNK192" s="72"/>
      <c r="MNL192" s="72"/>
      <c r="MNM192" s="72"/>
      <c r="MNN192" s="72"/>
      <c r="MNO192" s="72"/>
      <c r="MNP192" s="72"/>
      <c r="MNQ192" s="71"/>
      <c r="MNR192" s="71"/>
      <c r="MNS192" s="71"/>
      <c r="MNT192" s="71"/>
      <c r="MNU192" s="71"/>
      <c r="MNV192" s="71"/>
      <c r="MNW192" s="71"/>
      <c r="MNX192" s="72"/>
      <c r="MNY192" s="72"/>
      <c r="MNZ192" s="72"/>
      <c r="MOA192" s="72"/>
      <c r="MOB192" s="72"/>
      <c r="MOC192" s="72"/>
      <c r="MOD192" s="72"/>
      <c r="MOE192" s="72"/>
      <c r="MOF192" s="72"/>
      <c r="MOG192" s="71"/>
      <c r="MOH192" s="71"/>
      <c r="MOI192" s="71"/>
      <c r="MOJ192" s="71"/>
      <c r="MOK192" s="71"/>
      <c r="MOL192" s="71"/>
      <c r="MOM192" s="71"/>
      <c r="MON192" s="72"/>
      <c r="MOO192" s="72"/>
      <c r="MOP192" s="72"/>
      <c r="MOQ192" s="72"/>
      <c r="MOR192" s="72"/>
      <c r="MOS192" s="72"/>
      <c r="MOT192" s="72"/>
      <c r="MOU192" s="72"/>
      <c r="MOV192" s="72"/>
      <c r="MOW192" s="71"/>
      <c r="MOX192" s="71"/>
      <c r="MOY192" s="71"/>
      <c r="MOZ192" s="71"/>
      <c r="MPA192" s="71"/>
      <c r="MPB192" s="71"/>
      <c r="MPC192" s="71"/>
      <c r="MPD192" s="72"/>
      <c r="MPE192" s="72"/>
      <c r="MPF192" s="72"/>
      <c r="MPG192" s="72"/>
      <c r="MPH192" s="72"/>
      <c r="MPI192" s="72"/>
      <c r="MPJ192" s="72"/>
      <c r="MPK192" s="72"/>
      <c r="MPL192" s="72"/>
      <c r="MPM192" s="71"/>
      <c r="MPN192" s="71"/>
      <c r="MPO192" s="71"/>
      <c r="MPP192" s="71"/>
      <c r="MPQ192" s="71"/>
      <c r="MPR192" s="71"/>
      <c r="MPS192" s="71"/>
      <c r="MPT192" s="72"/>
      <c r="MPU192" s="72"/>
      <c r="MPV192" s="72"/>
      <c r="MPW192" s="72"/>
      <c r="MPX192" s="72"/>
      <c r="MPY192" s="72"/>
      <c r="MPZ192" s="72"/>
      <c r="MQA192" s="72"/>
      <c r="MQB192" s="72"/>
      <c r="MQC192" s="71"/>
      <c r="MQD192" s="71"/>
      <c r="MQE192" s="71"/>
      <c r="MQF192" s="71"/>
      <c r="MQG192" s="71"/>
      <c r="MQH192" s="71"/>
      <c r="MQI192" s="71"/>
      <c r="MQJ192" s="72"/>
      <c r="MQK192" s="72"/>
      <c r="MQL192" s="72"/>
      <c r="MQM192" s="72"/>
      <c r="MQN192" s="72"/>
      <c r="MQO192" s="72"/>
      <c r="MQP192" s="72"/>
      <c r="MQQ192" s="72"/>
      <c r="MQR192" s="72"/>
      <c r="MQS192" s="71"/>
      <c r="MQT192" s="71"/>
      <c r="MQU192" s="71"/>
      <c r="MQV192" s="71"/>
      <c r="MQW192" s="71"/>
      <c r="MQX192" s="71"/>
      <c r="MQY192" s="71"/>
      <c r="MQZ192" s="72"/>
      <c r="MRA192" s="72"/>
      <c r="MRB192" s="72"/>
      <c r="MRC192" s="72"/>
      <c r="MRD192" s="72"/>
      <c r="MRE192" s="72"/>
      <c r="MRF192" s="72"/>
      <c r="MRG192" s="72"/>
      <c r="MRH192" s="72"/>
      <c r="MRI192" s="71"/>
      <c r="MRJ192" s="71"/>
      <c r="MRK192" s="71"/>
      <c r="MRL192" s="71"/>
      <c r="MRM192" s="71"/>
      <c r="MRN192" s="71"/>
      <c r="MRO192" s="71"/>
      <c r="MRP192" s="72"/>
      <c r="MRQ192" s="72"/>
      <c r="MRR192" s="72"/>
      <c r="MRS192" s="72"/>
      <c r="MRT192" s="72"/>
      <c r="MRU192" s="72"/>
      <c r="MRV192" s="72"/>
      <c r="MRW192" s="72"/>
      <c r="MRX192" s="72"/>
      <c r="MRY192" s="71"/>
      <c r="MRZ192" s="71"/>
      <c r="MSA192" s="71"/>
      <c r="MSB192" s="71"/>
      <c r="MSC192" s="71"/>
      <c r="MSD192" s="71"/>
      <c r="MSE192" s="71"/>
      <c r="MSF192" s="72"/>
      <c r="MSG192" s="72"/>
      <c r="MSH192" s="72"/>
      <c r="MSI192" s="72"/>
      <c r="MSJ192" s="72"/>
      <c r="MSK192" s="72"/>
      <c r="MSL192" s="72"/>
      <c r="MSM192" s="72"/>
      <c r="MSN192" s="72"/>
      <c r="MSO192" s="71"/>
      <c r="MSP192" s="71"/>
      <c r="MSQ192" s="71"/>
      <c r="MSR192" s="71"/>
      <c r="MSS192" s="71"/>
      <c r="MST192" s="71"/>
      <c r="MSU192" s="71"/>
      <c r="MSV192" s="72"/>
      <c r="MSW192" s="72"/>
      <c r="MSX192" s="72"/>
      <c r="MSY192" s="72"/>
      <c r="MSZ192" s="72"/>
      <c r="MTA192" s="72"/>
      <c r="MTB192" s="72"/>
      <c r="MTC192" s="72"/>
      <c r="MTD192" s="72"/>
      <c r="MTE192" s="71"/>
      <c r="MTF192" s="71"/>
      <c r="MTG192" s="71"/>
      <c r="MTH192" s="71"/>
      <c r="MTI192" s="71"/>
      <c r="MTJ192" s="71"/>
      <c r="MTK192" s="71"/>
      <c r="MTL192" s="72"/>
      <c r="MTM192" s="72"/>
      <c r="MTN192" s="72"/>
      <c r="MTO192" s="72"/>
      <c r="MTP192" s="72"/>
      <c r="MTQ192" s="72"/>
      <c r="MTR192" s="72"/>
      <c r="MTS192" s="72"/>
      <c r="MTT192" s="72"/>
      <c r="MTU192" s="71"/>
      <c r="MTV192" s="71"/>
      <c r="MTW192" s="71"/>
      <c r="MTX192" s="71"/>
      <c r="MTY192" s="71"/>
      <c r="MTZ192" s="71"/>
      <c r="MUA192" s="71"/>
      <c r="MUB192" s="72"/>
      <c r="MUC192" s="72"/>
      <c r="MUD192" s="72"/>
      <c r="MUE192" s="72"/>
      <c r="MUF192" s="72"/>
      <c r="MUG192" s="72"/>
      <c r="MUH192" s="72"/>
      <c r="MUI192" s="72"/>
      <c r="MUJ192" s="72"/>
      <c r="MUK192" s="71"/>
      <c r="MUL192" s="71"/>
      <c r="MUM192" s="71"/>
      <c r="MUN192" s="71"/>
      <c r="MUO192" s="71"/>
      <c r="MUP192" s="71"/>
      <c r="MUQ192" s="71"/>
      <c r="MUR192" s="72"/>
      <c r="MUS192" s="72"/>
      <c r="MUT192" s="72"/>
      <c r="MUU192" s="72"/>
      <c r="MUV192" s="72"/>
      <c r="MUW192" s="72"/>
      <c r="MUX192" s="72"/>
      <c r="MUY192" s="72"/>
      <c r="MUZ192" s="72"/>
      <c r="MVA192" s="71"/>
      <c r="MVB192" s="71"/>
      <c r="MVC192" s="71"/>
      <c r="MVD192" s="71"/>
      <c r="MVE192" s="71"/>
      <c r="MVF192" s="71"/>
      <c r="MVG192" s="71"/>
      <c r="MVH192" s="72"/>
      <c r="MVI192" s="72"/>
      <c r="MVJ192" s="72"/>
      <c r="MVK192" s="72"/>
      <c r="MVL192" s="72"/>
      <c r="MVM192" s="72"/>
      <c r="MVN192" s="72"/>
      <c r="MVO192" s="72"/>
      <c r="MVP192" s="72"/>
      <c r="MVQ192" s="71"/>
      <c r="MVR192" s="71"/>
      <c r="MVS192" s="71"/>
      <c r="MVT192" s="71"/>
      <c r="MVU192" s="71"/>
      <c r="MVV192" s="71"/>
      <c r="MVW192" s="71"/>
      <c r="MVX192" s="72"/>
      <c r="MVY192" s="72"/>
      <c r="MVZ192" s="72"/>
      <c r="MWA192" s="72"/>
      <c r="MWB192" s="72"/>
      <c r="MWC192" s="72"/>
      <c r="MWD192" s="72"/>
      <c r="MWE192" s="72"/>
      <c r="MWF192" s="72"/>
      <c r="MWG192" s="71"/>
      <c r="MWH192" s="71"/>
      <c r="MWI192" s="71"/>
      <c r="MWJ192" s="71"/>
      <c r="MWK192" s="71"/>
      <c r="MWL192" s="71"/>
      <c r="MWM192" s="71"/>
      <c r="MWN192" s="72"/>
      <c r="MWO192" s="72"/>
      <c r="MWP192" s="72"/>
      <c r="MWQ192" s="72"/>
      <c r="MWR192" s="72"/>
      <c r="MWS192" s="72"/>
      <c r="MWT192" s="72"/>
      <c r="MWU192" s="72"/>
      <c r="MWV192" s="72"/>
      <c r="MWW192" s="71"/>
      <c r="MWX192" s="71"/>
      <c r="MWY192" s="71"/>
      <c r="MWZ192" s="71"/>
      <c r="MXA192" s="71"/>
      <c r="MXB192" s="71"/>
      <c r="MXC192" s="71"/>
      <c r="MXD192" s="72"/>
      <c r="MXE192" s="72"/>
      <c r="MXF192" s="72"/>
      <c r="MXG192" s="72"/>
      <c r="MXH192" s="72"/>
      <c r="MXI192" s="72"/>
      <c r="MXJ192" s="72"/>
      <c r="MXK192" s="72"/>
      <c r="MXL192" s="72"/>
      <c r="MXM192" s="71"/>
      <c r="MXN192" s="71"/>
      <c r="MXO192" s="71"/>
      <c r="MXP192" s="71"/>
      <c r="MXQ192" s="71"/>
      <c r="MXR192" s="71"/>
      <c r="MXS192" s="71"/>
      <c r="MXT192" s="72"/>
      <c r="MXU192" s="72"/>
      <c r="MXV192" s="72"/>
      <c r="MXW192" s="72"/>
      <c r="MXX192" s="72"/>
      <c r="MXY192" s="72"/>
      <c r="MXZ192" s="72"/>
      <c r="MYA192" s="72"/>
      <c r="MYB192" s="72"/>
      <c r="MYC192" s="71"/>
      <c r="MYD192" s="71"/>
      <c r="MYE192" s="71"/>
      <c r="MYF192" s="71"/>
      <c r="MYG192" s="71"/>
      <c r="MYH192" s="71"/>
      <c r="MYI192" s="71"/>
      <c r="MYJ192" s="72"/>
      <c r="MYK192" s="72"/>
      <c r="MYL192" s="72"/>
      <c r="MYM192" s="72"/>
      <c r="MYN192" s="72"/>
      <c r="MYO192" s="72"/>
      <c r="MYP192" s="72"/>
      <c r="MYQ192" s="72"/>
      <c r="MYR192" s="72"/>
      <c r="MYS192" s="71"/>
      <c r="MYT192" s="71"/>
      <c r="MYU192" s="71"/>
      <c r="MYV192" s="71"/>
      <c r="MYW192" s="71"/>
      <c r="MYX192" s="71"/>
      <c r="MYY192" s="71"/>
      <c r="MYZ192" s="72"/>
      <c r="MZA192" s="72"/>
      <c r="MZB192" s="72"/>
      <c r="MZC192" s="72"/>
      <c r="MZD192" s="72"/>
      <c r="MZE192" s="72"/>
      <c r="MZF192" s="72"/>
      <c r="MZG192" s="72"/>
      <c r="MZH192" s="72"/>
      <c r="MZI192" s="71"/>
      <c r="MZJ192" s="71"/>
      <c r="MZK192" s="71"/>
      <c r="MZL192" s="71"/>
      <c r="MZM192" s="71"/>
      <c r="MZN192" s="71"/>
      <c r="MZO192" s="71"/>
      <c r="MZP192" s="72"/>
      <c r="MZQ192" s="72"/>
      <c r="MZR192" s="72"/>
      <c r="MZS192" s="72"/>
      <c r="MZT192" s="72"/>
      <c r="MZU192" s="72"/>
      <c r="MZV192" s="72"/>
      <c r="MZW192" s="72"/>
      <c r="MZX192" s="72"/>
      <c r="MZY192" s="71"/>
      <c r="MZZ192" s="71"/>
      <c r="NAA192" s="71"/>
      <c r="NAB192" s="71"/>
      <c r="NAC192" s="71"/>
      <c r="NAD192" s="71"/>
      <c r="NAE192" s="71"/>
      <c r="NAF192" s="72"/>
      <c r="NAG192" s="72"/>
      <c r="NAH192" s="72"/>
      <c r="NAI192" s="72"/>
      <c r="NAJ192" s="72"/>
      <c r="NAK192" s="72"/>
      <c r="NAL192" s="72"/>
      <c r="NAM192" s="72"/>
      <c r="NAN192" s="72"/>
      <c r="NAO192" s="71"/>
      <c r="NAP192" s="71"/>
      <c r="NAQ192" s="71"/>
      <c r="NAR192" s="71"/>
      <c r="NAS192" s="71"/>
      <c r="NAT192" s="71"/>
      <c r="NAU192" s="71"/>
      <c r="NAV192" s="72"/>
      <c r="NAW192" s="72"/>
      <c r="NAX192" s="72"/>
      <c r="NAY192" s="72"/>
      <c r="NAZ192" s="72"/>
      <c r="NBA192" s="72"/>
      <c r="NBB192" s="72"/>
      <c r="NBC192" s="72"/>
      <c r="NBD192" s="72"/>
      <c r="NBE192" s="71"/>
      <c r="NBF192" s="71"/>
      <c r="NBG192" s="71"/>
      <c r="NBH192" s="71"/>
      <c r="NBI192" s="71"/>
      <c r="NBJ192" s="71"/>
      <c r="NBK192" s="71"/>
      <c r="NBL192" s="72"/>
      <c r="NBM192" s="72"/>
      <c r="NBN192" s="72"/>
      <c r="NBO192" s="72"/>
      <c r="NBP192" s="72"/>
      <c r="NBQ192" s="72"/>
      <c r="NBR192" s="72"/>
      <c r="NBS192" s="72"/>
      <c r="NBT192" s="72"/>
      <c r="NBU192" s="71"/>
      <c r="NBV192" s="71"/>
      <c r="NBW192" s="71"/>
      <c r="NBX192" s="71"/>
      <c r="NBY192" s="71"/>
      <c r="NBZ192" s="71"/>
      <c r="NCA192" s="71"/>
      <c r="NCB192" s="72"/>
      <c r="NCC192" s="72"/>
      <c r="NCD192" s="72"/>
      <c r="NCE192" s="72"/>
      <c r="NCF192" s="72"/>
      <c r="NCG192" s="72"/>
      <c r="NCH192" s="72"/>
      <c r="NCI192" s="72"/>
      <c r="NCJ192" s="72"/>
      <c r="NCK192" s="71"/>
      <c r="NCL192" s="71"/>
      <c r="NCM192" s="71"/>
      <c r="NCN192" s="71"/>
      <c r="NCO192" s="71"/>
      <c r="NCP192" s="71"/>
      <c r="NCQ192" s="71"/>
      <c r="NCR192" s="72"/>
      <c r="NCS192" s="72"/>
      <c r="NCT192" s="72"/>
      <c r="NCU192" s="72"/>
      <c r="NCV192" s="72"/>
      <c r="NCW192" s="72"/>
      <c r="NCX192" s="72"/>
      <c r="NCY192" s="72"/>
      <c r="NCZ192" s="72"/>
      <c r="NDA192" s="71"/>
      <c r="NDB192" s="71"/>
      <c r="NDC192" s="71"/>
      <c r="NDD192" s="71"/>
      <c r="NDE192" s="71"/>
      <c r="NDF192" s="71"/>
      <c r="NDG192" s="71"/>
      <c r="NDH192" s="72"/>
      <c r="NDI192" s="72"/>
      <c r="NDJ192" s="72"/>
      <c r="NDK192" s="72"/>
      <c r="NDL192" s="72"/>
      <c r="NDM192" s="72"/>
      <c r="NDN192" s="72"/>
      <c r="NDO192" s="72"/>
      <c r="NDP192" s="72"/>
      <c r="NDQ192" s="71"/>
      <c r="NDR192" s="71"/>
      <c r="NDS192" s="71"/>
      <c r="NDT192" s="71"/>
      <c r="NDU192" s="71"/>
      <c r="NDV192" s="71"/>
      <c r="NDW192" s="71"/>
      <c r="NDX192" s="72"/>
      <c r="NDY192" s="72"/>
      <c r="NDZ192" s="72"/>
      <c r="NEA192" s="72"/>
      <c r="NEB192" s="72"/>
      <c r="NEC192" s="72"/>
      <c r="NED192" s="72"/>
      <c r="NEE192" s="72"/>
      <c r="NEF192" s="72"/>
      <c r="NEG192" s="71"/>
      <c r="NEH192" s="71"/>
      <c r="NEI192" s="71"/>
      <c r="NEJ192" s="71"/>
      <c r="NEK192" s="71"/>
      <c r="NEL192" s="71"/>
      <c r="NEM192" s="71"/>
      <c r="NEN192" s="72"/>
      <c r="NEO192" s="72"/>
      <c r="NEP192" s="72"/>
      <c r="NEQ192" s="72"/>
      <c r="NER192" s="72"/>
      <c r="NES192" s="72"/>
      <c r="NET192" s="72"/>
      <c r="NEU192" s="72"/>
      <c r="NEV192" s="72"/>
      <c r="NEW192" s="71"/>
      <c r="NEX192" s="71"/>
      <c r="NEY192" s="71"/>
      <c r="NEZ192" s="71"/>
      <c r="NFA192" s="71"/>
      <c r="NFB192" s="71"/>
      <c r="NFC192" s="71"/>
      <c r="NFD192" s="72"/>
      <c r="NFE192" s="72"/>
      <c r="NFF192" s="72"/>
      <c r="NFG192" s="72"/>
      <c r="NFH192" s="72"/>
      <c r="NFI192" s="72"/>
      <c r="NFJ192" s="72"/>
      <c r="NFK192" s="72"/>
      <c r="NFL192" s="72"/>
      <c r="NFM192" s="71"/>
      <c r="NFN192" s="71"/>
      <c r="NFO192" s="71"/>
      <c r="NFP192" s="71"/>
      <c r="NFQ192" s="71"/>
      <c r="NFR192" s="71"/>
      <c r="NFS192" s="71"/>
      <c r="NFT192" s="72"/>
      <c r="NFU192" s="72"/>
      <c r="NFV192" s="72"/>
      <c r="NFW192" s="72"/>
      <c r="NFX192" s="72"/>
      <c r="NFY192" s="72"/>
      <c r="NFZ192" s="72"/>
      <c r="NGA192" s="72"/>
      <c r="NGB192" s="72"/>
      <c r="NGC192" s="71"/>
      <c r="NGD192" s="71"/>
      <c r="NGE192" s="71"/>
      <c r="NGF192" s="71"/>
      <c r="NGG192" s="71"/>
      <c r="NGH192" s="71"/>
      <c r="NGI192" s="71"/>
      <c r="NGJ192" s="72"/>
      <c r="NGK192" s="72"/>
      <c r="NGL192" s="72"/>
      <c r="NGM192" s="72"/>
      <c r="NGN192" s="72"/>
      <c r="NGO192" s="72"/>
      <c r="NGP192" s="72"/>
      <c r="NGQ192" s="72"/>
      <c r="NGR192" s="72"/>
      <c r="NGS192" s="71"/>
      <c r="NGT192" s="71"/>
      <c r="NGU192" s="71"/>
      <c r="NGV192" s="71"/>
      <c r="NGW192" s="71"/>
      <c r="NGX192" s="71"/>
      <c r="NGY192" s="71"/>
      <c r="NGZ192" s="72"/>
      <c r="NHA192" s="72"/>
      <c r="NHB192" s="72"/>
      <c r="NHC192" s="72"/>
      <c r="NHD192" s="72"/>
      <c r="NHE192" s="72"/>
      <c r="NHF192" s="72"/>
      <c r="NHG192" s="72"/>
      <c r="NHH192" s="72"/>
      <c r="NHI192" s="71"/>
      <c r="NHJ192" s="71"/>
      <c r="NHK192" s="71"/>
      <c r="NHL192" s="71"/>
      <c r="NHM192" s="71"/>
      <c r="NHN192" s="71"/>
      <c r="NHO192" s="71"/>
      <c r="NHP192" s="72"/>
      <c r="NHQ192" s="72"/>
      <c r="NHR192" s="72"/>
      <c r="NHS192" s="72"/>
      <c r="NHT192" s="72"/>
      <c r="NHU192" s="72"/>
      <c r="NHV192" s="72"/>
      <c r="NHW192" s="72"/>
      <c r="NHX192" s="72"/>
      <c r="NHY192" s="71"/>
      <c r="NHZ192" s="71"/>
      <c r="NIA192" s="71"/>
      <c r="NIB192" s="71"/>
      <c r="NIC192" s="71"/>
      <c r="NID192" s="71"/>
      <c r="NIE192" s="71"/>
      <c r="NIF192" s="72"/>
      <c r="NIG192" s="72"/>
      <c r="NIH192" s="72"/>
      <c r="NII192" s="72"/>
      <c r="NIJ192" s="72"/>
      <c r="NIK192" s="72"/>
      <c r="NIL192" s="72"/>
      <c r="NIM192" s="72"/>
      <c r="NIN192" s="72"/>
      <c r="NIO192" s="71"/>
      <c r="NIP192" s="71"/>
      <c r="NIQ192" s="71"/>
      <c r="NIR192" s="71"/>
      <c r="NIS192" s="71"/>
      <c r="NIT192" s="71"/>
      <c r="NIU192" s="71"/>
      <c r="NIV192" s="72"/>
      <c r="NIW192" s="72"/>
      <c r="NIX192" s="72"/>
      <c r="NIY192" s="72"/>
      <c r="NIZ192" s="72"/>
      <c r="NJA192" s="72"/>
      <c r="NJB192" s="72"/>
      <c r="NJC192" s="72"/>
      <c r="NJD192" s="72"/>
      <c r="NJE192" s="71"/>
      <c r="NJF192" s="71"/>
      <c r="NJG192" s="71"/>
      <c r="NJH192" s="71"/>
      <c r="NJI192" s="71"/>
      <c r="NJJ192" s="71"/>
      <c r="NJK192" s="71"/>
      <c r="NJL192" s="72"/>
      <c r="NJM192" s="72"/>
      <c r="NJN192" s="72"/>
      <c r="NJO192" s="72"/>
      <c r="NJP192" s="72"/>
      <c r="NJQ192" s="72"/>
      <c r="NJR192" s="72"/>
      <c r="NJS192" s="72"/>
      <c r="NJT192" s="72"/>
      <c r="NJU192" s="71"/>
      <c r="NJV192" s="71"/>
      <c r="NJW192" s="71"/>
      <c r="NJX192" s="71"/>
      <c r="NJY192" s="71"/>
      <c r="NJZ192" s="71"/>
      <c r="NKA192" s="71"/>
      <c r="NKB192" s="72"/>
      <c r="NKC192" s="72"/>
      <c r="NKD192" s="72"/>
      <c r="NKE192" s="72"/>
      <c r="NKF192" s="72"/>
      <c r="NKG192" s="72"/>
      <c r="NKH192" s="72"/>
      <c r="NKI192" s="72"/>
      <c r="NKJ192" s="72"/>
      <c r="NKK192" s="71"/>
      <c r="NKL192" s="71"/>
      <c r="NKM192" s="71"/>
      <c r="NKN192" s="71"/>
      <c r="NKO192" s="71"/>
      <c r="NKP192" s="71"/>
      <c r="NKQ192" s="71"/>
      <c r="NKR192" s="72"/>
      <c r="NKS192" s="72"/>
      <c r="NKT192" s="72"/>
      <c r="NKU192" s="72"/>
      <c r="NKV192" s="72"/>
      <c r="NKW192" s="72"/>
      <c r="NKX192" s="72"/>
      <c r="NKY192" s="72"/>
      <c r="NKZ192" s="72"/>
      <c r="NLA192" s="71"/>
      <c r="NLB192" s="71"/>
      <c r="NLC192" s="71"/>
      <c r="NLD192" s="71"/>
      <c r="NLE192" s="71"/>
      <c r="NLF192" s="71"/>
      <c r="NLG192" s="71"/>
      <c r="NLH192" s="72"/>
      <c r="NLI192" s="72"/>
      <c r="NLJ192" s="72"/>
      <c r="NLK192" s="72"/>
      <c r="NLL192" s="72"/>
      <c r="NLM192" s="72"/>
      <c r="NLN192" s="72"/>
      <c r="NLO192" s="72"/>
      <c r="NLP192" s="72"/>
      <c r="NLQ192" s="71"/>
      <c r="NLR192" s="71"/>
      <c r="NLS192" s="71"/>
      <c r="NLT192" s="71"/>
      <c r="NLU192" s="71"/>
      <c r="NLV192" s="71"/>
      <c r="NLW192" s="71"/>
      <c r="NLX192" s="72"/>
      <c r="NLY192" s="72"/>
      <c r="NLZ192" s="72"/>
      <c r="NMA192" s="72"/>
      <c r="NMB192" s="72"/>
      <c r="NMC192" s="72"/>
      <c r="NMD192" s="72"/>
      <c r="NME192" s="72"/>
      <c r="NMF192" s="72"/>
      <c r="NMG192" s="71"/>
      <c r="NMH192" s="71"/>
      <c r="NMI192" s="71"/>
      <c r="NMJ192" s="71"/>
      <c r="NMK192" s="71"/>
      <c r="NML192" s="71"/>
      <c r="NMM192" s="71"/>
      <c r="NMN192" s="72"/>
      <c r="NMO192" s="72"/>
      <c r="NMP192" s="72"/>
      <c r="NMQ192" s="72"/>
      <c r="NMR192" s="72"/>
      <c r="NMS192" s="72"/>
      <c r="NMT192" s="72"/>
      <c r="NMU192" s="72"/>
      <c r="NMV192" s="72"/>
      <c r="NMW192" s="71"/>
      <c r="NMX192" s="71"/>
      <c r="NMY192" s="71"/>
      <c r="NMZ192" s="71"/>
      <c r="NNA192" s="71"/>
      <c r="NNB192" s="71"/>
      <c r="NNC192" s="71"/>
      <c r="NND192" s="72"/>
      <c r="NNE192" s="72"/>
      <c r="NNF192" s="72"/>
      <c r="NNG192" s="72"/>
      <c r="NNH192" s="72"/>
      <c r="NNI192" s="72"/>
      <c r="NNJ192" s="72"/>
      <c r="NNK192" s="72"/>
      <c r="NNL192" s="72"/>
      <c r="NNM192" s="71"/>
      <c r="NNN192" s="71"/>
      <c r="NNO192" s="71"/>
      <c r="NNP192" s="71"/>
      <c r="NNQ192" s="71"/>
      <c r="NNR192" s="71"/>
      <c r="NNS192" s="71"/>
      <c r="NNT192" s="72"/>
      <c r="NNU192" s="72"/>
      <c r="NNV192" s="72"/>
      <c r="NNW192" s="72"/>
      <c r="NNX192" s="72"/>
      <c r="NNY192" s="72"/>
      <c r="NNZ192" s="72"/>
      <c r="NOA192" s="72"/>
      <c r="NOB192" s="72"/>
      <c r="NOC192" s="71"/>
      <c r="NOD192" s="71"/>
      <c r="NOE192" s="71"/>
      <c r="NOF192" s="71"/>
      <c r="NOG192" s="71"/>
      <c r="NOH192" s="71"/>
      <c r="NOI192" s="71"/>
      <c r="NOJ192" s="72"/>
      <c r="NOK192" s="72"/>
      <c r="NOL192" s="72"/>
      <c r="NOM192" s="72"/>
      <c r="NON192" s="72"/>
      <c r="NOO192" s="72"/>
      <c r="NOP192" s="72"/>
      <c r="NOQ192" s="72"/>
      <c r="NOR192" s="72"/>
      <c r="NOS192" s="71"/>
      <c r="NOT192" s="71"/>
      <c r="NOU192" s="71"/>
      <c r="NOV192" s="71"/>
      <c r="NOW192" s="71"/>
      <c r="NOX192" s="71"/>
      <c r="NOY192" s="71"/>
      <c r="NOZ192" s="72"/>
      <c r="NPA192" s="72"/>
      <c r="NPB192" s="72"/>
      <c r="NPC192" s="72"/>
      <c r="NPD192" s="72"/>
      <c r="NPE192" s="72"/>
      <c r="NPF192" s="72"/>
      <c r="NPG192" s="72"/>
      <c r="NPH192" s="72"/>
      <c r="NPI192" s="71"/>
      <c r="NPJ192" s="71"/>
      <c r="NPK192" s="71"/>
      <c r="NPL192" s="71"/>
      <c r="NPM192" s="71"/>
      <c r="NPN192" s="71"/>
      <c r="NPO192" s="71"/>
      <c r="NPP192" s="72"/>
      <c r="NPQ192" s="72"/>
      <c r="NPR192" s="72"/>
      <c r="NPS192" s="72"/>
      <c r="NPT192" s="72"/>
      <c r="NPU192" s="72"/>
      <c r="NPV192" s="72"/>
      <c r="NPW192" s="72"/>
      <c r="NPX192" s="72"/>
      <c r="NPY192" s="71"/>
      <c r="NPZ192" s="71"/>
      <c r="NQA192" s="71"/>
      <c r="NQB192" s="71"/>
      <c r="NQC192" s="71"/>
      <c r="NQD192" s="71"/>
      <c r="NQE192" s="71"/>
      <c r="NQF192" s="72"/>
      <c r="NQG192" s="72"/>
      <c r="NQH192" s="72"/>
      <c r="NQI192" s="72"/>
      <c r="NQJ192" s="72"/>
      <c r="NQK192" s="72"/>
      <c r="NQL192" s="72"/>
      <c r="NQM192" s="72"/>
      <c r="NQN192" s="72"/>
      <c r="NQO192" s="71"/>
      <c r="NQP192" s="71"/>
      <c r="NQQ192" s="71"/>
      <c r="NQR192" s="71"/>
      <c r="NQS192" s="71"/>
      <c r="NQT192" s="71"/>
      <c r="NQU192" s="71"/>
      <c r="NQV192" s="72"/>
      <c r="NQW192" s="72"/>
      <c r="NQX192" s="72"/>
      <c r="NQY192" s="72"/>
      <c r="NQZ192" s="72"/>
      <c r="NRA192" s="72"/>
      <c r="NRB192" s="72"/>
      <c r="NRC192" s="72"/>
      <c r="NRD192" s="72"/>
      <c r="NRE192" s="71"/>
      <c r="NRF192" s="71"/>
      <c r="NRG192" s="71"/>
      <c r="NRH192" s="71"/>
      <c r="NRI192" s="71"/>
      <c r="NRJ192" s="71"/>
      <c r="NRK192" s="71"/>
      <c r="NRL192" s="72"/>
      <c r="NRM192" s="72"/>
      <c r="NRN192" s="72"/>
      <c r="NRO192" s="72"/>
      <c r="NRP192" s="72"/>
      <c r="NRQ192" s="72"/>
      <c r="NRR192" s="72"/>
      <c r="NRS192" s="72"/>
      <c r="NRT192" s="72"/>
      <c r="NRU192" s="71"/>
      <c r="NRV192" s="71"/>
      <c r="NRW192" s="71"/>
      <c r="NRX192" s="71"/>
      <c r="NRY192" s="71"/>
      <c r="NRZ192" s="71"/>
      <c r="NSA192" s="71"/>
      <c r="NSB192" s="72"/>
      <c r="NSC192" s="72"/>
      <c r="NSD192" s="72"/>
      <c r="NSE192" s="72"/>
      <c r="NSF192" s="72"/>
      <c r="NSG192" s="72"/>
      <c r="NSH192" s="72"/>
      <c r="NSI192" s="72"/>
      <c r="NSJ192" s="72"/>
      <c r="NSK192" s="71"/>
      <c r="NSL192" s="71"/>
      <c r="NSM192" s="71"/>
      <c r="NSN192" s="71"/>
      <c r="NSO192" s="71"/>
      <c r="NSP192" s="71"/>
      <c r="NSQ192" s="71"/>
      <c r="NSR192" s="72"/>
      <c r="NSS192" s="72"/>
      <c r="NST192" s="72"/>
      <c r="NSU192" s="72"/>
      <c r="NSV192" s="72"/>
      <c r="NSW192" s="72"/>
      <c r="NSX192" s="72"/>
      <c r="NSY192" s="72"/>
      <c r="NSZ192" s="72"/>
      <c r="NTA192" s="71"/>
      <c r="NTB192" s="71"/>
      <c r="NTC192" s="71"/>
      <c r="NTD192" s="71"/>
      <c r="NTE192" s="71"/>
      <c r="NTF192" s="71"/>
      <c r="NTG192" s="71"/>
      <c r="NTH192" s="72"/>
      <c r="NTI192" s="72"/>
      <c r="NTJ192" s="72"/>
      <c r="NTK192" s="72"/>
      <c r="NTL192" s="72"/>
      <c r="NTM192" s="72"/>
      <c r="NTN192" s="72"/>
      <c r="NTO192" s="72"/>
      <c r="NTP192" s="72"/>
      <c r="NTQ192" s="71"/>
      <c r="NTR192" s="71"/>
      <c r="NTS192" s="71"/>
      <c r="NTT192" s="71"/>
      <c r="NTU192" s="71"/>
      <c r="NTV192" s="71"/>
      <c r="NTW192" s="71"/>
      <c r="NTX192" s="72"/>
      <c r="NTY192" s="72"/>
      <c r="NTZ192" s="72"/>
      <c r="NUA192" s="72"/>
      <c r="NUB192" s="72"/>
      <c r="NUC192" s="72"/>
      <c r="NUD192" s="72"/>
      <c r="NUE192" s="72"/>
      <c r="NUF192" s="72"/>
      <c r="NUG192" s="71"/>
      <c r="NUH192" s="71"/>
      <c r="NUI192" s="71"/>
      <c r="NUJ192" s="71"/>
      <c r="NUK192" s="71"/>
      <c r="NUL192" s="71"/>
      <c r="NUM192" s="71"/>
      <c r="NUN192" s="72"/>
      <c r="NUO192" s="72"/>
      <c r="NUP192" s="72"/>
      <c r="NUQ192" s="72"/>
      <c r="NUR192" s="72"/>
      <c r="NUS192" s="72"/>
      <c r="NUT192" s="72"/>
      <c r="NUU192" s="72"/>
      <c r="NUV192" s="72"/>
      <c r="NUW192" s="71"/>
      <c r="NUX192" s="71"/>
      <c r="NUY192" s="71"/>
      <c r="NUZ192" s="71"/>
      <c r="NVA192" s="71"/>
      <c r="NVB192" s="71"/>
      <c r="NVC192" s="71"/>
      <c r="NVD192" s="72"/>
      <c r="NVE192" s="72"/>
      <c r="NVF192" s="72"/>
      <c r="NVG192" s="72"/>
      <c r="NVH192" s="72"/>
      <c r="NVI192" s="72"/>
      <c r="NVJ192" s="72"/>
      <c r="NVK192" s="72"/>
      <c r="NVL192" s="72"/>
      <c r="NVM192" s="71"/>
      <c r="NVN192" s="71"/>
      <c r="NVO192" s="71"/>
      <c r="NVP192" s="71"/>
      <c r="NVQ192" s="71"/>
      <c r="NVR192" s="71"/>
      <c r="NVS192" s="71"/>
      <c r="NVT192" s="72"/>
      <c r="NVU192" s="72"/>
      <c r="NVV192" s="72"/>
      <c r="NVW192" s="72"/>
      <c r="NVX192" s="72"/>
      <c r="NVY192" s="72"/>
      <c r="NVZ192" s="72"/>
      <c r="NWA192" s="72"/>
      <c r="NWB192" s="72"/>
      <c r="NWC192" s="71"/>
      <c r="NWD192" s="71"/>
      <c r="NWE192" s="71"/>
      <c r="NWF192" s="71"/>
      <c r="NWG192" s="71"/>
      <c r="NWH192" s="71"/>
      <c r="NWI192" s="71"/>
      <c r="NWJ192" s="72"/>
      <c r="NWK192" s="72"/>
      <c r="NWL192" s="72"/>
      <c r="NWM192" s="72"/>
      <c r="NWN192" s="72"/>
      <c r="NWO192" s="72"/>
      <c r="NWP192" s="72"/>
      <c r="NWQ192" s="72"/>
      <c r="NWR192" s="72"/>
      <c r="NWS192" s="71"/>
      <c r="NWT192" s="71"/>
      <c r="NWU192" s="71"/>
      <c r="NWV192" s="71"/>
      <c r="NWW192" s="71"/>
      <c r="NWX192" s="71"/>
      <c r="NWY192" s="71"/>
      <c r="NWZ192" s="72"/>
      <c r="NXA192" s="72"/>
      <c r="NXB192" s="72"/>
      <c r="NXC192" s="72"/>
      <c r="NXD192" s="72"/>
      <c r="NXE192" s="72"/>
      <c r="NXF192" s="72"/>
      <c r="NXG192" s="72"/>
      <c r="NXH192" s="72"/>
      <c r="NXI192" s="71"/>
      <c r="NXJ192" s="71"/>
      <c r="NXK192" s="71"/>
      <c r="NXL192" s="71"/>
      <c r="NXM192" s="71"/>
      <c r="NXN192" s="71"/>
      <c r="NXO192" s="71"/>
      <c r="NXP192" s="72"/>
      <c r="NXQ192" s="72"/>
      <c r="NXR192" s="72"/>
      <c r="NXS192" s="72"/>
      <c r="NXT192" s="72"/>
      <c r="NXU192" s="72"/>
      <c r="NXV192" s="72"/>
      <c r="NXW192" s="72"/>
      <c r="NXX192" s="72"/>
      <c r="NXY192" s="71"/>
      <c r="NXZ192" s="71"/>
      <c r="NYA192" s="71"/>
      <c r="NYB192" s="71"/>
      <c r="NYC192" s="71"/>
      <c r="NYD192" s="71"/>
      <c r="NYE192" s="71"/>
      <c r="NYF192" s="72"/>
      <c r="NYG192" s="72"/>
      <c r="NYH192" s="72"/>
      <c r="NYI192" s="72"/>
      <c r="NYJ192" s="72"/>
      <c r="NYK192" s="72"/>
      <c r="NYL192" s="72"/>
      <c r="NYM192" s="72"/>
      <c r="NYN192" s="72"/>
      <c r="NYO192" s="71"/>
      <c r="NYP192" s="71"/>
      <c r="NYQ192" s="71"/>
      <c r="NYR192" s="71"/>
      <c r="NYS192" s="71"/>
      <c r="NYT192" s="71"/>
      <c r="NYU192" s="71"/>
      <c r="NYV192" s="72"/>
      <c r="NYW192" s="72"/>
      <c r="NYX192" s="72"/>
      <c r="NYY192" s="72"/>
      <c r="NYZ192" s="72"/>
      <c r="NZA192" s="72"/>
      <c r="NZB192" s="72"/>
      <c r="NZC192" s="72"/>
      <c r="NZD192" s="72"/>
      <c r="NZE192" s="71"/>
      <c r="NZF192" s="71"/>
      <c r="NZG192" s="71"/>
      <c r="NZH192" s="71"/>
      <c r="NZI192" s="71"/>
      <c r="NZJ192" s="71"/>
      <c r="NZK192" s="71"/>
      <c r="NZL192" s="72"/>
      <c r="NZM192" s="72"/>
      <c r="NZN192" s="72"/>
      <c r="NZO192" s="72"/>
      <c r="NZP192" s="72"/>
      <c r="NZQ192" s="72"/>
      <c r="NZR192" s="72"/>
      <c r="NZS192" s="72"/>
      <c r="NZT192" s="72"/>
      <c r="NZU192" s="71"/>
      <c r="NZV192" s="71"/>
      <c r="NZW192" s="71"/>
      <c r="NZX192" s="71"/>
      <c r="NZY192" s="71"/>
      <c r="NZZ192" s="71"/>
      <c r="OAA192" s="71"/>
      <c r="OAB192" s="72"/>
      <c r="OAC192" s="72"/>
      <c r="OAD192" s="72"/>
      <c r="OAE192" s="72"/>
      <c r="OAF192" s="72"/>
      <c r="OAG192" s="72"/>
      <c r="OAH192" s="72"/>
      <c r="OAI192" s="72"/>
      <c r="OAJ192" s="72"/>
      <c r="OAK192" s="71"/>
      <c r="OAL192" s="71"/>
      <c r="OAM192" s="71"/>
      <c r="OAN192" s="71"/>
      <c r="OAO192" s="71"/>
      <c r="OAP192" s="71"/>
      <c r="OAQ192" s="71"/>
      <c r="OAR192" s="72"/>
      <c r="OAS192" s="72"/>
      <c r="OAT192" s="72"/>
      <c r="OAU192" s="72"/>
      <c r="OAV192" s="72"/>
      <c r="OAW192" s="72"/>
      <c r="OAX192" s="72"/>
      <c r="OAY192" s="72"/>
      <c r="OAZ192" s="72"/>
      <c r="OBA192" s="71"/>
      <c r="OBB192" s="71"/>
      <c r="OBC192" s="71"/>
      <c r="OBD192" s="71"/>
      <c r="OBE192" s="71"/>
      <c r="OBF192" s="71"/>
      <c r="OBG192" s="71"/>
      <c r="OBH192" s="72"/>
      <c r="OBI192" s="72"/>
      <c r="OBJ192" s="72"/>
      <c r="OBK192" s="72"/>
      <c r="OBL192" s="72"/>
      <c r="OBM192" s="72"/>
      <c r="OBN192" s="72"/>
      <c r="OBO192" s="72"/>
      <c r="OBP192" s="72"/>
      <c r="OBQ192" s="71"/>
      <c r="OBR192" s="71"/>
      <c r="OBS192" s="71"/>
      <c r="OBT192" s="71"/>
      <c r="OBU192" s="71"/>
      <c r="OBV192" s="71"/>
      <c r="OBW192" s="71"/>
      <c r="OBX192" s="72"/>
      <c r="OBY192" s="72"/>
      <c r="OBZ192" s="72"/>
      <c r="OCA192" s="72"/>
      <c r="OCB192" s="72"/>
      <c r="OCC192" s="72"/>
      <c r="OCD192" s="72"/>
      <c r="OCE192" s="72"/>
      <c r="OCF192" s="72"/>
      <c r="OCG192" s="71"/>
      <c r="OCH192" s="71"/>
      <c r="OCI192" s="71"/>
      <c r="OCJ192" s="71"/>
      <c r="OCK192" s="71"/>
      <c r="OCL192" s="71"/>
      <c r="OCM192" s="71"/>
      <c r="OCN192" s="72"/>
      <c r="OCO192" s="72"/>
      <c r="OCP192" s="72"/>
      <c r="OCQ192" s="72"/>
      <c r="OCR192" s="72"/>
      <c r="OCS192" s="72"/>
      <c r="OCT192" s="72"/>
      <c r="OCU192" s="72"/>
      <c r="OCV192" s="72"/>
      <c r="OCW192" s="71"/>
      <c r="OCX192" s="71"/>
      <c r="OCY192" s="71"/>
      <c r="OCZ192" s="71"/>
      <c r="ODA192" s="71"/>
      <c r="ODB192" s="71"/>
      <c r="ODC192" s="71"/>
      <c r="ODD192" s="72"/>
      <c r="ODE192" s="72"/>
      <c r="ODF192" s="72"/>
      <c r="ODG192" s="72"/>
      <c r="ODH192" s="72"/>
      <c r="ODI192" s="72"/>
      <c r="ODJ192" s="72"/>
      <c r="ODK192" s="72"/>
      <c r="ODL192" s="72"/>
      <c r="ODM192" s="71"/>
      <c r="ODN192" s="71"/>
      <c r="ODO192" s="71"/>
      <c r="ODP192" s="71"/>
      <c r="ODQ192" s="71"/>
      <c r="ODR192" s="71"/>
      <c r="ODS192" s="71"/>
      <c r="ODT192" s="72"/>
      <c r="ODU192" s="72"/>
      <c r="ODV192" s="72"/>
      <c r="ODW192" s="72"/>
      <c r="ODX192" s="72"/>
      <c r="ODY192" s="72"/>
      <c r="ODZ192" s="72"/>
      <c r="OEA192" s="72"/>
      <c r="OEB192" s="72"/>
      <c r="OEC192" s="71"/>
      <c r="OED192" s="71"/>
      <c r="OEE192" s="71"/>
      <c r="OEF192" s="71"/>
      <c r="OEG192" s="71"/>
      <c r="OEH192" s="71"/>
      <c r="OEI192" s="71"/>
      <c r="OEJ192" s="72"/>
      <c r="OEK192" s="72"/>
      <c r="OEL192" s="72"/>
      <c r="OEM192" s="72"/>
      <c r="OEN192" s="72"/>
      <c r="OEO192" s="72"/>
      <c r="OEP192" s="72"/>
      <c r="OEQ192" s="72"/>
      <c r="OER192" s="72"/>
      <c r="OES192" s="71"/>
      <c r="OET192" s="71"/>
      <c r="OEU192" s="71"/>
      <c r="OEV192" s="71"/>
      <c r="OEW192" s="71"/>
      <c r="OEX192" s="71"/>
      <c r="OEY192" s="71"/>
      <c r="OEZ192" s="72"/>
      <c r="OFA192" s="72"/>
      <c r="OFB192" s="72"/>
      <c r="OFC192" s="72"/>
      <c r="OFD192" s="72"/>
      <c r="OFE192" s="72"/>
      <c r="OFF192" s="72"/>
      <c r="OFG192" s="72"/>
      <c r="OFH192" s="72"/>
      <c r="OFI192" s="71"/>
      <c r="OFJ192" s="71"/>
      <c r="OFK192" s="71"/>
      <c r="OFL192" s="71"/>
      <c r="OFM192" s="71"/>
      <c r="OFN192" s="71"/>
      <c r="OFO192" s="71"/>
      <c r="OFP192" s="72"/>
      <c r="OFQ192" s="72"/>
      <c r="OFR192" s="72"/>
      <c r="OFS192" s="72"/>
      <c r="OFT192" s="72"/>
      <c r="OFU192" s="72"/>
      <c r="OFV192" s="72"/>
      <c r="OFW192" s="72"/>
      <c r="OFX192" s="72"/>
      <c r="OFY192" s="71"/>
      <c r="OFZ192" s="71"/>
      <c r="OGA192" s="71"/>
      <c r="OGB192" s="71"/>
      <c r="OGC192" s="71"/>
      <c r="OGD192" s="71"/>
      <c r="OGE192" s="71"/>
      <c r="OGF192" s="72"/>
      <c r="OGG192" s="72"/>
      <c r="OGH192" s="72"/>
      <c r="OGI192" s="72"/>
      <c r="OGJ192" s="72"/>
      <c r="OGK192" s="72"/>
      <c r="OGL192" s="72"/>
      <c r="OGM192" s="72"/>
      <c r="OGN192" s="72"/>
      <c r="OGO192" s="71"/>
      <c r="OGP192" s="71"/>
      <c r="OGQ192" s="71"/>
      <c r="OGR192" s="71"/>
      <c r="OGS192" s="71"/>
      <c r="OGT192" s="71"/>
      <c r="OGU192" s="71"/>
      <c r="OGV192" s="72"/>
      <c r="OGW192" s="72"/>
      <c r="OGX192" s="72"/>
      <c r="OGY192" s="72"/>
      <c r="OGZ192" s="72"/>
      <c r="OHA192" s="72"/>
      <c r="OHB192" s="72"/>
      <c r="OHC192" s="72"/>
      <c r="OHD192" s="72"/>
      <c r="OHE192" s="71"/>
      <c r="OHF192" s="71"/>
      <c r="OHG192" s="71"/>
      <c r="OHH192" s="71"/>
      <c r="OHI192" s="71"/>
      <c r="OHJ192" s="71"/>
      <c r="OHK192" s="71"/>
      <c r="OHL192" s="72"/>
      <c r="OHM192" s="72"/>
      <c r="OHN192" s="72"/>
      <c r="OHO192" s="72"/>
      <c r="OHP192" s="72"/>
      <c r="OHQ192" s="72"/>
      <c r="OHR192" s="72"/>
      <c r="OHS192" s="72"/>
      <c r="OHT192" s="72"/>
      <c r="OHU192" s="71"/>
      <c r="OHV192" s="71"/>
      <c r="OHW192" s="71"/>
      <c r="OHX192" s="71"/>
      <c r="OHY192" s="71"/>
      <c r="OHZ192" s="71"/>
      <c r="OIA192" s="71"/>
      <c r="OIB192" s="72"/>
      <c r="OIC192" s="72"/>
      <c r="OID192" s="72"/>
      <c r="OIE192" s="72"/>
      <c r="OIF192" s="72"/>
      <c r="OIG192" s="72"/>
      <c r="OIH192" s="72"/>
      <c r="OII192" s="72"/>
      <c r="OIJ192" s="72"/>
      <c r="OIK192" s="71"/>
      <c r="OIL192" s="71"/>
      <c r="OIM192" s="71"/>
      <c r="OIN192" s="71"/>
      <c r="OIO192" s="71"/>
      <c r="OIP192" s="71"/>
      <c r="OIQ192" s="71"/>
      <c r="OIR192" s="72"/>
      <c r="OIS192" s="72"/>
      <c r="OIT192" s="72"/>
      <c r="OIU192" s="72"/>
      <c r="OIV192" s="72"/>
      <c r="OIW192" s="72"/>
      <c r="OIX192" s="72"/>
      <c r="OIY192" s="72"/>
      <c r="OIZ192" s="72"/>
      <c r="OJA192" s="71"/>
      <c r="OJB192" s="71"/>
      <c r="OJC192" s="71"/>
      <c r="OJD192" s="71"/>
      <c r="OJE192" s="71"/>
      <c r="OJF192" s="71"/>
      <c r="OJG192" s="71"/>
      <c r="OJH192" s="72"/>
      <c r="OJI192" s="72"/>
      <c r="OJJ192" s="72"/>
      <c r="OJK192" s="72"/>
      <c r="OJL192" s="72"/>
      <c r="OJM192" s="72"/>
      <c r="OJN192" s="72"/>
      <c r="OJO192" s="72"/>
      <c r="OJP192" s="72"/>
      <c r="OJQ192" s="71"/>
      <c r="OJR192" s="71"/>
      <c r="OJS192" s="71"/>
      <c r="OJT192" s="71"/>
      <c r="OJU192" s="71"/>
      <c r="OJV192" s="71"/>
      <c r="OJW192" s="71"/>
      <c r="OJX192" s="72"/>
      <c r="OJY192" s="72"/>
      <c r="OJZ192" s="72"/>
      <c r="OKA192" s="72"/>
      <c r="OKB192" s="72"/>
      <c r="OKC192" s="72"/>
      <c r="OKD192" s="72"/>
      <c r="OKE192" s="72"/>
      <c r="OKF192" s="72"/>
      <c r="OKG192" s="71"/>
      <c r="OKH192" s="71"/>
      <c r="OKI192" s="71"/>
      <c r="OKJ192" s="71"/>
      <c r="OKK192" s="71"/>
      <c r="OKL192" s="71"/>
      <c r="OKM192" s="71"/>
      <c r="OKN192" s="72"/>
      <c r="OKO192" s="72"/>
      <c r="OKP192" s="72"/>
      <c r="OKQ192" s="72"/>
      <c r="OKR192" s="72"/>
      <c r="OKS192" s="72"/>
      <c r="OKT192" s="72"/>
      <c r="OKU192" s="72"/>
      <c r="OKV192" s="72"/>
      <c r="OKW192" s="71"/>
      <c r="OKX192" s="71"/>
      <c r="OKY192" s="71"/>
      <c r="OKZ192" s="71"/>
      <c r="OLA192" s="71"/>
      <c r="OLB192" s="71"/>
      <c r="OLC192" s="71"/>
      <c r="OLD192" s="72"/>
      <c r="OLE192" s="72"/>
      <c r="OLF192" s="72"/>
      <c r="OLG192" s="72"/>
      <c r="OLH192" s="72"/>
      <c r="OLI192" s="72"/>
      <c r="OLJ192" s="72"/>
      <c r="OLK192" s="72"/>
      <c r="OLL192" s="72"/>
      <c r="OLM192" s="71"/>
      <c r="OLN192" s="71"/>
      <c r="OLO192" s="71"/>
      <c r="OLP192" s="71"/>
      <c r="OLQ192" s="71"/>
      <c r="OLR192" s="71"/>
      <c r="OLS192" s="71"/>
      <c r="OLT192" s="72"/>
      <c r="OLU192" s="72"/>
      <c r="OLV192" s="72"/>
      <c r="OLW192" s="72"/>
      <c r="OLX192" s="72"/>
      <c r="OLY192" s="72"/>
      <c r="OLZ192" s="72"/>
      <c r="OMA192" s="72"/>
      <c r="OMB192" s="72"/>
      <c r="OMC192" s="71"/>
      <c r="OMD192" s="71"/>
      <c r="OME192" s="71"/>
      <c r="OMF192" s="71"/>
      <c r="OMG192" s="71"/>
      <c r="OMH192" s="71"/>
      <c r="OMI192" s="71"/>
      <c r="OMJ192" s="72"/>
      <c r="OMK192" s="72"/>
      <c r="OML192" s="72"/>
      <c r="OMM192" s="72"/>
      <c r="OMN192" s="72"/>
      <c r="OMO192" s="72"/>
      <c r="OMP192" s="72"/>
      <c r="OMQ192" s="72"/>
      <c r="OMR192" s="72"/>
      <c r="OMS192" s="71"/>
      <c r="OMT192" s="71"/>
      <c r="OMU192" s="71"/>
      <c r="OMV192" s="71"/>
      <c r="OMW192" s="71"/>
      <c r="OMX192" s="71"/>
      <c r="OMY192" s="71"/>
      <c r="OMZ192" s="72"/>
      <c r="ONA192" s="72"/>
      <c r="ONB192" s="72"/>
      <c r="ONC192" s="72"/>
      <c r="OND192" s="72"/>
      <c r="ONE192" s="72"/>
      <c r="ONF192" s="72"/>
      <c r="ONG192" s="72"/>
      <c r="ONH192" s="72"/>
      <c r="ONI192" s="71"/>
      <c r="ONJ192" s="71"/>
      <c r="ONK192" s="71"/>
      <c r="ONL192" s="71"/>
      <c r="ONM192" s="71"/>
      <c r="ONN192" s="71"/>
      <c r="ONO192" s="71"/>
      <c r="ONP192" s="72"/>
      <c r="ONQ192" s="72"/>
      <c r="ONR192" s="72"/>
      <c r="ONS192" s="72"/>
      <c r="ONT192" s="72"/>
      <c r="ONU192" s="72"/>
      <c r="ONV192" s="72"/>
      <c r="ONW192" s="72"/>
      <c r="ONX192" s="72"/>
      <c r="ONY192" s="71"/>
      <c r="ONZ192" s="71"/>
      <c r="OOA192" s="71"/>
      <c r="OOB192" s="71"/>
      <c r="OOC192" s="71"/>
      <c r="OOD192" s="71"/>
      <c r="OOE192" s="71"/>
      <c r="OOF192" s="72"/>
      <c r="OOG192" s="72"/>
      <c r="OOH192" s="72"/>
      <c r="OOI192" s="72"/>
      <c r="OOJ192" s="72"/>
      <c r="OOK192" s="72"/>
      <c r="OOL192" s="72"/>
      <c r="OOM192" s="72"/>
      <c r="OON192" s="72"/>
      <c r="OOO192" s="71"/>
      <c r="OOP192" s="71"/>
      <c r="OOQ192" s="71"/>
      <c r="OOR192" s="71"/>
      <c r="OOS192" s="71"/>
      <c r="OOT192" s="71"/>
      <c r="OOU192" s="71"/>
      <c r="OOV192" s="72"/>
      <c r="OOW192" s="72"/>
      <c r="OOX192" s="72"/>
      <c r="OOY192" s="72"/>
      <c r="OOZ192" s="72"/>
      <c r="OPA192" s="72"/>
      <c r="OPB192" s="72"/>
      <c r="OPC192" s="72"/>
      <c r="OPD192" s="72"/>
      <c r="OPE192" s="71"/>
      <c r="OPF192" s="71"/>
      <c r="OPG192" s="71"/>
      <c r="OPH192" s="71"/>
      <c r="OPI192" s="71"/>
      <c r="OPJ192" s="71"/>
      <c r="OPK192" s="71"/>
      <c r="OPL192" s="72"/>
      <c r="OPM192" s="72"/>
      <c r="OPN192" s="72"/>
      <c r="OPO192" s="72"/>
      <c r="OPP192" s="72"/>
      <c r="OPQ192" s="72"/>
      <c r="OPR192" s="72"/>
      <c r="OPS192" s="72"/>
      <c r="OPT192" s="72"/>
      <c r="OPU192" s="71"/>
      <c r="OPV192" s="71"/>
      <c r="OPW192" s="71"/>
      <c r="OPX192" s="71"/>
      <c r="OPY192" s="71"/>
      <c r="OPZ192" s="71"/>
      <c r="OQA192" s="71"/>
      <c r="OQB192" s="72"/>
      <c r="OQC192" s="72"/>
      <c r="OQD192" s="72"/>
      <c r="OQE192" s="72"/>
      <c r="OQF192" s="72"/>
      <c r="OQG192" s="72"/>
      <c r="OQH192" s="72"/>
      <c r="OQI192" s="72"/>
      <c r="OQJ192" s="72"/>
      <c r="OQK192" s="71"/>
      <c r="OQL192" s="71"/>
      <c r="OQM192" s="71"/>
      <c r="OQN192" s="71"/>
      <c r="OQO192" s="71"/>
      <c r="OQP192" s="71"/>
      <c r="OQQ192" s="71"/>
      <c r="OQR192" s="72"/>
      <c r="OQS192" s="72"/>
      <c r="OQT192" s="72"/>
      <c r="OQU192" s="72"/>
      <c r="OQV192" s="72"/>
      <c r="OQW192" s="72"/>
      <c r="OQX192" s="72"/>
      <c r="OQY192" s="72"/>
      <c r="OQZ192" s="72"/>
      <c r="ORA192" s="71"/>
      <c r="ORB192" s="71"/>
      <c r="ORC192" s="71"/>
      <c r="ORD192" s="71"/>
      <c r="ORE192" s="71"/>
      <c r="ORF192" s="71"/>
      <c r="ORG192" s="71"/>
      <c r="ORH192" s="72"/>
      <c r="ORI192" s="72"/>
      <c r="ORJ192" s="72"/>
      <c r="ORK192" s="72"/>
      <c r="ORL192" s="72"/>
      <c r="ORM192" s="72"/>
      <c r="ORN192" s="72"/>
      <c r="ORO192" s="72"/>
      <c r="ORP192" s="72"/>
      <c r="ORQ192" s="71"/>
      <c r="ORR192" s="71"/>
      <c r="ORS192" s="71"/>
      <c r="ORT192" s="71"/>
      <c r="ORU192" s="71"/>
      <c r="ORV192" s="71"/>
      <c r="ORW192" s="71"/>
      <c r="ORX192" s="72"/>
      <c r="ORY192" s="72"/>
      <c r="ORZ192" s="72"/>
      <c r="OSA192" s="72"/>
      <c r="OSB192" s="72"/>
      <c r="OSC192" s="72"/>
      <c r="OSD192" s="72"/>
      <c r="OSE192" s="72"/>
      <c r="OSF192" s="72"/>
      <c r="OSG192" s="71"/>
      <c r="OSH192" s="71"/>
      <c r="OSI192" s="71"/>
      <c r="OSJ192" s="71"/>
      <c r="OSK192" s="71"/>
      <c r="OSL192" s="71"/>
      <c r="OSM192" s="71"/>
      <c r="OSN192" s="72"/>
      <c r="OSO192" s="72"/>
      <c r="OSP192" s="72"/>
      <c r="OSQ192" s="72"/>
      <c r="OSR192" s="72"/>
      <c r="OSS192" s="72"/>
      <c r="OST192" s="72"/>
      <c r="OSU192" s="72"/>
      <c r="OSV192" s="72"/>
      <c r="OSW192" s="71"/>
      <c r="OSX192" s="71"/>
      <c r="OSY192" s="71"/>
      <c r="OSZ192" s="71"/>
      <c r="OTA192" s="71"/>
      <c r="OTB192" s="71"/>
      <c r="OTC192" s="71"/>
      <c r="OTD192" s="72"/>
      <c r="OTE192" s="72"/>
      <c r="OTF192" s="72"/>
      <c r="OTG192" s="72"/>
      <c r="OTH192" s="72"/>
      <c r="OTI192" s="72"/>
      <c r="OTJ192" s="72"/>
      <c r="OTK192" s="72"/>
      <c r="OTL192" s="72"/>
      <c r="OTM192" s="71"/>
      <c r="OTN192" s="71"/>
      <c r="OTO192" s="71"/>
      <c r="OTP192" s="71"/>
      <c r="OTQ192" s="71"/>
      <c r="OTR192" s="71"/>
      <c r="OTS192" s="71"/>
      <c r="OTT192" s="72"/>
      <c r="OTU192" s="72"/>
      <c r="OTV192" s="72"/>
      <c r="OTW192" s="72"/>
      <c r="OTX192" s="72"/>
      <c r="OTY192" s="72"/>
      <c r="OTZ192" s="72"/>
      <c r="OUA192" s="72"/>
      <c r="OUB192" s="72"/>
      <c r="OUC192" s="71"/>
      <c r="OUD192" s="71"/>
      <c r="OUE192" s="71"/>
      <c r="OUF192" s="71"/>
      <c r="OUG192" s="71"/>
      <c r="OUH192" s="71"/>
      <c r="OUI192" s="71"/>
      <c r="OUJ192" s="72"/>
      <c r="OUK192" s="72"/>
      <c r="OUL192" s="72"/>
      <c r="OUM192" s="72"/>
      <c r="OUN192" s="72"/>
      <c r="OUO192" s="72"/>
      <c r="OUP192" s="72"/>
      <c r="OUQ192" s="72"/>
      <c r="OUR192" s="72"/>
      <c r="OUS192" s="71"/>
      <c r="OUT192" s="71"/>
      <c r="OUU192" s="71"/>
      <c r="OUV192" s="71"/>
      <c r="OUW192" s="71"/>
      <c r="OUX192" s="71"/>
      <c r="OUY192" s="71"/>
      <c r="OUZ192" s="72"/>
      <c r="OVA192" s="72"/>
      <c r="OVB192" s="72"/>
      <c r="OVC192" s="72"/>
      <c r="OVD192" s="72"/>
      <c r="OVE192" s="72"/>
      <c r="OVF192" s="72"/>
      <c r="OVG192" s="72"/>
      <c r="OVH192" s="72"/>
      <c r="OVI192" s="71"/>
      <c r="OVJ192" s="71"/>
      <c r="OVK192" s="71"/>
      <c r="OVL192" s="71"/>
      <c r="OVM192" s="71"/>
      <c r="OVN192" s="71"/>
      <c r="OVO192" s="71"/>
      <c r="OVP192" s="72"/>
      <c r="OVQ192" s="72"/>
      <c r="OVR192" s="72"/>
      <c r="OVS192" s="72"/>
      <c r="OVT192" s="72"/>
      <c r="OVU192" s="72"/>
      <c r="OVV192" s="72"/>
      <c r="OVW192" s="72"/>
      <c r="OVX192" s="72"/>
      <c r="OVY192" s="71"/>
      <c r="OVZ192" s="71"/>
      <c r="OWA192" s="71"/>
      <c r="OWB192" s="71"/>
      <c r="OWC192" s="71"/>
      <c r="OWD192" s="71"/>
      <c r="OWE192" s="71"/>
      <c r="OWF192" s="72"/>
      <c r="OWG192" s="72"/>
      <c r="OWH192" s="72"/>
      <c r="OWI192" s="72"/>
      <c r="OWJ192" s="72"/>
      <c r="OWK192" s="72"/>
      <c r="OWL192" s="72"/>
      <c r="OWM192" s="72"/>
      <c r="OWN192" s="72"/>
      <c r="OWO192" s="71"/>
      <c r="OWP192" s="71"/>
      <c r="OWQ192" s="71"/>
      <c r="OWR192" s="71"/>
      <c r="OWS192" s="71"/>
      <c r="OWT192" s="71"/>
      <c r="OWU192" s="71"/>
      <c r="OWV192" s="72"/>
      <c r="OWW192" s="72"/>
      <c r="OWX192" s="72"/>
      <c r="OWY192" s="72"/>
      <c r="OWZ192" s="72"/>
      <c r="OXA192" s="72"/>
      <c r="OXB192" s="72"/>
      <c r="OXC192" s="72"/>
      <c r="OXD192" s="72"/>
      <c r="OXE192" s="71"/>
      <c r="OXF192" s="71"/>
      <c r="OXG192" s="71"/>
      <c r="OXH192" s="71"/>
      <c r="OXI192" s="71"/>
      <c r="OXJ192" s="71"/>
      <c r="OXK192" s="71"/>
      <c r="OXL192" s="72"/>
      <c r="OXM192" s="72"/>
      <c r="OXN192" s="72"/>
      <c r="OXO192" s="72"/>
      <c r="OXP192" s="72"/>
      <c r="OXQ192" s="72"/>
      <c r="OXR192" s="72"/>
      <c r="OXS192" s="72"/>
      <c r="OXT192" s="72"/>
      <c r="OXU192" s="71"/>
      <c r="OXV192" s="71"/>
      <c r="OXW192" s="71"/>
      <c r="OXX192" s="71"/>
      <c r="OXY192" s="71"/>
      <c r="OXZ192" s="71"/>
      <c r="OYA192" s="71"/>
      <c r="OYB192" s="72"/>
      <c r="OYC192" s="72"/>
      <c r="OYD192" s="72"/>
      <c r="OYE192" s="72"/>
      <c r="OYF192" s="72"/>
      <c r="OYG192" s="72"/>
      <c r="OYH192" s="72"/>
      <c r="OYI192" s="72"/>
      <c r="OYJ192" s="72"/>
      <c r="OYK192" s="71"/>
      <c r="OYL192" s="71"/>
      <c r="OYM192" s="71"/>
      <c r="OYN192" s="71"/>
      <c r="OYO192" s="71"/>
      <c r="OYP192" s="71"/>
      <c r="OYQ192" s="71"/>
      <c r="OYR192" s="72"/>
      <c r="OYS192" s="72"/>
      <c r="OYT192" s="72"/>
      <c r="OYU192" s="72"/>
      <c r="OYV192" s="72"/>
      <c r="OYW192" s="72"/>
      <c r="OYX192" s="72"/>
      <c r="OYY192" s="72"/>
      <c r="OYZ192" s="72"/>
      <c r="OZA192" s="71"/>
      <c r="OZB192" s="71"/>
      <c r="OZC192" s="71"/>
      <c r="OZD192" s="71"/>
      <c r="OZE192" s="71"/>
      <c r="OZF192" s="71"/>
      <c r="OZG192" s="71"/>
      <c r="OZH192" s="72"/>
      <c r="OZI192" s="72"/>
      <c r="OZJ192" s="72"/>
      <c r="OZK192" s="72"/>
      <c r="OZL192" s="72"/>
      <c r="OZM192" s="72"/>
      <c r="OZN192" s="72"/>
      <c r="OZO192" s="72"/>
      <c r="OZP192" s="72"/>
      <c r="OZQ192" s="71"/>
      <c r="OZR192" s="71"/>
      <c r="OZS192" s="71"/>
      <c r="OZT192" s="71"/>
      <c r="OZU192" s="71"/>
      <c r="OZV192" s="71"/>
      <c r="OZW192" s="71"/>
      <c r="OZX192" s="72"/>
      <c r="OZY192" s="72"/>
      <c r="OZZ192" s="72"/>
      <c r="PAA192" s="72"/>
      <c r="PAB192" s="72"/>
      <c r="PAC192" s="72"/>
      <c r="PAD192" s="72"/>
      <c r="PAE192" s="72"/>
      <c r="PAF192" s="72"/>
      <c r="PAG192" s="71"/>
      <c r="PAH192" s="71"/>
      <c r="PAI192" s="71"/>
      <c r="PAJ192" s="71"/>
      <c r="PAK192" s="71"/>
      <c r="PAL192" s="71"/>
      <c r="PAM192" s="71"/>
      <c r="PAN192" s="72"/>
      <c r="PAO192" s="72"/>
      <c r="PAP192" s="72"/>
      <c r="PAQ192" s="72"/>
      <c r="PAR192" s="72"/>
      <c r="PAS192" s="72"/>
      <c r="PAT192" s="72"/>
      <c r="PAU192" s="72"/>
      <c r="PAV192" s="72"/>
      <c r="PAW192" s="71"/>
      <c r="PAX192" s="71"/>
      <c r="PAY192" s="71"/>
      <c r="PAZ192" s="71"/>
      <c r="PBA192" s="71"/>
      <c r="PBB192" s="71"/>
      <c r="PBC192" s="71"/>
      <c r="PBD192" s="72"/>
      <c r="PBE192" s="72"/>
      <c r="PBF192" s="72"/>
      <c r="PBG192" s="72"/>
      <c r="PBH192" s="72"/>
      <c r="PBI192" s="72"/>
      <c r="PBJ192" s="72"/>
      <c r="PBK192" s="72"/>
      <c r="PBL192" s="72"/>
      <c r="PBM192" s="71"/>
      <c r="PBN192" s="71"/>
      <c r="PBO192" s="71"/>
      <c r="PBP192" s="71"/>
      <c r="PBQ192" s="71"/>
      <c r="PBR192" s="71"/>
      <c r="PBS192" s="71"/>
      <c r="PBT192" s="72"/>
      <c r="PBU192" s="72"/>
      <c r="PBV192" s="72"/>
      <c r="PBW192" s="72"/>
      <c r="PBX192" s="72"/>
      <c r="PBY192" s="72"/>
      <c r="PBZ192" s="72"/>
      <c r="PCA192" s="72"/>
      <c r="PCB192" s="72"/>
      <c r="PCC192" s="71"/>
      <c r="PCD192" s="71"/>
      <c r="PCE192" s="71"/>
      <c r="PCF192" s="71"/>
      <c r="PCG192" s="71"/>
      <c r="PCH192" s="71"/>
      <c r="PCI192" s="71"/>
      <c r="PCJ192" s="72"/>
      <c r="PCK192" s="72"/>
      <c r="PCL192" s="72"/>
      <c r="PCM192" s="72"/>
      <c r="PCN192" s="72"/>
      <c r="PCO192" s="72"/>
      <c r="PCP192" s="72"/>
      <c r="PCQ192" s="72"/>
      <c r="PCR192" s="72"/>
      <c r="PCS192" s="71"/>
      <c r="PCT192" s="71"/>
      <c r="PCU192" s="71"/>
      <c r="PCV192" s="71"/>
      <c r="PCW192" s="71"/>
      <c r="PCX192" s="71"/>
      <c r="PCY192" s="71"/>
      <c r="PCZ192" s="72"/>
      <c r="PDA192" s="72"/>
      <c r="PDB192" s="72"/>
      <c r="PDC192" s="72"/>
      <c r="PDD192" s="72"/>
      <c r="PDE192" s="72"/>
      <c r="PDF192" s="72"/>
      <c r="PDG192" s="72"/>
      <c r="PDH192" s="72"/>
      <c r="PDI192" s="71"/>
      <c r="PDJ192" s="71"/>
      <c r="PDK192" s="71"/>
      <c r="PDL192" s="71"/>
      <c r="PDM192" s="71"/>
      <c r="PDN192" s="71"/>
      <c r="PDO192" s="71"/>
      <c r="PDP192" s="72"/>
      <c r="PDQ192" s="72"/>
      <c r="PDR192" s="72"/>
      <c r="PDS192" s="72"/>
      <c r="PDT192" s="72"/>
      <c r="PDU192" s="72"/>
      <c r="PDV192" s="72"/>
      <c r="PDW192" s="72"/>
      <c r="PDX192" s="72"/>
      <c r="PDY192" s="71"/>
      <c r="PDZ192" s="71"/>
      <c r="PEA192" s="71"/>
      <c r="PEB192" s="71"/>
      <c r="PEC192" s="71"/>
      <c r="PED192" s="71"/>
      <c r="PEE192" s="71"/>
      <c r="PEF192" s="72"/>
      <c r="PEG192" s="72"/>
      <c r="PEH192" s="72"/>
      <c r="PEI192" s="72"/>
      <c r="PEJ192" s="72"/>
      <c r="PEK192" s="72"/>
      <c r="PEL192" s="72"/>
      <c r="PEM192" s="72"/>
      <c r="PEN192" s="72"/>
      <c r="PEO192" s="71"/>
      <c r="PEP192" s="71"/>
      <c r="PEQ192" s="71"/>
      <c r="PER192" s="71"/>
      <c r="PES192" s="71"/>
      <c r="PET192" s="71"/>
      <c r="PEU192" s="71"/>
      <c r="PEV192" s="72"/>
      <c r="PEW192" s="72"/>
      <c r="PEX192" s="72"/>
      <c r="PEY192" s="72"/>
      <c r="PEZ192" s="72"/>
      <c r="PFA192" s="72"/>
      <c r="PFB192" s="72"/>
      <c r="PFC192" s="72"/>
      <c r="PFD192" s="72"/>
      <c r="PFE192" s="71"/>
      <c r="PFF192" s="71"/>
      <c r="PFG192" s="71"/>
      <c r="PFH192" s="71"/>
      <c r="PFI192" s="71"/>
      <c r="PFJ192" s="71"/>
      <c r="PFK192" s="71"/>
      <c r="PFL192" s="72"/>
      <c r="PFM192" s="72"/>
      <c r="PFN192" s="72"/>
      <c r="PFO192" s="72"/>
      <c r="PFP192" s="72"/>
      <c r="PFQ192" s="72"/>
      <c r="PFR192" s="72"/>
      <c r="PFS192" s="72"/>
      <c r="PFT192" s="72"/>
      <c r="PFU192" s="71"/>
      <c r="PFV192" s="71"/>
      <c r="PFW192" s="71"/>
      <c r="PFX192" s="71"/>
      <c r="PFY192" s="71"/>
      <c r="PFZ192" s="71"/>
      <c r="PGA192" s="71"/>
      <c r="PGB192" s="72"/>
      <c r="PGC192" s="72"/>
      <c r="PGD192" s="72"/>
      <c r="PGE192" s="72"/>
      <c r="PGF192" s="72"/>
      <c r="PGG192" s="72"/>
      <c r="PGH192" s="72"/>
      <c r="PGI192" s="72"/>
      <c r="PGJ192" s="72"/>
      <c r="PGK192" s="71"/>
      <c r="PGL192" s="71"/>
      <c r="PGM192" s="71"/>
      <c r="PGN192" s="71"/>
      <c r="PGO192" s="71"/>
      <c r="PGP192" s="71"/>
      <c r="PGQ192" s="71"/>
      <c r="PGR192" s="72"/>
      <c r="PGS192" s="72"/>
      <c r="PGT192" s="72"/>
      <c r="PGU192" s="72"/>
      <c r="PGV192" s="72"/>
      <c r="PGW192" s="72"/>
      <c r="PGX192" s="72"/>
      <c r="PGY192" s="72"/>
      <c r="PGZ192" s="72"/>
      <c r="PHA192" s="71"/>
      <c r="PHB192" s="71"/>
      <c r="PHC192" s="71"/>
      <c r="PHD192" s="71"/>
      <c r="PHE192" s="71"/>
      <c r="PHF192" s="71"/>
      <c r="PHG192" s="71"/>
      <c r="PHH192" s="72"/>
      <c r="PHI192" s="72"/>
      <c r="PHJ192" s="72"/>
      <c r="PHK192" s="72"/>
      <c r="PHL192" s="72"/>
      <c r="PHM192" s="72"/>
      <c r="PHN192" s="72"/>
      <c r="PHO192" s="72"/>
      <c r="PHP192" s="72"/>
      <c r="PHQ192" s="71"/>
      <c r="PHR192" s="71"/>
      <c r="PHS192" s="71"/>
      <c r="PHT192" s="71"/>
      <c r="PHU192" s="71"/>
      <c r="PHV192" s="71"/>
      <c r="PHW192" s="71"/>
      <c r="PHX192" s="72"/>
      <c r="PHY192" s="72"/>
      <c r="PHZ192" s="72"/>
      <c r="PIA192" s="72"/>
      <c r="PIB192" s="72"/>
      <c r="PIC192" s="72"/>
      <c r="PID192" s="72"/>
      <c r="PIE192" s="72"/>
      <c r="PIF192" s="72"/>
      <c r="PIG192" s="71"/>
      <c r="PIH192" s="71"/>
      <c r="PII192" s="71"/>
      <c r="PIJ192" s="71"/>
      <c r="PIK192" s="71"/>
      <c r="PIL192" s="71"/>
      <c r="PIM192" s="71"/>
      <c r="PIN192" s="72"/>
      <c r="PIO192" s="72"/>
      <c r="PIP192" s="72"/>
      <c r="PIQ192" s="72"/>
      <c r="PIR192" s="72"/>
      <c r="PIS192" s="72"/>
      <c r="PIT192" s="72"/>
      <c r="PIU192" s="72"/>
      <c r="PIV192" s="72"/>
      <c r="PIW192" s="71"/>
      <c r="PIX192" s="71"/>
      <c r="PIY192" s="71"/>
      <c r="PIZ192" s="71"/>
      <c r="PJA192" s="71"/>
      <c r="PJB192" s="71"/>
      <c r="PJC192" s="71"/>
      <c r="PJD192" s="72"/>
      <c r="PJE192" s="72"/>
      <c r="PJF192" s="72"/>
      <c r="PJG192" s="72"/>
      <c r="PJH192" s="72"/>
      <c r="PJI192" s="72"/>
      <c r="PJJ192" s="72"/>
      <c r="PJK192" s="72"/>
      <c r="PJL192" s="72"/>
      <c r="PJM192" s="71"/>
      <c r="PJN192" s="71"/>
      <c r="PJO192" s="71"/>
      <c r="PJP192" s="71"/>
      <c r="PJQ192" s="71"/>
      <c r="PJR192" s="71"/>
      <c r="PJS192" s="71"/>
      <c r="PJT192" s="72"/>
      <c r="PJU192" s="72"/>
      <c r="PJV192" s="72"/>
      <c r="PJW192" s="72"/>
      <c r="PJX192" s="72"/>
      <c r="PJY192" s="72"/>
      <c r="PJZ192" s="72"/>
      <c r="PKA192" s="72"/>
      <c r="PKB192" s="72"/>
      <c r="PKC192" s="71"/>
      <c r="PKD192" s="71"/>
      <c r="PKE192" s="71"/>
      <c r="PKF192" s="71"/>
      <c r="PKG192" s="71"/>
      <c r="PKH192" s="71"/>
      <c r="PKI192" s="71"/>
      <c r="PKJ192" s="72"/>
      <c r="PKK192" s="72"/>
      <c r="PKL192" s="72"/>
      <c r="PKM192" s="72"/>
      <c r="PKN192" s="72"/>
      <c r="PKO192" s="72"/>
      <c r="PKP192" s="72"/>
      <c r="PKQ192" s="72"/>
      <c r="PKR192" s="72"/>
      <c r="PKS192" s="71"/>
      <c r="PKT192" s="71"/>
      <c r="PKU192" s="71"/>
      <c r="PKV192" s="71"/>
      <c r="PKW192" s="71"/>
      <c r="PKX192" s="71"/>
      <c r="PKY192" s="71"/>
      <c r="PKZ192" s="72"/>
      <c r="PLA192" s="72"/>
      <c r="PLB192" s="72"/>
      <c r="PLC192" s="72"/>
      <c r="PLD192" s="72"/>
      <c r="PLE192" s="72"/>
      <c r="PLF192" s="72"/>
      <c r="PLG192" s="72"/>
      <c r="PLH192" s="72"/>
      <c r="PLI192" s="71"/>
      <c r="PLJ192" s="71"/>
      <c r="PLK192" s="71"/>
      <c r="PLL192" s="71"/>
      <c r="PLM192" s="71"/>
      <c r="PLN192" s="71"/>
      <c r="PLO192" s="71"/>
      <c r="PLP192" s="72"/>
      <c r="PLQ192" s="72"/>
      <c r="PLR192" s="72"/>
      <c r="PLS192" s="72"/>
      <c r="PLT192" s="72"/>
      <c r="PLU192" s="72"/>
      <c r="PLV192" s="72"/>
      <c r="PLW192" s="72"/>
      <c r="PLX192" s="72"/>
      <c r="PLY192" s="71"/>
      <c r="PLZ192" s="71"/>
      <c r="PMA192" s="71"/>
      <c r="PMB192" s="71"/>
      <c r="PMC192" s="71"/>
      <c r="PMD192" s="71"/>
      <c r="PME192" s="71"/>
      <c r="PMF192" s="72"/>
      <c r="PMG192" s="72"/>
      <c r="PMH192" s="72"/>
      <c r="PMI192" s="72"/>
      <c r="PMJ192" s="72"/>
      <c r="PMK192" s="72"/>
      <c r="PML192" s="72"/>
      <c r="PMM192" s="72"/>
      <c r="PMN192" s="72"/>
      <c r="PMO192" s="71"/>
      <c r="PMP192" s="71"/>
      <c r="PMQ192" s="71"/>
      <c r="PMR192" s="71"/>
      <c r="PMS192" s="71"/>
      <c r="PMT192" s="71"/>
      <c r="PMU192" s="71"/>
      <c r="PMV192" s="72"/>
      <c r="PMW192" s="72"/>
      <c r="PMX192" s="72"/>
      <c r="PMY192" s="72"/>
      <c r="PMZ192" s="72"/>
      <c r="PNA192" s="72"/>
      <c r="PNB192" s="72"/>
      <c r="PNC192" s="72"/>
      <c r="PND192" s="72"/>
      <c r="PNE192" s="71"/>
      <c r="PNF192" s="71"/>
      <c r="PNG192" s="71"/>
      <c r="PNH192" s="71"/>
      <c r="PNI192" s="71"/>
      <c r="PNJ192" s="71"/>
      <c r="PNK192" s="71"/>
      <c r="PNL192" s="72"/>
      <c r="PNM192" s="72"/>
      <c r="PNN192" s="72"/>
      <c r="PNO192" s="72"/>
      <c r="PNP192" s="72"/>
      <c r="PNQ192" s="72"/>
      <c r="PNR192" s="72"/>
      <c r="PNS192" s="72"/>
      <c r="PNT192" s="72"/>
      <c r="PNU192" s="71"/>
      <c r="PNV192" s="71"/>
      <c r="PNW192" s="71"/>
      <c r="PNX192" s="71"/>
      <c r="PNY192" s="71"/>
      <c r="PNZ192" s="71"/>
      <c r="POA192" s="71"/>
      <c r="POB192" s="72"/>
      <c r="POC192" s="72"/>
      <c r="POD192" s="72"/>
      <c r="POE192" s="72"/>
      <c r="POF192" s="72"/>
      <c r="POG192" s="72"/>
      <c r="POH192" s="72"/>
      <c r="POI192" s="72"/>
      <c r="POJ192" s="72"/>
      <c r="POK192" s="71"/>
      <c r="POL192" s="71"/>
      <c r="POM192" s="71"/>
      <c r="PON192" s="71"/>
      <c r="POO192" s="71"/>
      <c r="POP192" s="71"/>
      <c r="POQ192" s="71"/>
      <c r="POR192" s="72"/>
      <c r="POS192" s="72"/>
      <c r="POT192" s="72"/>
      <c r="POU192" s="72"/>
      <c r="POV192" s="72"/>
      <c r="POW192" s="72"/>
      <c r="POX192" s="72"/>
      <c r="POY192" s="72"/>
      <c r="POZ192" s="72"/>
      <c r="PPA192" s="71"/>
      <c r="PPB192" s="71"/>
      <c r="PPC192" s="71"/>
      <c r="PPD192" s="71"/>
      <c r="PPE192" s="71"/>
      <c r="PPF192" s="71"/>
      <c r="PPG192" s="71"/>
      <c r="PPH192" s="72"/>
      <c r="PPI192" s="72"/>
      <c r="PPJ192" s="72"/>
      <c r="PPK192" s="72"/>
      <c r="PPL192" s="72"/>
      <c r="PPM192" s="72"/>
      <c r="PPN192" s="72"/>
      <c r="PPO192" s="72"/>
      <c r="PPP192" s="72"/>
      <c r="PPQ192" s="71"/>
      <c r="PPR192" s="71"/>
      <c r="PPS192" s="71"/>
      <c r="PPT192" s="71"/>
      <c r="PPU192" s="71"/>
      <c r="PPV192" s="71"/>
      <c r="PPW192" s="71"/>
      <c r="PPX192" s="72"/>
      <c r="PPY192" s="72"/>
      <c r="PPZ192" s="72"/>
      <c r="PQA192" s="72"/>
      <c r="PQB192" s="72"/>
      <c r="PQC192" s="72"/>
      <c r="PQD192" s="72"/>
      <c r="PQE192" s="72"/>
      <c r="PQF192" s="72"/>
      <c r="PQG192" s="71"/>
      <c r="PQH192" s="71"/>
      <c r="PQI192" s="71"/>
      <c r="PQJ192" s="71"/>
      <c r="PQK192" s="71"/>
      <c r="PQL192" s="71"/>
      <c r="PQM192" s="71"/>
      <c r="PQN192" s="72"/>
      <c r="PQO192" s="72"/>
      <c r="PQP192" s="72"/>
      <c r="PQQ192" s="72"/>
      <c r="PQR192" s="72"/>
      <c r="PQS192" s="72"/>
      <c r="PQT192" s="72"/>
      <c r="PQU192" s="72"/>
      <c r="PQV192" s="72"/>
      <c r="PQW192" s="71"/>
      <c r="PQX192" s="71"/>
      <c r="PQY192" s="71"/>
      <c r="PQZ192" s="71"/>
      <c r="PRA192" s="71"/>
      <c r="PRB192" s="71"/>
      <c r="PRC192" s="71"/>
      <c r="PRD192" s="72"/>
      <c r="PRE192" s="72"/>
      <c r="PRF192" s="72"/>
      <c r="PRG192" s="72"/>
      <c r="PRH192" s="72"/>
      <c r="PRI192" s="72"/>
      <c r="PRJ192" s="72"/>
      <c r="PRK192" s="72"/>
      <c r="PRL192" s="72"/>
      <c r="PRM192" s="71"/>
      <c r="PRN192" s="71"/>
      <c r="PRO192" s="71"/>
      <c r="PRP192" s="71"/>
      <c r="PRQ192" s="71"/>
      <c r="PRR192" s="71"/>
      <c r="PRS192" s="71"/>
      <c r="PRT192" s="72"/>
      <c r="PRU192" s="72"/>
      <c r="PRV192" s="72"/>
      <c r="PRW192" s="72"/>
      <c r="PRX192" s="72"/>
      <c r="PRY192" s="72"/>
      <c r="PRZ192" s="72"/>
      <c r="PSA192" s="72"/>
      <c r="PSB192" s="72"/>
      <c r="PSC192" s="71"/>
      <c r="PSD192" s="71"/>
      <c r="PSE192" s="71"/>
      <c r="PSF192" s="71"/>
      <c r="PSG192" s="71"/>
      <c r="PSH192" s="71"/>
      <c r="PSI192" s="71"/>
      <c r="PSJ192" s="72"/>
      <c r="PSK192" s="72"/>
      <c r="PSL192" s="72"/>
      <c r="PSM192" s="72"/>
      <c r="PSN192" s="72"/>
      <c r="PSO192" s="72"/>
      <c r="PSP192" s="72"/>
      <c r="PSQ192" s="72"/>
      <c r="PSR192" s="72"/>
      <c r="PSS192" s="71"/>
      <c r="PST192" s="71"/>
      <c r="PSU192" s="71"/>
      <c r="PSV192" s="71"/>
      <c r="PSW192" s="71"/>
      <c r="PSX192" s="71"/>
      <c r="PSY192" s="71"/>
      <c r="PSZ192" s="72"/>
      <c r="PTA192" s="72"/>
      <c r="PTB192" s="72"/>
      <c r="PTC192" s="72"/>
      <c r="PTD192" s="72"/>
      <c r="PTE192" s="72"/>
      <c r="PTF192" s="72"/>
      <c r="PTG192" s="72"/>
      <c r="PTH192" s="72"/>
      <c r="PTI192" s="71"/>
      <c r="PTJ192" s="71"/>
      <c r="PTK192" s="71"/>
      <c r="PTL192" s="71"/>
      <c r="PTM192" s="71"/>
      <c r="PTN192" s="71"/>
      <c r="PTO192" s="71"/>
      <c r="PTP192" s="72"/>
      <c r="PTQ192" s="72"/>
      <c r="PTR192" s="72"/>
      <c r="PTS192" s="72"/>
      <c r="PTT192" s="72"/>
      <c r="PTU192" s="72"/>
      <c r="PTV192" s="72"/>
      <c r="PTW192" s="72"/>
      <c r="PTX192" s="72"/>
      <c r="PTY192" s="71"/>
      <c r="PTZ192" s="71"/>
      <c r="PUA192" s="71"/>
      <c r="PUB192" s="71"/>
      <c r="PUC192" s="71"/>
      <c r="PUD192" s="71"/>
      <c r="PUE192" s="71"/>
      <c r="PUF192" s="72"/>
      <c r="PUG192" s="72"/>
      <c r="PUH192" s="72"/>
      <c r="PUI192" s="72"/>
      <c r="PUJ192" s="72"/>
      <c r="PUK192" s="72"/>
      <c r="PUL192" s="72"/>
      <c r="PUM192" s="72"/>
      <c r="PUN192" s="72"/>
      <c r="PUO192" s="71"/>
      <c r="PUP192" s="71"/>
      <c r="PUQ192" s="71"/>
      <c r="PUR192" s="71"/>
      <c r="PUS192" s="71"/>
      <c r="PUT192" s="71"/>
      <c r="PUU192" s="71"/>
      <c r="PUV192" s="72"/>
      <c r="PUW192" s="72"/>
      <c r="PUX192" s="72"/>
      <c r="PUY192" s="72"/>
      <c r="PUZ192" s="72"/>
      <c r="PVA192" s="72"/>
      <c r="PVB192" s="72"/>
      <c r="PVC192" s="72"/>
      <c r="PVD192" s="72"/>
      <c r="PVE192" s="71"/>
      <c r="PVF192" s="71"/>
      <c r="PVG192" s="71"/>
      <c r="PVH192" s="71"/>
      <c r="PVI192" s="71"/>
      <c r="PVJ192" s="71"/>
      <c r="PVK192" s="71"/>
      <c r="PVL192" s="72"/>
      <c r="PVM192" s="72"/>
      <c r="PVN192" s="72"/>
      <c r="PVO192" s="72"/>
      <c r="PVP192" s="72"/>
      <c r="PVQ192" s="72"/>
      <c r="PVR192" s="72"/>
      <c r="PVS192" s="72"/>
      <c r="PVT192" s="72"/>
      <c r="PVU192" s="71"/>
      <c r="PVV192" s="71"/>
      <c r="PVW192" s="71"/>
      <c r="PVX192" s="71"/>
      <c r="PVY192" s="71"/>
      <c r="PVZ192" s="71"/>
      <c r="PWA192" s="71"/>
      <c r="PWB192" s="72"/>
      <c r="PWC192" s="72"/>
      <c r="PWD192" s="72"/>
      <c r="PWE192" s="72"/>
      <c r="PWF192" s="72"/>
      <c r="PWG192" s="72"/>
      <c r="PWH192" s="72"/>
      <c r="PWI192" s="72"/>
      <c r="PWJ192" s="72"/>
      <c r="PWK192" s="71"/>
      <c r="PWL192" s="71"/>
      <c r="PWM192" s="71"/>
      <c r="PWN192" s="71"/>
      <c r="PWO192" s="71"/>
      <c r="PWP192" s="71"/>
      <c r="PWQ192" s="71"/>
      <c r="PWR192" s="72"/>
      <c r="PWS192" s="72"/>
      <c r="PWT192" s="72"/>
      <c r="PWU192" s="72"/>
      <c r="PWV192" s="72"/>
      <c r="PWW192" s="72"/>
      <c r="PWX192" s="72"/>
      <c r="PWY192" s="72"/>
      <c r="PWZ192" s="72"/>
      <c r="PXA192" s="71"/>
      <c r="PXB192" s="71"/>
      <c r="PXC192" s="71"/>
      <c r="PXD192" s="71"/>
      <c r="PXE192" s="71"/>
      <c r="PXF192" s="71"/>
      <c r="PXG192" s="71"/>
      <c r="PXH192" s="72"/>
      <c r="PXI192" s="72"/>
      <c r="PXJ192" s="72"/>
      <c r="PXK192" s="72"/>
      <c r="PXL192" s="72"/>
      <c r="PXM192" s="72"/>
      <c r="PXN192" s="72"/>
      <c r="PXO192" s="72"/>
      <c r="PXP192" s="72"/>
      <c r="PXQ192" s="71"/>
      <c r="PXR192" s="71"/>
      <c r="PXS192" s="71"/>
      <c r="PXT192" s="71"/>
      <c r="PXU192" s="71"/>
      <c r="PXV192" s="71"/>
      <c r="PXW192" s="71"/>
      <c r="PXX192" s="72"/>
      <c r="PXY192" s="72"/>
      <c r="PXZ192" s="72"/>
      <c r="PYA192" s="72"/>
      <c r="PYB192" s="72"/>
      <c r="PYC192" s="72"/>
      <c r="PYD192" s="72"/>
      <c r="PYE192" s="72"/>
      <c r="PYF192" s="72"/>
      <c r="PYG192" s="71"/>
      <c r="PYH192" s="71"/>
      <c r="PYI192" s="71"/>
      <c r="PYJ192" s="71"/>
      <c r="PYK192" s="71"/>
      <c r="PYL192" s="71"/>
      <c r="PYM192" s="71"/>
      <c r="PYN192" s="72"/>
      <c r="PYO192" s="72"/>
      <c r="PYP192" s="72"/>
      <c r="PYQ192" s="72"/>
      <c r="PYR192" s="72"/>
      <c r="PYS192" s="72"/>
      <c r="PYT192" s="72"/>
      <c r="PYU192" s="72"/>
      <c r="PYV192" s="72"/>
      <c r="PYW192" s="71"/>
      <c r="PYX192" s="71"/>
      <c r="PYY192" s="71"/>
      <c r="PYZ192" s="71"/>
      <c r="PZA192" s="71"/>
      <c r="PZB192" s="71"/>
      <c r="PZC192" s="71"/>
      <c r="PZD192" s="72"/>
      <c r="PZE192" s="72"/>
      <c r="PZF192" s="72"/>
      <c r="PZG192" s="72"/>
      <c r="PZH192" s="72"/>
      <c r="PZI192" s="72"/>
      <c r="PZJ192" s="72"/>
      <c r="PZK192" s="72"/>
      <c r="PZL192" s="72"/>
      <c r="PZM192" s="71"/>
      <c r="PZN192" s="71"/>
      <c r="PZO192" s="71"/>
      <c r="PZP192" s="71"/>
      <c r="PZQ192" s="71"/>
      <c r="PZR192" s="71"/>
      <c r="PZS192" s="71"/>
      <c r="PZT192" s="72"/>
      <c r="PZU192" s="72"/>
      <c r="PZV192" s="72"/>
      <c r="PZW192" s="72"/>
      <c r="PZX192" s="72"/>
      <c r="PZY192" s="72"/>
      <c r="PZZ192" s="72"/>
      <c r="QAA192" s="72"/>
      <c r="QAB192" s="72"/>
      <c r="QAC192" s="71"/>
      <c r="QAD192" s="71"/>
      <c r="QAE192" s="71"/>
      <c r="QAF192" s="71"/>
      <c r="QAG192" s="71"/>
      <c r="QAH192" s="71"/>
      <c r="QAI192" s="71"/>
      <c r="QAJ192" s="72"/>
      <c r="QAK192" s="72"/>
      <c r="QAL192" s="72"/>
      <c r="QAM192" s="72"/>
      <c r="QAN192" s="72"/>
      <c r="QAO192" s="72"/>
      <c r="QAP192" s="72"/>
      <c r="QAQ192" s="72"/>
      <c r="QAR192" s="72"/>
      <c r="QAS192" s="71"/>
      <c r="QAT192" s="71"/>
      <c r="QAU192" s="71"/>
      <c r="QAV192" s="71"/>
      <c r="QAW192" s="71"/>
      <c r="QAX192" s="71"/>
      <c r="QAY192" s="71"/>
      <c r="QAZ192" s="72"/>
      <c r="QBA192" s="72"/>
      <c r="QBB192" s="72"/>
      <c r="QBC192" s="72"/>
      <c r="QBD192" s="72"/>
      <c r="QBE192" s="72"/>
      <c r="QBF192" s="72"/>
      <c r="QBG192" s="72"/>
      <c r="QBH192" s="72"/>
      <c r="QBI192" s="71"/>
      <c r="QBJ192" s="71"/>
      <c r="QBK192" s="71"/>
      <c r="QBL192" s="71"/>
      <c r="QBM192" s="71"/>
      <c r="QBN192" s="71"/>
      <c r="QBO192" s="71"/>
      <c r="QBP192" s="72"/>
      <c r="QBQ192" s="72"/>
      <c r="QBR192" s="72"/>
      <c r="QBS192" s="72"/>
      <c r="QBT192" s="72"/>
      <c r="QBU192" s="72"/>
      <c r="QBV192" s="72"/>
      <c r="QBW192" s="72"/>
      <c r="QBX192" s="72"/>
      <c r="QBY192" s="71"/>
      <c r="QBZ192" s="71"/>
      <c r="QCA192" s="71"/>
      <c r="QCB192" s="71"/>
      <c r="QCC192" s="71"/>
      <c r="QCD192" s="71"/>
      <c r="QCE192" s="71"/>
      <c r="QCF192" s="72"/>
      <c r="QCG192" s="72"/>
      <c r="QCH192" s="72"/>
      <c r="QCI192" s="72"/>
      <c r="QCJ192" s="72"/>
      <c r="QCK192" s="72"/>
      <c r="QCL192" s="72"/>
      <c r="QCM192" s="72"/>
      <c r="QCN192" s="72"/>
      <c r="QCO192" s="71"/>
      <c r="QCP192" s="71"/>
      <c r="QCQ192" s="71"/>
      <c r="QCR192" s="71"/>
      <c r="QCS192" s="71"/>
      <c r="QCT192" s="71"/>
      <c r="QCU192" s="71"/>
      <c r="QCV192" s="72"/>
      <c r="QCW192" s="72"/>
      <c r="QCX192" s="72"/>
      <c r="QCY192" s="72"/>
      <c r="QCZ192" s="72"/>
      <c r="QDA192" s="72"/>
      <c r="QDB192" s="72"/>
      <c r="QDC192" s="72"/>
      <c r="QDD192" s="72"/>
      <c r="QDE192" s="71"/>
      <c r="QDF192" s="71"/>
      <c r="QDG192" s="71"/>
      <c r="QDH192" s="71"/>
      <c r="QDI192" s="71"/>
      <c r="QDJ192" s="71"/>
      <c r="QDK192" s="71"/>
      <c r="QDL192" s="72"/>
      <c r="QDM192" s="72"/>
      <c r="QDN192" s="72"/>
      <c r="QDO192" s="72"/>
      <c r="QDP192" s="72"/>
      <c r="QDQ192" s="72"/>
      <c r="QDR192" s="72"/>
      <c r="QDS192" s="72"/>
      <c r="QDT192" s="72"/>
      <c r="QDU192" s="71"/>
      <c r="QDV192" s="71"/>
      <c r="QDW192" s="71"/>
      <c r="QDX192" s="71"/>
      <c r="QDY192" s="71"/>
      <c r="QDZ192" s="71"/>
      <c r="QEA192" s="71"/>
      <c r="QEB192" s="72"/>
      <c r="QEC192" s="72"/>
      <c r="QED192" s="72"/>
      <c r="QEE192" s="72"/>
      <c r="QEF192" s="72"/>
      <c r="QEG192" s="72"/>
      <c r="QEH192" s="72"/>
      <c r="QEI192" s="72"/>
      <c r="QEJ192" s="72"/>
      <c r="QEK192" s="71"/>
      <c r="QEL192" s="71"/>
      <c r="QEM192" s="71"/>
      <c r="QEN192" s="71"/>
      <c r="QEO192" s="71"/>
      <c r="QEP192" s="71"/>
      <c r="QEQ192" s="71"/>
      <c r="QER192" s="72"/>
      <c r="QES192" s="72"/>
      <c r="QET192" s="72"/>
      <c r="QEU192" s="72"/>
      <c r="QEV192" s="72"/>
      <c r="QEW192" s="72"/>
      <c r="QEX192" s="72"/>
      <c r="QEY192" s="72"/>
      <c r="QEZ192" s="72"/>
      <c r="QFA192" s="71"/>
      <c r="QFB192" s="71"/>
      <c r="QFC192" s="71"/>
      <c r="QFD192" s="71"/>
      <c r="QFE192" s="71"/>
      <c r="QFF192" s="71"/>
      <c r="QFG192" s="71"/>
      <c r="QFH192" s="72"/>
      <c r="QFI192" s="72"/>
      <c r="QFJ192" s="72"/>
      <c r="QFK192" s="72"/>
      <c r="QFL192" s="72"/>
      <c r="QFM192" s="72"/>
      <c r="QFN192" s="72"/>
      <c r="QFO192" s="72"/>
      <c r="QFP192" s="72"/>
      <c r="QFQ192" s="71"/>
      <c r="QFR192" s="71"/>
      <c r="QFS192" s="71"/>
      <c r="QFT192" s="71"/>
      <c r="QFU192" s="71"/>
      <c r="QFV192" s="71"/>
      <c r="QFW192" s="71"/>
      <c r="QFX192" s="72"/>
      <c r="QFY192" s="72"/>
      <c r="QFZ192" s="72"/>
      <c r="QGA192" s="72"/>
      <c r="QGB192" s="72"/>
      <c r="QGC192" s="72"/>
      <c r="QGD192" s="72"/>
      <c r="QGE192" s="72"/>
      <c r="QGF192" s="72"/>
      <c r="QGG192" s="71"/>
      <c r="QGH192" s="71"/>
      <c r="QGI192" s="71"/>
      <c r="QGJ192" s="71"/>
      <c r="QGK192" s="71"/>
      <c r="QGL192" s="71"/>
      <c r="QGM192" s="71"/>
      <c r="QGN192" s="72"/>
      <c r="QGO192" s="72"/>
      <c r="QGP192" s="72"/>
      <c r="QGQ192" s="72"/>
      <c r="QGR192" s="72"/>
      <c r="QGS192" s="72"/>
      <c r="QGT192" s="72"/>
      <c r="QGU192" s="72"/>
      <c r="QGV192" s="72"/>
      <c r="QGW192" s="71"/>
      <c r="QGX192" s="71"/>
      <c r="QGY192" s="71"/>
      <c r="QGZ192" s="71"/>
      <c r="QHA192" s="71"/>
      <c r="QHB192" s="71"/>
      <c r="QHC192" s="71"/>
      <c r="QHD192" s="72"/>
      <c r="QHE192" s="72"/>
      <c r="QHF192" s="72"/>
      <c r="QHG192" s="72"/>
      <c r="QHH192" s="72"/>
      <c r="QHI192" s="72"/>
      <c r="QHJ192" s="72"/>
      <c r="QHK192" s="72"/>
      <c r="QHL192" s="72"/>
      <c r="QHM192" s="71"/>
      <c r="QHN192" s="71"/>
      <c r="QHO192" s="71"/>
      <c r="QHP192" s="71"/>
      <c r="QHQ192" s="71"/>
      <c r="QHR192" s="71"/>
      <c r="QHS192" s="71"/>
      <c r="QHT192" s="72"/>
      <c r="QHU192" s="72"/>
      <c r="QHV192" s="72"/>
      <c r="QHW192" s="72"/>
      <c r="QHX192" s="72"/>
      <c r="QHY192" s="72"/>
      <c r="QHZ192" s="72"/>
      <c r="QIA192" s="72"/>
      <c r="QIB192" s="72"/>
      <c r="QIC192" s="71"/>
      <c r="QID192" s="71"/>
      <c r="QIE192" s="71"/>
      <c r="QIF192" s="71"/>
      <c r="QIG192" s="71"/>
      <c r="QIH192" s="71"/>
      <c r="QII192" s="71"/>
      <c r="QIJ192" s="72"/>
      <c r="QIK192" s="72"/>
      <c r="QIL192" s="72"/>
      <c r="QIM192" s="72"/>
      <c r="QIN192" s="72"/>
      <c r="QIO192" s="72"/>
      <c r="QIP192" s="72"/>
      <c r="QIQ192" s="72"/>
      <c r="QIR192" s="72"/>
      <c r="QIS192" s="71"/>
      <c r="QIT192" s="71"/>
      <c r="QIU192" s="71"/>
      <c r="QIV192" s="71"/>
      <c r="QIW192" s="71"/>
      <c r="QIX192" s="71"/>
      <c r="QIY192" s="71"/>
      <c r="QIZ192" s="72"/>
      <c r="QJA192" s="72"/>
      <c r="QJB192" s="72"/>
      <c r="QJC192" s="72"/>
      <c r="QJD192" s="72"/>
      <c r="QJE192" s="72"/>
      <c r="QJF192" s="72"/>
      <c r="QJG192" s="72"/>
      <c r="QJH192" s="72"/>
      <c r="QJI192" s="71"/>
      <c r="QJJ192" s="71"/>
      <c r="QJK192" s="71"/>
      <c r="QJL192" s="71"/>
      <c r="QJM192" s="71"/>
      <c r="QJN192" s="71"/>
      <c r="QJO192" s="71"/>
      <c r="QJP192" s="72"/>
      <c r="QJQ192" s="72"/>
      <c r="QJR192" s="72"/>
      <c r="QJS192" s="72"/>
      <c r="QJT192" s="72"/>
      <c r="QJU192" s="72"/>
      <c r="QJV192" s="72"/>
      <c r="QJW192" s="72"/>
      <c r="QJX192" s="72"/>
      <c r="QJY192" s="71"/>
      <c r="QJZ192" s="71"/>
      <c r="QKA192" s="71"/>
      <c r="QKB192" s="71"/>
      <c r="QKC192" s="71"/>
      <c r="QKD192" s="71"/>
      <c r="QKE192" s="71"/>
      <c r="QKF192" s="72"/>
      <c r="QKG192" s="72"/>
      <c r="QKH192" s="72"/>
      <c r="QKI192" s="72"/>
      <c r="QKJ192" s="72"/>
      <c r="QKK192" s="72"/>
      <c r="QKL192" s="72"/>
      <c r="QKM192" s="72"/>
      <c r="QKN192" s="72"/>
      <c r="QKO192" s="71"/>
      <c r="QKP192" s="71"/>
      <c r="QKQ192" s="71"/>
      <c r="QKR192" s="71"/>
      <c r="QKS192" s="71"/>
      <c r="QKT192" s="71"/>
      <c r="QKU192" s="71"/>
      <c r="QKV192" s="72"/>
      <c r="QKW192" s="72"/>
      <c r="QKX192" s="72"/>
      <c r="QKY192" s="72"/>
      <c r="QKZ192" s="72"/>
      <c r="QLA192" s="72"/>
      <c r="QLB192" s="72"/>
      <c r="QLC192" s="72"/>
      <c r="QLD192" s="72"/>
      <c r="QLE192" s="71"/>
      <c r="QLF192" s="71"/>
      <c r="QLG192" s="71"/>
      <c r="QLH192" s="71"/>
      <c r="QLI192" s="71"/>
      <c r="QLJ192" s="71"/>
      <c r="QLK192" s="71"/>
      <c r="QLL192" s="72"/>
      <c r="QLM192" s="72"/>
      <c r="QLN192" s="72"/>
      <c r="QLO192" s="72"/>
      <c r="QLP192" s="72"/>
      <c r="QLQ192" s="72"/>
      <c r="QLR192" s="72"/>
      <c r="QLS192" s="72"/>
      <c r="QLT192" s="72"/>
      <c r="QLU192" s="71"/>
      <c r="QLV192" s="71"/>
      <c r="QLW192" s="71"/>
      <c r="QLX192" s="71"/>
      <c r="QLY192" s="71"/>
      <c r="QLZ192" s="71"/>
      <c r="QMA192" s="71"/>
      <c r="QMB192" s="72"/>
      <c r="QMC192" s="72"/>
      <c r="QMD192" s="72"/>
      <c r="QME192" s="72"/>
      <c r="QMF192" s="72"/>
      <c r="QMG192" s="72"/>
      <c r="QMH192" s="72"/>
      <c r="QMI192" s="72"/>
      <c r="QMJ192" s="72"/>
      <c r="QMK192" s="71"/>
      <c r="QML192" s="71"/>
      <c r="QMM192" s="71"/>
      <c r="QMN192" s="71"/>
      <c r="QMO192" s="71"/>
      <c r="QMP192" s="71"/>
      <c r="QMQ192" s="71"/>
      <c r="QMR192" s="72"/>
      <c r="QMS192" s="72"/>
      <c r="QMT192" s="72"/>
      <c r="QMU192" s="72"/>
      <c r="QMV192" s="72"/>
      <c r="QMW192" s="72"/>
      <c r="QMX192" s="72"/>
      <c r="QMY192" s="72"/>
      <c r="QMZ192" s="72"/>
      <c r="QNA192" s="71"/>
      <c r="QNB192" s="71"/>
      <c r="QNC192" s="71"/>
      <c r="QND192" s="71"/>
      <c r="QNE192" s="71"/>
      <c r="QNF192" s="71"/>
      <c r="QNG192" s="71"/>
      <c r="QNH192" s="72"/>
      <c r="QNI192" s="72"/>
      <c r="QNJ192" s="72"/>
      <c r="QNK192" s="72"/>
      <c r="QNL192" s="72"/>
      <c r="QNM192" s="72"/>
      <c r="QNN192" s="72"/>
      <c r="QNO192" s="72"/>
      <c r="QNP192" s="72"/>
      <c r="QNQ192" s="71"/>
      <c r="QNR192" s="71"/>
      <c r="QNS192" s="71"/>
      <c r="QNT192" s="71"/>
      <c r="QNU192" s="71"/>
      <c r="QNV192" s="71"/>
      <c r="QNW192" s="71"/>
      <c r="QNX192" s="72"/>
      <c r="QNY192" s="72"/>
      <c r="QNZ192" s="72"/>
      <c r="QOA192" s="72"/>
      <c r="QOB192" s="72"/>
      <c r="QOC192" s="72"/>
      <c r="QOD192" s="72"/>
      <c r="QOE192" s="72"/>
      <c r="QOF192" s="72"/>
      <c r="QOG192" s="71"/>
      <c r="QOH192" s="71"/>
      <c r="QOI192" s="71"/>
      <c r="QOJ192" s="71"/>
      <c r="QOK192" s="71"/>
      <c r="QOL192" s="71"/>
      <c r="QOM192" s="71"/>
      <c r="QON192" s="72"/>
      <c r="QOO192" s="72"/>
      <c r="QOP192" s="72"/>
      <c r="QOQ192" s="72"/>
      <c r="QOR192" s="72"/>
      <c r="QOS192" s="72"/>
      <c r="QOT192" s="72"/>
      <c r="QOU192" s="72"/>
      <c r="QOV192" s="72"/>
      <c r="QOW192" s="71"/>
      <c r="QOX192" s="71"/>
      <c r="QOY192" s="71"/>
      <c r="QOZ192" s="71"/>
      <c r="QPA192" s="71"/>
      <c r="QPB192" s="71"/>
      <c r="QPC192" s="71"/>
      <c r="QPD192" s="72"/>
      <c r="QPE192" s="72"/>
      <c r="QPF192" s="72"/>
      <c r="QPG192" s="72"/>
      <c r="QPH192" s="72"/>
      <c r="QPI192" s="72"/>
      <c r="QPJ192" s="72"/>
      <c r="QPK192" s="72"/>
      <c r="QPL192" s="72"/>
      <c r="QPM192" s="71"/>
      <c r="QPN192" s="71"/>
      <c r="QPO192" s="71"/>
      <c r="QPP192" s="71"/>
      <c r="QPQ192" s="71"/>
      <c r="QPR192" s="71"/>
      <c r="QPS192" s="71"/>
      <c r="QPT192" s="72"/>
      <c r="QPU192" s="72"/>
      <c r="QPV192" s="72"/>
      <c r="QPW192" s="72"/>
      <c r="QPX192" s="72"/>
      <c r="QPY192" s="72"/>
      <c r="QPZ192" s="72"/>
      <c r="QQA192" s="72"/>
      <c r="QQB192" s="72"/>
      <c r="QQC192" s="71"/>
      <c r="QQD192" s="71"/>
      <c r="QQE192" s="71"/>
      <c r="QQF192" s="71"/>
      <c r="QQG192" s="71"/>
      <c r="QQH192" s="71"/>
      <c r="QQI192" s="71"/>
      <c r="QQJ192" s="72"/>
      <c r="QQK192" s="72"/>
      <c r="QQL192" s="72"/>
      <c r="QQM192" s="72"/>
      <c r="QQN192" s="72"/>
      <c r="QQO192" s="72"/>
      <c r="QQP192" s="72"/>
      <c r="QQQ192" s="72"/>
      <c r="QQR192" s="72"/>
      <c r="QQS192" s="71"/>
      <c r="QQT192" s="71"/>
      <c r="QQU192" s="71"/>
      <c r="QQV192" s="71"/>
      <c r="QQW192" s="71"/>
      <c r="QQX192" s="71"/>
      <c r="QQY192" s="71"/>
      <c r="QQZ192" s="72"/>
      <c r="QRA192" s="72"/>
      <c r="QRB192" s="72"/>
      <c r="QRC192" s="72"/>
      <c r="QRD192" s="72"/>
      <c r="QRE192" s="72"/>
      <c r="QRF192" s="72"/>
      <c r="QRG192" s="72"/>
      <c r="QRH192" s="72"/>
      <c r="QRI192" s="71"/>
      <c r="QRJ192" s="71"/>
      <c r="QRK192" s="71"/>
      <c r="QRL192" s="71"/>
      <c r="QRM192" s="71"/>
      <c r="QRN192" s="71"/>
      <c r="QRO192" s="71"/>
      <c r="QRP192" s="72"/>
      <c r="QRQ192" s="72"/>
      <c r="QRR192" s="72"/>
      <c r="QRS192" s="72"/>
      <c r="QRT192" s="72"/>
      <c r="QRU192" s="72"/>
      <c r="QRV192" s="72"/>
      <c r="QRW192" s="72"/>
      <c r="QRX192" s="72"/>
      <c r="QRY192" s="71"/>
      <c r="QRZ192" s="71"/>
      <c r="QSA192" s="71"/>
      <c r="QSB192" s="71"/>
      <c r="QSC192" s="71"/>
      <c r="QSD192" s="71"/>
      <c r="QSE192" s="71"/>
      <c r="QSF192" s="72"/>
      <c r="QSG192" s="72"/>
      <c r="QSH192" s="72"/>
      <c r="QSI192" s="72"/>
      <c r="QSJ192" s="72"/>
      <c r="QSK192" s="72"/>
      <c r="QSL192" s="72"/>
      <c r="QSM192" s="72"/>
      <c r="QSN192" s="72"/>
      <c r="QSO192" s="71"/>
      <c r="QSP192" s="71"/>
      <c r="QSQ192" s="71"/>
      <c r="QSR192" s="71"/>
      <c r="QSS192" s="71"/>
      <c r="QST192" s="71"/>
      <c r="QSU192" s="71"/>
      <c r="QSV192" s="72"/>
      <c r="QSW192" s="72"/>
      <c r="QSX192" s="72"/>
      <c r="QSY192" s="72"/>
      <c r="QSZ192" s="72"/>
      <c r="QTA192" s="72"/>
      <c r="QTB192" s="72"/>
      <c r="QTC192" s="72"/>
      <c r="QTD192" s="72"/>
      <c r="QTE192" s="71"/>
      <c r="QTF192" s="71"/>
      <c r="QTG192" s="71"/>
      <c r="QTH192" s="71"/>
      <c r="QTI192" s="71"/>
      <c r="QTJ192" s="71"/>
      <c r="QTK192" s="71"/>
      <c r="QTL192" s="72"/>
      <c r="QTM192" s="72"/>
      <c r="QTN192" s="72"/>
      <c r="QTO192" s="72"/>
      <c r="QTP192" s="72"/>
      <c r="QTQ192" s="72"/>
      <c r="QTR192" s="72"/>
      <c r="QTS192" s="72"/>
      <c r="QTT192" s="72"/>
      <c r="QTU192" s="71"/>
      <c r="QTV192" s="71"/>
      <c r="QTW192" s="71"/>
      <c r="QTX192" s="71"/>
      <c r="QTY192" s="71"/>
      <c r="QTZ192" s="71"/>
      <c r="QUA192" s="71"/>
      <c r="QUB192" s="72"/>
      <c r="QUC192" s="72"/>
      <c r="QUD192" s="72"/>
      <c r="QUE192" s="72"/>
      <c r="QUF192" s="72"/>
      <c r="QUG192" s="72"/>
      <c r="QUH192" s="72"/>
      <c r="QUI192" s="72"/>
      <c r="QUJ192" s="72"/>
      <c r="QUK192" s="71"/>
      <c r="QUL192" s="71"/>
      <c r="QUM192" s="71"/>
      <c r="QUN192" s="71"/>
      <c r="QUO192" s="71"/>
      <c r="QUP192" s="71"/>
      <c r="QUQ192" s="71"/>
      <c r="QUR192" s="72"/>
      <c r="QUS192" s="72"/>
      <c r="QUT192" s="72"/>
      <c r="QUU192" s="72"/>
      <c r="QUV192" s="72"/>
      <c r="QUW192" s="72"/>
      <c r="QUX192" s="72"/>
      <c r="QUY192" s="72"/>
      <c r="QUZ192" s="72"/>
      <c r="QVA192" s="71"/>
      <c r="QVB192" s="71"/>
      <c r="QVC192" s="71"/>
      <c r="QVD192" s="71"/>
      <c r="QVE192" s="71"/>
      <c r="QVF192" s="71"/>
      <c r="QVG192" s="71"/>
      <c r="QVH192" s="72"/>
      <c r="QVI192" s="72"/>
      <c r="QVJ192" s="72"/>
      <c r="QVK192" s="72"/>
      <c r="QVL192" s="72"/>
      <c r="QVM192" s="72"/>
      <c r="QVN192" s="72"/>
      <c r="QVO192" s="72"/>
      <c r="QVP192" s="72"/>
      <c r="QVQ192" s="71"/>
      <c r="QVR192" s="71"/>
      <c r="QVS192" s="71"/>
      <c r="QVT192" s="71"/>
      <c r="QVU192" s="71"/>
      <c r="QVV192" s="71"/>
      <c r="QVW192" s="71"/>
      <c r="QVX192" s="72"/>
      <c r="QVY192" s="72"/>
      <c r="QVZ192" s="72"/>
      <c r="QWA192" s="72"/>
      <c r="QWB192" s="72"/>
      <c r="QWC192" s="72"/>
      <c r="QWD192" s="72"/>
      <c r="QWE192" s="72"/>
      <c r="QWF192" s="72"/>
      <c r="QWG192" s="71"/>
      <c r="QWH192" s="71"/>
      <c r="QWI192" s="71"/>
      <c r="QWJ192" s="71"/>
      <c r="QWK192" s="71"/>
      <c r="QWL192" s="71"/>
      <c r="QWM192" s="71"/>
      <c r="QWN192" s="72"/>
      <c r="QWO192" s="72"/>
      <c r="QWP192" s="72"/>
      <c r="QWQ192" s="72"/>
      <c r="QWR192" s="72"/>
      <c r="QWS192" s="72"/>
      <c r="QWT192" s="72"/>
      <c r="QWU192" s="72"/>
      <c r="QWV192" s="72"/>
      <c r="QWW192" s="71"/>
      <c r="QWX192" s="71"/>
      <c r="QWY192" s="71"/>
      <c r="QWZ192" s="71"/>
      <c r="QXA192" s="71"/>
      <c r="QXB192" s="71"/>
      <c r="QXC192" s="71"/>
      <c r="QXD192" s="72"/>
      <c r="QXE192" s="72"/>
      <c r="QXF192" s="72"/>
      <c r="QXG192" s="72"/>
      <c r="QXH192" s="72"/>
      <c r="QXI192" s="72"/>
      <c r="QXJ192" s="72"/>
      <c r="QXK192" s="72"/>
      <c r="QXL192" s="72"/>
      <c r="QXM192" s="71"/>
      <c r="QXN192" s="71"/>
      <c r="QXO192" s="71"/>
      <c r="QXP192" s="71"/>
      <c r="QXQ192" s="71"/>
      <c r="QXR192" s="71"/>
      <c r="QXS192" s="71"/>
      <c r="QXT192" s="72"/>
      <c r="QXU192" s="72"/>
      <c r="QXV192" s="72"/>
      <c r="QXW192" s="72"/>
      <c r="QXX192" s="72"/>
      <c r="QXY192" s="72"/>
      <c r="QXZ192" s="72"/>
      <c r="QYA192" s="72"/>
      <c r="QYB192" s="72"/>
      <c r="QYC192" s="71"/>
      <c r="QYD192" s="71"/>
      <c r="QYE192" s="71"/>
      <c r="QYF192" s="71"/>
      <c r="QYG192" s="71"/>
      <c r="QYH192" s="71"/>
      <c r="QYI192" s="71"/>
      <c r="QYJ192" s="72"/>
      <c r="QYK192" s="72"/>
      <c r="QYL192" s="72"/>
      <c r="QYM192" s="72"/>
      <c r="QYN192" s="72"/>
      <c r="QYO192" s="72"/>
      <c r="QYP192" s="72"/>
      <c r="QYQ192" s="72"/>
      <c r="QYR192" s="72"/>
      <c r="QYS192" s="71"/>
      <c r="QYT192" s="71"/>
      <c r="QYU192" s="71"/>
      <c r="QYV192" s="71"/>
      <c r="QYW192" s="71"/>
      <c r="QYX192" s="71"/>
      <c r="QYY192" s="71"/>
      <c r="QYZ192" s="72"/>
      <c r="QZA192" s="72"/>
      <c r="QZB192" s="72"/>
      <c r="QZC192" s="72"/>
      <c r="QZD192" s="72"/>
      <c r="QZE192" s="72"/>
      <c r="QZF192" s="72"/>
      <c r="QZG192" s="72"/>
      <c r="QZH192" s="72"/>
      <c r="QZI192" s="71"/>
      <c r="QZJ192" s="71"/>
      <c r="QZK192" s="71"/>
      <c r="QZL192" s="71"/>
      <c r="QZM192" s="71"/>
      <c r="QZN192" s="71"/>
      <c r="QZO192" s="71"/>
      <c r="QZP192" s="72"/>
      <c r="QZQ192" s="72"/>
      <c r="QZR192" s="72"/>
      <c r="QZS192" s="72"/>
      <c r="QZT192" s="72"/>
      <c r="QZU192" s="72"/>
      <c r="QZV192" s="72"/>
      <c r="QZW192" s="72"/>
      <c r="QZX192" s="72"/>
      <c r="QZY192" s="71"/>
      <c r="QZZ192" s="71"/>
      <c r="RAA192" s="71"/>
      <c r="RAB192" s="71"/>
      <c r="RAC192" s="71"/>
      <c r="RAD192" s="71"/>
      <c r="RAE192" s="71"/>
      <c r="RAF192" s="72"/>
      <c r="RAG192" s="72"/>
      <c r="RAH192" s="72"/>
      <c r="RAI192" s="72"/>
      <c r="RAJ192" s="72"/>
      <c r="RAK192" s="72"/>
      <c r="RAL192" s="72"/>
      <c r="RAM192" s="72"/>
      <c r="RAN192" s="72"/>
      <c r="RAO192" s="71"/>
      <c r="RAP192" s="71"/>
      <c r="RAQ192" s="71"/>
      <c r="RAR192" s="71"/>
      <c r="RAS192" s="71"/>
      <c r="RAT192" s="71"/>
      <c r="RAU192" s="71"/>
      <c r="RAV192" s="72"/>
      <c r="RAW192" s="72"/>
      <c r="RAX192" s="72"/>
      <c r="RAY192" s="72"/>
      <c r="RAZ192" s="72"/>
      <c r="RBA192" s="72"/>
      <c r="RBB192" s="72"/>
      <c r="RBC192" s="72"/>
      <c r="RBD192" s="72"/>
      <c r="RBE192" s="71"/>
      <c r="RBF192" s="71"/>
      <c r="RBG192" s="71"/>
      <c r="RBH192" s="71"/>
      <c r="RBI192" s="71"/>
      <c r="RBJ192" s="71"/>
      <c r="RBK192" s="71"/>
      <c r="RBL192" s="72"/>
      <c r="RBM192" s="72"/>
      <c r="RBN192" s="72"/>
      <c r="RBO192" s="72"/>
      <c r="RBP192" s="72"/>
      <c r="RBQ192" s="72"/>
      <c r="RBR192" s="72"/>
      <c r="RBS192" s="72"/>
      <c r="RBT192" s="72"/>
      <c r="RBU192" s="71"/>
      <c r="RBV192" s="71"/>
      <c r="RBW192" s="71"/>
      <c r="RBX192" s="71"/>
      <c r="RBY192" s="71"/>
      <c r="RBZ192" s="71"/>
      <c r="RCA192" s="71"/>
      <c r="RCB192" s="72"/>
      <c r="RCC192" s="72"/>
      <c r="RCD192" s="72"/>
      <c r="RCE192" s="72"/>
      <c r="RCF192" s="72"/>
      <c r="RCG192" s="72"/>
      <c r="RCH192" s="72"/>
      <c r="RCI192" s="72"/>
      <c r="RCJ192" s="72"/>
      <c r="RCK192" s="71"/>
      <c r="RCL192" s="71"/>
      <c r="RCM192" s="71"/>
      <c r="RCN192" s="71"/>
      <c r="RCO192" s="71"/>
      <c r="RCP192" s="71"/>
      <c r="RCQ192" s="71"/>
      <c r="RCR192" s="72"/>
      <c r="RCS192" s="72"/>
      <c r="RCT192" s="72"/>
      <c r="RCU192" s="72"/>
      <c r="RCV192" s="72"/>
      <c r="RCW192" s="72"/>
      <c r="RCX192" s="72"/>
      <c r="RCY192" s="72"/>
      <c r="RCZ192" s="72"/>
      <c r="RDA192" s="71"/>
      <c r="RDB192" s="71"/>
      <c r="RDC192" s="71"/>
      <c r="RDD192" s="71"/>
      <c r="RDE192" s="71"/>
      <c r="RDF192" s="71"/>
      <c r="RDG192" s="71"/>
      <c r="RDH192" s="72"/>
      <c r="RDI192" s="72"/>
      <c r="RDJ192" s="72"/>
      <c r="RDK192" s="72"/>
      <c r="RDL192" s="72"/>
      <c r="RDM192" s="72"/>
      <c r="RDN192" s="72"/>
      <c r="RDO192" s="72"/>
      <c r="RDP192" s="72"/>
      <c r="RDQ192" s="71"/>
      <c r="RDR192" s="71"/>
      <c r="RDS192" s="71"/>
      <c r="RDT192" s="71"/>
      <c r="RDU192" s="71"/>
      <c r="RDV192" s="71"/>
      <c r="RDW192" s="71"/>
      <c r="RDX192" s="72"/>
      <c r="RDY192" s="72"/>
      <c r="RDZ192" s="72"/>
      <c r="REA192" s="72"/>
      <c r="REB192" s="72"/>
      <c r="REC192" s="72"/>
      <c r="RED192" s="72"/>
      <c r="REE192" s="72"/>
      <c r="REF192" s="72"/>
      <c r="REG192" s="71"/>
      <c r="REH192" s="71"/>
      <c r="REI192" s="71"/>
      <c r="REJ192" s="71"/>
      <c r="REK192" s="71"/>
      <c r="REL192" s="71"/>
      <c r="REM192" s="71"/>
      <c r="REN192" s="72"/>
      <c r="REO192" s="72"/>
      <c r="REP192" s="72"/>
      <c r="REQ192" s="72"/>
      <c r="RER192" s="72"/>
      <c r="RES192" s="72"/>
      <c r="RET192" s="72"/>
      <c r="REU192" s="72"/>
      <c r="REV192" s="72"/>
      <c r="REW192" s="71"/>
      <c r="REX192" s="71"/>
      <c r="REY192" s="71"/>
      <c r="REZ192" s="71"/>
      <c r="RFA192" s="71"/>
      <c r="RFB192" s="71"/>
      <c r="RFC192" s="71"/>
      <c r="RFD192" s="72"/>
      <c r="RFE192" s="72"/>
      <c r="RFF192" s="72"/>
      <c r="RFG192" s="72"/>
      <c r="RFH192" s="72"/>
      <c r="RFI192" s="72"/>
      <c r="RFJ192" s="72"/>
      <c r="RFK192" s="72"/>
      <c r="RFL192" s="72"/>
      <c r="RFM192" s="71"/>
      <c r="RFN192" s="71"/>
      <c r="RFO192" s="71"/>
      <c r="RFP192" s="71"/>
      <c r="RFQ192" s="71"/>
      <c r="RFR192" s="71"/>
      <c r="RFS192" s="71"/>
      <c r="RFT192" s="72"/>
      <c r="RFU192" s="72"/>
      <c r="RFV192" s="72"/>
      <c r="RFW192" s="72"/>
      <c r="RFX192" s="72"/>
      <c r="RFY192" s="72"/>
      <c r="RFZ192" s="72"/>
      <c r="RGA192" s="72"/>
      <c r="RGB192" s="72"/>
      <c r="RGC192" s="71"/>
      <c r="RGD192" s="71"/>
      <c r="RGE192" s="71"/>
      <c r="RGF192" s="71"/>
      <c r="RGG192" s="71"/>
      <c r="RGH192" s="71"/>
      <c r="RGI192" s="71"/>
      <c r="RGJ192" s="72"/>
      <c r="RGK192" s="72"/>
      <c r="RGL192" s="72"/>
      <c r="RGM192" s="72"/>
      <c r="RGN192" s="72"/>
      <c r="RGO192" s="72"/>
      <c r="RGP192" s="72"/>
      <c r="RGQ192" s="72"/>
      <c r="RGR192" s="72"/>
      <c r="RGS192" s="71"/>
      <c r="RGT192" s="71"/>
      <c r="RGU192" s="71"/>
      <c r="RGV192" s="71"/>
      <c r="RGW192" s="71"/>
      <c r="RGX192" s="71"/>
      <c r="RGY192" s="71"/>
      <c r="RGZ192" s="72"/>
      <c r="RHA192" s="72"/>
      <c r="RHB192" s="72"/>
      <c r="RHC192" s="72"/>
      <c r="RHD192" s="72"/>
      <c r="RHE192" s="72"/>
      <c r="RHF192" s="72"/>
      <c r="RHG192" s="72"/>
      <c r="RHH192" s="72"/>
      <c r="RHI192" s="71"/>
      <c r="RHJ192" s="71"/>
      <c r="RHK192" s="71"/>
      <c r="RHL192" s="71"/>
      <c r="RHM192" s="71"/>
      <c r="RHN192" s="71"/>
      <c r="RHO192" s="71"/>
      <c r="RHP192" s="72"/>
      <c r="RHQ192" s="72"/>
      <c r="RHR192" s="72"/>
      <c r="RHS192" s="72"/>
      <c r="RHT192" s="72"/>
      <c r="RHU192" s="72"/>
      <c r="RHV192" s="72"/>
      <c r="RHW192" s="72"/>
      <c r="RHX192" s="72"/>
      <c r="RHY192" s="71"/>
      <c r="RHZ192" s="71"/>
      <c r="RIA192" s="71"/>
      <c r="RIB192" s="71"/>
      <c r="RIC192" s="71"/>
      <c r="RID192" s="71"/>
      <c r="RIE192" s="71"/>
      <c r="RIF192" s="72"/>
      <c r="RIG192" s="72"/>
      <c r="RIH192" s="72"/>
      <c r="RII192" s="72"/>
      <c r="RIJ192" s="72"/>
      <c r="RIK192" s="72"/>
      <c r="RIL192" s="72"/>
      <c r="RIM192" s="72"/>
      <c r="RIN192" s="72"/>
      <c r="RIO192" s="71"/>
      <c r="RIP192" s="71"/>
      <c r="RIQ192" s="71"/>
      <c r="RIR192" s="71"/>
      <c r="RIS192" s="71"/>
      <c r="RIT192" s="71"/>
      <c r="RIU192" s="71"/>
      <c r="RIV192" s="72"/>
      <c r="RIW192" s="72"/>
      <c r="RIX192" s="72"/>
      <c r="RIY192" s="72"/>
      <c r="RIZ192" s="72"/>
      <c r="RJA192" s="72"/>
      <c r="RJB192" s="72"/>
      <c r="RJC192" s="72"/>
      <c r="RJD192" s="72"/>
      <c r="RJE192" s="71"/>
      <c r="RJF192" s="71"/>
      <c r="RJG192" s="71"/>
      <c r="RJH192" s="71"/>
      <c r="RJI192" s="71"/>
      <c r="RJJ192" s="71"/>
      <c r="RJK192" s="71"/>
      <c r="RJL192" s="72"/>
      <c r="RJM192" s="72"/>
      <c r="RJN192" s="72"/>
      <c r="RJO192" s="72"/>
      <c r="RJP192" s="72"/>
      <c r="RJQ192" s="72"/>
      <c r="RJR192" s="72"/>
      <c r="RJS192" s="72"/>
      <c r="RJT192" s="72"/>
      <c r="RJU192" s="71"/>
      <c r="RJV192" s="71"/>
      <c r="RJW192" s="71"/>
      <c r="RJX192" s="71"/>
      <c r="RJY192" s="71"/>
      <c r="RJZ192" s="71"/>
      <c r="RKA192" s="71"/>
      <c r="RKB192" s="72"/>
      <c r="RKC192" s="72"/>
      <c r="RKD192" s="72"/>
      <c r="RKE192" s="72"/>
      <c r="RKF192" s="72"/>
      <c r="RKG192" s="72"/>
      <c r="RKH192" s="72"/>
      <c r="RKI192" s="72"/>
      <c r="RKJ192" s="72"/>
      <c r="RKK192" s="71"/>
      <c r="RKL192" s="71"/>
      <c r="RKM192" s="71"/>
      <c r="RKN192" s="71"/>
      <c r="RKO192" s="71"/>
      <c r="RKP192" s="71"/>
      <c r="RKQ192" s="71"/>
      <c r="RKR192" s="72"/>
      <c r="RKS192" s="72"/>
      <c r="RKT192" s="72"/>
      <c r="RKU192" s="72"/>
      <c r="RKV192" s="72"/>
      <c r="RKW192" s="72"/>
      <c r="RKX192" s="72"/>
      <c r="RKY192" s="72"/>
      <c r="RKZ192" s="72"/>
      <c r="RLA192" s="71"/>
      <c r="RLB192" s="71"/>
      <c r="RLC192" s="71"/>
      <c r="RLD192" s="71"/>
      <c r="RLE192" s="71"/>
      <c r="RLF192" s="71"/>
      <c r="RLG192" s="71"/>
      <c r="RLH192" s="72"/>
      <c r="RLI192" s="72"/>
      <c r="RLJ192" s="72"/>
      <c r="RLK192" s="72"/>
      <c r="RLL192" s="72"/>
      <c r="RLM192" s="72"/>
      <c r="RLN192" s="72"/>
      <c r="RLO192" s="72"/>
      <c r="RLP192" s="72"/>
      <c r="RLQ192" s="71"/>
      <c r="RLR192" s="71"/>
      <c r="RLS192" s="71"/>
      <c r="RLT192" s="71"/>
      <c r="RLU192" s="71"/>
      <c r="RLV192" s="71"/>
      <c r="RLW192" s="71"/>
      <c r="RLX192" s="72"/>
      <c r="RLY192" s="72"/>
      <c r="RLZ192" s="72"/>
      <c r="RMA192" s="72"/>
      <c r="RMB192" s="72"/>
      <c r="RMC192" s="72"/>
      <c r="RMD192" s="72"/>
      <c r="RME192" s="72"/>
      <c r="RMF192" s="72"/>
      <c r="RMG192" s="71"/>
      <c r="RMH192" s="71"/>
      <c r="RMI192" s="71"/>
      <c r="RMJ192" s="71"/>
      <c r="RMK192" s="71"/>
      <c r="RML192" s="71"/>
      <c r="RMM192" s="71"/>
      <c r="RMN192" s="72"/>
      <c r="RMO192" s="72"/>
      <c r="RMP192" s="72"/>
      <c r="RMQ192" s="72"/>
      <c r="RMR192" s="72"/>
      <c r="RMS192" s="72"/>
      <c r="RMT192" s="72"/>
      <c r="RMU192" s="72"/>
      <c r="RMV192" s="72"/>
      <c r="RMW192" s="71"/>
      <c r="RMX192" s="71"/>
      <c r="RMY192" s="71"/>
      <c r="RMZ192" s="71"/>
      <c r="RNA192" s="71"/>
      <c r="RNB192" s="71"/>
      <c r="RNC192" s="71"/>
      <c r="RND192" s="72"/>
      <c r="RNE192" s="72"/>
      <c r="RNF192" s="72"/>
      <c r="RNG192" s="72"/>
      <c r="RNH192" s="72"/>
      <c r="RNI192" s="72"/>
      <c r="RNJ192" s="72"/>
      <c r="RNK192" s="72"/>
      <c r="RNL192" s="72"/>
      <c r="RNM192" s="71"/>
      <c r="RNN192" s="71"/>
      <c r="RNO192" s="71"/>
      <c r="RNP192" s="71"/>
      <c r="RNQ192" s="71"/>
      <c r="RNR192" s="71"/>
      <c r="RNS192" s="71"/>
      <c r="RNT192" s="72"/>
      <c r="RNU192" s="72"/>
      <c r="RNV192" s="72"/>
      <c r="RNW192" s="72"/>
      <c r="RNX192" s="72"/>
      <c r="RNY192" s="72"/>
      <c r="RNZ192" s="72"/>
      <c r="ROA192" s="72"/>
      <c r="ROB192" s="72"/>
      <c r="ROC192" s="71"/>
      <c r="ROD192" s="71"/>
      <c r="ROE192" s="71"/>
      <c r="ROF192" s="71"/>
      <c r="ROG192" s="71"/>
      <c r="ROH192" s="71"/>
      <c r="ROI192" s="71"/>
      <c r="ROJ192" s="72"/>
      <c r="ROK192" s="72"/>
      <c r="ROL192" s="72"/>
      <c r="ROM192" s="72"/>
      <c r="RON192" s="72"/>
      <c r="ROO192" s="72"/>
      <c r="ROP192" s="72"/>
      <c r="ROQ192" s="72"/>
      <c r="ROR192" s="72"/>
      <c r="ROS192" s="71"/>
      <c r="ROT192" s="71"/>
      <c r="ROU192" s="71"/>
      <c r="ROV192" s="71"/>
      <c r="ROW192" s="71"/>
      <c r="ROX192" s="71"/>
      <c r="ROY192" s="71"/>
      <c r="ROZ192" s="72"/>
      <c r="RPA192" s="72"/>
      <c r="RPB192" s="72"/>
      <c r="RPC192" s="72"/>
      <c r="RPD192" s="72"/>
      <c r="RPE192" s="72"/>
      <c r="RPF192" s="72"/>
      <c r="RPG192" s="72"/>
      <c r="RPH192" s="72"/>
      <c r="RPI192" s="71"/>
      <c r="RPJ192" s="71"/>
      <c r="RPK192" s="71"/>
      <c r="RPL192" s="71"/>
      <c r="RPM192" s="71"/>
      <c r="RPN192" s="71"/>
      <c r="RPO192" s="71"/>
      <c r="RPP192" s="72"/>
      <c r="RPQ192" s="72"/>
      <c r="RPR192" s="72"/>
      <c r="RPS192" s="72"/>
      <c r="RPT192" s="72"/>
      <c r="RPU192" s="72"/>
      <c r="RPV192" s="72"/>
      <c r="RPW192" s="72"/>
      <c r="RPX192" s="72"/>
      <c r="RPY192" s="71"/>
      <c r="RPZ192" s="71"/>
      <c r="RQA192" s="71"/>
      <c r="RQB192" s="71"/>
      <c r="RQC192" s="71"/>
      <c r="RQD192" s="71"/>
      <c r="RQE192" s="71"/>
      <c r="RQF192" s="72"/>
      <c r="RQG192" s="72"/>
      <c r="RQH192" s="72"/>
      <c r="RQI192" s="72"/>
      <c r="RQJ192" s="72"/>
      <c r="RQK192" s="72"/>
      <c r="RQL192" s="72"/>
      <c r="RQM192" s="72"/>
      <c r="RQN192" s="72"/>
      <c r="RQO192" s="71"/>
      <c r="RQP192" s="71"/>
      <c r="RQQ192" s="71"/>
      <c r="RQR192" s="71"/>
      <c r="RQS192" s="71"/>
      <c r="RQT192" s="71"/>
      <c r="RQU192" s="71"/>
      <c r="RQV192" s="72"/>
      <c r="RQW192" s="72"/>
      <c r="RQX192" s="72"/>
      <c r="RQY192" s="72"/>
      <c r="RQZ192" s="72"/>
      <c r="RRA192" s="72"/>
      <c r="RRB192" s="72"/>
      <c r="RRC192" s="72"/>
      <c r="RRD192" s="72"/>
      <c r="RRE192" s="71"/>
      <c r="RRF192" s="71"/>
      <c r="RRG192" s="71"/>
      <c r="RRH192" s="71"/>
      <c r="RRI192" s="71"/>
      <c r="RRJ192" s="71"/>
      <c r="RRK192" s="71"/>
      <c r="RRL192" s="72"/>
      <c r="RRM192" s="72"/>
      <c r="RRN192" s="72"/>
      <c r="RRO192" s="72"/>
      <c r="RRP192" s="72"/>
      <c r="RRQ192" s="72"/>
      <c r="RRR192" s="72"/>
      <c r="RRS192" s="72"/>
      <c r="RRT192" s="72"/>
      <c r="RRU192" s="71"/>
      <c r="RRV192" s="71"/>
      <c r="RRW192" s="71"/>
      <c r="RRX192" s="71"/>
      <c r="RRY192" s="71"/>
      <c r="RRZ192" s="71"/>
      <c r="RSA192" s="71"/>
      <c r="RSB192" s="72"/>
      <c r="RSC192" s="72"/>
      <c r="RSD192" s="72"/>
      <c r="RSE192" s="72"/>
      <c r="RSF192" s="72"/>
      <c r="RSG192" s="72"/>
      <c r="RSH192" s="72"/>
      <c r="RSI192" s="72"/>
      <c r="RSJ192" s="72"/>
      <c r="RSK192" s="71"/>
      <c r="RSL192" s="71"/>
      <c r="RSM192" s="71"/>
      <c r="RSN192" s="71"/>
      <c r="RSO192" s="71"/>
      <c r="RSP192" s="71"/>
      <c r="RSQ192" s="71"/>
      <c r="RSR192" s="72"/>
      <c r="RSS192" s="72"/>
      <c r="RST192" s="72"/>
      <c r="RSU192" s="72"/>
      <c r="RSV192" s="72"/>
      <c r="RSW192" s="72"/>
      <c r="RSX192" s="72"/>
      <c r="RSY192" s="72"/>
      <c r="RSZ192" s="72"/>
      <c r="RTA192" s="71"/>
      <c r="RTB192" s="71"/>
      <c r="RTC192" s="71"/>
      <c r="RTD192" s="71"/>
      <c r="RTE192" s="71"/>
      <c r="RTF192" s="71"/>
      <c r="RTG192" s="71"/>
      <c r="RTH192" s="72"/>
      <c r="RTI192" s="72"/>
      <c r="RTJ192" s="72"/>
      <c r="RTK192" s="72"/>
      <c r="RTL192" s="72"/>
      <c r="RTM192" s="72"/>
      <c r="RTN192" s="72"/>
      <c r="RTO192" s="72"/>
      <c r="RTP192" s="72"/>
      <c r="RTQ192" s="71"/>
      <c r="RTR192" s="71"/>
      <c r="RTS192" s="71"/>
      <c r="RTT192" s="71"/>
      <c r="RTU192" s="71"/>
      <c r="RTV192" s="71"/>
      <c r="RTW192" s="71"/>
      <c r="RTX192" s="72"/>
      <c r="RTY192" s="72"/>
      <c r="RTZ192" s="72"/>
      <c r="RUA192" s="72"/>
      <c r="RUB192" s="72"/>
      <c r="RUC192" s="72"/>
      <c r="RUD192" s="72"/>
      <c r="RUE192" s="72"/>
      <c r="RUF192" s="72"/>
      <c r="RUG192" s="71"/>
      <c r="RUH192" s="71"/>
      <c r="RUI192" s="71"/>
      <c r="RUJ192" s="71"/>
      <c r="RUK192" s="71"/>
      <c r="RUL192" s="71"/>
      <c r="RUM192" s="71"/>
      <c r="RUN192" s="72"/>
      <c r="RUO192" s="72"/>
      <c r="RUP192" s="72"/>
      <c r="RUQ192" s="72"/>
      <c r="RUR192" s="72"/>
      <c r="RUS192" s="72"/>
      <c r="RUT192" s="72"/>
      <c r="RUU192" s="72"/>
      <c r="RUV192" s="72"/>
      <c r="RUW192" s="71"/>
      <c r="RUX192" s="71"/>
      <c r="RUY192" s="71"/>
      <c r="RUZ192" s="71"/>
      <c r="RVA192" s="71"/>
      <c r="RVB192" s="71"/>
      <c r="RVC192" s="71"/>
      <c r="RVD192" s="72"/>
      <c r="RVE192" s="72"/>
      <c r="RVF192" s="72"/>
      <c r="RVG192" s="72"/>
      <c r="RVH192" s="72"/>
      <c r="RVI192" s="72"/>
      <c r="RVJ192" s="72"/>
      <c r="RVK192" s="72"/>
      <c r="RVL192" s="72"/>
      <c r="RVM192" s="71"/>
      <c r="RVN192" s="71"/>
      <c r="RVO192" s="71"/>
      <c r="RVP192" s="71"/>
      <c r="RVQ192" s="71"/>
      <c r="RVR192" s="71"/>
      <c r="RVS192" s="71"/>
      <c r="RVT192" s="72"/>
      <c r="RVU192" s="72"/>
      <c r="RVV192" s="72"/>
      <c r="RVW192" s="72"/>
      <c r="RVX192" s="72"/>
      <c r="RVY192" s="72"/>
      <c r="RVZ192" s="72"/>
      <c r="RWA192" s="72"/>
      <c r="RWB192" s="72"/>
      <c r="RWC192" s="71"/>
      <c r="RWD192" s="71"/>
      <c r="RWE192" s="71"/>
      <c r="RWF192" s="71"/>
      <c r="RWG192" s="71"/>
      <c r="RWH192" s="71"/>
      <c r="RWI192" s="71"/>
      <c r="RWJ192" s="72"/>
      <c r="RWK192" s="72"/>
      <c r="RWL192" s="72"/>
      <c r="RWM192" s="72"/>
      <c r="RWN192" s="72"/>
      <c r="RWO192" s="72"/>
      <c r="RWP192" s="72"/>
      <c r="RWQ192" s="72"/>
      <c r="RWR192" s="72"/>
      <c r="RWS192" s="71"/>
      <c r="RWT192" s="71"/>
      <c r="RWU192" s="71"/>
      <c r="RWV192" s="71"/>
      <c r="RWW192" s="71"/>
      <c r="RWX192" s="71"/>
      <c r="RWY192" s="71"/>
      <c r="RWZ192" s="72"/>
      <c r="RXA192" s="72"/>
      <c r="RXB192" s="72"/>
      <c r="RXC192" s="72"/>
      <c r="RXD192" s="72"/>
      <c r="RXE192" s="72"/>
      <c r="RXF192" s="72"/>
      <c r="RXG192" s="72"/>
      <c r="RXH192" s="72"/>
      <c r="RXI192" s="71"/>
      <c r="RXJ192" s="71"/>
      <c r="RXK192" s="71"/>
      <c r="RXL192" s="71"/>
      <c r="RXM192" s="71"/>
      <c r="RXN192" s="71"/>
      <c r="RXO192" s="71"/>
      <c r="RXP192" s="72"/>
      <c r="RXQ192" s="72"/>
      <c r="RXR192" s="72"/>
      <c r="RXS192" s="72"/>
      <c r="RXT192" s="72"/>
      <c r="RXU192" s="72"/>
      <c r="RXV192" s="72"/>
      <c r="RXW192" s="72"/>
      <c r="RXX192" s="72"/>
      <c r="RXY192" s="71"/>
      <c r="RXZ192" s="71"/>
      <c r="RYA192" s="71"/>
      <c r="RYB192" s="71"/>
      <c r="RYC192" s="71"/>
      <c r="RYD192" s="71"/>
      <c r="RYE192" s="71"/>
      <c r="RYF192" s="72"/>
      <c r="RYG192" s="72"/>
      <c r="RYH192" s="72"/>
      <c r="RYI192" s="72"/>
      <c r="RYJ192" s="72"/>
      <c r="RYK192" s="72"/>
      <c r="RYL192" s="72"/>
      <c r="RYM192" s="72"/>
      <c r="RYN192" s="72"/>
      <c r="RYO192" s="71"/>
      <c r="RYP192" s="71"/>
      <c r="RYQ192" s="71"/>
      <c r="RYR192" s="71"/>
      <c r="RYS192" s="71"/>
      <c r="RYT192" s="71"/>
      <c r="RYU192" s="71"/>
      <c r="RYV192" s="72"/>
      <c r="RYW192" s="72"/>
      <c r="RYX192" s="72"/>
      <c r="RYY192" s="72"/>
      <c r="RYZ192" s="72"/>
      <c r="RZA192" s="72"/>
      <c r="RZB192" s="72"/>
      <c r="RZC192" s="72"/>
      <c r="RZD192" s="72"/>
      <c r="RZE192" s="71"/>
      <c r="RZF192" s="71"/>
      <c r="RZG192" s="71"/>
      <c r="RZH192" s="71"/>
      <c r="RZI192" s="71"/>
      <c r="RZJ192" s="71"/>
      <c r="RZK192" s="71"/>
      <c r="RZL192" s="72"/>
      <c r="RZM192" s="72"/>
      <c r="RZN192" s="72"/>
      <c r="RZO192" s="72"/>
      <c r="RZP192" s="72"/>
      <c r="RZQ192" s="72"/>
      <c r="RZR192" s="72"/>
      <c r="RZS192" s="72"/>
      <c r="RZT192" s="72"/>
      <c r="RZU192" s="71"/>
      <c r="RZV192" s="71"/>
      <c r="RZW192" s="71"/>
      <c r="RZX192" s="71"/>
      <c r="RZY192" s="71"/>
      <c r="RZZ192" s="71"/>
      <c r="SAA192" s="71"/>
      <c r="SAB192" s="72"/>
      <c r="SAC192" s="72"/>
      <c r="SAD192" s="72"/>
      <c r="SAE192" s="72"/>
      <c r="SAF192" s="72"/>
      <c r="SAG192" s="72"/>
      <c r="SAH192" s="72"/>
      <c r="SAI192" s="72"/>
      <c r="SAJ192" s="72"/>
      <c r="SAK192" s="71"/>
      <c r="SAL192" s="71"/>
      <c r="SAM192" s="71"/>
      <c r="SAN192" s="71"/>
      <c r="SAO192" s="71"/>
      <c r="SAP192" s="71"/>
      <c r="SAQ192" s="71"/>
      <c r="SAR192" s="72"/>
      <c r="SAS192" s="72"/>
      <c r="SAT192" s="72"/>
      <c r="SAU192" s="72"/>
      <c r="SAV192" s="72"/>
      <c r="SAW192" s="72"/>
      <c r="SAX192" s="72"/>
      <c r="SAY192" s="72"/>
      <c r="SAZ192" s="72"/>
      <c r="SBA192" s="71"/>
      <c r="SBB192" s="71"/>
      <c r="SBC192" s="71"/>
      <c r="SBD192" s="71"/>
      <c r="SBE192" s="71"/>
      <c r="SBF192" s="71"/>
      <c r="SBG192" s="71"/>
      <c r="SBH192" s="72"/>
      <c r="SBI192" s="72"/>
      <c r="SBJ192" s="72"/>
      <c r="SBK192" s="72"/>
      <c r="SBL192" s="72"/>
      <c r="SBM192" s="72"/>
      <c r="SBN192" s="72"/>
      <c r="SBO192" s="72"/>
      <c r="SBP192" s="72"/>
      <c r="SBQ192" s="71"/>
      <c r="SBR192" s="71"/>
      <c r="SBS192" s="71"/>
      <c r="SBT192" s="71"/>
      <c r="SBU192" s="71"/>
      <c r="SBV192" s="71"/>
      <c r="SBW192" s="71"/>
      <c r="SBX192" s="72"/>
      <c r="SBY192" s="72"/>
      <c r="SBZ192" s="72"/>
      <c r="SCA192" s="72"/>
      <c r="SCB192" s="72"/>
      <c r="SCC192" s="72"/>
      <c r="SCD192" s="72"/>
      <c r="SCE192" s="72"/>
      <c r="SCF192" s="72"/>
      <c r="SCG192" s="71"/>
      <c r="SCH192" s="71"/>
      <c r="SCI192" s="71"/>
      <c r="SCJ192" s="71"/>
      <c r="SCK192" s="71"/>
      <c r="SCL192" s="71"/>
      <c r="SCM192" s="71"/>
      <c r="SCN192" s="72"/>
      <c r="SCO192" s="72"/>
      <c r="SCP192" s="72"/>
      <c r="SCQ192" s="72"/>
      <c r="SCR192" s="72"/>
      <c r="SCS192" s="72"/>
      <c r="SCT192" s="72"/>
      <c r="SCU192" s="72"/>
      <c r="SCV192" s="72"/>
      <c r="SCW192" s="71"/>
      <c r="SCX192" s="71"/>
      <c r="SCY192" s="71"/>
      <c r="SCZ192" s="71"/>
      <c r="SDA192" s="71"/>
      <c r="SDB192" s="71"/>
      <c r="SDC192" s="71"/>
      <c r="SDD192" s="72"/>
      <c r="SDE192" s="72"/>
      <c r="SDF192" s="72"/>
      <c r="SDG192" s="72"/>
      <c r="SDH192" s="72"/>
      <c r="SDI192" s="72"/>
      <c r="SDJ192" s="72"/>
      <c r="SDK192" s="72"/>
      <c r="SDL192" s="72"/>
      <c r="SDM192" s="71"/>
      <c r="SDN192" s="71"/>
      <c r="SDO192" s="71"/>
      <c r="SDP192" s="71"/>
      <c r="SDQ192" s="71"/>
      <c r="SDR192" s="71"/>
      <c r="SDS192" s="71"/>
      <c r="SDT192" s="72"/>
      <c r="SDU192" s="72"/>
      <c r="SDV192" s="72"/>
      <c r="SDW192" s="72"/>
      <c r="SDX192" s="72"/>
      <c r="SDY192" s="72"/>
      <c r="SDZ192" s="72"/>
      <c r="SEA192" s="72"/>
      <c r="SEB192" s="72"/>
      <c r="SEC192" s="71"/>
      <c r="SED192" s="71"/>
      <c r="SEE192" s="71"/>
      <c r="SEF192" s="71"/>
      <c r="SEG192" s="71"/>
      <c r="SEH192" s="71"/>
      <c r="SEI192" s="71"/>
      <c r="SEJ192" s="72"/>
      <c r="SEK192" s="72"/>
      <c r="SEL192" s="72"/>
      <c r="SEM192" s="72"/>
      <c r="SEN192" s="72"/>
      <c r="SEO192" s="72"/>
      <c r="SEP192" s="72"/>
      <c r="SEQ192" s="72"/>
      <c r="SER192" s="72"/>
      <c r="SES192" s="71"/>
      <c r="SET192" s="71"/>
      <c r="SEU192" s="71"/>
      <c r="SEV192" s="71"/>
      <c r="SEW192" s="71"/>
      <c r="SEX192" s="71"/>
      <c r="SEY192" s="71"/>
      <c r="SEZ192" s="72"/>
      <c r="SFA192" s="72"/>
      <c r="SFB192" s="72"/>
      <c r="SFC192" s="72"/>
      <c r="SFD192" s="72"/>
      <c r="SFE192" s="72"/>
      <c r="SFF192" s="72"/>
      <c r="SFG192" s="72"/>
      <c r="SFH192" s="72"/>
      <c r="SFI192" s="71"/>
      <c r="SFJ192" s="71"/>
      <c r="SFK192" s="71"/>
      <c r="SFL192" s="71"/>
      <c r="SFM192" s="71"/>
      <c r="SFN192" s="71"/>
      <c r="SFO192" s="71"/>
      <c r="SFP192" s="72"/>
      <c r="SFQ192" s="72"/>
      <c r="SFR192" s="72"/>
      <c r="SFS192" s="72"/>
      <c r="SFT192" s="72"/>
      <c r="SFU192" s="72"/>
      <c r="SFV192" s="72"/>
      <c r="SFW192" s="72"/>
      <c r="SFX192" s="72"/>
      <c r="SFY192" s="71"/>
      <c r="SFZ192" s="71"/>
      <c r="SGA192" s="71"/>
      <c r="SGB192" s="71"/>
      <c r="SGC192" s="71"/>
      <c r="SGD192" s="71"/>
      <c r="SGE192" s="71"/>
      <c r="SGF192" s="72"/>
      <c r="SGG192" s="72"/>
      <c r="SGH192" s="72"/>
      <c r="SGI192" s="72"/>
      <c r="SGJ192" s="72"/>
      <c r="SGK192" s="72"/>
      <c r="SGL192" s="72"/>
      <c r="SGM192" s="72"/>
      <c r="SGN192" s="72"/>
      <c r="SGO192" s="71"/>
      <c r="SGP192" s="71"/>
      <c r="SGQ192" s="71"/>
      <c r="SGR192" s="71"/>
      <c r="SGS192" s="71"/>
      <c r="SGT192" s="71"/>
      <c r="SGU192" s="71"/>
      <c r="SGV192" s="72"/>
      <c r="SGW192" s="72"/>
      <c r="SGX192" s="72"/>
      <c r="SGY192" s="72"/>
      <c r="SGZ192" s="72"/>
      <c r="SHA192" s="72"/>
      <c r="SHB192" s="72"/>
      <c r="SHC192" s="72"/>
      <c r="SHD192" s="72"/>
      <c r="SHE192" s="71"/>
      <c r="SHF192" s="71"/>
      <c r="SHG192" s="71"/>
      <c r="SHH192" s="71"/>
      <c r="SHI192" s="71"/>
      <c r="SHJ192" s="71"/>
      <c r="SHK192" s="71"/>
      <c r="SHL192" s="72"/>
      <c r="SHM192" s="72"/>
      <c r="SHN192" s="72"/>
      <c r="SHO192" s="72"/>
      <c r="SHP192" s="72"/>
      <c r="SHQ192" s="72"/>
      <c r="SHR192" s="72"/>
      <c r="SHS192" s="72"/>
      <c r="SHT192" s="72"/>
      <c r="SHU192" s="71"/>
      <c r="SHV192" s="71"/>
      <c r="SHW192" s="71"/>
      <c r="SHX192" s="71"/>
      <c r="SHY192" s="71"/>
      <c r="SHZ192" s="71"/>
      <c r="SIA192" s="71"/>
      <c r="SIB192" s="72"/>
      <c r="SIC192" s="72"/>
      <c r="SID192" s="72"/>
      <c r="SIE192" s="72"/>
      <c r="SIF192" s="72"/>
      <c r="SIG192" s="72"/>
      <c r="SIH192" s="72"/>
      <c r="SII192" s="72"/>
      <c r="SIJ192" s="72"/>
      <c r="SIK192" s="71"/>
      <c r="SIL192" s="71"/>
      <c r="SIM192" s="71"/>
      <c r="SIN192" s="71"/>
      <c r="SIO192" s="71"/>
      <c r="SIP192" s="71"/>
      <c r="SIQ192" s="71"/>
      <c r="SIR192" s="72"/>
      <c r="SIS192" s="72"/>
      <c r="SIT192" s="72"/>
      <c r="SIU192" s="72"/>
      <c r="SIV192" s="72"/>
      <c r="SIW192" s="72"/>
      <c r="SIX192" s="72"/>
      <c r="SIY192" s="72"/>
      <c r="SIZ192" s="72"/>
      <c r="SJA192" s="71"/>
      <c r="SJB192" s="71"/>
      <c r="SJC192" s="71"/>
      <c r="SJD192" s="71"/>
      <c r="SJE192" s="71"/>
      <c r="SJF192" s="71"/>
      <c r="SJG192" s="71"/>
      <c r="SJH192" s="72"/>
      <c r="SJI192" s="72"/>
      <c r="SJJ192" s="72"/>
      <c r="SJK192" s="72"/>
      <c r="SJL192" s="72"/>
      <c r="SJM192" s="72"/>
      <c r="SJN192" s="72"/>
      <c r="SJO192" s="72"/>
      <c r="SJP192" s="72"/>
      <c r="SJQ192" s="71"/>
      <c r="SJR192" s="71"/>
      <c r="SJS192" s="71"/>
      <c r="SJT192" s="71"/>
      <c r="SJU192" s="71"/>
      <c r="SJV192" s="71"/>
      <c r="SJW192" s="71"/>
      <c r="SJX192" s="72"/>
      <c r="SJY192" s="72"/>
      <c r="SJZ192" s="72"/>
      <c r="SKA192" s="72"/>
      <c r="SKB192" s="72"/>
      <c r="SKC192" s="72"/>
      <c r="SKD192" s="72"/>
      <c r="SKE192" s="72"/>
      <c r="SKF192" s="72"/>
      <c r="SKG192" s="71"/>
      <c r="SKH192" s="71"/>
      <c r="SKI192" s="71"/>
      <c r="SKJ192" s="71"/>
      <c r="SKK192" s="71"/>
      <c r="SKL192" s="71"/>
      <c r="SKM192" s="71"/>
      <c r="SKN192" s="72"/>
      <c r="SKO192" s="72"/>
      <c r="SKP192" s="72"/>
      <c r="SKQ192" s="72"/>
      <c r="SKR192" s="72"/>
      <c r="SKS192" s="72"/>
      <c r="SKT192" s="72"/>
      <c r="SKU192" s="72"/>
      <c r="SKV192" s="72"/>
      <c r="SKW192" s="71"/>
      <c r="SKX192" s="71"/>
      <c r="SKY192" s="71"/>
      <c r="SKZ192" s="71"/>
      <c r="SLA192" s="71"/>
      <c r="SLB192" s="71"/>
      <c r="SLC192" s="71"/>
      <c r="SLD192" s="72"/>
      <c r="SLE192" s="72"/>
      <c r="SLF192" s="72"/>
      <c r="SLG192" s="72"/>
      <c r="SLH192" s="72"/>
      <c r="SLI192" s="72"/>
      <c r="SLJ192" s="72"/>
      <c r="SLK192" s="72"/>
      <c r="SLL192" s="72"/>
      <c r="SLM192" s="71"/>
      <c r="SLN192" s="71"/>
      <c r="SLO192" s="71"/>
      <c r="SLP192" s="71"/>
      <c r="SLQ192" s="71"/>
      <c r="SLR192" s="71"/>
      <c r="SLS192" s="71"/>
      <c r="SLT192" s="72"/>
      <c r="SLU192" s="72"/>
      <c r="SLV192" s="72"/>
      <c r="SLW192" s="72"/>
      <c r="SLX192" s="72"/>
      <c r="SLY192" s="72"/>
      <c r="SLZ192" s="72"/>
      <c r="SMA192" s="72"/>
      <c r="SMB192" s="72"/>
      <c r="SMC192" s="71"/>
      <c r="SMD192" s="71"/>
      <c r="SME192" s="71"/>
      <c r="SMF192" s="71"/>
      <c r="SMG192" s="71"/>
      <c r="SMH192" s="71"/>
      <c r="SMI192" s="71"/>
      <c r="SMJ192" s="72"/>
      <c r="SMK192" s="72"/>
      <c r="SML192" s="72"/>
      <c r="SMM192" s="72"/>
      <c r="SMN192" s="72"/>
      <c r="SMO192" s="72"/>
      <c r="SMP192" s="72"/>
      <c r="SMQ192" s="72"/>
      <c r="SMR192" s="72"/>
      <c r="SMS192" s="71"/>
      <c r="SMT192" s="71"/>
      <c r="SMU192" s="71"/>
      <c r="SMV192" s="71"/>
      <c r="SMW192" s="71"/>
      <c r="SMX192" s="71"/>
      <c r="SMY192" s="71"/>
      <c r="SMZ192" s="72"/>
      <c r="SNA192" s="72"/>
      <c r="SNB192" s="72"/>
      <c r="SNC192" s="72"/>
      <c r="SND192" s="72"/>
      <c r="SNE192" s="72"/>
      <c r="SNF192" s="72"/>
      <c r="SNG192" s="72"/>
      <c r="SNH192" s="72"/>
      <c r="SNI192" s="71"/>
      <c r="SNJ192" s="71"/>
      <c r="SNK192" s="71"/>
      <c r="SNL192" s="71"/>
      <c r="SNM192" s="71"/>
      <c r="SNN192" s="71"/>
      <c r="SNO192" s="71"/>
      <c r="SNP192" s="72"/>
      <c r="SNQ192" s="72"/>
      <c r="SNR192" s="72"/>
      <c r="SNS192" s="72"/>
      <c r="SNT192" s="72"/>
      <c r="SNU192" s="72"/>
      <c r="SNV192" s="72"/>
      <c r="SNW192" s="72"/>
      <c r="SNX192" s="72"/>
      <c r="SNY192" s="71"/>
      <c r="SNZ192" s="71"/>
      <c r="SOA192" s="71"/>
      <c r="SOB192" s="71"/>
      <c r="SOC192" s="71"/>
      <c r="SOD192" s="71"/>
      <c r="SOE192" s="71"/>
      <c r="SOF192" s="72"/>
      <c r="SOG192" s="72"/>
      <c r="SOH192" s="72"/>
      <c r="SOI192" s="72"/>
      <c r="SOJ192" s="72"/>
      <c r="SOK192" s="72"/>
      <c r="SOL192" s="72"/>
      <c r="SOM192" s="72"/>
      <c r="SON192" s="72"/>
      <c r="SOO192" s="71"/>
      <c r="SOP192" s="71"/>
      <c r="SOQ192" s="71"/>
      <c r="SOR192" s="71"/>
      <c r="SOS192" s="71"/>
      <c r="SOT192" s="71"/>
      <c r="SOU192" s="71"/>
      <c r="SOV192" s="72"/>
      <c r="SOW192" s="72"/>
      <c r="SOX192" s="72"/>
      <c r="SOY192" s="72"/>
      <c r="SOZ192" s="72"/>
      <c r="SPA192" s="72"/>
      <c r="SPB192" s="72"/>
      <c r="SPC192" s="72"/>
      <c r="SPD192" s="72"/>
      <c r="SPE192" s="71"/>
      <c r="SPF192" s="71"/>
      <c r="SPG192" s="71"/>
      <c r="SPH192" s="71"/>
      <c r="SPI192" s="71"/>
      <c r="SPJ192" s="71"/>
      <c r="SPK192" s="71"/>
      <c r="SPL192" s="72"/>
      <c r="SPM192" s="72"/>
      <c r="SPN192" s="72"/>
      <c r="SPO192" s="72"/>
      <c r="SPP192" s="72"/>
      <c r="SPQ192" s="72"/>
      <c r="SPR192" s="72"/>
      <c r="SPS192" s="72"/>
      <c r="SPT192" s="72"/>
      <c r="SPU192" s="71"/>
      <c r="SPV192" s="71"/>
      <c r="SPW192" s="71"/>
      <c r="SPX192" s="71"/>
      <c r="SPY192" s="71"/>
      <c r="SPZ192" s="71"/>
      <c r="SQA192" s="71"/>
      <c r="SQB192" s="72"/>
      <c r="SQC192" s="72"/>
      <c r="SQD192" s="72"/>
      <c r="SQE192" s="72"/>
      <c r="SQF192" s="72"/>
      <c r="SQG192" s="72"/>
      <c r="SQH192" s="72"/>
      <c r="SQI192" s="72"/>
      <c r="SQJ192" s="72"/>
      <c r="SQK192" s="71"/>
      <c r="SQL192" s="71"/>
      <c r="SQM192" s="71"/>
      <c r="SQN192" s="71"/>
      <c r="SQO192" s="71"/>
      <c r="SQP192" s="71"/>
      <c r="SQQ192" s="71"/>
      <c r="SQR192" s="72"/>
      <c r="SQS192" s="72"/>
      <c r="SQT192" s="72"/>
      <c r="SQU192" s="72"/>
      <c r="SQV192" s="72"/>
      <c r="SQW192" s="72"/>
      <c r="SQX192" s="72"/>
      <c r="SQY192" s="72"/>
      <c r="SQZ192" s="72"/>
      <c r="SRA192" s="71"/>
      <c r="SRB192" s="71"/>
      <c r="SRC192" s="71"/>
      <c r="SRD192" s="71"/>
      <c r="SRE192" s="71"/>
      <c r="SRF192" s="71"/>
      <c r="SRG192" s="71"/>
      <c r="SRH192" s="72"/>
      <c r="SRI192" s="72"/>
      <c r="SRJ192" s="72"/>
      <c r="SRK192" s="72"/>
      <c r="SRL192" s="72"/>
      <c r="SRM192" s="72"/>
      <c r="SRN192" s="72"/>
      <c r="SRO192" s="72"/>
      <c r="SRP192" s="72"/>
      <c r="SRQ192" s="71"/>
      <c r="SRR192" s="71"/>
      <c r="SRS192" s="71"/>
      <c r="SRT192" s="71"/>
      <c r="SRU192" s="71"/>
      <c r="SRV192" s="71"/>
      <c r="SRW192" s="71"/>
      <c r="SRX192" s="72"/>
      <c r="SRY192" s="72"/>
      <c r="SRZ192" s="72"/>
      <c r="SSA192" s="72"/>
      <c r="SSB192" s="72"/>
      <c r="SSC192" s="72"/>
      <c r="SSD192" s="72"/>
      <c r="SSE192" s="72"/>
      <c r="SSF192" s="72"/>
      <c r="SSG192" s="71"/>
      <c r="SSH192" s="71"/>
      <c r="SSI192" s="71"/>
      <c r="SSJ192" s="71"/>
      <c r="SSK192" s="71"/>
      <c r="SSL192" s="71"/>
      <c r="SSM192" s="71"/>
      <c r="SSN192" s="72"/>
      <c r="SSO192" s="72"/>
      <c r="SSP192" s="72"/>
      <c r="SSQ192" s="72"/>
      <c r="SSR192" s="72"/>
      <c r="SSS192" s="72"/>
      <c r="SST192" s="72"/>
      <c r="SSU192" s="72"/>
      <c r="SSV192" s="72"/>
      <c r="SSW192" s="71"/>
      <c r="SSX192" s="71"/>
      <c r="SSY192" s="71"/>
      <c r="SSZ192" s="71"/>
      <c r="STA192" s="71"/>
      <c r="STB192" s="71"/>
      <c r="STC192" s="71"/>
      <c r="STD192" s="72"/>
      <c r="STE192" s="72"/>
      <c r="STF192" s="72"/>
      <c r="STG192" s="72"/>
      <c r="STH192" s="72"/>
      <c r="STI192" s="72"/>
      <c r="STJ192" s="72"/>
      <c r="STK192" s="72"/>
      <c r="STL192" s="72"/>
      <c r="STM192" s="71"/>
      <c r="STN192" s="71"/>
      <c r="STO192" s="71"/>
      <c r="STP192" s="71"/>
      <c r="STQ192" s="71"/>
      <c r="STR192" s="71"/>
      <c r="STS192" s="71"/>
      <c r="STT192" s="72"/>
      <c r="STU192" s="72"/>
      <c r="STV192" s="72"/>
      <c r="STW192" s="72"/>
      <c r="STX192" s="72"/>
      <c r="STY192" s="72"/>
      <c r="STZ192" s="72"/>
      <c r="SUA192" s="72"/>
      <c r="SUB192" s="72"/>
      <c r="SUC192" s="71"/>
      <c r="SUD192" s="71"/>
      <c r="SUE192" s="71"/>
      <c r="SUF192" s="71"/>
      <c r="SUG192" s="71"/>
      <c r="SUH192" s="71"/>
      <c r="SUI192" s="71"/>
      <c r="SUJ192" s="72"/>
      <c r="SUK192" s="72"/>
      <c r="SUL192" s="72"/>
      <c r="SUM192" s="72"/>
      <c r="SUN192" s="72"/>
      <c r="SUO192" s="72"/>
      <c r="SUP192" s="72"/>
      <c r="SUQ192" s="72"/>
      <c r="SUR192" s="72"/>
      <c r="SUS192" s="71"/>
      <c r="SUT192" s="71"/>
      <c r="SUU192" s="71"/>
      <c r="SUV192" s="71"/>
      <c r="SUW192" s="71"/>
      <c r="SUX192" s="71"/>
      <c r="SUY192" s="71"/>
      <c r="SUZ192" s="72"/>
      <c r="SVA192" s="72"/>
      <c r="SVB192" s="72"/>
      <c r="SVC192" s="72"/>
      <c r="SVD192" s="72"/>
      <c r="SVE192" s="72"/>
      <c r="SVF192" s="72"/>
      <c r="SVG192" s="72"/>
      <c r="SVH192" s="72"/>
      <c r="SVI192" s="71"/>
      <c r="SVJ192" s="71"/>
      <c r="SVK192" s="71"/>
      <c r="SVL192" s="71"/>
      <c r="SVM192" s="71"/>
      <c r="SVN192" s="71"/>
      <c r="SVO192" s="71"/>
      <c r="SVP192" s="72"/>
      <c r="SVQ192" s="72"/>
      <c r="SVR192" s="72"/>
      <c r="SVS192" s="72"/>
      <c r="SVT192" s="72"/>
      <c r="SVU192" s="72"/>
      <c r="SVV192" s="72"/>
      <c r="SVW192" s="72"/>
      <c r="SVX192" s="72"/>
      <c r="SVY192" s="71"/>
      <c r="SVZ192" s="71"/>
      <c r="SWA192" s="71"/>
      <c r="SWB192" s="71"/>
      <c r="SWC192" s="71"/>
      <c r="SWD192" s="71"/>
      <c r="SWE192" s="71"/>
      <c r="SWF192" s="72"/>
      <c r="SWG192" s="72"/>
      <c r="SWH192" s="72"/>
      <c r="SWI192" s="72"/>
      <c r="SWJ192" s="72"/>
      <c r="SWK192" s="72"/>
      <c r="SWL192" s="72"/>
      <c r="SWM192" s="72"/>
      <c r="SWN192" s="72"/>
      <c r="SWO192" s="71"/>
      <c r="SWP192" s="71"/>
      <c r="SWQ192" s="71"/>
      <c r="SWR192" s="71"/>
      <c r="SWS192" s="71"/>
      <c r="SWT192" s="71"/>
      <c r="SWU192" s="71"/>
      <c r="SWV192" s="72"/>
      <c r="SWW192" s="72"/>
      <c r="SWX192" s="72"/>
      <c r="SWY192" s="72"/>
      <c r="SWZ192" s="72"/>
      <c r="SXA192" s="72"/>
      <c r="SXB192" s="72"/>
      <c r="SXC192" s="72"/>
      <c r="SXD192" s="72"/>
      <c r="SXE192" s="71"/>
      <c r="SXF192" s="71"/>
      <c r="SXG192" s="71"/>
      <c r="SXH192" s="71"/>
      <c r="SXI192" s="71"/>
      <c r="SXJ192" s="71"/>
      <c r="SXK192" s="71"/>
      <c r="SXL192" s="72"/>
      <c r="SXM192" s="72"/>
      <c r="SXN192" s="72"/>
      <c r="SXO192" s="72"/>
      <c r="SXP192" s="72"/>
      <c r="SXQ192" s="72"/>
      <c r="SXR192" s="72"/>
      <c r="SXS192" s="72"/>
      <c r="SXT192" s="72"/>
      <c r="SXU192" s="71"/>
      <c r="SXV192" s="71"/>
      <c r="SXW192" s="71"/>
      <c r="SXX192" s="71"/>
      <c r="SXY192" s="71"/>
      <c r="SXZ192" s="71"/>
      <c r="SYA192" s="71"/>
      <c r="SYB192" s="72"/>
      <c r="SYC192" s="72"/>
      <c r="SYD192" s="72"/>
      <c r="SYE192" s="72"/>
      <c r="SYF192" s="72"/>
      <c r="SYG192" s="72"/>
      <c r="SYH192" s="72"/>
      <c r="SYI192" s="72"/>
      <c r="SYJ192" s="72"/>
      <c r="SYK192" s="71"/>
      <c r="SYL192" s="71"/>
      <c r="SYM192" s="71"/>
      <c r="SYN192" s="71"/>
      <c r="SYO192" s="71"/>
      <c r="SYP192" s="71"/>
      <c r="SYQ192" s="71"/>
      <c r="SYR192" s="72"/>
      <c r="SYS192" s="72"/>
      <c r="SYT192" s="72"/>
      <c r="SYU192" s="72"/>
      <c r="SYV192" s="72"/>
      <c r="SYW192" s="72"/>
      <c r="SYX192" s="72"/>
      <c r="SYY192" s="72"/>
      <c r="SYZ192" s="72"/>
      <c r="SZA192" s="71"/>
      <c r="SZB192" s="71"/>
      <c r="SZC192" s="71"/>
      <c r="SZD192" s="71"/>
      <c r="SZE192" s="71"/>
      <c r="SZF192" s="71"/>
      <c r="SZG192" s="71"/>
      <c r="SZH192" s="72"/>
      <c r="SZI192" s="72"/>
      <c r="SZJ192" s="72"/>
      <c r="SZK192" s="72"/>
      <c r="SZL192" s="72"/>
      <c r="SZM192" s="72"/>
      <c r="SZN192" s="72"/>
      <c r="SZO192" s="72"/>
      <c r="SZP192" s="72"/>
      <c r="SZQ192" s="71"/>
      <c r="SZR192" s="71"/>
      <c r="SZS192" s="71"/>
      <c r="SZT192" s="71"/>
      <c r="SZU192" s="71"/>
      <c r="SZV192" s="71"/>
      <c r="SZW192" s="71"/>
      <c r="SZX192" s="72"/>
      <c r="SZY192" s="72"/>
      <c r="SZZ192" s="72"/>
      <c r="TAA192" s="72"/>
      <c r="TAB192" s="72"/>
      <c r="TAC192" s="72"/>
      <c r="TAD192" s="72"/>
      <c r="TAE192" s="72"/>
      <c r="TAF192" s="72"/>
      <c r="TAG192" s="71"/>
      <c r="TAH192" s="71"/>
      <c r="TAI192" s="71"/>
      <c r="TAJ192" s="71"/>
      <c r="TAK192" s="71"/>
      <c r="TAL192" s="71"/>
      <c r="TAM192" s="71"/>
      <c r="TAN192" s="72"/>
      <c r="TAO192" s="72"/>
      <c r="TAP192" s="72"/>
      <c r="TAQ192" s="72"/>
      <c r="TAR192" s="72"/>
      <c r="TAS192" s="72"/>
      <c r="TAT192" s="72"/>
      <c r="TAU192" s="72"/>
      <c r="TAV192" s="72"/>
      <c r="TAW192" s="71"/>
      <c r="TAX192" s="71"/>
      <c r="TAY192" s="71"/>
      <c r="TAZ192" s="71"/>
      <c r="TBA192" s="71"/>
      <c r="TBB192" s="71"/>
      <c r="TBC192" s="71"/>
      <c r="TBD192" s="72"/>
      <c r="TBE192" s="72"/>
      <c r="TBF192" s="72"/>
      <c r="TBG192" s="72"/>
      <c r="TBH192" s="72"/>
      <c r="TBI192" s="72"/>
      <c r="TBJ192" s="72"/>
      <c r="TBK192" s="72"/>
      <c r="TBL192" s="72"/>
      <c r="TBM192" s="71"/>
      <c r="TBN192" s="71"/>
      <c r="TBO192" s="71"/>
      <c r="TBP192" s="71"/>
      <c r="TBQ192" s="71"/>
      <c r="TBR192" s="71"/>
      <c r="TBS192" s="71"/>
      <c r="TBT192" s="72"/>
      <c r="TBU192" s="72"/>
      <c r="TBV192" s="72"/>
      <c r="TBW192" s="72"/>
      <c r="TBX192" s="72"/>
      <c r="TBY192" s="72"/>
      <c r="TBZ192" s="72"/>
      <c r="TCA192" s="72"/>
      <c r="TCB192" s="72"/>
      <c r="TCC192" s="71"/>
      <c r="TCD192" s="71"/>
      <c r="TCE192" s="71"/>
      <c r="TCF192" s="71"/>
      <c r="TCG192" s="71"/>
      <c r="TCH192" s="71"/>
      <c r="TCI192" s="71"/>
      <c r="TCJ192" s="72"/>
      <c r="TCK192" s="72"/>
      <c r="TCL192" s="72"/>
      <c r="TCM192" s="72"/>
      <c r="TCN192" s="72"/>
      <c r="TCO192" s="72"/>
      <c r="TCP192" s="72"/>
      <c r="TCQ192" s="72"/>
      <c r="TCR192" s="72"/>
      <c r="TCS192" s="71"/>
      <c r="TCT192" s="71"/>
      <c r="TCU192" s="71"/>
      <c r="TCV192" s="71"/>
      <c r="TCW192" s="71"/>
      <c r="TCX192" s="71"/>
      <c r="TCY192" s="71"/>
      <c r="TCZ192" s="72"/>
      <c r="TDA192" s="72"/>
      <c r="TDB192" s="72"/>
      <c r="TDC192" s="72"/>
      <c r="TDD192" s="72"/>
      <c r="TDE192" s="72"/>
      <c r="TDF192" s="72"/>
      <c r="TDG192" s="72"/>
      <c r="TDH192" s="72"/>
      <c r="TDI192" s="71"/>
      <c r="TDJ192" s="71"/>
      <c r="TDK192" s="71"/>
      <c r="TDL192" s="71"/>
      <c r="TDM192" s="71"/>
      <c r="TDN192" s="71"/>
      <c r="TDO192" s="71"/>
      <c r="TDP192" s="72"/>
      <c r="TDQ192" s="72"/>
      <c r="TDR192" s="72"/>
      <c r="TDS192" s="72"/>
      <c r="TDT192" s="72"/>
      <c r="TDU192" s="72"/>
      <c r="TDV192" s="72"/>
      <c r="TDW192" s="72"/>
      <c r="TDX192" s="72"/>
      <c r="TDY192" s="71"/>
      <c r="TDZ192" s="71"/>
      <c r="TEA192" s="71"/>
      <c r="TEB192" s="71"/>
      <c r="TEC192" s="71"/>
      <c r="TED192" s="71"/>
      <c r="TEE192" s="71"/>
      <c r="TEF192" s="72"/>
      <c r="TEG192" s="72"/>
      <c r="TEH192" s="72"/>
      <c r="TEI192" s="72"/>
      <c r="TEJ192" s="72"/>
      <c r="TEK192" s="72"/>
      <c r="TEL192" s="72"/>
      <c r="TEM192" s="72"/>
      <c r="TEN192" s="72"/>
      <c r="TEO192" s="71"/>
      <c r="TEP192" s="71"/>
      <c r="TEQ192" s="71"/>
      <c r="TER192" s="71"/>
      <c r="TES192" s="71"/>
      <c r="TET192" s="71"/>
      <c r="TEU192" s="71"/>
      <c r="TEV192" s="72"/>
      <c r="TEW192" s="72"/>
      <c r="TEX192" s="72"/>
      <c r="TEY192" s="72"/>
      <c r="TEZ192" s="72"/>
      <c r="TFA192" s="72"/>
      <c r="TFB192" s="72"/>
      <c r="TFC192" s="72"/>
      <c r="TFD192" s="72"/>
      <c r="TFE192" s="71"/>
      <c r="TFF192" s="71"/>
      <c r="TFG192" s="71"/>
      <c r="TFH192" s="71"/>
      <c r="TFI192" s="71"/>
      <c r="TFJ192" s="71"/>
      <c r="TFK192" s="71"/>
      <c r="TFL192" s="72"/>
      <c r="TFM192" s="72"/>
      <c r="TFN192" s="72"/>
      <c r="TFO192" s="72"/>
      <c r="TFP192" s="72"/>
      <c r="TFQ192" s="72"/>
      <c r="TFR192" s="72"/>
      <c r="TFS192" s="72"/>
      <c r="TFT192" s="72"/>
      <c r="TFU192" s="71"/>
      <c r="TFV192" s="71"/>
      <c r="TFW192" s="71"/>
      <c r="TFX192" s="71"/>
      <c r="TFY192" s="71"/>
      <c r="TFZ192" s="71"/>
      <c r="TGA192" s="71"/>
      <c r="TGB192" s="72"/>
      <c r="TGC192" s="72"/>
      <c r="TGD192" s="72"/>
      <c r="TGE192" s="72"/>
      <c r="TGF192" s="72"/>
      <c r="TGG192" s="72"/>
      <c r="TGH192" s="72"/>
      <c r="TGI192" s="72"/>
      <c r="TGJ192" s="72"/>
      <c r="TGK192" s="71"/>
      <c r="TGL192" s="71"/>
      <c r="TGM192" s="71"/>
      <c r="TGN192" s="71"/>
      <c r="TGO192" s="71"/>
      <c r="TGP192" s="71"/>
      <c r="TGQ192" s="71"/>
      <c r="TGR192" s="72"/>
      <c r="TGS192" s="72"/>
      <c r="TGT192" s="72"/>
      <c r="TGU192" s="72"/>
      <c r="TGV192" s="72"/>
      <c r="TGW192" s="72"/>
      <c r="TGX192" s="72"/>
      <c r="TGY192" s="72"/>
      <c r="TGZ192" s="72"/>
      <c r="THA192" s="71"/>
      <c r="THB192" s="71"/>
      <c r="THC192" s="71"/>
      <c r="THD192" s="71"/>
      <c r="THE192" s="71"/>
      <c r="THF192" s="71"/>
      <c r="THG192" s="71"/>
      <c r="THH192" s="72"/>
      <c r="THI192" s="72"/>
      <c r="THJ192" s="72"/>
      <c r="THK192" s="72"/>
      <c r="THL192" s="72"/>
      <c r="THM192" s="72"/>
      <c r="THN192" s="72"/>
      <c r="THO192" s="72"/>
      <c r="THP192" s="72"/>
      <c r="THQ192" s="71"/>
      <c r="THR192" s="71"/>
      <c r="THS192" s="71"/>
      <c r="THT192" s="71"/>
      <c r="THU192" s="71"/>
      <c r="THV192" s="71"/>
      <c r="THW192" s="71"/>
      <c r="THX192" s="72"/>
      <c r="THY192" s="72"/>
      <c r="THZ192" s="72"/>
      <c r="TIA192" s="72"/>
      <c r="TIB192" s="72"/>
      <c r="TIC192" s="72"/>
      <c r="TID192" s="72"/>
      <c r="TIE192" s="72"/>
      <c r="TIF192" s="72"/>
      <c r="TIG192" s="71"/>
      <c r="TIH192" s="71"/>
      <c r="TII192" s="71"/>
      <c r="TIJ192" s="71"/>
      <c r="TIK192" s="71"/>
      <c r="TIL192" s="71"/>
      <c r="TIM192" s="71"/>
      <c r="TIN192" s="72"/>
      <c r="TIO192" s="72"/>
      <c r="TIP192" s="72"/>
      <c r="TIQ192" s="72"/>
      <c r="TIR192" s="72"/>
      <c r="TIS192" s="72"/>
      <c r="TIT192" s="72"/>
      <c r="TIU192" s="72"/>
      <c r="TIV192" s="72"/>
      <c r="TIW192" s="71"/>
      <c r="TIX192" s="71"/>
      <c r="TIY192" s="71"/>
      <c r="TIZ192" s="71"/>
      <c r="TJA192" s="71"/>
      <c r="TJB192" s="71"/>
      <c r="TJC192" s="71"/>
      <c r="TJD192" s="72"/>
      <c r="TJE192" s="72"/>
      <c r="TJF192" s="72"/>
      <c r="TJG192" s="72"/>
      <c r="TJH192" s="72"/>
      <c r="TJI192" s="72"/>
      <c r="TJJ192" s="72"/>
      <c r="TJK192" s="72"/>
      <c r="TJL192" s="72"/>
      <c r="TJM192" s="71"/>
      <c r="TJN192" s="71"/>
      <c r="TJO192" s="71"/>
      <c r="TJP192" s="71"/>
      <c r="TJQ192" s="71"/>
      <c r="TJR192" s="71"/>
      <c r="TJS192" s="71"/>
      <c r="TJT192" s="72"/>
      <c r="TJU192" s="72"/>
      <c r="TJV192" s="72"/>
      <c r="TJW192" s="72"/>
      <c r="TJX192" s="72"/>
      <c r="TJY192" s="72"/>
      <c r="TJZ192" s="72"/>
      <c r="TKA192" s="72"/>
      <c r="TKB192" s="72"/>
      <c r="TKC192" s="71"/>
      <c r="TKD192" s="71"/>
      <c r="TKE192" s="71"/>
      <c r="TKF192" s="71"/>
      <c r="TKG192" s="71"/>
      <c r="TKH192" s="71"/>
      <c r="TKI192" s="71"/>
      <c r="TKJ192" s="72"/>
      <c r="TKK192" s="72"/>
      <c r="TKL192" s="72"/>
      <c r="TKM192" s="72"/>
      <c r="TKN192" s="72"/>
      <c r="TKO192" s="72"/>
      <c r="TKP192" s="72"/>
      <c r="TKQ192" s="72"/>
      <c r="TKR192" s="72"/>
      <c r="TKS192" s="71"/>
      <c r="TKT192" s="71"/>
      <c r="TKU192" s="71"/>
      <c r="TKV192" s="71"/>
      <c r="TKW192" s="71"/>
      <c r="TKX192" s="71"/>
      <c r="TKY192" s="71"/>
      <c r="TKZ192" s="72"/>
      <c r="TLA192" s="72"/>
      <c r="TLB192" s="72"/>
      <c r="TLC192" s="72"/>
      <c r="TLD192" s="72"/>
      <c r="TLE192" s="72"/>
      <c r="TLF192" s="72"/>
      <c r="TLG192" s="72"/>
      <c r="TLH192" s="72"/>
      <c r="TLI192" s="71"/>
      <c r="TLJ192" s="71"/>
      <c r="TLK192" s="71"/>
      <c r="TLL192" s="71"/>
      <c r="TLM192" s="71"/>
      <c r="TLN192" s="71"/>
      <c r="TLO192" s="71"/>
      <c r="TLP192" s="72"/>
      <c r="TLQ192" s="72"/>
      <c r="TLR192" s="72"/>
      <c r="TLS192" s="72"/>
      <c r="TLT192" s="72"/>
      <c r="TLU192" s="72"/>
      <c r="TLV192" s="72"/>
      <c r="TLW192" s="72"/>
      <c r="TLX192" s="72"/>
      <c r="TLY192" s="71"/>
      <c r="TLZ192" s="71"/>
      <c r="TMA192" s="71"/>
      <c r="TMB192" s="71"/>
      <c r="TMC192" s="71"/>
      <c r="TMD192" s="71"/>
      <c r="TME192" s="71"/>
      <c r="TMF192" s="72"/>
      <c r="TMG192" s="72"/>
      <c r="TMH192" s="72"/>
      <c r="TMI192" s="72"/>
      <c r="TMJ192" s="72"/>
      <c r="TMK192" s="72"/>
      <c r="TML192" s="72"/>
      <c r="TMM192" s="72"/>
      <c r="TMN192" s="72"/>
      <c r="TMO192" s="71"/>
      <c r="TMP192" s="71"/>
      <c r="TMQ192" s="71"/>
      <c r="TMR192" s="71"/>
      <c r="TMS192" s="71"/>
      <c r="TMT192" s="71"/>
      <c r="TMU192" s="71"/>
      <c r="TMV192" s="72"/>
      <c r="TMW192" s="72"/>
      <c r="TMX192" s="72"/>
      <c r="TMY192" s="72"/>
      <c r="TMZ192" s="72"/>
      <c r="TNA192" s="72"/>
      <c r="TNB192" s="72"/>
      <c r="TNC192" s="72"/>
      <c r="TND192" s="72"/>
      <c r="TNE192" s="71"/>
      <c r="TNF192" s="71"/>
      <c r="TNG192" s="71"/>
      <c r="TNH192" s="71"/>
      <c r="TNI192" s="71"/>
      <c r="TNJ192" s="71"/>
      <c r="TNK192" s="71"/>
      <c r="TNL192" s="72"/>
      <c r="TNM192" s="72"/>
      <c r="TNN192" s="72"/>
      <c r="TNO192" s="72"/>
      <c r="TNP192" s="72"/>
      <c r="TNQ192" s="72"/>
      <c r="TNR192" s="72"/>
      <c r="TNS192" s="72"/>
      <c r="TNT192" s="72"/>
      <c r="TNU192" s="71"/>
      <c r="TNV192" s="71"/>
      <c r="TNW192" s="71"/>
      <c r="TNX192" s="71"/>
      <c r="TNY192" s="71"/>
      <c r="TNZ192" s="71"/>
      <c r="TOA192" s="71"/>
      <c r="TOB192" s="72"/>
      <c r="TOC192" s="72"/>
      <c r="TOD192" s="72"/>
      <c r="TOE192" s="72"/>
      <c r="TOF192" s="72"/>
      <c r="TOG192" s="72"/>
      <c r="TOH192" s="72"/>
      <c r="TOI192" s="72"/>
      <c r="TOJ192" s="72"/>
      <c r="TOK192" s="71"/>
      <c r="TOL192" s="71"/>
      <c r="TOM192" s="71"/>
      <c r="TON192" s="71"/>
      <c r="TOO192" s="71"/>
      <c r="TOP192" s="71"/>
      <c r="TOQ192" s="71"/>
      <c r="TOR192" s="72"/>
      <c r="TOS192" s="72"/>
      <c r="TOT192" s="72"/>
      <c r="TOU192" s="72"/>
      <c r="TOV192" s="72"/>
      <c r="TOW192" s="72"/>
      <c r="TOX192" s="72"/>
      <c r="TOY192" s="72"/>
      <c r="TOZ192" s="72"/>
      <c r="TPA192" s="71"/>
      <c r="TPB192" s="71"/>
      <c r="TPC192" s="71"/>
      <c r="TPD192" s="71"/>
      <c r="TPE192" s="71"/>
      <c r="TPF192" s="71"/>
      <c r="TPG192" s="71"/>
      <c r="TPH192" s="72"/>
      <c r="TPI192" s="72"/>
      <c r="TPJ192" s="72"/>
      <c r="TPK192" s="72"/>
      <c r="TPL192" s="72"/>
      <c r="TPM192" s="72"/>
      <c r="TPN192" s="72"/>
      <c r="TPO192" s="72"/>
      <c r="TPP192" s="72"/>
      <c r="TPQ192" s="71"/>
      <c r="TPR192" s="71"/>
      <c r="TPS192" s="71"/>
      <c r="TPT192" s="71"/>
      <c r="TPU192" s="71"/>
      <c r="TPV192" s="71"/>
      <c r="TPW192" s="71"/>
      <c r="TPX192" s="72"/>
      <c r="TPY192" s="72"/>
      <c r="TPZ192" s="72"/>
      <c r="TQA192" s="72"/>
      <c r="TQB192" s="72"/>
      <c r="TQC192" s="72"/>
      <c r="TQD192" s="72"/>
      <c r="TQE192" s="72"/>
      <c r="TQF192" s="72"/>
      <c r="TQG192" s="71"/>
      <c r="TQH192" s="71"/>
      <c r="TQI192" s="71"/>
      <c r="TQJ192" s="71"/>
      <c r="TQK192" s="71"/>
      <c r="TQL192" s="71"/>
      <c r="TQM192" s="71"/>
      <c r="TQN192" s="72"/>
      <c r="TQO192" s="72"/>
      <c r="TQP192" s="72"/>
      <c r="TQQ192" s="72"/>
      <c r="TQR192" s="72"/>
      <c r="TQS192" s="72"/>
      <c r="TQT192" s="72"/>
      <c r="TQU192" s="72"/>
      <c r="TQV192" s="72"/>
      <c r="TQW192" s="71"/>
      <c r="TQX192" s="71"/>
      <c r="TQY192" s="71"/>
      <c r="TQZ192" s="71"/>
      <c r="TRA192" s="71"/>
      <c r="TRB192" s="71"/>
      <c r="TRC192" s="71"/>
      <c r="TRD192" s="72"/>
      <c r="TRE192" s="72"/>
      <c r="TRF192" s="72"/>
      <c r="TRG192" s="72"/>
      <c r="TRH192" s="72"/>
      <c r="TRI192" s="72"/>
      <c r="TRJ192" s="72"/>
      <c r="TRK192" s="72"/>
      <c r="TRL192" s="72"/>
      <c r="TRM192" s="71"/>
      <c r="TRN192" s="71"/>
      <c r="TRO192" s="71"/>
      <c r="TRP192" s="71"/>
      <c r="TRQ192" s="71"/>
      <c r="TRR192" s="71"/>
      <c r="TRS192" s="71"/>
      <c r="TRT192" s="72"/>
      <c r="TRU192" s="72"/>
      <c r="TRV192" s="72"/>
      <c r="TRW192" s="72"/>
      <c r="TRX192" s="72"/>
      <c r="TRY192" s="72"/>
      <c r="TRZ192" s="72"/>
      <c r="TSA192" s="72"/>
      <c r="TSB192" s="72"/>
      <c r="TSC192" s="71"/>
      <c r="TSD192" s="71"/>
      <c r="TSE192" s="71"/>
      <c r="TSF192" s="71"/>
      <c r="TSG192" s="71"/>
      <c r="TSH192" s="71"/>
      <c r="TSI192" s="71"/>
      <c r="TSJ192" s="72"/>
      <c r="TSK192" s="72"/>
      <c r="TSL192" s="72"/>
      <c r="TSM192" s="72"/>
      <c r="TSN192" s="72"/>
      <c r="TSO192" s="72"/>
      <c r="TSP192" s="72"/>
      <c r="TSQ192" s="72"/>
      <c r="TSR192" s="72"/>
      <c r="TSS192" s="71"/>
      <c r="TST192" s="71"/>
      <c r="TSU192" s="71"/>
      <c r="TSV192" s="71"/>
      <c r="TSW192" s="71"/>
      <c r="TSX192" s="71"/>
      <c r="TSY192" s="71"/>
      <c r="TSZ192" s="72"/>
      <c r="TTA192" s="72"/>
      <c r="TTB192" s="72"/>
      <c r="TTC192" s="72"/>
      <c r="TTD192" s="72"/>
      <c r="TTE192" s="72"/>
      <c r="TTF192" s="72"/>
      <c r="TTG192" s="72"/>
      <c r="TTH192" s="72"/>
      <c r="TTI192" s="71"/>
      <c r="TTJ192" s="71"/>
      <c r="TTK192" s="71"/>
      <c r="TTL192" s="71"/>
      <c r="TTM192" s="71"/>
      <c r="TTN192" s="71"/>
      <c r="TTO192" s="71"/>
      <c r="TTP192" s="72"/>
      <c r="TTQ192" s="72"/>
      <c r="TTR192" s="72"/>
      <c r="TTS192" s="72"/>
      <c r="TTT192" s="72"/>
      <c r="TTU192" s="72"/>
      <c r="TTV192" s="72"/>
      <c r="TTW192" s="72"/>
      <c r="TTX192" s="72"/>
      <c r="TTY192" s="71"/>
      <c r="TTZ192" s="71"/>
      <c r="TUA192" s="71"/>
      <c r="TUB192" s="71"/>
      <c r="TUC192" s="71"/>
      <c r="TUD192" s="71"/>
      <c r="TUE192" s="71"/>
      <c r="TUF192" s="72"/>
      <c r="TUG192" s="72"/>
      <c r="TUH192" s="72"/>
      <c r="TUI192" s="72"/>
      <c r="TUJ192" s="72"/>
      <c r="TUK192" s="72"/>
      <c r="TUL192" s="72"/>
      <c r="TUM192" s="72"/>
      <c r="TUN192" s="72"/>
      <c r="TUO192" s="71"/>
      <c r="TUP192" s="71"/>
      <c r="TUQ192" s="71"/>
      <c r="TUR192" s="71"/>
      <c r="TUS192" s="71"/>
      <c r="TUT192" s="71"/>
      <c r="TUU192" s="71"/>
      <c r="TUV192" s="72"/>
      <c r="TUW192" s="72"/>
      <c r="TUX192" s="72"/>
      <c r="TUY192" s="72"/>
      <c r="TUZ192" s="72"/>
      <c r="TVA192" s="72"/>
      <c r="TVB192" s="72"/>
      <c r="TVC192" s="72"/>
      <c r="TVD192" s="72"/>
      <c r="TVE192" s="71"/>
      <c r="TVF192" s="71"/>
      <c r="TVG192" s="71"/>
      <c r="TVH192" s="71"/>
      <c r="TVI192" s="71"/>
      <c r="TVJ192" s="71"/>
      <c r="TVK192" s="71"/>
      <c r="TVL192" s="72"/>
      <c r="TVM192" s="72"/>
      <c r="TVN192" s="72"/>
      <c r="TVO192" s="72"/>
      <c r="TVP192" s="72"/>
      <c r="TVQ192" s="72"/>
      <c r="TVR192" s="72"/>
      <c r="TVS192" s="72"/>
      <c r="TVT192" s="72"/>
      <c r="TVU192" s="71"/>
      <c r="TVV192" s="71"/>
      <c r="TVW192" s="71"/>
      <c r="TVX192" s="71"/>
      <c r="TVY192" s="71"/>
      <c r="TVZ192" s="71"/>
      <c r="TWA192" s="71"/>
      <c r="TWB192" s="72"/>
      <c r="TWC192" s="72"/>
      <c r="TWD192" s="72"/>
      <c r="TWE192" s="72"/>
      <c r="TWF192" s="72"/>
      <c r="TWG192" s="72"/>
      <c r="TWH192" s="72"/>
      <c r="TWI192" s="72"/>
      <c r="TWJ192" s="72"/>
      <c r="TWK192" s="71"/>
      <c r="TWL192" s="71"/>
      <c r="TWM192" s="71"/>
      <c r="TWN192" s="71"/>
      <c r="TWO192" s="71"/>
      <c r="TWP192" s="71"/>
      <c r="TWQ192" s="71"/>
      <c r="TWR192" s="72"/>
      <c r="TWS192" s="72"/>
      <c r="TWT192" s="72"/>
      <c r="TWU192" s="72"/>
      <c r="TWV192" s="72"/>
      <c r="TWW192" s="72"/>
      <c r="TWX192" s="72"/>
      <c r="TWY192" s="72"/>
      <c r="TWZ192" s="72"/>
      <c r="TXA192" s="71"/>
      <c r="TXB192" s="71"/>
      <c r="TXC192" s="71"/>
      <c r="TXD192" s="71"/>
      <c r="TXE192" s="71"/>
      <c r="TXF192" s="71"/>
      <c r="TXG192" s="71"/>
      <c r="TXH192" s="72"/>
      <c r="TXI192" s="72"/>
      <c r="TXJ192" s="72"/>
      <c r="TXK192" s="72"/>
      <c r="TXL192" s="72"/>
      <c r="TXM192" s="72"/>
      <c r="TXN192" s="72"/>
      <c r="TXO192" s="72"/>
      <c r="TXP192" s="72"/>
      <c r="TXQ192" s="71"/>
      <c r="TXR192" s="71"/>
      <c r="TXS192" s="71"/>
      <c r="TXT192" s="71"/>
      <c r="TXU192" s="71"/>
      <c r="TXV192" s="71"/>
      <c r="TXW192" s="71"/>
      <c r="TXX192" s="72"/>
      <c r="TXY192" s="72"/>
      <c r="TXZ192" s="72"/>
      <c r="TYA192" s="72"/>
      <c r="TYB192" s="72"/>
      <c r="TYC192" s="72"/>
      <c r="TYD192" s="72"/>
      <c r="TYE192" s="72"/>
      <c r="TYF192" s="72"/>
      <c r="TYG192" s="71"/>
      <c r="TYH192" s="71"/>
      <c r="TYI192" s="71"/>
      <c r="TYJ192" s="71"/>
      <c r="TYK192" s="71"/>
      <c r="TYL192" s="71"/>
      <c r="TYM192" s="71"/>
      <c r="TYN192" s="72"/>
      <c r="TYO192" s="72"/>
      <c r="TYP192" s="72"/>
      <c r="TYQ192" s="72"/>
      <c r="TYR192" s="72"/>
      <c r="TYS192" s="72"/>
      <c r="TYT192" s="72"/>
      <c r="TYU192" s="72"/>
      <c r="TYV192" s="72"/>
      <c r="TYW192" s="71"/>
      <c r="TYX192" s="71"/>
      <c r="TYY192" s="71"/>
      <c r="TYZ192" s="71"/>
      <c r="TZA192" s="71"/>
      <c r="TZB192" s="71"/>
      <c r="TZC192" s="71"/>
      <c r="TZD192" s="72"/>
      <c r="TZE192" s="72"/>
      <c r="TZF192" s="72"/>
      <c r="TZG192" s="72"/>
      <c r="TZH192" s="72"/>
      <c r="TZI192" s="72"/>
      <c r="TZJ192" s="72"/>
      <c r="TZK192" s="72"/>
      <c r="TZL192" s="72"/>
      <c r="TZM192" s="71"/>
      <c r="TZN192" s="71"/>
      <c r="TZO192" s="71"/>
      <c r="TZP192" s="71"/>
      <c r="TZQ192" s="71"/>
      <c r="TZR192" s="71"/>
      <c r="TZS192" s="71"/>
      <c r="TZT192" s="72"/>
      <c r="TZU192" s="72"/>
      <c r="TZV192" s="72"/>
      <c r="TZW192" s="72"/>
      <c r="TZX192" s="72"/>
      <c r="TZY192" s="72"/>
      <c r="TZZ192" s="72"/>
      <c r="UAA192" s="72"/>
      <c r="UAB192" s="72"/>
      <c r="UAC192" s="71"/>
      <c r="UAD192" s="71"/>
      <c r="UAE192" s="71"/>
      <c r="UAF192" s="71"/>
      <c r="UAG192" s="71"/>
      <c r="UAH192" s="71"/>
      <c r="UAI192" s="71"/>
      <c r="UAJ192" s="72"/>
      <c r="UAK192" s="72"/>
      <c r="UAL192" s="72"/>
      <c r="UAM192" s="72"/>
      <c r="UAN192" s="72"/>
      <c r="UAO192" s="72"/>
      <c r="UAP192" s="72"/>
      <c r="UAQ192" s="72"/>
      <c r="UAR192" s="72"/>
      <c r="UAS192" s="71"/>
      <c r="UAT192" s="71"/>
      <c r="UAU192" s="71"/>
      <c r="UAV192" s="71"/>
      <c r="UAW192" s="71"/>
      <c r="UAX192" s="71"/>
      <c r="UAY192" s="71"/>
      <c r="UAZ192" s="72"/>
      <c r="UBA192" s="72"/>
      <c r="UBB192" s="72"/>
      <c r="UBC192" s="72"/>
      <c r="UBD192" s="72"/>
      <c r="UBE192" s="72"/>
      <c r="UBF192" s="72"/>
      <c r="UBG192" s="72"/>
      <c r="UBH192" s="72"/>
      <c r="UBI192" s="71"/>
      <c r="UBJ192" s="71"/>
      <c r="UBK192" s="71"/>
      <c r="UBL192" s="71"/>
      <c r="UBM192" s="71"/>
      <c r="UBN192" s="71"/>
      <c r="UBO192" s="71"/>
      <c r="UBP192" s="72"/>
      <c r="UBQ192" s="72"/>
      <c r="UBR192" s="72"/>
      <c r="UBS192" s="72"/>
      <c r="UBT192" s="72"/>
      <c r="UBU192" s="72"/>
      <c r="UBV192" s="72"/>
      <c r="UBW192" s="72"/>
      <c r="UBX192" s="72"/>
      <c r="UBY192" s="71"/>
      <c r="UBZ192" s="71"/>
      <c r="UCA192" s="71"/>
      <c r="UCB192" s="71"/>
      <c r="UCC192" s="71"/>
      <c r="UCD192" s="71"/>
      <c r="UCE192" s="71"/>
      <c r="UCF192" s="72"/>
      <c r="UCG192" s="72"/>
      <c r="UCH192" s="72"/>
      <c r="UCI192" s="72"/>
      <c r="UCJ192" s="72"/>
      <c r="UCK192" s="72"/>
      <c r="UCL192" s="72"/>
      <c r="UCM192" s="72"/>
      <c r="UCN192" s="72"/>
      <c r="UCO192" s="71"/>
      <c r="UCP192" s="71"/>
      <c r="UCQ192" s="71"/>
      <c r="UCR192" s="71"/>
      <c r="UCS192" s="71"/>
      <c r="UCT192" s="71"/>
      <c r="UCU192" s="71"/>
      <c r="UCV192" s="72"/>
      <c r="UCW192" s="72"/>
      <c r="UCX192" s="72"/>
      <c r="UCY192" s="72"/>
      <c r="UCZ192" s="72"/>
      <c r="UDA192" s="72"/>
      <c r="UDB192" s="72"/>
      <c r="UDC192" s="72"/>
      <c r="UDD192" s="72"/>
      <c r="UDE192" s="71"/>
      <c r="UDF192" s="71"/>
      <c r="UDG192" s="71"/>
      <c r="UDH192" s="71"/>
      <c r="UDI192" s="71"/>
      <c r="UDJ192" s="71"/>
      <c r="UDK192" s="71"/>
      <c r="UDL192" s="72"/>
      <c r="UDM192" s="72"/>
      <c r="UDN192" s="72"/>
      <c r="UDO192" s="72"/>
      <c r="UDP192" s="72"/>
      <c r="UDQ192" s="72"/>
      <c r="UDR192" s="72"/>
      <c r="UDS192" s="72"/>
      <c r="UDT192" s="72"/>
      <c r="UDU192" s="71"/>
      <c r="UDV192" s="71"/>
      <c r="UDW192" s="71"/>
      <c r="UDX192" s="71"/>
      <c r="UDY192" s="71"/>
      <c r="UDZ192" s="71"/>
      <c r="UEA192" s="71"/>
      <c r="UEB192" s="72"/>
      <c r="UEC192" s="72"/>
      <c r="UED192" s="72"/>
      <c r="UEE192" s="72"/>
      <c r="UEF192" s="72"/>
      <c r="UEG192" s="72"/>
      <c r="UEH192" s="72"/>
      <c r="UEI192" s="72"/>
      <c r="UEJ192" s="72"/>
      <c r="UEK192" s="71"/>
      <c r="UEL192" s="71"/>
      <c r="UEM192" s="71"/>
      <c r="UEN192" s="71"/>
      <c r="UEO192" s="71"/>
      <c r="UEP192" s="71"/>
      <c r="UEQ192" s="71"/>
      <c r="UER192" s="72"/>
      <c r="UES192" s="72"/>
      <c r="UET192" s="72"/>
      <c r="UEU192" s="72"/>
      <c r="UEV192" s="72"/>
      <c r="UEW192" s="72"/>
      <c r="UEX192" s="72"/>
      <c r="UEY192" s="72"/>
      <c r="UEZ192" s="72"/>
      <c r="UFA192" s="71"/>
      <c r="UFB192" s="71"/>
      <c r="UFC192" s="71"/>
      <c r="UFD192" s="71"/>
      <c r="UFE192" s="71"/>
      <c r="UFF192" s="71"/>
      <c r="UFG192" s="71"/>
      <c r="UFH192" s="72"/>
      <c r="UFI192" s="72"/>
      <c r="UFJ192" s="72"/>
      <c r="UFK192" s="72"/>
      <c r="UFL192" s="72"/>
      <c r="UFM192" s="72"/>
      <c r="UFN192" s="72"/>
      <c r="UFO192" s="72"/>
      <c r="UFP192" s="72"/>
      <c r="UFQ192" s="71"/>
      <c r="UFR192" s="71"/>
      <c r="UFS192" s="71"/>
      <c r="UFT192" s="71"/>
      <c r="UFU192" s="71"/>
      <c r="UFV192" s="71"/>
      <c r="UFW192" s="71"/>
      <c r="UFX192" s="72"/>
      <c r="UFY192" s="72"/>
      <c r="UFZ192" s="72"/>
      <c r="UGA192" s="72"/>
      <c r="UGB192" s="72"/>
      <c r="UGC192" s="72"/>
      <c r="UGD192" s="72"/>
      <c r="UGE192" s="72"/>
      <c r="UGF192" s="72"/>
      <c r="UGG192" s="71"/>
      <c r="UGH192" s="71"/>
      <c r="UGI192" s="71"/>
      <c r="UGJ192" s="71"/>
      <c r="UGK192" s="71"/>
      <c r="UGL192" s="71"/>
      <c r="UGM192" s="71"/>
      <c r="UGN192" s="72"/>
      <c r="UGO192" s="72"/>
      <c r="UGP192" s="72"/>
      <c r="UGQ192" s="72"/>
      <c r="UGR192" s="72"/>
      <c r="UGS192" s="72"/>
      <c r="UGT192" s="72"/>
      <c r="UGU192" s="72"/>
      <c r="UGV192" s="72"/>
      <c r="UGW192" s="71"/>
      <c r="UGX192" s="71"/>
      <c r="UGY192" s="71"/>
      <c r="UGZ192" s="71"/>
      <c r="UHA192" s="71"/>
      <c r="UHB192" s="71"/>
      <c r="UHC192" s="71"/>
      <c r="UHD192" s="72"/>
      <c r="UHE192" s="72"/>
      <c r="UHF192" s="72"/>
      <c r="UHG192" s="72"/>
      <c r="UHH192" s="72"/>
      <c r="UHI192" s="72"/>
      <c r="UHJ192" s="72"/>
      <c r="UHK192" s="72"/>
      <c r="UHL192" s="72"/>
      <c r="UHM192" s="71"/>
      <c r="UHN192" s="71"/>
      <c r="UHO192" s="71"/>
      <c r="UHP192" s="71"/>
      <c r="UHQ192" s="71"/>
      <c r="UHR192" s="71"/>
      <c r="UHS192" s="71"/>
      <c r="UHT192" s="72"/>
      <c r="UHU192" s="72"/>
      <c r="UHV192" s="72"/>
      <c r="UHW192" s="72"/>
      <c r="UHX192" s="72"/>
      <c r="UHY192" s="72"/>
      <c r="UHZ192" s="72"/>
      <c r="UIA192" s="72"/>
      <c r="UIB192" s="72"/>
      <c r="UIC192" s="71"/>
      <c r="UID192" s="71"/>
      <c r="UIE192" s="71"/>
      <c r="UIF192" s="71"/>
      <c r="UIG192" s="71"/>
      <c r="UIH192" s="71"/>
      <c r="UII192" s="71"/>
      <c r="UIJ192" s="72"/>
      <c r="UIK192" s="72"/>
      <c r="UIL192" s="72"/>
      <c r="UIM192" s="72"/>
      <c r="UIN192" s="72"/>
      <c r="UIO192" s="72"/>
      <c r="UIP192" s="72"/>
      <c r="UIQ192" s="72"/>
      <c r="UIR192" s="72"/>
      <c r="UIS192" s="71"/>
      <c r="UIT192" s="71"/>
      <c r="UIU192" s="71"/>
      <c r="UIV192" s="71"/>
      <c r="UIW192" s="71"/>
      <c r="UIX192" s="71"/>
      <c r="UIY192" s="71"/>
      <c r="UIZ192" s="72"/>
      <c r="UJA192" s="72"/>
      <c r="UJB192" s="72"/>
      <c r="UJC192" s="72"/>
      <c r="UJD192" s="72"/>
      <c r="UJE192" s="72"/>
      <c r="UJF192" s="72"/>
      <c r="UJG192" s="72"/>
      <c r="UJH192" s="72"/>
      <c r="UJI192" s="71"/>
      <c r="UJJ192" s="71"/>
      <c r="UJK192" s="71"/>
      <c r="UJL192" s="71"/>
      <c r="UJM192" s="71"/>
      <c r="UJN192" s="71"/>
      <c r="UJO192" s="71"/>
      <c r="UJP192" s="72"/>
      <c r="UJQ192" s="72"/>
      <c r="UJR192" s="72"/>
      <c r="UJS192" s="72"/>
      <c r="UJT192" s="72"/>
      <c r="UJU192" s="72"/>
      <c r="UJV192" s="72"/>
      <c r="UJW192" s="72"/>
      <c r="UJX192" s="72"/>
      <c r="UJY192" s="71"/>
      <c r="UJZ192" s="71"/>
      <c r="UKA192" s="71"/>
      <c r="UKB192" s="71"/>
      <c r="UKC192" s="71"/>
      <c r="UKD192" s="71"/>
      <c r="UKE192" s="71"/>
      <c r="UKF192" s="72"/>
      <c r="UKG192" s="72"/>
      <c r="UKH192" s="72"/>
      <c r="UKI192" s="72"/>
      <c r="UKJ192" s="72"/>
      <c r="UKK192" s="72"/>
      <c r="UKL192" s="72"/>
      <c r="UKM192" s="72"/>
      <c r="UKN192" s="72"/>
      <c r="UKO192" s="71"/>
      <c r="UKP192" s="71"/>
      <c r="UKQ192" s="71"/>
      <c r="UKR192" s="71"/>
      <c r="UKS192" s="71"/>
      <c r="UKT192" s="71"/>
      <c r="UKU192" s="71"/>
      <c r="UKV192" s="72"/>
      <c r="UKW192" s="72"/>
      <c r="UKX192" s="72"/>
      <c r="UKY192" s="72"/>
      <c r="UKZ192" s="72"/>
      <c r="ULA192" s="72"/>
      <c r="ULB192" s="72"/>
      <c r="ULC192" s="72"/>
      <c r="ULD192" s="72"/>
      <c r="ULE192" s="71"/>
      <c r="ULF192" s="71"/>
      <c r="ULG192" s="71"/>
      <c r="ULH192" s="71"/>
      <c r="ULI192" s="71"/>
      <c r="ULJ192" s="71"/>
      <c r="ULK192" s="71"/>
      <c r="ULL192" s="72"/>
      <c r="ULM192" s="72"/>
      <c r="ULN192" s="72"/>
      <c r="ULO192" s="72"/>
      <c r="ULP192" s="72"/>
      <c r="ULQ192" s="72"/>
      <c r="ULR192" s="72"/>
      <c r="ULS192" s="72"/>
      <c r="ULT192" s="72"/>
      <c r="ULU192" s="71"/>
      <c r="ULV192" s="71"/>
      <c r="ULW192" s="71"/>
      <c r="ULX192" s="71"/>
      <c r="ULY192" s="71"/>
      <c r="ULZ192" s="71"/>
      <c r="UMA192" s="71"/>
      <c r="UMB192" s="72"/>
      <c r="UMC192" s="72"/>
      <c r="UMD192" s="72"/>
      <c r="UME192" s="72"/>
      <c r="UMF192" s="72"/>
      <c r="UMG192" s="72"/>
      <c r="UMH192" s="72"/>
      <c r="UMI192" s="72"/>
      <c r="UMJ192" s="72"/>
      <c r="UMK192" s="71"/>
      <c r="UML192" s="71"/>
      <c r="UMM192" s="71"/>
      <c r="UMN192" s="71"/>
      <c r="UMO192" s="71"/>
      <c r="UMP192" s="71"/>
      <c r="UMQ192" s="71"/>
      <c r="UMR192" s="72"/>
      <c r="UMS192" s="72"/>
      <c r="UMT192" s="72"/>
      <c r="UMU192" s="72"/>
      <c r="UMV192" s="72"/>
      <c r="UMW192" s="72"/>
      <c r="UMX192" s="72"/>
      <c r="UMY192" s="72"/>
      <c r="UMZ192" s="72"/>
      <c r="UNA192" s="71"/>
      <c r="UNB192" s="71"/>
      <c r="UNC192" s="71"/>
      <c r="UND192" s="71"/>
      <c r="UNE192" s="71"/>
      <c r="UNF192" s="71"/>
      <c r="UNG192" s="71"/>
      <c r="UNH192" s="72"/>
      <c r="UNI192" s="72"/>
      <c r="UNJ192" s="72"/>
      <c r="UNK192" s="72"/>
      <c r="UNL192" s="72"/>
      <c r="UNM192" s="72"/>
      <c r="UNN192" s="72"/>
      <c r="UNO192" s="72"/>
      <c r="UNP192" s="72"/>
      <c r="UNQ192" s="71"/>
      <c r="UNR192" s="71"/>
      <c r="UNS192" s="71"/>
      <c r="UNT192" s="71"/>
      <c r="UNU192" s="71"/>
      <c r="UNV192" s="71"/>
      <c r="UNW192" s="71"/>
      <c r="UNX192" s="72"/>
      <c r="UNY192" s="72"/>
      <c r="UNZ192" s="72"/>
      <c r="UOA192" s="72"/>
      <c r="UOB192" s="72"/>
      <c r="UOC192" s="72"/>
      <c r="UOD192" s="72"/>
      <c r="UOE192" s="72"/>
      <c r="UOF192" s="72"/>
      <c r="UOG192" s="71"/>
      <c r="UOH192" s="71"/>
      <c r="UOI192" s="71"/>
      <c r="UOJ192" s="71"/>
      <c r="UOK192" s="71"/>
      <c r="UOL192" s="71"/>
      <c r="UOM192" s="71"/>
      <c r="UON192" s="72"/>
      <c r="UOO192" s="72"/>
      <c r="UOP192" s="72"/>
      <c r="UOQ192" s="72"/>
      <c r="UOR192" s="72"/>
      <c r="UOS192" s="72"/>
      <c r="UOT192" s="72"/>
      <c r="UOU192" s="72"/>
      <c r="UOV192" s="72"/>
      <c r="UOW192" s="71"/>
      <c r="UOX192" s="71"/>
      <c r="UOY192" s="71"/>
      <c r="UOZ192" s="71"/>
      <c r="UPA192" s="71"/>
      <c r="UPB192" s="71"/>
      <c r="UPC192" s="71"/>
      <c r="UPD192" s="72"/>
      <c r="UPE192" s="72"/>
      <c r="UPF192" s="72"/>
      <c r="UPG192" s="72"/>
      <c r="UPH192" s="72"/>
      <c r="UPI192" s="72"/>
      <c r="UPJ192" s="72"/>
      <c r="UPK192" s="72"/>
      <c r="UPL192" s="72"/>
      <c r="UPM192" s="71"/>
      <c r="UPN192" s="71"/>
      <c r="UPO192" s="71"/>
      <c r="UPP192" s="71"/>
      <c r="UPQ192" s="71"/>
      <c r="UPR192" s="71"/>
      <c r="UPS192" s="71"/>
      <c r="UPT192" s="72"/>
      <c r="UPU192" s="72"/>
      <c r="UPV192" s="72"/>
      <c r="UPW192" s="72"/>
      <c r="UPX192" s="72"/>
      <c r="UPY192" s="72"/>
      <c r="UPZ192" s="72"/>
      <c r="UQA192" s="72"/>
      <c r="UQB192" s="72"/>
      <c r="UQC192" s="71"/>
      <c r="UQD192" s="71"/>
      <c r="UQE192" s="71"/>
      <c r="UQF192" s="71"/>
      <c r="UQG192" s="71"/>
      <c r="UQH192" s="71"/>
      <c r="UQI192" s="71"/>
      <c r="UQJ192" s="72"/>
      <c r="UQK192" s="72"/>
      <c r="UQL192" s="72"/>
      <c r="UQM192" s="72"/>
      <c r="UQN192" s="72"/>
      <c r="UQO192" s="72"/>
      <c r="UQP192" s="72"/>
      <c r="UQQ192" s="72"/>
      <c r="UQR192" s="72"/>
      <c r="UQS192" s="71"/>
      <c r="UQT192" s="71"/>
      <c r="UQU192" s="71"/>
      <c r="UQV192" s="71"/>
      <c r="UQW192" s="71"/>
      <c r="UQX192" s="71"/>
      <c r="UQY192" s="71"/>
      <c r="UQZ192" s="72"/>
      <c r="URA192" s="72"/>
      <c r="URB192" s="72"/>
      <c r="URC192" s="72"/>
      <c r="URD192" s="72"/>
      <c r="URE192" s="72"/>
      <c r="URF192" s="72"/>
      <c r="URG192" s="72"/>
      <c r="URH192" s="72"/>
      <c r="URI192" s="71"/>
      <c r="URJ192" s="71"/>
      <c r="URK192" s="71"/>
      <c r="URL192" s="71"/>
      <c r="URM192" s="71"/>
      <c r="URN192" s="71"/>
      <c r="URO192" s="71"/>
      <c r="URP192" s="72"/>
      <c r="URQ192" s="72"/>
      <c r="URR192" s="72"/>
      <c r="URS192" s="72"/>
      <c r="URT192" s="72"/>
      <c r="URU192" s="72"/>
      <c r="URV192" s="72"/>
      <c r="URW192" s="72"/>
      <c r="URX192" s="72"/>
      <c r="URY192" s="71"/>
      <c r="URZ192" s="71"/>
      <c r="USA192" s="71"/>
      <c r="USB192" s="71"/>
      <c r="USC192" s="71"/>
      <c r="USD192" s="71"/>
      <c r="USE192" s="71"/>
      <c r="USF192" s="72"/>
      <c r="USG192" s="72"/>
      <c r="USH192" s="72"/>
      <c r="USI192" s="72"/>
      <c r="USJ192" s="72"/>
      <c r="USK192" s="72"/>
      <c r="USL192" s="72"/>
      <c r="USM192" s="72"/>
      <c r="USN192" s="72"/>
      <c r="USO192" s="71"/>
      <c r="USP192" s="71"/>
      <c r="USQ192" s="71"/>
      <c r="USR192" s="71"/>
      <c r="USS192" s="71"/>
      <c r="UST192" s="71"/>
      <c r="USU192" s="71"/>
      <c r="USV192" s="72"/>
      <c r="USW192" s="72"/>
      <c r="USX192" s="72"/>
      <c r="USY192" s="72"/>
      <c r="USZ192" s="72"/>
      <c r="UTA192" s="72"/>
      <c r="UTB192" s="72"/>
      <c r="UTC192" s="72"/>
      <c r="UTD192" s="72"/>
      <c r="UTE192" s="71"/>
      <c r="UTF192" s="71"/>
      <c r="UTG192" s="71"/>
      <c r="UTH192" s="71"/>
      <c r="UTI192" s="71"/>
      <c r="UTJ192" s="71"/>
      <c r="UTK192" s="71"/>
      <c r="UTL192" s="72"/>
      <c r="UTM192" s="72"/>
      <c r="UTN192" s="72"/>
      <c r="UTO192" s="72"/>
      <c r="UTP192" s="72"/>
      <c r="UTQ192" s="72"/>
      <c r="UTR192" s="72"/>
      <c r="UTS192" s="72"/>
      <c r="UTT192" s="72"/>
      <c r="UTU192" s="71"/>
      <c r="UTV192" s="71"/>
      <c r="UTW192" s="71"/>
      <c r="UTX192" s="71"/>
      <c r="UTY192" s="71"/>
      <c r="UTZ192" s="71"/>
      <c r="UUA192" s="71"/>
      <c r="UUB192" s="72"/>
      <c r="UUC192" s="72"/>
      <c r="UUD192" s="72"/>
      <c r="UUE192" s="72"/>
      <c r="UUF192" s="72"/>
      <c r="UUG192" s="72"/>
      <c r="UUH192" s="72"/>
      <c r="UUI192" s="72"/>
      <c r="UUJ192" s="72"/>
      <c r="UUK192" s="71"/>
      <c r="UUL192" s="71"/>
      <c r="UUM192" s="71"/>
      <c r="UUN192" s="71"/>
      <c r="UUO192" s="71"/>
      <c r="UUP192" s="71"/>
      <c r="UUQ192" s="71"/>
      <c r="UUR192" s="72"/>
      <c r="UUS192" s="72"/>
      <c r="UUT192" s="72"/>
      <c r="UUU192" s="72"/>
      <c r="UUV192" s="72"/>
      <c r="UUW192" s="72"/>
      <c r="UUX192" s="72"/>
      <c r="UUY192" s="72"/>
      <c r="UUZ192" s="72"/>
      <c r="UVA192" s="71"/>
      <c r="UVB192" s="71"/>
      <c r="UVC192" s="71"/>
      <c r="UVD192" s="71"/>
      <c r="UVE192" s="71"/>
      <c r="UVF192" s="71"/>
      <c r="UVG192" s="71"/>
      <c r="UVH192" s="72"/>
      <c r="UVI192" s="72"/>
      <c r="UVJ192" s="72"/>
      <c r="UVK192" s="72"/>
      <c r="UVL192" s="72"/>
      <c r="UVM192" s="72"/>
      <c r="UVN192" s="72"/>
      <c r="UVO192" s="72"/>
      <c r="UVP192" s="72"/>
      <c r="UVQ192" s="71"/>
      <c r="UVR192" s="71"/>
      <c r="UVS192" s="71"/>
      <c r="UVT192" s="71"/>
      <c r="UVU192" s="71"/>
      <c r="UVV192" s="71"/>
      <c r="UVW192" s="71"/>
      <c r="UVX192" s="72"/>
      <c r="UVY192" s="72"/>
      <c r="UVZ192" s="72"/>
      <c r="UWA192" s="72"/>
      <c r="UWB192" s="72"/>
      <c r="UWC192" s="72"/>
      <c r="UWD192" s="72"/>
      <c r="UWE192" s="72"/>
      <c r="UWF192" s="72"/>
      <c r="UWG192" s="71"/>
      <c r="UWH192" s="71"/>
      <c r="UWI192" s="71"/>
      <c r="UWJ192" s="71"/>
      <c r="UWK192" s="71"/>
      <c r="UWL192" s="71"/>
      <c r="UWM192" s="71"/>
      <c r="UWN192" s="72"/>
      <c r="UWO192" s="72"/>
      <c r="UWP192" s="72"/>
      <c r="UWQ192" s="72"/>
      <c r="UWR192" s="72"/>
      <c r="UWS192" s="72"/>
      <c r="UWT192" s="72"/>
      <c r="UWU192" s="72"/>
      <c r="UWV192" s="72"/>
      <c r="UWW192" s="71"/>
      <c r="UWX192" s="71"/>
      <c r="UWY192" s="71"/>
      <c r="UWZ192" s="71"/>
      <c r="UXA192" s="71"/>
      <c r="UXB192" s="71"/>
      <c r="UXC192" s="71"/>
      <c r="UXD192" s="72"/>
      <c r="UXE192" s="72"/>
      <c r="UXF192" s="72"/>
      <c r="UXG192" s="72"/>
      <c r="UXH192" s="72"/>
      <c r="UXI192" s="72"/>
      <c r="UXJ192" s="72"/>
      <c r="UXK192" s="72"/>
      <c r="UXL192" s="72"/>
      <c r="UXM192" s="71"/>
      <c r="UXN192" s="71"/>
      <c r="UXO192" s="71"/>
      <c r="UXP192" s="71"/>
      <c r="UXQ192" s="71"/>
      <c r="UXR192" s="71"/>
      <c r="UXS192" s="71"/>
      <c r="UXT192" s="72"/>
      <c r="UXU192" s="72"/>
      <c r="UXV192" s="72"/>
      <c r="UXW192" s="72"/>
      <c r="UXX192" s="72"/>
      <c r="UXY192" s="72"/>
      <c r="UXZ192" s="72"/>
      <c r="UYA192" s="72"/>
      <c r="UYB192" s="72"/>
      <c r="UYC192" s="71"/>
      <c r="UYD192" s="71"/>
      <c r="UYE192" s="71"/>
      <c r="UYF192" s="71"/>
      <c r="UYG192" s="71"/>
      <c r="UYH192" s="71"/>
      <c r="UYI192" s="71"/>
      <c r="UYJ192" s="72"/>
      <c r="UYK192" s="72"/>
      <c r="UYL192" s="72"/>
      <c r="UYM192" s="72"/>
      <c r="UYN192" s="72"/>
      <c r="UYO192" s="72"/>
      <c r="UYP192" s="72"/>
      <c r="UYQ192" s="72"/>
      <c r="UYR192" s="72"/>
      <c r="UYS192" s="71"/>
      <c r="UYT192" s="71"/>
      <c r="UYU192" s="71"/>
      <c r="UYV192" s="71"/>
      <c r="UYW192" s="71"/>
      <c r="UYX192" s="71"/>
      <c r="UYY192" s="71"/>
      <c r="UYZ192" s="72"/>
      <c r="UZA192" s="72"/>
      <c r="UZB192" s="72"/>
      <c r="UZC192" s="72"/>
      <c r="UZD192" s="72"/>
      <c r="UZE192" s="72"/>
      <c r="UZF192" s="72"/>
      <c r="UZG192" s="72"/>
      <c r="UZH192" s="72"/>
      <c r="UZI192" s="71"/>
      <c r="UZJ192" s="71"/>
      <c r="UZK192" s="71"/>
      <c r="UZL192" s="71"/>
      <c r="UZM192" s="71"/>
      <c r="UZN192" s="71"/>
      <c r="UZO192" s="71"/>
      <c r="UZP192" s="72"/>
      <c r="UZQ192" s="72"/>
      <c r="UZR192" s="72"/>
      <c r="UZS192" s="72"/>
      <c r="UZT192" s="72"/>
      <c r="UZU192" s="72"/>
      <c r="UZV192" s="72"/>
      <c r="UZW192" s="72"/>
      <c r="UZX192" s="72"/>
      <c r="UZY192" s="71"/>
      <c r="UZZ192" s="71"/>
      <c r="VAA192" s="71"/>
      <c r="VAB192" s="71"/>
      <c r="VAC192" s="71"/>
      <c r="VAD192" s="71"/>
      <c r="VAE192" s="71"/>
      <c r="VAF192" s="72"/>
      <c r="VAG192" s="72"/>
      <c r="VAH192" s="72"/>
      <c r="VAI192" s="72"/>
      <c r="VAJ192" s="72"/>
      <c r="VAK192" s="72"/>
      <c r="VAL192" s="72"/>
      <c r="VAM192" s="72"/>
      <c r="VAN192" s="72"/>
      <c r="VAO192" s="71"/>
      <c r="VAP192" s="71"/>
      <c r="VAQ192" s="71"/>
      <c r="VAR192" s="71"/>
      <c r="VAS192" s="71"/>
      <c r="VAT192" s="71"/>
      <c r="VAU192" s="71"/>
      <c r="VAV192" s="72"/>
      <c r="VAW192" s="72"/>
      <c r="VAX192" s="72"/>
      <c r="VAY192" s="72"/>
      <c r="VAZ192" s="72"/>
      <c r="VBA192" s="72"/>
      <c r="VBB192" s="72"/>
      <c r="VBC192" s="72"/>
      <c r="VBD192" s="72"/>
      <c r="VBE192" s="71"/>
      <c r="VBF192" s="71"/>
      <c r="VBG192" s="71"/>
      <c r="VBH192" s="71"/>
      <c r="VBI192" s="71"/>
      <c r="VBJ192" s="71"/>
      <c r="VBK192" s="71"/>
      <c r="VBL192" s="72"/>
      <c r="VBM192" s="72"/>
      <c r="VBN192" s="72"/>
      <c r="VBO192" s="72"/>
      <c r="VBP192" s="72"/>
      <c r="VBQ192" s="72"/>
      <c r="VBR192" s="72"/>
      <c r="VBS192" s="72"/>
      <c r="VBT192" s="72"/>
      <c r="VBU192" s="71"/>
      <c r="VBV192" s="71"/>
      <c r="VBW192" s="71"/>
      <c r="VBX192" s="71"/>
      <c r="VBY192" s="71"/>
      <c r="VBZ192" s="71"/>
      <c r="VCA192" s="71"/>
      <c r="VCB192" s="72"/>
      <c r="VCC192" s="72"/>
      <c r="VCD192" s="72"/>
      <c r="VCE192" s="72"/>
      <c r="VCF192" s="72"/>
      <c r="VCG192" s="72"/>
      <c r="VCH192" s="72"/>
      <c r="VCI192" s="72"/>
      <c r="VCJ192" s="72"/>
      <c r="VCK192" s="71"/>
      <c r="VCL192" s="71"/>
      <c r="VCM192" s="71"/>
      <c r="VCN192" s="71"/>
      <c r="VCO192" s="71"/>
      <c r="VCP192" s="71"/>
      <c r="VCQ192" s="71"/>
      <c r="VCR192" s="72"/>
      <c r="VCS192" s="72"/>
      <c r="VCT192" s="72"/>
      <c r="VCU192" s="72"/>
      <c r="VCV192" s="72"/>
      <c r="VCW192" s="72"/>
      <c r="VCX192" s="72"/>
      <c r="VCY192" s="72"/>
      <c r="VCZ192" s="72"/>
      <c r="VDA192" s="71"/>
      <c r="VDB192" s="71"/>
      <c r="VDC192" s="71"/>
      <c r="VDD192" s="71"/>
      <c r="VDE192" s="71"/>
      <c r="VDF192" s="71"/>
      <c r="VDG192" s="71"/>
      <c r="VDH192" s="72"/>
      <c r="VDI192" s="72"/>
      <c r="VDJ192" s="72"/>
      <c r="VDK192" s="72"/>
      <c r="VDL192" s="72"/>
      <c r="VDM192" s="72"/>
      <c r="VDN192" s="72"/>
      <c r="VDO192" s="72"/>
      <c r="VDP192" s="72"/>
      <c r="VDQ192" s="71"/>
      <c r="VDR192" s="71"/>
      <c r="VDS192" s="71"/>
      <c r="VDT192" s="71"/>
      <c r="VDU192" s="71"/>
      <c r="VDV192" s="71"/>
      <c r="VDW192" s="71"/>
      <c r="VDX192" s="72"/>
      <c r="VDY192" s="72"/>
      <c r="VDZ192" s="72"/>
      <c r="VEA192" s="72"/>
      <c r="VEB192" s="72"/>
      <c r="VEC192" s="72"/>
      <c r="VED192" s="72"/>
      <c r="VEE192" s="72"/>
      <c r="VEF192" s="72"/>
      <c r="VEG192" s="71"/>
      <c r="VEH192" s="71"/>
      <c r="VEI192" s="71"/>
      <c r="VEJ192" s="71"/>
      <c r="VEK192" s="71"/>
      <c r="VEL192" s="71"/>
      <c r="VEM192" s="71"/>
      <c r="VEN192" s="72"/>
      <c r="VEO192" s="72"/>
      <c r="VEP192" s="72"/>
      <c r="VEQ192" s="72"/>
      <c r="VER192" s="72"/>
      <c r="VES192" s="72"/>
      <c r="VET192" s="72"/>
      <c r="VEU192" s="72"/>
      <c r="VEV192" s="72"/>
      <c r="VEW192" s="71"/>
      <c r="VEX192" s="71"/>
      <c r="VEY192" s="71"/>
      <c r="VEZ192" s="71"/>
      <c r="VFA192" s="71"/>
      <c r="VFB192" s="71"/>
      <c r="VFC192" s="71"/>
      <c r="VFD192" s="72"/>
      <c r="VFE192" s="72"/>
      <c r="VFF192" s="72"/>
      <c r="VFG192" s="72"/>
      <c r="VFH192" s="72"/>
      <c r="VFI192" s="72"/>
      <c r="VFJ192" s="72"/>
      <c r="VFK192" s="72"/>
      <c r="VFL192" s="72"/>
      <c r="VFM192" s="71"/>
      <c r="VFN192" s="71"/>
      <c r="VFO192" s="71"/>
      <c r="VFP192" s="71"/>
      <c r="VFQ192" s="71"/>
      <c r="VFR192" s="71"/>
      <c r="VFS192" s="71"/>
      <c r="VFT192" s="72"/>
      <c r="VFU192" s="72"/>
      <c r="VFV192" s="72"/>
      <c r="VFW192" s="72"/>
      <c r="VFX192" s="72"/>
      <c r="VFY192" s="72"/>
      <c r="VFZ192" s="72"/>
      <c r="VGA192" s="72"/>
      <c r="VGB192" s="72"/>
      <c r="VGC192" s="71"/>
      <c r="VGD192" s="71"/>
      <c r="VGE192" s="71"/>
      <c r="VGF192" s="71"/>
      <c r="VGG192" s="71"/>
      <c r="VGH192" s="71"/>
      <c r="VGI192" s="71"/>
      <c r="VGJ192" s="72"/>
      <c r="VGK192" s="72"/>
      <c r="VGL192" s="72"/>
      <c r="VGM192" s="72"/>
      <c r="VGN192" s="72"/>
      <c r="VGO192" s="72"/>
      <c r="VGP192" s="72"/>
      <c r="VGQ192" s="72"/>
      <c r="VGR192" s="72"/>
      <c r="VGS192" s="71"/>
      <c r="VGT192" s="71"/>
      <c r="VGU192" s="71"/>
      <c r="VGV192" s="71"/>
      <c r="VGW192" s="71"/>
      <c r="VGX192" s="71"/>
      <c r="VGY192" s="71"/>
      <c r="VGZ192" s="72"/>
      <c r="VHA192" s="72"/>
      <c r="VHB192" s="72"/>
      <c r="VHC192" s="72"/>
      <c r="VHD192" s="72"/>
      <c r="VHE192" s="72"/>
      <c r="VHF192" s="72"/>
      <c r="VHG192" s="72"/>
      <c r="VHH192" s="72"/>
      <c r="VHI192" s="71"/>
      <c r="VHJ192" s="71"/>
      <c r="VHK192" s="71"/>
      <c r="VHL192" s="71"/>
      <c r="VHM192" s="71"/>
      <c r="VHN192" s="71"/>
      <c r="VHO192" s="71"/>
      <c r="VHP192" s="72"/>
      <c r="VHQ192" s="72"/>
      <c r="VHR192" s="72"/>
      <c r="VHS192" s="72"/>
      <c r="VHT192" s="72"/>
      <c r="VHU192" s="72"/>
      <c r="VHV192" s="72"/>
      <c r="VHW192" s="72"/>
      <c r="VHX192" s="72"/>
      <c r="VHY192" s="71"/>
      <c r="VHZ192" s="71"/>
      <c r="VIA192" s="71"/>
      <c r="VIB192" s="71"/>
      <c r="VIC192" s="71"/>
      <c r="VID192" s="71"/>
      <c r="VIE192" s="71"/>
      <c r="VIF192" s="72"/>
      <c r="VIG192" s="72"/>
      <c r="VIH192" s="72"/>
      <c r="VII192" s="72"/>
      <c r="VIJ192" s="72"/>
      <c r="VIK192" s="72"/>
      <c r="VIL192" s="72"/>
      <c r="VIM192" s="72"/>
      <c r="VIN192" s="72"/>
      <c r="VIO192" s="71"/>
      <c r="VIP192" s="71"/>
      <c r="VIQ192" s="71"/>
      <c r="VIR192" s="71"/>
      <c r="VIS192" s="71"/>
      <c r="VIT192" s="71"/>
      <c r="VIU192" s="71"/>
      <c r="VIV192" s="72"/>
      <c r="VIW192" s="72"/>
      <c r="VIX192" s="72"/>
      <c r="VIY192" s="72"/>
      <c r="VIZ192" s="72"/>
      <c r="VJA192" s="72"/>
      <c r="VJB192" s="72"/>
      <c r="VJC192" s="72"/>
      <c r="VJD192" s="72"/>
      <c r="VJE192" s="71"/>
      <c r="VJF192" s="71"/>
      <c r="VJG192" s="71"/>
      <c r="VJH192" s="71"/>
      <c r="VJI192" s="71"/>
      <c r="VJJ192" s="71"/>
      <c r="VJK192" s="71"/>
      <c r="VJL192" s="72"/>
      <c r="VJM192" s="72"/>
      <c r="VJN192" s="72"/>
      <c r="VJO192" s="72"/>
      <c r="VJP192" s="72"/>
      <c r="VJQ192" s="72"/>
      <c r="VJR192" s="72"/>
      <c r="VJS192" s="72"/>
      <c r="VJT192" s="72"/>
      <c r="VJU192" s="71"/>
      <c r="VJV192" s="71"/>
      <c r="VJW192" s="71"/>
      <c r="VJX192" s="71"/>
      <c r="VJY192" s="71"/>
      <c r="VJZ192" s="71"/>
      <c r="VKA192" s="71"/>
      <c r="VKB192" s="72"/>
      <c r="VKC192" s="72"/>
      <c r="VKD192" s="72"/>
      <c r="VKE192" s="72"/>
      <c r="VKF192" s="72"/>
      <c r="VKG192" s="72"/>
      <c r="VKH192" s="72"/>
      <c r="VKI192" s="72"/>
      <c r="VKJ192" s="72"/>
      <c r="VKK192" s="71"/>
      <c r="VKL192" s="71"/>
      <c r="VKM192" s="71"/>
      <c r="VKN192" s="71"/>
      <c r="VKO192" s="71"/>
      <c r="VKP192" s="71"/>
      <c r="VKQ192" s="71"/>
      <c r="VKR192" s="72"/>
      <c r="VKS192" s="72"/>
      <c r="VKT192" s="72"/>
      <c r="VKU192" s="72"/>
      <c r="VKV192" s="72"/>
      <c r="VKW192" s="72"/>
      <c r="VKX192" s="72"/>
      <c r="VKY192" s="72"/>
      <c r="VKZ192" s="72"/>
      <c r="VLA192" s="71"/>
      <c r="VLB192" s="71"/>
      <c r="VLC192" s="71"/>
      <c r="VLD192" s="71"/>
      <c r="VLE192" s="71"/>
      <c r="VLF192" s="71"/>
      <c r="VLG192" s="71"/>
      <c r="VLH192" s="72"/>
      <c r="VLI192" s="72"/>
      <c r="VLJ192" s="72"/>
      <c r="VLK192" s="72"/>
      <c r="VLL192" s="72"/>
      <c r="VLM192" s="72"/>
      <c r="VLN192" s="72"/>
      <c r="VLO192" s="72"/>
      <c r="VLP192" s="72"/>
      <c r="VLQ192" s="71"/>
      <c r="VLR192" s="71"/>
      <c r="VLS192" s="71"/>
      <c r="VLT192" s="71"/>
      <c r="VLU192" s="71"/>
      <c r="VLV192" s="71"/>
      <c r="VLW192" s="71"/>
      <c r="VLX192" s="72"/>
      <c r="VLY192" s="72"/>
      <c r="VLZ192" s="72"/>
      <c r="VMA192" s="72"/>
      <c r="VMB192" s="72"/>
      <c r="VMC192" s="72"/>
      <c r="VMD192" s="72"/>
      <c r="VME192" s="72"/>
      <c r="VMF192" s="72"/>
      <c r="VMG192" s="71"/>
      <c r="VMH192" s="71"/>
      <c r="VMI192" s="71"/>
      <c r="VMJ192" s="71"/>
      <c r="VMK192" s="71"/>
      <c r="VML192" s="71"/>
      <c r="VMM192" s="71"/>
      <c r="VMN192" s="72"/>
      <c r="VMO192" s="72"/>
      <c r="VMP192" s="72"/>
      <c r="VMQ192" s="72"/>
      <c r="VMR192" s="72"/>
      <c r="VMS192" s="72"/>
      <c r="VMT192" s="72"/>
      <c r="VMU192" s="72"/>
      <c r="VMV192" s="72"/>
      <c r="VMW192" s="71"/>
      <c r="VMX192" s="71"/>
      <c r="VMY192" s="71"/>
      <c r="VMZ192" s="71"/>
      <c r="VNA192" s="71"/>
      <c r="VNB192" s="71"/>
      <c r="VNC192" s="71"/>
      <c r="VND192" s="72"/>
      <c r="VNE192" s="72"/>
      <c r="VNF192" s="72"/>
      <c r="VNG192" s="72"/>
      <c r="VNH192" s="72"/>
      <c r="VNI192" s="72"/>
      <c r="VNJ192" s="72"/>
      <c r="VNK192" s="72"/>
      <c r="VNL192" s="72"/>
      <c r="VNM192" s="71"/>
      <c r="VNN192" s="71"/>
      <c r="VNO192" s="71"/>
      <c r="VNP192" s="71"/>
      <c r="VNQ192" s="71"/>
      <c r="VNR192" s="71"/>
      <c r="VNS192" s="71"/>
      <c r="VNT192" s="72"/>
      <c r="VNU192" s="72"/>
      <c r="VNV192" s="72"/>
      <c r="VNW192" s="72"/>
      <c r="VNX192" s="72"/>
      <c r="VNY192" s="72"/>
      <c r="VNZ192" s="72"/>
      <c r="VOA192" s="72"/>
      <c r="VOB192" s="72"/>
      <c r="VOC192" s="71"/>
      <c r="VOD192" s="71"/>
      <c r="VOE192" s="71"/>
      <c r="VOF192" s="71"/>
      <c r="VOG192" s="71"/>
      <c r="VOH192" s="71"/>
      <c r="VOI192" s="71"/>
      <c r="VOJ192" s="72"/>
      <c r="VOK192" s="72"/>
      <c r="VOL192" s="72"/>
      <c r="VOM192" s="72"/>
      <c r="VON192" s="72"/>
      <c r="VOO192" s="72"/>
      <c r="VOP192" s="72"/>
      <c r="VOQ192" s="72"/>
      <c r="VOR192" s="72"/>
      <c r="VOS192" s="71"/>
      <c r="VOT192" s="71"/>
      <c r="VOU192" s="71"/>
      <c r="VOV192" s="71"/>
      <c r="VOW192" s="71"/>
      <c r="VOX192" s="71"/>
      <c r="VOY192" s="71"/>
      <c r="VOZ192" s="72"/>
      <c r="VPA192" s="72"/>
      <c r="VPB192" s="72"/>
      <c r="VPC192" s="72"/>
      <c r="VPD192" s="72"/>
      <c r="VPE192" s="72"/>
      <c r="VPF192" s="72"/>
      <c r="VPG192" s="72"/>
      <c r="VPH192" s="72"/>
      <c r="VPI192" s="71"/>
      <c r="VPJ192" s="71"/>
      <c r="VPK192" s="71"/>
      <c r="VPL192" s="71"/>
      <c r="VPM192" s="71"/>
      <c r="VPN192" s="71"/>
      <c r="VPO192" s="71"/>
      <c r="VPP192" s="72"/>
      <c r="VPQ192" s="72"/>
      <c r="VPR192" s="72"/>
      <c r="VPS192" s="72"/>
      <c r="VPT192" s="72"/>
      <c r="VPU192" s="72"/>
      <c r="VPV192" s="72"/>
      <c r="VPW192" s="72"/>
      <c r="VPX192" s="72"/>
      <c r="VPY192" s="71"/>
      <c r="VPZ192" s="71"/>
      <c r="VQA192" s="71"/>
      <c r="VQB192" s="71"/>
      <c r="VQC192" s="71"/>
      <c r="VQD192" s="71"/>
      <c r="VQE192" s="71"/>
      <c r="VQF192" s="72"/>
      <c r="VQG192" s="72"/>
      <c r="VQH192" s="72"/>
      <c r="VQI192" s="72"/>
      <c r="VQJ192" s="72"/>
      <c r="VQK192" s="72"/>
      <c r="VQL192" s="72"/>
      <c r="VQM192" s="72"/>
      <c r="VQN192" s="72"/>
      <c r="VQO192" s="71"/>
      <c r="VQP192" s="71"/>
      <c r="VQQ192" s="71"/>
      <c r="VQR192" s="71"/>
      <c r="VQS192" s="71"/>
      <c r="VQT192" s="71"/>
      <c r="VQU192" s="71"/>
      <c r="VQV192" s="72"/>
      <c r="VQW192" s="72"/>
      <c r="VQX192" s="72"/>
      <c r="VQY192" s="72"/>
      <c r="VQZ192" s="72"/>
      <c r="VRA192" s="72"/>
      <c r="VRB192" s="72"/>
      <c r="VRC192" s="72"/>
      <c r="VRD192" s="72"/>
      <c r="VRE192" s="71"/>
      <c r="VRF192" s="71"/>
      <c r="VRG192" s="71"/>
      <c r="VRH192" s="71"/>
      <c r="VRI192" s="71"/>
      <c r="VRJ192" s="71"/>
      <c r="VRK192" s="71"/>
      <c r="VRL192" s="72"/>
      <c r="VRM192" s="72"/>
      <c r="VRN192" s="72"/>
      <c r="VRO192" s="72"/>
      <c r="VRP192" s="72"/>
      <c r="VRQ192" s="72"/>
      <c r="VRR192" s="72"/>
      <c r="VRS192" s="72"/>
      <c r="VRT192" s="72"/>
      <c r="VRU192" s="71"/>
      <c r="VRV192" s="71"/>
      <c r="VRW192" s="71"/>
      <c r="VRX192" s="71"/>
      <c r="VRY192" s="71"/>
      <c r="VRZ192" s="71"/>
      <c r="VSA192" s="71"/>
      <c r="VSB192" s="72"/>
      <c r="VSC192" s="72"/>
      <c r="VSD192" s="72"/>
      <c r="VSE192" s="72"/>
      <c r="VSF192" s="72"/>
      <c r="VSG192" s="72"/>
      <c r="VSH192" s="72"/>
      <c r="VSI192" s="72"/>
      <c r="VSJ192" s="72"/>
      <c r="VSK192" s="71"/>
      <c r="VSL192" s="71"/>
      <c r="VSM192" s="71"/>
      <c r="VSN192" s="71"/>
      <c r="VSO192" s="71"/>
      <c r="VSP192" s="71"/>
      <c r="VSQ192" s="71"/>
      <c r="VSR192" s="72"/>
      <c r="VSS192" s="72"/>
      <c r="VST192" s="72"/>
      <c r="VSU192" s="72"/>
      <c r="VSV192" s="72"/>
      <c r="VSW192" s="72"/>
      <c r="VSX192" s="72"/>
      <c r="VSY192" s="72"/>
      <c r="VSZ192" s="72"/>
      <c r="VTA192" s="71"/>
      <c r="VTB192" s="71"/>
      <c r="VTC192" s="71"/>
      <c r="VTD192" s="71"/>
      <c r="VTE192" s="71"/>
      <c r="VTF192" s="71"/>
      <c r="VTG192" s="71"/>
      <c r="VTH192" s="72"/>
      <c r="VTI192" s="72"/>
      <c r="VTJ192" s="72"/>
      <c r="VTK192" s="72"/>
      <c r="VTL192" s="72"/>
      <c r="VTM192" s="72"/>
      <c r="VTN192" s="72"/>
      <c r="VTO192" s="72"/>
      <c r="VTP192" s="72"/>
      <c r="VTQ192" s="71"/>
      <c r="VTR192" s="71"/>
      <c r="VTS192" s="71"/>
      <c r="VTT192" s="71"/>
      <c r="VTU192" s="71"/>
      <c r="VTV192" s="71"/>
      <c r="VTW192" s="71"/>
      <c r="VTX192" s="72"/>
      <c r="VTY192" s="72"/>
      <c r="VTZ192" s="72"/>
      <c r="VUA192" s="72"/>
      <c r="VUB192" s="72"/>
      <c r="VUC192" s="72"/>
      <c r="VUD192" s="72"/>
      <c r="VUE192" s="72"/>
      <c r="VUF192" s="72"/>
      <c r="VUG192" s="71"/>
      <c r="VUH192" s="71"/>
      <c r="VUI192" s="71"/>
      <c r="VUJ192" s="71"/>
      <c r="VUK192" s="71"/>
      <c r="VUL192" s="71"/>
      <c r="VUM192" s="71"/>
      <c r="VUN192" s="72"/>
      <c r="VUO192" s="72"/>
      <c r="VUP192" s="72"/>
      <c r="VUQ192" s="72"/>
      <c r="VUR192" s="72"/>
      <c r="VUS192" s="72"/>
      <c r="VUT192" s="72"/>
      <c r="VUU192" s="72"/>
      <c r="VUV192" s="72"/>
      <c r="VUW192" s="71"/>
      <c r="VUX192" s="71"/>
      <c r="VUY192" s="71"/>
      <c r="VUZ192" s="71"/>
      <c r="VVA192" s="71"/>
      <c r="VVB192" s="71"/>
      <c r="VVC192" s="71"/>
      <c r="VVD192" s="72"/>
      <c r="VVE192" s="72"/>
      <c r="VVF192" s="72"/>
      <c r="VVG192" s="72"/>
      <c r="VVH192" s="72"/>
      <c r="VVI192" s="72"/>
      <c r="VVJ192" s="72"/>
      <c r="VVK192" s="72"/>
      <c r="VVL192" s="72"/>
      <c r="VVM192" s="71"/>
      <c r="VVN192" s="71"/>
      <c r="VVO192" s="71"/>
      <c r="VVP192" s="71"/>
      <c r="VVQ192" s="71"/>
      <c r="VVR192" s="71"/>
      <c r="VVS192" s="71"/>
      <c r="VVT192" s="72"/>
      <c r="VVU192" s="72"/>
      <c r="VVV192" s="72"/>
      <c r="VVW192" s="72"/>
      <c r="VVX192" s="72"/>
      <c r="VVY192" s="72"/>
      <c r="VVZ192" s="72"/>
      <c r="VWA192" s="72"/>
      <c r="VWB192" s="72"/>
      <c r="VWC192" s="71"/>
      <c r="VWD192" s="71"/>
      <c r="VWE192" s="71"/>
      <c r="VWF192" s="71"/>
      <c r="VWG192" s="71"/>
      <c r="VWH192" s="71"/>
      <c r="VWI192" s="71"/>
      <c r="VWJ192" s="72"/>
      <c r="VWK192" s="72"/>
      <c r="VWL192" s="72"/>
      <c r="VWM192" s="72"/>
      <c r="VWN192" s="72"/>
      <c r="VWO192" s="72"/>
      <c r="VWP192" s="72"/>
      <c r="VWQ192" s="72"/>
      <c r="VWR192" s="72"/>
      <c r="VWS192" s="71"/>
      <c r="VWT192" s="71"/>
      <c r="VWU192" s="71"/>
      <c r="VWV192" s="71"/>
      <c r="VWW192" s="71"/>
      <c r="VWX192" s="71"/>
      <c r="VWY192" s="71"/>
      <c r="VWZ192" s="72"/>
      <c r="VXA192" s="72"/>
      <c r="VXB192" s="72"/>
      <c r="VXC192" s="72"/>
      <c r="VXD192" s="72"/>
      <c r="VXE192" s="72"/>
      <c r="VXF192" s="72"/>
      <c r="VXG192" s="72"/>
      <c r="VXH192" s="72"/>
      <c r="VXI192" s="71"/>
      <c r="VXJ192" s="71"/>
      <c r="VXK192" s="71"/>
      <c r="VXL192" s="71"/>
      <c r="VXM192" s="71"/>
      <c r="VXN192" s="71"/>
      <c r="VXO192" s="71"/>
      <c r="VXP192" s="72"/>
      <c r="VXQ192" s="72"/>
      <c r="VXR192" s="72"/>
      <c r="VXS192" s="72"/>
      <c r="VXT192" s="72"/>
      <c r="VXU192" s="72"/>
      <c r="VXV192" s="72"/>
      <c r="VXW192" s="72"/>
      <c r="VXX192" s="72"/>
      <c r="VXY192" s="71"/>
      <c r="VXZ192" s="71"/>
      <c r="VYA192" s="71"/>
      <c r="VYB192" s="71"/>
      <c r="VYC192" s="71"/>
      <c r="VYD192" s="71"/>
      <c r="VYE192" s="71"/>
      <c r="VYF192" s="72"/>
      <c r="VYG192" s="72"/>
      <c r="VYH192" s="72"/>
      <c r="VYI192" s="72"/>
      <c r="VYJ192" s="72"/>
      <c r="VYK192" s="72"/>
      <c r="VYL192" s="72"/>
      <c r="VYM192" s="72"/>
      <c r="VYN192" s="72"/>
      <c r="VYO192" s="71"/>
      <c r="VYP192" s="71"/>
      <c r="VYQ192" s="71"/>
      <c r="VYR192" s="71"/>
      <c r="VYS192" s="71"/>
      <c r="VYT192" s="71"/>
      <c r="VYU192" s="71"/>
      <c r="VYV192" s="72"/>
      <c r="VYW192" s="72"/>
      <c r="VYX192" s="72"/>
      <c r="VYY192" s="72"/>
      <c r="VYZ192" s="72"/>
      <c r="VZA192" s="72"/>
      <c r="VZB192" s="72"/>
      <c r="VZC192" s="72"/>
      <c r="VZD192" s="72"/>
      <c r="VZE192" s="71"/>
      <c r="VZF192" s="71"/>
      <c r="VZG192" s="71"/>
      <c r="VZH192" s="71"/>
      <c r="VZI192" s="71"/>
      <c r="VZJ192" s="71"/>
      <c r="VZK192" s="71"/>
      <c r="VZL192" s="72"/>
      <c r="VZM192" s="72"/>
      <c r="VZN192" s="72"/>
      <c r="VZO192" s="72"/>
      <c r="VZP192" s="72"/>
      <c r="VZQ192" s="72"/>
      <c r="VZR192" s="72"/>
      <c r="VZS192" s="72"/>
      <c r="VZT192" s="72"/>
      <c r="VZU192" s="71"/>
      <c r="VZV192" s="71"/>
      <c r="VZW192" s="71"/>
      <c r="VZX192" s="71"/>
      <c r="VZY192" s="71"/>
      <c r="VZZ192" s="71"/>
      <c r="WAA192" s="71"/>
      <c r="WAB192" s="72"/>
      <c r="WAC192" s="72"/>
      <c r="WAD192" s="72"/>
      <c r="WAE192" s="72"/>
      <c r="WAF192" s="72"/>
      <c r="WAG192" s="72"/>
      <c r="WAH192" s="72"/>
      <c r="WAI192" s="72"/>
      <c r="WAJ192" s="72"/>
      <c r="WAK192" s="71"/>
      <c r="WAL192" s="71"/>
      <c r="WAM192" s="71"/>
      <c r="WAN192" s="71"/>
      <c r="WAO192" s="71"/>
      <c r="WAP192" s="71"/>
      <c r="WAQ192" s="71"/>
      <c r="WAR192" s="72"/>
      <c r="WAS192" s="72"/>
      <c r="WAT192" s="72"/>
      <c r="WAU192" s="72"/>
      <c r="WAV192" s="72"/>
      <c r="WAW192" s="72"/>
      <c r="WAX192" s="72"/>
      <c r="WAY192" s="72"/>
      <c r="WAZ192" s="72"/>
      <c r="WBA192" s="71"/>
      <c r="WBB192" s="71"/>
      <c r="WBC192" s="71"/>
      <c r="WBD192" s="71"/>
      <c r="WBE192" s="71"/>
      <c r="WBF192" s="71"/>
      <c r="WBG192" s="71"/>
      <c r="WBH192" s="72"/>
      <c r="WBI192" s="72"/>
      <c r="WBJ192" s="72"/>
      <c r="WBK192" s="72"/>
      <c r="WBL192" s="72"/>
      <c r="WBM192" s="72"/>
      <c r="WBN192" s="72"/>
      <c r="WBO192" s="72"/>
      <c r="WBP192" s="72"/>
      <c r="WBQ192" s="71"/>
      <c r="WBR192" s="71"/>
      <c r="WBS192" s="71"/>
      <c r="WBT192" s="71"/>
      <c r="WBU192" s="71"/>
      <c r="WBV192" s="71"/>
      <c r="WBW192" s="71"/>
      <c r="WBX192" s="72"/>
      <c r="WBY192" s="72"/>
      <c r="WBZ192" s="72"/>
      <c r="WCA192" s="72"/>
      <c r="WCB192" s="72"/>
      <c r="WCC192" s="72"/>
      <c r="WCD192" s="72"/>
      <c r="WCE192" s="72"/>
      <c r="WCF192" s="72"/>
      <c r="WCG192" s="71"/>
      <c r="WCH192" s="71"/>
      <c r="WCI192" s="71"/>
      <c r="WCJ192" s="71"/>
      <c r="WCK192" s="71"/>
      <c r="WCL192" s="71"/>
      <c r="WCM192" s="71"/>
      <c r="WCN192" s="72"/>
      <c r="WCO192" s="72"/>
      <c r="WCP192" s="72"/>
      <c r="WCQ192" s="72"/>
      <c r="WCR192" s="72"/>
      <c r="WCS192" s="72"/>
      <c r="WCT192" s="72"/>
      <c r="WCU192" s="72"/>
      <c r="WCV192" s="72"/>
      <c r="WCW192" s="71"/>
      <c r="WCX192" s="71"/>
      <c r="WCY192" s="71"/>
      <c r="WCZ192" s="71"/>
      <c r="WDA192" s="71"/>
      <c r="WDB192" s="71"/>
      <c r="WDC192" s="71"/>
      <c r="WDD192" s="72"/>
      <c r="WDE192" s="72"/>
      <c r="WDF192" s="72"/>
      <c r="WDG192" s="72"/>
      <c r="WDH192" s="72"/>
      <c r="WDI192" s="72"/>
      <c r="WDJ192" s="72"/>
      <c r="WDK192" s="72"/>
      <c r="WDL192" s="72"/>
      <c r="WDM192" s="71"/>
      <c r="WDN192" s="71"/>
      <c r="WDO192" s="71"/>
      <c r="WDP192" s="71"/>
      <c r="WDQ192" s="71"/>
      <c r="WDR192" s="71"/>
      <c r="WDS192" s="71"/>
      <c r="WDT192" s="72"/>
      <c r="WDU192" s="72"/>
      <c r="WDV192" s="72"/>
      <c r="WDW192" s="72"/>
      <c r="WDX192" s="72"/>
      <c r="WDY192" s="72"/>
      <c r="WDZ192" s="72"/>
      <c r="WEA192" s="72"/>
      <c r="WEB192" s="72"/>
      <c r="WEC192" s="71"/>
      <c r="WED192" s="71"/>
      <c r="WEE192" s="71"/>
      <c r="WEF192" s="71"/>
      <c r="WEG192" s="71"/>
      <c r="WEH192" s="71"/>
      <c r="WEI192" s="71"/>
      <c r="WEJ192" s="72"/>
      <c r="WEK192" s="72"/>
      <c r="WEL192" s="72"/>
      <c r="WEM192" s="72"/>
      <c r="WEN192" s="72"/>
      <c r="WEO192" s="72"/>
      <c r="WEP192" s="72"/>
      <c r="WEQ192" s="72"/>
      <c r="WER192" s="72"/>
      <c r="WES192" s="71"/>
      <c r="WET192" s="71"/>
      <c r="WEU192" s="71"/>
      <c r="WEV192" s="71"/>
      <c r="WEW192" s="71"/>
      <c r="WEX192" s="71"/>
      <c r="WEY192" s="71"/>
      <c r="WEZ192" s="72"/>
      <c r="WFA192" s="72"/>
      <c r="WFB192" s="72"/>
      <c r="WFC192" s="72"/>
      <c r="WFD192" s="72"/>
      <c r="WFE192" s="72"/>
      <c r="WFF192" s="72"/>
      <c r="WFG192" s="72"/>
      <c r="WFH192" s="72"/>
      <c r="WFI192" s="71"/>
      <c r="WFJ192" s="71"/>
      <c r="WFK192" s="71"/>
      <c r="WFL192" s="71"/>
      <c r="WFM192" s="71"/>
      <c r="WFN192" s="71"/>
      <c r="WFO192" s="71"/>
      <c r="WFP192" s="72"/>
      <c r="WFQ192" s="72"/>
      <c r="WFR192" s="72"/>
      <c r="WFS192" s="72"/>
      <c r="WFT192" s="72"/>
      <c r="WFU192" s="72"/>
      <c r="WFV192" s="72"/>
      <c r="WFW192" s="72"/>
      <c r="WFX192" s="72"/>
      <c r="WFY192" s="71"/>
      <c r="WFZ192" s="71"/>
      <c r="WGA192" s="71"/>
      <c r="WGB192" s="71"/>
      <c r="WGC192" s="71"/>
      <c r="WGD192" s="71"/>
      <c r="WGE192" s="71"/>
      <c r="WGF192" s="72"/>
      <c r="WGG192" s="72"/>
      <c r="WGH192" s="72"/>
      <c r="WGI192" s="72"/>
      <c r="WGJ192" s="72"/>
      <c r="WGK192" s="72"/>
      <c r="WGL192" s="72"/>
      <c r="WGM192" s="72"/>
      <c r="WGN192" s="72"/>
      <c r="WGO192" s="71"/>
      <c r="WGP192" s="71"/>
      <c r="WGQ192" s="71"/>
      <c r="WGR192" s="71"/>
      <c r="WGS192" s="71"/>
      <c r="WGT192" s="71"/>
      <c r="WGU192" s="71"/>
      <c r="WGV192" s="72"/>
      <c r="WGW192" s="72"/>
      <c r="WGX192" s="72"/>
      <c r="WGY192" s="72"/>
      <c r="WGZ192" s="72"/>
      <c r="WHA192" s="72"/>
      <c r="WHB192" s="72"/>
      <c r="WHC192" s="72"/>
      <c r="WHD192" s="72"/>
      <c r="WHE192" s="71"/>
      <c r="WHF192" s="71"/>
      <c r="WHG192" s="71"/>
      <c r="WHH192" s="71"/>
      <c r="WHI192" s="71"/>
      <c r="WHJ192" s="71"/>
      <c r="WHK192" s="71"/>
      <c r="WHL192" s="72"/>
      <c r="WHM192" s="72"/>
      <c r="WHN192" s="72"/>
      <c r="WHO192" s="72"/>
      <c r="WHP192" s="72"/>
      <c r="WHQ192" s="72"/>
      <c r="WHR192" s="72"/>
      <c r="WHS192" s="72"/>
      <c r="WHT192" s="72"/>
      <c r="WHU192" s="71"/>
      <c r="WHV192" s="71"/>
      <c r="WHW192" s="71"/>
      <c r="WHX192" s="71"/>
      <c r="WHY192" s="71"/>
      <c r="WHZ192" s="71"/>
      <c r="WIA192" s="71"/>
      <c r="WIB192" s="72"/>
      <c r="WIC192" s="72"/>
      <c r="WID192" s="72"/>
      <c r="WIE192" s="72"/>
      <c r="WIF192" s="72"/>
      <c r="WIG192" s="72"/>
      <c r="WIH192" s="72"/>
      <c r="WII192" s="72"/>
      <c r="WIJ192" s="72"/>
      <c r="WIK192" s="71"/>
      <c r="WIL192" s="71"/>
      <c r="WIM192" s="71"/>
      <c r="WIN192" s="71"/>
      <c r="WIO192" s="71"/>
      <c r="WIP192" s="71"/>
      <c r="WIQ192" s="71"/>
      <c r="WIR192" s="72"/>
      <c r="WIS192" s="72"/>
      <c r="WIT192" s="72"/>
      <c r="WIU192" s="72"/>
      <c r="WIV192" s="72"/>
      <c r="WIW192" s="72"/>
      <c r="WIX192" s="72"/>
      <c r="WIY192" s="72"/>
      <c r="WIZ192" s="72"/>
      <c r="WJA192" s="71"/>
      <c r="WJB192" s="71"/>
      <c r="WJC192" s="71"/>
      <c r="WJD192" s="71"/>
      <c r="WJE192" s="71"/>
      <c r="WJF192" s="71"/>
      <c r="WJG192" s="71"/>
      <c r="WJH192" s="72"/>
      <c r="WJI192" s="72"/>
      <c r="WJJ192" s="72"/>
      <c r="WJK192" s="72"/>
      <c r="WJL192" s="72"/>
      <c r="WJM192" s="72"/>
      <c r="WJN192" s="72"/>
      <c r="WJO192" s="72"/>
      <c r="WJP192" s="72"/>
      <c r="WJQ192" s="71"/>
      <c r="WJR192" s="71"/>
      <c r="WJS192" s="71"/>
      <c r="WJT192" s="71"/>
      <c r="WJU192" s="71"/>
      <c r="WJV192" s="71"/>
      <c r="WJW192" s="71"/>
      <c r="WJX192" s="72"/>
      <c r="WJY192" s="72"/>
      <c r="WJZ192" s="72"/>
      <c r="WKA192" s="72"/>
      <c r="WKB192" s="72"/>
      <c r="WKC192" s="72"/>
      <c r="WKD192" s="72"/>
      <c r="WKE192" s="72"/>
      <c r="WKF192" s="72"/>
      <c r="WKG192" s="71"/>
      <c r="WKH192" s="71"/>
      <c r="WKI192" s="71"/>
      <c r="WKJ192" s="71"/>
      <c r="WKK192" s="71"/>
      <c r="WKL192" s="71"/>
      <c r="WKM192" s="71"/>
      <c r="WKN192" s="72"/>
      <c r="WKO192" s="72"/>
      <c r="WKP192" s="72"/>
      <c r="WKQ192" s="72"/>
      <c r="WKR192" s="72"/>
      <c r="WKS192" s="72"/>
      <c r="WKT192" s="72"/>
      <c r="WKU192" s="72"/>
      <c r="WKV192" s="72"/>
      <c r="WKW192" s="71"/>
      <c r="WKX192" s="71"/>
      <c r="WKY192" s="71"/>
      <c r="WKZ192" s="71"/>
      <c r="WLA192" s="71"/>
      <c r="WLB192" s="71"/>
      <c r="WLC192" s="71"/>
      <c r="WLD192" s="72"/>
      <c r="WLE192" s="72"/>
      <c r="WLF192" s="72"/>
      <c r="WLG192" s="72"/>
      <c r="WLH192" s="72"/>
      <c r="WLI192" s="72"/>
      <c r="WLJ192" s="72"/>
      <c r="WLK192" s="72"/>
      <c r="WLL192" s="72"/>
      <c r="WLM192" s="71"/>
      <c r="WLN192" s="71"/>
      <c r="WLO192" s="71"/>
      <c r="WLP192" s="71"/>
      <c r="WLQ192" s="71"/>
      <c r="WLR192" s="71"/>
      <c r="WLS192" s="71"/>
      <c r="WLT192" s="72"/>
      <c r="WLU192" s="72"/>
      <c r="WLV192" s="72"/>
      <c r="WLW192" s="72"/>
      <c r="WLX192" s="72"/>
      <c r="WLY192" s="72"/>
      <c r="WLZ192" s="72"/>
      <c r="WMA192" s="72"/>
      <c r="WMB192" s="72"/>
      <c r="WMC192" s="71"/>
      <c r="WMD192" s="71"/>
      <c r="WME192" s="71"/>
      <c r="WMF192" s="71"/>
      <c r="WMG192" s="71"/>
      <c r="WMH192" s="71"/>
      <c r="WMI192" s="71"/>
      <c r="WMJ192" s="72"/>
      <c r="WMK192" s="72"/>
      <c r="WML192" s="72"/>
      <c r="WMM192" s="72"/>
      <c r="WMN192" s="72"/>
      <c r="WMO192" s="72"/>
      <c r="WMP192" s="72"/>
      <c r="WMQ192" s="72"/>
      <c r="WMR192" s="72"/>
      <c r="WMS192" s="71"/>
      <c r="WMT192" s="71"/>
      <c r="WMU192" s="71"/>
      <c r="WMV192" s="71"/>
      <c r="WMW192" s="71"/>
      <c r="WMX192" s="71"/>
      <c r="WMY192" s="71"/>
      <c r="WMZ192" s="72"/>
      <c r="WNA192" s="72"/>
      <c r="WNB192" s="72"/>
      <c r="WNC192" s="72"/>
      <c r="WND192" s="72"/>
      <c r="WNE192" s="72"/>
      <c r="WNF192" s="72"/>
      <c r="WNG192" s="72"/>
      <c r="WNH192" s="72"/>
      <c r="WNI192" s="71"/>
      <c r="WNJ192" s="71"/>
      <c r="WNK192" s="71"/>
      <c r="WNL192" s="71"/>
      <c r="WNM192" s="71"/>
      <c r="WNN192" s="71"/>
      <c r="WNO192" s="71"/>
      <c r="WNP192" s="72"/>
      <c r="WNQ192" s="72"/>
      <c r="WNR192" s="72"/>
      <c r="WNS192" s="72"/>
      <c r="WNT192" s="72"/>
      <c r="WNU192" s="72"/>
      <c r="WNV192" s="72"/>
      <c r="WNW192" s="72"/>
      <c r="WNX192" s="72"/>
      <c r="WNY192" s="71"/>
      <c r="WNZ192" s="71"/>
      <c r="WOA192" s="71"/>
      <c r="WOB192" s="71"/>
      <c r="WOC192" s="71"/>
      <c r="WOD192" s="71"/>
      <c r="WOE192" s="71"/>
      <c r="WOF192" s="72"/>
      <c r="WOG192" s="72"/>
      <c r="WOH192" s="72"/>
      <c r="WOI192" s="72"/>
      <c r="WOJ192" s="72"/>
      <c r="WOK192" s="72"/>
      <c r="WOL192" s="72"/>
      <c r="WOM192" s="72"/>
      <c r="WON192" s="72"/>
      <c r="WOO192" s="71"/>
      <c r="WOP192" s="71"/>
      <c r="WOQ192" s="71"/>
      <c r="WOR192" s="71"/>
      <c r="WOS192" s="71"/>
      <c r="WOT192" s="71"/>
      <c r="WOU192" s="71"/>
      <c r="WOV192" s="72"/>
      <c r="WOW192" s="72"/>
      <c r="WOX192" s="72"/>
      <c r="WOY192" s="72"/>
      <c r="WOZ192" s="72"/>
      <c r="WPA192" s="72"/>
      <c r="WPB192" s="72"/>
      <c r="WPC192" s="72"/>
      <c r="WPD192" s="72"/>
      <c r="WPE192" s="71"/>
      <c r="WPF192" s="71"/>
      <c r="WPG192" s="71"/>
      <c r="WPH192" s="71"/>
      <c r="WPI192" s="71"/>
      <c r="WPJ192" s="71"/>
      <c r="WPK192" s="71"/>
      <c r="WPL192" s="72"/>
      <c r="WPM192" s="72"/>
      <c r="WPN192" s="72"/>
      <c r="WPO192" s="72"/>
      <c r="WPP192" s="72"/>
      <c r="WPQ192" s="72"/>
      <c r="WPR192" s="72"/>
      <c r="WPS192" s="72"/>
      <c r="WPT192" s="72"/>
      <c r="WPU192" s="71"/>
      <c r="WPV192" s="71"/>
      <c r="WPW192" s="71"/>
      <c r="WPX192" s="71"/>
      <c r="WPY192" s="71"/>
      <c r="WPZ192" s="71"/>
      <c r="WQA192" s="71"/>
      <c r="WQB192" s="72"/>
      <c r="WQC192" s="72"/>
      <c r="WQD192" s="72"/>
      <c r="WQE192" s="72"/>
      <c r="WQF192" s="72"/>
      <c r="WQG192" s="72"/>
      <c r="WQH192" s="72"/>
      <c r="WQI192" s="72"/>
      <c r="WQJ192" s="72"/>
      <c r="WQK192" s="71"/>
      <c r="WQL192" s="71"/>
      <c r="WQM192" s="71"/>
      <c r="WQN192" s="71"/>
      <c r="WQO192" s="71"/>
      <c r="WQP192" s="71"/>
      <c r="WQQ192" s="71"/>
      <c r="WQR192" s="72"/>
      <c r="WQS192" s="72"/>
      <c r="WQT192" s="72"/>
      <c r="WQU192" s="72"/>
      <c r="WQV192" s="72"/>
      <c r="WQW192" s="72"/>
      <c r="WQX192" s="72"/>
      <c r="WQY192" s="72"/>
      <c r="WQZ192" s="72"/>
      <c r="WRA192" s="71"/>
      <c r="WRB192" s="71"/>
      <c r="WRC192" s="71"/>
      <c r="WRD192" s="71"/>
      <c r="WRE192" s="71"/>
      <c r="WRF192" s="71"/>
      <c r="WRG192" s="71"/>
      <c r="WRH192" s="72"/>
      <c r="WRI192" s="72"/>
      <c r="WRJ192" s="72"/>
      <c r="WRK192" s="72"/>
      <c r="WRL192" s="72"/>
      <c r="WRM192" s="72"/>
      <c r="WRN192" s="72"/>
      <c r="WRO192" s="72"/>
      <c r="WRP192" s="72"/>
      <c r="WRQ192" s="71"/>
      <c r="WRR192" s="71"/>
      <c r="WRS192" s="71"/>
      <c r="WRT192" s="71"/>
      <c r="WRU192" s="71"/>
      <c r="WRV192" s="71"/>
      <c r="WRW192" s="71"/>
      <c r="WRX192" s="72"/>
      <c r="WRY192" s="72"/>
      <c r="WRZ192" s="72"/>
      <c r="WSA192" s="72"/>
      <c r="WSB192" s="72"/>
      <c r="WSC192" s="72"/>
      <c r="WSD192" s="72"/>
      <c r="WSE192" s="72"/>
      <c r="WSF192" s="72"/>
      <c r="WSG192" s="71"/>
      <c r="WSH192" s="71"/>
      <c r="WSI192" s="71"/>
      <c r="WSJ192" s="71"/>
      <c r="WSK192" s="71"/>
      <c r="WSL192" s="71"/>
      <c r="WSM192" s="71"/>
      <c r="WSN192" s="72"/>
      <c r="WSO192" s="72"/>
      <c r="WSP192" s="72"/>
      <c r="WSQ192" s="72"/>
      <c r="WSR192" s="72"/>
      <c r="WSS192" s="72"/>
      <c r="WST192" s="72"/>
      <c r="WSU192" s="72"/>
      <c r="WSV192" s="72"/>
      <c r="WSW192" s="71"/>
      <c r="WSX192" s="71"/>
      <c r="WSY192" s="71"/>
      <c r="WSZ192" s="71"/>
      <c r="WTA192" s="71"/>
      <c r="WTB192" s="71"/>
      <c r="WTC192" s="71"/>
      <c r="WTD192" s="72"/>
      <c r="WTE192" s="72"/>
      <c r="WTF192" s="72"/>
      <c r="WTG192" s="72"/>
      <c r="WTH192" s="72"/>
      <c r="WTI192" s="72"/>
      <c r="WTJ192" s="72"/>
      <c r="WTK192" s="72"/>
      <c r="WTL192" s="72"/>
      <c r="WTM192" s="71"/>
      <c r="WTN192" s="71"/>
      <c r="WTO192" s="71"/>
      <c r="WTP192" s="71"/>
      <c r="WTQ192" s="71"/>
      <c r="WTR192" s="71"/>
      <c r="WTS192" s="71"/>
      <c r="WTT192" s="72"/>
      <c r="WTU192" s="72"/>
      <c r="WTV192" s="72"/>
      <c r="WTW192" s="72"/>
      <c r="WTX192" s="72"/>
      <c r="WTY192" s="72"/>
      <c r="WTZ192" s="72"/>
      <c r="WUA192" s="72"/>
      <c r="WUB192" s="72"/>
      <c r="WUC192" s="71"/>
      <c r="WUD192" s="71"/>
      <c r="WUE192" s="71"/>
      <c r="WUF192" s="71"/>
      <c r="WUG192" s="71"/>
      <c r="WUH192" s="71"/>
      <c r="WUI192" s="71"/>
      <c r="WUJ192" s="72"/>
      <c r="WUK192" s="72"/>
      <c r="WUL192" s="72"/>
      <c r="WUM192" s="72"/>
      <c r="WUN192" s="72"/>
      <c r="WUO192" s="72"/>
      <c r="WUP192" s="72"/>
      <c r="WUQ192" s="72"/>
      <c r="WUR192" s="72"/>
      <c r="WUS192" s="71"/>
      <c r="WUT192" s="71"/>
      <c r="WUU192" s="71"/>
      <c r="WUV192" s="71"/>
      <c r="WUW192" s="71"/>
      <c r="WUX192" s="71"/>
      <c r="WUY192" s="71"/>
      <c r="WUZ192" s="72"/>
      <c r="WVA192" s="72"/>
      <c r="WVB192" s="72"/>
      <c r="WVC192" s="72"/>
      <c r="WVD192" s="72"/>
      <c r="WVE192" s="72"/>
      <c r="WVF192" s="72"/>
      <c r="WVG192" s="72"/>
      <c r="WVH192" s="72"/>
      <c r="WVI192" s="71"/>
      <c r="WVJ192" s="71"/>
      <c r="WVK192" s="71"/>
      <c r="WVL192" s="71"/>
      <c r="WVM192" s="71"/>
      <c r="WVN192" s="71"/>
      <c r="WVO192" s="71"/>
      <c r="WVP192" s="72"/>
      <c r="WVQ192" s="72"/>
      <c r="WVR192" s="72"/>
      <c r="WVS192" s="72"/>
      <c r="WVT192" s="72"/>
      <c r="WVU192" s="72"/>
      <c r="WVV192" s="72"/>
      <c r="WVW192" s="72"/>
      <c r="WVX192" s="72"/>
      <c r="WVY192" s="71"/>
      <c r="WVZ192" s="71"/>
      <c r="WWA192" s="71"/>
      <c r="WWB192" s="71"/>
      <c r="WWC192" s="71"/>
      <c r="WWD192" s="71"/>
      <c r="WWE192" s="71"/>
      <c r="WWF192" s="72"/>
      <c r="WWG192" s="72"/>
      <c r="WWH192" s="72"/>
      <c r="WWI192" s="72"/>
      <c r="WWJ192" s="72"/>
      <c r="WWK192" s="72"/>
      <c r="WWL192" s="72"/>
      <c r="WWM192" s="72"/>
      <c r="WWN192" s="72"/>
      <c r="WWO192" s="71"/>
      <c r="WWP192" s="71"/>
      <c r="WWQ192" s="71"/>
      <c r="WWR192" s="71"/>
      <c r="WWS192" s="71"/>
      <c r="WWT192" s="71"/>
      <c r="WWU192" s="71"/>
      <c r="WWV192" s="72"/>
      <c r="WWW192" s="72"/>
      <c r="WWX192" s="72"/>
      <c r="WWY192" s="72"/>
      <c r="WWZ192" s="72"/>
      <c r="WXA192" s="72"/>
      <c r="WXB192" s="72"/>
      <c r="WXC192" s="72"/>
      <c r="WXD192" s="72"/>
      <c r="WXE192" s="71"/>
      <c r="WXF192" s="71"/>
      <c r="WXG192" s="71"/>
      <c r="WXH192" s="71"/>
      <c r="WXI192" s="71"/>
      <c r="WXJ192" s="71"/>
      <c r="WXK192" s="71"/>
      <c r="WXL192" s="72"/>
      <c r="WXM192" s="72"/>
      <c r="WXN192" s="72"/>
      <c r="WXO192" s="72"/>
      <c r="WXP192" s="72"/>
      <c r="WXQ192" s="72"/>
      <c r="WXR192" s="72"/>
      <c r="WXS192" s="72"/>
      <c r="WXT192" s="72"/>
      <c r="WXU192" s="71"/>
      <c r="WXV192" s="71"/>
      <c r="WXW192" s="71"/>
      <c r="WXX192" s="71"/>
      <c r="WXY192" s="71"/>
      <c r="WXZ192" s="71"/>
      <c r="WYA192" s="71"/>
      <c r="WYB192" s="72"/>
      <c r="WYC192" s="72"/>
      <c r="WYD192" s="72"/>
      <c r="WYE192" s="72"/>
      <c r="WYF192" s="72"/>
      <c r="WYG192" s="72"/>
      <c r="WYH192" s="72"/>
      <c r="WYI192" s="72"/>
      <c r="WYJ192" s="72"/>
      <c r="WYK192" s="71"/>
      <c r="WYL192" s="71"/>
      <c r="WYM192" s="71"/>
      <c r="WYN192" s="71"/>
      <c r="WYO192" s="71"/>
      <c r="WYP192" s="71"/>
      <c r="WYQ192" s="71"/>
      <c r="WYR192" s="72"/>
      <c r="WYS192" s="72"/>
      <c r="WYT192" s="72"/>
      <c r="WYU192" s="72"/>
      <c r="WYV192" s="72"/>
      <c r="WYW192" s="72"/>
      <c r="WYX192" s="72"/>
      <c r="WYY192" s="72"/>
      <c r="WYZ192" s="72"/>
      <c r="WZA192" s="71"/>
      <c r="WZB192" s="71"/>
      <c r="WZC192" s="71"/>
      <c r="WZD192" s="71"/>
      <c r="WZE192" s="71"/>
      <c r="WZF192" s="71"/>
      <c r="WZG192" s="71"/>
      <c r="WZH192" s="72"/>
      <c r="WZI192" s="72"/>
      <c r="WZJ192" s="72"/>
      <c r="WZK192" s="72"/>
      <c r="WZL192" s="72"/>
      <c r="WZM192" s="72"/>
      <c r="WZN192" s="72"/>
      <c r="WZO192" s="72"/>
      <c r="WZP192" s="72"/>
      <c r="WZQ192" s="71"/>
      <c r="WZR192" s="71"/>
      <c r="WZS192" s="71"/>
      <c r="WZT192" s="71"/>
      <c r="WZU192" s="71"/>
      <c r="WZV192" s="71"/>
      <c r="WZW192" s="71"/>
      <c r="WZX192" s="72"/>
      <c r="WZY192" s="72"/>
      <c r="WZZ192" s="72"/>
      <c r="XAA192" s="72"/>
      <c r="XAB192" s="72"/>
      <c r="XAC192" s="72"/>
      <c r="XAD192" s="72"/>
      <c r="XAE192" s="72"/>
      <c r="XAF192" s="72"/>
      <c r="XAG192" s="71"/>
      <c r="XAH192" s="71"/>
      <c r="XAI192" s="71"/>
      <c r="XAJ192" s="71"/>
      <c r="XAK192" s="71"/>
      <c r="XAL192" s="71"/>
      <c r="XAM192" s="71"/>
      <c r="XAN192" s="72"/>
      <c r="XAO192" s="72"/>
      <c r="XAP192" s="72"/>
      <c r="XAQ192" s="72"/>
      <c r="XAR192" s="72"/>
      <c r="XAS192" s="72"/>
      <c r="XAT192" s="72"/>
      <c r="XAU192" s="72"/>
      <c r="XAV192" s="72"/>
      <c r="XAW192" s="71"/>
      <c r="XAX192" s="71"/>
      <c r="XAY192" s="71"/>
      <c r="XAZ192" s="71"/>
      <c r="XBA192" s="71"/>
      <c r="XBB192" s="71"/>
      <c r="XBC192" s="71"/>
      <c r="XBD192" s="72"/>
      <c r="XBE192" s="72"/>
      <c r="XBF192" s="72"/>
      <c r="XBG192" s="72"/>
      <c r="XBH192" s="72"/>
      <c r="XBI192" s="72"/>
      <c r="XBJ192" s="72"/>
      <c r="XBK192" s="72"/>
      <c r="XBL192" s="72"/>
      <c r="XBM192" s="71"/>
      <c r="XBN192" s="71"/>
      <c r="XBO192" s="71"/>
      <c r="XBP192" s="71"/>
      <c r="XBQ192" s="71"/>
      <c r="XBR192" s="71"/>
      <c r="XBS192" s="71"/>
      <c r="XBT192" s="72"/>
      <c r="XBU192" s="72"/>
      <c r="XBV192" s="72"/>
      <c r="XBW192" s="72"/>
      <c r="XBX192" s="72"/>
      <c r="XBY192" s="72"/>
      <c r="XBZ192" s="72"/>
      <c r="XCA192" s="72"/>
      <c r="XCB192" s="72"/>
      <c r="XCC192" s="71"/>
      <c r="XCD192" s="71"/>
      <c r="XCE192" s="71"/>
      <c r="XCF192" s="71"/>
      <c r="XCG192" s="71"/>
      <c r="XCH192" s="71"/>
      <c r="XCI192" s="71"/>
      <c r="XCJ192" s="72"/>
      <c r="XCK192" s="72"/>
      <c r="XCL192" s="72"/>
      <c r="XCM192" s="72"/>
      <c r="XCN192" s="72"/>
      <c r="XCO192" s="72"/>
      <c r="XCP192" s="72"/>
      <c r="XCQ192" s="72"/>
      <c r="XCR192" s="72"/>
      <c r="XCS192" s="71"/>
      <c r="XCT192" s="71"/>
      <c r="XCU192" s="71"/>
      <c r="XCV192" s="71"/>
      <c r="XCW192" s="71"/>
      <c r="XCX192" s="71"/>
      <c r="XCY192" s="71"/>
      <c r="XCZ192" s="72"/>
      <c r="XDA192" s="72"/>
      <c r="XDB192" s="72"/>
      <c r="XDC192" s="72"/>
      <c r="XDD192" s="72"/>
      <c r="XDE192" s="72"/>
      <c r="XDF192" s="72"/>
      <c r="XDG192" s="72"/>
      <c r="XDH192" s="72"/>
      <c r="XDI192" s="71"/>
      <c r="XDJ192" s="71"/>
      <c r="XDK192" s="71"/>
      <c r="XDL192" s="71"/>
      <c r="XDM192" s="71"/>
      <c r="XDN192" s="71"/>
      <c r="XDO192" s="71"/>
      <c r="XDP192" s="72"/>
      <c r="XDQ192" s="72"/>
      <c r="XDR192" s="72"/>
      <c r="XDS192" s="72"/>
      <c r="XDT192" s="72"/>
      <c r="XDU192" s="72"/>
      <c r="XDV192" s="72"/>
      <c r="XDW192" s="72"/>
      <c r="XDX192" s="72"/>
      <c r="XDY192" s="71"/>
      <c r="XDZ192" s="71"/>
      <c r="XEA192" s="71"/>
      <c r="XEB192" s="71"/>
      <c r="XEC192" s="71"/>
      <c r="XED192" s="71"/>
      <c r="XEE192" s="71"/>
      <c r="XEF192" s="72"/>
      <c r="XEG192" s="72"/>
      <c r="XEH192" s="72"/>
      <c r="XEI192" s="72"/>
      <c r="XEJ192" s="72"/>
      <c r="XEK192" s="72"/>
      <c r="XEL192" s="72"/>
      <c r="XEM192" s="72"/>
      <c r="XEN192" s="72"/>
      <c r="XEO192" s="71"/>
      <c r="XEP192" s="71"/>
      <c r="XEQ192" s="71"/>
      <c r="XER192" s="71"/>
      <c r="XES192" s="71"/>
      <c r="XET192" s="71"/>
      <c r="XEU192" s="71"/>
      <c r="XEV192" s="72"/>
      <c r="XEW192" s="72"/>
      <c r="XEX192" s="72"/>
      <c r="XEY192" s="72"/>
      <c r="XEZ192" s="72"/>
      <c r="XFA192" s="72"/>
      <c r="XFB192" s="72"/>
      <c r="XFC192" s="72"/>
      <c r="XFD192" s="72"/>
    </row>
    <row r="193" spans="1:17" hidden="1" outlineLevel="1" x14ac:dyDescent="0.25">
      <c r="A193" s="64"/>
      <c r="B193" s="129" t="s">
        <v>547</v>
      </c>
      <c r="C193" s="129"/>
      <c r="D193" s="129"/>
      <c r="E193" s="129"/>
      <c r="F193" s="129"/>
      <c r="G193" s="130" t="s">
        <v>718</v>
      </c>
      <c r="H193" s="131">
        <v>26214.49</v>
      </c>
      <c r="I193" s="131">
        <f t="shared" ref="I193:P193" si="55">I192+I190+I186+I182+I177+I175+I166+I164+I161+I153</f>
        <v>29692.1</v>
      </c>
      <c r="J193" s="131">
        <f t="shared" si="55"/>
        <v>52931</v>
      </c>
      <c r="K193" s="131">
        <f t="shared" si="55"/>
        <v>50784</v>
      </c>
      <c r="L193" s="131">
        <f t="shared" si="55"/>
        <v>31121.876</v>
      </c>
      <c r="M193" s="131">
        <f t="shared" si="55"/>
        <v>25832.52</v>
      </c>
      <c r="N193" s="131">
        <f t="shared" si="55"/>
        <v>39046</v>
      </c>
      <c r="O193" s="131">
        <f t="shared" si="55"/>
        <v>39046</v>
      </c>
      <c r="P193" s="131">
        <f t="shared" si="55"/>
        <v>39046</v>
      </c>
    </row>
    <row r="194" spans="1:17" ht="23.25" hidden="1" outlineLevel="1" x14ac:dyDescent="0.25">
      <c r="A194" s="31" t="s">
        <v>11</v>
      </c>
      <c r="B194" s="129" t="s">
        <v>548</v>
      </c>
      <c r="C194" s="129" t="s">
        <v>13</v>
      </c>
      <c r="D194" s="129" t="s">
        <v>173</v>
      </c>
      <c r="E194" s="129" t="s">
        <v>18</v>
      </c>
      <c r="F194" s="129" t="s">
        <v>19</v>
      </c>
      <c r="G194" s="130" t="s">
        <v>174</v>
      </c>
      <c r="H194" s="131">
        <v>5033.71</v>
      </c>
      <c r="I194" s="131">
        <v>6093.69</v>
      </c>
      <c r="J194" s="131">
        <v>6000</v>
      </c>
      <c r="K194" s="131">
        <v>6000</v>
      </c>
      <c r="L194" s="131">
        <v>6429.98</v>
      </c>
      <c r="M194" s="131">
        <v>6429.98</v>
      </c>
      <c r="N194" s="131">
        <v>6000</v>
      </c>
      <c r="O194" s="131">
        <f t="shared" si="44"/>
        <v>6000</v>
      </c>
      <c r="P194" s="131">
        <f t="shared" si="43"/>
        <v>6000</v>
      </c>
    </row>
    <row r="195" spans="1:17" hidden="1" outlineLevel="1" x14ac:dyDescent="0.25">
      <c r="A195" s="66"/>
      <c r="B195" s="129" t="s">
        <v>548</v>
      </c>
      <c r="C195" s="129" t="s">
        <v>662</v>
      </c>
      <c r="D195" s="129"/>
      <c r="E195" s="129"/>
      <c r="F195" s="129"/>
      <c r="G195" s="130" t="s">
        <v>532</v>
      </c>
      <c r="H195" s="131">
        <f>SUM(H194)</f>
        <v>5033.71</v>
      </c>
      <c r="I195" s="131">
        <f t="shared" ref="I195:P195" si="56">SUM(I194)</f>
        <v>6093.69</v>
      </c>
      <c r="J195" s="131">
        <f t="shared" si="56"/>
        <v>6000</v>
      </c>
      <c r="K195" s="131">
        <f t="shared" si="56"/>
        <v>6000</v>
      </c>
      <c r="L195" s="131">
        <f t="shared" si="56"/>
        <v>6429.98</v>
      </c>
      <c r="M195" s="131">
        <f t="shared" si="56"/>
        <v>6429.98</v>
      </c>
      <c r="N195" s="131">
        <f t="shared" si="56"/>
        <v>6000</v>
      </c>
      <c r="O195" s="131">
        <f t="shared" si="56"/>
        <v>6000</v>
      </c>
      <c r="P195" s="131">
        <f t="shared" si="56"/>
        <v>6000</v>
      </c>
    </row>
    <row r="196" spans="1:17" ht="23.25" hidden="1" outlineLevel="1" x14ac:dyDescent="0.25">
      <c r="A196" s="64"/>
      <c r="B196" s="129" t="s">
        <v>548</v>
      </c>
      <c r="C196" s="129"/>
      <c r="D196" s="129"/>
      <c r="E196" s="129"/>
      <c r="F196" s="129"/>
      <c r="G196" s="130" t="s">
        <v>719</v>
      </c>
      <c r="H196" s="131">
        <f>H195</f>
        <v>5033.71</v>
      </c>
      <c r="I196" s="131">
        <f t="shared" ref="I196:P196" si="57">I195</f>
        <v>6093.69</v>
      </c>
      <c r="J196" s="131">
        <f t="shared" si="57"/>
        <v>6000</v>
      </c>
      <c r="K196" s="131">
        <f t="shared" si="57"/>
        <v>6000</v>
      </c>
      <c r="L196" s="131">
        <f t="shared" si="57"/>
        <v>6429.98</v>
      </c>
      <c r="M196" s="131">
        <f t="shared" si="57"/>
        <v>6429.98</v>
      </c>
      <c r="N196" s="131">
        <f t="shared" si="57"/>
        <v>6000</v>
      </c>
      <c r="O196" s="131">
        <f t="shared" si="57"/>
        <v>6000</v>
      </c>
      <c r="P196" s="131">
        <f t="shared" si="57"/>
        <v>6000</v>
      </c>
    </row>
    <row r="197" spans="1:17" ht="26.25" customHeight="1" collapsed="1" x14ac:dyDescent="0.25">
      <c r="A197" s="64"/>
      <c r="B197" s="129" t="s">
        <v>454</v>
      </c>
      <c r="C197" s="129"/>
      <c r="D197" s="129"/>
      <c r="E197" s="129"/>
      <c r="F197" s="129"/>
      <c r="G197" s="130" t="s">
        <v>727</v>
      </c>
      <c r="H197" s="131">
        <f>H200+H212</f>
        <v>2714.16</v>
      </c>
      <c r="I197" s="131">
        <f t="shared" ref="I197:P197" si="58">I200+I212</f>
        <v>2720.26</v>
      </c>
      <c r="J197" s="131">
        <f t="shared" si="58"/>
        <v>3306</v>
      </c>
      <c r="K197" s="131">
        <f t="shared" si="58"/>
        <v>13576</v>
      </c>
      <c r="L197" s="131">
        <f t="shared" si="58"/>
        <v>7376.3999999999987</v>
      </c>
      <c r="M197" s="131">
        <f t="shared" si="58"/>
        <v>5838</v>
      </c>
      <c r="N197" s="131">
        <f t="shared" si="58"/>
        <v>6956</v>
      </c>
      <c r="O197" s="131">
        <f t="shared" si="58"/>
        <v>6956</v>
      </c>
      <c r="P197" s="131">
        <f t="shared" si="58"/>
        <v>6956</v>
      </c>
    </row>
    <row r="198" spans="1:17" ht="23.25" hidden="1" outlineLevel="1" x14ac:dyDescent="0.25">
      <c r="A198" s="6"/>
      <c r="B198" s="129" t="s">
        <v>549</v>
      </c>
      <c r="C198" s="129" t="s">
        <v>13</v>
      </c>
      <c r="D198" s="129" t="s">
        <v>134</v>
      </c>
      <c r="E198" s="129" t="s">
        <v>18</v>
      </c>
      <c r="F198" s="129" t="s">
        <v>19</v>
      </c>
      <c r="G198" s="130" t="s">
        <v>135</v>
      </c>
      <c r="H198" s="131">
        <v>2153.9699999999998</v>
      </c>
      <c r="I198" s="131">
        <v>1580.59</v>
      </c>
      <c r="J198" s="131">
        <v>2000</v>
      </c>
      <c r="K198" s="131">
        <v>12270</v>
      </c>
      <c r="L198" s="131">
        <f>M198/10*12</f>
        <v>6619.4759999999987</v>
      </c>
      <c r="M198" s="131">
        <v>5516.23</v>
      </c>
      <c r="N198" s="131">
        <v>6000</v>
      </c>
      <c r="O198" s="131">
        <f t="shared" si="44"/>
        <v>6000</v>
      </c>
      <c r="P198" s="131">
        <f t="shared" si="43"/>
        <v>6000</v>
      </c>
    </row>
    <row r="199" spans="1:17" hidden="1" outlineLevel="1" x14ac:dyDescent="0.25">
      <c r="A199" s="66"/>
      <c r="B199" s="129" t="s">
        <v>549</v>
      </c>
      <c r="C199" s="129" t="s">
        <v>662</v>
      </c>
      <c r="D199" s="129" t="s">
        <v>535</v>
      </c>
      <c r="E199" s="129"/>
      <c r="F199" s="129"/>
      <c r="G199" s="130" t="s">
        <v>536</v>
      </c>
      <c r="H199" s="131">
        <f>SUM(H198)</f>
        <v>2153.9699999999998</v>
      </c>
      <c r="I199" s="131">
        <f t="shared" ref="I199:P199" si="59">SUM(I198)</f>
        <v>1580.59</v>
      </c>
      <c r="J199" s="131">
        <f t="shared" si="59"/>
        <v>2000</v>
      </c>
      <c r="K199" s="131">
        <f t="shared" si="59"/>
        <v>12270</v>
      </c>
      <c r="L199" s="131">
        <f t="shared" si="59"/>
        <v>6619.4759999999987</v>
      </c>
      <c r="M199" s="131">
        <f t="shared" si="59"/>
        <v>5516.23</v>
      </c>
      <c r="N199" s="131">
        <f t="shared" si="59"/>
        <v>6000</v>
      </c>
      <c r="O199" s="131">
        <f t="shared" si="59"/>
        <v>6000</v>
      </c>
      <c r="P199" s="131">
        <f t="shared" si="59"/>
        <v>6000</v>
      </c>
    </row>
    <row r="200" spans="1:17" hidden="1" outlineLevel="1" x14ac:dyDescent="0.25">
      <c r="A200" s="64"/>
      <c r="B200" s="129" t="s">
        <v>549</v>
      </c>
      <c r="C200" s="129"/>
      <c r="D200" s="129"/>
      <c r="E200" s="129"/>
      <c r="F200" s="129"/>
      <c r="G200" s="130" t="s">
        <v>722</v>
      </c>
      <c r="H200" s="131">
        <f>H199</f>
        <v>2153.9699999999998</v>
      </c>
      <c r="I200" s="131">
        <f t="shared" ref="I200:P200" si="60">I199</f>
        <v>1580.59</v>
      </c>
      <c r="J200" s="131">
        <f t="shared" si="60"/>
        <v>2000</v>
      </c>
      <c r="K200" s="131">
        <f t="shared" si="60"/>
        <v>12270</v>
      </c>
      <c r="L200" s="131">
        <f t="shared" si="60"/>
        <v>6619.4759999999987</v>
      </c>
      <c r="M200" s="131">
        <f t="shared" si="60"/>
        <v>5516.23</v>
      </c>
      <c r="N200" s="131">
        <f t="shared" si="60"/>
        <v>6000</v>
      </c>
      <c r="O200" s="131">
        <f t="shared" si="60"/>
        <v>6000</v>
      </c>
      <c r="P200" s="131">
        <f t="shared" si="60"/>
        <v>6000</v>
      </c>
    </row>
    <row r="201" spans="1:17" hidden="1" outlineLevel="1" x14ac:dyDescent="0.25">
      <c r="A201" s="31" t="s">
        <v>11</v>
      </c>
      <c r="B201" s="129" t="s">
        <v>550</v>
      </c>
      <c r="C201" s="129" t="s">
        <v>295</v>
      </c>
      <c r="D201" s="129" t="s">
        <v>57</v>
      </c>
      <c r="E201" s="129" t="s">
        <v>18</v>
      </c>
      <c r="F201" s="129" t="s">
        <v>307</v>
      </c>
      <c r="G201" s="130" t="s">
        <v>58</v>
      </c>
      <c r="H201" s="131">
        <v>371.57</v>
      </c>
      <c r="I201" s="131">
        <v>725.16</v>
      </c>
      <c r="J201" s="131">
        <v>700</v>
      </c>
      <c r="K201" s="131">
        <v>700</v>
      </c>
      <c r="L201" s="131">
        <v>600</v>
      </c>
      <c r="M201" s="131">
        <v>196</v>
      </c>
      <c r="N201" s="131">
        <v>700</v>
      </c>
      <c r="O201" s="131">
        <f t="shared" si="44"/>
        <v>700</v>
      </c>
      <c r="P201" s="131">
        <f t="shared" si="43"/>
        <v>700</v>
      </c>
      <c r="Q201" s="37"/>
    </row>
    <row r="202" spans="1:17" hidden="1" outlineLevel="1" x14ac:dyDescent="0.25">
      <c r="A202" s="31" t="s">
        <v>11</v>
      </c>
      <c r="B202" s="129" t="s">
        <v>550</v>
      </c>
      <c r="C202" s="129" t="s">
        <v>295</v>
      </c>
      <c r="D202" s="129" t="s">
        <v>57</v>
      </c>
      <c r="E202" s="129" t="s">
        <v>18</v>
      </c>
      <c r="F202" s="129" t="s">
        <v>307</v>
      </c>
      <c r="G202" s="130" t="s">
        <v>190</v>
      </c>
      <c r="H202" s="131">
        <v>127.81</v>
      </c>
      <c r="I202" s="131">
        <v>151.25</v>
      </c>
      <c r="J202" s="131">
        <v>150</v>
      </c>
      <c r="K202" s="131">
        <v>150</v>
      </c>
      <c r="L202" s="131">
        <f>M202/10*12</f>
        <v>123.82799999999999</v>
      </c>
      <c r="M202" s="131">
        <v>103.19</v>
      </c>
      <c r="N202" s="131">
        <v>150</v>
      </c>
      <c r="O202" s="131">
        <f t="shared" si="44"/>
        <v>150</v>
      </c>
      <c r="P202" s="131">
        <f t="shared" si="43"/>
        <v>150</v>
      </c>
      <c r="Q202" s="37"/>
    </row>
    <row r="203" spans="1:17" hidden="1" outlineLevel="1" x14ac:dyDescent="0.25">
      <c r="A203" s="31" t="s">
        <v>11</v>
      </c>
      <c r="B203" s="129" t="s">
        <v>550</v>
      </c>
      <c r="C203" s="129" t="s">
        <v>295</v>
      </c>
      <c r="D203" s="129" t="s">
        <v>66</v>
      </c>
      <c r="E203" s="129" t="s">
        <v>18</v>
      </c>
      <c r="F203" s="129" t="s">
        <v>307</v>
      </c>
      <c r="G203" s="130" t="s">
        <v>310</v>
      </c>
      <c r="H203" s="131">
        <v>2.81</v>
      </c>
      <c r="I203" s="131">
        <v>0</v>
      </c>
      <c r="J203" s="131">
        <v>6</v>
      </c>
      <c r="K203" s="131">
        <v>6</v>
      </c>
      <c r="L203" s="131">
        <v>6</v>
      </c>
      <c r="M203" s="131">
        <v>0</v>
      </c>
      <c r="N203" s="131">
        <v>6</v>
      </c>
      <c r="O203" s="131">
        <f t="shared" si="44"/>
        <v>6</v>
      </c>
      <c r="P203" s="131">
        <f t="shared" si="43"/>
        <v>6</v>
      </c>
    </row>
    <row r="204" spans="1:17" hidden="1" outlineLevel="1" x14ac:dyDescent="0.25">
      <c r="A204" s="66"/>
      <c r="B204" s="129" t="s">
        <v>550</v>
      </c>
      <c r="C204" s="129" t="s">
        <v>678</v>
      </c>
      <c r="D204" s="129" t="s">
        <v>538</v>
      </c>
      <c r="E204" s="129"/>
      <c r="F204" s="129"/>
      <c r="G204" s="130" t="s">
        <v>198</v>
      </c>
      <c r="H204" s="131">
        <f>SUM(H201:H203)</f>
        <v>502.19</v>
      </c>
      <c r="I204" s="131">
        <f t="shared" ref="I204:P204" si="61">SUM(I201:I203)</f>
        <v>876.41</v>
      </c>
      <c r="J204" s="131">
        <f t="shared" si="61"/>
        <v>856</v>
      </c>
      <c r="K204" s="131">
        <f t="shared" si="61"/>
        <v>856</v>
      </c>
      <c r="L204" s="131">
        <f t="shared" si="61"/>
        <v>729.82799999999997</v>
      </c>
      <c r="M204" s="131">
        <f t="shared" si="61"/>
        <v>299.19</v>
      </c>
      <c r="N204" s="131">
        <f t="shared" si="61"/>
        <v>856</v>
      </c>
      <c r="O204" s="131">
        <f t="shared" si="61"/>
        <v>856</v>
      </c>
      <c r="P204" s="131">
        <f t="shared" si="61"/>
        <v>856</v>
      </c>
    </row>
    <row r="205" spans="1:17" ht="23.25" hidden="1" outlineLevel="1" x14ac:dyDescent="0.25">
      <c r="A205" s="67" t="s">
        <v>11</v>
      </c>
      <c r="B205" s="129" t="s">
        <v>550</v>
      </c>
      <c r="C205" s="129" t="s">
        <v>295</v>
      </c>
      <c r="D205" s="129" t="s">
        <v>89</v>
      </c>
      <c r="E205" s="129" t="s">
        <v>18</v>
      </c>
      <c r="F205" s="129" t="s">
        <v>307</v>
      </c>
      <c r="G205" s="130" t="s">
        <v>314</v>
      </c>
      <c r="H205" s="131">
        <v>14</v>
      </c>
      <c r="I205" s="131">
        <v>38.96</v>
      </c>
      <c r="J205" s="131">
        <v>50</v>
      </c>
      <c r="K205" s="131">
        <v>50</v>
      </c>
      <c r="L205" s="131">
        <f>M205/10*12</f>
        <v>0</v>
      </c>
      <c r="M205" s="131">
        <v>0</v>
      </c>
      <c r="N205" s="131">
        <v>50</v>
      </c>
      <c r="O205" s="131">
        <f t="shared" si="44"/>
        <v>50</v>
      </c>
      <c r="P205" s="131">
        <f t="shared" si="43"/>
        <v>50</v>
      </c>
    </row>
    <row r="206" spans="1:17" hidden="1" outlineLevel="1" x14ac:dyDescent="0.25">
      <c r="A206" s="66"/>
      <c r="B206" s="129" t="s">
        <v>550</v>
      </c>
      <c r="C206" s="129" t="s">
        <v>678</v>
      </c>
      <c r="D206" s="129" t="s">
        <v>526</v>
      </c>
      <c r="E206" s="129"/>
      <c r="F206" s="129"/>
      <c r="G206" s="130" t="s">
        <v>649</v>
      </c>
      <c r="H206" s="131">
        <f>SUM(H205)</f>
        <v>14</v>
      </c>
      <c r="I206" s="131">
        <f t="shared" ref="I206:P206" si="62">SUM(I205)</f>
        <v>38.96</v>
      </c>
      <c r="J206" s="131">
        <f t="shared" si="62"/>
        <v>50</v>
      </c>
      <c r="K206" s="131">
        <f t="shared" si="62"/>
        <v>50</v>
      </c>
      <c r="L206" s="131">
        <f t="shared" si="62"/>
        <v>0</v>
      </c>
      <c r="M206" s="131">
        <f t="shared" si="62"/>
        <v>0</v>
      </c>
      <c r="N206" s="131">
        <f t="shared" si="62"/>
        <v>50</v>
      </c>
      <c r="O206" s="131">
        <f t="shared" si="62"/>
        <v>50</v>
      </c>
      <c r="P206" s="131">
        <f t="shared" si="62"/>
        <v>50</v>
      </c>
    </row>
    <row r="207" spans="1:17" ht="34.5" hidden="1" outlineLevel="1" x14ac:dyDescent="0.25">
      <c r="A207" s="67" t="s">
        <v>11</v>
      </c>
      <c r="B207" s="129" t="s">
        <v>550</v>
      </c>
      <c r="C207" s="129" t="s">
        <v>295</v>
      </c>
      <c r="D207" s="129" t="s">
        <v>115</v>
      </c>
      <c r="E207" s="129" t="s">
        <v>18</v>
      </c>
      <c r="F207" s="129" t="s">
        <v>307</v>
      </c>
      <c r="G207" s="130" t="s">
        <v>116</v>
      </c>
      <c r="H207" s="131">
        <v>0</v>
      </c>
      <c r="I207" s="131">
        <v>0</v>
      </c>
      <c r="J207" s="131">
        <v>300</v>
      </c>
      <c r="K207" s="131">
        <v>300</v>
      </c>
      <c r="L207" s="131">
        <f>M207/10*12</f>
        <v>0</v>
      </c>
      <c r="M207" s="131">
        <v>0</v>
      </c>
      <c r="N207" s="131">
        <v>0</v>
      </c>
      <c r="O207" s="131">
        <v>0</v>
      </c>
      <c r="P207" s="131">
        <v>0</v>
      </c>
    </row>
    <row r="208" spans="1:17" ht="23.25" hidden="1" outlineLevel="1" x14ac:dyDescent="0.25">
      <c r="A208" s="66"/>
      <c r="B208" s="129" t="s">
        <v>550</v>
      </c>
      <c r="C208" s="129" t="s">
        <v>678</v>
      </c>
      <c r="D208" s="129" t="s">
        <v>530</v>
      </c>
      <c r="E208" s="129"/>
      <c r="F208" s="129"/>
      <c r="G208" s="130" t="s">
        <v>620</v>
      </c>
      <c r="H208" s="131">
        <f>SUM(H207)</f>
        <v>0</v>
      </c>
      <c r="I208" s="131">
        <f t="shared" ref="I208:P208" si="63">SUM(I207)</f>
        <v>0</v>
      </c>
      <c r="J208" s="131">
        <f t="shared" si="63"/>
        <v>300</v>
      </c>
      <c r="K208" s="131">
        <f t="shared" si="63"/>
        <v>300</v>
      </c>
      <c r="L208" s="131">
        <f t="shared" si="63"/>
        <v>0</v>
      </c>
      <c r="M208" s="131">
        <f t="shared" si="63"/>
        <v>0</v>
      </c>
      <c r="N208" s="131">
        <f t="shared" si="63"/>
        <v>0</v>
      </c>
      <c r="O208" s="131">
        <f t="shared" si="63"/>
        <v>0</v>
      </c>
      <c r="P208" s="131">
        <f t="shared" si="63"/>
        <v>0</v>
      </c>
    </row>
    <row r="209" spans="1:16" hidden="1" outlineLevel="1" x14ac:dyDescent="0.25">
      <c r="A209" s="67" t="s">
        <v>11</v>
      </c>
      <c r="B209" s="129" t="s">
        <v>550</v>
      </c>
      <c r="C209" s="129" t="s">
        <v>295</v>
      </c>
      <c r="D209" s="129" t="s">
        <v>136</v>
      </c>
      <c r="E209" s="129" t="s">
        <v>18</v>
      </c>
      <c r="F209" s="129" t="s">
        <v>307</v>
      </c>
      <c r="G209" s="130" t="s">
        <v>137</v>
      </c>
      <c r="H209" s="131">
        <v>44</v>
      </c>
      <c r="I209" s="131">
        <v>224.3</v>
      </c>
      <c r="J209" s="131">
        <v>100</v>
      </c>
      <c r="K209" s="131">
        <v>100</v>
      </c>
      <c r="L209" s="131">
        <f>M209/10*12</f>
        <v>27.096</v>
      </c>
      <c r="M209" s="131">
        <v>22.58</v>
      </c>
      <c r="N209" s="131">
        <v>50</v>
      </c>
      <c r="O209" s="131">
        <f t="shared" ref="O209:O263" si="64">N209</f>
        <v>50</v>
      </c>
      <c r="P209" s="131">
        <f t="shared" ref="P209:P263" si="65">N209</f>
        <v>50</v>
      </c>
    </row>
    <row r="210" spans="1:16" hidden="1" outlineLevel="1" x14ac:dyDescent="0.25">
      <c r="A210" s="66"/>
      <c r="B210" s="129" t="s">
        <v>550</v>
      </c>
      <c r="C210" s="129" t="s">
        <v>678</v>
      </c>
      <c r="D210" s="129" t="s">
        <v>535</v>
      </c>
      <c r="E210" s="129"/>
      <c r="F210" s="129"/>
      <c r="G210" s="130" t="s">
        <v>536</v>
      </c>
      <c r="H210" s="131">
        <f>SUM(H209)</f>
        <v>44</v>
      </c>
      <c r="I210" s="131">
        <f t="shared" ref="I210:P210" si="66">SUM(I209)</f>
        <v>224.3</v>
      </c>
      <c r="J210" s="131">
        <f t="shared" si="66"/>
        <v>100</v>
      </c>
      <c r="K210" s="131">
        <f t="shared" si="66"/>
        <v>100</v>
      </c>
      <c r="L210" s="131">
        <f t="shared" si="66"/>
        <v>27.096</v>
      </c>
      <c r="M210" s="131">
        <f t="shared" si="66"/>
        <v>22.58</v>
      </c>
      <c r="N210" s="131">
        <f t="shared" si="66"/>
        <v>50</v>
      </c>
      <c r="O210" s="131">
        <f t="shared" si="66"/>
        <v>50</v>
      </c>
      <c r="P210" s="131">
        <f t="shared" si="66"/>
        <v>50</v>
      </c>
    </row>
    <row r="211" spans="1:16" hidden="1" outlineLevel="1" x14ac:dyDescent="0.25">
      <c r="A211" s="64"/>
      <c r="B211" s="129" t="s">
        <v>550</v>
      </c>
      <c r="C211" s="129"/>
      <c r="D211" s="129"/>
      <c r="E211" s="129"/>
      <c r="F211" s="129"/>
      <c r="G211" s="130" t="s">
        <v>723</v>
      </c>
      <c r="H211" s="131">
        <f>H210+H208+H206+H204</f>
        <v>560.19000000000005</v>
      </c>
      <c r="I211" s="131">
        <f t="shared" ref="I211:P211" si="67">I210+I208+I206+I204</f>
        <v>1139.67</v>
      </c>
      <c r="J211" s="131">
        <f t="shared" si="67"/>
        <v>1306</v>
      </c>
      <c r="K211" s="131">
        <f t="shared" si="67"/>
        <v>1306</v>
      </c>
      <c r="L211" s="131">
        <f t="shared" si="67"/>
        <v>756.92399999999998</v>
      </c>
      <c r="M211" s="131">
        <f t="shared" si="67"/>
        <v>321.77</v>
      </c>
      <c r="N211" s="131">
        <f t="shared" si="67"/>
        <v>956</v>
      </c>
      <c r="O211" s="131">
        <f t="shared" si="67"/>
        <v>956</v>
      </c>
      <c r="P211" s="131">
        <f t="shared" si="67"/>
        <v>956</v>
      </c>
    </row>
    <row r="212" spans="1:16" hidden="1" outlineLevel="1" x14ac:dyDescent="0.25">
      <c r="A212" s="64"/>
      <c r="B212" s="129" t="s">
        <v>724</v>
      </c>
      <c r="C212" s="129"/>
      <c r="D212" s="129"/>
      <c r="E212" s="129"/>
      <c r="F212" s="129"/>
      <c r="G212" s="130" t="s">
        <v>725</v>
      </c>
      <c r="H212" s="131">
        <f>H211</f>
        <v>560.19000000000005</v>
      </c>
      <c r="I212" s="131">
        <f t="shared" ref="I212:P212" si="68">I211</f>
        <v>1139.67</v>
      </c>
      <c r="J212" s="131">
        <f t="shared" si="68"/>
        <v>1306</v>
      </c>
      <c r="K212" s="131">
        <f t="shared" si="68"/>
        <v>1306</v>
      </c>
      <c r="L212" s="131">
        <f t="shared" si="68"/>
        <v>756.92399999999998</v>
      </c>
      <c r="M212" s="131">
        <f t="shared" si="68"/>
        <v>321.77</v>
      </c>
      <c r="N212" s="131">
        <f t="shared" si="68"/>
        <v>956</v>
      </c>
      <c r="O212" s="131">
        <f t="shared" si="68"/>
        <v>956</v>
      </c>
      <c r="P212" s="131">
        <f t="shared" si="68"/>
        <v>956</v>
      </c>
    </row>
    <row r="213" spans="1:16" collapsed="1" x14ac:dyDescent="0.25">
      <c r="A213" s="64"/>
      <c r="B213" s="129" t="s">
        <v>512</v>
      </c>
      <c r="C213" s="129"/>
      <c r="D213" s="129"/>
      <c r="E213" s="129"/>
      <c r="F213" s="129"/>
      <c r="G213" s="130" t="s">
        <v>726</v>
      </c>
      <c r="H213" s="131">
        <f>H234+H303+H328+H331</f>
        <v>344426.70999999996</v>
      </c>
      <c r="I213" s="131">
        <f t="shared" ref="I213:P213" si="69">I234+I303+I328+I331</f>
        <v>324571.18</v>
      </c>
      <c r="J213" s="131">
        <f t="shared" si="69"/>
        <v>277481</v>
      </c>
      <c r="K213" s="131">
        <f t="shared" si="69"/>
        <v>554905.74</v>
      </c>
      <c r="L213" s="131">
        <f>L234+L303+L328+L331+19386.07-30500</f>
        <v>368773.67644736834</v>
      </c>
      <c r="M213" s="131">
        <f t="shared" si="69"/>
        <v>462469.17999999993</v>
      </c>
      <c r="N213" s="131">
        <f>N234+N303+N328+N331+30500</f>
        <v>365332</v>
      </c>
      <c r="O213" s="131">
        <f t="shared" si="69"/>
        <v>306017</v>
      </c>
      <c r="P213" s="131">
        <f t="shared" si="69"/>
        <v>306017</v>
      </c>
    </row>
    <row r="214" spans="1:16" hidden="1" outlineLevel="1" x14ac:dyDescent="0.25">
      <c r="A214" s="6" t="s">
        <v>11</v>
      </c>
      <c r="B214" s="129" t="s">
        <v>551</v>
      </c>
      <c r="C214" s="129" t="s">
        <v>13</v>
      </c>
      <c r="D214" s="129" t="s">
        <v>23</v>
      </c>
      <c r="E214" s="129" t="s">
        <v>18</v>
      </c>
      <c r="F214" s="129" t="s">
        <v>25</v>
      </c>
      <c r="G214" s="130" t="s">
        <v>26</v>
      </c>
      <c r="H214" s="131">
        <v>0</v>
      </c>
      <c r="I214" s="131">
        <v>0</v>
      </c>
      <c r="J214" s="131">
        <v>800</v>
      </c>
      <c r="K214" s="131">
        <v>800</v>
      </c>
      <c r="L214" s="131">
        <v>943.92</v>
      </c>
      <c r="M214" s="131">
        <v>543.91999999999996</v>
      </c>
      <c r="N214" s="131">
        <v>1002</v>
      </c>
      <c r="O214" s="131">
        <f t="shared" ref="O214:O222" si="70">N214</f>
        <v>1002</v>
      </c>
      <c r="P214" s="131">
        <f t="shared" ref="P214:P222" si="71">N214</f>
        <v>1002</v>
      </c>
    </row>
    <row r="215" spans="1:16" hidden="1" outlineLevel="1" x14ac:dyDescent="0.25">
      <c r="A215" s="6" t="s">
        <v>11</v>
      </c>
      <c r="B215" s="129" t="s">
        <v>551</v>
      </c>
      <c r="C215" s="129" t="s">
        <v>13</v>
      </c>
      <c r="D215" s="129" t="s">
        <v>27</v>
      </c>
      <c r="E215" s="129" t="s">
        <v>18</v>
      </c>
      <c r="F215" s="129" t="s">
        <v>25</v>
      </c>
      <c r="G215" s="130" t="s">
        <v>28</v>
      </c>
      <c r="H215" s="131">
        <v>0</v>
      </c>
      <c r="I215" s="131">
        <v>0</v>
      </c>
      <c r="J215" s="131">
        <v>366</v>
      </c>
      <c r="K215" s="131">
        <v>666</v>
      </c>
      <c r="L215" s="131">
        <v>788.06</v>
      </c>
      <c r="M215" s="131">
        <v>788.06</v>
      </c>
      <c r="N215" s="131">
        <v>1775</v>
      </c>
      <c r="O215" s="131">
        <f t="shared" si="70"/>
        <v>1775</v>
      </c>
      <c r="P215" s="131">
        <f t="shared" si="71"/>
        <v>1775</v>
      </c>
    </row>
    <row r="216" spans="1:16" hidden="1" outlineLevel="1" x14ac:dyDescent="0.25">
      <c r="A216" s="6" t="s">
        <v>11</v>
      </c>
      <c r="B216" s="129" t="s">
        <v>551</v>
      </c>
      <c r="C216" s="129" t="s">
        <v>13</v>
      </c>
      <c r="D216" s="129" t="s">
        <v>27</v>
      </c>
      <c r="E216" s="129" t="s">
        <v>18</v>
      </c>
      <c r="F216" s="129" t="s">
        <v>25</v>
      </c>
      <c r="G216" s="130" t="s">
        <v>29</v>
      </c>
      <c r="H216" s="131">
        <v>0</v>
      </c>
      <c r="I216" s="131">
        <v>0</v>
      </c>
      <c r="J216" s="131">
        <v>60</v>
      </c>
      <c r="K216" s="131">
        <v>176</v>
      </c>
      <c r="L216" s="131">
        <v>114.24</v>
      </c>
      <c r="M216" s="131">
        <v>114.24</v>
      </c>
      <c r="N216" s="131">
        <v>223</v>
      </c>
      <c r="O216" s="131">
        <f t="shared" si="70"/>
        <v>223</v>
      </c>
      <c r="P216" s="131">
        <f t="shared" si="71"/>
        <v>223</v>
      </c>
    </row>
    <row r="217" spans="1:16" hidden="1" outlineLevel="1" x14ac:dyDescent="0.25">
      <c r="A217" s="6" t="s">
        <v>11</v>
      </c>
      <c r="B217" s="129" t="s">
        <v>551</v>
      </c>
      <c r="C217" s="129" t="s">
        <v>13</v>
      </c>
      <c r="D217" s="129" t="s">
        <v>30</v>
      </c>
      <c r="E217" s="129" t="s">
        <v>18</v>
      </c>
      <c r="F217" s="129" t="s">
        <v>25</v>
      </c>
      <c r="G217" s="130" t="s">
        <v>32</v>
      </c>
      <c r="H217" s="131">
        <v>0</v>
      </c>
      <c r="I217" s="131">
        <v>0</v>
      </c>
      <c r="J217" s="131">
        <v>0</v>
      </c>
      <c r="K217" s="131">
        <v>150</v>
      </c>
      <c r="L217" s="131">
        <v>110.27</v>
      </c>
      <c r="M217" s="131">
        <v>89.27</v>
      </c>
      <c r="N217" s="131">
        <v>108</v>
      </c>
      <c r="O217" s="131">
        <f t="shared" si="70"/>
        <v>108</v>
      </c>
      <c r="P217" s="131">
        <f t="shared" si="71"/>
        <v>108</v>
      </c>
    </row>
    <row r="218" spans="1:16" ht="23.25" hidden="1" outlineLevel="1" x14ac:dyDescent="0.25">
      <c r="A218" s="6" t="s">
        <v>11</v>
      </c>
      <c r="B218" s="129" t="s">
        <v>551</v>
      </c>
      <c r="C218" s="129" t="s">
        <v>13</v>
      </c>
      <c r="D218" s="129" t="s">
        <v>33</v>
      </c>
      <c r="E218" s="129" t="s">
        <v>18</v>
      </c>
      <c r="F218" s="129" t="s">
        <v>25</v>
      </c>
      <c r="G218" s="130" t="s">
        <v>36</v>
      </c>
      <c r="H218" s="131">
        <v>0</v>
      </c>
      <c r="I218" s="131">
        <v>0</v>
      </c>
      <c r="J218" s="131">
        <v>1716</v>
      </c>
      <c r="K218" s="131">
        <v>7670</v>
      </c>
      <c r="L218" s="131">
        <v>2108.81</v>
      </c>
      <c r="M218" s="131">
        <v>2087.81</v>
      </c>
      <c r="N218" s="131">
        <v>4200</v>
      </c>
      <c r="O218" s="131">
        <f t="shared" si="70"/>
        <v>4200</v>
      </c>
      <c r="P218" s="131">
        <f t="shared" si="71"/>
        <v>4200</v>
      </c>
    </row>
    <row r="219" spans="1:16" ht="23.25" hidden="1" outlineLevel="1" x14ac:dyDescent="0.25">
      <c r="A219" s="6" t="s">
        <v>11</v>
      </c>
      <c r="B219" s="129" t="s">
        <v>551</v>
      </c>
      <c r="C219" s="129" t="s">
        <v>13</v>
      </c>
      <c r="D219" s="129" t="s">
        <v>37</v>
      </c>
      <c r="E219" s="129" t="s">
        <v>18</v>
      </c>
      <c r="F219" s="129" t="s">
        <v>25</v>
      </c>
      <c r="G219" s="130" t="s">
        <v>40</v>
      </c>
      <c r="H219" s="131">
        <v>0</v>
      </c>
      <c r="I219" s="131">
        <v>0</v>
      </c>
      <c r="J219" s="131">
        <v>98</v>
      </c>
      <c r="K219" s="131">
        <v>98</v>
      </c>
      <c r="L219" s="131">
        <v>396.67</v>
      </c>
      <c r="M219" s="131">
        <v>116.67</v>
      </c>
      <c r="N219" s="131">
        <v>240</v>
      </c>
      <c r="O219" s="131">
        <f t="shared" si="70"/>
        <v>240</v>
      </c>
      <c r="P219" s="131">
        <f t="shared" si="71"/>
        <v>240</v>
      </c>
    </row>
    <row r="220" spans="1:16" ht="23.25" hidden="1" outlineLevel="1" x14ac:dyDescent="0.25">
      <c r="A220" s="6" t="s">
        <v>11</v>
      </c>
      <c r="B220" s="129" t="s">
        <v>551</v>
      </c>
      <c r="C220" s="129" t="s">
        <v>13</v>
      </c>
      <c r="D220" s="129" t="s">
        <v>41</v>
      </c>
      <c r="E220" s="129" t="s">
        <v>18</v>
      </c>
      <c r="F220" s="129" t="s">
        <v>25</v>
      </c>
      <c r="G220" s="130" t="s">
        <v>44</v>
      </c>
      <c r="H220" s="131">
        <v>0</v>
      </c>
      <c r="I220" s="131">
        <v>0</v>
      </c>
      <c r="J220" s="131">
        <v>368</v>
      </c>
      <c r="K220" s="131">
        <v>365.46</v>
      </c>
      <c r="L220" s="131">
        <v>423.42</v>
      </c>
      <c r="M220" s="131">
        <v>402.42</v>
      </c>
      <c r="N220" s="131">
        <v>900</v>
      </c>
      <c r="O220" s="131">
        <f t="shared" si="70"/>
        <v>900</v>
      </c>
      <c r="P220" s="131">
        <f t="shared" si="71"/>
        <v>900</v>
      </c>
    </row>
    <row r="221" spans="1:16" ht="23.25" hidden="1" outlineLevel="1" x14ac:dyDescent="0.25">
      <c r="A221" s="6" t="s">
        <v>11</v>
      </c>
      <c r="B221" s="129" t="s">
        <v>551</v>
      </c>
      <c r="C221" s="129" t="s">
        <v>13</v>
      </c>
      <c r="D221" s="129" t="s">
        <v>45</v>
      </c>
      <c r="E221" s="129" t="s">
        <v>18</v>
      </c>
      <c r="F221" s="129" t="s">
        <v>25</v>
      </c>
      <c r="G221" s="130" t="s">
        <v>48</v>
      </c>
      <c r="H221" s="131">
        <v>0</v>
      </c>
      <c r="I221" s="131">
        <v>0</v>
      </c>
      <c r="J221" s="131">
        <v>20</v>
      </c>
      <c r="K221" s="131">
        <v>56.54</v>
      </c>
      <c r="L221" s="131">
        <v>84.75</v>
      </c>
      <c r="M221" s="131">
        <v>63.75</v>
      </c>
      <c r="N221" s="131">
        <v>78</v>
      </c>
      <c r="O221" s="131">
        <f t="shared" si="70"/>
        <v>78</v>
      </c>
      <c r="P221" s="131">
        <f t="shared" si="71"/>
        <v>78</v>
      </c>
    </row>
    <row r="222" spans="1:16" ht="23.25" hidden="1" outlineLevel="1" x14ac:dyDescent="0.25">
      <c r="A222" s="6" t="s">
        <v>11</v>
      </c>
      <c r="B222" s="129" t="s">
        <v>551</v>
      </c>
      <c r="C222" s="129" t="s">
        <v>13</v>
      </c>
      <c r="D222" s="129" t="s">
        <v>49</v>
      </c>
      <c r="E222" s="129" t="s">
        <v>18</v>
      </c>
      <c r="F222" s="129" t="s">
        <v>25</v>
      </c>
      <c r="G222" s="130" t="s">
        <v>52</v>
      </c>
      <c r="H222" s="131">
        <v>0</v>
      </c>
      <c r="I222" s="131">
        <v>0</v>
      </c>
      <c r="J222" s="131">
        <v>582</v>
      </c>
      <c r="K222" s="131">
        <v>582</v>
      </c>
      <c r="L222" s="131">
        <v>727.24</v>
      </c>
      <c r="M222" s="131">
        <v>706.24</v>
      </c>
      <c r="N222" s="131">
        <v>1430</v>
      </c>
      <c r="O222" s="131">
        <f t="shared" si="70"/>
        <v>1430</v>
      </c>
      <c r="P222" s="131">
        <f t="shared" si="71"/>
        <v>1430</v>
      </c>
    </row>
    <row r="223" spans="1:16" ht="23.25" hidden="1" outlineLevel="1" x14ac:dyDescent="0.25">
      <c r="A223" s="66"/>
      <c r="B223" s="129" t="s">
        <v>551</v>
      </c>
      <c r="C223" s="129" t="s">
        <v>662</v>
      </c>
      <c r="D223" s="129" t="s">
        <v>525</v>
      </c>
      <c r="E223" s="129"/>
      <c r="F223" s="129"/>
      <c r="G223" s="130" t="s">
        <v>529</v>
      </c>
      <c r="H223" s="131">
        <f>SUM(H214:H222)</f>
        <v>0</v>
      </c>
      <c r="I223" s="131">
        <f t="shared" ref="I223:P223" si="72">SUM(I214:I222)</f>
        <v>0</v>
      </c>
      <c r="J223" s="131">
        <f t="shared" si="72"/>
        <v>4010</v>
      </c>
      <c r="K223" s="131">
        <f t="shared" si="72"/>
        <v>10564</v>
      </c>
      <c r="L223" s="131">
        <f t="shared" si="72"/>
        <v>5697.38</v>
      </c>
      <c r="M223" s="131">
        <f t="shared" si="72"/>
        <v>4912.38</v>
      </c>
      <c r="N223" s="131">
        <f t="shared" si="72"/>
        <v>9956</v>
      </c>
      <c r="O223" s="131">
        <f t="shared" si="72"/>
        <v>9956</v>
      </c>
      <c r="P223" s="131">
        <f t="shared" si="72"/>
        <v>9956</v>
      </c>
    </row>
    <row r="224" spans="1:16" hidden="1" outlineLevel="1" x14ac:dyDescent="0.25">
      <c r="A224" s="67" t="s">
        <v>11</v>
      </c>
      <c r="B224" s="129" t="s">
        <v>551</v>
      </c>
      <c r="C224" s="129" t="s">
        <v>13</v>
      </c>
      <c r="D224" s="129" t="s">
        <v>81</v>
      </c>
      <c r="E224" s="129" t="s">
        <v>18</v>
      </c>
      <c r="F224" s="129" t="s">
        <v>25</v>
      </c>
      <c r="G224" s="130" t="s">
        <v>82</v>
      </c>
      <c r="H224" s="131">
        <v>0</v>
      </c>
      <c r="I224" s="131">
        <v>0</v>
      </c>
      <c r="J224" s="131">
        <v>13000</v>
      </c>
      <c r="K224" s="131">
        <v>11552.26</v>
      </c>
      <c r="L224" s="131">
        <v>10807.78</v>
      </c>
      <c r="M224" s="131">
        <v>10807.78</v>
      </c>
      <c r="N224" s="131">
        <v>0</v>
      </c>
      <c r="O224" s="131">
        <f t="shared" si="64"/>
        <v>0</v>
      </c>
      <c r="P224" s="131">
        <f t="shared" si="65"/>
        <v>0</v>
      </c>
    </row>
    <row r="225" spans="1:19" hidden="1" outlineLevel="1" x14ac:dyDescent="0.25">
      <c r="A225" s="67" t="s">
        <v>11</v>
      </c>
      <c r="B225" s="129" t="s">
        <v>551</v>
      </c>
      <c r="C225" s="129" t="s">
        <v>13</v>
      </c>
      <c r="D225" s="129" t="s">
        <v>89</v>
      </c>
      <c r="E225" s="129" t="s">
        <v>18</v>
      </c>
      <c r="F225" s="129" t="s">
        <v>25</v>
      </c>
      <c r="G225" s="130" t="s">
        <v>93</v>
      </c>
      <c r="H225" s="131">
        <v>0</v>
      </c>
      <c r="I225" s="131">
        <v>0</v>
      </c>
      <c r="J225" s="131">
        <v>200</v>
      </c>
      <c r="K225" s="131">
        <v>200</v>
      </c>
      <c r="L225" s="131">
        <v>200</v>
      </c>
      <c r="M225" s="131">
        <v>84.5</v>
      </c>
      <c r="N225" s="131">
        <v>200</v>
      </c>
      <c r="O225" s="131">
        <f t="shared" si="64"/>
        <v>200</v>
      </c>
      <c r="P225" s="131">
        <f t="shared" si="65"/>
        <v>200</v>
      </c>
    </row>
    <row r="226" spans="1:19" ht="34.5" hidden="1" outlineLevel="1" x14ac:dyDescent="0.25">
      <c r="A226" s="67" t="s">
        <v>11</v>
      </c>
      <c r="B226" s="129" t="s">
        <v>551</v>
      </c>
      <c r="C226" s="129" t="s">
        <v>13</v>
      </c>
      <c r="D226" s="129" t="s">
        <v>102</v>
      </c>
      <c r="E226" s="129" t="s">
        <v>18</v>
      </c>
      <c r="F226" s="129" t="s">
        <v>19</v>
      </c>
      <c r="G226" s="130" t="s">
        <v>103</v>
      </c>
      <c r="H226" s="131">
        <v>0</v>
      </c>
      <c r="I226" s="131">
        <v>0</v>
      </c>
      <c r="J226" s="131">
        <v>0</v>
      </c>
      <c r="K226" s="131">
        <v>52</v>
      </c>
      <c r="L226" s="131">
        <f>M226</f>
        <v>52</v>
      </c>
      <c r="M226" s="131">
        <v>52</v>
      </c>
      <c r="N226" s="131">
        <v>100</v>
      </c>
      <c r="O226" s="131">
        <f t="shared" si="64"/>
        <v>100</v>
      </c>
      <c r="P226" s="131">
        <f t="shared" si="65"/>
        <v>100</v>
      </c>
    </row>
    <row r="227" spans="1:19" hidden="1" outlineLevel="1" x14ac:dyDescent="0.25">
      <c r="A227" s="67" t="s">
        <v>11</v>
      </c>
      <c r="B227" s="129" t="s">
        <v>551</v>
      </c>
      <c r="C227" s="129" t="s">
        <v>13</v>
      </c>
      <c r="D227" s="129" t="s">
        <v>106</v>
      </c>
      <c r="E227" s="129" t="s">
        <v>18</v>
      </c>
      <c r="F227" s="129" t="s">
        <v>25</v>
      </c>
      <c r="G227" s="130" t="s">
        <v>107</v>
      </c>
      <c r="H227" s="131">
        <v>0</v>
      </c>
      <c r="I227" s="131">
        <v>0</v>
      </c>
      <c r="J227" s="131">
        <v>0</v>
      </c>
      <c r="K227" s="131">
        <v>1447.74</v>
      </c>
      <c r="L227" s="131">
        <f>M227</f>
        <v>1447.74</v>
      </c>
      <c r="M227" s="131">
        <v>1447.74</v>
      </c>
      <c r="N227" s="131">
        <v>0</v>
      </c>
      <c r="O227" s="131">
        <f t="shared" si="64"/>
        <v>0</v>
      </c>
      <c r="P227" s="131">
        <f t="shared" si="65"/>
        <v>0</v>
      </c>
    </row>
    <row r="228" spans="1:19" ht="23.25" hidden="1" outlineLevel="1" x14ac:dyDescent="0.25">
      <c r="A228" s="67" t="s">
        <v>11</v>
      </c>
      <c r="B228" s="129" t="s">
        <v>551</v>
      </c>
      <c r="C228" s="129" t="s">
        <v>13</v>
      </c>
      <c r="D228" s="129" t="s">
        <v>108</v>
      </c>
      <c r="E228" s="129" t="s">
        <v>18</v>
      </c>
      <c r="F228" s="129" t="s">
        <v>25</v>
      </c>
      <c r="G228" s="130" t="s">
        <v>110</v>
      </c>
      <c r="H228" s="131">
        <v>0</v>
      </c>
      <c r="I228" s="131">
        <v>0</v>
      </c>
      <c r="J228" s="131">
        <v>330</v>
      </c>
      <c r="K228" s="131">
        <v>330</v>
      </c>
      <c r="L228" s="131">
        <v>450</v>
      </c>
      <c r="M228" s="131">
        <v>373.33</v>
      </c>
      <c r="N228" s="131">
        <v>600</v>
      </c>
      <c r="O228" s="131">
        <f t="shared" si="64"/>
        <v>600</v>
      </c>
      <c r="P228" s="131">
        <f t="shared" si="65"/>
        <v>600</v>
      </c>
    </row>
    <row r="229" spans="1:19" hidden="1" outlineLevel="1" x14ac:dyDescent="0.25">
      <c r="A229" s="66"/>
      <c r="B229" s="129" t="s">
        <v>551</v>
      </c>
      <c r="C229" s="129" t="s">
        <v>662</v>
      </c>
      <c r="D229" s="129" t="s">
        <v>526</v>
      </c>
      <c r="E229" s="129"/>
      <c r="F229" s="129"/>
      <c r="G229" s="130" t="s">
        <v>649</v>
      </c>
      <c r="H229" s="131">
        <f>SUM(H224:H228)</f>
        <v>0</v>
      </c>
      <c r="I229" s="131">
        <f t="shared" ref="I229:P229" si="73">SUM(I224:I228)</f>
        <v>0</v>
      </c>
      <c r="J229" s="131">
        <f t="shared" si="73"/>
        <v>13530</v>
      </c>
      <c r="K229" s="131">
        <f t="shared" si="73"/>
        <v>13582</v>
      </c>
      <c r="L229" s="131">
        <f t="shared" si="73"/>
        <v>12957.52</v>
      </c>
      <c r="M229" s="131">
        <f t="shared" si="73"/>
        <v>12765.35</v>
      </c>
      <c r="N229" s="131">
        <f t="shared" si="73"/>
        <v>900</v>
      </c>
      <c r="O229" s="131">
        <f t="shared" si="73"/>
        <v>900</v>
      </c>
      <c r="P229" s="131">
        <f t="shared" si="73"/>
        <v>900</v>
      </c>
    </row>
    <row r="230" spans="1:19" ht="23.25" hidden="1" outlineLevel="1" x14ac:dyDescent="0.25">
      <c r="A230" s="67" t="s">
        <v>11</v>
      </c>
      <c r="B230" s="129" t="s">
        <v>551</v>
      </c>
      <c r="C230" s="129" t="s">
        <v>13</v>
      </c>
      <c r="D230" s="129" t="s">
        <v>125</v>
      </c>
      <c r="E230" s="129" t="s">
        <v>18</v>
      </c>
      <c r="F230" s="129" t="s">
        <v>19</v>
      </c>
      <c r="G230" s="130" t="s">
        <v>126</v>
      </c>
      <c r="H230" s="131">
        <v>0</v>
      </c>
      <c r="I230" s="131">
        <v>0</v>
      </c>
      <c r="J230" s="131">
        <v>0</v>
      </c>
      <c r="K230" s="131">
        <v>54</v>
      </c>
      <c r="L230" s="131">
        <f>M230/10*12</f>
        <v>57.720000000000006</v>
      </c>
      <c r="M230" s="131">
        <v>48.1</v>
      </c>
      <c r="N230" s="131">
        <v>60</v>
      </c>
      <c r="O230" s="138">
        <f t="shared" si="64"/>
        <v>60</v>
      </c>
      <c r="P230" s="138">
        <f t="shared" si="65"/>
        <v>60</v>
      </c>
    </row>
    <row r="231" spans="1:19" hidden="1" outlineLevel="1" x14ac:dyDescent="0.25">
      <c r="A231" s="66"/>
      <c r="B231" s="129" t="s">
        <v>551</v>
      </c>
      <c r="C231" s="129" t="s">
        <v>662</v>
      </c>
      <c r="D231" s="129" t="s">
        <v>533</v>
      </c>
      <c r="E231" s="129"/>
      <c r="F231" s="129"/>
      <c r="G231" s="130" t="s">
        <v>534</v>
      </c>
      <c r="H231" s="131">
        <f>SUM(H230)</f>
        <v>0</v>
      </c>
      <c r="I231" s="131">
        <f t="shared" ref="I231:P231" si="74">SUM(I230)</f>
        <v>0</v>
      </c>
      <c r="J231" s="131">
        <f t="shared" si="74"/>
        <v>0</v>
      </c>
      <c r="K231" s="131">
        <f t="shared" si="74"/>
        <v>54</v>
      </c>
      <c r="L231" s="131">
        <f t="shared" si="74"/>
        <v>57.720000000000006</v>
      </c>
      <c r="M231" s="131">
        <f t="shared" si="74"/>
        <v>48.1</v>
      </c>
      <c r="N231" s="131">
        <f t="shared" si="74"/>
        <v>60</v>
      </c>
      <c r="O231" s="131">
        <f t="shared" si="74"/>
        <v>60</v>
      </c>
      <c r="P231" s="131">
        <f t="shared" si="74"/>
        <v>60</v>
      </c>
    </row>
    <row r="232" spans="1:19" ht="23.25" hidden="1" outlineLevel="1" x14ac:dyDescent="0.25">
      <c r="A232" s="67" t="s">
        <v>11</v>
      </c>
      <c r="B232" s="129" t="s">
        <v>551</v>
      </c>
      <c r="C232" s="129" t="s">
        <v>13</v>
      </c>
      <c r="D232" s="129" t="s">
        <v>160</v>
      </c>
      <c r="E232" s="129" t="s">
        <v>18</v>
      </c>
      <c r="F232" s="129" t="s">
        <v>25</v>
      </c>
      <c r="G232" s="130" t="s">
        <v>162</v>
      </c>
      <c r="H232" s="131">
        <v>0</v>
      </c>
      <c r="I232" s="131">
        <v>0</v>
      </c>
      <c r="J232" s="131">
        <v>7260</v>
      </c>
      <c r="K232" s="131">
        <v>30226</v>
      </c>
      <c r="L232" s="131">
        <v>20050.98</v>
      </c>
      <c r="M232" s="131">
        <v>16050.98</v>
      </c>
      <c r="N232" s="131">
        <v>30000</v>
      </c>
      <c r="O232" s="131">
        <f t="shared" si="64"/>
        <v>30000</v>
      </c>
      <c r="P232" s="131">
        <f t="shared" si="65"/>
        <v>30000</v>
      </c>
    </row>
    <row r="233" spans="1:19" hidden="1" outlineLevel="1" x14ac:dyDescent="0.25">
      <c r="A233" s="66"/>
      <c r="B233" s="129" t="s">
        <v>551</v>
      </c>
      <c r="C233" s="129" t="s">
        <v>662</v>
      </c>
      <c r="D233" s="129" t="s">
        <v>535</v>
      </c>
      <c r="E233" s="129"/>
      <c r="F233" s="129"/>
      <c r="G233" s="130" t="s">
        <v>536</v>
      </c>
      <c r="H233" s="131">
        <f>SUM(H232)</f>
        <v>0</v>
      </c>
      <c r="I233" s="131">
        <f t="shared" ref="I233:P233" si="75">SUM(I232)</f>
        <v>0</v>
      </c>
      <c r="J233" s="131">
        <f t="shared" si="75"/>
        <v>7260</v>
      </c>
      <c r="K233" s="131">
        <f t="shared" si="75"/>
        <v>30226</v>
      </c>
      <c r="L233" s="131">
        <f t="shared" si="75"/>
        <v>20050.98</v>
      </c>
      <c r="M233" s="131">
        <f t="shared" si="75"/>
        <v>16050.98</v>
      </c>
      <c r="N233" s="131">
        <f t="shared" si="75"/>
        <v>30000</v>
      </c>
      <c r="O233" s="131">
        <f t="shared" si="75"/>
        <v>30000</v>
      </c>
      <c r="P233" s="131">
        <f t="shared" si="75"/>
        <v>30000</v>
      </c>
    </row>
    <row r="234" spans="1:19" hidden="1" outlineLevel="1" x14ac:dyDescent="0.25">
      <c r="A234" s="64"/>
      <c r="B234" s="129" t="s">
        <v>551</v>
      </c>
      <c r="C234" s="129"/>
      <c r="D234" s="129"/>
      <c r="E234" s="129"/>
      <c r="F234" s="129"/>
      <c r="G234" s="130" t="s">
        <v>728</v>
      </c>
      <c r="H234" s="131">
        <v>12482.3</v>
      </c>
      <c r="I234" s="131">
        <v>13244.37</v>
      </c>
      <c r="J234" s="131">
        <f t="shared" ref="J234:P234" si="76">J233+J231+J229+J223</f>
        <v>24800</v>
      </c>
      <c r="K234" s="131">
        <f t="shared" si="76"/>
        <v>54426</v>
      </c>
      <c r="L234" s="131">
        <f t="shared" si="76"/>
        <v>38763.599999999999</v>
      </c>
      <c r="M234" s="131">
        <f t="shared" si="76"/>
        <v>33776.81</v>
      </c>
      <c r="N234" s="131">
        <f t="shared" si="76"/>
        <v>40916</v>
      </c>
      <c r="O234" s="131">
        <f>O233+O231+O229+O223</f>
        <v>40916</v>
      </c>
      <c r="P234" s="131">
        <f t="shared" si="76"/>
        <v>40916</v>
      </c>
    </row>
    <row r="235" spans="1:19" hidden="1" outlineLevel="1" x14ac:dyDescent="0.25">
      <c r="A235" s="31" t="s">
        <v>11</v>
      </c>
      <c r="B235" s="129" t="s">
        <v>552</v>
      </c>
      <c r="C235" s="129" t="s">
        <v>13</v>
      </c>
      <c r="D235" s="129" t="s">
        <v>57</v>
      </c>
      <c r="E235" s="129" t="s">
        <v>18</v>
      </c>
      <c r="F235" s="129" t="s">
        <v>19</v>
      </c>
      <c r="G235" s="130" t="s">
        <v>58</v>
      </c>
      <c r="H235" s="131">
        <v>49998.74</v>
      </c>
      <c r="I235" s="131">
        <v>13567.94</v>
      </c>
      <c r="J235" s="131">
        <v>4000</v>
      </c>
      <c r="K235" s="131">
        <v>3300</v>
      </c>
      <c r="L235" s="131">
        <f>M235/10*12</f>
        <v>3164.2679999999996</v>
      </c>
      <c r="M235" s="131">
        <v>2636.89</v>
      </c>
      <c r="N235" s="131">
        <v>4000</v>
      </c>
      <c r="O235" s="131">
        <f t="shared" si="64"/>
        <v>4000</v>
      </c>
      <c r="P235" s="131">
        <f t="shared" si="65"/>
        <v>4000</v>
      </c>
      <c r="Q235" s="38"/>
      <c r="R235" s="38"/>
      <c r="S235" s="38"/>
    </row>
    <row r="236" spans="1:19" hidden="1" outlineLevel="1" x14ac:dyDescent="0.25">
      <c r="A236" s="31" t="s">
        <v>11</v>
      </c>
      <c r="B236" s="129" t="s">
        <v>552</v>
      </c>
      <c r="C236" s="129" t="s">
        <v>13</v>
      </c>
      <c r="D236" s="129" t="s">
        <v>57</v>
      </c>
      <c r="E236" s="129" t="s">
        <v>18</v>
      </c>
      <c r="F236" s="129" t="s">
        <v>19</v>
      </c>
      <c r="G236" s="130" t="s">
        <v>59</v>
      </c>
      <c r="H236" s="131">
        <v>0</v>
      </c>
      <c r="I236" s="131">
        <v>0</v>
      </c>
      <c r="J236" s="131">
        <v>4000</v>
      </c>
      <c r="K236" s="131">
        <v>6020</v>
      </c>
      <c r="L236" s="131">
        <f>M236/10*12</f>
        <v>7714.02</v>
      </c>
      <c r="M236" s="131">
        <v>6428.35</v>
      </c>
      <c r="N236" s="131">
        <v>8000</v>
      </c>
      <c r="O236" s="131">
        <f t="shared" si="64"/>
        <v>8000</v>
      </c>
      <c r="P236" s="131">
        <f t="shared" si="65"/>
        <v>8000</v>
      </c>
      <c r="Q236" s="38"/>
      <c r="R236" s="38"/>
      <c r="S236" s="38"/>
    </row>
    <row r="237" spans="1:19" hidden="1" outlineLevel="1" x14ac:dyDescent="0.25">
      <c r="A237" s="31" t="s">
        <v>11</v>
      </c>
      <c r="B237" s="129" t="s">
        <v>552</v>
      </c>
      <c r="C237" s="129" t="s">
        <v>13</v>
      </c>
      <c r="D237" s="129" t="s">
        <v>57</v>
      </c>
      <c r="E237" s="129" t="s">
        <v>18</v>
      </c>
      <c r="F237" s="129" t="s">
        <v>60</v>
      </c>
      <c r="G237" s="130" t="s">
        <v>61</v>
      </c>
      <c r="H237" s="131">
        <v>0</v>
      </c>
      <c r="I237" s="131">
        <v>0</v>
      </c>
      <c r="J237" s="131">
        <v>8000</v>
      </c>
      <c r="K237" s="131">
        <v>8000</v>
      </c>
      <c r="L237" s="131">
        <f>M237/9.5*12</f>
        <v>5043.410526315789</v>
      </c>
      <c r="M237" s="131">
        <v>3992.7</v>
      </c>
      <c r="N237" s="131">
        <v>6000</v>
      </c>
      <c r="O237" s="131">
        <f t="shared" si="64"/>
        <v>6000</v>
      </c>
      <c r="P237" s="131">
        <f t="shared" si="65"/>
        <v>6000</v>
      </c>
      <c r="Q237" s="38"/>
      <c r="R237" s="38"/>
      <c r="S237" s="38"/>
    </row>
    <row r="238" spans="1:19" hidden="1" outlineLevel="1" x14ac:dyDescent="0.25">
      <c r="A238" s="31" t="s">
        <v>11</v>
      </c>
      <c r="B238" s="129" t="s">
        <v>552</v>
      </c>
      <c r="C238" s="129" t="s">
        <v>13</v>
      </c>
      <c r="D238" s="129" t="s">
        <v>57</v>
      </c>
      <c r="E238" s="129" t="s">
        <v>18</v>
      </c>
      <c r="F238" s="129" t="s">
        <v>60</v>
      </c>
      <c r="G238" s="130" t="s">
        <v>62</v>
      </c>
      <c r="H238" s="131">
        <v>0</v>
      </c>
      <c r="I238" s="131">
        <v>0</v>
      </c>
      <c r="J238" s="131">
        <v>600</v>
      </c>
      <c r="K238" s="131">
        <v>600</v>
      </c>
      <c r="L238" s="131">
        <f>M238/9.5*12</f>
        <v>590.84210526315792</v>
      </c>
      <c r="M238" s="131">
        <v>467.75</v>
      </c>
      <c r="N238" s="131">
        <v>700</v>
      </c>
      <c r="O238" s="131">
        <f t="shared" si="64"/>
        <v>700</v>
      </c>
      <c r="P238" s="131">
        <f t="shared" si="65"/>
        <v>700</v>
      </c>
      <c r="Q238" s="38"/>
      <c r="R238" s="38"/>
      <c r="S238" s="38"/>
    </row>
    <row r="239" spans="1:19" hidden="1" outlineLevel="1" x14ac:dyDescent="0.25">
      <c r="A239" s="31" t="s">
        <v>11</v>
      </c>
      <c r="B239" s="129" t="s">
        <v>552</v>
      </c>
      <c r="C239" s="129" t="s">
        <v>13</v>
      </c>
      <c r="D239" s="129" t="s">
        <v>57</v>
      </c>
      <c r="E239" s="129" t="s">
        <v>18</v>
      </c>
      <c r="F239" s="129" t="s">
        <v>63</v>
      </c>
      <c r="G239" s="130" t="s">
        <v>64</v>
      </c>
      <c r="H239" s="131">
        <v>0</v>
      </c>
      <c r="I239" s="131">
        <v>0</v>
      </c>
      <c r="J239" s="131">
        <v>10000</v>
      </c>
      <c r="K239" s="131">
        <v>23437.89</v>
      </c>
      <c r="L239" s="131">
        <f>M239/10*12</f>
        <v>30195.467999999997</v>
      </c>
      <c r="M239" s="131">
        <v>25162.89</v>
      </c>
      <c r="N239" s="131">
        <v>25000</v>
      </c>
      <c r="O239" s="131">
        <f t="shared" si="64"/>
        <v>25000</v>
      </c>
      <c r="P239" s="131">
        <f t="shared" si="65"/>
        <v>25000</v>
      </c>
      <c r="Q239" s="38"/>
      <c r="R239" s="38"/>
      <c r="S239" s="38"/>
    </row>
    <row r="240" spans="1:19" hidden="1" outlineLevel="1" x14ac:dyDescent="0.25">
      <c r="A240" s="31" t="s">
        <v>11</v>
      </c>
      <c r="B240" s="129" t="s">
        <v>552</v>
      </c>
      <c r="C240" s="129" t="s">
        <v>13</v>
      </c>
      <c r="D240" s="129" t="s">
        <v>57</v>
      </c>
      <c r="E240" s="129" t="s">
        <v>18</v>
      </c>
      <c r="F240" s="129" t="s">
        <v>63</v>
      </c>
      <c r="G240" s="130" t="s">
        <v>65</v>
      </c>
      <c r="H240" s="131">
        <v>0</v>
      </c>
      <c r="I240" s="131">
        <v>0</v>
      </c>
      <c r="J240" s="131">
        <v>20000</v>
      </c>
      <c r="K240" s="131">
        <v>8282.11</v>
      </c>
      <c r="L240" s="131">
        <f>M240/9.5*12</f>
        <v>10012.698947368421</v>
      </c>
      <c r="M240" s="131">
        <v>7926.72</v>
      </c>
      <c r="N240" s="131">
        <v>12000</v>
      </c>
      <c r="O240" s="131">
        <f t="shared" si="64"/>
        <v>12000</v>
      </c>
      <c r="P240" s="131">
        <f t="shared" si="65"/>
        <v>12000</v>
      </c>
      <c r="Q240" s="38"/>
      <c r="R240" s="38"/>
      <c r="S240" s="38"/>
    </row>
    <row r="241" spans="1:19" hidden="1" outlineLevel="1" x14ac:dyDescent="0.25">
      <c r="A241" s="31" t="s">
        <v>11</v>
      </c>
      <c r="B241" s="129" t="s">
        <v>552</v>
      </c>
      <c r="C241" s="129" t="s">
        <v>13</v>
      </c>
      <c r="D241" s="129" t="s">
        <v>66</v>
      </c>
      <c r="E241" s="129" t="s">
        <v>18</v>
      </c>
      <c r="F241" s="129" t="s">
        <v>19</v>
      </c>
      <c r="G241" s="130" t="s">
        <v>67</v>
      </c>
      <c r="H241" s="131">
        <v>3326.84</v>
      </c>
      <c r="I241" s="131">
        <v>10825.62</v>
      </c>
      <c r="J241" s="131">
        <v>11000</v>
      </c>
      <c r="K241" s="131">
        <v>10600</v>
      </c>
      <c r="L241" s="131">
        <f>M241/10*12</f>
        <v>14853.491999999998</v>
      </c>
      <c r="M241" s="131">
        <v>12377.91</v>
      </c>
      <c r="N241" s="131">
        <v>15000</v>
      </c>
      <c r="O241" s="131">
        <f t="shared" si="64"/>
        <v>15000</v>
      </c>
      <c r="P241" s="131">
        <f t="shared" si="65"/>
        <v>15000</v>
      </c>
      <c r="Q241" s="38"/>
      <c r="R241" s="38"/>
      <c r="S241" s="38"/>
    </row>
    <row r="242" spans="1:19" hidden="1" outlineLevel="1" x14ac:dyDescent="0.25">
      <c r="A242" s="31" t="s">
        <v>11</v>
      </c>
      <c r="B242" s="129" t="s">
        <v>552</v>
      </c>
      <c r="C242" s="129" t="s">
        <v>13</v>
      </c>
      <c r="D242" s="129" t="s">
        <v>66</v>
      </c>
      <c r="E242" s="129" t="s">
        <v>18</v>
      </c>
      <c r="F242" s="129" t="s">
        <v>60</v>
      </c>
      <c r="G242" s="130" t="s">
        <v>68</v>
      </c>
      <c r="H242" s="131">
        <v>0</v>
      </c>
      <c r="I242" s="131">
        <v>0</v>
      </c>
      <c r="J242" s="131">
        <v>750</v>
      </c>
      <c r="K242" s="131">
        <v>750</v>
      </c>
      <c r="L242" s="131">
        <f>M242/9.5*12</f>
        <v>937.16210526315786</v>
      </c>
      <c r="M242" s="131">
        <v>741.92</v>
      </c>
      <c r="N242" s="131">
        <v>950</v>
      </c>
      <c r="O242" s="131">
        <f t="shared" si="64"/>
        <v>950</v>
      </c>
      <c r="P242" s="131">
        <f t="shared" si="65"/>
        <v>950</v>
      </c>
      <c r="Q242" s="38"/>
      <c r="R242" s="38"/>
      <c r="S242" s="38"/>
    </row>
    <row r="243" spans="1:19" ht="23.25" hidden="1" outlineLevel="1" x14ac:dyDescent="0.25">
      <c r="A243" s="31" t="s">
        <v>11</v>
      </c>
      <c r="B243" s="129" t="s">
        <v>552</v>
      </c>
      <c r="C243" s="129" t="s">
        <v>13</v>
      </c>
      <c r="D243" s="129" t="s">
        <v>66</v>
      </c>
      <c r="E243" s="129" t="s">
        <v>18</v>
      </c>
      <c r="F243" s="129" t="s">
        <v>63</v>
      </c>
      <c r="G243" s="130" t="s">
        <v>69</v>
      </c>
      <c r="H243" s="131">
        <v>0</v>
      </c>
      <c r="I243" s="131">
        <v>0</v>
      </c>
      <c r="J243" s="131">
        <v>1500</v>
      </c>
      <c r="K243" s="131">
        <v>1500</v>
      </c>
      <c r="L243" s="131">
        <f>M243/9.5*12</f>
        <v>1107.4105263157894</v>
      </c>
      <c r="M243" s="131">
        <v>876.7</v>
      </c>
      <c r="N243" s="131">
        <v>1500</v>
      </c>
      <c r="O243" s="131">
        <f t="shared" si="64"/>
        <v>1500</v>
      </c>
      <c r="P243" s="131">
        <f t="shared" si="65"/>
        <v>1500</v>
      </c>
      <c r="Q243" s="38"/>
      <c r="R243" s="38"/>
      <c r="S243" s="38"/>
    </row>
    <row r="244" spans="1:19" hidden="1" outlineLevel="1" x14ac:dyDescent="0.25">
      <c r="A244" s="31" t="s">
        <v>11</v>
      </c>
      <c r="B244" s="129" t="s">
        <v>552</v>
      </c>
      <c r="C244" s="129" t="s">
        <v>13</v>
      </c>
      <c r="D244" s="129" t="s">
        <v>70</v>
      </c>
      <c r="E244" s="129" t="s">
        <v>18</v>
      </c>
      <c r="F244" s="129" t="s">
        <v>19</v>
      </c>
      <c r="G244" s="130" t="s">
        <v>72</v>
      </c>
      <c r="H244" s="131">
        <v>5105.55</v>
      </c>
      <c r="I244" s="131">
        <v>5196.8500000000004</v>
      </c>
      <c r="J244" s="131">
        <v>5600</v>
      </c>
      <c r="K244" s="131">
        <v>4110</v>
      </c>
      <c r="L244" s="131">
        <f>M244/10*12</f>
        <v>4515.8760000000002</v>
      </c>
      <c r="M244" s="131">
        <v>3763.23</v>
      </c>
      <c r="N244" s="131">
        <v>4500</v>
      </c>
      <c r="O244" s="131">
        <f t="shared" si="64"/>
        <v>4500</v>
      </c>
      <c r="P244" s="131">
        <f t="shared" si="65"/>
        <v>4500</v>
      </c>
      <c r="Q244" s="38"/>
      <c r="R244" s="38"/>
      <c r="S244" s="38"/>
    </row>
    <row r="245" spans="1:19" ht="23.25" hidden="1" outlineLevel="1" x14ac:dyDescent="0.25">
      <c r="A245" s="31" t="s">
        <v>11</v>
      </c>
      <c r="B245" s="129" t="s">
        <v>552</v>
      </c>
      <c r="C245" s="129" t="s">
        <v>13</v>
      </c>
      <c r="D245" s="129" t="s">
        <v>73</v>
      </c>
      <c r="E245" s="129" t="s">
        <v>18</v>
      </c>
      <c r="F245" s="129" t="s">
        <v>19</v>
      </c>
      <c r="G245" s="130" t="s">
        <v>74</v>
      </c>
      <c r="H245" s="131">
        <v>1086.5999999999999</v>
      </c>
      <c r="I245" s="131">
        <v>4103.0600000000004</v>
      </c>
      <c r="J245" s="131">
        <v>1400</v>
      </c>
      <c r="K245" s="131">
        <v>2200</v>
      </c>
      <c r="L245" s="131">
        <f>M245/10*12</f>
        <v>2644.5600000000004</v>
      </c>
      <c r="M245" s="131">
        <v>2203.8000000000002</v>
      </c>
      <c r="N245" s="131">
        <v>2700</v>
      </c>
      <c r="O245" s="131">
        <f t="shared" si="64"/>
        <v>2700</v>
      </c>
      <c r="P245" s="131">
        <f t="shared" si="65"/>
        <v>2700</v>
      </c>
      <c r="Q245" s="38"/>
      <c r="R245" s="38"/>
      <c r="S245" s="38"/>
    </row>
    <row r="246" spans="1:19" ht="23.25" hidden="1" outlineLevel="1" x14ac:dyDescent="0.25">
      <c r="A246" s="31" t="s">
        <v>11</v>
      </c>
      <c r="B246" s="129" t="s">
        <v>552</v>
      </c>
      <c r="C246" s="129" t="s">
        <v>13</v>
      </c>
      <c r="D246" s="129" t="s">
        <v>73</v>
      </c>
      <c r="E246" s="129" t="s">
        <v>18</v>
      </c>
      <c r="F246" s="129" t="s">
        <v>63</v>
      </c>
      <c r="G246" s="130" t="s">
        <v>74</v>
      </c>
      <c r="H246" s="131">
        <v>0</v>
      </c>
      <c r="I246" s="131">
        <v>0</v>
      </c>
      <c r="J246" s="131">
        <v>24</v>
      </c>
      <c r="K246" s="131">
        <v>24</v>
      </c>
      <c r="L246" s="131">
        <f>M246/9.5*12</f>
        <v>30.315789473684209</v>
      </c>
      <c r="M246" s="131">
        <v>24</v>
      </c>
      <c r="N246" s="131">
        <v>50</v>
      </c>
      <c r="O246" s="131">
        <f t="shared" si="64"/>
        <v>50</v>
      </c>
      <c r="P246" s="131">
        <f t="shared" si="65"/>
        <v>50</v>
      </c>
      <c r="Q246" s="38"/>
      <c r="R246" s="38"/>
      <c r="S246" s="38"/>
    </row>
    <row r="247" spans="1:19" ht="23.25" hidden="1" outlineLevel="1" x14ac:dyDescent="0.25">
      <c r="A247" s="31" t="s">
        <v>11</v>
      </c>
      <c r="B247" s="129" t="s">
        <v>552</v>
      </c>
      <c r="C247" s="129" t="s">
        <v>13</v>
      </c>
      <c r="D247" s="129" t="s">
        <v>75</v>
      </c>
      <c r="E247" s="129" t="s">
        <v>18</v>
      </c>
      <c r="F247" s="129" t="s">
        <v>19</v>
      </c>
      <c r="G247" s="130" t="s">
        <v>77</v>
      </c>
      <c r="H247" s="131">
        <v>3387.74</v>
      </c>
      <c r="I247" s="131">
        <v>3272.39</v>
      </c>
      <c r="J247" s="131">
        <v>3500</v>
      </c>
      <c r="K247" s="131">
        <v>3300</v>
      </c>
      <c r="L247" s="131">
        <f>M247/10*12</f>
        <v>3168.5639999999994</v>
      </c>
      <c r="M247" s="131">
        <v>2640.47</v>
      </c>
      <c r="N247" s="131">
        <v>3500</v>
      </c>
      <c r="O247" s="131">
        <f t="shared" si="64"/>
        <v>3500</v>
      </c>
      <c r="P247" s="131">
        <f t="shared" si="65"/>
        <v>3500</v>
      </c>
      <c r="Q247" s="38"/>
      <c r="R247" s="38"/>
      <c r="S247" s="38"/>
    </row>
    <row r="248" spans="1:19" hidden="1" outlineLevel="1" x14ac:dyDescent="0.25">
      <c r="A248" s="66"/>
      <c r="B248" s="129" t="s">
        <v>552</v>
      </c>
      <c r="C248" s="129" t="s">
        <v>662</v>
      </c>
      <c r="D248" s="129" t="s">
        <v>538</v>
      </c>
      <c r="E248" s="129"/>
      <c r="F248" s="129"/>
      <c r="G248" s="130" t="s">
        <v>198</v>
      </c>
      <c r="H248" s="131">
        <v>0</v>
      </c>
      <c r="I248" s="131">
        <v>0</v>
      </c>
      <c r="J248" s="131">
        <f t="shared" ref="J248:P248" si="77">SUM(J235:J247)</f>
        <v>70374</v>
      </c>
      <c r="K248" s="131">
        <f t="shared" si="77"/>
        <v>72124</v>
      </c>
      <c r="L248" s="131">
        <f t="shared" si="77"/>
        <v>83978.087999999974</v>
      </c>
      <c r="M248" s="131">
        <f t="shared" si="77"/>
        <v>69243.33</v>
      </c>
      <c r="N248" s="131">
        <f t="shared" si="77"/>
        <v>83900</v>
      </c>
      <c r="O248" s="131">
        <f t="shared" si="77"/>
        <v>83900</v>
      </c>
      <c r="P248" s="131">
        <f t="shared" si="77"/>
        <v>83900</v>
      </c>
      <c r="Q248" s="38"/>
      <c r="R248" s="117"/>
      <c r="S248" s="117"/>
    </row>
    <row r="249" spans="1:19" ht="23.25" hidden="1" outlineLevel="1" x14ac:dyDescent="0.25">
      <c r="A249" s="67" t="s">
        <v>11</v>
      </c>
      <c r="B249" s="129" t="s">
        <v>552</v>
      </c>
      <c r="C249" s="129" t="s">
        <v>13</v>
      </c>
      <c r="D249" s="129" t="s">
        <v>89</v>
      </c>
      <c r="E249" s="129" t="s">
        <v>18</v>
      </c>
      <c r="F249" s="129" t="s">
        <v>60</v>
      </c>
      <c r="G249" s="130" t="s">
        <v>96</v>
      </c>
      <c r="H249" s="131"/>
      <c r="I249" s="131">
        <v>0</v>
      </c>
      <c r="J249" s="131">
        <v>0</v>
      </c>
      <c r="K249" s="131">
        <v>691.84</v>
      </c>
      <c r="L249" s="131">
        <v>650</v>
      </c>
      <c r="M249" s="131">
        <v>28.12</v>
      </c>
      <c r="N249" s="131">
        <v>2000</v>
      </c>
      <c r="O249" s="131">
        <f t="shared" si="64"/>
        <v>2000</v>
      </c>
      <c r="P249" s="131">
        <f t="shared" si="65"/>
        <v>2000</v>
      </c>
      <c r="Q249" s="38"/>
      <c r="R249" s="117"/>
      <c r="S249" s="117"/>
    </row>
    <row r="250" spans="1:19" ht="23.25" hidden="1" outlineLevel="1" x14ac:dyDescent="0.25">
      <c r="A250" s="67" t="s">
        <v>11</v>
      </c>
      <c r="B250" s="129" t="s">
        <v>552</v>
      </c>
      <c r="C250" s="129" t="s">
        <v>13</v>
      </c>
      <c r="D250" s="129" t="s">
        <v>89</v>
      </c>
      <c r="E250" s="129" t="s">
        <v>18</v>
      </c>
      <c r="F250" s="129" t="s">
        <v>63</v>
      </c>
      <c r="G250" s="130" t="s">
        <v>97</v>
      </c>
      <c r="H250" s="131"/>
      <c r="I250" s="131">
        <v>0</v>
      </c>
      <c r="J250" s="131">
        <v>5000</v>
      </c>
      <c r="K250" s="131">
        <v>1675</v>
      </c>
      <c r="L250" s="131">
        <f>M250/9.5*12</f>
        <v>2333.5452631578946</v>
      </c>
      <c r="M250" s="131">
        <v>1847.39</v>
      </c>
      <c r="N250" s="131">
        <v>3000</v>
      </c>
      <c r="O250" s="131">
        <f t="shared" si="64"/>
        <v>3000</v>
      </c>
      <c r="P250" s="131">
        <f t="shared" si="65"/>
        <v>3000</v>
      </c>
      <c r="Q250" s="120"/>
      <c r="R250" s="117"/>
      <c r="S250" s="117"/>
    </row>
    <row r="251" spans="1:19" hidden="1" outlineLevel="1" x14ac:dyDescent="0.25">
      <c r="A251" s="66"/>
      <c r="B251" s="129" t="s">
        <v>552</v>
      </c>
      <c r="C251" s="129" t="s">
        <v>662</v>
      </c>
      <c r="D251" s="129" t="s">
        <v>526</v>
      </c>
      <c r="E251" s="129"/>
      <c r="F251" s="129"/>
      <c r="G251" s="130" t="s">
        <v>649</v>
      </c>
      <c r="H251" s="131">
        <v>0</v>
      </c>
      <c r="I251" s="131">
        <f t="shared" ref="I251:P251" si="78">SUM(I249:I250)</f>
        <v>0</v>
      </c>
      <c r="J251" s="131">
        <f t="shared" si="78"/>
        <v>5000</v>
      </c>
      <c r="K251" s="131">
        <f t="shared" si="78"/>
        <v>2366.84</v>
      </c>
      <c r="L251" s="131">
        <f t="shared" si="78"/>
        <v>2983.5452631578946</v>
      </c>
      <c r="M251" s="131">
        <f t="shared" si="78"/>
        <v>1875.51</v>
      </c>
      <c r="N251" s="131">
        <f t="shared" si="78"/>
        <v>5000</v>
      </c>
      <c r="O251" s="131">
        <f t="shared" si="78"/>
        <v>5000</v>
      </c>
      <c r="P251" s="131">
        <f t="shared" si="78"/>
        <v>5000</v>
      </c>
      <c r="Q251" s="73"/>
      <c r="R251" s="117"/>
      <c r="S251" s="117"/>
    </row>
    <row r="252" spans="1:19" ht="23.25" hidden="1" outlineLevel="1" x14ac:dyDescent="0.25">
      <c r="A252" s="67" t="s">
        <v>11</v>
      </c>
      <c r="B252" s="129" t="s">
        <v>552</v>
      </c>
      <c r="C252" s="129" t="s">
        <v>13</v>
      </c>
      <c r="D252" s="129" t="s">
        <v>117</v>
      </c>
      <c r="E252" s="129" t="s">
        <v>18</v>
      </c>
      <c r="F252" s="129" t="s">
        <v>60</v>
      </c>
      <c r="G252" s="130" t="s">
        <v>119</v>
      </c>
      <c r="H252" s="131"/>
      <c r="I252" s="131">
        <v>0</v>
      </c>
      <c r="J252" s="131">
        <v>0</v>
      </c>
      <c r="K252" s="131">
        <v>2114.16</v>
      </c>
      <c r="L252" s="131">
        <f>M252/9.5*12</f>
        <v>227.36842105263156</v>
      </c>
      <c r="M252" s="131">
        <v>180</v>
      </c>
      <c r="N252" s="131">
        <v>250</v>
      </c>
      <c r="O252" s="131">
        <f t="shared" si="64"/>
        <v>250</v>
      </c>
      <c r="P252" s="131">
        <f t="shared" si="65"/>
        <v>250</v>
      </c>
      <c r="Q252" s="38"/>
      <c r="R252" s="117"/>
      <c r="S252" s="117"/>
    </row>
    <row r="253" spans="1:19" ht="34.5" hidden="1" outlineLevel="1" x14ac:dyDescent="0.25">
      <c r="A253" s="67" t="s">
        <v>11</v>
      </c>
      <c r="B253" s="129" t="s">
        <v>552</v>
      </c>
      <c r="C253" s="129" t="s">
        <v>13</v>
      </c>
      <c r="D253" s="129" t="s">
        <v>117</v>
      </c>
      <c r="E253" s="129" t="s">
        <v>18</v>
      </c>
      <c r="F253" s="129" t="s">
        <v>63</v>
      </c>
      <c r="G253" s="130" t="s">
        <v>118</v>
      </c>
      <c r="H253" s="131"/>
      <c r="I253" s="131">
        <v>0</v>
      </c>
      <c r="J253" s="131">
        <v>1000</v>
      </c>
      <c r="K253" s="131">
        <v>1597</v>
      </c>
      <c r="L253" s="131">
        <f>M253/9.5*12</f>
        <v>2119.5789473684208</v>
      </c>
      <c r="M253" s="131">
        <v>1678</v>
      </c>
      <c r="N253" s="131">
        <v>2500</v>
      </c>
      <c r="O253" s="131">
        <f t="shared" si="64"/>
        <v>2500</v>
      </c>
      <c r="P253" s="131">
        <f t="shared" si="65"/>
        <v>2500</v>
      </c>
      <c r="Q253" s="38"/>
      <c r="R253" s="117"/>
      <c r="S253" s="117"/>
    </row>
    <row r="254" spans="1:19" ht="23.25" hidden="1" outlineLevel="1" x14ac:dyDescent="0.25">
      <c r="A254" s="66"/>
      <c r="B254" s="129" t="s">
        <v>552</v>
      </c>
      <c r="C254" s="129" t="s">
        <v>662</v>
      </c>
      <c r="D254" s="129" t="s">
        <v>530</v>
      </c>
      <c r="E254" s="129"/>
      <c r="F254" s="129"/>
      <c r="G254" s="130" t="s">
        <v>620</v>
      </c>
      <c r="H254" s="131">
        <v>0</v>
      </c>
      <c r="I254" s="131">
        <f t="shared" ref="I254:P254" si="79">SUM(I252:I253)</f>
        <v>0</v>
      </c>
      <c r="J254" s="131">
        <f t="shared" si="79"/>
        <v>1000</v>
      </c>
      <c r="K254" s="131">
        <f t="shared" si="79"/>
        <v>3711.16</v>
      </c>
      <c r="L254" s="131">
        <f t="shared" si="79"/>
        <v>2346.9473684210525</v>
      </c>
      <c r="M254" s="131">
        <f t="shared" si="79"/>
        <v>1858</v>
      </c>
      <c r="N254" s="131">
        <f t="shared" si="79"/>
        <v>2750</v>
      </c>
      <c r="O254" s="131">
        <f t="shared" si="79"/>
        <v>2750</v>
      </c>
      <c r="P254" s="131">
        <f t="shared" si="79"/>
        <v>2750</v>
      </c>
      <c r="Q254" s="38"/>
      <c r="R254" s="117"/>
      <c r="S254" s="117"/>
    </row>
    <row r="255" spans="1:19" hidden="1" outlineLevel="1" x14ac:dyDescent="0.25">
      <c r="A255" s="67" t="s">
        <v>11</v>
      </c>
      <c r="B255" s="129" t="s">
        <v>552</v>
      </c>
      <c r="C255" s="129" t="s">
        <v>13</v>
      </c>
      <c r="D255" s="129" t="s">
        <v>122</v>
      </c>
      <c r="E255" s="129" t="s">
        <v>18</v>
      </c>
      <c r="F255" s="129" t="s">
        <v>19</v>
      </c>
      <c r="G255" s="130" t="s">
        <v>123</v>
      </c>
      <c r="H255" s="131"/>
      <c r="I255" s="131">
        <v>0</v>
      </c>
      <c r="J255" s="131">
        <v>0</v>
      </c>
      <c r="K255" s="131">
        <v>20</v>
      </c>
      <c r="L255" s="131">
        <f>M255/9.5*12</f>
        <v>18.94736842105263</v>
      </c>
      <c r="M255" s="131">
        <v>15</v>
      </c>
      <c r="N255" s="131">
        <v>20</v>
      </c>
      <c r="O255" s="131">
        <f t="shared" si="64"/>
        <v>20</v>
      </c>
      <c r="P255" s="131">
        <f t="shared" si="65"/>
        <v>20</v>
      </c>
      <c r="Q255" s="38"/>
      <c r="R255" s="117"/>
      <c r="S255" s="117"/>
    </row>
    <row r="256" spans="1:19" ht="34.5" hidden="1" outlineLevel="1" x14ac:dyDescent="0.25">
      <c r="A256" s="67" t="s">
        <v>11</v>
      </c>
      <c r="B256" s="129" t="s">
        <v>552</v>
      </c>
      <c r="C256" s="129" t="s">
        <v>13</v>
      </c>
      <c r="D256" s="129" t="s">
        <v>122</v>
      </c>
      <c r="E256" s="129" t="s">
        <v>18</v>
      </c>
      <c r="F256" s="129" t="s">
        <v>19</v>
      </c>
      <c r="G256" s="130" t="s">
        <v>124</v>
      </c>
      <c r="H256" s="131"/>
      <c r="I256" s="131">
        <v>2900.44</v>
      </c>
      <c r="J256" s="131">
        <v>1500</v>
      </c>
      <c r="K256" s="131">
        <v>4480</v>
      </c>
      <c r="L256" s="131">
        <f>M256/10*12</f>
        <v>5298.2520000000004</v>
      </c>
      <c r="M256" s="131">
        <v>4415.21</v>
      </c>
      <c r="N256" s="131">
        <v>1500</v>
      </c>
      <c r="O256" s="131">
        <f t="shared" si="64"/>
        <v>1500</v>
      </c>
      <c r="P256" s="131">
        <f t="shared" si="65"/>
        <v>1500</v>
      </c>
      <c r="Q256" s="38"/>
      <c r="R256" s="117"/>
      <c r="S256" s="117"/>
    </row>
    <row r="257" spans="1:19" hidden="1" outlineLevel="1" x14ac:dyDescent="0.25">
      <c r="A257" s="66"/>
      <c r="B257" s="129" t="s">
        <v>552</v>
      </c>
      <c r="C257" s="129" t="s">
        <v>662</v>
      </c>
      <c r="D257" s="129" t="s">
        <v>533</v>
      </c>
      <c r="E257" s="129"/>
      <c r="F257" s="129"/>
      <c r="G257" s="130" t="s">
        <v>534</v>
      </c>
      <c r="H257" s="131">
        <v>0</v>
      </c>
      <c r="I257" s="131">
        <v>0</v>
      </c>
      <c r="J257" s="131">
        <f t="shared" ref="J257:P257" si="80">SUM(J255:J256)</f>
        <v>1500</v>
      </c>
      <c r="K257" s="131">
        <f t="shared" si="80"/>
        <v>4500</v>
      </c>
      <c r="L257" s="131">
        <f t="shared" si="80"/>
        <v>5317.1993684210529</v>
      </c>
      <c r="M257" s="131">
        <f t="shared" si="80"/>
        <v>4430.21</v>
      </c>
      <c r="N257" s="131">
        <f t="shared" si="80"/>
        <v>1520</v>
      </c>
      <c r="O257" s="131">
        <f t="shared" si="80"/>
        <v>1520</v>
      </c>
      <c r="P257" s="131">
        <f t="shared" si="80"/>
        <v>1520</v>
      </c>
      <c r="Q257" s="38"/>
      <c r="R257" s="117"/>
      <c r="S257" s="117"/>
    </row>
    <row r="258" spans="1:19" hidden="1" outlineLevel="1" x14ac:dyDescent="0.25">
      <c r="A258" s="67" t="s">
        <v>11</v>
      </c>
      <c r="B258" s="129" t="s">
        <v>552</v>
      </c>
      <c r="C258" s="129" t="s">
        <v>13</v>
      </c>
      <c r="D258" s="129" t="s">
        <v>136</v>
      </c>
      <c r="E258" s="129" t="s">
        <v>18</v>
      </c>
      <c r="F258" s="129" t="s">
        <v>60</v>
      </c>
      <c r="G258" s="130" t="s">
        <v>137</v>
      </c>
      <c r="H258" s="131"/>
      <c r="I258" s="131">
        <v>0</v>
      </c>
      <c r="J258" s="131">
        <v>20</v>
      </c>
      <c r="K258" s="131">
        <v>120</v>
      </c>
      <c r="L258" s="131">
        <f>M258/9.5*12</f>
        <v>91.477894736842103</v>
      </c>
      <c r="M258" s="131">
        <v>72.42</v>
      </c>
      <c r="N258" s="131">
        <v>120</v>
      </c>
      <c r="O258" s="131">
        <f t="shared" si="64"/>
        <v>120</v>
      </c>
      <c r="P258" s="131">
        <f t="shared" si="65"/>
        <v>120</v>
      </c>
      <c r="Q258" s="38"/>
      <c r="R258" s="117"/>
      <c r="S258" s="117"/>
    </row>
    <row r="259" spans="1:19" hidden="1" outlineLevel="1" x14ac:dyDescent="0.25">
      <c r="A259" s="67" t="s">
        <v>11</v>
      </c>
      <c r="B259" s="129" t="s">
        <v>552</v>
      </c>
      <c r="C259" s="129" t="s">
        <v>13</v>
      </c>
      <c r="D259" s="129" t="s">
        <v>136</v>
      </c>
      <c r="E259" s="129" t="s">
        <v>18</v>
      </c>
      <c r="F259" s="129" t="s">
        <v>63</v>
      </c>
      <c r="G259" s="130" t="s">
        <v>137</v>
      </c>
      <c r="H259" s="131"/>
      <c r="I259" s="131">
        <v>0</v>
      </c>
      <c r="J259" s="131">
        <v>2600</v>
      </c>
      <c r="K259" s="131">
        <v>1108</v>
      </c>
      <c r="L259" s="131">
        <f>M259/9.5*12</f>
        <v>136.42105263157896</v>
      </c>
      <c r="M259" s="131">
        <v>108</v>
      </c>
      <c r="N259" s="131">
        <v>200</v>
      </c>
      <c r="O259" s="131">
        <f t="shared" si="64"/>
        <v>200</v>
      </c>
      <c r="P259" s="131">
        <f t="shared" si="65"/>
        <v>200</v>
      </c>
      <c r="Q259" s="38"/>
      <c r="R259" s="117"/>
      <c r="S259" s="117"/>
    </row>
    <row r="260" spans="1:19" hidden="1" outlineLevel="1" x14ac:dyDescent="0.25">
      <c r="A260" s="67" t="s">
        <v>11</v>
      </c>
      <c r="B260" s="129" t="s">
        <v>552</v>
      </c>
      <c r="C260" s="129" t="s">
        <v>13</v>
      </c>
      <c r="D260" s="129" t="s">
        <v>154</v>
      </c>
      <c r="E260" s="129" t="s">
        <v>18</v>
      </c>
      <c r="F260" s="129" t="s">
        <v>19</v>
      </c>
      <c r="G260" s="130" t="s">
        <v>155</v>
      </c>
      <c r="H260" s="131"/>
      <c r="I260" s="131">
        <v>4209.1000000000004</v>
      </c>
      <c r="J260" s="131">
        <v>3950</v>
      </c>
      <c r="K260" s="131">
        <v>3950</v>
      </c>
      <c r="L260" s="131">
        <f>M260/10*12</f>
        <v>3826.8119999999999</v>
      </c>
      <c r="M260" s="131">
        <v>3189.01</v>
      </c>
      <c r="N260" s="131">
        <v>3950</v>
      </c>
      <c r="O260" s="131">
        <f t="shared" si="64"/>
        <v>3950</v>
      </c>
      <c r="P260" s="131">
        <f t="shared" si="65"/>
        <v>3950</v>
      </c>
      <c r="Q260" s="38"/>
      <c r="R260" s="117"/>
      <c r="S260" s="117"/>
    </row>
    <row r="261" spans="1:19" hidden="1" outlineLevel="1" x14ac:dyDescent="0.25">
      <c r="A261" s="67" t="s">
        <v>11</v>
      </c>
      <c r="B261" s="129" t="s">
        <v>552</v>
      </c>
      <c r="C261" s="129" t="s">
        <v>13</v>
      </c>
      <c r="D261" s="129" t="s">
        <v>167</v>
      </c>
      <c r="E261" s="129" t="s">
        <v>18</v>
      </c>
      <c r="F261" s="129" t="s">
        <v>19</v>
      </c>
      <c r="G261" s="130" t="s">
        <v>171</v>
      </c>
      <c r="H261" s="131"/>
      <c r="I261" s="131">
        <v>0</v>
      </c>
      <c r="J261" s="131">
        <v>0</v>
      </c>
      <c r="K261" s="131">
        <v>250</v>
      </c>
      <c r="L261" s="131">
        <v>201</v>
      </c>
      <c r="M261" s="131">
        <v>201</v>
      </c>
      <c r="N261" s="131">
        <v>250</v>
      </c>
      <c r="O261" s="131">
        <f t="shared" si="64"/>
        <v>250</v>
      </c>
      <c r="P261" s="131">
        <f t="shared" si="65"/>
        <v>250</v>
      </c>
      <c r="Q261" s="38"/>
      <c r="R261" s="117"/>
      <c r="S261" s="117"/>
    </row>
    <row r="262" spans="1:19" hidden="1" outlineLevel="1" x14ac:dyDescent="0.25">
      <c r="A262" s="67" t="s">
        <v>11</v>
      </c>
      <c r="B262" s="129" t="s">
        <v>552</v>
      </c>
      <c r="C262" s="129" t="s">
        <v>13</v>
      </c>
      <c r="D262" s="129" t="s">
        <v>167</v>
      </c>
      <c r="E262" s="129" t="s">
        <v>18</v>
      </c>
      <c r="F262" s="129" t="s">
        <v>60</v>
      </c>
      <c r="G262" s="130" t="s">
        <v>172</v>
      </c>
      <c r="H262" s="131"/>
      <c r="I262" s="131">
        <v>0</v>
      </c>
      <c r="J262" s="131">
        <v>0</v>
      </c>
      <c r="K262" s="131">
        <v>1100</v>
      </c>
      <c r="L262" s="131">
        <v>1021.59</v>
      </c>
      <c r="M262" s="131">
        <v>1021.59</v>
      </c>
      <c r="N262" s="131">
        <v>0</v>
      </c>
      <c r="O262" s="131">
        <f t="shared" si="64"/>
        <v>0</v>
      </c>
      <c r="P262" s="131">
        <f t="shared" si="65"/>
        <v>0</v>
      </c>
      <c r="Q262" s="38"/>
      <c r="R262" s="117"/>
      <c r="S262" s="117"/>
    </row>
    <row r="263" spans="1:19" hidden="1" outlineLevel="1" x14ac:dyDescent="0.25">
      <c r="A263" s="67" t="s">
        <v>11</v>
      </c>
      <c r="B263" s="129" t="s">
        <v>552</v>
      </c>
      <c r="C263" s="129" t="s">
        <v>13</v>
      </c>
      <c r="D263" s="129" t="s">
        <v>209</v>
      </c>
      <c r="E263" s="129" t="s">
        <v>18</v>
      </c>
      <c r="F263" s="129" t="s">
        <v>19</v>
      </c>
      <c r="G263" s="130" t="s">
        <v>282</v>
      </c>
      <c r="H263" s="131"/>
      <c r="I263" s="131">
        <v>0</v>
      </c>
      <c r="J263" s="131">
        <v>0</v>
      </c>
      <c r="K263" s="131">
        <v>0</v>
      </c>
      <c r="L263" s="131">
        <f>M263</f>
        <v>-39.94</v>
      </c>
      <c r="M263" s="131">
        <v>-39.94</v>
      </c>
      <c r="N263" s="131">
        <v>0</v>
      </c>
      <c r="O263" s="131">
        <f t="shared" si="64"/>
        <v>0</v>
      </c>
      <c r="P263" s="131">
        <f t="shared" si="65"/>
        <v>0</v>
      </c>
      <c r="Q263" s="38"/>
      <c r="R263" s="117"/>
      <c r="S263" s="117"/>
    </row>
    <row r="264" spans="1:19" hidden="1" outlineLevel="1" x14ac:dyDescent="0.25">
      <c r="A264" s="66"/>
      <c r="B264" s="129" t="s">
        <v>552</v>
      </c>
      <c r="C264" s="129" t="s">
        <v>662</v>
      </c>
      <c r="D264" s="129" t="s">
        <v>535</v>
      </c>
      <c r="E264" s="129"/>
      <c r="F264" s="129"/>
      <c r="G264" s="130" t="s">
        <v>536</v>
      </c>
      <c r="H264" s="131">
        <v>0</v>
      </c>
      <c r="I264" s="131">
        <v>0</v>
      </c>
      <c r="J264" s="131">
        <v>6550</v>
      </c>
      <c r="K264" s="131">
        <f t="shared" ref="K264:P264" si="81">SUM(K258:K263)</f>
        <v>6528</v>
      </c>
      <c r="L264" s="131">
        <f t="shared" si="81"/>
        <v>5237.3609473684219</v>
      </c>
      <c r="M264" s="131">
        <f t="shared" si="81"/>
        <v>4552.0800000000008</v>
      </c>
      <c r="N264" s="131">
        <f t="shared" si="81"/>
        <v>4520</v>
      </c>
      <c r="O264" s="131">
        <f t="shared" si="81"/>
        <v>4520</v>
      </c>
      <c r="P264" s="131">
        <f t="shared" si="81"/>
        <v>4520</v>
      </c>
      <c r="Q264" s="38"/>
      <c r="R264" s="117"/>
      <c r="S264" s="117"/>
    </row>
    <row r="265" spans="1:19" hidden="1" outlineLevel="1" x14ac:dyDescent="0.25">
      <c r="A265" s="109" t="s">
        <v>11</v>
      </c>
      <c r="B265" s="139" t="s">
        <v>552</v>
      </c>
      <c r="C265" s="140" t="s">
        <v>13</v>
      </c>
      <c r="D265" s="139" t="s">
        <v>462</v>
      </c>
      <c r="E265" s="139" t="s">
        <v>18</v>
      </c>
      <c r="F265" s="139" t="s">
        <v>63</v>
      </c>
      <c r="G265" s="141" t="s">
        <v>706</v>
      </c>
      <c r="H265" s="138"/>
      <c r="I265" s="138">
        <v>0</v>
      </c>
      <c r="J265" s="138">
        <v>0</v>
      </c>
      <c r="K265" s="138">
        <v>3477.36</v>
      </c>
      <c r="L265" s="138">
        <f>M265</f>
        <v>3477.36</v>
      </c>
      <c r="M265" s="138">
        <v>3477.36</v>
      </c>
      <c r="N265" s="138">
        <v>0</v>
      </c>
      <c r="O265" s="138">
        <f>N265</f>
        <v>0</v>
      </c>
      <c r="P265" s="138">
        <f>N265</f>
        <v>0</v>
      </c>
      <c r="Q265" s="38"/>
      <c r="R265" s="117"/>
      <c r="S265" s="117"/>
    </row>
    <row r="266" spans="1:19" hidden="1" outlineLevel="1" x14ac:dyDescent="0.25">
      <c r="A266" s="66"/>
      <c r="B266" s="129" t="s">
        <v>552</v>
      </c>
      <c r="C266" s="129" t="s">
        <v>662</v>
      </c>
      <c r="D266" s="129" t="s">
        <v>729</v>
      </c>
      <c r="E266" s="129"/>
      <c r="F266" s="129"/>
      <c r="G266" s="130" t="s">
        <v>706</v>
      </c>
      <c r="H266" s="131">
        <v>0</v>
      </c>
      <c r="I266" s="131">
        <f t="shared" ref="I266:P266" si="82">SUM(I265)</f>
        <v>0</v>
      </c>
      <c r="J266" s="131">
        <f t="shared" si="82"/>
        <v>0</v>
      </c>
      <c r="K266" s="131">
        <f t="shared" si="82"/>
        <v>3477.36</v>
      </c>
      <c r="L266" s="131">
        <f t="shared" si="82"/>
        <v>3477.36</v>
      </c>
      <c r="M266" s="131">
        <f t="shared" si="82"/>
        <v>3477.36</v>
      </c>
      <c r="N266" s="131">
        <f t="shared" si="82"/>
        <v>0</v>
      </c>
      <c r="O266" s="131">
        <f t="shared" si="82"/>
        <v>0</v>
      </c>
      <c r="P266" s="131">
        <f t="shared" si="82"/>
        <v>0</v>
      </c>
      <c r="Q266" s="38"/>
      <c r="R266" s="117"/>
      <c r="S266" s="117"/>
    </row>
    <row r="267" spans="1:19" hidden="1" outlineLevel="1" x14ac:dyDescent="0.25">
      <c r="A267" s="67"/>
      <c r="B267" s="129" t="s">
        <v>552</v>
      </c>
      <c r="C267" s="129" t="s">
        <v>541</v>
      </c>
      <c r="D267" s="129" t="s">
        <v>89</v>
      </c>
      <c r="E267" s="129" t="s">
        <v>18</v>
      </c>
      <c r="F267" s="140" t="s">
        <v>438</v>
      </c>
      <c r="G267" s="130" t="s">
        <v>93</v>
      </c>
      <c r="H267" s="131"/>
      <c r="I267" s="131">
        <v>0</v>
      </c>
      <c r="J267" s="131">
        <v>0</v>
      </c>
      <c r="K267" s="131">
        <v>0</v>
      </c>
      <c r="L267" s="131">
        <v>0</v>
      </c>
      <c r="M267" s="131">
        <v>0</v>
      </c>
      <c r="N267" s="131">
        <v>540</v>
      </c>
      <c r="O267" s="131">
        <v>0</v>
      </c>
      <c r="P267" s="131">
        <v>0</v>
      </c>
      <c r="Q267" s="38"/>
      <c r="R267" s="117"/>
      <c r="S267" s="117"/>
    </row>
    <row r="268" spans="1:19" hidden="1" outlineLevel="1" x14ac:dyDescent="0.25">
      <c r="A268" s="66"/>
      <c r="B268" s="129" t="s">
        <v>552</v>
      </c>
      <c r="C268" s="129" t="s">
        <v>541</v>
      </c>
      <c r="D268" s="129" t="s">
        <v>526</v>
      </c>
      <c r="E268" s="129"/>
      <c r="F268" s="129"/>
      <c r="G268" s="130" t="s">
        <v>649</v>
      </c>
      <c r="H268" s="131">
        <v>0</v>
      </c>
      <c r="I268" s="131">
        <f t="shared" ref="I268:P268" si="83">SUM(I267)</f>
        <v>0</v>
      </c>
      <c r="J268" s="131">
        <f t="shared" si="83"/>
        <v>0</v>
      </c>
      <c r="K268" s="131">
        <f t="shared" si="83"/>
        <v>0</v>
      </c>
      <c r="L268" s="131">
        <f t="shared" si="83"/>
        <v>0</v>
      </c>
      <c r="M268" s="131">
        <f t="shared" si="83"/>
        <v>0</v>
      </c>
      <c r="N268" s="131">
        <f t="shared" si="83"/>
        <v>540</v>
      </c>
      <c r="O268" s="131">
        <f t="shared" si="83"/>
        <v>0</v>
      </c>
      <c r="P268" s="131">
        <f t="shared" si="83"/>
        <v>0</v>
      </c>
      <c r="Q268" s="38"/>
      <c r="R268" s="117"/>
      <c r="S268" s="117"/>
    </row>
    <row r="269" spans="1:19" ht="34.5" hidden="1" outlineLevel="1" x14ac:dyDescent="0.25">
      <c r="A269" s="67"/>
      <c r="B269" s="129" t="s">
        <v>552</v>
      </c>
      <c r="C269" s="129" t="s">
        <v>541</v>
      </c>
      <c r="D269" s="129" t="s">
        <v>117</v>
      </c>
      <c r="E269" s="129" t="s">
        <v>18</v>
      </c>
      <c r="F269" s="140" t="s">
        <v>438</v>
      </c>
      <c r="G269" s="130" t="s">
        <v>613</v>
      </c>
      <c r="H269" s="131"/>
      <c r="I269" s="131">
        <v>0</v>
      </c>
      <c r="J269" s="131">
        <v>0</v>
      </c>
      <c r="K269" s="131">
        <v>0</v>
      </c>
      <c r="L269" s="131">
        <v>0</v>
      </c>
      <c r="M269" s="131">
        <v>0</v>
      </c>
      <c r="N269" s="131">
        <v>975</v>
      </c>
      <c r="O269" s="131">
        <v>0</v>
      </c>
      <c r="P269" s="131">
        <v>0</v>
      </c>
      <c r="Q269" s="38"/>
      <c r="R269" s="117"/>
      <c r="S269" s="117"/>
    </row>
    <row r="270" spans="1:19" ht="23.25" hidden="1" outlineLevel="1" x14ac:dyDescent="0.25">
      <c r="A270" s="66"/>
      <c r="B270" s="129" t="s">
        <v>552</v>
      </c>
      <c r="C270" s="129" t="s">
        <v>541</v>
      </c>
      <c r="D270" s="129" t="s">
        <v>530</v>
      </c>
      <c r="E270" s="129"/>
      <c r="F270" s="129"/>
      <c r="G270" s="130" t="s">
        <v>620</v>
      </c>
      <c r="H270" s="131">
        <v>0</v>
      </c>
      <c r="I270" s="131">
        <f t="shared" ref="I270:P270" si="84">SUM(I269)</f>
        <v>0</v>
      </c>
      <c r="J270" s="131">
        <f t="shared" si="84"/>
        <v>0</v>
      </c>
      <c r="K270" s="131">
        <f t="shared" si="84"/>
        <v>0</v>
      </c>
      <c r="L270" s="131">
        <f t="shared" si="84"/>
        <v>0</v>
      </c>
      <c r="M270" s="131">
        <f t="shared" si="84"/>
        <v>0</v>
      </c>
      <c r="N270" s="131">
        <f t="shared" si="84"/>
        <v>975</v>
      </c>
      <c r="O270" s="131">
        <f t="shared" si="84"/>
        <v>0</v>
      </c>
      <c r="P270" s="131">
        <f t="shared" si="84"/>
        <v>0</v>
      </c>
      <c r="Q270" s="38"/>
      <c r="R270" s="117"/>
      <c r="S270" s="117"/>
    </row>
    <row r="271" spans="1:19" ht="23.25" hidden="1" outlineLevel="1" x14ac:dyDescent="0.25">
      <c r="A271" s="64"/>
      <c r="B271" s="129" t="s">
        <v>552</v>
      </c>
      <c r="C271" s="129"/>
      <c r="D271" s="129"/>
      <c r="E271" s="129"/>
      <c r="F271" s="129"/>
      <c r="G271" s="130" t="s">
        <v>730</v>
      </c>
      <c r="H271" s="131">
        <v>103909.04</v>
      </c>
      <c r="I271" s="131">
        <v>77332.75</v>
      </c>
      <c r="J271" s="131">
        <f t="shared" ref="J271:P271" si="85">J270+J268+J266+J264+J257+J254+J251+J248</f>
        <v>84424</v>
      </c>
      <c r="K271" s="131">
        <f t="shared" si="85"/>
        <v>92707.36</v>
      </c>
      <c r="L271" s="131">
        <f t="shared" si="85"/>
        <v>103340.50094736839</v>
      </c>
      <c r="M271" s="131">
        <f t="shared" si="85"/>
        <v>85436.49</v>
      </c>
      <c r="N271" s="131">
        <f t="shared" si="85"/>
        <v>99205</v>
      </c>
      <c r="O271" s="131">
        <f t="shared" si="85"/>
        <v>97690</v>
      </c>
      <c r="P271" s="131">
        <f t="shared" si="85"/>
        <v>97690</v>
      </c>
      <c r="R271" s="117"/>
      <c r="S271" s="117"/>
    </row>
    <row r="272" spans="1:19" hidden="1" outlineLevel="1" x14ac:dyDescent="0.25">
      <c r="A272" s="6" t="s">
        <v>11</v>
      </c>
      <c r="B272" s="129" t="s">
        <v>553</v>
      </c>
      <c r="C272" s="129" t="s">
        <v>13</v>
      </c>
      <c r="D272" s="129" t="s">
        <v>78</v>
      </c>
      <c r="E272" s="129" t="s">
        <v>18</v>
      </c>
      <c r="F272" s="129" t="s">
        <v>19</v>
      </c>
      <c r="G272" s="130" t="s">
        <v>80</v>
      </c>
      <c r="H272" s="131">
        <v>513.25</v>
      </c>
      <c r="I272" s="131">
        <v>1615.46</v>
      </c>
      <c r="J272" s="131">
        <v>1500</v>
      </c>
      <c r="K272" s="131">
        <v>1650</v>
      </c>
      <c r="L272" s="131">
        <f>M272</f>
        <v>1622.15</v>
      </c>
      <c r="M272" s="131">
        <v>1622.15</v>
      </c>
      <c r="N272" s="131">
        <v>2000</v>
      </c>
      <c r="O272" s="131">
        <f>N272</f>
        <v>2000</v>
      </c>
      <c r="P272" s="131">
        <f>N272</f>
        <v>2000</v>
      </c>
    </row>
    <row r="273" spans="1:16" hidden="1" outlineLevel="1" x14ac:dyDescent="0.25">
      <c r="A273" s="6" t="s">
        <v>11</v>
      </c>
      <c r="B273" s="129" t="s">
        <v>553</v>
      </c>
      <c r="C273" s="129" t="s">
        <v>13</v>
      </c>
      <c r="D273" s="129" t="s">
        <v>81</v>
      </c>
      <c r="E273" s="129" t="s">
        <v>18</v>
      </c>
      <c r="F273" s="129" t="s">
        <v>19</v>
      </c>
      <c r="G273" s="130" t="s">
        <v>82</v>
      </c>
      <c r="H273" s="131">
        <v>5780.44</v>
      </c>
      <c r="I273" s="131">
        <v>1965.1</v>
      </c>
      <c r="J273" s="131">
        <v>3000</v>
      </c>
      <c r="K273" s="131">
        <v>3250</v>
      </c>
      <c r="L273" s="131">
        <v>3500</v>
      </c>
      <c r="M273" s="131">
        <v>3228.14</v>
      </c>
      <c r="N273" s="131">
        <v>4000</v>
      </c>
      <c r="O273" s="131">
        <f t="shared" ref="O273" si="86">N273</f>
        <v>4000</v>
      </c>
      <c r="P273" s="131">
        <f t="shared" ref="P273" si="87">N273</f>
        <v>4000</v>
      </c>
    </row>
    <row r="274" spans="1:16" ht="23.25" hidden="1" outlineLevel="1" x14ac:dyDescent="0.25">
      <c r="A274" s="6" t="s">
        <v>11</v>
      </c>
      <c r="B274" s="129" t="s">
        <v>553</v>
      </c>
      <c r="C274" s="129" t="s">
        <v>13</v>
      </c>
      <c r="D274" s="129" t="s">
        <v>83</v>
      </c>
      <c r="E274" s="129" t="s">
        <v>18</v>
      </c>
      <c r="F274" s="129" t="s">
        <v>19</v>
      </c>
      <c r="G274" s="130" t="s">
        <v>84</v>
      </c>
      <c r="H274" s="131">
        <v>734.54</v>
      </c>
      <c r="I274" s="131">
        <v>0</v>
      </c>
      <c r="J274" s="131">
        <v>500</v>
      </c>
      <c r="K274" s="131">
        <v>2000</v>
      </c>
      <c r="L274" s="131">
        <f>M274</f>
        <v>1972.96</v>
      </c>
      <c r="M274" s="131">
        <v>1972.96</v>
      </c>
      <c r="N274" s="131">
        <v>3000</v>
      </c>
      <c r="O274" s="131">
        <f>N274</f>
        <v>3000</v>
      </c>
      <c r="P274" s="131">
        <f>N274</f>
        <v>3000</v>
      </c>
    </row>
    <row r="275" spans="1:16" ht="34.5" hidden="1" outlineLevel="1" x14ac:dyDescent="0.25">
      <c r="A275" s="6" t="s">
        <v>11</v>
      </c>
      <c r="B275" s="129" t="s">
        <v>553</v>
      </c>
      <c r="C275" s="129" t="s">
        <v>13</v>
      </c>
      <c r="D275" s="129" t="s">
        <v>85</v>
      </c>
      <c r="E275" s="129" t="s">
        <v>18</v>
      </c>
      <c r="F275" s="129" t="s">
        <v>19</v>
      </c>
      <c r="G275" s="130" t="s">
        <v>86</v>
      </c>
      <c r="H275" s="131">
        <v>5765.7</v>
      </c>
      <c r="I275" s="131">
        <v>0</v>
      </c>
      <c r="J275" s="131">
        <v>1500</v>
      </c>
      <c r="K275" s="131">
        <v>4900</v>
      </c>
      <c r="L275" s="131">
        <f>M275</f>
        <v>4803.05</v>
      </c>
      <c r="M275" s="131">
        <v>4803.05</v>
      </c>
      <c r="N275" s="131">
        <v>4500</v>
      </c>
      <c r="O275" s="131">
        <f t="shared" ref="O275:O283" si="88">N275</f>
        <v>4500</v>
      </c>
      <c r="P275" s="131">
        <f t="shared" ref="P275:P283" si="89">N275</f>
        <v>4500</v>
      </c>
    </row>
    <row r="276" spans="1:16" hidden="1" outlineLevel="1" x14ac:dyDescent="0.25">
      <c r="A276" s="66"/>
      <c r="B276" s="129" t="s">
        <v>553</v>
      </c>
      <c r="C276" s="129" t="s">
        <v>662</v>
      </c>
      <c r="D276" s="129" t="s">
        <v>526</v>
      </c>
      <c r="E276" s="129"/>
      <c r="F276" s="129"/>
      <c r="G276" s="130" t="s">
        <v>649</v>
      </c>
      <c r="H276" s="131">
        <v>0</v>
      </c>
      <c r="I276" s="131">
        <v>0</v>
      </c>
      <c r="J276" s="131">
        <f t="shared" ref="J276:P276" si="90">SUM(J272:J275)</f>
        <v>6500</v>
      </c>
      <c r="K276" s="131">
        <f t="shared" si="90"/>
        <v>11800</v>
      </c>
      <c r="L276" s="131">
        <f t="shared" si="90"/>
        <v>11898.16</v>
      </c>
      <c r="M276" s="131">
        <f t="shared" si="90"/>
        <v>11626.3</v>
      </c>
      <c r="N276" s="131">
        <f t="shared" si="90"/>
        <v>13500</v>
      </c>
      <c r="O276" s="131">
        <f t="shared" si="90"/>
        <v>13500</v>
      </c>
      <c r="P276" s="131">
        <f t="shared" si="90"/>
        <v>13500</v>
      </c>
    </row>
    <row r="277" spans="1:16" ht="34.5" hidden="1" outlineLevel="1" x14ac:dyDescent="0.25">
      <c r="A277" s="67" t="s">
        <v>11</v>
      </c>
      <c r="B277" s="129" t="s">
        <v>553</v>
      </c>
      <c r="C277" s="129" t="s">
        <v>13</v>
      </c>
      <c r="D277" s="129" t="s">
        <v>111</v>
      </c>
      <c r="E277" s="129" t="s">
        <v>18</v>
      </c>
      <c r="F277" s="129" t="s">
        <v>19</v>
      </c>
      <c r="G277" s="130" t="s">
        <v>112</v>
      </c>
      <c r="H277" s="131">
        <v>0</v>
      </c>
      <c r="I277" s="131">
        <v>0</v>
      </c>
      <c r="J277" s="131">
        <v>55</v>
      </c>
      <c r="K277" s="131">
        <v>55</v>
      </c>
      <c r="L277" s="131">
        <f>M277</f>
        <v>50</v>
      </c>
      <c r="M277" s="131">
        <v>50</v>
      </c>
      <c r="N277" s="131">
        <v>50</v>
      </c>
      <c r="O277" s="131">
        <f t="shared" si="88"/>
        <v>50</v>
      </c>
      <c r="P277" s="131">
        <f t="shared" si="89"/>
        <v>50</v>
      </c>
    </row>
    <row r="278" spans="1:16" ht="34.5" hidden="1" outlineLevel="1" x14ac:dyDescent="0.25">
      <c r="A278" s="67" t="s">
        <v>11</v>
      </c>
      <c r="B278" s="129" t="s">
        <v>553</v>
      </c>
      <c r="C278" s="129" t="s">
        <v>13</v>
      </c>
      <c r="D278" s="129" t="s">
        <v>115</v>
      </c>
      <c r="E278" s="129" t="s">
        <v>18</v>
      </c>
      <c r="F278" s="129" t="s">
        <v>19</v>
      </c>
      <c r="G278" s="130" t="s">
        <v>116</v>
      </c>
      <c r="H278" s="131">
        <v>1902</v>
      </c>
      <c r="I278" s="131">
        <v>1180</v>
      </c>
      <c r="J278" s="131">
        <v>1500</v>
      </c>
      <c r="K278" s="131">
        <v>1500</v>
      </c>
      <c r="L278" s="131">
        <v>1500</v>
      </c>
      <c r="M278" s="131">
        <v>0</v>
      </c>
      <c r="N278" s="131">
        <v>1500</v>
      </c>
      <c r="O278" s="131">
        <f t="shared" si="88"/>
        <v>1500</v>
      </c>
      <c r="P278" s="131">
        <f t="shared" si="89"/>
        <v>1500</v>
      </c>
    </row>
    <row r="279" spans="1:16" ht="34.5" hidden="1" outlineLevel="1" x14ac:dyDescent="0.25">
      <c r="A279" s="67" t="s">
        <v>11</v>
      </c>
      <c r="B279" s="129" t="s">
        <v>553</v>
      </c>
      <c r="C279" s="129" t="s">
        <v>13</v>
      </c>
      <c r="D279" s="129" t="s">
        <v>117</v>
      </c>
      <c r="E279" s="129" t="s">
        <v>18</v>
      </c>
      <c r="F279" s="129" t="s">
        <v>19</v>
      </c>
      <c r="G279" s="130" t="s">
        <v>118</v>
      </c>
      <c r="H279" s="131">
        <v>0</v>
      </c>
      <c r="I279" s="131">
        <v>0</v>
      </c>
      <c r="J279" s="131">
        <v>15000</v>
      </c>
      <c r="K279" s="131">
        <v>15000</v>
      </c>
      <c r="L279" s="131">
        <v>12000</v>
      </c>
      <c r="M279" s="131">
        <v>300.26</v>
      </c>
      <c r="N279" s="131">
        <v>16500</v>
      </c>
      <c r="O279" s="131">
        <f t="shared" si="88"/>
        <v>16500</v>
      </c>
      <c r="P279" s="131">
        <f t="shared" si="89"/>
        <v>16500</v>
      </c>
    </row>
    <row r="280" spans="1:16" ht="23.25" hidden="1" outlineLevel="1" x14ac:dyDescent="0.25">
      <c r="A280" s="66"/>
      <c r="B280" s="129" t="s">
        <v>553</v>
      </c>
      <c r="C280" s="129" t="s">
        <v>662</v>
      </c>
      <c r="D280" s="129" t="s">
        <v>530</v>
      </c>
      <c r="E280" s="129"/>
      <c r="F280" s="129"/>
      <c r="G280" s="130" t="s">
        <v>620</v>
      </c>
      <c r="H280" s="131">
        <v>0</v>
      </c>
      <c r="I280" s="131">
        <v>0</v>
      </c>
      <c r="J280" s="131">
        <f t="shared" ref="J280:P280" si="91">SUM(J277:J279)</f>
        <v>16555</v>
      </c>
      <c r="K280" s="131">
        <f t="shared" si="91"/>
        <v>16555</v>
      </c>
      <c r="L280" s="131">
        <f t="shared" si="91"/>
        <v>13550</v>
      </c>
      <c r="M280" s="131">
        <f t="shared" si="91"/>
        <v>350.26</v>
      </c>
      <c r="N280" s="131">
        <f t="shared" si="91"/>
        <v>18050</v>
      </c>
      <c r="O280" s="131">
        <f t="shared" si="91"/>
        <v>18050</v>
      </c>
      <c r="P280" s="131">
        <f t="shared" si="91"/>
        <v>18050</v>
      </c>
    </row>
    <row r="281" spans="1:16" ht="23.25" hidden="1" outlineLevel="1" x14ac:dyDescent="0.25">
      <c r="A281" s="67" t="s">
        <v>11</v>
      </c>
      <c r="B281" s="129" t="s">
        <v>553</v>
      </c>
      <c r="C281" s="129" t="s">
        <v>13</v>
      </c>
      <c r="D281" s="129" t="s">
        <v>127</v>
      </c>
      <c r="E281" s="129" t="s">
        <v>18</v>
      </c>
      <c r="F281" s="129" t="s">
        <v>19</v>
      </c>
      <c r="G281" s="130" t="s">
        <v>128</v>
      </c>
      <c r="H281" s="131">
        <v>0</v>
      </c>
      <c r="I281" s="131">
        <v>0</v>
      </c>
      <c r="J281" s="131">
        <v>1000</v>
      </c>
      <c r="K281" s="131">
        <v>1000</v>
      </c>
      <c r="L281" s="131">
        <v>1000</v>
      </c>
      <c r="M281" s="131">
        <v>775.8</v>
      </c>
      <c r="N281" s="131">
        <v>1000</v>
      </c>
      <c r="O281" s="131">
        <f t="shared" si="88"/>
        <v>1000</v>
      </c>
      <c r="P281" s="131">
        <f t="shared" si="89"/>
        <v>1000</v>
      </c>
    </row>
    <row r="282" spans="1:16" hidden="1" outlineLevel="1" x14ac:dyDescent="0.25">
      <c r="A282" s="66"/>
      <c r="B282" s="129" t="s">
        <v>553</v>
      </c>
      <c r="C282" s="129" t="s">
        <v>662</v>
      </c>
      <c r="D282" s="129" t="s">
        <v>533</v>
      </c>
      <c r="E282" s="129"/>
      <c r="F282" s="129"/>
      <c r="G282" s="130" t="s">
        <v>534</v>
      </c>
      <c r="H282" s="131">
        <v>0</v>
      </c>
      <c r="I282" s="131">
        <v>0</v>
      </c>
      <c r="J282" s="131">
        <f t="shared" ref="J282:P282" si="92">SUM(J281)</f>
        <v>1000</v>
      </c>
      <c r="K282" s="131">
        <f t="shared" si="92"/>
        <v>1000</v>
      </c>
      <c r="L282" s="131">
        <f t="shared" si="92"/>
        <v>1000</v>
      </c>
      <c r="M282" s="131">
        <f t="shared" si="92"/>
        <v>775.8</v>
      </c>
      <c r="N282" s="131">
        <f t="shared" si="92"/>
        <v>1000</v>
      </c>
      <c r="O282" s="131">
        <f t="shared" si="92"/>
        <v>1000</v>
      </c>
      <c r="P282" s="131">
        <f t="shared" si="92"/>
        <v>1000</v>
      </c>
    </row>
    <row r="283" spans="1:16" hidden="1" outlineLevel="1" x14ac:dyDescent="0.25">
      <c r="A283" s="67" t="s">
        <v>11</v>
      </c>
      <c r="B283" s="129" t="s">
        <v>553</v>
      </c>
      <c r="C283" s="129" t="s">
        <v>13</v>
      </c>
      <c r="D283" s="129" t="s">
        <v>136</v>
      </c>
      <c r="E283" s="129" t="s">
        <v>18</v>
      </c>
      <c r="F283" s="129" t="s">
        <v>19</v>
      </c>
      <c r="G283" s="130" t="s">
        <v>137</v>
      </c>
      <c r="H283" s="131">
        <v>4760.8599999999997</v>
      </c>
      <c r="I283" s="131">
        <v>5128.59</v>
      </c>
      <c r="J283" s="131">
        <v>6020</v>
      </c>
      <c r="K283" s="131">
        <v>4990</v>
      </c>
      <c r="L283" s="131">
        <v>5000</v>
      </c>
      <c r="M283" s="131">
        <v>2254.3200000000002</v>
      </c>
      <c r="N283" s="131">
        <v>5000</v>
      </c>
      <c r="O283" s="131">
        <f t="shared" si="88"/>
        <v>5000</v>
      </c>
      <c r="P283" s="131">
        <f t="shared" si="89"/>
        <v>5000</v>
      </c>
    </row>
    <row r="284" spans="1:16" hidden="1" outlineLevel="1" x14ac:dyDescent="0.25">
      <c r="A284" s="66"/>
      <c r="B284" s="129" t="s">
        <v>553</v>
      </c>
      <c r="C284" s="129" t="s">
        <v>662</v>
      </c>
      <c r="D284" s="129" t="s">
        <v>535</v>
      </c>
      <c r="E284" s="129"/>
      <c r="F284" s="129"/>
      <c r="G284" s="130" t="s">
        <v>536</v>
      </c>
      <c r="H284" s="131">
        <v>0</v>
      </c>
      <c r="I284" s="131">
        <v>0</v>
      </c>
      <c r="J284" s="131">
        <f t="shared" ref="J284:P284" si="93">SUM(J283)</f>
        <v>6020</v>
      </c>
      <c r="K284" s="131">
        <f t="shared" si="93"/>
        <v>4990</v>
      </c>
      <c r="L284" s="131">
        <f t="shared" si="93"/>
        <v>5000</v>
      </c>
      <c r="M284" s="131">
        <f t="shared" si="93"/>
        <v>2254.3200000000002</v>
      </c>
      <c r="N284" s="131">
        <f t="shared" si="93"/>
        <v>5000</v>
      </c>
      <c r="O284" s="131">
        <f t="shared" si="93"/>
        <v>5000</v>
      </c>
      <c r="P284" s="131">
        <f t="shared" si="93"/>
        <v>5000</v>
      </c>
    </row>
    <row r="285" spans="1:16" ht="34.5" hidden="1" outlineLevel="1" x14ac:dyDescent="0.25">
      <c r="A285" s="109" t="s">
        <v>11</v>
      </c>
      <c r="B285" s="139" t="s">
        <v>553</v>
      </c>
      <c r="C285" s="142" t="s">
        <v>666</v>
      </c>
      <c r="D285" s="139" t="s">
        <v>464</v>
      </c>
      <c r="E285" s="139" t="s">
        <v>18</v>
      </c>
      <c r="F285" s="139" t="s">
        <v>267</v>
      </c>
      <c r="G285" s="141" t="s">
        <v>465</v>
      </c>
      <c r="H285" s="138">
        <v>0</v>
      </c>
      <c r="I285" s="138">
        <v>0</v>
      </c>
      <c r="J285" s="138">
        <v>0</v>
      </c>
      <c r="K285" s="138">
        <v>10000</v>
      </c>
      <c r="L285" s="138">
        <v>0</v>
      </c>
      <c r="M285" s="138">
        <v>104</v>
      </c>
      <c r="N285" s="138">
        <v>0</v>
      </c>
      <c r="O285" s="138">
        <v>0</v>
      </c>
      <c r="P285" s="138">
        <v>0</v>
      </c>
    </row>
    <row r="286" spans="1:16" hidden="1" outlineLevel="1" x14ac:dyDescent="0.25">
      <c r="A286" s="66"/>
      <c r="B286" s="129" t="s">
        <v>553</v>
      </c>
      <c r="C286" s="129" t="s">
        <v>662</v>
      </c>
      <c r="D286" s="129" t="s">
        <v>658</v>
      </c>
      <c r="E286" s="129"/>
      <c r="F286" s="129"/>
      <c r="G286" s="130" t="s">
        <v>733</v>
      </c>
      <c r="H286" s="131">
        <v>0</v>
      </c>
      <c r="I286" s="131">
        <f t="shared" ref="I286:P286" si="94">SUM(I285)</f>
        <v>0</v>
      </c>
      <c r="J286" s="131">
        <f t="shared" si="94"/>
        <v>0</v>
      </c>
      <c r="K286" s="131">
        <f t="shared" si="94"/>
        <v>10000</v>
      </c>
      <c r="L286" s="131">
        <f t="shared" si="94"/>
        <v>0</v>
      </c>
      <c r="M286" s="131">
        <f t="shared" si="94"/>
        <v>104</v>
      </c>
      <c r="N286" s="131">
        <f t="shared" si="94"/>
        <v>0</v>
      </c>
      <c r="O286" s="131">
        <f t="shared" si="94"/>
        <v>0</v>
      </c>
      <c r="P286" s="131">
        <f t="shared" si="94"/>
        <v>0</v>
      </c>
    </row>
    <row r="287" spans="1:16" ht="34.5" hidden="1" outlineLevel="1" x14ac:dyDescent="0.25">
      <c r="A287" s="109" t="s">
        <v>11</v>
      </c>
      <c r="B287" s="139" t="s">
        <v>553</v>
      </c>
      <c r="C287" s="139" t="s">
        <v>255</v>
      </c>
      <c r="D287" s="139" t="s">
        <v>464</v>
      </c>
      <c r="E287" s="139" t="s">
        <v>18</v>
      </c>
      <c r="F287" s="139" t="s">
        <v>469</v>
      </c>
      <c r="G287" s="141" t="s">
        <v>465</v>
      </c>
      <c r="H287" s="138">
        <v>54648</v>
      </c>
      <c r="I287" s="138">
        <v>0</v>
      </c>
      <c r="J287" s="138">
        <v>0</v>
      </c>
      <c r="K287" s="138">
        <v>0</v>
      </c>
      <c r="L287" s="138">
        <v>0</v>
      </c>
      <c r="M287" s="138">
        <v>0</v>
      </c>
      <c r="N287" s="138">
        <v>0</v>
      </c>
      <c r="O287" s="138">
        <v>0</v>
      </c>
      <c r="P287" s="138">
        <v>0</v>
      </c>
    </row>
    <row r="288" spans="1:16" hidden="1" outlineLevel="1" x14ac:dyDescent="0.25">
      <c r="A288" s="66"/>
      <c r="B288" s="129" t="s">
        <v>553</v>
      </c>
      <c r="C288" s="129" t="s">
        <v>668</v>
      </c>
      <c r="D288" s="129" t="s">
        <v>658</v>
      </c>
      <c r="E288" s="129"/>
      <c r="F288" s="129"/>
      <c r="G288" s="130" t="s">
        <v>733</v>
      </c>
      <c r="H288" s="131">
        <v>0</v>
      </c>
      <c r="I288" s="131">
        <f t="shared" ref="I288:P288" si="95">SUM(I287)</f>
        <v>0</v>
      </c>
      <c r="J288" s="131">
        <f t="shared" si="95"/>
        <v>0</v>
      </c>
      <c r="K288" s="131">
        <f t="shared" si="95"/>
        <v>0</v>
      </c>
      <c r="L288" s="131">
        <f t="shared" si="95"/>
        <v>0</v>
      </c>
      <c r="M288" s="131">
        <f t="shared" si="95"/>
        <v>0</v>
      </c>
      <c r="N288" s="131">
        <f t="shared" si="95"/>
        <v>0</v>
      </c>
      <c r="O288" s="131">
        <f t="shared" si="95"/>
        <v>0</v>
      </c>
      <c r="P288" s="131">
        <f t="shared" si="95"/>
        <v>0</v>
      </c>
    </row>
    <row r="289" spans="1:18" hidden="1" outlineLevel="1" x14ac:dyDescent="0.25">
      <c r="A289" s="109" t="s">
        <v>11</v>
      </c>
      <c r="B289" s="139" t="s">
        <v>553</v>
      </c>
      <c r="C289" s="139" t="s">
        <v>475</v>
      </c>
      <c r="D289" s="139" t="s">
        <v>479</v>
      </c>
      <c r="E289" s="139" t="s">
        <v>15</v>
      </c>
      <c r="F289" s="139" t="s">
        <v>19</v>
      </c>
      <c r="G289" s="141" t="s">
        <v>480</v>
      </c>
      <c r="H289" s="138">
        <v>16000</v>
      </c>
      <c r="I289" s="138">
        <v>0</v>
      </c>
      <c r="J289" s="138">
        <v>0</v>
      </c>
      <c r="K289" s="138">
        <v>0</v>
      </c>
      <c r="L289" s="138">
        <v>0</v>
      </c>
      <c r="M289" s="138">
        <v>0</v>
      </c>
      <c r="N289" s="138">
        <v>0</v>
      </c>
      <c r="O289" s="138">
        <v>0</v>
      </c>
      <c r="P289" s="138">
        <v>0</v>
      </c>
    </row>
    <row r="290" spans="1:18" hidden="1" outlineLevel="1" x14ac:dyDescent="0.25">
      <c r="A290" s="66"/>
      <c r="B290" s="129" t="s">
        <v>553</v>
      </c>
      <c r="C290" s="129" t="s">
        <v>731</v>
      </c>
      <c r="D290" s="129" t="s">
        <v>658</v>
      </c>
      <c r="E290" s="129"/>
      <c r="F290" s="129"/>
      <c r="G290" s="130" t="s">
        <v>733</v>
      </c>
      <c r="H290" s="131">
        <v>0</v>
      </c>
      <c r="I290" s="131">
        <f t="shared" ref="I290:P290" si="96">SUM(I289)</f>
        <v>0</v>
      </c>
      <c r="J290" s="131">
        <f t="shared" si="96"/>
        <v>0</v>
      </c>
      <c r="K290" s="131">
        <f t="shared" si="96"/>
        <v>0</v>
      </c>
      <c r="L290" s="131">
        <f t="shared" si="96"/>
        <v>0</v>
      </c>
      <c r="M290" s="131">
        <f t="shared" si="96"/>
        <v>0</v>
      </c>
      <c r="N290" s="131">
        <f t="shared" si="96"/>
        <v>0</v>
      </c>
      <c r="O290" s="131">
        <f t="shared" si="96"/>
        <v>0</v>
      </c>
      <c r="P290" s="131">
        <f t="shared" si="96"/>
        <v>0</v>
      </c>
    </row>
    <row r="291" spans="1:18" ht="34.5" hidden="1" outlineLevel="1" x14ac:dyDescent="0.25">
      <c r="A291" s="67" t="s">
        <v>11</v>
      </c>
      <c r="B291" s="129" t="s">
        <v>553</v>
      </c>
      <c r="C291" s="129" t="s">
        <v>541</v>
      </c>
      <c r="D291" s="129" t="s">
        <v>117</v>
      </c>
      <c r="E291" s="129" t="s">
        <v>18</v>
      </c>
      <c r="F291" s="140" t="s">
        <v>438</v>
      </c>
      <c r="G291" s="130" t="s">
        <v>118</v>
      </c>
      <c r="H291" s="131">
        <v>217.08</v>
      </c>
      <c r="I291" s="131">
        <v>0</v>
      </c>
      <c r="J291" s="131">
        <v>100</v>
      </c>
      <c r="K291" s="131">
        <v>0</v>
      </c>
      <c r="L291" s="131">
        <v>0</v>
      </c>
      <c r="M291" s="131">
        <v>0</v>
      </c>
      <c r="N291" s="131">
        <v>0</v>
      </c>
      <c r="O291" s="131">
        <f>N291</f>
        <v>0</v>
      </c>
      <c r="P291" s="131">
        <f>N291</f>
        <v>0</v>
      </c>
    </row>
    <row r="292" spans="1:18" ht="23.25" hidden="1" outlineLevel="1" x14ac:dyDescent="0.25">
      <c r="A292" s="66"/>
      <c r="B292" s="129" t="s">
        <v>553</v>
      </c>
      <c r="C292" s="129" t="s">
        <v>541</v>
      </c>
      <c r="D292" s="129" t="s">
        <v>530</v>
      </c>
      <c r="E292" s="129"/>
      <c r="F292" s="129"/>
      <c r="G292" s="130" t="s">
        <v>620</v>
      </c>
      <c r="H292" s="131">
        <v>0</v>
      </c>
      <c r="I292" s="131">
        <f t="shared" ref="I292:P292" si="97">SUM(I291)</f>
        <v>0</v>
      </c>
      <c r="J292" s="131">
        <f t="shared" si="97"/>
        <v>100</v>
      </c>
      <c r="K292" s="131">
        <f t="shared" si="97"/>
        <v>0</v>
      </c>
      <c r="L292" s="131">
        <f t="shared" si="97"/>
        <v>0</v>
      </c>
      <c r="M292" s="131">
        <f t="shared" si="97"/>
        <v>0</v>
      </c>
      <c r="N292" s="131">
        <f t="shared" si="97"/>
        <v>0</v>
      </c>
      <c r="O292" s="131">
        <f t="shared" si="97"/>
        <v>0</v>
      </c>
      <c r="P292" s="131">
        <f t="shared" si="97"/>
        <v>0</v>
      </c>
    </row>
    <row r="293" spans="1:18" hidden="1" outlineLevel="1" x14ac:dyDescent="0.25">
      <c r="A293" s="64"/>
      <c r="B293" s="129" t="s">
        <v>553</v>
      </c>
      <c r="C293" s="129"/>
      <c r="D293" s="129"/>
      <c r="E293" s="129"/>
      <c r="F293" s="129"/>
      <c r="G293" s="130" t="s">
        <v>732</v>
      </c>
      <c r="H293" s="131">
        <v>91554.1</v>
      </c>
      <c r="I293" s="131">
        <v>22416.18</v>
      </c>
      <c r="J293" s="131">
        <f t="shared" ref="J293:P293" si="98">J292+J290+J288+J286+J284+J282+J280+J276</f>
        <v>30175</v>
      </c>
      <c r="K293" s="131">
        <f t="shared" si="98"/>
        <v>44345</v>
      </c>
      <c r="L293" s="131">
        <f t="shared" si="98"/>
        <v>31448.16</v>
      </c>
      <c r="M293" s="131">
        <f t="shared" si="98"/>
        <v>15110.68</v>
      </c>
      <c r="N293" s="131">
        <f t="shared" si="98"/>
        <v>37550</v>
      </c>
      <c r="O293" s="131">
        <f t="shared" si="98"/>
        <v>37550</v>
      </c>
      <c r="P293" s="131">
        <f t="shared" si="98"/>
        <v>37550</v>
      </c>
    </row>
    <row r="294" spans="1:18" ht="23.25" hidden="1" outlineLevel="1" x14ac:dyDescent="0.25">
      <c r="A294" s="39"/>
      <c r="B294" s="136" t="s">
        <v>554</v>
      </c>
      <c r="C294" s="129" t="s">
        <v>13</v>
      </c>
      <c r="D294" s="136" t="s">
        <v>648</v>
      </c>
      <c r="E294" s="136" t="s">
        <v>18</v>
      </c>
      <c r="F294" s="136" t="s">
        <v>98</v>
      </c>
      <c r="G294" s="137" t="s">
        <v>659</v>
      </c>
      <c r="H294" s="138">
        <v>28840.560000000001</v>
      </c>
      <c r="I294" s="138">
        <v>129000</v>
      </c>
      <c r="J294" s="138">
        <v>40000</v>
      </c>
      <c r="K294" s="138">
        <f>SUM(K345:K432)</f>
        <v>207151.78000000003</v>
      </c>
      <c r="L294" s="138">
        <v>88063.34</v>
      </c>
      <c r="M294" s="138">
        <f>SUM(M345:M432)</f>
        <v>167861.95999999996</v>
      </c>
      <c r="N294" s="138">
        <v>40000</v>
      </c>
      <c r="O294" s="138">
        <v>40000</v>
      </c>
      <c r="P294" s="138">
        <v>40000</v>
      </c>
    </row>
    <row r="295" spans="1:18" ht="23.25" hidden="1" outlineLevel="1" x14ac:dyDescent="0.25">
      <c r="A295" s="66"/>
      <c r="B295" s="129" t="s">
        <v>554</v>
      </c>
      <c r="C295" s="129" t="s">
        <v>662</v>
      </c>
      <c r="D295" s="129" t="s">
        <v>530</v>
      </c>
      <c r="E295" s="129"/>
      <c r="F295" s="129"/>
      <c r="G295" s="130" t="s">
        <v>620</v>
      </c>
      <c r="H295" s="131">
        <v>0</v>
      </c>
      <c r="I295" s="131">
        <f t="shared" ref="I295:P295" si="99">SUM(I294)</f>
        <v>129000</v>
      </c>
      <c r="J295" s="131">
        <f t="shared" si="99"/>
        <v>40000</v>
      </c>
      <c r="K295" s="131">
        <f t="shared" si="99"/>
        <v>207151.78000000003</v>
      </c>
      <c r="L295" s="131">
        <f t="shared" si="99"/>
        <v>88063.34</v>
      </c>
      <c r="M295" s="131">
        <f t="shared" si="99"/>
        <v>167861.95999999996</v>
      </c>
      <c r="N295" s="131">
        <f t="shared" si="99"/>
        <v>40000</v>
      </c>
      <c r="O295" s="131">
        <f t="shared" si="99"/>
        <v>40000</v>
      </c>
      <c r="P295" s="131">
        <f t="shared" si="99"/>
        <v>40000</v>
      </c>
    </row>
    <row r="296" spans="1:18" hidden="1" outlineLevel="1" x14ac:dyDescent="0.25">
      <c r="A296" s="15" t="s">
        <v>11</v>
      </c>
      <c r="B296" s="129" t="s">
        <v>554</v>
      </c>
      <c r="C296" s="129" t="s">
        <v>264</v>
      </c>
      <c r="D296" s="129" t="s">
        <v>143</v>
      </c>
      <c r="E296" s="129" t="s">
        <v>239</v>
      </c>
      <c r="F296" s="129" t="s">
        <v>265</v>
      </c>
      <c r="G296" s="130" t="s">
        <v>146</v>
      </c>
      <c r="H296" s="131">
        <v>0</v>
      </c>
      <c r="I296" s="131">
        <v>0</v>
      </c>
      <c r="J296" s="131">
        <v>0</v>
      </c>
      <c r="K296" s="131">
        <v>700</v>
      </c>
      <c r="L296" s="131">
        <v>700</v>
      </c>
      <c r="M296" s="131">
        <v>0</v>
      </c>
      <c r="N296" s="131">
        <v>0</v>
      </c>
      <c r="O296" s="131">
        <f>N296</f>
        <v>0</v>
      </c>
      <c r="P296" s="131">
        <f>N296</f>
        <v>0</v>
      </c>
      <c r="Q296" s="38"/>
      <c r="R296" s="38"/>
    </row>
    <row r="297" spans="1:18" hidden="1" outlineLevel="1" x14ac:dyDescent="0.25">
      <c r="A297" s="67" t="s">
        <v>11</v>
      </c>
      <c r="B297" s="129" t="s">
        <v>554</v>
      </c>
      <c r="C297" s="129" t="s">
        <v>264</v>
      </c>
      <c r="D297" s="129" t="s">
        <v>266</v>
      </c>
      <c r="E297" s="129" t="s">
        <v>18</v>
      </c>
      <c r="F297" s="129" t="s">
        <v>267</v>
      </c>
      <c r="G297" s="130" t="s">
        <v>268</v>
      </c>
      <c r="H297" s="131">
        <v>0</v>
      </c>
      <c r="I297" s="131">
        <v>0</v>
      </c>
      <c r="J297" s="131">
        <v>51380</v>
      </c>
      <c r="K297" s="131">
        <v>68795</v>
      </c>
      <c r="L297" s="131">
        <v>68795</v>
      </c>
      <c r="M297" s="131">
        <v>144711.62</v>
      </c>
      <c r="N297" s="131">
        <v>69000</v>
      </c>
      <c r="O297" s="131">
        <f>N297</f>
        <v>69000</v>
      </c>
      <c r="P297" s="131">
        <f>N297</f>
        <v>69000</v>
      </c>
      <c r="Q297" s="38"/>
      <c r="R297" s="38"/>
    </row>
    <row r="298" spans="1:18" hidden="1" outlineLevel="1" x14ac:dyDescent="0.25">
      <c r="A298" s="66"/>
      <c r="B298" s="129" t="s">
        <v>554</v>
      </c>
      <c r="C298" s="129" t="s">
        <v>670</v>
      </c>
      <c r="D298" s="129" t="s">
        <v>531</v>
      </c>
      <c r="E298" s="129"/>
      <c r="F298" s="129"/>
      <c r="G298" s="130" t="s">
        <v>532</v>
      </c>
      <c r="H298" s="131">
        <f>SUM(H296:H297)</f>
        <v>0</v>
      </c>
      <c r="I298" s="131">
        <f t="shared" ref="I298:P298" si="100">SUM(I296:I297)</f>
        <v>0</v>
      </c>
      <c r="J298" s="131">
        <f t="shared" si="100"/>
        <v>51380</v>
      </c>
      <c r="K298" s="131">
        <f t="shared" si="100"/>
        <v>69495</v>
      </c>
      <c r="L298" s="131">
        <f t="shared" si="100"/>
        <v>69495</v>
      </c>
      <c r="M298" s="131">
        <f t="shared" si="100"/>
        <v>144711.62</v>
      </c>
      <c r="N298" s="131">
        <f t="shared" si="100"/>
        <v>69000</v>
      </c>
      <c r="O298" s="131">
        <f t="shared" si="100"/>
        <v>69000</v>
      </c>
      <c r="P298" s="131">
        <f t="shared" si="100"/>
        <v>69000</v>
      </c>
      <c r="Q298" s="38"/>
      <c r="R298" s="118"/>
    </row>
    <row r="299" spans="1:18" ht="34.5" hidden="1" outlineLevel="1" x14ac:dyDescent="0.25">
      <c r="A299" s="109" t="s">
        <v>11</v>
      </c>
      <c r="B299" s="139" t="s">
        <v>554</v>
      </c>
      <c r="C299" s="140" t="s">
        <v>264</v>
      </c>
      <c r="D299" s="139" t="s">
        <v>464</v>
      </c>
      <c r="E299" s="139" t="s">
        <v>239</v>
      </c>
      <c r="F299" s="139" t="s">
        <v>265</v>
      </c>
      <c r="G299" s="141" t="s">
        <v>465</v>
      </c>
      <c r="H299" s="138">
        <v>0</v>
      </c>
      <c r="I299" s="138">
        <v>0</v>
      </c>
      <c r="J299" s="138">
        <v>0</v>
      </c>
      <c r="K299" s="138">
        <v>25300</v>
      </c>
      <c r="L299" s="138">
        <v>0</v>
      </c>
      <c r="M299" s="138">
        <v>0</v>
      </c>
      <c r="N299" s="138">
        <v>25300</v>
      </c>
      <c r="O299" s="138">
        <v>0</v>
      </c>
      <c r="P299" s="138">
        <v>0</v>
      </c>
      <c r="Q299" s="38"/>
      <c r="R299" s="118"/>
    </row>
    <row r="300" spans="1:18" hidden="1" outlineLevel="1" x14ac:dyDescent="0.25">
      <c r="A300" s="109"/>
      <c r="B300" s="139" t="s">
        <v>554</v>
      </c>
      <c r="C300" s="140" t="s">
        <v>264</v>
      </c>
      <c r="D300" s="139" t="s">
        <v>466</v>
      </c>
      <c r="E300" s="139" t="s">
        <v>239</v>
      </c>
      <c r="F300" s="139" t="s">
        <v>265</v>
      </c>
      <c r="G300" s="141" t="s">
        <v>467</v>
      </c>
      <c r="H300" s="138">
        <v>0</v>
      </c>
      <c r="I300" s="138">
        <v>0</v>
      </c>
      <c r="J300" s="138">
        <v>0</v>
      </c>
      <c r="K300" s="138">
        <v>30500</v>
      </c>
      <c r="L300" s="138">
        <v>30415.279999999999</v>
      </c>
      <c r="M300" s="138">
        <v>0</v>
      </c>
      <c r="N300" s="138">
        <v>0</v>
      </c>
      <c r="O300" s="138">
        <f>N300</f>
        <v>0</v>
      </c>
      <c r="P300" s="138">
        <f>N300</f>
        <v>0</v>
      </c>
      <c r="Q300" s="38"/>
      <c r="R300" s="118"/>
    </row>
    <row r="301" spans="1:18" hidden="1" outlineLevel="1" x14ac:dyDescent="0.25">
      <c r="A301" s="66"/>
      <c r="B301" s="129" t="s">
        <v>554</v>
      </c>
      <c r="C301" s="129" t="s">
        <v>670</v>
      </c>
      <c r="D301" s="129" t="s">
        <v>658</v>
      </c>
      <c r="E301" s="129"/>
      <c r="F301" s="129"/>
      <c r="G301" s="130" t="s">
        <v>733</v>
      </c>
      <c r="H301" s="131">
        <f>SUM(H299:H300)</f>
        <v>0</v>
      </c>
      <c r="I301" s="131">
        <f t="shared" ref="I301:P301" si="101">SUM(I299:I300)</f>
        <v>0</v>
      </c>
      <c r="J301" s="131">
        <f t="shared" si="101"/>
        <v>0</v>
      </c>
      <c r="K301" s="131">
        <f t="shared" si="101"/>
        <v>55800</v>
      </c>
      <c r="L301" s="131">
        <f t="shared" si="101"/>
        <v>30415.279999999999</v>
      </c>
      <c r="M301" s="131">
        <f t="shared" si="101"/>
        <v>0</v>
      </c>
      <c r="N301" s="131">
        <f t="shared" si="101"/>
        <v>25300</v>
      </c>
      <c r="O301" s="131">
        <f t="shared" si="101"/>
        <v>0</v>
      </c>
      <c r="P301" s="131">
        <f t="shared" si="101"/>
        <v>0</v>
      </c>
      <c r="Q301" s="38"/>
      <c r="R301" s="118"/>
    </row>
    <row r="302" spans="1:18" hidden="1" outlineLevel="1" x14ac:dyDescent="0.25">
      <c r="A302" s="64"/>
      <c r="B302" s="129" t="s">
        <v>554</v>
      </c>
      <c r="C302" s="129"/>
      <c r="D302" s="129"/>
      <c r="E302" s="129"/>
      <c r="F302" s="129"/>
      <c r="G302" s="130" t="s">
        <v>734</v>
      </c>
      <c r="H302" s="131">
        <v>100443.8</v>
      </c>
      <c r="I302" s="131">
        <v>175654.73</v>
      </c>
      <c r="J302" s="131">
        <f t="shared" ref="J302:P302" si="102">J301+J298+J295</f>
        <v>91380</v>
      </c>
      <c r="K302" s="131">
        <f t="shared" si="102"/>
        <v>332446.78000000003</v>
      </c>
      <c r="L302" s="131">
        <f t="shared" si="102"/>
        <v>187973.62</v>
      </c>
      <c r="M302" s="131">
        <f t="shared" si="102"/>
        <v>312573.57999999996</v>
      </c>
      <c r="N302" s="131">
        <f t="shared" si="102"/>
        <v>134300</v>
      </c>
      <c r="O302" s="131">
        <f t="shared" si="102"/>
        <v>109000</v>
      </c>
      <c r="P302" s="131">
        <f t="shared" si="102"/>
        <v>109000</v>
      </c>
      <c r="Q302" s="38"/>
      <c r="R302" s="118"/>
    </row>
    <row r="303" spans="1:18" ht="23.25" hidden="1" outlineLevel="1" x14ac:dyDescent="0.25">
      <c r="A303" s="64"/>
      <c r="B303" s="129" t="s">
        <v>735</v>
      </c>
      <c r="C303" s="129"/>
      <c r="D303" s="129"/>
      <c r="E303" s="129"/>
      <c r="F303" s="129"/>
      <c r="G303" s="130" t="s">
        <v>736</v>
      </c>
      <c r="H303" s="131">
        <f>H302+H293+H271</f>
        <v>295906.94</v>
      </c>
      <c r="I303" s="131">
        <f t="shared" ref="I303:P303" si="103">I302+I293+I271</f>
        <v>275403.66000000003</v>
      </c>
      <c r="J303" s="131">
        <f t="shared" si="103"/>
        <v>205979</v>
      </c>
      <c r="K303" s="131">
        <f t="shared" si="103"/>
        <v>469499.14</v>
      </c>
      <c r="L303" s="131">
        <f t="shared" si="103"/>
        <v>322762.28094736836</v>
      </c>
      <c r="M303" s="131">
        <f t="shared" si="103"/>
        <v>413120.74999999994</v>
      </c>
      <c r="N303" s="131">
        <f t="shared" si="103"/>
        <v>271055</v>
      </c>
      <c r="O303" s="131">
        <f t="shared" si="103"/>
        <v>244240</v>
      </c>
      <c r="P303" s="131">
        <f t="shared" si="103"/>
        <v>244240</v>
      </c>
      <c r="Q303" s="38"/>
      <c r="R303" s="118"/>
    </row>
    <row r="304" spans="1:18" ht="34.5" hidden="1" outlineLevel="1" x14ac:dyDescent="0.25">
      <c r="A304" s="6" t="s">
        <v>11</v>
      </c>
      <c r="B304" s="129" t="s">
        <v>555</v>
      </c>
      <c r="C304" s="129" t="s">
        <v>13</v>
      </c>
      <c r="D304" s="129" t="s">
        <v>14</v>
      </c>
      <c r="E304" s="129" t="s">
        <v>18</v>
      </c>
      <c r="F304" s="129" t="s">
        <v>19</v>
      </c>
      <c r="G304" s="130" t="s">
        <v>20</v>
      </c>
      <c r="H304" s="131">
        <v>0</v>
      </c>
      <c r="I304" s="131">
        <v>0</v>
      </c>
      <c r="J304" s="131">
        <v>12432</v>
      </c>
      <c r="K304" s="131">
        <v>12432</v>
      </c>
      <c r="L304" s="131">
        <v>7781.75</v>
      </c>
      <c r="M304" s="131">
        <v>5972.75</v>
      </c>
      <c r="N304" s="131">
        <v>10150</v>
      </c>
      <c r="O304" s="131">
        <f t="shared" ref="O304:O395" si="104">N304</f>
        <v>10150</v>
      </c>
      <c r="P304" s="131">
        <f t="shared" ref="P304:P395" si="105">N304</f>
        <v>10150</v>
      </c>
    </row>
    <row r="305" spans="1:16" hidden="1" outlineLevel="1" x14ac:dyDescent="0.25">
      <c r="A305" s="66"/>
      <c r="B305" s="129" t="s">
        <v>555</v>
      </c>
      <c r="C305" s="129" t="s">
        <v>662</v>
      </c>
      <c r="D305" s="129" t="s">
        <v>524</v>
      </c>
      <c r="E305" s="129"/>
      <c r="F305" s="129"/>
      <c r="G305" s="130" t="s">
        <v>528</v>
      </c>
      <c r="H305" s="131">
        <f>SUM(H304)</f>
        <v>0</v>
      </c>
      <c r="I305" s="131">
        <f t="shared" ref="I305:P305" si="106">SUM(I304)</f>
        <v>0</v>
      </c>
      <c r="J305" s="131">
        <f t="shared" si="106"/>
        <v>12432</v>
      </c>
      <c r="K305" s="131">
        <f t="shared" si="106"/>
        <v>12432</v>
      </c>
      <c r="L305" s="131">
        <f t="shared" si="106"/>
        <v>7781.75</v>
      </c>
      <c r="M305" s="131">
        <f t="shared" si="106"/>
        <v>5972.75</v>
      </c>
      <c r="N305" s="131">
        <f t="shared" si="106"/>
        <v>10150</v>
      </c>
      <c r="O305" s="131">
        <f t="shared" si="106"/>
        <v>10150</v>
      </c>
      <c r="P305" s="131">
        <f t="shared" si="106"/>
        <v>10150</v>
      </c>
    </row>
    <row r="306" spans="1:16" ht="23.25" hidden="1" outlineLevel="1" x14ac:dyDescent="0.25">
      <c r="A306" s="67" t="s">
        <v>11</v>
      </c>
      <c r="B306" s="129" t="s">
        <v>555</v>
      </c>
      <c r="C306" s="129" t="s">
        <v>13</v>
      </c>
      <c r="D306" s="129" t="s">
        <v>23</v>
      </c>
      <c r="E306" s="129" t="s">
        <v>18</v>
      </c>
      <c r="F306" s="129" t="s">
        <v>19</v>
      </c>
      <c r="G306" s="130" t="s">
        <v>24</v>
      </c>
      <c r="H306" s="131">
        <v>0</v>
      </c>
      <c r="I306" s="131">
        <v>0</v>
      </c>
      <c r="J306" s="131">
        <v>1243</v>
      </c>
      <c r="K306" s="131">
        <v>1243</v>
      </c>
      <c r="L306" s="131">
        <v>782.17</v>
      </c>
      <c r="M306" s="131">
        <v>601.27</v>
      </c>
      <c r="N306" s="131">
        <v>1015</v>
      </c>
      <c r="O306" s="131">
        <f t="shared" si="104"/>
        <v>1015</v>
      </c>
      <c r="P306" s="131">
        <f t="shared" si="105"/>
        <v>1015</v>
      </c>
    </row>
    <row r="307" spans="1:16" ht="34.5" hidden="1" outlineLevel="1" x14ac:dyDescent="0.25">
      <c r="A307" s="67" t="s">
        <v>11</v>
      </c>
      <c r="B307" s="129" t="s">
        <v>555</v>
      </c>
      <c r="C307" s="129" t="s">
        <v>13</v>
      </c>
      <c r="D307" s="129" t="s">
        <v>53</v>
      </c>
      <c r="E307" s="129" t="s">
        <v>18</v>
      </c>
      <c r="F307" s="129" t="s">
        <v>19</v>
      </c>
      <c r="G307" s="130" t="s">
        <v>54</v>
      </c>
      <c r="H307" s="131">
        <v>0</v>
      </c>
      <c r="I307" s="131">
        <v>0</v>
      </c>
      <c r="J307" s="131">
        <v>1512</v>
      </c>
      <c r="K307" s="131">
        <v>1182</v>
      </c>
      <c r="L307" s="131">
        <v>40</v>
      </c>
      <c r="M307" s="131">
        <v>40</v>
      </c>
      <c r="N307" s="131">
        <v>0</v>
      </c>
      <c r="O307" s="131">
        <f t="shared" si="104"/>
        <v>0</v>
      </c>
      <c r="P307" s="131">
        <f t="shared" si="105"/>
        <v>0</v>
      </c>
    </row>
    <row r="308" spans="1:16" ht="34.5" hidden="1" outlineLevel="1" x14ac:dyDescent="0.25">
      <c r="A308" s="67" t="s">
        <v>11</v>
      </c>
      <c r="B308" s="129" t="s">
        <v>555</v>
      </c>
      <c r="C308" s="129" t="s">
        <v>13</v>
      </c>
      <c r="D308" s="129" t="s">
        <v>30</v>
      </c>
      <c r="E308" s="129" t="s">
        <v>18</v>
      </c>
      <c r="F308" s="129" t="s">
        <v>19</v>
      </c>
      <c r="G308" s="130" t="s">
        <v>31</v>
      </c>
      <c r="H308" s="131">
        <v>0</v>
      </c>
      <c r="I308" s="131">
        <v>0</v>
      </c>
      <c r="J308" s="131">
        <v>174</v>
      </c>
      <c r="K308" s="131">
        <v>174</v>
      </c>
      <c r="L308" s="131">
        <v>108.89599999999999</v>
      </c>
      <c r="M308" s="131">
        <v>83.57</v>
      </c>
      <c r="N308" s="131">
        <v>142</v>
      </c>
      <c r="O308" s="131">
        <f t="shared" si="104"/>
        <v>142</v>
      </c>
      <c r="P308" s="131">
        <f t="shared" si="105"/>
        <v>142</v>
      </c>
    </row>
    <row r="309" spans="1:16" ht="34.5" hidden="1" outlineLevel="1" x14ac:dyDescent="0.25">
      <c r="A309" s="67" t="s">
        <v>11</v>
      </c>
      <c r="B309" s="129" t="s">
        <v>555</v>
      </c>
      <c r="C309" s="129" t="s">
        <v>13</v>
      </c>
      <c r="D309" s="129" t="s">
        <v>33</v>
      </c>
      <c r="E309" s="129" t="s">
        <v>18</v>
      </c>
      <c r="F309" s="129" t="s">
        <v>19</v>
      </c>
      <c r="G309" s="130" t="s">
        <v>35</v>
      </c>
      <c r="H309" s="131">
        <v>0</v>
      </c>
      <c r="I309" s="131">
        <v>0</v>
      </c>
      <c r="J309" s="131">
        <v>1740</v>
      </c>
      <c r="K309" s="131">
        <v>1740</v>
      </c>
      <c r="L309" s="131">
        <v>1089.44</v>
      </c>
      <c r="M309" s="131">
        <v>836.18</v>
      </c>
      <c r="N309" s="131">
        <v>1421</v>
      </c>
      <c r="O309" s="131">
        <f t="shared" si="104"/>
        <v>1421</v>
      </c>
      <c r="P309" s="131">
        <f t="shared" si="105"/>
        <v>1421</v>
      </c>
    </row>
    <row r="310" spans="1:16" ht="34.5" hidden="1" outlineLevel="1" x14ac:dyDescent="0.25">
      <c r="A310" s="67" t="s">
        <v>11</v>
      </c>
      <c r="B310" s="129" t="s">
        <v>555</v>
      </c>
      <c r="C310" s="129" t="s">
        <v>13</v>
      </c>
      <c r="D310" s="129" t="s">
        <v>37</v>
      </c>
      <c r="E310" s="129" t="s">
        <v>18</v>
      </c>
      <c r="F310" s="129" t="s">
        <v>19</v>
      </c>
      <c r="G310" s="130" t="s">
        <v>39</v>
      </c>
      <c r="H310" s="131">
        <v>0</v>
      </c>
      <c r="I310" s="131">
        <v>0</v>
      </c>
      <c r="J310" s="131">
        <v>99</v>
      </c>
      <c r="K310" s="131">
        <v>99</v>
      </c>
      <c r="L310" s="131">
        <v>62.212000000000003</v>
      </c>
      <c r="M310" s="131">
        <v>47.74</v>
      </c>
      <c r="N310" s="131">
        <v>81</v>
      </c>
      <c r="O310" s="131">
        <f t="shared" si="104"/>
        <v>81</v>
      </c>
      <c r="P310" s="131">
        <f t="shared" si="105"/>
        <v>81</v>
      </c>
    </row>
    <row r="311" spans="1:16" ht="34.5" hidden="1" outlineLevel="1" x14ac:dyDescent="0.25">
      <c r="A311" s="67" t="s">
        <v>11</v>
      </c>
      <c r="B311" s="129" t="s">
        <v>555</v>
      </c>
      <c r="C311" s="129" t="s">
        <v>13</v>
      </c>
      <c r="D311" s="129" t="s">
        <v>41</v>
      </c>
      <c r="E311" s="129" t="s">
        <v>18</v>
      </c>
      <c r="F311" s="129" t="s">
        <v>19</v>
      </c>
      <c r="G311" s="130" t="s">
        <v>43</v>
      </c>
      <c r="H311" s="131">
        <v>0</v>
      </c>
      <c r="I311" s="131">
        <v>0</v>
      </c>
      <c r="J311" s="131">
        <v>373</v>
      </c>
      <c r="K311" s="131">
        <v>373</v>
      </c>
      <c r="L311" s="131">
        <v>233.42000000000002</v>
      </c>
      <c r="M311" s="131">
        <v>179.15</v>
      </c>
      <c r="N311" s="131">
        <v>305</v>
      </c>
      <c r="O311" s="131">
        <f t="shared" si="104"/>
        <v>305</v>
      </c>
      <c r="P311" s="131">
        <f t="shared" si="105"/>
        <v>305</v>
      </c>
    </row>
    <row r="312" spans="1:16" ht="34.5" hidden="1" outlineLevel="1" x14ac:dyDescent="0.25">
      <c r="A312" s="67" t="s">
        <v>11</v>
      </c>
      <c r="B312" s="129" t="s">
        <v>555</v>
      </c>
      <c r="C312" s="129" t="s">
        <v>13</v>
      </c>
      <c r="D312" s="129" t="s">
        <v>45</v>
      </c>
      <c r="E312" s="129" t="s">
        <v>18</v>
      </c>
      <c r="F312" s="129" t="s">
        <v>19</v>
      </c>
      <c r="G312" s="130" t="s">
        <v>47</v>
      </c>
      <c r="H312" s="131">
        <v>0</v>
      </c>
      <c r="I312" s="131">
        <v>0</v>
      </c>
      <c r="J312" s="131">
        <v>124</v>
      </c>
      <c r="K312" s="131">
        <v>124</v>
      </c>
      <c r="L312" s="131">
        <v>77.78</v>
      </c>
      <c r="M312" s="131">
        <v>59.69</v>
      </c>
      <c r="N312" s="131">
        <v>102</v>
      </c>
      <c r="O312" s="131">
        <f t="shared" si="104"/>
        <v>102</v>
      </c>
      <c r="P312" s="131">
        <f t="shared" si="105"/>
        <v>102</v>
      </c>
    </row>
    <row r="313" spans="1:16" ht="34.5" hidden="1" outlineLevel="1" x14ac:dyDescent="0.25">
      <c r="A313" s="67" t="s">
        <v>11</v>
      </c>
      <c r="B313" s="129" t="s">
        <v>555</v>
      </c>
      <c r="C313" s="129" t="s">
        <v>13</v>
      </c>
      <c r="D313" s="129" t="s">
        <v>49</v>
      </c>
      <c r="E313" s="129" t="s">
        <v>18</v>
      </c>
      <c r="F313" s="129" t="s">
        <v>19</v>
      </c>
      <c r="G313" s="130" t="s">
        <v>51</v>
      </c>
      <c r="H313" s="131">
        <v>0</v>
      </c>
      <c r="I313" s="131">
        <v>0</v>
      </c>
      <c r="J313" s="131">
        <v>590</v>
      </c>
      <c r="K313" s="131">
        <v>590</v>
      </c>
      <c r="L313" s="131">
        <v>369.58750000000003</v>
      </c>
      <c r="M313" s="131">
        <v>283.66000000000003</v>
      </c>
      <c r="N313" s="131">
        <v>482</v>
      </c>
      <c r="O313" s="131">
        <f t="shared" si="104"/>
        <v>482</v>
      </c>
      <c r="P313" s="131">
        <f t="shared" si="105"/>
        <v>482</v>
      </c>
    </row>
    <row r="314" spans="1:16" ht="23.25" hidden="1" outlineLevel="1" x14ac:dyDescent="0.25">
      <c r="A314" s="66"/>
      <c r="B314" s="129" t="s">
        <v>555</v>
      </c>
      <c r="C314" s="129" t="s">
        <v>662</v>
      </c>
      <c r="D314" s="129" t="s">
        <v>525</v>
      </c>
      <c r="E314" s="129"/>
      <c r="F314" s="129"/>
      <c r="G314" s="130" t="s">
        <v>529</v>
      </c>
      <c r="H314" s="131">
        <f>SUM(H306:H313)</f>
        <v>0</v>
      </c>
      <c r="I314" s="131">
        <f t="shared" ref="I314:P314" si="107">SUM(I306:I313)</f>
        <v>0</v>
      </c>
      <c r="J314" s="131">
        <f t="shared" si="107"/>
        <v>5855</v>
      </c>
      <c r="K314" s="131">
        <f t="shared" si="107"/>
        <v>5525</v>
      </c>
      <c r="L314" s="131">
        <f t="shared" si="107"/>
        <v>2763.5055000000002</v>
      </c>
      <c r="M314" s="131">
        <f t="shared" si="107"/>
        <v>2131.2600000000002</v>
      </c>
      <c r="N314" s="131">
        <f t="shared" si="107"/>
        <v>3548</v>
      </c>
      <c r="O314" s="131">
        <f t="shared" si="107"/>
        <v>3548</v>
      </c>
      <c r="P314" s="131">
        <f t="shared" si="107"/>
        <v>3548</v>
      </c>
    </row>
    <row r="315" spans="1:16" hidden="1" outlineLevel="1" x14ac:dyDescent="0.25">
      <c r="A315" s="67" t="s">
        <v>11</v>
      </c>
      <c r="B315" s="129" t="s">
        <v>555</v>
      </c>
      <c r="C315" s="129" t="s">
        <v>13</v>
      </c>
      <c r="D315" s="129" t="s">
        <v>106</v>
      </c>
      <c r="E315" s="129" t="s">
        <v>18</v>
      </c>
      <c r="F315" s="129" t="s">
        <v>19</v>
      </c>
      <c r="G315" s="130" t="s">
        <v>107</v>
      </c>
      <c r="H315" s="131">
        <v>3985.03</v>
      </c>
      <c r="I315" s="131">
        <v>2804.5</v>
      </c>
      <c r="J315" s="131">
        <v>4500</v>
      </c>
      <c r="K315" s="131">
        <v>4500</v>
      </c>
      <c r="L315" s="131">
        <v>3000</v>
      </c>
      <c r="M315" s="131">
        <v>2876.38</v>
      </c>
      <c r="N315" s="131">
        <v>3500</v>
      </c>
      <c r="O315" s="131">
        <f t="shared" si="104"/>
        <v>3500</v>
      </c>
      <c r="P315" s="131">
        <f t="shared" si="105"/>
        <v>3500</v>
      </c>
    </row>
    <row r="316" spans="1:16" hidden="1" outlineLevel="1" x14ac:dyDescent="0.25">
      <c r="A316" s="66"/>
      <c r="B316" s="129" t="s">
        <v>555</v>
      </c>
      <c r="C316" s="129" t="s">
        <v>662</v>
      </c>
      <c r="D316" s="129" t="s">
        <v>526</v>
      </c>
      <c r="E316" s="129"/>
      <c r="F316" s="129"/>
      <c r="G316" s="130" t="s">
        <v>649</v>
      </c>
      <c r="H316" s="131">
        <v>0</v>
      </c>
      <c r="I316" s="131">
        <v>0</v>
      </c>
      <c r="J316" s="131">
        <f t="shared" ref="J316:P316" si="108">SUM(J315)</f>
        <v>4500</v>
      </c>
      <c r="K316" s="131">
        <f t="shared" si="108"/>
        <v>4500</v>
      </c>
      <c r="L316" s="131">
        <f t="shared" si="108"/>
        <v>3000</v>
      </c>
      <c r="M316" s="131">
        <f t="shared" si="108"/>
        <v>2876.38</v>
      </c>
      <c r="N316" s="131">
        <f t="shared" si="108"/>
        <v>3500</v>
      </c>
      <c r="O316" s="131">
        <f t="shared" si="108"/>
        <v>3500</v>
      </c>
      <c r="P316" s="131">
        <f t="shared" si="108"/>
        <v>3500</v>
      </c>
    </row>
    <row r="317" spans="1:16" ht="23.25" hidden="1" outlineLevel="1" x14ac:dyDescent="0.25">
      <c r="A317" s="67" t="s">
        <v>11</v>
      </c>
      <c r="B317" s="129" t="s">
        <v>555</v>
      </c>
      <c r="C317" s="129" t="s">
        <v>13</v>
      </c>
      <c r="D317" s="129" t="s">
        <v>113</v>
      </c>
      <c r="E317" s="129" t="s">
        <v>18</v>
      </c>
      <c r="F317" s="129" t="s">
        <v>19</v>
      </c>
      <c r="G317" s="130" t="s">
        <v>114</v>
      </c>
      <c r="H317" s="131">
        <v>162.19999999999999</v>
      </c>
      <c r="I317" s="131">
        <v>0</v>
      </c>
      <c r="J317" s="131">
        <v>0</v>
      </c>
      <c r="K317" s="131">
        <v>0</v>
      </c>
      <c r="L317" s="131"/>
      <c r="M317" s="131">
        <v>0</v>
      </c>
      <c r="N317" s="131">
        <v>500</v>
      </c>
      <c r="O317" s="131">
        <f t="shared" si="104"/>
        <v>500</v>
      </c>
      <c r="P317" s="131">
        <f t="shared" si="105"/>
        <v>500</v>
      </c>
    </row>
    <row r="318" spans="1:16" ht="23.25" hidden="1" outlineLevel="1" x14ac:dyDescent="0.25">
      <c r="A318" s="66"/>
      <c r="B318" s="129" t="s">
        <v>555</v>
      </c>
      <c r="C318" s="129" t="s">
        <v>662</v>
      </c>
      <c r="D318" s="129" t="s">
        <v>530</v>
      </c>
      <c r="E318" s="129"/>
      <c r="F318" s="129"/>
      <c r="G318" s="130" t="s">
        <v>620</v>
      </c>
      <c r="H318" s="131">
        <v>0</v>
      </c>
      <c r="I318" s="131">
        <f t="shared" ref="I318:P318" si="109">SUM(I317)</f>
        <v>0</v>
      </c>
      <c r="J318" s="131">
        <f t="shared" si="109"/>
        <v>0</v>
      </c>
      <c r="K318" s="131">
        <f t="shared" si="109"/>
        <v>0</v>
      </c>
      <c r="L318" s="131">
        <f t="shared" si="109"/>
        <v>0</v>
      </c>
      <c r="M318" s="131">
        <f t="shared" si="109"/>
        <v>0</v>
      </c>
      <c r="N318" s="131">
        <f t="shared" si="109"/>
        <v>500</v>
      </c>
      <c r="O318" s="131">
        <f t="shared" si="109"/>
        <v>500</v>
      </c>
      <c r="P318" s="131">
        <f t="shared" si="109"/>
        <v>500</v>
      </c>
    </row>
    <row r="319" spans="1:16" hidden="1" outlineLevel="1" x14ac:dyDescent="0.25">
      <c r="A319" s="67" t="s">
        <v>11</v>
      </c>
      <c r="B319" s="129" t="s">
        <v>555</v>
      </c>
      <c r="C319" s="129" t="s">
        <v>13</v>
      </c>
      <c r="D319" s="129" t="s">
        <v>152</v>
      </c>
      <c r="E319" s="129" t="s">
        <v>18</v>
      </c>
      <c r="F319" s="129" t="s">
        <v>19</v>
      </c>
      <c r="G319" s="130" t="s">
        <v>153</v>
      </c>
      <c r="H319" s="131">
        <v>0</v>
      </c>
      <c r="I319" s="131">
        <v>0</v>
      </c>
      <c r="J319" s="131">
        <v>477</v>
      </c>
      <c r="K319" s="131">
        <v>477</v>
      </c>
      <c r="L319" s="131">
        <v>477</v>
      </c>
      <c r="M319" s="131">
        <v>583.52</v>
      </c>
      <c r="N319" s="131">
        <v>561</v>
      </c>
      <c r="O319" s="131">
        <f t="shared" si="104"/>
        <v>561</v>
      </c>
      <c r="P319" s="131">
        <f t="shared" si="105"/>
        <v>561</v>
      </c>
    </row>
    <row r="320" spans="1:16" ht="23.25" hidden="1" outlineLevel="1" x14ac:dyDescent="0.25">
      <c r="A320" s="67" t="s">
        <v>11</v>
      </c>
      <c r="B320" s="129" t="s">
        <v>555</v>
      </c>
      <c r="C320" s="129" t="s">
        <v>13</v>
      </c>
      <c r="D320" s="129" t="s">
        <v>156</v>
      </c>
      <c r="E320" s="129" t="s">
        <v>18</v>
      </c>
      <c r="F320" s="129" t="s">
        <v>19</v>
      </c>
      <c r="G320" s="130" t="s">
        <v>157</v>
      </c>
      <c r="H320" s="131">
        <v>0</v>
      </c>
      <c r="I320" s="131">
        <v>0</v>
      </c>
      <c r="J320" s="131">
        <v>163</v>
      </c>
      <c r="K320" s="131">
        <v>163</v>
      </c>
      <c r="L320" s="131">
        <v>65.87</v>
      </c>
      <c r="M320" s="131">
        <v>47.78</v>
      </c>
      <c r="N320" s="131">
        <v>102</v>
      </c>
      <c r="O320" s="131">
        <f t="shared" si="104"/>
        <v>102</v>
      </c>
      <c r="P320" s="131">
        <f t="shared" si="105"/>
        <v>102</v>
      </c>
    </row>
    <row r="321" spans="1:17" hidden="1" outlineLevel="1" x14ac:dyDescent="0.25">
      <c r="A321" s="66"/>
      <c r="B321" s="129" t="s">
        <v>555</v>
      </c>
      <c r="C321" s="129" t="s">
        <v>662</v>
      </c>
      <c r="D321" s="129" t="s">
        <v>535</v>
      </c>
      <c r="E321" s="129"/>
      <c r="F321" s="129"/>
      <c r="G321" s="130" t="s">
        <v>536</v>
      </c>
      <c r="H321" s="131">
        <f>SUM(H319:H320)</f>
        <v>0</v>
      </c>
      <c r="I321" s="131">
        <f t="shared" ref="I321:P321" si="110">SUM(I319:I320)</f>
        <v>0</v>
      </c>
      <c r="J321" s="131">
        <f t="shared" si="110"/>
        <v>640</v>
      </c>
      <c r="K321" s="131">
        <f t="shared" si="110"/>
        <v>640</v>
      </c>
      <c r="L321" s="131">
        <f t="shared" si="110"/>
        <v>542.87</v>
      </c>
      <c r="M321" s="131">
        <f t="shared" si="110"/>
        <v>631.29999999999995</v>
      </c>
      <c r="N321" s="131">
        <f t="shared" si="110"/>
        <v>663</v>
      </c>
      <c r="O321" s="131">
        <f t="shared" si="110"/>
        <v>663</v>
      </c>
      <c r="P321" s="131">
        <f t="shared" si="110"/>
        <v>663</v>
      </c>
    </row>
    <row r="322" spans="1:17" hidden="1" outlineLevel="1" x14ac:dyDescent="0.25">
      <c r="A322" s="109" t="s">
        <v>11</v>
      </c>
      <c r="B322" s="139" t="s">
        <v>555</v>
      </c>
      <c r="C322" s="140" t="s">
        <v>13</v>
      </c>
      <c r="D322" s="139" t="s">
        <v>455</v>
      </c>
      <c r="E322" s="139" t="s">
        <v>18</v>
      </c>
      <c r="F322" s="139" t="s">
        <v>19</v>
      </c>
      <c r="G322" s="141" t="s">
        <v>456</v>
      </c>
      <c r="H322" s="138">
        <v>0</v>
      </c>
      <c r="I322" s="138">
        <v>0</v>
      </c>
      <c r="J322" s="138">
        <v>3610</v>
      </c>
      <c r="K322" s="138">
        <v>3610</v>
      </c>
      <c r="L322" s="138">
        <v>0</v>
      </c>
      <c r="M322" s="138">
        <v>0</v>
      </c>
      <c r="N322" s="138">
        <v>0</v>
      </c>
      <c r="O322" s="138">
        <v>0</v>
      </c>
      <c r="P322" s="138">
        <v>0</v>
      </c>
      <c r="Q322" s="50"/>
    </row>
    <row r="323" spans="1:17" hidden="1" outlineLevel="1" x14ac:dyDescent="0.25">
      <c r="A323" s="109" t="s">
        <v>11</v>
      </c>
      <c r="B323" s="139" t="s">
        <v>555</v>
      </c>
      <c r="C323" s="140" t="s">
        <v>13</v>
      </c>
      <c r="D323" s="139" t="s">
        <v>457</v>
      </c>
      <c r="E323" s="139" t="s">
        <v>18</v>
      </c>
      <c r="F323" s="139" t="s">
        <v>19</v>
      </c>
      <c r="G323" s="141" t="s">
        <v>458</v>
      </c>
      <c r="H323" s="138">
        <v>0</v>
      </c>
      <c r="I323" s="138">
        <v>0</v>
      </c>
      <c r="J323" s="138">
        <v>1750</v>
      </c>
      <c r="K323" s="138">
        <v>1773.6</v>
      </c>
      <c r="L323" s="138">
        <v>1773.6</v>
      </c>
      <c r="M323" s="138">
        <v>1773.6</v>
      </c>
      <c r="N323" s="138">
        <v>2000</v>
      </c>
      <c r="O323" s="138">
        <v>0</v>
      </c>
      <c r="P323" s="138">
        <v>0</v>
      </c>
      <c r="Q323" s="50"/>
    </row>
    <row r="324" spans="1:17" hidden="1" outlineLevel="1" x14ac:dyDescent="0.25">
      <c r="A324" s="66"/>
      <c r="B324" s="129" t="s">
        <v>555</v>
      </c>
      <c r="C324" s="129" t="s">
        <v>662</v>
      </c>
      <c r="D324" s="129" t="s">
        <v>658</v>
      </c>
      <c r="E324" s="129"/>
      <c r="F324" s="129"/>
      <c r="G324" s="130" t="s">
        <v>733</v>
      </c>
      <c r="H324" s="131">
        <f>SUM(H322:H323)</f>
        <v>0</v>
      </c>
      <c r="I324" s="131">
        <f t="shared" ref="I324:P324" si="111">SUM(I322:I323)</f>
        <v>0</v>
      </c>
      <c r="J324" s="131">
        <f t="shared" si="111"/>
        <v>5360</v>
      </c>
      <c r="K324" s="131">
        <f t="shared" si="111"/>
        <v>5383.6</v>
      </c>
      <c r="L324" s="131">
        <f t="shared" si="111"/>
        <v>1773.6</v>
      </c>
      <c r="M324" s="131">
        <f t="shared" si="111"/>
        <v>1773.6</v>
      </c>
      <c r="N324" s="131">
        <f t="shared" si="111"/>
        <v>2000</v>
      </c>
      <c r="O324" s="131">
        <f t="shared" si="111"/>
        <v>0</v>
      </c>
      <c r="P324" s="131">
        <f t="shared" si="111"/>
        <v>0</v>
      </c>
      <c r="Q324" s="50"/>
    </row>
    <row r="325" spans="1:17" hidden="1" outlineLevel="1" x14ac:dyDescent="0.25">
      <c r="A325" s="64"/>
      <c r="B325" s="129" t="s">
        <v>555</v>
      </c>
      <c r="C325" s="129"/>
      <c r="D325" s="129"/>
      <c r="E325" s="129"/>
      <c r="F325" s="129"/>
      <c r="G325" s="130" t="s">
        <v>855</v>
      </c>
      <c r="H325" s="131">
        <v>18754.439999999999</v>
      </c>
      <c r="I325" s="131">
        <v>20293.400000000001</v>
      </c>
      <c r="J325" s="131">
        <f t="shared" ref="J325:P325" si="112">J324+J321+J318+J316+J314+J305</f>
        <v>28787</v>
      </c>
      <c r="K325" s="131">
        <f t="shared" si="112"/>
        <v>28480.6</v>
      </c>
      <c r="L325" s="131">
        <f t="shared" si="112"/>
        <v>15861.7255</v>
      </c>
      <c r="M325" s="131">
        <f t="shared" si="112"/>
        <v>13385.29</v>
      </c>
      <c r="N325" s="131">
        <f t="shared" si="112"/>
        <v>20361</v>
      </c>
      <c r="O325" s="131">
        <f t="shared" si="112"/>
        <v>18361</v>
      </c>
      <c r="P325" s="131">
        <f t="shared" si="112"/>
        <v>18361</v>
      </c>
      <c r="Q325" s="50"/>
    </row>
    <row r="326" spans="1:17" hidden="1" outlineLevel="1" x14ac:dyDescent="0.25">
      <c r="A326" s="31" t="s">
        <v>11</v>
      </c>
      <c r="B326" s="129" t="s">
        <v>556</v>
      </c>
      <c r="C326" s="129" t="s">
        <v>264</v>
      </c>
      <c r="D326" s="129" t="s">
        <v>266</v>
      </c>
      <c r="E326" s="129" t="s">
        <v>18</v>
      </c>
      <c r="F326" s="129" t="s">
        <v>267</v>
      </c>
      <c r="G326" s="130" t="s">
        <v>268</v>
      </c>
      <c r="H326" s="131">
        <v>15541.03</v>
      </c>
      <c r="I326" s="131">
        <v>0</v>
      </c>
      <c r="J326" s="131">
        <v>15415</v>
      </c>
      <c r="K326" s="131">
        <v>0</v>
      </c>
      <c r="L326" s="131">
        <v>0</v>
      </c>
      <c r="M326" s="131">
        <v>0</v>
      </c>
      <c r="N326" s="131">
        <v>0</v>
      </c>
      <c r="O326" s="131">
        <f t="shared" si="104"/>
        <v>0</v>
      </c>
      <c r="P326" s="131">
        <f t="shared" si="105"/>
        <v>0</v>
      </c>
    </row>
    <row r="327" spans="1:17" hidden="1" outlineLevel="1" x14ac:dyDescent="0.25">
      <c r="A327" s="66"/>
      <c r="B327" s="129" t="s">
        <v>556</v>
      </c>
      <c r="C327" s="129"/>
      <c r="D327" s="129"/>
      <c r="E327" s="129"/>
      <c r="F327" s="129"/>
      <c r="G327" s="130" t="s">
        <v>850</v>
      </c>
      <c r="H327" s="131">
        <f>SUM(H326)</f>
        <v>15541.03</v>
      </c>
      <c r="I327" s="131">
        <v>13954.95</v>
      </c>
      <c r="J327" s="131">
        <f t="shared" ref="J327:P327" si="113">SUM(J326)</f>
        <v>15415</v>
      </c>
      <c r="K327" s="131">
        <f t="shared" si="113"/>
        <v>0</v>
      </c>
      <c r="L327" s="131">
        <f t="shared" si="113"/>
        <v>0</v>
      </c>
      <c r="M327" s="131">
        <f t="shared" si="113"/>
        <v>0</v>
      </c>
      <c r="N327" s="131">
        <f t="shared" si="113"/>
        <v>0</v>
      </c>
      <c r="O327" s="131">
        <f t="shared" si="113"/>
        <v>0</v>
      </c>
      <c r="P327" s="131">
        <f t="shared" si="113"/>
        <v>0</v>
      </c>
    </row>
    <row r="328" spans="1:17" hidden="1" outlineLevel="1" x14ac:dyDescent="0.25">
      <c r="A328" s="64"/>
      <c r="B328" s="129" t="s">
        <v>737</v>
      </c>
      <c r="C328" s="129"/>
      <c r="D328" s="129"/>
      <c r="E328" s="129"/>
      <c r="F328" s="129"/>
      <c r="G328" s="130" t="s">
        <v>738</v>
      </c>
      <c r="H328" s="131">
        <f>H327+H325</f>
        <v>34295.47</v>
      </c>
      <c r="I328" s="131">
        <f t="shared" ref="I328:P328" si="114">I327+I325</f>
        <v>34248.350000000006</v>
      </c>
      <c r="J328" s="131">
        <f t="shared" si="114"/>
        <v>44202</v>
      </c>
      <c r="K328" s="131">
        <f t="shared" si="114"/>
        <v>28480.6</v>
      </c>
      <c r="L328" s="131">
        <f t="shared" si="114"/>
        <v>15861.7255</v>
      </c>
      <c r="M328" s="131">
        <f t="shared" si="114"/>
        <v>13385.29</v>
      </c>
      <c r="N328" s="131">
        <f t="shared" si="114"/>
        <v>20361</v>
      </c>
      <c r="O328" s="131">
        <f t="shared" si="114"/>
        <v>18361</v>
      </c>
      <c r="P328" s="131">
        <f t="shared" si="114"/>
        <v>18361</v>
      </c>
    </row>
    <row r="329" spans="1:17" ht="34.5" hidden="1" outlineLevel="1" x14ac:dyDescent="0.25">
      <c r="A329" s="6" t="s">
        <v>11</v>
      </c>
      <c r="B329" s="129" t="s">
        <v>557</v>
      </c>
      <c r="C329" s="129" t="s">
        <v>13</v>
      </c>
      <c r="D329" s="129" t="s">
        <v>129</v>
      </c>
      <c r="E329" s="129" t="s">
        <v>18</v>
      </c>
      <c r="F329" s="129" t="s">
        <v>19</v>
      </c>
      <c r="G329" s="130" t="s">
        <v>131</v>
      </c>
      <c r="H329" s="131">
        <v>1742</v>
      </c>
      <c r="I329" s="131">
        <v>1674.8</v>
      </c>
      <c r="J329" s="131">
        <v>2500</v>
      </c>
      <c r="K329" s="131">
        <v>2500</v>
      </c>
      <c r="L329" s="131">
        <v>2500</v>
      </c>
      <c r="M329" s="131">
        <v>2186.33</v>
      </c>
      <c r="N329" s="131">
        <v>2500</v>
      </c>
      <c r="O329" s="131">
        <f t="shared" si="104"/>
        <v>2500</v>
      </c>
      <c r="P329" s="131">
        <f t="shared" si="105"/>
        <v>2500</v>
      </c>
    </row>
    <row r="330" spans="1:17" hidden="1" outlineLevel="1" x14ac:dyDescent="0.25">
      <c r="A330" s="66"/>
      <c r="B330" s="129" t="s">
        <v>557</v>
      </c>
      <c r="C330" s="129" t="s">
        <v>662</v>
      </c>
      <c r="D330" s="129" t="s">
        <v>535</v>
      </c>
      <c r="E330" s="129"/>
      <c r="F330" s="129"/>
      <c r="G330" s="130" t="s">
        <v>536</v>
      </c>
      <c r="H330" s="131">
        <f>SUM(H329)</f>
        <v>1742</v>
      </c>
      <c r="I330" s="131">
        <f t="shared" ref="I330:P330" si="115">SUM(I329)</f>
        <v>1674.8</v>
      </c>
      <c r="J330" s="131">
        <f t="shared" si="115"/>
        <v>2500</v>
      </c>
      <c r="K330" s="131">
        <f t="shared" si="115"/>
        <v>2500</v>
      </c>
      <c r="L330" s="131">
        <f t="shared" si="115"/>
        <v>2500</v>
      </c>
      <c r="M330" s="131">
        <f t="shared" si="115"/>
        <v>2186.33</v>
      </c>
      <c r="N330" s="131">
        <f t="shared" si="115"/>
        <v>2500</v>
      </c>
      <c r="O330" s="131">
        <f t="shared" si="115"/>
        <v>2500</v>
      </c>
      <c r="P330" s="131">
        <f t="shared" si="115"/>
        <v>2500</v>
      </c>
    </row>
    <row r="331" spans="1:17" ht="23.25" hidden="1" outlineLevel="1" x14ac:dyDescent="0.25">
      <c r="A331" s="64"/>
      <c r="B331" s="129" t="s">
        <v>557</v>
      </c>
      <c r="C331" s="129"/>
      <c r="D331" s="129"/>
      <c r="E331" s="129"/>
      <c r="F331" s="129"/>
      <c r="G331" s="130" t="s">
        <v>739</v>
      </c>
      <c r="H331" s="131">
        <f>H330</f>
        <v>1742</v>
      </c>
      <c r="I331" s="131">
        <f t="shared" ref="I331:P331" si="116">I330</f>
        <v>1674.8</v>
      </c>
      <c r="J331" s="131">
        <f t="shared" si="116"/>
        <v>2500</v>
      </c>
      <c r="K331" s="131">
        <f t="shared" si="116"/>
        <v>2500</v>
      </c>
      <c r="L331" s="131">
        <f t="shared" si="116"/>
        <v>2500</v>
      </c>
      <c r="M331" s="131">
        <f t="shared" si="116"/>
        <v>2186.33</v>
      </c>
      <c r="N331" s="131">
        <f t="shared" si="116"/>
        <v>2500</v>
      </c>
      <c r="O331" s="131">
        <f t="shared" si="116"/>
        <v>2500</v>
      </c>
      <c r="P331" s="131">
        <f t="shared" si="116"/>
        <v>2500</v>
      </c>
    </row>
    <row r="332" spans="1:17" collapsed="1" x14ac:dyDescent="0.25">
      <c r="A332" s="64"/>
      <c r="B332" s="129" t="s">
        <v>740</v>
      </c>
      <c r="C332" s="129"/>
      <c r="D332" s="129"/>
      <c r="E332" s="129"/>
      <c r="F332" s="129"/>
      <c r="G332" s="130" t="s">
        <v>741</v>
      </c>
      <c r="H332" s="131">
        <v>124637.13</v>
      </c>
      <c r="I332" s="131">
        <f t="shared" ref="I332:P332" si="117">I353+I451+I454+I467+I505+I506</f>
        <v>125354.65</v>
      </c>
      <c r="J332" s="131">
        <v>139609</v>
      </c>
      <c r="K332" s="131">
        <f t="shared" si="117"/>
        <v>143934.80000000002</v>
      </c>
      <c r="L332" s="131">
        <f t="shared" si="117"/>
        <v>142805.43845454545</v>
      </c>
      <c r="M332" s="131">
        <f t="shared" si="117"/>
        <v>116077.75</v>
      </c>
      <c r="N332" s="131">
        <f t="shared" si="117"/>
        <v>173588.75</v>
      </c>
      <c r="O332" s="131">
        <f t="shared" si="117"/>
        <v>173588.75</v>
      </c>
      <c r="P332" s="131">
        <f t="shared" si="117"/>
        <v>173588.75</v>
      </c>
    </row>
    <row r="333" spans="1:17" ht="23.25" hidden="1" outlineLevel="1" x14ac:dyDescent="0.25">
      <c r="A333" s="17" t="s">
        <v>11</v>
      </c>
      <c r="B333" s="129" t="s">
        <v>558</v>
      </c>
      <c r="C333" s="129" t="s">
        <v>295</v>
      </c>
      <c r="D333" s="129" t="s">
        <v>23</v>
      </c>
      <c r="E333" s="129" t="s">
        <v>18</v>
      </c>
      <c r="F333" s="129" t="s">
        <v>299</v>
      </c>
      <c r="G333" s="130" t="s">
        <v>24</v>
      </c>
      <c r="H333" s="131">
        <v>187.1</v>
      </c>
      <c r="I333" s="131">
        <v>234.9</v>
      </c>
      <c r="J333" s="131">
        <v>400</v>
      </c>
      <c r="K333" s="131">
        <v>400</v>
      </c>
      <c r="L333" s="131">
        <f t="shared" ref="L333:L341" si="118">M333</f>
        <v>228.75</v>
      </c>
      <c r="M333" s="131">
        <v>228.75</v>
      </c>
      <c r="N333" s="131">
        <v>480</v>
      </c>
      <c r="O333" s="131">
        <f t="shared" si="104"/>
        <v>480</v>
      </c>
      <c r="P333" s="131">
        <f t="shared" si="105"/>
        <v>480</v>
      </c>
    </row>
    <row r="334" spans="1:17" hidden="1" outlineLevel="1" x14ac:dyDescent="0.25">
      <c r="A334" s="17" t="s">
        <v>11</v>
      </c>
      <c r="B334" s="129" t="s">
        <v>558</v>
      </c>
      <c r="C334" s="129" t="s">
        <v>295</v>
      </c>
      <c r="D334" s="129" t="s">
        <v>27</v>
      </c>
      <c r="E334" s="129" t="s">
        <v>18</v>
      </c>
      <c r="F334" s="129" t="s">
        <v>299</v>
      </c>
      <c r="G334" s="130" t="s">
        <v>206</v>
      </c>
      <c r="H334" s="131">
        <v>201.1</v>
      </c>
      <c r="I334" s="131">
        <v>207.17</v>
      </c>
      <c r="J334" s="131">
        <v>300</v>
      </c>
      <c r="K334" s="131">
        <v>300</v>
      </c>
      <c r="L334" s="131">
        <f t="shared" si="118"/>
        <v>218.2</v>
      </c>
      <c r="M334" s="131">
        <v>218.2</v>
      </c>
      <c r="N334" s="131">
        <v>300</v>
      </c>
      <c r="O334" s="131">
        <f t="shared" si="104"/>
        <v>300</v>
      </c>
      <c r="P334" s="131">
        <f t="shared" si="105"/>
        <v>300</v>
      </c>
    </row>
    <row r="335" spans="1:17" hidden="1" outlineLevel="1" x14ac:dyDescent="0.25">
      <c r="A335" s="17" t="s">
        <v>11</v>
      </c>
      <c r="B335" s="129" t="s">
        <v>558</v>
      </c>
      <c r="C335" s="129" t="s">
        <v>295</v>
      </c>
      <c r="D335" s="129" t="s">
        <v>27</v>
      </c>
      <c r="E335" s="129" t="s">
        <v>18</v>
      </c>
      <c r="F335" s="129" t="s">
        <v>299</v>
      </c>
      <c r="G335" s="130" t="s">
        <v>29</v>
      </c>
      <c r="H335" s="131">
        <v>10</v>
      </c>
      <c r="I335" s="131">
        <v>73.3</v>
      </c>
      <c r="J335" s="131">
        <v>100</v>
      </c>
      <c r="K335" s="131">
        <v>100</v>
      </c>
      <c r="L335" s="131">
        <f t="shared" si="118"/>
        <v>6.7</v>
      </c>
      <c r="M335" s="131">
        <v>6.7</v>
      </c>
      <c r="N335" s="131">
        <v>100</v>
      </c>
      <c r="O335" s="131">
        <f t="shared" si="104"/>
        <v>100</v>
      </c>
      <c r="P335" s="131">
        <f t="shared" si="105"/>
        <v>100</v>
      </c>
    </row>
    <row r="336" spans="1:17" hidden="1" outlineLevel="1" x14ac:dyDescent="0.25">
      <c r="A336" s="17" t="s">
        <v>11</v>
      </c>
      <c r="B336" s="129" t="s">
        <v>558</v>
      </c>
      <c r="C336" s="129" t="s">
        <v>295</v>
      </c>
      <c r="D336" s="129" t="s">
        <v>30</v>
      </c>
      <c r="E336" s="129" t="s">
        <v>18</v>
      </c>
      <c r="F336" s="129" t="s">
        <v>299</v>
      </c>
      <c r="G336" s="130" t="s">
        <v>32</v>
      </c>
      <c r="H336" s="131">
        <v>37.92</v>
      </c>
      <c r="I336" s="131">
        <v>43.67</v>
      </c>
      <c r="J336" s="131">
        <v>112</v>
      </c>
      <c r="K336" s="131">
        <v>112</v>
      </c>
      <c r="L336" s="131">
        <f t="shared" si="118"/>
        <v>49.65</v>
      </c>
      <c r="M336" s="131">
        <v>49.65</v>
      </c>
      <c r="N336" s="131">
        <v>123</v>
      </c>
      <c r="O336" s="131">
        <f t="shared" si="104"/>
        <v>123</v>
      </c>
      <c r="P336" s="131">
        <f t="shared" si="105"/>
        <v>123</v>
      </c>
    </row>
    <row r="337" spans="1:18" hidden="1" outlineLevel="1" x14ac:dyDescent="0.25">
      <c r="A337" s="17" t="s">
        <v>11</v>
      </c>
      <c r="B337" s="129" t="s">
        <v>558</v>
      </c>
      <c r="C337" s="129" t="s">
        <v>295</v>
      </c>
      <c r="D337" s="129" t="s">
        <v>33</v>
      </c>
      <c r="E337" s="129" t="s">
        <v>18</v>
      </c>
      <c r="F337" s="129" t="s">
        <v>299</v>
      </c>
      <c r="G337" s="130" t="s">
        <v>300</v>
      </c>
      <c r="H337" s="131">
        <v>671.8</v>
      </c>
      <c r="I337" s="131">
        <v>848.68</v>
      </c>
      <c r="J337" s="131">
        <v>1120</v>
      </c>
      <c r="K337" s="131">
        <v>1120</v>
      </c>
      <c r="L337" s="131">
        <f t="shared" si="118"/>
        <v>859.19</v>
      </c>
      <c r="M337" s="131">
        <v>859.19</v>
      </c>
      <c r="N337" s="131">
        <v>1407</v>
      </c>
      <c r="O337" s="131">
        <f t="shared" si="104"/>
        <v>1407</v>
      </c>
      <c r="P337" s="131">
        <f t="shared" si="105"/>
        <v>1407</v>
      </c>
    </row>
    <row r="338" spans="1:18" ht="34.5" hidden="1" outlineLevel="1" x14ac:dyDescent="0.25">
      <c r="A338" s="17" t="s">
        <v>11</v>
      </c>
      <c r="B338" s="129" t="s">
        <v>558</v>
      </c>
      <c r="C338" s="129" t="s">
        <v>295</v>
      </c>
      <c r="D338" s="129" t="s">
        <v>37</v>
      </c>
      <c r="E338" s="129" t="s">
        <v>18</v>
      </c>
      <c r="F338" s="129" t="s">
        <v>299</v>
      </c>
      <c r="G338" s="130" t="s">
        <v>39</v>
      </c>
      <c r="H338" s="131">
        <v>38.04</v>
      </c>
      <c r="I338" s="131">
        <v>48.28</v>
      </c>
      <c r="J338" s="131">
        <v>64</v>
      </c>
      <c r="K338" s="131">
        <v>64</v>
      </c>
      <c r="L338" s="131">
        <f t="shared" si="118"/>
        <v>49.43</v>
      </c>
      <c r="M338" s="131">
        <v>49.43</v>
      </c>
      <c r="N338" s="131">
        <v>70</v>
      </c>
      <c r="O338" s="131">
        <f t="shared" si="104"/>
        <v>70</v>
      </c>
      <c r="P338" s="131">
        <f t="shared" si="105"/>
        <v>70</v>
      </c>
    </row>
    <row r="339" spans="1:18" ht="34.5" hidden="1" outlineLevel="1" x14ac:dyDescent="0.25">
      <c r="A339" s="17" t="s">
        <v>11</v>
      </c>
      <c r="B339" s="129" t="s">
        <v>558</v>
      </c>
      <c r="C339" s="129" t="s">
        <v>295</v>
      </c>
      <c r="D339" s="129" t="s">
        <v>41</v>
      </c>
      <c r="E339" s="129" t="s">
        <v>18</v>
      </c>
      <c r="F339" s="129" t="s">
        <v>299</v>
      </c>
      <c r="G339" s="130" t="s">
        <v>43</v>
      </c>
      <c r="H339" s="131">
        <v>108.35</v>
      </c>
      <c r="I339" s="131">
        <v>139.83000000000001</v>
      </c>
      <c r="J339" s="131">
        <v>240</v>
      </c>
      <c r="K339" s="131">
        <v>240</v>
      </c>
      <c r="L339" s="131">
        <f t="shared" si="118"/>
        <v>139.1</v>
      </c>
      <c r="M339" s="131">
        <v>139.1</v>
      </c>
      <c r="N339" s="131">
        <v>264</v>
      </c>
      <c r="O339" s="131">
        <f t="shared" si="104"/>
        <v>264</v>
      </c>
      <c r="P339" s="131">
        <f t="shared" si="105"/>
        <v>264</v>
      </c>
    </row>
    <row r="340" spans="1:18" ht="34.5" hidden="1" outlineLevel="1" x14ac:dyDescent="0.25">
      <c r="A340" s="17" t="s">
        <v>11</v>
      </c>
      <c r="B340" s="129" t="s">
        <v>558</v>
      </c>
      <c r="C340" s="129" t="s">
        <v>295</v>
      </c>
      <c r="D340" s="129" t="s">
        <v>45</v>
      </c>
      <c r="E340" s="129" t="s">
        <v>18</v>
      </c>
      <c r="F340" s="129" t="s">
        <v>299</v>
      </c>
      <c r="G340" s="130" t="s">
        <v>47</v>
      </c>
      <c r="H340" s="131">
        <v>23.52</v>
      </c>
      <c r="I340" s="131">
        <v>27.39</v>
      </c>
      <c r="J340" s="131">
        <v>80</v>
      </c>
      <c r="K340" s="131">
        <v>80</v>
      </c>
      <c r="L340" s="131">
        <f t="shared" si="118"/>
        <v>35.26</v>
      </c>
      <c r="M340" s="131">
        <v>35.26</v>
      </c>
      <c r="N340" s="131">
        <v>88</v>
      </c>
      <c r="O340" s="131">
        <f t="shared" si="104"/>
        <v>88</v>
      </c>
      <c r="P340" s="131">
        <f t="shared" si="105"/>
        <v>88</v>
      </c>
    </row>
    <row r="341" spans="1:18" ht="34.5" hidden="1" outlineLevel="1" x14ac:dyDescent="0.25">
      <c r="A341" s="17" t="s">
        <v>11</v>
      </c>
      <c r="B341" s="129" t="s">
        <v>558</v>
      </c>
      <c r="C341" s="129" t="s">
        <v>295</v>
      </c>
      <c r="D341" s="129" t="s">
        <v>49</v>
      </c>
      <c r="E341" s="129" t="s">
        <v>18</v>
      </c>
      <c r="F341" s="129" t="s">
        <v>299</v>
      </c>
      <c r="G341" s="130" t="s">
        <v>51</v>
      </c>
      <c r="H341" s="131">
        <v>227.45</v>
      </c>
      <c r="I341" s="131">
        <v>287.41000000000003</v>
      </c>
      <c r="J341" s="131">
        <v>380</v>
      </c>
      <c r="K341" s="131">
        <v>380</v>
      </c>
      <c r="L341" s="131">
        <f t="shared" si="118"/>
        <v>291.19</v>
      </c>
      <c r="M341" s="131">
        <v>291.19</v>
      </c>
      <c r="N341" s="131">
        <v>419</v>
      </c>
      <c r="O341" s="131">
        <f t="shared" si="104"/>
        <v>419</v>
      </c>
      <c r="P341" s="131">
        <f t="shared" si="105"/>
        <v>419</v>
      </c>
    </row>
    <row r="342" spans="1:18" ht="23.25" hidden="1" outlineLevel="1" x14ac:dyDescent="0.25">
      <c r="A342" s="66"/>
      <c r="B342" s="129" t="s">
        <v>558</v>
      </c>
      <c r="C342" s="129" t="s">
        <v>678</v>
      </c>
      <c r="D342" s="129" t="s">
        <v>525</v>
      </c>
      <c r="E342" s="129"/>
      <c r="F342" s="129"/>
      <c r="G342" s="130" t="s">
        <v>529</v>
      </c>
      <c r="H342" s="131">
        <f>SUM(H333:H341)</f>
        <v>1505.28</v>
      </c>
      <c r="I342" s="131">
        <f t="shared" ref="I342:P342" si="119">SUM(I333:I341)</f>
        <v>1910.6299999999999</v>
      </c>
      <c r="J342" s="131">
        <f t="shared" si="119"/>
        <v>2796</v>
      </c>
      <c r="K342" s="131">
        <f t="shared" si="119"/>
        <v>2796</v>
      </c>
      <c r="L342" s="131">
        <f t="shared" si="119"/>
        <v>1877.47</v>
      </c>
      <c r="M342" s="131">
        <f t="shared" si="119"/>
        <v>1877.47</v>
      </c>
      <c r="N342" s="131">
        <f t="shared" si="119"/>
        <v>3251</v>
      </c>
      <c r="O342" s="131">
        <f t="shared" si="119"/>
        <v>3251</v>
      </c>
      <c r="P342" s="131">
        <f t="shared" si="119"/>
        <v>3251</v>
      </c>
    </row>
    <row r="343" spans="1:18" ht="23.25" hidden="1" outlineLevel="1" x14ac:dyDescent="0.25">
      <c r="A343" s="67" t="s">
        <v>11</v>
      </c>
      <c r="B343" s="129" t="s">
        <v>558</v>
      </c>
      <c r="C343" s="129" t="s">
        <v>295</v>
      </c>
      <c r="D343" s="129" t="s">
        <v>55</v>
      </c>
      <c r="E343" s="129" t="s">
        <v>18</v>
      </c>
      <c r="F343" s="129" t="s">
        <v>299</v>
      </c>
      <c r="G343" s="130" t="s">
        <v>56</v>
      </c>
      <c r="H343" s="131">
        <v>0</v>
      </c>
      <c r="I343" s="131">
        <v>0</v>
      </c>
      <c r="J343" s="131">
        <v>0</v>
      </c>
      <c r="K343" s="131">
        <v>25</v>
      </c>
      <c r="L343" s="131">
        <f>M343/10*12</f>
        <v>12.54</v>
      </c>
      <c r="M343" s="131">
        <v>10.45</v>
      </c>
      <c r="N343" s="131">
        <v>25</v>
      </c>
      <c r="O343" s="131">
        <f t="shared" si="104"/>
        <v>25</v>
      </c>
      <c r="P343" s="131">
        <f t="shared" si="105"/>
        <v>25</v>
      </c>
      <c r="Q343" s="37"/>
    </row>
    <row r="344" spans="1:18" hidden="1" outlineLevel="1" x14ac:dyDescent="0.25">
      <c r="A344" s="66"/>
      <c r="B344" s="129" t="s">
        <v>558</v>
      </c>
      <c r="C344" s="129" t="s">
        <v>678</v>
      </c>
      <c r="D344" s="129" t="s">
        <v>537</v>
      </c>
      <c r="E344" s="129"/>
      <c r="F344" s="129"/>
      <c r="G344" s="130" t="s">
        <v>683</v>
      </c>
      <c r="H344" s="131">
        <f>SUM(H343)</f>
        <v>0</v>
      </c>
      <c r="I344" s="131">
        <f t="shared" ref="I344:P344" si="120">SUM(I343)</f>
        <v>0</v>
      </c>
      <c r="J344" s="131">
        <f t="shared" si="120"/>
        <v>0</v>
      </c>
      <c r="K344" s="131">
        <f t="shared" si="120"/>
        <v>25</v>
      </c>
      <c r="L344" s="131">
        <f t="shared" si="120"/>
        <v>12.54</v>
      </c>
      <c r="M344" s="131">
        <f t="shared" si="120"/>
        <v>10.45</v>
      </c>
      <c r="N344" s="131">
        <f t="shared" si="120"/>
        <v>25</v>
      </c>
      <c r="O344" s="131">
        <f t="shared" si="120"/>
        <v>25</v>
      </c>
      <c r="P344" s="131">
        <f t="shared" si="120"/>
        <v>25</v>
      </c>
      <c r="Q344" s="37"/>
    </row>
    <row r="345" spans="1:18" hidden="1" outlineLevel="1" x14ac:dyDescent="0.25">
      <c r="A345" s="67" t="s">
        <v>11</v>
      </c>
      <c r="B345" s="129" t="s">
        <v>558</v>
      </c>
      <c r="C345" s="129" t="s">
        <v>295</v>
      </c>
      <c r="D345" s="129" t="s">
        <v>89</v>
      </c>
      <c r="E345" s="129" t="s">
        <v>18</v>
      </c>
      <c r="F345" s="129" t="s">
        <v>299</v>
      </c>
      <c r="G345" s="130" t="s">
        <v>93</v>
      </c>
      <c r="H345" s="131">
        <v>0</v>
      </c>
      <c r="I345" s="131">
        <v>0</v>
      </c>
      <c r="J345" s="131">
        <v>0</v>
      </c>
      <c r="K345" s="131">
        <v>350</v>
      </c>
      <c r="L345" s="131">
        <f>M345/10*12</f>
        <v>410.11200000000002</v>
      </c>
      <c r="M345" s="131">
        <v>341.76</v>
      </c>
      <c r="N345" s="131">
        <v>450</v>
      </c>
      <c r="O345" s="131">
        <f t="shared" si="104"/>
        <v>450</v>
      </c>
      <c r="P345" s="131">
        <f t="shared" si="105"/>
        <v>450</v>
      </c>
    </row>
    <row r="346" spans="1:18" ht="34.5" hidden="1" outlineLevel="1" x14ac:dyDescent="0.25">
      <c r="A346" s="67" t="s">
        <v>11</v>
      </c>
      <c r="B346" s="129" t="s">
        <v>558</v>
      </c>
      <c r="C346" s="129" t="s">
        <v>295</v>
      </c>
      <c r="D346" s="129" t="s">
        <v>102</v>
      </c>
      <c r="E346" s="129" t="s">
        <v>18</v>
      </c>
      <c r="F346" s="129" t="s">
        <v>299</v>
      </c>
      <c r="G346" s="130" t="s">
        <v>315</v>
      </c>
      <c r="H346" s="131">
        <v>0</v>
      </c>
      <c r="I346" s="131">
        <v>0</v>
      </c>
      <c r="J346" s="131">
        <v>0</v>
      </c>
      <c r="K346" s="131">
        <v>125</v>
      </c>
      <c r="L346" s="131">
        <f>M346/10*12</f>
        <v>150</v>
      </c>
      <c r="M346" s="131">
        <v>125</v>
      </c>
      <c r="N346" s="131">
        <v>150</v>
      </c>
      <c r="O346" s="131">
        <f t="shared" si="104"/>
        <v>150</v>
      </c>
      <c r="P346" s="131">
        <f t="shared" si="105"/>
        <v>150</v>
      </c>
      <c r="Q346" s="121"/>
    </row>
    <row r="347" spans="1:18" hidden="1" outlineLevel="1" x14ac:dyDescent="0.25">
      <c r="A347" s="67" t="s">
        <v>11</v>
      </c>
      <c r="B347" s="129" t="s">
        <v>558</v>
      </c>
      <c r="C347" s="129" t="s">
        <v>295</v>
      </c>
      <c r="D347" s="129" t="s">
        <v>108</v>
      </c>
      <c r="E347" s="129" t="s">
        <v>18</v>
      </c>
      <c r="F347" s="129" t="s">
        <v>299</v>
      </c>
      <c r="G347" s="130" t="s">
        <v>109</v>
      </c>
      <c r="H347" s="131">
        <v>1161.33</v>
      </c>
      <c r="I347" s="131">
        <v>1253.32</v>
      </c>
      <c r="J347" s="131">
        <v>2000</v>
      </c>
      <c r="K347" s="131">
        <v>1850</v>
      </c>
      <c r="L347" s="131">
        <v>1500</v>
      </c>
      <c r="M347" s="131">
        <v>1175.4000000000001</v>
      </c>
      <c r="N347" s="131">
        <v>1800</v>
      </c>
      <c r="O347" s="131">
        <f t="shared" si="104"/>
        <v>1800</v>
      </c>
      <c r="P347" s="131">
        <f t="shared" si="105"/>
        <v>1800</v>
      </c>
      <c r="Q347" s="121"/>
    </row>
    <row r="348" spans="1:18" hidden="1" outlineLevel="1" x14ac:dyDescent="0.25">
      <c r="A348" s="66"/>
      <c r="B348" s="129" t="s">
        <v>558</v>
      </c>
      <c r="C348" s="129" t="s">
        <v>678</v>
      </c>
      <c r="D348" s="129" t="s">
        <v>526</v>
      </c>
      <c r="E348" s="129"/>
      <c r="F348" s="129"/>
      <c r="G348" s="130" t="s">
        <v>649</v>
      </c>
      <c r="H348" s="131">
        <f>SUM(H345:H347)</f>
        <v>1161.33</v>
      </c>
      <c r="I348" s="131">
        <f t="shared" ref="I348:P348" si="121">SUM(I345:I347)</f>
        <v>1253.32</v>
      </c>
      <c r="J348" s="131">
        <f t="shared" si="121"/>
        <v>2000</v>
      </c>
      <c r="K348" s="131">
        <f t="shared" si="121"/>
        <v>2325</v>
      </c>
      <c r="L348" s="131">
        <f t="shared" si="121"/>
        <v>2060.1120000000001</v>
      </c>
      <c r="M348" s="131">
        <f t="shared" si="121"/>
        <v>1642.16</v>
      </c>
      <c r="N348" s="131">
        <f t="shared" si="121"/>
        <v>2400</v>
      </c>
      <c r="O348" s="131">
        <f t="shared" si="121"/>
        <v>2400</v>
      </c>
      <c r="P348" s="131">
        <f t="shared" si="121"/>
        <v>2400</v>
      </c>
      <c r="Q348" s="121"/>
      <c r="R348" s="106"/>
    </row>
    <row r="349" spans="1:18" ht="23.25" hidden="1" outlineLevel="1" x14ac:dyDescent="0.25">
      <c r="A349" s="67" t="s">
        <v>11</v>
      </c>
      <c r="B349" s="129" t="s">
        <v>558</v>
      </c>
      <c r="C349" s="129" t="s">
        <v>295</v>
      </c>
      <c r="D349" s="129" t="s">
        <v>160</v>
      </c>
      <c r="E349" s="129" t="s">
        <v>18</v>
      </c>
      <c r="F349" s="129" t="s">
        <v>299</v>
      </c>
      <c r="G349" s="130" t="s">
        <v>325</v>
      </c>
      <c r="H349" s="131">
        <v>4848</v>
      </c>
      <c r="I349" s="131">
        <v>6063</v>
      </c>
      <c r="J349" s="131">
        <v>8000</v>
      </c>
      <c r="K349" s="131">
        <v>7650</v>
      </c>
      <c r="L349" s="131">
        <f>M349</f>
        <v>5988</v>
      </c>
      <c r="M349" s="131">
        <v>5988</v>
      </c>
      <c r="N349" s="131">
        <v>9300</v>
      </c>
      <c r="O349" s="131">
        <f t="shared" si="104"/>
        <v>9300</v>
      </c>
      <c r="P349" s="131">
        <f t="shared" si="105"/>
        <v>9300</v>
      </c>
      <c r="Q349" s="121"/>
    </row>
    <row r="350" spans="1:18" hidden="1" outlineLevel="1" x14ac:dyDescent="0.25">
      <c r="A350" s="66"/>
      <c r="B350" s="129" t="s">
        <v>558</v>
      </c>
      <c r="C350" s="129" t="s">
        <v>678</v>
      </c>
      <c r="D350" s="129" t="s">
        <v>535</v>
      </c>
      <c r="E350" s="129"/>
      <c r="F350" s="129"/>
      <c r="G350" s="130" t="s">
        <v>536</v>
      </c>
      <c r="H350" s="131">
        <f>SUM(H349)</f>
        <v>4848</v>
      </c>
      <c r="I350" s="131">
        <f t="shared" ref="I350:P350" si="122">SUM(I349)</f>
        <v>6063</v>
      </c>
      <c r="J350" s="131">
        <f t="shared" si="122"/>
        <v>8000</v>
      </c>
      <c r="K350" s="131">
        <f t="shared" si="122"/>
        <v>7650</v>
      </c>
      <c r="L350" s="131">
        <f t="shared" si="122"/>
        <v>5988</v>
      </c>
      <c r="M350" s="131">
        <f t="shared" si="122"/>
        <v>5988</v>
      </c>
      <c r="N350" s="131">
        <f t="shared" si="122"/>
        <v>9300</v>
      </c>
      <c r="O350" s="131">
        <f t="shared" si="122"/>
        <v>9300</v>
      </c>
      <c r="P350" s="131">
        <f t="shared" si="122"/>
        <v>9300</v>
      </c>
      <c r="Q350" s="37"/>
    </row>
    <row r="351" spans="1:18" ht="34.5" hidden="1" outlineLevel="1" x14ac:dyDescent="0.25">
      <c r="A351" s="109" t="s">
        <v>11</v>
      </c>
      <c r="B351" s="139" t="s">
        <v>558</v>
      </c>
      <c r="C351" s="139" t="s">
        <v>475</v>
      </c>
      <c r="D351" s="139" t="s">
        <v>459</v>
      </c>
      <c r="E351" s="139" t="s">
        <v>18</v>
      </c>
      <c r="F351" s="139" t="s">
        <v>19</v>
      </c>
      <c r="G351" s="141" t="s">
        <v>478</v>
      </c>
      <c r="H351" s="138">
        <v>0</v>
      </c>
      <c r="I351" s="138">
        <v>2200</v>
      </c>
      <c r="J351" s="138">
        <v>0</v>
      </c>
      <c r="K351" s="138">
        <v>0</v>
      </c>
      <c r="L351" s="138">
        <v>0</v>
      </c>
      <c r="M351" s="138">
        <v>0</v>
      </c>
      <c r="N351" s="138">
        <v>0</v>
      </c>
      <c r="O351" s="138">
        <v>0</v>
      </c>
      <c r="P351" s="138">
        <v>0</v>
      </c>
      <c r="Q351" s="55"/>
      <c r="R351" s="38"/>
    </row>
    <row r="352" spans="1:18" hidden="1" outlineLevel="1" x14ac:dyDescent="0.25">
      <c r="A352" s="66"/>
      <c r="B352" s="129" t="s">
        <v>558</v>
      </c>
      <c r="C352" s="129" t="s">
        <v>675</v>
      </c>
      <c r="D352" s="129" t="s">
        <v>658</v>
      </c>
      <c r="E352" s="129"/>
      <c r="F352" s="129"/>
      <c r="G352" s="130" t="s">
        <v>733</v>
      </c>
      <c r="H352" s="131">
        <f>SUM(H351)</f>
        <v>0</v>
      </c>
      <c r="I352" s="131">
        <f t="shared" ref="I352:P352" si="123">SUM(I351)</f>
        <v>2200</v>
      </c>
      <c r="J352" s="131">
        <f t="shared" si="123"/>
        <v>0</v>
      </c>
      <c r="K352" s="131">
        <f t="shared" si="123"/>
        <v>0</v>
      </c>
      <c r="L352" s="131">
        <f t="shared" si="123"/>
        <v>0</v>
      </c>
      <c r="M352" s="131">
        <f t="shared" si="123"/>
        <v>0</v>
      </c>
      <c r="N352" s="131">
        <f t="shared" si="123"/>
        <v>0</v>
      </c>
      <c r="O352" s="131">
        <f t="shared" si="123"/>
        <v>0</v>
      </c>
      <c r="P352" s="131">
        <f t="shared" si="123"/>
        <v>0</v>
      </c>
      <c r="Q352" s="55"/>
      <c r="R352" s="118"/>
    </row>
    <row r="353" spans="1:18" ht="23.25" hidden="1" outlineLevel="1" x14ac:dyDescent="0.25">
      <c r="A353" s="64"/>
      <c r="B353" s="129" t="s">
        <v>558</v>
      </c>
      <c r="C353" s="129"/>
      <c r="D353" s="129"/>
      <c r="E353" s="129"/>
      <c r="F353" s="129"/>
      <c r="G353" s="130" t="s">
        <v>742</v>
      </c>
      <c r="H353" s="131">
        <f>H352+H350+H348+H344+H342</f>
        <v>7514.61</v>
      </c>
      <c r="I353" s="131">
        <v>11426.95</v>
      </c>
      <c r="J353" s="131">
        <f t="shared" ref="J353:P353" si="124">J352+J350+J348+J344+J342</f>
        <v>12796</v>
      </c>
      <c r="K353" s="131">
        <f t="shared" si="124"/>
        <v>12796</v>
      </c>
      <c r="L353" s="131">
        <f t="shared" si="124"/>
        <v>9938.1219999999994</v>
      </c>
      <c r="M353" s="131">
        <f t="shared" si="124"/>
        <v>9518.08</v>
      </c>
      <c r="N353" s="131">
        <f t="shared" si="124"/>
        <v>14976</v>
      </c>
      <c r="O353" s="131">
        <f t="shared" si="124"/>
        <v>14976</v>
      </c>
      <c r="P353" s="131">
        <f t="shared" si="124"/>
        <v>14976</v>
      </c>
      <c r="Q353" s="55"/>
      <c r="R353" s="118"/>
    </row>
    <row r="354" spans="1:18" ht="34.5" hidden="1" outlineLevel="1" x14ac:dyDescent="0.25">
      <c r="A354" s="6" t="s">
        <v>11</v>
      </c>
      <c r="B354" s="129" t="s">
        <v>559</v>
      </c>
      <c r="C354" s="129" t="s">
        <v>13</v>
      </c>
      <c r="D354" s="129" t="s">
        <v>14</v>
      </c>
      <c r="E354" s="129" t="s">
        <v>18</v>
      </c>
      <c r="F354" s="129" t="s">
        <v>19</v>
      </c>
      <c r="G354" s="130" t="s">
        <v>20</v>
      </c>
      <c r="H354" s="131">
        <v>0</v>
      </c>
      <c r="I354" s="131">
        <v>0</v>
      </c>
      <c r="J354" s="131">
        <v>10131</v>
      </c>
      <c r="K354" s="131">
        <v>10131</v>
      </c>
      <c r="L354" s="131">
        <v>10694.4</v>
      </c>
      <c r="M354" s="131">
        <v>8543.4</v>
      </c>
      <c r="N354" s="131">
        <v>11966</v>
      </c>
      <c r="O354" s="131">
        <f t="shared" si="104"/>
        <v>11966</v>
      </c>
      <c r="P354" s="131">
        <f t="shared" si="105"/>
        <v>11966</v>
      </c>
      <c r="Q354" s="121"/>
    </row>
    <row r="355" spans="1:18" hidden="1" outlineLevel="1" x14ac:dyDescent="0.25">
      <c r="A355" s="6"/>
      <c r="B355" s="129" t="s">
        <v>559</v>
      </c>
      <c r="C355" s="129" t="s">
        <v>13</v>
      </c>
      <c r="D355" s="129" t="s">
        <v>609</v>
      </c>
      <c r="E355" s="129" t="s">
        <v>18</v>
      </c>
      <c r="F355" s="129" t="s">
        <v>19</v>
      </c>
      <c r="G355" s="130" t="s">
        <v>610</v>
      </c>
      <c r="H355" s="131">
        <v>0</v>
      </c>
      <c r="I355" s="131">
        <v>0</v>
      </c>
      <c r="J355" s="131">
        <v>0</v>
      </c>
      <c r="K355" s="131">
        <v>0</v>
      </c>
      <c r="L355" s="131">
        <v>0</v>
      </c>
      <c r="M355" s="131">
        <v>0</v>
      </c>
      <c r="N355" s="131">
        <v>275</v>
      </c>
      <c r="O355" s="131">
        <f>N355</f>
        <v>275</v>
      </c>
      <c r="P355" s="131">
        <f>N355</f>
        <v>275</v>
      </c>
      <c r="Q355" s="121"/>
    </row>
    <row r="356" spans="1:18" hidden="1" outlineLevel="1" x14ac:dyDescent="0.25">
      <c r="A356" s="66"/>
      <c r="B356" s="129" t="s">
        <v>559</v>
      </c>
      <c r="C356" s="129" t="s">
        <v>662</v>
      </c>
      <c r="D356" s="129" t="s">
        <v>524</v>
      </c>
      <c r="E356" s="129"/>
      <c r="F356" s="129"/>
      <c r="G356" s="130" t="s">
        <v>528</v>
      </c>
      <c r="H356" s="131">
        <f>SUM(H354:H355)</f>
        <v>0</v>
      </c>
      <c r="I356" s="131">
        <f t="shared" ref="I356:P356" si="125">SUM(I354:I355)</f>
        <v>0</v>
      </c>
      <c r="J356" s="131">
        <f t="shared" si="125"/>
        <v>10131</v>
      </c>
      <c r="K356" s="131">
        <f t="shared" si="125"/>
        <v>10131</v>
      </c>
      <c r="L356" s="131">
        <f t="shared" si="125"/>
        <v>10694.4</v>
      </c>
      <c r="M356" s="131">
        <f t="shared" si="125"/>
        <v>8543.4</v>
      </c>
      <c r="N356" s="131">
        <f t="shared" si="125"/>
        <v>12241</v>
      </c>
      <c r="O356" s="131">
        <f t="shared" si="125"/>
        <v>12241</v>
      </c>
      <c r="P356" s="131">
        <f t="shared" si="125"/>
        <v>12241</v>
      </c>
      <c r="Q356" s="121"/>
    </row>
    <row r="357" spans="1:18" ht="23.25" hidden="1" outlineLevel="1" x14ac:dyDescent="0.25">
      <c r="A357" s="67" t="s">
        <v>11</v>
      </c>
      <c r="B357" s="129" t="s">
        <v>559</v>
      </c>
      <c r="C357" s="129" t="s">
        <v>13</v>
      </c>
      <c r="D357" s="129" t="s">
        <v>23</v>
      </c>
      <c r="E357" s="129" t="s">
        <v>18</v>
      </c>
      <c r="F357" s="129" t="s">
        <v>19</v>
      </c>
      <c r="G357" s="130" t="s">
        <v>24</v>
      </c>
      <c r="H357" s="131">
        <v>0</v>
      </c>
      <c r="I357" s="131">
        <v>0</v>
      </c>
      <c r="J357" s="131">
        <v>1013</v>
      </c>
      <c r="K357" s="131">
        <v>1013</v>
      </c>
      <c r="L357" s="131">
        <v>1079.44</v>
      </c>
      <c r="M357" s="131">
        <v>864.34</v>
      </c>
      <c r="N357" s="131">
        <v>1197</v>
      </c>
      <c r="O357" s="131">
        <f t="shared" si="104"/>
        <v>1197</v>
      </c>
      <c r="P357" s="131">
        <f t="shared" si="105"/>
        <v>1197</v>
      </c>
      <c r="Q357" s="121"/>
    </row>
    <row r="358" spans="1:18" ht="34.5" hidden="1" outlineLevel="1" x14ac:dyDescent="0.25">
      <c r="A358" s="67" t="s">
        <v>11</v>
      </c>
      <c r="B358" s="129" t="s">
        <v>559</v>
      </c>
      <c r="C358" s="129" t="s">
        <v>13</v>
      </c>
      <c r="D358" s="129" t="s">
        <v>53</v>
      </c>
      <c r="E358" s="129" t="s">
        <v>18</v>
      </c>
      <c r="F358" s="129" t="s">
        <v>19</v>
      </c>
      <c r="G358" s="130" t="s">
        <v>54</v>
      </c>
      <c r="H358" s="131">
        <v>0</v>
      </c>
      <c r="I358" s="131">
        <v>0</v>
      </c>
      <c r="J358" s="131">
        <v>120</v>
      </c>
      <c r="K358" s="131">
        <v>120</v>
      </c>
      <c r="L358" s="131">
        <v>120</v>
      </c>
      <c r="M358" s="131">
        <v>100</v>
      </c>
      <c r="N358" s="131">
        <v>120</v>
      </c>
      <c r="O358" s="131">
        <f t="shared" si="104"/>
        <v>120</v>
      </c>
      <c r="P358" s="131">
        <f t="shared" si="105"/>
        <v>120</v>
      </c>
      <c r="Q358" s="121"/>
    </row>
    <row r="359" spans="1:18" ht="34.5" hidden="1" outlineLevel="1" x14ac:dyDescent="0.25">
      <c r="A359" s="67" t="s">
        <v>11</v>
      </c>
      <c r="B359" s="129" t="s">
        <v>559</v>
      </c>
      <c r="C359" s="129" t="s">
        <v>13</v>
      </c>
      <c r="D359" s="129" t="s">
        <v>30</v>
      </c>
      <c r="E359" s="129" t="s">
        <v>18</v>
      </c>
      <c r="F359" s="129" t="s">
        <v>19</v>
      </c>
      <c r="G359" s="130" t="s">
        <v>31</v>
      </c>
      <c r="H359" s="131">
        <v>0</v>
      </c>
      <c r="I359" s="131">
        <v>0</v>
      </c>
      <c r="J359" s="131">
        <v>142</v>
      </c>
      <c r="K359" s="131">
        <v>142</v>
      </c>
      <c r="L359" s="131">
        <v>149.70400000000001</v>
      </c>
      <c r="M359" s="131">
        <v>119.59</v>
      </c>
      <c r="N359" s="131">
        <v>168</v>
      </c>
      <c r="O359" s="131">
        <f t="shared" si="104"/>
        <v>168</v>
      </c>
      <c r="P359" s="131">
        <f t="shared" si="105"/>
        <v>168</v>
      </c>
      <c r="Q359" s="121"/>
    </row>
    <row r="360" spans="1:18" ht="34.5" hidden="1" outlineLevel="1" x14ac:dyDescent="0.25">
      <c r="A360" s="67" t="s">
        <v>11</v>
      </c>
      <c r="B360" s="129" t="s">
        <v>559</v>
      </c>
      <c r="C360" s="129" t="s">
        <v>13</v>
      </c>
      <c r="D360" s="129" t="s">
        <v>33</v>
      </c>
      <c r="E360" s="129" t="s">
        <v>18</v>
      </c>
      <c r="F360" s="129" t="s">
        <v>19</v>
      </c>
      <c r="G360" s="130" t="s">
        <v>35</v>
      </c>
      <c r="H360" s="131">
        <v>0</v>
      </c>
      <c r="I360" s="131">
        <v>0</v>
      </c>
      <c r="J360" s="131">
        <v>1418</v>
      </c>
      <c r="K360" s="131">
        <v>1418</v>
      </c>
      <c r="L360" s="131">
        <v>1497.21</v>
      </c>
      <c r="M360" s="131">
        <v>1196.07</v>
      </c>
      <c r="N360" s="131">
        <v>1675</v>
      </c>
      <c r="O360" s="131">
        <f t="shared" si="104"/>
        <v>1675</v>
      </c>
      <c r="P360" s="131">
        <f t="shared" si="105"/>
        <v>1675</v>
      </c>
      <c r="Q360" s="121"/>
    </row>
    <row r="361" spans="1:18" ht="34.5" hidden="1" outlineLevel="1" x14ac:dyDescent="0.25">
      <c r="A361" s="67" t="s">
        <v>11</v>
      </c>
      <c r="B361" s="129" t="s">
        <v>559</v>
      </c>
      <c r="C361" s="129" t="s">
        <v>13</v>
      </c>
      <c r="D361" s="129" t="s">
        <v>37</v>
      </c>
      <c r="E361" s="129" t="s">
        <v>18</v>
      </c>
      <c r="F361" s="129" t="s">
        <v>19</v>
      </c>
      <c r="G361" s="130" t="s">
        <v>39</v>
      </c>
      <c r="H361" s="131">
        <v>0</v>
      </c>
      <c r="I361" s="131">
        <v>0</v>
      </c>
      <c r="J361" s="131">
        <v>81</v>
      </c>
      <c r="K361" s="131">
        <v>81</v>
      </c>
      <c r="L361" s="131">
        <v>85.537999999999997</v>
      </c>
      <c r="M361" s="131">
        <v>68.33</v>
      </c>
      <c r="N361" s="131">
        <v>96</v>
      </c>
      <c r="O361" s="131">
        <f t="shared" si="104"/>
        <v>96</v>
      </c>
      <c r="P361" s="131">
        <f t="shared" si="105"/>
        <v>96</v>
      </c>
      <c r="Q361" s="121"/>
    </row>
    <row r="362" spans="1:18" ht="34.5" hidden="1" outlineLevel="1" x14ac:dyDescent="0.25">
      <c r="A362" s="67" t="s">
        <v>11</v>
      </c>
      <c r="B362" s="129" t="s">
        <v>559</v>
      </c>
      <c r="C362" s="129" t="s">
        <v>13</v>
      </c>
      <c r="D362" s="129" t="s">
        <v>41</v>
      </c>
      <c r="E362" s="129" t="s">
        <v>18</v>
      </c>
      <c r="F362" s="129" t="s">
        <v>19</v>
      </c>
      <c r="G362" s="130" t="s">
        <v>43</v>
      </c>
      <c r="H362" s="131">
        <v>0</v>
      </c>
      <c r="I362" s="131">
        <v>0</v>
      </c>
      <c r="J362" s="131">
        <v>304</v>
      </c>
      <c r="K362" s="131">
        <v>304</v>
      </c>
      <c r="L362" s="131">
        <v>320.82000000000005</v>
      </c>
      <c r="M362" s="131">
        <v>256.29000000000002</v>
      </c>
      <c r="N362" s="131">
        <v>359</v>
      </c>
      <c r="O362" s="131">
        <f t="shared" si="104"/>
        <v>359</v>
      </c>
      <c r="P362" s="131">
        <f t="shared" si="105"/>
        <v>359</v>
      </c>
      <c r="Q362" s="121"/>
    </row>
    <row r="363" spans="1:18" ht="34.5" hidden="1" outlineLevel="1" x14ac:dyDescent="0.25">
      <c r="A363" s="67" t="s">
        <v>11</v>
      </c>
      <c r="B363" s="129" t="s">
        <v>559</v>
      </c>
      <c r="C363" s="129" t="s">
        <v>13</v>
      </c>
      <c r="D363" s="129" t="s">
        <v>45</v>
      </c>
      <c r="E363" s="129" t="s">
        <v>18</v>
      </c>
      <c r="F363" s="129" t="s">
        <v>19</v>
      </c>
      <c r="G363" s="130" t="s">
        <v>47</v>
      </c>
      <c r="H363" s="131">
        <v>0</v>
      </c>
      <c r="I363" s="131">
        <v>0</v>
      </c>
      <c r="J363" s="131">
        <v>101</v>
      </c>
      <c r="K363" s="131">
        <v>101</v>
      </c>
      <c r="L363" s="131">
        <v>106.93</v>
      </c>
      <c r="M363" s="131">
        <v>85.42</v>
      </c>
      <c r="N363" s="131">
        <v>120</v>
      </c>
      <c r="O363" s="131">
        <f t="shared" si="104"/>
        <v>120</v>
      </c>
      <c r="P363" s="131">
        <f t="shared" si="105"/>
        <v>120</v>
      </c>
      <c r="Q363" s="121"/>
    </row>
    <row r="364" spans="1:18" ht="34.5" hidden="1" outlineLevel="1" x14ac:dyDescent="0.25">
      <c r="A364" s="67" t="s">
        <v>11</v>
      </c>
      <c r="B364" s="129" t="s">
        <v>559</v>
      </c>
      <c r="C364" s="129" t="s">
        <v>13</v>
      </c>
      <c r="D364" s="129" t="s">
        <v>49</v>
      </c>
      <c r="E364" s="129" t="s">
        <v>18</v>
      </c>
      <c r="F364" s="129" t="s">
        <v>19</v>
      </c>
      <c r="G364" s="130" t="s">
        <v>51</v>
      </c>
      <c r="H364" s="131">
        <v>0</v>
      </c>
      <c r="I364" s="131">
        <v>0</v>
      </c>
      <c r="J364" s="131">
        <v>481</v>
      </c>
      <c r="K364" s="131">
        <v>481</v>
      </c>
      <c r="L364" s="131">
        <v>507.95249999999999</v>
      </c>
      <c r="M364" s="131">
        <v>405.78</v>
      </c>
      <c r="N364" s="131">
        <v>568</v>
      </c>
      <c r="O364" s="131">
        <f t="shared" si="104"/>
        <v>568</v>
      </c>
      <c r="P364" s="131">
        <f t="shared" si="105"/>
        <v>568</v>
      </c>
      <c r="Q364" s="121"/>
    </row>
    <row r="365" spans="1:18" ht="23.25" hidden="1" outlineLevel="1" x14ac:dyDescent="0.25">
      <c r="A365" s="66"/>
      <c r="B365" s="129" t="s">
        <v>559</v>
      </c>
      <c r="C365" s="129" t="s">
        <v>662</v>
      </c>
      <c r="D365" s="129" t="s">
        <v>525</v>
      </c>
      <c r="E365" s="129"/>
      <c r="F365" s="129"/>
      <c r="G365" s="130" t="s">
        <v>529</v>
      </c>
      <c r="H365" s="131">
        <f>SUM(H357:H364)</f>
        <v>0</v>
      </c>
      <c r="I365" s="131">
        <f t="shared" ref="I365:P365" si="126">SUM(I357:I364)</f>
        <v>0</v>
      </c>
      <c r="J365" s="131">
        <f t="shared" si="126"/>
        <v>3660</v>
      </c>
      <c r="K365" s="131">
        <f t="shared" si="126"/>
        <v>3660</v>
      </c>
      <c r="L365" s="131">
        <f t="shared" si="126"/>
        <v>3867.5945000000002</v>
      </c>
      <c r="M365" s="131">
        <f t="shared" si="126"/>
        <v>3095.8199999999997</v>
      </c>
      <c r="N365" s="131">
        <f t="shared" si="126"/>
        <v>4303</v>
      </c>
      <c r="O365" s="131">
        <f t="shared" si="126"/>
        <v>4303</v>
      </c>
      <c r="P365" s="131">
        <f t="shared" si="126"/>
        <v>4303</v>
      </c>
      <c r="Q365" s="121"/>
    </row>
    <row r="366" spans="1:18" hidden="1" outlineLevel="1" x14ac:dyDescent="0.25">
      <c r="A366" s="67" t="s">
        <v>11</v>
      </c>
      <c r="B366" s="129" t="s">
        <v>559</v>
      </c>
      <c r="C366" s="129" t="s">
        <v>13</v>
      </c>
      <c r="D366" s="129" t="s">
        <v>152</v>
      </c>
      <c r="E366" s="129" t="s">
        <v>18</v>
      </c>
      <c r="F366" s="129" t="s">
        <v>19</v>
      </c>
      <c r="G366" s="130" t="s">
        <v>153</v>
      </c>
      <c r="H366" s="131">
        <v>0</v>
      </c>
      <c r="I366" s="131">
        <v>0</v>
      </c>
      <c r="J366" s="131">
        <v>477</v>
      </c>
      <c r="K366" s="131">
        <v>477</v>
      </c>
      <c r="L366" s="131">
        <v>477</v>
      </c>
      <c r="M366" s="131">
        <v>653.04</v>
      </c>
      <c r="N366" s="131">
        <v>561</v>
      </c>
      <c r="O366" s="131">
        <f t="shared" si="104"/>
        <v>561</v>
      </c>
      <c r="P366" s="131">
        <f t="shared" si="105"/>
        <v>561</v>
      </c>
      <c r="Q366" s="121"/>
    </row>
    <row r="367" spans="1:18" ht="23.25" hidden="1" outlineLevel="1" x14ac:dyDescent="0.25">
      <c r="A367" s="67" t="s">
        <v>11</v>
      </c>
      <c r="B367" s="129" t="s">
        <v>559</v>
      </c>
      <c r="C367" s="129" t="s">
        <v>13</v>
      </c>
      <c r="D367" s="129" t="s">
        <v>156</v>
      </c>
      <c r="E367" s="129" t="s">
        <v>18</v>
      </c>
      <c r="F367" s="129" t="s">
        <v>19</v>
      </c>
      <c r="G367" s="130" t="s">
        <v>157</v>
      </c>
      <c r="H367" s="131">
        <v>0</v>
      </c>
      <c r="I367" s="131">
        <v>0</v>
      </c>
      <c r="J367" s="131">
        <v>133</v>
      </c>
      <c r="K367" s="131">
        <v>133</v>
      </c>
      <c r="L367" s="131">
        <v>89.850000000000009</v>
      </c>
      <c r="M367" s="131">
        <v>68.34</v>
      </c>
      <c r="N367" s="131">
        <v>120</v>
      </c>
      <c r="O367" s="131">
        <f t="shared" si="104"/>
        <v>120</v>
      </c>
      <c r="P367" s="131">
        <f t="shared" si="105"/>
        <v>120</v>
      </c>
      <c r="Q367" s="121"/>
    </row>
    <row r="368" spans="1:18" hidden="1" outlineLevel="1" x14ac:dyDescent="0.25">
      <c r="A368" s="66"/>
      <c r="B368" s="129" t="s">
        <v>559</v>
      </c>
      <c r="C368" s="129" t="s">
        <v>662</v>
      </c>
      <c r="D368" s="129" t="s">
        <v>535</v>
      </c>
      <c r="E368" s="129"/>
      <c r="F368" s="129"/>
      <c r="G368" s="130" t="s">
        <v>536</v>
      </c>
      <c r="H368" s="131">
        <f>SUM(H366:H367)</f>
        <v>0</v>
      </c>
      <c r="I368" s="131">
        <f t="shared" ref="I368:P368" si="127">SUM(I366:I367)</f>
        <v>0</v>
      </c>
      <c r="J368" s="131">
        <f t="shared" si="127"/>
        <v>610</v>
      </c>
      <c r="K368" s="131">
        <f t="shared" si="127"/>
        <v>610</v>
      </c>
      <c r="L368" s="131">
        <f t="shared" si="127"/>
        <v>566.85</v>
      </c>
      <c r="M368" s="131">
        <f t="shared" si="127"/>
        <v>721.38</v>
      </c>
      <c r="N368" s="131">
        <f t="shared" si="127"/>
        <v>681</v>
      </c>
      <c r="O368" s="131">
        <f t="shared" si="127"/>
        <v>681</v>
      </c>
      <c r="P368" s="131">
        <f t="shared" si="127"/>
        <v>681</v>
      </c>
      <c r="Q368" s="121"/>
    </row>
    <row r="369" spans="1:18" hidden="1" outlineLevel="1" x14ac:dyDescent="0.25">
      <c r="A369" s="64"/>
      <c r="B369" s="129" t="s">
        <v>559</v>
      </c>
      <c r="C369" s="129"/>
      <c r="D369" s="129"/>
      <c r="E369" s="129"/>
      <c r="F369" s="129"/>
      <c r="G369" s="130" t="s">
        <v>743</v>
      </c>
      <c r="H369" s="131">
        <v>12385.3</v>
      </c>
      <c r="I369" s="131">
        <v>12955.34</v>
      </c>
      <c r="J369" s="131">
        <f t="shared" ref="J369:P369" si="128">J368+J365+J356</f>
        <v>14401</v>
      </c>
      <c r="K369" s="131">
        <f t="shared" si="128"/>
        <v>14401</v>
      </c>
      <c r="L369" s="131">
        <f t="shared" si="128"/>
        <v>15128.844499999999</v>
      </c>
      <c r="M369" s="131">
        <f t="shared" si="128"/>
        <v>12360.599999999999</v>
      </c>
      <c r="N369" s="131">
        <f t="shared" si="128"/>
        <v>17225</v>
      </c>
      <c r="O369" s="131">
        <f t="shared" si="128"/>
        <v>17225</v>
      </c>
      <c r="P369" s="131">
        <f t="shared" si="128"/>
        <v>17225</v>
      </c>
      <c r="Q369" s="121"/>
    </row>
    <row r="370" spans="1:18" ht="34.5" hidden="1" outlineLevel="1" x14ac:dyDescent="0.25">
      <c r="A370" s="33" t="s">
        <v>11</v>
      </c>
      <c r="B370" s="129" t="s">
        <v>560</v>
      </c>
      <c r="C370" s="129" t="s">
        <v>194</v>
      </c>
      <c r="D370" s="129" t="s">
        <v>14</v>
      </c>
      <c r="E370" s="129" t="s">
        <v>15</v>
      </c>
      <c r="F370" s="129" t="s">
        <v>195</v>
      </c>
      <c r="G370" s="130" t="s">
        <v>20</v>
      </c>
      <c r="H370" s="131">
        <v>8299.51</v>
      </c>
      <c r="I370" s="131">
        <v>4209.1400000000003</v>
      </c>
      <c r="J370" s="131">
        <v>22707</v>
      </c>
      <c r="K370" s="131">
        <v>11907</v>
      </c>
      <c r="L370" s="131">
        <v>17280.620000000003</v>
      </c>
      <c r="M370" s="131">
        <v>12857.62</v>
      </c>
      <c r="N370" s="131">
        <v>25076</v>
      </c>
      <c r="O370" s="131">
        <f t="shared" si="104"/>
        <v>25076</v>
      </c>
      <c r="P370" s="131">
        <f t="shared" si="105"/>
        <v>25076</v>
      </c>
      <c r="Q370" s="44"/>
      <c r="R370" s="42"/>
    </row>
    <row r="371" spans="1:18" ht="34.5" hidden="1" outlineLevel="1" x14ac:dyDescent="0.25">
      <c r="A371" s="33" t="s">
        <v>11</v>
      </c>
      <c r="B371" s="129" t="s">
        <v>560</v>
      </c>
      <c r="C371" s="129" t="s">
        <v>194</v>
      </c>
      <c r="D371" s="129" t="s">
        <v>14</v>
      </c>
      <c r="E371" s="129" t="s">
        <v>18</v>
      </c>
      <c r="F371" s="129" t="s">
        <v>195</v>
      </c>
      <c r="G371" s="130" t="s">
        <v>20</v>
      </c>
      <c r="H371" s="131">
        <v>0</v>
      </c>
      <c r="I371" s="131">
        <v>5953.02</v>
      </c>
      <c r="J371" s="131">
        <v>0</v>
      </c>
      <c r="K371" s="131">
        <v>10800</v>
      </c>
      <c r="L371" s="131">
        <v>6364.48</v>
      </c>
      <c r="M371" s="131">
        <v>6364.48</v>
      </c>
      <c r="N371" s="131"/>
      <c r="O371" s="131">
        <f t="shared" si="104"/>
        <v>0</v>
      </c>
      <c r="P371" s="131">
        <f t="shared" si="105"/>
        <v>0</v>
      </c>
      <c r="Q371" s="44"/>
      <c r="R371" s="42"/>
    </row>
    <row r="372" spans="1:18" hidden="1" outlineLevel="1" x14ac:dyDescent="0.25">
      <c r="A372" s="33"/>
      <c r="B372" s="129" t="s">
        <v>560</v>
      </c>
      <c r="C372" s="129" t="s">
        <v>194</v>
      </c>
      <c r="D372" s="129" t="s">
        <v>609</v>
      </c>
      <c r="E372" s="129" t="s">
        <v>18</v>
      </c>
      <c r="F372" s="129" t="s">
        <v>195</v>
      </c>
      <c r="G372" s="130" t="s">
        <v>610</v>
      </c>
      <c r="H372" s="131">
        <v>0</v>
      </c>
      <c r="I372" s="131">
        <v>0</v>
      </c>
      <c r="J372" s="131">
        <v>0</v>
      </c>
      <c r="K372" s="131">
        <v>0</v>
      </c>
      <c r="L372" s="131">
        <v>0</v>
      </c>
      <c r="M372" s="131">
        <v>0</v>
      </c>
      <c r="N372" s="131">
        <v>550</v>
      </c>
      <c r="O372" s="131">
        <f>N372</f>
        <v>550</v>
      </c>
      <c r="P372" s="131">
        <f>N372</f>
        <v>550</v>
      </c>
      <c r="Q372" s="44"/>
      <c r="R372" s="42"/>
    </row>
    <row r="373" spans="1:18" hidden="1" outlineLevel="1" x14ac:dyDescent="0.25">
      <c r="A373" s="66"/>
      <c r="B373" s="129" t="s">
        <v>560</v>
      </c>
      <c r="C373" s="129" t="s">
        <v>664</v>
      </c>
      <c r="D373" s="129" t="s">
        <v>524</v>
      </c>
      <c r="E373" s="129"/>
      <c r="F373" s="129"/>
      <c r="G373" s="130" t="s">
        <v>528</v>
      </c>
      <c r="H373" s="131">
        <v>0</v>
      </c>
      <c r="I373" s="131">
        <v>0</v>
      </c>
      <c r="J373" s="131">
        <f t="shared" ref="J373:Q373" si="129">SUM(J370:J372)</f>
        <v>22707</v>
      </c>
      <c r="K373" s="131">
        <f t="shared" si="129"/>
        <v>22707</v>
      </c>
      <c r="L373" s="131">
        <f t="shared" si="129"/>
        <v>23645.100000000002</v>
      </c>
      <c r="M373" s="131">
        <f t="shared" si="129"/>
        <v>19222.099999999999</v>
      </c>
      <c r="N373" s="131">
        <f t="shared" si="129"/>
        <v>25626</v>
      </c>
      <c r="O373" s="131">
        <f t="shared" si="129"/>
        <v>25626</v>
      </c>
      <c r="P373" s="131">
        <f t="shared" si="129"/>
        <v>25626</v>
      </c>
      <c r="Q373" s="122">
        <f t="shared" si="129"/>
        <v>0</v>
      </c>
      <c r="R373" s="69"/>
    </row>
    <row r="374" spans="1:18" ht="23.25" hidden="1" outlineLevel="1" x14ac:dyDescent="0.25">
      <c r="A374" s="67" t="s">
        <v>11</v>
      </c>
      <c r="B374" s="129" t="s">
        <v>560</v>
      </c>
      <c r="C374" s="129" t="s">
        <v>194</v>
      </c>
      <c r="D374" s="129" t="s">
        <v>23</v>
      </c>
      <c r="E374" s="129" t="s">
        <v>15</v>
      </c>
      <c r="F374" s="129" t="s">
        <v>195</v>
      </c>
      <c r="G374" s="130" t="s">
        <v>24</v>
      </c>
      <c r="H374" s="131"/>
      <c r="I374" s="131"/>
      <c r="J374" s="131">
        <v>2271</v>
      </c>
      <c r="K374" s="131">
        <v>1148.9000000000001</v>
      </c>
      <c r="L374" s="131">
        <v>1742.06</v>
      </c>
      <c r="M374" s="131">
        <v>1299.76</v>
      </c>
      <c r="N374" s="131">
        <v>2508</v>
      </c>
      <c r="O374" s="131">
        <f t="shared" si="104"/>
        <v>2508</v>
      </c>
      <c r="P374" s="131">
        <f t="shared" si="105"/>
        <v>2508</v>
      </c>
      <c r="Q374" s="77"/>
      <c r="R374" s="69"/>
    </row>
    <row r="375" spans="1:18" ht="23.25" hidden="1" outlineLevel="1" x14ac:dyDescent="0.25">
      <c r="A375" s="67" t="s">
        <v>11</v>
      </c>
      <c r="B375" s="129" t="s">
        <v>560</v>
      </c>
      <c r="C375" s="129" t="s">
        <v>194</v>
      </c>
      <c r="D375" s="129" t="s">
        <v>23</v>
      </c>
      <c r="E375" s="129" t="s">
        <v>18</v>
      </c>
      <c r="F375" s="129" t="s">
        <v>195</v>
      </c>
      <c r="G375" s="130" t="s">
        <v>24</v>
      </c>
      <c r="H375" s="131"/>
      <c r="I375" s="131"/>
      <c r="J375" s="131">
        <v>0</v>
      </c>
      <c r="K375" s="131">
        <v>1084.99</v>
      </c>
      <c r="L375" s="131">
        <v>554.99</v>
      </c>
      <c r="M375" s="131">
        <v>554.99</v>
      </c>
      <c r="N375" s="131"/>
      <c r="O375" s="131">
        <f t="shared" si="104"/>
        <v>0</v>
      </c>
      <c r="P375" s="131">
        <f t="shared" si="105"/>
        <v>0</v>
      </c>
      <c r="Q375" s="77"/>
      <c r="R375" s="69"/>
    </row>
    <row r="376" spans="1:18" ht="34.5" hidden="1" outlineLevel="1" x14ac:dyDescent="0.25">
      <c r="A376" s="67" t="s">
        <v>11</v>
      </c>
      <c r="B376" s="129" t="s">
        <v>560</v>
      </c>
      <c r="C376" s="129" t="s">
        <v>194</v>
      </c>
      <c r="D376" s="129" t="s">
        <v>27</v>
      </c>
      <c r="E376" s="129" t="s">
        <v>18</v>
      </c>
      <c r="F376" s="129" t="s">
        <v>195</v>
      </c>
      <c r="G376" s="130" t="s">
        <v>196</v>
      </c>
      <c r="H376" s="131"/>
      <c r="I376" s="131"/>
      <c r="J376" s="131">
        <v>0</v>
      </c>
      <c r="K376" s="131">
        <v>12.1</v>
      </c>
      <c r="L376" s="131">
        <v>12.1</v>
      </c>
      <c r="M376" s="131">
        <v>12.1</v>
      </c>
      <c r="N376" s="131"/>
      <c r="O376" s="131">
        <f t="shared" si="104"/>
        <v>0</v>
      </c>
      <c r="P376" s="131">
        <f t="shared" si="105"/>
        <v>0</v>
      </c>
      <c r="Q376" s="77"/>
      <c r="R376" s="69"/>
    </row>
    <row r="377" spans="1:18" ht="34.5" hidden="1" outlineLevel="1" x14ac:dyDescent="0.25">
      <c r="A377" s="67" t="s">
        <v>11</v>
      </c>
      <c r="B377" s="129" t="s">
        <v>560</v>
      </c>
      <c r="C377" s="129" t="s">
        <v>194</v>
      </c>
      <c r="D377" s="129" t="s">
        <v>53</v>
      </c>
      <c r="E377" s="129" t="s">
        <v>15</v>
      </c>
      <c r="F377" s="129" t="s">
        <v>195</v>
      </c>
      <c r="G377" s="130" t="s">
        <v>54</v>
      </c>
      <c r="H377" s="131"/>
      <c r="I377" s="131"/>
      <c r="J377" s="131">
        <v>240</v>
      </c>
      <c r="K377" s="131">
        <v>190</v>
      </c>
      <c r="L377" s="131">
        <v>190</v>
      </c>
      <c r="M377" s="131">
        <v>140</v>
      </c>
      <c r="N377" s="131"/>
      <c r="O377" s="131">
        <f t="shared" si="104"/>
        <v>0</v>
      </c>
      <c r="P377" s="131">
        <f t="shared" si="105"/>
        <v>0</v>
      </c>
      <c r="Q377" s="77"/>
      <c r="R377" s="69"/>
    </row>
    <row r="378" spans="1:18" ht="34.5" hidden="1" outlineLevel="1" x14ac:dyDescent="0.25">
      <c r="A378" s="67" t="s">
        <v>11</v>
      </c>
      <c r="B378" s="129" t="s">
        <v>560</v>
      </c>
      <c r="C378" s="129" t="s">
        <v>194</v>
      </c>
      <c r="D378" s="129" t="s">
        <v>53</v>
      </c>
      <c r="E378" s="129" t="s">
        <v>18</v>
      </c>
      <c r="F378" s="129" t="s">
        <v>195</v>
      </c>
      <c r="G378" s="130" t="s">
        <v>54</v>
      </c>
      <c r="H378" s="131"/>
      <c r="I378" s="131"/>
      <c r="J378" s="131">
        <v>0</v>
      </c>
      <c r="K378" s="131">
        <v>50</v>
      </c>
      <c r="L378" s="131">
        <v>50</v>
      </c>
      <c r="M378" s="131">
        <v>50</v>
      </c>
      <c r="N378" s="131">
        <v>240</v>
      </c>
      <c r="O378" s="131">
        <f t="shared" si="104"/>
        <v>240</v>
      </c>
      <c r="P378" s="131">
        <f t="shared" si="105"/>
        <v>240</v>
      </c>
      <c r="Q378" s="77"/>
      <c r="R378" s="69"/>
    </row>
    <row r="379" spans="1:18" ht="34.5" hidden="1" outlineLevel="1" x14ac:dyDescent="0.25">
      <c r="A379" s="67" t="s">
        <v>11</v>
      </c>
      <c r="B379" s="129" t="s">
        <v>560</v>
      </c>
      <c r="C379" s="129" t="s">
        <v>194</v>
      </c>
      <c r="D379" s="129" t="s">
        <v>30</v>
      </c>
      <c r="E379" s="129" t="s">
        <v>15</v>
      </c>
      <c r="F379" s="129" t="s">
        <v>195</v>
      </c>
      <c r="G379" s="130" t="s">
        <v>31</v>
      </c>
      <c r="H379" s="131"/>
      <c r="I379" s="131"/>
      <c r="J379" s="131">
        <v>318</v>
      </c>
      <c r="K379" s="131">
        <v>155.01</v>
      </c>
      <c r="L379" s="131">
        <v>179.93</v>
      </c>
      <c r="M379" s="131">
        <v>179.93</v>
      </c>
      <c r="N379" s="131">
        <v>351</v>
      </c>
      <c r="O379" s="131">
        <f t="shared" si="104"/>
        <v>351</v>
      </c>
      <c r="P379" s="131">
        <f t="shared" si="105"/>
        <v>351</v>
      </c>
      <c r="Q379" s="77"/>
      <c r="R379" s="69"/>
    </row>
    <row r="380" spans="1:18" ht="34.5" hidden="1" outlineLevel="1" x14ac:dyDescent="0.25">
      <c r="A380" s="67" t="s">
        <v>11</v>
      </c>
      <c r="B380" s="129" t="s">
        <v>560</v>
      </c>
      <c r="C380" s="129" t="s">
        <v>194</v>
      </c>
      <c r="D380" s="129" t="s">
        <v>30</v>
      </c>
      <c r="E380" s="129" t="s">
        <v>18</v>
      </c>
      <c r="F380" s="129" t="s">
        <v>195</v>
      </c>
      <c r="G380" s="130" t="s">
        <v>31</v>
      </c>
      <c r="H380" s="131"/>
      <c r="I380" s="131"/>
      <c r="J380" s="131">
        <v>0</v>
      </c>
      <c r="K380" s="131">
        <v>198</v>
      </c>
      <c r="L380" s="131">
        <v>259.91200000000003</v>
      </c>
      <c r="M380" s="131">
        <v>197.99</v>
      </c>
      <c r="N380" s="131"/>
      <c r="O380" s="131">
        <f t="shared" si="104"/>
        <v>0</v>
      </c>
      <c r="P380" s="131">
        <f t="shared" si="105"/>
        <v>0</v>
      </c>
      <c r="Q380" s="77"/>
      <c r="R380" s="69"/>
    </row>
    <row r="381" spans="1:18" ht="34.5" hidden="1" outlineLevel="1" x14ac:dyDescent="0.25">
      <c r="A381" s="67" t="s">
        <v>11</v>
      </c>
      <c r="B381" s="129" t="s">
        <v>560</v>
      </c>
      <c r="C381" s="129" t="s">
        <v>194</v>
      </c>
      <c r="D381" s="129" t="s">
        <v>33</v>
      </c>
      <c r="E381" s="129" t="s">
        <v>15</v>
      </c>
      <c r="F381" s="129" t="s">
        <v>195</v>
      </c>
      <c r="G381" s="130" t="s">
        <v>35</v>
      </c>
      <c r="H381" s="131"/>
      <c r="I381" s="131"/>
      <c r="J381" s="131">
        <v>3179</v>
      </c>
      <c r="K381" s="131">
        <v>1579</v>
      </c>
      <c r="L381" s="131">
        <v>2419.2799999999997</v>
      </c>
      <c r="M381" s="131">
        <v>1800.06</v>
      </c>
      <c r="N381" s="131">
        <v>3511</v>
      </c>
      <c r="O381" s="131">
        <f t="shared" si="104"/>
        <v>3511</v>
      </c>
      <c r="P381" s="131">
        <f t="shared" si="105"/>
        <v>3511</v>
      </c>
      <c r="Q381" s="77"/>
      <c r="R381" s="69"/>
    </row>
    <row r="382" spans="1:18" ht="34.5" hidden="1" outlineLevel="1" x14ac:dyDescent="0.25">
      <c r="A382" s="67" t="s">
        <v>11</v>
      </c>
      <c r="B382" s="129" t="s">
        <v>560</v>
      </c>
      <c r="C382" s="129" t="s">
        <v>194</v>
      </c>
      <c r="D382" s="129" t="s">
        <v>33</v>
      </c>
      <c r="E382" s="129" t="s">
        <v>18</v>
      </c>
      <c r="F382" s="129" t="s">
        <v>195</v>
      </c>
      <c r="G382" s="130" t="s">
        <v>35</v>
      </c>
      <c r="H382" s="131"/>
      <c r="I382" s="131"/>
      <c r="J382" s="131">
        <v>0</v>
      </c>
      <c r="K382" s="131">
        <v>1570</v>
      </c>
      <c r="L382" s="131">
        <v>795.92</v>
      </c>
      <c r="M382" s="131">
        <v>795.92</v>
      </c>
      <c r="N382" s="131"/>
      <c r="O382" s="131">
        <f t="shared" si="104"/>
        <v>0</v>
      </c>
      <c r="P382" s="131">
        <f t="shared" si="105"/>
        <v>0</v>
      </c>
      <c r="Q382" s="77"/>
      <c r="R382" s="69"/>
    </row>
    <row r="383" spans="1:18" ht="34.5" hidden="1" outlineLevel="1" x14ac:dyDescent="0.25">
      <c r="A383" s="67" t="s">
        <v>11</v>
      </c>
      <c r="B383" s="129" t="s">
        <v>560</v>
      </c>
      <c r="C383" s="129" t="s">
        <v>194</v>
      </c>
      <c r="D383" s="129" t="s">
        <v>37</v>
      </c>
      <c r="E383" s="129" t="s">
        <v>15</v>
      </c>
      <c r="F383" s="129" t="s">
        <v>195</v>
      </c>
      <c r="G383" s="130" t="s">
        <v>39</v>
      </c>
      <c r="H383" s="131"/>
      <c r="I383" s="131"/>
      <c r="J383" s="131">
        <v>181</v>
      </c>
      <c r="K383" s="131">
        <v>95</v>
      </c>
      <c r="L383" s="131">
        <v>102.79</v>
      </c>
      <c r="M383" s="131">
        <v>102.79</v>
      </c>
      <c r="N383" s="131">
        <v>201</v>
      </c>
      <c r="O383" s="131">
        <f t="shared" si="104"/>
        <v>201</v>
      </c>
      <c r="P383" s="131">
        <f t="shared" si="105"/>
        <v>201</v>
      </c>
      <c r="Q383" s="77"/>
      <c r="R383" s="69"/>
    </row>
    <row r="384" spans="1:18" ht="34.5" hidden="1" outlineLevel="1" x14ac:dyDescent="0.25">
      <c r="A384" s="67" t="s">
        <v>11</v>
      </c>
      <c r="B384" s="129" t="s">
        <v>560</v>
      </c>
      <c r="C384" s="129" t="s">
        <v>194</v>
      </c>
      <c r="D384" s="129" t="s">
        <v>37</v>
      </c>
      <c r="E384" s="129" t="s">
        <v>18</v>
      </c>
      <c r="F384" s="129" t="s">
        <v>195</v>
      </c>
      <c r="G384" s="130" t="s">
        <v>39</v>
      </c>
      <c r="H384" s="131"/>
      <c r="I384" s="131"/>
      <c r="J384" s="131">
        <v>0</v>
      </c>
      <c r="K384" s="131">
        <v>106</v>
      </c>
      <c r="L384" s="131">
        <v>88.003999999999991</v>
      </c>
      <c r="M384" s="131">
        <v>52.62</v>
      </c>
      <c r="N384" s="131"/>
      <c r="O384" s="131">
        <f t="shared" si="104"/>
        <v>0</v>
      </c>
      <c r="P384" s="131">
        <f t="shared" si="105"/>
        <v>0</v>
      </c>
      <c r="Q384" s="77"/>
      <c r="R384" s="69"/>
    </row>
    <row r="385" spans="1:18" ht="34.5" hidden="1" outlineLevel="1" x14ac:dyDescent="0.25">
      <c r="A385" s="67" t="s">
        <v>11</v>
      </c>
      <c r="B385" s="129" t="s">
        <v>560</v>
      </c>
      <c r="C385" s="129" t="s">
        <v>194</v>
      </c>
      <c r="D385" s="129" t="s">
        <v>41</v>
      </c>
      <c r="E385" s="129" t="s">
        <v>15</v>
      </c>
      <c r="F385" s="129" t="s">
        <v>195</v>
      </c>
      <c r="G385" s="130" t="s">
        <v>43</v>
      </c>
      <c r="H385" s="131"/>
      <c r="I385" s="131"/>
      <c r="J385" s="131">
        <v>681</v>
      </c>
      <c r="K385" s="131">
        <v>509</v>
      </c>
      <c r="L385" s="131">
        <v>385.67</v>
      </c>
      <c r="M385" s="131">
        <v>385.67</v>
      </c>
      <c r="N385" s="131">
        <v>752</v>
      </c>
      <c r="O385" s="131">
        <f t="shared" si="104"/>
        <v>752</v>
      </c>
      <c r="P385" s="131">
        <f t="shared" si="105"/>
        <v>752</v>
      </c>
      <c r="Q385" s="77"/>
      <c r="R385" s="69"/>
    </row>
    <row r="386" spans="1:18" ht="34.5" hidden="1" outlineLevel="1" x14ac:dyDescent="0.25">
      <c r="A386" s="67" t="s">
        <v>11</v>
      </c>
      <c r="B386" s="129" t="s">
        <v>560</v>
      </c>
      <c r="C386" s="129" t="s">
        <v>194</v>
      </c>
      <c r="D386" s="129" t="s">
        <v>41</v>
      </c>
      <c r="E386" s="129" t="s">
        <v>18</v>
      </c>
      <c r="F386" s="129" t="s">
        <v>195</v>
      </c>
      <c r="G386" s="130" t="s">
        <v>43</v>
      </c>
      <c r="H386" s="131"/>
      <c r="I386" s="131"/>
      <c r="J386" s="131">
        <v>0</v>
      </c>
      <c r="K386" s="131">
        <v>172</v>
      </c>
      <c r="L386" s="131">
        <v>304.58</v>
      </c>
      <c r="M386" s="131">
        <v>171.89</v>
      </c>
      <c r="N386" s="131"/>
      <c r="O386" s="131">
        <f t="shared" si="104"/>
        <v>0</v>
      </c>
      <c r="P386" s="131">
        <f t="shared" si="105"/>
        <v>0</v>
      </c>
      <c r="Q386" s="77"/>
      <c r="R386" s="69"/>
    </row>
    <row r="387" spans="1:18" ht="34.5" hidden="1" outlineLevel="1" x14ac:dyDescent="0.25">
      <c r="A387" s="67" t="s">
        <v>11</v>
      </c>
      <c r="B387" s="129" t="s">
        <v>560</v>
      </c>
      <c r="C387" s="129" t="s">
        <v>194</v>
      </c>
      <c r="D387" s="129" t="s">
        <v>45</v>
      </c>
      <c r="E387" s="129" t="s">
        <v>15</v>
      </c>
      <c r="F387" s="129" t="s">
        <v>195</v>
      </c>
      <c r="G387" s="130" t="s">
        <v>47</v>
      </c>
      <c r="H387" s="131"/>
      <c r="I387" s="131"/>
      <c r="J387" s="131">
        <v>227</v>
      </c>
      <c r="K387" s="131">
        <v>127</v>
      </c>
      <c r="L387" s="131">
        <v>128.52000000000001</v>
      </c>
      <c r="M387" s="131">
        <v>128.52000000000001</v>
      </c>
      <c r="N387" s="131">
        <v>251</v>
      </c>
      <c r="O387" s="131">
        <f t="shared" si="104"/>
        <v>251</v>
      </c>
      <c r="P387" s="131">
        <f t="shared" si="105"/>
        <v>251</v>
      </c>
      <c r="Q387" s="77"/>
      <c r="R387" s="69"/>
    </row>
    <row r="388" spans="1:18" ht="34.5" hidden="1" outlineLevel="1" x14ac:dyDescent="0.25">
      <c r="A388" s="67" t="s">
        <v>11</v>
      </c>
      <c r="B388" s="129" t="s">
        <v>560</v>
      </c>
      <c r="C388" s="129" t="s">
        <v>194</v>
      </c>
      <c r="D388" s="129" t="s">
        <v>45</v>
      </c>
      <c r="E388" s="129" t="s">
        <v>18</v>
      </c>
      <c r="F388" s="129" t="s">
        <v>195</v>
      </c>
      <c r="G388" s="130" t="s">
        <v>47</v>
      </c>
      <c r="H388" s="131"/>
      <c r="I388" s="131"/>
      <c r="J388" s="131">
        <v>0</v>
      </c>
      <c r="K388" s="131">
        <v>100</v>
      </c>
      <c r="L388" s="131">
        <v>140.27000000000001</v>
      </c>
      <c r="M388" s="131">
        <v>96.04</v>
      </c>
      <c r="N388" s="131"/>
      <c r="O388" s="131">
        <f t="shared" si="104"/>
        <v>0</v>
      </c>
      <c r="P388" s="131">
        <f t="shared" si="105"/>
        <v>0</v>
      </c>
      <c r="Q388" s="69"/>
      <c r="R388" s="69"/>
    </row>
    <row r="389" spans="1:18" ht="34.5" hidden="1" outlineLevel="1" x14ac:dyDescent="0.25">
      <c r="A389" s="67" t="s">
        <v>11</v>
      </c>
      <c r="B389" s="129" t="s">
        <v>560</v>
      </c>
      <c r="C389" s="129" t="s">
        <v>194</v>
      </c>
      <c r="D389" s="129" t="s">
        <v>49</v>
      </c>
      <c r="E389" s="129" t="s">
        <v>15</v>
      </c>
      <c r="F389" s="129" t="s">
        <v>195</v>
      </c>
      <c r="G389" s="130" t="s">
        <v>51</v>
      </c>
      <c r="H389" s="131"/>
      <c r="I389" s="131"/>
      <c r="J389" s="131">
        <v>1078</v>
      </c>
      <c r="K389" s="131">
        <v>816</v>
      </c>
      <c r="L389" s="131">
        <v>610.67999999999995</v>
      </c>
      <c r="M389" s="131">
        <v>610.67999999999995</v>
      </c>
      <c r="N389" s="131">
        <v>1191</v>
      </c>
      <c r="O389" s="131">
        <f t="shared" si="104"/>
        <v>1191</v>
      </c>
      <c r="P389" s="131">
        <f t="shared" si="105"/>
        <v>1191</v>
      </c>
      <c r="Q389" s="69"/>
      <c r="R389" s="69"/>
    </row>
    <row r="390" spans="1:18" ht="34.5" hidden="1" outlineLevel="1" x14ac:dyDescent="0.25">
      <c r="A390" s="67" t="s">
        <v>11</v>
      </c>
      <c r="B390" s="129" t="s">
        <v>560</v>
      </c>
      <c r="C390" s="129" t="s">
        <v>194</v>
      </c>
      <c r="D390" s="129" t="s">
        <v>49</v>
      </c>
      <c r="E390" s="129" t="s">
        <v>18</v>
      </c>
      <c r="F390" s="129" t="s">
        <v>195</v>
      </c>
      <c r="G390" s="130" t="s">
        <v>51</v>
      </c>
      <c r="H390" s="131"/>
      <c r="I390" s="131"/>
      <c r="J390" s="131">
        <v>0</v>
      </c>
      <c r="K390" s="131">
        <v>262</v>
      </c>
      <c r="L390" s="131">
        <v>471.3125</v>
      </c>
      <c r="M390" s="131">
        <v>261.22000000000003</v>
      </c>
      <c r="N390" s="131"/>
      <c r="O390" s="131">
        <f t="shared" si="104"/>
        <v>0</v>
      </c>
      <c r="P390" s="131">
        <f t="shared" si="105"/>
        <v>0</v>
      </c>
      <c r="Q390" s="69"/>
      <c r="R390" s="69"/>
    </row>
    <row r="391" spans="1:18" ht="23.25" hidden="1" outlineLevel="1" x14ac:dyDescent="0.25">
      <c r="A391" s="66"/>
      <c r="B391" s="129" t="s">
        <v>560</v>
      </c>
      <c r="C391" s="129" t="s">
        <v>664</v>
      </c>
      <c r="D391" s="129" t="s">
        <v>525</v>
      </c>
      <c r="E391" s="129"/>
      <c r="F391" s="129"/>
      <c r="G391" s="130" t="s">
        <v>529</v>
      </c>
      <c r="H391" s="131">
        <v>0</v>
      </c>
      <c r="I391" s="131">
        <v>0</v>
      </c>
      <c r="J391" s="131">
        <f t="shared" ref="J391:P391" si="130">SUM(J374:J390)</f>
        <v>8175</v>
      </c>
      <c r="K391" s="131">
        <f t="shared" si="130"/>
        <v>8175</v>
      </c>
      <c r="L391" s="131">
        <f t="shared" si="130"/>
        <v>8436.0185000000019</v>
      </c>
      <c r="M391" s="131">
        <f t="shared" si="130"/>
        <v>6840.1800000000012</v>
      </c>
      <c r="N391" s="131">
        <f t="shared" si="130"/>
        <v>9005</v>
      </c>
      <c r="O391" s="131">
        <f t="shared" si="130"/>
        <v>9005</v>
      </c>
      <c r="P391" s="131">
        <f t="shared" si="130"/>
        <v>9005</v>
      </c>
      <c r="Q391" s="69"/>
      <c r="R391" s="69"/>
    </row>
    <row r="392" spans="1:18" ht="23.25" hidden="1" outlineLevel="1" x14ac:dyDescent="0.25">
      <c r="A392" s="67" t="s">
        <v>11</v>
      </c>
      <c r="B392" s="129" t="s">
        <v>560</v>
      </c>
      <c r="C392" s="129" t="s">
        <v>194</v>
      </c>
      <c r="D392" s="129" t="s">
        <v>55</v>
      </c>
      <c r="E392" s="129" t="s">
        <v>15</v>
      </c>
      <c r="F392" s="129" t="s">
        <v>195</v>
      </c>
      <c r="G392" s="130" t="s">
        <v>56</v>
      </c>
      <c r="H392" s="131"/>
      <c r="I392" s="131"/>
      <c r="J392" s="131">
        <v>20</v>
      </c>
      <c r="K392" s="131">
        <v>20</v>
      </c>
      <c r="L392" s="131">
        <v>0</v>
      </c>
      <c r="M392" s="131">
        <v>0</v>
      </c>
      <c r="N392" s="131">
        <v>20</v>
      </c>
      <c r="O392" s="131">
        <f t="shared" si="104"/>
        <v>20</v>
      </c>
      <c r="P392" s="131">
        <f t="shared" si="105"/>
        <v>20</v>
      </c>
      <c r="Q392" s="70"/>
      <c r="R392" s="69"/>
    </row>
    <row r="393" spans="1:18" hidden="1" outlineLevel="1" x14ac:dyDescent="0.25">
      <c r="A393" s="66"/>
      <c r="B393" s="129" t="s">
        <v>560</v>
      </c>
      <c r="C393" s="129" t="s">
        <v>664</v>
      </c>
      <c r="D393" s="129" t="s">
        <v>537</v>
      </c>
      <c r="E393" s="129"/>
      <c r="F393" s="129"/>
      <c r="G393" s="130" t="s">
        <v>683</v>
      </c>
      <c r="H393" s="131">
        <v>0</v>
      </c>
      <c r="I393" s="131">
        <v>0</v>
      </c>
      <c r="J393" s="131">
        <f t="shared" ref="J393:P393" si="131">SUM(J392)</f>
        <v>20</v>
      </c>
      <c r="K393" s="131">
        <f t="shared" si="131"/>
        <v>20</v>
      </c>
      <c r="L393" s="131">
        <f t="shared" si="131"/>
        <v>0</v>
      </c>
      <c r="M393" s="131">
        <f t="shared" si="131"/>
        <v>0</v>
      </c>
      <c r="N393" s="131">
        <f t="shared" si="131"/>
        <v>20</v>
      </c>
      <c r="O393" s="131">
        <f t="shared" si="131"/>
        <v>20</v>
      </c>
      <c r="P393" s="131">
        <f t="shared" si="131"/>
        <v>20</v>
      </c>
      <c r="Q393" s="70"/>
      <c r="R393" s="69"/>
    </row>
    <row r="394" spans="1:18" hidden="1" outlineLevel="1" x14ac:dyDescent="0.25">
      <c r="A394" s="67" t="s">
        <v>11</v>
      </c>
      <c r="B394" s="129" t="s">
        <v>560</v>
      </c>
      <c r="C394" s="129" t="s">
        <v>194</v>
      </c>
      <c r="D394" s="129" t="s">
        <v>57</v>
      </c>
      <c r="E394" s="129" t="s">
        <v>15</v>
      </c>
      <c r="F394" s="129" t="s">
        <v>195</v>
      </c>
      <c r="G394" s="130" t="s">
        <v>198</v>
      </c>
      <c r="H394" s="131"/>
      <c r="I394" s="131"/>
      <c r="J394" s="131">
        <v>140</v>
      </c>
      <c r="K394" s="131">
        <v>140</v>
      </c>
      <c r="L394" s="131">
        <f>M394/10*12</f>
        <v>98.868000000000009</v>
      </c>
      <c r="M394" s="131">
        <v>82.39</v>
      </c>
      <c r="N394" s="131">
        <v>140</v>
      </c>
      <c r="O394" s="131">
        <f t="shared" si="104"/>
        <v>140</v>
      </c>
      <c r="P394" s="131">
        <f t="shared" si="105"/>
        <v>140</v>
      </c>
      <c r="Q394" s="69"/>
      <c r="R394" s="69"/>
    </row>
    <row r="395" spans="1:18" hidden="1" outlineLevel="1" x14ac:dyDescent="0.25">
      <c r="A395" s="67" t="s">
        <v>11</v>
      </c>
      <c r="B395" s="129" t="s">
        <v>560</v>
      </c>
      <c r="C395" s="129" t="s">
        <v>194</v>
      </c>
      <c r="D395" s="129" t="s">
        <v>57</v>
      </c>
      <c r="E395" s="129" t="s">
        <v>15</v>
      </c>
      <c r="F395" s="129" t="s">
        <v>195</v>
      </c>
      <c r="G395" s="130" t="s">
        <v>199</v>
      </c>
      <c r="H395" s="131"/>
      <c r="I395" s="131"/>
      <c r="J395" s="131">
        <v>130</v>
      </c>
      <c r="K395" s="131">
        <v>130</v>
      </c>
      <c r="L395" s="131">
        <f>M395/10*12</f>
        <v>66.635999999999996</v>
      </c>
      <c r="M395" s="131">
        <v>55.53</v>
      </c>
      <c r="N395" s="131">
        <v>130</v>
      </c>
      <c r="O395" s="131">
        <f t="shared" si="104"/>
        <v>130</v>
      </c>
      <c r="P395" s="131">
        <f t="shared" si="105"/>
        <v>130</v>
      </c>
      <c r="Q395" s="69"/>
      <c r="R395" s="69"/>
    </row>
    <row r="396" spans="1:18" hidden="1" outlineLevel="1" x14ac:dyDescent="0.25">
      <c r="A396" s="67" t="s">
        <v>11</v>
      </c>
      <c r="B396" s="129" t="s">
        <v>560</v>
      </c>
      <c r="C396" s="129" t="s">
        <v>194</v>
      </c>
      <c r="D396" s="129" t="s">
        <v>66</v>
      </c>
      <c r="E396" s="129" t="s">
        <v>15</v>
      </c>
      <c r="F396" s="129" t="s">
        <v>195</v>
      </c>
      <c r="G396" s="130" t="s">
        <v>67</v>
      </c>
      <c r="H396" s="131"/>
      <c r="I396" s="131"/>
      <c r="J396" s="131">
        <v>60</v>
      </c>
      <c r="K396" s="131">
        <v>60</v>
      </c>
      <c r="L396" s="131">
        <f>M396/10*12</f>
        <v>28.715999999999998</v>
      </c>
      <c r="M396" s="131">
        <v>23.93</v>
      </c>
      <c r="N396" s="131">
        <v>50</v>
      </c>
      <c r="O396" s="131">
        <f t="shared" ref="O396:O480" si="132">N396</f>
        <v>50</v>
      </c>
      <c r="P396" s="131">
        <f t="shared" ref="P396:P480" si="133">N396</f>
        <v>50</v>
      </c>
      <c r="Q396" s="69"/>
      <c r="R396" s="69"/>
    </row>
    <row r="397" spans="1:18" hidden="1" outlineLevel="1" x14ac:dyDescent="0.25">
      <c r="A397" s="67" t="s">
        <v>11</v>
      </c>
      <c r="B397" s="129" t="s">
        <v>560</v>
      </c>
      <c r="C397" s="129" t="s">
        <v>194</v>
      </c>
      <c r="D397" s="129" t="s">
        <v>70</v>
      </c>
      <c r="E397" s="129" t="s">
        <v>15</v>
      </c>
      <c r="F397" s="129" t="s">
        <v>195</v>
      </c>
      <c r="G397" s="130" t="s">
        <v>72</v>
      </c>
      <c r="H397" s="131"/>
      <c r="I397" s="131"/>
      <c r="J397" s="131">
        <v>80</v>
      </c>
      <c r="K397" s="131">
        <v>80</v>
      </c>
      <c r="L397" s="131">
        <f>M397/10*12</f>
        <v>115.08</v>
      </c>
      <c r="M397" s="131">
        <v>95.9</v>
      </c>
      <c r="N397" s="131">
        <v>120</v>
      </c>
      <c r="O397" s="131">
        <f t="shared" si="132"/>
        <v>120</v>
      </c>
      <c r="P397" s="131">
        <f t="shared" si="133"/>
        <v>120</v>
      </c>
      <c r="Q397" s="69"/>
      <c r="R397" s="69"/>
    </row>
    <row r="398" spans="1:18" ht="23.25" hidden="1" outlineLevel="1" x14ac:dyDescent="0.25">
      <c r="A398" s="67" t="s">
        <v>11</v>
      </c>
      <c r="B398" s="129" t="s">
        <v>560</v>
      </c>
      <c r="C398" s="129" t="s">
        <v>194</v>
      </c>
      <c r="D398" s="129" t="s">
        <v>75</v>
      </c>
      <c r="E398" s="129" t="s">
        <v>15</v>
      </c>
      <c r="F398" s="129" t="s">
        <v>195</v>
      </c>
      <c r="G398" s="130" t="s">
        <v>200</v>
      </c>
      <c r="H398" s="131"/>
      <c r="I398" s="131"/>
      <c r="J398" s="131">
        <v>70</v>
      </c>
      <c r="K398" s="131">
        <v>70</v>
      </c>
      <c r="L398" s="131">
        <f>M398/10*12</f>
        <v>69.972000000000008</v>
      </c>
      <c r="M398" s="131">
        <v>58.31</v>
      </c>
      <c r="N398" s="131">
        <v>80</v>
      </c>
      <c r="O398" s="131">
        <f t="shared" si="132"/>
        <v>80</v>
      </c>
      <c r="P398" s="131">
        <f t="shared" si="133"/>
        <v>80</v>
      </c>
      <c r="Q398" s="69"/>
      <c r="R398" s="69"/>
    </row>
    <row r="399" spans="1:18" hidden="1" outlineLevel="1" x14ac:dyDescent="0.25">
      <c r="A399" s="66"/>
      <c r="B399" s="129" t="s">
        <v>560</v>
      </c>
      <c r="C399" s="129" t="s">
        <v>664</v>
      </c>
      <c r="D399" s="129" t="s">
        <v>538</v>
      </c>
      <c r="E399" s="129"/>
      <c r="F399" s="129"/>
      <c r="G399" s="130" t="s">
        <v>198</v>
      </c>
      <c r="H399" s="131">
        <v>0</v>
      </c>
      <c r="I399" s="131">
        <v>0</v>
      </c>
      <c r="J399" s="131">
        <f t="shared" ref="J399:P399" si="134">SUM(J394:J398)</f>
        <v>480</v>
      </c>
      <c r="K399" s="131">
        <f t="shared" si="134"/>
        <v>480</v>
      </c>
      <c r="L399" s="131">
        <f t="shared" si="134"/>
        <v>379.27200000000005</v>
      </c>
      <c r="M399" s="131">
        <f t="shared" si="134"/>
        <v>316.06</v>
      </c>
      <c r="N399" s="131">
        <f t="shared" si="134"/>
        <v>520</v>
      </c>
      <c r="O399" s="131">
        <f t="shared" si="134"/>
        <v>520</v>
      </c>
      <c r="P399" s="131">
        <f t="shared" si="134"/>
        <v>520</v>
      </c>
      <c r="Q399" s="69"/>
      <c r="R399" s="69"/>
    </row>
    <row r="400" spans="1:18" hidden="1" outlineLevel="1" x14ac:dyDescent="0.25">
      <c r="A400" s="67" t="s">
        <v>11</v>
      </c>
      <c r="B400" s="129" t="s">
        <v>560</v>
      </c>
      <c r="C400" s="129" t="s">
        <v>194</v>
      </c>
      <c r="D400" s="129" t="s">
        <v>89</v>
      </c>
      <c r="E400" s="129" t="s">
        <v>15</v>
      </c>
      <c r="F400" s="129" t="s">
        <v>195</v>
      </c>
      <c r="G400" s="130" t="s">
        <v>93</v>
      </c>
      <c r="H400" s="131"/>
      <c r="I400" s="131"/>
      <c r="J400" s="131">
        <v>0</v>
      </c>
      <c r="K400" s="131">
        <v>1264.26</v>
      </c>
      <c r="L400" s="131">
        <v>1200</v>
      </c>
      <c r="M400" s="131">
        <v>0</v>
      </c>
      <c r="N400" s="131">
        <v>500</v>
      </c>
      <c r="O400" s="131">
        <f t="shared" si="132"/>
        <v>500</v>
      </c>
      <c r="P400" s="131">
        <f t="shared" si="133"/>
        <v>500</v>
      </c>
      <c r="Q400" s="69"/>
      <c r="R400" s="69"/>
    </row>
    <row r="401" spans="1:18" hidden="1" outlineLevel="1" x14ac:dyDescent="0.25">
      <c r="A401" s="67" t="s">
        <v>11</v>
      </c>
      <c r="B401" s="129" t="s">
        <v>560</v>
      </c>
      <c r="C401" s="129" t="s">
        <v>194</v>
      </c>
      <c r="D401" s="129" t="s">
        <v>89</v>
      </c>
      <c r="E401" s="129" t="s">
        <v>18</v>
      </c>
      <c r="F401" s="129" t="s">
        <v>195</v>
      </c>
      <c r="G401" s="130" t="s">
        <v>201</v>
      </c>
      <c r="H401" s="131"/>
      <c r="I401" s="131"/>
      <c r="J401" s="131">
        <v>50</v>
      </c>
      <c r="K401" s="131">
        <v>100</v>
      </c>
      <c r="L401" s="131">
        <f t="shared" ref="L401:L408" si="135">M401/10*12</f>
        <v>105</v>
      </c>
      <c r="M401" s="131">
        <v>87.5</v>
      </c>
      <c r="N401" s="131">
        <v>100</v>
      </c>
      <c r="O401" s="131">
        <f t="shared" si="132"/>
        <v>100</v>
      </c>
      <c r="P401" s="131">
        <f t="shared" si="133"/>
        <v>100</v>
      </c>
      <c r="Q401" s="69"/>
      <c r="R401" s="69"/>
    </row>
    <row r="402" spans="1:18" hidden="1" outlineLevel="1" x14ac:dyDescent="0.25">
      <c r="A402" s="67" t="s">
        <v>11</v>
      </c>
      <c r="B402" s="129" t="s">
        <v>560</v>
      </c>
      <c r="C402" s="129" t="s">
        <v>194</v>
      </c>
      <c r="D402" s="129" t="s">
        <v>89</v>
      </c>
      <c r="E402" s="129" t="s">
        <v>18</v>
      </c>
      <c r="F402" s="129" t="s">
        <v>195</v>
      </c>
      <c r="G402" s="130" t="s">
        <v>93</v>
      </c>
      <c r="H402" s="131"/>
      <c r="I402" s="131"/>
      <c r="J402" s="131">
        <v>200</v>
      </c>
      <c r="K402" s="131">
        <v>200</v>
      </c>
      <c r="L402" s="131">
        <f t="shared" si="135"/>
        <v>154.22399999999999</v>
      </c>
      <c r="M402" s="131">
        <v>128.52000000000001</v>
      </c>
      <c r="N402" s="131">
        <v>200</v>
      </c>
      <c r="O402" s="131">
        <f t="shared" si="132"/>
        <v>200</v>
      </c>
      <c r="P402" s="131">
        <f t="shared" si="133"/>
        <v>200</v>
      </c>
      <c r="Q402" s="69"/>
      <c r="R402" s="69"/>
    </row>
    <row r="403" spans="1:18" ht="23.25" hidden="1" outlineLevel="1" x14ac:dyDescent="0.25">
      <c r="A403" s="67" t="s">
        <v>11</v>
      </c>
      <c r="B403" s="129" t="s">
        <v>560</v>
      </c>
      <c r="C403" s="129" t="s">
        <v>194</v>
      </c>
      <c r="D403" s="129" t="s">
        <v>104</v>
      </c>
      <c r="E403" s="129" t="s">
        <v>15</v>
      </c>
      <c r="F403" s="129" t="s">
        <v>195</v>
      </c>
      <c r="G403" s="130" t="s">
        <v>105</v>
      </c>
      <c r="H403" s="131"/>
      <c r="I403" s="131"/>
      <c r="J403" s="131">
        <v>0</v>
      </c>
      <c r="K403" s="131">
        <v>0</v>
      </c>
      <c r="L403" s="131">
        <f t="shared" si="135"/>
        <v>0</v>
      </c>
      <c r="M403" s="131">
        <v>0</v>
      </c>
      <c r="N403" s="131">
        <v>0</v>
      </c>
      <c r="O403" s="131">
        <f t="shared" si="132"/>
        <v>0</v>
      </c>
      <c r="P403" s="131">
        <f t="shared" si="133"/>
        <v>0</v>
      </c>
      <c r="Q403" s="69"/>
      <c r="R403" s="69"/>
    </row>
    <row r="404" spans="1:18" ht="23.25" hidden="1" outlineLevel="1" x14ac:dyDescent="0.25">
      <c r="A404" s="67" t="s">
        <v>11</v>
      </c>
      <c r="B404" s="129" t="s">
        <v>560</v>
      </c>
      <c r="C404" s="129" t="s">
        <v>194</v>
      </c>
      <c r="D404" s="129" t="s">
        <v>104</v>
      </c>
      <c r="E404" s="129" t="s">
        <v>18</v>
      </c>
      <c r="F404" s="129" t="s">
        <v>195</v>
      </c>
      <c r="G404" s="130" t="s">
        <v>105</v>
      </c>
      <c r="H404" s="131"/>
      <c r="I404" s="131"/>
      <c r="J404" s="131">
        <v>100</v>
      </c>
      <c r="K404" s="131">
        <v>100</v>
      </c>
      <c r="L404" s="131">
        <f t="shared" si="135"/>
        <v>37.356000000000002</v>
      </c>
      <c r="M404" s="131">
        <v>31.13</v>
      </c>
      <c r="N404" s="131">
        <v>100</v>
      </c>
      <c r="O404" s="131">
        <f t="shared" si="132"/>
        <v>100</v>
      </c>
      <c r="P404" s="131">
        <f t="shared" si="133"/>
        <v>100</v>
      </c>
      <c r="Q404" s="69"/>
      <c r="R404" s="69"/>
    </row>
    <row r="405" spans="1:18" hidden="1" outlineLevel="1" x14ac:dyDescent="0.25">
      <c r="A405" s="67" t="s">
        <v>11</v>
      </c>
      <c r="B405" s="129" t="s">
        <v>560</v>
      </c>
      <c r="C405" s="129" t="s">
        <v>194</v>
      </c>
      <c r="D405" s="129" t="s">
        <v>106</v>
      </c>
      <c r="E405" s="129" t="s">
        <v>18</v>
      </c>
      <c r="F405" s="129" t="s">
        <v>195</v>
      </c>
      <c r="G405" s="130" t="s">
        <v>107</v>
      </c>
      <c r="H405" s="131"/>
      <c r="I405" s="131"/>
      <c r="J405" s="131">
        <v>15</v>
      </c>
      <c r="K405" s="131">
        <v>15</v>
      </c>
      <c r="L405" s="131">
        <f t="shared" si="135"/>
        <v>12.852000000000002</v>
      </c>
      <c r="M405" s="131">
        <v>10.71</v>
      </c>
      <c r="N405" s="131">
        <v>15</v>
      </c>
      <c r="O405" s="131">
        <f t="shared" si="132"/>
        <v>15</v>
      </c>
      <c r="P405" s="131">
        <f t="shared" si="133"/>
        <v>15</v>
      </c>
      <c r="Q405" s="69"/>
      <c r="R405" s="69"/>
    </row>
    <row r="406" spans="1:18" hidden="1" outlineLevel="1" x14ac:dyDescent="0.25">
      <c r="A406" s="66"/>
      <c r="B406" s="129" t="s">
        <v>560</v>
      </c>
      <c r="C406" s="129" t="s">
        <v>664</v>
      </c>
      <c r="D406" s="129" t="s">
        <v>526</v>
      </c>
      <c r="E406" s="129"/>
      <c r="F406" s="129"/>
      <c r="G406" s="130" t="s">
        <v>649</v>
      </c>
      <c r="H406" s="131">
        <v>0</v>
      </c>
      <c r="I406" s="131">
        <v>0</v>
      </c>
      <c r="J406" s="131">
        <f t="shared" ref="J406:P406" si="136">SUM(J400:J405)</f>
        <v>365</v>
      </c>
      <c r="K406" s="131">
        <f t="shared" si="136"/>
        <v>1679.26</v>
      </c>
      <c r="L406" s="131">
        <f t="shared" si="136"/>
        <v>1509.432</v>
      </c>
      <c r="M406" s="131">
        <f t="shared" si="136"/>
        <v>257.86</v>
      </c>
      <c r="N406" s="131">
        <f t="shared" si="136"/>
        <v>915</v>
      </c>
      <c r="O406" s="131">
        <f t="shared" si="136"/>
        <v>915</v>
      </c>
      <c r="P406" s="131">
        <f t="shared" si="136"/>
        <v>915</v>
      </c>
      <c r="Q406" s="69"/>
      <c r="R406" s="69"/>
    </row>
    <row r="407" spans="1:18" hidden="1" outlineLevel="1" x14ac:dyDescent="0.25">
      <c r="A407" s="67" t="s">
        <v>11</v>
      </c>
      <c r="B407" s="129" t="s">
        <v>560</v>
      </c>
      <c r="C407" s="129" t="s">
        <v>194</v>
      </c>
      <c r="D407" s="129" t="s">
        <v>129</v>
      </c>
      <c r="E407" s="129" t="s">
        <v>18</v>
      </c>
      <c r="F407" s="129" t="s">
        <v>195</v>
      </c>
      <c r="G407" s="130" t="s">
        <v>202</v>
      </c>
      <c r="H407" s="131"/>
      <c r="I407" s="131"/>
      <c r="J407" s="131">
        <v>160</v>
      </c>
      <c r="K407" s="131">
        <v>160</v>
      </c>
      <c r="L407" s="131">
        <f t="shared" si="135"/>
        <v>4.032</v>
      </c>
      <c r="M407" s="131">
        <v>3.36</v>
      </c>
      <c r="N407" s="131">
        <v>120</v>
      </c>
      <c r="O407" s="131">
        <f t="shared" si="132"/>
        <v>120</v>
      </c>
      <c r="P407" s="131">
        <f t="shared" si="133"/>
        <v>120</v>
      </c>
      <c r="Q407" s="69"/>
      <c r="R407" s="69"/>
    </row>
    <row r="408" spans="1:18" hidden="1" outlineLevel="1" x14ac:dyDescent="0.25">
      <c r="A408" s="67" t="s">
        <v>11</v>
      </c>
      <c r="B408" s="129" t="s">
        <v>560</v>
      </c>
      <c r="C408" s="129" t="s">
        <v>194</v>
      </c>
      <c r="D408" s="129" t="s">
        <v>203</v>
      </c>
      <c r="E408" s="129" t="s">
        <v>18</v>
      </c>
      <c r="F408" s="129" t="s">
        <v>195</v>
      </c>
      <c r="G408" s="130" t="s">
        <v>204</v>
      </c>
      <c r="H408" s="131"/>
      <c r="I408" s="131"/>
      <c r="J408" s="131">
        <v>100</v>
      </c>
      <c r="K408" s="131">
        <v>100</v>
      </c>
      <c r="L408" s="131">
        <f t="shared" si="135"/>
        <v>0</v>
      </c>
      <c r="M408" s="131">
        <v>0</v>
      </c>
      <c r="N408" s="131">
        <v>100</v>
      </c>
      <c r="O408" s="131">
        <f t="shared" si="132"/>
        <v>100</v>
      </c>
      <c r="P408" s="131">
        <f t="shared" si="133"/>
        <v>100</v>
      </c>
      <c r="Q408" s="69"/>
      <c r="R408" s="69"/>
    </row>
    <row r="409" spans="1:18" hidden="1" outlineLevel="1" x14ac:dyDescent="0.25">
      <c r="A409" s="67" t="s">
        <v>11</v>
      </c>
      <c r="B409" s="129" t="s">
        <v>560</v>
      </c>
      <c r="C409" s="129" t="s">
        <v>194</v>
      </c>
      <c r="D409" s="129" t="s">
        <v>152</v>
      </c>
      <c r="E409" s="129" t="s">
        <v>18</v>
      </c>
      <c r="F409" s="129" t="s">
        <v>195</v>
      </c>
      <c r="G409" s="130" t="s">
        <v>153</v>
      </c>
      <c r="H409" s="131"/>
      <c r="I409" s="131"/>
      <c r="J409" s="131">
        <v>800</v>
      </c>
      <c r="K409" s="131">
        <v>800</v>
      </c>
      <c r="L409" s="131">
        <f>M409+2.55*15*2*2</f>
        <v>657.9</v>
      </c>
      <c r="M409" s="131">
        <v>504.9</v>
      </c>
      <c r="N409" s="131">
        <v>1102</v>
      </c>
      <c r="O409" s="131">
        <f t="shared" si="132"/>
        <v>1102</v>
      </c>
      <c r="P409" s="131">
        <f t="shared" si="133"/>
        <v>1102</v>
      </c>
      <c r="Q409" s="69"/>
      <c r="R409" s="69"/>
    </row>
    <row r="410" spans="1:18" ht="23.25" hidden="1" outlineLevel="1" x14ac:dyDescent="0.25">
      <c r="A410" s="67" t="s">
        <v>11</v>
      </c>
      <c r="B410" s="129" t="s">
        <v>560</v>
      </c>
      <c r="C410" s="129" t="s">
        <v>194</v>
      </c>
      <c r="D410" s="129" t="s">
        <v>156</v>
      </c>
      <c r="E410" s="129" t="s">
        <v>18</v>
      </c>
      <c r="F410" s="129" t="s">
        <v>195</v>
      </c>
      <c r="G410" s="130" t="s">
        <v>157</v>
      </c>
      <c r="H410" s="131"/>
      <c r="I410" s="131"/>
      <c r="J410" s="131">
        <v>250</v>
      </c>
      <c r="K410" s="131">
        <v>250</v>
      </c>
      <c r="L410" s="131">
        <v>240</v>
      </c>
      <c r="M410" s="131">
        <v>195.39</v>
      </c>
      <c r="N410" s="131">
        <v>251</v>
      </c>
      <c r="O410" s="131">
        <f t="shared" si="132"/>
        <v>251</v>
      </c>
      <c r="P410" s="131">
        <f t="shared" si="133"/>
        <v>251</v>
      </c>
      <c r="Q410" s="69"/>
      <c r="R410" s="69"/>
    </row>
    <row r="411" spans="1:18" hidden="1" outlineLevel="1" x14ac:dyDescent="0.25">
      <c r="A411" s="66"/>
      <c r="B411" s="129" t="s">
        <v>560</v>
      </c>
      <c r="C411" s="129" t="s">
        <v>664</v>
      </c>
      <c r="D411" s="129" t="s">
        <v>535</v>
      </c>
      <c r="E411" s="129"/>
      <c r="F411" s="129"/>
      <c r="G411" s="130" t="s">
        <v>536</v>
      </c>
      <c r="H411" s="131">
        <v>0</v>
      </c>
      <c r="I411" s="131">
        <v>0</v>
      </c>
      <c r="J411" s="131">
        <f t="shared" ref="J411:P411" si="137">SUM(J407:J410)</f>
        <v>1310</v>
      </c>
      <c r="K411" s="131">
        <f t="shared" si="137"/>
        <v>1310</v>
      </c>
      <c r="L411" s="131">
        <f t="shared" si="137"/>
        <v>901.93200000000002</v>
      </c>
      <c r="M411" s="131">
        <f t="shared" si="137"/>
        <v>703.65</v>
      </c>
      <c r="N411" s="131">
        <f t="shared" si="137"/>
        <v>1573</v>
      </c>
      <c r="O411" s="131">
        <f t="shared" si="137"/>
        <v>1573</v>
      </c>
      <c r="P411" s="131">
        <f t="shared" si="137"/>
        <v>1573</v>
      </c>
      <c r="Q411" s="69"/>
      <c r="R411" s="69"/>
    </row>
    <row r="412" spans="1:18" ht="23.25" hidden="1" outlineLevel="1" x14ac:dyDescent="0.25">
      <c r="A412" s="67" t="s">
        <v>11</v>
      </c>
      <c r="B412" s="129" t="s">
        <v>560</v>
      </c>
      <c r="C412" s="129" t="s">
        <v>194</v>
      </c>
      <c r="D412" s="129" t="s">
        <v>173</v>
      </c>
      <c r="E412" s="129" t="s">
        <v>15</v>
      </c>
      <c r="F412" s="129" t="s">
        <v>195</v>
      </c>
      <c r="G412" s="130" t="s">
        <v>174</v>
      </c>
      <c r="H412" s="131"/>
      <c r="I412" s="131"/>
      <c r="J412" s="131">
        <v>8</v>
      </c>
      <c r="K412" s="131">
        <v>8</v>
      </c>
      <c r="L412" s="131">
        <v>8</v>
      </c>
      <c r="M412" s="131">
        <v>8</v>
      </c>
      <c r="N412" s="131">
        <v>8</v>
      </c>
      <c r="O412" s="131">
        <f t="shared" si="132"/>
        <v>8</v>
      </c>
      <c r="P412" s="131">
        <f t="shared" si="133"/>
        <v>8</v>
      </c>
      <c r="Q412" s="77"/>
      <c r="R412" s="69"/>
    </row>
    <row r="413" spans="1:18" hidden="1" outlineLevel="1" x14ac:dyDescent="0.25">
      <c r="A413" s="66"/>
      <c r="B413" s="129" t="s">
        <v>560</v>
      </c>
      <c r="C413" s="129" t="s">
        <v>664</v>
      </c>
      <c r="D413" s="129" t="s">
        <v>539</v>
      </c>
      <c r="E413" s="129"/>
      <c r="F413" s="129"/>
      <c r="G413" s="130" t="s">
        <v>532</v>
      </c>
      <c r="H413" s="131">
        <v>0</v>
      </c>
      <c r="I413" s="131">
        <v>0</v>
      </c>
      <c r="J413" s="131">
        <f t="shared" ref="J413:P413" si="138">SUM(J412)</f>
        <v>8</v>
      </c>
      <c r="K413" s="131">
        <f t="shared" si="138"/>
        <v>8</v>
      </c>
      <c r="L413" s="131">
        <f t="shared" si="138"/>
        <v>8</v>
      </c>
      <c r="M413" s="131">
        <f t="shared" si="138"/>
        <v>8</v>
      </c>
      <c r="N413" s="131">
        <f t="shared" si="138"/>
        <v>8</v>
      </c>
      <c r="O413" s="131">
        <f t="shared" si="138"/>
        <v>8</v>
      </c>
      <c r="P413" s="131">
        <f t="shared" si="138"/>
        <v>8</v>
      </c>
      <c r="Q413" s="70"/>
      <c r="R413" s="69"/>
    </row>
    <row r="414" spans="1:18" hidden="1" outlineLevel="1" x14ac:dyDescent="0.25">
      <c r="A414" s="64"/>
      <c r="B414" s="129" t="s">
        <v>560</v>
      </c>
      <c r="C414" s="129"/>
      <c r="D414" s="129"/>
      <c r="E414" s="129"/>
      <c r="F414" s="129"/>
      <c r="G414" s="130" t="s">
        <v>744</v>
      </c>
      <c r="H414" s="131">
        <v>40227.129999999997</v>
      </c>
      <c r="I414" s="131">
        <v>39907.050000000003</v>
      </c>
      <c r="J414" s="131">
        <f t="shared" ref="J414:P414" si="139">J413+J411+J406+J399+J393+J391+J373</f>
        <v>33065</v>
      </c>
      <c r="K414" s="131">
        <f t="shared" si="139"/>
        <v>34379.26</v>
      </c>
      <c r="L414" s="131">
        <f t="shared" si="139"/>
        <v>34879.754500000003</v>
      </c>
      <c r="M414" s="131">
        <f t="shared" si="139"/>
        <v>27347.85</v>
      </c>
      <c r="N414" s="131">
        <f t="shared" si="139"/>
        <v>37667</v>
      </c>
      <c r="O414" s="131">
        <f t="shared" si="139"/>
        <v>37667</v>
      </c>
      <c r="P414" s="131">
        <f t="shared" si="139"/>
        <v>37667</v>
      </c>
      <c r="Q414" s="43"/>
      <c r="R414" s="118"/>
    </row>
    <row r="415" spans="1:18" ht="34.5" hidden="1" outlineLevel="1" x14ac:dyDescent="0.25">
      <c r="A415" s="6" t="s">
        <v>11</v>
      </c>
      <c r="B415" s="129" t="s">
        <v>561</v>
      </c>
      <c r="C415" s="129" t="s">
        <v>13</v>
      </c>
      <c r="D415" s="129" t="s">
        <v>14</v>
      </c>
      <c r="E415" s="129" t="s">
        <v>18</v>
      </c>
      <c r="F415" s="129" t="s">
        <v>19</v>
      </c>
      <c r="G415" s="130" t="s">
        <v>20</v>
      </c>
      <c r="H415" s="131">
        <v>0</v>
      </c>
      <c r="I415" s="131">
        <v>0</v>
      </c>
      <c r="J415" s="131">
        <v>11894</v>
      </c>
      <c r="K415" s="131">
        <v>11894</v>
      </c>
      <c r="L415" s="131">
        <v>14361.41</v>
      </c>
      <c r="M415" s="131">
        <v>10361.41</v>
      </c>
      <c r="N415" s="131">
        <v>21862</v>
      </c>
      <c r="O415" s="131">
        <f t="shared" si="132"/>
        <v>21862</v>
      </c>
      <c r="P415" s="131">
        <f t="shared" si="133"/>
        <v>21862</v>
      </c>
    </row>
    <row r="416" spans="1:18" ht="23.25" hidden="1" outlineLevel="1" x14ac:dyDescent="0.25">
      <c r="A416" s="6" t="s">
        <v>11</v>
      </c>
      <c r="B416" s="129" t="s">
        <v>561</v>
      </c>
      <c r="C416" s="129" t="s">
        <v>13</v>
      </c>
      <c r="D416" s="129" t="s">
        <v>14</v>
      </c>
      <c r="E416" s="129" t="s">
        <v>15</v>
      </c>
      <c r="F416" s="129" t="s">
        <v>16</v>
      </c>
      <c r="G416" s="130" t="s">
        <v>17</v>
      </c>
      <c r="H416" s="131">
        <v>800</v>
      </c>
      <c r="I416" s="131">
        <v>0</v>
      </c>
      <c r="J416" s="131">
        <v>0</v>
      </c>
      <c r="K416" s="131">
        <v>0</v>
      </c>
      <c r="L416" s="131">
        <v>0</v>
      </c>
      <c r="M416" s="131">
        <v>0</v>
      </c>
      <c r="N416" s="131">
        <v>0</v>
      </c>
      <c r="O416" s="131">
        <f t="shared" si="132"/>
        <v>0</v>
      </c>
      <c r="P416" s="131">
        <f t="shared" si="133"/>
        <v>0</v>
      </c>
    </row>
    <row r="417" spans="1:16" hidden="1" outlineLevel="1" x14ac:dyDescent="0.25">
      <c r="A417" s="6"/>
      <c r="B417" s="129" t="s">
        <v>561</v>
      </c>
      <c r="C417" s="129" t="s">
        <v>13</v>
      </c>
      <c r="D417" s="129" t="s">
        <v>609</v>
      </c>
      <c r="E417" s="129" t="s">
        <v>18</v>
      </c>
      <c r="F417" s="129" t="s">
        <v>19</v>
      </c>
      <c r="G417" s="130" t="s">
        <v>610</v>
      </c>
      <c r="H417" s="131">
        <v>0</v>
      </c>
      <c r="I417" s="131">
        <v>0</v>
      </c>
      <c r="J417" s="131">
        <v>0</v>
      </c>
      <c r="K417" s="131">
        <v>0</v>
      </c>
      <c r="L417" s="131">
        <v>0</v>
      </c>
      <c r="M417" s="131">
        <v>0</v>
      </c>
      <c r="N417" s="131">
        <v>275</v>
      </c>
      <c r="O417" s="131">
        <f>N417</f>
        <v>275</v>
      </c>
      <c r="P417" s="131">
        <f>N417</f>
        <v>275</v>
      </c>
    </row>
    <row r="418" spans="1:16" hidden="1" outlineLevel="1" x14ac:dyDescent="0.25">
      <c r="A418" s="66"/>
      <c r="B418" s="129" t="s">
        <v>561</v>
      </c>
      <c r="C418" s="129" t="s">
        <v>662</v>
      </c>
      <c r="D418" s="129" t="s">
        <v>524</v>
      </c>
      <c r="E418" s="129"/>
      <c r="F418" s="129"/>
      <c r="G418" s="130" t="s">
        <v>528</v>
      </c>
      <c r="H418" s="131">
        <v>0</v>
      </c>
      <c r="I418" s="131">
        <f t="shared" ref="I418:P418" si="140">SUM(I415:I417)</f>
        <v>0</v>
      </c>
      <c r="J418" s="131">
        <f t="shared" si="140"/>
        <v>11894</v>
      </c>
      <c r="K418" s="131">
        <f t="shared" si="140"/>
        <v>11894</v>
      </c>
      <c r="L418" s="131">
        <f t="shared" si="140"/>
        <v>14361.41</v>
      </c>
      <c r="M418" s="131">
        <f t="shared" si="140"/>
        <v>10361.41</v>
      </c>
      <c r="N418" s="131">
        <f t="shared" si="140"/>
        <v>22137</v>
      </c>
      <c r="O418" s="131">
        <f t="shared" si="140"/>
        <v>22137</v>
      </c>
      <c r="P418" s="131">
        <f t="shared" si="140"/>
        <v>22137</v>
      </c>
    </row>
    <row r="419" spans="1:16" ht="23.25" hidden="1" outlineLevel="1" x14ac:dyDescent="0.25">
      <c r="A419" s="67" t="s">
        <v>11</v>
      </c>
      <c r="B419" s="129" t="s">
        <v>561</v>
      </c>
      <c r="C419" s="129" t="s">
        <v>13</v>
      </c>
      <c r="D419" s="129" t="s">
        <v>23</v>
      </c>
      <c r="E419" s="129" t="s">
        <v>18</v>
      </c>
      <c r="F419" s="129" t="s">
        <v>19</v>
      </c>
      <c r="G419" s="130" t="s">
        <v>24</v>
      </c>
      <c r="H419" s="131">
        <v>0</v>
      </c>
      <c r="I419" s="131">
        <f t="shared" ref="I419:P449" si="141">SUM(I416:I418)</f>
        <v>0</v>
      </c>
      <c r="J419" s="131">
        <v>1189</v>
      </c>
      <c r="K419" s="131">
        <v>1189</v>
      </c>
      <c r="L419" s="131">
        <v>1068.6599999999999</v>
      </c>
      <c r="M419" s="131">
        <v>668.66</v>
      </c>
      <c r="N419" s="131">
        <v>2186</v>
      </c>
      <c r="O419" s="131">
        <f t="shared" si="132"/>
        <v>2186</v>
      </c>
      <c r="P419" s="131">
        <f t="shared" si="133"/>
        <v>2186</v>
      </c>
    </row>
    <row r="420" spans="1:16" ht="23.25" hidden="1" outlineLevel="1" x14ac:dyDescent="0.25">
      <c r="A420" s="67" t="s">
        <v>11</v>
      </c>
      <c r="B420" s="129" t="s">
        <v>561</v>
      </c>
      <c r="C420" s="129" t="s">
        <v>13</v>
      </c>
      <c r="D420" s="129" t="s">
        <v>23</v>
      </c>
      <c r="E420" s="129" t="s">
        <v>15</v>
      </c>
      <c r="F420" s="129" t="s">
        <v>16</v>
      </c>
      <c r="G420" s="130" t="s">
        <v>24</v>
      </c>
      <c r="H420" s="131">
        <v>151.78</v>
      </c>
      <c r="I420" s="131">
        <f t="shared" si="141"/>
        <v>0</v>
      </c>
      <c r="J420" s="131">
        <v>0</v>
      </c>
      <c r="K420" s="131">
        <v>0</v>
      </c>
      <c r="L420" s="131">
        <v>0</v>
      </c>
      <c r="M420" s="131">
        <v>0</v>
      </c>
      <c r="N420" s="131">
        <v>0</v>
      </c>
      <c r="O420" s="131">
        <f t="shared" si="132"/>
        <v>0</v>
      </c>
      <c r="P420" s="131">
        <f t="shared" si="133"/>
        <v>0</v>
      </c>
    </row>
    <row r="421" spans="1:16" ht="34.5" hidden="1" outlineLevel="1" x14ac:dyDescent="0.25">
      <c r="A421" s="67" t="s">
        <v>11</v>
      </c>
      <c r="B421" s="129" t="s">
        <v>561</v>
      </c>
      <c r="C421" s="129" t="s">
        <v>13</v>
      </c>
      <c r="D421" s="129" t="s">
        <v>53</v>
      </c>
      <c r="E421" s="129" t="s">
        <v>18</v>
      </c>
      <c r="F421" s="129" t="s">
        <v>19</v>
      </c>
      <c r="G421" s="130" t="s">
        <v>54</v>
      </c>
      <c r="H421" s="131">
        <v>0</v>
      </c>
      <c r="I421" s="131">
        <f t="shared" si="141"/>
        <v>0</v>
      </c>
      <c r="J421" s="131">
        <v>120</v>
      </c>
      <c r="K421" s="131">
        <v>120</v>
      </c>
      <c r="L421" s="131">
        <v>120</v>
      </c>
      <c r="M421" s="131">
        <v>100</v>
      </c>
      <c r="N421" s="131">
        <v>240</v>
      </c>
      <c r="O421" s="131">
        <f t="shared" si="132"/>
        <v>240</v>
      </c>
      <c r="P421" s="131">
        <f t="shared" si="133"/>
        <v>240</v>
      </c>
    </row>
    <row r="422" spans="1:16" ht="34.5" hidden="1" outlineLevel="1" x14ac:dyDescent="0.25">
      <c r="A422" s="67" t="s">
        <v>11</v>
      </c>
      <c r="B422" s="129" t="s">
        <v>561</v>
      </c>
      <c r="C422" s="129" t="s">
        <v>13</v>
      </c>
      <c r="D422" s="129" t="s">
        <v>30</v>
      </c>
      <c r="E422" s="129" t="s">
        <v>18</v>
      </c>
      <c r="F422" s="129" t="s">
        <v>19</v>
      </c>
      <c r="G422" s="130" t="s">
        <v>31</v>
      </c>
      <c r="H422" s="131">
        <v>0</v>
      </c>
      <c r="I422" s="131">
        <f t="shared" si="141"/>
        <v>0</v>
      </c>
      <c r="J422" s="131">
        <v>167</v>
      </c>
      <c r="K422" s="131">
        <v>167</v>
      </c>
      <c r="L422" s="131">
        <v>199.58</v>
      </c>
      <c r="M422" s="131">
        <v>143.58000000000001</v>
      </c>
      <c r="N422" s="131">
        <v>306</v>
      </c>
      <c r="O422" s="131">
        <f t="shared" si="132"/>
        <v>306</v>
      </c>
      <c r="P422" s="131">
        <f t="shared" si="133"/>
        <v>306</v>
      </c>
    </row>
    <row r="423" spans="1:16" ht="34.5" hidden="1" outlineLevel="1" x14ac:dyDescent="0.25">
      <c r="A423" s="67" t="s">
        <v>11</v>
      </c>
      <c r="B423" s="129" t="s">
        <v>561</v>
      </c>
      <c r="C423" s="129" t="s">
        <v>13</v>
      </c>
      <c r="D423" s="129" t="s">
        <v>33</v>
      </c>
      <c r="E423" s="129" t="s">
        <v>18</v>
      </c>
      <c r="F423" s="129" t="s">
        <v>19</v>
      </c>
      <c r="G423" s="130" t="s">
        <v>35</v>
      </c>
      <c r="H423" s="131">
        <v>0</v>
      </c>
      <c r="I423" s="131">
        <f t="shared" si="141"/>
        <v>0</v>
      </c>
      <c r="J423" s="131">
        <v>1665</v>
      </c>
      <c r="K423" s="131">
        <v>1665</v>
      </c>
      <c r="L423" s="131">
        <v>1996.54</v>
      </c>
      <c r="M423" s="131">
        <v>1436.54</v>
      </c>
      <c r="N423" s="131">
        <v>3061</v>
      </c>
      <c r="O423" s="131">
        <f t="shared" si="132"/>
        <v>3061</v>
      </c>
      <c r="P423" s="131">
        <f t="shared" si="133"/>
        <v>3061</v>
      </c>
    </row>
    <row r="424" spans="1:16" ht="23.25" hidden="1" outlineLevel="1" x14ac:dyDescent="0.25">
      <c r="A424" s="67" t="s">
        <v>11</v>
      </c>
      <c r="B424" s="129" t="s">
        <v>561</v>
      </c>
      <c r="C424" s="129" t="s">
        <v>13</v>
      </c>
      <c r="D424" s="129" t="s">
        <v>33</v>
      </c>
      <c r="E424" s="129" t="s">
        <v>15</v>
      </c>
      <c r="F424" s="129" t="s">
        <v>16</v>
      </c>
      <c r="G424" s="130" t="s">
        <v>34</v>
      </c>
      <c r="H424" s="131">
        <v>253.8</v>
      </c>
      <c r="I424" s="131">
        <f t="shared" si="141"/>
        <v>0</v>
      </c>
      <c r="J424" s="131">
        <v>0</v>
      </c>
      <c r="K424" s="131">
        <v>0</v>
      </c>
      <c r="L424" s="131">
        <v>0</v>
      </c>
      <c r="M424" s="131">
        <v>0</v>
      </c>
      <c r="N424" s="131">
        <v>0</v>
      </c>
      <c r="O424" s="131">
        <f t="shared" si="132"/>
        <v>0</v>
      </c>
      <c r="P424" s="131">
        <f t="shared" si="133"/>
        <v>0</v>
      </c>
    </row>
    <row r="425" spans="1:16" ht="34.5" hidden="1" outlineLevel="1" x14ac:dyDescent="0.25">
      <c r="A425" s="67" t="s">
        <v>11</v>
      </c>
      <c r="B425" s="129" t="s">
        <v>561</v>
      </c>
      <c r="C425" s="129" t="s">
        <v>13</v>
      </c>
      <c r="D425" s="129" t="s">
        <v>37</v>
      </c>
      <c r="E425" s="129" t="s">
        <v>18</v>
      </c>
      <c r="F425" s="129" t="s">
        <v>19</v>
      </c>
      <c r="G425" s="130" t="s">
        <v>39</v>
      </c>
      <c r="H425" s="131">
        <v>0</v>
      </c>
      <c r="I425" s="131">
        <f t="shared" si="141"/>
        <v>0</v>
      </c>
      <c r="J425" s="131">
        <v>95</v>
      </c>
      <c r="K425" s="131">
        <v>95</v>
      </c>
      <c r="L425" s="131">
        <v>114.23</v>
      </c>
      <c r="M425" s="131">
        <v>82.23</v>
      </c>
      <c r="N425" s="131">
        <v>175</v>
      </c>
      <c r="O425" s="131">
        <f t="shared" si="132"/>
        <v>175</v>
      </c>
      <c r="P425" s="131">
        <f t="shared" si="133"/>
        <v>175</v>
      </c>
    </row>
    <row r="426" spans="1:16" ht="23.25" hidden="1" outlineLevel="1" x14ac:dyDescent="0.25">
      <c r="A426" s="67" t="s">
        <v>11</v>
      </c>
      <c r="B426" s="129" t="s">
        <v>561</v>
      </c>
      <c r="C426" s="129" t="s">
        <v>13</v>
      </c>
      <c r="D426" s="129" t="s">
        <v>37</v>
      </c>
      <c r="E426" s="129" t="s">
        <v>15</v>
      </c>
      <c r="F426" s="129" t="s">
        <v>16</v>
      </c>
      <c r="G426" s="130" t="s">
        <v>38</v>
      </c>
      <c r="H426" s="131">
        <v>14.51</v>
      </c>
      <c r="I426" s="131">
        <f t="shared" si="141"/>
        <v>0</v>
      </c>
      <c r="J426" s="131">
        <v>0</v>
      </c>
      <c r="K426" s="131">
        <v>0</v>
      </c>
      <c r="L426" s="131">
        <v>0</v>
      </c>
      <c r="M426" s="131">
        <v>0</v>
      </c>
      <c r="N426" s="131">
        <v>0</v>
      </c>
      <c r="O426" s="131">
        <f t="shared" si="132"/>
        <v>0</v>
      </c>
      <c r="P426" s="131">
        <f t="shared" si="133"/>
        <v>0</v>
      </c>
    </row>
    <row r="427" spans="1:16" ht="34.5" hidden="1" outlineLevel="1" x14ac:dyDescent="0.25">
      <c r="A427" s="67" t="s">
        <v>11</v>
      </c>
      <c r="B427" s="129" t="s">
        <v>561</v>
      </c>
      <c r="C427" s="129" t="s">
        <v>13</v>
      </c>
      <c r="D427" s="129" t="s">
        <v>41</v>
      </c>
      <c r="E427" s="129" t="s">
        <v>18</v>
      </c>
      <c r="F427" s="129" t="s">
        <v>19</v>
      </c>
      <c r="G427" s="130" t="s">
        <v>43</v>
      </c>
      <c r="H427" s="131">
        <v>0</v>
      </c>
      <c r="I427" s="131">
        <f t="shared" si="141"/>
        <v>0</v>
      </c>
      <c r="J427" s="131">
        <v>357</v>
      </c>
      <c r="K427" s="131">
        <v>357</v>
      </c>
      <c r="L427" s="131">
        <v>360.08000000000004</v>
      </c>
      <c r="M427" s="131">
        <v>240.08</v>
      </c>
      <c r="N427" s="131">
        <v>656</v>
      </c>
      <c r="O427" s="131">
        <f t="shared" si="132"/>
        <v>656</v>
      </c>
      <c r="P427" s="131">
        <f t="shared" si="133"/>
        <v>656</v>
      </c>
    </row>
    <row r="428" spans="1:16" ht="23.25" hidden="1" outlineLevel="1" x14ac:dyDescent="0.25">
      <c r="A428" s="67" t="s">
        <v>11</v>
      </c>
      <c r="B428" s="129" t="s">
        <v>561</v>
      </c>
      <c r="C428" s="129" t="s">
        <v>13</v>
      </c>
      <c r="D428" s="129" t="s">
        <v>41</v>
      </c>
      <c r="E428" s="129" t="s">
        <v>15</v>
      </c>
      <c r="F428" s="129" t="s">
        <v>16</v>
      </c>
      <c r="G428" s="130" t="s">
        <v>42</v>
      </c>
      <c r="H428" s="131">
        <v>54.38</v>
      </c>
      <c r="I428" s="131">
        <f t="shared" si="141"/>
        <v>0</v>
      </c>
      <c r="J428" s="131">
        <v>0</v>
      </c>
      <c r="K428" s="131">
        <v>0</v>
      </c>
      <c r="L428" s="131">
        <v>0</v>
      </c>
      <c r="M428" s="131">
        <v>0</v>
      </c>
      <c r="N428" s="131">
        <v>0</v>
      </c>
      <c r="O428" s="131">
        <f t="shared" si="132"/>
        <v>0</v>
      </c>
      <c r="P428" s="131">
        <f t="shared" si="133"/>
        <v>0</v>
      </c>
    </row>
    <row r="429" spans="1:16" ht="34.5" hidden="1" outlineLevel="1" x14ac:dyDescent="0.25">
      <c r="A429" s="67" t="s">
        <v>11</v>
      </c>
      <c r="B429" s="129" t="s">
        <v>561</v>
      </c>
      <c r="C429" s="129" t="s">
        <v>13</v>
      </c>
      <c r="D429" s="129" t="s">
        <v>45</v>
      </c>
      <c r="E429" s="129" t="s">
        <v>18</v>
      </c>
      <c r="F429" s="129" t="s">
        <v>19</v>
      </c>
      <c r="G429" s="130" t="s">
        <v>47</v>
      </c>
      <c r="H429" s="131">
        <v>0</v>
      </c>
      <c r="I429" s="131">
        <f t="shared" si="141"/>
        <v>0</v>
      </c>
      <c r="J429" s="131">
        <v>119</v>
      </c>
      <c r="K429" s="131">
        <v>119</v>
      </c>
      <c r="L429" s="131">
        <v>116.97</v>
      </c>
      <c r="M429" s="131">
        <v>76.97</v>
      </c>
      <c r="N429" s="131">
        <v>219</v>
      </c>
      <c r="O429" s="131">
        <f t="shared" si="132"/>
        <v>219</v>
      </c>
      <c r="P429" s="131">
        <f t="shared" si="133"/>
        <v>219</v>
      </c>
    </row>
    <row r="430" spans="1:16" ht="23.25" hidden="1" outlineLevel="1" x14ac:dyDescent="0.25">
      <c r="A430" s="67" t="s">
        <v>11</v>
      </c>
      <c r="B430" s="129" t="s">
        <v>561</v>
      </c>
      <c r="C430" s="129" t="s">
        <v>13</v>
      </c>
      <c r="D430" s="129" t="s">
        <v>45</v>
      </c>
      <c r="E430" s="129" t="s">
        <v>15</v>
      </c>
      <c r="F430" s="129" t="s">
        <v>16</v>
      </c>
      <c r="G430" s="130" t="s">
        <v>46</v>
      </c>
      <c r="H430" s="131">
        <v>18.13</v>
      </c>
      <c r="I430" s="131">
        <f t="shared" si="141"/>
        <v>0</v>
      </c>
      <c r="J430" s="131">
        <v>0</v>
      </c>
      <c r="K430" s="131">
        <v>0</v>
      </c>
      <c r="L430" s="131">
        <v>0</v>
      </c>
      <c r="M430" s="131">
        <v>0</v>
      </c>
      <c r="N430" s="131">
        <v>0</v>
      </c>
      <c r="O430" s="131">
        <f t="shared" si="132"/>
        <v>0</v>
      </c>
      <c r="P430" s="131">
        <f t="shared" si="133"/>
        <v>0</v>
      </c>
    </row>
    <row r="431" spans="1:16" ht="34.5" hidden="1" outlineLevel="1" x14ac:dyDescent="0.25">
      <c r="A431" s="67" t="s">
        <v>11</v>
      </c>
      <c r="B431" s="129" t="s">
        <v>561</v>
      </c>
      <c r="C431" s="129" t="s">
        <v>13</v>
      </c>
      <c r="D431" s="129" t="s">
        <v>49</v>
      </c>
      <c r="E431" s="129" t="s">
        <v>18</v>
      </c>
      <c r="F431" s="129" t="s">
        <v>19</v>
      </c>
      <c r="G431" s="130" t="s">
        <v>51</v>
      </c>
      <c r="H431" s="131">
        <v>0</v>
      </c>
      <c r="I431" s="131">
        <f t="shared" si="141"/>
        <v>0</v>
      </c>
      <c r="J431" s="131">
        <v>565</v>
      </c>
      <c r="K431" s="131">
        <v>565</v>
      </c>
      <c r="L431" s="131">
        <v>677.32999999999993</v>
      </c>
      <c r="M431" s="131">
        <v>487.33</v>
      </c>
      <c r="N431" s="131">
        <v>1038</v>
      </c>
      <c r="O431" s="131">
        <f t="shared" si="132"/>
        <v>1038</v>
      </c>
      <c r="P431" s="131">
        <f t="shared" si="133"/>
        <v>1038</v>
      </c>
    </row>
    <row r="432" spans="1:16" ht="23.25" hidden="1" outlineLevel="1" x14ac:dyDescent="0.25">
      <c r="A432" s="67" t="s">
        <v>11</v>
      </c>
      <c r="B432" s="129" t="s">
        <v>561</v>
      </c>
      <c r="C432" s="129" t="s">
        <v>13</v>
      </c>
      <c r="D432" s="129" t="s">
        <v>49</v>
      </c>
      <c r="E432" s="129" t="s">
        <v>15</v>
      </c>
      <c r="F432" s="129" t="s">
        <v>16</v>
      </c>
      <c r="G432" s="130" t="s">
        <v>50</v>
      </c>
      <c r="H432" s="131">
        <v>85.44</v>
      </c>
      <c r="I432" s="131">
        <f t="shared" si="141"/>
        <v>0</v>
      </c>
      <c r="J432" s="131">
        <v>0</v>
      </c>
      <c r="K432" s="131">
        <v>0</v>
      </c>
      <c r="L432" s="131">
        <v>0</v>
      </c>
      <c r="M432" s="131">
        <v>0</v>
      </c>
      <c r="N432" s="131">
        <v>0</v>
      </c>
      <c r="O432" s="131">
        <f t="shared" si="132"/>
        <v>0</v>
      </c>
      <c r="P432" s="131">
        <f t="shared" si="133"/>
        <v>0</v>
      </c>
    </row>
    <row r="433" spans="1:17" ht="23.25" hidden="1" outlineLevel="1" x14ac:dyDescent="0.25">
      <c r="A433" s="66"/>
      <c r="B433" s="129" t="s">
        <v>561</v>
      </c>
      <c r="C433" s="129" t="s">
        <v>662</v>
      </c>
      <c r="D433" s="129" t="s">
        <v>525</v>
      </c>
      <c r="E433" s="129"/>
      <c r="F433" s="129"/>
      <c r="G433" s="130" t="s">
        <v>529</v>
      </c>
      <c r="H433" s="131">
        <v>0</v>
      </c>
      <c r="I433" s="131">
        <f t="shared" si="141"/>
        <v>0</v>
      </c>
      <c r="J433" s="131">
        <f t="shared" ref="J433:P433" si="142">SUM(J419:J432)</f>
        <v>4277</v>
      </c>
      <c r="K433" s="131">
        <f t="shared" si="142"/>
        <v>4277</v>
      </c>
      <c r="L433" s="131">
        <f t="shared" si="142"/>
        <v>4653.3899999999994</v>
      </c>
      <c r="M433" s="131">
        <f t="shared" si="142"/>
        <v>3235.3899999999994</v>
      </c>
      <c r="N433" s="131">
        <f t="shared" si="142"/>
        <v>7881</v>
      </c>
      <c r="O433" s="131">
        <f t="shared" si="142"/>
        <v>7881</v>
      </c>
      <c r="P433" s="131">
        <f t="shared" si="142"/>
        <v>7881</v>
      </c>
    </row>
    <row r="434" spans="1:17" hidden="1" outlineLevel="1" x14ac:dyDescent="0.25">
      <c r="A434" s="67" t="s">
        <v>11</v>
      </c>
      <c r="B434" s="129" t="s">
        <v>561</v>
      </c>
      <c r="C434" s="129" t="s">
        <v>13</v>
      </c>
      <c r="D434" s="129" t="s">
        <v>55</v>
      </c>
      <c r="E434" s="129" t="s">
        <v>15</v>
      </c>
      <c r="F434" s="129" t="s">
        <v>16</v>
      </c>
      <c r="G434" s="130" t="s">
        <v>197</v>
      </c>
      <c r="H434" s="131">
        <v>0</v>
      </c>
      <c r="I434" s="131">
        <f t="shared" si="141"/>
        <v>0</v>
      </c>
      <c r="J434" s="131">
        <v>0</v>
      </c>
      <c r="K434" s="131">
        <v>0</v>
      </c>
      <c r="L434" s="131">
        <v>10</v>
      </c>
      <c r="M434" s="131">
        <v>8.8000000000000007</v>
      </c>
      <c r="N434" s="131">
        <v>10</v>
      </c>
      <c r="O434" s="131">
        <f t="shared" si="132"/>
        <v>10</v>
      </c>
      <c r="P434" s="131">
        <f t="shared" si="133"/>
        <v>10</v>
      </c>
      <c r="Q434" s="37"/>
    </row>
    <row r="435" spans="1:17" hidden="1" outlineLevel="1" x14ac:dyDescent="0.25">
      <c r="A435" s="66"/>
      <c r="B435" s="129" t="s">
        <v>561</v>
      </c>
      <c r="C435" s="129" t="s">
        <v>662</v>
      </c>
      <c r="D435" s="129" t="s">
        <v>537</v>
      </c>
      <c r="E435" s="129"/>
      <c r="F435" s="129"/>
      <c r="G435" s="130" t="s">
        <v>683</v>
      </c>
      <c r="H435" s="131">
        <v>0</v>
      </c>
      <c r="I435" s="131">
        <f t="shared" si="141"/>
        <v>0</v>
      </c>
      <c r="J435" s="131">
        <f t="shared" ref="J435:P435" si="143">SUM(J434)</f>
        <v>0</v>
      </c>
      <c r="K435" s="131">
        <f t="shared" si="143"/>
        <v>0</v>
      </c>
      <c r="L435" s="131">
        <f t="shared" si="143"/>
        <v>10</v>
      </c>
      <c r="M435" s="131">
        <f t="shared" si="143"/>
        <v>8.8000000000000007</v>
      </c>
      <c r="N435" s="131">
        <f t="shared" si="143"/>
        <v>10</v>
      </c>
      <c r="O435" s="131">
        <f t="shared" si="143"/>
        <v>10</v>
      </c>
      <c r="P435" s="131">
        <f t="shared" si="143"/>
        <v>10</v>
      </c>
      <c r="Q435" s="37"/>
    </row>
    <row r="436" spans="1:17" hidden="1" outlineLevel="1" x14ac:dyDescent="0.25">
      <c r="A436" s="67" t="s">
        <v>11</v>
      </c>
      <c r="B436" s="129" t="s">
        <v>561</v>
      </c>
      <c r="C436" s="129" t="s">
        <v>13</v>
      </c>
      <c r="D436" s="129" t="s">
        <v>70</v>
      </c>
      <c r="E436" s="129" t="s">
        <v>15</v>
      </c>
      <c r="F436" s="129" t="s">
        <v>16</v>
      </c>
      <c r="G436" s="130" t="s">
        <v>71</v>
      </c>
      <c r="H436" s="131">
        <v>0</v>
      </c>
      <c r="I436" s="131">
        <f t="shared" si="141"/>
        <v>0</v>
      </c>
      <c r="J436" s="131">
        <v>30</v>
      </c>
      <c r="K436" s="131">
        <v>30</v>
      </c>
      <c r="L436" s="131">
        <f>M436/10*12</f>
        <v>36.480000000000004</v>
      </c>
      <c r="M436" s="131">
        <v>30.4</v>
      </c>
      <c r="N436" s="131">
        <v>40</v>
      </c>
      <c r="O436" s="131">
        <f t="shared" si="132"/>
        <v>40</v>
      </c>
      <c r="P436" s="131">
        <f t="shared" si="133"/>
        <v>40</v>
      </c>
    </row>
    <row r="437" spans="1:17" ht="23.25" hidden="1" outlineLevel="1" x14ac:dyDescent="0.25">
      <c r="A437" s="67" t="s">
        <v>11</v>
      </c>
      <c r="B437" s="129" t="s">
        <v>561</v>
      </c>
      <c r="C437" s="129" t="s">
        <v>13</v>
      </c>
      <c r="D437" s="129" t="s">
        <v>75</v>
      </c>
      <c r="E437" s="129" t="s">
        <v>15</v>
      </c>
      <c r="F437" s="129" t="s">
        <v>16</v>
      </c>
      <c r="G437" s="130" t="s">
        <v>76</v>
      </c>
      <c r="H437" s="131">
        <v>65.45</v>
      </c>
      <c r="I437" s="131">
        <f t="shared" si="141"/>
        <v>0</v>
      </c>
      <c r="J437" s="131">
        <v>60</v>
      </c>
      <c r="K437" s="131">
        <v>60</v>
      </c>
      <c r="L437" s="131">
        <f>M437/10*12</f>
        <v>69.972000000000008</v>
      </c>
      <c r="M437" s="131">
        <v>58.31</v>
      </c>
      <c r="N437" s="131">
        <v>70</v>
      </c>
      <c r="O437" s="131">
        <f t="shared" si="132"/>
        <v>70</v>
      </c>
      <c r="P437" s="131">
        <f t="shared" si="133"/>
        <v>70</v>
      </c>
    </row>
    <row r="438" spans="1:17" hidden="1" outlineLevel="1" x14ac:dyDescent="0.25">
      <c r="A438" s="66"/>
      <c r="B438" s="129" t="s">
        <v>561</v>
      </c>
      <c r="C438" s="129" t="s">
        <v>662</v>
      </c>
      <c r="D438" s="129" t="s">
        <v>538</v>
      </c>
      <c r="E438" s="129"/>
      <c r="F438" s="129"/>
      <c r="G438" s="130" t="s">
        <v>198</v>
      </c>
      <c r="H438" s="131">
        <v>0</v>
      </c>
      <c r="I438" s="131">
        <f t="shared" si="141"/>
        <v>0</v>
      </c>
      <c r="J438" s="131">
        <f t="shared" ref="J438:P438" si="144">SUM(J436:J437)</f>
        <v>90</v>
      </c>
      <c r="K438" s="131">
        <f t="shared" si="144"/>
        <v>90</v>
      </c>
      <c r="L438" s="131">
        <f t="shared" si="144"/>
        <v>106.45200000000001</v>
      </c>
      <c r="M438" s="131">
        <f t="shared" si="144"/>
        <v>88.710000000000008</v>
      </c>
      <c r="N438" s="131">
        <f t="shared" si="144"/>
        <v>110</v>
      </c>
      <c r="O438" s="131">
        <f t="shared" si="144"/>
        <v>110</v>
      </c>
      <c r="P438" s="131">
        <f t="shared" si="144"/>
        <v>110</v>
      </c>
    </row>
    <row r="439" spans="1:17" hidden="1" outlineLevel="1" x14ac:dyDescent="0.25">
      <c r="A439" s="67" t="s">
        <v>11</v>
      </c>
      <c r="B439" s="129" t="s">
        <v>625</v>
      </c>
      <c r="C439" s="129" t="s">
        <v>13</v>
      </c>
      <c r="D439" s="129" t="s">
        <v>100</v>
      </c>
      <c r="E439" s="129" t="s">
        <v>18</v>
      </c>
      <c r="F439" s="129" t="s">
        <v>19</v>
      </c>
      <c r="G439" s="130" t="s">
        <v>101</v>
      </c>
      <c r="H439" s="131">
        <v>0</v>
      </c>
      <c r="I439" s="131">
        <f t="shared" si="141"/>
        <v>0</v>
      </c>
      <c r="J439" s="131">
        <v>0</v>
      </c>
      <c r="K439" s="131">
        <v>300</v>
      </c>
      <c r="L439" s="131">
        <v>300</v>
      </c>
      <c r="M439" s="131">
        <v>215.2</v>
      </c>
      <c r="N439" s="131">
        <v>300</v>
      </c>
      <c r="O439" s="131">
        <f>N439</f>
        <v>300</v>
      </c>
      <c r="P439" s="131">
        <f>N439</f>
        <v>300</v>
      </c>
    </row>
    <row r="440" spans="1:17" ht="23.25" hidden="1" outlineLevel="1" x14ac:dyDescent="0.25">
      <c r="A440" s="67" t="s">
        <v>11</v>
      </c>
      <c r="B440" s="129" t="s">
        <v>561</v>
      </c>
      <c r="C440" s="129" t="s">
        <v>13</v>
      </c>
      <c r="D440" s="129" t="s">
        <v>78</v>
      </c>
      <c r="E440" s="129" t="s">
        <v>15</v>
      </c>
      <c r="F440" s="129" t="s">
        <v>16</v>
      </c>
      <c r="G440" s="130" t="s">
        <v>79</v>
      </c>
      <c r="H440" s="131">
        <v>0</v>
      </c>
      <c r="I440" s="131">
        <f t="shared" si="141"/>
        <v>0</v>
      </c>
      <c r="J440" s="131">
        <v>1156</v>
      </c>
      <c r="K440" s="131">
        <v>1100</v>
      </c>
      <c r="L440" s="131">
        <v>1100</v>
      </c>
      <c r="M440" s="131">
        <v>0</v>
      </c>
      <c r="N440" s="131">
        <v>1000</v>
      </c>
      <c r="O440" s="131">
        <f t="shared" si="132"/>
        <v>1000</v>
      </c>
      <c r="P440" s="131">
        <f t="shared" si="133"/>
        <v>1000</v>
      </c>
    </row>
    <row r="441" spans="1:17" ht="34.5" hidden="1" outlineLevel="1" x14ac:dyDescent="0.25">
      <c r="A441" s="67" t="s">
        <v>11</v>
      </c>
      <c r="B441" s="129" t="s">
        <v>561</v>
      </c>
      <c r="C441" s="129" t="s">
        <v>13</v>
      </c>
      <c r="D441" s="129" t="s">
        <v>85</v>
      </c>
      <c r="E441" s="129" t="s">
        <v>15</v>
      </c>
      <c r="F441" s="129" t="s">
        <v>16</v>
      </c>
      <c r="G441" s="130" t="s">
        <v>86</v>
      </c>
      <c r="H441" s="131">
        <v>0</v>
      </c>
      <c r="I441" s="131">
        <f t="shared" si="141"/>
        <v>0</v>
      </c>
      <c r="J441" s="131">
        <v>0</v>
      </c>
      <c r="K441" s="131">
        <v>50</v>
      </c>
      <c r="L441" s="131">
        <f t="shared" ref="L441:L447" si="145">M441/10*12</f>
        <v>59.640000000000008</v>
      </c>
      <c r="M441" s="131">
        <v>49.7</v>
      </c>
      <c r="N441" s="131">
        <v>50</v>
      </c>
      <c r="O441" s="131">
        <f t="shared" si="132"/>
        <v>50</v>
      </c>
      <c r="P441" s="131">
        <f t="shared" si="133"/>
        <v>50</v>
      </c>
    </row>
    <row r="442" spans="1:17" hidden="1" outlineLevel="1" x14ac:dyDescent="0.25">
      <c r="A442" s="67" t="s">
        <v>11</v>
      </c>
      <c r="B442" s="129" t="s">
        <v>561</v>
      </c>
      <c r="C442" s="129" t="s">
        <v>13</v>
      </c>
      <c r="D442" s="129" t="s">
        <v>89</v>
      </c>
      <c r="E442" s="129" t="s">
        <v>15</v>
      </c>
      <c r="F442" s="129" t="s">
        <v>16</v>
      </c>
      <c r="G442" s="130" t="s">
        <v>91</v>
      </c>
      <c r="H442" s="131">
        <v>0</v>
      </c>
      <c r="I442" s="131">
        <f t="shared" si="141"/>
        <v>0</v>
      </c>
      <c r="J442" s="131">
        <v>350</v>
      </c>
      <c r="K442" s="131">
        <v>350</v>
      </c>
      <c r="L442" s="131">
        <f t="shared" si="145"/>
        <v>190.78800000000001</v>
      </c>
      <c r="M442" s="131">
        <v>158.99</v>
      </c>
      <c r="N442" s="131">
        <v>370</v>
      </c>
      <c r="O442" s="131">
        <f t="shared" si="132"/>
        <v>370</v>
      </c>
      <c r="P442" s="131">
        <f t="shared" si="133"/>
        <v>370</v>
      </c>
    </row>
    <row r="443" spans="1:17" ht="23.25" hidden="1" outlineLevel="1" x14ac:dyDescent="0.25">
      <c r="A443" s="67" t="s">
        <v>11</v>
      </c>
      <c r="B443" s="129" t="s">
        <v>561</v>
      </c>
      <c r="C443" s="129" t="s">
        <v>13</v>
      </c>
      <c r="D443" s="129" t="s">
        <v>89</v>
      </c>
      <c r="E443" s="129" t="s">
        <v>15</v>
      </c>
      <c r="F443" s="129" t="s">
        <v>16</v>
      </c>
      <c r="G443" s="130" t="s">
        <v>92</v>
      </c>
      <c r="H443" s="131">
        <v>0</v>
      </c>
      <c r="I443" s="131">
        <f t="shared" si="141"/>
        <v>0</v>
      </c>
      <c r="J443" s="131">
        <v>714</v>
      </c>
      <c r="K443" s="131">
        <v>714</v>
      </c>
      <c r="L443" s="131">
        <f t="shared" si="145"/>
        <v>0</v>
      </c>
      <c r="M443" s="131">
        <v>0</v>
      </c>
      <c r="N443" s="131">
        <v>734</v>
      </c>
      <c r="O443" s="131">
        <f t="shared" si="132"/>
        <v>734</v>
      </c>
      <c r="P443" s="131">
        <f t="shared" si="133"/>
        <v>734</v>
      </c>
    </row>
    <row r="444" spans="1:17" hidden="1" outlineLevel="1" x14ac:dyDescent="0.25">
      <c r="A444" s="67" t="s">
        <v>11</v>
      </c>
      <c r="B444" s="129" t="s">
        <v>561</v>
      </c>
      <c r="C444" s="129" t="s">
        <v>13</v>
      </c>
      <c r="D444" s="129" t="s">
        <v>106</v>
      </c>
      <c r="E444" s="129" t="s">
        <v>15</v>
      </c>
      <c r="F444" s="129" t="s">
        <v>16</v>
      </c>
      <c r="G444" s="130" t="s">
        <v>107</v>
      </c>
      <c r="H444" s="131">
        <v>0</v>
      </c>
      <c r="I444" s="131">
        <f t="shared" si="141"/>
        <v>0</v>
      </c>
      <c r="J444" s="131">
        <v>10</v>
      </c>
      <c r="K444" s="131">
        <v>16</v>
      </c>
      <c r="L444" s="131">
        <f t="shared" si="145"/>
        <v>12.852000000000002</v>
      </c>
      <c r="M444" s="131">
        <v>10.71</v>
      </c>
      <c r="N444" s="131">
        <v>16</v>
      </c>
      <c r="O444" s="131">
        <f t="shared" si="132"/>
        <v>16</v>
      </c>
      <c r="P444" s="131">
        <f t="shared" si="133"/>
        <v>16</v>
      </c>
    </row>
    <row r="445" spans="1:17" hidden="1" outlineLevel="1" x14ac:dyDescent="0.25">
      <c r="A445" s="66"/>
      <c r="B445" s="129" t="s">
        <v>561</v>
      </c>
      <c r="C445" s="129" t="s">
        <v>662</v>
      </c>
      <c r="D445" s="129" t="s">
        <v>526</v>
      </c>
      <c r="E445" s="129"/>
      <c r="F445" s="129"/>
      <c r="G445" s="130" t="s">
        <v>649</v>
      </c>
      <c r="H445" s="131">
        <v>0</v>
      </c>
      <c r="I445" s="131">
        <f t="shared" si="141"/>
        <v>0</v>
      </c>
      <c r="J445" s="131">
        <f t="shared" ref="J445:P445" si="146">SUM(J439:J444)</f>
        <v>2230</v>
      </c>
      <c r="K445" s="131">
        <f t="shared" si="146"/>
        <v>2530</v>
      </c>
      <c r="L445" s="131">
        <f t="shared" si="146"/>
        <v>1663.2800000000002</v>
      </c>
      <c r="M445" s="131">
        <f t="shared" si="146"/>
        <v>434.59999999999997</v>
      </c>
      <c r="N445" s="131">
        <f t="shared" si="146"/>
        <v>2470</v>
      </c>
      <c r="O445" s="131">
        <f t="shared" si="146"/>
        <v>2470</v>
      </c>
      <c r="P445" s="131">
        <f t="shared" si="146"/>
        <v>2470</v>
      </c>
    </row>
    <row r="446" spans="1:17" ht="34.5" hidden="1" outlineLevel="1" x14ac:dyDescent="0.25">
      <c r="A446" s="67" t="s">
        <v>11</v>
      </c>
      <c r="B446" s="129" t="s">
        <v>561</v>
      </c>
      <c r="C446" s="129" t="s">
        <v>13</v>
      </c>
      <c r="D446" s="129" t="s">
        <v>129</v>
      </c>
      <c r="E446" s="129" t="s">
        <v>15</v>
      </c>
      <c r="F446" s="129" t="s">
        <v>16</v>
      </c>
      <c r="G446" s="130" t="s">
        <v>130</v>
      </c>
      <c r="H446" s="131">
        <v>118</v>
      </c>
      <c r="I446" s="131">
        <f t="shared" si="141"/>
        <v>0</v>
      </c>
      <c r="J446" s="131">
        <v>310</v>
      </c>
      <c r="K446" s="131">
        <v>310</v>
      </c>
      <c r="L446" s="131">
        <f t="shared" si="145"/>
        <v>36</v>
      </c>
      <c r="M446" s="131">
        <v>30</v>
      </c>
      <c r="N446" s="131">
        <v>310</v>
      </c>
      <c r="O446" s="131">
        <f t="shared" si="132"/>
        <v>310</v>
      </c>
      <c r="P446" s="131">
        <f t="shared" si="133"/>
        <v>310</v>
      </c>
    </row>
    <row r="447" spans="1:17" hidden="1" outlineLevel="1" x14ac:dyDescent="0.25">
      <c r="A447" s="67" t="s">
        <v>11</v>
      </c>
      <c r="B447" s="129" t="s">
        <v>561</v>
      </c>
      <c r="C447" s="129" t="s">
        <v>13</v>
      </c>
      <c r="D447" s="129" t="s">
        <v>152</v>
      </c>
      <c r="E447" s="129" t="s">
        <v>18</v>
      </c>
      <c r="F447" s="129" t="s">
        <v>19</v>
      </c>
      <c r="G447" s="130" t="s">
        <v>153</v>
      </c>
      <c r="H447" s="131">
        <v>0</v>
      </c>
      <c r="I447" s="131">
        <f t="shared" si="141"/>
        <v>0</v>
      </c>
      <c r="J447" s="131">
        <v>954</v>
      </c>
      <c r="K447" s="131">
        <v>754</v>
      </c>
      <c r="L447" s="131">
        <f t="shared" si="145"/>
        <v>756.51599999999985</v>
      </c>
      <c r="M447" s="131">
        <v>630.42999999999995</v>
      </c>
      <c r="N447" s="131">
        <v>1122</v>
      </c>
      <c r="O447" s="131">
        <f t="shared" si="132"/>
        <v>1122</v>
      </c>
      <c r="P447" s="131">
        <f t="shared" si="133"/>
        <v>1122</v>
      </c>
    </row>
    <row r="448" spans="1:17" ht="23.25" hidden="1" outlineLevel="1" x14ac:dyDescent="0.25">
      <c r="A448" s="67" t="s">
        <v>11</v>
      </c>
      <c r="B448" s="129" t="s">
        <v>561</v>
      </c>
      <c r="C448" s="129" t="s">
        <v>13</v>
      </c>
      <c r="D448" s="129" t="s">
        <v>156</v>
      </c>
      <c r="E448" s="129" t="s">
        <v>18</v>
      </c>
      <c r="F448" s="129" t="s">
        <v>19</v>
      </c>
      <c r="G448" s="130" t="s">
        <v>157</v>
      </c>
      <c r="H448" s="131">
        <v>0</v>
      </c>
      <c r="I448" s="131">
        <f t="shared" si="141"/>
        <v>0</v>
      </c>
      <c r="J448" s="131">
        <v>156</v>
      </c>
      <c r="K448" s="131">
        <v>156</v>
      </c>
      <c r="L448" s="131">
        <v>122.89</v>
      </c>
      <c r="M448" s="131">
        <v>82.89</v>
      </c>
      <c r="N448" s="131">
        <v>260</v>
      </c>
      <c r="O448" s="131">
        <f t="shared" si="132"/>
        <v>260</v>
      </c>
      <c r="P448" s="131">
        <f t="shared" si="133"/>
        <v>260</v>
      </c>
    </row>
    <row r="449" spans="1:17" hidden="1" outlineLevel="1" x14ac:dyDescent="0.25">
      <c r="A449" s="66"/>
      <c r="B449" s="129" t="s">
        <v>561</v>
      </c>
      <c r="C449" s="129" t="s">
        <v>662</v>
      </c>
      <c r="D449" s="129" t="s">
        <v>535</v>
      </c>
      <c r="E449" s="129"/>
      <c r="F449" s="129"/>
      <c r="G449" s="130" t="s">
        <v>536</v>
      </c>
      <c r="H449" s="131">
        <v>0</v>
      </c>
      <c r="I449" s="131">
        <f t="shared" si="141"/>
        <v>0</v>
      </c>
      <c r="J449" s="131">
        <f t="shared" si="141"/>
        <v>1420</v>
      </c>
      <c r="K449" s="131">
        <f t="shared" si="141"/>
        <v>1220</v>
      </c>
      <c r="L449" s="131">
        <f t="shared" si="141"/>
        <v>915.40599999999984</v>
      </c>
      <c r="M449" s="131">
        <f t="shared" si="141"/>
        <v>743.31999999999994</v>
      </c>
      <c r="N449" s="131">
        <f t="shared" si="141"/>
        <v>1692</v>
      </c>
      <c r="O449" s="131">
        <f t="shared" si="141"/>
        <v>1692</v>
      </c>
      <c r="P449" s="131">
        <f t="shared" si="141"/>
        <v>1692</v>
      </c>
    </row>
    <row r="450" spans="1:17" hidden="1" outlineLevel="1" x14ac:dyDescent="0.25">
      <c r="A450" s="64"/>
      <c r="B450" s="129" t="s">
        <v>561</v>
      </c>
      <c r="C450" s="129"/>
      <c r="D450" s="129"/>
      <c r="E450" s="129"/>
      <c r="F450" s="129"/>
      <c r="G450" s="130" t="s">
        <v>745</v>
      </c>
      <c r="H450" s="131">
        <v>16066.67</v>
      </c>
      <c r="I450" s="131">
        <v>10388.74</v>
      </c>
      <c r="J450" s="131">
        <f t="shared" ref="J450:P450" si="147">J449+J445+J438+J435+J433+J418</f>
        <v>19911</v>
      </c>
      <c r="K450" s="131">
        <f t="shared" si="147"/>
        <v>20011</v>
      </c>
      <c r="L450" s="131">
        <f t="shared" si="147"/>
        <v>21709.938000000002</v>
      </c>
      <c r="M450" s="131">
        <f t="shared" si="147"/>
        <v>14872.23</v>
      </c>
      <c r="N450" s="131">
        <f t="shared" si="147"/>
        <v>34300</v>
      </c>
      <c r="O450" s="131">
        <f t="shared" si="147"/>
        <v>34300</v>
      </c>
      <c r="P450" s="131">
        <f t="shared" si="147"/>
        <v>34300</v>
      </c>
    </row>
    <row r="451" spans="1:17" hidden="1" outlineLevel="1" x14ac:dyDescent="0.25">
      <c r="A451" s="64"/>
      <c r="B451" s="129" t="s">
        <v>746</v>
      </c>
      <c r="C451" s="129"/>
      <c r="D451" s="129"/>
      <c r="E451" s="129"/>
      <c r="F451" s="129"/>
      <c r="G451" s="130" t="s">
        <v>747</v>
      </c>
      <c r="H451" s="131">
        <f>H450+H414+H369</f>
        <v>68679.099999999991</v>
      </c>
      <c r="I451" s="131">
        <f t="shared" ref="I451:Q451" si="148">I450+I414+I369</f>
        <v>63251.130000000005</v>
      </c>
      <c r="J451" s="131">
        <f t="shared" si="148"/>
        <v>67377</v>
      </c>
      <c r="K451" s="131">
        <f t="shared" si="148"/>
        <v>68791.260000000009</v>
      </c>
      <c r="L451" s="131">
        <f t="shared" si="148"/>
        <v>71718.537000000011</v>
      </c>
      <c r="M451" s="131">
        <f t="shared" si="148"/>
        <v>54580.68</v>
      </c>
      <c r="N451" s="131">
        <f t="shared" si="148"/>
        <v>89192</v>
      </c>
      <c r="O451" s="131">
        <f t="shared" si="148"/>
        <v>89192</v>
      </c>
      <c r="P451" s="131">
        <f t="shared" si="148"/>
        <v>89192</v>
      </c>
      <c r="Q451" s="123">
        <f t="shared" si="148"/>
        <v>0</v>
      </c>
    </row>
    <row r="452" spans="1:17" ht="23.25" hidden="1" outlineLevel="1" x14ac:dyDescent="0.25">
      <c r="A452" s="66" t="s">
        <v>11</v>
      </c>
      <c r="B452" s="129" t="s">
        <v>562</v>
      </c>
      <c r="C452" s="129" t="s">
        <v>330</v>
      </c>
      <c r="D452" s="129" t="s">
        <v>535</v>
      </c>
      <c r="E452" s="129" t="s">
        <v>18</v>
      </c>
      <c r="F452" s="129" t="s">
        <v>331</v>
      </c>
      <c r="G452" s="130" t="s">
        <v>612</v>
      </c>
      <c r="H452" s="131">
        <v>234.2</v>
      </c>
      <c r="I452" s="131">
        <v>1744.8</v>
      </c>
      <c r="J452" s="131">
        <v>1000</v>
      </c>
      <c r="K452" s="131">
        <v>1000</v>
      </c>
      <c r="L452" s="131">
        <v>1000</v>
      </c>
      <c r="M452" s="131">
        <v>0</v>
      </c>
      <c r="N452" s="131">
        <v>1000</v>
      </c>
      <c r="O452" s="131">
        <f t="shared" si="132"/>
        <v>1000</v>
      </c>
      <c r="P452" s="131">
        <f t="shared" si="133"/>
        <v>1000</v>
      </c>
    </row>
    <row r="453" spans="1:17" hidden="1" outlineLevel="1" x14ac:dyDescent="0.25">
      <c r="A453" s="66"/>
      <c r="B453" s="129" t="s">
        <v>852</v>
      </c>
      <c r="C453" s="129" t="s">
        <v>679</v>
      </c>
      <c r="D453" s="129" t="s">
        <v>535</v>
      </c>
      <c r="E453" s="129"/>
      <c r="F453" s="129"/>
      <c r="G453" s="130" t="s">
        <v>853</v>
      </c>
      <c r="H453" s="131">
        <v>0</v>
      </c>
      <c r="I453" s="131">
        <v>2836.98</v>
      </c>
      <c r="J453" s="131">
        <v>0</v>
      </c>
      <c r="K453" s="131">
        <f t="shared" ref="K453:M453" si="149">SUM(K452)</f>
        <v>1000</v>
      </c>
      <c r="L453" s="131">
        <v>0</v>
      </c>
      <c r="M453" s="131">
        <f t="shared" si="149"/>
        <v>0</v>
      </c>
      <c r="N453" s="131">
        <v>0</v>
      </c>
      <c r="O453" s="131">
        <v>0</v>
      </c>
      <c r="P453" s="131">
        <v>0</v>
      </c>
    </row>
    <row r="454" spans="1:17" hidden="1" outlineLevel="1" x14ac:dyDescent="0.25">
      <c r="A454" s="64"/>
      <c r="B454" s="129" t="s">
        <v>748</v>
      </c>
      <c r="C454" s="129"/>
      <c r="D454" s="129"/>
      <c r="E454" s="129"/>
      <c r="F454" s="129"/>
      <c r="G454" s="130" t="s">
        <v>749</v>
      </c>
      <c r="H454" s="131">
        <f>H453+H452</f>
        <v>234.2</v>
      </c>
      <c r="I454" s="131">
        <f t="shared" ref="I454:P454" si="150">I453+I452</f>
        <v>4581.78</v>
      </c>
      <c r="J454" s="131">
        <f t="shared" si="150"/>
        <v>1000</v>
      </c>
      <c r="K454" s="131">
        <f t="shared" si="150"/>
        <v>2000</v>
      </c>
      <c r="L454" s="131">
        <f t="shared" si="150"/>
        <v>1000</v>
      </c>
      <c r="M454" s="131">
        <f t="shared" si="150"/>
        <v>0</v>
      </c>
      <c r="N454" s="131">
        <f t="shared" si="150"/>
        <v>1000</v>
      </c>
      <c r="O454" s="131">
        <f t="shared" si="150"/>
        <v>1000</v>
      </c>
      <c r="P454" s="131">
        <f t="shared" si="150"/>
        <v>1000</v>
      </c>
    </row>
    <row r="455" spans="1:17" hidden="1" outlineLevel="1" x14ac:dyDescent="0.25">
      <c r="A455" s="6" t="s">
        <v>11</v>
      </c>
      <c r="B455" s="129" t="s">
        <v>563</v>
      </c>
      <c r="C455" s="129" t="s">
        <v>230</v>
      </c>
      <c r="D455" s="129" t="s">
        <v>57</v>
      </c>
      <c r="E455" s="129" t="s">
        <v>18</v>
      </c>
      <c r="F455" s="129" t="s">
        <v>231</v>
      </c>
      <c r="G455" s="130" t="s">
        <v>232</v>
      </c>
      <c r="H455" s="131">
        <v>0</v>
      </c>
      <c r="I455" s="131">
        <v>589.88</v>
      </c>
      <c r="J455" s="131">
        <v>600</v>
      </c>
      <c r="K455" s="131">
        <v>300</v>
      </c>
      <c r="L455" s="131">
        <v>0</v>
      </c>
      <c r="M455" s="131">
        <v>-25.82</v>
      </c>
      <c r="N455" s="131">
        <v>0</v>
      </c>
      <c r="O455" s="131">
        <f t="shared" si="132"/>
        <v>0</v>
      </c>
      <c r="P455" s="131">
        <f t="shared" si="133"/>
        <v>0</v>
      </c>
    </row>
    <row r="456" spans="1:17" hidden="1" outlineLevel="1" x14ac:dyDescent="0.25">
      <c r="A456" s="6" t="s">
        <v>11</v>
      </c>
      <c r="B456" s="129" t="s">
        <v>563</v>
      </c>
      <c r="C456" s="129" t="s">
        <v>230</v>
      </c>
      <c r="D456" s="129" t="s">
        <v>57</v>
      </c>
      <c r="E456" s="129" t="s">
        <v>18</v>
      </c>
      <c r="F456" s="129" t="s">
        <v>231</v>
      </c>
      <c r="G456" s="130" t="s">
        <v>233</v>
      </c>
      <c r="H456" s="131">
        <v>6527.18</v>
      </c>
      <c r="I456" s="131">
        <v>5979.5</v>
      </c>
      <c r="J456" s="131">
        <v>6000</v>
      </c>
      <c r="K456" s="131">
        <v>6300</v>
      </c>
      <c r="L456" s="131">
        <f>M456/11*12</f>
        <v>7581.545454545454</v>
      </c>
      <c r="M456" s="131">
        <v>6949.75</v>
      </c>
      <c r="N456" s="131">
        <v>8000</v>
      </c>
      <c r="O456" s="131">
        <f t="shared" si="132"/>
        <v>8000</v>
      </c>
      <c r="P456" s="131">
        <f t="shared" si="133"/>
        <v>8000</v>
      </c>
    </row>
    <row r="457" spans="1:17" hidden="1" outlineLevel="1" x14ac:dyDescent="0.25">
      <c r="A457" s="6" t="s">
        <v>11</v>
      </c>
      <c r="B457" s="129" t="s">
        <v>563</v>
      </c>
      <c r="C457" s="129" t="s">
        <v>230</v>
      </c>
      <c r="D457" s="129" t="s">
        <v>57</v>
      </c>
      <c r="E457" s="129" t="s">
        <v>18</v>
      </c>
      <c r="F457" s="129" t="s">
        <v>231</v>
      </c>
      <c r="G457" s="130" t="s">
        <v>234</v>
      </c>
      <c r="H457" s="131">
        <v>45.86</v>
      </c>
      <c r="I457" s="131">
        <v>51.16</v>
      </c>
      <c r="J457" s="131">
        <v>50</v>
      </c>
      <c r="K457" s="131">
        <v>50</v>
      </c>
      <c r="L457" s="131">
        <f t="shared" ref="L457:L465" si="151">M457/10*12</f>
        <v>40.896000000000001</v>
      </c>
      <c r="M457" s="131">
        <v>34.08</v>
      </c>
      <c r="N457" s="131">
        <v>50</v>
      </c>
      <c r="O457" s="131">
        <f t="shared" si="132"/>
        <v>50</v>
      </c>
      <c r="P457" s="131">
        <f t="shared" si="133"/>
        <v>50</v>
      </c>
    </row>
    <row r="458" spans="1:17" ht="23.25" hidden="1" outlineLevel="1" x14ac:dyDescent="0.25">
      <c r="A458" s="6" t="s">
        <v>11</v>
      </c>
      <c r="B458" s="129" t="s">
        <v>563</v>
      </c>
      <c r="C458" s="129" t="s">
        <v>230</v>
      </c>
      <c r="D458" s="129" t="s">
        <v>66</v>
      </c>
      <c r="E458" s="129" t="s">
        <v>18</v>
      </c>
      <c r="F458" s="129" t="s">
        <v>231</v>
      </c>
      <c r="G458" s="130" t="s">
        <v>235</v>
      </c>
      <c r="H458" s="131">
        <v>827.75</v>
      </c>
      <c r="I458" s="131">
        <v>847.65</v>
      </c>
      <c r="J458" s="131">
        <v>850</v>
      </c>
      <c r="K458" s="131">
        <v>850</v>
      </c>
      <c r="L458" s="131">
        <f t="shared" si="151"/>
        <v>745.02</v>
      </c>
      <c r="M458" s="131">
        <v>620.85</v>
      </c>
      <c r="N458" s="131">
        <v>800</v>
      </c>
      <c r="O458" s="131">
        <f t="shared" si="132"/>
        <v>800</v>
      </c>
      <c r="P458" s="131">
        <f t="shared" si="133"/>
        <v>800</v>
      </c>
    </row>
    <row r="459" spans="1:17" hidden="1" outlineLevel="1" x14ac:dyDescent="0.25">
      <c r="A459" s="66"/>
      <c r="B459" s="129" t="s">
        <v>563</v>
      </c>
      <c r="C459" s="129" t="s">
        <v>667</v>
      </c>
      <c r="D459" s="129" t="s">
        <v>538</v>
      </c>
      <c r="E459" s="129"/>
      <c r="F459" s="129"/>
      <c r="G459" s="130" t="s">
        <v>198</v>
      </c>
      <c r="H459" s="131">
        <f>SUM(H455:H458)</f>
        <v>7400.79</v>
      </c>
      <c r="I459" s="131">
        <f t="shared" ref="I459:P459" si="152">SUM(I455:I458)</f>
        <v>7468.19</v>
      </c>
      <c r="J459" s="131">
        <f t="shared" si="152"/>
        <v>7500</v>
      </c>
      <c r="K459" s="131">
        <f t="shared" si="152"/>
        <v>7500</v>
      </c>
      <c r="L459" s="131">
        <f t="shared" si="152"/>
        <v>8367.4614545454533</v>
      </c>
      <c r="M459" s="131">
        <f t="shared" si="152"/>
        <v>7578.8600000000006</v>
      </c>
      <c r="N459" s="131">
        <f t="shared" si="152"/>
        <v>8850</v>
      </c>
      <c r="O459" s="131">
        <f t="shared" si="152"/>
        <v>8850</v>
      </c>
      <c r="P459" s="131">
        <f t="shared" si="152"/>
        <v>8850</v>
      </c>
    </row>
    <row r="460" spans="1:17" ht="34.5" hidden="1" outlineLevel="1" x14ac:dyDescent="0.25">
      <c r="A460" s="67" t="s">
        <v>11</v>
      </c>
      <c r="B460" s="129" t="s">
        <v>563</v>
      </c>
      <c r="C460" s="129" t="s">
        <v>230</v>
      </c>
      <c r="D460" s="129" t="s">
        <v>115</v>
      </c>
      <c r="E460" s="129" t="s">
        <v>18</v>
      </c>
      <c r="F460" s="129" t="s">
        <v>231</v>
      </c>
      <c r="G460" s="130" t="s">
        <v>116</v>
      </c>
      <c r="H460" s="131">
        <v>0</v>
      </c>
      <c r="I460" s="131">
        <v>243.2</v>
      </c>
      <c r="J460" s="131">
        <v>250</v>
      </c>
      <c r="K460" s="131">
        <v>250</v>
      </c>
      <c r="L460" s="131">
        <f t="shared" si="151"/>
        <v>0</v>
      </c>
      <c r="M460" s="131">
        <v>0</v>
      </c>
      <c r="N460" s="131">
        <v>250</v>
      </c>
      <c r="O460" s="131">
        <f t="shared" si="132"/>
        <v>250</v>
      </c>
      <c r="P460" s="131">
        <f t="shared" si="133"/>
        <v>250</v>
      </c>
    </row>
    <row r="461" spans="1:17" ht="23.25" hidden="1" outlineLevel="1" x14ac:dyDescent="0.25">
      <c r="A461" s="67" t="s">
        <v>11</v>
      </c>
      <c r="B461" s="129" t="s">
        <v>563</v>
      </c>
      <c r="C461" s="129" t="s">
        <v>230</v>
      </c>
      <c r="D461" s="129" t="s">
        <v>117</v>
      </c>
      <c r="E461" s="129" t="s">
        <v>18</v>
      </c>
      <c r="F461" s="129" t="s">
        <v>231</v>
      </c>
      <c r="G461" s="130" t="s">
        <v>236</v>
      </c>
      <c r="H461" s="131">
        <f>19.87+319.9</f>
        <v>339.77</v>
      </c>
      <c r="I461" s="131">
        <v>0</v>
      </c>
      <c r="J461" s="131">
        <v>750</v>
      </c>
      <c r="K461" s="131">
        <v>750</v>
      </c>
      <c r="L461" s="131">
        <f t="shared" si="151"/>
        <v>38.64</v>
      </c>
      <c r="M461" s="131">
        <v>32.200000000000003</v>
      </c>
      <c r="N461" s="131">
        <v>100</v>
      </c>
      <c r="O461" s="131">
        <f t="shared" si="132"/>
        <v>100</v>
      </c>
      <c r="P461" s="131">
        <f t="shared" si="133"/>
        <v>100</v>
      </c>
    </row>
    <row r="462" spans="1:17" ht="23.25" hidden="1" outlineLevel="1" x14ac:dyDescent="0.25">
      <c r="A462" s="66"/>
      <c r="B462" s="129" t="s">
        <v>563</v>
      </c>
      <c r="C462" s="129" t="s">
        <v>667</v>
      </c>
      <c r="D462" s="129" t="s">
        <v>530</v>
      </c>
      <c r="E462" s="129"/>
      <c r="F462" s="129"/>
      <c r="G462" s="130" t="s">
        <v>620</v>
      </c>
      <c r="H462" s="131">
        <f>SUM(H460:H461)</f>
        <v>339.77</v>
      </c>
      <c r="I462" s="131">
        <f t="shared" ref="I462:P462" si="153">SUM(I460:I461)</f>
        <v>243.2</v>
      </c>
      <c r="J462" s="131">
        <f t="shared" si="153"/>
        <v>1000</v>
      </c>
      <c r="K462" s="131">
        <f t="shared" si="153"/>
        <v>1000</v>
      </c>
      <c r="L462" s="131">
        <f t="shared" si="153"/>
        <v>38.64</v>
      </c>
      <c r="M462" s="131">
        <f t="shared" si="153"/>
        <v>32.200000000000003</v>
      </c>
      <c r="N462" s="131">
        <f t="shared" si="153"/>
        <v>350</v>
      </c>
      <c r="O462" s="131">
        <f t="shared" si="153"/>
        <v>350</v>
      </c>
      <c r="P462" s="131">
        <f t="shared" si="153"/>
        <v>350</v>
      </c>
    </row>
    <row r="463" spans="1:17" ht="34.5" hidden="1" outlineLevel="1" x14ac:dyDescent="0.25">
      <c r="A463" s="67" t="s">
        <v>11</v>
      </c>
      <c r="B463" s="129" t="s">
        <v>563</v>
      </c>
      <c r="C463" s="129" t="s">
        <v>230</v>
      </c>
      <c r="D463" s="129" t="s">
        <v>122</v>
      </c>
      <c r="E463" s="129" t="s">
        <v>18</v>
      </c>
      <c r="F463" s="129" t="s">
        <v>231</v>
      </c>
      <c r="G463" s="130" t="s">
        <v>124</v>
      </c>
      <c r="H463" s="131">
        <v>0</v>
      </c>
      <c r="I463" s="131">
        <v>252.07</v>
      </c>
      <c r="J463" s="131">
        <v>0</v>
      </c>
      <c r="K463" s="131">
        <v>0</v>
      </c>
      <c r="L463" s="131">
        <f t="shared" si="151"/>
        <v>0</v>
      </c>
      <c r="M463" s="131">
        <v>0</v>
      </c>
      <c r="N463" s="131">
        <v>0</v>
      </c>
      <c r="O463" s="131">
        <f t="shared" si="132"/>
        <v>0</v>
      </c>
      <c r="P463" s="131">
        <f t="shared" si="133"/>
        <v>0</v>
      </c>
    </row>
    <row r="464" spans="1:17" hidden="1" outlineLevel="1" x14ac:dyDescent="0.25">
      <c r="A464" s="66"/>
      <c r="B464" s="129" t="s">
        <v>563</v>
      </c>
      <c r="C464" s="129" t="s">
        <v>667</v>
      </c>
      <c r="D464" s="129" t="s">
        <v>533</v>
      </c>
      <c r="E464" s="129"/>
      <c r="F464" s="129"/>
      <c r="G464" s="130" t="s">
        <v>534</v>
      </c>
      <c r="H464" s="131">
        <f>SUM(H463)</f>
        <v>0</v>
      </c>
      <c r="I464" s="131">
        <f t="shared" ref="I464:P464" si="154">SUM(I463)</f>
        <v>252.07</v>
      </c>
      <c r="J464" s="131">
        <f t="shared" si="154"/>
        <v>0</v>
      </c>
      <c r="K464" s="131">
        <f t="shared" si="154"/>
        <v>0</v>
      </c>
      <c r="L464" s="131">
        <f t="shared" si="154"/>
        <v>0</v>
      </c>
      <c r="M464" s="131">
        <f t="shared" si="154"/>
        <v>0</v>
      </c>
      <c r="N464" s="131">
        <f t="shared" si="154"/>
        <v>0</v>
      </c>
      <c r="O464" s="131">
        <f t="shared" si="154"/>
        <v>0</v>
      </c>
      <c r="P464" s="131">
        <f t="shared" si="154"/>
        <v>0</v>
      </c>
    </row>
    <row r="465" spans="1:16" hidden="1" outlineLevel="1" x14ac:dyDescent="0.25">
      <c r="A465" s="67" t="s">
        <v>11</v>
      </c>
      <c r="B465" s="129" t="s">
        <v>563</v>
      </c>
      <c r="C465" s="129" t="s">
        <v>230</v>
      </c>
      <c r="D465" s="129" t="s">
        <v>136</v>
      </c>
      <c r="E465" s="129" t="s">
        <v>18</v>
      </c>
      <c r="F465" s="129" t="s">
        <v>231</v>
      </c>
      <c r="G465" s="130" t="s">
        <v>137</v>
      </c>
      <c r="H465" s="131">
        <v>323.12</v>
      </c>
      <c r="I465" s="131">
        <v>799.54</v>
      </c>
      <c r="J465" s="131">
        <v>730</v>
      </c>
      <c r="K465" s="131">
        <v>730</v>
      </c>
      <c r="L465" s="131">
        <f t="shared" si="151"/>
        <v>175.536</v>
      </c>
      <c r="M465" s="131">
        <v>146.28</v>
      </c>
      <c r="N465" s="131">
        <v>300</v>
      </c>
      <c r="O465" s="131">
        <f t="shared" si="132"/>
        <v>300</v>
      </c>
      <c r="P465" s="131">
        <f t="shared" si="133"/>
        <v>300</v>
      </c>
    </row>
    <row r="466" spans="1:16" hidden="1" outlineLevel="1" x14ac:dyDescent="0.25">
      <c r="A466" s="66"/>
      <c r="B466" s="129" t="s">
        <v>563</v>
      </c>
      <c r="C466" s="129" t="s">
        <v>667</v>
      </c>
      <c r="D466" s="129" t="s">
        <v>535</v>
      </c>
      <c r="E466" s="129"/>
      <c r="F466" s="129"/>
      <c r="G466" s="130" t="s">
        <v>536</v>
      </c>
      <c r="H466" s="131">
        <f>SUM(H465)</f>
        <v>323.12</v>
      </c>
      <c r="I466" s="131">
        <f t="shared" ref="I466:P466" si="155">SUM(I465)</f>
        <v>799.54</v>
      </c>
      <c r="J466" s="131">
        <f t="shared" si="155"/>
        <v>730</v>
      </c>
      <c r="K466" s="131">
        <f t="shared" si="155"/>
        <v>730</v>
      </c>
      <c r="L466" s="131">
        <f t="shared" si="155"/>
        <v>175.536</v>
      </c>
      <c r="M466" s="131">
        <f t="shared" si="155"/>
        <v>146.28</v>
      </c>
      <c r="N466" s="131">
        <f t="shared" si="155"/>
        <v>300</v>
      </c>
      <c r="O466" s="131">
        <f t="shared" si="155"/>
        <v>300</v>
      </c>
      <c r="P466" s="131">
        <f t="shared" si="155"/>
        <v>300</v>
      </c>
    </row>
    <row r="467" spans="1:16" ht="23.25" hidden="1" outlineLevel="1" x14ac:dyDescent="0.25">
      <c r="A467" s="64"/>
      <c r="B467" s="129" t="s">
        <v>563</v>
      </c>
      <c r="C467" s="129"/>
      <c r="D467" s="129"/>
      <c r="E467" s="129"/>
      <c r="F467" s="129"/>
      <c r="G467" s="130" t="s">
        <v>856</v>
      </c>
      <c r="H467" s="131">
        <v>14702.07</v>
      </c>
      <c r="I467" s="131">
        <f t="shared" ref="I467:P467" si="156">I459+I462+I464+I466</f>
        <v>8763</v>
      </c>
      <c r="J467" s="131">
        <f t="shared" si="156"/>
        <v>9230</v>
      </c>
      <c r="K467" s="131">
        <f t="shared" si="156"/>
        <v>9230</v>
      </c>
      <c r="L467" s="131">
        <f t="shared" si="156"/>
        <v>8581.6374545454528</v>
      </c>
      <c r="M467" s="131">
        <f t="shared" si="156"/>
        <v>7757.34</v>
      </c>
      <c r="N467" s="131">
        <f t="shared" si="156"/>
        <v>9500</v>
      </c>
      <c r="O467" s="131">
        <f t="shared" si="156"/>
        <v>9500</v>
      </c>
      <c r="P467" s="131">
        <f t="shared" si="156"/>
        <v>9500</v>
      </c>
    </row>
    <row r="468" spans="1:16" ht="34.5" hidden="1" outlineLevel="1" x14ac:dyDescent="0.25">
      <c r="A468" s="17" t="s">
        <v>11</v>
      </c>
      <c r="B468" s="129" t="s">
        <v>564</v>
      </c>
      <c r="C468" s="129" t="s">
        <v>249</v>
      </c>
      <c r="D468" s="129" t="s">
        <v>14</v>
      </c>
      <c r="E468" s="129" t="s">
        <v>15</v>
      </c>
      <c r="F468" s="129" t="s">
        <v>250</v>
      </c>
      <c r="G468" s="130" t="s">
        <v>20</v>
      </c>
      <c r="H468" s="131">
        <v>13342.79</v>
      </c>
      <c r="I468" s="131">
        <v>14555.4</v>
      </c>
      <c r="J468" s="131">
        <v>22152</v>
      </c>
      <c r="K468" s="131">
        <v>22152</v>
      </c>
      <c r="L468" s="131">
        <v>23902.3</v>
      </c>
      <c r="M468" s="131">
        <v>19287.3</v>
      </c>
      <c r="N468" s="131">
        <v>25100</v>
      </c>
      <c r="O468" s="131">
        <f t="shared" si="132"/>
        <v>25100</v>
      </c>
      <c r="P468" s="131">
        <f t="shared" si="133"/>
        <v>25100</v>
      </c>
    </row>
    <row r="469" spans="1:16" ht="23.25" hidden="1" outlineLevel="1" x14ac:dyDescent="0.25">
      <c r="A469" s="17" t="s">
        <v>11</v>
      </c>
      <c r="B469" s="129" t="s">
        <v>564</v>
      </c>
      <c r="C469" s="129" t="s">
        <v>249</v>
      </c>
      <c r="D469" s="129" t="s">
        <v>14</v>
      </c>
      <c r="E469" s="129" t="s">
        <v>18</v>
      </c>
      <c r="F469" s="129" t="s">
        <v>250</v>
      </c>
      <c r="G469" s="130" t="s">
        <v>17</v>
      </c>
      <c r="H469" s="131">
        <v>5545</v>
      </c>
      <c r="I469" s="131">
        <v>5918.7</v>
      </c>
      <c r="J469" s="131">
        <v>0</v>
      </c>
      <c r="K469" s="131">
        <v>0</v>
      </c>
      <c r="L469" s="131">
        <v>0</v>
      </c>
      <c r="M469" s="131">
        <v>0</v>
      </c>
      <c r="N469" s="131">
        <v>0</v>
      </c>
      <c r="O469" s="131">
        <f t="shared" si="132"/>
        <v>0</v>
      </c>
      <c r="P469" s="131">
        <f t="shared" si="133"/>
        <v>0</v>
      </c>
    </row>
    <row r="470" spans="1:16" hidden="1" outlineLevel="1" x14ac:dyDescent="0.25">
      <c r="A470" s="17"/>
      <c r="B470" s="129" t="s">
        <v>564</v>
      </c>
      <c r="C470" s="129" t="s">
        <v>249</v>
      </c>
      <c r="D470" s="129" t="s">
        <v>14</v>
      </c>
      <c r="E470" s="129" t="s">
        <v>18</v>
      </c>
      <c r="F470" s="129" t="s">
        <v>250</v>
      </c>
      <c r="G470" s="130" t="s">
        <v>610</v>
      </c>
      <c r="H470" s="131">
        <v>0</v>
      </c>
      <c r="I470" s="131">
        <v>0</v>
      </c>
      <c r="J470" s="131">
        <v>0</v>
      </c>
      <c r="K470" s="131">
        <v>0</v>
      </c>
      <c r="L470" s="131">
        <v>0</v>
      </c>
      <c r="M470" s="131">
        <v>0</v>
      </c>
      <c r="N470" s="131">
        <v>560</v>
      </c>
      <c r="O470" s="131">
        <f t="shared" si="132"/>
        <v>560</v>
      </c>
      <c r="P470" s="131">
        <f t="shared" si="133"/>
        <v>560</v>
      </c>
    </row>
    <row r="471" spans="1:16" hidden="1" outlineLevel="1" x14ac:dyDescent="0.25">
      <c r="A471" s="66"/>
      <c r="B471" s="129" t="s">
        <v>564</v>
      </c>
      <c r="C471" s="129" t="s">
        <v>249</v>
      </c>
      <c r="D471" s="129" t="s">
        <v>524</v>
      </c>
      <c r="E471" s="129"/>
      <c r="F471" s="129"/>
      <c r="G471" s="130" t="s">
        <v>528</v>
      </c>
      <c r="H471" s="131">
        <f>SUM(H468:H470)</f>
        <v>18887.79</v>
      </c>
      <c r="I471" s="131">
        <f t="shared" ref="I471:P471" si="157">SUM(I468:I470)</f>
        <v>20474.099999999999</v>
      </c>
      <c r="J471" s="131">
        <f t="shared" si="157"/>
        <v>22152</v>
      </c>
      <c r="K471" s="131">
        <f t="shared" si="157"/>
        <v>22152</v>
      </c>
      <c r="L471" s="131">
        <f t="shared" si="157"/>
        <v>23902.3</v>
      </c>
      <c r="M471" s="131">
        <f t="shared" si="157"/>
        <v>19287.3</v>
      </c>
      <c r="N471" s="131">
        <f t="shared" si="157"/>
        <v>25660</v>
      </c>
      <c r="O471" s="131">
        <f t="shared" si="157"/>
        <v>25660</v>
      </c>
      <c r="P471" s="131">
        <f t="shared" si="157"/>
        <v>25660</v>
      </c>
    </row>
    <row r="472" spans="1:16" ht="23.25" hidden="1" outlineLevel="1" x14ac:dyDescent="0.25">
      <c r="A472" s="67" t="s">
        <v>11</v>
      </c>
      <c r="B472" s="129" t="s">
        <v>564</v>
      </c>
      <c r="C472" s="129" t="s">
        <v>249</v>
      </c>
      <c r="D472" s="129" t="s">
        <v>23</v>
      </c>
      <c r="E472" s="129" t="s">
        <v>15</v>
      </c>
      <c r="F472" s="129" t="s">
        <v>250</v>
      </c>
      <c r="G472" s="130" t="s">
        <v>24</v>
      </c>
      <c r="H472" s="131">
        <v>1433.29</v>
      </c>
      <c r="I472" s="131">
        <v>1556.93</v>
      </c>
      <c r="J472" s="131">
        <v>2072</v>
      </c>
      <c r="K472" s="131">
        <v>2072</v>
      </c>
      <c r="L472" s="131">
        <v>1946.6</v>
      </c>
      <c r="M472" s="131">
        <v>1485.1</v>
      </c>
      <c r="N472" s="131">
        <v>2510</v>
      </c>
      <c r="O472" s="131">
        <f t="shared" si="132"/>
        <v>2510</v>
      </c>
      <c r="P472" s="131">
        <f t="shared" si="133"/>
        <v>2510</v>
      </c>
    </row>
    <row r="473" spans="1:16" ht="34.5" hidden="1" outlineLevel="1" x14ac:dyDescent="0.25">
      <c r="A473" s="67" t="s">
        <v>11</v>
      </c>
      <c r="B473" s="129" t="s">
        <v>564</v>
      </c>
      <c r="C473" s="129" t="s">
        <v>249</v>
      </c>
      <c r="D473" s="129" t="s">
        <v>53</v>
      </c>
      <c r="E473" s="129" t="s">
        <v>15</v>
      </c>
      <c r="F473" s="129" t="s">
        <v>250</v>
      </c>
      <c r="G473" s="130" t="s">
        <v>54</v>
      </c>
      <c r="H473" s="131">
        <v>216</v>
      </c>
      <c r="I473" s="131">
        <v>238</v>
      </c>
      <c r="J473" s="131">
        <v>240</v>
      </c>
      <c r="K473" s="131">
        <v>240</v>
      </c>
      <c r="L473" s="131">
        <v>210</v>
      </c>
      <c r="M473" s="131">
        <v>190</v>
      </c>
      <c r="N473" s="131">
        <v>240</v>
      </c>
      <c r="O473" s="131">
        <f t="shared" si="132"/>
        <v>240</v>
      </c>
      <c r="P473" s="131">
        <f t="shared" si="133"/>
        <v>240</v>
      </c>
    </row>
    <row r="474" spans="1:16" ht="34.5" hidden="1" outlineLevel="1" x14ac:dyDescent="0.25">
      <c r="A474" s="67" t="s">
        <v>11</v>
      </c>
      <c r="B474" s="129" t="s">
        <v>564</v>
      </c>
      <c r="C474" s="129" t="s">
        <v>249</v>
      </c>
      <c r="D474" s="129" t="s">
        <v>30</v>
      </c>
      <c r="E474" s="129" t="s">
        <v>15</v>
      </c>
      <c r="F474" s="129" t="s">
        <v>250</v>
      </c>
      <c r="G474" s="130" t="s">
        <v>31</v>
      </c>
      <c r="H474" s="131">
        <v>265.14</v>
      </c>
      <c r="I474" s="131">
        <v>287.27999999999997</v>
      </c>
      <c r="J474" s="131">
        <v>382</v>
      </c>
      <c r="K474" s="131">
        <v>382</v>
      </c>
      <c r="L474" s="131">
        <v>333.56</v>
      </c>
      <c r="M474" s="131">
        <v>268.95</v>
      </c>
      <c r="N474" s="131">
        <v>360</v>
      </c>
      <c r="O474" s="131">
        <f t="shared" si="132"/>
        <v>360</v>
      </c>
      <c r="P474" s="131">
        <f t="shared" si="133"/>
        <v>360</v>
      </c>
    </row>
    <row r="475" spans="1:16" ht="34.5" hidden="1" outlineLevel="1" x14ac:dyDescent="0.25">
      <c r="A475" s="67" t="s">
        <v>11</v>
      </c>
      <c r="B475" s="129" t="s">
        <v>564</v>
      </c>
      <c r="C475" s="129" t="s">
        <v>249</v>
      </c>
      <c r="D475" s="129" t="s">
        <v>33</v>
      </c>
      <c r="E475" s="129" t="s">
        <v>15</v>
      </c>
      <c r="F475" s="129" t="s">
        <v>250</v>
      </c>
      <c r="G475" s="130" t="s">
        <v>35</v>
      </c>
      <c r="H475" s="131">
        <v>714.76</v>
      </c>
      <c r="I475" s="131">
        <v>2873.55</v>
      </c>
      <c r="J475" s="131">
        <v>3820</v>
      </c>
      <c r="K475" s="131">
        <v>3820</v>
      </c>
      <c r="L475" s="131">
        <v>3336.62</v>
      </c>
      <c r="M475" s="131">
        <v>2690.52</v>
      </c>
      <c r="N475" s="131">
        <v>3600</v>
      </c>
      <c r="O475" s="131">
        <f t="shared" si="132"/>
        <v>3600</v>
      </c>
      <c r="P475" s="131">
        <f t="shared" si="133"/>
        <v>3600</v>
      </c>
    </row>
    <row r="476" spans="1:16" ht="34.5" hidden="1" outlineLevel="1" x14ac:dyDescent="0.25">
      <c r="A476" s="67" t="s">
        <v>11</v>
      </c>
      <c r="B476" s="129" t="s">
        <v>564</v>
      </c>
      <c r="C476" s="129" t="s">
        <v>249</v>
      </c>
      <c r="D476" s="129" t="s">
        <v>33</v>
      </c>
      <c r="E476" s="129" t="s">
        <v>18</v>
      </c>
      <c r="F476" s="129" t="s">
        <v>250</v>
      </c>
      <c r="G476" s="130" t="s">
        <v>35</v>
      </c>
      <c r="H476" s="131">
        <v>1937.92</v>
      </c>
      <c r="I476" s="131">
        <v>0</v>
      </c>
      <c r="J476" s="131">
        <v>0</v>
      </c>
      <c r="K476" s="131">
        <v>0</v>
      </c>
      <c r="L476" s="131">
        <v>0</v>
      </c>
      <c r="M476" s="131">
        <v>0</v>
      </c>
      <c r="N476" s="131">
        <v>0</v>
      </c>
      <c r="O476" s="131">
        <f t="shared" si="132"/>
        <v>0</v>
      </c>
      <c r="P476" s="131">
        <f t="shared" si="133"/>
        <v>0</v>
      </c>
    </row>
    <row r="477" spans="1:16" ht="34.5" hidden="1" outlineLevel="1" x14ac:dyDescent="0.25">
      <c r="A477" s="67" t="s">
        <v>11</v>
      </c>
      <c r="B477" s="129" t="s">
        <v>564</v>
      </c>
      <c r="C477" s="129" t="s">
        <v>249</v>
      </c>
      <c r="D477" s="129" t="s">
        <v>37</v>
      </c>
      <c r="E477" s="129" t="s">
        <v>15</v>
      </c>
      <c r="F477" s="129" t="s">
        <v>250</v>
      </c>
      <c r="G477" s="130" t="s">
        <v>39</v>
      </c>
      <c r="H477" s="131">
        <v>151.54</v>
      </c>
      <c r="I477" s="131">
        <v>151.49</v>
      </c>
      <c r="J477" s="131">
        <v>194</v>
      </c>
      <c r="K477" s="131">
        <v>194</v>
      </c>
      <c r="L477" s="131">
        <v>190.57999999999998</v>
      </c>
      <c r="M477" s="131">
        <v>153.66</v>
      </c>
      <c r="N477" s="131">
        <v>201</v>
      </c>
      <c r="O477" s="131">
        <f t="shared" si="132"/>
        <v>201</v>
      </c>
      <c r="P477" s="131">
        <f t="shared" si="133"/>
        <v>201</v>
      </c>
    </row>
    <row r="478" spans="1:16" ht="34.5" hidden="1" outlineLevel="1" x14ac:dyDescent="0.25">
      <c r="A478" s="67" t="s">
        <v>11</v>
      </c>
      <c r="B478" s="129" t="s">
        <v>564</v>
      </c>
      <c r="C478" s="129" t="s">
        <v>249</v>
      </c>
      <c r="D478" s="129" t="s">
        <v>41</v>
      </c>
      <c r="E478" s="129" t="s">
        <v>15</v>
      </c>
      <c r="F478" s="129" t="s">
        <v>250</v>
      </c>
      <c r="G478" s="130" t="s">
        <v>43</v>
      </c>
      <c r="H478" s="131">
        <v>568.37</v>
      </c>
      <c r="I478" s="131">
        <v>628.42999999999995</v>
      </c>
      <c r="J478" s="131">
        <v>843</v>
      </c>
      <c r="K478" s="131">
        <v>843</v>
      </c>
      <c r="L478" s="131">
        <v>714.99</v>
      </c>
      <c r="M478" s="131">
        <v>576.54</v>
      </c>
      <c r="N478" s="131">
        <v>752</v>
      </c>
      <c r="O478" s="131">
        <f t="shared" si="132"/>
        <v>752</v>
      </c>
      <c r="P478" s="131">
        <f t="shared" si="133"/>
        <v>752</v>
      </c>
    </row>
    <row r="479" spans="1:16" ht="34.5" hidden="1" outlineLevel="1" x14ac:dyDescent="0.25">
      <c r="A479" s="67" t="s">
        <v>11</v>
      </c>
      <c r="B479" s="129" t="s">
        <v>564</v>
      </c>
      <c r="C479" s="129" t="s">
        <v>249</v>
      </c>
      <c r="D479" s="129" t="s">
        <v>45</v>
      </c>
      <c r="E479" s="129" t="s">
        <v>15</v>
      </c>
      <c r="F479" s="129" t="s">
        <v>250</v>
      </c>
      <c r="G479" s="130" t="s">
        <v>47</v>
      </c>
      <c r="H479" s="131">
        <v>189.41</v>
      </c>
      <c r="I479" s="131">
        <v>205.24</v>
      </c>
      <c r="J479" s="131">
        <v>273</v>
      </c>
      <c r="K479" s="131">
        <v>273</v>
      </c>
      <c r="L479" s="131">
        <v>238.33</v>
      </c>
      <c r="M479" s="131">
        <v>192.18</v>
      </c>
      <c r="N479" s="131">
        <v>251</v>
      </c>
      <c r="O479" s="131">
        <f t="shared" si="132"/>
        <v>251</v>
      </c>
      <c r="P479" s="131">
        <f t="shared" si="133"/>
        <v>251</v>
      </c>
    </row>
    <row r="480" spans="1:16" ht="34.5" hidden="1" outlineLevel="1" x14ac:dyDescent="0.25">
      <c r="A480" s="67" t="s">
        <v>11</v>
      </c>
      <c r="B480" s="129" t="s">
        <v>564</v>
      </c>
      <c r="C480" s="129" t="s">
        <v>249</v>
      </c>
      <c r="D480" s="129" t="s">
        <v>49</v>
      </c>
      <c r="E480" s="129" t="s">
        <v>15</v>
      </c>
      <c r="F480" s="129" t="s">
        <v>250</v>
      </c>
      <c r="G480" s="130" t="s">
        <v>51</v>
      </c>
      <c r="H480" s="131">
        <v>899.87</v>
      </c>
      <c r="I480" s="131">
        <v>974.87</v>
      </c>
      <c r="J480" s="131">
        <v>1300</v>
      </c>
      <c r="K480" s="131">
        <v>1300</v>
      </c>
      <c r="L480" s="131">
        <v>1374.31</v>
      </c>
      <c r="M480" s="131">
        <v>912.81</v>
      </c>
      <c r="N480" s="131">
        <v>1400</v>
      </c>
      <c r="O480" s="131">
        <f t="shared" si="132"/>
        <v>1400</v>
      </c>
      <c r="P480" s="131">
        <f t="shared" si="133"/>
        <v>1400</v>
      </c>
    </row>
    <row r="481" spans="1:17" ht="23.25" hidden="1" outlineLevel="1" x14ac:dyDescent="0.25">
      <c r="A481" s="66"/>
      <c r="B481" s="129" t="s">
        <v>564</v>
      </c>
      <c r="C481" s="129" t="s">
        <v>249</v>
      </c>
      <c r="D481" s="129" t="s">
        <v>525</v>
      </c>
      <c r="E481" s="129"/>
      <c r="F481" s="129"/>
      <c r="G481" s="130" t="s">
        <v>529</v>
      </c>
      <c r="H481" s="131">
        <f>SUM(H472:H480)</f>
        <v>6376.2999999999993</v>
      </c>
      <c r="I481" s="131">
        <f t="shared" ref="I481:P481" si="158">SUM(I472:I480)</f>
        <v>6915.79</v>
      </c>
      <c r="J481" s="131">
        <f t="shared" si="158"/>
        <v>9124</v>
      </c>
      <c r="K481" s="131">
        <f t="shared" si="158"/>
        <v>9124</v>
      </c>
      <c r="L481" s="131">
        <f t="shared" si="158"/>
        <v>8344.99</v>
      </c>
      <c r="M481" s="131">
        <f t="shared" si="158"/>
        <v>6469.76</v>
      </c>
      <c r="N481" s="131">
        <f t="shared" si="158"/>
        <v>9314</v>
      </c>
      <c r="O481" s="131">
        <f t="shared" si="158"/>
        <v>9314</v>
      </c>
      <c r="P481" s="131">
        <f t="shared" si="158"/>
        <v>9314</v>
      </c>
    </row>
    <row r="482" spans="1:17" ht="23.25" hidden="1" outlineLevel="1" x14ac:dyDescent="0.25">
      <c r="A482" s="67" t="s">
        <v>11</v>
      </c>
      <c r="B482" s="129" t="s">
        <v>564</v>
      </c>
      <c r="C482" s="129" t="s">
        <v>249</v>
      </c>
      <c r="D482" s="129" t="s">
        <v>55</v>
      </c>
      <c r="E482" s="129" t="s">
        <v>15</v>
      </c>
      <c r="F482" s="129" t="s">
        <v>250</v>
      </c>
      <c r="G482" s="130" t="s">
        <v>56</v>
      </c>
      <c r="H482" s="131">
        <v>5.7</v>
      </c>
      <c r="I482" s="131">
        <v>0</v>
      </c>
      <c r="J482" s="131">
        <v>20</v>
      </c>
      <c r="K482" s="131">
        <v>120</v>
      </c>
      <c r="L482" s="131">
        <v>120</v>
      </c>
      <c r="M482" s="131">
        <v>0</v>
      </c>
      <c r="N482" s="131">
        <v>120</v>
      </c>
      <c r="O482" s="131">
        <f t="shared" ref="O482:O502" si="159">N482</f>
        <v>120</v>
      </c>
      <c r="P482" s="131">
        <f t="shared" ref="P482:P502" si="160">N482</f>
        <v>120</v>
      </c>
      <c r="Q482" s="37"/>
    </row>
    <row r="483" spans="1:17" hidden="1" outlineLevel="1" x14ac:dyDescent="0.25">
      <c r="A483" s="66"/>
      <c r="B483" s="129" t="s">
        <v>564</v>
      </c>
      <c r="C483" s="129" t="s">
        <v>249</v>
      </c>
      <c r="D483" s="129" t="s">
        <v>537</v>
      </c>
      <c r="E483" s="129"/>
      <c r="F483" s="129"/>
      <c r="G483" s="130" t="s">
        <v>683</v>
      </c>
      <c r="H483" s="131">
        <f>SUM(H482)</f>
        <v>5.7</v>
      </c>
      <c r="I483" s="131">
        <f t="shared" ref="I483:P483" si="161">SUM(I482)</f>
        <v>0</v>
      </c>
      <c r="J483" s="131">
        <f t="shared" si="161"/>
        <v>20</v>
      </c>
      <c r="K483" s="131">
        <f t="shared" si="161"/>
        <v>120</v>
      </c>
      <c r="L483" s="131">
        <f t="shared" si="161"/>
        <v>120</v>
      </c>
      <c r="M483" s="131">
        <f t="shared" si="161"/>
        <v>0</v>
      </c>
      <c r="N483" s="131">
        <f t="shared" si="161"/>
        <v>120</v>
      </c>
      <c r="O483" s="131">
        <f t="shared" si="161"/>
        <v>120</v>
      </c>
      <c r="P483" s="131">
        <f t="shared" si="161"/>
        <v>120</v>
      </c>
      <c r="Q483" s="37"/>
    </row>
    <row r="484" spans="1:17" hidden="1" outlineLevel="1" x14ac:dyDescent="0.25">
      <c r="A484" s="67" t="s">
        <v>11</v>
      </c>
      <c r="B484" s="129" t="s">
        <v>564</v>
      </c>
      <c r="C484" s="129" t="s">
        <v>249</v>
      </c>
      <c r="D484" s="129" t="s">
        <v>57</v>
      </c>
      <c r="E484" s="129" t="s">
        <v>18</v>
      </c>
      <c r="F484" s="129" t="s">
        <v>250</v>
      </c>
      <c r="G484" s="130" t="s">
        <v>58</v>
      </c>
      <c r="H484" s="131">
        <v>81.72</v>
      </c>
      <c r="I484" s="131">
        <v>129.35</v>
      </c>
      <c r="J484" s="131">
        <v>100</v>
      </c>
      <c r="K484" s="131">
        <v>100</v>
      </c>
      <c r="L484" s="131">
        <f t="shared" ref="L484:L490" si="162">M484/10*12</f>
        <v>70.463999999999999</v>
      </c>
      <c r="M484" s="131">
        <v>58.72</v>
      </c>
      <c r="N484" s="131">
        <v>100</v>
      </c>
      <c r="O484" s="131">
        <f t="shared" si="159"/>
        <v>100</v>
      </c>
      <c r="P484" s="131">
        <f t="shared" si="160"/>
        <v>100</v>
      </c>
    </row>
    <row r="485" spans="1:17" hidden="1" outlineLevel="1" x14ac:dyDescent="0.25">
      <c r="A485" s="67" t="s">
        <v>11</v>
      </c>
      <c r="B485" s="129" t="s">
        <v>564</v>
      </c>
      <c r="C485" s="129" t="s">
        <v>249</v>
      </c>
      <c r="D485" s="129" t="s">
        <v>57</v>
      </c>
      <c r="E485" s="129" t="s">
        <v>18</v>
      </c>
      <c r="F485" s="129" t="s">
        <v>250</v>
      </c>
      <c r="G485" s="130" t="s">
        <v>244</v>
      </c>
      <c r="H485" s="131">
        <v>117.94</v>
      </c>
      <c r="I485" s="131">
        <v>76.19</v>
      </c>
      <c r="J485" s="131">
        <v>75</v>
      </c>
      <c r="K485" s="131">
        <v>75</v>
      </c>
      <c r="L485" s="131">
        <f t="shared" si="162"/>
        <v>104.53200000000001</v>
      </c>
      <c r="M485" s="131">
        <v>87.11</v>
      </c>
      <c r="N485" s="131">
        <v>120</v>
      </c>
      <c r="O485" s="131">
        <f t="shared" si="159"/>
        <v>120</v>
      </c>
      <c r="P485" s="131">
        <f t="shared" si="160"/>
        <v>120</v>
      </c>
    </row>
    <row r="486" spans="1:17" hidden="1" outlineLevel="1" x14ac:dyDescent="0.25">
      <c r="A486" s="67" t="s">
        <v>11</v>
      </c>
      <c r="B486" s="129" t="s">
        <v>564</v>
      </c>
      <c r="C486" s="129" t="s">
        <v>249</v>
      </c>
      <c r="D486" s="129" t="s">
        <v>66</v>
      </c>
      <c r="E486" s="129" t="s">
        <v>18</v>
      </c>
      <c r="F486" s="129" t="s">
        <v>250</v>
      </c>
      <c r="G486" s="130" t="s">
        <v>67</v>
      </c>
      <c r="H486" s="131">
        <v>147.32</v>
      </c>
      <c r="I486" s="131">
        <v>28.54</v>
      </c>
      <c r="J486" s="131">
        <v>50</v>
      </c>
      <c r="K486" s="131">
        <v>50</v>
      </c>
      <c r="L486" s="131">
        <f t="shared" si="162"/>
        <v>28.715999999999998</v>
      </c>
      <c r="M486" s="131">
        <v>23.93</v>
      </c>
      <c r="N486" s="131">
        <v>50</v>
      </c>
      <c r="O486" s="131">
        <f t="shared" si="159"/>
        <v>50</v>
      </c>
      <c r="P486" s="131">
        <f t="shared" si="160"/>
        <v>50</v>
      </c>
    </row>
    <row r="487" spans="1:17" hidden="1" outlineLevel="1" x14ac:dyDescent="0.25">
      <c r="A487" s="67" t="s">
        <v>11</v>
      </c>
      <c r="B487" s="129" t="s">
        <v>564</v>
      </c>
      <c r="C487" s="129" t="s">
        <v>249</v>
      </c>
      <c r="D487" s="129" t="s">
        <v>70</v>
      </c>
      <c r="E487" s="129" t="s">
        <v>18</v>
      </c>
      <c r="F487" s="129" t="s">
        <v>250</v>
      </c>
      <c r="G487" s="130" t="s">
        <v>72</v>
      </c>
      <c r="H487" s="131">
        <f>692.4+183.25</f>
        <v>875.65</v>
      </c>
      <c r="I487" s="131">
        <v>900.85</v>
      </c>
      <c r="J487" s="131">
        <v>700</v>
      </c>
      <c r="K487" s="131">
        <v>700</v>
      </c>
      <c r="L487" s="131">
        <f t="shared" si="162"/>
        <v>888.12000000000012</v>
      </c>
      <c r="M487" s="131">
        <v>740.1</v>
      </c>
      <c r="N487" s="131">
        <v>900</v>
      </c>
      <c r="O487" s="131">
        <f t="shared" si="159"/>
        <v>900</v>
      </c>
      <c r="P487" s="131">
        <f t="shared" si="160"/>
        <v>900</v>
      </c>
    </row>
    <row r="488" spans="1:17" ht="23.25" hidden="1" outlineLevel="1" x14ac:dyDescent="0.25">
      <c r="A488" s="67" t="s">
        <v>11</v>
      </c>
      <c r="B488" s="129" t="s">
        <v>564</v>
      </c>
      <c r="C488" s="129" t="s">
        <v>249</v>
      </c>
      <c r="D488" s="129" t="s">
        <v>75</v>
      </c>
      <c r="E488" s="129" t="s">
        <v>18</v>
      </c>
      <c r="F488" s="129" t="s">
        <v>250</v>
      </c>
      <c r="G488" s="130" t="s">
        <v>251</v>
      </c>
      <c r="H488" s="131">
        <v>121.22</v>
      </c>
      <c r="I488" s="131">
        <v>118.04</v>
      </c>
      <c r="J488" s="131">
        <v>120</v>
      </c>
      <c r="K488" s="131">
        <v>120</v>
      </c>
      <c r="L488" s="131">
        <f t="shared" si="162"/>
        <v>139.94400000000002</v>
      </c>
      <c r="M488" s="131">
        <v>116.62</v>
      </c>
      <c r="N488" s="131">
        <v>140</v>
      </c>
      <c r="O488" s="131">
        <f t="shared" si="159"/>
        <v>140</v>
      </c>
      <c r="P488" s="131">
        <f t="shared" si="160"/>
        <v>140</v>
      </c>
    </row>
    <row r="489" spans="1:17" hidden="1" outlineLevel="1" x14ac:dyDescent="0.25">
      <c r="A489" s="66"/>
      <c r="B489" s="129" t="s">
        <v>564</v>
      </c>
      <c r="C489" s="129" t="s">
        <v>249</v>
      </c>
      <c r="D489" s="129" t="s">
        <v>538</v>
      </c>
      <c r="E489" s="129"/>
      <c r="F489" s="129"/>
      <c r="G489" s="130" t="s">
        <v>198</v>
      </c>
      <c r="H489" s="131">
        <f>SUM(H484:H488)</f>
        <v>1343.8500000000001</v>
      </c>
      <c r="I489" s="131">
        <f t="shared" ref="I489:P489" si="163">SUM(I484:I488)</f>
        <v>1252.97</v>
      </c>
      <c r="J489" s="131">
        <f t="shared" si="163"/>
        <v>1045</v>
      </c>
      <c r="K489" s="131">
        <f t="shared" si="163"/>
        <v>1045</v>
      </c>
      <c r="L489" s="131">
        <f t="shared" si="163"/>
        <v>1231.7760000000001</v>
      </c>
      <c r="M489" s="131">
        <f t="shared" si="163"/>
        <v>1026.48</v>
      </c>
      <c r="N489" s="131">
        <f t="shared" si="163"/>
        <v>1310</v>
      </c>
      <c r="O489" s="131">
        <f t="shared" si="163"/>
        <v>1310</v>
      </c>
      <c r="P489" s="131">
        <f t="shared" si="163"/>
        <v>1310</v>
      </c>
    </row>
    <row r="490" spans="1:17" hidden="1" outlineLevel="1" x14ac:dyDescent="0.25">
      <c r="A490" s="67" t="s">
        <v>11</v>
      </c>
      <c r="B490" s="129" t="s">
        <v>564</v>
      </c>
      <c r="C490" s="129" t="s">
        <v>249</v>
      </c>
      <c r="D490" s="129" t="s">
        <v>89</v>
      </c>
      <c r="E490" s="129" t="s">
        <v>15</v>
      </c>
      <c r="F490" s="129" t="s">
        <v>250</v>
      </c>
      <c r="G490" s="130" t="s">
        <v>252</v>
      </c>
      <c r="H490" s="131">
        <v>0</v>
      </c>
      <c r="I490" s="131">
        <v>0</v>
      </c>
      <c r="J490" s="131">
        <v>0</v>
      </c>
      <c r="K490" s="131">
        <v>0</v>
      </c>
      <c r="L490" s="131">
        <f t="shared" si="162"/>
        <v>34.200000000000003</v>
      </c>
      <c r="M490" s="131">
        <v>28.5</v>
      </c>
      <c r="N490" s="131">
        <v>50</v>
      </c>
      <c r="O490" s="131">
        <f t="shared" si="159"/>
        <v>50</v>
      </c>
      <c r="P490" s="131">
        <f t="shared" si="160"/>
        <v>50</v>
      </c>
    </row>
    <row r="491" spans="1:17" hidden="1" outlineLevel="1" x14ac:dyDescent="0.25">
      <c r="A491" s="67" t="s">
        <v>11</v>
      </c>
      <c r="B491" s="129" t="s">
        <v>564</v>
      </c>
      <c r="C491" s="129" t="s">
        <v>249</v>
      </c>
      <c r="D491" s="129" t="s">
        <v>89</v>
      </c>
      <c r="E491" s="129" t="s">
        <v>15</v>
      </c>
      <c r="F491" s="129" t="s">
        <v>250</v>
      </c>
      <c r="G491" s="130" t="s">
        <v>93</v>
      </c>
      <c r="H491" s="131">
        <v>0</v>
      </c>
      <c r="I491" s="131">
        <v>0</v>
      </c>
      <c r="J491" s="131">
        <v>0</v>
      </c>
      <c r="K491" s="131">
        <v>1561.54</v>
      </c>
      <c r="L491" s="131">
        <v>0</v>
      </c>
      <c r="M491" s="131">
        <v>0</v>
      </c>
      <c r="N491" s="131">
        <v>0</v>
      </c>
      <c r="O491" s="131">
        <f t="shared" si="159"/>
        <v>0</v>
      </c>
      <c r="P491" s="131">
        <f t="shared" si="160"/>
        <v>0</v>
      </c>
    </row>
    <row r="492" spans="1:17" hidden="1" outlineLevel="1" x14ac:dyDescent="0.25">
      <c r="A492" s="67" t="s">
        <v>11</v>
      </c>
      <c r="B492" s="129" t="s">
        <v>564</v>
      </c>
      <c r="C492" s="129" t="s">
        <v>249</v>
      </c>
      <c r="D492" s="129" t="s">
        <v>89</v>
      </c>
      <c r="E492" s="129" t="s">
        <v>18</v>
      </c>
      <c r="F492" s="129" t="s">
        <v>250</v>
      </c>
      <c r="G492" s="130" t="s">
        <v>201</v>
      </c>
      <c r="H492" s="131">
        <v>271.86</v>
      </c>
      <c r="I492" s="131">
        <v>188.98</v>
      </c>
      <c r="J492" s="131">
        <v>220</v>
      </c>
      <c r="K492" s="131">
        <v>270</v>
      </c>
      <c r="L492" s="131">
        <f>M492/10*12</f>
        <v>314.59199999999998</v>
      </c>
      <c r="M492" s="131">
        <v>262.16000000000003</v>
      </c>
      <c r="N492" s="131">
        <v>320</v>
      </c>
      <c r="O492" s="131">
        <f t="shared" si="159"/>
        <v>320</v>
      </c>
      <c r="P492" s="131">
        <f t="shared" si="160"/>
        <v>320</v>
      </c>
    </row>
    <row r="493" spans="1:17" hidden="1" outlineLevel="1" x14ac:dyDescent="0.25">
      <c r="A493" s="67" t="s">
        <v>11</v>
      </c>
      <c r="B493" s="129" t="s">
        <v>564</v>
      </c>
      <c r="C493" s="129" t="s">
        <v>249</v>
      </c>
      <c r="D493" s="129" t="s">
        <v>104</v>
      </c>
      <c r="E493" s="129" t="s">
        <v>18</v>
      </c>
      <c r="F493" s="129" t="s">
        <v>250</v>
      </c>
      <c r="G493" s="130" t="s">
        <v>253</v>
      </c>
      <c r="H493" s="131">
        <v>100</v>
      </c>
      <c r="I493" s="131">
        <v>100</v>
      </c>
      <c r="J493" s="131">
        <v>100</v>
      </c>
      <c r="K493" s="131">
        <v>100</v>
      </c>
      <c r="L493" s="131">
        <f>M493/10*12</f>
        <v>37.356000000000002</v>
      </c>
      <c r="M493" s="131">
        <v>31.13</v>
      </c>
      <c r="N493" s="131">
        <v>100</v>
      </c>
      <c r="O493" s="131">
        <f t="shared" si="159"/>
        <v>100</v>
      </c>
      <c r="P493" s="131">
        <f t="shared" si="160"/>
        <v>100</v>
      </c>
    </row>
    <row r="494" spans="1:17" hidden="1" outlineLevel="1" x14ac:dyDescent="0.25">
      <c r="A494" s="67" t="s">
        <v>11</v>
      </c>
      <c r="B494" s="129" t="s">
        <v>564</v>
      </c>
      <c r="C494" s="129" t="s">
        <v>249</v>
      </c>
      <c r="D494" s="129" t="s">
        <v>106</v>
      </c>
      <c r="E494" s="129" t="s">
        <v>18</v>
      </c>
      <c r="F494" s="129" t="s">
        <v>250</v>
      </c>
      <c r="G494" s="130" t="s">
        <v>107</v>
      </c>
      <c r="H494" s="131">
        <v>54.02</v>
      </c>
      <c r="I494" s="131">
        <v>32.6</v>
      </c>
      <c r="J494" s="131">
        <v>25</v>
      </c>
      <c r="K494" s="131">
        <v>25</v>
      </c>
      <c r="L494" s="131">
        <f>M494/10*12</f>
        <v>25.704000000000004</v>
      </c>
      <c r="M494" s="131">
        <v>21.42</v>
      </c>
      <c r="N494" s="131">
        <v>25</v>
      </c>
      <c r="O494" s="131">
        <f t="shared" si="159"/>
        <v>25</v>
      </c>
      <c r="P494" s="131">
        <f t="shared" si="160"/>
        <v>25</v>
      </c>
    </row>
    <row r="495" spans="1:17" hidden="1" outlineLevel="1" x14ac:dyDescent="0.25">
      <c r="A495" s="66"/>
      <c r="B495" s="129" t="s">
        <v>564</v>
      </c>
      <c r="C495" s="129" t="s">
        <v>249</v>
      </c>
      <c r="D495" s="129" t="s">
        <v>526</v>
      </c>
      <c r="E495" s="129"/>
      <c r="F495" s="129"/>
      <c r="G495" s="130" t="s">
        <v>649</v>
      </c>
      <c r="H495" s="131">
        <f>SUM(H490:H494)</f>
        <v>425.88</v>
      </c>
      <c r="I495" s="131">
        <f t="shared" ref="I495:P495" si="164">SUM(I490:I494)</f>
        <v>321.58000000000004</v>
      </c>
      <c r="J495" s="131">
        <f t="shared" si="164"/>
        <v>345</v>
      </c>
      <c r="K495" s="131">
        <f t="shared" si="164"/>
        <v>1956.54</v>
      </c>
      <c r="L495" s="131">
        <f t="shared" si="164"/>
        <v>411.85199999999998</v>
      </c>
      <c r="M495" s="131">
        <f t="shared" si="164"/>
        <v>343.21000000000004</v>
      </c>
      <c r="N495" s="131">
        <f t="shared" si="164"/>
        <v>495</v>
      </c>
      <c r="O495" s="131">
        <f t="shared" si="164"/>
        <v>495</v>
      </c>
      <c r="P495" s="131">
        <f t="shared" si="164"/>
        <v>495</v>
      </c>
    </row>
    <row r="496" spans="1:17" ht="23.25" hidden="1" outlineLevel="1" x14ac:dyDescent="0.25">
      <c r="A496" s="67" t="s">
        <v>11</v>
      </c>
      <c r="B496" s="129" t="s">
        <v>564</v>
      </c>
      <c r="C496" s="129" t="s">
        <v>249</v>
      </c>
      <c r="D496" s="129" t="s">
        <v>208</v>
      </c>
      <c r="E496" s="129" t="s">
        <v>18</v>
      </c>
      <c r="F496" s="129" t="s">
        <v>250</v>
      </c>
      <c r="G496" s="130" t="s">
        <v>254</v>
      </c>
      <c r="H496" s="131">
        <v>275.60000000000002</v>
      </c>
      <c r="I496" s="131">
        <v>307.79000000000002</v>
      </c>
      <c r="J496" s="131">
        <v>200</v>
      </c>
      <c r="K496" s="131">
        <v>200</v>
      </c>
      <c r="L496" s="131">
        <f>M496/10*12</f>
        <v>258.68399999999997</v>
      </c>
      <c r="M496" s="131">
        <v>215.57</v>
      </c>
      <c r="N496" s="131">
        <v>300</v>
      </c>
      <c r="O496" s="131">
        <f t="shared" si="159"/>
        <v>300</v>
      </c>
      <c r="P496" s="131">
        <f t="shared" si="160"/>
        <v>300</v>
      </c>
    </row>
    <row r="497" spans="1:17" hidden="1" outlineLevel="1" x14ac:dyDescent="0.25">
      <c r="A497" s="66"/>
      <c r="B497" s="129" t="s">
        <v>564</v>
      </c>
      <c r="C497" s="129" t="s">
        <v>249</v>
      </c>
      <c r="D497" s="129" t="s">
        <v>630</v>
      </c>
      <c r="E497" s="129"/>
      <c r="F497" s="129"/>
      <c r="G497" s="130" t="s">
        <v>701</v>
      </c>
      <c r="H497" s="131">
        <f>SUM(H496)</f>
        <v>275.60000000000002</v>
      </c>
      <c r="I497" s="131">
        <f t="shared" ref="I497:P497" si="165">SUM(I496)</f>
        <v>307.79000000000002</v>
      </c>
      <c r="J497" s="131">
        <f t="shared" si="165"/>
        <v>200</v>
      </c>
      <c r="K497" s="131">
        <f t="shared" si="165"/>
        <v>200</v>
      </c>
      <c r="L497" s="131">
        <f t="shared" si="165"/>
        <v>258.68399999999997</v>
      </c>
      <c r="M497" s="131">
        <f t="shared" si="165"/>
        <v>215.57</v>
      </c>
      <c r="N497" s="131">
        <f t="shared" si="165"/>
        <v>300</v>
      </c>
      <c r="O497" s="131">
        <f t="shared" si="165"/>
        <v>300</v>
      </c>
      <c r="P497" s="131">
        <f t="shared" si="165"/>
        <v>300</v>
      </c>
    </row>
    <row r="498" spans="1:17" ht="34.5" hidden="1" outlineLevel="1" x14ac:dyDescent="0.25">
      <c r="A498" s="67" t="s">
        <v>11</v>
      </c>
      <c r="B498" s="129" t="s">
        <v>564</v>
      </c>
      <c r="C498" s="129" t="s">
        <v>249</v>
      </c>
      <c r="D498" s="129" t="s">
        <v>129</v>
      </c>
      <c r="E498" s="129" t="s">
        <v>15</v>
      </c>
      <c r="F498" s="129" t="s">
        <v>250</v>
      </c>
      <c r="G498" s="130" t="s">
        <v>131</v>
      </c>
      <c r="H498" s="131">
        <v>20</v>
      </c>
      <c r="I498" s="131">
        <v>226</v>
      </c>
      <c r="J498" s="131">
        <v>100</v>
      </c>
      <c r="K498" s="131">
        <v>100</v>
      </c>
      <c r="L498" s="131">
        <v>100</v>
      </c>
      <c r="M498" s="131">
        <v>83.36</v>
      </c>
      <c r="N498" s="131">
        <v>100</v>
      </c>
      <c r="O498" s="131">
        <f t="shared" si="159"/>
        <v>100</v>
      </c>
      <c r="P498" s="131">
        <f t="shared" si="160"/>
        <v>100</v>
      </c>
    </row>
    <row r="499" spans="1:17" hidden="1" outlineLevel="1" x14ac:dyDescent="0.25">
      <c r="A499" s="67" t="s">
        <v>11</v>
      </c>
      <c r="B499" s="129" t="s">
        <v>564</v>
      </c>
      <c r="C499" s="129" t="s">
        <v>249</v>
      </c>
      <c r="D499" s="129" t="s">
        <v>136</v>
      </c>
      <c r="E499" s="129" t="s">
        <v>15</v>
      </c>
      <c r="F499" s="129" t="s">
        <v>250</v>
      </c>
      <c r="G499" s="130" t="s">
        <v>137</v>
      </c>
      <c r="H499" s="131">
        <v>0</v>
      </c>
      <c r="I499" s="131">
        <v>0</v>
      </c>
      <c r="J499" s="131">
        <v>0</v>
      </c>
      <c r="K499" s="131">
        <v>200</v>
      </c>
      <c r="L499" s="131">
        <v>200</v>
      </c>
      <c r="M499" s="131">
        <v>0</v>
      </c>
      <c r="N499" s="131">
        <v>200</v>
      </c>
      <c r="O499" s="131">
        <f t="shared" si="159"/>
        <v>200</v>
      </c>
      <c r="P499" s="131">
        <f t="shared" si="160"/>
        <v>200</v>
      </c>
    </row>
    <row r="500" spans="1:17" hidden="1" outlineLevel="1" x14ac:dyDescent="0.25">
      <c r="A500" s="67" t="s">
        <v>11</v>
      </c>
      <c r="B500" s="129" t="s">
        <v>564</v>
      </c>
      <c r="C500" s="129" t="s">
        <v>249</v>
      </c>
      <c r="D500" s="129" t="s">
        <v>143</v>
      </c>
      <c r="E500" s="129" t="s">
        <v>15</v>
      </c>
      <c r="F500" s="129" t="s">
        <v>250</v>
      </c>
      <c r="G500" s="130" t="s">
        <v>146</v>
      </c>
      <c r="H500" s="131">
        <v>15.5</v>
      </c>
      <c r="I500" s="131">
        <v>34.799999999999997</v>
      </c>
      <c r="J500" s="131">
        <v>0</v>
      </c>
      <c r="K500" s="131">
        <v>0</v>
      </c>
      <c r="L500" s="131">
        <f>M500/10*12</f>
        <v>0</v>
      </c>
      <c r="M500" s="131">
        <v>0</v>
      </c>
      <c r="N500" s="131">
        <v>0</v>
      </c>
      <c r="O500" s="131">
        <f t="shared" si="159"/>
        <v>0</v>
      </c>
      <c r="P500" s="131">
        <f t="shared" si="160"/>
        <v>0</v>
      </c>
    </row>
    <row r="501" spans="1:17" hidden="1" outlineLevel="1" x14ac:dyDescent="0.25">
      <c r="A501" s="67" t="s">
        <v>11</v>
      </c>
      <c r="B501" s="129" t="s">
        <v>564</v>
      </c>
      <c r="C501" s="129" t="s">
        <v>249</v>
      </c>
      <c r="D501" s="129" t="s">
        <v>143</v>
      </c>
      <c r="E501" s="129" t="s">
        <v>18</v>
      </c>
      <c r="F501" s="129" t="s">
        <v>250</v>
      </c>
      <c r="G501" s="130" t="s">
        <v>146</v>
      </c>
      <c r="H501" s="131">
        <v>32.94</v>
      </c>
      <c r="I501" s="131">
        <v>23.12</v>
      </c>
      <c r="J501" s="131">
        <v>70</v>
      </c>
      <c r="K501" s="131">
        <v>70</v>
      </c>
      <c r="L501" s="131">
        <f>M501/10*12</f>
        <v>14.52</v>
      </c>
      <c r="M501" s="131">
        <v>12.1</v>
      </c>
      <c r="N501" s="131">
        <v>50</v>
      </c>
      <c r="O501" s="131">
        <f t="shared" si="159"/>
        <v>50</v>
      </c>
      <c r="P501" s="131">
        <f t="shared" si="160"/>
        <v>50</v>
      </c>
    </row>
    <row r="502" spans="1:17" hidden="1" outlineLevel="1" x14ac:dyDescent="0.25">
      <c r="A502" s="67" t="s">
        <v>11</v>
      </c>
      <c r="B502" s="129" t="s">
        <v>564</v>
      </c>
      <c r="C502" s="129" t="s">
        <v>249</v>
      </c>
      <c r="D502" s="129" t="s">
        <v>152</v>
      </c>
      <c r="E502" s="129" t="s">
        <v>15</v>
      </c>
      <c r="F502" s="129" t="s">
        <v>250</v>
      </c>
      <c r="G502" s="130" t="s">
        <v>153</v>
      </c>
      <c r="H502" s="131">
        <v>812.53</v>
      </c>
      <c r="I502" s="131">
        <v>840.32</v>
      </c>
      <c r="J502" s="131">
        <v>850</v>
      </c>
      <c r="K502" s="131">
        <v>850</v>
      </c>
      <c r="L502" s="131">
        <f>M502+2*2*2.55*15</f>
        <v>802.48</v>
      </c>
      <c r="M502" s="131">
        <v>649.48</v>
      </c>
      <c r="N502" s="131">
        <v>1122</v>
      </c>
      <c r="O502" s="131">
        <f t="shared" si="159"/>
        <v>1122</v>
      </c>
      <c r="P502" s="131">
        <f t="shared" si="160"/>
        <v>1122</v>
      </c>
    </row>
    <row r="503" spans="1:17" ht="23.25" hidden="1" outlineLevel="1" x14ac:dyDescent="0.25">
      <c r="A503" s="67" t="s">
        <v>11</v>
      </c>
      <c r="B503" s="129" t="s">
        <v>564</v>
      </c>
      <c r="C503" s="129" t="s">
        <v>249</v>
      </c>
      <c r="D503" s="129" t="s">
        <v>156</v>
      </c>
      <c r="E503" s="129" t="s">
        <v>15</v>
      </c>
      <c r="F503" s="129" t="s">
        <v>250</v>
      </c>
      <c r="G503" s="130" t="s">
        <v>157</v>
      </c>
      <c r="H503" s="131">
        <v>227.81</v>
      </c>
      <c r="I503" s="131">
        <v>266.81</v>
      </c>
      <c r="J503" s="131">
        <v>300</v>
      </c>
      <c r="K503" s="131">
        <v>300</v>
      </c>
      <c r="L503" s="131">
        <v>239.79</v>
      </c>
      <c r="M503" s="131">
        <v>193.64</v>
      </c>
      <c r="N503" s="131">
        <v>249.75</v>
      </c>
      <c r="O503" s="131">
        <v>249.75</v>
      </c>
      <c r="P503" s="131">
        <v>249.75</v>
      </c>
    </row>
    <row r="504" spans="1:17" hidden="1" outlineLevel="1" x14ac:dyDescent="0.25">
      <c r="A504" s="66"/>
      <c r="B504" s="129" t="s">
        <v>564</v>
      </c>
      <c r="C504" s="129" t="s">
        <v>249</v>
      </c>
      <c r="D504" s="129" t="s">
        <v>535</v>
      </c>
      <c r="E504" s="129"/>
      <c r="F504" s="129"/>
      <c r="G504" s="130" t="s">
        <v>536</v>
      </c>
      <c r="H504" s="131">
        <f>SUM(H498:H503)</f>
        <v>1108.78</v>
      </c>
      <c r="I504" s="131">
        <f t="shared" ref="I504:P504" si="166">SUM(I498:I503)</f>
        <v>1391.05</v>
      </c>
      <c r="J504" s="131">
        <f t="shared" si="166"/>
        <v>1320</v>
      </c>
      <c r="K504" s="131">
        <f t="shared" si="166"/>
        <v>1520</v>
      </c>
      <c r="L504" s="131">
        <f t="shared" si="166"/>
        <v>1356.79</v>
      </c>
      <c r="M504" s="131">
        <f t="shared" si="166"/>
        <v>938.58</v>
      </c>
      <c r="N504" s="131">
        <f t="shared" si="166"/>
        <v>1721.75</v>
      </c>
      <c r="O504" s="131">
        <f t="shared" si="166"/>
        <v>1721.75</v>
      </c>
      <c r="P504" s="131">
        <f t="shared" si="166"/>
        <v>1721.75</v>
      </c>
    </row>
    <row r="505" spans="1:17" hidden="1" outlineLevel="1" x14ac:dyDescent="0.25">
      <c r="A505" s="64"/>
      <c r="B505" s="129" t="s">
        <v>564</v>
      </c>
      <c r="C505" s="129"/>
      <c r="D505" s="129" t="s">
        <v>647</v>
      </c>
      <c r="E505" s="129"/>
      <c r="F505" s="129"/>
      <c r="G505" s="130" t="s">
        <v>751</v>
      </c>
      <c r="H505" s="131">
        <f>H504+H497+H495+H489+H483+H481+H471</f>
        <v>28423.9</v>
      </c>
      <c r="I505" s="131">
        <f t="shared" ref="I505:P505" si="167">I504+I497+I495+I489+I483+I481+I471</f>
        <v>30663.279999999999</v>
      </c>
      <c r="J505" s="131">
        <f t="shared" si="167"/>
        <v>34206</v>
      </c>
      <c r="K505" s="131">
        <f t="shared" si="167"/>
        <v>36117.54</v>
      </c>
      <c r="L505" s="131">
        <f t="shared" si="167"/>
        <v>35626.392</v>
      </c>
      <c r="M505" s="131">
        <f t="shared" si="167"/>
        <v>28280.9</v>
      </c>
      <c r="N505" s="131">
        <f t="shared" si="167"/>
        <v>38920.75</v>
      </c>
      <c r="O505" s="131">
        <f t="shared" si="167"/>
        <v>38920.75</v>
      </c>
      <c r="P505" s="131">
        <f t="shared" si="167"/>
        <v>38920.75</v>
      </c>
    </row>
    <row r="506" spans="1:17" ht="23.25" hidden="1" outlineLevel="1" x14ac:dyDescent="0.25">
      <c r="A506" s="64"/>
      <c r="B506" s="129" t="s">
        <v>565</v>
      </c>
      <c r="C506" s="129" t="s">
        <v>205</v>
      </c>
      <c r="D506" s="129" t="s">
        <v>647</v>
      </c>
      <c r="E506" s="129" t="s">
        <v>15</v>
      </c>
      <c r="F506" s="129"/>
      <c r="G506" s="130" t="s">
        <v>665</v>
      </c>
      <c r="H506" s="131">
        <v>5083.25</v>
      </c>
      <c r="I506" s="131">
        <v>6668.51</v>
      </c>
      <c r="J506" s="131">
        <v>15000</v>
      </c>
      <c r="K506" s="131">
        <v>15000</v>
      </c>
      <c r="L506" s="131">
        <v>15940.75</v>
      </c>
      <c r="M506" s="131">
        <v>15940.75</v>
      </c>
      <c r="N506" s="131">
        <v>20000</v>
      </c>
      <c r="O506" s="131">
        <v>20000</v>
      </c>
      <c r="P506" s="131">
        <v>20000</v>
      </c>
    </row>
    <row r="507" spans="1:17" collapsed="1" x14ac:dyDescent="0.25">
      <c r="A507" s="64"/>
      <c r="B507" s="129" t="s">
        <v>848</v>
      </c>
      <c r="C507" s="129"/>
      <c r="D507" s="129"/>
      <c r="E507" s="129"/>
      <c r="F507" s="129"/>
      <c r="G507" s="130" t="s">
        <v>849</v>
      </c>
      <c r="H507" s="131">
        <f>H532+H567</f>
        <v>15200.53</v>
      </c>
      <c r="I507" s="131">
        <f t="shared" ref="I507:P507" si="168">I532+I567</f>
        <v>49209.14</v>
      </c>
      <c r="J507" s="131">
        <f t="shared" si="168"/>
        <v>14500</v>
      </c>
      <c r="K507" s="131">
        <f t="shared" si="168"/>
        <v>35396.43</v>
      </c>
      <c r="L507" s="131">
        <f t="shared" si="168"/>
        <v>34399.601999999999</v>
      </c>
      <c r="M507" s="131">
        <f t="shared" si="168"/>
        <v>21871.15</v>
      </c>
      <c r="N507" s="131">
        <f t="shared" si="168"/>
        <v>58912</v>
      </c>
      <c r="O507" s="131">
        <f t="shared" si="168"/>
        <v>58912</v>
      </c>
      <c r="P507" s="131">
        <f t="shared" si="168"/>
        <v>9500</v>
      </c>
    </row>
    <row r="508" spans="1:17" hidden="1" outlineLevel="1" x14ac:dyDescent="0.25">
      <c r="A508" s="67" t="s">
        <v>11</v>
      </c>
      <c r="B508" s="129" t="s">
        <v>566</v>
      </c>
      <c r="C508" s="143" t="s">
        <v>666</v>
      </c>
      <c r="D508" s="129" t="s">
        <v>55</v>
      </c>
      <c r="E508" s="129" t="s">
        <v>18</v>
      </c>
      <c r="F508" s="129" t="s">
        <v>221</v>
      </c>
      <c r="G508" s="130" t="s">
        <v>222</v>
      </c>
      <c r="H508" s="131">
        <v>199.82</v>
      </c>
      <c r="I508" s="131">
        <v>7.2</v>
      </c>
      <c r="J508" s="131">
        <v>500</v>
      </c>
      <c r="K508" s="131">
        <v>500</v>
      </c>
      <c r="L508" s="131">
        <f>M508/10*12</f>
        <v>17.28</v>
      </c>
      <c r="M508" s="131">
        <v>14.4</v>
      </c>
      <c r="N508" s="131">
        <v>500</v>
      </c>
      <c r="O508" s="131">
        <f t="shared" ref="O508:O565" si="169">N508</f>
        <v>500</v>
      </c>
      <c r="P508" s="131">
        <f t="shared" ref="P508:P528" si="170">N508</f>
        <v>500</v>
      </c>
      <c r="Q508" s="37"/>
    </row>
    <row r="509" spans="1:17" hidden="1" outlineLevel="1" x14ac:dyDescent="0.25">
      <c r="A509" s="66"/>
      <c r="B509" s="129" t="s">
        <v>566</v>
      </c>
      <c r="C509" s="129" t="s">
        <v>666</v>
      </c>
      <c r="D509" s="129" t="s">
        <v>537</v>
      </c>
      <c r="E509" s="129"/>
      <c r="F509" s="129"/>
      <c r="G509" s="130" t="s">
        <v>683</v>
      </c>
      <c r="H509" s="131">
        <f>SUM(H508)</f>
        <v>199.82</v>
      </c>
      <c r="I509" s="131">
        <v>0</v>
      </c>
      <c r="J509" s="131">
        <f t="shared" ref="J509:P509" si="171">SUM(J508)</f>
        <v>500</v>
      </c>
      <c r="K509" s="131">
        <f t="shared" si="171"/>
        <v>500</v>
      </c>
      <c r="L509" s="131">
        <f t="shared" si="171"/>
        <v>17.28</v>
      </c>
      <c r="M509" s="131">
        <f t="shared" si="171"/>
        <v>14.4</v>
      </c>
      <c r="N509" s="131">
        <f t="shared" si="171"/>
        <v>500</v>
      </c>
      <c r="O509" s="131">
        <f t="shared" si="171"/>
        <v>500</v>
      </c>
      <c r="P509" s="131">
        <f t="shared" si="171"/>
        <v>500</v>
      </c>
      <c r="Q509" s="37"/>
    </row>
    <row r="510" spans="1:17" hidden="1" outlineLevel="1" x14ac:dyDescent="0.25">
      <c r="A510" s="67" t="s">
        <v>11</v>
      </c>
      <c r="B510" s="129" t="s">
        <v>566</v>
      </c>
      <c r="C510" s="143" t="s">
        <v>666</v>
      </c>
      <c r="D510" s="129" t="s">
        <v>57</v>
      </c>
      <c r="E510" s="129" t="s">
        <v>18</v>
      </c>
      <c r="F510" s="129" t="s">
        <v>221</v>
      </c>
      <c r="G510" s="130" t="s">
        <v>198</v>
      </c>
      <c r="H510" s="131">
        <v>122.17</v>
      </c>
      <c r="I510" s="131">
        <v>194.13</v>
      </c>
      <c r="J510" s="131">
        <v>200</v>
      </c>
      <c r="K510" s="131">
        <v>200</v>
      </c>
      <c r="L510" s="131">
        <f>M510/10*12</f>
        <v>138.49200000000002</v>
      </c>
      <c r="M510" s="131">
        <v>115.41</v>
      </c>
      <c r="N510" s="131">
        <v>200</v>
      </c>
      <c r="O510" s="131">
        <f t="shared" si="169"/>
        <v>200</v>
      </c>
      <c r="P510" s="131">
        <f t="shared" si="170"/>
        <v>200</v>
      </c>
    </row>
    <row r="511" spans="1:17" hidden="1" outlineLevel="1" x14ac:dyDescent="0.25">
      <c r="A511" s="66"/>
      <c r="B511" s="129" t="s">
        <v>566</v>
      </c>
      <c r="C511" s="129" t="s">
        <v>666</v>
      </c>
      <c r="D511" s="129" t="s">
        <v>538</v>
      </c>
      <c r="E511" s="129"/>
      <c r="F511" s="129"/>
      <c r="G511" s="130" t="s">
        <v>198</v>
      </c>
      <c r="H511" s="131">
        <f>SUM(H510)</f>
        <v>122.17</v>
      </c>
      <c r="I511" s="131">
        <v>0</v>
      </c>
      <c r="J511" s="131">
        <f t="shared" ref="J511:P511" si="172">SUM(J510)</f>
        <v>200</v>
      </c>
      <c r="K511" s="131">
        <f t="shared" si="172"/>
        <v>200</v>
      </c>
      <c r="L511" s="131">
        <f t="shared" si="172"/>
        <v>138.49200000000002</v>
      </c>
      <c r="M511" s="131">
        <f t="shared" si="172"/>
        <v>115.41</v>
      </c>
      <c r="N511" s="131">
        <f t="shared" si="172"/>
        <v>200</v>
      </c>
      <c r="O511" s="131">
        <f t="shared" si="172"/>
        <v>200</v>
      </c>
      <c r="P511" s="131">
        <f t="shared" si="172"/>
        <v>200</v>
      </c>
    </row>
    <row r="512" spans="1:17" hidden="1" outlineLevel="1" x14ac:dyDescent="0.25">
      <c r="A512" s="67" t="s">
        <v>11</v>
      </c>
      <c r="B512" s="129" t="s">
        <v>566</v>
      </c>
      <c r="C512" s="143" t="s">
        <v>666</v>
      </c>
      <c r="D512" s="129" t="s">
        <v>81</v>
      </c>
      <c r="E512" s="129" t="s">
        <v>18</v>
      </c>
      <c r="F512" s="129" t="s">
        <v>221</v>
      </c>
      <c r="G512" s="130" t="s">
        <v>82</v>
      </c>
      <c r="H512" s="131">
        <v>0</v>
      </c>
      <c r="I512" s="131">
        <v>1231.69</v>
      </c>
      <c r="J512" s="131">
        <v>0</v>
      </c>
      <c r="K512" s="131">
        <v>0</v>
      </c>
      <c r="L512" s="131">
        <f>M512/10*12</f>
        <v>0</v>
      </c>
      <c r="M512" s="131">
        <v>0</v>
      </c>
      <c r="N512" s="131">
        <v>0</v>
      </c>
      <c r="O512" s="131">
        <f t="shared" si="169"/>
        <v>0</v>
      </c>
      <c r="P512" s="131">
        <f t="shared" si="170"/>
        <v>0</v>
      </c>
    </row>
    <row r="513" spans="1:16" ht="34.5" hidden="1" outlineLevel="1" x14ac:dyDescent="0.25">
      <c r="A513" s="67" t="s">
        <v>11</v>
      </c>
      <c r="B513" s="129" t="s">
        <v>566</v>
      </c>
      <c r="C513" s="143" t="s">
        <v>666</v>
      </c>
      <c r="D513" s="129" t="s">
        <v>85</v>
      </c>
      <c r="E513" s="129" t="s">
        <v>15</v>
      </c>
      <c r="F513" s="129" t="s">
        <v>221</v>
      </c>
      <c r="G513" s="130" t="s">
        <v>86</v>
      </c>
      <c r="H513" s="131">
        <v>0</v>
      </c>
      <c r="I513" s="131">
        <v>0</v>
      </c>
      <c r="J513" s="131">
        <v>0</v>
      </c>
      <c r="K513" s="131">
        <v>0</v>
      </c>
      <c r="L513" s="131">
        <v>2058.77</v>
      </c>
      <c r="M513" s="131">
        <v>2058.77</v>
      </c>
      <c r="N513" s="131">
        <v>0</v>
      </c>
      <c r="O513" s="131">
        <f t="shared" si="169"/>
        <v>0</v>
      </c>
      <c r="P513" s="131">
        <f t="shared" si="170"/>
        <v>0</v>
      </c>
    </row>
    <row r="514" spans="1:16" ht="34.5" hidden="1" outlineLevel="1" x14ac:dyDescent="0.25">
      <c r="A514" s="67" t="s">
        <v>11</v>
      </c>
      <c r="B514" s="129" t="s">
        <v>566</v>
      </c>
      <c r="C514" s="143" t="s">
        <v>666</v>
      </c>
      <c r="D514" s="129" t="s">
        <v>85</v>
      </c>
      <c r="E514" s="129" t="s">
        <v>18</v>
      </c>
      <c r="F514" s="129" t="s">
        <v>221</v>
      </c>
      <c r="G514" s="130" t="s">
        <v>86</v>
      </c>
      <c r="H514" s="131">
        <v>476.79</v>
      </c>
      <c r="I514" s="131">
        <v>1214.8</v>
      </c>
      <c r="J514" s="131">
        <v>1500</v>
      </c>
      <c r="K514" s="131">
        <v>1500</v>
      </c>
      <c r="L514" s="131">
        <v>1500</v>
      </c>
      <c r="M514" s="131">
        <v>193.97</v>
      </c>
      <c r="N514" s="131">
        <v>500</v>
      </c>
      <c r="O514" s="131">
        <f t="shared" si="169"/>
        <v>500</v>
      </c>
      <c r="P514" s="131">
        <f t="shared" si="170"/>
        <v>500</v>
      </c>
    </row>
    <row r="515" spans="1:16" hidden="1" outlineLevel="1" x14ac:dyDescent="0.25">
      <c r="A515" s="67" t="s">
        <v>11</v>
      </c>
      <c r="B515" s="129" t="s">
        <v>566</v>
      </c>
      <c r="C515" s="143" t="s">
        <v>666</v>
      </c>
      <c r="D515" s="129" t="s">
        <v>89</v>
      </c>
      <c r="E515" s="129" t="s">
        <v>15</v>
      </c>
      <c r="F515" s="129" t="s">
        <v>221</v>
      </c>
      <c r="G515" s="130" t="s">
        <v>93</v>
      </c>
      <c r="H515" s="131">
        <v>1993</v>
      </c>
      <c r="I515" s="131">
        <v>3000</v>
      </c>
      <c r="J515" s="131">
        <v>0</v>
      </c>
      <c r="K515" s="131">
        <v>120.43</v>
      </c>
      <c r="L515" s="131">
        <v>1133.4000000000001</v>
      </c>
      <c r="M515" s="131">
        <v>1133.4000000000001</v>
      </c>
      <c r="N515" s="131">
        <v>0</v>
      </c>
      <c r="O515" s="131">
        <f t="shared" si="169"/>
        <v>0</v>
      </c>
      <c r="P515" s="131">
        <f t="shared" si="170"/>
        <v>0</v>
      </c>
    </row>
    <row r="516" spans="1:16" hidden="1" outlineLevel="1" x14ac:dyDescent="0.25">
      <c r="A516" s="67" t="s">
        <v>11</v>
      </c>
      <c r="B516" s="129" t="s">
        <v>566</v>
      </c>
      <c r="C516" s="143" t="s">
        <v>666</v>
      </c>
      <c r="D516" s="129" t="s">
        <v>89</v>
      </c>
      <c r="E516" s="129" t="s">
        <v>18</v>
      </c>
      <c r="F516" s="129" t="s">
        <v>221</v>
      </c>
      <c r="G516" s="130" t="s">
        <v>93</v>
      </c>
      <c r="H516" s="131">
        <v>2253.98</v>
      </c>
      <c r="I516" s="131">
        <v>2149.23</v>
      </c>
      <c r="J516" s="131">
        <v>1000</v>
      </c>
      <c r="K516" s="131">
        <v>1200</v>
      </c>
      <c r="L516" s="131">
        <v>1200</v>
      </c>
      <c r="M516" s="131">
        <v>1070.22</v>
      </c>
      <c r="N516" s="131">
        <v>1000</v>
      </c>
      <c r="O516" s="131">
        <f t="shared" si="169"/>
        <v>1000</v>
      </c>
      <c r="P516" s="131">
        <f t="shared" si="170"/>
        <v>1000</v>
      </c>
    </row>
    <row r="517" spans="1:16" ht="23.25" hidden="1" outlineLevel="1" x14ac:dyDescent="0.25">
      <c r="A517" s="67" t="s">
        <v>11</v>
      </c>
      <c r="B517" s="129" t="s">
        <v>566</v>
      </c>
      <c r="C517" s="143" t="s">
        <v>666</v>
      </c>
      <c r="D517" s="129" t="s">
        <v>104</v>
      </c>
      <c r="E517" s="129" t="s">
        <v>15</v>
      </c>
      <c r="F517" s="129" t="s">
        <v>221</v>
      </c>
      <c r="G517" s="130" t="s">
        <v>105</v>
      </c>
      <c r="H517" s="131">
        <v>1007</v>
      </c>
      <c r="I517" s="131">
        <v>0</v>
      </c>
      <c r="J517" s="131">
        <v>0</v>
      </c>
      <c r="K517" s="131">
        <v>0</v>
      </c>
      <c r="L517" s="131">
        <f t="shared" ref="L517:L523" si="173">M517/10*12</f>
        <v>0</v>
      </c>
      <c r="M517" s="131">
        <v>0</v>
      </c>
      <c r="N517" s="131">
        <v>0</v>
      </c>
      <c r="O517" s="131">
        <f t="shared" si="169"/>
        <v>0</v>
      </c>
      <c r="P517" s="131">
        <f t="shared" si="170"/>
        <v>0</v>
      </c>
    </row>
    <row r="518" spans="1:16" ht="23.25" hidden="1" outlineLevel="1" x14ac:dyDescent="0.25">
      <c r="A518" s="67" t="s">
        <v>11</v>
      </c>
      <c r="B518" s="129" t="s">
        <v>566</v>
      </c>
      <c r="C518" s="143" t="s">
        <v>666</v>
      </c>
      <c r="D518" s="129" t="s">
        <v>104</v>
      </c>
      <c r="E518" s="129" t="s">
        <v>18</v>
      </c>
      <c r="F518" s="129" t="s">
        <v>221</v>
      </c>
      <c r="G518" s="130" t="s">
        <v>105</v>
      </c>
      <c r="H518" s="131">
        <v>1110</v>
      </c>
      <c r="I518" s="131">
        <v>3267</v>
      </c>
      <c r="J518" s="131">
        <v>1000</v>
      </c>
      <c r="K518" s="131">
        <v>1000</v>
      </c>
      <c r="L518" s="131">
        <f t="shared" si="173"/>
        <v>0</v>
      </c>
      <c r="M518" s="131">
        <v>0</v>
      </c>
      <c r="N518" s="131">
        <v>0</v>
      </c>
      <c r="O518" s="131">
        <f t="shared" si="169"/>
        <v>0</v>
      </c>
      <c r="P518" s="131">
        <f t="shared" si="170"/>
        <v>0</v>
      </c>
    </row>
    <row r="519" spans="1:16" hidden="1" outlineLevel="1" x14ac:dyDescent="0.25">
      <c r="A519" s="66"/>
      <c r="B519" s="129" t="s">
        <v>566</v>
      </c>
      <c r="C519" s="129" t="s">
        <v>666</v>
      </c>
      <c r="D519" s="129" t="s">
        <v>526</v>
      </c>
      <c r="E519" s="129"/>
      <c r="F519" s="129"/>
      <c r="G519" s="130" t="s">
        <v>649</v>
      </c>
      <c r="H519" s="131">
        <f>SUM(H512:H518)</f>
        <v>6840.77</v>
      </c>
      <c r="I519" s="131">
        <v>0</v>
      </c>
      <c r="J519" s="131">
        <f t="shared" ref="J519:P519" si="174">SUM(J512:J518)</f>
        <v>3500</v>
      </c>
      <c r="K519" s="131">
        <f t="shared" si="174"/>
        <v>3820.4300000000003</v>
      </c>
      <c r="L519" s="131">
        <f t="shared" si="174"/>
        <v>5892.17</v>
      </c>
      <c r="M519" s="131">
        <f t="shared" si="174"/>
        <v>4456.3599999999997</v>
      </c>
      <c r="N519" s="131">
        <f t="shared" si="174"/>
        <v>1500</v>
      </c>
      <c r="O519" s="131">
        <f t="shared" si="174"/>
        <v>1500</v>
      </c>
      <c r="P519" s="131">
        <f t="shared" si="174"/>
        <v>1500</v>
      </c>
    </row>
    <row r="520" spans="1:16" ht="23.25" hidden="1" outlineLevel="1" x14ac:dyDescent="0.25">
      <c r="A520" s="67" t="s">
        <v>11</v>
      </c>
      <c r="B520" s="129" t="s">
        <v>566</v>
      </c>
      <c r="C520" s="143" t="s">
        <v>666</v>
      </c>
      <c r="D520" s="129" t="s">
        <v>223</v>
      </c>
      <c r="E520" s="129" t="s">
        <v>15</v>
      </c>
      <c r="F520" s="129" t="s">
        <v>221</v>
      </c>
      <c r="G520" s="130" t="s">
        <v>224</v>
      </c>
      <c r="H520" s="131">
        <v>0</v>
      </c>
      <c r="I520" s="131">
        <v>0</v>
      </c>
      <c r="J520" s="131">
        <v>0</v>
      </c>
      <c r="K520" s="131">
        <v>530</v>
      </c>
      <c r="L520" s="131">
        <f t="shared" si="173"/>
        <v>384.51599999999996</v>
      </c>
      <c r="M520" s="131">
        <v>320.43</v>
      </c>
      <c r="N520" s="131">
        <v>450</v>
      </c>
      <c r="O520" s="131">
        <f t="shared" si="169"/>
        <v>450</v>
      </c>
      <c r="P520" s="131">
        <f t="shared" si="170"/>
        <v>450</v>
      </c>
    </row>
    <row r="521" spans="1:16" ht="23.25" hidden="1" outlineLevel="1" x14ac:dyDescent="0.25">
      <c r="A521" s="67" t="s">
        <v>11</v>
      </c>
      <c r="B521" s="129" t="s">
        <v>566</v>
      </c>
      <c r="C521" s="143" t="s">
        <v>666</v>
      </c>
      <c r="D521" s="129" t="s">
        <v>223</v>
      </c>
      <c r="E521" s="129" t="s">
        <v>18</v>
      </c>
      <c r="F521" s="129" t="s">
        <v>221</v>
      </c>
      <c r="G521" s="130" t="s">
        <v>224</v>
      </c>
      <c r="H521" s="131">
        <v>930.24</v>
      </c>
      <c r="I521" s="131">
        <v>1331.44</v>
      </c>
      <c r="J521" s="131">
        <v>2000</v>
      </c>
      <c r="K521" s="131">
        <v>1670</v>
      </c>
      <c r="L521" s="131">
        <f t="shared" si="173"/>
        <v>758.97600000000011</v>
      </c>
      <c r="M521" s="131">
        <v>632.48</v>
      </c>
      <c r="N521" s="131">
        <v>1000</v>
      </c>
      <c r="O521" s="131">
        <f t="shared" si="169"/>
        <v>1000</v>
      </c>
      <c r="P521" s="131">
        <f t="shared" si="170"/>
        <v>1000</v>
      </c>
    </row>
    <row r="522" spans="1:16" ht="23.25" hidden="1" outlineLevel="1" x14ac:dyDescent="0.25">
      <c r="A522" s="67" t="s">
        <v>11</v>
      </c>
      <c r="B522" s="129" t="s">
        <v>566</v>
      </c>
      <c r="C522" s="143" t="s">
        <v>666</v>
      </c>
      <c r="D522" s="129" t="s">
        <v>225</v>
      </c>
      <c r="E522" s="129" t="s">
        <v>18</v>
      </c>
      <c r="F522" s="129" t="s">
        <v>221</v>
      </c>
      <c r="G522" s="130" t="s">
        <v>226</v>
      </c>
      <c r="H522" s="131">
        <v>80</v>
      </c>
      <c r="I522" s="131">
        <v>273.26</v>
      </c>
      <c r="J522" s="131">
        <v>1900</v>
      </c>
      <c r="K522" s="131">
        <v>1700</v>
      </c>
      <c r="L522" s="131">
        <f t="shared" si="173"/>
        <v>172.36799999999999</v>
      </c>
      <c r="M522" s="131">
        <v>143.63999999999999</v>
      </c>
      <c r="N522" s="131">
        <v>500</v>
      </c>
      <c r="O522" s="131">
        <f t="shared" si="169"/>
        <v>500</v>
      </c>
      <c r="P522" s="131">
        <f t="shared" si="170"/>
        <v>500</v>
      </c>
    </row>
    <row r="523" spans="1:16" hidden="1" outlineLevel="1" x14ac:dyDescent="0.25">
      <c r="A523" s="67" t="s">
        <v>11</v>
      </c>
      <c r="B523" s="129" t="s">
        <v>566</v>
      </c>
      <c r="C523" s="143" t="s">
        <v>666</v>
      </c>
      <c r="D523" s="129" t="s">
        <v>227</v>
      </c>
      <c r="E523" s="129" t="s">
        <v>18</v>
      </c>
      <c r="F523" s="129" t="s">
        <v>221</v>
      </c>
      <c r="G523" s="130" t="s">
        <v>228</v>
      </c>
      <c r="H523" s="131">
        <v>83.52</v>
      </c>
      <c r="I523" s="131">
        <v>434.6</v>
      </c>
      <c r="J523" s="131">
        <v>500</v>
      </c>
      <c r="K523" s="131">
        <v>500</v>
      </c>
      <c r="L523" s="131">
        <f t="shared" si="173"/>
        <v>417.96</v>
      </c>
      <c r="M523" s="131">
        <v>348.3</v>
      </c>
      <c r="N523" s="131">
        <v>500</v>
      </c>
      <c r="O523" s="131">
        <f t="shared" si="169"/>
        <v>500</v>
      </c>
      <c r="P523" s="131">
        <f t="shared" si="170"/>
        <v>500</v>
      </c>
    </row>
    <row r="524" spans="1:16" hidden="1" outlineLevel="1" x14ac:dyDescent="0.25">
      <c r="A524" s="66"/>
      <c r="B524" s="129" t="s">
        <v>566</v>
      </c>
      <c r="C524" s="129" t="s">
        <v>666</v>
      </c>
      <c r="D524" s="129" t="s">
        <v>630</v>
      </c>
      <c r="E524" s="129"/>
      <c r="F524" s="129"/>
      <c r="G524" s="130" t="s">
        <v>701</v>
      </c>
      <c r="H524" s="131">
        <f>SUM(H520:H523)</f>
        <v>1093.76</v>
      </c>
      <c r="I524" s="131">
        <v>0</v>
      </c>
      <c r="J524" s="131">
        <f t="shared" ref="J524:P524" si="175">SUM(J520:J523)</f>
        <v>4400</v>
      </c>
      <c r="K524" s="131">
        <f t="shared" si="175"/>
        <v>4400</v>
      </c>
      <c r="L524" s="131">
        <f t="shared" si="175"/>
        <v>1733.8200000000002</v>
      </c>
      <c r="M524" s="131">
        <f t="shared" si="175"/>
        <v>1444.8500000000001</v>
      </c>
      <c r="N524" s="131">
        <f t="shared" si="175"/>
        <v>2450</v>
      </c>
      <c r="O524" s="131">
        <f t="shared" si="175"/>
        <v>2450</v>
      </c>
      <c r="P524" s="131">
        <f t="shared" si="175"/>
        <v>2450</v>
      </c>
    </row>
    <row r="525" spans="1:16" ht="34.5" hidden="1" outlineLevel="1" x14ac:dyDescent="0.25">
      <c r="A525" s="67" t="s">
        <v>11</v>
      </c>
      <c r="B525" s="129" t="s">
        <v>566</v>
      </c>
      <c r="C525" s="143" t="s">
        <v>666</v>
      </c>
      <c r="D525" s="129" t="s">
        <v>129</v>
      </c>
      <c r="E525" s="129" t="s">
        <v>18</v>
      </c>
      <c r="F525" s="129" t="s">
        <v>221</v>
      </c>
      <c r="G525" s="130" t="s">
        <v>131</v>
      </c>
      <c r="H525" s="131">
        <v>320</v>
      </c>
      <c r="I525" s="131">
        <v>40</v>
      </c>
      <c r="J525" s="131">
        <v>700</v>
      </c>
      <c r="K525" s="131">
        <v>700</v>
      </c>
      <c r="L525" s="131">
        <v>400</v>
      </c>
      <c r="M525" s="131">
        <v>90</v>
      </c>
      <c r="N525" s="131">
        <v>350</v>
      </c>
      <c r="O525" s="131">
        <f t="shared" si="169"/>
        <v>350</v>
      </c>
      <c r="P525" s="131">
        <f t="shared" si="170"/>
        <v>350</v>
      </c>
    </row>
    <row r="526" spans="1:16" hidden="1" outlineLevel="1" x14ac:dyDescent="0.25">
      <c r="A526" s="67" t="s">
        <v>11</v>
      </c>
      <c r="B526" s="129" t="s">
        <v>566</v>
      </c>
      <c r="C526" s="143" t="s">
        <v>666</v>
      </c>
      <c r="D526" s="129" t="s">
        <v>138</v>
      </c>
      <c r="E526" s="129" t="s">
        <v>18</v>
      </c>
      <c r="F526" s="129" t="s">
        <v>221</v>
      </c>
      <c r="G526" s="130" t="s">
        <v>229</v>
      </c>
      <c r="H526" s="131">
        <v>39</v>
      </c>
      <c r="I526" s="131">
        <v>60</v>
      </c>
      <c r="J526" s="131">
        <v>700</v>
      </c>
      <c r="K526" s="131">
        <v>700</v>
      </c>
      <c r="L526" s="131">
        <f>M526/10*12</f>
        <v>0</v>
      </c>
      <c r="M526" s="131">
        <v>0</v>
      </c>
      <c r="N526" s="131">
        <v>0</v>
      </c>
      <c r="O526" s="131">
        <f t="shared" si="169"/>
        <v>0</v>
      </c>
      <c r="P526" s="131">
        <f t="shared" si="170"/>
        <v>0</v>
      </c>
    </row>
    <row r="527" spans="1:16" hidden="1" outlineLevel="1" x14ac:dyDescent="0.25">
      <c r="A527" s="66"/>
      <c r="B527" s="129" t="s">
        <v>566</v>
      </c>
      <c r="C527" s="129" t="s">
        <v>666</v>
      </c>
      <c r="D527" s="129" t="s">
        <v>535</v>
      </c>
      <c r="E527" s="129"/>
      <c r="F527" s="129"/>
      <c r="G527" s="130" t="s">
        <v>536</v>
      </c>
      <c r="H527" s="131">
        <f>SUM(H525:H526)</f>
        <v>359</v>
      </c>
      <c r="I527" s="131">
        <v>0</v>
      </c>
      <c r="J527" s="131">
        <f t="shared" ref="J527:P527" si="176">SUM(J525:J526)</f>
        <v>1400</v>
      </c>
      <c r="K527" s="131">
        <f t="shared" si="176"/>
        <v>1400</v>
      </c>
      <c r="L527" s="131">
        <f t="shared" si="176"/>
        <v>400</v>
      </c>
      <c r="M527" s="131">
        <f t="shared" si="176"/>
        <v>90</v>
      </c>
      <c r="N527" s="131">
        <f t="shared" si="176"/>
        <v>350</v>
      </c>
      <c r="O527" s="131">
        <f t="shared" si="176"/>
        <v>350</v>
      </c>
      <c r="P527" s="131">
        <f t="shared" si="176"/>
        <v>350</v>
      </c>
    </row>
    <row r="528" spans="1:16" hidden="1" outlineLevel="1" x14ac:dyDescent="0.25">
      <c r="A528" s="66" t="s">
        <v>11</v>
      </c>
      <c r="B528" s="129" t="s">
        <v>566</v>
      </c>
      <c r="C528" s="129" t="s">
        <v>680</v>
      </c>
      <c r="D528" s="129" t="s">
        <v>531</v>
      </c>
      <c r="E528" s="129" t="s">
        <v>18</v>
      </c>
      <c r="F528" s="129" t="s">
        <v>345</v>
      </c>
      <c r="G528" s="130" t="s">
        <v>346</v>
      </c>
      <c r="H528" s="131">
        <v>3000</v>
      </c>
      <c r="I528" s="131">
        <v>0</v>
      </c>
      <c r="J528" s="131">
        <v>4000</v>
      </c>
      <c r="K528" s="131">
        <v>4000</v>
      </c>
      <c r="L528" s="131">
        <v>4000</v>
      </c>
      <c r="M528" s="131">
        <v>4000</v>
      </c>
      <c r="N528" s="131">
        <v>4000</v>
      </c>
      <c r="O528" s="131">
        <f t="shared" si="169"/>
        <v>4000</v>
      </c>
      <c r="P528" s="131">
        <f t="shared" si="170"/>
        <v>4000</v>
      </c>
    </row>
    <row r="529" spans="1:18" hidden="1" outlineLevel="1" x14ac:dyDescent="0.25">
      <c r="A529" s="54" t="s">
        <v>11</v>
      </c>
      <c r="B529" s="139" t="s">
        <v>566</v>
      </c>
      <c r="C529" s="142" t="s">
        <v>666</v>
      </c>
      <c r="D529" s="139" t="s">
        <v>466</v>
      </c>
      <c r="E529" s="139" t="s">
        <v>18</v>
      </c>
      <c r="F529" s="139" t="s">
        <v>221</v>
      </c>
      <c r="G529" s="141" t="s">
        <v>467</v>
      </c>
      <c r="H529" s="138">
        <v>1547.5</v>
      </c>
      <c r="I529" s="138">
        <v>0</v>
      </c>
      <c r="J529" s="138">
        <v>0</v>
      </c>
      <c r="K529" s="138">
        <v>0</v>
      </c>
      <c r="L529" s="138">
        <v>0</v>
      </c>
      <c r="M529" s="138">
        <v>0</v>
      </c>
      <c r="N529" s="138">
        <v>0</v>
      </c>
      <c r="O529" s="138">
        <v>0</v>
      </c>
      <c r="P529" s="138">
        <v>0</v>
      </c>
      <c r="Q529" s="55">
        <v>50000</v>
      </c>
      <c r="R529" s="38"/>
    </row>
    <row r="530" spans="1:18" ht="23.25" hidden="1" outlineLevel="1" x14ac:dyDescent="0.25">
      <c r="A530" s="54" t="s">
        <v>11</v>
      </c>
      <c r="B530" s="139" t="s">
        <v>566</v>
      </c>
      <c r="C530" s="142" t="s">
        <v>666</v>
      </c>
      <c r="D530" s="139" t="s">
        <v>462</v>
      </c>
      <c r="E530" s="139" t="s">
        <v>15</v>
      </c>
      <c r="F530" s="139" t="s">
        <v>468</v>
      </c>
      <c r="G530" s="141" t="s">
        <v>463</v>
      </c>
      <c r="H530" s="138">
        <v>1560</v>
      </c>
      <c r="I530" s="138">
        <v>31506</v>
      </c>
      <c r="J530" s="138">
        <v>0</v>
      </c>
      <c r="K530" s="138">
        <v>0</v>
      </c>
      <c r="L530" s="138">
        <v>0</v>
      </c>
      <c r="M530" s="138">
        <v>0</v>
      </c>
      <c r="N530" s="138">
        <v>0</v>
      </c>
      <c r="O530" s="138">
        <v>0</v>
      </c>
      <c r="P530" s="138">
        <v>0</v>
      </c>
      <c r="Q530" s="55">
        <v>150000</v>
      </c>
      <c r="R530" s="38"/>
    </row>
    <row r="531" spans="1:18" hidden="1" outlineLevel="1" x14ac:dyDescent="0.25">
      <c r="A531" s="66"/>
      <c r="B531" s="129" t="s">
        <v>566</v>
      </c>
      <c r="C531" s="129" t="s">
        <v>666</v>
      </c>
      <c r="D531" s="129" t="s">
        <v>658</v>
      </c>
      <c r="E531" s="129"/>
      <c r="F531" s="129"/>
      <c r="G531" s="130" t="s">
        <v>733</v>
      </c>
      <c r="H531" s="131">
        <f>SUM(H529:H530)</f>
        <v>3107.5</v>
      </c>
      <c r="I531" s="131">
        <v>0</v>
      </c>
      <c r="J531" s="131">
        <v>0</v>
      </c>
      <c r="K531" s="131"/>
      <c r="L531" s="131">
        <v>0</v>
      </c>
      <c r="M531" s="131"/>
      <c r="N531" s="131">
        <v>0</v>
      </c>
      <c r="O531" s="131">
        <v>0</v>
      </c>
      <c r="P531" s="131">
        <v>0</v>
      </c>
      <c r="Q531" s="55"/>
      <c r="R531" s="118"/>
    </row>
    <row r="532" spans="1:18" ht="23.25" hidden="1" outlineLevel="1" x14ac:dyDescent="0.25">
      <c r="A532" s="64"/>
      <c r="B532" s="129" t="s">
        <v>566</v>
      </c>
      <c r="C532" s="129"/>
      <c r="D532" s="129"/>
      <c r="E532" s="129"/>
      <c r="F532" s="129"/>
      <c r="G532" s="130" t="s">
        <v>752</v>
      </c>
      <c r="H532" s="131">
        <f>H531+H528+H527+H524+H519+H511+H509</f>
        <v>14723.02</v>
      </c>
      <c r="I532" s="131">
        <v>48709.35</v>
      </c>
      <c r="J532" s="131">
        <f t="shared" ref="J532:P532" si="177">J531+J528+J527+J524+J519+J511+J509</f>
        <v>14000</v>
      </c>
      <c r="K532" s="131">
        <f t="shared" si="177"/>
        <v>14320.43</v>
      </c>
      <c r="L532" s="131">
        <f t="shared" si="177"/>
        <v>12181.762000000001</v>
      </c>
      <c r="M532" s="131">
        <f t="shared" si="177"/>
        <v>10121.019999999999</v>
      </c>
      <c r="N532" s="131">
        <f t="shared" si="177"/>
        <v>9000</v>
      </c>
      <c r="O532" s="131">
        <f t="shared" si="177"/>
        <v>9000</v>
      </c>
      <c r="P532" s="131">
        <f t="shared" si="177"/>
        <v>9000</v>
      </c>
      <c r="Q532" s="55"/>
      <c r="R532" s="118"/>
    </row>
    <row r="533" spans="1:18" ht="23.25" hidden="1" outlineLevel="1" x14ac:dyDescent="0.25">
      <c r="A533" s="6"/>
      <c r="B533" s="129" t="s">
        <v>567</v>
      </c>
      <c r="C533" s="129" t="s">
        <v>210</v>
      </c>
      <c r="D533" s="129" t="s">
        <v>14</v>
      </c>
      <c r="E533" s="129" t="s">
        <v>18</v>
      </c>
      <c r="F533" s="129" t="s">
        <v>211</v>
      </c>
      <c r="G533" s="130" t="s">
        <v>212</v>
      </c>
      <c r="H533" s="131">
        <v>0</v>
      </c>
      <c r="I533" s="131">
        <v>0</v>
      </c>
      <c r="J533" s="131">
        <v>0</v>
      </c>
      <c r="K533" s="131">
        <v>13800</v>
      </c>
      <c r="L533" s="131">
        <v>14373.25</v>
      </c>
      <c r="M533" s="131">
        <v>7853.25</v>
      </c>
      <c r="N533" s="131">
        <v>34200</v>
      </c>
      <c r="O533" s="131">
        <f t="shared" si="169"/>
        <v>34200</v>
      </c>
      <c r="P533" s="131"/>
    </row>
    <row r="534" spans="1:18" hidden="1" outlineLevel="1" x14ac:dyDescent="0.25">
      <c r="A534" s="66"/>
      <c r="B534" s="129" t="s">
        <v>567</v>
      </c>
      <c r="C534" s="129" t="s">
        <v>210</v>
      </c>
      <c r="D534" s="129" t="s">
        <v>524</v>
      </c>
      <c r="E534" s="129"/>
      <c r="F534" s="129"/>
      <c r="G534" s="130" t="s">
        <v>528</v>
      </c>
      <c r="H534" s="131">
        <f>SUM(H533)</f>
        <v>0</v>
      </c>
      <c r="I534" s="131">
        <f t="shared" ref="I534:P534" si="178">SUM(I533)</f>
        <v>0</v>
      </c>
      <c r="J534" s="131">
        <f t="shared" si="178"/>
        <v>0</v>
      </c>
      <c r="K534" s="131">
        <f t="shared" si="178"/>
        <v>13800</v>
      </c>
      <c r="L534" s="131">
        <f t="shared" si="178"/>
        <v>14373.25</v>
      </c>
      <c r="M534" s="131">
        <f t="shared" si="178"/>
        <v>7853.25</v>
      </c>
      <c r="N534" s="131">
        <f t="shared" si="178"/>
        <v>34200</v>
      </c>
      <c r="O534" s="131">
        <f t="shared" si="178"/>
        <v>34200</v>
      </c>
      <c r="P534" s="131">
        <f t="shared" si="178"/>
        <v>0</v>
      </c>
    </row>
    <row r="535" spans="1:18" ht="23.25" hidden="1" outlineLevel="1" x14ac:dyDescent="0.25">
      <c r="A535" s="67" t="s">
        <v>11</v>
      </c>
      <c r="B535" s="129" t="s">
        <v>567</v>
      </c>
      <c r="C535" s="129" t="s">
        <v>210</v>
      </c>
      <c r="D535" s="129" t="s">
        <v>23</v>
      </c>
      <c r="E535" s="129" t="s">
        <v>18</v>
      </c>
      <c r="F535" s="129" t="s">
        <v>211</v>
      </c>
      <c r="G535" s="130" t="s">
        <v>24</v>
      </c>
      <c r="H535" s="131">
        <v>0</v>
      </c>
      <c r="I535" s="131">
        <v>0</v>
      </c>
      <c r="J535" s="131">
        <v>0</v>
      </c>
      <c r="K535" s="131">
        <v>200</v>
      </c>
      <c r="L535" s="131">
        <v>762.26</v>
      </c>
      <c r="M535" s="131">
        <v>110.26</v>
      </c>
      <c r="N535" s="131">
        <v>856</v>
      </c>
      <c r="O535" s="131">
        <f t="shared" si="169"/>
        <v>856</v>
      </c>
      <c r="P535" s="131"/>
    </row>
    <row r="536" spans="1:18" ht="34.5" hidden="1" outlineLevel="1" x14ac:dyDescent="0.25">
      <c r="A536" s="67" t="s">
        <v>11</v>
      </c>
      <c r="B536" s="129" t="s">
        <v>567</v>
      </c>
      <c r="C536" s="129" t="s">
        <v>210</v>
      </c>
      <c r="D536" s="129" t="s">
        <v>27</v>
      </c>
      <c r="E536" s="129" t="s">
        <v>18</v>
      </c>
      <c r="F536" s="129" t="s">
        <v>211</v>
      </c>
      <c r="G536" s="130" t="s">
        <v>196</v>
      </c>
      <c r="H536" s="131">
        <v>0</v>
      </c>
      <c r="I536" s="131">
        <v>0</v>
      </c>
      <c r="J536" s="131">
        <v>0</v>
      </c>
      <c r="K536" s="131">
        <v>730</v>
      </c>
      <c r="L536" s="131">
        <v>379.83</v>
      </c>
      <c r="M536" s="131">
        <v>379.83</v>
      </c>
      <c r="N536" s="131">
        <v>1710</v>
      </c>
      <c r="O536" s="131">
        <f t="shared" si="169"/>
        <v>1710</v>
      </c>
      <c r="P536" s="131"/>
    </row>
    <row r="537" spans="1:18" ht="34.5" hidden="1" outlineLevel="1" x14ac:dyDescent="0.25">
      <c r="A537" s="67" t="s">
        <v>11</v>
      </c>
      <c r="B537" s="129" t="s">
        <v>567</v>
      </c>
      <c r="C537" s="129" t="s">
        <v>210</v>
      </c>
      <c r="D537" s="129" t="s">
        <v>27</v>
      </c>
      <c r="E537" s="129" t="s">
        <v>18</v>
      </c>
      <c r="F537" s="129" t="s">
        <v>211</v>
      </c>
      <c r="G537" s="130" t="s">
        <v>213</v>
      </c>
      <c r="H537" s="131">
        <v>0</v>
      </c>
      <c r="I537" s="131">
        <v>0</v>
      </c>
      <c r="J537" s="131">
        <v>0</v>
      </c>
      <c r="K537" s="131">
        <v>300</v>
      </c>
      <c r="L537" s="131">
        <v>171.84</v>
      </c>
      <c r="M537" s="131">
        <v>171.84</v>
      </c>
      <c r="N537" s="131">
        <v>856</v>
      </c>
      <c r="O537" s="131">
        <f t="shared" si="169"/>
        <v>856</v>
      </c>
      <c r="P537" s="131"/>
    </row>
    <row r="538" spans="1:18" ht="23.25" hidden="1" outlineLevel="1" x14ac:dyDescent="0.25">
      <c r="A538" s="67" t="s">
        <v>11</v>
      </c>
      <c r="B538" s="129" t="s">
        <v>567</v>
      </c>
      <c r="C538" s="129" t="s">
        <v>210</v>
      </c>
      <c r="D538" s="129" t="s">
        <v>30</v>
      </c>
      <c r="E538" s="129" t="s">
        <v>18</v>
      </c>
      <c r="F538" s="129" t="s">
        <v>211</v>
      </c>
      <c r="G538" s="130" t="s">
        <v>185</v>
      </c>
      <c r="H538" s="131">
        <v>0</v>
      </c>
      <c r="I538" s="131">
        <v>0</v>
      </c>
      <c r="J538" s="131">
        <v>0</v>
      </c>
      <c r="K538" s="131">
        <v>200</v>
      </c>
      <c r="L538" s="131">
        <v>200.84</v>
      </c>
      <c r="M538" s="131">
        <v>109.56</v>
      </c>
      <c r="N538" s="131">
        <v>480</v>
      </c>
      <c r="O538" s="131">
        <f t="shared" si="169"/>
        <v>480</v>
      </c>
      <c r="P538" s="131"/>
    </row>
    <row r="539" spans="1:18" hidden="1" outlineLevel="1" x14ac:dyDescent="0.25">
      <c r="A539" s="67" t="s">
        <v>11</v>
      </c>
      <c r="B539" s="129" t="s">
        <v>567</v>
      </c>
      <c r="C539" s="129" t="s">
        <v>210</v>
      </c>
      <c r="D539" s="129" t="s">
        <v>33</v>
      </c>
      <c r="E539" s="129" t="s">
        <v>18</v>
      </c>
      <c r="F539" s="129" t="s">
        <v>211</v>
      </c>
      <c r="G539" s="130" t="s">
        <v>186</v>
      </c>
      <c r="H539" s="131">
        <v>0</v>
      </c>
      <c r="I539" s="131">
        <v>0</v>
      </c>
      <c r="J539" s="131">
        <v>0</v>
      </c>
      <c r="K539" s="131">
        <v>1930</v>
      </c>
      <c r="L539" s="131">
        <v>2008.81</v>
      </c>
      <c r="M539" s="131">
        <v>1096.01</v>
      </c>
      <c r="N539" s="131">
        <v>4695</v>
      </c>
      <c r="O539" s="131">
        <f t="shared" si="169"/>
        <v>4695</v>
      </c>
      <c r="P539" s="131"/>
    </row>
    <row r="540" spans="1:18" hidden="1" outlineLevel="1" x14ac:dyDescent="0.25">
      <c r="A540" s="67" t="s">
        <v>11</v>
      </c>
      <c r="B540" s="129" t="s">
        <v>567</v>
      </c>
      <c r="C540" s="129" t="s">
        <v>210</v>
      </c>
      <c r="D540" s="129" t="s">
        <v>37</v>
      </c>
      <c r="E540" s="129" t="s">
        <v>18</v>
      </c>
      <c r="F540" s="129" t="s">
        <v>211</v>
      </c>
      <c r="G540" s="130" t="s">
        <v>187</v>
      </c>
      <c r="H540" s="131">
        <v>0</v>
      </c>
      <c r="I540" s="131">
        <v>0</v>
      </c>
      <c r="J540" s="131">
        <v>0</v>
      </c>
      <c r="K540" s="131">
        <v>120</v>
      </c>
      <c r="L540" s="131">
        <v>114.74000000000001</v>
      </c>
      <c r="M540" s="131">
        <v>62.58</v>
      </c>
      <c r="N540" s="131">
        <v>274</v>
      </c>
      <c r="O540" s="131">
        <f t="shared" si="169"/>
        <v>274</v>
      </c>
      <c r="P540" s="131"/>
    </row>
    <row r="541" spans="1:18" hidden="1" outlineLevel="1" x14ac:dyDescent="0.25">
      <c r="A541" s="67" t="s">
        <v>11</v>
      </c>
      <c r="B541" s="129" t="s">
        <v>567</v>
      </c>
      <c r="C541" s="129" t="s">
        <v>210</v>
      </c>
      <c r="D541" s="129" t="s">
        <v>41</v>
      </c>
      <c r="E541" s="129" t="s">
        <v>18</v>
      </c>
      <c r="F541" s="129" t="s">
        <v>211</v>
      </c>
      <c r="G541" s="130" t="s">
        <v>188</v>
      </c>
      <c r="H541" s="131">
        <v>0</v>
      </c>
      <c r="I541" s="131">
        <v>0</v>
      </c>
      <c r="J541" s="131">
        <v>0</v>
      </c>
      <c r="K541" s="131">
        <v>420</v>
      </c>
      <c r="L541" s="131">
        <v>430.41999999999996</v>
      </c>
      <c r="M541" s="131">
        <v>234.82</v>
      </c>
      <c r="N541" s="131">
        <v>1028</v>
      </c>
      <c r="O541" s="131">
        <f t="shared" si="169"/>
        <v>1028</v>
      </c>
      <c r="P541" s="131"/>
    </row>
    <row r="542" spans="1:18" ht="23.25" hidden="1" outlineLevel="1" x14ac:dyDescent="0.25">
      <c r="A542" s="67" t="s">
        <v>11</v>
      </c>
      <c r="B542" s="129" t="s">
        <v>567</v>
      </c>
      <c r="C542" s="129" t="s">
        <v>210</v>
      </c>
      <c r="D542" s="129" t="s">
        <v>45</v>
      </c>
      <c r="E542" s="129" t="s">
        <v>18</v>
      </c>
      <c r="F542" s="129" t="s">
        <v>211</v>
      </c>
      <c r="G542" s="130" t="s">
        <v>48</v>
      </c>
      <c r="H542" s="131">
        <v>0</v>
      </c>
      <c r="I542" s="131">
        <v>0</v>
      </c>
      <c r="J542" s="131">
        <v>0</v>
      </c>
      <c r="K542" s="131">
        <v>150</v>
      </c>
      <c r="L542" s="131">
        <v>143.43</v>
      </c>
      <c r="M542" s="131">
        <v>78.23</v>
      </c>
      <c r="N542" s="131">
        <v>343</v>
      </c>
      <c r="O542" s="131">
        <f t="shared" si="169"/>
        <v>343</v>
      </c>
      <c r="P542" s="131"/>
    </row>
    <row r="543" spans="1:18" ht="34.5" hidden="1" outlineLevel="1" x14ac:dyDescent="0.25">
      <c r="A543" s="67"/>
      <c r="B543" s="129" t="s">
        <v>567</v>
      </c>
      <c r="C543" s="129" t="s">
        <v>210</v>
      </c>
      <c r="D543" s="129" t="s">
        <v>49</v>
      </c>
      <c r="E543" s="129" t="s">
        <v>18</v>
      </c>
      <c r="F543" s="129" t="s">
        <v>211</v>
      </c>
      <c r="G543" s="130" t="s">
        <v>189</v>
      </c>
      <c r="H543" s="131">
        <v>0</v>
      </c>
      <c r="I543" s="131">
        <v>0</v>
      </c>
      <c r="J543" s="131">
        <v>0</v>
      </c>
      <c r="K543" s="131">
        <v>660</v>
      </c>
      <c r="L543" s="131">
        <v>681.52</v>
      </c>
      <c r="M543" s="131">
        <v>371.82</v>
      </c>
      <c r="N543" s="131">
        <v>1557</v>
      </c>
      <c r="O543" s="131">
        <f t="shared" si="169"/>
        <v>1557</v>
      </c>
      <c r="P543" s="131"/>
    </row>
    <row r="544" spans="1:18" ht="23.25" hidden="1" outlineLevel="1" x14ac:dyDescent="0.25">
      <c r="A544" s="66"/>
      <c r="B544" s="129" t="s">
        <v>567</v>
      </c>
      <c r="C544" s="129" t="s">
        <v>210</v>
      </c>
      <c r="D544" s="129" t="s">
        <v>525</v>
      </c>
      <c r="E544" s="129"/>
      <c r="F544" s="129"/>
      <c r="G544" s="130" t="s">
        <v>529</v>
      </c>
      <c r="H544" s="131">
        <f>SUM(H535:H543)</f>
        <v>0</v>
      </c>
      <c r="I544" s="131">
        <f t="shared" ref="I544:P544" si="179">SUM(I535:I543)</f>
        <v>0</v>
      </c>
      <c r="J544" s="131">
        <f t="shared" si="179"/>
        <v>0</v>
      </c>
      <c r="K544" s="131">
        <f t="shared" si="179"/>
        <v>4710</v>
      </c>
      <c r="L544" s="131">
        <f t="shared" si="179"/>
        <v>4893.6900000000005</v>
      </c>
      <c r="M544" s="131">
        <f t="shared" si="179"/>
        <v>2614.9500000000003</v>
      </c>
      <c r="N544" s="131">
        <f t="shared" si="179"/>
        <v>11799</v>
      </c>
      <c r="O544" s="131">
        <f t="shared" si="179"/>
        <v>11799</v>
      </c>
      <c r="P544" s="131">
        <f t="shared" si="179"/>
        <v>0</v>
      </c>
    </row>
    <row r="545" spans="1:17" ht="23.25" hidden="1" outlineLevel="1" x14ac:dyDescent="0.25">
      <c r="A545" s="67" t="s">
        <v>11</v>
      </c>
      <c r="B545" s="129" t="s">
        <v>567</v>
      </c>
      <c r="C545" s="129" t="s">
        <v>210</v>
      </c>
      <c r="D545" s="129" t="s">
        <v>55</v>
      </c>
      <c r="E545" s="129" t="s">
        <v>18</v>
      </c>
      <c r="F545" s="129" t="s">
        <v>216</v>
      </c>
      <c r="G545" s="130" t="s">
        <v>56</v>
      </c>
      <c r="H545" s="131">
        <v>0</v>
      </c>
      <c r="I545" s="131">
        <v>33.28</v>
      </c>
      <c r="J545" s="131">
        <v>0</v>
      </c>
      <c r="K545" s="131">
        <v>0</v>
      </c>
      <c r="L545" s="131">
        <v>0</v>
      </c>
      <c r="M545" s="131">
        <v>0</v>
      </c>
      <c r="N545" s="131">
        <v>0</v>
      </c>
      <c r="O545" s="131">
        <f t="shared" si="169"/>
        <v>0</v>
      </c>
      <c r="P545" s="131">
        <f>N545</f>
        <v>0</v>
      </c>
    </row>
    <row r="546" spans="1:17" hidden="1" outlineLevel="1" x14ac:dyDescent="0.25">
      <c r="A546" s="67"/>
      <c r="B546" s="129" t="s">
        <v>567</v>
      </c>
      <c r="C546" s="129" t="s">
        <v>210</v>
      </c>
      <c r="D546" s="129" t="s">
        <v>55</v>
      </c>
      <c r="E546" s="129" t="s">
        <v>214</v>
      </c>
      <c r="F546" s="129" t="s">
        <v>211</v>
      </c>
      <c r="G546" s="130" t="s">
        <v>215</v>
      </c>
      <c r="H546" s="131">
        <v>0</v>
      </c>
      <c r="I546" s="131">
        <v>0</v>
      </c>
      <c r="J546" s="131">
        <v>0</v>
      </c>
      <c r="K546" s="131">
        <v>60</v>
      </c>
      <c r="L546" s="131">
        <v>15</v>
      </c>
      <c r="M546" s="131">
        <v>11.85</v>
      </c>
      <c r="N546" s="131">
        <v>20</v>
      </c>
      <c r="O546" s="131">
        <f t="shared" si="169"/>
        <v>20</v>
      </c>
      <c r="P546" s="131"/>
      <c r="Q546" s="37"/>
    </row>
    <row r="547" spans="1:17" hidden="1" outlineLevel="1" x14ac:dyDescent="0.25">
      <c r="A547" s="66"/>
      <c r="B547" s="129" t="s">
        <v>567</v>
      </c>
      <c r="C547" s="129" t="s">
        <v>210</v>
      </c>
      <c r="D547" s="129" t="s">
        <v>537</v>
      </c>
      <c r="E547" s="129"/>
      <c r="F547" s="129"/>
      <c r="G547" s="130" t="s">
        <v>683</v>
      </c>
      <c r="H547" s="131">
        <f>SUM(H545:H546)</f>
        <v>0</v>
      </c>
      <c r="I547" s="131">
        <f t="shared" ref="I547:P547" si="180">SUM(I545:I546)</f>
        <v>33.28</v>
      </c>
      <c r="J547" s="131">
        <f t="shared" si="180"/>
        <v>0</v>
      </c>
      <c r="K547" s="131">
        <f t="shared" si="180"/>
        <v>60</v>
      </c>
      <c r="L547" s="131">
        <f t="shared" si="180"/>
        <v>15</v>
      </c>
      <c r="M547" s="131">
        <f t="shared" si="180"/>
        <v>11.85</v>
      </c>
      <c r="N547" s="131">
        <f t="shared" si="180"/>
        <v>20</v>
      </c>
      <c r="O547" s="131">
        <f t="shared" si="180"/>
        <v>20</v>
      </c>
      <c r="P547" s="131">
        <f t="shared" si="180"/>
        <v>0</v>
      </c>
      <c r="Q547" s="37"/>
    </row>
    <row r="548" spans="1:17" hidden="1" outlineLevel="1" x14ac:dyDescent="0.25">
      <c r="A548" s="67" t="s">
        <v>11</v>
      </c>
      <c r="B548" s="129" t="s">
        <v>567</v>
      </c>
      <c r="C548" s="129" t="s">
        <v>210</v>
      </c>
      <c r="D548" s="129" t="s">
        <v>57</v>
      </c>
      <c r="E548" s="129" t="s">
        <v>18</v>
      </c>
      <c r="F548" s="129" t="s">
        <v>211</v>
      </c>
      <c r="G548" s="130" t="s">
        <v>190</v>
      </c>
      <c r="H548" s="131">
        <v>0</v>
      </c>
      <c r="I548" s="131">
        <v>0</v>
      </c>
      <c r="J548" s="131">
        <v>0</v>
      </c>
      <c r="K548" s="131">
        <v>0</v>
      </c>
      <c r="L548" s="131">
        <v>90</v>
      </c>
      <c r="M548" s="131">
        <v>20.48</v>
      </c>
      <c r="N548" s="131">
        <v>100</v>
      </c>
      <c r="O548" s="131">
        <f t="shared" si="169"/>
        <v>100</v>
      </c>
      <c r="P548" s="131"/>
      <c r="Q548" s="37"/>
    </row>
    <row r="549" spans="1:17" hidden="1" outlineLevel="1" x14ac:dyDescent="0.25">
      <c r="A549" s="67" t="s">
        <v>11</v>
      </c>
      <c r="B549" s="129" t="s">
        <v>567</v>
      </c>
      <c r="C549" s="129" t="s">
        <v>210</v>
      </c>
      <c r="D549" s="129" t="s">
        <v>57</v>
      </c>
      <c r="E549" s="129" t="s">
        <v>18</v>
      </c>
      <c r="F549" s="129" t="s">
        <v>211</v>
      </c>
      <c r="G549" s="130" t="s">
        <v>58</v>
      </c>
      <c r="H549" s="131">
        <v>0</v>
      </c>
      <c r="I549" s="131">
        <v>0</v>
      </c>
      <c r="J549" s="131">
        <v>0</v>
      </c>
      <c r="K549" s="131">
        <v>0</v>
      </c>
      <c r="L549" s="131">
        <v>100</v>
      </c>
      <c r="M549" s="131">
        <v>18.079999999999998</v>
      </c>
      <c r="N549" s="131">
        <v>120</v>
      </c>
      <c r="O549" s="131">
        <f t="shared" si="169"/>
        <v>120</v>
      </c>
      <c r="P549" s="131"/>
      <c r="Q549" s="37"/>
    </row>
    <row r="550" spans="1:17" hidden="1" outlineLevel="1" x14ac:dyDescent="0.25">
      <c r="A550" s="67" t="s">
        <v>11</v>
      </c>
      <c r="B550" s="129" t="s">
        <v>567</v>
      </c>
      <c r="C550" s="129" t="s">
        <v>210</v>
      </c>
      <c r="D550" s="129" t="s">
        <v>57</v>
      </c>
      <c r="E550" s="129" t="s">
        <v>18</v>
      </c>
      <c r="F550" s="129" t="s">
        <v>211</v>
      </c>
      <c r="G550" s="130" t="s">
        <v>191</v>
      </c>
      <c r="H550" s="131">
        <v>0</v>
      </c>
      <c r="I550" s="131">
        <v>0</v>
      </c>
      <c r="J550" s="131">
        <v>0</v>
      </c>
      <c r="K550" s="131">
        <v>0</v>
      </c>
      <c r="L550" s="131">
        <v>93.36</v>
      </c>
      <c r="M550" s="131">
        <v>13.36</v>
      </c>
      <c r="N550" s="131">
        <v>100</v>
      </c>
      <c r="O550" s="131">
        <f t="shared" si="169"/>
        <v>100</v>
      </c>
      <c r="P550" s="131"/>
      <c r="Q550" s="37"/>
    </row>
    <row r="551" spans="1:17" ht="23.25" hidden="1" outlineLevel="1" x14ac:dyDescent="0.25">
      <c r="A551" s="67" t="s">
        <v>11</v>
      </c>
      <c r="B551" s="129" t="s">
        <v>567</v>
      </c>
      <c r="C551" s="129" t="s">
        <v>210</v>
      </c>
      <c r="D551" s="129" t="s">
        <v>75</v>
      </c>
      <c r="E551" s="129" t="s">
        <v>214</v>
      </c>
      <c r="F551" s="129" t="s">
        <v>211</v>
      </c>
      <c r="G551" s="130" t="s">
        <v>217</v>
      </c>
      <c r="H551" s="131">
        <v>0</v>
      </c>
      <c r="I551" s="131">
        <v>0</v>
      </c>
      <c r="J551" s="131">
        <v>0</v>
      </c>
      <c r="K551" s="131">
        <v>30</v>
      </c>
      <c r="L551" s="131">
        <v>86.1</v>
      </c>
      <c r="M551" s="131">
        <v>56.1</v>
      </c>
      <c r="N551" s="131">
        <v>90</v>
      </c>
      <c r="O551" s="131">
        <f t="shared" si="169"/>
        <v>90</v>
      </c>
      <c r="P551" s="131"/>
    </row>
    <row r="552" spans="1:17" ht="23.25" hidden="1" outlineLevel="1" x14ac:dyDescent="0.25">
      <c r="A552" s="67" t="s">
        <v>11</v>
      </c>
      <c r="B552" s="129" t="s">
        <v>567</v>
      </c>
      <c r="C552" s="129" t="s">
        <v>210</v>
      </c>
      <c r="D552" s="129" t="s">
        <v>75</v>
      </c>
      <c r="E552" s="129" t="s">
        <v>218</v>
      </c>
      <c r="F552" s="129" t="s">
        <v>211</v>
      </c>
      <c r="G552" s="130" t="s">
        <v>217</v>
      </c>
      <c r="H552" s="131">
        <v>0</v>
      </c>
      <c r="I552" s="131">
        <v>0</v>
      </c>
      <c r="J552" s="131">
        <v>0</v>
      </c>
      <c r="K552" s="131">
        <v>10</v>
      </c>
      <c r="L552" s="131">
        <v>25.11</v>
      </c>
      <c r="M552" s="131">
        <v>9.41</v>
      </c>
      <c r="N552" s="131">
        <v>30</v>
      </c>
      <c r="O552" s="131">
        <f t="shared" si="169"/>
        <v>30</v>
      </c>
      <c r="P552" s="131"/>
    </row>
    <row r="553" spans="1:17" hidden="1" outlineLevel="1" x14ac:dyDescent="0.25">
      <c r="A553" s="66"/>
      <c r="B553" s="129" t="s">
        <v>567</v>
      </c>
      <c r="C553" s="129" t="s">
        <v>210</v>
      </c>
      <c r="D553" s="129" t="s">
        <v>538</v>
      </c>
      <c r="E553" s="129"/>
      <c r="F553" s="129"/>
      <c r="G553" s="130" t="s">
        <v>198</v>
      </c>
      <c r="H553" s="131">
        <f>SUM(H548:H552)</f>
        <v>0</v>
      </c>
      <c r="I553" s="131">
        <f t="shared" ref="I553:P553" si="181">SUM(I548:I552)</f>
        <v>0</v>
      </c>
      <c r="J553" s="131">
        <f t="shared" si="181"/>
        <v>0</v>
      </c>
      <c r="K553" s="131">
        <f t="shared" si="181"/>
        <v>40</v>
      </c>
      <c r="L553" s="131">
        <f t="shared" si="181"/>
        <v>394.57000000000005</v>
      </c>
      <c r="M553" s="131">
        <f t="shared" si="181"/>
        <v>117.43</v>
      </c>
      <c r="N553" s="131">
        <f t="shared" si="181"/>
        <v>440</v>
      </c>
      <c r="O553" s="131">
        <f t="shared" si="181"/>
        <v>440</v>
      </c>
      <c r="P553" s="131">
        <f t="shared" si="181"/>
        <v>0</v>
      </c>
    </row>
    <row r="554" spans="1:17" ht="23.25" hidden="1" outlineLevel="1" x14ac:dyDescent="0.25">
      <c r="A554" s="67" t="s">
        <v>11</v>
      </c>
      <c r="B554" s="129" t="s">
        <v>567</v>
      </c>
      <c r="C554" s="129" t="s">
        <v>210</v>
      </c>
      <c r="D554" s="129" t="s">
        <v>89</v>
      </c>
      <c r="E554" s="129" t="s">
        <v>18</v>
      </c>
      <c r="F554" s="129" t="s">
        <v>216</v>
      </c>
      <c r="G554" s="130" t="s">
        <v>219</v>
      </c>
      <c r="H554" s="131">
        <v>477.51</v>
      </c>
      <c r="I554" s="131">
        <v>95.62</v>
      </c>
      <c r="J554" s="131">
        <v>500</v>
      </c>
      <c r="K554" s="131">
        <v>500</v>
      </c>
      <c r="L554" s="131">
        <v>0</v>
      </c>
      <c r="M554" s="131">
        <v>0</v>
      </c>
      <c r="N554" s="131">
        <v>500</v>
      </c>
      <c r="O554" s="131">
        <f t="shared" si="169"/>
        <v>500</v>
      </c>
      <c r="P554" s="131">
        <f>N554</f>
        <v>500</v>
      </c>
    </row>
    <row r="555" spans="1:17" hidden="1" outlineLevel="1" x14ac:dyDescent="0.25">
      <c r="A555" s="67" t="s">
        <v>11</v>
      </c>
      <c r="B555" s="129" t="s">
        <v>567</v>
      </c>
      <c r="C555" s="129" t="s">
        <v>210</v>
      </c>
      <c r="D555" s="129" t="s">
        <v>89</v>
      </c>
      <c r="E555" s="129" t="s">
        <v>214</v>
      </c>
      <c r="F555" s="129" t="s">
        <v>211</v>
      </c>
      <c r="G555" s="130" t="s">
        <v>93</v>
      </c>
      <c r="H555" s="131">
        <v>0</v>
      </c>
      <c r="I555" s="131">
        <v>0</v>
      </c>
      <c r="J555" s="131">
        <v>0</v>
      </c>
      <c r="K555" s="131">
        <v>66</v>
      </c>
      <c r="L555" s="131">
        <v>48</v>
      </c>
      <c r="M555" s="131">
        <v>15.2</v>
      </c>
      <c r="N555" s="131">
        <v>50</v>
      </c>
      <c r="O555" s="131">
        <f t="shared" si="169"/>
        <v>50</v>
      </c>
      <c r="P555" s="131"/>
    </row>
    <row r="556" spans="1:17" hidden="1" outlineLevel="1" x14ac:dyDescent="0.25">
      <c r="A556" s="67" t="s">
        <v>11</v>
      </c>
      <c r="B556" s="129" t="s">
        <v>567</v>
      </c>
      <c r="C556" s="129" t="s">
        <v>210</v>
      </c>
      <c r="D556" s="129" t="s">
        <v>89</v>
      </c>
      <c r="E556" s="129" t="s">
        <v>214</v>
      </c>
      <c r="F556" s="129" t="s">
        <v>211</v>
      </c>
      <c r="G556" s="130" t="s">
        <v>201</v>
      </c>
      <c r="H556" s="131">
        <v>0</v>
      </c>
      <c r="I556" s="131">
        <v>0</v>
      </c>
      <c r="J556" s="131">
        <v>0</v>
      </c>
      <c r="K556" s="131">
        <v>160</v>
      </c>
      <c r="L556" s="131">
        <v>38</v>
      </c>
      <c r="M556" s="131">
        <v>7.65</v>
      </c>
      <c r="N556" s="131">
        <v>50</v>
      </c>
      <c r="O556" s="131">
        <f t="shared" si="169"/>
        <v>50</v>
      </c>
      <c r="P556" s="131"/>
    </row>
    <row r="557" spans="1:17" ht="23.25" hidden="1" outlineLevel="1" x14ac:dyDescent="0.25">
      <c r="A557" s="67" t="s">
        <v>11</v>
      </c>
      <c r="B557" s="129" t="s">
        <v>567</v>
      </c>
      <c r="C557" s="129" t="s">
        <v>210</v>
      </c>
      <c r="D557" s="129" t="s">
        <v>104</v>
      </c>
      <c r="E557" s="129" t="s">
        <v>214</v>
      </c>
      <c r="F557" s="129" t="s">
        <v>211</v>
      </c>
      <c r="G557" s="130" t="s">
        <v>105</v>
      </c>
      <c r="H557" s="131">
        <v>0</v>
      </c>
      <c r="I557" s="131">
        <v>0</v>
      </c>
      <c r="J557" s="131">
        <v>0</v>
      </c>
      <c r="K557" s="131">
        <v>200</v>
      </c>
      <c r="L557" s="131">
        <v>150</v>
      </c>
      <c r="M557" s="131">
        <v>399.31</v>
      </c>
      <c r="N557" s="131">
        <v>150</v>
      </c>
      <c r="O557" s="131">
        <f t="shared" si="169"/>
        <v>150</v>
      </c>
      <c r="P557" s="131"/>
    </row>
    <row r="558" spans="1:17" ht="23.25" hidden="1" outlineLevel="1" x14ac:dyDescent="0.25">
      <c r="A558" s="67" t="s">
        <v>11</v>
      </c>
      <c r="B558" s="129" t="s">
        <v>567</v>
      </c>
      <c r="C558" s="129" t="s">
        <v>210</v>
      </c>
      <c r="D558" s="129" t="s">
        <v>104</v>
      </c>
      <c r="E558" s="129" t="s">
        <v>218</v>
      </c>
      <c r="F558" s="129" t="s">
        <v>211</v>
      </c>
      <c r="G558" s="130" t="s">
        <v>105</v>
      </c>
      <c r="H558" s="131">
        <v>0</v>
      </c>
      <c r="I558" s="131">
        <v>0</v>
      </c>
      <c r="J558" s="131">
        <v>0</v>
      </c>
      <c r="K558" s="131">
        <v>0</v>
      </c>
      <c r="L558" s="131">
        <v>150</v>
      </c>
      <c r="M558" s="131">
        <v>50.81</v>
      </c>
      <c r="N558" s="131">
        <v>150</v>
      </c>
      <c r="O558" s="131">
        <f t="shared" si="169"/>
        <v>150</v>
      </c>
      <c r="P558" s="131"/>
    </row>
    <row r="559" spans="1:17" hidden="1" outlineLevel="1" x14ac:dyDescent="0.25">
      <c r="A559" s="67" t="s">
        <v>11</v>
      </c>
      <c r="B559" s="129" t="s">
        <v>567</v>
      </c>
      <c r="C559" s="129" t="s">
        <v>210</v>
      </c>
      <c r="D559" s="129" t="s">
        <v>108</v>
      </c>
      <c r="E559" s="129" t="s">
        <v>18</v>
      </c>
      <c r="F559" s="129" t="s">
        <v>216</v>
      </c>
      <c r="G559" s="130" t="s">
        <v>109</v>
      </c>
      <c r="H559" s="131">
        <v>0</v>
      </c>
      <c r="I559" s="131">
        <v>370.89</v>
      </c>
      <c r="J559" s="131">
        <v>0</v>
      </c>
      <c r="K559" s="131">
        <v>0</v>
      </c>
      <c r="L559" s="131">
        <v>0</v>
      </c>
      <c r="M559" s="131">
        <v>0</v>
      </c>
      <c r="N559" s="131">
        <v>0</v>
      </c>
      <c r="O559" s="131">
        <f t="shared" si="169"/>
        <v>0</v>
      </c>
      <c r="P559" s="131">
        <f>N559</f>
        <v>0</v>
      </c>
    </row>
    <row r="560" spans="1:17" hidden="1" outlineLevel="1" x14ac:dyDescent="0.25">
      <c r="A560" s="66"/>
      <c r="B560" s="129" t="s">
        <v>567</v>
      </c>
      <c r="C560" s="129" t="s">
        <v>210</v>
      </c>
      <c r="D560" s="129" t="s">
        <v>526</v>
      </c>
      <c r="E560" s="129"/>
      <c r="F560" s="129"/>
      <c r="G560" s="130" t="s">
        <v>649</v>
      </c>
      <c r="H560" s="131">
        <f>SUM(H554:H559)</f>
        <v>477.51</v>
      </c>
      <c r="I560" s="131">
        <f t="shared" ref="I560:P560" si="182">SUM(I554:I559)</f>
        <v>466.51</v>
      </c>
      <c r="J560" s="131">
        <f t="shared" si="182"/>
        <v>500</v>
      </c>
      <c r="K560" s="131">
        <f t="shared" si="182"/>
        <v>926</v>
      </c>
      <c r="L560" s="131">
        <f t="shared" si="182"/>
        <v>386</v>
      </c>
      <c r="M560" s="131">
        <f t="shared" si="182"/>
        <v>472.97</v>
      </c>
      <c r="N560" s="131">
        <f t="shared" si="182"/>
        <v>900</v>
      </c>
      <c r="O560" s="131">
        <f t="shared" si="182"/>
        <v>900</v>
      </c>
      <c r="P560" s="131">
        <f t="shared" si="182"/>
        <v>500</v>
      </c>
    </row>
    <row r="561" spans="1:17" ht="34.5" hidden="1" outlineLevel="1" x14ac:dyDescent="0.25">
      <c r="A561" s="67" t="s">
        <v>11</v>
      </c>
      <c r="B561" s="129" t="s">
        <v>567</v>
      </c>
      <c r="C561" s="129" t="s">
        <v>210</v>
      </c>
      <c r="D561" s="129" t="s">
        <v>129</v>
      </c>
      <c r="E561" s="129" t="s">
        <v>214</v>
      </c>
      <c r="F561" s="129" t="s">
        <v>211</v>
      </c>
      <c r="G561" s="130" t="s">
        <v>131</v>
      </c>
      <c r="H561" s="131">
        <v>0</v>
      </c>
      <c r="I561" s="131">
        <v>0</v>
      </c>
      <c r="J561" s="131">
        <v>0</v>
      </c>
      <c r="K561" s="131">
        <v>10</v>
      </c>
      <c r="L561" s="131">
        <v>19.5</v>
      </c>
      <c r="M561" s="131">
        <v>5.0999999999999996</v>
      </c>
      <c r="N561" s="131">
        <v>20</v>
      </c>
      <c r="O561" s="131">
        <f t="shared" si="169"/>
        <v>20</v>
      </c>
      <c r="P561" s="131"/>
    </row>
    <row r="562" spans="1:17" ht="23.25" hidden="1" outlineLevel="1" x14ac:dyDescent="0.25">
      <c r="A562" s="67" t="s">
        <v>11</v>
      </c>
      <c r="B562" s="129" t="s">
        <v>567</v>
      </c>
      <c r="C562" s="129" t="s">
        <v>210</v>
      </c>
      <c r="D562" s="129" t="s">
        <v>138</v>
      </c>
      <c r="E562" s="129" t="s">
        <v>214</v>
      </c>
      <c r="F562" s="129" t="s">
        <v>211</v>
      </c>
      <c r="G562" s="130" t="s">
        <v>220</v>
      </c>
      <c r="H562" s="131">
        <v>0</v>
      </c>
      <c r="I562" s="131">
        <v>0</v>
      </c>
      <c r="J562" s="131">
        <v>0</v>
      </c>
      <c r="K562" s="131">
        <v>80</v>
      </c>
      <c r="L562" s="131">
        <v>0</v>
      </c>
      <c r="M562" s="131">
        <v>60</v>
      </c>
      <c r="N562" s="131">
        <v>0</v>
      </c>
      <c r="O562" s="131">
        <f t="shared" si="169"/>
        <v>0</v>
      </c>
      <c r="P562" s="131"/>
    </row>
    <row r="563" spans="1:17" hidden="1" outlineLevel="1" x14ac:dyDescent="0.25">
      <c r="A563" s="67" t="s">
        <v>11</v>
      </c>
      <c r="B563" s="129" t="s">
        <v>567</v>
      </c>
      <c r="C563" s="129" t="s">
        <v>210</v>
      </c>
      <c r="D563" s="129" t="s">
        <v>152</v>
      </c>
      <c r="E563" s="129" t="s">
        <v>214</v>
      </c>
      <c r="F563" s="129" t="s">
        <v>211</v>
      </c>
      <c r="G563" s="130" t="s">
        <v>153</v>
      </c>
      <c r="H563" s="131">
        <v>0</v>
      </c>
      <c r="I563" s="131">
        <v>0</v>
      </c>
      <c r="J563" s="131">
        <v>0</v>
      </c>
      <c r="K563" s="131">
        <v>1000</v>
      </c>
      <c r="L563" s="131">
        <v>2000</v>
      </c>
      <c r="M563" s="131">
        <v>462.35</v>
      </c>
      <c r="N563" s="131">
        <v>2200</v>
      </c>
      <c r="O563" s="131">
        <f t="shared" si="169"/>
        <v>2200</v>
      </c>
      <c r="P563" s="131"/>
    </row>
    <row r="564" spans="1:17" hidden="1" outlineLevel="1" x14ac:dyDescent="0.25">
      <c r="A564" s="67" t="s">
        <v>11</v>
      </c>
      <c r="B564" s="129" t="s">
        <v>567</v>
      </c>
      <c r="C564" s="129" t="s">
        <v>210</v>
      </c>
      <c r="D564" s="129" t="s">
        <v>152</v>
      </c>
      <c r="E564" s="129" t="s">
        <v>218</v>
      </c>
      <c r="F564" s="129" t="s">
        <v>211</v>
      </c>
      <c r="G564" s="130" t="s">
        <v>153</v>
      </c>
      <c r="H564" s="131">
        <v>0</v>
      </c>
      <c r="I564" s="131">
        <v>0</v>
      </c>
      <c r="J564" s="131">
        <v>0</v>
      </c>
      <c r="K564" s="131">
        <v>260</v>
      </c>
      <c r="L564" s="131">
        <v>0</v>
      </c>
      <c r="M564" s="131">
        <v>81.599999999999994</v>
      </c>
      <c r="N564" s="131">
        <v>0</v>
      </c>
      <c r="O564" s="131">
        <f t="shared" si="169"/>
        <v>0</v>
      </c>
      <c r="P564" s="131"/>
    </row>
    <row r="565" spans="1:17" ht="23.25" hidden="1" outlineLevel="1" x14ac:dyDescent="0.25">
      <c r="A565" s="67" t="s">
        <v>11</v>
      </c>
      <c r="B565" s="129" t="s">
        <v>567</v>
      </c>
      <c r="C565" s="129" t="s">
        <v>210</v>
      </c>
      <c r="D565" s="129" t="s">
        <v>156</v>
      </c>
      <c r="E565" s="129" t="s">
        <v>214</v>
      </c>
      <c r="F565" s="129" t="s">
        <v>211</v>
      </c>
      <c r="G565" s="130" t="s">
        <v>157</v>
      </c>
      <c r="H565" s="131">
        <v>0</v>
      </c>
      <c r="I565" s="131">
        <v>0</v>
      </c>
      <c r="J565" s="131">
        <v>0</v>
      </c>
      <c r="K565" s="131">
        <v>190</v>
      </c>
      <c r="L565" s="131">
        <v>135.82999999999998</v>
      </c>
      <c r="M565" s="131">
        <v>70.63</v>
      </c>
      <c r="N565" s="131">
        <v>333</v>
      </c>
      <c r="O565" s="131">
        <f t="shared" si="169"/>
        <v>333</v>
      </c>
      <c r="P565" s="131"/>
    </row>
    <row r="566" spans="1:17" hidden="1" outlineLevel="1" x14ac:dyDescent="0.25">
      <c r="A566" s="66"/>
      <c r="B566" s="129" t="s">
        <v>567</v>
      </c>
      <c r="C566" s="129" t="s">
        <v>210</v>
      </c>
      <c r="D566" s="129" t="s">
        <v>535</v>
      </c>
      <c r="E566" s="129"/>
      <c r="F566" s="129"/>
      <c r="G566" s="130" t="s">
        <v>536</v>
      </c>
      <c r="H566" s="131">
        <f>SUM(H561:H565)</f>
        <v>0</v>
      </c>
      <c r="I566" s="131">
        <f t="shared" ref="I566:P566" si="183">SUM(I561:I565)</f>
        <v>0</v>
      </c>
      <c r="J566" s="131">
        <f t="shared" si="183"/>
        <v>0</v>
      </c>
      <c r="K566" s="131">
        <f t="shared" si="183"/>
        <v>1540</v>
      </c>
      <c r="L566" s="131">
        <f t="shared" si="183"/>
        <v>2155.33</v>
      </c>
      <c r="M566" s="131">
        <f t="shared" si="183"/>
        <v>679.68000000000006</v>
      </c>
      <c r="N566" s="131">
        <f t="shared" si="183"/>
        <v>2553</v>
      </c>
      <c r="O566" s="131">
        <f t="shared" si="183"/>
        <v>2553</v>
      </c>
      <c r="P566" s="131">
        <f t="shared" si="183"/>
        <v>0</v>
      </c>
    </row>
    <row r="567" spans="1:17" hidden="1" outlineLevel="1" x14ac:dyDescent="0.25">
      <c r="A567" s="64"/>
      <c r="B567" s="129" t="s">
        <v>567</v>
      </c>
      <c r="C567" s="129" t="s">
        <v>210</v>
      </c>
      <c r="D567" s="129"/>
      <c r="E567" s="129"/>
      <c r="F567" s="129"/>
      <c r="G567" s="130" t="s">
        <v>753</v>
      </c>
      <c r="H567" s="131">
        <f>H566+H560+H553+H547+H544+H534</f>
        <v>477.51</v>
      </c>
      <c r="I567" s="131">
        <f t="shared" ref="I567:P567" si="184">I566+I560+I553+I547+I544+I534</f>
        <v>499.78999999999996</v>
      </c>
      <c r="J567" s="131">
        <f t="shared" si="184"/>
        <v>500</v>
      </c>
      <c r="K567" s="131">
        <f t="shared" si="184"/>
        <v>21076</v>
      </c>
      <c r="L567" s="131">
        <f t="shared" si="184"/>
        <v>22217.84</v>
      </c>
      <c r="M567" s="131">
        <f t="shared" si="184"/>
        <v>11750.130000000001</v>
      </c>
      <c r="N567" s="131">
        <f t="shared" si="184"/>
        <v>49912</v>
      </c>
      <c r="O567" s="131">
        <f t="shared" si="184"/>
        <v>49912</v>
      </c>
      <c r="P567" s="131">
        <f t="shared" si="184"/>
        <v>500</v>
      </c>
    </row>
    <row r="568" spans="1:17" ht="29.25" customHeight="1" collapsed="1" x14ac:dyDescent="0.25">
      <c r="A568" s="64"/>
      <c r="B568" s="129" t="s">
        <v>847</v>
      </c>
      <c r="C568" s="129"/>
      <c r="D568" s="129"/>
      <c r="E568" s="129"/>
      <c r="F568" s="129"/>
      <c r="G568" s="130" t="s">
        <v>755</v>
      </c>
      <c r="H568" s="131">
        <f>H583</f>
        <v>104536.82</v>
      </c>
      <c r="I568" s="131">
        <f t="shared" ref="I568:P568" si="185">I583</f>
        <v>116477.06</v>
      </c>
      <c r="J568" s="131">
        <f t="shared" si="185"/>
        <v>121138.7</v>
      </c>
      <c r="K568" s="131">
        <f t="shared" si="185"/>
        <v>117050</v>
      </c>
      <c r="L568" s="131">
        <f t="shared" si="185"/>
        <v>116950</v>
      </c>
      <c r="M568" s="131">
        <f t="shared" si="185"/>
        <v>79168.069999999992</v>
      </c>
      <c r="N568" s="131">
        <f t="shared" si="185"/>
        <v>165000</v>
      </c>
      <c r="O568" s="131">
        <f t="shared" si="185"/>
        <v>178000</v>
      </c>
      <c r="P568" s="131">
        <f t="shared" si="185"/>
        <v>183000</v>
      </c>
    </row>
    <row r="569" spans="1:17" ht="23.25" hidden="1" outlineLevel="1" x14ac:dyDescent="0.25">
      <c r="A569" s="33" t="s">
        <v>11</v>
      </c>
      <c r="B569" s="129" t="s">
        <v>568</v>
      </c>
      <c r="C569" s="129" t="s">
        <v>257</v>
      </c>
      <c r="D569" s="129" t="s">
        <v>14</v>
      </c>
      <c r="E569" s="129" t="s">
        <v>15</v>
      </c>
      <c r="F569" s="129" t="s">
        <v>258</v>
      </c>
      <c r="G569" s="130" t="s">
        <v>17</v>
      </c>
      <c r="H569" s="131">
        <v>0</v>
      </c>
      <c r="I569" s="131">
        <v>0</v>
      </c>
      <c r="J569" s="131">
        <v>3030</v>
      </c>
      <c r="K569" s="131">
        <v>0</v>
      </c>
      <c r="L569" s="131">
        <v>0</v>
      </c>
      <c r="M569" s="131">
        <v>0</v>
      </c>
      <c r="N569" s="131">
        <v>0</v>
      </c>
      <c r="O569" s="131">
        <f>N569</f>
        <v>0</v>
      </c>
      <c r="P569" s="131">
        <f>N569</f>
        <v>0</v>
      </c>
    </row>
    <row r="570" spans="1:17" hidden="1" outlineLevel="1" x14ac:dyDescent="0.25">
      <c r="A570" s="66"/>
      <c r="B570" s="129" t="s">
        <v>568</v>
      </c>
      <c r="C570" s="129" t="s">
        <v>257</v>
      </c>
      <c r="D570" s="129" t="s">
        <v>524</v>
      </c>
      <c r="E570" s="129"/>
      <c r="F570" s="129"/>
      <c r="G570" s="130" t="s">
        <v>528</v>
      </c>
      <c r="H570" s="131">
        <f>SUM(H569)</f>
        <v>0</v>
      </c>
      <c r="I570" s="131">
        <f t="shared" ref="I570:P570" si="186">SUM(I569)</f>
        <v>0</v>
      </c>
      <c r="J570" s="131">
        <f t="shared" si="186"/>
        <v>3030</v>
      </c>
      <c r="K570" s="131">
        <f t="shared" si="186"/>
        <v>0</v>
      </c>
      <c r="L570" s="131">
        <f t="shared" si="186"/>
        <v>0</v>
      </c>
      <c r="M570" s="131">
        <f t="shared" si="186"/>
        <v>0</v>
      </c>
      <c r="N570" s="131">
        <f t="shared" si="186"/>
        <v>0</v>
      </c>
      <c r="O570" s="131">
        <f t="shared" si="186"/>
        <v>0</v>
      </c>
      <c r="P570" s="131">
        <f t="shared" si="186"/>
        <v>0</v>
      </c>
    </row>
    <row r="571" spans="1:17" hidden="1" outlineLevel="1" x14ac:dyDescent="0.25">
      <c r="A571" s="67" t="s">
        <v>11</v>
      </c>
      <c r="B571" s="129" t="s">
        <v>568</v>
      </c>
      <c r="C571" s="129" t="s">
        <v>257</v>
      </c>
      <c r="D571" s="129" t="s">
        <v>33</v>
      </c>
      <c r="E571" s="129" t="s">
        <v>15</v>
      </c>
      <c r="F571" s="129" t="s">
        <v>258</v>
      </c>
      <c r="G571" s="130" t="s">
        <v>186</v>
      </c>
      <c r="H571" s="131">
        <v>0</v>
      </c>
      <c r="I571" s="131">
        <v>0</v>
      </c>
      <c r="J571" s="131">
        <v>1058.7</v>
      </c>
      <c r="K571" s="131">
        <v>0</v>
      </c>
      <c r="L571" s="131">
        <v>0</v>
      </c>
      <c r="M571" s="131">
        <v>0</v>
      </c>
      <c r="N571" s="131">
        <v>0</v>
      </c>
      <c r="O571" s="131">
        <f>N571</f>
        <v>0</v>
      </c>
      <c r="P571" s="131">
        <f>N571</f>
        <v>0</v>
      </c>
      <c r="Q571" s="8">
        <v>14700</v>
      </c>
    </row>
    <row r="572" spans="1:17" ht="23.25" hidden="1" outlineLevel="1" x14ac:dyDescent="0.25">
      <c r="A572" s="66"/>
      <c r="B572" s="129" t="s">
        <v>568</v>
      </c>
      <c r="C572" s="129" t="s">
        <v>257</v>
      </c>
      <c r="D572" s="129" t="s">
        <v>525</v>
      </c>
      <c r="E572" s="129"/>
      <c r="F572" s="129"/>
      <c r="G572" s="130" t="s">
        <v>529</v>
      </c>
      <c r="H572" s="131">
        <f>SUM(H571)</f>
        <v>0</v>
      </c>
      <c r="I572" s="131">
        <f t="shared" ref="I572:P572" si="187">SUM(I571)</f>
        <v>0</v>
      </c>
      <c r="J572" s="131">
        <f t="shared" si="187"/>
        <v>1058.7</v>
      </c>
      <c r="K572" s="131">
        <f t="shared" si="187"/>
        <v>0</v>
      </c>
      <c r="L572" s="131">
        <f t="shared" si="187"/>
        <v>0</v>
      </c>
      <c r="M572" s="131">
        <f t="shared" si="187"/>
        <v>0</v>
      </c>
      <c r="N572" s="131">
        <f t="shared" si="187"/>
        <v>0</v>
      </c>
      <c r="O572" s="131">
        <f t="shared" si="187"/>
        <v>0</v>
      </c>
      <c r="P572" s="131">
        <f t="shared" si="187"/>
        <v>0</v>
      </c>
    </row>
    <row r="573" spans="1:17" hidden="1" outlineLevel="1" x14ac:dyDescent="0.25">
      <c r="A573" s="67"/>
      <c r="B573" s="129" t="s">
        <v>568</v>
      </c>
      <c r="C573" s="129" t="s">
        <v>257</v>
      </c>
      <c r="D573" s="129" t="s">
        <v>89</v>
      </c>
      <c r="E573" s="129" t="s">
        <v>18</v>
      </c>
      <c r="F573" s="129" t="s">
        <v>258</v>
      </c>
      <c r="G573" s="130" t="s">
        <v>649</v>
      </c>
      <c r="H573" s="131">
        <v>0</v>
      </c>
      <c r="I573" s="131">
        <v>0</v>
      </c>
      <c r="J573" s="131">
        <v>0</v>
      </c>
      <c r="K573" s="131"/>
      <c r="L573" s="131">
        <v>0</v>
      </c>
      <c r="M573" s="131"/>
      <c r="N573" s="135">
        <v>6000</v>
      </c>
      <c r="O573" s="131">
        <v>6000</v>
      </c>
      <c r="P573" s="131">
        <v>6000</v>
      </c>
    </row>
    <row r="574" spans="1:17" hidden="1" outlineLevel="1" x14ac:dyDescent="0.25">
      <c r="A574" s="66"/>
      <c r="B574" s="129" t="s">
        <v>568</v>
      </c>
      <c r="C574" s="129" t="s">
        <v>257</v>
      </c>
      <c r="D574" s="129" t="s">
        <v>526</v>
      </c>
      <c r="E574" s="129"/>
      <c r="F574" s="129"/>
      <c r="G574" s="130" t="s">
        <v>649</v>
      </c>
      <c r="H574" s="131">
        <f>SUM(H573)</f>
        <v>0</v>
      </c>
      <c r="I574" s="131">
        <f t="shared" ref="I574:P574" si="188">SUM(I573)</f>
        <v>0</v>
      </c>
      <c r="J574" s="131">
        <f t="shared" si="188"/>
        <v>0</v>
      </c>
      <c r="K574" s="131">
        <f t="shared" si="188"/>
        <v>0</v>
      </c>
      <c r="L574" s="131">
        <f t="shared" si="188"/>
        <v>0</v>
      </c>
      <c r="M574" s="131">
        <f t="shared" si="188"/>
        <v>0</v>
      </c>
      <c r="N574" s="131">
        <f t="shared" si="188"/>
        <v>6000</v>
      </c>
      <c r="O574" s="131">
        <f t="shared" si="188"/>
        <v>6000</v>
      </c>
      <c r="P574" s="131">
        <f t="shared" si="188"/>
        <v>6000</v>
      </c>
    </row>
    <row r="575" spans="1:17" ht="23.25" hidden="1" outlineLevel="1" x14ac:dyDescent="0.25">
      <c r="A575" s="67" t="s">
        <v>11</v>
      </c>
      <c r="B575" s="129" t="s">
        <v>568</v>
      </c>
      <c r="C575" s="129" t="s">
        <v>257</v>
      </c>
      <c r="D575" s="129" t="s">
        <v>136</v>
      </c>
      <c r="E575" s="129" t="s">
        <v>18</v>
      </c>
      <c r="F575" s="129" t="s">
        <v>258</v>
      </c>
      <c r="G575" s="130" t="s">
        <v>259</v>
      </c>
      <c r="H575" s="131">
        <v>38416.629999999997</v>
      </c>
      <c r="I575" s="131">
        <v>36860.370000000003</v>
      </c>
      <c r="J575" s="131">
        <v>38000</v>
      </c>
      <c r="K575" s="131">
        <v>38000</v>
      </c>
      <c r="L575" s="131">
        <v>38000</v>
      </c>
      <c r="M575" s="131">
        <v>28895.21</v>
      </c>
      <c r="N575" s="131">
        <v>56000</v>
      </c>
      <c r="O575" s="131">
        <v>60000</v>
      </c>
      <c r="P575" s="131">
        <v>60000</v>
      </c>
    </row>
    <row r="576" spans="1:17" ht="23.25" hidden="1" outlineLevel="1" x14ac:dyDescent="0.25">
      <c r="A576" s="67"/>
      <c r="B576" s="129" t="s">
        <v>568</v>
      </c>
      <c r="C576" s="129" t="s">
        <v>257</v>
      </c>
      <c r="D576" s="129" t="s">
        <v>136</v>
      </c>
      <c r="E576" s="129" t="s">
        <v>18</v>
      </c>
      <c r="F576" s="129" t="s">
        <v>258</v>
      </c>
      <c r="G576" s="130" t="s">
        <v>654</v>
      </c>
      <c r="H576" s="131">
        <v>0</v>
      </c>
      <c r="I576" s="131">
        <v>0</v>
      </c>
      <c r="J576" s="131">
        <v>0</v>
      </c>
      <c r="K576" s="131"/>
      <c r="L576" s="131">
        <v>0</v>
      </c>
      <c r="M576" s="131"/>
      <c r="N576" s="131">
        <v>5000</v>
      </c>
      <c r="O576" s="131">
        <v>10000</v>
      </c>
      <c r="P576" s="131">
        <v>10000</v>
      </c>
      <c r="Q576" s="45">
        <v>10000</v>
      </c>
    </row>
    <row r="577" spans="1:18" hidden="1" outlineLevel="1" x14ac:dyDescent="0.25">
      <c r="A577" s="66"/>
      <c r="B577" s="129" t="s">
        <v>568</v>
      </c>
      <c r="C577" s="129" t="s">
        <v>257</v>
      </c>
      <c r="D577" s="129" t="s">
        <v>535</v>
      </c>
      <c r="E577" s="129"/>
      <c r="F577" s="129"/>
      <c r="G577" s="130" t="s">
        <v>536</v>
      </c>
      <c r="H577" s="131">
        <v>0</v>
      </c>
      <c r="I577" s="131">
        <f t="shared" ref="I577:P577" si="189">SUM(I575:I576)</f>
        <v>36860.370000000003</v>
      </c>
      <c r="J577" s="131">
        <f t="shared" si="189"/>
        <v>38000</v>
      </c>
      <c r="K577" s="131">
        <f t="shared" si="189"/>
        <v>38000</v>
      </c>
      <c r="L577" s="131">
        <f t="shared" si="189"/>
        <v>38000</v>
      </c>
      <c r="M577" s="131">
        <f t="shared" si="189"/>
        <v>28895.21</v>
      </c>
      <c r="N577" s="131">
        <f t="shared" si="189"/>
        <v>61000</v>
      </c>
      <c r="O577" s="131">
        <f t="shared" si="189"/>
        <v>70000</v>
      </c>
      <c r="P577" s="131">
        <f t="shared" si="189"/>
        <v>70000</v>
      </c>
      <c r="Q577" s="45"/>
    </row>
    <row r="578" spans="1:18" hidden="1" outlineLevel="1" x14ac:dyDescent="0.25">
      <c r="A578" s="67" t="s">
        <v>11</v>
      </c>
      <c r="B578" s="129" t="s">
        <v>568</v>
      </c>
      <c r="C578" s="129" t="s">
        <v>264</v>
      </c>
      <c r="D578" s="129" t="s">
        <v>266</v>
      </c>
      <c r="E578" s="129" t="s">
        <v>18</v>
      </c>
      <c r="F578" s="129" t="s">
        <v>267</v>
      </c>
      <c r="G578" s="130" t="s">
        <v>268</v>
      </c>
      <c r="H578" s="131">
        <v>0</v>
      </c>
      <c r="I578" s="131">
        <v>0</v>
      </c>
      <c r="J578" s="131">
        <v>29050</v>
      </c>
      <c r="K578" s="131">
        <v>29050</v>
      </c>
      <c r="L578" s="131">
        <v>29050</v>
      </c>
      <c r="M578" s="131">
        <v>10346.02</v>
      </c>
      <c r="N578" s="131">
        <v>29000</v>
      </c>
      <c r="O578" s="131">
        <f>N578</f>
        <v>29000</v>
      </c>
      <c r="P578" s="131">
        <f>N578</f>
        <v>29000</v>
      </c>
    </row>
    <row r="579" spans="1:18" hidden="1" outlineLevel="1" x14ac:dyDescent="0.25">
      <c r="A579" s="66"/>
      <c r="B579" s="129" t="s">
        <v>568</v>
      </c>
      <c r="C579" s="129" t="s">
        <v>264</v>
      </c>
      <c r="D579" s="129" t="s">
        <v>531</v>
      </c>
      <c r="E579" s="129"/>
      <c r="F579" s="129"/>
      <c r="G579" s="130" t="s">
        <v>532</v>
      </c>
      <c r="H579" s="131">
        <f>SUM(H578)</f>
        <v>0</v>
      </c>
      <c r="I579" s="131">
        <f t="shared" ref="I579:P579" si="190">SUM(I578)</f>
        <v>0</v>
      </c>
      <c r="J579" s="131">
        <f t="shared" si="190"/>
        <v>29050</v>
      </c>
      <c r="K579" s="131">
        <f t="shared" si="190"/>
        <v>29050</v>
      </c>
      <c r="L579" s="131">
        <f t="shared" si="190"/>
        <v>29050</v>
      </c>
      <c r="M579" s="131">
        <f t="shared" si="190"/>
        <v>10346.02</v>
      </c>
      <c r="N579" s="131">
        <f t="shared" si="190"/>
        <v>29000</v>
      </c>
      <c r="O579" s="131">
        <f t="shared" si="190"/>
        <v>29000</v>
      </c>
      <c r="P579" s="131">
        <f t="shared" si="190"/>
        <v>29000</v>
      </c>
    </row>
    <row r="580" spans="1:18" hidden="1" outlineLevel="1" x14ac:dyDescent="0.25">
      <c r="A580" s="64"/>
      <c r="B580" s="129" t="s">
        <v>568</v>
      </c>
      <c r="C580" s="129"/>
      <c r="D580" s="129"/>
      <c r="E580" s="129"/>
      <c r="F580" s="129"/>
      <c r="G580" s="130" t="s">
        <v>756</v>
      </c>
      <c r="H580" s="131">
        <v>57899.08</v>
      </c>
      <c r="I580" s="131">
        <v>65818.929999999993</v>
      </c>
      <c r="J580" s="131">
        <f t="shared" ref="J580:P580" si="191">J570+J572+J574+J577+J579</f>
        <v>71138.7</v>
      </c>
      <c r="K580" s="131">
        <f t="shared" si="191"/>
        <v>67050</v>
      </c>
      <c r="L580" s="131">
        <f t="shared" si="191"/>
        <v>67050</v>
      </c>
      <c r="M580" s="131">
        <f t="shared" si="191"/>
        <v>39241.229999999996</v>
      </c>
      <c r="N580" s="131">
        <f t="shared" si="191"/>
        <v>96000</v>
      </c>
      <c r="O580" s="131">
        <f t="shared" si="191"/>
        <v>105000</v>
      </c>
      <c r="P580" s="131">
        <f t="shared" si="191"/>
        <v>105000</v>
      </c>
    </row>
    <row r="581" spans="1:18" hidden="1" outlineLevel="1" x14ac:dyDescent="0.25">
      <c r="A581" s="6" t="s">
        <v>11</v>
      </c>
      <c r="B581" s="129" t="s">
        <v>569</v>
      </c>
      <c r="C581" s="129" t="s">
        <v>257</v>
      </c>
      <c r="D581" s="129" t="s">
        <v>535</v>
      </c>
      <c r="E581" s="129"/>
      <c r="F581" s="129"/>
      <c r="G581" s="130" t="s">
        <v>536</v>
      </c>
      <c r="H581" s="131">
        <v>46637.74</v>
      </c>
      <c r="I581" s="131">
        <v>50658.13</v>
      </c>
      <c r="J581" s="131">
        <v>50000</v>
      </c>
      <c r="K581" s="131">
        <v>50000</v>
      </c>
      <c r="L581" s="131">
        <v>49900</v>
      </c>
      <c r="M581" s="131">
        <v>39926.839999999997</v>
      </c>
      <c r="N581" s="131">
        <v>69000</v>
      </c>
      <c r="O581" s="131">
        <v>73000</v>
      </c>
      <c r="P581" s="131">
        <v>78000</v>
      </c>
    </row>
    <row r="582" spans="1:18" hidden="1" outlineLevel="1" x14ac:dyDescent="0.25">
      <c r="A582" s="64"/>
      <c r="B582" s="129" t="s">
        <v>569</v>
      </c>
      <c r="C582" s="129"/>
      <c r="D582" s="129" t="s">
        <v>535</v>
      </c>
      <c r="E582" s="129"/>
      <c r="F582" s="129"/>
      <c r="G582" s="130" t="s">
        <v>750</v>
      </c>
      <c r="H582" s="131">
        <f>SUM(H581)</f>
        <v>46637.74</v>
      </c>
      <c r="I582" s="131">
        <f>SUM(I581)</f>
        <v>50658.13</v>
      </c>
      <c r="J582" s="131">
        <f t="shared" ref="J582:P582" si="192">SUM(J581)</f>
        <v>50000</v>
      </c>
      <c r="K582" s="131">
        <f t="shared" si="192"/>
        <v>50000</v>
      </c>
      <c r="L582" s="131">
        <f t="shared" si="192"/>
        <v>49900</v>
      </c>
      <c r="M582" s="131">
        <f t="shared" si="192"/>
        <v>39926.839999999997</v>
      </c>
      <c r="N582" s="131">
        <f t="shared" si="192"/>
        <v>69000</v>
      </c>
      <c r="O582" s="131">
        <f t="shared" si="192"/>
        <v>73000</v>
      </c>
      <c r="P582" s="131">
        <f t="shared" si="192"/>
        <v>78000</v>
      </c>
    </row>
    <row r="583" spans="1:18" hidden="1" outlineLevel="1" x14ac:dyDescent="0.25">
      <c r="A583" s="64"/>
      <c r="B583" s="129" t="s">
        <v>754</v>
      </c>
      <c r="C583" s="129"/>
      <c r="D583" s="129"/>
      <c r="E583" s="129"/>
      <c r="F583" s="129"/>
      <c r="G583" s="130" t="s">
        <v>755</v>
      </c>
      <c r="H583" s="131">
        <f>H580+H582</f>
        <v>104536.82</v>
      </c>
      <c r="I583" s="131">
        <f t="shared" ref="I583:P583" si="193">I580+I582</f>
        <v>116477.06</v>
      </c>
      <c r="J583" s="131">
        <f t="shared" si="193"/>
        <v>121138.7</v>
      </c>
      <c r="K583" s="131">
        <f t="shared" si="193"/>
        <v>117050</v>
      </c>
      <c r="L583" s="131">
        <f t="shared" si="193"/>
        <v>116950</v>
      </c>
      <c r="M583" s="131">
        <f t="shared" si="193"/>
        <v>79168.069999999992</v>
      </c>
      <c r="N583" s="131">
        <f t="shared" si="193"/>
        <v>165000</v>
      </c>
      <c r="O583" s="131">
        <f t="shared" si="193"/>
        <v>178000</v>
      </c>
      <c r="P583" s="131">
        <f t="shared" si="193"/>
        <v>183000</v>
      </c>
    </row>
    <row r="584" spans="1:18" collapsed="1" x14ac:dyDescent="0.25">
      <c r="A584" s="64"/>
      <c r="B584" s="129" t="s">
        <v>760</v>
      </c>
      <c r="C584" s="129"/>
      <c r="D584" s="129"/>
      <c r="E584" s="129"/>
      <c r="F584" s="129"/>
      <c r="G584" s="130" t="s">
        <v>858</v>
      </c>
      <c r="H584" s="131">
        <f>H592+H605+H612</f>
        <v>308864.75</v>
      </c>
      <c r="I584" s="131">
        <f t="shared" ref="I584:P584" si="194">I592+I605+I612</f>
        <v>276339.34999999998</v>
      </c>
      <c r="J584" s="131">
        <f t="shared" si="194"/>
        <v>270415</v>
      </c>
      <c r="K584" s="131">
        <f t="shared" si="194"/>
        <v>293745</v>
      </c>
      <c r="L584" s="131">
        <f t="shared" si="194"/>
        <v>268915</v>
      </c>
      <c r="M584" s="131">
        <f t="shared" si="194"/>
        <v>231251.32</v>
      </c>
      <c r="N584" s="131">
        <f>N592+N605+N612+0.22</f>
        <v>177837.22</v>
      </c>
      <c r="O584" s="131">
        <f t="shared" si="194"/>
        <v>306000</v>
      </c>
      <c r="P584" s="131">
        <f t="shared" si="194"/>
        <v>261000</v>
      </c>
    </row>
    <row r="585" spans="1:18" hidden="1" outlineLevel="1" x14ac:dyDescent="0.25">
      <c r="A585" s="67" t="s">
        <v>11</v>
      </c>
      <c r="B585" s="129" t="s">
        <v>570</v>
      </c>
      <c r="C585" s="129" t="s">
        <v>255</v>
      </c>
      <c r="D585" s="129" t="s">
        <v>526</v>
      </c>
      <c r="E585" s="129" t="s">
        <v>18</v>
      </c>
      <c r="F585" s="129" t="s">
        <v>256</v>
      </c>
      <c r="G585" s="130" t="s">
        <v>649</v>
      </c>
      <c r="H585" s="131">
        <v>0</v>
      </c>
      <c r="I585" s="131">
        <v>3636.68</v>
      </c>
      <c r="J585" s="131">
        <v>10000</v>
      </c>
      <c r="K585" s="131">
        <v>10000</v>
      </c>
      <c r="L585" s="131">
        <v>9000</v>
      </c>
      <c r="M585" s="131">
        <v>2459.7600000000002</v>
      </c>
      <c r="N585" s="131">
        <v>10000</v>
      </c>
      <c r="O585" s="131">
        <f>N585</f>
        <v>10000</v>
      </c>
      <c r="P585" s="131">
        <f>N585</f>
        <v>10000</v>
      </c>
    </row>
    <row r="586" spans="1:18" ht="23.25" hidden="1" outlineLevel="1" x14ac:dyDescent="0.25">
      <c r="A586" s="67" t="s">
        <v>11</v>
      </c>
      <c r="B586" s="129" t="s">
        <v>570</v>
      </c>
      <c r="C586" s="129" t="s">
        <v>255</v>
      </c>
      <c r="D586" s="129" t="s">
        <v>530</v>
      </c>
      <c r="E586" s="129" t="s">
        <v>18</v>
      </c>
      <c r="F586" s="129" t="s">
        <v>256</v>
      </c>
      <c r="G586" s="130" t="s">
        <v>620</v>
      </c>
      <c r="H586" s="131">
        <v>0</v>
      </c>
      <c r="I586" s="131">
        <v>41518.74</v>
      </c>
      <c r="J586" s="131">
        <v>15000</v>
      </c>
      <c r="K586" s="131">
        <v>15000</v>
      </c>
      <c r="L586" s="131">
        <v>14500</v>
      </c>
      <c r="M586" s="131">
        <v>892.8</v>
      </c>
      <c r="N586" s="131">
        <v>10000</v>
      </c>
      <c r="O586" s="131">
        <f>N586</f>
        <v>10000</v>
      </c>
      <c r="P586" s="131">
        <f>N586</f>
        <v>10000</v>
      </c>
    </row>
    <row r="587" spans="1:18" hidden="1" outlineLevel="1" x14ac:dyDescent="0.25">
      <c r="A587" s="67" t="s">
        <v>11</v>
      </c>
      <c r="B587" s="129" t="s">
        <v>570</v>
      </c>
      <c r="C587" s="129" t="s">
        <v>264</v>
      </c>
      <c r="D587" s="129" t="s">
        <v>531</v>
      </c>
      <c r="E587" s="129" t="s">
        <v>18</v>
      </c>
      <c r="F587" s="129" t="s">
        <v>267</v>
      </c>
      <c r="G587" s="130" t="s">
        <v>532</v>
      </c>
      <c r="H587" s="131">
        <v>0</v>
      </c>
      <c r="I587" s="131">
        <v>0</v>
      </c>
      <c r="J587" s="131">
        <v>300</v>
      </c>
      <c r="K587" s="131">
        <v>0</v>
      </c>
      <c r="L587" s="131">
        <v>0</v>
      </c>
      <c r="M587" s="131">
        <v>0</v>
      </c>
      <c r="N587" s="131">
        <v>0</v>
      </c>
      <c r="O587" s="131">
        <f>N587</f>
        <v>0</v>
      </c>
      <c r="P587" s="131">
        <f>N587</f>
        <v>0</v>
      </c>
    </row>
    <row r="588" spans="1:18" hidden="1" outlineLevel="1" x14ac:dyDescent="0.25">
      <c r="A588" s="64"/>
      <c r="B588" s="129" t="s">
        <v>570</v>
      </c>
      <c r="C588" s="129"/>
      <c r="D588" s="129"/>
      <c r="E588" s="129"/>
      <c r="F588" s="129"/>
      <c r="G588" s="130" t="s">
        <v>759</v>
      </c>
      <c r="H588" s="131">
        <v>69851.37</v>
      </c>
      <c r="I588" s="131">
        <f>SUM(I585:I587)</f>
        <v>45155.42</v>
      </c>
      <c r="J588" s="131">
        <f t="shared" ref="J588:P588" si="195">SUM(J585:J587)</f>
        <v>25300</v>
      </c>
      <c r="K588" s="131">
        <f t="shared" si="195"/>
        <v>25000</v>
      </c>
      <c r="L588" s="131">
        <f t="shared" si="195"/>
        <v>23500</v>
      </c>
      <c r="M588" s="131">
        <f t="shared" si="195"/>
        <v>3352.5600000000004</v>
      </c>
      <c r="N588" s="131">
        <f t="shared" si="195"/>
        <v>20000</v>
      </c>
      <c r="O588" s="131">
        <f t="shared" si="195"/>
        <v>20000</v>
      </c>
      <c r="P588" s="131">
        <f t="shared" si="195"/>
        <v>20000</v>
      </c>
    </row>
    <row r="589" spans="1:18" hidden="1" outlineLevel="1" x14ac:dyDescent="0.25">
      <c r="A589" s="56"/>
      <c r="B589" s="144" t="s">
        <v>672</v>
      </c>
      <c r="C589" s="139" t="s">
        <v>475</v>
      </c>
      <c r="D589" s="145">
        <v>717002</v>
      </c>
      <c r="E589" s="145">
        <v>41</v>
      </c>
      <c r="F589" s="145">
        <v>48</v>
      </c>
      <c r="G589" s="141" t="s">
        <v>641</v>
      </c>
      <c r="H589" s="131">
        <v>0</v>
      </c>
      <c r="I589" s="131">
        <v>0</v>
      </c>
      <c r="J589" s="131">
        <v>0</v>
      </c>
      <c r="K589" s="131">
        <v>0</v>
      </c>
      <c r="L589" s="131">
        <v>0</v>
      </c>
      <c r="M589" s="131">
        <v>0</v>
      </c>
      <c r="N589" s="135">
        <v>0</v>
      </c>
      <c r="O589" s="131">
        <v>45000</v>
      </c>
      <c r="P589" s="131">
        <v>0</v>
      </c>
      <c r="Q589" s="61"/>
      <c r="R589" s="61"/>
    </row>
    <row r="590" spans="1:18" hidden="1" outlineLevel="1" x14ac:dyDescent="0.25">
      <c r="A590" s="86"/>
      <c r="B590" s="144" t="s">
        <v>672</v>
      </c>
      <c r="C590" s="139" t="s">
        <v>475</v>
      </c>
      <c r="D590" s="145">
        <v>700</v>
      </c>
      <c r="E590" s="145"/>
      <c r="F590" s="145"/>
      <c r="G590" s="141" t="s">
        <v>733</v>
      </c>
      <c r="H590" s="131">
        <f>H589</f>
        <v>0</v>
      </c>
      <c r="I590" s="131">
        <f t="shared" ref="I590:P591" si="196">I589</f>
        <v>0</v>
      </c>
      <c r="J590" s="131">
        <f t="shared" si="196"/>
        <v>0</v>
      </c>
      <c r="K590" s="131">
        <f t="shared" si="196"/>
        <v>0</v>
      </c>
      <c r="L590" s="131">
        <f t="shared" si="196"/>
        <v>0</v>
      </c>
      <c r="M590" s="131">
        <f t="shared" si="196"/>
        <v>0</v>
      </c>
      <c r="N590" s="131">
        <f t="shared" si="196"/>
        <v>0</v>
      </c>
      <c r="O590" s="131">
        <f t="shared" si="196"/>
        <v>45000</v>
      </c>
      <c r="P590" s="131">
        <f t="shared" si="196"/>
        <v>0</v>
      </c>
      <c r="Q590" s="61"/>
      <c r="R590" s="69"/>
    </row>
    <row r="591" spans="1:18" hidden="1" outlineLevel="1" x14ac:dyDescent="0.25">
      <c r="A591" s="64"/>
      <c r="B591" s="129" t="s">
        <v>672</v>
      </c>
      <c r="C591" s="129"/>
      <c r="D591" s="129"/>
      <c r="E591" s="129"/>
      <c r="F591" s="129"/>
      <c r="G591" s="130" t="s">
        <v>762</v>
      </c>
      <c r="H591" s="131">
        <f>H590</f>
        <v>0</v>
      </c>
      <c r="I591" s="131">
        <f t="shared" si="196"/>
        <v>0</v>
      </c>
      <c r="J591" s="131">
        <f t="shared" si="196"/>
        <v>0</v>
      </c>
      <c r="K591" s="131">
        <f t="shared" si="196"/>
        <v>0</v>
      </c>
      <c r="L591" s="131">
        <f t="shared" si="196"/>
        <v>0</v>
      </c>
      <c r="M591" s="131">
        <f t="shared" si="196"/>
        <v>0</v>
      </c>
      <c r="N591" s="131">
        <f t="shared" si="196"/>
        <v>0</v>
      </c>
      <c r="O591" s="131">
        <f t="shared" si="196"/>
        <v>45000</v>
      </c>
      <c r="P591" s="131">
        <f t="shared" si="196"/>
        <v>0</v>
      </c>
      <c r="Q591" s="61"/>
      <c r="R591" s="69"/>
    </row>
    <row r="592" spans="1:18" ht="23.25" hidden="1" outlineLevel="1" x14ac:dyDescent="0.25">
      <c r="A592" s="90"/>
      <c r="B592" s="129" t="s">
        <v>757</v>
      </c>
      <c r="C592" s="146"/>
      <c r="D592" s="146"/>
      <c r="E592" s="146"/>
      <c r="F592" s="146"/>
      <c r="G592" s="130" t="s">
        <v>758</v>
      </c>
      <c r="H592" s="147">
        <f>H588+H591</f>
        <v>69851.37</v>
      </c>
      <c r="I592" s="147">
        <f t="shared" ref="I592:P592" si="197">I588+I591</f>
        <v>45155.42</v>
      </c>
      <c r="J592" s="147">
        <f t="shared" si="197"/>
        <v>25300</v>
      </c>
      <c r="K592" s="147">
        <f t="shared" si="197"/>
        <v>25000</v>
      </c>
      <c r="L592" s="147">
        <f t="shared" si="197"/>
        <v>23500</v>
      </c>
      <c r="M592" s="147">
        <f t="shared" si="197"/>
        <v>3352.5600000000004</v>
      </c>
      <c r="N592" s="147">
        <f t="shared" si="197"/>
        <v>20000</v>
      </c>
      <c r="O592" s="147">
        <f t="shared" si="197"/>
        <v>65000</v>
      </c>
      <c r="P592" s="147">
        <f t="shared" si="197"/>
        <v>20000</v>
      </c>
      <c r="Q592" s="61"/>
      <c r="R592" s="69"/>
    </row>
    <row r="593" spans="1:18" hidden="1" outlineLevel="1" x14ac:dyDescent="0.25">
      <c r="A593" s="41"/>
      <c r="B593" s="146"/>
      <c r="C593" s="146"/>
      <c r="D593" s="146"/>
      <c r="E593" s="146"/>
      <c r="F593" s="146"/>
      <c r="G593" s="148"/>
      <c r="H593" s="146"/>
      <c r="I593" s="146"/>
      <c r="J593" s="146"/>
      <c r="K593" s="146"/>
      <c r="L593" s="146"/>
      <c r="M593" s="146"/>
      <c r="N593" s="146"/>
      <c r="O593" s="146"/>
      <c r="P593" s="146"/>
      <c r="Q593" s="55"/>
      <c r="R593" s="69" t="s">
        <v>764</v>
      </c>
    </row>
    <row r="594" spans="1:18" hidden="1" outlineLevel="1" x14ac:dyDescent="0.25">
      <c r="A594" s="41"/>
      <c r="B594" s="146"/>
      <c r="C594" s="146"/>
      <c r="D594" s="146"/>
      <c r="E594" s="146"/>
      <c r="F594" s="146"/>
      <c r="G594" s="148"/>
      <c r="H594" s="146"/>
      <c r="I594" s="146"/>
      <c r="J594" s="146"/>
      <c r="K594" s="146"/>
      <c r="L594" s="146"/>
      <c r="M594" s="146"/>
      <c r="N594" s="146"/>
      <c r="O594" s="146"/>
      <c r="P594" s="146"/>
      <c r="Q594" s="63">
        <v>80000</v>
      </c>
      <c r="R594" s="69" t="s">
        <v>764</v>
      </c>
    </row>
    <row r="595" spans="1:18" hidden="1" outlineLevel="1" x14ac:dyDescent="0.25">
      <c r="A595" s="41"/>
      <c r="B595" s="146"/>
      <c r="C595" s="146"/>
      <c r="D595" s="146"/>
      <c r="E595" s="146"/>
      <c r="F595" s="146"/>
      <c r="G595" s="148"/>
      <c r="H595" s="146"/>
      <c r="I595" s="146"/>
      <c r="J595" s="146"/>
      <c r="K595" s="146"/>
      <c r="L595" s="146"/>
      <c r="M595" s="146"/>
      <c r="N595" s="146"/>
      <c r="O595" s="146"/>
      <c r="P595" s="146"/>
      <c r="Q595" s="55"/>
      <c r="R595" s="69" t="s">
        <v>764</v>
      </c>
    </row>
    <row r="596" spans="1:18" hidden="1" outlineLevel="1" x14ac:dyDescent="0.25">
      <c r="A596" s="41"/>
      <c r="B596" s="146"/>
      <c r="C596" s="146"/>
      <c r="D596" s="146"/>
      <c r="E596" s="146"/>
      <c r="F596" s="146"/>
      <c r="G596" s="148"/>
      <c r="H596" s="146"/>
      <c r="I596" s="146"/>
      <c r="J596" s="146"/>
      <c r="K596" s="146"/>
      <c r="L596" s="146"/>
      <c r="M596" s="146"/>
      <c r="N596" s="146"/>
      <c r="O596" s="146"/>
      <c r="P596" s="146"/>
      <c r="Q596" s="38"/>
      <c r="R596" s="69" t="s">
        <v>764</v>
      </c>
    </row>
    <row r="597" spans="1:18" hidden="1" outlineLevel="1" x14ac:dyDescent="0.25">
      <c r="A597" s="41"/>
      <c r="B597" s="146"/>
      <c r="C597" s="146"/>
      <c r="D597" s="146"/>
      <c r="E597" s="146"/>
      <c r="F597" s="146"/>
      <c r="G597" s="148"/>
      <c r="H597" s="146"/>
      <c r="I597" s="146"/>
      <c r="J597" s="146"/>
      <c r="K597" s="146"/>
      <c r="L597" s="146"/>
      <c r="M597" s="146"/>
      <c r="N597" s="146"/>
      <c r="O597" s="146"/>
      <c r="P597" s="146"/>
      <c r="Q597" s="38"/>
      <c r="R597" s="69" t="s">
        <v>764</v>
      </c>
    </row>
    <row r="598" spans="1:18" hidden="1" outlineLevel="1" x14ac:dyDescent="0.25">
      <c r="A598" s="87"/>
      <c r="B598" s="149" t="s">
        <v>671</v>
      </c>
      <c r="C598" s="139" t="s">
        <v>475</v>
      </c>
      <c r="D598" s="150">
        <v>700</v>
      </c>
      <c r="E598" s="150">
        <v>41</v>
      </c>
      <c r="F598" s="150">
        <v>48</v>
      </c>
      <c r="G598" s="137" t="s">
        <v>854</v>
      </c>
      <c r="H598" s="151">
        <v>0</v>
      </c>
      <c r="I598" s="151">
        <v>0</v>
      </c>
      <c r="J598" s="151">
        <v>0</v>
      </c>
      <c r="K598" s="151">
        <v>0</v>
      </c>
      <c r="L598" s="151">
        <v>0</v>
      </c>
      <c r="M598" s="151">
        <v>0</v>
      </c>
      <c r="N598" s="138">
        <v>22000</v>
      </c>
      <c r="O598" s="151">
        <v>0</v>
      </c>
      <c r="P598" s="151">
        <v>0</v>
      </c>
      <c r="Q598" s="38"/>
      <c r="R598" s="69"/>
    </row>
    <row r="599" spans="1:18" hidden="1" outlineLevel="1" x14ac:dyDescent="0.25">
      <c r="A599" s="86"/>
      <c r="B599" s="145" t="s">
        <v>763</v>
      </c>
      <c r="C599" s="139" t="s">
        <v>264</v>
      </c>
      <c r="D599" s="129" t="s">
        <v>531</v>
      </c>
      <c r="E599" s="129" t="s">
        <v>18</v>
      </c>
      <c r="F599" s="129" t="s">
        <v>267</v>
      </c>
      <c r="G599" s="130" t="s">
        <v>532</v>
      </c>
      <c r="H599" s="131">
        <v>0</v>
      </c>
      <c r="I599" s="131">
        <v>300</v>
      </c>
      <c r="J599" s="131">
        <v>0</v>
      </c>
      <c r="K599" s="131"/>
      <c r="L599" s="131">
        <v>0</v>
      </c>
      <c r="M599" s="131"/>
      <c r="N599" s="138">
        <v>0</v>
      </c>
      <c r="O599" s="131">
        <v>0</v>
      </c>
      <c r="P599" s="131">
        <v>0</v>
      </c>
      <c r="Q599" s="38"/>
      <c r="R599" s="69"/>
    </row>
    <row r="600" spans="1:18" hidden="1" outlineLevel="1" x14ac:dyDescent="0.25">
      <c r="A600" s="64"/>
      <c r="B600" s="129" t="s">
        <v>763</v>
      </c>
      <c r="C600" s="129"/>
      <c r="D600" s="129"/>
      <c r="E600" s="129"/>
      <c r="F600" s="129"/>
      <c r="G600" s="130" t="s">
        <v>765</v>
      </c>
      <c r="H600" s="131">
        <f>H599</f>
        <v>0</v>
      </c>
      <c r="I600" s="131">
        <f t="shared" ref="I600:P600" si="198">I599</f>
        <v>300</v>
      </c>
      <c r="J600" s="131">
        <f t="shared" si="198"/>
        <v>0</v>
      </c>
      <c r="K600" s="131">
        <f t="shared" si="198"/>
        <v>0</v>
      </c>
      <c r="L600" s="131">
        <f t="shared" si="198"/>
        <v>0</v>
      </c>
      <c r="M600" s="131">
        <f t="shared" si="198"/>
        <v>0</v>
      </c>
      <c r="N600" s="131">
        <f t="shared" si="198"/>
        <v>0</v>
      </c>
      <c r="O600" s="131">
        <f t="shared" si="198"/>
        <v>0</v>
      </c>
      <c r="P600" s="131">
        <f t="shared" si="198"/>
        <v>0</v>
      </c>
      <c r="Q600" s="38"/>
      <c r="R600" s="69"/>
    </row>
    <row r="601" spans="1:18" hidden="1" outlineLevel="1" x14ac:dyDescent="0.25">
      <c r="A601" s="67" t="s">
        <v>11</v>
      </c>
      <c r="B601" s="129" t="s">
        <v>571</v>
      </c>
      <c r="C601" s="129" t="s">
        <v>264</v>
      </c>
      <c r="D601" s="129" t="s">
        <v>531</v>
      </c>
      <c r="E601" s="129" t="s">
        <v>18</v>
      </c>
      <c r="F601" s="129" t="s">
        <v>267</v>
      </c>
      <c r="G601" s="130" t="s">
        <v>532</v>
      </c>
      <c r="H601" s="131">
        <v>16623.349999999999</v>
      </c>
      <c r="I601" s="131">
        <v>16745.330000000002</v>
      </c>
      <c r="J601" s="131">
        <v>23030</v>
      </c>
      <c r="K601" s="131">
        <v>23330</v>
      </c>
      <c r="L601" s="131">
        <v>23330</v>
      </c>
      <c r="M601" s="131">
        <v>15494.79</v>
      </c>
      <c r="N601" s="131">
        <v>25000</v>
      </c>
      <c r="O601" s="131">
        <f t="shared" ref="O601:O608" si="199">N601</f>
        <v>25000</v>
      </c>
      <c r="P601" s="131">
        <f t="shared" ref="P601:P608" si="200">N601</f>
        <v>25000</v>
      </c>
    </row>
    <row r="602" spans="1:18" hidden="1" outlineLevel="1" x14ac:dyDescent="0.25">
      <c r="A602" s="64"/>
      <c r="B602" s="129" t="s">
        <v>571</v>
      </c>
      <c r="C602" s="129"/>
      <c r="D602" s="129"/>
      <c r="E602" s="129"/>
      <c r="F602" s="129"/>
      <c r="G602" s="130" t="s">
        <v>766</v>
      </c>
      <c r="H602" s="131">
        <f>SUM(H601)</f>
        <v>16623.349999999999</v>
      </c>
      <c r="I602" s="131">
        <f t="shared" ref="I602:P602" si="201">SUM(I601)</f>
        <v>16745.330000000002</v>
      </c>
      <c r="J602" s="131">
        <f t="shared" si="201"/>
        <v>23030</v>
      </c>
      <c r="K602" s="131">
        <f t="shared" si="201"/>
        <v>23330</v>
      </c>
      <c r="L602" s="131">
        <f t="shared" si="201"/>
        <v>23330</v>
      </c>
      <c r="M602" s="131">
        <f t="shared" si="201"/>
        <v>15494.79</v>
      </c>
      <c r="N602" s="131">
        <f t="shared" si="201"/>
        <v>25000</v>
      </c>
      <c r="O602" s="131">
        <f t="shared" si="201"/>
        <v>25000</v>
      </c>
      <c r="P602" s="131">
        <f t="shared" si="201"/>
        <v>25000</v>
      </c>
    </row>
    <row r="603" spans="1:18" hidden="1" outlineLevel="1" x14ac:dyDescent="0.25">
      <c r="A603" s="67" t="s">
        <v>11</v>
      </c>
      <c r="B603" s="129" t="s">
        <v>767</v>
      </c>
      <c r="C603" s="129" t="s">
        <v>264</v>
      </c>
      <c r="D603" s="129" t="s">
        <v>531</v>
      </c>
      <c r="E603" s="129" t="s">
        <v>18</v>
      </c>
      <c r="F603" s="129" t="s">
        <v>267</v>
      </c>
      <c r="G603" s="130" t="s">
        <v>532</v>
      </c>
      <c r="H603" s="131">
        <v>0</v>
      </c>
      <c r="I603" s="131">
        <v>1000</v>
      </c>
      <c r="J603" s="131">
        <v>0</v>
      </c>
      <c r="K603" s="131">
        <v>23330</v>
      </c>
      <c r="L603" s="131">
        <v>0</v>
      </c>
      <c r="M603" s="131">
        <v>15494.79</v>
      </c>
      <c r="N603" s="131">
        <v>0</v>
      </c>
      <c r="O603" s="131">
        <v>0</v>
      </c>
      <c r="P603" s="131">
        <f t="shared" ref="P603" si="202">N603</f>
        <v>0</v>
      </c>
    </row>
    <row r="604" spans="1:18" hidden="1" outlineLevel="1" x14ac:dyDescent="0.25">
      <c r="A604" s="64"/>
      <c r="B604" s="129" t="s">
        <v>767</v>
      </c>
      <c r="C604" s="129"/>
      <c r="D604" s="129"/>
      <c r="E604" s="129"/>
      <c r="F604" s="129"/>
      <c r="G604" s="130" t="s">
        <v>768</v>
      </c>
      <c r="H604" s="131">
        <f>H603</f>
        <v>0</v>
      </c>
      <c r="I604" s="131">
        <f t="shared" ref="I604:P604" si="203">I603</f>
        <v>1000</v>
      </c>
      <c r="J604" s="131">
        <f t="shared" si="203"/>
        <v>0</v>
      </c>
      <c r="K604" s="131">
        <f t="shared" si="203"/>
        <v>23330</v>
      </c>
      <c r="L604" s="131">
        <f t="shared" si="203"/>
        <v>0</v>
      </c>
      <c r="M604" s="131">
        <f t="shared" si="203"/>
        <v>15494.79</v>
      </c>
      <c r="N604" s="131">
        <f t="shared" si="203"/>
        <v>0</v>
      </c>
      <c r="O604" s="131">
        <f t="shared" si="203"/>
        <v>0</v>
      </c>
      <c r="P604" s="131">
        <f t="shared" si="203"/>
        <v>0</v>
      </c>
    </row>
    <row r="605" spans="1:18" ht="23.25" hidden="1" outlineLevel="1" x14ac:dyDescent="0.25">
      <c r="A605" s="64"/>
      <c r="B605" s="129" t="s">
        <v>671</v>
      </c>
      <c r="C605" s="129"/>
      <c r="D605" s="129"/>
      <c r="E605" s="129"/>
      <c r="F605" s="129"/>
      <c r="G605" s="130" t="s">
        <v>769</v>
      </c>
      <c r="H605" s="131">
        <f>H604+H602+H600</f>
        <v>16623.349999999999</v>
      </c>
      <c r="I605" s="131">
        <f t="shared" ref="I605:P605" si="204">I604+I602+I600</f>
        <v>18045.330000000002</v>
      </c>
      <c r="J605" s="131">
        <f t="shared" si="204"/>
        <v>23030</v>
      </c>
      <c r="K605" s="131">
        <f t="shared" si="204"/>
        <v>46660</v>
      </c>
      <c r="L605" s="131">
        <f t="shared" si="204"/>
        <v>23330</v>
      </c>
      <c r="M605" s="131">
        <f t="shared" si="204"/>
        <v>30989.58</v>
      </c>
      <c r="N605" s="131">
        <f t="shared" si="204"/>
        <v>25000</v>
      </c>
      <c r="O605" s="131">
        <f t="shared" si="204"/>
        <v>25000</v>
      </c>
      <c r="P605" s="131">
        <f t="shared" si="204"/>
        <v>25000</v>
      </c>
    </row>
    <row r="606" spans="1:18" hidden="1" outlineLevel="1" x14ac:dyDescent="0.25">
      <c r="A606" s="100"/>
      <c r="B606" s="145" t="s">
        <v>673</v>
      </c>
      <c r="C606" s="139" t="s">
        <v>475</v>
      </c>
      <c r="D606" s="145">
        <v>700</v>
      </c>
      <c r="E606" s="145">
        <v>41</v>
      </c>
      <c r="F606" s="145">
        <v>48</v>
      </c>
      <c r="G606" s="141" t="s">
        <v>733</v>
      </c>
      <c r="H606" s="131">
        <v>0</v>
      </c>
      <c r="I606" s="131">
        <v>0</v>
      </c>
      <c r="J606" s="131">
        <v>0</v>
      </c>
      <c r="K606" s="131">
        <v>0</v>
      </c>
      <c r="L606" s="131">
        <v>0</v>
      </c>
      <c r="M606" s="131">
        <v>0</v>
      </c>
      <c r="N606" s="138">
        <v>22000</v>
      </c>
      <c r="O606" s="131">
        <v>0</v>
      </c>
      <c r="P606" s="131">
        <v>0</v>
      </c>
    </row>
    <row r="607" spans="1:18" ht="23.25" hidden="1" outlineLevel="1" x14ac:dyDescent="0.25">
      <c r="A607" s="64"/>
      <c r="B607" s="129" t="s">
        <v>673</v>
      </c>
      <c r="C607" s="129"/>
      <c r="D607" s="129"/>
      <c r="E607" s="129"/>
      <c r="F607" s="129"/>
      <c r="G607" s="130" t="s">
        <v>770</v>
      </c>
      <c r="H607" s="131">
        <f>H606</f>
        <v>0</v>
      </c>
      <c r="I607" s="131">
        <f t="shared" ref="I607:P607" si="205">I606</f>
        <v>0</v>
      </c>
      <c r="J607" s="131">
        <f t="shared" si="205"/>
        <v>0</v>
      </c>
      <c r="K607" s="131">
        <f t="shared" si="205"/>
        <v>0</v>
      </c>
      <c r="L607" s="131">
        <f t="shared" si="205"/>
        <v>0</v>
      </c>
      <c r="M607" s="131">
        <f t="shared" si="205"/>
        <v>0</v>
      </c>
      <c r="N607" s="131">
        <f t="shared" si="205"/>
        <v>22000</v>
      </c>
      <c r="O607" s="131">
        <f t="shared" si="205"/>
        <v>0</v>
      </c>
      <c r="P607" s="131">
        <f t="shared" si="205"/>
        <v>0</v>
      </c>
    </row>
    <row r="608" spans="1:18" ht="23.25" hidden="1" outlineLevel="1" x14ac:dyDescent="0.25">
      <c r="A608" s="67" t="s">
        <v>11</v>
      </c>
      <c r="B608" s="129" t="s">
        <v>572</v>
      </c>
      <c r="C608" s="129" t="s">
        <v>13</v>
      </c>
      <c r="D608" s="129" t="s">
        <v>771</v>
      </c>
      <c r="E608" s="129" t="s">
        <v>18</v>
      </c>
      <c r="F608" s="129" t="s">
        <v>19</v>
      </c>
      <c r="G608" s="130" t="s">
        <v>181</v>
      </c>
      <c r="H608" s="131">
        <v>0</v>
      </c>
      <c r="I608" s="131">
        <v>0</v>
      </c>
      <c r="J608" s="131">
        <v>2085</v>
      </c>
      <c r="K608" s="131">
        <v>2085</v>
      </c>
      <c r="L608" s="131">
        <v>2085</v>
      </c>
      <c r="M608" s="131">
        <v>923.35</v>
      </c>
      <c r="N608" s="131">
        <v>0</v>
      </c>
      <c r="O608" s="131">
        <f t="shared" si="199"/>
        <v>0</v>
      </c>
      <c r="P608" s="131">
        <f t="shared" si="200"/>
        <v>0</v>
      </c>
    </row>
    <row r="609" spans="1:17" ht="34.5" hidden="1" outlineLevel="1" x14ac:dyDescent="0.25">
      <c r="A609" s="109" t="s">
        <v>11</v>
      </c>
      <c r="B609" s="139" t="s">
        <v>572</v>
      </c>
      <c r="C609" s="139" t="s">
        <v>475</v>
      </c>
      <c r="D609" s="139" t="s">
        <v>658</v>
      </c>
      <c r="E609" s="139" t="s">
        <v>239</v>
      </c>
      <c r="F609" s="139" t="s">
        <v>498</v>
      </c>
      <c r="G609" s="141" t="s">
        <v>499</v>
      </c>
      <c r="H609" s="138">
        <v>0</v>
      </c>
      <c r="I609" s="138">
        <v>0</v>
      </c>
      <c r="J609" s="138">
        <v>180000</v>
      </c>
      <c r="K609" s="138">
        <v>180000</v>
      </c>
      <c r="L609" s="138">
        <v>180000</v>
      </c>
      <c r="M609" s="138">
        <v>165985.85999999999</v>
      </c>
      <c r="N609" s="138">
        <v>94170</v>
      </c>
      <c r="O609" s="138">
        <v>216000</v>
      </c>
      <c r="P609" s="138">
        <v>216000</v>
      </c>
      <c r="Q609" s="50"/>
    </row>
    <row r="610" spans="1:17" ht="23.25" hidden="1" outlineLevel="1" x14ac:dyDescent="0.25">
      <c r="A610" s="67" t="s">
        <v>11</v>
      </c>
      <c r="B610" s="129" t="s">
        <v>572</v>
      </c>
      <c r="C610" s="129" t="s">
        <v>513</v>
      </c>
      <c r="D610" s="129" t="s">
        <v>772</v>
      </c>
      <c r="E610" s="129" t="s">
        <v>18</v>
      </c>
      <c r="F610" s="129" t="s">
        <v>256</v>
      </c>
      <c r="G610" s="130" t="s">
        <v>518</v>
      </c>
      <c r="H610" s="131">
        <v>0</v>
      </c>
      <c r="I610" s="131">
        <v>0</v>
      </c>
      <c r="J610" s="131">
        <v>40000</v>
      </c>
      <c r="K610" s="131">
        <v>40000</v>
      </c>
      <c r="L610" s="131">
        <v>40000</v>
      </c>
      <c r="M610" s="131">
        <v>29999.97</v>
      </c>
      <c r="N610" s="131">
        <v>16667</v>
      </c>
      <c r="O610" s="131">
        <v>0</v>
      </c>
      <c r="P610" s="131">
        <v>0</v>
      </c>
    </row>
    <row r="611" spans="1:17" ht="23.25" hidden="1" outlineLevel="1" x14ac:dyDescent="0.25">
      <c r="A611" s="64"/>
      <c r="B611" s="129" t="s">
        <v>572</v>
      </c>
      <c r="C611" s="129"/>
      <c r="D611" s="129"/>
      <c r="E611" s="129"/>
      <c r="F611" s="129"/>
      <c r="G611" s="130" t="s">
        <v>773</v>
      </c>
      <c r="H611" s="131">
        <v>222390.03</v>
      </c>
      <c r="I611" s="131">
        <v>213138.6</v>
      </c>
      <c r="J611" s="131">
        <f t="shared" ref="J611:P611" si="206">SUM(J608:J610)</f>
        <v>222085</v>
      </c>
      <c r="K611" s="131">
        <f t="shared" si="206"/>
        <v>222085</v>
      </c>
      <c r="L611" s="131">
        <f t="shared" si="206"/>
        <v>222085</v>
      </c>
      <c r="M611" s="131">
        <f t="shared" si="206"/>
        <v>196909.18</v>
      </c>
      <c r="N611" s="131">
        <f t="shared" si="206"/>
        <v>110837</v>
      </c>
      <c r="O611" s="131">
        <f t="shared" si="206"/>
        <v>216000</v>
      </c>
      <c r="P611" s="131">
        <f t="shared" si="206"/>
        <v>216000</v>
      </c>
    </row>
    <row r="612" spans="1:17" ht="23.25" hidden="1" outlineLevel="1" x14ac:dyDescent="0.25">
      <c r="A612" s="64"/>
      <c r="B612" s="129" t="s">
        <v>774</v>
      </c>
      <c r="C612" s="129"/>
      <c r="D612" s="129"/>
      <c r="E612" s="129"/>
      <c r="F612" s="129"/>
      <c r="G612" s="130" t="s">
        <v>775</v>
      </c>
      <c r="H612" s="131">
        <f>H607+H611</f>
        <v>222390.03</v>
      </c>
      <c r="I612" s="131">
        <f t="shared" ref="I612:P612" si="207">I607+I611</f>
        <v>213138.6</v>
      </c>
      <c r="J612" s="131">
        <f t="shared" si="207"/>
        <v>222085</v>
      </c>
      <c r="K612" s="131">
        <f t="shared" si="207"/>
        <v>222085</v>
      </c>
      <c r="L612" s="131">
        <f t="shared" si="207"/>
        <v>222085</v>
      </c>
      <c r="M612" s="131">
        <f t="shared" si="207"/>
        <v>196909.18</v>
      </c>
      <c r="N612" s="131">
        <f t="shared" si="207"/>
        <v>132837</v>
      </c>
      <c r="O612" s="131">
        <f t="shared" si="207"/>
        <v>216000</v>
      </c>
      <c r="P612" s="131">
        <f t="shared" si="207"/>
        <v>216000</v>
      </c>
    </row>
    <row r="613" spans="1:17" collapsed="1" x14ac:dyDescent="0.25">
      <c r="A613" s="64"/>
      <c r="B613" s="129" t="s">
        <v>777</v>
      </c>
      <c r="C613" s="129"/>
      <c r="D613" s="129"/>
      <c r="E613" s="129"/>
      <c r="F613" s="129"/>
      <c r="G613" s="130" t="s">
        <v>778</v>
      </c>
      <c r="H613" s="131">
        <f>H739+H788+H841+H876+H910+H911+H922</f>
        <v>2400986.9900000002</v>
      </c>
      <c r="I613" s="131">
        <f>I788+I739+I841+I876+I910+I911+I922</f>
        <v>2665359.9299999992</v>
      </c>
      <c r="J613" s="131">
        <f t="shared" ref="J613:P613" si="208">J739+J788+J841+J876+J910+J911+J922</f>
        <v>2821598</v>
      </c>
      <c r="K613" s="131">
        <f t="shared" si="208"/>
        <v>4984692.629999999</v>
      </c>
      <c r="L613" s="131">
        <f t="shared" si="208"/>
        <v>2983514.3739999998</v>
      </c>
      <c r="M613" s="131">
        <f t="shared" si="208"/>
        <v>2055356.1600000006</v>
      </c>
      <c r="N613" s="131">
        <f t="shared" si="208"/>
        <v>3279052</v>
      </c>
      <c r="O613" s="131">
        <f t="shared" si="208"/>
        <v>3445654</v>
      </c>
      <c r="P613" s="131">
        <f t="shared" si="208"/>
        <v>3646278</v>
      </c>
    </row>
    <row r="614" spans="1:17" ht="34.5" hidden="1" outlineLevel="1" x14ac:dyDescent="0.25">
      <c r="A614" s="6" t="s">
        <v>11</v>
      </c>
      <c r="B614" s="129" t="s">
        <v>573</v>
      </c>
      <c r="C614" s="129" t="s">
        <v>350</v>
      </c>
      <c r="D614" s="129" t="s">
        <v>14</v>
      </c>
      <c r="E614" s="129" t="s">
        <v>15</v>
      </c>
      <c r="F614" s="129" t="s">
        <v>351</v>
      </c>
      <c r="G614" s="130" t="s">
        <v>20</v>
      </c>
      <c r="H614" s="131">
        <v>2356</v>
      </c>
      <c r="I614" s="131">
        <v>3130.52</v>
      </c>
      <c r="J614" s="131">
        <v>0</v>
      </c>
      <c r="K614" s="131">
        <v>3305</v>
      </c>
      <c r="L614" s="131">
        <v>3305</v>
      </c>
      <c r="M614" s="131">
        <v>2076</v>
      </c>
      <c r="N614" s="131">
        <v>3500</v>
      </c>
      <c r="O614" s="131">
        <f t="shared" ref="O614:O644" si="209">N614</f>
        <v>3500</v>
      </c>
      <c r="P614" s="131">
        <f t="shared" ref="P614:P644" si="210">N614</f>
        <v>3500</v>
      </c>
    </row>
    <row r="615" spans="1:17" ht="34.5" hidden="1" outlineLevel="1" x14ac:dyDescent="0.25">
      <c r="A615" s="6" t="s">
        <v>11</v>
      </c>
      <c r="B615" s="129" t="s">
        <v>573</v>
      </c>
      <c r="C615" s="129" t="s">
        <v>350</v>
      </c>
      <c r="D615" s="129" t="s">
        <v>14</v>
      </c>
      <c r="E615" s="129" t="s">
        <v>18</v>
      </c>
      <c r="F615" s="129" t="s">
        <v>351</v>
      </c>
      <c r="G615" s="130" t="s">
        <v>20</v>
      </c>
      <c r="H615" s="131">
        <v>148447.65</v>
      </c>
      <c r="I615" s="131">
        <v>160857.54999999999</v>
      </c>
      <c r="J615" s="131">
        <v>185663</v>
      </c>
      <c r="K615" s="131">
        <v>174489</v>
      </c>
      <c r="L615" s="131">
        <v>177513.09</v>
      </c>
      <c r="M615" s="131">
        <v>139713.09</v>
      </c>
      <c r="N615" s="135">
        <v>204000</v>
      </c>
      <c r="O615" s="131">
        <f t="shared" si="209"/>
        <v>204000</v>
      </c>
      <c r="P615" s="131">
        <f t="shared" si="210"/>
        <v>204000</v>
      </c>
    </row>
    <row r="616" spans="1:17" hidden="1" outlineLevel="1" x14ac:dyDescent="0.25">
      <c r="A616" s="6"/>
      <c r="B616" s="129" t="s">
        <v>573</v>
      </c>
      <c r="C616" s="129" t="s">
        <v>350</v>
      </c>
      <c r="D616" s="129" t="s">
        <v>609</v>
      </c>
      <c r="E616" s="129" t="s">
        <v>18</v>
      </c>
      <c r="F616" s="129" t="s">
        <v>351</v>
      </c>
      <c r="G616" s="130" t="s">
        <v>610</v>
      </c>
      <c r="H616" s="131">
        <v>0</v>
      </c>
      <c r="I616" s="131">
        <v>0</v>
      </c>
      <c r="J616" s="131">
        <v>0</v>
      </c>
      <c r="K616" s="131">
        <v>0</v>
      </c>
      <c r="L616" s="131">
        <v>0</v>
      </c>
      <c r="M616" s="131">
        <v>0</v>
      </c>
      <c r="N616" s="131">
        <v>2200</v>
      </c>
      <c r="O616" s="131">
        <f>N616</f>
        <v>2200</v>
      </c>
      <c r="P616" s="131">
        <f>N616</f>
        <v>2200</v>
      </c>
    </row>
    <row r="617" spans="1:17" hidden="1" outlineLevel="1" x14ac:dyDescent="0.25">
      <c r="A617" s="66"/>
      <c r="B617" s="129" t="s">
        <v>573</v>
      </c>
      <c r="C617" s="129" t="s">
        <v>350</v>
      </c>
      <c r="D617" s="129" t="s">
        <v>524</v>
      </c>
      <c r="E617" s="129"/>
      <c r="F617" s="129"/>
      <c r="G617" s="130" t="s">
        <v>528</v>
      </c>
      <c r="H617" s="131">
        <v>0</v>
      </c>
      <c r="I617" s="131">
        <f t="shared" ref="I617:P617" si="211">SUM(I614:I616)</f>
        <v>163988.06999999998</v>
      </c>
      <c r="J617" s="131">
        <f t="shared" si="211"/>
        <v>185663</v>
      </c>
      <c r="K617" s="131">
        <f t="shared" si="211"/>
        <v>177794</v>
      </c>
      <c r="L617" s="131">
        <f t="shared" si="211"/>
        <v>180818.09</v>
      </c>
      <c r="M617" s="131">
        <f t="shared" si="211"/>
        <v>141789.09</v>
      </c>
      <c r="N617" s="131">
        <f t="shared" si="211"/>
        <v>209700</v>
      </c>
      <c r="O617" s="131">
        <f t="shared" si="211"/>
        <v>209700</v>
      </c>
      <c r="P617" s="131">
        <f t="shared" si="211"/>
        <v>209700</v>
      </c>
    </row>
    <row r="618" spans="1:17" ht="23.25" hidden="1" outlineLevel="1" x14ac:dyDescent="0.25">
      <c r="A618" s="67" t="s">
        <v>11</v>
      </c>
      <c r="B618" s="129" t="s">
        <v>573</v>
      </c>
      <c r="C618" s="129" t="s">
        <v>350</v>
      </c>
      <c r="D618" s="129" t="s">
        <v>23</v>
      </c>
      <c r="E618" s="129" t="s">
        <v>15</v>
      </c>
      <c r="F618" s="129" t="s">
        <v>351</v>
      </c>
      <c r="G618" s="130" t="s">
        <v>24</v>
      </c>
      <c r="H618" s="131">
        <v>58.4</v>
      </c>
      <c r="I618" s="131">
        <v>18.55</v>
      </c>
      <c r="J618" s="131">
        <v>60</v>
      </c>
      <c r="K618" s="131">
        <v>60</v>
      </c>
      <c r="L618" s="131">
        <v>60</v>
      </c>
      <c r="M618" s="131">
        <v>20</v>
      </c>
      <c r="N618" s="135">
        <v>2200</v>
      </c>
      <c r="O618" s="135">
        <f>N618</f>
        <v>2200</v>
      </c>
      <c r="P618" s="135">
        <f>N618</f>
        <v>2200</v>
      </c>
    </row>
    <row r="619" spans="1:17" ht="23.25" hidden="1" outlineLevel="1" x14ac:dyDescent="0.25">
      <c r="A619" s="67" t="s">
        <v>11</v>
      </c>
      <c r="B619" s="129" t="s">
        <v>573</v>
      </c>
      <c r="C619" s="129" t="s">
        <v>350</v>
      </c>
      <c r="D619" s="129" t="s">
        <v>23</v>
      </c>
      <c r="E619" s="129" t="s">
        <v>18</v>
      </c>
      <c r="F619" s="129" t="s">
        <v>351</v>
      </c>
      <c r="G619" s="130" t="s">
        <v>24</v>
      </c>
      <c r="H619" s="131">
        <v>4369.1099999999997</v>
      </c>
      <c r="I619" s="131">
        <v>5442.58</v>
      </c>
      <c r="J619" s="131">
        <v>4500</v>
      </c>
      <c r="K619" s="131">
        <v>5000</v>
      </c>
      <c r="L619" s="131">
        <v>9398.36</v>
      </c>
      <c r="M619" s="131">
        <v>5618.36</v>
      </c>
      <c r="N619" s="131">
        <v>0</v>
      </c>
      <c r="O619" s="131">
        <f t="shared" si="209"/>
        <v>0</v>
      </c>
      <c r="P619" s="131">
        <f t="shared" si="210"/>
        <v>0</v>
      </c>
    </row>
    <row r="620" spans="1:17" hidden="1" outlineLevel="1" x14ac:dyDescent="0.25">
      <c r="A620" s="67" t="s">
        <v>11</v>
      </c>
      <c r="B620" s="129" t="s">
        <v>573</v>
      </c>
      <c r="C620" s="129" t="s">
        <v>350</v>
      </c>
      <c r="D620" s="129" t="s">
        <v>27</v>
      </c>
      <c r="E620" s="129" t="s">
        <v>15</v>
      </c>
      <c r="F620" s="129" t="s">
        <v>351</v>
      </c>
      <c r="G620" s="130" t="s">
        <v>206</v>
      </c>
      <c r="H620" s="131">
        <v>10.5</v>
      </c>
      <c r="I620" s="131">
        <v>293.64999999999998</v>
      </c>
      <c r="J620" s="131">
        <v>70</v>
      </c>
      <c r="K620" s="131">
        <v>120</v>
      </c>
      <c r="L620" s="131">
        <v>120</v>
      </c>
      <c r="M620" s="131">
        <v>187.6</v>
      </c>
      <c r="N620" s="131">
        <v>15000</v>
      </c>
      <c r="O620" s="131">
        <f t="shared" si="209"/>
        <v>15000</v>
      </c>
      <c r="P620" s="131">
        <f t="shared" si="210"/>
        <v>15000</v>
      </c>
    </row>
    <row r="621" spans="1:17" hidden="1" outlineLevel="1" x14ac:dyDescent="0.25">
      <c r="A621" s="67" t="s">
        <v>11</v>
      </c>
      <c r="B621" s="129" t="s">
        <v>573</v>
      </c>
      <c r="C621" s="129" t="s">
        <v>350</v>
      </c>
      <c r="D621" s="129" t="s">
        <v>27</v>
      </c>
      <c r="E621" s="129" t="s">
        <v>18</v>
      </c>
      <c r="F621" s="129" t="s">
        <v>351</v>
      </c>
      <c r="G621" s="130" t="s">
        <v>28</v>
      </c>
      <c r="H621" s="131">
        <v>8894.2000000000007</v>
      </c>
      <c r="I621" s="131">
        <v>9563.6</v>
      </c>
      <c r="J621" s="131">
        <v>13936</v>
      </c>
      <c r="K621" s="131">
        <v>13316</v>
      </c>
      <c r="L621" s="131">
        <v>7290.61</v>
      </c>
      <c r="M621" s="131">
        <v>7290.61</v>
      </c>
      <c r="N621" s="131">
        <v>0</v>
      </c>
      <c r="O621" s="131">
        <f t="shared" si="209"/>
        <v>0</v>
      </c>
      <c r="P621" s="131">
        <f t="shared" si="210"/>
        <v>0</v>
      </c>
    </row>
    <row r="622" spans="1:17" ht="34.5" hidden="1" outlineLevel="1" x14ac:dyDescent="0.25">
      <c r="A622" s="67" t="s">
        <v>11</v>
      </c>
      <c r="B622" s="129" t="s">
        <v>573</v>
      </c>
      <c r="C622" s="129" t="s">
        <v>350</v>
      </c>
      <c r="D622" s="129" t="s">
        <v>53</v>
      </c>
      <c r="E622" s="129" t="s">
        <v>18</v>
      </c>
      <c r="F622" s="129" t="s">
        <v>351</v>
      </c>
      <c r="G622" s="130" t="s">
        <v>54</v>
      </c>
      <c r="H622" s="131">
        <v>1278</v>
      </c>
      <c r="I622" s="131">
        <v>1428</v>
      </c>
      <c r="J622" s="131">
        <v>1800</v>
      </c>
      <c r="K622" s="131">
        <v>1800</v>
      </c>
      <c r="L622" s="131">
        <v>1800</v>
      </c>
      <c r="M622" s="131">
        <v>1180</v>
      </c>
      <c r="N622" s="131">
        <v>5500</v>
      </c>
      <c r="O622" s="131">
        <f t="shared" si="209"/>
        <v>5500</v>
      </c>
      <c r="P622" s="131">
        <f t="shared" si="210"/>
        <v>5500</v>
      </c>
    </row>
    <row r="623" spans="1:17" ht="34.5" hidden="1" outlineLevel="1" x14ac:dyDescent="0.25">
      <c r="A623" s="67" t="s">
        <v>11</v>
      </c>
      <c r="B623" s="129" t="s">
        <v>573</v>
      </c>
      <c r="C623" s="129" t="s">
        <v>350</v>
      </c>
      <c r="D623" s="129" t="s">
        <v>30</v>
      </c>
      <c r="E623" s="129" t="s">
        <v>15</v>
      </c>
      <c r="F623" s="129" t="s">
        <v>351</v>
      </c>
      <c r="G623" s="130" t="s">
        <v>31</v>
      </c>
      <c r="H623" s="131">
        <v>32.979999999999997</v>
      </c>
      <c r="I623" s="131">
        <v>43.02</v>
      </c>
      <c r="J623" s="131">
        <v>20</v>
      </c>
      <c r="K623" s="131">
        <v>20</v>
      </c>
      <c r="L623" s="131">
        <v>20</v>
      </c>
      <c r="M623" s="131">
        <v>37.19</v>
      </c>
      <c r="N623" s="131">
        <v>0</v>
      </c>
      <c r="O623" s="131">
        <f t="shared" si="209"/>
        <v>0</v>
      </c>
      <c r="P623" s="131">
        <f t="shared" si="210"/>
        <v>0</v>
      </c>
    </row>
    <row r="624" spans="1:17" ht="34.5" hidden="1" outlineLevel="1" x14ac:dyDescent="0.25">
      <c r="A624" s="67" t="s">
        <v>11</v>
      </c>
      <c r="B624" s="129" t="s">
        <v>573</v>
      </c>
      <c r="C624" s="129" t="s">
        <v>350</v>
      </c>
      <c r="D624" s="129" t="s">
        <v>30</v>
      </c>
      <c r="E624" s="129" t="s">
        <v>18</v>
      </c>
      <c r="F624" s="129" t="s">
        <v>351</v>
      </c>
      <c r="G624" s="130" t="s">
        <v>31</v>
      </c>
      <c r="H624" s="131">
        <v>2059.91</v>
      </c>
      <c r="I624" s="131">
        <v>2213.46</v>
      </c>
      <c r="J624" s="131">
        <v>2579</v>
      </c>
      <c r="K624" s="131">
        <v>2579</v>
      </c>
      <c r="L624" s="131">
        <v>2451.04</v>
      </c>
      <c r="M624" s="131">
        <v>1921.84</v>
      </c>
      <c r="N624" s="131">
        <v>2870</v>
      </c>
      <c r="O624" s="131">
        <f t="shared" si="209"/>
        <v>2870</v>
      </c>
      <c r="P624" s="131">
        <f t="shared" si="210"/>
        <v>2870</v>
      </c>
    </row>
    <row r="625" spans="1:17" ht="34.5" hidden="1" outlineLevel="1" x14ac:dyDescent="0.25">
      <c r="A625" s="67" t="s">
        <v>11</v>
      </c>
      <c r="B625" s="129" t="s">
        <v>573</v>
      </c>
      <c r="C625" s="129" t="s">
        <v>350</v>
      </c>
      <c r="D625" s="129" t="s">
        <v>33</v>
      </c>
      <c r="E625" s="129" t="s">
        <v>15</v>
      </c>
      <c r="F625" s="129" t="s">
        <v>351</v>
      </c>
      <c r="G625" s="130" t="s">
        <v>35</v>
      </c>
      <c r="H625" s="131">
        <v>329.84</v>
      </c>
      <c r="I625" s="131">
        <v>430.15</v>
      </c>
      <c r="J625" s="131">
        <v>150</v>
      </c>
      <c r="K625" s="131">
        <v>180</v>
      </c>
      <c r="L625" s="131">
        <v>180</v>
      </c>
      <c r="M625" s="131">
        <v>371.88</v>
      </c>
      <c r="N625" s="131">
        <v>0</v>
      </c>
      <c r="O625" s="131">
        <f t="shared" si="209"/>
        <v>0</v>
      </c>
      <c r="P625" s="131">
        <f t="shared" si="210"/>
        <v>0</v>
      </c>
    </row>
    <row r="626" spans="1:17" ht="34.5" hidden="1" outlineLevel="1" x14ac:dyDescent="0.25">
      <c r="A626" s="67" t="s">
        <v>11</v>
      </c>
      <c r="B626" s="129" t="s">
        <v>573</v>
      </c>
      <c r="C626" s="129" t="s">
        <v>350</v>
      </c>
      <c r="D626" s="129" t="s">
        <v>33</v>
      </c>
      <c r="E626" s="129" t="s">
        <v>18</v>
      </c>
      <c r="F626" s="129" t="s">
        <v>351</v>
      </c>
      <c r="G626" s="130" t="s">
        <v>35</v>
      </c>
      <c r="H626" s="131">
        <v>20609.8</v>
      </c>
      <c r="I626" s="131">
        <v>22141.73</v>
      </c>
      <c r="J626" s="131">
        <v>25843</v>
      </c>
      <c r="K626" s="131">
        <v>23093</v>
      </c>
      <c r="L626" s="131">
        <v>24516.400000000001</v>
      </c>
      <c r="M626" s="131">
        <v>19224.400000000001</v>
      </c>
      <c r="N626" s="131">
        <v>28700</v>
      </c>
      <c r="O626" s="131">
        <f t="shared" si="209"/>
        <v>28700</v>
      </c>
      <c r="P626" s="131">
        <f t="shared" si="210"/>
        <v>28700</v>
      </c>
    </row>
    <row r="627" spans="1:17" ht="34.5" hidden="1" outlineLevel="1" x14ac:dyDescent="0.25">
      <c r="A627" s="67" t="s">
        <v>11</v>
      </c>
      <c r="B627" s="129" t="s">
        <v>573</v>
      </c>
      <c r="C627" s="129" t="s">
        <v>350</v>
      </c>
      <c r="D627" s="129" t="s">
        <v>37</v>
      </c>
      <c r="E627" s="129" t="s">
        <v>15</v>
      </c>
      <c r="F627" s="129" t="s">
        <v>351</v>
      </c>
      <c r="G627" s="130" t="s">
        <v>39</v>
      </c>
      <c r="H627" s="131">
        <v>18.850000000000001</v>
      </c>
      <c r="I627" s="131">
        <v>24.58</v>
      </c>
      <c r="J627" s="131">
        <v>10</v>
      </c>
      <c r="K627" s="131">
        <v>10</v>
      </c>
      <c r="L627" s="131">
        <v>10</v>
      </c>
      <c r="M627" s="131">
        <v>21.25</v>
      </c>
      <c r="N627" s="131">
        <v>0</v>
      </c>
      <c r="O627" s="131">
        <f t="shared" si="209"/>
        <v>0</v>
      </c>
      <c r="P627" s="131">
        <f t="shared" si="210"/>
        <v>0</v>
      </c>
    </row>
    <row r="628" spans="1:17" ht="34.5" hidden="1" outlineLevel="1" x14ac:dyDescent="0.25">
      <c r="A628" s="67" t="s">
        <v>11</v>
      </c>
      <c r="B628" s="129" t="s">
        <v>573</v>
      </c>
      <c r="C628" s="129" t="s">
        <v>350</v>
      </c>
      <c r="D628" s="129" t="s">
        <v>37</v>
      </c>
      <c r="E628" s="129" t="s">
        <v>18</v>
      </c>
      <c r="F628" s="129" t="s">
        <v>351</v>
      </c>
      <c r="G628" s="130" t="s">
        <v>39</v>
      </c>
      <c r="H628" s="131">
        <v>1176.7</v>
      </c>
      <c r="I628" s="131">
        <v>1268.04</v>
      </c>
      <c r="J628" s="131">
        <v>1475</v>
      </c>
      <c r="K628" s="131">
        <v>1475</v>
      </c>
      <c r="L628" s="131">
        <v>1400.3700000000001</v>
      </c>
      <c r="M628" s="131">
        <v>1097.97</v>
      </c>
      <c r="N628" s="131">
        <v>1640</v>
      </c>
      <c r="O628" s="131">
        <f t="shared" si="209"/>
        <v>1640</v>
      </c>
      <c r="P628" s="131">
        <f t="shared" si="210"/>
        <v>1640</v>
      </c>
    </row>
    <row r="629" spans="1:17" ht="34.5" hidden="1" outlineLevel="1" x14ac:dyDescent="0.25">
      <c r="A629" s="67" t="s">
        <v>11</v>
      </c>
      <c r="B629" s="129" t="s">
        <v>573</v>
      </c>
      <c r="C629" s="129" t="s">
        <v>350</v>
      </c>
      <c r="D629" s="129" t="s">
        <v>41</v>
      </c>
      <c r="E629" s="129" t="s">
        <v>15</v>
      </c>
      <c r="F629" s="129" t="s">
        <v>351</v>
      </c>
      <c r="G629" s="130" t="s">
        <v>43</v>
      </c>
      <c r="H629" s="131">
        <v>70.680000000000007</v>
      </c>
      <c r="I629" s="131">
        <v>92.18</v>
      </c>
      <c r="J629" s="131">
        <v>30</v>
      </c>
      <c r="K629" s="131">
        <v>40</v>
      </c>
      <c r="L629" s="131">
        <v>40</v>
      </c>
      <c r="M629" s="131">
        <v>79.69</v>
      </c>
      <c r="N629" s="131">
        <v>0</v>
      </c>
      <c r="O629" s="131">
        <f t="shared" si="209"/>
        <v>0</v>
      </c>
      <c r="P629" s="131">
        <f t="shared" si="210"/>
        <v>0</v>
      </c>
    </row>
    <row r="630" spans="1:17" ht="34.5" hidden="1" outlineLevel="1" x14ac:dyDescent="0.25">
      <c r="A630" s="67" t="s">
        <v>11</v>
      </c>
      <c r="B630" s="129" t="s">
        <v>573</v>
      </c>
      <c r="C630" s="129" t="s">
        <v>350</v>
      </c>
      <c r="D630" s="129" t="s">
        <v>41</v>
      </c>
      <c r="E630" s="129" t="s">
        <v>18</v>
      </c>
      <c r="F630" s="129" t="s">
        <v>351</v>
      </c>
      <c r="G630" s="130" t="s">
        <v>43</v>
      </c>
      <c r="H630" s="131">
        <v>4114.38</v>
      </c>
      <c r="I630" s="131">
        <v>4383.13</v>
      </c>
      <c r="J630" s="131">
        <v>5540</v>
      </c>
      <c r="K630" s="131">
        <v>5540</v>
      </c>
      <c r="L630" s="131">
        <v>4745.9799999999996</v>
      </c>
      <c r="M630" s="131">
        <v>3611.98</v>
      </c>
      <c r="N630" s="131">
        <v>6150</v>
      </c>
      <c r="O630" s="131">
        <f t="shared" si="209"/>
        <v>6150</v>
      </c>
      <c r="P630" s="131">
        <f t="shared" si="210"/>
        <v>6150</v>
      </c>
    </row>
    <row r="631" spans="1:17" ht="34.5" hidden="1" outlineLevel="1" x14ac:dyDescent="0.25">
      <c r="A631" s="67" t="s">
        <v>11</v>
      </c>
      <c r="B631" s="129" t="s">
        <v>573</v>
      </c>
      <c r="C631" s="129" t="s">
        <v>350</v>
      </c>
      <c r="D631" s="129" t="s">
        <v>45</v>
      </c>
      <c r="E631" s="129" t="s">
        <v>15</v>
      </c>
      <c r="F631" s="129" t="s">
        <v>351</v>
      </c>
      <c r="G631" s="130" t="s">
        <v>47</v>
      </c>
      <c r="H631" s="131">
        <v>23.56</v>
      </c>
      <c r="I631" s="131">
        <v>30.73</v>
      </c>
      <c r="J631" s="131">
        <v>10</v>
      </c>
      <c r="K631" s="131">
        <v>20</v>
      </c>
      <c r="L631" s="131">
        <v>20</v>
      </c>
      <c r="M631" s="131">
        <v>26.56</v>
      </c>
      <c r="N631" s="131">
        <v>0</v>
      </c>
      <c r="O631" s="131">
        <f t="shared" si="209"/>
        <v>0</v>
      </c>
      <c r="P631" s="131">
        <f t="shared" si="210"/>
        <v>0</v>
      </c>
    </row>
    <row r="632" spans="1:17" ht="34.5" hidden="1" outlineLevel="1" x14ac:dyDescent="0.25">
      <c r="A632" s="67" t="s">
        <v>11</v>
      </c>
      <c r="B632" s="129" t="s">
        <v>573</v>
      </c>
      <c r="C632" s="129" t="s">
        <v>350</v>
      </c>
      <c r="D632" s="129" t="s">
        <v>45</v>
      </c>
      <c r="E632" s="129" t="s">
        <v>18</v>
      </c>
      <c r="F632" s="129" t="s">
        <v>351</v>
      </c>
      <c r="G632" s="130" t="s">
        <v>47</v>
      </c>
      <c r="H632" s="131">
        <v>1371.08</v>
      </c>
      <c r="I632" s="131">
        <v>1460.76</v>
      </c>
      <c r="J632" s="131">
        <v>1847</v>
      </c>
      <c r="K632" s="131">
        <v>1847</v>
      </c>
      <c r="L632" s="131">
        <v>1581.74</v>
      </c>
      <c r="M632" s="131">
        <v>1203.74</v>
      </c>
      <c r="N632" s="131">
        <v>2050</v>
      </c>
      <c r="O632" s="131">
        <f t="shared" si="209"/>
        <v>2050</v>
      </c>
      <c r="P632" s="131">
        <f t="shared" si="210"/>
        <v>2050</v>
      </c>
    </row>
    <row r="633" spans="1:17" ht="34.5" hidden="1" outlineLevel="1" x14ac:dyDescent="0.25">
      <c r="A633" s="67" t="s">
        <v>11</v>
      </c>
      <c r="B633" s="129" t="s">
        <v>573</v>
      </c>
      <c r="C633" s="129" t="s">
        <v>350</v>
      </c>
      <c r="D633" s="129" t="s">
        <v>49</v>
      </c>
      <c r="E633" s="129" t="s">
        <v>15</v>
      </c>
      <c r="F633" s="129" t="s">
        <v>351</v>
      </c>
      <c r="G633" s="130" t="s">
        <v>51</v>
      </c>
      <c r="H633" s="131">
        <v>111.92</v>
      </c>
      <c r="I633" s="131">
        <v>145.96</v>
      </c>
      <c r="J633" s="131">
        <v>45</v>
      </c>
      <c r="K633" s="131">
        <v>65</v>
      </c>
      <c r="L633" s="131">
        <v>65</v>
      </c>
      <c r="M633" s="131">
        <v>126.19</v>
      </c>
      <c r="N633" s="131">
        <v>0</v>
      </c>
      <c r="O633" s="131">
        <f t="shared" si="209"/>
        <v>0</v>
      </c>
      <c r="P633" s="131">
        <f t="shared" si="210"/>
        <v>0</v>
      </c>
    </row>
    <row r="634" spans="1:17" ht="34.5" hidden="1" outlineLevel="1" x14ac:dyDescent="0.25">
      <c r="A634" s="67" t="s">
        <v>11</v>
      </c>
      <c r="B634" s="129" t="s">
        <v>573</v>
      </c>
      <c r="C634" s="129" t="s">
        <v>350</v>
      </c>
      <c r="D634" s="129" t="s">
        <v>49</v>
      </c>
      <c r="E634" s="129" t="s">
        <v>18</v>
      </c>
      <c r="F634" s="129" t="s">
        <v>351</v>
      </c>
      <c r="G634" s="130" t="s">
        <v>51</v>
      </c>
      <c r="H634" s="131">
        <v>6991.58</v>
      </c>
      <c r="I634" s="131">
        <v>6929.07</v>
      </c>
      <c r="J634" s="131">
        <v>8774</v>
      </c>
      <c r="K634" s="131">
        <v>8774</v>
      </c>
      <c r="L634" s="131">
        <v>8317.2900000000009</v>
      </c>
      <c r="M634" s="131">
        <v>6521.79</v>
      </c>
      <c r="N634" s="131">
        <v>9740</v>
      </c>
      <c r="O634" s="131">
        <f t="shared" si="209"/>
        <v>9740</v>
      </c>
      <c r="P634" s="131">
        <f t="shared" si="210"/>
        <v>9740</v>
      </c>
    </row>
    <row r="635" spans="1:17" ht="23.25" hidden="1" outlineLevel="1" x14ac:dyDescent="0.25">
      <c r="A635" s="66"/>
      <c r="B635" s="129" t="s">
        <v>573</v>
      </c>
      <c r="C635" s="129" t="s">
        <v>350</v>
      </c>
      <c r="D635" s="129" t="s">
        <v>525</v>
      </c>
      <c r="E635" s="129"/>
      <c r="F635" s="129"/>
      <c r="G635" s="130" t="s">
        <v>529</v>
      </c>
      <c r="H635" s="131">
        <v>0</v>
      </c>
      <c r="I635" s="131">
        <f t="shared" ref="I635:P635" si="212">SUM(I618:I634)</f>
        <v>55909.19000000001</v>
      </c>
      <c r="J635" s="131">
        <f t="shared" si="212"/>
        <v>66689</v>
      </c>
      <c r="K635" s="131">
        <f t="shared" si="212"/>
        <v>63939</v>
      </c>
      <c r="L635" s="131">
        <f t="shared" si="212"/>
        <v>62016.790000000008</v>
      </c>
      <c r="M635" s="131">
        <f t="shared" si="212"/>
        <v>48541.05000000001</v>
      </c>
      <c r="N635" s="131">
        <f t="shared" si="212"/>
        <v>73850</v>
      </c>
      <c r="O635" s="131">
        <f t="shared" si="212"/>
        <v>73850</v>
      </c>
      <c r="P635" s="131">
        <f t="shared" si="212"/>
        <v>73850</v>
      </c>
    </row>
    <row r="636" spans="1:17" ht="23.25" hidden="1" outlineLevel="1" x14ac:dyDescent="0.25">
      <c r="A636" s="67" t="s">
        <v>11</v>
      </c>
      <c r="B636" s="129" t="s">
        <v>573</v>
      </c>
      <c r="C636" s="129" t="s">
        <v>350</v>
      </c>
      <c r="D636" s="129" t="s">
        <v>55</v>
      </c>
      <c r="E636" s="129" t="s">
        <v>18</v>
      </c>
      <c r="F636" s="129" t="s">
        <v>351</v>
      </c>
      <c r="G636" s="130" t="s">
        <v>355</v>
      </c>
      <c r="H636" s="131">
        <v>18.600000000000001</v>
      </c>
      <c r="I636" s="131">
        <v>70.849999999999994</v>
      </c>
      <c r="J636" s="131">
        <v>200</v>
      </c>
      <c r="K636" s="131">
        <v>200</v>
      </c>
      <c r="L636" s="131">
        <f t="shared" ref="L636:L671" si="213">M636/10*12</f>
        <v>17.88</v>
      </c>
      <c r="M636" s="131">
        <v>14.9</v>
      </c>
      <c r="N636" s="131">
        <v>100</v>
      </c>
      <c r="O636" s="131">
        <f t="shared" si="209"/>
        <v>100</v>
      </c>
      <c r="P636" s="131">
        <f t="shared" si="210"/>
        <v>100</v>
      </c>
      <c r="Q636" s="37"/>
    </row>
    <row r="637" spans="1:17" hidden="1" outlineLevel="1" x14ac:dyDescent="0.25">
      <c r="A637" s="66"/>
      <c r="B637" s="129" t="s">
        <v>573</v>
      </c>
      <c r="C637" s="129" t="s">
        <v>350</v>
      </c>
      <c r="D637" s="129" t="s">
        <v>537</v>
      </c>
      <c r="E637" s="129"/>
      <c r="F637" s="129"/>
      <c r="G637" s="130" t="s">
        <v>683</v>
      </c>
      <c r="H637" s="131">
        <v>0</v>
      </c>
      <c r="I637" s="131">
        <f t="shared" ref="I637:P637" si="214">SUM(I636)</f>
        <v>70.849999999999994</v>
      </c>
      <c r="J637" s="131">
        <f t="shared" si="214"/>
        <v>200</v>
      </c>
      <c r="K637" s="131">
        <f t="shared" si="214"/>
        <v>200</v>
      </c>
      <c r="L637" s="131">
        <f t="shared" si="214"/>
        <v>17.88</v>
      </c>
      <c r="M637" s="131">
        <f t="shared" si="214"/>
        <v>14.9</v>
      </c>
      <c r="N637" s="131">
        <f t="shared" si="214"/>
        <v>100</v>
      </c>
      <c r="O637" s="131">
        <f t="shared" si="214"/>
        <v>100</v>
      </c>
      <c r="P637" s="131">
        <f t="shared" si="214"/>
        <v>100</v>
      </c>
      <c r="Q637" s="37"/>
    </row>
    <row r="638" spans="1:17" hidden="1" outlineLevel="1" x14ac:dyDescent="0.25">
      <c r="A638" s="67" t="s">
        <v>11</v>
      </c>
      <c r="B638" s="129" t="s">
        <v>573</v>
      </c>
      <c r="C638" s="129" t="s">
        <v>350</v>
      </c>
      <c r="D638" s="129" t="s">
        <v>57</v>
      </c>
      <c r="E638" s="129" t="s">
        <v>18</v>
      </c>
      <c r="F638" s="129" t="s">
        <v>351</v>
      </c>
      <c r="G638" s="130" t="s">
        <v>356</v>
      </c>
      <c r="H638" s="131">
        <v>6181.72</v>
      </c>
      <c r="I638" s="131">
        <v>8039.99</v>
      </c>
      <c r="J638" s="131">
        <v>8000</v>
      </c>
      <c r="K638" s="131">
        <v>8000</v>
      </c>
      <c r="L638" s="131">
        <f t="shared" si="213"/>
        <v>7720.0320000000002</v>
      </c>
      <c r="M638" s="131">
        <v>6433.36</v>
      </c>
      <c r="N638" s="131">
        <v>8000</v>
      </c>
      <c r="O638" s="131">
        <f t="shared" si="209"/>
        <v>8000</v>
      </c>
      <c r="P638" s="131">
        <f t="shared" si="210"/>
        <v>8000</v>
      </c>
    </row>
    <row r="639" spans="1:17" hidden="1" outlineLevel="1" x14ac:dyDescent="0.25">
      <c r="A639" s="67" t="s">
        <v>11</v>
      </c>
      <c r="B639" s="129" t="s">
        <v>573</v>
      </c>
      <c r="C639" s="129" t="s">
        <v>350</v>
      </c>
      <c r="D639" s="129" t="s">
        <v>57</v>
      </c>
      <c r="E639" s="129" t="s">
        <v>18</v>
      </c>
      <c r="F639" s="129" t="s">
        <v>351</v>
      </c>
      <c r="G639" s="130" t="s">
        <v>357</v>
      </c>
      <c r="H639" s="131">
        <v>1905.76</v>
      </c>
      <c r="I639" s="131">
        <v>1995.08</v>
      </c>
      <c r="J639" s="131">
        <v>2000</v>
      </c>
      <c r="K639" s="131">
        <v>2000</v>
      </c>
      <c r="L639" s="131">
        <f t="shared" si="213"/>
        <v>1934.1719999999998</v>
      </c>
      <c r="M639" s="131">
        <v>1611.81</v>
      </c>
      <c r="N639" s="131">
        <v>2000</v>
      </c>
      <c r="O639" s="131">
        <f t="shared" si="209"/>
        <v>2000</v>
      </c>
      <c r="P639" s="131">
        <f t="shared" si="210"/>
        <v>2000</v>
      </c>
    </row>
    <row r="640" spans="1:17" hidden="1" outlineLevel="1" x14ac:dyDescent="0.25">
      <c r="A640" s="67" t="s">
        <v>11</v>
      </c>
      <c r="B640" s="129" t="s">
        <v>573</v>
      </c>
      <c r="C640" s="129" t="s">
        <v>350</v>
      </c>
      <c r="D640" s="129" t="s">
        <v>66</v>
      </c>
      <c r="E640" s="129" t="s">
        <v>18</v>
      </c>
      <c r="F640" s="129" t="s">
        <v>351</v>
      </c>
      <c r="G640" s="130" t="s">
        <v>67</v>
      </c>
      <c r="H640" s="131">
        <v>844</v>
      </c>
      <c r="I640" s="131">
        <v>562.75</v>
      </c>
      <c r="J640" s="131">
        <v>900</v>
      </c>
      <c r="K640" s="131">
        <v>900</v>
      </c>
      <c r="L640" s="131">
        <f t="shared" si="213"/>
        <v>1046.1239999999998</v>
      </c>
      <c r="M640" s="131">
        <v>871.77</v>
      </c>
      <c r="N640" s="131">
        <v>1100</v>
      </c>
      <c r="O640" s="131">
        <f t="shared" si="209"/>
        <v>1100</v>
      </c>
      <c r="P640" s="131">
        <f t="shared" si="210"/>
        <v>1100</v>
      </c>
    </row>
    <row r="641" spans="1:16" ht="23.25" hidden="1" outlineLevel="1" x14ac:dyDescent="0.25">
      <c r="A641" s="67" t="s">
        <v>11</v>
      </c>
      <c r="B641" s="129" t="s">
        <v>573</v>
      </c>
      <c r="C641" s="129" t="s">
        <v>350</v>
      </c>
      <c r="D641" s="129" t="s">
        <v>70</v>
      </c>
      <c r="E641" s="129" t="s">
        <v>18</v>
      </c>
      <c r="F641" s="129" t="s">
        <v>351</v>
      </c>
      <c r="G641" s="130" t="s">
        <v>360</v>
      </c>
      <c r="H641" s="131">
        <v>0</v>
      </c>
      <c r="I641" s="131">
        <v>33.15</v>
      </c>
      <c r="J641" s="131">
        <v>0</v>
      </c>
      <c r="K641" s="131">
        <v>0</v>
      </c>
      <c r="L641" s="131">
        <f t="shared" si="213"/>
        <v>0</v>
      </c>
      <c r="M641" s="131">
        <v>0</v>
      </c>
      <c r="N641" s="131">
        <v>0</v>
      </c>
      <c r="O641" s="131">
        <f t="shared" si="209"/>
        <v>0</v>
      </c>
      <c r="P641" s="131">
        <f t="shared" si="210"/>
        <v>0</v>
      </c>
    </row>
    <row r="642" spans="1:16" ht="23.25" hidden="1" outlineLevel="1" x14ac:dyDescent="0.25">
      <c r="A642" s="67" t="s">
        <v>11</v>
      </c>
      <c r="B642" s="129" t="s">
        <v>573</v>
      </c>
      <c r="C642" s="129" t="s">
        <v>350</v>
      </c>
      <c r="D642" s="129" t="s">
        <v>70</v>
      </c>
      <c r="E642" s="129" t="s">
        <v>18</v>
      </c>
      <c r="F642" s="129" t="s">
        <v>351</v>
      </c>
      <c r="G642" s="130" t="s">
        <v>207</v>
      </c>
      <c r="H642" s="131">
        <v>32.6</v>
      </c>
      <c r="I642" s="131">
        <v>0</v>
      </c>
      <c r="J642" s="131">
        <v>50</v>
      </c>
      <c r="K642" s="131">
        <v>50</v>
      </c>
      <c r="L642" s="131">
        <f t="shared" si="213"/>
        <v>7.8000000000000007</v>
      </c>
      <c r="M642" s="131">
        <v>6.5</v>
      </c>
      <c r="N642" s="131">
        <v>50</v>
      </c>
      <c r="O642" s="131">
        <f t="shared" si="209"/>
        <v>50</v>
      </c>
      <c r="P642" s="131">
        <f t="shared" si="210"/>
        <v>50</v>
      </c>
    </row>
    <row r="643" spans="1:16" ht="23.25" hidden="1" outlineLevel="1" x14ac:dyDescent="0.25">
      <c r="A643" s="67" t="s">
        <v>11</v>
      </c>
      <c r="B643" s="129" t="s">
        <v>573</v>
      </c>
      <c r="C643" s="129" t="s">
        <v>350</v>
      </c>
      <c r="D643" s="129" t="s">
        <v>73</v>
      </c>
      <c r="E643" s="129" t="s">
        <v>18</v>
      </c>
      <c r="F643" s="129" t="s">
        <v>351</v>
      </c>
      <c r="G643" s="130" t="s">
        <v>74</v>
      </c>
      <c r="H643" s="131">
        <v>100.55</v>
      </c>
      <c r="I643" s="131">
        <v>72.400000000000006</v>
      </c>
      <c r="J643" s="131">
        <v>20</v>
      </c>
      <c r="K643" s="131">
        <v>45</v>
      </c>
      <c r="L643" s="131">
        <f t="shared" si="213"/>
        <v>51.84</v>
      </c>
      <c r="M643" s="131">
        <v>43.2</v>
      </c>
      <c r="N643" s="131">
        <v>50</v>
      </c>
      <c r="O643" s="131">
        <f t="shared" si="209"/>
        <v>50</v>
      </c>
      <c r="P643" s="131">
        <f t="shared" si="210"/>
        <v>50</v>
      </c>
    </row>
    <row r="644" spans="1:16" ht="23.25" hidden="1" outlineLevel="1" x14ac:dyDescent="0.25">
      <c r="A644" s="67" t="s">
        <v>11</v>
      </c>
      <c r="B644" s="129" t="s">
        <v>573</v>
      </c>
      <c r="C644" s="129" t="s">
        <v>350</v>
      </c>
      <c r="D644" s="129" t="s">
        <v>75</v>
      </c>
      <c r="E644" s="129" t="s">
        <v>18</v>
      </c>
      <c r="F644" s="129" t="s">
        <v>351</v>
      </c>
      <c r="G644" s="130" t="s">
        <v>361</v>
      </c>
      <c r="H644" s="131">
        <v>178.54</v>
      </c>
      <c r="I644" s="131">
        <v>181.18</v>
      </c>
      <c r="J644" s="131">
        <v>200</v>
      </c>
      <c r="K644" s="131">
        <v>175</v>
      </c>
      <c r="L644" s="131">
        <f t="shared" si="213"/>
        <v>104.83200000000001</v>
      </c>
      <c r="M644" s="131">
        <v>87.36</v>
      </c>
      <c r="N644" s="131">
        <v>110</v>
      </c>
      <c r="O644" s="131">
        <f t="shared" si="209"/>
        <v>110</v>
      </c>
      <c r="P644" s="131">
        <f t="shared" si="210"/>
        <v>110</v>
      </c>
    </row>
    <row r="645" spans="1:16" hidden="1" outlineLevel="1" x14ac:dyDescent="0.25">
      <c r="A645" s="66"/>
      <c r="B645" s="129" t="s">
        <v>573</v>
      </c>
      <c r="C645" s="129" t="s">
        <v>350</v>
      </c>
      <c r="D645" s="129" t="s">
        <v>538</v>
      </c>
      <c r="E645" s="129"/>
      <c r="F645" s="129"/>
      <c r="G645" s="130" t="s">
        <v>198</v>
      </c>
      <c r="H645" s="131">
        <v>0</v>
      </c>
      <c r="I645" s="131">
        <f t="shared" ref="I645:P645" si="215">SUM(I638:I644)</f>
        <v>10884.55</v>
      </c>
      <c r="J645" s="131">
        <f t="shared" si="215"/>
        <v>11170</v>
      </c>
      <c r="K645" s="131">
        <f t="shared" si="215"/>
        <v>11170</v>
      </c>
      <c r="L645" s="131">
        <f t="shared" si="215"/>
        <v>10864.8</v>
      </c>
      <c r="M645" s="131">
        <f t="shared" si="215"/>
        <v>9054.0000000000018</v>
      </c>
      <c r="N645" s="131">
        <f t="shared" si="215"/>
        <v>11310</v>
      </c>
      <c r="O645" s="131">
        <f t="shared" si="215"/>
        <v>11310</v>
      </c>
      <c r="P645" s="131">
        <f t="shared" si="215"/>
        <v>11310</v>
      </c>
    </row>
    <row r="646" spans="1:16" hidden="1" outlineLevel="1" x14ac:dyDescent="0.25">
      <c r="A646" s="67" t="s">
        <v>11</v>
      </c>
      <c r="B646" s="129" t="s">
        <v>573</v>
      </c>
      <c r="C646" s="129" t="s">
        <v>350</v>
      </c>
      <c r="D646" s="129" t="s">
        <v>78</v>
      </c>
      <c r="E646" s="129" t="s">
        <v>18</v>
      </c>
      <c r="F646" s="129" t="s">
        <v>351</v>
      </c>
      <c r="G646" s="130" t="s">
        <v>80</v>
      </c>
      <c r="H646" s="131">
        <v>2059.5700000000002</v>
      </c>
      <c r="I646" s="131">
        <v>4442.42</v>
      </c>
      <c r="J646" s="131">
        <v>3000</v>
      </c>
      <c r="K646" s="131">
        <v>1000</v>
      </c>
      <c r="L646" s="131">
        <f t="shared" si="213"/>
        <v>466.18800000000005</v>
      </c>
      <c r="M646" s="131">
        <v>388.49</v>
      </c>
      <c r="N646" s="135">
        <v>500</v>
      </c>
      <c r="O646" s="131">
        <v>2000</v>
      </c>
      <c r="P646" s="131">
        <v>2000</v>
      </c>
    </row>
    <row r="647" spans="1:16" ht="23.25" hidden="1" outlineLevel="1" x14ac:dyDescent="0.25">
      <c r="A647" s="67" t="s">
        <v>11</v>
      </c>
      <c r="B647" s="129" t="s">
        <v>573</v>
      </c>
      <c r="C647" s="129" t="s">
        <v>350</v>
      </c>
      <c r="D647" s="129" t="s">
        <v>81</v>
      </c>
      <c r="E647" s="129" t="s">
        <v>15</v>
      </c>
      <c r="F647" s="129" t="s">
        <v>351</v>
      </c>
      <c r="G647" s="130" t="s">
        <v>364</v>
      </c>
      <c r="H647" s="131">
        <v>275</v>
      </c>
      <c r="I647" s="131">
        <v>0</v>
      </c>
      <c r="J647" s="131">
        <v>0</v>
      </c>
      <c r="K647" s="131">
        <v>200</v>
      </c>
      <c r="L647" s="131">
        <f t="shared" si="213"/>
        <v>238.79999999999998</v>
      </c>
      <c r="M647" s="131">
        <v>199</v>
      </c>
      <c r="N647" s="131">
        <v>200</v>
      </c>
      <c r="O647" s="131">
        <f t="shared" ref="O647:O667" si="216">N647</f>
        <v>200</v>
      </c>
      <c r="P647" s="131">
        <f t="shared" ref="P647:P667" si="217">N647</f>
        <v>200</v>
      </c>
    </row>
    <row r="648" spans="1:16" ht="23.25" hidden="1" outlineLevel="1" x14ac:dyDescent="0.25">
      <c r="A648" s="67" t="s">
        <v>11</v>
      </c>
      <c r="B648" s="129" t="s">
        <v>573</v>
      </c>
      <c r="C648" s="129" t="s">
        <v>350</v>
      </c>
      <c r="D648" s="129" t="s">
        <v>81</v>
      </c>
      <c r="E648" s="129" t="s">
        <v>18</v>
      </c>
      <c r="F648" s="129" t="s">
        <v>351</v>
      </c>
      <c r="G648" s="130" t="s">
        <v>364</v>
      </c>
      <c r="H648" s="131">
        <v>0</v>
      </c>
      <c r="I648" s="131">
        <v>550</v>
      </c>
      <c r="J648" s="131">
        <v>1000</v>
      </c>
      <c r="K648" s="131">
        <v>500</v>
      </c>
      <c r="L648" s="131">
        <f t="shared" si="213"/>
        <v>0</v>
      </c>
      <c r="M648" s="131">
        <v>0</v>
      </c>
      <c r="N648" s="131">
        <v>0</v>
      </c>
      <c r="O648" s="131">
        <f t="shared" si="216"/>
        <v>0</v>
      </c>
      <c r="P648" s="131">
        <f t="shared" si="217"/>
        <v>0</v>
      </c>
    </row>
    <row r="649" spans="1:16" ht="23.25" hidden="1" outlineLevel="1" x14ac:dyDescent="0.25">
      <c r="A649" s="67" t="s">
        <v>11</v>
      </c>
      <c r="B649" s="129" t="s">
        <v>573</v>
      </c>
      <c r="C649" s="129" t="s">
        <v>350</v>
      </c>
      <c r="D649" s="129" t="s">
        <v>85</v>
      </c>
      <c r="E649" s="129" t="s">
        <v>18</v>
      </c>
      <c r="F649" s="129" t="s">
        <v>351</v>
      </c>
      <c r="G649" s="130" t="s">
        <v>366</v>
      </c>
      <c r="H649" s="131">
        <v>0</v>
      </c>
      <c r="I649" s="131">
        <v>0</v>
      </c>
      <c r="J649" s="131">
        <v>200</v>
      </c>
      <c r="K649" s="131">
        <v>200</v>
      </c>
      <c r="L649" s="131">
        <f t="shared" si="213"/>
        <v>0</v>
      </c>
      <c r="M649" s="131">
        <v>0</v>
      </c>
      <c r="N649" s="131">
        <v>0</v>
      </c>
      <c r="O649" s="131">
        <f t="shared" si="216"/>
        <v>0</v>
      </c>
      <c r="P649" s="131">
        <f t="shared" si="217"/>
        <v>0</v>
      </c>
    </row>
    <row r="650" spans="1:16" ht="23.25" hidden="1" outlineLevel="1" x14ac:dyDescent="0.25">
      <c r="A650" s="67" t="s">
        <v>11</v>
      </c>
      <c r="B650" s="129" t="s">
        <v>573</v>
      </c>
      <c r="C650" s="129" t="s">
        <v>350</v>
      </c>
      <c r="D650" s="129" t="s">
        <v>89</v>
      </c>
      <c r="E650" s="129" t="s">
        <v>15</v>
      </c>
      <c r="F650" s="129" t="s">
        <v>351</v>
      </c>
      <c r="G650" s="130" t="s">
        <v>367</v>
      </c>
      <c r="H650" s="131">
        <v>2999.81</v>
      </c>
      <c r="I650" s="131">
        <v>3051.65</v>
      </c>
      <c r="J650" s="131">
        <v>2800</v>
      </c>
      <c r="K650" s="131">
        <v>1046.4000000000001</v>
      </c>
      <c r="L650" s="131">
        <f t="shared" si="213"/>
        <v>592.20000000000005</v>
      </c>
      <c r="M650" s="131">
        <v>493.5</v>
      </c>
      <c r="N650" s="135">
        <v>2000</v>
      </c>
      <c r="O650" s="131">
        <f t="shared" si="216"/>
        <v>2000</v>
      </c>
      <c r="P650" s="131">
        <f t="shared" si="217"/>
        <v>2000</v>
      </c>
    </row>
    <row r="651" spans="1:16" ht="23.25" hidden="1" outlineLevel="1" x14ac:dyDescent="0.25">
      <c r="A651" s="67" t="s">
        <v>11</v>
      </c>
      <c r="B651" s="129" t="s">
        <v>573</v>
      </c>
      <c r="C651" s="129" t="s">
        <v>350</v>
      </c>
      <c r="D651" s="129" t="s">
        <v>89</v>
      </c>
      <c r="E651" s="129" t="s">
        <v>15</v>
      </c>
      <c r="F651" s="129" t="s">
        <v>351</v>
      </c>
      <c r="G651" s="130" t="s">
        <v>368</v>
      </c>
      <c r="H651" s="131">
        <v>663.47</v>
      </c>
      <c r="I651" s="131">
        <v>63.03</v>
      </c>
      <c r="J651" s="131">
        <v>200</v>
      </c>
      <c r="K651" s="131">
        <v>200</v>
      </c>
      <c r="L651" s="131">
        <f t="shared" si="213"/>
        <v>51.911999999999992</v>
      </c>
      <c r="M651" s="131">
        <v>43.26</v>
      </c>
      <c r="N651" s="131">
        <v>0</v>
      </c>
      <c r="O651" s="131">
        <f t="shared" si="216"/>
        <v>0</v>
      </c>
      <c r="P651" s="131">
        <f t="shared" si="217"/>
        <v>0</v>
      </c>
    </row>
    <row r="652" spans="1:16" ht="23.25" hidden="1" outlineLevel="1" x14ac:dyDescent="0.25">
      <c r="A652" s="67" t="s">
        <v>11</v>
      </c>
      <c r="B652" s="129" t="s">
        <v>573</v>
      </c>
      <c r="C652" s="129" t="s">
        <v>350</v>
      </c>
      <c r="D652" s="129" t="s">
        <v>89</v>
      </c>
      <c r="E652" s="129" t="s">
        <v>18</v>
      </c>
      <c r="F652" s="129" t="s">
        <v>351</v>
      </c>
      <c r="G652" s="130" t="s">
        <v>370</v>
      </c>
      <c r="H652" s="131">
        <v>698.89</v>
      </c>
      <c r="I652" s="131">
        <v>754.09</v>
      </c>
      <c r="J652" s="131">
        <v>1200</v>
      </c>
      <c r="K652" s="131">
        <v>1175</v>
      </c>
      <c r="L652" s="131">
        <f t="shared" si="213"/>
        <v>519.67200000000003</v>
      </c>
      <c r="M652" s="131">
        <v>433.06</v>
      </c>
      <c r="N652" s="135">
        <v>500</v>
      </c>
      <c r="O652" s="131">
        <f t="shared" si="216"/>
        <v>500</v>
      </c>
      <c r="P652" s="131">
        <f t="shared" si="217"/>
        <v>500</v>
      </c>
    </row>
    <row r="653" spans="1:16" ht="23.25" hidden="1" outlineLevel="1" x14ac:dyDescent="0.25">
      <c r="A653" s="67" t="s">
        <v>11</v>
      </c>
      <c r="B653" s="129" t="s">
        <v>573</v>
      </c>
      <c r="C653" s="129" t="s">
        <v>350</v>
      </c>
      <c r="D653" s="129" t="s">
        <v>89</v>
      </c>
      <c r="E653" s="129" t="s">
        <v>18</v>
      </c>
      <c r="F653" s="129" t="s">
        <v>351</v>
      </c>
      <c r="G653" s="130" t="s">
        <v>367</v>
      </c>
      <c r="H653" s="131">
        <v>985.57</v>
      </c>
      <c r="I653" s="131">
        <v>1404.2</v>
      </c>
      <c r="J653" s="131">
        <v>800</v>
      </c>
      <c r="K653" s="131">
        <v>800</v>
      </c>
      <c r="L653" s="131">
        <f t="shared" si="213"/>
        <v>767.22</v>
      </c>
      <c r="M653" s="131">
        <v>639.35</v>
      </c>
      <c r="N653" s="131">
        <v>600</v>
      </c>
      <c r="O653" s="131">
        <f t="shared" si="216"/>
        <v>600</v>
      </c>
      <c r="P653" s="131">
        <f t="shared" si="217"/>
        <v>600</v>
      </c>
    </row>
    <row r="654" spans="1:16" ht="23.25" hidden="1" outlineLevel="1" x14ac:dyDescent="0.25">
      <c r="A654" s="67" t="s">
        <v>11</v>
      </c>
      <c r="B654" s="129" t="s">
        <v>573</v>
      </c>
      <c r="C654" s="129" t="s">
        <v>350</v>
      </c>
      <c r="D654" s="129" t="s">
        <v>89</v>
      </c>
      <c r="E654" s="129" t="s">
        <v>18</v>
      </c>
      <c r="F654" s="129" t="s">
        <v>351</v>
      </c>
      <c r="G654" s="130" t="s">
        <v>371</v>
      </c>
      <c r="H654" s="131">
        <v>0</v>
      </c>
      <c r="I654" s="131">
        <v>521.66</v>
      </c>
      <c r="J654" s="131">
        <v>800</v>
      </c>
      <c r="K654" s="131">
        <v>800</v>
      </c>
      <c r="L654" s="131">
        <f t="shared" si="213"/>
        <v>817.89599999999996</v>
      </c>
      <c r="M654" s="131">
        <v>681.58</v>
      </c>
      <c r="N654" s="131">
        <v>600</v>
      </c>
      <c r="O654" s="131">
        <f t="shared" si="216"/>
        <v>600</v>
      </c>
      <c r="P654" s="131">
        <f t="shared" si="217"/>
        <v>600</v>
      </c>
    </row>
    <row r="655" spans="1:16" ht="23.25" hidden="1" outlineLevel="1" x14ac:dyDescent="0.25">
      <c r="A655" s="67" t="s">
        <v>11</v>
      </c>
      <c r="B655" s="129" t="s">
        <v>573</v>
      </c>
      <c r="C655" s="129" t="s">
        <v>350</v>
      </c>
      <c r="D655" s="129" t="s">
        <v>102</v>
      </c>
      <c r="E655" s="129" t="s">
        <v>15</v>
      </c>
      <c r="F655" s="129" t="s">
        <v>351</v>
      </c>
      <c r="G655" s="130" t="s">
        <v>374</v>
      </c>
      <c r="H655" s="131">
        <v>99.6</v>
      </c>
      <c r="I655" s="131">
        <v>132.80000000000001</v>
      </c>
      <c r="J655" s="131">
        <v>100</v>
      </c>
      <c r="K655" s="131">
        <v>100</v>
      </c>
      <c r="L655" s="131">
        <f t="shared" si="213"/>
        <v>139.44</v>
      </c>
      <c r="M655" s="131">
        <v>116.2</v>
      </c>
      <c r="N655" s="131">
        <v>0</v>
      </c>
      <c r="O655" s="131">
        <f t="shared" si="216"/>
        <v>0</v>
      </c>
      <c r="P655" s="131">
        <f t="shared" si="217"/>
        <v>0</v>
      </c>
    </row>
    <row r="656" spans="1:16" ht="23.25" hidden="1" outlineLevel="1" x14ac:dyDescent="0.25">
      <c r="A656" s="67" t="s">
        <v>11</v>
      </c>
      <c r="B656" s="129" t="s">
        <v>573</v>
      </c>
      <c r="C656" s="129" t="s">
        <v>350</v>
      </c>
      <c r="D656" s="129" t="s">
        <v>102</v>
      </c>
      <c r="E656" s="129" t="s">
        <v>15</v>
      </c>
      <c r="F656" s="129" t="s">
        <v>351</v>
      </c>
      <c r="G656" s="130" t="s">
        <v>375</v>
      </c>
      <c r="H656" s="131">
        <v>67.45</v>
      </c>
      <c r="I656" s="131">
        <v>416.18</v>
      </c>
      <c r="J656" s="131">
        <v>1900</v>
      </c>
      <c r="K656" s="131">
        <v>1900</v>
      </c>
      <c r="L656" s="131">
        <f t="shared" si="213"/>
        <v>28.08</v>
      </c>
      <c r="M656" s="131">
        <v>23.4</v>
      </c>
      <c r="N656" s="131">
        <v>1000</v>
      </c>
      <c r="O656" s="131">
        <f t="shared" si="216"/>
        <v>1000</v>
      </c>
      <c r="P656" s="131">
        <f t="shared" si="217"/>
        <v>1000</v>
      </c>
    </row>
    <row r="657" spans="1:16" ht="34.5" hidden="1" outlineLevel="1" x14ac:dyDescent="0.25">
      <c r="A657" s="67" t="s">
        <v>11</v>
      </c>
      <c r="B657" s="129" t="s">
        <v>573</v>
      </c>
      <c r="C657" s="129" t="s">
        <v>350</v>
      </c>
      <c r="D657" s="129" t="s">
        <v>102</v>
      </c>
      <c r="E657" s="129" t="s">
        <v>18</v>
      </c>
      <c r="F657" s="129" t="s">
        <v>351</v>
      </c>
      <c r="G657" s="130" t="s">
        <v>103</v>
      </c>
      <c r="H657" s="131">
        <v>0</v>
      </c>
      <c r="I657" s="131">
        <v>573.78</v>
      </c>
      <c r="J657" s="131">
        <v>0</v>
      </c>
      <c r="K657" s="131">
        <v>0</v>
      </c>
      <c r="L657" s="131">
        <f t="shared" si="213"/>
        <v>0</v>
      </c>
      <c r="M657" s="131">
        <v>0</v>
      </c>
      <c r="N657" s="131">
        <v>0</v>
      </c>
      <c r="O657" s="131">
        <f t="shared" si="216"/>
        <v>0</v>
      </c>
      <c r="P657" s="131">
        <f t="shared" si="217"/>
        <v>0</v>
      </c>
    </row>
    <row r="658" spans="1:16" ht="23.25" hidden="1" outlineLevel="1" x14ac:dyDescent="0.25">
      <c r="A658" s="67" t="s">
        <v>11</v>
      </c>
      <c r="B658" s="129" t="s">
        <v>573</v>
      </c>
      <c r="C658" s="129" t="s">
        <v>350</v>
      </c>
      <c r="D658" s="129" t="s">
        <v>104</v>
      </c>
      <c r="E658" s="129" t="s">
        <v>18</v>
      </c>
      <c r="F658" s="129" t="s">
        <v>351</v>
      </c>
      <c r="G658" s="130" t="s">
        <v>378</v>
      </c>
      <c r="H658" s="131">
        <v>413.83</v>
      </c>
      <c r="I658" s="131">
        <v>405.8</v>
      </c>
      <c r="J658" s="131">
        <v>600</v>
      </c>
      <c r="K658" s="131">
        <v>600</v>
      </c>
      <c r="L658" s="131">
        <f t="shared" si="213"/>
        <v>97.08</v>
      </c>
      <c r="M658" s="131">
        <v>80.900000000000006</v>
      </c>
      <c r="N658" s="135">
        <v>400</v>
      </c>
      <c r="O658" s="131">
        <f t="shared" si="216"/>
        <v>400</v>
      </c>
      <c r="P658" s="131">
        <f t="shared" si="217"/>
        <v>400</v>
      </c>
    </row>
    <row r="659" spans="1:16" hidden="1" outlineLevel="1" x14ac:dyDescent="0.25">
      <c r="A659" s="67" t="s">
        <v>11</v>
      </c>
      <c r="B659" s="129" t="s">
        <v>573</v>
      </c>
      <c r="C659" s="129" t="s">
        <v>350</v>
      </c>
      <c r="D659" s="129" t="s">
        <v>106</v>
      </c>
      <c r="E659" s="129" t="s">
        <v>18</v>
      </c>
      <c r="F659" s="129" t="s">
        <v>351</v>
      </c>
      <c r="G659" s="130" t="s">
        <v>107</v>
      </c>
      <c r="H659" s="131">
        <v>21.42</v>
      </c>
      <c r="I659" s="131">
        <v>888.13</v>
      </c>
      <c r="J659" s="131">
        <v>0</v>
      </c>
      <c r="K659" s="131">
        <v>25</v>
      </c>
      <c r="L659" s="131">
        <f t="shared" si="213"/>
        <v>25.704000000000004</v>
      </c>
      <c r="M659" s="131">
        <v>21.42</v>
      </c>
      <c r="N659" s="131">
        <v>25</v>
      </c>
      <c r="O659" s="131">
        <f t="shared" si="216"/>
        <v>25</v>
      </c>
      <c r="P659" s="131">
        <f t="shared" si="217"/>
        <v>25</v>
      </c>
    </row>
    <row r="660" spans="1:16" hidden="1" outlineLevel="1" x14ac:dyDescent="0.25">
      <c r="A660" s="67" t="s">
        <v>11</v>
      </c>
      <c r="B660" s="129" t="s">
        <v>573</v>
      </c>
      <c r="C660" s="129" t="s">
        <v>350</v>
      </c>
      <c r="D660" s="129" t="s">
        <v>379</v>
      </c>
      <c r="E660" s="129" t="s">
        <v>18</v>
      </c>
      <c r="F660" s="129" t="s">
        <v>351</v>
      </c>
      <c r="G660" s="130" t="s">
        <v>380</v>
      </c>
      <c r="H660" s="131">
        <v>25.57</v>
      </c>
      <c r="I660" s="131">
        <v>16.75</v>
      </c>
      <c r="J660" s="131">
        <v>100</v>
      </c>
      <c r="K660" s="131">
        <v>100</v>
      </c>
      <c r="L660" s="131">
        <f t="shared" si="213"/>
        <v>17.015999999999998</v>
      </c>
      <c r="M660" s="131">
        <v>14.18</v>
      </c>
      <c r="N660" s="131">
        <v>25</v>
      </c>
      <c r="O660" s="131">
        <f t="shared" si="216"/>
        <v>25</v>
      </c>
      <c r="P660" s="131">
        <f t="shared" si="217"/>
        <v>25</v>
      </c>
    </row>
    <row r="661" spans="1:16" hidden="1" outlineLevel="1" x14ac:dyDescent="0.25">
      <c r="A661" s="66"/>
      <c r="B661" s="129" t="s">
        <v>573</v>
      </c>
      <c r="C661" s="129" t="s">
        <v>350</v>
      </c>
      <c r="D661" s="129" t="s">
        <v>526</v>
      </c>
      <c r="E661" s="129"/>
      <c r="F661" s="129"/>
      <c r="G661" s="130" t="s">
        <v>649</v>
      </c>
      <c r="H661" s="131">
        <v>0</v>
      </c>
      <c r="I661" s="131">
        <f t="shared" ref="I661:P661" si="218">SUM(I646:I660)</f>
        <v>13220.489999999998</v>
      </c>
      <c r="J661" s="131">
        <f t="shared" si="218"/>
        <v>12700</v>
      </c>
      <c r="K661" s="131">
        <f t="shared" si="218"/>
        <v>8646.4</v>
      </c>
      <c r="L661" s="131">
        <f t="shared" si="218"/>
        <v>3761.2080000000001</v>
      </c>
      <c r="M661" s="131">
        <f t="shared" si="218"/>
        <v>3134.3399999999997</v>
      </c>
      <c r="N661" s="131">
        <f t="shared" si="218"/>
        <v>5850</v>
      </c>
      <c r="O661" s="131">
        <f t="shared" si="218"/>
        <v>7350</v>
      </c>
      <c r="P661" s="131">
        <f t="shared" si="218"/>
        <v>7350</v>
      </c>
    </row>
    <row r="662" spans="1:16" hidden="1" outlineLevel="1" x14ac:dyDescent="0.25">
      <c r="A662" s="67" t="s">
        <v>11</v>
      </c>
      <c r="B662" s="129" t="s">
        <v>573</v>
      </c>
      <c r="C662" s="129" t="s">
        <v>350</v>
      </c>
      <c r="D662" s="129" t="s">
        <v>208</v>
      </c>
      <c r="E662" s="129" t="s">
        <v>15</v>
      </c>
      <c r="F662" s="129" t="s">
        <v>351</v>
      </c>
      <c r="G662" s="130" t="s">
        <v>381</v>
      </c>
      <c r="H662" s="131">
        <v>31.52</v>
      </c>
      <c r="I662" s="131">
        <v>0</v>
      </c>
      <c r="J662" s="131">
        <v>0</v>
      </c>
      <c r="K662" s="131">
        <v>120</v>
      </c>
      <c r="L662" s="131">
        <f t="shared" si="213"/>
        <v>141.12</v>
      </c>
      <c r="M662" s="131">
        <v>117.6</v>
      </c>
      <c r="N662" s="131">
        <v>0</v>
      </c>
      <c r="O662" s="131">
        <f t="shared" si="216"/>
        <v>0</v>
      </c>
      <c r="P662" s="131">
        <f t="shared" si="217"/>
        <v>0</v>
      </c>
    </row>
    <row r="663" spans="1:16" hidden="1" outlineLevel="1" x14ac:dyDescent="0.25">
      <c r="A663" s="67" t="s">
        <v>11</v>
      </c>
      <c r="B663" s="129" t="s">
        <v>573</v>
      </c>
      <c r="C663" s="129" t="s">
        <v>350</v>
      </c>
      <c r="D663" s="129" t="s">
        <v>208</v>
      </c>
      <c r="E663" s="129" t="s">
        <v>18</v>
      </c>
      <c r="F663" s="129" t="s">
        <v>351</v>
      </c>
      <c r="G663" s="130" t="s">
        <v>381</v>
      </c>
      <c r="H663" s="131">
        <v>0</v>
      </c>
      <c r="I663" s="131">
        <v>0</v>
      </c>
      <c r="J663" s="131">
        <v>0</v>
      </c>
      <c r="K663" s="131">
        <v>0</v>
      </c>
      <c r="L663" s="131">
        <f t="shared" si="213"/>
        <v>0</v>
      </c>
      <c r="M663" s="131">
        <v>0</v>
      </c>
      <c r="N663" s="131">
        <v>0</v>
      </c>
      <c r="O663" s="131">
        <f t="shared" si="216"/>
        <v>0</v>
      </c>
      <c r="P663" s="131">
        <f t="shared" si="217"/>
        <v>0</v>
      </c>
    </row>
    <row r="664" spans="1:16" hidden="1" outlineLevel="1" x14ac:dyDescent="0.25">
      <c r="A664" s="66"/>
      <c r="B664" s="129" t="s">
        <v>573</v>
      </c>
      <c r="C664" s="129" t="s">
        <v>350</v>
      </c>
      <c r="D664" s="129" t="s">
        <v>630</v>
      </c>
      <c r="E664" s="129"/>
      <c r="F664" s="129"/>
      <c r="G664" s="130" t="s">
        <v>701</v>
      </c>
      <c r="H664" s="131">
        <v>0</v>
      </c>
      <c r="I664" s="131">
        <f t="shared" ref="I664:P664" si="219">SUM(I662:I663)</f>
        <v>0</v>
      </c>
      <c r="J664" s="131">
        <f t="shared" si="219"/>
        <v>0</v>
      </c>
      <c r="K664" s="131">
        <f t="shared" si="219"/>
        <v>120</v>
      </c>
      <c r="L664" s="131">
        <f t="shared" si="219"/>
        <v>141.12</v>
      </c>
      <c r="M664" s="131">
        <f t="shared" si="219"/>
        <v>117.6</v>
      </c>
      <c r="N664" s="131">
        <f t="shared" si="219"/>
        <v>0</v>
      </c>
      <c r="O664" s="131">
        <f t="shared" si="219"/>
        <v>0</v>
      </c>
      <c r="P664" s="131">
        <f t="shared" si="219"/>
        <v>0</v>
      </c>
    </row>
    <row r="665" spans="1:16" hidden="1" outlineLevel="1" x14ac:dyDescent="0.25">
      <c r="A665" s="67" t="s">
        <v>11</v>
      </c>
      <c r="B665" s="129" t="s">
        <v>573</v>
      </c>
      <c r="C665" s="129" t="s">
        <v>350</v>
      </c>
      <c r="D665" s="129" t="s">
        <v>111</v>
      </c>
      <c r="E665" s="129" t="s">
        <v>18</v>
      </c>
      <c r="F665" s="129" t="s">
        <v>351</v>
      </c>
      <c r="G665" s="130" t="s">
        <v>382</v>
      </c>
      <c r="H665" s="131">
        <v>0</v>
      </c>
      <c r="I665" s="131">
        <v>0</v>
      </c>
      <c r="J665" s="131">
        <v>500</v>
      </c>
      <c r="K665" s="131">
        <v>300</v>
      </c>
      <c r="L665" s="131">
        <f t="shared" si="213"/>
        <v>0</v>
      </c>
      <c r="M665" s="131">
        <v>0</v>
      </c>
      <c r="N665" s="131">
        <v>0</v>
      </c>
      <c r="O665" s="131">
        <f t="shared" si="216"/>
        <v>0</v>
      </c>
      <c r="P665" s="131">
        <f t="shared" si="217"/>
        <v>0</v>
      </c>
    </row>
    <row r="666" spans="1:16" ht="23.25" hidden="1" outlineLevel="1" x14ac:dyDescent="0.25">
      <c r="A666" s="67" t="s">
        <v>11</v>
      </c>
      <c r="B666" s="129" t="s">
        <v>573</v>
      </c>
      <c r="C666" s="129" t="s">
        <v>350</v>
      </c>
      <c r="D666" s="129" t="s">
        <v>113</v>
      </c>
      <c r="E666" s="129" t="s">
        <v>15</v>
      </c>
      <c r="F666" s="129" t="s">
        <v>351</v>
      </c>
      <c r="G666" s="130" t="s">
        <v>383</v>
      </c>
      <c r="H666" s="131">
        <v>459.6</v>
      </c>
      <c r="I666" s="131">
        <v>109</v>
      </c>
      <c r="J666" s="131">
        <v>200</v>
      </c>
      <c r="K666" s="131">
        <v>100</v>
      </c>
      <c r="L666" s="131">
        <f t="shared" si="213"/>
        <v>0</v>
      </c>
      <c r="M666" s="131">
        <v>0</v>
      </c>
      <c r="N666" s="131">
        <v>60</v>
      </c>
      <c r="O666" s="131">
        <f t="shared" si="216"/>
        <v>60</v>
      </c>
      <c r="P666" s="131">
        <f t="shared" si="217"/>
        <v>60</v>
      </c>
    </row>
    <row r="667" spans="1:16" ht="34.5" hidden="1" outlineLevel="1" x14ac:dyDescent="0.25">
      <c r="A667" s="67" t="s">
        <v>11</v>
      </c>
      <c r="B667" s="129" t="s">
        <v>573</v>
      </c>
      <c r="C667" s="129" t="s">
        <v>350</v>
      </c>
      <c r="D667" s="129" t="s">
        <v>115</v>
      </c>
      <c r="E667" s="129" t="s">
        <v>18</v>
      </c>
      <c r="F667" s="129" t="s">
        <v>351</v>
      </c>
      <c r="G667" s="130" t="s">
        <v>116</v>
      </c>
      <c r="H667" s="131">
        <v>384</v>
      </c>
      <c r="I667" s="131">
        <v>12190.29</v>
      </c>
      <c r="J667" s="131">
        <v>800</v>
      </c>
      <c r="K667" s="131">
        <v>100</v>
      </c>
      <c r="L667" s="131">
        <f t="shared" si="213"/>
        <v>21.6</v>
      </c>
      <c r="M667" s="131">
        <v>18</v>
      </c>
      <c r="N667" s="131">
        <v>150</v>
      </c>
      <c r="O667" s="131">
        <f t="shared" si="216"/>
        <v>150</v>
      </c>
      <c r="P667" s="131">
        <f t="shared" si="217"/>
        <v>150</v>
      </c>
    </row>
    <row r="668" spans="1:16" ht="23.25" hidden="1" outlineLevel="1" x14ac:dyDescent="0.25">
      <c r="A668" s="67" t="s">
        <v>11</v>
      </c>
      <c r="B668" s="129" t="s">
        <v>573</v>
      </c>
      <c r="C668" s="129" t="s">
        <v>350</v>
      </c>
      <c r="D668" s="129" t="s">
        <v>117</v>
      </c>
      <c r="E668" s="129" t="s">
        <v>18</v>
      </c>
      <c r="F668" s="129" t="s">
        <v>351</v>
      </c>
      <c r="G668" s="130" t="s">
        <v>386</v>
      </c>
      <c r="H668" s="131">
        <f>87.6+86.34</f>
        <v>173.94</v>
      </c>
      <c r="I668" s="131">
        <v>0</v>
      </c>
      <c r="J668" s="131">
        <v>20000</v>
      </c>
      <c r="K668" s="131">
        <v>515.70000000000005</v>
      </c>
      <c r="L668" s="131">
        <f t="shared" si="213"/>
        <v>108</v>
      </c>
      <c r="M668" s="131">
        <v>90</v>
      </c>
      <c r="N668" s="131">
        <v>500</v>
      </c>
      <c r="O668" s="131">
        <v>500</v>
      </c>
      <c r="P668" s="131">
        <v>500</v>
      </c>
    </row>
    <row r="669" spans="1:16" ht="23.25" hidden="1" outlineLevel="1" x14ac:dyDescent="0.25">
      <c r="A669" s="66"/>
      <c r="B669" s="129" t="s">
        <v>573</v>
      </c>
      <c r="C669" s="129" t="s">
        <v>350</v>
      </c>
      <c r="D669" s="129" t="s">
        <v>530</v>
      </c>
      <c r="E669" s="129"/>
      <c r="F669" s="129"/>
      <c r="G669" s="130" t="s">
        <v>620</v>
      </c>
      <c r="H669" s="131">
        <v>0</v>
      </c>
      <c r="I669" s="131">
        <f t="shared" ref="I669:P669" si="220">SUM(I665:I668)</f>
        <v>12299.29</v>
      </c>
      <c r="J669" s="131">
        <f t="shared" si="220"/>
        <v>21500</v>
      </c>
      <c r="K669" s="131">
        <f t="shared" si="220"/>
        <v>1015.7</v>
      </c>
      <c r="L669" s="131">
        <f t="shared" si="220"/>
        <v>129.6</v>
      </c>
      <c r="M669" s="131">
        <f t="shared" si="220"/>
        <v>108</v>
      </c>
      <c r="N669" s="131">
        <f t="shared" si="220"/>
        <v>710</v>
      </c>
      <c r="O669" s="131">
        <f t="shared" si="220"/>
        <v>710</v>
      </c>
      <c r="P669" s="131">
        <f t="shared" si="220"/>
        <v>710</v>
      </c>
    </row>
    <row r="670" spans="1:16" hidden="1" outlineLevel="1" x14ac:dyDescent="0.25">
      <c r="A670" s="67" t="s">
        <v>11</v>
      </c>
      <c r="B670" s="129" t="s">
        <v>573</v>
      </c>
      <c r="C670" s="129" t="s">
        <v>350</v>
      </c>
      <c r="D670" s="129" t="s">
        <v>129</v>
      </c>
      <c r="E670" s="129" t="s">
        <v>18</v>
      </c>
      <c r="F670" s="129" t="s">
        <v>351</v>
      </c>
      <c r="G670" s="130" t="s">
        <v>388</v>
      </c>
      <c r="H670" s="131">
        <v>340</v>
      </c>
      <c r="I670" s="131">
        <v>40</v>
      </c>
      <c r="J670" s="131">
        <v>400</v>
      </c>
      <c r="K670" s="131">
        <v>400</v>
      </c>
      <c r="L670" s="131">
        <f t="shared" si="213"/>
        <v>44.304000000000002</v>
      </c>
      <c r="M670" s="131">
        <v>36.92</v>
      </c>
      <c r="N670" s="131">
        <v>200</v>
      </c>
      <c r="O670" s="131">
        <f t="shared" ref="O670:O677" si="221">N670</f>
        <v>200</v>
      </c>
      <c r="P670" s="131">
        <f t="shared" ref="P670:P677" si="222">N670</f>
        <v>200</v>
      </c>
    </row>
    <row r="671" spans="1:16" ht="23.25" hidden="1" outlineLevel="1" x14ac:dyDescent="0.25">
      <c r="A671" s="67" t="s">
        <v>11</v>
      </c>
      <c r="B671" s="129" t="s">
        <v>573</v>
      </c>
      <c r="C671" s="129" t="s">
        <v>350</v>
      </c>
      <c r="D671" s="129" t="s">
        <v>136</v>
      </c>
      <c r="E671" s="129" t="s">
        <v>18</v>
      </c>
      <c r="F671" s="129" t="s">
        <v>351</v>
      </c>
      <c r="G671" s="130" t="s">
        <v>390</v>
      </c>
      <c r="H671" s="131">
        <v>365.72</v>
      </c>
      <c r="I671" s="131">
        <v>1529.02</v>
      </c>
      <c r="J671" s="131">
        <v>800</v>
      </c>
      <c r="K671" s="131">
        <v>800</v>
      </c>
      <c r="L671" s="131">
        <f t="shared" si="213"/>
        <v>449.13599999999997</v>
      </c>
      <c r="M671" s="131">
        <v>374.28</v>
      </c>
      <c r="N671" s="131">
        <v>600</v>
      </c>
      <c r="O671" s="131">
        <f t="shared" si="221"/>
        <v>600</v>
      </c>
      <c r="P671" s="131">
        <f t="shared" si="222"/>
        <v>600</v>
      </c>
    </row>
    <row r="672" spans="1:16" ht="23.25" hidden="1" outlineLevel="1" x14ac:dyDescent="0.25">
      <c r="A672" s="67" t="s">
        <v>11</v>
      </c>
      <c r="B672" s="129" t="s">
        <v>573</v>
      </c>
      <c r="C672" s="129" t="s">
        <v>350</v>
      </c>
      <c r="D672" s="129" t="s">
        <v>138</v>
      </c>
      <c r="E672" s="129" t="s">
        <v>18</v>
      </c>
      <c r="F672" s="129" t="s">
        <v>351</v>
      </c>
      <c r="G672" s="130" t="s">
        <v>392</v>
      </c>
      <c r="H672" s="131">
        <v>45</v>
      </c>
      <c r="I672" s="131">
        <v>10</v>
      </c>
      <c r="J672" s="131">
        <v>100</v>
      </c>
      <c r="K672" s="131">
        <v>100</v>
      </c>
      <c r="L672" s="131">
        <v>10</v>
      </c>
      <c r="M672" s="131">
        <v>10</v>
      </c>
      <c r="N672" s="131">
        <v>0</v>
      </c>
      <c r="O672" s="131">
        <f t="shared" si="221"/>
        <v>0</v>
      </c>
      <c r="P672" s="131">
        <f t="shared" si="222"/>
        <v>0</v>
      </c>
    </row>
    <row r="673" spans="1:16" hidden="1" outlineLevel="1" x14ac:dyDescent="0.25">
      <c r="A673" s="67" t="s">
        <v>11</v>
      </c>
      <c r="B673" s="129" t="s">
        <v>573</v>
      </c>
      <c r="C673" s="129" t="s">
        <v>350</v>
      </c>
      <c r="D673" s="129" t="s">
        <v>152</v>
      </c>
      <c r="E673" s="129" t="s">
        <v>18</v>
      </c>
      <c r="F673" s="129" t="s">
        <v>351</v>
      </c>
      <c r="G673" s="130" t="s">
        <v>393</v>
      </c>
      <c r="H673" s="131">
        <v>1183.76</v>
      </c>
      <c r="I673" s="131">
        <v>3529.9</v>
      </c>
      <c r="J673" s="131">
        <v>3500</v>
      </c>
      <c r="K673" s="131">
        <v>3500</v>
      </c>
      <c r="L673" s="131">
        <f>M673/10*12</f>
        <v>3314.5199999999995</v>
      </c>
      <c r="M673" s="131">
        <v>2762.1</v>
      </c>
      <c r="N673" s="135">
        <v>3300</v>
      </c>
      <c r="O673" s="131">
        <f t="shared" si="221"/>
        <v>3300</v>
      </c>
      <c r="P673" s="131">
        <f t="shared" si="222"/>
        <v>3300</v>
      </c>
    </row>
    <row r="674" spans="1:16" hidden="1" outlineLevel="1" x14ac:dyDescent="0.25">
      <c r="A674" s="67"/>
      <c r="B674" s="129" t="s">
        <v>573</v>
      </c>
      <c r="C674" s="129" t="s">
        <v>350</v>
      </c>
      <c r="D674" s="129" t="s">
        <v>152</v>
      </c>
      <c r="E674" s="129" t="s">
        <v>18</v>
      </c>
      <c r="F674" s="129" t="s">
        <v>351</v>
      </c>
      <c r="G674" s="130" t="s">
        <v>615</v>
      </c>
      <c r="H674" s="131">
        <v>1729.44</v>
      </c>
      <c r="I674" s="131">
        <v>0</v>
      </c>
      <c r="J674" s="131">
        <v>0</v>
      </c>
      <c r="K674" s="131">
        <v>0</v>
      </c>
      <c r="L674" s="131">
        <v>0</v>
      </c>
      <c r="M674" s="131">
        <v>0</v>
      </c>
      <c r="N674" s="131">
        <v>150</v>
      </c>
      <c r="O674" s="131">
        <f t="shared" si="221"/>
        <v>150</v>
      </c>
      <c r="P674" s="131">
        <f t="shared" si="222"/>
        <v>150</v>
      </c>
    </row>
    <row r="675" spans="1:16" hidden="1" outlineLevel="1" x14ac:dyDescent="0.25">
      <c r="A675" s="67" t="s">
        <v>11</v>
      </c>
      <c r="B675" s="129" t="s">
        <v>573</v>
      </c>
      <c r="C675" s="129" t="s">
        <v>350</v>
      </c>
      <c r="D675" s="129" t="s">
        <v>154</v>
      </c>
      <c r="E675" s="129" t="s">
        <v>18</v>
      </c>
      <c r="F675" s="129" t="s">
        <v>351</v>
      </c>
      <c r="G675" s="130" t="s">
        <v>396</v>
      </c>
      <c r="H675" s="131">
        <v>225</v>
      </c>
      <c r="I675" s="131">
        <v>164.74</v>
      </c>
      <c r="J675" s="131">
        <v>200</v>
      </c>
      <c r="K675" s="131">
        <v>200</v>
      </c>
      <c r="L675" s="131">
        <v>132.97</v>
      </c>
      <c r="M675" s="131">
        <v>132.97</v>
      </c>
      <c r="N675" s="131">
        <v>100</v>
      </c>
      <c r="O675" s="131">
        <f t="shared" si="221"/>
        <v>100</v>
      </c>
      <c r="P675" s="131">
        <f t="shared" si="222"/>
        <v>100</v>
      </c>
    </row>
    <row r="676" spans="1:16" hidden="1" outlineLevel="1" x14ac:dyDescent="0.25">
      <c r="A676" s="67"/>
      <c r="B676" s="129" t="s">
        <v>573</v>
      </c>
      <c r="C676" s="129" t="s">
        <v>350</v>
      </c>
      <c r="D676" s="129" t="s">
        <v>154</v>
      </c>
      <c r="E676" s="129" t="s">
        <v>18</v>
      </c>
      <c r="F676" s="129" t="s">
        <v>351</v>
      </c>
      <c r="G676" s="130" t="s">
        <v>397</v>
      </c>
      <c r="H676" s="131">
        <v>99.72</v>
      </c>
      <c r="I676" s="131">
        <v>120.66</v>
      </c>
      <c r="J676" s="131">
        <v>100</v>
      </c>
      <c r="K676" s="131">
        <v>100</v>
      </c>
      <c r="L676" s="131">
        <v>76.599999999999994</v>
      </c>
      <c r="M676" s="131">
        <v>76.599999999999994</v>
      </c>
      <c r="N676" s="131">
        <v>0</v>
      </c>
      <c r="O676" s="131">
        <f t="shared" si="221"/>
        <v>0</v>
      </c>
      <c r="P676" s="131">
        <f t="shared" si="222"/>
        <v>0</v>
      </c>
    </row>
    <row r="677" spans="1:16" hidden="1" outlineLevel="1" x14ac:dyDescent="0.25">
      <c r="A677" s="67" t="s">
        <v>11</v>
      </c>
      <c r="B677" s="129" t="s">
        <v>573</v>
      </c>
      <c r="C677" s="129" t="s">
        <v>350</v>
      </c>
      <c r="D677" s="129" t="s">
        <v>156</v>
      </c>
      <c r="E677" s="129" t="s">
        <v>18</v>
      </c>
      <c r="F677" s="129" t="s">
        <v>351</v>
      </c>
      <c r="G677" s="130" t="s">
        <v>399</v>
      </c>
      <c r="H677" s="131">
        <f>1627.87+6.88</f>
        <v>1634.75</v>
      </c>
      <c r="I677" s="131">
        <v>1929.56</v>
      </c>
      <c r="J677" s="131">
        <v>2320</v>
      </c>
      <c r="K677" s="131">
        <v>1320</v>
      </c>
      <c r="L677" s="131">
        <v>1568.35</v>
      </c>
      <c r="M677" s="131">
        <v>1190.3499999999999</v>
      </c>
      <c r="N677" s="135">
        <v>1700</v>
      </c>
      <c r="O677" s="131">
        <f t="shared" si="221"/>
        <v>1700</v>
      </c>
      <c r="P677" s="131">
        <f t="shared" si="222"/>
        <v>1700</v>
      </c>
    </row>
    <row r="678" spans="1:16" hidden="1" outlineLevel="1" x14ac:dyDescent="0.25">
      <c r="A678" s="66"/>
      <c r="B678" s="129" t="s">
        <v>573</v>
      </c>
      <c r="C678" s="129" t="s">
        <v>350</v>
      </c>
      <c r="D678" s="129" t="s">
        <v>535</v>
      </c>
      <c r="E678" s="129"/>
      <c r="F678" s="129"/>
      <c r="G678" s="130" t="s">
        <v>536</v>
      </c>
      <c r="H678" s="131">
        <v>0</v>
      </c>
      <c r="I678" s="131">
        <f t="shared" ref="I678:P678" si="223">SUM(I670:I677)</f>
        <v>7323.8799999999992</v>
      </c>
      <c r="J678" s="131">
        <f t="shared" si="223"/>
        <v>7420</v>
      </c>
      <c r="K678" s="131">
        <f t="shared" si="223"/>
        <v>6420</v>
      </c>
      <c r="L678" s="131">
        <f t="shared" si="223"/>
        <v>5595.8799999999992</v>
      </c>
      <c r="M678" s="131">
        <f t="shared" si="223"/>
        <v>4583.2199999999993</v>
      </c>
      <c r="N678" s="131">
        <f t="shared" si="223"/>
        <v>6050</v>
      </c>
      <c r="O678" s="131">
        <f t="shared" si="223"/>
        <v>6050</v>
      </c>
      <c r="P678" s="131">
        <f t="shared" si="223"/>
        <v>6050</v>
      </c>
    </row>
    <row r="679" spans="1:16" hidden="1" outlineLevel="1" x14ac:dyDescent="0.25">
      <c r="A679" s="74"/>
      <c r="B679" s="140" t="s">
        <v>573</v>
      </c>
      <c r="C679" s="140" t="s">
        <v>350</v>
      </c>
      <c r="D679" s="140" t="s">
        <v>658</v>
      </c>
      <c r="E679" s="140"/>
      <c r="F679" s="140"/>
      <c r="G679" s="152" t="s">
        <v>650</v>
      </c>
      <c r="H679" s="131">
        <v>0</v>
      </c>
      <c r="I679" s="131">
        <v>0</v>
      </c>
      <c r="J679" s="131">
        <v>0</v>
      </c>
      <c r="K679" s="131"/>
      <c r="L679" s="131">
        <v>0</v>
      </c>
      <c r="M679" s="131"/>
      <c r="N679" s="131">
        <v>25000</v>
      </c>
      <c r="O679" s="131">
        <v>0</v>
      </c>
      <c r="P679" s="131">
        <v>0</v>
      </c>
    </row>
    <row r="680" spans="1:16" ht="23.25" hidden="1" outlineLevel="1" x14ac:dyDescent="0.25">
      <c r="A680" s="109" t="s">
        <v>11</v>
      </c>
      <c r="B680" s="139" t="s">
        <v>573</v>
      </c>
      <c r="C680" s="139" t="s">
        <v>475</v>
      </c>
      <c r="D680" s="139" t="s">
        <v>462</v>
      </c>
      <c r="E680" s="139" t="s">
        <v>18</v>
      </c>
      <c r="F680" s="139" t="s">
        <v>351</v>
      </c>
      <c r="G680" s="141" t="s">
        <v>490</v>
      </c>
      <c r="H680" s="138">
        <v>46210.68</v>
      </c>
      <c r="I680" s="138">
        <v>0</v>
      </c>
      <c r="J680" s="138">
        <v>0</v>
      </c>
      <c r="K680" s="138">
        <v>0</v>
      </c>
      <c r="L680" s="138">
        <v>0</v>
      </c>
      <c r="M680" s="138">
        <v>0</v>
      </c>
      <c r="N680" s="138">
        <v>0</v>
      </c>
      <c r="O680" s="138">
        <v>0</v>
      </c>
      <c r="P680" s="138">
        <v>0</v>
      </c>
    </row>
    <row r="681" spans="1:16" hidden="1" outlineLevel="1" x14ac:dyDescent="0.25">
      <c r="A681" s="66"/>
      <c r="B681" s="129" t="s">
        <v>573</v>
      </c>
      <c r="C681" s="129"/>
      <c r="D681" s="129" t="s">
        <v>658</v>
      </c>
      <c r="E681" s="129"/>
      <c r="F681" s="129"/>
      <c r="G681" s="130" t="s">
        <v>733</v>
      </c>
      <c r="H681" s="131">
        <v>0</v>
      </c>
      <c r="I681" s="131">
        <f t="shared" ref="I681:O681" si="224">SUM(I679:I680)</f>
        <v>0</v>
      </c>
      <c r="J681" s="131">
        <f t="shared" si="224"/>
        <v>0</v>
      </c>
      <c r="K681" s="131">
        <f t="shared" si="224"/>
        <v>0</v>
      </c>
      <c r="L681" s="131">
        <f t="shared" si="224"/>
        <v>0</v>
      </c>
      <c r="M681" s="131">
        <f t="shared" si="224"/>
        <v>0</v>
      </c>
      <c r="N681" s="131">
        <f t="shared" si="224"/>
        <v>25000</v>
      </c>
      <c r="O681" s="131">
        <f t="shared" si="224"/>
        <v>0</v>
      </c>
      <c r="P681" s="131"/>
    </row>
    <row r="682" spans="1:16" hidden="1" outlineLevel="1" x14ac:dyDescent="0.25">
      <c r="A682" s="64"/>
      <c r="B682" s="129" t="s">
        <v>573</v>
      </c>
      <c r="C682" s="129"/>
      <c r="D682" s="129"/>
      <c r="E682" s="129"/>
      <c r="F682" s="129"/>
      <c r="G682" s="130" t="s">
        <v>776</v>
      </c>
      <c r="H682" s="131">
        <v>226569.54</v>
      </c>
      <c r="I682" s="131">
        <f t="shared" ref="I682:P682" si="225">I681+I678+I669+I664+I661+I645+I637+I617+I635-I681</f>
        <v>263696.32</v>
      </c>
      <c r="J682" s="131">
        <f t="shared" si="225"/>
        <v>305342</v>
      </c>
      <c r="K682" s="131">
        <f t="shared" si="225"/>
        <v>269305.09999999998</v>
      </c>
      <c r="L682" s="131">
        <f t="shared" si="225"/>
        <v>263345.36800000002</v>
      </c>
      <c r="M682" s="131">
        <f t="shared" si="225"/>
        <v>207342.2</v>
      </c>
      <c r="N682" s="131">
        <f>N681+N678+N669+N664+N661+N645+N637+N617+N635</f>
        <v>332570</v>
      </c>
      <c r="O682" s="131">
        <f t="shared" si="225"/>
        <v>309070</v>
      </c>
      <c r="P682" s="131">
        <f t="shared" si="225"/>
        <v>309070</v>
      </c>
    </row>
    <row r="683" spans="1:16" ht="34.5" hidden="1" outlineLevel="1" x14ac:dyDescent="0.25">
      <c r="A683" s="3" t="s">
        <v>11</v>
      </c>
      <c r="B683" s="129" t="s">
        <v>574</v>
      </c>
      <c r="C683" s="129" t="s">
        <v>350</v>
      </c>
      <c r="D683" s="129" t="s">
        <v>14</v>
      </c>
      <c r="E683" s="129" t="s">
        <v>15</v>
      </c>
      <c r="F683" s="129" t="s">
        <v>352</v>
      </c>
      <c r="G683" s="130" t="s">
        <v>20</v>
      </c>
      <c r="H683" s="131">
        <v>1152</v>
      </c>
      <c r="I683" s="131">
        <v>1088.75</v>
      </c>
      <c r="J683" s="131">
        <v>500</v>
      </c>
      <c r="K683" s="131">
        <v>500</v>
      </c>
      <c r="L683" s="131">
        <v>500</v>
      </c>
      <c r="M683" s="131">
        <v>350</v>
      </c>
      <c r="N683" s="131">
        <v>500</v>
      </c>
      <c r="O683" s="131">
        <f t="shared" ref="O683:O734" si="226">N683</f>
        <v>500</v>
      </c>
      <c r="P683" s="131">
        <f t="shared" ref="P683:P734" si="227">N683</f>
        <v>500</v>
      </c>
    </row>
    <row r="684" spans="1:16" ht="34.5" hidden="1" outlineLevel="1" x14ac:dyDescent="0.25">
      <c r="A684" s="3" t="s">
        <v>11</v>
      </c>
      <c r="B684" s="129" t="s">
        <v>574</v>
      </c>
      <c r="C684" s="129" t="s">
        <v>350</v>
      </c>
      <c r="D684" s="129" t="s">
        <v>14</v>
      </c>
      <c r="E684" s="129" t="s">
        <v>18</v>
      </c>
      <c r="F684" s="129" t="s">
        <v>352</v>
      </c>
      <c r="G684" s="130" t="s">
        <v>20</v>
      </c>
      <c r="H684" s="131">
        <v>61457.35</v>
      </c>
      <c r="I684" s="131">
        <v>66309.73</v>
      </c>
      <c r="J684" s="131">
        <v>76663</v>
      </c>
      <c r="K684" s="131">
        <v>75917</v>
      </c>
      <c r="L684" s="131">
        <v>70628.41</v>
      </c>
      <c r="M684" s="131">
        <v>55628.41</v>
      </c>
      <c r="N684" s="135">
        <v>90102</v>
      </c>
      <c r="O684" s="131">
        <f t="shared" si="226"/>
        <v>90102</v>
      </c>
      <c r="P684" s="131">
        <f t="shared" si="227"/>
        <v>90102</v>
      </c>
    </row>
    <row r="685" spans="1:16" hidden="1" outlineLevel="1" x14ac:dyDescent="0.25">
      <c r="A685" s="3"/>
      <c r="B685" s="129" t="s">
        <v>574</v>
      </c>
      <c r="C685" s="129" t="s">
        <v>350</v>
      </c>
      <c r="D685" s="129" t="s">
        <v>609</v>
      </c>
      <c r="E685" s="129" t="s">
        <v>18</v>
      </c>
      <c r="F685" s="129" t="s">
        <v>352</v>
      </c>
      <c r="G685" s="130" t="s">
        <v>610</v>
      </c>
      <c r="H685" s="131">
        <v>0</v>
      </c>
      <c r="I685" s="131">
        <v>0</v>
      </c>
      <c r="J685" s="131">
        <v>0</v>
      </c>
      <c r="K685" s="131">
        <v>0</v>
      </c>
      <c r="L685" s="131">
        <v>0</v>
      </c>
      <c r="M685" s="131">
        <v>0</v>
      </c>
      <c r="N685" s="135">
        <v>875</v>
      </c>
      <c r="O685" s="131">
        <f>N685</f>
        <v>875</v>
      </c>
      <c r="P685" s="131">
        <f>N685</f>
        <v>875</v>
      </c>
    </row>
    <row r="686" spans="1:16" hidden="1" outlineLevel="1" x14ac:dyDescent="0.25">
      <c r="A686" s="66"/>
      <c r="B686" s="129" t="s">
        <v>574</v>
      </c>
      <c r="C686" s="129" t="s">
        <v>350</v>
      </c>
      <c r="D686" s="129" t="s">
        <v>524</v>
      </c>
      <c r="E686" s="129"/>
      <c r="F686" s="129"/>
      <c r="G686" s="130" t="s">
        <v>528</v>
      </c>
      <c r="H686" s="131">
        <f>SUM(H683:H685)</f>
        <v>62609.35</v>
      </c>
      <c r="I686" s="131">
        <f t="shared" ref="I686:P686" si="228">SUM(I683:I685)</f>
        <v>67398.48</v>
      </c>
      <c r="J686" s="131">
        <f t="shared" si="228"/>
        <v>77163</v>
      </c>
      <c r="K686" s="131">
        <f t="shared" si="228"/>
        <v>76417</v>
      </c>
      <c r="L686" s="131">
        <f t="shared" si="228"/>
        <v>71128.41</v>
      </c>
      <c r="M686" s="131">
        <f t="shared" si="228"/>
        <v>55978.41</v>
      </c>
      <c r="N686" s="131">
        <f t="shared" si="228"/>
        <v>91477</v>
      </c>
      <c r="O686" s="131">
        <f t="shared" si="228"/>
        <v>91477</v>
      </c>
      <c r="P686" s="131">
        <f t="shared" si="228"/>
        <v>91477</v>
      </c>
    </row>
    <row r="687" spans="1:16" hidden="1" outlineLevel="1" x14ac:dyDescent="0.25">
      <c r="A687" s="79" t="s">
        <v>11</v>
      </c>
      <c r="B687" s="129" t="s">
        <v>574</v>
      </c>
      <c r="C687" s="129" t="s">
        <v>350</v>
      </c>
      <c r="D687" s="129" t="s">
        <v>23</v>
      </c>
      <c r="E687" s="129" t="s">
        <v>15</v>
      </c>
      <c r="F687" s="129" t="s">
        <v>352</v>
      </c>
      <c r="G687" s="130" t="s">
        <v>353</v>
      </c>
      <c r="H687" s="131">
        <v>115.2</v>
      </c>
      <c r="I687" s="131">
        <v>83.35</v>
      </c>
      <c r="J687" s="131">
        <v>56</v>
      </c>
      <c r="K687" s="131">
        <v>56</v>
      </c>
      <c r="L687" s="131">
        <v>56</v>
      </c>
      <c r="M687" s="131">
        <v>35</v>
      </c>
      <c r="N687" s="131"/>
      <c r="O687" s="131">
        <f t="shared" si="226"/>
        <v>0</v>
      </c>
      <c r="P687" s="131">
        <f t="shared" si="227"/>
        <v>0</v>
      </c>
    </row>
    <row r="688" spans="1:16" ht="23.25" hidden="1" outlineLevel="1" x14ac:dyDescent="0.25">
      <c r="A688" s="79" t="s">
        <v>11</v>
      </c>
      <c r="B688" s="129" t="s">
        <v>574</v>
      </c>
      <c r="C688" s="129" t="s">
        <v>350</v>
      </c>
      <c r="D688" s="129" t="s">
        <v>23</v>
      </c>
      <c r="E688" s="129" t="s">
        <v>18</v>
      </c>
      <c r="F688" s="129" t="s">
        <v>352</v>
      </c>
      <c r="G688" s="130" t="s">
        <v>24</v>
      </c>
      <c r="H688" s="131">
        <v>5856.21</v>
      </c>
      <c r="I688" s="131">
        <v>6611.36</v>
      </c>
      <c r="J688" s="131">
        <v>7660</v>
      </c>
      <c r="K688" s="131">
        <v>7660</v>
      </c>
      <c r="L688" s="131">
        <v>7029.69</v>
      </c>
      <c r="M688" s="131">
        <v>5529.69</v>
      </c>
      <c r="N688" s="131">
        <v>9120</v>
      </c>
      <c r="O688" s="131">
        <f t="shared" si="226"/>
        <v>9120</v>
      </c>
      <c r="P688" s="131">
        <f t="shared" si="227"/>
        <v>9120</v>
      </c>
    </row>
    <row r="689" spans="1:17" ht="34.5" hidden="1" outlineLevel="1" x14ac:dyDescent="0.25">
      <c r="A689" s="79" t="s">
        <v>11</v>
      </c>
      <c r="B689" s="129" t="s">
        <v>574</v>
      </c>
      <c r="C689" s="129" t="s">
        <v>350</v>
      </c>
      <c r="D689" s="129" t="s">
        <v>53</v>
      </c>
      <c r="E689" s="129" t="s">
        <v>15</v>
      </c>
      <c r="F689" s="129" t="s">
        <v>352</v>
      </c>
      <c r="G689" s="130" t="s">
        <v>54</v>
      </c>
      <c r="H689" s="131">
        <v>540</v>
      </c>
      <c r="I689" s="131">
        <v>545</v>
      </c>
      <c r="J689" s="131">
        <v>50</v>
      </c>
      <c r="K689" s="131">
        <v>50</v>
      </c>
      <c r="L689" s="131">
        <v>50</v>
      </c>
      <c r="M689" s="131">
        <v>0</v>
      </c>
      <c r="N689" s="131"/>
      <c r="O689" s="131">
        <f t="shared" si="226"/>
        <v>0</v>
      </c>
      <c r="P689" s="131">
        <f t="shared" si="227"/>
        <v>0</v>
      </c>
    </row>
    <row r="690" spans="1:17" ht="34.5" hidden="1" outlineLevel="1" x14ac:dyDescent="0.25">
      <c r="A690" s="79" t="s">
        <v>11</v>
      </c>
      <c r="B690" s="129" t="s">
        <v>574</v>
      </c>
      <c r="C690" s="129" t="s">
        <v>350</v>
      </c>
      <c r="D690" s="129" t="s">
        <v>53</v>
      </c>
      <c r="E690" s="129" t="s">
        <v>18</v>
      </c>
      <c r="F690" s="129" t="s">
        <v>352</v>
      </c>
      <c r="G690" s="130" t="s">
        <v>54</v>
      </c>
      <c r="H690" s="131">
        <v>0</v>
      </c>
      <c r="I690" s="131">
        <v>40</v>
      </c>
      <c r="J690" s="131">
        <v>550</v>
      </c>
      <c r="K690" s="131">
        <v>550</v>
      </c>
      <c r="L690" s="131">
        <v>500</v>
      </c>
      <c r="M690" s="131">
        <v>350</v>
      </c>
      <c r="N690" s="131">
        <v>600</v>
      </c>
      <c r="O690" s="131">
        <f t="shared" si="226"/>
        <v>600</v>
      </c>
      <c r="P690" s="131">
        <f t="shared" si="227"/>
        <v>600</v>
      </c>
    </row>
    <row r="691" spans="1:17" ht="34.5" hidden="1" outlineLevel="1" x14ac:dyDescent="0.25">
      <c r="A691" s="79" t="s">
        <v>11</v>
      </c>
      <c r="B691" s="129" t="s">
        <v>574</v>
      </c>
      <c r="C691" s="129" t="s">
        <v>350</v>
      </c>
      <c r="D691" s="129" t="s">
        <v>30</v>
      </c>
      <c r="E691" s="129" t="s">
        <v>15</v>
      </c>
      <c r="F691" s="129" t="s">
        <v>352</v>
      </c>
      <c r="G691" s="130" t="s">
        <v>31</v>
      </c>
      <c r="H691" s="131">
        <v>16.12</v>
      </c>
      <c r="I691" s="131">
        <v>11.66</v>
      </c>
      <c r="J691" s="131">
        <v>10</v>
      </c>
      <c r="K691" s="131">
        <v>10</v>
      </c>
      <c r="L691" s="131">
        <v>10</v>
      </c>
      <c r="M691" s="131">
        <v>4.9000000000000004</v>
      </c>
      <c r="N691" s="131"/>
      <c r="O691" s="131">
        <f t="shared" si="226"/>
        <v>0</v>
      </c>
      <c r="P691" s="131">
        <f t="shared" si="227"/>
        <v>0</v>
      </c>
    </row>
    <row r="692" spans="1:17" ht="34.5" hidden="1" outlineLevel="1" x14ac:dyDescent="0.25">
      <c r="A692" s="79" t="s">
        <v>11</v>
      </c>
      <c r="B692" s="129" t="s">
        <v>574</v>
      </c>
      <c r="C692" s="129" t="s">
        <v>350</v>
      </c>
      <c r="D692" s="129" t="s">
        <v>30</v>
      </c>
      <c r="E692" s="129" t="s">
        <v>18</v>
      </c>
      <c r="F692" s="129" t="s">
        <v>352</v>
      </c>
      <c r="G692" s="130" t="s">
        <v>31</v>
      </c>
      <c r="H692" s="131">
        <v>853.71</v>
      </c>
      <c r="I692" s="131">
        <v>920.53</v>
      </c>
      <c r="J692" s="131">
        <v>1070</v>
      </c>
      <c r="K692" s="131">
        <v>1070</v>
      </c>
      <c r="L692" s="131">
        <v>979.05</v>
      </c>
      <c r="M692" s="131">
        <v>769.05</v>
      </c>
      <c r="N692" s="131">
        <v>1280</v>
      </c>
      <c r="O692" s="131">
        <f t="shared" si="226"/>
        <v>1280</v>
      </c>
      <c r="P692" s="131">
        <f t="shared" si="227"/>
        <v>1280</v>
      </c>
    </row>
    <row r="693" spans="1:17" ht="34.5" hidden="1" outlineLevel="1" x14ac:dyDescent="0.25">
      <c r="A693" s="79" t="s">
        <v>11</v>
      </c>
      <c r="B693" s="129" t="s">
        <v>574</v>
      </c>
      <c r="C693" s="129" t="s">
        <v>350</v>
      </c>
      <c r="D693" s="129" t="s">
        <v>33</v>
      </c>
      <c r="E693" s="129" t="s">
        <v>15</v>
      </c>
      <c r="F693" s="129" t="s">
        <v>352</v>
      </c>
      <c r="G693" s="130" t="s">
        <v>35</v>
      </c>
      <c r="H693" s="131">
        <v>161.28</v>
      </c>
      <c r="I693" s="131">
        <v>116.69</v>
      </c>
      <c r="J693" s="131">
        <v>52</v>
      </c>
      <c r="K693" s="131">
        <v>52</v>
      </c>
      <c r="L693" s="131">
        <v>52</v>
      </c>
      <c r="M693" s="131">
        <v>49</v>
      </c>
      <c r="N693" s="131"/>
      <c r="O693" s="131">
        <f t="shared" si="226"/>
        <v>0</v>
      </c>
      <c r="P693" s="131">
        <f t="shared" si="227"/>
        <v>0</v>
      </c>
    </row>
    <row r="694" spans="1:17" ht="34.5" hidden="1" outlineLevel="1" x14ac:dyDescent="0.25">
      <c r="A694" s="79" t="s">
        <v>11</v>
      </c>
      <c r="B694" s="129" t="s">
        <v>574</v>
      </c>
      <c r="C694" s="129" t="s">
        <v>350</v>
      </c>
      <c r="D694" s="129" t="s">
        <v>33</v>
      </c>
      <c r="E694" s="129" t="s">
        <v>18</v>
      </c>
      <c r="F694" s="129" t="s">
        <v>352</v>
      </c>
      <c r="G694" s="130" t="s">
        <v>35</v>
      </c>
      <c r="H694" s="131">
        <v>8540.94</v>
      </c>
      <c r="I694" s="131">
        <v>9208.98</v>
      </c>
      <c r="J694" s="131">
        <v>10750</v>
      </c>
      <c r="K694" s="131">
        <v>10490</v>
      </c>
      <c r="L694" s="131">
        <v>9047.869999999999</v>
      </c>
      <c r="M694" s="131">
        <v>6947.87</v>
      </c>
      <c r="N694" s="131">
        <v>12760</v>
      </c>
      <c r="O694" s="131">
        <f t="shared" si="226"/>
        <v>12760</v>
      </c>
      <c r="P694" s="131">
        <f t="shared" si="227"/>
        <v>12760</v>
      </c>
    </row>
    <row r="695" spans="1:17" ht="34.5" hidden="1" outlineLevel="1" x14ac:dyDescent="0.25">
      <c r="A695" s="79" t="s">
        <v>11</v>
      </c>
      <c r="B695" s="129" t="s">
        <v>574</v>
      </c>
      <c r="C695" s="129" t="s">
        <v>350</v>
      </c>
      <c r="D695" s="129" t="s">
        <v>37</v>
      </c>
      <c r="E695" s="129" t="s">
        <v>15</v>
      </c>
      <c r="F695" s="129" t="s">
        <v>352</v>
      </c>
      <c r="G695" s="130" t="s">
        <v>39</v>
      </c>
      <c r="H695" s="131">
        <v>9.2100000000000009</v>
      </c>
      <c r="I695" s="131">
        <v>6.66</v>
      </c>
      <c r="J695" s="131">
        <v>7</v>
      </c>
      <c r="K695" s="131">
        <v>7</v>
      </c>
      <c r="L695" s="131">
        <v>7</v>
      </c>
      <c r="M695" s="131">
        <v>2.8</v>
      </c>
      <c r="N695" s="131"/>
      <c r="O695" s="131">
        <f t="shared" si="226"/>
        <v>0</v>
      </c>
      <c r="P695" s="131">
        <f t="shared" si="227"/>
        <v>0</v>
      </c>
    </row>
    <row r="696" spans="1:17" ht="34.5" hidden="1" outlineLevel="1" x14ac:dyDescent="0.25">
      <c r="A696" s="79" t="s">
        <v>11</v>
      </c>
      <c r="B696" s="129" t="s">
        <v>574</v>
      </c>
      <c r="C696" s="129" t="s">
        <v>350</v>
      </c>
      <c r="D696" s="129" t="s">
        <v>37</v>
      </c>
      <c r="E696" s="129" t="s">
        <v>18</v>
      </c>
      <c r="F696" s="129" t="s">
        <v>352</v>
      </c>
      <c r="G696" s="130" t="s">
        <v>39</v>
      </c>
      <c r="H696" s="131">
        <v>487.73</v>
      </c>
      <c r="I696" s="131">
        <v>526</v>
      </c>
      <c r="J696" s="131">
        <v>610</v>
      </c>
      <c r="K696" s="131">
        <v>610</v>
      </c>
      <c r="L696" s="131">
        <v>559.39</v>
      </c>
      <c r="M696" s="131">
        <v>439.39</v>
      </c>
      <c r="N696" s="131">
        <v>730</v>
      </c>
      <c r="O696" s="131">
        <f t="shared" si="226"/>
        <v>730</v>
      </c>
      <c r="P696" s="131">
        <f t="shared" si="227"/>
        <v>730</v>
      </c>
    </row>
    <row r="697" spans="1:17" ht="34.5" hidden="1" outlineLevel="1" x14ac:dyDescent="0.25">
      <c r="A697" s="79" t="s">
        <v>11</v>
      </c>
      <c r="B697" s="129" t="s">
        <v>574</v>
      </c>
      <c r="C697" s="129" t="s">
        <v>350</v>
      </c>
      <c r="D697" s="129" t="s">
        <v>41</v>
      </c>
      <c r="E697" s="129" t="s">
        <v>15</v>
      </c>
      <c r="F697" s="129" t="s">
        <v>352</v>
      </c>
      <c r="G697" s="130" t="s">
        <v>43</v>
      </c>
      <c r="H697" s="131">
        <v>34.57</v>
      </c>
      <c r="I697" s="131">
        <v>25.01</v>
      </c>
      <c r="J697" s="131">
        <v>15</v>
      </c>
      <c r="K697" s="131">
        <v>15</v>
      </c>
      <c r="L697" s="131">
        <v>15</v>
      </c>
      <c r="M697" s="131">
        <v>10.5</v>
      </c>
      <c r="N697" s="131"/>
      <c r="O697" s="131">
        <f t="shared" si="226"/>
        <v>0</v>
      </c>
      <c r="P697" s="131">
        <f t="shared" si="227"/>
        <v>0</v>
      </c>
    </row>
    <row r="698" spans="1:17" ht="34.5" hidden="1" outlineLevel="1" x14ac:dyDescent="0.25">
      <c r="A698" s="79" t="s">
        <v>11</v>
      </c>
      <c r="B698" s="129" t="s">
        <v>574</v>
      </c>
      <c r="C698" s="129" t="s">
        <v>350</v>
      </c>
      <c r="D698" s="129" t="s">
        <v>41</v>
      </c>
      <c r="E698" s="129" t="s">
        <v>18</v>
      </c>
      <c r="F698" s="129" t="s">
        <v>352</v>
      </c>
      <c r="G698" s="130" t="s">
        <v>43</v>
      </c>
      <c r="H698" s="131">
        <v>1829.96</v>
      </c>
      <c r="I698" s="131">
        <v>1973.58</v>
      </c>
      <c r="J698" s="131">
        <v>2300</v>
      </c>
      <c r="K698" s="131">
        <v>2300</v>
      </c>
      <c r="L698" s="131">
        <v>2842.94</v>
      </c>
      <c r="M698" s="131">
        <v>2392.94</v>
      </c>
      <c r="N698" s="131">
        <v>2735</v>
      </c>
      <c r="O698" s="131">
        <f t="shared" si="226"/>
        <v>2735</v>
      </c>
      <c r="P698" s="131">
        <f t="shared" si="227"/>
        <v>2735</v>
      </c>
    </row>
    <row r="699" spans="1:17" ht="34.5" hidden="1" outlineLevel="1" x14ac:dyDescent="0.25">
      <c r="A699" s="79" t="s">
        <v>11</v>
      </c>
      <c r="B699" s="129" t="s">
        <v>574</v>
      </c>
      <c r="C699" s="129" t="s">
        <v>350</v>
      </c>
      <c r="D699" s="129" t="s">
        <v>45</v>
      </c>
      <c r="E699" s="129" t="s">
        <v>15</v>
      </c>
      <c r="F699" s="129" t="s">
        <v>352</v>
      </c>
      <c r="G699" s="130" t="s">
        <v>47</v>
      </c>
      <c r="H699" s="131">
        <v>11.53</v>
      </c>
      <c r="I699" s="131">
        <v>8.34</v>
      </c>
      <c r="J699" s="131">
        <v>5</v>
      </c>
      <c r="K699" s="131">
        <v>5</v>
      </c>
      <c r="L699" s="131">
        <v>5</v>
      </c>
      <c r="M699" s="131">
        <v>3.5</v>
      </c>
      <c r="N699" s="131"/>
      <c r="O699" s="131">
        <f t="shared" si="226"/>
        <v>0</v>
      </c>
      <c r="P699" s="131">
        <f t="shared" si="227"/>
        <v>0</v>
      </c>
    </row>
    <row r="700" spans="1:17" ht="34.5" hidden="1" outlineLevel="1" x14ac:dyDescent="0.25">
      <c r="A700" s="79" t="s">
        <v>11</v>
      </c>
      <c r="B700" s="129" t="s">
        <v>574</v>
      </c>
      <c r="C700" s="129" t="s">
        <v>350</v>
      </c>
      <c r="D700" s="129" t="s">
        <v>45</v>
      </c>
      <c r="E700" s="129" t="s">
        <v>18</v>
      </c>
      <c r="F700" s="129" t="s">
        <v>352</v>
      </c>
      <c r="G700" s="130" t="s">
        <v>47</v>
      </c>
      <c r="H700" s="131">
        <v>609.82000000000005</v>
      </c>
      <c r="I700" s="131">
        <v>657.74</v>
      </c>
      <c r="J700" s="131">
        <v>767</v>
      </c>
      <c r="K700" s="131">
        <v>887</v>
      </c>
      <c r="L700" s="131">
        <v>1125.6799999999998</v>
      </c>
      <c r="M700" s="131">
        <v>975.68</v>
      </c>
      <c r="N700" s="131">
        <v>916</v>
      </c>
      <c r="O700" s="131">
        <f t="shared" si="226"/>
        <v>916</v>
      </c>
      <c r="P700" s="131">
        <f t="shared" si="227"/>
        <v>916</v>
      </c>
      <c r="Q700" s="37"/>
    </row>
    <row r="701" spans="1:17" ht="34.5" hidden="1" outlineLevel="1" x14ac:dyDescent="0.25">
      <c r="A701" s="79" t="s">
        <v>11</v>
      </c>
      <c r="B701" s="129" t="s">
        <v>574</v>
      </c>
      <c r="C701" s="129" t="s">
        <v>350</v>
      </c>
      <c r="D701" s="129" t="s">
        <v>49</v>
      </c>
      <c r="E701" s="129" t="s">
        <v>15</v>
      </c>
      <c r="F701" s="129" t="s">
        <v>352</v>
      </c>
      <c r="G701" s="130" t="s">
        <v>51</v>
      </c>
      <c r="H701" s="131">
        <v>54.72</v>
      </c>
      <c r="I701" s="131">
        <v>39.590000000000003</v>
      </c>
      <c r="J701" s="131">
        <v>25</v>
      </c>
      <c r="K701" s="131">
        <v>65</v>
      </c>
      <c r="L701" s="131">
        <v>65</v>
      </c>
      <c r="M701" s="131">
        <v>35.630000000000003</v>
      </c>
      <c r="N701" s="131"/>
      <c r="O701" s="131">
        <f t="shared" si="226"/>
        <v>0</v>
      </c>
      <c r="P701" s="131">
        <f t="shared" si="227"/>
        <v>0</v>
      </c>
    </row>
    <row r="702" spans="1:17" ht="34.5" hidden="1" outlineLevel="1" x14ac:dyDescent="0.25">
      <c r="A702" s="79" t="s">
        <v>11</v>
      </c>
      <c r="B702" s="129" t="s">
        <v>574</v>
      </c>
      <c r="C702" s="129" t="s">
        <v>350</v>
      </c>
      <c r="D702" s="129" t="s">
        <v>49</v>
      </c>
      <c r="E702" s="129" t="s">
        <v>18</v>
      </c>
      <c r="F702" s="129" t="s">
        <v>352</v>
      </c>
      <c r="G702" s="130" t="s">
        <v>51</v>
      </c>
      <c r="H702" s="131">
        <v>2897.43</v>
      </c>
      <c r="I702" s="131">
        <v>3124.12</v>
      </c>
      <c r="J702" s="131">
        <v>3640</v>
      </c>
      <c r="K702" s="131">
        <v>3480</v>
      </c>
      <c r="L702" s="131">
        <v>3303.26</v>
      </c>
      <c r="M702" s="131">
        <v>2590.7600000000002</v>
      </c>
      <c r="N702" s="131">
        <v>4330</v>
      </c>
      <c r="O702" s="131">
        <f t="shared" si="226"/>
        <v>4330</v>
      </c>
      <c r="P702" s="131">
        <f t="shared" si="227"/>
        <v>4330</v>
      </c>
    </row>
    <row r="703" spans="1:17" ht="23.25" hidden="1" outlineLevel="1" x14ac:dyDescent="0.25">
      <c r="A703" s="66"/>
      <c r="B703" s="129" t="s">
        <v>574</v>
      </c>
      <c r="C703" s="129" t="s">
        <v>350</v>
      </c>
      <c r="D703" s="129" t="s">
        <v>525</v>
      </c>
      <c r="E703" s="129"/>
      <c r="F703" s="129"/>
      <c r="G703" s="130" t="s">
        <v>529</v>
      </c>
      <c r="H703" s="131">
        <f>SUM(H687:H702)</f>
        <v>22018.429999999997</v>
      </c>
      <c r="I703" s="131">
        <f t="shared" ref="I703:P703" si="229">SUM(I687:I702)</f>
        <v>23898.61</v>
      </c>
      <c r="J703" s="131">
        <f t="shared" si="229"/>
        <v>27567</v>
      </c>
      <c r="K703" s="131">
        <f t="shared" si="229"/>
        <v>27307</v>
      </c>
      <c r="L703" s="131">
        <f t="shared" si="229"/>
        <v>25647.879999999997</v>
      </c>
      <c r="M703" s="131">
        <f t="shared" si="229"/>
        <v>20136.71</v>
      </c>
      <c r="N703" s="131">
        <f t="shared" si="229"/>
        <v>32471</v>
      </c>
      <c r="O703" s="131">
        <f t="shared" si="229"/>
        <v>32471</v>
      </c>
      <c r="P703" s="131">
        <f t="shared" si="229"/>
        <v>32471</v>
      </c>
    </row>
    <row r="704" spans="1:17" ht="23.25" hidden="1" outlineLevel="1" x14ac:dyDescent="0.25">
      <c r="A704" s="79" t="s">
        <v>11</v>
      </c>
      <c r="B704" s="129" t="s">
        <v>574</v>
      </c>
      <c r="C704" s="129" t="s">
        <v>350</v>
      </c>
      <c r="D704" s="129" t="s">
        <v>55</v>
      </c>
      <c r="E704" s="129" t="s">
        <v>15</v>
      </c>
      <c r="F704" s="129" t="s">
        <v>352</v>
      </c>
      <c r="G704" s="130" t="s">
        <v>354</v>
      </c>
      <c r="H704" s="131">
        <v>79</v>
      </c>
      <c r="I704" s="131">
        <v>0</v>
      </c>
      <c r="J704" s="131">
        <v>0</v>
      </c>
      <c r="K704" s="131">
        <v>0</v>
      </c>
      <c r="L704" s="131">
        <v>0</v>
      </c>
      <c r="M704" s="131">
        <v>0</v>
      </c>
      <c r="N704" s="131">
        <v>0</v>
      </c>
      <c r="O704" s="131">
        <f t="shared" si="226"/>
        <v>0</v>
      </c>
      <c r="P704" s="131">
        <f t="shared" si="227"/>
        <v>0</v>
      </c>
      <c r="Q704" s="37"/>
    </row>
    <row r="705" spans="1:17" ht="23.25" hidden="1" outlineLevel="1" x14ac:dyDescent="0.25">
      <c r="A705" s="79" t="s">
        <v>11</v>
      </c>
      <c r="B705" s="129" t="s">
        <v>574</v>
      </c>
      <c r="C705" s="129" t="s">
        <v>350</v>
      </c>
      <c r="D705" s="129" t="s">
        <v>55</v>
      </c>
      <c r="E705" s="129" t="s">
        <v>18</v>
      </c>
      <c r="F705" s="129" t="s">
        <v>352</v>
      </c>
      <c r="G705" s="130" t="s">
        <v>354</v>
      </c>
      <c r="H705" s="131">
        <v>0</v>
      </c>
      <c r="I705" s="131">
        <v>0</v>
      </c>
      <c r="J705" s="131">
        <v>50</v>
      </c>
      <c r="K705" s="131">
        <v>50</v>
      </c>
      <c r="L705" s="131">
        <v>0</v>
      </c>
      <c r="M705" s="131">
        <v>0</v>
      </c>
      <c r="N705" s="131">
        <v>100</v>
      </c>
      <c r="O705" s="131">
        <f t="shared" si="226"/>
        <v>100</v>
      </c>
      <c r="P705" s="131">
        <f t="shared" si="227"/>
        <v>100</v>
      </c>
      <c r="Q705" s="37"/>
    </row>
    <row r="706" spans="1:17" hidden="1" outlineLevel="1" x14ac:dyDescent="0.25">
      <c r="A706" s="66"/>
      <c r="B706" s="129" t="s">
        <v>574</v>
      </c>
      <c r="C706" s="129" t="s">
        <v>350</v>
      </c>
      <c r="D706" s="129" t="s">
        <v>537</v>
      </c>
      <c r="E706" s="129"/>
      <c r="F706" s="129"/>
      <c r="G706" s="130" t="s">
        <v>683</v>
      </c>
      <c r="H706" s="131">
        <f>SUM(H704:H705)</f>
        <v>79</v>
      </c>
      <c r="I706" s="131">
        <f t="shared" ref="I706:P706" si="230">SUM(I704:I705)</f>
        <v>0</v>
      </c>
      <c r="J706" s="131">
        <f t="shared" si="230"/>
        <v>50</v>
      </c>
      <c r="K706" s="131">
        <f t="shared" si="230"/>
        <v>50</v>
      </c>
      <c r="L706" s="131">
        <f t="shared" si="230"/>
        <v>0</v>
      </c>
      <c r="M706" s="131">
        <f t="shared" si="230"/>
        <v>0</v>
      </c>
      <c r="N706" s="131">
        <f t="shared" si="230"/>
        <v>100</v>
      </c>
      <c r="O706" s="131">
        <f t="shared" si="230"/>
        <v>100</v>
      </c>
      <c r="P706" s="131">
        <f t="shared" si="230"/>
        <v>100</v>
      </c>
      <c r="Q706" s="37"/>
    </row>
    <row r="707" spans="1:17" hidden="1" outlineLevel="1" x14ac:dyDescent="0.25">
      <c r="A707" s="79" t="s">
        <v>11</v>
      </c>
      <c r="B707" s="129" t="s">
        <v>574</v>
      </c>
      <c r="C707" s="129" t="s">
        <v>350</v>
      </c>
      <c r="D707" s="129" t="s">
        <v>57</v>
      </c>
      <c r="E707" s="129" t="s">
        <v>18</v>
      </c>
      <c r="F707" s="129" t="s">
        <v>352</v>
      </c>
      <c r="G707" s="130" t="s">
        <v>358</v>
      </c>
      <c r="H707" s="131">
        <v>1083.04</v>
      </c>
      <c r="I707" s="131">
        <v>883.51</v>
      </c>
      <c r="J707" s="131">
        <v>1000</v>
      </c>
      <c r="K707" s="131">
        <v>1000</v>
      </c>
      <c r="L707" s="131">
        <v>800</v>
      </c>
      <c r="M707" s="131">
        <v>727.49</v>
      </c>
      <c r="N707" s="131">
        <v>1100</v>
      </c>
      <c r="O707" s="131">
        <f t="shared" si="226"/>
        <v>1100</v>
      </c>
      <c r="P707" s="131">
        <f t="shared" si="227"/>
        <v>1100</v>
      </c>
    </row>
    <row r="708" spans="1:17" hidden="1" outlineLevel="1" x14ac:dyDescent="0.25">
      <c r="A708" s="79" t="s">
        <v>11</v>
      </c>
      <c r="B708" s="129" t="s">
        <v>574</v>
      </c>
      <c r="C708" s="129" t="s">
        <v>350</v>
      </c>
      <c r="D708" s="129" t="s">
        <v>57</v>
      </c>
      <c r="E708" s="129" t="s">
        <v>18</v>
      </c>
      <c r="F708" s="129" t="s">
        <v>352</v>
      </c>
      <c r="G708" s="130" t="s">
        <v>359</v>
      </c>
      <c r="H708" s="131">
        <v>1153.9100000000001</v>
      </c>
      <c r="I708" s="131">
        <v>1731.22</v>
      </c>
      <c r="J708" s="131">
        <v>1632</v>
      </c>
      <c r="K708" s="131">
        <v>1632</v>
      </c>
      <c r="L708" s="131">
        <v>1100</v>
      </c>
      <c r="M708" s="131">
        <v>864.39</v>
      </c>
      <c r="N708" s="135">
        <v>1200</v>
      </c>
      <c r="O708" s="131">
        <f t="shared" si="226"/>
        <v>1200</v>
      </c>
      <c r="P708" s="131">
        <f t="shared" si="227"/>
        <v>1200</v>
      </c>
    </row>
    <row r="709" spans="1:17" ht="23.25" hidden="1" outlineLevel="1" x14ac:dyDescent="0.25">
      <c r="A709" s="79" t="s">
        <v>11</v>
      </c>
      <c r="B709" s="129" t="s">
        <v>574</v>
      </c>
      <c r="C709" s="129" t="s">
        <v>350</v>
      </c>
      <c r="D709" s="129" t="s">
        <v>73</v>
      </c>
      <c r="E709" s="129" t="s">
        <v>18</v>
      </c>
      <c r="F709" s="129" t="s">
        <v>352</v>
      </c>
      <c r="G709" s="130" t="s">
        <v>74</v>
      </c>
      <c r="H709" s="131">
        <v>12</v>
      </c>
      <c r="I709" s="131">
        <v>12</v>
      </c>
      <c r="J709" s="131">
        <v>12</v>
      </c>
      <c r="K709" s="131">
        <v>12</v>
      </c>
      <c r="L709" s="131">
        <v>12</v>
      </c>
      <c r="M709" s="131">
        <v>12</v>
      </c>
      <c r="N709" s="131">
        <v>12</v>
      </c>
      <c r="O709" s="131">
        <f t="shared" si="226"/>
        <v>12</v>
      </c>
      <c r="P709" s="131">
        <f t="shared" si="227"/>
        <v>12</v>
      </c>
    </row>
    <row r="710" spans="1:17" ht="23.25" hidden="1" outlineLevel="1" x14ac:dyDescent="0.25">
      <c r="A710" s="79" t="s">
        <v>11</v>
      </c>
      <c r="B710" s="129" t="s">
        <v>574</v>
      </c>
      <c r="C710" s="129" t="s">
        <v>350</v>
      </c>
      <c r="D710" s="129" t="s">
        <v>75</v>
      </c>
      <c r="E710" s="129" t="s">
        <v>18</v>
      </c>
      <c r="F710" s="129" t="s">
        <v>352</v>
      </c>
      <c r="G710" s="130" t="s">
        <v>362</v>
      </c>
      <c r="H710" s="131">
        <v>226.61</v>
      </c>
      <c r="I710" s="131">
        <v>225.97</v>
      </c>
      <c r="J710" s="131">
        <v>230</v>
      </c>
      <c r="K710" s="131">
        <v>230</v>
      </c>
      <c r="L710" s="131">
        <v>150</v>
      </c>
      <c r="M710" s="131">
        <v>144.21</v>
      </c>
      <c r="N710" s="131">
        <v>230</v>
      </c>
      <c r="O710" s="131">
        <f t="shared" si="226"/>
        <v>230</v>
      </c>
      <c r="P710" s="131">
        <f t="shared" si="227"/>
        <v>230</v>
      </c>
    </row>
    <row r="711" spans="1:17" hidden="1" outlineLevel="1" x14ac:dyDescent="0.25">
      <c r="A711" s="66"/>
      <c r="B711" s="129" t="s">
        <v>574</v>
      </c>
      <c r="C711" s="129" t="s">
        <v>350</v>
      </c>
      <c r="D711" s="129" t="s">
        <v>538</v>
      </c>
      <c r="E711" s="129"/>
      <c r="F711" s="129"/>
      <c r="G711" s="130" t="s">
        <v>198</v>
      </c>
      <c r="H711" s="131">
        <f>SUM(H707:H710)</f>
        <v>2475.56</v>
      </c>
      <c r="I711" s="131">
        <f t="shared" ref="I711:P711" si="231">SUM(I707:I710)</f>
        <v>2852.7</v>
      </c>
      <c r="J711" s="131">
        <f t="shared" si="231"/>
        <v>2874</v>
      </c>
      <c r="K711" s="131">
        <f t="shared" si="231"/>
        <v>2874</v>
      </c>
      <c r="L711" s="131">
        <f t="shared" si="231"/>
        <v>2062</v>
      </c>
      <c r="M711" s="131">
        <f t="shared" si="231"/>
        <v>1748.0900000000001</v>
      </c>
      <c r="N711" s="131">
        <f t="shared" si="231"/>
        <v>2542</v>
      </c>
      <c r="O711" s="131">
        <f t="shared" si="231"/>
        <v>2542</v>
      </c>
      <c r="P711" s="131">
        <f t="shared" si="231"/>
        <v>2542</v>
      </c>
    </row>
    <row r="712" spans="1:17" ht="23.25" hidden="1" outlineLevel="1" x14ac:dyDescent="0.25">
      <c r="A712" s="79" t="s">
        <v>11</v>
      </c>
      <c r="B712" s="129" t="s">
        <v>574</v>
      </c>
      <c r="C712" s="129" t="s">
        <v>350</v>
      </c>
      <c r="D712" s="129" t="s">
        <v>78</v>
      </c>
      <c r="E712" s="129" t="s">
        <v>15</v>
      </c>
      <c r="F712" s="129" t="s">
        <v>352</v>
      </c>
      <c r="G712" s="130" t="s">
        <v>363</v>
      </c>
      <c r="H712" s="131">
        <v>99.9</v>
      </c>
      <c r="I712" s="131">
        <f>44.9+3443.9</f>
        <v>3488.8</v>
      </c>
      <c r="J712" s="131">
        <v>500</v>
      </c>
      <c r="K712" s="131">
        <v>500</v>
      </c>
      <c r="L712" s="131">
        <v>70</v>
      </c>
      <c r="M712" s="131">
        <v>69.930000000000007</v>
      </c>
      <c r="N712" s="131">
        <v>514</v>
      </c>
      <c r="O712" s="131">
        <f t="shared" si="226"/>
        <v>514</v>
      </c>
      <c r="P712" s="131">
        <f t="shared" si="227"/>
        <v>514</v>
      </c>
    </row>
    <row r="713" spans="1:17" ht="23.25" hidden="1" outlineLevel="1" x14ac:dyDescent="0.25">
      <c r="A713" s="79" t="s">
        <v>11</v>
      </c>
      <c r="B713" s="129" t="s">
        <v>574</v>
      </c>
      <c r="C713" s="129" t="s">
        <v>350</v>
      </c>
      <c r="D713" s="129" t="s">
        <v>81</v>
      </c>
      <c r="E713" s="129" t="s">
        <v>18</v>
      </c>
      <c r="F713" s="129" t="s">
        <v>352</v>
      </c>
      <c r="G713" s="130" t="s">
        <v>365</v>
      </c>
      <c r="H713" s="131">
        <v>49.8</v>
      </c>
      <c r="I713" s="131">
        <v>0</v>
      </c>
      <c r="J713" s="131">
        <v>200</v>
      </c>
      <c r="K713" s="131">
        <v>200</v>
      </c>
      <c r="L713" s="131">
        <v>0</v>
      </c>
      <c r="M713" s="131">
        <v>0</v>
      </c>
      <c r="N713" s="131">
        <v>200</v>
      </c>
      <c r="O713" s="131">
        <f t="shared" si="226"/>
        <v>200</v>
      </c>
      <c r="P713" s="131">
        <f t="shared" si="227"/>
        <v>200</v>
      </c>
    </row>
    <row r="714" spans="1:17" ht="23.25" hidden="1" outlineLevel="1" x14ac:dyDescent="0.25">
      <c r="A714" s="79" t="s">
        <v>11</v>
      </c>
      <c r="B714" s="129" t="s">
        <v>574</v>
      </c>
      <c r="C714" s="129" t="s">
        <v>350</v>
      </c>
      <c r="D714" s="129" t="s">
        <v>89</v>
      </c>
      <c r="E714" s="129" t="s">
        <v>15</v>
      </c>
      <c r="F714" s="129" t="s">
        <v>352</v>
      </c>
      <c r="G714" s="130" t="s">
        <v>369</v>
      </c>
      <c r="H714" s="131">
        <v>47.45</v>
      </c>
      <c r="I714" s="131">
        <v>178.25</v>
      </c>
      <c r="J714" s="131">
        <v>150</v>
      </c>
      <c r="K714" s="131">
        <v>150</v>
      </c>
      <c r="L714" s="131">
        <v>130</v>
      </c>
      <c r="M714" s="131">
        <v>122.76</v>
      </c>
      <c r="N714" s="131">
        <v>200</v>
      </c>
      <c r="O714" s="131">
        <f t="shared" si="226"/>
        <v>200</v>
      </c>
      <c r="P714" s="131">
        <f t="shared" si="227"/>
        <v>200</v>
      </c>
    </row>
    <row r="715" spans="1:17" ht="23.25" hidden="1" outlineLevel="1" x14ac:dyDescent="0.25">
      <c r="A715" s="79" t="s">
        <v>11</v>
      </c>
      <c r="B715" s="129" t="s">
        <v>574</v>
      </c>
      <c r="C715" s="129" t="s">
        <v>350</v>
      </c>
      <c r="D715" s="129" t="s">
        <v>89</v>
      </c>
      <c r="E715" s="129" t="s">
        <v>18</v>
      </c>
      <c r="F715" s="129" t="s">
        <v>352</v>
      </c>
      <c r="G715" s="130" t="s">
        <v>369</v>
      </c>
      <c r="H715" s="131">
        <v>540.71</v>
      </c>
      <c r="I715" s="131">
        <v>287.31</v>
      </c>
      <c r="J715" s="131">
        <v>150</v>
      </c>
      <c r="K715" s="131">
        <v>470</v>
      </c>
      <c r="L715" s="131">
        <v>470</v>
      </c>
      <c r="M715" s="131">
        <v>461.19</v>
      </c>
      <c r="N715" s="135">
        <v>300</v>
      </c>
      <c r="O715" s="131">
        <f t="shared" si="226"/>
        <v>300</v>
      </c>
      <c r="P715" s="131">
        <f t="shared" si="227"/>
        <v>300</v>
      </c>
    </row>
    <row r="716" spans="1:17" ht="23.25" hidden="1" outlineLevel="1" x14ac:dyDescent="0.25">
      <c r="A716" s="79" t="s">
        <v>11</v>
      </c>
      <c r="B716" s="129" t="s">
        <v>574</v>
      </c>
      <c r="C716" s="129" t="s">
        <v>350</v>
      </c>
      <c r="D716" s="129" t="s">
        <v>89</v>
      </c>
      <c r="E716" s="129" t="s">
        <v>18</v>
      </c>
      <c r="F716" s="129" t="s">
        <v>352</v>
      </c>
      <c r="G716" s="130" t="s">
        <v>372</v>
      </c>
      <c r="H716" s="131">
        <f>587.05+1555.19</f>
        <v>2142.2399999999998</v>
      </c>
      <c r="I716" s="131">
        <v>1498.77</v>
      </c>
      <c r="J716" s="131">
        <v>650</v>
      </c>
      <c r="K716" s="131">
        <v>270</v>
      </c>
      <c r="L716" s="131">
        <v>130</v>
      </c>
      <c r="M716" s="131">
        <v>128.19999999999999</v>
      </c>
      <c r="N716" s="135">
        <v>200</v>
      </c>
      <c r="O716" s="131">
        <f t="shared" si="226"/>
        <v>200</v>
      </c>
      <c r="P716" s="131">
        <f t="shared" si="227"/>
        <v>200</v>
      </c>
    </row>
    <row r="717" spans="1:17" ht="23.25" hidden="1" outlineLevel="1" x14ac:dyDescent="0.25">
      <c r="A717" s="79" t="s">
        <v>11</v>
      </c>
      <c r="B717" s="129" t="s">
        <v>574</v>
      </c>
      <c r="C717" s="129" t="s">
        <v>350</v>
      </c>
      <c r="D717" s="129" t="s">
        <v>89</v>
      </c>
      <c r="E717" s="129" t="s">
        <v>18</v>
      </c>
      <c r="F717" s="129" t="s">
        <v>352</v>
      </c>
      <c r="G717" s="130" t="s">
        <v>373</v>
      </c>
      <c r="H717" s="131">
        <v>143.76</v>
      </c>
      <c r="I717" s="131">
        <v>37.06</v>
      </c>
      <c r="J717" s="131">
        <v>100</v>
      </c>
      <c r="K717" s="131">
        <v>160</v>
      </c>
      <c r="L717" s="131">
        <v>160</v>
      </c>
      <c r="M717" s="131">
        <v>159.72999999999999</v>
      </c>
      <c r="N717" s="131">
        <v>250</v>
      </c>
      <c r="O717" s="131">
        <f t="shared" si="226"/>
        <v>250</v>
      </c>
      <c r="P717" s="131">
        <f t="shared" si="227"/>
        <v>250</v>
      </c>
    </row>
    <row r="718" spans="1:17" ht="23.25" hidden="1" outlineLevel="1" x14ac:dyDescent="0.25">
      <c r="A718" s="79" t="s">
        <v>11</v>
      </c>
      <c r="B718" s="129" t="s">
        <v>574</v>
      </c>
      <c r="C718" s="129" t="s">
        <v>350</v>
      </c>
      <c r="D718" s="129" t="s">
        <v>102</v>
      </c>
      <c r="E718" s="129" t="s">
        <v>15</v>
      </c>
      <c r="F718" s="129" t="s">
        <v>352</v>
      </c>
      <c r="G718" s="130" t="s">
        <v>376</v>
      </c>
      <c r="H718" s="131">
        <v>34.5</v>
      </c>
      <c r="I718" s="131">
        <v>10.8</v>
      </c>
      <c r="J718" s="131">
        <v>500</v>
      </c>
      <c r="K718" s="131">
        <v>500</v>
      </c>
      <c r="L718" s="131">
        <v>20</v>
      </c>
      <c r="M718" s="131">
        <v>19.8</v>
      </c>
      <c r="N718" s="131">
        <v>500</v>
      </c>
      <c r="O718" s="131">
        <f t="shared" si="226"/>
        <v>500</v>
      </c>
      <c r="P718" s="131">
        <f t="shared" si="227"/>
        <v>500</v>
      </c>
    </row>
    <row r="719" spans="1:17" ht="23.25" hidden="1" outlineLevel="1" x14ac:dyDescent="0.25">
      <c r="A719" s="79" t="s">
        <v>11</v>
      </c>
      <c r="B719" s="129" t="s">
        <v>574</v>
      </c>
      <c r="C719" s="129" t="s">
        <v>350</v>
      </c>
      <c r="D719" s="129" t="s">
        <v>104</v>
      </c>
      <c r="E719" s="129" t="s">
        <v>15</v>
      </c>
      <c r="F719" s="129" t="s">
        <v>352</v>
      </c>
      <c r="G719" s="130" t="s">
        <v>377</v>
      </c>
      <c r="H719" s="131">
        <v>33.57</v>
      </c>
      <c r="I719" s="131">
        <v>0</v>
      </c>
      <c r="J719" s="131">
        <v>100</v>
      </c>
      <c r="K719" s="131">
        <v>100</v>
      </c>
      <c r="L719" s="131">
        <v>0</v>
      </c>
      <c r="M719" s="131">
        <v>0</v>
      </c>
      <c r="N719" s="131">
        <v>100</v>
      </c>
      <c r="O719" s="131">
        <f t="shared" si="226"/>
        <v>100</v>
      </c>
      <c r="P719" s="131">
        <f t="shared" si="227"/>
        <v>100</v>
      </c>
    </row>
    <row r="720" spans="1:17" ht="23.25" hidden="1" outlineLevel="1" x14ac:dyDescent="0.25">
      <c r="A720" s="79" t="s">
        <v>11</v>
      </c>
      <c r="B720" s="129" t="s">
        <v>574</v>
      </c>
      <c r="C720" s="129" t="s">
        <v>350</v>
      </c>
      <c r="D720" s="129" t="s">
        <v>104</v>
      </c>
      <c r="E720" s="129" t="s">
        <v>18</v>
      </c>
      <c r="F720" s="129" t="s">
        <v>352</v>
      </c>
      <c r="G720" s="130" t="s">
        <v>377</v>
      </c>
      <c r="H720" s="131">
        <v>162.36000000000001</v>
      </c>
      <c r="I720" s="131">
        <v>0</v>
      </c>
      <c r="J720" s="131">
        <v>100</v>
      </c>
      <c r="K720" s="131">
        <v>100</v>
      </c>
      <c r="L720" s="131">
        <v>33</v>
      </c>
      <c r="M720" s="131">
        <v>34.700000000000003</v>
      </c>
      <c r="N720" s="131">
        <v>250</v>
      </c>
      <c r="O720" s="131">
        <f t="shared" si="226"/>
        <v>250</v>
      </c>
      <c r="P720" s="131">
        <f t="shared" si="227"/>
        <v>250</v>
      </c>
    </row>
    <row r="721" spans="1:16" hidden="1" outlineLevel="1" x14ac:dyDescent="0.25">
      <c r="A721" s="66"/>
      <c r="B721" s="129" t="s">
        <v>574</v>
      </c>
      <c r="C721" s="129" t="s">
        <v>350</v>
      </c>
      <c r="D721" s="129" t="s">
        <v>526</v>
      </c>
      <c r="E721" s="129"/>
      <c r="F721" s="129"/>
      <c r="G721" s="130" t="s">
        <v>649</v>
      </c>
      <c r="H721" s="131">
        <f>SUM(H712:H720)</f>
        <v>3254.29</v>
      </c>
      <c r="I721" s="131">
        <f t="shared" ref="I721:P721" si="232">SUM(I712:I720)</f>
        <v>5500.9900000000007</v>
      </c>
      <c r="J721" s="131">
        <f t="shared" si="232"/>
        <v>2450</v>
      </c>
      <c r="K721" s="131">
        <f t="shared" si="232"/>
        <v>2450</v>
      </c>
      <c r="L721" s="131">
        <f t="shared" si="232"/>
        <v>1013</v>
      </c>
      <c r="M721" s="131">
        <f t="shared" si="232"/>
        <v>996.31</v>
      </c>
      <c r="N721" s="131">
        <f t="shared" si="232"/>
        <v>2514</v>
      </c>
      <c r="O721" s="131">
        <f t="shared" si="232"/>
        <v>2514</v>
      </c>
      <c r="P721" s="131">
        <f t="shared" si="232"/>
        <v>2514</v>
      </c>
    </row>
    <row r="722" spans="1:16" hidden="1" outlineLevel="1" x14ac:dyDescent="0.25">
      <c r="A722" s="79" t="s">
        <v>11</v>
      </c>
      <c r="B722" s="129" t="s">
        <v>574</v>
      </c>
      <c r="C722" s="129" t="s">
        <v>350</v>
      </c>
      <c r="D722" s="129" t="s">
        <v>111</v>
      </c>
      <c r="E722" s="129" t="s">
        <v>18</v>
      </c>
      <c r="F722" s="129" t="s">
        <v>352</v>
      </c>
      <c r="G722" s="130" t="s">
        <v>382</v>
      </c>
      <c r="H722" s="131">
        <v>0</v>
      </c>
      <c r="I722" s="131">
        <v>0</v>
      </c>
      <c r="J722" s="131">
        <v>300</v>
      </c>
      <c r="K722" s="131">
        <v>100</v>
      </c>
      <c r="L722" s="131">
        <v>0</v>
      </c>
      <c r="M722" s="131">
        <v>0</v>
      </c>
      <c r="N722" s="131">
        <v>100</v>
      </c>
      <c r="O722" s="131">
        <f t="shared" si="226"/>
        <v>100</v>
      </c>
      <c r="P722" s="131">
        <f t="shared" si="227"/>
        <v>100</v>
      </c>
    </row>
    <row r="723" spans="1:16" ht="23.25" hidden="1" outlineLevel="1" x14ac:dyDescent="0.25">
      <c r="A723" s="79" t="s">
        <v>11</v>
      </c>
      <c r="B723" s="129" t="s">
        <v>574</v>
      </c>
      <c r="C723" s="129" t="s">
        <v>350</v>
      </c>
      <c r="D723" s="129" t="s">
        <v>113</v>
      </c>
      <c r="E723" s="129" t="s">
        <v>18</v>
      </c>
      <c r="F723" s="129" t="s">
        <v>352</v>
      </c>
      <c r="G723" s="130" t="s">
        <v>384</v>
      </c>
      <c r="H723" s="131">
        <v>45.6</v>
      </c>
      <c r="I723" s="131">
        <v>0</v>
      </c>
      <c r="J723" s="131">
        <v>0</v>
      </c>
      <c r="K723" s="131">
        <v>0</v>
      </c>
      <c r="L723" s="131">
        <v>0</v>
      </c>
      <c r="M723" s="131">
        <v>0</v>
      </c>
      <c r="N723" s="131">
        <v>200</v>
      </c>
      <c r="O723" s="131">
        <f t="shared" si="226"/>
        <v>200</v>
      </c>
      <c r="P723" s="131">
        <f t="shared" si="227"/>
        <v>200</v>
      </c>
    </row>
    <row r="724" spans="1:16" ht="34.5" hidden="1" outlineLevel="1" x14ac:dyDescent="0.25">
      <c r="A724" s="79" t="s">
        <v>11</v>
      </c>
      <c r="B724" s="129" t="s">
        <v>574</v>
      </c>
      <c r="C724" s="129" t="s">
        <v>350</v>
      </c>
      <c r="D724" s="129" t="s">
        <v>115</v>
      </c>
      <c r="E724" s="129" t="s">
        <v>18</v>
      </c>
      <c r="F724" s="129" t="s">
        <v>352</v>
      </c>
      <c r="G724" s="130" t="s">
        <v>385</v>
      </c>
      <c r="H724" s="131">
        <v>129.76</v>
      </c>
      <c r="I724" s="131">
        <v>159.19999999999999</v>
      </c>
      <c r="J724" s="131">
        <v>100</v>
      </c>
      <c r="K724" s="131">
        <v>300</v>
      </c>
      <c r="L724" s="131">
        <v>300</v>
      </c>
      <c r="M724" s="131">
        <v>256.36</v>
      </c>
      <c r="N724" s="131">
        <v>100</v>
      </c>
      <c r="O724" s="131">
        <f t="shared" si="226"/>
        <v>100</v>
      </c>
      <c r="P724" s="131">
        <f t="shared" si="227"/>
        <v>100</v>
      </c>
    </row>
    <row r="725" spans="1:16" ht="34.5" hidden="1" outlineLevel="1" x14ac:dyDescent="0.25">
      <c r="A725" s="79" t="s">
        <v>11</v>
      </c>
      <c r="B725" s="129" t="s">
        <v>574</v>
      </c>
      <c r="C725" s="129" t="s">
        <v>350</v>
      </c>
      <c r="D725" s="129" t="s">
        <v>117</v>
      </c>
      <c r="E725" s="129" t="s">
        <v>18</v>
      </c>
      <c r="F725" s="129" t="s">
        <v>352</v>
      </c>
      <c r="G725" s="130" t="s">
        <v>387</v>
      </c>
      <c r="H725" s="131">
        <v>0</v>
      </c>
      <c r="I725" s="131">
        <v>184.9</v>
      </c>
      <c r="J725" s="131">
        <v>150</v>
      </c>
      <c r="K725" s="131">
        <v>150</v>
      </c>
      <c r="L725" s="131">
        <v>180</v>
      </c>
      <c r="M725" s="131">
        <v>150</v>
      </c>
      <c r="N725" s="131">
        <v>150</v>
      </c>
      <c r="O725" s="131">
        <f t="shared" si="226"/>
        <v>150</v>
      </c>
      <c r="P725" s="131">
        <f t="shared" si="227"/>
        <v>150</v>
      </c>
    </row>
    <row r="726" spans="1:16" ht="23.25" hidden="1" outlineLevel="1" x14ac:dyDescent="0.25">
      <c r="A726" s="66"/>
      <c r="B726" s="129" t="s">
        <v>574</v>
      </c>
      <c r="C726" s="129" t="s">
        <v>350</v>
      </c>
      <c r="D726" s="129" t="s">
        <v>530</v>
      </c>
      <c r="E726" s="129"/>
      <c r="F726" s="129"/>
      <c r="G726" s="130" t="s">
        <v>620</v>
      </c>
      <c r="H726" s="131">
        <f>SUM(H722:H725)</f>
        <v>175.35999999999999</v>
      </c>
      <c r="I726" s="131">
        <f t="shared" ref="I726:P726" si="233">SUM(I722:I725)</f>
        <v>344.1</v>
      </c>
      <c r="J726" s="131">
        <f t="shared" si="233"/>
        <v>550</v>
      </c>
      <c r="K726" s="131">
        <f t="shared" si="233"/>
        <v>550</v>
      </c>
      <c r="L726" s="131">
        <f t="shared" si="233"/>
        <v>480</v>
      </c>
      <c r="M726" s="131">
        <f t="shared" si="233"/>
        <v>406.36</v>
      </c>
      <c r="N726" s="131">
        <f t="shared" si="233"/>
        <v>550</v>
      </c>
      <c r="O726" s="131">
        <f t="shared" si="233"/>
        <v>550</v>
      </c>
      <c r="P726" s="131">
        <f t="shared" si="233"/>
        <v>550</v>
      </c>
    </row>
    <row r="727" spans="1:16" hidden="1" outlineLevel="1" x14ac:dyDescent="0.25">
      <c r="A727" s="79" t="s">
        <v>11</v>
      </c>
      <c r="B727" s="129" t="s">
        <v>574</v>
      </c>
      <c r="C727" s="129" t="s">
        <v>350</v>
      </c>
      <c r="D727" s="129" t="s">
        <v>129</v>
      </c>
      <c r="E727" s="129" t="s">
        <v>18</v>
      </c>
      <c r="F727" s="129" t="s">
        <v>352</v>
      </c>
      <c r="G727" s="130" t="s">
        <v>389</v>
      </c>
      <c r="H727" s="131">
        <v>180</v>
      </c>
      <c r="I727" s="131">
        <v>0</v>
      </c>
      <c r="J727" s="131">
        <v>50</v>
      </c>
      <c r="K727" s="131">
        <v>50</v>
      </c>
      <c r="L727" s="131">
        <v>12</v>
      </c>
      <c r="M727" s="131">
        <v>11.75</v>
      </c>
      <c r="N727" s="131">
        <v>50</v>
      </c>
      <c r="O727" s="131">
        <f t="shared" si="226"/>
        <v>50</v>
      </c>
      <c r="P727" s="131">
        <f t="shared" si="227"/>
        <v>50</v>
      </c>
    </row>
    <row r="728" spans="1:16" ht="23.25" hidden="1" outlineLevel="1" x14ac:dyDescent="0.25">
      <c r="A728" s="79" t="s">
        <v>11</v>
      </c>
      <c r="B728" s="129" t="s">
        <v>574</v>
      </c>
      <c r="C728" s="129" t="s">
        <v>350</v>
      </c>
      <c r="D728" s="129" t="s">
        <v>136</v>
      </c>
      <c r="E728" s="129" t="s">
        <v>18</v>
      </c>
      <c r="F728" s="129" t="s">
        <v>352</v>
      </c>
      <c r="G728" s="130" t="s">
        <v>391</v>
      </c>
      <c r="H728" s="131">
        <v>432.92</v>
      </c>
      <c r="I728" s="131">
        <v>1636.22</v>
      </c>
      <c r="J728" s="131">
        <v>500</v>
      </c>
      <c r="K728" s="131">
        <v>500</v>
      </c>
      <c r="L728" s="131">
        <v>450</v>
      </c>
      <c r="M728" s="131">
        <v>466.88</v>
      </c>
      <c r="N728" s="131">
        <v>500</v>
      </c>
      <c r="O728" s="131">
        <f t="shared" si="226"/>
        <v>500</v>
      </c>
      <c r="P728" s="131">
        <f t="shared" si="227"/>
        <v>500</v>
      </c>
    </row>
    <row r="729" spans="1:16" ht="23.25" hidden="1" outlineLevel="1" x14ac:dyDescent="0.25">
      <c r="A729" s="79" t="s">
        <v>11</v>
      </c>
      <c r="B729" s="129" t="s">
        <v>574</v>
      </c>
      <c r="C729" s="129" t="s">
        <v>350</v>
      </c>
      <c r="D729" s="129" t="s">
        <v>152</v>
      </c>
      <c r="E729" s="129" t="s">
        <v>18</v>
      </c>
      <c r="F729" s="129" t="s">
        <v>352</v>
      </c>
      <c r="G729" s="130" t="s">
        <v>394</v>
      </c>
      <c r="H729" s="131">
        <v>1052.2</v>
      </c>
      <c r="I729" s="131">
        <v>950.1</v>
      </c>
      <c r="J729" s="131">
        <v>1000</v>
      </c>
      <c r="K729" s="131">
        <v>1000</v>
      </c>
      <c r="L729" s="131">
        <v>910</v>
      </c>
      <c r="M729" s="131">
        <v>816</v>
      </c>
      <c r="N729" s="131">
        <v>1000</v>
      </c>
      <c r="O729" s="131">
        <f t="shared" si="226"/>
        <v>1000</v>
      </c>
      <c r="P729" s="131">
        <f t="shared" si="227"/>
        <v>1000</v>
      </c>
    </row>
    <row r="730" spans="1:16" ht="34.5" hidden="1" outlineLevel="1" x14ac:dyDescent="0.25">
      <c r="A730" s="79" t="s">
        <v>11</v>
      </c>
      <c r="B730" s="129" t="s">
        <v>574</v>
      </c>
      <c r="C730" s="129" t="s">
        <v>350</v>
      </c>
      <c r="D730" s="129" t="s">
        <v>154</v>
      </c>
      <c r="E730" s="129" t="s">
        <v>15</v>
      </c>
      <c r="F730" s="129" t="s">
        <v>352</v>
      </c>
      <c r="G730" s="130" t="s">
        <v>395</v>
      </c>
      <c r="H730" s="131">
        <v>16.88</v>
      </c>
      <c r="I730" s="131">
        <v>65.52</v>
      </c>
      <c r="J730" s="131">
        <v>0</v>
      </c>
      <c r="K730" s="131">
        <v>0</v>
      </c>
      <c r="L730" s="131">
        <v>20</v>
      </c>
      <c r="M730" s="131">
        <v>14.79</v>
      </c>
      <c r="N730" s="131">
        <v>0</v>
      </c>
      <c r="O730" s="131">
        <f t="shared" si="226"/>
        <v>0</v>
      </c>
      <c r="P730" s="131">
        <f t="shared" si="227"/>
        <v>0</v>
      </c>
    </row>
    <row r="731" spans="1:16" hidden="1" outlineLevel="1" x14ac:dyDescent="0.25">
      <c r="A731" s="79" t="s">
        <v>11</v>
      </c>
      <c r="B731" s="129" t="s">
        <v>574</v>
      </c>
      <c r="C731" s="129" t="s">
        <v>350</v>
      </c>
      <c r="D731" s="129" t="s">
        <v>154</v>
      </c>
      <c r="E731" s="129" t="s">
        <v>18</v>
      </c>
      <c r="F731" s="129" t="s">
        <v>352</v>
      </c>
      <c r="G731" s="130" t="s">
        <v>397</v>
      </c>
      <c r="H731" s="131">
        <v>82.8</v>
      </c>
      <c r="I731" s="131">
        <v>76.599999999999994</v>
      </c>
      <c r="J731" s="131">
        <v>90</v>
      </c>
      <c r="K731" s="131">
        <v>90</v>
      </c>
      <c r="L731" s="131">
        <v>80</v>
      </c>
      <c r="M731" s="131">
        <v>76.599999999999994</v>
      </c>
      <c r="N731" s="131">
        <v>200</v>
      </c>
      <c r="O731" s="131">
        <f t="shared" si="226"/>
        <v>200</v>
      </c>
      <c r="P731" s="131">
        <f t="shared" si="227"/>
        <v>200</v>
      </c>
    </row>
    <row r="732" spans="1:16" ht="23.25" hidden="1" outlineLevel="1" x14ac:dyDescent="0.25">
      <c r="A732" s="79" t="s">
        <v>11</v>
      </c>
      <c r="B732" s="129" t="s">
        <v>574</v>
      </c>
      <c r="C732" s="129" t="s">
        <v>350</v>
      </c>
      <c r="D732" s="129" t="s">
        <v>154</v>
      </c>
      <c r="E732" s="129" t="s">
        <v>18</v>
      </c>
      <c r="F732" s="129" t="s">
        <v>352</v>
      </c>
      <c r="G732" s="130" t="s">
        <v>398</v>
      </c>
      <c r="H732" s="131">
        <v>99.72</v>
      </c>
      <c r="I732" s="131">
        <v>0</v>
      </c>
      <c r="J732" s="131">
        <v>60</v>
      </c>
      <c r="K732" s="131">
        <v>60</v>
      </c>
      <c r="L732" s="131">
        <v>50</v>
      </c>
      <c r="M732" s="131">
        <v>72.31</v>
      </c>
      <c r="N732" s="131">
        <v>50</v>
      </c>
      <c r="O732" s="131">
        <f t="shared" si="226"/>
        <v>50</v>
      </c>
      <c r="P732" s="131">
        <f t="shared" si="227"/>
        <v>50</v>
      </c>
    </row>
    <row r="733" spans="1:16" ht="23.25" hidden="1" outlineLevel="1" x14ac:dyDescent="0.25">
      <c r="A733" s="79"/>
      <c r="B733" s="129" t="s">
        <v>574</v>
      </c>
      <c r="C733" s="129" t="s">
        <v>350</v>
      </c>
      <c r="D733" s="129" t="s">
        <v>152</v>
      </c>
      <c r="E733" s="129" t="s">
        <v>18</v>
      </c>
      <c r="F733" s="129" t="s">
        <v>352</v>
      </c>
      <c r="G733" s="130" t="s">
        <v>616</v>
      </c>
      <c r="H733" s="131"/>
      <c r="I733" s="131">
        <v>0</v>
      </c>
      <c r="J733" s="131">
        <v>0</v>
      </c>
      <c r="K733" s="131">
        <v>0</v>
      </c>
      <c r="L733" s="131">
        <v>0</v>
      </c>
      <c r="M733" s="131">
        <v>0</v>
      </c>
      <c r="N733" s="131">
        <v>0</v>
      </c>
      <c r="O733" s="131">
        <f t="shared" si="226"/>
        <v>0</v>
      </c>
      <c r="P733" s="131">
        <f t="shared" si="227"/>
        <v>0</v>
      </c>
    </row>
    <row r="734" spans="1:16" ht="23.25" hidden="1" outlineLevel="1" x14ac:dyDescent="0.25">
      <c r="A734" s="79" t="s">
        <v>11</v>
      </c>
      <c r="B734" s="129" t="s">
        <v>574</v>
      </c>
      <c r="C734" s="129" t="s">
        <v>350</v>
      </c>
      <c r="D734" s="129" t="s">
        <v>156</v>
      </c>
      <c r="E734" s="129" t="s">
        <v>18</v>
      </c>
      <c r="F734" s="129" t="s">
        <v>352</v>
      </c>
      <c r="G734" s="130" t="s">
        <v>400</v>
      </c>
      <c r="H734" s="131">
        <v>670.57</v>
      </c>
      <c r="I734" s="131">
        <v>812.01</v>
      </c>
      <c r="J734" s="131">
        <v>965</v>
      </c>
      <c r="K734" s="131">
        <v>965</v>
      </c>
      <c r="L734" s="131">
        <v>652.87</v>
      </c>
      <c r="M734" s="131">
        <v>502.87</v>
      </c>
      <c r="N734" s="131">
        <v>700</v>
      </c>
      <c r="O734" s="131">
        <f t="shared" si="226"/>
        <v>700</v>
      </c>
      <c r="P734" s="131">
        <f t="shared" si="227"/>
        <v>700</v>
      </c>
    </row>
    <row r="735" spans="1:16" hidden="1" outlineLevel="1" x14ac:dyDescent="0.25">
      <c r="A735" s="66"/>
      <c r="B735" s="129" t="s">
        <v>574</v>
      </c>
      <c r="C735" s="129" t="s">
        <v>350</v>
      </c>
      <c r="D735" s="129" t="s">
        <v>535</v>
      </c>
      <c r="E735" s="129"/>
      <c r="F735" s="129"/>
      <c r="G735" s="130" t="s">
        <v>536</v>
      </c>
      <c r="H735" s="131">
        <f>SUM(H727:H734)</f>
        <v>2535.09</v>
      </c>
      <c r="I735" s="131">
        <f t="shared" ref="I735:P735" si="234">SUM(I727:I734)</f>
        <v>3540.45</v>
      </c>
      <c r="J735" s="131">
        <f t="shared" si="234"/>
        <v>2665</v>
      </c>
      <c r="K735" s="131">
        <f t="shared" si="234"/>
        <v>2665</v>
      </c>
      <c r="L735" s="131">
        <f t="shared" si="234"/>
        <v>2174.87</v>
      </c>
      <c r="M735" s="131">
        <f t="shared" si="234"/>
        <v>1961.1999999999998</v>
      </c>
      <c r="N735" s="131">
        <f t="shared" si="234"/>
        <v>2500</v>
      </c>
      <c r="O735" s="131">
        <f t="shared" si="234"/>
        <v>2500</v>
      </c>
      <c r="P735" s="131">
        <f t="shared" si="234"/>
        <v>2500</v>
      </c>
    </row>
    <row r="736" spans="1:16" hidden="1" outlineLevel="1" x14ac:dyDescent="0.25">
      <c r="A736" s="74"/>
      <c r="B736" s="140" t="s">
        <v>574</v>
      </c>
      <c r="C736" s="140" t="s">
        <v>350</v>
      </c>
      <c r="D736" s="140" t="s">
        <v>658</v>
      </c>
      <c r="E736" s="140" t="s">
        <v>651</v>
      </c>
      <c r="F736" s="140"/>
      <c r="G736" s="152" t="s">
        <v>650</v>
      </c>
      <c r="H736" s="131">
        <v>0</v>
      </c>
      <c r="I736" s="131">
        <v>0</v>
      </c>
      <c r="J736" s="131">
        <v>0</v>
      </c>
      <c r="K736" s="131"/>
      <c r="L736" s="131">
        <v>0</v>
      </c>
      <c r="M736" s="131"/>
      <c r="N736" s="131">
        <v>25000</v>
      </c>
      <c r="O736" s="131">
        <v>0</v>
      </c>
      <c r="P736" s="131">
        <v>0</v>
      </c>
    </row>
    <row r="737" spans="1:16" hidden="1" outlineLevel="1" x14ac:dyDescent="0.25">
      <c r="A737" s="66"/>
      <c r="B737" s="129" t="s">
        <v>574</v>
      </c>
      <c r="C737" s="129"/>
      <c r="D737" s="129" t="s">
        <v>658</v>
      </c>
      <c r="E737" s="129"/>
      <c r="F737" s="129"/>
      <c r="G737" s="130" t="s">
        <v>733</v>
      </c>
      <c r="H737" s="131">
        <f>SUM(H736)</f>
        <v>0</v>
      </c>
      <c r="I737" s="131">
        <f t="shared" ref="I737:P737" si="235">SUM(I736)</f>
        <v>0</v>
      </c>
      <c r="J737" s="131">
        <f t="shared" si="235"/>
        <v>0</v>
      </c>
      <c r="K737" s="131">
        <f t="shared" si="235"/>
        <v>0</v>
      </c>
      <c r="L737" s="131">
        <f t="shared" si="235"/>
        <v>0</v>
      </c>
      <c r="M737" s="131">
        <f t="shared" si="235"/>
        <v>0</v>
      </c>
      <c r="N737" s="131">
        <f t="shared" si="235"/>
        <v>25000</v>
      </c>
      <c r="O737" s="131">
        <f t="shared" si="235"/>
        <v>0</v>
      </c>
      <c r="P737" s="131">
        <f t="shared" si="235"/>
        <v>0</v>
      </c>
    </row>
    <row r="738" spans="1:16" ht="23.25" hidden="1" outlineLevel="1" x14ac:dyDescent="0.25">
      <c r="A738" s="64"/>
      <c r="B738" s="129" t="s">
        <v>574</v>
      </c>
      <c r="C738" s="129"/>
      <c r="D738" s="129"/>
      <c r="E738" s="129"/>
      <c r="F738" s="129"/>
      <c r="G738" s="130" t="s">
        <v>779</v>
      </c>
      <c r="H738" s="131">
        <f>H737+H735+H726+H721+H711+H706+H703+H686</f>
        <v>93147.079999999987</v>
      </c>
      <c r="I738" s="131">
        <f t="shared" ref="I738:P738" si="236">I737+I735+I726+I721+I711+I706+I703+I686</f>
        <v>103535.33</v>
      </c>
      <c r="J738" s="131">
        <f t="shared" si="236"/>
        <v>113319</v>
      </c>
      <c r="K738" s="131">
        <f t="shared" si="236"/>
        <v>112313</v>
      </c>
      <c r="L738" s="131">
        <f t="shared" si="236"/>
        <v>102506.16</v>
      </c>
      <c r="M738" s="131">
        <f t="shared" si="236"/>
        <v>81227.08</v>
      </c>
      <c r="N738" s="131">
        <f t="shared" si="236"/>
        <v>157154</v>
      </c>
      <c r="O738" s="131">
        <f t="shared" si="236"/>
        <v>132154</v>
      </c>
      <c r="P738" s="131">
        <f t="shared" si="236"/>
        <v>132154</v>
      </c>
    </row>
    <row r="739" spans="1:16" hidden="1" outlineLevel="1" x14ac:dyDescent="0.25">
      <c r="A739" s="64"/>
      <c r="B739" s="129" t="s">
        <v>795</v>
      </c>
      <c r="C739" s="129"/>
      <c r="D739" s="129"/>
      <c r="E739" s="129"/>
      <c r="F739" s="129"/>
      <c r="G739" s="130" t="s">
        <v>796</v>
      </c>
      <c r="H739" s="131">
        <f>H682+H738</f>
        <v>319716.62</v>
      </c>
      <c r="I739" s="131">
        <f t="shared" ref="I739:P739" si="237">I682+I738</f>
        <v>367231.65</v>
      </c>
      <c r="J739" s="131">
        <f t="shared" si="237"/>
        <v>418661</v>
      </c>
      <c r="K739" s="131">
        <f t="shared" si="237"/>
        <v>381618.1</v>
      </c>
      <c r="L739" s="131">
        <f t="shared" si="237"/>
        <v>365851.52800000005</v>
      </c>
      <c r="M739" s="131">
        <f t="shared" si="237"/>
        <v>288569.28000000003</v>
      </c>
      <c r="N739" s="131">
        <f t="shared" si="237"/>
        <v>489724</v>
      </c>
      <c r="O739" s="131">
        <f t="shared" si="237"/>
        <v>441224</v>
      </c>
      <c r="P739" s="131">
        <f t="shared" si="237"/>
        <v>441224</v>
      </c>
    </row>
    <row r="740" spans="1:16" hidden="1" outlineLevel="1" x14ac:dyDescent="0.25">
      <c r="A740" s="76"/>
      <c r="B740" s="146" t="s">
        <v>575</v>
      </c>
      <c r="C740" s="145" t="s">
        <v>622</v>
      </c>
      <c r="D740" s="145">
        <v>610</v>
      </c>
      <c r="E740" s="146"/>
      <c r="F740" s="146"/>
      <c r="G740" s="148" t="s">
        <v>661</v>
      </c>
      <c r="H740" s="147">
        <v>0</v>
      </c>
      <c r="I740" s="147">
        <v>0</v>
      </c>
      <c r="J740" s="147">
        <v>491966</v>
      </c>
      <c r="K740" s="147"/>
      <c r="L740" s="147">
        <v>574800</v>
      </c>
      <c r="M740" s="147"/>
      <c r="N740" s="147">
        <v>594425</v>
      </c>
      <c r="O740" s="147">
        <v>653867</v>
      </c>
      <c r="P740" s="147">
        <v>719253</v>
      </c>
    </row>
    <row r="741" spans="1:16" ht="23.25" hidden="1" outlineLevel="1" x14ac:dyDescent="0.25">
      <c r="A741" s="76"/>
      <c r="B741" s="146" t="s">
        <v>575</v>
      </c>
      <c r="C741" s="145" t="s">
        <v>622</v>
      </c>
      <c r="D741" s="145">
        <v>620</v>
      </c>
      <c r="E741" s="146"/>
      <c r="F741" s="146"/>
      <c r="G741" s="148" t="s">
        <v>684</v>
      </c>
      <c r="H741" s="147">
        <v>0</v>
      </c>
      <c r="I741" s="147">
        <v>0</v>
      </c>
      <c r="J741" s="147">
        <v>172188</v>
      </c>
      <c r="K741" s="147"/>
      <c r="L741" s="147">
        <v>200900</v>
      </c>
      <c r="M741" s="147"/>
      <c r="N741" s="147">
        <v>208800</v>
      </c>
      <c r="O741" s="147">
        <v>228526</v>
      </c>
      <c r="P741" s="147">
        <v>251378</v>
      </c>
    </row>
    <row r="742" spans="1:16" hidden="1" outlineLevel="1" x14ac:dyDescent="0.25">
      <c r="A742" s="76"/>
      <c r="B742" s="146" t="s">
        <v>575</v>
      </c>
      <c r="C742" s="145" t="s">
        <v>622</v>
      </c>
      <c r="D742" s="145">
        <v>631</v>
      </c>
      <c r="E742" s="146"/>
      <c r="F742" s="146"/>
      <c r="G742" s="148" t="s">
        <v>683</v>
      </c>
      <c r="H742" s="147">
        <v>0</v>
      </c>
      <c r="I742" s="147">
        <v>0</v>
      </c>
      <c r="J742" s="147">
        <v>2000</v>
      </c>
      <c r="K742" s="147"/>
      <c r="L742" s="147">
        <v>2000</v>
      </c>
      <c r="M742" s="147"/>
      <c r="N742" s="147">
        <v>2000</v>
      </c>
      <c r="O742" s="147">
        <v>2000</v>
      </c>
      <c r="P742" s="147">
        <v>2000</v>
      </c>
    </row>
    <row r="743" spans="1:16" ht="23.25" hidden="1" outlineLevel="1" x14ac:dyDescent="0.25">
      <c r="A743" s="76"/>
      <c r="B743" s="146" t="s">
        <v>575</v>
      </c>
      <c r="C743" s="145" t="s">
        <v>622</v>
      </c>
      <c r="D743" s="145">
        <v>632</v>
      </c>
      <c r="E743" s="146"/>
      <c r="F743" s="146"/>
      <c r="G743" s="148" t="s">
        <v>619</v>
      </c>
      <c r="H743" s="147">
        <v>0</v>
      </c>
      <c r="I743" s="147">
        <v>0</v>
      </c>
      <c r="J743" s="147">
        <v>48950</v>
      </c>
      <c r="K743" s="147"/>
      <c r="L743" s="147">
        <v>47950</v>
      </c>
      <c r="M743" s="147"/>
      <c r="N743" s="147">
        <v>52850</v>
      </c>
      <c r="O743" s="147">
        <v>52850</v>
      </c>
      <c r="P743" s="147">
        <v>52850</v>
      </c>
    </row>
    <row r="744" spans="1:16" hidden="1" outlineLevel="1" x14ac:dyDescent="0.25">
      <c r="A744" s="76"/>
      <c r="B744" s="146" t="s">
        <v>575</v>
      </c>
      <c r="C744" s="145" t="s">
        <v>622</v>
      </c>
      <c r="D744" s="145">
        <v>633</v>
      </c>
      <c r="E744" s="146"/>
      <c r="F744" s="146"/>
      <c r="G744" s="148" t="s">
        <v>685</v>
      </c>
      <c r="H744" s="147">
        <v>0</v>
      </c>
      <c r="I744" s="147">
        <v>0</v>
      </c>
      <c r="J744" s="147">
        <v>12380</v>
      </c>
      <c r="K744" s="147"/>
      <c r="L744" s="147">
        <v>18380</v>
      </c>
      <c r="M744" s="147"/>
      <c r="N744" s="147">
        <v>15580</v>
      </c>
      <c r="O744" s="147">
        <v>15580</v>
      </c>
      <c r="P744" s="147">
        <v>15580</v>
      </c>
    </row>
    <row r="745" spans="1:16" hidden="1" outlineLevel="1" x14ac:dyDescent="0.25">
      <c r="A745" s="76"/>
      <c r="B745" s="146" t="s">
        <v>575</v>
      </c>
      <c r="C745" s="145" t="s">
        <v>622</v>
      </c>
      <c r="D745" s="145">
        <v>634.63699999999994</v>
      </c>
      <c r="E745" s="146"/>
      <c r="F745" s="146"/>
      <c r="G745" s="148" t="s">
        <v>536</v>
      </c>
      <c r="H745" s="147">
        <v>0</v>
      </c>
      <c r="I745" s="147">
        <v>0</v>
      </c>
      <c r="J745" s="147">
        <v>19870</v>
      </c>
      <c r="K745" s="147"/>
      <c r="L745" s="147">
        <v>25500</v>
      </c>
      <c r="M745" s="147"/>
      <c r="N745" s="147">
        <v>25500</v>
      </c>
      <c r="O745" s="147">
        <v>25500</v>
      </c>
      <c r="P745" s="147">
        <v>25500</v>
      </c>
    </row>
    <row r="746" spans="1:16" ht="23.25" hidden="1" outlineLevel="1" x14ac:dyDescent="0.25">
      <c r="A746" s="76"/>
      <c r="B746" s="146" t="s">
        <v>575</v>
      </c>
      <c r="C746" s="145" t="s">
        <v>622</v>
      </c>
      <c r="D746" s="145">
        <v>635</v>
      </c>
      <c r="E746" s="146"/>
      <c r="F746" s="146"/>
      <c r="G746" s="148" t="s">
        <v>620</v>
      </c>
      <c r="H746" s="147">
        <v>0</v>
      </c>
      <c r="I746" s="147">
        <v>0</v>
      </c>
      <c r="J746" s="147">
        <v>3500</v>
      </c>
      <c r="K746" s="147"/>
      <c r="L746" s="147">
        <v>2315</v>
      </c>
      <c r="M746" s="147"/>
      <c r="N746" s="147">
        <v>8020</v>
      </c>
      <c r="O746" s="147">
        <v>8020</v>
      </c>
      <c r="P746" s="147">
        <v>8020</v>
      </c>
    </row>
    <row r="747" spans="1:16" hidden="1" outlineLevel="1" x14ac:dyDescent="0.25">
      <c r="A747" s="76"/>
      <c r="B747" s="146" t="s">
        <v>575</v>
      </c>
      <c r="C747" s="145" t="s">
        <v>622</v>
      </c>
      <c r="D747" s="145">
        <v>642</v>
      </c>
      <c r="E747" s="146"/>
      <c r="F747" s="146"/>
      <c r="G747" s="148" t="s">
        <v>697</v>
      </c>
      <c r="H747" s="147">
        <v>0</v>
      </c>
      <c r="I747" s="147">
        <v>0</v>
      </c>
      <c r="J747" s="147">
        <v>0</v>
      </c>
      <c r="K747" s="147"/>
      <c r="L747" s="147">
        <v>6900</v>
      </c>
      <c r="M747" s="147"/>
      <c r="N747" s="147">
        <v>1200</v>
      </c>
      <c r="O747" s="147">
        <v>1200</v>
      </c>
      <c r="P747" s="147">
        <v>1200</v>
      </c>
    </row>
    <row r="748" spans="1:16" hidden="1" outlineLevel="1" x14ac:dyDescent="0.25">
      <c r="A748" s="76"/>
      <c r="B748" s="146" t="s">
        <v>575</v>
      </c>
      <c r="C748" s="145" t="s">
        <v>622</v>
      </c>
      <c r="D748" s="153"/>
      <c r="E748" s="146" t="s">
        <v>707</v>
      </c>
      <c r="F748" s="146"/>
      <c r="G748" s="148" t="s">
        <v>623</v>
      </c>
      <c r="H748" s="147">
        <v>0</v>
      </c>
      <c r="I748" s="147">
        <v>0</v>
      </c>
      <c r="J748" s="147">
        <v>1500</v>
      </c>
      <c r="K748" s="147"/>
      <c r="L748" s="147">
        <v>1500</v>
      </c>
      <c r="M748" s="147"/>
      <c r="N748" s="147">
        <v>1500</v>
      </c>
      <c r="O748" s="147">
        <v>1500</v>
      </c>
      <c r="P748" s="147">
        <v>1500</v>
      </c>
    </row>
    <row r="749" spans="1:16" hidden="1" outlineLevel="1" x14ac:dyDescent="0.25">
      <c r="A749" s="76"/>
      <c r="B749" s="146" t="s">
        <v>575</v>
      </c>
      <c r="C749" s="145" t="s">
        <v>622</v>
      </c>
      <c r="D749" s="153"/>
      <c r="E749" s="146" t="s">
        <v>707</v>
      </c>
      <c r="F749" s="146"/>
      <c r="G749" s="148" t="s">
        <v>624</v>
      </c>
      <c r="H749" s="147">
        <v>0</v>
      </c>
      <c r="I749" s="147">
        <v>0</v>
      </c>
      <c r="J749" s="147">
        <v>0</v>
      </c>
      <c r="K749" s="147"/>
      <c r="L749" s="147">
        <v>0</v>
      </c>
      <c r="M749" s="147"/>
      <c r="N749" s="147">
        <v>0</v>
      </c>
      <c r="O749" s="147">
        <v>0</v>
      </c>
      <c r="P749" s="147">
        <v>0</v>
      </c>
    </row>
    <row r="750" spans="1:16" hidden="1" outlineLevel="1" x14ac:dyDescent="0.25">
      <c r="A750" s="76"/>
      <c r="B750" s="146" t="s">
        <v>575</v>
      </c>
      <c r="C750" s="145" t="s">
        <v>622</v>
      </c>
      <c r="D750" s="153"/>
      <c r="E750" s="146" t="s">
        <v>707</v>
      </c>
      <c r="F750" s="146"/>
      <c r="G750" s="148" t="s">
        <v>688</v>
      </c>
      <c r="H750" s="147">
        <v>0</v>
      </c>
      <c r="I750" s="147">
        <v>0</v>
      </c>
      <c r="J750" s="147">
        <v>7000</v>
      </c>
      <c r="K750" s="147"/>
      <c r="L750" s="147">
        <v>7000</v>
      </c>
      <c r="M750" s="147"/>
      <c r="N750" s="147">
        <v>7000</v>
      </c>
      <c r="O750" s="147">
        <v>7000</v>
      </c>
      <c r="P750" s="147">
        <v>7000</v>
      </c>
    </row>
    <row r="751" spans="1:16" hidden="1" outlineLevel="1" x14ac:dyDescent="0.25">
      <c r="A751" s="76"/>
      <c r="B751" s="146" t="s">
        <v>575</v>
      </c>
      <c r="C751" s="145" t="s">
        <v>622</v>
      </c>
      <c r="D751" s="153"/>
      <c r="E751" s="146" t="s">
        <v>707</v>
      </c>
      <c r="F751" s="146"/>
      <c r="G751" s="148" t="s">
        <v>689</v>
      </c>
      <c r="H751" s="147">
        <v>0</v>
      </c>
      <c r="I751" s="147">
        <v>0</v>
      </c>
      <c r="J751" s="147">
        <v>20160</v>
      </c>
      <c r="K751" s="147"/>
      <c r="L751" s="147">
        <v>20160</v>
      </c>
      <c r="M751" s="147"/>
      <c r="N751" s="147">
        <v>20160</v>
      </c>
      <c r="O751" s="147">
        <v>20160</v>
      </c>
      <c r="P751" s="147">
        <v>20160</v>
      </c>
    </row>
    <row r="752" spans="1:16" hidden="1" outlineLevel="1" x14ac:dyDescent="0.25">
      <c r="A752" s="76"/>
      <c r="B752" s="146" t="s">
        <v>575</v>
      </c>
      <c r="C752" s="145" t="s">
        <v>622</v>
      </c>
      <c r="D752" s="153"/>
      <c r="E752" s="146" t="s">
        <v>707</v>
      </c>
      <c r="F752" s="146"/>
      <c r="G752" s="148" t="s">
        <v>629</v>
      </c>
      <c r="H752" s="147">
        <v>0</v>
      </c>
      <c r="I752" s="147">
        <v>0</v>
      </c>
      <c r="J752" s="147">
        <v>0</v>
      </c>
      <c r="K752" s="147"/>
      <c r="L752" s="147">
        <v>0</v>
      </c>
      <c r="M752" s="147"/>
      <c r="N752" s="147">
        <v>0</v>
      </c>
      <c r="O752" s="147">
        <v>0</v>
      </c>
      <c r="P752" s="147">
        <v>0</v>
      </c>
    </row>
    <row r="753" spans="1:16" hidden="1" outlineLevel="1" x14ac:dyDescent="0.25">
      <c r="A753" s="76"/>
      <c r="B753" s="146" t="s">
        <v>575</v>
      </c>
      <c r="C753" s="145" t="s">
        <v>622</v>
      </c>
      <c r="D753" s="153"/>
      <c r="E753" s="146" t="s">
        <v>707</v>
      </c>
      <c r="F753" s="146"/>
      <c r="G753" s="148" t="s">
        <v>690</v>
      </c>
      <c r="H753" s="147">
        <v>0</v>
      </c>
      <c r="I753" s="147">
        <v>0</v>
      </c>
      <c r="J753" s="147">
        <v>150</v>
      </c>
      <c r="K753" s="147"/>
      <c r="L753" s="147">
        <v>150</v>
      </c>
      <c r="M753" s="147"/>
      <c r="N753" s="147">
        <v>150</v>
      </c>
      <c r="O753" s="147">
        <v>150</v>
      </c>
      <c r="P753" s="147">
        <v>150</v>
      </c>
    </row>
    <row r="754" spans="1:16" hidden="1" outlineLevel="1" x14ac:dyDescent="0.25">
      <c r="A754" s="76"/>
      <c r="B754" s="146" t="s">
        <v>575</v>
      </c>
      <c r="C754" s="145" t="s">
        <v>622</v>
      </c>
      <c r="D754" s="153"/>
      <c r="E754" s="146" t="s">
        <v>707</v>
      </c>
      <c r="F754" s="146"/>
      <c r="G754" s="148" t="s">
        <v>691</v>
      </c>
      <c r="H754" s="147">
        <v>0</v>
      </c>
      <c r="I754" s="147">
        <v>0</v>
      </c>
      <c r="J754" s="147">
        <v>5270</v>
      </c>
      <c r="K754" s="147"/>
      <c r="L754" s="147">
        <v>5270</v>
      </c>
      <c r="M754" s="147"/>
      <c r="N754" s="147">
        <v>5270</v>
      </c>
      <c r="O754" s="147">
        <v>5270</v>
      </c>
      <c r="P754" s="147">
        <v>5270</v>
      </c>
    </row>
    <row r="755" spans="1:16" ht="34.5" hidden="1" outlineLevel="1" x14ac:dyDescent="0.25">
      <c r="A755" s="76"/>
      <c r="B755" s="146" t="s">
        <v>575</v>
      </c>
      <c r="C755" s="145" t="s">
        <v>622</v>
      </c>
      <c r="D755" s="153"/>
      <c r="E755" s="146" t="s">
        <v>707</v>
      </c>
      <c r="F755" s="146"/>
      <c r="G755" s="148" t="s">
        <v>692</v>
      </c>
      <c r="H755" s="147">
        <v>0</v>
      </c>
      <c r="I755" s="147">
        <v>0</v>
      </c>
      <c r="J755" s="147">
        <v>5850</v>
      </c>
      <c r="K755" s="147"/>
      <c r="L755" s="147">
        <v>5850</v>
      </c>
      <c r="M755" s="147"/>
      <c r="N755" s="147">
        <v>5850</v>
      </c>
      <c r="O755" s="147">
        <v>5850</v>
      </c>
      <c r="P755" s="147">
        <v>5850</v>
      </c>
    </row>
    <row r="756" spans="1:16" hidden="1" outlineLevel="1" x14ac:dyDescent="0.25">
      <c r="A756" s="76"/>
      <c r="B756" s="146" t="s">
        <v>575</v>
      </c>
      <c r="C756" s="145" t="s">
        <v>622</v>
      </c>
      <c r="D756" s="153"/>
      <c r="E756" s="146" t="s">
        <v>707</v>
      </c>
      <c r="F756" s="146"/>
      <c r="G756" s="148" t="s">
        <v>693</v>
      </c>
      <c r="H756" s="147">
        <v>0</v>
      </c>
      <c r="I756" s="147">
        <v>0</v>
      </c>
      <c r="J756" s="147">
        <v>3800</v>
      </c>
      <c r="K756" s="147"/>
      <c r="L756" s="147">
        <v>3800</v>
      </c>
      <c r="M756" s="147"/>
      <c r="N756" s="147">
        <v>3800</v>
      </c>
      <c r="O756" s="147">
        <v>3800</v>
      </c>
      <c r="P756" s="147">
        <v>3800</v>
      </c>
    </row>
    <row r="757" spans="1:16" hidden="1" outlineLevel="1" x14ac:dyDescent="0.25">
      <c r="A757" s="76"/>
      <c r="B757" s="146" t="s">
        <v>575</v>
      </c>
      <c r="C757" s="145" t="s">
        <v>622</v>
      </c>
      <c r="D757" s="153"/>
      <c r="E757" s="146" t="s">
        <v>707</v>
      </c>
      <c r="F757" s="146"/>
      <c r="G757" s="148" t="s">
        <v>694</v>
      </c>
      <c r="H757" s="147">
        <v>0</v>
      </c>
      <c r="I757" s="147">
        <v>0</v>
      </c>
      <c r="J757" s="147">
        <v>5850</v>
      </c>
      <c r="K757" s="147"/>
      <c r="L757" s="147">
        <v>5850</v>
      </c>
      <c r="M757" s="147"/>
      <c r="N757" s="147">
        <v>5850</v>
      </c>
      <c r="O757" s="147">
        <v>5850</v>
      </c>
      <c r="P757" s="147">
        <v>5850</v>
      </c>
    </row>
    <row r="758" spans="1:16" hidden="1" outlineLevel="1" x14ac:dyDescent="0.25">
      <c r="A758" s="76"/>
      <c r="B758" s="146" t="s">
        <v>575</v>
      </c>
      <c r="C758" s="145" t="s">
        <v>622</v>
      </c>
      <c r="D758" s="153"/>
      <c r="E758" s="146" t="s">
        <v>707</v>
      </c>
      <c r="F758" s="146"/>
      <c r="G758" s="148" t="s">
        <v>695</v>
      </c>
      <c r="H758" s="147">
        <v>0</v>
      </c>
      <c r="I758" s="147">
        <v>0</v>
      </c>
      <c r="J758" s="147">
        <v>0</v>
      </c>
      <c r="K758" s="147"/>
      <c r="L758" s="147">
        <v>0</v>
      </c>
      <c r="M758" s="147"/>
      <c r="N758" s="147">
        <v>0</v>
      </c>
      <c r="O758" s="147">
        <v>0</v>
      </c>
      <c r="P758" s="147">
        <v>0</v>
      </c>
    </row>
    <row r="759" spans="1:16" ht="34.5" hidden="1" outlineLevel="1" x14ac:dyDescent="0.25">
      <c r="A759" s="76"/>
      <c r="B759" s="146" t="s">
        <v>575</v>
      </c>
      <c r="C759" s="145" t="s">
        <v>622</v>
      </c>
      <c r="D759" s="145">
        <v>600</v>
      </c>
      <c r="E759" s="146" t="s">
        <v>707</v>
      </c>
      <c r="F759" s="146"/>
      <c r="G759" s="148" t="s">
        <v>687</v>
      </c>
      <c r="H759" s="147">
        <v>0</v>
      </c>
      <c r="I759" s="147">
        <v>0</v>
      </c>
      <c r="J759" s="147">
        <f t="shared" ref="J759:P759" si="238">SUM(J748:J758)</f>
        <v>49580</v>
      </c>
      <c r="K759" s="147">
        <f t="shared" si="238"/>
        <v>0</v>
      </c>
      <c r="L759" s="147">
        <f t="shared" si="238"/>
        <v>49580</v>
      </c>
      <c r="M759" s="147">
        <f t="shared" si="238"/>
        <v>0</v>
      </c>
      <c r="N759" s="147">
        <f t="shared" si="238"/>
        <v>49580</v>
      </c>
      <c r="O759" s="147">
        <f t="shared" si="238"/>
        <v>49580</v>
      </c>
      <c r="P759" s="147">
        <f t="shared" si="238"/>
        <v>49580</v>
      </c>
    </row>
    <row r="760" spans="1:16" ht="23.25" hidden="1" outlineLevel="1" x14ac:dyDescent="0.25">
      <c r="A760" s="109" t="s">
        <v>11</v>
      </c>
      <c r="B760" s="139" t="s">
        <v>575</v>
      </c>
      <c r="C760" s="142" t="s">
        <v>628</v>
      </c>
      <c r="D760" s="139" t="s">
        <v>462</v>
      </c>
      <c r="E760" s="139" t="s">
        <v>15</v>
      </c>
      <c r="F760" s="139" t="s">
        <v>508</v>
      </c>
      <c r="G760" s="141" t="s">
        <v>463</v>
      </c>
      <c r="H760" s="147">
        <v>0</v>
      </c>
      <c r="I760" s="147">
        <v>0</v>
      </c>
      <c r="J760" s="138">
        <v>0</v>
      </c>
      <c r="K760" s="138">
        <v>9143.48</v>
      </c>
      <c r="L760" s="138">
        <v>9143.48</v>
      </c>
      <c r="M760" s="138">
        <v>0</v>
      </c>
      <c r="N760" s="138">
        <v>0</v>
      </c>
      <c r="O760" s="138">
        <v>0</v>
      </c>
      <c r="P760" s="138">
        <v>0</v>
      </c>
    </row>
    <row r="761" spans="1:16" ht="34.5" hidden="1" outlineLevel="1" x14ac:dyDescent="0.25">
      <c r="A761" s="67" t="s">
        <v>11</v>
      </c>
      <c r="B761" s="129" t="s">
        <v>575</v>
      </c>
      <c r="C761" s="140" t="s">
        <v>414</v>
      </c>
      <c r="D761" s="129" t="s">
        <v>209</v>
      </c>
      <c r="E761" s="129" t="s">
        <v>15</v>
      </c>
      <c r="F761" s="129" t="s">
        <v>11</v>
      </c>
      <c r="G761" s="130" t="s">
        <v>415</v>
      </c>
      <c r="H761" s="147">
        <v>0</v>
      </c>
      <c r="I761" s="147">
        <v>0</v>
      </c>
      <c r="J761" s="131">
        <v>0</v>
      </c>
      <c r="K761" s="131">
        <v>0</v>
      </c>
      <c r="L761" s="131">
        <v>3000</v>
      </c>
      <c r="M761" s="131">
        <v>3000</v>
      </c>
      <c r="N761" s="131">
        <v>0</v>
      </c>
      <c r="O761" s="131">
        <f>N761</f>
        <v>0</v>
      </c>
      <c r="P761" s="131">
        <f>N761</f>
        <v>0</v>
      </c>
    </row>
    <row r="762" spans="1:16" ht="34.5" hidden="1" outlineLevel="1" x14ac:dyDescent="0.25">
      <c r="A762" s="67" t="s">
        <v>11</v>
      </c>
      <c r="B762" s="129" t="s">
        <v>575</v>
      </c>
      <c r="C762" s="140" t="s">
        <v>414</v>
      </c>
      <c r="D762" s="129" t="s">
        <v>209</v>
      </c>
      <c r="E762" s="129" t="s">
        <v>15</v>
      </c>
      <c r="F762" s="129" t="s">
        <v>11</v>
      </c>
      <c r="G762" s="130" t="s">
        <v>416</v>
      </c>
      <c r="H762" s="147">
        <v>0</v>
      </c>
      <c r="I762" s="147">
        <v>0</v>
      </c>
      <c r="J762" s="131">
        <v>0</v>
      </c>
      <c r="K762" s="131">
        <v>0</v>
      </c>
      <c r="L762" s="131">
        <v>2788</v>
      </c>
      <c r="M762" s="131">
        <v>2788</v>
      </c>
      <c r="N762" s="131">
        <v>0</v>
      </c>
      <c r="O762" s="131">
        <f>N762</f>
        <v>0</v>
      </c>
      <c r="P762" s="131">
        <f>N762</f>
        <v>0</v>
      </c>
    </row>
    <row r="763" spans="1:16" hidden="1" outlineLevel="1" x14ac:dyDescent="0.25">
      <c r="A763" s="64"/>
      <c r="B763" s="129" t="s">
        <v>575</v>
      </c>
      <c r="C763" s="129"/>
      <c r="D763" s="129"/>
      <c r="E763" s="129"/>
      <c r="F763" s="129"/>
      <c r="G763" s="130" t="s">
        <v>780</v>
      </c>
      <c r="H763" s="131">
        <v>787644.01</v>
      </c>
      <c r="I763" s="131">
        <f>672749.12+106678.02+3349.41+840</f>
        <v>783616.55</v>
      </c>
      <c r="J763" s="131">
        <f>J740+J741+J742+J743+J744+J745+J746+J747+J759+J760+J761+J762</f>
        <v>800434</v>
      </c>
      <c r="K763" s="131">
        <f t="shared" ref="K763:P763" si="239">K740+K741+K742+K743+K744+K745+K746+K747+K759+K760+K761+K762</f>
        <v>9143.48</v>
      </c>
      <c r="L763" s="131">
        <f t="shared" si="239"/>
        <v>943256.48</v>
      </c>
      <c r="M763" s="131">
        <f t="shared" si="239"/>
        <v>5788</v>
      </c>
      <c r="N763" s="131">
        <f t="shared" si="239"/>
        <v>957955</v>
      </c>
      <c r="O763" s="131">
        <f t="shared" si="239"/>
        <v>1037123</v>
      </c>
      <c r="P763" s="131">
        <f t="shared" si="239"/>
        <v>1125361</v>
      </c>
    </row>
    <row r="764" spans="1:16" hidden="1" outlineLevel="1" x14ac:dyDescent="0.25">
      <c r="A764" s="76"/>
      <c r="B764" s="146" t="s">
        <v>576</v>
      </c>
      <c r="C764" s="145" t="s">
        <v>622</v>
      </c>
      <c r="D764" s="145">
        <v>610</v>
      </c>
      <c r="E764" s="146"/>
      <c r="F764" s="146"/>
      <c r="G764" s="148" t="s">
        <v>661</v>
      </c>
      <c r="H764" s="147">
        <v>0</v>
      </c>
      <c r="I764" s="147">
        <v>0</v>
      </c>
      <c r="J764" s="147">
        <v>397020</v>
      </c>
      <c r="K764" s="147"/>
      <c r="L764" s="147">
        <v>425617</v>
      </c>
      <c r="M764" s="147"/>
      <c r="N764" s="147">
        <v>466632</v>
      </c>
      <c r="O764" s="147">
        <v>513290</v>
      </c>
      <c r="P764" s="147">
        <v>563620</v>
      </c>
    </row>
    <row r="765" spans="1:16" ht="23.25" hidden="1" outlineLevel="1" x14ac:dyDescent="0.25">
      <c r="A765" s="76"/>
      <c r="B765" s="146" t="s">
        <v>576</v>
      </c>
      <c r="C765" s="145" t="s">
        <v>622</v>
      </c>
      <c r="D765" s="145">
        <v>620</v>
      </c>
      <c r="E765" s="146"/>
      <c r="F765" s="146"/>
      <c r="G765" s="148" t="s">
        <v>684</v>
      </c>
      <c r="H765" s="147">
        <v>0</v>
      </c>
      <c r="I765" s="147">
        <v>0</v>
      </c>
      <c r="J765" s="147">
        <v>137400</v>
      </c>
      <c r="K765" s="147"/>
      <c r="L765" s="147">
        <v>148920</v>
      </c>
      <c r="M765" s="147"/>
      <c r="N765" s="147">
        <v>164250</v>
      </c>
      <c r="O765" s="147">
        <v>180670</v>
      </c>
      <c r="P765" s="147">
        <v>198390</v>
      </c>
    </row>
    <row r="766" spans="1:16" hidden="1" outlineLevel="1" x14ac:dyDescent="0.25">
      <c r="A766" s="76"/>
      <c r="B766" s="146" t="s">
        <v>576</v>
      </c>
      <c r="C766" s="145" t="s">
        <v>622</v>
      </c>
      <c r="D766" s="145">
        <v>631</v>
      </c>
      <c r="E766" s="146"/>
      <c r="F766" s="146"/>
      <c r="G766" s="148" t="s">
        <v>683</v>
      </c>
      <c r="H766" s="147">
        <v>0</v>
      </c>
      <c r="I766" s="147">
        <v>0</v>
      </c>
      <c r="J766" s="147">
        <v>400</v>
      </c>
      <c r="K766" s="147"/>
      <c r="L766" s="147">
        <v>150</v>
      </c>
      <c r="M766" s="147"/>
      <c r="N766" s="147">
        <v>300</v>
      </c>
      <c r="O766" s="147">
        <v>300</v>
      </c>
      <c r="P766" s="147">
        <v>300</v>
      </c>
    </row>
    <row r="767" spans="1:16" ht="23.25" hidden="1" outlineLevel="1" x14ac:dyDescent="0.25">
      <c r="A767" s="76"/>
      <c r="B767" s="146" t="s">
        <v>576</v>
      </c>
      <c r="C767" s="145" t="s">
        <v>622</v>
      </c>
      <c r="D767" s="145">
        <v>632</v>
      </c>
      <c r="E767" s="146"/>
      <c r="F767" s="146"/>
      <c r="G767" s="148" t="s">
        <v>619</v>
      </c>
      <c r="H767" s="147">
        <v>0</v>
      </c>
      <c r="I767" s="147">
        <v>0</v>
      </c>
      <c r="J767" s="147">
        <v>25900</v>
      </c>
      <c r="K767" s="147"/>
      <c r="L767" s="147">
        <v>15580</v>
      </c>
      <c r="M767" s="147"/>
      <c r="N767" s="147">
        <v>23170</v>
      </c>
      <c r="O767" s="147">
        <v>23640</v>
      </c>
      <c r="P767" s="147">
        <v>24180</v>
      </c>
    </row>
    <row r="768" spans="1:16" hidden="1" outlineLevel="1" x14ac:dyDescent="0.25">
      <c r="A768" s="76"/>
      <c r="B768" s="146" t="s">
        <v>576</v>
      </c>
      <c r="C768" s="145" t="s">
        <v>622</v>
      </c>
      <c r="D768" s="145">
        <v>633</v>
      </c>
      <c r="E768" s="146"/>
      <c r="F768" s="146"/>
      <c r="G768" s="148" t="s">
        <v>685</v>
      </c>
      <c r="H768" s="147">
        <v>0</v>
      </c>
      <c r="I768" s="147">
        <v>0</v>
      </c>
      <c r="J768" s="147">
        <v>16110</v>
      </c>
      <c r="K768" s="147"/>
      <c r="L768" s="147">
        <v>3935</v>
      </c>
      <c r="M768" s="147"/>
      <c r="N768" s="147">
        <v>3880</v>
      </c>
      <c r="O768" s="147">
        <v>4260</v>
      </c>
      <c r="P768" s="147">
        <v>4420</v>
      </c>
    </row>
    <row r="769" spans="1:18" ht="23.25" hidden="1" outlineLevel="1" x14ac:dyDescent="0.25">
      <c r="A769" s="76"/>
      <c r="B769" s="146" t="s">
        <v>576</v>
      </c>
      <c r="C769" s="145" t="s">
        <v>622</v>
      </c>
      <c r="D769" s="145">
        <v>635</v>
      </c>
      <c r="E769" s="146"/>
      <c r="F769" s="146"/>
      <c r="G769" s="148" t="s">
        <v>620</v>
      </c>
      <c r="H769" s="147">
        <v>0</v>
      </c>
      <c r="I769" s="147">
        <v>0</v>
      </c>
      <c r="J769" s="147">
        <v>2100</v>
      </c>
      <c r="K769" s="147"/>
      <c r="L769" s="147">
        <v>581</v>
      </c>
      <c r="M769" s="147"/>
      <c r="N769" s="147">
        <v>1130</v>
      </c>
      <c r="O769" s="147">
        <v>1250</v>
      </c>
      <c r="P769" s="147">
        <v>1350</v>
      </c>
    </row>
    <row r="770" spans="1:18" hidden="1" outlineLevel="1" x14ac:dyDescent="0.25">
      <c r="A770" s="76"/>
      <c r="B770" s="146" t="s">
        <v>576</v>
      </c>
      <c r="C770" s="145" t="s">
        <v>622</v>
      </c>
      <c r="D770" s="145">
        <v>636</v>
      </c>
      <c r="E770" s="146"/>
      <c r="F770" s="146"/>
      <c r="G770" s="148" t="s">
        <v>696</v>
      </c>
      <c r="H770" s="147">
        <v>0</v>
      </c>
      <c r="I770" s="147">
        <v>0</v>
      </c>
      <c r="J770" s="147">
        <v>1060</v>
      </c>
      <c r="K770" s="147"/>
      <c r="L770" s="147">
        <v>3525</v>
      </c>
      <c r="M770" s="147"/>
      <c r="N770" s="147">
        <v>3500</v>
      </c>
      <c r="O770" s="147">
        <v>3500</v>
      </c>
      <c r="P770" s="147">
        <v>3500</v>
      </c>
    </row>
    <row r="771" spans="1:18" hidden="1" outlineLevel="1" x14ac:dyDescent="0.25">
      <c r="A771" s="76"/>
      <c r="B771" s="146" t="s">
        <v>576</v>
      </c>
      <c r="C771" s="145" t="s">
        <v>622</v>
      </c>
      <c r="D771" s="145">
        <v>637</v>
      </c>
      <c r="E771" s="146"/>
      <c r="F771" s="146"/>
      <c r="G771" s="148" t="s">
        <v>536</v>
      </c>
      <c r="H771" s="147">
        <v>0</v>
      </c>
      <c r="I771" s="147">
        <v>0</v>
      </c>
      <c r="J771" s="147">
        <v>15850</v>
      </c>
      <c r="K771" s="147"/>
      <c r="L771" s="147">
        <v>17168</v>
      </c>
      <c r="M771" s="147"/>
      <c r="N771" s="147">
        <v>16800</v>
      </c>
      <c r="O771" s="147">
        <v>16950</v>
      </c>
      <c r="P771" s="147">
        <v>17150</v>
      </c>
    </row>
    <row r="772" spans="1:18" hidden="1" outlineLevel="1" x14ac:dyDescent="0.25">
      <c r="A772" s="76"/>
      <c r="B772" s="146" t="s">
        <v>576</v>
      </c>
      <c r="C772" s="145" t="s">
        <v>622</v>
      </c>
      <c r="D772" s="145">
        <v>642</v>
      </c>
      <c r="E772" s="146"/>
      <c r="F772" s="146"/>
      <c r="G772" s="148" t="s">
        <v>697</v>
      </c>
      <c r="H772" s="147">
        <v>0</v>
      </c>
      <c r="I772" s="147">
        <v>0</v>
      </c>
      <c r="J772" s="147">
        <v>0</v>
      </c>
      <c r="K772" s="147"/>
      <c r="L772" s="147">
        <v>177</v>
      </c>
      <c r="M772" s="147"/>
      <c r="N772" s="147">
        <v>0</v>
      </c>
      <c r="O772" s="147">
        <v>0</v>
      </c>
      <c r="P772" s="147">
        <v>0</v>
      </c>
    </row>
    <row r="773" spans="1:18" hidden="1" outlineLevel="1" x14ac:dyDescent="0.25">
      <c r="A773" s="76"/>
      <c r="B773" s="146" t="s">
        <v>576</v>
      </c>
      <c r="C773" s="145" t="s">
        <v>622</v>
      </c>
      <c r="D773" s="153"/>
      <c r="E773" s="146" t="s">
        <v>708</v>
      </c>
      <c r="F773" s="146"/>
      <c r="G773" s="148" t="s">
        <v>623</v>
      </c>
      <c r="H773" s="147">
        <v>0</v>
      </c>
      <c r="I773" s="147">
        <v>0</v>
      </c>
      <c r="J773" s="147">
        <v>1750</v>
      </c>
      <c r="K773" s="147"/>
      <c r="L773" s="147">
        <v>747</v>
      </c>
      <c r="M773" s="147"/>
      <c r="N773" s="147">
        <v>1750</v>
      </c>
      <c r="O773" s="147">
        <v>1750</v>
      </c>
      <c r="P773" s="147">
        <v>1750</v>
      </c>
    </row>
    <row r="774" spans="1:18" hidden="1" outlineLevel="1" x14ac:dyDescent="0.25">
      <c r="A774" s="76"/>
      <c r="B774" s="146" t="s">
        <v>576</v>
      </c>
      <c r="C774" s="145" t="s">
        <v>622</v>
      </c>
      <c r="D774" s="153"/>
      <c r="E774" s="146" t="s">
        <v>708</v>
      </c>
      <c r="F774" s="146"/>
      <c r="G774" s="148" t="s">
        <v>624</v>
      </c>
      <c r="H774" s="147">
        <v>0</v>
      </c>
      <c r="I774" s="147">
        <v>0</v>
      </c>
      <c r="J774" s="147">
        <v>0</v>
      </c>
      <c r="K774" s="147"/>
      <c r="L774" s="147">
        <v>0</v>
      </c>
      <c r="M774" s="147"/>
      <c r="N774" s="147">
        <v>0</v>
      </c>
      <c r="O774" s="147">
        <v>0</v>
      </c>
      <c r="P774" s="147">
        <v>0</v>
      </c>
    </row>
    <row r="775" spans="1:18" hidden="1" outlineLevel="1" x14ac:dyDescent="0.25">
      <c r="A775" s="76"/>
      <c r="B775" s="146" t="s">
        <v>576</v>
      </c>
      <c r="C775" s="145" t="s">
        <v>622</v>
      </c>
      <c r="D775" s="153"/>
      <c r="E775" s="146" t="s">
        <v>708</v>
      </c>
      <c r="F775" s="146"/>
      <c r="G775" s="148" t="s">
        <v>688</v>
      </c>
      <c r="H775" s="147">
        <v>0</v>
      </c>
      <c r="I775" s="147">
        <v>0</v>
      </c>
      <c r="J775" s="147">
        <v>8000</v>
      </c>
      <c r="K775" s="147"/>
      <c r="L775" s="147">
        <v>5249</v>
      </c>
      <c r="M775" s="147"/>
      <c r="N775" s="147">
        <v>8000</v>
      </c>
      <c r="O775" s="147">
        <v>8000</v>
      </c>
      <c r="P775" s="147">
        <v>8000</v>
      </c>
    </row>
    <row r="776" spans="1:18" hidden="1" outlineLevel="1" x14ac:dyDescent="0.25">
      <c r="A776" s="76"/>
      <c r="B776" s="146" t="s">
        <v>576</v>
      </c>
      <c r="C776" s="145" t="s">
        <v>622</v>
      </c>
      <c r="D776" s="153"/>
      <c r="E776" s="146" t="s">
        <v>708</v>
      </c>
      <c r="F776" s="146"/>
      <c r="G776" s="148" t="s">
        <v>689</v>
      </c>
      <c r="H776" s="147">
        <v>0</v>
      </c>
      <c r="I776" s="147">
        <v>0</v>
      </c>
      <c r="J776" s="147">
        <v>0</v>
      </c>
      <c r="K776" s="147"/>
      <c r="L776" s="147">
        <v>7022</v>
      </c>
      <c r="M776" s="147"/>
      <c r="N776" s="147">
        <v>7000</v>
      </c>
      <c r="O776" s="147">
        <v>7000</v>
      </c>
      <c r="P776" s="147">
        <v>7000</v>
      </c>
    </row>
    <row r="777" spans="1:18" hidden="1" outlineLevel="1" x14ac:dyDescent="0.25">
      <c r="A777" s="76"/>
      <c r="B777" s="146" t="s">
        <v>576</v>
      </c>
      <c r="C777" s="145" t="s">
        <v>622</v>
      </c>
      <c r="D777" s="153"/>
      <c r="E777" s="146" t="s">
        <v>708</v>
      </c>
      <c r="F777" s="146"/>
      <c r="G777" s="148" t="s">
        <v>690</v>
      </c>
      <c r="H777" s="147">
        <v>0</v>
      </c>
      <c r="I777" s="147">
        <v>0</v>
      </c>
      <c r="J777" s="147">
        <v>150</v>
      </c>
      <c r="K777" s="147"/>
      <c r="L777" s="147">
        <v>150</v>
      </c>
      <c r="M777" s="147"/>
      <c r="N777" s="147">
        <v>150</v>
      </c>
      <c r="O777" s="147">
        <v>150</v>
      </c>
      <c r="P777" s="147">
        <v>150</v>
      </c>
    </row>
    <row r="778" spans="1:18" hidden="1" outlineLevel="1" x14ac:dyDescent="0.25">
      <c r="A778" s="76"/>
      <c r="B778" s="146" t="s">
        <v>576</v>
      </c>
      <c r="C778" s="145" t="s">
        <v>622</v>
      </c>
      <c r="D778" s="153"/>
      <c r="E778" s="146" t="s">
        <v>708</v>
      </c>
      <c r="F778" s="146"/>
      <c r="G778" s="148" t="s">
        <v>691</v>
      </c>
      <c r="H778" s="147">
        <v>0</v>
      </c>
      <c r="I778" s="147">
        <v>0</v>
      </c>
      <c r="J778" s="147">
        <v>8300</v>
      </c>
      <c r="K778" s="147"/>
      <c r="L778" s="147">
        <v>4950</v>
      </c>
      <c r="M778" s="147"/>
      <c r="N778" s="147">
        <v>8300</v>
      </c>
      <c r="O778" s="147">
        <v>8300</v>
      </c>
      <c r="P778" s="147">
        <v>8300</v>
      </c>
    </row>
    <row r="779" spans="1:18" ht="34.5" hidden="1" outlineLevel="1" x14ac:dyDescent="0.25">
      <c r="A779" s="76"/>
      <c r="B779" s="146" t="s">
        <v>576</v>
      </c>
      <c r="C779" s="145" t="s">
        <v>622</v>
      </c>
      <c r="D779" s="153"/>
      <c r="E779" s="146" t="s">
        <v>708</v>
      </c>
      <c r="F779" s="146"/>
      <c r="G779" s="148" t="s">
        <v>692</v>
      </c>
      <c r="H779" s="147">
        <v>0</v>
      </c>
      <c r="I779" s="147">
        <v>0</v>
      </c>
      <c r="J779" s="147">
        <v>5700</v>
      </c>
      <c r="K779" s="147"/>
      <c r="L779" s="147">
        <v>5700</v>
      </c>
      <c r="M779" s="147"/>
      <c r="N779" s="147">
        <v>5700</v>
      </c>
      <c r="O779" s="147">
        <v>5700</v>
      </c>
      <c r="P779" s="147">
        <v>5700</v>
      </c>
    </row>
    <row r="780" spans="1:18" hidden="1" outlineLevel="1" x14ac:dyDescent="0.25">
      <c r="A780" s="76"/>
      <c r="B780" s="146" t="s">
        <v>576</v>
      </c>
      <c r="C780" s="145" t="s">
        <v>622</v>
      </c>
      <c r="D780" s="153"/>
      <c r="E780" s="146" t="s">
        <v>708</v>
      </c>
      <c r="F780" s="146"/>
      <c r="G780" s="148" t="s">
        <v>693</v>
      </c>
      <c r="H780" s="147">
        <v>0</v>
      </c>
      <c r="I780" s="147">
        <v>0</v>
      </c>
      <c r="J780" s="147">
        <v>2600</v>
      </c>
      <c r="K780" s="147"/>
      <c r="L780" s="147">
        <v>5850</v>
      </c>
      <c r="M780" s="147"/>
      <c r="N780" s="147">
        <v>2600</v>
      </c>
      <c r="O780" s="147">
        <v>2600</v>
      </c>
      <c r="P780" s="147">
        <v>2600</v>
      </c>
    </row>
    <row r="781" spans="1:18" hidden="1" outlineLevel="1" x14ac:dyDescent="0.25">
      <c r="A781" s="76"/>
      <c r="B781" s="146" t="s">
        <v>576</v>
      </c>
      <c r="C781" s="145" t="s">
        <v>622</v>
      </c>
      <c r="D781" s="153"/>
      <c r="E781" s="146" t="s">
        <v>708</v>
      </c>
      <c r="F781" s="146"/>
      <c r="G781" s="148" t="s">
        <v>694</v>
      </c>
      <c r="H781" s="147">
        <v>0</v>
      </c>
      <c r="I781" s="147">
        <v>0</v>
      </c>
      <c r="J781" s="147">
        <v>6000</v>
      </c>
      <c r="K781" s="147"/>
      <c r="L781" s="147">
        <v>5250</v>
      </c>
      <c r="M781" s="147"/>
      <c r="N781" s="147">
        <v>6000</v>
      </c>
      <c r="O781" s="147">
        <v>6000</v>
      </c>
      <c r="P781" s="147">
        <v>6000</v>
      </c>
    </row>
    <row r="782" spans="1:18" ht="34.5" hidden="1" outlineLevel="1" x14ac:dyDescent="0.25">
      <c r="A782" s="76"/>
      <c r="B782" s="146" t="s">
        <v>576</v>
      </c>
      <c r="C782" s="145" t="s">
        <v>622</v>
      </c>
      <c r="D782" s="145">
        <v>600</v>
      </c>
      <c r="E782" s="146" t="s">
        <v>708</v>
      </c>
      <c r="F782" s="146"/>
      <c r="G782" s="148" t="s">
        <v>698</v>
      </c>
      <c r="H782" s="147">
        <v>0</v>
      </c>
      <c r="I782" s="147">
        <v>0</v>
      </c>
      <c r="J782" s="147">
        <f t="shared" ref="J782:P782" si="240">SUM(J773:J781)</f>
        <v>32500</v>
      </c>
      <c r="K782" s="147">
        <f t="shared" si="240"/>
        <v>0</v>
      </c>
      <c r="L782" s="147">
        <f t="shared" si="240"/>
        <v>34918</v>
      </c>
      <c r="M782" s="147">
        <f t="shared" si="240"/>
        <v>0</v>
      </c>
      <c r="N782" s="147">
        <f t="shared" si="240"/>
        <v>39500</v>
      </c>
      <c r="O782" s="147">
        <f t="shared" si="240"/>
        <v>39500</v>
      </c>
      <c r="P782" s="147">
        <f t="shared" si="240"/>
        <v>39500</v>
      </c>
    </row>
    <row r="783" spans="1:18" ht="23.25" hidden="1" outlineLevel="1" x14ac:dyDescent="0.25">
      <c r="A783" s="109" t="s">
        <v>11</v>
      </c>
      <c r="B783" s="139" t="s">
        <v>576</v>
      </c>
      <c r="C783" s="139" t="s">
        <v>475</v>
      </c>
      <c r="D783" s="139" t="s">
        <v>462</v>
      </c>
      <c r="E783" s="139" t="s">
        <v>239</v>
      </c>
      <c r="F783" s="139" t="s">
        <v>674</v>
      </c>
      <c r="G783" s="141" t="s">
        <v>497</v>
      </c>
      <c r="H783" s="147">
        <v>0</v>
      </c>
      <c r="I783" s="147">
        <v>0</v>
      </c>
      <c r="J783" s="138">
        <v>0</v>
      </c>
      <c r="K783" s="138">
        <v>0</v>
      </c>
      <c r="L783" s="138">
        <v>0</v>
      </c>
      <c r="M783" s="138">
        <v>0</v>
      </c>
      <c r="N783" s="138">
        <v>0</v>
      </c>
      <c r="O783" s="138">
        <v>0</v>
      </c>
      <c r="P783" s="138">
        <v>0</v>
      </c>
      <c r="Q783" s="42"/>
      <c r="R783" s="69"/>
    </row>
    <row r="784" spans="1:18" ht="34.5" hidden="1" outlineLevel="1" x14ac:dyDescent="0.25">
      <c r="A784" s="109" t="s">
        <v>11</v>
      </c>
      <c r="B784" s="139" t="s">
        <v>576</v>
      </c>
      <c r="C784" s="142" t="s">
        <v>628</v>
      </c>
      <c r="D784" s="139" t="s">
        <v>505</v>
      </c>
      <c r="E784" s="139" t="s">
        <v>15</v>
      </c>
      <c r="F784" s="139" t="s">
        <v>506</v>
      </c>
      <c r="G784" s="141" t="s">
        <v>507</v>
      </c>
      <c r="H784" s="147">
        <v>0</v>
      </c>
      <c r="I784" s="147">
        <v>0</v>
      </c>
      <c r="J784" s="138">
        <v>0</v>
      </c>
      <c r="K784" s="138">
        <v>4744.21</v>
      </c>
      <c r="L784" s="138">
        <v>4744.21</v>
      </c>
      <c r="M784" s="138">
        <v>0</v>
      </c>
      <c r="N784" s="138">
        <v>0</v>
      </c>
      <c r="O784" s="138">
        <v>0</v>
      </c>
      <c r="P784" s="138">
        <v>0</v>
      </c>
      <c r="Q784" s="42"/>
      <c r="R784" s="69"/>
    </row>
    <row r="785" spans="1:20" ht="23.25" hidden="1" outlineLevel="1" x14ac:dyDescent="0.25">
      <c r="A785" s="67" t="s">
        <v>11</v>
      </c>
      <c r="B785" s="129" t="s">
        <v>576</v>
      </c>
      <c r="C785" s="142" t="s">
        <v>628</v>
      </c>
      <c r="D785" s="129" t="s">
        <v>209</v>
      </c>
      <c r="E785" s="129" t="s">
        <v>401</v>
      </c>
      <c r="F785" s="129" t="s">
        <v>11</v>
      </c>
      <c r="G785" s="130" t="s">
        <v>402</v>
      </c>
      <c r="H785" s="147">
        <v>0</v>
      </c>
      <c r="I785" s="147">
        <v>0</v>
      </c>
      <c r="J785" s="131">
        <v>0</v>
      </c>
      <c r="K785" s="131">
        <v>0</v>
      </c>
      <c r="L785" s="131">
        <v>0</v>
      </c>
      <c r="M785" s="131">
        <v>0</v>
      </c>
      <c r="N785" s="131">
        <v>0</v>
      </c>
      <c r="O785" s="131">
        <f>N785</f>
        <v>0</v>
      </c>
      <c r="P785" s="131">
        <f>N785</f>
        <v>0</v>
      </c>
      <c r="Q785" s="42"/>
      <c r="R785" s="69"/>
    </row>
    <row r="786" spans="1:20" ht="34.5" hidden="1" outlineLevel="1" x14ac:dyDescent="0.25">
      <c r="A786" s="67" t="s">
        <v>11</v>
      </c>
      <c r="B786" s="129" t="s">
        <v>576</v>
      </c>
      <c r="C786" s="140" t="s">
        <v>414</v>
      </c>
      <c r="D786" s="129" t="s">
        <v>209</v>
      </c>
      <c r="E786" s="129" t="s">
        <v>15</v>
      </c>
      <c r="F786" s="129" t="s">
        <v>11</v>
      </c>
      <c r="G786" s="130" t="s">
        <v>417</v>
      </c>
      <c r="H786" s="147">
        <v>0</v>
      </c>
      <c r="I786" s="147">
        <v>0</v>
      </c>
      <c r="J786" s="131">
        <v>0</v>
      </c>
      <c r="K786" s="131">
        <v>0</v>
      </c>
      <c r="L786" s="131">
        <v>2400</v>
      </c>
      <c r="M786" s="131">
        <v>2400</v>
      </c>
      <c r="N786" s="131">
        <v>0</v>
      </c>
      <c r="O786" s="131">
        <f>N786</f>
        <v>0</v>
      </c>
      <c r="P786" s="131">
        <f>N786</f>
        <v>0</v>
      </c>
      <c r="Q786" s="42"/>
      <c r="R786" s="69"/>
    </row>
    <row r="787" spans="1:20" hidden="1" outlineLevel="1" x14ac:dyDescent="0.25">
      <c r="A787" s="64"/>
      <c r="B787" s="129" t="s">
        <v>576</v>
      </c>
      <c r="C787" s="129"/>
      <c r="D787" s="129"/>
      <c r="E787" s="129"/>
      <c r="F787" s="129"/>
      <c r="G787" s="130" t="s">
        <v>781</v>
      </c>
      <c r="H787" s="131">
        <v>577343.85</v>
      </c>
      <c r="I787" s="131">
        <f>592080.49+33073.07+4200</f>
        <v>629353.55999999994</v>
      </c>
      <c r="J787" s="131">
        <f t="shared" ref="J787:P787" si="241">J764+J765+J766+J767+J768+J769+J770+J771+J772+J782+J783+J784+J785+J786</f>
        <v>628340</v>
      </c>
      <c r="K787" s="131">
        <f t="shared" si="241"/>
        <v>4744.21</v>
      </c>
      <c r="L787" s="131">
        <f t="shared" si="241"/>
        <v>657715.21</v>
      </c>
      <c r="M787" s="131">
        <f t="shared" si="241"/>
        <v>2400</v>
      </c>
      <c r="N787" s="131">
        <f t="shared" si="241"/>
        <v>719162</v>
      </c>
      <c r="O787" s="131">
        <f t="shared" si="241"/>
        <v>783360</v>
      </c>
      <c r="P787" s="131">
        <f t="shared" si="241"/>
        <v>852410</v>
      </c>
      <c r="Q787" s="42"/>
      <c r="R787" s="69"/>
      <c r="S787" s="106"/>
      <c r="T787" s="106"/>
    </row>
    <row r="788" spans="1:20" hidden="1" outlineLevel="1" x14ac:dyDescent="0.25">
      <c r="A788" s="64"/>
      <c r="B788" s="129" t="s">
        <v>782</v>
      </c>
      <c r="C788" s="129"/>
      <c r="D788" s="129"/>
      <c r="E788" s="129"/>
      <c r="F788" s="129"/>
      <c r="G788" s="130" t="s">
        <v>783</v>
      </c>
      <c r="H788" s="131">
        <f>H763+H787</f>
        <v>1364987.8599999999</v>
      </c>
      <c r="I788" s="131">
        <f t="shared" ref="I788:P788" si="242">I763+I787</f>
        <v>1412970.1099999999</v>
      </c>
      <c r="J788" s="131">
        <f t="shared" si="242"/>
        <v>1428774</v>
      </c>
      <c r="K788" s="131">
        <f t="shared" si="242"/>
        <v>13887.689999999999</v>
      </c>
      <c r="L788" s="131">
        <f t="shared" si="242"/>
        <v>1600971.69</v>
      </c>
      <c r="M788" s="131">
        <f t="shared" si="242"/>
        <v>8188</v>
      </c>
      <c r="N788" s="131">
        <f t="shared" si="242"/>
        <v>1677117</v>
      </c>
      <c r="O788" s="131">
        <f t="shared" si="242"/>
        <v>1820483</v>
      </c>
      <c r="P788" s="131">
        <f t="shared" si="242"/>
        <v>1977771</v>
      </c>
      <c r="Q788" s="42"/>
      <c r="R788" s="69"/>
      <c r="S788" s="106"/>
      <c r="T788" s="106"/>
    </row>
    <row r="789" spans="1:20" hidden="1" outlineLevel="1" x14ac:dyDescent="0.25">
      <c r="A789" s="76"/>
      <c r="B789" s="146" t="s">
        <v>703</v>
      </c>
      <c r="C789" s="146" t="s">
        <v>682</v>
      </c>
      <c r="D789" s="145">
        <v>610</v>
      </c>
      <c r="E789" s="146"/>
      <c r="F789" s="146"/>
      <c r="G789" s="148" t="s">
        <v>661</v>
      </c>
      <c r="H789" s="147">
        <v>51807.66</v>
      </c>
      <c r="I789" s="147">
        <v>63197.48</v>
      </c>
      <c r="J789" s="147">
        <v>88272</v>
      </c>
      <c r="K789" s="147"/>
      <c r="L789" s="147">
        <v>84000</v>
      </c>
      <c r="M789" s="147"/>
      <c r="N789" s="147">
        <v>92400</v>
      </c>
      <c r="O789" s="147">
        <v>113691</v>
      </c>
      <c r="P789" s="147">
        <v>125060</v>
      </c>
    </row>
    <row r="790" spans="1:20" ht="23.25" hidden="1" outlineLevel="1" x14ac:dyDescent="0.25">
      <c r="A790" s="76"/>
      <c r="B790" s="146" t="s">
        <v>703</v>
      </c>
      <c r="C790" s="146" t="s">
        <v>682</v>
      </c>
      <c r="D790" s="145">
        <v>620</v>
      </c>
      <c r="E790" s="146"/>
      <c r="F790" s="146"/>
      <c r="G790" s="148" t="s">
        <v>684</v>
      </c>
      <c r="H790" s="147">
        <v>18970.02</v>
      </c>
      <c r="I790" s="147">
        <v>23422.55</v>
      </c>
      <c r="J790" s="147">
        <v>30851</v>
      </c>
      <c r="K790" s="147"/>
      <c r="L790" s="147">
        <v>29358</v>
      </c>
      <c r="M790" s="147"/>
      <c r="N790" s="147">
        <v>32295</v>
      </c>
      <c r="O790" s="147">
        <v>39598</v>
      </c>
      <c r="P790" s="147">
        <v>43708</v>
      </c>
    </row>
    <row r="791" spans="1:20" hidden="1" outlineLevel="1" x14ac:dyDescent="0.25">
      <c r="A791" s="76"/>
      <c r="B791" s="146" t="s">
        <v>703</v>
      </c>
      <c r="C791" s="146" t="s">
        <v>682</v>
      </c>
      <c r="D791" s="145">
        <v>631</v>
      </c>
      <c r="E791" s="146"/>
      <c r="F791" s="146"/>
      <c r="G791" s="148" t="s">
        <v>683</v>
      </c>
      <c r="H791" s="147">
        <v>0</v>
      </c>
      <c r="I791" s="147">
        <v>49.3</v>
      </c>
      <c r="J791" s="147">
        <v>100</v>
      </c>
      <c r="K791" s="147"/>
      <c r="L791" s="147">
        <v>100</v>
      </c>
      <c r="M791" s="147"/>
      <c r="N791" s="147">
        <v>100</v>
      </c>
      <c r="O791" s="147">
        <v>100</v>
      </c>
      <c r="P791" s="147">
        <v>100</v>
      </c>
    </row>
    <row r="792" spans="1:20" ht="23.25" hidden="1" outlineLevel="1" x14ac:dyDescent="0.25">
      <c r="A792" s="76"/>
      <c r="B792" s="146" t="s">
        <v>703</v>
      </c>
      <c r="C792" s="146" t="s">
        <v>682</v>
      </c>
      <c r="D792" s="145">
        <v>632</v>
      </c>
      <c r="E792" s="146"/>
      <c r="F792" s="146"/>
      <c r="G792" s="148" t="s">
        <v>619</v>
      </c>
      <c r="H792" s="147">
        <v>19582.82</v>
      </c>
      <c r="I792" s="147">
        <v>22654.720000000001</v>
      </c>
      <c r="J792" s="147">
        <v>27100</v>
      </c>
      <c r="K792" s="147"/>
      <c r="L792" s="147">
        <v>27100</v>
      </c>
      <c r="M792" s="147"/>
      <c r="N792" s="147">
        <v>27100</v>
      </c>
      <c r="O792" s="147">
        <v>27100</v>
      </c>
      <c r="P792" s="147">
        <v>27100</v>
      </c>
    </row>
    <row r="793" spans="1:20" hidden="1" outlineLevel="1" x14ac:dyDescent="0.25">
      <c r="A793" s="76"/>
      <c r="B793" s="146" t="s">
        <v>703</v>
      </c>
      <c r="C793" s="146" t="s">
        <v>682</v>
      </c>
      <c r="D793" s="145">
        <v>633</v>
      </c>
      <c r="E793" s="146"/>
      <c r="F793" s="146"/>
      <c r="G793" s="148" t="s">
        <v>685</v>
      </c>
      <c r="H793" s="147">
        <v>6283.44</v>
      </c>
      <c r="I793" s="147">
        <v>70531.02</v>
      </c>
      <c r="J793" s="147">
        <v>35800</v>
      </c>
      <c r="K793" s="147"/>
      <c r="L793" s="147">
        <v>96400</v>
      </c>
      <c r="M793" s="147"/>
      <c r="N793" s="147">
        <v>90900</v>
      </c>
      <c r="O793" s="147">
        <v>90900</v>
      </c>
      <c r="P793" s="147">
        <v>90900</v>
      </c>
    </row>
    <row r="794" spans="1:20" ht="23.25" hidden="1" outlineLevel="1" x14ac:dyDescent="0.25">
      <c r="A794" s="76"/>
      <c r="B794" s="146" t="s">
        <v>703</v>
      </c>
      <c r="C794" s="146" t="s">
        <v>682</v>
      </c>
      <c r="D794" s="145">
        <v>635</v>
      </c>
      <c r="E794" s="146"/>
      <c r="F794" s="146"/>
      <c r="G794" s="148" t="s">
        <v>620</v>
      </c>
      <c r="H794" s="147">
        <v>3320.73</v>
      </c>
      <c r="I794" s="147">
        <v>2873.44</v>
      </c>
      <c r="J794" s="147">
        <v>36100</v>
      </c>
      <c r="K794" s="147"/>
      <c r="L794" s="147">
        <v>4000</v>
      </c>
      <c r="M794" s="147"/>
      <c r="N794" s="147">
        <v>4000</v>
      </c>
      <c r="O794" s="147">
        <v>9800</v>
      </c>
      <c r="P794" s="147">
        <v>9800</v>
      </c>
    </row>
    <row r="795" spans="1:20" hidden="1" outlineLevel="1" x14ac:dyDescent="0.25">
      <c r="A795" s="76"/>
      <c r="B795" s="146" t="s">
        <v>703</v>
      </c>
      <c r="C795" s="146" t="s">
        <v>682</v>
      </c>
      <c r="D795" s="145">
        <v>637</v>
      </c>
      <c r="E795" s="146"/>
      <c r="F795" s="146"/>
      <c r="G795" s="148" t="s">
        <v>536</v>
      </c>
      <c r="H795" s="147">
        <v>6057.77</v>
      </c>
      <c r="I795" s="147">
        <v>7439.34</v>
      </c>
      <c r="J795" s="147">
        <v>6400</v>
      </c>
      <c r="K795" s="147"/>
      <c r="L795" s="147">
        <v>6400</v>
      </c>
      <c r="M795" s="147"/>
      <c r="N795" s="147">
        <v>6600</v>
      </c>
      <c r="O795" s="147">
        <v>6600</v>
      </c>
      <c r="P795" s="147">
        <v>6600</v>
      </c>
    </row>
    <row r="796" spans="1:20" hidden="1" outlineLevel="1" x14ac:dyDescent="0.25">
      <c r="A796" s="76"/>
      <c r="B796" s="146" t="s">
        <v>703</v>
      </c>
      <c r="C796" s="146" t="s">
        <v>682</v>
      </c>
      <c r="D796" s="145">
        <v>642</v>
      </c>
      <c r="E796" s="146"/>
      <c r="F796" s="146"/>
      <c r="G796" s="148" t="s">
        <v>697</v>
      </c>
      <c r="H796" s="147">
        <v>1980</v>
      </c>
      <c r="I796" s="147">
        <v>50.47</v>
      </c>
      <c r="J796" s="147">
        <v>400</v>
      </c>
      <c r="K796" s="147"/>
      <c r="L796" s="147">
        <v>400</v>
      </c>
      <c r="M796" s="147"/>
      <c r="N796" s="147">
        <v>400</v>
      </c>
      <c r="O796" s="147">
        <v>400</v>
      </c>
      <c r="P796" s="147">
        <v>400</v>
      </c>
    </row>
    <row r="797" spans="1:20" ht="23.25" hidden="1" outlineLevel="1" x14ac:dyDescent="0.25">
      <c r="A797" s="64"/>
      <c r="B797" s="129" t="s">
        <v>703</v>
      </c>
      <c r="C797" s="129"/>
      <c r="D797" s="129"/>
      <c r="E797" s="129"/>
      <c r="F797" s="129"/>
      <c r="G797" s="130" t="s">
        <v>784</v>
      </c>
      <c r="H797" s="131">
        <f>SUM(H789:H796)</f>
        <v>108002.44</v>
      </c>
      <c r="I797" s="131">
        <f t="shared" ref="I797:P797" si="243">SUM(I789:I796)</f>
        <v>190218.32</v>
      </c>
      <c r="J797" s="131">
        <f t="shared" si="243"/>
        <v>225023</v>
      </c>
      <c r="K797" s="131">
        <f t="shared" si="243"/>
        <v>0</v>
      </c>
      <c r="L797" s="131">
        <f t="shared" si="243"/>
        <v>247758</v>
      </c>
      <c r="M797" s="131">
        <f t="shared" si="243"/>
        <v>0</v>
      </c>
      <c r="N797" s="131">
        <f t="shared" si="243"/>
        <v>253795</v>
      </c>
      <c r="O797" s="131">
        <f t="shared" si="243"/>
        <v>288189</v>
      </c>
      <c r="P797" s="131">
        <f t="shared" si="243"/>
        <v>303668</v>
      </c>
    </row>
    <row r="798" spans="1:20" ht="34.5" hidden="1" outlineLevel="1" x14ac:dyDescent="0.25">
      <c r="A798" s="17" t="s">
        <v>11</v>
      </c>
      <c r="B798" s="129" t="s">
        <v>577</v>
      </c>
      <c r="C798" s="129" t="s">
        <v>406</v>
      </c>
      <c r="D798" s="129" t="s">
        <v>14</v>
      </c>
      <c r="E798" s="129" t="s">
        <v>18</v>
      </c>
      <c r="F798" s="129" t="s">
        <v>407</v>
      </c>
      <c r="G798" s="130" t="s">
        <v>20</v>
      </c>
      <c r="H798" s="131">
        <v>32783.97</v>
      </c>
      <c r="I798" s="131">
        <v>34929.339999999997</v>
      </c>
      <c r="J798" s="131">
        <v>43395</v>
      </c>
      <c r="K798" s="131">
        <v>40150</v>
      </c>
      <c r="L798" s="131">
        <v>40451.03</v>
      </c>
      <c r="M798" s="131">
        <v>32351.03</v>
      </c>
      <c r="N798" s="131">
        <v>46432</v>
      </c>
      <c r="O798" s="131">
        <f t="shared" ref="O798:O838" si="244">N798</f>
        <v>46432</v>
      </c>
      <c r="P798" s="131">
        <f t="shared" ref="P798:P838" si="245">N798</f>
        <v>46432</v>
      </c>
    </row>
    <row r="799" spans="1:20" hidden="1" outlineLevel="1" x14ac:dyDescent="0.25">
      <c r="A799" s="17"/>
      <c r="B799" s="129" t="s">
        <v>577</v>
      </c>
      <c r="C799" s="129" t="s">
        <v>406</v>
      </c>
      <c r="D799" s="129" t="s">
        <v>14</v>
      </c>
      <c r="E799" s="129" t="s">
        <v>18</v>
      </c>
      <c r="F799" s="129" t="s">
        <v>407</v>
      </c>
      <c r="G799" s="130" t="s">
        <v>610</v>
      </c>
      <c r="H799" s="131">
        <v>0</v>
      </c>
      <c r="I799" s="131">
        <v>0</v>
      </c>
      <c r="J799" s="131">
        <v>0</v>
      </c>
      <c r="K799" s="131">
        <v>0</v>
      </c>
      <c r="L799" s="131">
        <v>0</v>
      </c>
      <c r="M799" s="131">
        <v>0</v>
      </c>
      <c r="N799" s="131">
        <v>1100</v>
      </c>
      <c r="O799" s="131">
        <f t="shared" si="244"/>
        <v>1100</v>
      </c>
      <c r="P799" s="131">
        <f t="shared" si="245"/>
        <v>1100</v>
      </c>
    </row>
    <row r="800" spans="1:20" hidden="1" outlineLevel="1" x14ac:dyDescent="0.25">
      <c r="A800" s="66"/>
      <c r="B800" s="129" t="s">
        <v>577</v>
      </c>
      <c r="C800" s="129" t="s">
        <v>406</v>
      </c>
      <c r="D800" s="129" t="s">
        <v>524</v>
      </c>
      <c r="E800" s="129"/>
      <c r="F800" s="129"/>
      <c r="G800" s="130" t="s">
        <v>661</v>
      </c>
      <c r="H800" s="131">
        <v>0</v>
      </c>
      <c r="I800" s="131">
        <f t="shared" ref="I800:P800" si="246">SUM(I798:I799)</f>
        <v>34929.339999999997</v>
      </c>
      <c r="J800" s="131">
        <f t="shared" si="246"/>
        <v>43395</v>
      </c>
      <c r="K800" s="131">
        <f t="shared" si="246"/>
        <v>40150</v>
      </c>
      <c r="L800" s="131">
        <f t="shared" si="246"/>
        <v>40451.03</v>
      </c>
      <c r="M800" s="131">
        <f t="shared" si="246"/>
        <v>32351.03</v>
      </c>
      <c r="N800" s="131">
        <f t="shared" si="246"/>
        <v>47532</v>
      </c>
      <c r="O800" s="131">
        <f t="shared" si="246"/>
        <v>47532</v>
      </c>
      <c r="P800" s="131">
        <f t="shared" si="246"/>
        <v>47532</v>
      </c>
    </row>
    <row r="801" spans="1:17" ht="23.25" hidden="1" outlineLevel="1" x14ac:dyDescent="0.25">
      <c r="A801" s="67" t="s">
        <v>11</v>
      </c>
      <c r="B801" s="129" t="s">
        <v>577</v>
      </c>
      <c r="C801" s="129" t="s">
        <v>406</v>
      </c>
      <c r="D801" s="129" t="s">
        <v>23</v>
      </c>
      <c r="E801" s="129" t="s">
        <v>18</v>
      </c>
      <c r="F801" s="129" t="s">
        <v>407</v>
      </c>
      <c r="G801" s="130" t="s">
        <v>24</v>
      </c>
      <c r="H801" s="131">
        <v>0</v>
      </c>
      <c r="I801" s="131">
        <v>3487.9</v>
      </c>
      <c r="J801" s="131">
        <v>4340</v>
      </c>
      <c r="K801" s="131">
        <v>4340</v>
      </c>
      <c r="L801" s="131">
        <v>4022.76</v>
      </c>
      <c r="M801" s="131">
        <v>3212.76</v>
      </c>
      <c r="N801" s="131">
        <v>4645</v>
      </c>
      <c r="O801" s="131">
        <f t="shared" si="244"/>
        <v>4645</v>
      </c>
      <c r="P801" s="131">
        <f t="shared" si="245"/>
        <v>4645</v>
      </c>
    </row>
    <row r="802" spans="1:17" ht="34.5" hidden="1" outlineLevel="1" x14ac:dyDescent="0.25">
      <c r="A802" s="67" t="s">
        <v>11</v>
      </c>
      <c r="B802" s="129" t="s">
        <v>577</v>
      </c>
      <c r="C802" s="129" t="s">
        <v>406</v>
      </c>
      <c r="D802" s="129" t="s">
        <v>53</v>
      </c>
      <c r="E802" s="129" t="s">
        <v>18</v>
      </c>
      <c r="F802" s="129" t="s">
        <v>407</v>
      </c>
      <c r="G802" s="130" t="s">
        <v>54</v>
      </c>
      <c r="H802" s="131">
        <v>0</v>
      </c>
      <c r="I802" s="131">
        <v>466</v>
      </c>
      <c r="J802" s="131">
        <v>600</v>
      </c>
      <c r="K802" s="131">
        <v>600</v>
      </c>
      <c r="L802" s="131">
        <v>600</v>
      </c>
      <c r="M802" s="131">
        <v>400</v>
      </c>
      <c r="N802" s="131">
        <v>600</v>
      </c>
      <c r="O802" s="131">
        <f t="shared" si="244"/>
        <v>600</v>
      </c>
      <c r="P802" s="131">
        <f t="shared" si="245"/>
        <v>600</v>
      </c>
    </row>
    <row r="803" spans="1:17" ht="34.5" hidden="1" outlineLevel="1" x14ac:dyDescent="0.25">
      <c r="A803" s="67" t="s">
        <v>11</v>
      </c>
      <c r="B803" s="129" t="s">
        <v>577</v>
      </c>
      <c r="C803" s="129" t="s">
        <v>406</v>
      </c>
      <c r="D803" s="129" t="s">
        <v>30</v>
      </c>
      <c r="E803" s="129" t="s">
        <v>18</v>
      </c>
      <c r="F803" s="129" t="s">
        <v>407</v>
      </c>
      <c r="G803" s="130" t="s">
        <v>31</v>
      </c>
      <c r="H803" s="131">
        <v>0</v>
      </c>
      <c r="I803" s="131">
        <v>488.4</v>
      </c>
      <c r="J803" s="131">
        <v>607</v>
      </c>
      <c r="K803" s="131">
        <v>607</v>
      </c>
      <c r="L803" s="131">
        <v>560.16</v>
      </c>
      <c r="M803" s="131">
        <v>446.76</v>
      </c>
      <c r="N803" s="131">
        <v>655</v>
      </c>
      <c r="O803" s="131">
        <f t="shared" si="244"/>
        <v>655</v>
      </c>
      <c r="P803" s="131">
        <f t="shared" si="245"/>
        <v>655</v>
      </c>
    </row>
    <row r="804" spans="1:17" ht="34.5" hidden="1" outlineLevel="1" x14ac:dyDescent="0.25">
      <c r="A804" s="67" t="s">
        <v>11</v>
      </c>
      <c r="B804" s="129" t="s">
        <v>577</v>
      </c>
      <c r="C804" s="129" t="s">
        <v>406</v>
      </c>
      <c r="D804" s="129" t="s">
        <v>33</v>
      </c>
      <c r="E804" s="129" t="s">
        <v>18</v>
      </c>
      <c r="F804" s="129" t="s">
        <v>407</v>
      </c>
      <c r="G804" s="130" t="s">
        <v>35</v>
      </c>
      <c r="H804" s="131">
        <v>0</v>
      </c>
      <c r="I804" s="131">
        <v>4886.38</v>
      </c>
      <c r="J804" s="131">
        <v>6075</v>
      </c>
      <c r="K804" s="131">
        <v>4331</v>
      </c>
      <c r="L804" s="131">
        <v>5602.87</v>
      </c>
      <c r="M804" s="131">
        <v>4468.87</v>
      </c>
      <c r="N804" s="131">
        <v>6501</v>
      </c>
      <c r="O804" s="131">
        <f t="shared" si="244"/>
        <v>6501</v>
      </c>
      <c r="P804" s="131">
        <f t="shared" si="245"/>
        <v>6501</v>
      </c>
    </row>
    <row r="805" spans="1:17" ht="34.5" hidden="1" outlineLevel="1" x14ac:dyDescent="0.25">
      <c r="A805" s="67" t="s">
        <v>11</v>
      </c>
      <c r="B805" s="129" t="s">
        <v>577</v>
      </c>
      <c r="C805" s="129" t="s">
        <v>406</v>
      </c>
      <c r="D805" s="129" t="s">
        <v>37</v>
      </c>
      <c r="E805" s="129" t="s">
        <v>18</v>
      </c>
      <c r="F805" s="129" t="s">
        <v>407</v>
      </c>
      <c r="G805" s="130" t="s">
        <v>39</v>
      </c>
      <c r="H805" s="131">
        <v>0</v>
      </c>
      <c r="I805" s="131">
        <v>279</v>
      </c>
      <c r="J805" s="131">
        <v>347</v>
      </c>
      <c r="K805" s="131">
        <v>347</v>
      </c>
      <c r="L805" s="131">
        <v>320.07</v>
      </c>
      <c r="M805" s="131">
        <v>255.27</v>
      </c>
      <c r="N805" s="131">
        <v>372</v>
      </c>
      <c r="O805" s="131">
        <f t="shared" si="244"/>
        <v>372</v>
      </c>
      <c r="P805" s="131">
        <f t="shared" si="245"/>
        <v>372</v>
      </c>
    </row>
    <row r="806" spans="1:17" ht="34.5" hidden="1" outlineLevel="1" x14ac:dyDescent="0.25">
      <c r="A806" s="67" t="s">
        <v>11</v>
      </c>
      <c r="B806" s="129" t="s">
        <v>577</v>
      </c>
      <c r="C806" s="129" t="s">
        <v>406</v>
      </c>
      <c r="D806" s="129" t="s">
        <v>41</v>
      </c>
      <c r="E806" s="129" t="s">
        <v>18</v>
      </c>
      <c r="F806" s="129" t="s">
        <v>407</v>
      </c>
      <c r="G806" s="130" t="s">
        <v>43</v>
      </c>
      <c r="H806" s="131">
        <v>0</v>
      </c>
      <c r="I806" s="131">
        <v>800.94</v>
      </c>
      <c r="J806" s="131">
        <v>1302</v>
      </c>
      <c r="K806" s="131">
        <v>1302</v>
      </c>
      <c r="L806" s="131">
        <v>971.3</v>
      </c>
      <c r="M806" s="131">
        <v>728.3</v>
      </c>
      <c r="N806" s="131">
        <v>1393</v>
      </c>
      <c r="O806" s="131">
        <f t="shared" si="244"/>
        <v>1393</v>
      </c>
      <c r="P806" s="131">
        <f t="shared" si="245"/>
        <v>1393</v>
      </c>
    </row>
    <row r="807" spans="1:17" ht="34.5" hidden="1" outlineLevel="1" x14ac:dyDescent="0.25">
      <c r="A807" s="67" t="s">
        <v>11</v>
      </c>
      <c r="B807" s="129" t="s">
        <v>577</v>
      </c>
      <c r="C807" s="129" t="s">
        <v>406</v>
      </c>
      <c r="D807" s="129" t="s">
        <v>45</v>
      </c>
      <c r="E807" s="129" t="s">
        <v>18</v>
      </c>
      <c r="F807" s="129" t="s">
        <v>407</v>
      </c>
      <c r="G807" s="130" t="s">
        <v>47</v>
      </c>
      <c r="H807" s="131">
        <v>0</v>
      </c>
      <c r="I807" s="131">
        <v>266.92</v>
      </c>
      <c r="J807" s="131">
        <v>434</v>
      </c>
      <c r="K807" s="131">
        <v>434</v>
      </c>
      <c r="L807" s="131">
        <v>323.71000000000004</v>
      </c>
      <c r="M807" s="131">
        <v>242.71</v>
      </c>
      <c r="N807" s="131">
        <v>465</v>
      </c>
      <c r="O807" s="131">
        <f t="shared" si="244"/>
        <v>465</v>
      </c>
      <c r="P807" s="131">
        <f t="shared" si="245"/>
        <v>465</v>
      </c>
    </row>
    <row r="808" spans="1:17" ht="34.5" hidden="1" outlineLevel="1" x14ac:dyDescent="0.25">
      <c r="A808" s="67" t="s">
        <v>11</v>
      </c>
      <c r="B808" s="129" t="s">
        <v>577</v>
      </c>
      <c r="C808" s="129" t="s">
        <v>406</v>
      </c>
      <c r="D808" s="129" t="s">
        <v>49</v>
      </c>
      <c r="E808" s="129" t="s">
        <v>18</v>
      </c>
      <c r="F808" s="129" t="s">
        <v>407</v>
      </c>
      <c r="G808" s="130" t="s">
        <v>51</v>
      </c>
      <c r="H808" s="131">
        <v>0</v>
      </c>
      <c r="I808" s="131">
        <v>1657.74</v>
      </c>
      <c r="J808" s="131">
        <v>2061</v>
      </c>
      <c r="K808" s="131">
        <v>2061</v>
      </c>
      <c r="L808" s="131">
        <v>1900.76</v>
      </c>
      <c r="M808" s="131">
        <v>1516.01</v>
      </c>
      <c r="N808" s="131">
        <v>2206</v>
      </c>
      <c r="O808" s="131">
        <f t="shared" si="244"/>
        <v>2206</v>
      </c>
      <c r="P808" s="131">
        <f t="shared" si="245"/>
        <v>2206</v>
      </c>
    </row>
    <row r="809" spans="1:17" ht="23.25" hidden="1" outlineLevel="1" x14ac:dyDescent="0.25">
      <c r="A809" s="66"/>
      <c r="B809" s="129" t="s">
        <v>577</v>
      </c>
      <c r="C809" s="129" t="s">
        <v>406</v>
      </c>
      <c r="D809" s="129" t="s">
        <v>525</v>
      </c>
      <c r="E809" s="129"/>
      <c r="F809" s="129"/>
      <c r="G809" s="130" t="s">
        <v>684</v>
      </c>
      <c r="H809" s="131">
        <v>0</v>
      </c>
      <c r="I809" s="131">
        <f t="shared" ref="I809:P809" si="247">SUM(I801:I808)</f>
        <v>12333.28</v>
      </c>
      <c r="J809" s="131">
        <f t="shared" si="247"/>
        <v>15766</v>
      </c>
      <c r="K809" s="131">
        <f t="shared" si="247"/>
        <v>14022</v>
      </c>
      <c r="L809" s="131">
        <f t="shared" si="247"/>
        <v>14301.63</v>
      </c>
      <c r="M809" s="131">
        <f t="shared" si="247"/>
        <v>11270.679999999998</v>
      </c>
      <c r="N809" s="131">
        <f t="shared" si="247"/>
        <v>16837</v>
      </c>
      <c r="O809" s="131">
        <f t="shared" si="247"/>
        <v>16837</v>
      </c>
      <c r="P809" s="131">
        <f t="shared" si="247"/>
        <v>16837</v>
      </c>
    </row>
    <row r="810" spans="1:17" ht="23.25" hidden="1" outlineLevel="1" x14ac:dyDescent="0.25">
      <c r="A810" s="67" t="s">
        <v>11</v>
      </c>
      <c r="B810" s="129" t="s">
        <v>577</v>
      </c>
      <c r="C810" s="129" t="s">
        <v>406</v>
      </c>
      <c r="D810" s="129" t="s">
        <v>55</v>
      </c>
      <c r="E810" s="129" t="s">
        <v>18</v>
      </c>
      <c r="F810" s="129" t="s">
        <v>407</v>
      </c>
      <c r="G810" s="130" t="s">
        <v>56</v>
      </c>
      <c r="H810" s="131">
        <v>0</v>
      </c>
      <c r="I810" s="131">
        <v>32.700000000000003</v>
      </c>
      <c r="J810" s="131">
        <v>45</v>
      </c>
      <c r="K810" s="131">
        <v>45</v>
      </c>
      <c r="L810" s="131">
        <f t="shared" ref="L810:L823" si="248">M810/10*12</f>
        <v>0</v>
      </c>
      <c r="M810" s="131">
        <v>0</v>
      </c>
      <c r="N810" s="131">
        <v>50</v>
      </c>
      <c r="O810" s="131">
        <f t="shared" si="244"/>
        <v>50</v>
      </c>
      <c r="P810" s="131">
        <f t="shared" si="245"/>
        <v>50</v>
      </c>
      <c r="Q810" s="37"/>
    </row>
    <row r="811" spans="1:17" hidden="1" outlineLevel="1" x14ac:dyDescent="0.25">
      <c r="A811" s="66"/>
      <c r="B811" s="129" t="s">
        <v>577</v>
      </c>
      <c r="C811" s="129" t="s">
        <v>406</v>
      </c>
      <c r="D811" s="129" t="s">
        <v>537</v>
      </c>
      <c r="E811" s="129"/>
      <c r="F811" s="129"/>
      <c r="G811" s="130" t="s">
        <v>683</v>
      </c>
      <c r="H811" s="131">
        <v>0</v>
      </c>
      <c r="I811" s="131">
        <f t="shared" ref="I811:P811" si="249">SUM(I810)</f>
        <v>32.700000000000003</v>
      </c>
      <c r="J811" s="131">
        <f t="shared" si="249"/>
        <v>45</v>
      </c>
      <c r="K811" s="131">
        <f t="shared" si="249"/>
        <v>45</v>
      </c>
      <c r="L811" s="131">
        <f t="shared" si="249"/>
        <v>0</v>
      </c>
      <c r="M811" s="131">
        <f t="shared" si="249"/>
        <v>0</v>
      </c>
      <c r="N811" s="131">
        <f t="shared" si="249"/>
        <v>50</v>
      </c>
      <c r="O811" s="131">
        <f t="shared" si="249"/>
        <v>50</v>
      </c>
      <c r="P811" s="131">
        <f t="shared" si="249"/>
        <v>50</v>
      </c>
      <c r="Q811" s="37"/>
    </row>
    <row r="812" spans="1:17" hidden="1" outlineLevel="1" x14ac:dyDescent="0.25">
      <c r="A812" s="67" t="s">
        <v>11</v>
      </c>
      <c r="B812" s="129" t="s">
        <v>577</v>
      </c>
      <c r="C812" s="129" t="s">
        <v>406</v>
      </c>
      <c r="D812" s="129" t="s">
        <v>57</v>
      </c>
      <c r="E812" s="129" t="s">
        <v>18</v>
      </c>
      <c r="F812" s="129" t="s">
        <v>407</v>
      </c>
      <c r="G812" s="130" t="s">
        <v>58</v>
      </c>
      <c r="H812" s="131">
        <v>0</v>
      </c>
      <c r="I812" s="131">
        <v>1420.24</v>
      </c>
      <c r="J812" s="131">
        <v>1400</v>
      </c>
      <c r="K812" s="131">
        <v>1400</v>
      </c>
      <c r="L812" s="131">
        <f t="shared" si="248"/>
        <v>1363.0680000000002</v>
      </c>
      <c r="M812" s="131">
        <v>1135.8900000000001</v>
      </c>
      <c r="N812" s="131">
        <v>1400</v>
      </c>
      <c r="O812" s="131">
        <f t="shared" si="244"/>
        <v>1400</v>
      </c>
      <c r="P812" s="131">
        <f t="shared" si="245"/>
        <v>1400</v>
      </c>
    </row>
    <row r="813" spans="1:17" hidden="1" outlineLevel="1" x14ac:dyDescent="0.25">
      <c r="A813" s="67" t="s">
        <v>11</v>
      </c>
      <c r="B813" s="129" t="s">
        <v>577</v>
      </c>
      <c r="C813" s="129" t="s">
        <v>406</v>
      </c>
      <c r="D813" s="129" t="s">
        <v>57</v>
      </c>
      <c r="E813" s="129" t="s">
        <v>18</v>
      </c>
      <c r="F813" s="129" t="s">
        <v>407</v>
      </c>
      <c r="G813" s="130" t="s">
        <v>190</v>
      </c>
      <c r="H813" s="131">
        <v>0</v>
      </c>
      <c r="I813" s="131">
        <v>1330.08</v>
      </c>
      <c r="J813" s="131">
        <v>1300</v>
      </c>
      <c r="K813" s="131">
        <v>1300</v>
      </c>
      <c r="L813" s="131">
        <f t="shared" si="248"/>
        <v>1289.4479999999999</v>
      </c>
      <c r="M813" s="131">
        <v>1074.54</v>
      </c>
      <c r="N813" s="131">
        <v>1300</v>
      </c>
      <c r="O813" s="131">
        <f t="shared" si="244"/>
        <v>1300</v>
      </c>
      <c r="P813" s="131">
        <f t="shared" si="245"/>
        <v>1300</v>
      </c>
    </row>
    <row r="814" spans="1:17" hidden="1" outlineLevel="1" x14ac:dyDescent="0.25">
      <c r="A814" s="67" t="s">
        <v>11</v>
      </c>
      <c r="B814" s="129" t="s">
        <v>577</v>
      </c>
      <c r="C814" s="129" t="s">
        <v>406</v>
      </c>
      <c r="D814" s="129" t="s">
        <v>66</v>
      </c>
      <c r="E814" s="129" t="s">
        <v>18</v>
      </c>
      <c r="F814" s="129" t="s">
        <v>407</v>
      </c>
      <c r="G814" s="130" t="s">
        <v>67</v>
      </c>
      <c r="H814" s="131">
        <v>0</v>
      </c>
      <c r="I814" s="131">
        <v>664.75</v>
      </c>
      <c r="J814" s="131">
        <v>860</v>
      </c>
      <c r="K814" s="131">
        <v>860</v>
      </c>
      <c r="L814" s="131">
        <f t="shared" si="248"/>
        <v>1093.7159999999999</v>
      </c>
      <c r="M814" s="131">
        <v>911.43</v>
      </c>
      <c r="N814" s="131">
        <v>1000</v>
      </c>
      <c r="O814" s="131">
        <f t="shared" si="244"/>
        <v>1000</v>
      </c>
      <c r="P814" s="131">
        <f t="shared" si="245"/>
        <v>1000</v>
      </c>
    </row>
    <row r="815" spans="1:17" ht="23.25" hidden="1" outlineLevel="1" x14ac:dyDescent="0.25">
      <c r="A815" s="67" t="s">
        <v>11</v>
      </c>
      <c r="B815" s="129" t="s">
        <v>577</v>
      </c>
      <c r="C815" s="129" t="s">
        <v>406</v>
      </c>
      <c r="D815" s="129" t="s">
        <v>73</v>
      </c>
      <c r="E815" s="129" t="s">
        <v>18</v>
      </c>
      <c r="F815" s="129" t="s">
        <v>407</v>
      </c>
      <c r="G815" s="130" t="s">
        <v>74</v>
      </c>
      <c r="H815" s="131">
        <v>0</v>
      </c>
      <c r="I815" s="131">
        <v>2</v>
      </c>
      <c r="J815" s="131">
        <v>25</v>
      </c>
      <c r="K815" s="131">
        <v>25</v>
      </c>
      <c r="L815" s="131">
        <f t="shared" si="248"/>
        <v>0</v>
      </c>
      <c r="M815" s="131">
        <v>0</v>
      </c>
      <c r="N815" s="131">
        <v>30</v>
      </c>
      <c r="O815" s="131">
        <f t="shared" si="244"/>
        <v>30</v>
      </c>
      <c r="P815" s="131">
        <f t="shared" si="245"/>
        <v>30</v>
      </c>
    </row>
    <row r="816" spans="1:17" ht="23.25" hidden="1" outlineLevel="1" x14ac:dyDescent="0.25">
      <c r="A816" s="67" t="s">
        <v>11</v>
      </c>
      <c r="B816" s="129" t="s">
        <v>577</v>
      </c>
      <c r="C816" s="129" t="s">
        <v>406</v>
      </c>
      <c r="D816" s="129" t="s">
        <v>75</v>
      </c>
      <c r="E816" s="129" t="s">
        <v>18</v>
      </c>
      <c r="F816" s="129" t="s">
        <v>407</v>
      </c>
      <c r="G816" s="130" t="s">
        <v>408</v>
      </c>
      <c r="H816" s="131">
        <v>0</v>
      </c>
      <c r="I816" s="131">
        <v>181.17</v>
      </c>
      <c r="J816" s="131">
        <v>190</v>
      </c>
      <c r="K816" s="131">
        <v>190</v>
      </c>
      <c r="L816" s="131">
        <f t="shared" si="248"/>
        <v>104.77199999999999</v>
      </c>
      <c r="M816" s="131">
        <v>87.31</v>
      </c>
      <c r="N816" s="131">
        <v>200</v>
      </c>
      <c r="O816" s="131">
        <f t="shared" si="244"/>
        <v>200</v>
      </c>
      <c r="P816" s="131">
        <f t="shared" si="245"/>
        <v>200</v>
      </c>
    </row>
    <row r="817" spans="1:16" hidden="1" outlineLevel="1" x14ac:dyDescent="0.25">
      <c r="A817" s="66"/>
      <c r="B817" s="129" t="s">
        <v>577</v>
      </c>
      <c r="C817" s="129" t="s">
        <v>406</v>
      </c>
      <c r="D817" s="129" t="s">
        <v>538</v>
      </c>
      <c r="E817" s="129"/>
      <c r="F817" s="129"/>
      <c r="G817" s="130" t="s">
        <v>198</v>
      </c>
      <c r="H817" s="131">
        <v>0</v>
      </c>
      <c r="I817" s="131">
        <f t="shared" ref="I817:P817" si="250">SUM(I812:I816)</f>
        <v>3598.24</v>
      </c>
      <c r="J817" s="131">
        <f t="shared" si="250"/>
        <v>3775</v>
      </c>
      <c r="K817" s="131">
        <f t="shared" si="250"/>
        <v>3775</v>
      </c>
      <c r="L817" s="131">
        <f t="shared" si="250"/>
        <v>3851.0039999999999</v>
      </c>
      <c r="M817" s="131">
        <f t="shared" si="250"/>
        <v>3209.17</v>
      </c>
      <c r="N817" s="131">
        <f t="shared" si="250"/>
        <v>3930</v>
      </c>
      <c r="O817" s="131">
        <f t="shared" si="250"/>
        <v>3930</v>
      </c>
      <c r="P817" s="131">
        <f t="shared" si="250"/>
        <v>3930</v>
      </c>
    </row>
    <row r="818" spans="1:16" hidden="1" outlineLevel="1" x14ac:dyDescent="0.25">
      <c r="A818" s="67" t="s">
        <v>11</v>
      </c>
      <c r="B818" s="129" t="s">
        <v>577</v>
      </c>
      <c r="C818" s="129" t="s">
        <v>406</v>
      </c>
      <c r="D818" s="129" t="s">
        <v>78</v>
      </c>
      <c r="E818" s="129" t="s">
        <v>18</v>
      </c>
      <c r="F818" s="129" t="s">
        <v>407</v>
      </c>
      <c r="G818" s="130" t="s">
        <v>80</v>
      </c>
      <c r="H818" s="131">
        <v>0</v>
      </c>
      <c r="I818" s="131">
        <v>0</v>
      </c>
      <c r="J818" s="131">
        <v>500</v>
      </c>
      <c r="K818" s="131">
        <v>500</v>
      </c>
      <c r="L818" s="131">
        <f t="shared" si="248"/>
        <v>0</v>
      </c>
      <c r="M818" s="131">
        <v>0</v>
      </c>
      <c r="N818" s="131">
        <v>600</v>
      </c>
      <c r="O818" s="131">
        <f t="shared" si="244"/>
        <v>600</v>
      </c>
      <c r="P818" s="131">
        <f t="shared" si="245"/>
        <v>600</v>
      </c>
    </row>
    <row r="819" spans="1:16" ht="34.5" hidden="1" outlineLevel="1" x14ac:dyDescent="0.25">
      <c r="A819" s="67" t="s">
        <v>11</v>
      </c>
      <c r="B819" s="129" t="s">
        <v>577</v>
      </c>
      <c r="C819" s="129" t="s">
        <v>406</v>
      </c>
      <c r="D819" s="129" t="s">
        <v>81</v>
      </c>
      <c r="E819" s="129" t="s">
        <v>18</v>
      </c>
      <c r="F819" s="129" t="s">
        <v>407</v>
      </c>
      <c r="G819" s="130" t="s">
        <v>409</v>
      </c>
      <c r="H819" s="131">
        <v>0</v>
      </c>
      <c r="I819" s="131">
        <v>0</v>
      </c>
      <c r="J819" s="131">
        <v>200</v>
      </c>
      <c r="K819" s="131">
        <v>200</v>
      </c>
      <c r="L819" s="131">
        <f t="shared" si="248"/>
        <v>0</v>
      </c>
      <c r="M819" s="131">
        <v>0</v>
      </c>
      <c r="N819" s="131">
        <v>200</v>
      </c>
      <c r="O819" s="131">
        <f t="shared" si="244"/>
        <v>200</v>
      </c>
      <c r="P819" s="131">
        <f t="shared" si="245"/>
        <v>200</v>
      </c>
    </row>
    <row r="820" spans="1:16" ht="34.5" hidden="1" outlineLevel="1" x14ac:dyDescent="0.25">
      <c r="A820" s="67"/>
      <c r="B820" s="129" t="s">
        <v>577</v>
      </c>
      <c r="C820" s="129" t="s">
        <v>406</v>
      </c>
      <c r="D820" s="129" t="s">
        <v>85</v>
      </c>
      <c r="E820" s="129" t="s">
        <v>18</v>
      </c>
      <c r="F820" s="129" t="s">
        <v>407</v>
      </c>
      <c r="G820" s="130" t="s">
        <v>86</v>
      </c>
      <c r="H820" s="131">
        <v>0</v>
      </c>
      <c r="I820" s="131">
        <v>0</v>
      </c>
      <c r="J820" s="131">
        <v>200</v>
      </c>
      <c r="K820" s="131">
        <v>200</v>
      </c>
      <c r="L820" s="131">
        <f t="shared" si="248"/>
        <v>0</v>
      </c>
      <c r="M820" s="131">
        <v>0</v>
      </c>
      <c r="N820" s="131">
        <v>200</v>
      </c>
      <c r="O820" s="131">
        <f t="shared" si="244"/>
        <v>200</v>
      </c>
      <c r="P820" s="131">
        <f t="shared" si="245"/>
        <v>200</v>
      </c>
    </row>
    <row r="821" spans="1:16" hidden="1" outlineLevel="1" x14ac:dyDescent="0.25">
      <c r="A821" s="67" t="s">
        <v>11</v>
      </c>
      <c r="B821" s="129" t="s">
        <v>577</v>
      </c>
      <c r="C821" s="129" t="s">
        <v>406</v>
      </c>
      <c r="D821" s="129" t="s">
        <v>89</v>
      </c>
      <c r="E821" s="129" t="s">
        <v>18</v>
      </c>
      <c r="F821" s="129" t="s">
        <v>407</v>
      </c>
      <c r="G821" s="130" t="s">
        <v>93</v>
      </c>
      <c r="H821" s="131">
        <v>0</v>
      </c>
      <c r="I821" s="131">
        <v>179.95</v>
      </c>
      <c r="J821" s="131">
        <v>200</v>
      </c>
      <c r="K821" s="131">
        <v>200</v>
      </c>
      <c r="L821" s="131">
        <f t="shared" si="248"/>
        <v>66.395999999999987</v>
      </c>
      <c r="M821" s="131">
        <v>55.33</v>
      </c>
      <c r="N821" s="131">
        <v>200</v>
      </c>
      <c r="O821" s="131">
        <f t="shared" si="244"/>
        <v>200</v>
      </c>
      <c r="P821" s="131">
        <f t="shared" si="245"/>
        <v>200</v>
      </c>
    </row>
    <row r="822" spans="1:16" hidden="1" outlineLevel="1" x14ac:dyDescent="0.25">
      <c r="A822" s="67" t="s">
        <v>11</v>
      </c>
      <c r="B822" s="129" t="s">
        <v>577</v>
      </c>
      <c r="C822" s="129" t="s">
        <v>406</v>
      </c>
      <c r="D822" s="129" t="s">
        <v>89</v>
      </c>
      <c r="E822" s="129" t="s">
        <v>18</v>
      </c>
      <c r="F822" s="129" t="s">
        <v>407</v>
      </c>
      <c r="G822" s="130" t="s">
        <v>410</v>
      </c>
      <c r="H822" s="131">
        <v>0</v>
      </c>
      <c r="I822" s="131">
        <v>226.41</v>
      </c>
      <c r="J822" s="131">
        <v>200</v>
      </c>
      <c r="K822" s="131">
        <v>200</v>
      </c>
      <c r="L822" s="131">
        <f t="shared" si="248"/>
        <v>130.68</v>
      </c>
      <c r="M822" s="131">
        <v>108.9</v>
      </c>
      <c r="N822" s="131">
        <v>200</v>
      </c>
      <c r="O822" s="131">
        <f t="shared" si="244"/>
        <v>200</v>
      </c>
      <c r="P822" s="131">
        <f t="shared" si="245"/>
        <v>200</v>
      </c>
    </row>
    <row r="823" spans="1:16" hidden="1" outlineLevel="1" x14ac:dyDescent="0.25">
      <c r="A823" s="67" t="s">
        <v>11</v>
      </c>
      <c r="B823" s="129" t="s">
        <v>577</v>
      </c>
      <c r="C823" s="129" t="s">
        <v>406</v>
      </c>
      <c r="D823" s="129" t="s">
        <v>89</v>
      </c>
      <c r="E823" s="129" t="s">
        <v>18</v>
      </c>
      <c r="F823" s="129" t="s">
        <v>407</v>
      </c>
      <c r="G823" s="130" t="s">
        <v>94</v>
      </c>
      <c r="H823" s="131">
        <v>0</v>
      </c>
      <c r="I823" s="131">
        <v>478.75</v>
      </c>
      <c r="J823" s="131">
        <v>600</v>
      </c>
      <c r="K823" s="131">
        <v>570</v>
      </c>
      <c r="L823" s="131">
        <f t="shared" si="248"/>
        <v>502.12800000000004</v>
      </c>
      <c r="M823" s="131">
        <v>418.44</v>
      </c>
      <c r="N823" s="131">
        <v>600</v>
      </c>
      <c r="O823" s="131">
        <f t="shared" si="244"/>
        <v>600</v>
      </c>
      <c r="P823" s="131">
        <f t="shared" si="245"/>
        <v>600</v>
      </c>
    </row>
    <row r="824" spans="1:16" ht="34.5" hidden="1" outlineLevel="1" x14ac:dyDescent="0.25">
      <c r="A824" s="67" t="s">
        <v>11</v>
      </c>
      <c r="B824" s="129" t="s">
        <v>577</v>
      </c>
      <c r="C824" s="129" t="s">
        <v>406</v>
      </c>
      <c r="D824" s="129" t="s">
        <v>102</v>
      </c>
      <c r="E824" s="129" t="s">
        <v>18</v>
      </c>
      <c r="F824" s="129" t="s">
        <v>407</v>
      </c>
      <c r="G824" s="130" t="s">
        <v>103</v>
      </c>
      <c r="H824" s="131">
        <v>0</v>
      </c>
      <c r="I824" s="131">
        <v>0</v>
      </c>
      <c r="J824" s="131">
        <v>30</v>
      </c>
      <c r="K824" s="131">
        <v>60</v>
      </c>
      <c r="L824" s="131">
        <v>60</v>
      </c>
      <c r="M824" s="131">
        <v>55.8</v>
      </c>
      <c r="N824" s="131">
        <v>30</v>
      </c>
      <c r="O824" s="131">
        <f t="shared" si="244"/>
        <v>30</v>
      </c>
      <c r="P824" s="131">
        <f t="shared" si="245"/>
        <v>30</v>
      </c>
    </row>
    <row r="825" spans="1:16" ht="23.25" hidden="1" outlineLevel="1" x14ac:dyDescent="0.25">
      <c r="A825" s="67" t="s">
        <v>11</v>
      </c>
      <c r="B825" s="129" t="s">
        <v>577</v>
      </c>
      <c r="C825" s="129" t="s">
        <v>406</v>
      </c>
      <c r="D825" s="129" t="s">
        <v>104</v>
      </c>
      <c r="E825" s="129" t="s">
        <v>18</v>
      </c>
      <c r="F825" s="129" t="s">
        <v>407</v>
      </c>
      <c r="G825" s="130" t="s">
        <v>105</v>
      </c>
      <c r="H825" s="131">
        <v>0</v>
      </c>
      <c r="I825" s="131">
        <v>180.5</v>
      </c>
      <c r="J825" s="131">
        <v>300</v>
      </c>
      <c r="K825" s="131">
        <v>300</v>
      </c>
      <c r="L825" s="131">
        <f t="shared" ref="L825:L838" si="251">M825/10*12</f>
        <v>0</v>
      </c>
      <c r="M825" s="131">
        <v>0</v>
      </c>
      <c r="N825" s="131">
        <v>300</v>
      </c>
      <c r="O825" s="131">
        <f t="shared" si="244"/>
        <v>300</v>
      </c>
      <c r="P825" s="131">
        <f t="shared" si="245"/>
        <v>300</v>
      </c>
    </row>
    <row r="826" spans="1:16" hidden="1" outlineLevel="1" x14ac:dyDescent="0.25">
      <c r="A826" s="67" t="s">
        <v>11</v>
      </c>
      <c r="B826" s="129" t="s">
        <v>577</v>
      </c>
      <c r="C826" s="129" t="s">
        <v>406</v>
      </c>
      <c r="D826" s="129" t="s">
        <v>411</v>
      </c>
      <c r="E826" s="129" t="s">
        <v>15</v>
      </c>
      <c r="F826" s="129" t="s">
        <v>407</v>
      </c>
      <c r="G826" s="130" t="s">
        <v>412</v>
      </c>
      <c r="H826" s="131">
        <v>0</v>
      </c>
      <c r="I826" s="131">
        <v>0</v>
      </c>
      <c r="J826" s="131">
        <v>0</v>
      </c>
      <c r="K826" s="131">
        <v>5000</v>
      </c>
      <c r="L826" s="131">
        <f t="shared" si="251"/>
        <v>7044.48</v>
      </c>
      <c r="M826" s="131">
        <v>5870.4</v>
      </c>
      <c r="N826" s="135">
        <v>14300</v>
      </c>
      <c r="O826" s="131">
        <f t="shared" si="244"/>
        <v>14300</v>
      </c>
      <c r="P826" s="131">
        <f t="shared" si="245"/>
        <v>14300</v>
      </c>
    </row>
    <row r="827" spans="1:16" hidden="1" outlineLevel="1" x14ac:dyDescent="0.25">
      <c r="A827" s="67" t="s">
        <v>11</v>
      </c>
      <c r="B827" s="129" t="s">
        <v>577</v>
      </c>
      <c r="C827" s="129" t="s">
        <v>406</v>
      </c>
      <c r="D827" s="129" t="s">
        <v>411</v>
      </c>
      <c r="E827" s="129" t="s">
        <v>413</v>
      </c>
      <c r="F827" s="129" t="s">
        <v>407</v>
      </c>
      <c r="G827" s="130" t="s">
        <v>412</v>
      </c>
      <c r="H827" s="131">
        <v>0</v>
      </c>
      <c r="I827" s="131">
        <v>30064.639999999999</v>
      </c>
      <c r="J827" s="131">
        <v>30000</v>
      </c>
      <c r="K827" s="131">
        <v>25000</v>
      </c>
      <c r="L827" s="131">
        <f t="shared" si="251"/>
        <v>22161.455999999998</v>
      </c>
      <c r="M827" s="131">
        <v>18467.88</v>
      </c>
      <c r="N827" s="131">
        <v>24000</v>
      </c>
      <c r="O827" s="131">
        <f t="shared" si="244"/>
        <v>24000</v>
      </c>
      <c r="P827" s="131">
        <f t="shared" si="245"/>
        <v>24000</v>
      </c>
    </row>
    <row r="828" spans="1:16" hidden="1" outlineLevel="1" x14ac:dyDescent="0.25">
      <c r="A828" s="67" t="s">
        <v>11</v>
      </c>
      <c r="B828" s="129" t="s">
        <v>577</v>
      </c>
      <c r="C828" s="129" t="s">
        <v>406</v>
      </c>
      <c r="D828" s="129" t="s">
        <v>526</v>
      </c>
      <c r="E828" s="129" t="s">
        <v>18</v>
      </c>
      <c r="F828" s="129" t="s">
        <v>407</v>
      </c>
      <c r="G828" s="130" t="s">
        <v>107</v>
      </c>
      <c r="H828" s="131">
        <v>0</v>
      </c>
      <c r="I828" s="131">
        <v>204</v>
      </c>
      <c r="J828" s="131">
        <v>11</v>
      </c>
      <c r="K828" s="131">
        <v>11</v>
      </c>
      <c r="L828" s="131">
        <f t="shared" si="251"/>
        <v>12.852000000000002</v>
      </c>
      <c r="M828" s="131">
        <v>10.71</v>
      </c>
      <c r="N828" s="131">
        <v>11</v>
      </c>
      <c r="O828" s="131">
        <f t="shared" si="244"/>
        <v>11</v>
      </c>
      <c r="P828" s="131">
        <f t="shared" si="245"/>
        <v>11</v>
      </c>
    </row>
    <row r="829" spans="1:16" hidden="1" outlineLevel="1" x14ac:dyDescent="0.25">
      <c r="A829" s="66"/>
      <c r="B829" s="129" t="s">
        <v>577</v>
      </c>
      <c r="C829" s="129" t="s">
        <v>406</v>
      </c>
      <c r="D829" s="129" t="s">
        <v>526</v>
      </c>
      <c r="E829" s="129"/>
      <c r="F829" s="129"/>
      <c r="G829" s="130" t="s">
        <v>649</v>
      </c>
      <c r="H829" s="131">
        <v>0</v>
      </c>
      <c r="I829" s="131">
        <f t="shared" ref="I829:P829" si="252">SUM(I818:I828)</f>
        <v>31334.25</v>
      </c>
      <c r="J829" s="131">
        <f t="shared" si="252"/>
        <v>32241</v>
      </c>
      <c r="K829" s="131">
        <f t="shared" si="252"/>
        <v>32241</v>
      </c>
      <c r="L829" s="131">
        <f t="shared" si="252"/>
        <v>29977.991999999998</v>
      </c>
      <c r="M829" s="131">
        <f t="shared" si="252"/>
        <v>24987.46</v>
      </c>
      <c r="N829" s="131">
        <f t="shared" si="252"/>
        <v>40641</v>
      </c>
      <c r="O829" s="131">
        <f t="shared" si="252"/>
        <v>40641</v>
      </c>
      <c r="P829" s="131">
        <f t="shared" si="252"/>
        <v>40641</v>
      </c>
    </row>
    <row r="830" spans="1:16" hidden="1" outlineLevel="1" x14ac:dyDescent="0.25">
      <c r="A830" s="67" t="s">
        <v>11</v>
      </c>
      <c r="B830" s="129" t="s">
        <v>577</v>
      </c>
      <c r="C830" s="129" t="s">
        <v>406</v>
      </c>
      <c r="D830" s="129" t="s">
        <v>111</v>
      </c>
      <c r="E830" s="129" t="s">
        <v>18</v>
      </c>
      <c r="F830" s="129" t="s">
        <v>407</v>
      </c>
      <c r="G830" s="130" t="s">
        <v>382</v>
      </c>
      <c r="H830" s="131">
        <v>0</v>
      </c>
      <c r="I830" s="131">
        <v>0</v>
      </c>
      <c r="J830" s="131">
        <v>100</v>
      </c>
      <c r="K830" s="131">
        <v>100</v>
      </c>
      <c r="L830" s="131">
        <f t="shared" si="251"/>
        <v>0</v>
      </c>
      <c r="M830" s="131">
        <v>0</v>
      </c>
      <c r="N830" s="131">
        <v>100</v>
      </c>
      <c r="O830" s="131">
        <f t="shared" si="244"/>
        <v>100</v>
      </c>
      <c r="P830" s="131">
        <f t="shared" si="245"/>
        <v>100</v>
      </c>
    </row>
    <row r="831" spans="1:16" ht="34.5" hidden="1" outlineLevel="1" x14ac:dyDescent="0.25">
      <c r="A831" s="67" t="s">
        <v>11</v>
      </c>
      <c r="B831" s="129" t="s">
        <v>577</v>
      </c>
      <c r="C831" s="129" t="s">
        <v>406</v>
      </c>
      <c r="D831" s="129" t="s">
        <v>115</v>
      </c>
      <c r="E831" s="129" t="s">
        <v>18</v>
      </c>
      <c r="F831" s="129" t="s">
        <v>407</v>
      </c>
      <c r="G831" s="130" t="s">
        <v>116</v>
      </c>
      <c r="H831" s="131">
        <v>0</v>
      </c>
      <c r="I831" s="131">
        <v>354.24</v>
      </c>
      <c r="J831" s="131">
        <v>200</v>
      </c>
      <c r="K831" s="131">
        <v>188</v>
      </c>
      <c r="L831" s="131">
        <f t="shared" si="251"/>
        <v>0</v>
      </c>
      <c r="M831" s="131">
        <v>0</v>
      </c>
      <c r="N831" s="135">
        <v>0</v>
      </c>
      <c r="O831" s="131">
        <f t="shared" si="244"/>
        <v>0</v>
      </c>
      <c r="P831" s="131">
        <f t="shared" si="245"/>
        <v>0</v>
      </c>
    </row>
    <row r="832" spans="1:16" ht="34.5" hidden="1" outlineLevel="1" x14ac:dyDescent="0.25">
      <c r="A832" s="67" t="s">
        <v>11</v>
      </c>
      <c r="B832" s="129" t="s">
        <v>577</v>
      </c>
      <c r="C832" s="129" t="s">
        <v>406</v>
      </c>
      <c r="D832" s="129" t="s">
        <v>117</v>
      </c>
      <c r="E832" s="129" t="s">
        <v>18</v>
      </c>
      <c r="F832" s="129" t="s">
        <v>407</v>
      </c>
      <c r="G832" s="130" t="s">
        <v>118</v>
      </c>
      <c r="H832" s="131">
        <v>0</v>
      </c>
      <c r="I832" s="131">
        <v>0</v>
      </c>
      <c r="J832" s="131">
        <v>0</v>
      </c>
      <c r="K832" s="131">
        <v>12</v>
      </c>
      <c r="L832" s="131">
        <f t="shared" si="251"/>
        <v>14.399999999999999</v>
      </c>
      <c r="M832" s="131">
        <v>12</v>
      </c>
      <c r="N832" s="131">
        <v>200</v>
      </c>
      <c r="O832" s="131">
        <f t="shared" si="244"/>
        <v>200</v>
      </c>
      <c r="P832" s="131">
        <f t="shared" si="245"/>
        <v>200</v>
      </c>
    </row>
    <row r="833" spans="1:16384" ht="15" hidden="1" customHeight="1" outlineLevel="1" collapsed="1" x14ac:dyDescent="0.25">
      <c r="A833" s="66"/>
      <c r="B833" s="129" t="s">
        <v>577</v>
      </c>
      <c r="C833" s="129" t="s">
        <v>406</v>
      </c>
      <c r="D833" s="129" t="s">
        <v>530</v>
      </c>
      <c r="E833" s="129"/>
      <c r="F833" s="129"/>
      <c r="G833" s="130" t="s">
        <v>620</v>
      </c>
      <c r="H833" s="131">
        <v>0</v>
      </c>
      <c r="I833" s="131">
        <f t="shared" ref="I833:P833" si="253">SUM(I830:I832)</f>
        <v>354.24</v>
      </c>
      <c r="J833" s="131">
        <f t="shared" si="253"/>
        <v>300</v>
      </c>
      <c r="K833" s="131">
        <f t="shared" si="253"/>
        <v>300</v>
      </c>
      <c r="L833" s="131">
        <f t="shared" si="253"/>
        <v>14.399999999999999</v>
      </c>
      <c r="M833" s="131">
        <f t="shared" si="253"/>
        <v>12</v>
      </c>
      <c r="N833" s="131">
        <f t="shared" si="253"/>
        <v>300</v>
      </c>
      <c r="O833" s="131">
        <f t="shared" si="253"/>
        <v>300</v>
      </c>
      <c r="P833" s="131">
        <f t="shared" si="253"/>
        <v>300</v>
      </c>
    </row>
    <row r="834" spans="1:16384" ht="15" hidden="1" customHeight="1" outlineLevel="2" x14ac:dyDescent="0.25">
      <c r="A834" s="67" t="s">
        <v>11</v>
      </c>
      <c r="B834" s="129" t="s">
        <v>577</v>
      </c>
      <c r="C834" s="129" t="s">
        <v>406</v>
      </c>
      <c r="D834" s="129" t="s">
        <v>129</v>
      </c>
      <c r="E834" s="129" t="s">
        <v>18</v>
      </c>
      <c r="F834" s="129" t="s">
        <v>407</v>
      </c>
      <c r="G834" s="130" t="s">
        <v>131</v>
      </c>
      <c r="H834" s="131">
        <v>0</v>
      </c>
      <c r="I834" s="131">
        <v>45</v>
      </c>
      <c r="J834" s="131">
        <v>50</v>
      </c>
      <c r="K834" s="131">
        <v>50</v>
      </c>
      <c r="L834" s="131">
        <f t="shared" si="251"/>
        <v>0</v>
      </c>
      <c r="M834" s="131">
        <v>0</v>
      </c>
      <c r="N834" s="131">
        <v>50</v>
      </c>
      <c r="O834" s="131">
        <f t="shared" si="244"/>
        <v>50</v>
      </c>
      <c r="P834" s="131">
        <f t="shared" si="245"/>
        <v>50</v>
      </c>
    </row>
    <row r="835" spans="1:16384" ht="15" hidden="1" customHeight="1" outlineLevel="2" x14ac:dyDescent="0.25">
      <c r="A835" s="67" t="s">
        <v>11</v>
      </c>
      <c r="B835" s="129" t="s">
        <v>577</v>
      </c>
      <c r="C835" s="129" t="s">
        <v>406</v>
      </c>
      <c r="D835" s="129" t="s">
        <v>136</v>
      </c>
      <c r="E835" s="129" t="s">
        <v>18</v>
      </c>
      <c r="F835" s="129" t="s">
        <v>407</v>
      </c>
      <c r="G835" s="130" t="s">
        <v>137</v>
      </c>
      <c r="H835" s="131">
        <v>0</v>
      </c>
      <c r="I835" s="131">
        <v>1102.31</v>
      </c>
      <c r="J835" s="131">
        <v>1700</v>
      </c>
      <c r="K835" s="131">
        <v>1700</v>
      </c>
      <c r="L835" s="131">
        <f t="shared" si="251"/>
        <v>530.17200000000003</v>
      </c>
      <c r="M835" s="131">
        <v>441.81</v>
      </c>
      <c r="N835" s="135">
        <v>600</v>
      </c>
      <c r="O835" s="131">
        <f t="shared" si="244"/>
        <v>600</v>
      </c>
      <c r="P835" s="131">
        <f t="shared" si="245"/>
        <v>600</v>
      </c>
    </row>
    <row r="836" spans="1:16384" ht="15" hidden="1" customHeight="1" outlineLevel="2" x14ac:dyDescent="0.25">
      <c r="A836" s="67" t="s">
        <v>11</v>
      </c>
      <c r="B836" s="129" t="s">
        <v>577</v>
      </c>
      <c r="C836" s="129" t="s">
        <v>406</v>
      </c>
      <c r="D836" s="129" t="s">
        <v>138</v>
      </c>
      <c r="E836" s="129" t="s">
        <v>18</v>
      </c>
      <c r="F836" s="129" t="s">
        <v>407</v>
      </c>
      <c r="G836" s="130" t="s">
        <v>322</v>
      </c>
      <c r="H836" s="131">
        <v>0</v>
      </c>
      <c r="I836" s="131">
        <v>0</v>
      </c>
      <c r="J836" s="131">
        <v>0</v>
      </c>
      <c r="K836" s="131">
        <v>0</v>
      </c>
      <c r="L836" s="131">
        <f t="shared" si="251"/>
        <v>0</v>
      </c>
      <c r="M836" s="131">
        <v>0</v>
      </c>
      <c r="N836" s="131">
        <v>15</v>
      </c>
      <c r="O836" s="131">
        <f t="shared" si="244"/>
        <v>15</v>
      </c>
      <c r="P836" s="131">
        <f t="shared" si="245"/>
        <v>15</v>
      </c>
    </row>
    <row r="837" spans="1:16384" ht="15" hidden="1" customHeight="1" outlineLevel="2" x14ac:dyDescent="0.25">
      <c r="A837" s="67" t="s">
        <v>11</v>
      </c>
      <c r="B837" s="129" t="s">
        <v>577</v>
      </c>
      <c r="C837" s="129" t="s">
        <v>406</v>
      </c>
      <c r="D837" s="129" t="s">
        <v>152</v>
      </c>
      <c r="E837" s="129" t="s">
        <v>18</v>
      </c>
      <c r="F837" s="129" t="s">
        <v>407</v>
      </c>
      <c r="G837" s="130" t="s">
        <v>153</v>
      </c>
      <c r="H837" s="131">
        <v>0</v>
      </c>
      <c r="I837" s="131">
        <v>1388.8</v>
      </c>
      <c r="J837" s="131">
        <v>1400</v>
      </c>
      <c r="K837" s="131">
        <v>1611.32</v>
      </c>
      <c r="L837" s="131">
        <f t="shared" si="251"/>
        <v>1195.92</v>
      </c>
      <c r="M837" s="131">
        <v>996.6</v>
      </c>
      <c r="N837" s="135">
        <v>1470</v>
      </c>
      <c r="O837" s="131">
        <f t="shared" si="244"/>
        <v>1470</v>
      </c>
      <c r="P837" s="131">
        <f t="shared" si="245"/>
        <v>1470</v>
      </c>
    </row>
    <row r="838" spans="1:16384" ht="15" hidden="1" customHeight="1" outlineLevel="2" x14ac:dyDescent="0.25">
      <c r="A838" s="67" t="s">
        <v>11</v>
      </c>
      <c r="B838" s="129" t="s">
        <v>577</v>
      </c>
      <c r="C838" s="129" t="s">
        <v>406</v>
      </c>
      <c r="D838" s="129" t="s">
        <v>156</v>
      </c>
      <c r="E838" s="129" t="s">
        <v>18</v>
      </c>
      <c r="F838" s="129" t="s">
        <v>407</v>
      </c>
      <c r="G838" s="130" t="s">
        <v>157</v>
      </c>
      <c r="H838" s="131">
        <v>0</v>
      </c>
      <c r="I838" s="131">
        <v>423.72</v>
      </c>
      <c r="J838" s="131">
        <v>570</v>
      </c>
      <c r="K838" s="131">
        <v>570</v>
      </c>
      <c r="L838" s="131">
        <f t="shared" si="251"/>
        <v>359.928</v>
      </c>
      <c r="M838" s="131">
        <v>299.94</v>
      </c>
      <c r="N838" s="131">
        <v>453</v>
      </c>
      <c r="O838" s="131">
        <f t="shared" si="244"/>
        <v>453</v>
      </c>
      <c r="P838" s="131">
        <f t="shared" si="245"/>
        <v>453</v>
      </c>
    </row>
    <row r="839" spans="1:16384" ht="15" hidden="1" customHeight="1" outlineLevel="1" collapsed="1" x14ac:dyDescent="0.25">
      <c r="A839" s="66"/>
      <c r="B839" s="129" t="s">
        <v>577</v>
      </c>
      <c r="C839" s="129" t="s">
        <v>406</v>
      </c>
      <c r="D839" s="129" t="s">
        <v>535</v>
      </c>
      <c r="E839" s="129"/>
      <c r="F839" s="129"/>
      <c r="G839" s="130" t="s">
        <v>536</v>
      </c>
      <c r="H839" s="131">
        <v>0</v>
      </c>
      <c r="I839" s="131">
        <f t="shared" ref="I839:P839" si="254">SUM(I834:I838)</f>
        <v>2959.83</v>
      </c>
      <c r="J839" s="131">
        <f t="shared" si="254"/>
        <v>3720</v>
      </c>
      <c r="K839" s="131">
        <f t="shared" si="254"/>
        <v>3931.3199999999997</v>
      </c>
      <c r="L839" s="131">
        <f t="shared" si="254"/>
        <v>2086.02</v>
      </c>
      <c r="M839" s="131">
        <f t="shared" si="254"/>
        <v>1738.3500000000001</v>
      </c>
      <c r="N839" s="131">
        <f t="shared" si="254"/>
        <v>2588</v>
      </c>
      <c r="O839" s="131">
        <f t="shared" si="254"/>
        <v>2588</v>
      </c>
      <c r="P839" s="131">
        <f t="shared" si="254"/>
        <v>2588</v>
      </c>
    </row>
    <row r="840" spans="1:16384" ht="15" hidden="1" customHeight="1" outlineLevel="1" x14ac:dyDescent="0.25">
      <c r="A840" s="64"/>
      <c r="B840" s="129" t="s">
        <v>577</v>
      </c>
      <c r="C840" s="129"/>
      <c r="D840" s="129"/>
      <c r="E840" s="129"/>
      <c r="F840" s="129"/>
      <c r="G840" s="130" t="s">
        <v>785</v>
      </c>
      <c r="H840" s="131">
        <v>51790.76</v>
      </c>
      <c r="I840" s="131">
        <f t="shared" ref="I840:P840" si="255">I839+I833+I829+I817+I811+I809+I800</f>
        <v>85541.87999999999</v>
      </c>
      <c r="J840" s="131">
        <f t="shared" si="255"/>
        <v>99242</v>
      </c>
      <c r="K840" s="131">
        <f t="shared" si="255"/>
        <v>94464.320000000007</v>
      </c>
      <c r="L840" s="131">
        <f t="shared" si="255"/>
        <v>90682.076000000001</v>
      </c>
      <c r="M840" s="131">
        <f t="shared" si="255"/>
        <v>73568.69</v>
      </c>
      <c r="N840" s="131">
        <f t="shared" si="255"/>
        <v>111878</v>
      </c>
      <c r="O840" s="131">
        <f t="shared" si="255"/>
        <v>111878</v>
      </c>
      <c r="P840" s="131">
        <f t="shared" si="255"/>
        <v>111878</v>
      </c>
      <c r="R840" s="115">
        <f>H840-H827</f>
        <v>51790.76</v>
      </c>
    </row>
    <row r="841" spans="1:16384" ht="15" hidden="1" customHeight="1" outlineLevel="1" x14ac:dyDescent="0.25">
      <c r="A841" s="64"/>
      <c r="B841" s="129" t="s">
        <v>786</v>
      </c>
      <c r="C841" s="129"/>
      <c r="D841" s="129"/>
      <c r="E841" s="129"/>
      <c r="F841" s="129"/>
      <c r="G841" s="130" t="s">
        <v>787</v>
      </c>
      <c r="H841" s="131">
        <f>H840+H797</f>
        <v>159793.20000000001</v>
      </c>
      <c r="I841" s="131">
        <f t="shared" ref="I841:P841" si="256">I840+I797</f>
        <v>275760.2</v>
      </c>
      <c r="J841" s="131">
        <f t="shared" si="256"/>
        <v>324265</v>
      </c>
      <c r="K841" s="131">
        <f t="shared" si="256"/>
        <v>94464.320000000007</v>
      </c>
      <c r="L841" s="131">
        <f t="shared" si="256"/>
        <v>338440.076</v>
      </c>
      <c r="M841" s="131">
        <f t="shared" si="256"/>
        <v>73568.69</v>
      </c>
      <c r="N841" s="131">
        <f t="shared" si="256"/>
        <v>365673</v>
      </c>
      <c r="O841" s="131">
        <f t="shared" si="256"/>
        <v>400067</v>
      </c>
      <c r="P841" s="131">
        <f t="shared" si="256"/>
        <v>415546</v>
      </c>
      <c r="R841" s="106"/>
    </row>
    <row r="842" spans="1:16384" ht="15" hidden="1" customHeight="1" outlineLevel="2" x14ac:dyDescent="0.25">
      <c r="A842" s="22"/>
      <c r="B842" s="146" t="s">
        <v>704</v>
      </c>
      <c r="C842" s="129" t="s">
        <v>403</v>
      </c>
      <c r="D842" s="145">
        <v>610</v>
      </c>
      <c r="E842" s="146"/>
      <c r="F842" s="146"/>
      <c r="G842" s="148" t="s">
        <v>661</v>
      </c>
      <c r="H842" s="147">
        <v>24816.9</v>
      </c>
      <c r="I842" s="147">
        <v>26463.89</v>
      </c>
      <c r="J842" s="147">
        <v>24140</v>
      </c>
      <c r="K842" s="147"/>
      <c r="L842" s="147">
        <v>30372.5</v>
      </c>
      <c r="M842" s="147"/>
      <c r="N842" s="147">
        <v>33570</v>
      </c>
      <c r="O842" s="147">
        <v>35830</v>
      </c>
      <c r="P842" s="147">
        <v>39410</v>
      </c>
    </row>
    <row r="843" spans="1:16384" ht="15" hidden="1" customHeight="1" outlineLevel="2" x14ac:dyDescent="0.25">
      <c r="A843" s="22"/>
      <c r="B843" s="146" t="s">
        <v>704</v>
      </c>
      <c r="C843" s="129" t="s">
        <v>403</v>
      </c>
      <c r="D843" s="154">
        <v>610</v>
      </c>
      <c r="E843" s="146"/>
      <c r="F843" s="155"/>
      <c r="G843" s="156" t="s">
        <v>617</v>
      </c>
      <c r="H843" s="155">
        <v>29090.91</v>
      </c>
      <c r="I843" s="155">
        <v>30890.240000000002</v>
      </c>
      <c r="J843" s="155">
        <v>33657</v>
      </c>
      <c r="K843" s="155"/>
      <c r="L843" s="155">
        <v>33657</v>
      </c>
      <c r="M843" s="157">
        <v>46266</v>
      </c>
      <c r="N843" s="157">
        <v>38500</v>
      </c>
      <c r="O843" s="157">
        <v>46266</v>
      </c>
      <c r="P843" s="157">
        <v>50893</v>
      </c>
    </row>
    <row r="844" spans="1:16384" s="70" customFormat="1" ht="15" hidden="1" customHeight="1" outlineLevel="1" collapsed="1" x14ac:dyDescent="0.25">
      <c r="A844" s="66"/>
      <c r="B844" s="129" t="s">
        <v>704</v>
      </c>
      <c r="C844" s="129" t="s">
        <v>403</v>
      </c>
      <c r="D844" s="129">
        <v>610</v>
      </c>
      <c r="E844" s="129"/>
      <c r="F844" s="129"/>
      <c r="G844" s="130" t="s">
        <v>661</v>
      </c>
      <c r="H844" s="131">
        <f>SUM(H842:H843)</f>
        <v>53907.81</v>
      </c>
      <c r="I844" s="131">
        <v>0</v>
      </c>
      <c r="J844" s="131">
        <f t="shared" ref="J844:P844" si="257">SUM(J842:J843)</f>
        <v>57797</v>
      </c>
      <c r="K844" s="131">
        <f t="shared" si="257"/>
        <v>0</v>
      </c>
      <c r="L844" s="131">
        <f t="shared" si="257"/>
        <v>64029.5</v>
      </c>
      <c r="M844" s="131">
        <f t="shared" si="257"/>
        <v>46266</v>
      </c>
      <c r="N844" s="131">
        <f t="shared" si="257"/>
        <v>72070</v>
      </c>
      <c r="O844" s="131">
        <f t="shared" si="257"/>
        <v>82096</v>
      </c>
      <c r="P844" s="131">
        <f t="shared" si="257"/>
        <v>90303</v>
      </c>
      <c r="Q844" s="71"/>
      <c r="R844" s="71"/>
      <c r="S844" s="71"/>
      <c r="T844" s="71"/>
      <c r="U844" s="71"/>
      <c r="V844" s="71"/>
      <c r="W844" s="71"/>
      <c r="X844" s="72"/>
      <c r="Y844" s="72"/>
      <c r="Z844" s="72"/>
      <c r="AA844" s="72"/>
      <c r="AB844" s="72"/>
      <c r="AC844" s="72"/>
      <c r="AD844" s="72"/>
      <c r="AE844" s="72"/>
      <c r="AF844" s="72"/>
      <c r="AG844" s="71"/>
      <c r="AH844" s="71"/>
      <c r="AI844" s="71"/>
      <c r="AJ844" s="71"/>
      <c r="AK844" s="71"/>
      <c r="AL844" s="71"/>
      <c r="AM844" s="71"/>
      <c r="AN844" s="72"/>
      <c r="AO844" s="72"/>
      <c r="AP844" s="72"/>
      <c r="AQ844" s="72"/>
      <c r="AR844" s="72"/>
      <c r="AS844" s="72"/>
      <c r="AT844" s="72"/>
      <c r="AU844" s="72"/>
      <c r="AV844" s="72"/>
      <c r="AW844" s="71"/>
      <c r="AX844" s="71"/>
      <c r="AY844" s="71"/>
      <c r="AZ844" s="71"/>
      <c r="BA844" s="71"/>
      <c r="BB844" s="71"/>
      <c r="BC844" s="71"/>
      <c r="BD844" s="72"/>
      <c r="BE844" s="72"/>
      <c r="BF844" s="72"/>
      <c r="BG844" s="72"/>
      <c r="BH844" s="72"/>
      <c r="BI844" s="72"/>
      <c r="BJ844" s="72"/>
      <c r="BK844" s="72"/>
      <c r="BL844" s="72"/>
      <c r="BM844" s="71"/>
      <c r="BN844" s="71"/>
      <c r="BO844" s="71"/>
      <c r="BP844" s="71"/>
      <c r="BQ844" s="71"/>
      <c r="BR844" s="71"/>
      <c r="BS844" s="71"/>
      <c r="BT844" s="72"/>
      <c r="BU844" s="72"/>
      <c r="BV844" s="72"/>
      <c r="BW844" s="72"/>
      <c r="BX844" s="72"/>
      <c r="BY844" s="72"/>
      <c r="BZ844" s="72"/>
      <c r="CA844" s="72"/>
      <c r="CB844" s="72"/>
      <c r="CC844" s="71"/>
      <c r="CD844" s="71"/>
      <c r="CE844" s="71"/>
      <c r="CF844" s="71"/>
      <c r="CG844" s="71"/>
      <c r="CH844" s="71"/>
      <c r="CI844" s="71"/>
      <c r="CJ844" s="72"/>
      <c r="CK844" s="72"/>
      <c r="CL844" s="72"/>
      <c r="CM844" s="72"/>
      <c r="CN844" s="72"/>
      <c r="CO844" s="72"/>
      <c r="CP844" s="72"/>
      <c r="CQ844" s="72"/>
      <c r="CR844" s="72"/>
      <c r="CS844" s="71"/>
      <c r="CT844" s="71"/>
      <c r="CU844" s="71"/>
      <c r="CV844" s="71"/>
      <c r="CW844" s="71"/>
      <c r="CX844" s="71"/>
      <c r="CY844" s="71"/>
      <c r="CZ844" s="72"/>
      <c r="DA844" s="72"/>
      <c r="DB844" s="72"/>
      <c r="DC844" s="72"/>
      <c r="DD844" s="72"/>
      <c r="DE844" s="72"/>
      <c r="DF844" s="72"/>
      <c r="DG844" s="72"/>
      <c r="DH844" s="72"/>
      <c r="DI844" s="71"/>
      <c r="DJ844" s="71"/>
      <c r="DK844" s="71"/>
      <c r="DL844" s="71"/>
      <c r="DM844" s="71"/>
      <c r="DN844" s="71"/>
      <c r="DO844" s="71"/>
      <c r="DP844" s="72"/>
      <c r="DQ844" s="72"/>
      <c r="DR844" s="72"/>
      <c r="DS844" s="72"/>
      <c r="DT844" s="72"/>
      <c r="DU844" s="72"/>
      <c r="DV844" s="72"/>
      <c r="DW844" s="72"/>
      <c r="DX844" s="72"/>
      <c r="DY844" s="71"/>
      <c r="DZ844" s="71"/>
      <c r="EA844" s="71"/>
      <c r="EB844" s="71"/>
      <c r="EC844" s="71"/>
      <c r="ED844" s="71"/>
      <c r="EE844" s="71"/>
      <c r="EF844" s="72"/>
      <c r="EG844" s="72"/>
      <c r="EH844" s="72"/>
      <c r="EI844" s="72"/>
      <c r="EJ844" s="72"/>
      <c r="EK844" s="72"/>
      <c r="EL844" s="72"/>
      <c r="EM844" s="72"/>
      <c r="EN844" s="72"/>
      <c r="EO844" s="71"/>
      <c r="EP844" s="71"/>
      <c r="EQ844" s="71"/>
      <c r="ER844" s="71"/>
      <c r="ES844" s="71"/>
      <c r="ET844" s="71"/>
      <c r="EU844" s="71"/>
      <c r="EV844" s="72"/>
      <c r="EW844" s="72"/>
      <c r="EX844" s="72"/>
      <c r="EY844" s="72"/>
      <c r="EZ844" s="72"/>
      <c r="FA844" s="72"/>
      <c r="FB844" s="72"/>
      <c r="FC844" s="72"/>
      <c r="FD844" s="72"/>
      <c r="FE844" s="71"/>
      <c r="FF844" s="71"/>
      <c r="FG844" s="71"/>
      <c r="FH844" s="71"/>
      <c r="FI844" s="71"/>
      <c r="FJ844" s="71"/>
      <c r="FK844" s="71"/>
      <c r="FL844" s="72"/>
      <c r="FM844" s="72"/>
      <c r="FN844" s="72"/>
      <c r="FO844" s="72"/>
      <c r="FP844" s="72"/>
      <c r="FQ844" s="72"/>
      <c r="FR844" s="72"/>
      <c r="FS844" s="72"/>
      <c r="FT844" s="72"/>
      <c r="FU844" s="71"/>
      <c r="FV844" s="71"/>
      <c r="FW844" s="71"/>
      <c r="FX844" s="71"/>
      <c r="FY844" s="71"/>
      <c r="FZ844" s="71"/>
      <c r="GA844" s="71"/>
      <c r="GB844" s="72"/>
      <c r="GC844" s="72"/>
      <c r="GD844" s="72"/>
      <c r="GE844" s="72"/>
      <c r="GF844" s="72"/>
      <c r="GG844" s="72"/>
      <c r="GH844" s="72"/>
      <c r="GI844" s="72"/>
      <c r="GJ844" s="72"/>
      <c r="GK844" s="71"/>
      <c r="GL844" s="71"/>
      <c r="GM844" s="71"/>
      <c r="GN844" s="71"/>
      <c r="GO844" s="71"/>
      <c r="GP844" s="71"/>
      <c r="GQ844" s="71"/>
      <c r="GR844" s="72"/>
      <c r="GS844" s="72"/>
      <c r="GT844" s="72"/>
      <c r="GU844" s="72"/>
      <c r="GV844" s="72"/>
      <c r="GW844" s="72"/>
      <c r="GX844" s="72"/>
      <c r="GY844" s="72"/>
      <c r="GZ844" s="72"/>
      <c r="HA844" s="71"/>
      <c r="HB844" s="71"/>
      <c r="HC844" s="71"/>
      <c r="HD844" s="71"/>
      <c r="HE844" s="71"/>
      <c r="HF844" s="71"/>
      <c r="HG844" s="71"/>
      <c r="HH844" s="72"/>
      <c r="HI844" s="72"/>
      <c r="HJ844" s="72"/>
      <c r="HK844" s="72"/>
      <c r="HL844" s="72"/>
      <c r="HM844" s="72"/>
      <c r="HN844" s="72"/>
      <c r="HO844" s="72"/>
      <c r="HP844" s="72"/>
      <c r="HQ844" s="71"/>
      <c r="HR844" s="71"/>
      <c r="HS844" s="71"/>
      <c r="HT844" s="71"/>
      <c r="HU844" s="71"/>
      <c r="HV844" s="71"/>
      <c r="HW844" s="71"/>
      <c r="HX844" s="72"/>
      <c r="HY844" s="72"/>
      <c r="HZ844" s="72"/>
      <c r="IA844" s="72"/>
      <c r="IB844" s="72"/>
      <c r="IC844" s="72"/>
      <c r="ID844" s="72"/>
      <c r="IE844" s="72"/>
      <c r="IF844" s="72"/>
      <c r="IG844" s="71"/>
      <c r="IH844" s="71"/>
      <c r="II844" s="71"/>
      <c r="IJ844" s="71"/>
      <c r="IK844" s="71"/>
      <c r="IL844" s="71"/>
      <c r="IM844" s="71"/>
      <c r="IN844" s="72"/>
      <c r="IO844" s="72"/>
      <c r="IP844" s="72"/>
      <c r="IQ844" s="72"/>
      <c r="IR844" s="72"/>
      <c r="IS844" s="72"/>
      <c r="IT844" s="72"/>
      <c r="IU844" s="72"/>
      <c r="IV844" s="72"/>
      <c r="IW844" s="71"/>
      <c r="IX844" s="71"/>
      <c r="IY844" s="71"/>
      <c r="IZ844" s="71"/>
      <c r="JA844" s="71"/>
      <c r="JB844" s="71"/>
      <c r="JC844" s="71"/>
      <c r="JD844" s="72"/>
      <c r="JE844" s="72"/>
      <c r="JF844" s="72"/>
      <c r="JG844" s="72"/>
      <c r="JH844" s="72"/>
      <c r="JI844" s="72"/>
      <c r="JJ844" s="72"/>
      <c r="JK844" s="72"/>
      <c r="JL844" s="72"/>
      <c r="JM844" s="71"/>
      <c r="JN844" s="71"/>
      <c r="JO844" s="71"/>
      <c r="JP844" s="71"/>
      <c r="JQ844" s="71"/>
      <c r="JR844" s="71"/>
      <c r="JS844" s="71"/>
      <c r="JT844" s="72"/>
      <c r="JU844" s="72"/>
      <c r="JV844" s="72"/>
      <c r="JW844" s="72"/>
      <c r="JX844" s="72"/>
      <c r="JY844" s="72"/>
      <c r="JZ844" s="72"/>
      <c r="KA844" s="72"/>
      <c r="KB844" s="72"/>
      <c r="KC844" s="71"/>
      <c r="KD844" s="71"/>
      <c r="KE844" s="71"/>
      <c r="KF844" s="71"/>
      <c r="KG844" s="71"/>
      <c r="KH844" s="71"/>
      <c r="KI844" s="71"/>
      <c r="KJ844" s="72"/>
      <c r="KK844" s="72"/>
      <c r="KL844" s="72"/>
      <c r="KM844" s="72"/>
      <c r="KN844" s="72"/>
      <c r="KO844" s="72"/>
      <c r="KP844" s="72"/>
      <c r="KQ844" s="72"/>
      <c r="KR844" s="72"/>
      <c r="KS844" s="71"/>
      <c r="KT844" s="71"/>
      <c r="KU844" s="71"/>
      <c r="KV844" s="71"/>
      <c r="KW844" s="71"/>
      <c r="KX844" s="71"/>
      <c r="KY844" s="71"/>
      <c r="KZ844" s="72"/>
      <c r="LA844" s="72"/>
      <c r="LB844" s="72"/>
      <c r="LC844" s="72"/>
      <c r="LD844" s="72"/>
      <c r="LE844" s="72"/>
      <c r="LF844" s="72"/>
      <c r="LG844" s="72"/>
      <c r="LH844" s="72"/>
      <c r="LI844" s="71"/>
      <c r="LJ844" s="71"/>
      <c r="LK844" s="71"/>
      <c r="LL844" s="71"/>
      <c r="LM844" s="71"/>
      <c r="LN844" s="71"/>
      <c r="LO844" s="71"/>
      <c r="LP844" s="72"/>
      <c r="LQ844" s="72"/>
      <c r="LR844" s="72"/>
      <c r="LS844" s="72"/>
      <c r="LT844" s="72"/>
      <c r="LU844" s="72"/>
      <c r="LV844" s="72"/>
      <c r="LW844" s="72"/>
      <c r="LX844" s="72"/>
      <c r="LY844" s="71"/>
      <c r="LZ844" s="71"/>
      <c r="MA844" s="71"/>
      <c r="MB844" s="71"/>
      <c r="MC844" s="71"/>
      <c r="MD844" s="71"/>
      <c r="ME844" s="71"/>
      <c r="MF844" s="72"/>
      <c r="MG844" s="72"/>
      <c r="MH844" s="72"/>
      <c r="MI844" s="72"/>
      <c r="MJ844" s="72"/>
      <c r="MK844" s="72"/>
      <c r="ML844" s="72"/>
      <c r="MM844" s="72"/>
      <c r="MN844" s="72"/>
      <c r="MO844" s="71"/>
      <c r="MP844" s="71"/>
      <c r="MQ844" s="71"/>
      <c r="MR844" s="71"/>
      <c r="MS844" s="71"/>
      <c r="MT844" s="71"/>
      <c r="MU844" s="71"/>
      <c r="MV844" s="72"/>
      <c r="MW844" s="72"/>
      <c r="MX844" s="72"/>
      <c r="MY844" s="72"/>
      <c r="MZ844" s="72"/>
      <c r="NA844" s="72"/>
      <c r="NB844" s="72"/>
      <c r="NC844" s="72"/>
      <c r="ND844" s="72"/>
      <c r="NE844" s="71"/>
      <c r="NF844" s="71"/>
      <c r="NG844" s="71"/>
      <c r="NH844" s="71"/>
      <c r="NI844" s="71"/>
      <c r="NJ844" s="71"/>
      <c r="NK844" s="71"/>
      <c r="NL844" s="72"/>
      <c r="NM844" s="72"/>
      <c r="NN844" s="72"/>
      <c r="NO844" s="72"/>
      <c r="NP844" s="72"/>
      <c r="NQ844" s="72"/>
      <c r="NR844" s="72"/>
      <c r="NS844" s="72"/>
      <c r="NT844" s="72"/>
      <c r="NU844" s="71"/>
      <c r="NV844" s="71"/>
      <c r="NW844" s="71"/>
      <c r="NX844" s="71"/>
      <c r="NY844" s="71"/>
      <c r="NZ844" s="71"/>
      <c r="OA844" s="71"/>
      <c r="OB844" s="72"/>
      <c r="OC844" s="72"/>
      <c r="OD844" s="72"/>
      <c r="OE844" s="72"/>
      <c r="OF844" s="72"/>
      <c r="OG844" s="72"/>
      <c r="OH844" s="72"/>
      <c r="OI844" s="72"/>
      <c r="OJ844" s="72"/>
      <c r="OK844" s="71"/>
      <c r="OL844" s="71"/>
      <c r="OM844" s="71"/>
      <c r="ON844" s="71"/>
      <c r="OO844" s="71"/>
      <c r="OP844" s="71"/>
      <c r="OQ844" s="71"/>
      <c r="OR844" s="72"/>
      <c r="OS844" s="72"/>
      <c r="OT844" s="72"/>
      <c r="OU844" s="72"/>
      <c r="OV844" s="72"/>
      <c r="OW844" s="72"/>
      <c r="OX844" s="72"/>
      <c r="OY844" s="72"/>
      <c r="OZ844" s="72"/>
      <c r="PA844" s="71"/>
      <c r="PB844" s="71"/>
      <c r="PC844" s="71"/>
      <c r="PD844" s="71"/>
      <c r="PE844" s="71"/>
      <c r="PF844" s="71"/>
      <c r="PG844" s="71"/>
      <c r="PH844" s="72"/>
      <c r="PI844" s="72"/>
      <c r="PJ844" s="72"/>
      <c r="PK844" s="72"/>
      <c r="PL844" s="72"/>
      <c r="PM844" s="72"/>
      <c r="PN844" s="72"/>
      <c r="PO844" s="72"/>
      <c r="PP844" s="72"/>
      <c r="PQ844" s="71"/>
      <c r="PR844" s="71"/>
      <c r="PS844" s="71"/>
      <c r="PT844" s="71"/>
      <c r="PU844" s="71"/>
      <c r="PV844" s="71"/>
      <c r="PW844" s="71"/>
      <c r="PX844" s="72"/>
      <c r="PY844" s="72"/>
      <c r="PZ844" s="72"/>
      <c r="QA844" s="72"/>
      <c r="QB844" s="72"/>
      <c r="QC844" s="72"/>
      <c r="QD844" s="72"/>
      <c r="QE844" s="72"/>
      <c r="QF844" s="72"/>
      <c r="QG844" s="71"/>
      <c r="QH844" s="71"/>
      <c r="QI844" s="71"/>
      <c r="QJ844" s="71"/>
      <c r="QK844" s="71"/>
      <c r="QL844" s="71"/>
      <c r="QM844" s="71"/>
      <c r="QN844" s="72"/>
      <c r="QO844" s="72"/>
      <c r="QP844" s="72"/>
      <c r="QQ844" s="72"/>
      <c r="QR844" s="72"/>
      <c r="QS844" s="72"/>
      <c r="QT844" s="72"/>
      <c r="QU844" s="72"/>
      <c r="QV844" s="72"/>
      <c r="QW844" s="71"/>
      <c r="QX844" s="71"/>
      <c r="QY844" s="71"/>
      <c r="QZ844" s="71"/>
      <c r="RA844" s="71"/>
      <c r="RB844" s="71"/>
      <c r="RC844" s="71"/>
      <c r="RD844" s="72"/>
      <c r="RE844" s="72"/>
      <c r="RF844" s="72"/>
      <c r="RG844" s="72"/>
      <c r="RH844" s="72"/>
      <c r="RI844" s="72"/>
      <c r="RJ844" s="72"/>
      <c r="RK844" s="72"/>
      <c r="RL844" s="72"/>
      <c r="RM844" s="71"/>
      <c r="RN844" s="71"/>
      <c r="RO844" s="71"/>
      <c r="RP844" s="71"/>
      <c r="RQ844" s="71"/>
      <c r="RR844" s="71"/>
      <c r="RS844" s="71"/>
      <c r="RT844" s="72"/>
      <c r="RU844" s="72"/>
      <c r="RV844" s="72"/>
      <c r="RW844" s="72"/>
      <c r="RX844" s="72"/>
      <c r="RY844" s="72"/>
      <c r="RZ844" s="72"/>
      <c r="SA844" s="72"/>
      <c r="SB844" s="72"/>
      <c r="SC844" s="71"/>
      <c r="SD844" s="71"/>
      <c r="SE844" s="71"/>
      <c r="SF844" s="71"/>
      <c r="SG844" s="71"/>
      <c r="SH844" s="71"/>
      <c r="SI844" s="71"/>
      <c r="SJ844" s="72"/>
      <c r="SK844" s="72"/>
      <c r="SL844" s="72"/>
      <c r="SM844" s="72"/>
      <c r="SN844" s="72"/>
      <c r="SO844" s="72"/>
      <c r="SP844" s="72"/>
      <c r="SQ844" s="72"/>
      <c r="SR844" s="72"/>
      <c r="SS844" s="71"/>
      <c r="ST844" s="71"/>
      <c r="SU844" s="71"/>
      <c r="SV844" s="71"/>
      <c r="SW844" s="71"/>
      <c r="SX844" s="71"/>
      <c r="SY844" s="71"/>
      <c r="SZ844" s="72"/>
      <c r="TA844" s="72"/>
      <c r="TB844" s="72"/>
      <c r="TC844" s="72"/>
      <c r="TD844" s="72"/>
      <c r="TE844" s="72"/>
      <c r="TF844" s="72"/>
      <c r="TG844" s="72"/>
      <c r="TH844" s="72"/>
      <c r="TI844" s="71"/>
      <c r="TJ844" s="71"/>
      <c r="TK844" s="71"/>
      <c r="TL844" s="71"/>
      <c r="TM844" s="71"/>
      <c r="TN844" s="71"/>
      <c r="TO844" s="71"/>
      <c r="TP844" s="72"/>
      <c r="TQ844" s="72"/>
      <c r="TR844" s="72"/>
      <c r="TS844" s="72"/>
      <c r="TT844" s="72"/>
      <c r="TU844" s="72"/>
      <c r="TV844" s="72"/>
      <c r="TW844" s="72"/>
      <c r="TX844" s="72"/>
      <c r="TY844" s="71"/>
      <c r="TZ844" s="71"/>
      <c r="UA844" s="71"/>
      <c r="UB844" s="71"/>
      <c r="UC844" s="71"/>
      <c r="UD844" s="71"/>
      <c r="UE844" s="71"/>
      <c r="UF844" s="72"/>
      <c r="UG844" s="72"/>
      <c r="UH844" s="72"/>
      <c r="UI844" s="72"/>
      <c r="UJ844" s="72"/>
      <c r="UK844" s="72"/>
      <c r="UL844" s="72"/>
      <c r="UM844" s="72"/>
      <c r="UN844" s="72"/>
      <c r="UO844" s="71"/>
      <c r="UP844" s="71"/>
      <c r="UQ844" s="71"/>
      <c r="UR844" s="71"/>
      <c r="US844" s="71"/>
      <c r="UT844" s="71"/>
      <c r="UU844" s="71"/>
      <c r="UV844" s="72"/>
      <c r="UW844" s="72"/>
      <c r="UX844" s="72"/>
      <c r="UY844" s="72"/>
      <c r="UZ844" s="72"/>
      <c r="VA844" s="72"/>
      <c r="VB844" s="72"/>
      <c r="VC844" s="72"/>
      <c r="VD844" s="72"/>
      <c r="VE844" s="71"/>
      <c r="VF844" s="71"/>
      <c r="VG844" s="71"/>
      <c r="VH844" s="71"/>
      <c r="VI844" s="71"/>
      <c r="VJ844" s="71"/>
      <c r="VK844" s="71"/>
      <c r="VL844" s="72"/>
      <c r="VM844" s="72"/>
      <c r="VN844" s="72"/>
      <c r="VO844" s="72"/>
      <c r="VP844" s="72"/>
      <c r="VQ844" s="72"/>
      <c r="VR844" s="72"/>
      <c r="VS844" s="72"/>
      <c r="VT844" s="72"/>
      <c r="VU844" s="71"/>
      <c r="VV844" s="71"/>
      <c r="VW844" s="71"/>
      <c r="VX844" s="71"/>
      <c r="VY844" s="71"/>
      <c r="VZ844" s="71"/>
      <c r="WA844" s="71"/>
      <c r="WB844" s="72"/>
      <c r="WC844" s="72"/>
      <c r="WD844" s="72"/>
      <c r="WE844" s="72"/>
      <c r="WF844" s="72"/>
      <c r="WG844" s="72"/>
      <c r="WH844" s="72"/>
      <c r="WI844" s="72"/>
      <c r="WJ844" s="72"/>
      <c r="WK844" s="71"/>
      <c r="WL844" s="71"/>
      <c r="WM844" s="71"/>
      <c r="WN844" s="71"/>
      <c r="WO844" s="71"/>
      <c r="WP844" s="71"/>
      <c r="WQ844" s="71"/>
      <c r="WR844" s="72"/>
      <c r="WS844" s="72"/>
      <c r="WT844" s="72"/>
      <c r="WU844" s="72"/>
      <c r="WV844" s="72"/>
      <c r="WW844" s="72"/>
      <c r="WX844" s="72"/>
      <c r="WY844" s="72"/>
      <c r="WZ844" s="72"/>
      <c r="XA844" s="71"/>
      <c r="XB844" s="71"/>
      <c r="XC844" s="71"/>
      <c r="XD844" s="71"/>
      <c r="XE844" s="71"/>
      <c r="XF844" s="71"/>
      <c r="XG844" s="71"/>
      <c r="XH844" s="72"/>
      <c r="XI844" s="72"/>
      <c r="XJ844" s="72"/>
      <c r="XK844" s="72"/>
      <c r="XL844" s="72"/>
      <c r="XM844" s="72"/>
      <c r="XN844" s="72"/>
      <c r="XO844" s="72"/>
      <c r="XP844" s="72"/>
      <c r="XQ844" s="71"/>
      <c r="XR844" s="71"/>
      <c r="XS844" s="71"/>
      <c r="XT844" s="71"/>
      <c r="XU844" s="71"/>
      <c r="XV844" s="71"/>
      <c r="XW844" s="71"/>
      <c r="XX844" s="72"/>
      <c r="XY844" s="72"/>
      <c r="XZ844" s="72"/>
      <c r="YA844" s="72"/>
      <c r="YB844" s="72"/>
      <c r="YC844" s="72"/>
      <c r="YD844" s="72"/>
      <c r="YE844" s="72"/>
      <c r="YF844" s="72"/>
      <c r="YG844" s="71"/>
      <c r="YH844" s="71"/>
      <c r="YI844" s="71"/>
      <c r="YJ844" s="71"/>
      <c r="YK844" s="71"/>
      <c r="YL844" s="71"/>
      <c r="YM844" s="71"/>
      <c r="YN844" s="72"/>
      <c r="YO844" s="72"/>
      <c r="YP844" s="72"/>
      <c r="YQ844" s="72"/>
      <c r="YR844" s="72"/>
      <c r="YS844" s="72"/>
      <c r="YT844" s="72"/>
      <c r="YU844" s="72"/>
      <c r="YV844" s="72"/>
      <c r="YW844" s="71"/>
      <c r="YX844" s="71"/>
      <c r="YY844" s="71"/>
      <c r="YZ844" s="71"/>
      <c r="ZA844" s="71"/>
      <c r="ZB844" s="71"/>
      <c r="ZC844" s="71"/>
      <c r="ZD844" s="72"/>
      <c r="ZE844" s="72"/>
      <c r="ZF844" s="72"/>
      <c r="ZG844" s="72"/>
      <c r="ZH844" s="72"/>
      <c r="ZI844" s="72"/>
      <c r="ZJ844" s="72"/>
      <c r="ZK844" s="72"/>
      <c r="ZL844" s="72"/>
      <c r="ZM844" s="71"/>
      <c r="ZN844" s="71"/>
      <c r="ZO844" s="71"/>
      <c r="ZP844" s="71"/>
      <c r="ZQ844" s="71"/>
      <c r="ZR844" s="71"/>
      <c r="ZS844" s="71"/>
      <c r="ZT844" s="72"/>
      <c r="ZU844" s="72"/>
      <c r="ZV844" s="72"/>
      <c r="ZW844" s="72"/>
      <c r="ZX844" s="72"/>
      <c r="ZY844" s="72"/>
      <c r="ZZ844" s="72"/>
      <c r="AAA844" s="72"/>
      <c r="AAB844" s="72"/>
      <c r="AAC844" s="71"/>
      <c r="AAD844" s="71"/>
      <c r="AAE844" s="71"/>
      <c r="AAF844" s="71"/>
      <c r="AAG844" s="71"/>
      <c r="AAH844" s="71"/>
      <c r="AAI844" s="71"/>
      <c r="AAJ844" s="72"/>
      <c r="AAK844" s="72"/>
      <c r="AAL844" s="72"/>
      <c r="AAM844" s="72"/>
      <c r="AAN844" s="72"/>
      <c r="AAO844" s="72"/>
      <c r="AAP844" s="72"/>
      <c r="AAQ844" s="72"/>
      <c r="AAR844" s="72"/>
      <c r="AAS844" s="71"/>
      <c r="AAT844" s="71"/>
      <c r="AAU844" s="71"/>
      <c r="AAV844" s="71"/>
      <c r="AAW844" s="71"/>
      <c r="AAX844" s="71"/>
      <c r="AAY844" s="71"/>
      <c r="AAZ844" s="72"/>
      <c r="ABA844" s="72"/>
      <c r="ABB844" s="72"/>
      <c r="ABC844" s="72"/>
      <c r="ABD844" s="72"/>
      <c r="ABE844" s="72"/>
      <c r="ABF844" s="72"/>
      <c r="ABG844" s="72"/>
      <c r="ABH844" s="72"/>
      <c r="ABI844" s="71"/>
      <c r="ABJ844" s="71"/>
      <c r="ABK844" s="71"/>
      <c r="ABL844" s="71"/>
      <c r="ABM844" s="71"/>
      <c r="ABN844" s="71"/>
      <c r="ABO844" s="71"/>
      <c r="ABP844" s="72"/>
      <c r="ABQ844" s="72"/>
      <c r="ABR844" s="72"/>
      <c r="ABS844" s="72"/>
      <c r="ABT844" s="72"/>
      <c r="ABU844" s="72"/>
      <c r="ABV844" s="72"/>
      <c r="ABW844" s="72"/>
      <c r="ABX844" s="72"/>
      <c r="ABY844" s="71"/>
      <c r="ABZ844" s="71"/>
      <c r="ACA844" s="71"/>
      <c r="ACB844" s="71"/>
      <c r="ACC844" s="71"/>
      <c r="ACD844" s="71"/>
      <c r="ACE844" s="71"/>
      <c r="ACF844" s="72"/>
      <c r="ACG844" s="72"/>
      <c r="ACH844" s="72"/>
      <c r="ACI844" s="72"/>
      <c r="ACJ844" s="72"/>
      <c r="ACK844" s="72"/>
      <c r="ACL844" s="72"/>
      <c r="ACM844" s="72"/>
      <c r="ACN844" s="72"/>
      <c r="ACO844" s="71"/>
      <c r="ACP844" s="71"/>
      <c r="ACQ844" s="71"/>
      <c r="ACR844" s="71"/>
      <c r="ACS844" s="71"/>
      <c r="ACT844" s="71"/>
      <c r="ACU844" s="71"/>
      <c r="ACV844" s="72"/>
      <c r="ACW844" s="72"/>
      <c r="ACX844" s="72"/>
      <c r="ACY844" s="72"/>
      <c r="ACZ844" s="72"/>
      <c r="ADA844" s="72"/>
      <c r="ADB844" s="72"/>
      <c r="ADC844" s="72"/>
      <c r="ADD844" s="72"/>
      <c r="ADE844" s="71"/>
      <c r="ADF844" s="71"/>
      <c r="ADG844" s="71"/>
      <c r="ADH844" s="71"/>
      <c r="ADI844" s="71"/>
      <c r="ADJ844" s="71"/>
      <c r="ADK844" s="71"/>
      <c r="ADL844" s="72"/>
      <c r="ADM844" s="72"/>
      <c r="ADN844" s="72"/>
      <c r="ADO844" s="72"/>
      <c r="ADP844" s="72"/>
      <c r="ADQ844" s="72"/>
      <c r="ADR844" s="72"/>
      <c r="ADS844" s="72"/>
      <c r="ADT844" s="72"/>
      <c r="ADU844" s="71"/>
      <c r="ADV844" s="71"/>
      <c r="ADW844" s="71"/>
      <c r="ADX844" s="71"/>
      <c r="ADY844" s="71"/>
      <c r="ADZ844" s="71"/>
      <c r="AEA844" s="71"/>
      <c r="AEB844" s="72"/>
      <c r="AEC844" s="72"/>
      <c r="AED844" s="72"/>
      <c r="AEE844" s="72"/>
      <c r="AEF844" s="72"/>
      <c r="AEG844" s="72"/>
      <c r="AEH844" s="72"/>
      <c r="AEI844" s="72"/>
      <c r="AEJ844" s="72"/>
      <c r="AEK844" s="71"/>
      <c r="AEL844" s="71"/>
      <c r="AEM844" s="71"/>
      <c r="AEN844" s="71"/>
      <c r="AEO844" s="71"/>
      <c r="AEP844" s="71"/>
      <c r="AEQ844" s="71"/>
      <c r="AER844" s="72"/>
      <c r="AES844" s="72"/>
      <c r="AET844" s="72"/>
      <c r="AEU844" s="72"/>
      <c r="AEV844" s="72"/>
      <c r="AEW844" s="72"/>
      <c r="AEX844" s="72"/>
      <c r="AEY844" s="72"/>
      <c r="AEZ844" s="72"/>
      <c r="AFA844" s="71"/>
      <c r="AFB844" s="71"/>
      <c r="AFC844" s="71"/>
      <c r="AFD844" s="71"/>
      <c r="AFE844" s="71"/>
      <c r="AFF844" s="71"/>
      <c r="AFG844" s="71"/>
      <c r="AFH844" s="72"/>
      <c r="AFI844" s="72"/>
      <c r="AFJ844" s="72"/>
      <c r="AFK844" s="72"/>
      <c r="AFL844" s="72"/>
      <c r="AFM844" s="72"/>
      <c r="AFN844" s="72"/>
      <c r="AFO844" s="72"/>
      <c r="AFP844" s="72"/>
      <c r="AFQ844" s="71"/>
      <c r="AFR844" s="71"/>
      <c r="AFS844" s="71"/>
      <c r="AFT844" s="71"/>
      <c r="AFU844" s="71"/>
      <c r="AFV844" s="71"/>
      <c r="AFW844" s="71"/>
      <c r="AFX844" s="72"/>
      <c r="AFY844" s="72"/>
      <c r="AFZ844" s="72"/>
      <c r="AGA844" s="72"/>
      <c r="AGB844" s="72"/>
      <c r="AGC844" s="72"/>
      <c r="AGD844" s="72"/>
      <c r="AGE844" s="72"/>
      <c r="AGF844" s="72"/>
      <c r="AGG844" s="71"/>
      <c r="AGH844" s="71"/>
      <c r="AGI844" s="71"/>
      <c r="AGJ844" s="71"/>
      <c r="AGK844" s="71"/>
      <c r="AGL844" s="71"/>
      <c r="AGM844" s="71"/>
      <c r="AGN844" s="72"/>
      <c r="AGO844" s="72"/>
      <c r="AGP844" s="72"/>
      <c r="AGQ844" s="72"/>
      <c r="AGR844" s="72"/>
      <c r="AGS844" s="72"/>
      <c r="AGT844" s="72"/>
      <c r="AGU844" s="72"/>
      <c r="AGV844" s="72"/>
      <c r="AGW844" s="71"/>
      <c r="AGX844" s="71"/>
      <c r="AGY844" s="71"/>
      <c r="AGZ844" s="71"/>
      <c r="AHA844" s="71"/>
      <c r="AHB844" s="71"/>
      <c r="AHC844" s="71"/>
      <c r="AHD844" s="72"/>
      <c r="AHE844" s="72"/>
      <c r="AHF844" s="72"/>
      <c r="AHG844" s="72"/>
      <c r="AHH844" s="72"/>
      <c r="AHI844" s="72"/>
      <c r="AHJ844" s="72"/>
      <c r="AHK844" s="72"/>
      <c r="AHL844" s="72"/>
      <c r="AHM844" s="71"/>
      <c r="AHN844" s="71"/>
      <c r="AHO844" s="71"/>
      <c r="AHP844" s="71"/>
      <c r="AHQ844" s="71"/>
      <c r="AHR844" s="71"/>
      <c r="AHS844" s="71"/>
      <c r="AHT844" s="72"/>
      <c r="AHU844" s="72"/>
      <c r="AHV844" s="72"/>
      <c r="AHW844" s="72"/>
      <c r="AHX844" s="72"/>
      <c r="AHY844" s="72"/>
      <c r="AHZ844" s="72"/>
      <c r="AIA844" s="72"/>
      <c r="AIB844" s="72"/>
      <c r="AIC844" s="71"/>
      <c r="AID844" s="71"/>
      <c r="AIE844" s="71"/>
      <c r="AIF844" s="71"/>
      <c r="AIG844" s="71"/>
      <c r="AIH844" s="71"/>
      <c r="AII844" s="71"/>
      <c r="AIJ844" s="72"/>
      <c r="AIK844" s="72"/>
      <c r="AIL844" s="72"/>
      <c r="AIM844" s="72"/>
      <c r="AIN844" s="72"/>
      <c r="AIO844" s="72"/>
      <c r="AIP844" s="72"/>
      <c r="AIQ844" s="72"/>
      <c r="AIR844" s="72"/>
      <c r="AIS844" s="71"/>
      <c r="AIT844" s="71"/>
      <c r="AIU844" s="71"/>
      <c r="AIV844" s="71"/>
      <c r="AIW844" s="71"/>
      <c r="AIX844" s="71"/>
      <c r="AIY844" s="71"/>
      <c r="AIZ844" s="72"/>
      <c r="AJA844" s="72"/>
      <c r="AJB844" s="72"/>
      <c r="AJC844" s="72"/>
      <c r="AJD844" s="72"/>
      <c r="AJE844" s="72"/>
      <c r="AJF844" s="72"/>
      <c r="AJG844" s="72"/>
      <c r="AJH844" s="72"/>
      <c r="AJI844" s="71"/>
      <c r="AJJ844" s="71"/>
      <c r="AJK844" s="71"/>
      <c r="AJL844" s="71"/>
      <c r="AJM844" s="71"/>
      <c r="AJN844" s="71"/>
      <c r="AJO844" s="71"/>
      <c r="AJP844" s="72"/>
      <c r="AJQ844" s="72"/>
      <c r="AJR844" s="72"/>
      <c r="AJS844" s="72"/>
      <c r="AJT844" s="72"/>
      <c r="AJU844" s="72"/>
      <c r="AJV844" s="72"/>
      <c r="AJW844" s="72"/>
      <c r="AJX844" s="72"/>
      <c r="AJY844" s="71"/>
      <c r="AJZ844" s="71"/>
      <c r="AKA844" s="71"/>
      <c r="AKB844" s="71"/>
      <c r="AKC844" s="71"/>
      <c r="AKD844" s="71"/>
      <c r="AKE844" s="71"/>
      <c r="AKF844" s="72"/>
      <c r="AKG844" s="72"/>
      <c r="AKH844" s="72"/>
      <c r="AKI844" s="72"/>
      <c r="AKJ844" s="72"/>
      <c r="AKK844" s="72"/>
      <c r="AKL844" s="72"/>
      <c r="AKM844" s="72"/>
      <c r="AKN844" s="72"/>
      <c r="AKO844" s="71"/>
      <c r="AKP844" s="71"/>
      <c r="AKQ844" s="71"/>
      <c r="AKR844" s="71"/>
      <c r="AKS844" s="71"/>
      <c r="AKT844" s="71"/>
      <c r="AKU844" s="71"/>
      <c r="AKV844" s="72"/>
      <c r="AKW844" s="72"/>
      <c r="AKX844" s="72"/>
      <c r="AKY844" s="72"/>
      <c r="AKZ844" s="72"/>
      <c r="ALA844" s="72"/>
      <c r="ALB844" s="72"/>
      <c r="ALC844" s="72"/>
      <c r="ALD844" s="72"/>
      <c r="ALE844" s="71"/>
      <c r="ALF844" s="71"/>
      <c r="ALG844" s="71"/>
      <c r="ALH844" s="71"/>
      <c r="ALI844" s="71"/>
      <c r="ALJ844" s="71"/>
      <c r="ALK844" s="71"/>
      <c r="ALL844" s="72"/>
      <c r="ALM844" s="72"/>
      <c r="ALN844" s="72"/>
      <c r="ALO844" s="72"/>
      <c r="ALP844" s="72"/>
      <c r="ALQ844" s="72"/>
      <c r="ALR844" s="72"/>
      <c r="ALS844" s="72"/>
      <c r="ALT844" s="72"/>
      <c r="ALU844" s="71"/>
      <c r="ALV844" s="71"/>
      <c r="ALW844" s="71"/>
      <c r="ALX844" s="71"/>
      <c r="ALY844" s="71"/>
      <c r="ALZ844" s="71"/>
      <c r="AMA844" s="71"/>
      <c r="AMB844" s="72"/>
      <c r="AMC844" s="72"/>
      <c r="AMD844" s="72"/>
      <c r="AME844" s="72"/>
      <c r="AMF844" s="72"/>
      <c r="AMG844" s="72"/>
      <c r="AMH844" s="72"/>
      <c r="AMI844" s="72"/>
      <c r="AMJ844" s="72"/>
      <c r="AMK844" s="71"/>
      <c r="AML844" s="71"/>
      <c r="AMM844" s="71"/>
      <c r="AMN844" s="71"/>
      <c r="AMO844" s="71"/>
      <c r="AMP844" s="71"/>
      <c r="AMQ844" s="71"/>
      <c r="AMR844" s="72"/>
      <c r="AMS844" s="72"/>
      <c r="AMT844" s="72"/>
      <c r="AMU844" s="72"/>
      <c r="AMV844" s="72"/>
      <c r="AMW844" s="72"/>
      <c r="AMX844" s="72"/>
      <c r="AMY844" s="72"/>
      <c r="AMZ844" s="72"/>
      <c r="ANA844" s="71"/>
      <c r="ANB844" s="71"/>
      <c r="ANC844" s="71"/>
      <c r="AND844" s="71"/>
      <c r="ANE844" s="71"/>
      <c r="ANF844" s="71"/>
      <c r="ANG844" s="71"/>
      <c r="ANH844" s="72"/>
      <c r="ANI844" s="72"/>
      <c r="ANJ844" s="72"/>
      <c r="ANK844" s="72"/>
      <c r="ANL844" s="72"/>
      <c r="ANM844" s="72"/>
      <c r="ANN844" s="72"/>
      <c r="ANO844" s="72"/>
      <c r="ANP844" s="72"/>
      <c r="ANQ844" s="71"/>
      <c r="ANR844" s="71"/>
      <c r="ANS844" s="71"/>
      <c r="ANT844" s="71"/>
      <c r="ANU844" s="71"/>
      <c r="ANV844" s="71"/>
      <c r="ANW844" s="71"/>
      <c r="ANX844" s="72"/>
      <c r="ANY844" s="72"/>
      <c r="ANZ844" s="72"/>
      <c r="AOA844" s="72"/>
      <c r="AOB844" s="72"/>
      <c r="AOC844" s="72"/>
      <c r="AOD844" s="72"/>
      <c r="AOE844" s="72"/>
      <c r="AOF844" s="72"/>
      <c r="AOG844" s="71"/>
      <c r="AOH844" s="71"/>
      <c r="AOI844" s="71"/>
      <c r="AOJ844" s="71"/>
      <c r="AOK844" s="71"/>
      <c r="AOL844" s="71"/>
      <c r="AOM844" s="71"/>
      <c r="AON844" s="72"/>
      <c r="AOO844" s="72"/>
      <c r="AOP844" s="72"/>
      <c r="AOQ844" s="72"/>
      <c r="AOR844" s="72"/>
      <c r="AOS844" s="72"/>
      <c r="AOT844" s="72"/>
      <c r="AOU844" s="72"/>
      <c r="AOV844" s="72"/>
      <c r="AOW844" s="71"/>
      <c r="AOX844" s="71"/>
      <c r="AOY844" s="71"/>
      <c r="AOZ844" s="71"/>
      <c r="APA844" s="71"/>
      <c r="APB844" s="71"/>
      <c r="APC844" s="71"/>
      <c r="APD844" s="72"/>
      <c r="APE844" s="72"/>
      <c r="APF844" s="72"/>
      <c r="APG844" s="72"/>
      <c r="APH844" s="72"/>
      <c r="API844" s="72"/>
      <c r="APJ844" s="72"/>
      <c r="APK844" s="72"/>
      <c r="APL844" s="72"/>
      <c r="APM844" s="71"/>
      <c r="APN844" s="71"/>
      <c r="APO844" s="71"/>
      <c r="APP844" s="71"/>
      <c r="APQ844" s="71"/>
      <c r="APR844" s="71"/>
      <c r="APS844" s="71"/>
      <c r="APT844" s="72"/>
      <c r="APU844" s="72"/>
      <c r="APV844" s="72"/>
      <c r="APW844" s="72"/>
      <c r="APX844" s="72"/>
      <c r="APY844" s="72"/>
      <c r="APZ844" s="72"/>
      <c r="AQA844" s="72"/>
      <c r="AQB844" s="72"/>
      <c r="AQC844" s="71"/>
      <c r="AQD844" s="71"/>
      <c r="AQE844" s="71"/>
      <c r="AQF844" s="71"/>
      <c r="AQG844" s="71"/>
      <c r="AQH844" s="71"/>
      <c r="AQI844" s="71"/>
      <c r="AQJ844" s="72"/>
      <c r="AQK844" s="72"/>
      <c r="AQL844" s="72"/>
      <c r="AQM844" s="72"/>
      <c r="AQN844" s="72"/>
      <c r="AQO844" s="72"/>
      <c r="AQP844" s="72"/>
      <c r="AQQ844" s="72"/>
      <c r="AQR844" s="72"/>
      <c r="AQS844" s="71"/>
      <c r="AQT844" s="71"/>
      <c r="AQU844" s="71"/>
      <c r="AQV844" s="71"/>
      <c r="AQW844" s="71"/>
      <c r="AQX844" s="71"/>
      <c r="AQY844" s="71"/>
      <c r="AQZ844" s="72"/>
      <c r="ARA844" s="72"/>
      <c r="ARB844" s="72"/>
      <c r="ARC844" s="72"/>
      <c r="ARD844" s="72"/>
      <c r="ARE844" s="72"/>
      <c r="ARF844" s="72"/>
      <c r="ARG844" s="72"/>
      <c r="ARH844" s="72"/>
      <c r="ARI844" s="71"/>
      <c r="ARJ844" s="71"/>
      <c r="ARK844" s="71"/>
      <c r="ARL844" s="71"/>
      <c r="ARM844" s="71"/>
      <c r="ARN844" s="71"/>
      <c r="ARO844" s="71"/>
      <c r="ARP844" s="72"/>
      <c r="ARQ844" s="72"/>
      <c r="ARR844" s="72"/>
      <c r="ARS844" s="72"/>
      <c r="ART844" s="72"/>
      <c r="ARU844" s="72"/>
      <c r="ARV844" s="72"/>
      <c r="ARW844" s="72"/>
      <c r="ARX844" s="72"/>
      <c r="ARY844" s="71"/>
      <c r="ARZ844" s="71"/>
      <c r="ASA844" s="71"/>
      <c r="ASB844" s="71"/>
      <c r="ASC844" s="71"/>
      <c r="ASD844" s="71"/>
      <c r="ASE844" s="71"/>
      <c r="ASF844" s="72"/>
      <c r="ASG844" s="72"/>
      <c r="ASH844" s="72"/>
      <c r="ASI844" s="72"/>
      <c r="ASJ844" s="72"/>
      <c r="ASK844" s="72"/>
      <c r="ASL844" s="72"/>
      <c r="ASM844" s="72"/>
      <c r="ASN844" s="72"/>
      <c r="ASO844" s="71"/>
      <c r="ASP844" s="71"/>
      <c r="ASQ844" s="71"/>
      <c r="ASR844" s="71"/>
      <c r="ASS844" s="71"/>
      <c r="AST844" s="71"/>
      <c r="ASU844" s="71"/>
      <c r="ASV844" s="72"/>
      <c r="ASW844" s="72"/>
      <c r="ASX844" s="72"/>
      <c r="ASY844" s="72"/>
      <c r="ASZ844" s="72"/>
      <c r="ATA844" s="72"/>
      <c r="ATB844" s="72"/>
      <c r="ATC844" s="72"/>
      <c r="ATD844" s="72"/>
      <c r="ATE844" s="71"/>
      <c r="ATF844" s="71"/>
      <c r="ATG844" s="71"/>
      <c r="ATH844" s="71"/>
      <c r="ATI844" s="71"/>
      <c r="ATJ844" s="71"/>
      <c r="ATK844" s="71"/>
      <c r="ATL844" s="72"/>
      <c r="ATM844" s="72"/>
      <c r="ATN844" s="72"/>
      <c r="ATO844" s="72"/>
      <c r="ATP844" s="72"/>
      <c r="ATQ844" s="72"/>
      <c r="ATR844" s="72"/>
      <c r="ATS844" s="72"/>
      <c r="ATT844" s="72"/>
      <c r="ATU844" s="71"/>
      <c r="ATV844" s="71"/>
      <c r="ATW844" s="71"/>
      <c r="ATX844" s="71"/>
      <c r="ATY844" s="71"/>
      <c r="ATZ844" s="71"/>
      <c r="AUA844" s="71"/>
      <c r="AUB844" s="72"/>
      <c r="AUC844" s="72"/>
      <c r="AUD844" s="72"/>
      <c r="AUE844" s="72"/>
      <c r="AUF844" s="72"/>
      <c r="AUG844" s="72"/>
      <c r="AUH844" s="72"/>
      <c r="AUI844" s="72"/>
      <c r="AUJ844" s="72"/>
      <c r="AUK844" s="71"/>
      <c r="AUL844" s="71"/>
      <c r="AUM844" s="71"/>
      <c r="AUN844" s="71"/>
      <c r="AUO844" s="71"/>
      <c r="AUP844" s="71"/>
      <c r="AUQ844" s="71"/>
      <c r="AUR844" s="72"/>
      <c r="AUS844" s="72"/>
      <c r="AUT844" s="72"/>
      <c r="AUU844" s="72"/>
      <c r="AUV844" s="72"/>
      <c r="AUW844" s="72"/>
      <c r="AUX844" s="72"/>
      <c r="AUY844" s="72"/>
      <c r="AUZ844" s="72"/>
      <c r="AVA844" s="71"/>
      <c r="AVB844" s="71"/>
      <c r="AVC844" s="71"/>
      <c r="AVD844" s="71"/>
      <c r="AVE844" s="71"/>
      <c r="AVF844" s="71"/>
      <c r="AVG844" s="71"/>
      <c r="AVH844" s="72"/>
      <c r="AVI844" s="72"/>
      <c r="AVJ844" s="72"/>
      <c r="AVK844" s="72"/>
      <c r="AVL844" s="72"/>
      <c r="AVM844" s="72"/>
      <c r="AVN844" s="72"/>
      <c r="AVO844" s="72"/>
      <c r="AVP844" s="72"/>
      <c r="AVQ844" s="71"/>
      <c r="AVR844" s="71"/>
      <c r="AVS844" s="71"/>
      <c r="AVT844" s="71"/>
      <c r="AVU844" s="71"/>
      <c r="AVV844" s="71"/>
      <c r="AVW844" s="71"/>
      <c r="AVX844" s="72"/>
      <c r="AVY844" s="72"/>
      <c r="AVZ844" s="72"/>
      <c r="AWA844" s="72"/>
      <c r="AWB844" s="72"/>
      <c r="AWC844" s="72"/>
      <c r="AWD844" s="72"/>
      <c r="AWE844" s="72"/>
      <c r="AWF844" s="72"/>
      <c r="AWG844" s="71"/>
      <c r="AWH844" s="71"/>
      <c r="AWI844" s="71"/>
      <c r="AWJ844" s="71"/>
      <c r="AWK844" s="71"/>
      <c r="AWL844" s="71"/>
      <c r="AWM844" s="71"/>
      <c r="AWN844" s="72"/>
      <c r="AWO844" s="72"/>
      <c r="AWP844" s="72"/>
      <c r="AWQ844" s="72"/>
      <c r="AWR844" s="72"/>
      <c r="AWS844" s="72"/>
      <c r="AWT844" s="72"/>
      <c r="AWU844" s="72"/>
      <c r="AWV844" s="72"/>
      <c r="AWW844" s="71"/>
      <c r="AWX844" s="71"/>
      <c r="AWY844" s="71"/>
      <c r="AWZ844" s="71"/>
      <c r="AXA844" s="71"/>
      <c r="AXB844" s="71"/>
      <c r="AXC844" s="71"/>
      <c r="AXD844" s="72"/>
      <c r="AXE844" s="72"/>
      <c r="AXF844" s="72"/>
      <c r="AXG844" s="72"/>
      <c r="AXH844" s="72"/>
      <c r="AXI844" s="72"/>
      <c r="AXJ844" s="72"/>
      <c r="AXK844" s="72"/>
      <c r="AXL844" s="72"/>
      <c r="AXM844" s="71"/>
      <c r="AXN844" s="71"/>
      <c r="AXO844" s="71"/>
      <c r="AXP844" s="71"/>
      <c r="AXQ844" s="71"/>
      <c r="AXR844" s="71"/>
      <c r="AXS844" s="71"/>
      <c r="AXT844" s="72"/>
      <c r="AXU844" s="72"/>
      <c r="AXV844" s="72"/>
      <c r="AXW844" s="72"/>
      <c r="AXX844" s="72"/>
      <c r="AXY844" s="72"/>
      <c r="AXZ844" s="72"/>
      <c r="AYA844" s="72"/>
      <c r="AYB844" s="72"/>
      <c r="AYC844" s="71"/>
      <c r="AYD844" s="71"/>
      <c r="AYE844" s="71"/>
      <c r="AYF844" s="71"/>
      <c r="AYG844" s="71"/>
      <c r="AYH844" s="71"/>
      <c r="AYI844" s="71"/>
      <c r="AYJ844" s="72"/>
      <c r="AYK844" s="72"/>
      <c r="AYL844" s="72"/>
      <c r="AYM844" s="72"/>
      <c r="AYN844" s="72"/>
      <c r="AYO844" s="72"/>
      <c r="AYP844" s="72"/>
      <c r="AYQ844" s="72"/>
      <c r="AYR844" s="72"/>
      <c r="AYS844" s="71"/>
      <c r="AYT844" s="71"/>
      <c r="AYU844" s="71"/>
      <c r="AYV844" s="71"/>
      <c r="AYW844" s="71"/>
      <c r="AYX844" s="71"/>
      <c r="AYY844" s="71"/>
      <c r="AYZ844" s="72"/>
      <c r="AZA844" s="72"/>
      <c r="AZB844" s="72"/>
      <c r="AZC844" s="72"/>
      <c r="AZD844" s="72"/>
      <c r="AZE844" s="72"/>
      <c r="AZF844" s="72"/>
      <c r="AZG844" s="72"/>
      <c r="AZH844" s="72"/>
      <c r="AZI844" s="71"/>
      <c r="AZJ844" s="71"/>
      <c r="AZK844" s="71"/>
      <c r="AZL844" s="71"/>
      <c r="AZM844" s="71"/>
      <c r="AZN844" s="71"/>
      <c r="AZO844" s="71"/>
      <c r="AZP844" s="72"/>
      <c r="AZQ844" s="72"/>
      <c r="AZR844" s="72"/>
      <c r="AZS844" s="72"/>
      <c r="AZT844" s="72"/>
      <c r="AZU844" s="72"/>
      <c r="AZV844" s="72"/>
      <c r="AZW844" s="72"/>
      <c r="AZX844" s="72"/>
      <c r="AZY844" s="71"/>
      <c r="AZZ844" s="71"/>
      <c r="BAA844" s="71"/>
      <c r="BAB844" s="71"/>
      <c r="BAC844" s="71"/>
      <c r="BAD844" s="71"/>
      <c r="BAE844" s="71"/>
      <c r="BAF844" s="72"/>
      <c r="BAG844" s="72"/>
      <c r="BAH844" s="72"/>
      <c r="BAI844" s="72"/>
      <c r="BAJ844" s="72"/>
      <c r="BAK844" s="72"/>
      <c r="BAL844" s="72"/>
      <c r="BAM844" s="72"/>
      <c r="BAN844" s="72"/>
      <c r="BAO844" s="71"/>
      <c r="BAP844" s="71"/>
      <c r="BAQ844" s="71"/>
      <c r="BAR844" s="71"/>
      <c r="BAS844" s="71"/>
      <c r="BAT844" s="71"/>
      <c r="BAU844" s="71"/>
      <c r="BAV844" s="72"/>
      <c r="BAW844" s="72"/>
      <c r="BAX844" s="72"/>
      <c r="BAY844" s="72"/>
      <c r="BAZ844" s="72"/>
      <c r="BBA844" s="72"/>
      <c r="BBB844" s="72"/>
      <c r="BBC844" s="72"/>
      <c r="BBD844" s="72"/>
      <c r="BBE844" s="71"/>
      <c r="BBF844" s="71"/>
      <c r="BBG844" s="71"/>
      <c r="BBH844" s="71"/>
      <c r="BBI844" s="71"/>
      <c r="BBJ844" s="71"/>
      <c r="BBK844" s="71"/>
      <c r="BBL844" s="72"/>
      <c r="BBM844" s="72"/>
      <c r="BBN844" s="72"/>
      <c r="BBO844" s="72"/>
      <c r="BBP844" s="72"/>
      <c r="BBQ844" s="72"/>
      <c r="BBR844" s="72"/>
      <c r="BBS844" s="72"/>
      <c r="BBT844" s="72"/>
      <c r="BBU844" s="71"/>
      <c r="BBV844" s="71"/>
      <c r="BBW844" s="71"/>
      <c r="BBX844" s="71"/>
      <c r="BBY844" s="71"/>
      <c r="BBZ844" s="71"/>
      <c r="BCA844" s="71"/>
      <c r="BCB844" s="72"/>
      <c r="BCC844" s="72"/>
      <c r="BCD844" s="72"/>
      <c r="BCE844" s="72"/>
      <c r="BCF844" s="72"/>
      <c r="BCG844" s="72"/>
      <c r="BCH844" s="72"/>
      <c r="BCI844" s="72"/>
      <c r="BCJ844" s="72"/>
      <c r="BCK844" s="71"/>
      <c r="BCL844" s="71"/>
      <c r="BCM844" s="71"/>
      <c r="BCN844" s="71"/>
      <c r="BCO844" s="71"/>
      <c r="BCP844" s="71"/>
      <c r="BCQ844" s="71"/>
      <c r="BCR844" s="72"/>
      <c r="BCS844" s="72"/>
      <c r="BCT844" s="72"/>
      <c r="BCU844" s="72"/>
      <c r="BCV844" s="72"/>
      <c r="BCW844" s="72"/>
      <c r="BCX844" s="72"/>
      <c r="BCY844" s="72"/>
      <c r="BCZ844" s="72"/>
      <c r="BDA844" s="71"/>
      <c r="BDB844" s="71"/>
      <c r="BDC844" s="71"/>
      <c r="BDD844" s="71"/>
      <c r="BDE844" s="71"/>
      <c r="BDF844" s="71"/>
      <c r="BDG844" s="71"/>
      <c r="BDH844" s="72"/>
      <c r="BDI844" s="72"/>
      <c r="BDJ844" s="72"/>
      <c r="BDK844" s="72"/>
      <c r="BDL844" s="72"/>
      <c r="BDM844" s="72"/>
      <c r="BDN844" s="72"/>
      <c r="BDO844" s="72"/>
      <c r="BDP844" s="72"/>
      <c r="BDQ844" s="71"/>
      <c r="BDR844" s="71"/>
      <c r="BDS844" s="71"/>
      <c r="BDT844" s="71"/>
      <c r="BDU844" s="71"/>
      <c r="BDV844" s="71"/>
      <c r="BDW844" s="71"/>
      <c r="BDX844" s="72"/>
      <c r="BDY844" s="72"/>
      <c r="BDZ844" s="72"/>
      <c r="BEA844" s="72"/>
      <c r="BEB844" s="72"/>
      <c r="BEC844" s="72"/>
      <c r="BED844" s="72"/>
      <c r="BEE844" s="72"/>
      <c r="BEF844" s="72"/>
      <c r="BEG844" s="71"/>
      <c r="BEH844" s="71"/>
      <c r="BEI844" s="71"/>
      <c r="BEJ844" s="71"/>
      <c r="BEK844" s="71"/>
      <c r="BEL844" s="71"/>
      <c r="BEM844" s="71"/>
      <c r="BEN844" s="72"/>
      <c r="BEO844" s="72"/>
      <c r="BEP844" s="72"/>
      <c r="BEQ844" s="72"/>
      <c r="BER844" s="72"/>
      <c r="BES844" s="72"/>
      <c r="BET844" s="72"/>
      <c r="BEU844" s="72"/>
      <c r="BEV844" s="72"/>
      <c r="BEW844" s="71"/>
      <c r="BEX844" s="71"/>
      <c r="BEY844" s="71"/>
      <c r="BEZ844" s="71"/>
      <c r="BFA844" s="71"/>
      <c r="BFB844" s="71"/>
      <c r="BFC844" s="71"/>
      <c r="BFD844" s="72"/>
      <c r="BFE844" s="72"/>
      <c r="BFF844" s="72"/>
      <c r="BFG844" s="72"/>
      <c r="BFH844" s="72"/>
      <c r="BFI844" s="72"/>
      <c r="BFJ844" s="72"/>
      <c r="BFK844" s="72"/>
      <c r="BFL844" s="72"/>
      <c r="BFM844" s="71"/>
      <c r="BFN844" s="71"/>
      <c r="BFO844" s="71"/>
      <c r="BFP844" s="71"/>
      <c r="BFQ844" s="71"/>
      <c r="BFR844" s="71"/>
      <c r="BFS844" s="71"/>
      <c r="BFT844" s="72"/>
      <c r="BFU844" s="72"/>
      <c r="BFV844" s="72"/>
      <c r="BFW844" s="72"/>
      <c r="BFX844" s="72"/>
      <c r="BFY844" s="72"/>
      <c r="BFZ844" s="72"/>
      <c r="BGA844" s="72"/>
      <c r="BGB844" s="72"/>
      <c r="BGC844" s="71"/>
      <c r="BGD844" s="71"/>
      <c r="BGE844" s="71"/>
      <c r="BGF844" s="71"/>
      <c r="BGG844" s="71"/>
      <c r="BGH844" s="71"/>
      <c r="BGI844" s="71"/>
      <c r="BGJ844" s="72"/>
      <c r="BGK844" s="72"/>
      <c r="BGL844" s="72"/>
      <c r="BGM844" s="72"/>
      <c r="BGN844" s="72"/>
      <c r="BGO844" s="72"/>
      <c r="BGP844" s="72"/>
      <c r="BGQ844" s="72"/>
      <c r="BGR844" s="72"/>
      <c r="BGS844" s="71"/>
      <c r="BGT844" s="71"/>
      <c r="BGU844" s="71"/>
      <c r="BGV844" s="71"/>
      <c r="BGW844" s="71"/>
      <c r="BGX844" s="71"/>
      <c r="BGY844" s="71"/>
      <c r="BGZ844" s="72"/>
      <c r="BHA844" s="72"/>
      <c r="BHB844" s="72"/>
      <c r="BHC844" s="72"/>
      <c r="BHD844" s="72"/>
      <c r="BHE844" s="72"/>
      <c r="BHF844" s="72"/>
      <c r="BHG844" s="72"/>
      <c r="BHH844" s="72"/>
      <c r="BHI844" s="71"/>
      <c r="BHJ844" s="71"/>
      <c r="BHK844" s="71"/>
      <c r="BHL844" s="71"/>
      <c r="BHM844" s="71"/>
      <c r="BHN844" s="71"/>
      <c r="BHO844" s="71"/>
      <c r="BHP844" s="72"/>
      <c r="BHQ844" s="72"/>
      <c r="BHR844" s="72"/>
      <c r="BHS844" s="72"/>
      <c r="BHT844" s="72"/>
      <c r="BHU844" s="72"/>
      <c r="BHV844" s="72"/>
      <c r="BHW844" s="72"/>
      <c r="BHX844" s="72"/>
      <c r="BHY844" s="71"/>
      <c r="BHZ844" s="71"/>
      <c r="BIA844" s="71"/>
      <c r="BIB844" s="71"/>
      <c r="BIC844" s="71"/>
      <c r="BID844" s="71"/>
      <c r="BIE844" s="71"/>
      <c r="BIF844" s="72"/>
      <c r="BIG844" s="72"/>
      <c r="BIH844" s="72"/>
      <c r="BII844" s="72"/>
      <c r="BIJ844" s="72"/>
      <c r="BIK844" s="72"/>
      <c r="BIL844" s="72"/>
      <c r="BIM844" s="72"/>
      <c r="BIN844" s="72"/>
      <c r="BIO844" s="71"/>
      <c r="BIP844" s="71"/>
      <c r="BIQ844" s="71"/>
      <c r="BIR844" s="71"/>
      <c r="BIS844" s="71"/>
      <c r="BIT844" s="71"/>
      <c r="BIU844" s="71"/>
      <c r="BIV844" s="72"/>
      <c r="BIW844" s="72"/>
      <c r="BIX844" s="72"/>
      <c r="BIY844" s="72"/>
      <c r="BIZ844" s="72"/>
      <c r="BJA844" s="72"/>
      <c r="BJB844" s="72"/>
      <c r="BJC844" s="72"/>
      <c r="BJD844" s="72"/>
      <c r="BJE844" s="71"/>
      <c r="BJF844" s="71"/>
      <c r="BJG844" s="71"/>
      <c r="BJH844" s="71"/>
      <c r="BJI844" s="71"/>
      <c r="BJJ844" s="71"/>
      <c r="BJK844" s="71"/>
      <c r="BJL844" s="72"/>
      <c r="BJM844" s="72"/>
      <c r="BJN844" s="72"/>
      <c r="BJO844" s="72"/>
      <c r="BJP844" s="72"/>
      <c r="BJQ844" s="72"/>
      <c r="BJR844" s="72"/>
      <c r="BJS844" s="72"/>
      <c r="BJT844" s="72"/>
      <c r="BJU844" s="71"/>
      <c r="BJV844" s="71"/>
      <c r="BJW844" s="71"/>
      <c r="BJX844" s="71"/>
      <c r="BJY844" s="71"/>
      <c r="BJZ844" s="71"/>
      <c r="BKA844" s="71"/>
      <c r="BKB844" s="72"/>
      <c r="BKC844" s="72"/>
      <c r="BKD844" s="72"/>
      <c r="BKE844" s="72"/>
      <c r="BKF844" s="72"/>
      <c r="BKG844" s="72"/>
      <c r="BKH844" s="72"/>
      <c r="BKI844" s="72"/>
      <c r="BKJ844" s="72"/>
      <c r="BKK844" s="71"/>
      <c r="BKL844" s="71"/>
      <c r="BKM844" s="71"/>
      <c r="BKN844" s="71"/>
      <c r="BKO844" s="71"/>
      <c r="BKP844" s="71"/>
      <c r="BKQ844" s="71"/>
      <c r="BKR844" s="72"/>
      <c r="BKS844" s="72"/>
      <c r="BKT844" s="72"/>
      <c r="BKU844" s="72"/>
      <c r="BKV844" s="72"/>
      <c r="BKW844" s="72"/>
      <c r="BKX844" s="72"/>
      <c r="BKY844" s="72"/>
      <c r="BKZ844" s="72"/>
      <c r="BLA844" s="71"/>
      <c r="BLB844" s="71"/>
      <c r="BLC844" s="71"/>
      <c r="BLD844" s="71"/>
      <c r="BLE844" s="71"/>
      <c r="BLF844" s="71"/>
      <c r="BLG844" s="71"/>
      <c r="BLH844" s="72"/>
      <c r="BLI844" s="72"/>
      <c r="BLJ844" s="72"/>
      <c r="BLK844" s="72"/>
      <c r="BLL844" s="72"/>
      <c r="BLM844" s="72"/>
      <c r="BLN844" s="72"/>
      <c r="BLO844" s="72"/>
      <c r="BLP844" s="72"/>
      <c r="BLQ844" s="71"/>
      <c r="BLR844" s="71"/>
      <c r="BLS844" s="71"/>
      <c r="BLT844" s="71"/>
      <c r="BLU844" s="71"/>
      <c r="BLV844" s="71"/>
      <c r="BLW844" s="71"/>
      <c r="BLX844" s="72"/>
      <c r="BLY844" s="72"/>
      <c r="BLZ844" s="72"/>
      <c r="BMA844" s="72"/>
      <c r="BMB844" s="72"/>
      <c r="BMC844" s="72"/>
      <c r="BMD844" s="72"/>
      <c r="BME844" s="72"/>
      <c r="BMF844" s="72"/>
      <c r="BMG844" s="71"/>
      <c r="BMH844" s="71"/>
      <c r="BMI844" s="71"/>
      <c r="BMJ844" s="71"/>
      <c r="BMK844" s="71"/>
      <c r="BML844" s="71"/>
      <c r="BMM844" s="71"/>
      <c r="BMN844" s="72"/>
      <c r="BMO844" s="72"/>
      <c r="BMP844" s="72"/>
      <c r="BMQ844" s="72"/>
      <c r="BMR844" s="72"/>
      <c r="BMS844" s="72"/>
      <c r="BMT844" s="72"/>
      <c r="BMU844" s="72"/>
      <c r="BMV844" s="72"/>
      <c r="BMW844" s="71"/>
      <c r="BMX844" s="71"/>
      <c r="BMY844" s="71"/>
      <c r="BMZ844" s="71"/>
      <c r="BNA844" s="71"/>
      <c r="BNB844" s="71"/>
      <c r="BNC844" s="71"/>
      <c r="BND844" s="72"/>
      <c r="BNE844" s="72"/>
      <c r="BNF844" s="72"/>
      <c r="BNG844" s="72"/>
      <c r="BNH844" s="72"/>
      <c r="BNI844" s="72"/>
      <c r="BNJ844" s="72"/>
      <c r="BNK844" s="72"/>
      <c r="BNL844" s="72"/>
      <c r="BNM844" s="71"/>
      <c r="BNN844" s="71"/>
      <c r="BNO844" s="71"/>
      <c r="BNP844" s="71"/>
      <c r="BNQ844" s="71"/>
      <c r="BNR844" s="71"/>
      <c r="BNS844" s="71"/>
      <c r="BNT844" s="72"/>
      <c r="BNU844" s="72"/>
      <c r="BNV844" s="72"/>
      <c r="BNW844" s="72"/>
      <c r="BNX844" s="72"/>
      <c r="BNY844" s="72"/>
      <c r="BNZ844" s="72"/>
      <c r="BOA844" s="72"/>
      <c r="BOB844" s="72"/>
      <c r="BOC844" s="71"/>
      <c r="BOD844" s="71"/>
      <c r="BOE844" s="71"/>
      <c r="BOF844" s="71"/>
      <c r="BOG844" s="71"/>
      <c r="BOH844" s="71"/>
      <c r="BOI844" s="71"/>
      <c r="BOJ844" s="72"/>
      <c r="BOK844" s="72"/>
      <c r="BOL844" s="72"/>
      <c r="BOM844" s="72"/>
      <c r="BON844" s="72"/>
      <c r="BOO844" s="72"/>
      <c r="BOP844" s="72"/>
      <c r="BOQ844" s="72"/>
      <c r="BOR844" s="72"/>
      <c r="BOS844" s="71"/>
      <c r="BOT844" s="71"/>
      <c r="BOU844" s="71"/>
      <c r="BOV844" s="71"/>
      <c r="BOW844" s="71"/>
      <c r="BOX844" s="71"/>
      <c r="BOY844" s="71"/>
      <c r="BOZ844" s="72"/>
      <c r="BPA844" s="72"/>
      <c r="BPB844" s="72"/>
      <c r="BPC844" s="72"/>
      <c r="BPD844" s="72"/>
      <c r="BPE844" s="72"/>
      <c r="BPF844" s="72"/>
      <c r="BPG844" s="72"/>
      <c r="BPH844" s="72"/>
      <c r="BPI844" s="71"/>
      <c r="BPJ844" s="71"/>
      <c r="BPK844" s="71"/>
      <c r="BPL844" s="71"/>
      <c r="BPM844" s="71"/>
      <c r="BPN844" s="71"/>
      <c r="BPO844" s="71"/>
      <c r="BPP844" s="72"/>
      <c r="BPQ844" s="72"/>
      <c r="BPR844" s="72"/>
      <c r="BPS844" s="72"/>
      <c r="BPT844" s="72"/>
      <c r="BPU844" s="72"/>
      <c r="BPV844" s="72"/>
      <c r="BPW844" s="72"/>
      <c r="BPX844" s="72"/>
      <c r="BPY844" s="71"/>
      <c r="BPZ844" s="71"/>
      <c r="BQA844" s="71"/>
      <c r="BQB844" s="71"/>
      <c r="BQC844" s="71"/>
      <c r="BQD844" s="71"/>
      <c r="BQE844" s="71"/>
      <c r="BQF844" s="72"/>
      <c r="BQG844" s="72"/>
      <c r="BQH844" s="72"/>
      <c r="BQI844" s="72"/>
      <c r="BQJ844" s="72"/>
      <c r="BQK844" s="72"/>
      <c r="BQL844" s="72"/>
      <c r="BQM844" s="72"/>
      <c r="BQN844" s="72"/>
      <c r="BQO844" s="71"/>
      <c r="BQP844" s="71"/>
      <c r="BQQ844" s="71"/>
      <c r="BQR844" s="71"/>
      <c r="BQS844" s="71"/>
      <c r="BQT844" s="71"/>
      <c r="BQU844" s="71"/>
      <c r="BQV844" s="72"/>
      <c r="BQW844" s="72"/>
      <c r="BQX844" s="72"/>
      <c r="BQY844" s="72"/>
      <c r="BQZ844" s="72"/>
      <c r="BRA844" s="72"/>
      <c r="BRB844" s="72"/>
      <c r="BRC844" s="72"/>
      <c r="BRD844" s="72"/>
      <c r="BRE844" s="71"/>
      <c r="BRF844" s="71"/>
      <c r="BRG844" s="71"/>
      <c r="BRH844" s="71"/>
      <c r="BRI844" s="71"/>
      <c r="BRJ844" s="71"/>
      <c r="BRK844" s="71"/>
      <c r="BRL844" s="72"/>
      <c r="BRM844" s="72"/>
      <c r="BRN844" s="72"/>
      <c r="BRO844" s="72"/>
      <c r="BRP844" s="72"/>
      <c r="BRQ844" s="72"/>
      <c r="BRR844" s="72"/>
      <c r="BRS844" s="72"/>
      <c r="BRT844" s="72"/>
      <c r="BRU844" s="71"/>
      <c r="BRV844" s="71"/>
      <c r="BRW844" s="71"/>
      <c r="BRX844" s="71"/>
      <c r="BRY844" s="71"/>
      <c r="BRZ844" s="71"/>
      <c r="BSA844" s="71"/>
      <c r="BSB844" s="72"/>
      <c r="BSC844" s="72"/>
      <c r="BSD844" s="72"/>
      <c r="BSE844" s="72"/>
      <c r="BSF844" s="72"/>
      <c r="BSG844" s="72"/>
      <c r="BSH844" s="72"/>
      <c r="BSI844" s="72"/>
      <c r="BSJ844" s="72"/>
      <c r="BSK844" s="71"/>
      <c r="BSL844" s="71"/>
      <c r="BSM844" s="71"/>
      <c r="BSN844" s="71"/>
      <c r="BSO844" s="71"/>
      <c r="BSP844" s="71"/>
      <c r="BSQ844" s="71"/>
      <c r="BSR844" s="72"/>
      <c r="BSS844" s="72"/>
      <c r="BST844" s="72"/>
      <c r="BSU844" s="72"/>
      <c r="BSV844" s="72"/>
      <c r="BSW844" s="72"/>
      <c r="BSX844" s="72"/>
      <c r="BSY844" s="72"/>
      <c r="BSZ844" s="72"/>
      <c r="BTA844" s="71"/>
      <c r="BTB844" s="71"/>
      <c r="BTC844" s="71"/>
      <c r="BTD844" s="71"/>
      <c r="BTE844" s="71"/>
      <c r="BTF844" s="71"/>
      <c r="BTG844" s="71"/>
      <c r="BTH844" s="72"/>
      <c r="BTI844" s="72"/>
      <c r="BTJ844" s="72"/>
      <c r="BTK844" s="72"/>
      <c r="BTL844" s="72"/>
      <c r="BTM844" s="72"/>
      <c r="BTN844" s="72"/>
      <c r="BTO844" s="72"/>
      <c r="BTP844" s="72"/>
      <c r="BTQ844" s="71"/>
      <c r="BTR844" s="71"/>
      <c r="BTS844" s="71"/>
      <c r="BTT844" s="71"/>
      <c r="BTU844" s="71"/>
      <c r="BTV844" s="71"/>
      <c r="BTW844" s="71"/>
      <c r="BTX844" s="72"/>
      <c r="BTY844" s="72"/>
      <c r="BTZ844" s="72"/>
      <c r="BUA844" s="72"/>
      <c r="BUB844" s="72"/>
      <c r="BUC844" s="72"/>
      <c r="BUD844" s="72"/>
      <c r="BUE844" s="72"/>
      <c r="BUF844" s="72"/>
      <c r="BUG844" s="71"/>
      <c r="BUH844" s="71"/>
      <c r="BUI844" s="71"/>
      <c r="BUJ844" s="71"/>
      <c r="BUK844" s="71"/>
      <c r="BUL844" s="71"/>
      <c r="BUM844" s="71"/>
      <c r="BUN844" s="72"/>
      <c r="BUO844" s="72"/>
      <c r="BUP844" s="72"/>
      <c r="BUQ844" s="72"/>
      <c r="BUR844" s="72"/>
      <c r="BUS844" s="72"/>
      <c r="BUT844" s="72"/>
      <c r="BUU844" s="72"/>
      <c r="BUV844" s="72"/>
      <c r="BUW844" s="71"/>
      <c r="BUX844" s="71"/>
      <c r="BUY844" s="71"/>
      <c r="BUZ844" s="71"/>
      <c r="BVA844" s="71"/>
      <c r="BVB844" s="71"/>
      <c r="BVC844" s="71"/>
      <c r="BVD844" s="72"/>
      <c r="BVE844" s="72"/>
      <c r="BVF844" s="72"/>
      <c r="BVG844" s="72"/>
      <c r="BVH844" s="72"/>
      <c r="BVI844" s="72"/>
      <c r="BVJ844" s="72"/>
      <c r="BVK844" s="72"/>
      <c r="BVL844" s="72"/>
      <c r="BVM844" s="71"/>
      <c r="BVN844" s="71"/>
      <c r="BVO844" s="71"/>
      <c r="BVP844" s="71"/>
      <c r="BVQ844" s="71"/>
      <c r="BVR844" s="71"/>
      <c r="BVS844" s="71"/>
      <c r="BVT844" s="72"/>
      <c r="BVU844" s="72"/>
      <c r="BVV844" s="72"/>
      <c r="BVW844" s="72"/>
      <c r="BVX844" s="72"/>
      <c r="BVY844" s="72"/>
      <c r="BVZ844" s="72"/>
      <c r="BWA844" s="72"/>
      <c r="BWB844" s="72"/>
      <c r="BWC844" s="71"/>
      <c r="BWD844" s="71"/>
      <c r="BWE844" s="71"/>
      <c r="BWF844" s="71"/>
      <c r="BWG844" s="71"/>
      <c r="BWH844" s="71"/>
      <c r="BWI844" s="71"/>
      <c r="BWJ844" s="72"/>
      <c r="BWK844" s="72"/>
      <c r="BWL844" s="72"/>
      <c r="BWM844" s="72"/>
      <c r="BWN844" s="72"/>
      <c r="BWO844" s="72"/>
      <c r="BWP844" s="72"/>
      <c r="BWQ844" s="72"/>
      <c r="BWR844" s="72"/>
      <c r="BWS844" s="71"/>
      <c r="BWT844" s="71"/>
      <c r="BWU844" s="71"/>
      <c r="BWV844" s="71"/>
      <c r="BWW844" s="71"/>
      <c r="BWX844" s="71"/>
      <c r="BWY844" s="71"/>
      <c r="BWZ844" s="72"/>
      <c r="BXA844" s="72"/>
      <c r="BXB844" s="72"/>
      <c r="BXC844" s="72"/>
      <c r="BXD844" s="72"/>
      <c r="BXE844" s="72"/>
      <c r="BXF844" s="72"/>
      <c r="BXG844" s="72"/>
      <c r="BXH844" s="72"/>
      <c r="BXI844" s="71"/>
      <c r="BXJ844" s="71"/>
      <c r="BXK844" s="71"/>
      <c r="BXL844" s="71"/>
      <c r="BXM844" s="71"/>
      <c r="BXN844" s="71"/>
      <c r="BXO844" s="71"/>
      <c r="BXP844" s="72"/>
      <c r="BXQ844" s="72"/>
      <c r="BXR844" s="72"/>
      <c r="BXS844" s="72"/>
      <c r="BXT844" s="72"/>
      <c r="BXU844" s="72"/>
      <c r="BXV844" s="72"/>
      <c r="BXW844" s="72"/>
      <c r="BXX844" s="72"/>
      <c r="BXY844" s="71"/>
      <c r="BXZ844" s="71"/>
      <c r="BYA844" s="71"/>
      <c r="BYB844" s="71"/>
      <c r="BYC844" s="71"/>
      <c r="BYD844" s="71"/>
      <c r="BYE844" s="71"/>
      <c r="BYF844" s="72"/>
      <c r="BYG844" s="72"/>
      <c r="BYH844" s="72"/>
      <c r="BYI844" s="72"/>
      <c r="BYJ844" s="72"/>
      <c r="BYK844" s="72"/>
      <c r="BYL844" s="72"/>
      <c r="BYM844" s="72"/>
      <c r="BYN844" s="72"/>
      <c r="BYO844" s="71"/>
      <c r="BYP844" s="71"/>
      <c r="BYQ844" s="71"/>
      <c r="BYR844" s="71"/>
      <c r="BYS844" s="71"/>
      <c r="BYT844" s="71"/>
      <c r="BYU844" s="71"/>
      <c r="BYV844" s="72"/>
      <c r="BYW844" s="72"/>
      <c r="BYX844" s="72"/>
      <c r="BYY844" s="72"/>
      <c r="BYZ844" s="72"/>
      <c r="BZA844" s="72"/>
      <c r="BZB844" s="72"/>
      <c r="BZC844" s="72"/>
      <c r="BZD844" s="72"/>
      <c r="BZE844" s="71"/>
      <c r="BZF844" s="71"/>
      <c r="BZG844" s="71"/>
      <c r="BZH844" s="71"/>
      <c r="BZI844" s="71"/>
      <c r="BZJ844" s="71"/>
      <c r="BZK844" s="71"/>
      <c r="BZL844" s="72"/>
      <c r="BZM844" s="72"/>
      <c r="BZN844" s="72"/>
      <c r="BZO844" s="72"/>
      <c r="BZP844" s="72"/>
      <c r="BZQ844" s="72"/>
      <c r="BZR844" s="72"/>
      <c r="BZS844" s="72"/>
      <c r="BZT844" s="72"/>
      <c r="BZU844" s="71"/>
      <c r="BZV844" s="71"/>
      <c r="BZW844" s="71"/>
      <c r="BZX844" s="71"/>
      <c r="BZY844" s="71"/>
      <c r="BZZ844" s="71"/>
      <c r="CAA844" s="71"/>
      <c r="CAB844" s="72"/>
      <c r="CAC844" s="72"/>
      <c r="CAD844" s="72"/>
      <c r="CAE844" s="72"/>
      <c r="CAF844" s="72"/>
      <c r="CAG844" s="72"/>
      <c r="CAH844" s="72"/>
      <c r="CAI844" s="72"/>
      <c r="CAJ844" s="72"/>
      <c r="CAK844" s="71"/>
      <c r="CAL844" s="71"/>
      <c r="CAM844" s="71"/>
      <c r="CAN844" s="71"/>
      <c r="CAO844" s="71"/>
      <c r="CAP844" s="71"/>
      <c r="CAQ844" s="71"/>
      <c r="CAR844" s="72"/>
      <c r="CAS844" s="72"/>
      <c r="CAT844" s="72"/>
      <c r="CAU844" s="72"/>
      <c r="CAV844" s="72"/>
      <c r="CAW844" s="72"/>
      <c r="CAX844" s="72"/>
      <c r="CAY844" s="72"/>
      <c r="CAZ844" s="72"/>
      <c r="CBA844" s="71"/>
      <c r="CBB844" s="71"/>
      <c r="CBC844" s="71"/>
      <c r="CBD844" s="71"/>
      <c r="CBE844" s="71"/>
      <c r="CBF844" s="71"/>
      <c r="CBG844" s="71"/>
      <c r="CBH844" s="72"/>
      <c r="CBI844" s="72"/>
      <c r="CBJ844" s="72"/>
      <c r="CBK844" s="72"/>
      <c r="CBL844" s="72"/>
      <c r="CBM844" s="72"/>
      <c r="CBN844" s="72"/>
      <c r="CBO844" s="72"/>
      <c r="CBP844" s="72"/>
      <c r="CBQ844" s="71"/>
      <c r="CBR844" s="71"/>
      <c r="CBS844" s="71"/>
      <c r="CBT844" s="71"/>
      <c r="CBU844" s="71"/>
      <c r="CBV844" s="71"/>
      <c r="CBW844" s="71"/>
      <c r="CBX844" s="72"/>
      <c r="CBY844" s="72"/>
      <c r="CBZ844" s="72"/>
      <c r="CCA844" s="72"/>
      <c r="CCB844" s="72"/>
      <c r="CCC844" s="72"/>
      <c r="CCD844" s="72"/>
      <c r="CCE844" s="72"/>
      <c r="CCF844" s="72"/>
      <c r="CCG844" s="71"/>
      <c r="CCH844" s="71"/>
      <c r="CCI844" s="71"/>
      <c r="CCJ844" s="71"/>
      <c r="CCK844" s="71"/>
      <c r="CCL844" s="71"/>
      <c r="CCM844" s="71"/>
      <c r="CCN844" s="72"/>
      <c r="CCO844" s="72"/>
      <c r="CCP844" s="72"/>
      <c r="CCQ844" s="72"/>
      <c r="CCR844" s="72"/>
      <c r="CCS844" s="72"/>
      <c r="CCT844" s="72"/>
      <c r="CCU844" s="72"/>
      <c r="CCV844" s="72"/>
      <c r="CCW844" s="71"/>
      <c r="CCX844" s="71"/>
      <c r="CCY844" s="71"/>
      <c r="CCZ844" s="71"/>
      <c r="CDA844" s="71"/>
      <c r="CDB844" s="71"/>
      <c r="CDC844" s="71"/>
      <c r="CDD844" s="72"/>
      <c r="CDE844" s="72"/>
      <c r="CDF844" s="72"/>
      <c r="CDG844" s="72"/>
      <c r="CDH844" s="72"/>
      <c r="CDI844" s="72"/>
      <c r="CDJ844" s="72"/>
      <c r="CDK844" s="72"/>
      <c r="CDL844" s="72"/>
      <c r="CDM844" s="71"/>
      <c r="CDN844" s="71"/>
      <c r="CDO844" s="71"/>
      <c r="CDP844" s="71"/>
      <c r="CDQ844" s="71"/>
      <c r="CDR844" s="71"/>
      <c r="CDS844" s="71"/>
      <c r="CDT844" s="72"/>
      <c r="CDU844" s="72"/>
      <c r="CDV844" s="72"/>
      <c r="CDW844" s="72"/>
      <c r="CDX844" s="72"/>
      <c r="CDY844" s="72"/>
      <c r="CDZ844" s="72"/>
      <c r="CEA844" s="72"/>
      <c r="CEB844" s="72"/>
      <c r="CEC844" s="71"/>
      <c r="CED844" s="71"/>
      <c r="CEE844" s="71"/>
      <c r="CEF844" s="71"/>
      <c r="CEG844" s="71"/>
      <c r="CEH844" s="71"/>
      <c r="CEI844" s="71"/>
      <c r="CEJ844" s="72"/>
      <c r="CEK844" s="72"/>
      <c r="CEL844" s="72"/>
      <c r="CEM844" s="72"/>
      <c r="CEN844" s="72"/>
      <c r="CEO844" s="72"/>
      <c r="CEP844" s="72"/>
      <c r="CEQ844" s="72"/>
      <c r="CER844" s="72"/>
      <c r="CES844" s="71"/>
      <c r="CET844" s="71"/>
      <c r="CEU844" s="71"/>
      <c r="CEV844" s="71"/>
      <c r="CEW844" s="71"/>
      <c r="CEX844" s="71"/>
      <c r="CEY844" s="71"/>
      <c r="CEZ844" s="72"/>
      <c r="CFA844" s="72"/>
      <c r="CFB844" s="72"/>
      <c r="CFC844" s="72"/>
      <c r="CFD844" s="72"/>
      <c r="CFE844" s="72"/>
      <c r="CFF844" s="72"/>
      <c r="CFG844" s="72"/>
      <c r="CFH844" s="72"/>
      <c r="CFI844" s="71"/>
      <c r="CFJ844" s="71"/>
      <c r="CFK844" s="71"/>
      <c r="CFL844" s="71"/>
      <c r="CFM844" s="71"/>
      <c r="CFN844" s="71"/>
      <c r="CFO844" s="71"/>
      <c r="CFP844" s="72"/>
      <c r="CFQ844" s="72"/>
      <c r="CFR844" s="72"/>
      <c r="CFS844" s="72"/>
      <c r="CFT844" s="72"/>
      <c r="CFU844" s="72"/>
      <c r="CFV844" s="72"/>
      <c r="CFW844" s="72"/>
      <c r="CFX844" s="72"/>
      <c r="CFY844" s="71"/>
      <c r="CFZ844" s="71"/>
      <c r="CGA844" s="71"/>
      <c r="CGB844" s="71"/>
      <c r="CGC844" s="71"/>
      <c r="CGD844" s="71"/>
      <c r="CGE844" s="71"/>
      <c r="CGF844" s="72"/>
      <c r="CGG844" s="72"/>
      <c r="CGH844" s="72"/>
      <c r="CGI844" s="72"/>
      <c r="CGJ844" s="72"/>
      <c r="CGK844" s="72"/>
      <c r="CGL844" s="72"/>
      <c r="CGM844" s="72"/>
      <c r="CGN844" s="72"/>
      <c r="CGO844" s="71"/>
      <c r="CGP844" s="71"/>
      <c r="CGQ844" s="71"/>
      <c r="CGR844" s="71"/>
      <c r="CGS844" s="71"/>
      <c r="CGT844" s="71"/>
      <c r="CGU844" s="71"/>
      <c r="CGV844" s="72"/>
      <c r="CGW844" s="72"/>
      <c r="CGX844" s="72"/>
      <c r="CGY844" s="72"/>
      <c r="CGZ844" s="72"/>
      <c r="CHA844" s="72"/>
      <c r="CHB844" s="72"/>
      <c r="CHC844" s="72"/>
      <c r="CHD844" s="72"/>
      <c r="CHE844" s="71"/>
      <c r="CHF844" s="71"/>
      <c r="CHG844" s="71"/>
      <c r="CHH844" s="71"/>
      <c r="CHI844" s="71"/>
      <c r="CHJ844" s="71"/>
      <c r="CHK844" s="71"/>
      <c r="CHL844" s="72"/>
      <c r="CHM844" s="72"/>
      <c r="CHN844" s="72"/>
      <c r="CHO844" s="72"/>
      <c r="CHP844" s="72"/>
      <c r="CHQ844" s="72"/>
      <c r="CHR844" s="72"/>
      <c r="CHS844" s="72"/>
      <c r="CHT844" s="72"/>
      <c r="CHU844" s="71"/>
      <c r="CHV844" s="71"/>
      <c r="CHW844" s="71"/>
      <c r="CHX844" s="71"/>
      <c r="CHY844" s="71"/>
      <c r="CHZ844" s="71"/>
      <c r="CIA844" s="71"/>
      <c r="CIB844" s="72"/>
      <c r="CIC844" s="72"/>
      <c r="CID844" s="72"/>
      <c r="CIE844" s="72"/>
      <c r="CIF844" s="72"/>
      <c r="CIG844" s="72"/>
      <c r="CIH844" s="72"/>
      <c r="CII844" s="72"/>
      <c r="CIJ844" s="72"/>
      <c r="CIK844" s="71"/>
      <c r="CIL844" s="71"/>
      <c r="CIM844" s="71"/>
      <c r="CIN844" s="71"/>
      <c r="CIO844" s="71"/>
      <c r="CIP844" s="71"/>
      <c r="CIQ844" s="71"/>
      <c r="CIR844" s="72"/>
      <c r="CIS844" s="72"/>
      <c r="CIT844" s="72"/>
      <c r="CIU844" s="72"/>
      <c r="CIV844" s="72"/>
      <c r="CIW844" s="72"/>
      <c r="CIX844" s="72"/>
      <c r="CIY844" s="72"/>
      <c r="CIZ844" s="72"/>
      <c r="CJA844" s="71"/>
      <c r="CJB844" s="71"/>
      <c r="CJC844" s="71"/>
      <c r="CJD844" s="71"/>
      <c r="CJE844" s="71"/>
      <c r="CJF844" s="71"/>
      <c r="CJG844" s="71"/>
      <c r="CJH844" s="72"/>
      <c r="CJI844" s="72"/>
      <c r="CJJ844" s="72"/>
      <c r="CJK844" s="72"/>
      <c r="CJL844" s="72"/>
      <c r="CJM844" s="72"/>
      <c r="CJN844" s="72"/>
      <c r="CJO844" s="72"/>
      <c r="CJP844" s="72"/>
      <c r="CJQ844" s="71"/>
      <c r="CJR844" s="71"/>
      <c r="CJS844" s="71"/>
      <c r="CJT844" s="71"/>
      <c r="CJU844" s="71"/>
      <c r="CJV844" s="71"/>
      <c r="CJW844" s="71"/>
      <c r="CJX844" s="72"/>
      <c r="CJY844" s="72"/>
      <c r="CJZ844" s="72"/>
      <c r="CKA844" s="72"/>
      <c r="CKB844" s="72"/>
      <c r="CKC844" s="72"/>
      <c r="CKD844" s="72"/>
      <c r="CKE844" s="72"/>
      <c r="CKF844" s="72"/>
      <c r="CKG844" s="71"/>
      <c r="CKH844" s="71"/>
      <c r="CKI844" s="71"/>
      <c r="CKJ844" s="71"/>
      <c r="CKK844" s="71"/>
      <c r="CKL844" s="71"/>
      <c r="CKM844" s="71"/>
      <c r="CKN844" s="72"/>
      <c r="CKO844" s="72"/>
      <c r="CKP844" s="72"/>
      <c r="CKQ844" s="72"/>
      <c r="CKR844" s="72"/>
      <c r="CKS844" s="72"/>
      <c r="CKT844" s="72"/>
      <c r="CKU844" s="72"/>
      <c r="CKV844" s="72"/>
      <c r="CKW844" s="71"/>
      <c r="CKX844" s="71"/>
      <c r="CKY844" s="71"/>
      <c r="CKZ844" s="71"/>
      <c r="CLA844" s="71"/>
      <c r="CLB844" s="71"/>
      <c r="CLC844" s="71"/>
      <c r="CLD844" s="72"/>
      <c r="CLE844" s="72"/>
      <c r="CLF844" s="72"/>
      <c r="CLG844" s="72"/>
      <c r="CLH844" s="72"/>
      <c r="CLI844" s="72"/>
      <c r="CLJ844" s="72"/>
      <c r="CLK844" s="72"/>
      <c r="CLL844" s="72"/>
      <c r="CLM844" s="71"/>
      <c r="CLN844" s="71"/>
      <c r="CLO844" s="71"/>
      <c r="CLP844" s="71"/>
      <c r="CLQ844" s="71"/>
      <c r="CLR844" s="71"/>
      <c r="CLS844" s="71"/>
      <c r="CLT844" s="72"/>
      <c r="CLU844" s="72"/>
      <c r="CLV844" s="72"/>
      <c r="CLW844" s="72"/>
      <c r="CLX844" s="72"/>
      <c r="CLY844" s="72"/>
      <c r="CLZ844" s="72"/>
      <c r="CMA844" s="72"/>
      <c r="CMB844" s="72"/>
      <c r="CMC844" s="71"/>
      <c r="CMD844" s="71"/>
      <c r="CME844" s="71"/>
      <c r="CMF844" s="71"/>
      <c r="CMG844" s="71"/>
      <c r="CMH844" s="71"/>
      <c r="CMI844" s="71"/>
      <c r="CMJ844" s="72"/>
      <c r="CMK844" s="72"/>
      <c r="CML844" s="72"/>
      <c r="CMM844" s="72"/>
      <c r="CMN844" s="72"/>
      <c r="CMO844" s="72"/>
      <c r="CMP844" s="72"/>
      <c r="CMQ844" s="72"/>
      <c r="CMR844" s="72"/>
      <c r="CMS844" s="71"/>
      <c r="CMT844" s="71"/>
      <c r="CMU844" s="71"/>
      <c r="CMV844" s="71"/>
      <c r="CMW844" s="71"/>
      <c r="CMX844" s="71"/>
      <c r="CMY844" s="71"/>
      <c r="CMZ844" s="72"/>
      <c r="CNA844" s="72"/>
      <c r="CNB844" s="72"/>
      <c r="CNC844" s="72"/>
      <c r="CND844" s="72"/>
      <c r="CNE844" s="72"/>
      <c r="CNF844" s="72"/>
      <c r="CNG844" s="72"/>
      <c r="CNH844" s="72"/>
      <c r="CNI844" s="71"/>
      <c r="CNJ844" s="71"/>
      <c r="CNK844" s="71"/>
      <c r="CNL844" s="71"/>
      <c r="CNM844" s="71"/>
      <c r="CNN844" s="71"/>
      <c r="CNO844" s="71"/>
      <c r="CNP844" s="72"/>
      <c r="CNQ844" s="72"/>
      <c r="CNR844" s="72"/>
      <c r="CNS844" s="72"/>
      <c r="CNT844" s="72"/>
      <c r="CNU844" s="72"/>
      <c r="CNV844" s="72"/>
      <c r="CNW844" s="72"/>
      <c r="CNX844" s="72"/>
      <c r="CNY844" s="71"/>
      <c r="CNZ844" s="71"/>
      <c r="COA844" s="71"/>
      <c r="COB844" s="71"/>
      <c r="COC844" s="71"/>
      <c r="COD844" s="71"/>
      <c r="COE844" s="71"/>
      <c r="COF844" s="72"/>
      <c r="COG844" s="72"/>
      <c r="COH844" s="72"/>
      <c r="COI844" s="72"/>
      <c r="COJ844" s="72"/>
      <c r="COK844" s="72"/>
      <c r="COL844" s="72"/>
      <c r="COM844" s="72"/>
      <c r="CON844" s="72"/>
      <c r="COO844" s="71"/>
      <c r="COP844" s="71"/>
      <c r="COQ844" s="71"/>
      <c r="COR844" s="71"/>
      <c r="COS844" s="71"/>
      <c r="COT844" s="71"/>
      <c r="COU844" s="71"/>
      <c r="COV844" s="72"/>
      <c r="COW844" s="72"/>
      <c r="COX844" s="72"/>
      <c r="COY844" s="72"/>
      <c r="COZ844" s="72"/>
      <c r="CPA844" s="72"/>
      <c r="CPB844" s="72"/>
      <c r="CPC844" s="72"/>
      <c r="CPD844" s="72"/>
      <c r="CPE844" s="71"/>
      <c r="CPF844" s="71"/>
      <c r="CPG844" s="71"/>
      <c r="CPH844" s="71"/>
      <c r="CPI844" s="71"/>
      <c r="CPJ844" s="71"/>
      <c r="CPK844" s="71"/>
      <c r="CPL844" s="72"/>
      <c r="CPM844" s="72"/>
      <c r="CPN844" s="72"/>
      <c r="CPO844" s="72"/>
      <c r="CPP844" s="72"/>
      <c r="CPQ844" s="72"/>
      <c r="CPR844" s="72"/>
      <c r="CPS844" s="72"/>
      <c r="CPT844" s="72"/>
      <c r="CPU844" s="71"/>
      <c r="CPV844" s="71"/>
      <c r="CPW844" s="71"/>
      <c r="CPX844" s="71"/>
      <c r="CPY844" s="71"/>
      <c r="CPZ844" s="71"/>
      <c r="CQA844" s="71"/>
      <c r="CQB844" s="72"/>
      <c r="CQC844" s="72"/>
      <c r="CQD844" s="72"/>
      <c r="CQE844" s="72"/>
      <c r="CQF844" s="72"/>
      <c r="CQG844" s="72"/>
      <c r="CQH844" s="72"/>
      <c r="CQI844" s="72"/>
      <c r="CQJ844" s="72"/>
      <c r="CQK844" s="71"/>
      <c r="CQL844" s="71"/>
      <c r="CQM844" s="71"/>
      <c r="CQN844" s="71"/>
      <c r="CQO844" s="71"/>
      <c r="CQP844" s="71"/>
      <c r="CQQ844" s="71"/>
      <c r="CQR844" s="72"/>
      <c r="CQS844" s="72"/>
      <c r="CQT844" s="72"/>
      <c r="CQU844" s="72"/>
      <c r="CQV844" s="72"/>
      <c r="CQW844" s="72"/>
      <c r="CQX844" s="72"/>
      <c r="CQY844" s="72"/>
      <c r="CQZ844" s="72"/>
      <c r="CRA844" s="71"/>
      <c r="CRB844" s="71"/>
      <c r="CRC844" s="71"/>
      <c r="CRD844" s="71"/>
      <c r="CRE844" s="71"/>
      <c r="CRF844" s="71"/>
      <c r="CRG844" s="71"/>
      <c r="CRH844" s="72"/>
      <c r="CRI844" s="72"/>
      <c r="CRJ844" s="72"/>
      <c r="CRK844" s="72"/>
      <c r="CRL844" s="72"/>
      <c r="CRM844" s="72"/>
      <c r="CRN844" s="72"/>
      <c r="CRO844" s="72"/>
      <c r="CRP844" s="72"/>
      <c r="CRQ844" s="71"/>
      <c r="CRR844" s="71"/>
      <c r="CRS844" s="71"/>
      <c r="CRT844" s="71"/>
      <c r="CRU844" s="71"/>
      <c r="CRV844" s="71"/>
      <c r="CRW844" s="71"/>
      <c r="CRX844" s="72"/>
      <c r="CRY844" s="72"/>
      <c r="CRZ844" s="72"/>
      <c r="CSA844" s="72"/>
      <c r="CSB844" s="72"/>
      <c r="CSC844" s="72"/>
      <c r="CSD844" s="72"/>
      <c r="CSE844" s="72"/>
      <c r="CSF844" s="72"/>
      <c r="CSG844" s="71"/>
      <c r="CSH844" s="71"/>
      <c r="CSI844" s="71"/>
      <c r="CSJ844" s="71"/>
      <c r="CSK844" s="71"/>
      <c r="CSL844" s="71"/>
      <c r="CSM844" s="71"/>
      <c r="CSN844" s="72"/>
      <c r="CSO844" s="72"/>
      <c r="CSP844" s="72"/>
      <c r="CSQ844" s="72"/>
      <c r="CSR844" s="72"/>
      <c r="CSS844" s="72"/>
      <c r="CST844" s="72"/>
      <c r="CSU844" s="72"/>
      <c r="CSV844" s="72"/>
      <c r="CSW844" s="71"/>
      <c r="CSX844" s="71"/>
      <c r="CSY844" s="71"/>
      <c r="CSZ844" s="71"/>
      <c r="CTA844" s="71"/>
      <c r="CTB844" s="71"/>
      <c r="CTC844" s="71"/>
      <c r="CTD844" s="72"/>
      <c r="CTE844" s="72"/>
      <c r="CTF844" s="72"/>
      <c r="CTG844" s="72"/>
      <c r="CTH844" s="72"/>
      <c r="CTI844" s="72"/>
      <c r="CTJ844" s="72"/>
      <c r="CTK844" s="72"/>
      <c r="CTL844" s="72"/>
      <c r="CTM844" s="71"/>
      <c r="CTN844" s="71"/>
      <c r="CTO844" s="71"/>
      <c r="CTP844" s="71"/>
      <c r="CTQ844" s="71"/>
      <c r="CTR844" s="71"/>
      <c r="CTS844" s="71"/>
      <c r="CTT844" s="72"/>
      <c r="CTU844" s="72"/>
      <c r="CTV844" s="72"/>
      <c r="CTW844" s="72"/>
      <c r="CTX844" s="72"/>
      <c r="CTY844" s="72"/>
      <c r="CTZ844" s="72"/>
      <c r="CUA844" s="72"/>
      <c r="CUB844" s="72"/>
      <c r="CUC844" s="71"/>
      <c r="CUD844" s="71"/>
      <c r="CUE844" s="71"/>
      <c r="CUF844" s="71"/>
      <c r="CUG844" s="71"/>
      <c r="CUH844" s="71"/>
      <c r="CUI844" s="71"/>
      <c r="CUJ844" s="72"/>
      <c r="CUK844" s="72"/>
      <c r="CUL844" s="72"/>
      <c r="CUM844" s="72"/>
      <c r="CUN844" s="72"/>
      <c r="CUO844" s="72"/>
      <c r="CUP844" s="72"/>
      <c r="CUQ844" s="72"/>
      <c r="CUR844" s="72"/>
      <c r="CUS844" s="71"/>
      <c r="CUT844" s="71"/>
      <c r="CUU844" s="71"/>
      <c r="CUV844" s="71"/>
      <c r="CUW844" s="71"/>
      <c r="CUX844" s="71"/>
      <c r="CUY844" s="71"/>
      <c r="CUZ844" s="72"/>
      <c r="CVA844" s="72"/>
      <c r="CVB844" s="72"/>
      <c r="CVC844" s="72"/>
      <c r="CVD844" s="72"/>
      <c r="CVE844" s="72"/>
      <c r="CVF844" s="72"/>
      <c r="CVG844" s="72"/>
      <c r="CVH844" s="72"/>
      <c r="CVI844" s="71"/>
      <c r="CVJ844" s="71"/>
      <c r="CVK844" s="71"/>
      <c r="CVL844" s="71"/>
      <c r="CVM844" s="71"/>
      <c r="CVN844" s="71"/>
      <c r="CVO844" s="71"/>
      <c r="CVP844" s="72"/>
      <c r="CVQ844" s="72"/>
      <c r="CVR844" s="72"/>
      <c r="CVS844" s="72"/>
      <c r="CVT844" s="72"/>
      <c r="CVU844" s="72"/>
      <c r="CVV844" s="72"/>
      <c r="CVW844" s="72"/>
      <c r="CVX844" s="72"/>
      <c r="CVY844" s="71"/>
      <c r="CVZ844" s="71"/>
      <c r="CWA844" s="71"/>
      <c r="CWB844" s="71"/>
      <c r="CWC844" s="71"/>
      <c r="CWD844" s="71"/>
      <c r="CWE844" s="71"/>
      <c r="CWF844" s="72"/>
      <c r="CWG844" s="72"/>
      <c r="CWH844" s="72"/>
      <c r="CWI844" s="72"/>
      <c r="CWJ844" s="72"/>
      <c r="CWK844" s="72"/>
      <c r="CWL844" s="72"/>
      <c r="CWM844" s="72"/>
      <c r="CWN844" s="72"/>
      <c r="CWO844" s="71"/>
      <c r="CWP844" s="71"/>
      <c r="CWQ844" s="71"/>
      <c r="CWR844" s="71"/>
      <c r="CWS844" s="71"/>
      <c r="CWT844" s="71"/>
      <c r="CWU844" s="71"/>
      <c r="CWV844" s="72"/>
      <c r="CWW844" s="72"/>
      <c r="CWX844" s="72"/>
      <c r="CWY844" s="72"/>
      <c r="CWZ844" s="72"/>
      <c r="CXA844" s="72"/>
      <c r="CXB844" s="72"/>
      <c r="CXC844" s="72"/>
      <c r="CXD844" s="72"/>
      <c r="CXE844" s="71"/>
      <c r="CXF844" s="71"/>
      <c r="CXG844" s="71"/>
      <c r="CXH844" s="71"/>
      <c r="CXI844" s="71"/>
      <c r="CXJ844" s="71"/>
      <c r="CXK844" s="71"/>
      <c r="CXL844" s="72"/>
      <c r="CXM844" s="72"/>
      <c r="CXN844" s="72"/>
      <c r="CXO844" s="72"/>
      <c r="CXP844" s="72"/>
      <c r="CXQ844" s="72"/>
      <c r="CXR844" s="72"/>
      <c r="CXS844" s="72"/>
      <c r="CXT844" s="72"/>
      <c r="CXU844" s="71"/>
      <c r="CXV844" s="71"/>
      <c r="CXW844" s="71"/>
      <c r="CXX844" s="71"/>
      <c r="CXY844" s="71"/>
      <c r="CXZ844" s="71"/>
      <c r="CYA844" s="71"/>
      <c r="CYB844" s="72"/>
      <c r="CYC844" s="72"/>
      <c r="CYD844" s="72"/>
      <c r="CYE844" s="72"/>
      <c r="CYF844" s="72"/>
      <c r="CYG844" s="72"/>
      <c r="CYH844" s="72"/>
      <c r="CYI844" s="72"/>
      <c r="CYJ844" s="72"/>
      <c r="CYK844" s="71"/>
      <c r="CYL844" s="71"/>
      <c r="CYM844" s="71"/>
      <c r="CYN844" s="71"/>
      <c r="CYO844" s="71"/>
      <c r="CYP844" s="71"/>
      <c r="CYQ844" s="71"/>
      <c r="CYR844" s="72"/>
      <c r="CYS844" s="72"/>
      <c r="CYT844" s="72"/>
      <c r="CYU844" s="72"/>
      <c r="CYV844" s="72"/>
      <c r="CYW844" s="72"/>
      <c r="CYX844" s="72"/>
      <c r="CYY844" s="72"/>
      <c r="CYZ844" s="72"/>
      <c r="CZA844" s="71"/>
      <c r="CZB844" s="71"/>
      <c r="CZC844" s="71"/>
      <c r="CZD844" s="71"/>
      <c r="CZE844" s="71"/>
      <c r="CZF844" s="71"/>
      <c r="CZG844" s="71"/>
      <c r="CZH844" s="72"/>
      <c r="CZI844" s="72"/>
      <c r="CZJ844" s="72"/>
      <c r="CZK844" s="72"/>
      <c r="CZL844" s="72"/>
      <c r="CZM844" s="72"/>
      <c r="CZN844" s="72"/>
      <c r="CZO844" s="72"/>
      <c r="CZP844" s="72"/>
      <c r="CZQ844" s="71"/>
      <c r="CZR844" s="71"/>
      <c r="CZS844" s="71"/>
      <c r="CZT844" s="71"/>
      <c r="CZU844" s="71"/>
      <c r="CZV844" s="71"/>
      <c r="CZW844" s="71"/>
      <c r="CZX844" s="72"/>
      <c r="CZY844" s="72"/>
      <c r="CZZ844" s="72"/>
      <c r="DAA844" s="72"/>
      <c r="DAB844" s="72"/>
      <c r="DAC844" s="72"/>
      <c r="DAD844" s="72"/>
      <c r="DAE844" s="72"/>
      <c r="DAF844" s="72"/>
      <c r="DAG844" s="71"/>
      <c r="DAH844" s="71"/>
      <c r="DAI844" s="71"/>
      <c r="DAJ844" s="71"/>
      <c r="DAK844" s="71"/>
      <c r="DAL844" s="71"/>
      <c r="DAM844" s="71"/>
      <c r="DAN844" s="72"/>
      <c r="DAO844" s="72"/>
      <c r="DAP844" s="72"/>
      <c r="DAQ844" s="72"/>
      <c r="DAR844" s="72"/>
      <c r="DAS844" s="72"/>
      <c r="DAT844" s="72"/>
      <c r="DAU844" s="72"/>
      <c r="DAV844" s="72"/>
      <c r="DAW844" s="71"/>
      <c r="DAX844" s="71"/>
      <c r="DAY844" s="71"/>
      <c r="DAZ844" s="71"/>
      <c r="DBA844" s="71"/>
      <c r="DBB844" s="71"/>
      <c r="DBC844" s="71"/>
      <c r="DBD844" s="72"/>
      <c r="DBE844" s="72"/>
      <c r="DBF844" s="72"/>
      <c r="DBG844" s="72"/>
      <c r="DBH844" s="72"/>
      <c r="DBI844" s="72"/>
      <c r="DBJ844" s="72"/>
      <c r="DBK844" s="72"/>
      <c r="DBL844" s="72"/>
      <c r="DBM844" s="71"/>
      <c r="DBN844" s="71"/>
      <c r="DBO844" s="71"/>
      <c r="DBP844" s="71"/>
      <c r="DBQ844" s="71"/>
      <c r="DBR844" s="71"/>
      <c r="DBS844" s="71"/>
      <c r="DBT844" s="72"/>
      <c r="DBU844" s="72"/>
      <c r="DBV844" s="72"/>
      <c r="DBW844" s="72"/>
      <c r="DBX844" s="72"/>
      <c r="DBY844" s="72"/>
      <c r="DBZ844" s="72"/>
      <c r="DCA844" s="72"/>
      <c r="DCB844" s="72"/>
      <c r="DCC844" s="71"/>
      <c r="DCD844" s="71"/>
      <c r="DCE844" s="71"/>
      <c r="DCF844" s="71"/>
      <c r="DCG844" s="71"/>
      <c r="DCH844" s="71"/>
      <c r="DCI844" s="71"/>
      <c r="DCJ844" s="72"/>
      <c r="DCK844" s="72"/>
      <c r="DCL844" s="72"/>
      <c r="DCM844" s="72"/>
      <c r="DCN844" s="72"/>
      <c r="DCO844" s="72"/>
      <c r="DCP844" s="72"/>
      <c r="DCQ844" s="72"/>
      <c r="DCR844" s="72"/>
      <c r="DCS844" s="71"/>
      <c r="DCT844" s="71"/>
      <c r="DCU844" s="71"/>
      <c r="DCV844" s="71"/>
      <c r="DCW844" s="71"/>
      <c r="DCX844" s="71"/>
      <c r="DCY844" s="71"/>
      <c r="DCZ844" s="72"/>
      <c r="DDA844" s="72"/>
      <c r="DDB844" s="72"/>
      <c r="DDC844" s="72"/>
      <c r="DDD844" s="72"/>
      <c r="DDE844" s="72"/>
      <c r="DDF844" s="72"/>
      <c r="DDG844" s="72"/>
      <c r="DDH844" s="72"/>
      <c r="DDI844" s="71"/>
      <c r="DDJ844" s="71"/>
      <c r="DDK844" s="71"/>
      <c r="DDL844" s="71"/>
      <c r="DDM844" s="71"/>
      <c r="DDN844" s="71"/>
      <c r="DDO844" s="71"/>
      <c r="DDP844" s="72"/>
      <c r="DDQ844" s="72"/>
      <c r="DDR844" s="72"/>
      <c r="DDS844" s="72"/>
      <c r="DDT844" s="72"/>
      <c r="DDU844" s="72"/>
      <c r="DDV844" s="72"/>
      <c r="DDW844" s="72"/>
      <c r="DDX844" s="72"/>
      <c r="DDY844" s="71"/>
      <c r="DDZ844" s="71"/>
      <c r="DEA844" s="71"/>
      <c r="DEB844" s="71"/>
      <c r="DEC844" s="71"/>
      <c r="DED844" s="71"/>
      <c r="DEE844" s="71"/>
      <c r="DEF844" s="72"/>
      <c r="DEG844" s="72"/>
      <c r="DEH844" s="72"/>
      <c r="DEI844" s="72"/>
      <c r="DEJ844" s="72"/>
      <c r="DEK844" s="72"/>
      <c r="DEL844" s="72"/>
      <c r="DEM844" s="72"/>
      <c r="DEN844" s="72"/>
      <c r="DEO844" s="71"/>
      <c r="DEP844" s="71"/>
      <c r="DEQ844" s="71"/>
      <c r="DER844" s="71"/>
      <c r="DES844" s="71"/>
      <c r="DET844" s="71"/>
      <c r="DEU844" s="71"/>
      <c r="DEV844" s="72"/>
      <c r="DEW844" s="72"/>
      <c r="DEX844" s="72"/>
      <c r="DEY844" s="72"/>
      <c r="DEZ844" s="72"/>
      <c r="DFA844" s="72"/>
      <c r="DFB844" s="72"/>
      <c r="DFC844" s="72"/>
      <c r="DFD844" s="72"/>
      <c r="DFE844" s="71"/>
      <c r="DFF844" s="71"/>
      <c r="DFG844" s="71"/>
      <c r="DFH844" s="71"/>
      <c r="DFI844" s="71"/>
      <c r="DFJ844" s="71"/>
      <c r="DFK844" s="71"/>
      <c r="DFL844" s="72"/>
      <c r="DFM844" s="72"/>
      <c r="DFN844" s="72"/>
      <c r="DFO844" s="72"/>
      <c r="DFP844" s="72"/>
      <c r="DFQ844" s="72"/>
      <c r="DFR844" s="72"/>
      <c r="DFS844" s="72"/>
      <c r="DFT844" s="72"/>
      <c r="DFU844" s="71"/>
      <c r="DFV844" s="71"/>
      <c r="DFW844" s="71"/>
      <c r="DFX844" s="71"/>
      <c r="DFY844" s="71"/>
      <c r="DFZ844" s="71"/>
      <c r="DGA844" s="71"/>
      <c r="DGB844" s="72"/>
      <c r="DGC844" s="72"/>
      <c r="DGD844" s="72"/>
      <c r="DGE844" s="72"/>
      <c r="DGF844" s="72"/>
      <c r="DGG844" s="72"/>
      <c r="DGH844" s="72"/>
      <c r="DGI844" s="72"/>
      <c r="DGJ844" s="72"/>
      <c r="DGK844" s="71"/>
      <c r="DGL844" s="71"/>
      <c r="DGM844" s="71"/>
      <c r="DGN844" s="71"/>
      <c r="DGO844" s="71"/>
      <c r="DGP844" s="71"/>
      <c r="DGQ844" s="71"/>
      <c r="DGR844" s="72"/>
      <c r="DGS844" s="72"/>
      <c r="DGT844" s="72"/>
      <c r="DGU844" s="72"/>
      <c r="DGV844" s="72"/>
      <c r="DGW844" s="72"/>
      <c r="DGX844" s="72"/>
      <c r="DGY844" s="72"/>
      <c r="DGZ844" s="72"/>
      <c r="DHA844" s="71"/>
      <c r="DHB844" s="71"/>
      <c r="DHC844" s="71"/>
      <c r="DHD844" s="71"/>
      <c r="DHE844" s="71"/>
      <c r="DHF844" s="71"/>
      <c r="DHG844" s="71"/>
      <c r="DHH844" s="72"/>
      <c r="DHI844" s="72"/>
      <c r="DHJ844" s="72"/>
      <c r="DHK844" s="72"/>
      <c r="DHL844" s="72"/>
      <c r="DHM844" s="72"/>
      <c r="DHN844" s="72"/>
      <c r="DHO844" s="72"/>
      <c r="DHP844" s="72"/>
      <c r="DHQ844" s="71"/>
      <c r="DHR844" s="71"/>
      <c r="DHS844" s="71"/>
      <c r="DHT844" s="71"/>
      <c r="DHU844" s="71"/>
      <c r="DHV844" s="71"/>
      <c r="DHW844" s="71"/>
      <c r="DHX844" s="72"/>
      <c r="DHY844" s="72"/>
      <c r="DHZ844" s="72"/>
      <c r="DIA844" s="72"/>
      <c r="DIB844" s="72"/>
      <c r="DIC844" s="72"/>
      <c r="DID844" s="72"/>
      <c r="DIE844" s="72"/>
      <c r="DIF844" s="72"/>
      <c r="DIG844" s="71"/>
      <c r="DIH844" s="71"/>
      <c r="DII844" s="71"/>
      <c r="DIJ844" s="71"/>
      <c r="DIK844" s="71"/>
      <c r="DIL844" s="71"/>
      <c r="DIM844" s="71"/>
      <c r="DIN844" s="72"/>
      <c r="DIO844" s="72"/>
      <c r="DIP844" s="72"/>
      <c r="DIQ844" s="72"/>
      <c r="DIR844" s="72"/>
      <c r="DIS844" s="72"/>
      <c r="DIT844" s="72"/>
      <c r="DIU844" s="72"/>
      <c r="DIV844" s="72"/>
      <c r="DIW844" s="71"/>
      <c r="DIX844" s="71"/>
      <c r="DIY844" s="71"/>
      <c r="DIZ844" s="71"/>
      <c r="DJA844" s="71"/>
      <c r="DJB844" s="71"/>
      <c r="DJC844" s="71"/>
      <c r="DJD844" s="72"/>
      <c r="DJE844" s="72"/>
      <c r="DJF844" s="72"/>
      <c r="DJG844" s="72"/>
      <c r="DJH844" s="72"/>
      <c r="DJI844" s="72"/>
      <c r="DJJ844" s="72"/>
      <c r="DJK844" s="72"/>
      <c r="DJL844" s="72"/>
      <c r="DJM844" s="71"/>
      <c r="DJN844" s="71"/>
      <c r="DJO844" s="71"/>
      <c r="DJP844" s="71"/>
      <c r="DJQ844" s="71"/>
      <c r="DJR844" s="71"/>
      <c r="DJS844" s="71"/>
      <c r="DJT844" s="72"/>
      <c r="DJU844" s="72"/>
      <c r="DJV844" s="72"/>
      <c r="DJW844" s="72"/>
      <c r="DJX844" s="72"/>
      <c r="DJY844" s="72"/>
      <c r="DJZ844" s="72"/>
      <c r="DKA844" s="72"/>
      <c r="DKB844" s="72"/>
      <c r="DKC844" s="71"/>
      <c r="DKD844" s="71"/>
      <c r="DKE844" s="71"/>
      <c r="DKF844" s="71"/>
      <c r="DKG844" s="71"/>
      <c r="DKH844" s="71"/>
      <c r="DKI844" s="71"/>
      <c r="DKJ844" s="72"/>
      <c r="DKK844" s="72"/>
      <c r="DKL844" s="72"/>
      <c r="DKM844" s="72"/>
      <c r="DKN844" s="72"/>
      <c r="DKO844" s="72"/>
      <c r="DKP844" s="72"/>
      <c r="DKQ844" s="72"/>
      <c r="DKR844" s="72"/>
      <c r="DKS844" s="71"/>
      <c r="DKT844" s="71"/>
      <c r="DKU844" s="71"/>
      <c r="DKV844" s="71"/>
      <c r="DKW844" s="71"/>
      <c r="DKX844" s="71"/>
      <c r="DKY844" s="71"/>
      <c r="DKZ844" s="72"/>
      <c r="DLA844" s="72"/>
      <c r="DLB844" s="72"/>
      <c r="DLC844" s="72"/>
      <c r="DLD844" s="72"/>
      <c r="DLE844" s="72"/>
      <c r="DLF844" s="72"/>
      <c r="DLG844" s="72"/>
      <c r="DLH844" s="72"/>
      <c r="DLI844" s="71"/>
      <c r="DLJ844" s="71"/>
      <c r="DLK844" s="71"/>
      <c r="DLL844" s="71"/>
      <c r="DLM844" s="71"/>
      <c r="DLN844" s="71"/>
      <c r="DLO844" s="71"/>
      <c r="DLP844" s="72"/>
      <c r="DLQ844" s="72"/>
      <c r="DLR844" s="72"/>
      <c r="DLS844" s="72"/>
      <c r="DLT844" s="72"/>
      <c r="DLU844" s="72"/>
      <c r="DLV844" s="72"/>
      <c r="DLW844" s="72"/>
      <c r="DLX844" s="72"/>
      <c r="DLY844" s="71"/>
      <c r="DLZ844" s="71"/>
      <c r="DMA844" s="71"/>
      <c r="DMB844" s="71"/>
      <c r="DMC844" s="71"/>
      <c r="DMD844" s="71"/>
      <c r="DME844" s="71"/>
      <c r="DMF844" s="72"/>
      <c r="DMG844" s="72"/>
      <c r="DMH844" s="72"/>
      <c r="DMI844" s="72"/>
      <c r="DMJ844" s="72"/>
      <c r="DMK844" s="72"/>
      <c r="DML844" s="72"/>
      <c r="DMM844" s="72"/>
      <c r="DMN844" s="72"/>
      <c r="DMO844" s="71"/>
      <c r="DMP844" s="71"/>
      <c r="DMQ844" s="71"/>
      <c r="DMR844" s="71"/>
      <c r="DMS844" s="71"/>
      <c r="DMT844" s="71"/>
      <c r="DMU844" s="71"/>
      <c r="DMV844" s="72"/>
      <c r="DMW844" s="72"/>
      <c r="DMX844" s="72"/>
      <c r="DMY844" s="72"/>
      <c r="DMZ844" s="72"/>
      <c r="DNA844" s="72"/>
      <c r="DNB844" s="72"/>
      <c r="DNC844" s="72"/>
      <c r="DND844" s="72"/>
      <c r="DNE844" s="71"/>
      <c r="DNF844" s="71"/>
      <c r="DNG844" s="71"/>
      <c r="DNH844" s="71"/>
      <c r="DNI844" s="71"/>
      <c r="DNJ844" s="71"/>
      <c r="DNK844" s="71"/>
      <c r="DNL844" s="72"/>
      <c r="DNM844" s="72"/>
      <c r="DNN844" s="72"/>
      <c r="DNO844" s="72"/>
      <c r="DNP844" s="72"/>
      <c r="DNQ844" s="72"/>
      <c r="DNR844" s="72"/>
      <c r="DNS844" s="72"/>
      <c r="DNT844" s="72"/>
      <c r="DNU844" s="71"/>
      <c r="DNV844" s="71"/>
      <c r="DNW844" s="71"/>
      <c r="DNX844" s="71"/>
      <c r="DNY844" s="71"/>
      <c r="DNZ844" s="71"/>
      <c r="DOA844" s="71"/>
      <c r="DOB844" s="72"/>
      <c r="DOC844" s="72"/>
      <c r="DOD844" s="72"/>
      <c r="DOE844" s="72"/>
      <c r="DOF844" s="72"/>
      <c r="DOG844" s="72"/>
      <c r="DOH844" s="72"/>
      <c r="DOI844" s="72"/>
      <c r="DOJ844" s="72"/>
      <c r="DOK844" s="71"/>
      <c r="DOL844" s="71"/>
      <c r="DOM844" s="71"/>
      <c r="DON844" s="71"/>
      <c r="DOO844" s="71"/>
      <c r="DOP844" s="71"/>
      <c r="DOQ844" s="71"/>
      <c r="DOR844" s="72"/>
      <c r="DOS844" s="72"/>
      <c r="DOT844" s="72"/>
      <c r="DOU844" s="72"/>
      <c r="DOV844" s="72"/>
      <c r="DOW844" s="72"/>
      <c r="DOX844" s="72"/>
      <c r="DOY844" s="72"/>
      <c r="DOZ844" s="72"/>
      <c r="DPA844" s="71"/>
      <c r="DPB844" s="71"/>
      <c r="DPC844" s="71"/>
      <c r="DPD844" s="71"/>
      <c r="DPE844" s="71"/>
      <c r="DPF844" s="71"/>
      <c r="DPG844" s="71"/>
      <c r="DPH844" s="72"/>
      <c r="DPI844" s="72"/>
      <c r="DPJ844" s="72"/>
      <c r="DPK844" s="72"/>
      <c r="DPL844" s="72"/>
      <c r="DPM844" s="72"/>
      <c r="DPN844" s="72"/>
      <c r="DPO844" s="72"/>
      <c r="DPP844" s="72"/>
      <c r="DPQ844" s="71"/>
      <c r="DPR844" s="71"/>
      <c r="DPS844" s="71"/>
      <c r="DPT844" s="71"/>
      <c r="DPU844" s="71"/>
      <c r="DPV844" s="71"/>
      <c r="DPW844" s="71"/>
      <c r="DPX844" s="72"/>
      <c r="DPY844" s="72"/>
      <c r="DPZ844" s="72"/>
      <c r="DQA844" s="72"/>
      <c r="DQB844" s="72"/>
      <c r="DQC844" s="72"/>
      <c r="DQD844" s="72"/>
      <c r="DQE844" s="72"/>
      <c r="DQF844" s="72"/>
      <c r="DQG844" s="71"/>
      <c r="DQH844" s="71"/>
      <c r="DQI844" s="71"/>
      <c r="DQJ844" s="71"/>
      <c r="DQK844" s="71"/>
      <c r="DQL844" s="71"/>
      <c r="DQM844" s="71"/>
      <c r="DQN844" s="72"/>
      <c r="DQO844" s="72"/>
      <c r="DQP844" s="72"/>
      <c r="DQQ844" s="72"/>
      <c r="DQR844" s="72"/>
      <c r="DQS844" s="72"/>
      <c r="DQT844" s="72"/>
      <c r="DQU844" s="72"/>
      <c r="DQV844" s="72"/>
      <c r="DQW844" s="71"/>
      <c r="DQX844" s="71"/>
      <c r="DQY844" s="71"/>
      <c r="DQZ844" s="71"/>
      <c r="DRA844" s="71"/>
      <c r="DRB844" s="71"/>
      <c r="DRC844" s="71"/>
      <c r="DRD844" s="72"/>
      <c r="DRE844" s="72"/>
      <c r="DRF844" s="72"/>
      <c r="DRG844" s="72"/>
      <c r="DRH844" s="72"/>
      <c r="DRI844" s="72"/>
      <c r="DRJ844" s="72"/>
      <c r="DRK844" s="72"/>
      <c r="DRL844" s="72"/>
      <c r="DRM844" s="71"/>
      <c r="DRN844" s="71"/>
      <c r="DRO844" s="71"/>
      <c r="DRP844" s="71"/>
      <c r="DRQ844" s="71"/>
      <c r="DRR844" s="71"/>
      <c r="DRS844" s="71"/>
      <c r="DRT844" s="72"/>
      <c r="DRU844" s="72"/>
      <c r="DRV844" s="72"/>
      <c r="DRW844" s="72"/>
      <c r="DRX844" s="72"/>
      <c r="DRY844" s="72"/>
      <c r="DRZ844" s="72"/>
      <c r="DSA844" s="72"/>
      <c r="DSB844" s="72"/>
      <c r="DSC844" s="71"/>
      <c r="DSD844" s="71"/>
      <c r="DSE844" s="71"/>
      <c r="DSF844" s="71"/>
      <c r="DSG844" s="71"/>
      <c r="DSH844" s="71"/>
      <c r="DSI844" s="71"/>
      <c r="DSJ844" s="72"/>
      <c r="DSK844" s="72"/>
      <c r="DSL844" s="72"/>
      <c r="DSM844" s="72"/>
      <c r="DSN844" s="72"/>
      <c r="DSO844" s="72"/>
      <c r="DSP844" s="72"/>
      <c r="DSQ844" s="72"/>
      <c r="DSR844" s="72"/>
      <c r="DSS844" s="71"/>
      <c r="DST844" s="71"/>
      <c r="DSU844" s="71"/>
      <c r="DSV844" s="71"/>
      <c r="DSW844" s="71"/>
      <c r="DSX844" s="71"/>
      <c r="DSY844" s="71"/>
      <c r="DSZ844" s="72"/>
      <c r="DTA844" s="72"/>
      <c r="DTB844" s="72"/>
      <c r="DTC844" s="72"/>
      <c r="DTD844" s="72"/>
      <c r="DTE844" s="72"/>
      <c r="DTF844" s="72"/>
      <c r="DTG844" s="72"/>
      <c r="DTH844" s="72"/>
      <c r="DTI844" s="71"/>
      <c r="DTJ844" s="71"/>
      <c r="DTK844" s="71"/>
      <c r="DTL844" s="71"/>
      <c r="DTM844" s="71"/>
      <c r="DTN844" s="71"/>
      <c r="DTO844" s="71"/>
      <c r="DTP844" s="72"/>
      <c r="DTQ844" s="72"/>
      <c r="DTR844" s="72"/>
      <c r="DTS844" s="72"/>
      <c r="DTT844" s="72"/>
      <c r="DTU844" s="72"/>
      <c r="DTV844" s="72"/>
      <c r="DTW844" s="72"/>
      <c r="DTX844" s="72"/>
      <c r="DTY844" s="71"/>
      <c r="DTZ844" s="71"/>
      <c r="DUA844" s="71"/>
      <c r="DUB844" s="71"/>
      <c r="DUC844" s="71"/>
      <c r="DUD844" s="71"/>
      <c r="DUE844" s="71"/>
      <c r="DUF844" s="72"/>
      <c r="DUG844" s="72"/>
      <c r="DUH844" s="72"/>
      <c r="DUI844" s="72"/>
      <c r="DUJ844" s="72"/>
      <c r="DUK844" s="72"/>
      <c r="DUL844" s="72"/>
      <c r="DUM844" s="72"/>
      <c r="DUN844" s="72"/>
      <c r="DUO844" s="71"/>
      <c r="DUP844" s="71"/>
      <c r="DUQ844" s="71"/>
      <c r="DUR844" s="71"/>
      <c r="DUS844" s="71"/>
      <c r="DUT844" s="71"/>
      <c r="DUU844" s="71"/>
      <c r="DUV844" s="72"/>
      <c r="DUW844" s="72"/>
      <c r="DUX844" s="72"/>
      <c r="DUY844" s="72"/>
      <c r="DUZ844" s="72"/>
      <c r="DVA844" s="72"/>
      <c r="DVB844" s="72"/>
      <c r="DVC844" s="72"/>
      <c r="DVD844" s="72"/>
      <c r="DVE844" s="71"/>
      <c r="DVF844" s="71"/>
      <c r="DVG844" s="71"/>
      <c r="DVH844" s="71"/>
      <c r="DVI844" s="71"/>
      <c r="DVJ844" s="71"/>
      <c r="DVK844" s="71"/>
      <c r="DVL844" s="72"/>
      <c r="DVM844" s="72"/>
      <c r="DVN844" s="72"/>
      <c r="DVO844" s="72"/>
      <c r="DVP844" s="72"/>
      <c r="DVQ844" s="72"/>
      <c r="DVR844" s="72"/>
      <c r="DVS844" s="72"/>
      <c r="DVT844" s="72"/>
      <c r="DVU844" s="71"/>
      <c r="DVV844" s="71"/>
      <c r="DVW844" s="71"/>
      <c r="DVX844" s="71"/>
      <c r="DVY844" s="71"/>
      <c r="DVZ844" s="71"/>
      <c r="DWA844" s="71"/>
      <c r="DWB844" s="72"/>
      <c r="DWC844" s="72"/>
      <c r="DWD844" s="72"/>
      <c r="DWE844" s="72"/>
      <c r="DWF844" s="72"/>
      <c r="DWG844" s="72"/>
      <c r="DWH844" s="72"/>
      <c r="DWI844" s="72"/>
      <c r="DWJ844" s="72"/>
      <c r="DWK844" s="71"/>
      <c r="DWL844" s="71"/>
      <c r="DWM844" s="71"/>
      <c r="DWN844" s="71"/>
      <c r="DWO844" s="71"/>
      <c r="DWP844" s="71"/>
      <c r="DWQ844" s="71"/>
      <c r="DWR844" s="72"/>
      <c r="DWS844" s="72"/>
      <c r="DWT844" s="72"/>
      <c r="DWU844" s="72"/>
      <c r="DWV844" s="72"/>
      <c r="DWW844" s="72"/>
      <c r="DWX844" s="72"/>
      <c r="DWY844" s="72"/>
      <c r="DWZ844" s="72"/>
      <c r="DXA844" s="71"/>
      <c r="DXB844" s="71"/>
      <c r="DXC844" s="71"/>
      <c r="DXD844" s="71"/>
      <c r="DXE844" s="71"/>
      <c r="DXF844" s="71"/>
      <c r="DXG844" s="71"/>
      <c r="DXH844" s="72"/>
      <c r="DXI844" s="72"/>
      <c r="DXJ844" s="72"/>
      <c r="DXK844" s="72"/>
      <c r="DXL844" s="72"/>
      <c r="DXM844" s="72"/>
      <c r="DXN844" s="72"/>
      <c r="DXO844" s="72"/>
      <c r="DXP844" s="72"/>
      <c r="DXQ844" s="71"/>
      <c r="DXR844" s="71"/>
      <c r="DXS844" s="71"/>
      <c r="DXT844" s="71"/>
      <c r="DXU844" s="71"/>
      <c r="DXV844" s="71"/>
      <c r="DXW844" s="71"/>
      <c r="DXX844" s="72"/>
      <c r="DXY844" s="72"/>
      <c r="DXZ844" s="72"/>
      <c r="DYA844" s="72"/>
      <c r="DYB844" s="72"/>
      <c r="DYC844" s="72"/>
      <c r="DYD844" s="72"/>
      <c r="DYE844" s="72"/>
      <c r="DYF844" s="72"/>
      <c r="DYG844" s="71"/>
      <c r="DYH844" s="71"/>
      <c r="DYI844" s="71"/>
      <c r="DYJ844" s="71"/>
      <c r="DYK844" s="71"/>
      <c r="DYL844" s="71"/>
      <c r="DYM844" s="71"/>
      <c r="DYN844" s="72"/>
      <c r="DYO844" s="72"/>
      <c r="DYP844" s="72"/>
      <c r="DYQ844" s="72"/>
      <c r="DYR844" s="72"/>
      <c r="DYS844" s="72"/>
      <c r="DYT844" s="72"/>
      <c r="DYU844" s="72"/>
      <c r="DYV844" s="72"/>
      <c r="DYW844" s="71"/>
      <c r="DYX844" s="71"/>
      <c r="DYY844" s="71"/>
      <c r="DYZ844" s="71"/>
      <c r="DZA844" s="71"/>
      <c r="DZB844" s="71"/>
      <c r="DZC844" s="71"/>
      <c r="DZD844" s="72"/>
      <c r="DZE844" s="72"/>
      <c r="DZF844" s="72"/>
      <c r="DZG844" s="72"/>
      <c r="DZH844" s="72"/>
      <c r="DZI844" s="72"/>
      <c r="DZJ844" s="72"/>
      <c r="DZK844" s="72"/>
      <c r="DZL844" s="72"/>
      <c r="DZM844" s="71"/>
      <c r="DZN844" s="71"/>
      <c r="DZO844" s="71"/>
      <c r="DZP844" s="71"/>
      <c r="DZQ844" s="71"/>
      <c r="DZR844" s="71"/>
      <c r="DZS844" s="71"/>
      <c r="DZT844" s="72"/>
      <c r="DZU844" s="72"/>
      <c r="DZV844" s="72"/>
      <c r="DZW844" s="72"/>
      <c r="DZX844" s="72"/>
      <c r="DZY844" s="72"/>
      <c r="DZZ844" s="72"/>
      <c r="EAA844" s="72"/>
      <c r="EAB844" s="72"/>
      <c r="EAC844" s="71"/>
      <c r="EAD844" s="71"/>
      <c r="EAE844" s="71"/>
      <c r="EAF844" s="71"/>
      <c r="EAG844" s="71"/>
      <c r="EAH844" s="71"/>
      <c r="EAI844" s="71"/>
      <c r="EAJ844" s="72"/>
      <c r="EAK844" s="72"/>
      <c r="EAL844" s="72"/>
      <c r="EAM844" s="72"/>
      <c r="EAN844" s="72"/>
      <c r="EAO844" s="72"/>
      <c r="EAP844" s="72"/>
      <c r="EAQ844" s="72"/>
      <c r="EAR844" s="72"/>
      <c r="EAS844" s="71"/>
      <c r="EAT844" s="71"/>
      <c r="EAU844" s="71"/>
      <c r="EAV844" s="71"/>
      <c r="EAW844" s="71"/>
      <c r="EAX844" s="71"/>
      <c r="EAY844" s="71"/>
      <c r="EAZ844" s="72"/>
      <c r="EBA844" s="72"/>
      <c r="EBB844" s="72"/>
      <c r="EBC844" s="72"/>
      <c r="EBD844" s="72"/>
      <c r="EBE844" s="72"/>
      <c r="EBF844" s="72"/>
      <c r="EBG844" s="72"/>
      <c r="EBH844" s="72"/>
      <c r="EBI844" s="71"/>
      <c r="EBJ844" s="71"/>
      <c r="EBK844" s="71"/>
      <c r="EBL844" s="71"/>
      <c r="EBM844" s="71"/>
      <c r="EBN844" s="71"/>
      <c r="EBO844" s="71"/>
      <c r="EBP844" s="72"/>
      <c r="EBQ844" s="72"/>
      <c r="EBR844" s="72"/>
      <c r="EBS844" s="72"/>
      <c r="EBT844" s="72"/>
      <c r="EBU844" s="72"/>
      <c r="EBV844" s="72"/>
      <c r="EBW844" s="72"/>
      <c r="EBX844" s="72"/>
      <c r="EBY844" s="71"/>
      <c r="EBZ844" s="71"/>
      <c r="ECA844" s="71"/>
      <c r="ECB844" s="71"/>
      <c r="ECC844" s="71"/>
      <c r="ECD844" s="71"/>
      <c r="ECE844" s="71"/>
      <c r="ECF844" s="72"/>
      <c r="ECG844" s="72"/>
      <c r="ECH844" s="72"/>
      <c r="ECI844" s="72"/>
      <c r="ECJ844" s="72"/>
      <c r="ECK844" s="72"/>
      <c r="ECL844" s="72"/>
      <c r="ECM844" s="72"/>
      <c r="ECN844" s="72"/>
      <c r="ECO844" s="71"/>
      <c r="ECP844" s="71"/>
      <c r="ECQ844" s="71"/>
      <c r="ECR844" s="71"/>
      <c r="ECS844" s="71"/>
      <c r="ECT844" s="71"/>
      <c r="ECU844" s="71"/>
      <c r="ECV844" s="72"/>
      <c r="ECW844" s="72"/>
      <c r="ECX844" s="72"/>
      <c r="ECY844" s="72"/>
      <c r="ECZ844" s="72"/>
      <c r="EDA844" s="72"/>
      <c r="EDB844" s="72"/>
      <c r="EDC844" s="72"/>
      <c r="EDD844" s="72"/>
      <c r="EDE844" s="71"/>
      <c r="EDF844" s="71"/>
      <c r="EDG844" s="71"/>
      <c r="EDH844" s="71"/>
      <c r="EDI844" s="71"/>
      <c r="EDJ844" s="71"/>
      <c r="EDK844" s="71"/>
      <c r="EDL844" s="72"/>
      <c r="EDM844" s="72"/>
      <c r="EDN844" s="72"/>
      <c r="EDO844" s="72"/>
      <c r="EDP844" s="72"/>
      <c r="EDQ844" s="72"/>
      <c r="EDR844" s="72"/>
      <c r="EDS844" s="72"/>
      <c r="EDT844" s="72"/>
      <c r="EDU844" s="71"/>
      <c r="EDV844" s="71"/>
      <c r="EDW844" s="71"/>
      <c r="EDX844" s="71"/>
      <c r="EDY844" s="71"/>
      <c r="EDZ844" s="71"/>
      <c r="EEA844" s="71"/>
      <c r="EEB844" s="72"/>
      <c r="EEC844" s="72"/>
      <c r="EED844" s="72"/>
      <c r="EEE844" s="72"/>
      <c r="EEF844" s="72"/>
      <c r="EEG844" s="72"/>
      <c r="EEH844" s="72"/>
      <c r="EEI844" s="72"/>
      <c r="EEJ844" s="72"/>
      <c r="EEK844" s="71"/>
      <c r="EEL844" s="71"/>
      <c r="EEM844" s="71"/>
      <c r="EEN844" s="71"/>
      <c r="EEO844" s="71"/>
      <c r="EEP844" s="71"/>
      <c r="EEQ844" s="71"/>
      <c r="EER844" s="72"/>
      <c r="EES844" s="72"/>
      <c r="EET844" s="72"/>
      <c r="EEU844" s="72"/>
      <c r="EEV844" s="72"/>
      <c r="EEW844" s="72"/>
      <c r="EEX844" s="72"/>
      <c r="EEY844" s="72"/>
      <c r="EEZ844" s="72"/>
      <c r="EFA844" s="71"/>
      <c r="EFB844" s="71"/>
      <c r="EFC844" s="71"/>
      <c r="EFD844" s="71"/>
      <c r="EFE844" s="71"/>
      <c r="EFF844" s="71"/>
      <c r="EFG844" s="71"/>
      <c r="EFH844" s="72"/>
      <c r="EFI844" s="72"/>
      <c r="EFJ844" s="72"/>
      <c r="EFK844" s="72"/>
      <c r="EFL844" s="72"/>
      <c r="EFM844" s="72"/>
      <c r="EFN844" s="72"/>
      <c r="EFO844" s="72"/>
      <c r="EFP844" s="72"/>
      <c r="EFQ844" s="71"/>
      <c r="EFR844" s="71"/>
      <c r="EFS844" s="71"/>
      <c r="EFT844" s="71"/>
      <c r="EFU844" s="71"/>
      <c r="EFV844" s="71"/>
      <c r="EFW844" s="71"/>
      <c r="EFX844" s="72"/>
      <c r="EFY844" s="72"/>
      <c r="EFZ844" s="72"/>
      <c r="EGA844" s="72"/>
      <c r="EGB844" s="72"/>
      <c r="EGC844" s="72"/>
      <c r="EGD844" s="72"/>
      <c r="EGE844" s="72"/>
      <c r="EGF844" s="72"/>
      <c r="EGG844" s="71"/>
      <c r="EGH844" s="71"/>
      <c r="EGI844" s="71"/>
      <c r="EGJ844" s="71"/>
      <c r="EGK844" s="71"/>
      <c r="EGL844" s="71"/>
      <c r="EGM844" s="71"/>
      <c r="EGN844" s="72"/>
      <c r="EGO844" s="72"/>
      <c r="EGP844" s="72"/>
      <c r="EGQ844" s="72"/>
      <c r="EGR844" s="72"/>
      <c r="EGS844" s="72"/>
      <c r="EGT844" s="72"/>
      <c r="EGU844" s="72"/>
      <c r="EGV844" s="72"/>
      <c r="EGW844" s="71"/>
      <c r="EGX844" s="71"/>
      <c r="EGY844" s="71"/>
      <c r="EGZ844" s="71"/>
      <c r="EHA844" s="71"/>
      <c r="EHB844" s="71"/>
      <c r="EHC844" s="71"/>
      <c r="EHD844" s="72"/>
      <c r="EHE844" s="72"/>
      <c r="EHF844" s="72"/>
      <c r="EHG844" s="72"/>
      <c r="EHH844" s="72"/>
      <c r="EHI844" s="72"/>
      <c r="EHJ844" s="72"/>
      <c r="EHK844" s="72"/>
      <c r="EHL844" s="72"/>
      <c r="EHM844" s="71"/>
      <c r="EHN844" s="71"/>
      <c r="EHO844" s="71"/>
      <c r="EHP844" s="71"/>
      <c r="EHQ844" s="71"/>
      <c r="EHR844" s="71"/>
      <c r="EHS844" s="71"/>
      <c r="EHT844" s="72"/>
      <c r="EHU844" s="72"/>
      <c r="EHV844" s="72"/>
      <c r="EHW844" s="72"/>
      <c r="EHX844" s="72"/>
      <c r="EHY844" s="72"/>
      <c r="EHZ844" s="72"/>
      <c r="EIA844" s="72"/>
      <c r="EIB844" s="72"/>
      <c r="EIC844" s="71"/>
      <c r="EID844" s="71"/>
      <c r="EIE844" s="71"/>
      <c r="EIF844" s="71"/>
      <c r="EIG844" s="71"/>
      <c r="EIH844" s="71"/>
      <c r="EII844" s="71"/>
      <c r="EIJ844" s="72"/>
      <c r="EIK844" s="72"/>
      <c r="EIL844" s="72"/>
      <c r="EIM844" s="72"/>
      <c r="EIN844" s="72"/>
      <c r="EIO844" s="72"/>
      <c r="EIP844" s="72"/>
      <c r="EIQ844" s="72"/>
      <c r="EIR844" s="72"/>
      <c r="EIS844" s="71"/>
      <c r="EIT844" s="71"/>
      <c r="EIU844" s="71"/>
      <c r="EIV844" s="71"/>
      <c r="EIW844" s="71"/>
      <c r="EIX844" s="71"/>
      <c r="EIY844" s="71"/>
      <c r="EIZ844" s="72"/>
      <c r="EJA844" s="72"/>
      <c r="EJB844" s="72"/>
      <c r="EJC844" s="72"/>
      <c r="EJD844" s="72"/>
      <c r="EJE844" s="72"/>
      <c r="EJF844" s="72"/>
      <c r="EJG844" s="72"/>
      <c r="EJH844" s="72"/>
      <c r="EJI844" s="71"/>
      <c r="EJJ844" s="71"/>
      <c r="EJK844" s="71"/>
      <c r="EJL844" s="71"/>
      <c r="EJM844" s="71"/>
      <c r="EJN844" s="71"/>
      <c r="EJO844" s="71"/>
      <c r="EJP844" s="72"/>
      <c r="EJQ844" s="72"/>
      <c r="EJR844" s="72"/>
      <c r="EJS844" s="72"/>
      <c r="EJT844" s="72"/>
      <c r="EJU844" s="72"/>
      <c r="EJV844" s="72"/>
      <c r="EJW844" s="72"/>
      <c r="EJX844" s="72"/>
      <c r="EJY844" s="71"/>
      <c r="EJZ844" s="71"/>
      <c r="EKA844" s="71"/>
      <c r="EKB844" s="71"/>
      <c r="EKC844" s="71"/>
      <c r="EKD844" s="71"/>
      <c r="EKE844" s="71"/>
      <c r="EKF844" s="72"/>
      <c r="EKG844" s="72"/>
      <c r="EKH844" s="72"/>
      <c r="EKI844" s="72"/>
      <c r="EKJ844" s="72"/>
      <c r="EKK844" s="72"/>
      <c r="EKL844" s="72"/>
      <c r="EKM844" s="72"/>
      <c r="EKN844" s="72"/>
      <c r="EKO844" s="71"/>
      <c r="EKP844" s="71"/>
      <c r="EKQ844" s="71"/>
      <c r="EKR844" s="71"/>
      <c r="EKS844" s="71"/>
      <c r="EKT844" s="71"/>
      <c r="EKU844" s="71"/>
      <c r="EKV844" s="72"/>
      <c r="EKW844" s="72"/>
      <c r="EKX844" s="72"/>
      <c r="EKY844" s="72"/>
      <c r="EKZ844" s="72"/>
      <c r="ELA844" s="72"/>
      <c r="ELB844" s="72"/>
      <c r="ELC844" s="72"/>
      <c r="ELD844" s="72"/>
      <c r="ELE844" s="71"/>
      <c r="ELF844" s="71"/>
      <c r="ELG844" s="71"/>
      <c r="ELH844" s="71"/>
      <c r="ELI844" s="71"/>
      <c r="ELJ844" s="71"/>
      <c r="ELK844" s="71"/>
      <c r="ELL844" s="72"/>
      <c r="ELM844" s="72"/>
      <c r="ELN844" s="72"/>
      <c r="ELO844" s="72"/>
      <c r="ELP844" s="72"/>
      <c r="ELQ844" s="72"/>
      <c r="ELR844" s="72"/>
      <c r="ELS844" s="72"/>
      <c r="ELT844" s="72"/>
      <c r="ELU844" s="71"/>
      <c r="ELV844" s="71"/>
      <c r="ELW844" s="71"/>
      <c r="ELX844" s="71"/>
      <c r="ELY844" s="71"/>
      <c r="ELZ844" s="71"/>
      <c r="EMA844" s="71"/>
      <c r="EMB844" s="72"/>
      <c r="EMC844" s="72"/>
      <c r="EMD844" s="72"/>
      <c r="EME844" s="72"/>
      <c r="EMF844" s="72"/>
      <c r="EMG844" s="72"/>
      <c r="EMH844" s="72"/>
      <c r="EMI844" s="72"/>
      <c r="EMJ844" s="72"/>
      <c r="EMK844" s="71"/>
      <c r="EML844" s="71"/>
      <c r="EMM844" s="71"/>
      <c r="EMN844" s="71"/>
      <c r="EMO844" s="71"/>
      <c r="EMP844" s="71"/>
      <c r="EMQ844" s="71"/>
      <c r="EMR844" s="72"/>
      <c r="EMS844" s="72"/>
      <c r="EMT844" s="72"/>
      <c r="EMU844" s="72"/>
      <c r="EMV844" s="72"/>
      <c r="EMW844" s="72"/>
      <c r="EMX844" s="72"/>
      <c r="EMY844" s="72"/>
      <c r="EMZ844" s="72"/>
      <c r="ENA844" s="71"/>
      <c r="ENB844" s="71"/>
      <c r="ENC844" s="71"/>
      <c r="END844" s="71"/>
      <c r="ENE844" s="71"/>
      <c r="ENF844" s="71"/>
      <c r="ENG844" s="71"/>
      <c r="ENH844" s="72"/>
      <c r="ENI844" s="72"/>
      <c r="ENJ844" s="72"/>
      <c r="ENK844" s="72"/>
      <c r="ENL844" s="72"/>
      <c r="ENM844" s="72"/>
      <c r="ENN844" s="72"/>
      <c r="ENO844" s="72"/>
      <c r="ENP844" s="72"/>
      <c r="ENQ844" s="71"/>
      <c r="ENR844" s="71"/>
      <c r="ENS844" s="71"/>
      <c r="ENT844" s="71"/>
      <c r="ENU844" s="71"/>
      <c r="ENV844" s="71"/>
      <c r="ENW844" s="71"/>
      <c r="ENX844" s="72"/>
      <c r="ENY844" s="72"/>
      <c r="ENZ844" s="72"/>
      <c r="EOA844" s="72"/>
      <c r="EOB844" s="72"/>
      <c r="EOC844" s="72"/>
      <c r="EOD844" s="72"/>
      <c r="EOE844" s="72"/>
      <c r="EOF844" s="72"/>
      <c r="EOG844" s="71"/>
      <c r="EOH844" s="71"/>
      <c r="EOI844" s="71"/>
      <c r="EOJ844" s="71"/>
      <c r="EOK844" s="71"/>
      <c r="EOL844" s="71"/>
      <c r="EOM844" s="71"/>
      <c r="EON844" s="72"/>
      <c r="EOO844" s="72"/>
      <c r="EOP844" s="72"/>
      <c r="EOQ844" s="72"/>
      <c r="EOR844" s="72"/>
      <c r="EOS844" s="72"/>
      <c r="EOT844" s="72"/>
      <c r="EOU844" s="72"/>
      <c r="EOV844" s="72"/>
      <c r="EOW844" s="71"/>
      <c r="EOX844" s="71"/>
      <c r="EOY844" s="71"/>
      <c r="EOZ844" s="71"/>
      <c r="EPA844" s="71"/>
      <c r="EPB844" s="71"/>
      <c r="EPC844" s="71"/>
      <c r="EPD844" s="72"/>
      <c r="EPE844" s="72"/>
      <c r="EPF844" s="72"/>
      <c r="EPG844" s="72"/>
      <c r="EPH844" s="72"/>
      <c r="EPI844" s="72"/>
      <c r="EPJ844" s="72"/>
      <c r="EPK844" s="72"/>
      <c r="EPL844" s="72"/>
      <c r="EPM844" s="71"/>
      <c r="EPN844" s="71"/>
      <c r="EPO844" s="71"/>
      <c r="EPP844" s="71"/>
      <c r="EPQ844" s="71"/>
      <c r="EPR844" s="71"/>
      <c r="EPS844" s="71"/>
      <c r="EPT844" s="72"/>
      <c r="EPU844" s="72"/>
      <c r="EPV844" s="72"/>
      <c r="EPW844" s="72"/>
      <c r="EPX844" s="72"/>
      <c r="EPY844" s="72"/>
      <c r="EPZ844" s="72"/>
      <c r="EQA844" s="72"/>
      <c r="EQB844" s="72"/>
      <c r="EQC844" s="71"/>
      <c r="EQD844" s="71"/>
      <c r="EQE844" s="71"/>
      <c r="EQF844" s="71"/>
      <c r="EQG844" s="71"/>
      <c r="EQH844" s="71"/>
      <c r="EQI844" s="71"/>
      <c r="EQJ844" s="72"/>
      <c r="EQK844" s="72"/>
      <c r="EQL844" s="72"/>
      <c r="EQM844" s="72"/>
      <c r="EQN844" s="72"/>
      <c r="EQO844" s="72"/>
      <c r="EQP844" s="72"/>
      <c r="EQQ844" s="72"/>
      <c r="EQR844" s="72"/>
      <c r="EQS844" s="71"/>
      <c r="EQT844" s="71"/>
      <c r="EQU844" s="71"/>
      <c r="EQV844" s="71"/>
      <c r="EQW844" s="71"/>
      <c r="EQX844" s="71"/>
      <c r="EQY844" s="71"/>
      <c r="EQZ844" s="72"/>
      <c r="ERA844" s="72"/>
      <c r="ERB844" s="72"/>
      <c r="ERC844" s="72"/>
      <c r="ERD844" s="72"/>
      <c r="ERE844" s="72"/>
      <c r="ERF844" s="72"/>
      <c r="ERG844" s="72"/>
      <c r="ERH844" s="72"/>
      <c r="ERI844" s="71"/>
      <c r="ERJ844" s="71"/>
      <c r="ERK844" s="71"/>
      <c r="ERL844" s="71"/>
      <c r="ERM844" s="71"/>
      <c r="ERN844" s="71"/>
      <c r="ERO844" s="71"/>
      <c r="ERP844" s="72"/>
      <c r="ERQ844" s="72"/>
      <c r="ERR844" s="72"/>
      <c r="ERS844" s="72"/>
      <c r="ERT844" s="72"/>
      <c r="ERU844" s="72"/>
      <c r="ERV844" s="72"/>
      <c r="ERW844" s="72"/>
      <c r="ERX844" s="72"/>
      <c r="ERY844" s="71"/>
      <c r="ERZ844" s="71"/>
      <c r="ESA844" s="71"/>
      <c r="ESB844" s="71"/>
      <c r="ESC844" s="71"/>
      <c r="ESD844" s="71"/>
      <c r="ESE844" s="71"/>
      <c r="ESF844" s="72"/>
      <c r="ESG844" s="72"/>
      <c r="ESH844" s="72"/>
      <c r="ESI844" s="72"/>
      <c r="ESJ844" s="72"/>
      <c r="ESK844" s="72"/>
      <c r="ESL844" s="72"/>
      <c r="ESM844" s="72"/>
      <c r="ESN844" s="72"/>
      <c r="ESO844" s="71"/>
      <c r="ESP844" s="71"/>
      <c r="ESQ844" s="71"/>
      <c r="ESR844" s="71"/>
      <c r="ESS844" s="71"/>
      <c r="EST844" s="71"/>
      <c r="ESU844" s="71"/>
      <c r="ESV844" s="72"/>
      <c r="ESW844" s="72"/>
      <c r="ESX844" s="72"/>
      <c r="ESY844" s="72"/>
      <c r="ESZ844" s="72"/>
      <c r="ETA844" s="72"/>
      <c r="ETB844" s="72"/>
      <c r="ETC844" s="72"/>
      <c r="ETD844" s="72"/>
      <c r="ETE844" s="71"/>
      <c r="ETF844" s="71"/>
      <c r="ETG844" s="71"/>
      <c r="ETH844" s="71"/>
      <c r="ETI844" s="71"/>
      <c r="ETJ844" s="71"/>
      <c r="ETK844" s="71"/>
      <c r="ETL844" s="72"/>
      <c r="ETM844" s="72"/>
      <c r="ETN844" s="72"/>
      <c r="ETO844" s="72"/>
      <c r="ETP844" s="72"/>
      <c r="ETQ844" s="72"/>
      <c r="ETR844" s="72"/>
      <c r="ETS844" s="72"/>
      <c r="ETT844" s="72"/>
      <c r="ETU844" s="71"/>
      <c r="ETV844" s="71"/>
      <c r="ETW844" s="71"/>
      <c r="ETX844" s="71"/>
      <c r="ETY844" s="71"/>
      <c r="ETZ844" s="71"/>
      <c r="EUA844" s="71"/>
      <c r="EUB844" s="72"/>
      <c r="EUC844" s="72"/>
      <c r="EUD844" s="72"/>
      <c r="EUE844" s="72"/>
      <c r="EUF844" s="72"/>
      <c r="EUG844" s="72"/>
      <c r="EUH844" s="72"/>
      <c r="EUI844" s="72"/>
      <c r="EUJ844" s="72"/>
      <c r="EUK844" s="71"/>
      <c r="EUL844" s="71"/>
      <c r="EUM844" s="71"/>
      <c r="EUN844" s="71"/>
      <c r="EUO844" s="71"/>
      <c r="EUP844" s="71"/>
      <c r="EUQ844" s="71"/>
      <c r="EUR844" s="72"/>
      <c r="EUS844" s="72"/>
      <c r="EUT844" s="72"/>
      <c r="EUU844" s="72"/>
      <c r="EUV844" s="72"/>
      <c r="EUW844" s="72"/>
      <c r="EUX844" s="72"/>
      <c r="EUY844" s="72"/>
      <c r="EUZ844" s="72"/>
      <c r="EVA844" s="71"/>
      <c r="EVB844" s="71"/>
      <c r="EVC844" s="71"/>
      <c r="EVD844" s="71"/>
      <c r="EVE844" s="71"/>
      <c r="EVF844" s="71"/>
      <c r="EVG844" s="71"/>
      <c r="EVH844" s="72"/>
      <c r="EVI844" s="72"/>
      <c r="EVJ844" s="72"/>
      <c r="EVK844" s="72"/>
      <c r="EVL844" s="72"/>
      <c r="EVM844" s="72"/>
      <c r="EVN844" s="72"/>
      <c r="EVO844" s="72"/>
      <c r="EVP844" s="72"/>
      <c r="EVQ844" s="71"/>
      <c r="EVR844" s="71"/>
      <c r="EVS844" s="71"/>
      <c r="EVT844" s="71"/>
      <c r="EVU844" s="71"/>
      <c r="EVV844" s="71"/>
      <c r="EVW844" s="71"/>
      <c r="EVX844" s="72"/>
      <c r="EVY844" s="72"/>
      <c r="EVZ844" s="72"/>
      <c r="EWA844" s="72"/>
      <c r="EWB844" s="72"/>
      <c r="EWC844" s="72"/>
      <c r="EWD844" s="72"/>
      <c r="EWE844" s="72"/>
      <c r="EWF844" s="72"/>
      <c r="EWG844" s="71"/>
      <c r="EWH844" s="71"/>
      <c r="EWI844" s="71"/>
      <c r="EWJ844" s="71"/>
      <c r="EWK844" s="71"/>
      <c r="EWL844" s="71"/>
      <c r="EWM844" s="71"/>
      <c r="EWN844" s="72"/>
      <c r="EWO844" s="72"/>
      <c r="EWP844" s="72"/>
      <c r="EWQ844" s="72"/>
      <c r="EWR844" s="72"/>
      <c r="EWS844" s="72"/>
      <c r="EWT844" s="72"/>
      <c r="EWU844" s="72"/>
      <c r="EWV844" s="72"/>
      <c r="EWW844" s="71"/>
      <c r="EWX844" s="71"/>
      <c r="EWY844" s="71"/>
      <c r="EWZ844" s="71"/>
      <c r="EXA844" s="71"/>
      <c r="EXB844" s="71"/>
      <c r="EXC844" s="71"/>
      <c r="EXD844" s="72"/>
      <c r="EXE844" s="72"/>
      <c r="EXF844" s="72"/>
      <c r="EXG844" s="72"/>
      <c r="EXH844" s="72"/>
      <c r="EXI844" s="72"/>
      <c r="EXJ844" s="72"/>
      <c r="EXK844" s="72"/>
      <c r="EXL844" s="72"/>
      <c r="EXM844" s="71"/>
      <c r="EXN844" s="71"/>
      <c r="EXO844" s="71"/>
      <c r="EXP844" s="71"/>
      <c r="EXQ844" s="71"/>
      <c r="EXR844" s="71"/>
      <c r="EXS844" s="71"/>
      <c r="EXT844" s="72"/>
      <c r="EXU844" s="72"/>
      <c r="EXV844" s="72"/>
      <c r="EXW844" s="72"/>
      <c r="EXX844" s="72"/>
      <c r="EXY844" s="72"/>
      <c r="EXZ844" s="72"/>
      <c r="EYA844" s="72"/>
      <c r="EYB844" s="72"/>
      <c r="EYC844" s="71"/>
      <c r="EYD844" s="71"/>
      <c r="EYE844" s="71"/>
      <c r="EYF844" s="71"/>
      <c r="EYG844" s="71"/>
      <c r="EYH844" s="71"/>
      <c r="EYI844" s="71"/>
      <c r="EYJ844" s="72"/>
      <c r="EYK844" s="72"/>
      <c r="EYL844" s="72"/>
      <c r="EYM844" s="72"/>
      <c r="EYN844" s="72"/>
      <c r="EYO844" s="72"/>
      <c r="EYP844" s="72"/>
      <c r="EYQ844" s="72"/>
      <c r="EYR844" s="72"/>
      <c r="EYS844" s="71"/>
      <c r="EYT844" s="71"/>
      <c r="EYU844" s="71"/>
      <c r="EYV844" s="71"/>
      <c r="EYW844" s="71"/>
      <c r="EYX844" s="71"/>
      <c r="EYY844" s="71"/>
      <c r="EYZ844" s="72"/>
      <c r="EZA844" s="72"/>
      <c r="EZB844" s="72"/>
      <c r="EZC844" s="72"/>
      <c r="EZD844" s="72"/>
      <c r="EZE844" s="72"/>
      <c r="EZF844" s="72"/>
      <c r="EZG844" s="72"/>
      <c r="EZH844" s="72"/>
      <c r="EZI844" s="71"/>
      <c r="EZJ844" s="71"/>
      <c r="EZK844" s="71"/>
      <c r="EZL844" s="71"/>
      <c r="EZM844" s="71"/>
      <c r="EZN844" s="71"/>
      <c r="EZO844" s="71"/>
      <c r="EZP844" s="72"/>
      <c r="EZQ844" s="72"/>
      <c r="EZR844" s="72"/>
      <c r="EZS844" s="72"/>
      <c r="EZT844" s="72"/>
      <c r="EZU844" s="72"/>
      <c r="EZV844" s="72"/>
      <c r="EZW844" s="72"/>
      <c r="EZX844" s="72"/>
      <c r="EZY844" s="71"/>
      <c r="EZZ844" s="71"/>
      <c r="FAA844" s="71"/>
      <c r="FAB844" s="71"/>
      <c r="FAC844" s="71"/>
      <c r="FAD844" s="71"/>
      <c r="FAE844" s="71"/>
      <c r="FAF844" s="72"/>
      <c r="FAG844" s="72"/>
      <c r="FAH844" s="72"/>
      <c r="FAI844" s="72"/>
      <c r="FAJ844" s="72"/>
      <c r="FAK844" s="72"/>
      <c r="FAL844" s="72"/>
      <c r="FAM844" s="72"/>
      <c r="FAN844" s="72"/>
      <c r="FAO844" s="71"/>
      <c r="FAP844" s="71"/>
      <c r="FAQ844" s="71"/>
      <c r="FAR844" s="71"/>
      <c r="FAS844" s="71"/>
      <c r="FAT844" s="71"/>
      <c r="FAU844" s="71"/>
      <c r="FAV844" s="72"/>
      <c r="FAW844" s="72"/>
      <c r="FAX844" s="72"/>
      <c r="FAY844" s="72"/>
      <c r="FAZ844" s="72"/>
      <c r="FBA844" s="72"/>
      <c r="FBB844" s="72"/>
      <c r="FBC844" s="72"/>
      <c r="FBD844" s="72"/>
      <c r="FBE844" s="71"/>
      <c r="FBF844" s="71"/>
      <c r="FBG844" s="71"/>
      <c r="FBH844" s="71"/>
      <c r="FBI844" s="71"/>
      <c r="FBJ844" s="71"/>
      <c r="FBK844" s="71"/>
      <c r="FBL844" s="72"/>
      <c r="FBM844" s="72"/>
      <c r="FBN844" s="72"/>
      <c r="FBO844" s="72"/>
      <c r="FBP844" s="72"/>
      <c r="FBQ844" s="72"/>
      <c r="FBR844" s="72"/>
      <c r="FBS844" s="72"/>
      <c r="FBT844" s="72"/>
      <c r="FBU844" s="71"/>
      <c r="FBV844" s="71"/>
      <c r="FBW844" s="71"/>
      <c r="FBX844" s="71"/>
      <c r="FBY844" s="71"/>
      <c r="FBZ844" s="71"/>
      <c r="FCA844" s="71"/>
      <c r="FCB844" s="72"/>
      <c r="FCC844" s="72"/>
      <c r="FCD844" s="72"/>
      <c r="FCE844" s="72"/>
      <c r="FCF844" s="72"/>
      <c r="FCG844" s="72"/>
      <c r="FCH844" s="72"/>
      <c r="FCI844" s="72"/>
      <c r="FCJ844" s="72"/>
      <c r="FCK844" s="71"/>
      <c r="FCL844" s="71"/>
      <c r="FCM844" s="71"/>
      <c r="FCN844" s="71"/>
      <c r="FCO844" s="71"/>
      <c r="FCP844" s="71"/>
      <c r="FCQ844" s="71"/>
      <c r="FCR844" s="72"/>
      <c r="FCS844" s="72"/>
      <c r="FCT844" s="72"/>
      <c r="FCU844" s="72"/>
      <c r="FCV844" s="72"/>
      <c r="FCW844" s="72"/>
      <c r="FCX844" s="72"/>
      <c r="FCY844" s="72"/>
      <c r="FCZ844" s="72"/>
      <c r="FDA844" s="71"/>
      <c r="FDB844" s="71"/>
      <c r="FDC844" s="71"/>
      <c r="FDD844" s="71"/>
      <c r="FDE844" s="71"/>
      <c r="FDF844" s="71"/>
      <c r="FDG844" s="71"/>
      <c r="FDH844" s="72"/>
      <c r="FDI844" s="72"/>
      <c r="FDJ844" s="72"/>
      <c r="FDK844" s="72"/>
      <c r="FDL844" s="72"/>
      <c r="FDM844" s="72"/>
      <c r="FDN844" s="72"/>
      <c r="FDO844" s="72"/>
      <c r="FDP844" s="72"/>
      <c r="FDQ844" s="71"/>
      <c r="FDR844" s="71"/>
      <c r="FDS844" s="71"/>
      <c r="FDT844" s="71"/>
      <c r="FDU844" s="71"/>
      <c r="FDV844" s="71"/>
      <c r="FDW844" s="71"/>
      <c r="FDX844" s="72"/>
      <c r="FDY844" s="72"/>
      <c r="FDZ844" s="72"/>
      <c r="FEA844" s="72"/>
      <c r="FEB844" s="72"/>
      <c r="FEC844" s="72"/>
      <c r="FED844" s="72"/>
      <c r="FEE844" s="72"/>
      <c r="FEF844" s="72"/>
      <c r="FEG844" s="71"/>
      <c r="FEH844" s="71"/>
      <c r="FEI844" s="71"/>
      <c r="FEJ844" s="71"/>
      <c r="FEK844" s="71"/>
      <c r="FEL844" s="71"/>
      <c r="FEM844" s="71"/>
      <c r="FEN844" s="72"/>
      <c r="FEO844" s="72"/>
      <c r="FEP844" s="72"/>
      <c r="FEQ844" s="72"/>
      <c r="FER844" s="72"/>
      <c r="FES844" s="72"/>
      <c r="FET844" s="72"/>
      <c r="FEU844" s="72"/>
      <c r="FEV844" s="72"/>
      <c r="FEW844" s="71"/>
      <c r="FEX844" s="71"/>
      <c r="FEY844" s="71"/>
      <c r="FEZ844" s="71"/>
      <c r="FFA844" s="71"/>
      <c r="FFB844" s="71"/>
      <c r="FFC844" s="71"/>
      <c r="FFD844" s="72"/>
      <c r="FFE844" s="72"/>
      <c r="FFF844" s="72"/>
      <c r="FFG844" s="72"/>
      <c r="FFH844" s="72"/>
      <c r="FFI844" s="72"/>
      <c r="FFJ844" s="72"/>
      <c r="FFK844" s="72"/>
      <c r="FFL844" s="72"/>
      <c r="FFM844" s="71"/>
      <c r="FFN844" s="71"/>
      <c r="FFO844" s="71"/>
      <c r="FFP844" s="71"/>
      <c r="FFQ844" s="71"/>
      <c r="FFR844" s="71"/>
      <c r="FFS844" s="71"/>
      <c r="FFT844" s="72"/>
      <c r="FFU844" s="72"/>
      <c r="FFV844" s="72"/>
      <c r="FFW844" s="72"/>
      <c r="FFX844" s="72"/>
      <c r="FFY844" s="72"/>
      <c r="FFZ844" s="72"/>
      <c r="FGA844" s="72"/>
      <c r="FGB844" s="72"/>
      <c r="FGC844" s="71"/>
      <c r="FGD844" s="71"/>
      <c r="FGE844" s="71"/>
      <c r="FGF844" s="71"/>
      <c r="FGG844" s="71"/>
      <c r="FGH844" s="71"/>
      <c r="FGI844" s="71"/>
      <c r="FGJ844" s="72"/>
      <c r="FGK844" s="72"/>
      <c r="FGL844" s="72"/>
      <c r="FGM844" s="72"/>
      <c r="FGN844" s="72"/>
      <c r="FGO844" s="72"/>
      <c r="FGP844" s="72"/>
      <c r="FGQ844" s="72"/>
      <c r="FGR844" s="72"/>
      <c r="FGS844" s="71"/>
      <c r="FGT844" s="71"/>
      <c r="FGU844" s="71"/>
      <c r="FGV844" s="71"/>
      <c r="FGW844" s="71"/>
      <c r="FGX844" s="71"/>
      <c r="FGY844" s="71"/>
      <c r="FGZ844" s="72"/>
      <c r="FHA844" s="72"/>
      <c r="FHB844" s="72"/>
      <c r="FHC844" s="72"/>
      <c r="FHD844" s="72"/>
      <c r="FHE844" s="72"/>
      <c r="FHF844" s="72"/>
      <c r="FHG844" s="72"/>
      <c r="FHH844" s="72"/>
      <c r="FHI844" s="71"/>
      <c r="FHJ844" s="71"/>
      <c r="FHK844" s="71"/>
      <c r="FHL844" s="71"/>
      <c r="FHM844" s="71"/>
      <c r="FHN844" s="71"/>
      <c r="FHO844" s="71"/>
      <c r="FHP844" s="72"/>
      <c r="FHQ844" s="72"/>
      <c r="FHR844" s="72"/>
      <c r="FHS844" s="72"/>
      <c r="FHT844" s="72"/>
      <c r="FHU844" s="72"/>
      <c r="FHV844" s="72"/>
      <c r="FHW844" s="72"/>
      <c r="FHX844" s="72"/>
      <c r="FHY844" s="71"/>
      <c r="FHZ844" s="71"/>
      <c r="FIA844" s="71"/>
      <c r="FIB844" s="71"/>
      <c r="FIC844" s="71"/>
      <c r="FID844" s="71"/>
      <c r="FIE844" s="71"/>
      <c r="FIF844" s="72"/>
      <c r="FIG844" s="72"/>
      <c r="FIH844" s="72"/>
      <c r="FII844" s="72"/>
      <c r="FIJ844" s="72"/>
      <c r="FIK844" s="72"/>
      <c r="FIL844" s="72"/>
      <c r="FIM844" s="72"/>
      <c r="FIN844" s="72"/>
      <c r="FIO844" s="71"/>
      <c r="FIP844" s="71"/>
      <c r="FIQ844" s="71"/>
      <c r="FIR844" s="71"/>
      <c r="FIS844" s="71"/>
      <c r="FIT844" s="71"/>
      <c r="FIU844" s="71"/>
      <c r="FIV844" s="72"/>
      <c r="FIW844" s="72"/>
      <c r="FIX844" s="72"/>
      <c r="FIY844" s="72"/>
      <c r="FIZ844" s="72"/>
      <c r="FJA844" s="72"/>
      <c r="FJB844" s="72"/>
      <c r="FJC844" s="72"/>
      <c r="FJD844" s="72"/>
      <c r="FJE844" s="71"/>
      <c r="FJF844" s="71"/>
      <c r="FJG844" s="71"/>
      <c r="FJH844" s="71"/>
      <c r="FJI844" s="71"/>
      <c r="FJJ844" s="71"/>
      <c r="FJK844" s="71"/>
      <c r="FJL844" s="72"/>
      <c r="FJM844" s="72"/>
      <c r="FJN844" s="72"/>
      <c r="FJO844" s="72"/>
      <c r="FJP844" s="72"/>
      <c r="FJQ844" s="72"/>
      <c r="FJR844" s="72"/>
      <c r="FJS844" s="72"/>
      <c r="FJT844" s="72"/>
      <c r="FJU844" s="71"/>
      <c r="FJV844" s="71"/>
      <c r="FJW844" s="71"/>
      <c r="FJX844" s="71"/>
      <c r="FJY844" s="71"/>
      <c r="FJZ844" s="71"/>
      <c r="FKA844" s="71"/>
      <c r="FKB844" s="72"/>
      <c r="FKC844" s="72"/>
      <c r="FKD844" s="72"/>
      <c r="FKE844" s="72"/>
      <c r="FKF844" s="72"/>
      <c r="FKG844" s="72"/>
      <c r="FKH844" s="72"/>
      <c r="FKI844" s="72"/>
      <c r="FKJ844" s="72"/>
      <c r="FKK844" s="71"/>
      <c r="FKL844" s="71"/>
      <c r="FKM844" s="71"/>
      <c r="FKN844" s="71"/>
      <c r="FKO844" s="71"/>
      <c r="FKP844" s="71"/>
      <c r="FKQ844" s="71"/>
      <c r="FKR844" s="72"/>
      <c r="FKS844" s="72"/>
      <c r="FKT844" s="72"/>
      <c r="FKU844" s="72"/>
      <c r="FKV844" s="72"/>
      <c r="FKW844" s="72"/>
      <c r="FKX844" s="72"/>
      <c r="FKY844" s="72"/>
      <c r="FKZ844" s="72"/>
      <c r="FLA844" s="71"/>
      <c r="FLB844" s="71"/>
      <c r="FLC844" s="71"/>
      <c r="FLD844" s="71"/>
      <c r="FLE844" s="71"/>
      <c r="FLF844" s="71"/>
      <c r="FLG844" s="71"/>
      <c r="FLH844" s="72"/>
      <c r="FLI844" s="72"/>
      <c r="FLJ844" s="72"/>
      <c r="FLK844" s="72"/>
      <c r="FLL844" s="72"/>
      <c r="FLM844" s="72"/>
      <c r="FLN844" s="72"/>
      <c r="FLO844" s="72"/>
      <c r="FLP844" s="72"/>
      <c r="FLQ844" s="71"/>
      <c r="FLR844" s="71"/>
      <c r="FLS844" s="71"/>
      <c r="FLT844" s="71"/>
      <c r="FLU844" s="71"/>
      <c r="FLV844" s="71"/>
      <c r="FLW844" s="71"/>
      <c r="FLX844" s="72"/>
      <c r="FLY844" s="72"/>
      <c r="FLZ844" s="72"/>
      <c r="FMA844" s="72"/>
      <c r="FMB844" s="72"/>
      <c r="FMC844" s="72"/>
      <c r="FMD844" s="72"/>
      <c r="FME844" s="72"/>
      <c r="FMF844" s="72"/>
      <c r="FMG844" s="71"/>
      <c r="FMH844" s="71"/>
      <c r="FMI844" s="71"/>
      <c r="FMJ844" s="71"/>
      <c r="FMK844" s="71"/>
      <c r="FML844" s="71"/>
      <c r="FMM844" s="71"/>
      <c r="FMN844" s="72"/>
      <c r="FMO844" s="72"/>
      <c r="FMP844" s="72"/>
      <c r="FMQ844" s="72"/>
      <c r="FMR844" s="72"/>
      <c r="FMS844" s="72"/>
      <c r="FMT844" s="72"/>
      <c r="FMU844" s="72"/>
      <c r="FMV844" s="72"/>
      <c r="FMW844" s="71"/>
      <c r="FMX844" s="71"/>
      <c r="FMY844" s="71"/>
      <c r="FMZ844" s="71"/>
      <c r="FNA844" s="71"/>
      <c r="FNB844" s="71"/>
      <c r="FNC844" s="71"/>
      <c r="FND844" s="72"/>
      <c r="FNE844" s="72"/>
      <c r="FNF844" s="72"/>
      <c r="FNG844" s="72"/>
      <c r="FNH844" s="72"/>
      <c r="FNI844" s="72"/>
      <c r="FNJ844" s="72"/>
      <c r="FNK844" s="72"/>
      <c r="FNL844" s="72"/>
      <c r="FNM844" s="71"/>
      <c r="FNN844" s="71"/>
      <c r="FNO844" s="71"/>
      <c r="FNP844" s="71"/>
      <c r="FNQ844" s="71"/>
      <c r="FNR844" s="71"/>
      <c r="FNS844" s="71"/>
      <c r="FNT844" s="72"/>
      <c r="FNU844" s="72"/>
      <c r="FNV844" s="72"/>
      <c r="FNW844" s="72"/>
      <c r="FNX844" s="72"/>
      <c r="FNY844" s="72"/>
      <c r="FNZ844" s="72"/>
      <c r="FOA844" s="72"/>
      <c r="FOB844" s="72"/>
      <c r="FOC844" s="71"/>
      <c r="FOD844" s="71"/>
      <c r="FOE844" s="71"/>
      <c r="FOF844" s="71"/>
      <c r="FOG844" s="71"/>
      <c r="FOH844" s="71"/>
      <c r="FOI844" s="71"/>
      <c r="FOJ844" s="72"/>
      <c r="FOK844" s="72"/>
      <c r="FOL844" s="72"/>
      <c r="FOM844" s="72"/>
      <c r="FON844" s="72"/>
      <c r="FOO844" s="72"/>
      <c r="FOP844" s="72"/>
      <c r="FOQ844" s="72"/>
      <c r="FOR844" s="72"/>
      <c r="FOS844" s="71"/>
      <c r="FOT844" s="71"/>
      <c r="FOU844" s="71"/>
      <c r="FOV844" s="71"/>
      <c r="FOW844" s="71"/>
      <c r="FOX844" s="71"/>
      <c r="FOY844" s="71"/>
      <c r="FOZ844" s="72"/>
      <c r="FPA844" s="72"/>
      <c r="FPB844" s="72"/>
      <c r="FPC844" s="72"/>
      <c r="FPD844" s="72"/>
      <c r="FPE844" s="72"/>
      <c r="FPF844" s="72"/>
      <c r="FPG844" s="72"/>
      <c r="FPH844" s="72"/>
      <c r="FPI844" s="71"/>
      <c r="FPJ844" s="71"/>
      <c r="FPK844" s="71"/>
      <c r="FPL844" s="71"/>
      <c r="FPM844" s="71"/>
      <c r="FPN844" s="71"/>
      <c r="FPO844" s="71"/>
      <c r="FPP844" s="72"/>
      <c r="FPQ844" s="72"/>
      <c r="FPR844" s="72"/>
      <c r="FPS844" s="72"/>
      <c r="FPT844" s="72"/>
      <c r="FPU844" s="72"/>
      <c r="FPV844" s="72"/>
      <c r="FPW844" s="72"/>
      <c r="FPX844" s="72"/>
      <c r="FPY844" s="71"/>
      <c r="FPZ844" s="71"/>
      <c r="FQA844" s="71"/>
      <c r="FQB844" s="71"/>
      <c r="FQC844" s="71"/>
      <c r="FQD844" s="71"/>
      <c r="FQE844" s="71"/>
      <c r="FQF844" s="72"/>
      <c r="FQG844" s="72"/>
      <c r="FQH844" s="72"/>
      <c r="FQI844" s="72"/>
      <c r="FQJ844" s="72"/>
      <c r="FQK844" s="72"/>
      <c r="FQL844" s="72"/>
      <c r="FQM844" s="72"/>
      <c r="FQN844" s="72"/>
      <c r="FQO844" s="71"/>
      <c r="FQP844" s="71"/>
      <c r="FQQ844" s="71"/>
      <c r="FQR844" s="71"/>
      <c r="FQS844" s="71"/>
      <c r="FQT844" s="71"/>
      <c r="FQU844" s="71"/>
      <c r="FQV844" s="72"/>
      <c r="FQW844" s="72"/>
      <c r="FQX844" s="72"/>
      <c r="FQY844" s="72"/>
      <c r="FQZ844" s="72"/>
      <c r="FRA844" s="72"/>
      <c r="FRB844" s="72"/>
      <c r="FRC844" s="72"/>
      <c r="FRD844" s="72"/>
      <c r="FRE844" s="71"/>
      <c r="FRF844" s="71"/>
      <c r="FRG844" s="71"/>
      <c r="FRH844" s="71"/>
      <c r="FRI844" s="71"/>
      <c r="FRJ844" s="71"/>
      <c r="FRK844" s="71"/>
      <c r="FRL844" s="72"/>
      <c r="FRM844" s="72"/>
      <c r="FRN844" s="72"/>
      <c r="FRO844" s="72"/>
      <c r="FRP844" s="72"/>
      <c r="FRQ844" s="72"/>
      <c r="FRR844" s="72"/>
      <c r="FRS844" s="72"/>
      <c r="FRT844" s="72"/>
      <c r="FRU844" s="71"/>
      <c r="FRV844" s="71"/>
      <c r="FRW844" s="71"/>
      <c r="FRX844" s="71"/>
      <c r="FRY844" s="71"/>
      <c r="FRZ844" s="71"/>
      <c r="FSA844" s="71"/>
      <c r="FSB844" s="72"/>
      <c r="FSC844" s="72"/>
      <c r="FSD844" s="72"/>
      <c r="FSE844" s="72"/>
      <c r="FSF844" s="72"/>
      <c r="FSG844" s="72"/>
      <c r="FSH844" s="72"/>
      <c r="FSI844" s="72"/>
      <c r="FSJ844" s="72"/>
      <c r="FSK844" s="71"/>
      <c r="FSL844" s="71"/>
      <c r="FSM844" s="71"/>
      <c r="FSN844" s="71"/>
      <c r="FSO844" s="71"/>
      <c r="FSP844" s="71"/>
      <c r="FSQ844" s="71"/>
      <c r="FSR844" s="72"/>
      <c r="FSS844" s="72"/>
      <c r="FST844" s="72"/>
      <c r="FSU844" s="72"/>
      <c r="FSV844" s="72"/>
      <c r="FSW844" s="72"/>
      <c r="FSX844" s="72"/>
      <c r="FSY844" s="72"/>
      <c r="FSZ844" s="72"/>
      <c r="FTA844" s="71"/>
      <c r="FTB844" s="71"/>
      <c r="FTC844" s="71"/>
      <c r="FTD844" s="71"/>
      <c r="FTE844" s="71"/>
      <c r="FTF844" s="71"/>
      <c r="FTG844" s="71"/>
      <c r="FTH844" s="72"/>
      <c r="FTI844" s="72"/>
      <c r="FTJ844" s="72"/>
      <c r="FTK844" s="72"/>
      <c r="FTL844" s="72"/>
      <c r="FTM844" s="72"/>
      <c r="FTN844" s="72"/>
      <c r="FTO844" s="72"/>
      <c r="FTP844" s="72"/>
      <c r="FTQ844" s="71"/>
      <c r="FTR844" s="71"/>
      <c r="FTS844" s="71"/>
      <c r="FTT844" s="71"/>
      <c r="FTU844" s="71"/>
      <c r="FTV844" s="71"/>
      <c r="FTW844" s="71"/>
      <c r="FTX844" s="72"/>
      <c r="FTY844" s="72"/>
      <c r="FTZ844" s="72"/>
      <c r="FUA844" s="72"/>
      <c r="FUB844" s="72"/>
      <c r="FUC844" s="72"/>
      <c r="FUD844" s="72"/>
      <c r="FUE844" s="72"/>
      <c r="FUF844" s="72"/>
      <c r="FUG844" s="71"/>
      <c r="FUH844" s="71"/>
      <c r="FUI844" s="71"/>
      <c r="FUJ844" s="71"/>
      <c r="FUK844" s="71"/>
      <c r="FUL844" s="71"/>
      <c r="FUM844" s="71"/>
      <c r="FUN844" s="72"/>
      <c r="FUO844" s="72"/>
      <c r="FUP844" s="72"/>
      <c r="FUQ844" s="72"/>
      <c r="FUR844" s="72"/>
      <c r="FUS844" s="72"/>
      <c r="FUT844" s="72"/>
      <c r="FUU844" s="72"/>
      <c r="FUV844" s="72"/>
      <c r="FUW844" s="71"/>
      <c r="FUX844" s="71"/>
      <c r="FUY844" s="71"/>
      <c r="FUZ844" s="71"/>
      <c r="FVA844" s="71"/>
      <c r="FVB844" s="71"/>
      <c r="FVC844" s="71"/>
      <c r="FVD844" s="72"/>
      <c r="FVE844" s="72"/>
      <c r="FVF844" s="72"/>
      <c r="FVG844" s="72"/>
      <c r="FVH844" s="72"/>
      <c r="FVI844" s="72"/>
      <c r="FVJ844" s="72"/>
      <c r="FVK844" s="72"/>
      <c r="FVL844" s="72"/>
      <c r="FVM844" s="71"/>
      <c r="FVN844" s="71"/>
      <c r="FVO844" s="71"/>
      <c r="FVP844" s="71"/>
      <c r="FVQ844" s="71"/>
      <c r="FVR844" s="71"/>
      <c r="FVS844" s="71"/>
      <c r="FVT844" s="72"/>
      <c r="FVU844" s="72"/>
      <c r="FVV844" s="72"/>
      <c r="FVW844" s="72"/>
      <c r="FVX844" s="72"/>
      <c r="FVY844" s="72"/>
      <c r="FVZ844" s="72"/>
      <c r="FWA844" s="72"/>
      <c r="FWB844" s="72"/>
      <c r="FWC844" s="71"/>
      <c r="FWD844" s="71"/>
      <c r="FWE844" s="71"/>
      <c r="FWF844" s="71"/>
      <c r="FWG844" s="71"/>
      <c r="FWH844" s="71"/>
      <c r="FWI844" s="71"/>
      <c r="FWJ844" s="72"/>
      <c r="FWK844" s="72"/>
      <c r="FWL844" s="72"/>
      <c r="FWM844" s="72"/>
      <c r="FWN844" s="72"/>
      <c r="FWO844" s="72"/>
      <c r="FWP844" s="72"/>
      <c r="FWQ844" s="72"/>
      <c r="FWR844" s="72"/>
      <c r="FWS844" s="71"/>
      <c r="FWT844" s="71"/>
      <c r="FWU844" s="71"/>
      <c r="FWV844" s="71"/>
      <c r="FWW844" s="71"/>
      <c r="FWX844" s="71"/>
      <c r="FWY844" s="71"/>
      <c r="FWZ844" s="72"/>
      <c r="FXA844" s="72"/>
      <c r="FXB844" s="72"/>
      <c r="FXC844" s="72"/>
      <c r="FXD844" s="72"/>
      <c r="FXE844" s="72"/>
      <c r="FXF844" s="72"/>
      <c r="FXG844" s="72"/>
      <c r="FXH844" s="72"/>
      <c r="FXI844" s="71"/>
      <c r="FXJ844" s="71"/>
      <c r="FXK844" s="71"/>
      <c r="FXL844" s="71"/>
      <c r="FXM844" s="71"/>
      <c r="FXN844" s="71"/>
      <c r="FXO844" s="71"/>
      <c r="FXP844" s="72"/>
      <c r="FXQ844" s="72"/>
      <c r="FXR844" s="72"/>
      <c r="FXS844" s="72"/>
      <c r="FXT844" s="72"/>
      <c r="FXU844" s="72"/>
      <c r="FXV844" s="72"/>
      <c r="FXW844" s="72"/>
      <c r="FXX844" s="72"/>
      <c r="FXY844" s="71"/>
      <c r="FXZ844" s="71"/>
      <c r="FYA844" s="71"/>
      <c r="FYB844" s="71"/>
      <c r="FYC844" s="71"/>
      <c r="FYD844" s="71"/>
      <c r="FYE844" s="71"/>
      <c r="FYF844" s="72"/>
      <c r="FYG844" s="72"/>
      <c r="FYH844" s="72"/>
      <c r="FYI844" s="72"/>
      <c r="FYJ844" s="72"/>
      <c r="FYK844" s="72"/>
      <c r="FYL844" s="72"/>
      <c r="FYM844" s="72"/>
      <c r="FYN844" s="72"/>
      <c r="FYO844" s="71"/>
      <c r="FYP844" s="71"/>
      <c r="FYQ844" s="71"/>
      <c r="FYR844" s="71"/>
      <c r="FYS844" s="71"/>
      <c r="FYT844" s="71"/>
      <c r="FYU844" s="71"/>
      <c r="FYV844" s="72"/>
      <c r="FYW844" s="72"/>
      <c r="FYX844" s="72"/>
      <c r="FYY844" s="72"/>
      <c r="FYZ844" s="72"/>
      <c r="FZA844" s="72"/>
      <c r="FZB844" s="72"/>
      <c r="FZC844" s="72"/>
      <c r="FZD844" s="72"/>
      <c r="FZE844" s="71"/>
      <c r="FZF844" s="71"/>
      <c r="FZG844" s="71"/>
      <c r="FZH844" s="71"/>
      <c r="FZI844" s="71"/>
      <c r="FZJ844" s="71"/>
      <c r="FZK844" s="71"/>
      <c r="FZL844" s="72"/>
      <c r="FZM844" s="72"/>
      <c r="FZN844" s="72"/>
      <c r="FZO844" s="72"/>
      <c r="FZP844" s="72"/>
      <c r="FZQ844" s="72"/>
      <c r="FZR844" s="72"/>
      <c r="FZS844" s="72"/>
      <c r="FZT844" s="72"/>
      <c r="FZU844" s="71"/>
      <c r="FZV844" s="71"/>
      <c r="FZW844" s="71"/>
      <c r="FZX844" s="71"/>
      <c r="FZY844" s="71"/>
      <c r="FZZ844" s="71"/>
      <c r="GAA844" s="71"/>
      <c r="GAB844" s="72"/>
      <c r="GAC844" s="72"/>
      <c r="GAD844" s="72"/>
      <c r="GAE844" s="72"/>
      <c r="GAF844" s="72"/>
      <c r="GAG844" s="72"/>
      <c r="GAH844" s="72"/>
      <c r="GAI844" s="72"/>
      <c r="GAJ844" s="72"/>
      <c r="GAK844" s="71"/>
      <c r="GAL844" s="71"/>
      <c r="GAM844" s="71"/>
      <c r="GAN844" s="71"/>
      <c r="GAO844" s="71"/>
      <c r="GAP844" s="71"/>
      <c r="GAQ844" s="71"/>
      <c r="GAR844" s="72"/>
      <c r="GAS844" s="72"/>
      <c r="GAT844" s="72"/>
      <c r="GAU844" s="72"/>
      <c r="GAV844" s="72"/>
      <c r="GAW844" s="72"/>
      <c r="GAX844" s="72"/>
      <c r="GAY844" s="72"/>
      <c r="GAZ844" s="72"/>
      <c r="GBA844" s="71"/>
      <c r="GBB844" s="71"/>
      <c r="GBC844" s="71"/>
      <c r="GBD844" s="71"/>
      <c r="GBE844" s="71"/>
      <c r="GBF844" s="71"/>
      <c r="GBG844" s="71"/>
      <c r="GBH844" s="72"/>
      <c r="GBI844" s="72"/>
      <c r="GBJ844" s="72"/>
      <c r="GBK844" s="72"/>
      <c r="GBL844" s="72"/>
      <c r="GBM844" s="72"/>
      <c r="GBN844" s="72"/>
      <c r="GBO844" s="72"/>
      <c r="GBP844" s="72"/>
      <c r="GBQ844" s="71"/>
      <c r="GBR844" s="71"/>
      <c r="GBS844" s="71"/>
      <c r="GBT844" s="71"/>
      <c r="GBU844" s="71"/>
      <c r="GBV844" s="71"/>
      <c r="GBW844" s="71"/>
      <c r="GBX844" s="72"/>
      <c r="GBY844" s="72"/>
      <c r="GBZ844" s="72"/>
      <c r="GCA844" s="72"/>
      <c r="GCB844" s="72"/>
      <c r="GCC844" s="72"/>
      <c r="GCD844" s="72"/>
      <c r="GCE844" s="72"/>
      <c r="GCF844" s="72"/>
      <c r="GCG844" s="71"/>
      <c r="GCH844" s="71"/>
      <c r="GCI844" s="71"/>
      <c r="GCJ844" s="71"/>
      <c r="GCK844" s="71"/>
      <c r="GCL844" s="71"/>
      <c r="GCM844" s="71"/>
      <c r="GCN844" s="72"/>
      <c r="GCO844" s="72"/>
      <c r="GCP844" s="72"/>
      <c r="GCQ844" s="72"/>
      <c r="GCR844" s="72"/>
      <c r="GCS844" s="72"/>
      <c r="GCT844" s="72"/>
      <c r="GCU844" s="72"/>
      <c r="GCV844" s="72"/>
      <c r="GCW844" s="71"/>
      <c r="GCX844" s="71"/>
      <c r="GCY844" s="71"/>
      <c r="GCZ844" s="71"/>
      <c r="GDA844" s="71"/>
      <c r="GDB844" s="71"/>
      <c r="GDC844" s="71"/>
      <c r="GDD844" s="72"/>
      <c r="GDE844" s="72"/>
      <c r="GDF844" s="72"/>
      <c r="GDG844" s="72"/>
      <c r="GDH844" s="72"/>
      <c r="GDI844" s="72"/>
      <c r="GDJ844" s="72"/>
      <c r="GDK844" s="72"/>
      <c r="GDL844" s="72"/>
      <c r="GDM844" s="71"/>
      <c r="GDN844" s="71"/>
      <c r="GDO844" s="71"/>
      <c r="GDP844" s="71"/>
      <c r="GDQ844" s="71"/>
      <c r="GDR844" s="71"/>
      <c r="GDS844" s="71"/>
      <c r="GDT844" s="72"/>
      <c r="GDU844" s="72"/>
      <c r="GDV844" s="72"/>
      <c r="GDW844" s="72"/>
      <c r="GDX844" s="72"/>
      <c r="GDY844" s="72"/>
      <c r="GDZ844" s="72"/>
      <c r="GEA844" s="72"/>
      <c r="GEB844" s="72"/>
      <c r="GEC844" s="71"/>
      <c r="GED844" s="71"/>
      <c r="GEE844" s="71"/>
      <c r="GEF844" s="71"/>
      <c r="GEG844" s="71"/>
      <c r="GEH844" s="71"/>
      <c r="GEI844" s="71"/>
      <c r="GEJ844" s="72"/>
      <c r="GEK844" s="72"/>
      <c r="GEL844" s="72"/>
      <c r="GEM844" s="72"/>
      <c r="GEN844" s="72"/>
      <c r="GEO844" s="72"/>
      <c r="GEP844" s="72"/>
      <c r="GEQ844" s="72"/>
      <c r="GER844" s="72"/>
      <c r="GES844" s="71"/>
      <c r="GET844" s="71"/>
      <c r="GEU844" s="71"/>
      <c r="GEV844" s="71"/>
      <c r="GEW844" s="71"/>
      <c r="GEX844" s="71"/>
      <c r="GEY844" s="71"/>
      <c r="GEZ844" s="72"/>
      <c r="GFA844" s="72"/>
      <c r="GFB844" s="72"/>
      <c r="GFC844" s="72"/>
      <c r="GFD844" s="72"/>
      <c r="GFE844" s="72"/>
      <c r="GFF844" s="72"/>
      <c r="GFG844" s="72"/>
      <c r="GFH844" s="72"/>
      <c r="GFI844" s="71"/>
      <c r="GFJ844" s="71"/>
      <c r="GFK844" s="71"/>
      <c r="GFL844" s="71"/>
      <c r="GFM844" s="71"/>
      <c r="GFN844" s="71"/>
      <c r="GFO844" s="71"/>
      <c r="GFP844" s="72"/>
      <c r="GFQ844" s="72"/>
      <c r="GFR844" s="72"/>
      <c r="GFS844" s="72"/>
      <c r="GFT844" s="72"/>
      <c r="GFU844" s="72"/>
      <c r="GFV844" s="72"/>
      <c r="GFW844" s="72"/>
      <c r="GFX844" s="72"/>
      <c r="GFY844" s="71"/>
      <c r="GFZ844" s="71"/>
      <c r="GGA844" s="71"/>
      <c r="GGB844" s="71"/>
      <c r="GGC844" s="71"/>
      <c r="GGD844" s="71"/>
      <c r="GGE844" s="71"/>
      <c r="GGF844" s="72"/>
      <c r="GGG844" s="72"/>
      <c r="GGH844" s="72"/>
      <c r="GGI844" s="72"/>
      <c r="GGJ844" s="72"/>
      <c r="GGK844" s="72"/>
      <c r="GGL844" s="72"/>
      <c r="GGM844" s="72"/>
      <c r="GGN844" s="72"/>
      <c r="GGO844" s="71"/>
      <c r="GGP844" s="71"/>
      <c r="GGQ844" s="71"/>
      <c r="GGR844" s="71"/>
      <c r="GGS844" s="71"/>
      <c r="GGT844" s="71"/>
      <c r="GGU844" s="71"/>
      <c r="GGV844" s="72"/>
      <c r="GGW844" s="72"/>
      <c r="GGX844" s="72"/>
      <c r="GGY844" s="72"/>
      <c r="GGZ844" s="72"/>
      <c r="GHA844" s="72"/>
      <c r="GHB844" s="72"/>
      <c r="GHC844" s="72"/>
      <c r="GHD844" s="72"/>
      <c r="GHE844" s="71"/>
      <c r="GHF844" s="71"/>
      <c r="GHG844" s="71"/>
      <c r="GHH844" s="71"/>
      <c r="GHI844" s="71"/>
      <c r="GHJ844" s="71"/>
      <c r="GHK844" s="71"/>
      <c r="GHL844" s="72"/>
      <c r="GHM844" s="72"/>
      <c r="GHN844" s="72"/>
      <c r="GHO844" s="72"/>
      <c r="GHP844" s="72"/>
      <c r="GHQ844" s="72"/>
      <c r="GHR844" s="72"/>
      <c r="GHS844" s="72"/>
      <c r="GHT844" s="72"/>
      <c r="GHU844" s="71"/>
      <c r="GHV844" s="71"/>
      <c r="GHW844" s="71"/>
      <c r="GHX844" s="71"/>
      <c r="GHY844" s="71"/>
      <c r="GHZ844" s="71"/>
      <c r="GIA844" s="71"/>
      <c r="GIB844" s="72"/>
      <c r="GIC844" s="72"/>
      <c r="GID844" s="72"/>
      <c r="GIE844" s="72"/>
      <c r="GIF844" s="72"/>
      <c r="GIG844" s="72"/>
      <c r="GIH844" s="72"/>
      <c r="GII844" s="72"/>
      <c r="GIJ844" s="72"/>
      <c r="GIK844" s="71"/>
      <c r="GIL844" s="71"/>
      <c r="GIM844" s="71"/>
      <c r="GIN844" s="71"/>
      <c r="GIO844" s="71"/>
      <c r="GIP844" s="71"/>
      <c r="GIQ844" s="71"/>
      <c r="GIR844" s="72"/>
      <c r="GIS844" s="72"/>
      <c r="GIT844" s="72"/>
      <c r="GIU844" s="72"/>
      <c r="GIV844" s="72"/>
      <c r="GIW844" s="72"/>
      <c r="GIX844" s="72"/>
      <c r="GIY844" s="72"/>
      <c r="GIZ844" s="72"/>
      <c r="GJA844" s="71"/>
      <c r="GJB844" s="71"/>
      <c r="GJC844" s="71"/>
      <c r="GJD844" s="71"/>
      <c r="GJE844" s="71"/>
      <c r="GJF844" s="71"/>
      <c r="GJG844" s="71"/>
      <c r="GJH844" s="72"/>
      <c r="GJI844" s="72"/>
      <c r="GJJ844" s="72"/>
      <c r="GJK844" s="72"/>
      <c r="GJL844" s="72"/>
      <c r="GJM844" s="72"/>
      <c r="GJN844" s="72"/>
      <c r="GJO844" s="72"/>
      <c r="GJP844" s="72"/>
      <c r="GJQ844" s="71"/>
      <c r="GJR844" s="71"/>
      <c r="GJS844" s="71"/>
      <c r="GJT844" s="71"/>
      <c r="GJU844" s="71"/>
      <c r="GJV844" s="71"/>
      <c r="GJW844" s="71"/>
      <c r="GJX844" s="72"/>
      <c r="GJY844" s="72"/>
      <c r="GJZ844" s="72"/>
      <c r="GKA844" s="72"/>
      <c r="GKB844" s="72"/>
      <c r="GKC844" s="72"/>
      <c r="GKD844" s="72"/>
      <c r="GKE844" s="72"/>
      <c r="GKF844" s="72"/>
      <c r="GKG844" s="71"/>
      <c r="GKH844" s="71"/>
      <c r="GKI844" s="71"/>
      <c r="GKJ844" s="71"/>
      <c r="GKK844" s="71"/>
      <c r="GKL844" s="71"/>
      <c r="GKM844" s="71"/>
      <c r="GKN844" s="72"/>
      <c r="GKO844" s="72"/>
      <c r="GKP844" s="72"/>
      <c r="GKQ844" s="72"/>
      <c r="GKR844" s="72"/>
      <c r="GKS844" s="72"/>
      <c r="GKT844" s="72"/>
      <c r="GKU844" s="72"/>
      <c r="GKV844" s="72"/>
      <c r="GKW844" s="71"/>
      <c r="GKX844" s="71"/>
      <c r="GKY844" s="71"/>
      <c r="GKZ844" s="71"/>
      <c r="GLA844" s="71"/>
      <c r="GLB844" s="71"/>
      <c r="GLC844" s="71"/>
      <c r="GLD844" s="72"/>
      <c r="GLE844" s="72"/>
      <c r="GLF844" s="72"/>
      <c r="GLG844" s="72"/>
      <c r="GLH844" s="72"/>
      <c r="GLI844" s="72"/>
      <c r="GLJ844" s="72"/>
      <c r="GLK844" s="72"/>
      <c r="GLL844" s="72"/>
      <c r="GLM844" s="71"/>
      <c r="GLN844" s="71"/>
      <c r="GLO844" s="71"/>
      <c r="GLP844" s="71"/>
      <c r="GLQ844" s="71"/>
      <c r="GLR844" s="71"/>
      <c r="GLS844" s="71"/>
      <c r="GLT844" s="72"/>
      <c r="GLU844" s="72"/>
      <c r="GLV844" s="72"/>
      <c r="GLW844" s="72"/>
      <c r="GLX844" s="72"/>
      <c r="GLY844" s="72"/>
      <c r="GLZ844" s="72"/>
      <c r="GMA844" s="72"/>
      <c r="GMB844" s="72"/>
      <c r="GMC844" s="71"/>
      <c r="GMD844" s="71"/>
      <c r="GME844" s="71"/>
      <c r="GMF844" s="71"/>
      <c r="GMG844" s="71"/>
      <c r="GMH844" s="71"/>
      <c r="GMI844" s="71"/>
      <c r="GMJ844" s="72"/>
      <c r="GMK844" s="72"/>
      <c r="GML844" s="72"/>
      <c r="GMM844" s="72"/>
      <c r="GMN844" s="72"/>
      <c r="GMO844" s="72"/>
      <c r="GMP844" s="72"/>
      <c r="GMQ844" s="72"/>
      <c r="GMR844" s="72"/>
      <c r="GMS844" s="71"/>
      <c r="GMT844" s="71"/>
      <c r="GMU844" s="71"/>
      <c r="GMV844" s="71"/>
      <c r="GMW844" s="71"/>
      <c r="GMX844" s="71"/>
      <c r="GMY844" s="71"/>
      <c r="GMZ844" s="72"/>
      <c r="GNA844" s="72"/>
      <c r="GNB844" s="72"/>
      <c r="GNC844" s="72"/>
      <c r="GND844" s="72"/>
      <c r="GNE844" s="72"/>
      <c r="GNF844" s="72"/>
      <c r="GNG844" s="72"/>
      <c r="GNH844" s="72"/>
      <c r="GNI844" s="71"/>
      <c r="GNJ844" s="71"/>
      <c r="GNK844" s="71"/>
      <c r="GNL844" s="71"/>
      <c r="GNM844" s="71"/>
      <c r="GNN844" s="71"/>
      <c r="GNO844" s="71"/>
      <c r="GNP844" s="72"/>
      <c r="GNQ844" s="72"/>
      <c r="GNR844" s="72"/>
      <c r="GNS844" s="72"/>
      <c r="GNT844" s="72"/>
      <c r="GNU844" s="72"/>
      <c r="GNV844" s="72"/>
      <c r="GNW844" s="72"/>
      <c r="GNX844" s="72"/>
      <c r="GNY844" s="71"/>
      <c r="GNZ844" s="71"/>
      <c r="GOA844" s="71"/>
      <c r="GOB844" s="71"/>
      <c r="GOC844" s="71"/>
      <c r="GOD844" s="71"/>
      <c r="GOE844" s="71"/>
      <c r="GOF844" s="72"/>
      <c r="GOG844" s="72"/>
      <c r="GOH844" s="72"/>
      <c r="GOI844" s="72"/>
      <c r="GOJ844" s="72"/>
      <c r="GOK844" s="72"/>
      <c r="GOL844" s="72"/>
      <c r="GOM844" s="72"/>
      <c r="GON844" s="72"/>
      <c r="GOO844" s="71"/>
      <c r="GOP844" s="71"/>
      <c r="GOQ844" s="71"/>
      <c r="GOR844" s="71"/>
      <c r="GOS844" s="71"/>
      <c r="GOT844" s="71"/>
      <c r="GOU844" s="71"/>
      <c r="GOV844" s="72"/>
      <c r="GOW844" s="72"/>
      <c r="GOX844" s="72"/>
      <c r="GOY844" s="72"/>
      <c r="GOZ844" s="72"/>
      <c r="GPA844" s="72"/>
      <c r="GPB844" s="72"/>
      <c r="GPC844" s="72"/>
      <c r="GPD844" s="72"/>
      <c r="GPE844" s="71"/>
      <c r="GPF844" s="71"/>
      <c r="GPG844" s="71"/>
      <c r="GPH844" s="71"/>
      <c r="GPI844" s="71"/>
      <c r="GPJ844" s="71"/>
      <c r="GPK844" s="71"/>
      <c r="GPL844" s="72"/>
      <c r="GPM844" s="72"/>
      <c r="GPN844" s="72"/>
      <c r="GPO844" s="72"/>
      <c r="GPP844" s="72"/>
      <c r="GPQ844" s="72"/>
      <c r="GPR844" s="72"/>
      <c r="GPS844" s="72"/>
      <c r="GPT844" s="72"/>
      <c r="GPU844" s="71"/>
      <c r="GPV844" s="71"/>
      <c r="GPW844" s="71"/>
      <c r="GPX844" s="71"/>
      <c r="GPY844" s="71"/>
      <c r="GPZ844" s="71"/>
      <c r="GQA844" s="71"/>
      <c r="GQB844" s="72"/>
      <c r="GQC844" s="72"/>
      <c r="GQD844" s="72"/>
      <c r="GQE844" s="72"/>
      <c r="GQF844" s="72"/>
      <c r="GQG844" s="72"/>
      <c r="GQH844" s="72"/>
      <c r="GQI844" s="72"/>
      <c r="GQJ844" s="72"/>
      <c r="GQK844" s="71"/>
      <c r="GQL844" s="71"/>
      <c r="GQM844" s="71"/>
      <c r="GQN844" s="71"/>
      <c r="GQO844" s="71"/>
      <c r="GQP844" s="71"/>
      <c r="GQQ844" s="71"/>
      <c r="GQR844" s="72"/>
      <c r="GQS844" s="72"/>
      <c r="GQT844" s="72"/>
      <c r="GQU844" s="72"/>
      <c r="GQV844" s="72"/>
      <c r="GQW844" s="72"/>
      <c r="GQX844" s="72"/>
      <c r="GQY844" s="72"/>
      <c r="GQZ844" s="72"/>
      <c r="GRA844" s="71"/>
      <c r="GRB844" s="71"/>
      <c r="GRC844" s="71"/>
      <c r="GRD844" s="71"/>
      <c r="GRE844" s="71"/>
      <c r="GRF844" s="71"/>
      <c r="GRG844" s="71"/>
      <c r="GRH844" s="72"/>
      <c r="GRI844" s="72"/>
      <c r="GRJ844" s="72"/>
      <c r="GRK844" s="72"/>
      <c r="GRL844" s="72"/>
      <c r="GRM844" s="72"/>
      <c r="GRN844" s="72"/>
      <c r="GRO844" s="72"/>
      <c r="GRP844" s="72"/>
      <c r="GRQ844" s="71"/>
      <c r="GRR844" s="71"/>
      <c r="GRS844" s="71"/>
      <c r="GRT844" s="71"/>
      <c r="GRU844" s="71"/>
      <c r="GRV844" s="71"/>
      <c r="GRW844" s="71"/>
      <c r="GRX844" s="72"/>
      <c r="GRY844" s="72"/>
      <c r="GRZ844" s="72"/>
      <c r="GSA844" s="72"/>
      <c r="GSB844" s="72"/>
      <c r="GSC844" s="72"/>
      <c r="GSD844" s="72"/>
      <c r="GSE844" s="72"/>
      <c r="GSF844" s="72"/>
      <c r="GSG844" s="71"/>
      <c r="GSH844" s="71"/>
      <c r="GSI844" s="71"/>
      <c r="GSJ844" s="71"/>
      <c r="GSK844" s="71"/>
      <c r="GSL844" s="71"/>
      <c r="GSM844" s="71"/>
      <c r="GSN844" s="72"/>
      <c r="GSO844" s="72"/>
      <c r="GSP844" s="72"/>
      <c r="GSQ844" s="72"/>
      <c r="GSR844" s="72"/>
      <c r="GSS844" s="72"/>
      <c r="GST844" s="72"/>
      <c r="GSU844" s="72"/>
      <c r="GSV844" s="72"/>
      <c r="GSW844" s="71"/>
      <c r="GSX844" s="71"/>
      <c r="GSY844" s="71"/>
      <c r="GSZ844" s="71"/>
      <c r="GTA844" s="71"/>
      <c r="GTB844" s="71"/>
      <c r="GTC844" s="71"/>
      <c r="GTD844" s="72"/>
      <c r="GTE844" s="72"/>
      <c r="GTF844" s="72"/>
      <c r="GTG844" s="72"/>
      <c r="GTH844" s="72"/>
      <c r="GTI844" s="72"/>
      <c r="GTJ844" s="72"/>
      <c r="GTK844" s="72"/>
      <c r="GTL844" s="72"/>
      <c r="GTM844" s="71"/>
      <c r="GTN844" s="71"/>
      <c r="GTO844" s="71"/>
      <c r="GTP844" s="71"/>
      <c r="GTQ844" s="71"/>
      <c r="GTR844" s="71"/>
      <c r="GTS844" s="71"/>
      <c r="GTT844" s="72"/>
      <c r="GTU844" s="72"/>
      <c r="GTV844" s="72"/>
      <c r="GTW844" s="72"/>
      <c r="GTX844" s="72"/>
      <c r="GTY844" s="72"/>
      <c r="GTZ844" s="72"/>
      <c r="GUA844" s="72"/>
      <c r="GUB844" s="72"/>
      <c r="GUC844" s="71"/>
      <c r="GUD844" s="71"/>
      <c r="GUE844" s="71"/>
      <c r="GUF844" s="71"/>
      <c r="GUG844" s="71"/>
      <c r="GUH844" s="71"/>
      <c r="GUI844" s="71"/>
      <c r="GUJ844" s="72"/>
      <c r="GUK844" s="72"/>
      <c r="GUL844" s="72"/>
      <c r="GUM844" s="72"/>
      <c r="GUN844" s="72"/>
      <c r="GUO844" s="72"/>
      <c r="GUP844" s="72"/>
      <c r="GUQ844" s="72"/>
      <c r="GUR844" s="72"/>
      <c r="GUS844" s="71"/>
      <c r="GUT844" s="71"/>
      <c r="GUU844" s="71"/>
      <c r="GUV844" s="71"/>
      <c r="GUW844" s="71"/>
      <c r="GUX844" s="71"/>
      <c r="GUY844" s="71"/>
      <c r="GUZ844" s="72"/>
      <c r="GVA844" s="72"/>
      <c r="GVB844" s="72"/>
      <c r="GVC844" s="72"/>
      <c r="GVD844" s="72"/>
      <c r="GVE844" s="72"/>
      <c r="GVF844" s="72"/>
      <c r="GVG844" s="72"/>
      <c r="GVH844" s="72"/>
      <c r="GVI844" s="71"/>
      <c r="GVJ844" s="71"/>
      <c r="GVK844" s="71"/>
      <c r="GVL844" s="71"/>
      <c r="GVM844" s="71"/>
      <c r="GVN844" s="71"/>
      <c r="GVO844" s="71"/>
      <c r="GVP844" s="72"/>
      <c r="GVQ844" s="72"/>
      <c r="GVR844" s="72"/>
      <c r="GVS844" s="72"/>
      <c r="GVT844" s="72"/>
      <c r="GVU844" s="72"/>
      <c r="GVV844" s="72"/>
      <c r="GVW844" s="72"/>
      <c r="GVX844" s="72"/>
      <c r="GVY844" s="71"/>
      <c r="GVZ844" s="71"/>
      <c r="GWA844" s="71"/>
      <c r="GWB844" s="71"/>
      <c r="GWC844" s="71"/>
      <c r="GWD844" s="71"/>
      <c r="GWE844" s="71"/>
      <c r="GWF844" s="72"/>
      <c r="GWG844" s="72"/>
      <c r="GWH844" s="72"/>
      <c r="GWI844" s="72"/>
      <c r="GWJ844" s="72"/>
      <c r="GWK844" s="72"/>
      <c r="GWL844" s="72"/>
      <c r="GWM844" s="72"/>
      <c r="GWN844" s="72"/>
      <c r="GWO844" s="71"/>
      <c r="GWP844" s="71"/>
      <c r="GWQ844" s="71"/>
      <c r="GWR844" s="71"/>
      <c r="GWS844" s="71"/>
      <c r="GWT844" s="71"/>
      <c r="GWU844" s="71"/>
      <c r="GWV844" s="72"/>
      <c r="GWW844" s="72"/>
      <c r="GWX844" s="72"/>
      <c r="GWY844" s="72"/>
      <c r="GWZ844" s="72"/>
      <c r="GXA844" s="72"/>
      <c r="GXB844" s="72"/>
      <c r="GXC844" s="72"/>
      <c r="GXD844" s="72"/>
      <c r="GXE844" s="71"/>
      <c r="GXF844" s="71"/>
      <c r="GXG844" s="71"/>
      <c r="GXH844" s="71"/>
      <c r="GXI844" s="71"/>
      <c r="GXJ844" s="71"/>
      <c r="GXK844" s="71"/>
      <c r="GXL844" s="72"/>
      <c r="GXM844" s="72"/>
      <c r="GXN844" s="72"/>
      <c r="GXO844" s="72"/>
      <c r="GXP844" s="72"/>
      <c r="GXQ844" s="72"/>
      <c r="GXR844" s="72"/>
      <c r="GXS844" s="72"/>
      <c r="GXT844" s="72"/>
      <c r="GXU844" s="71"/>
      <c r="GXV844" s="71"/>
      <c r="GXW844" s="71"/>
      <c r="GXX844" s="71"/>
      <c r="GXY844" s="71"/>
      <c r="GXZ844" s="71"/>
      <c r="GYA844" s="71"/>
      <c r="GYB844" s="72"/>
      <c r="GYC844" s="72"/>
      <c r="GYD844" s="72"/>
      <c r="GYE844" s="72"/>
      <c r="GYF844" s="72"/>
      <c r="GYG844" s="72"/>
      <c r="GYH844" s="72"/>
      <c r="GYI844" s="72"/>
      <c r="GYJ844" s="72"/>
      <c r="GYK844" s="71"/>
      <c r="GYL844" s="71"/>
      <c r="GYM844" s="71"/>
      <c r="GYN844" s="71"/>
      <c r="GYO844" s="71"/>
      <c r="GYP844" s="71"/>
      <c r="GYQ844" s="71"/>
      <c r="GYR844" s="72"/>
      <c r="GYS844" s="72"/>
      <c r="GYT844" s="72"/>
      <c r="GYU844" s="72"/>
      <c r="GYV844" s="72"/>
      <c r="GYW844" s="72"/>
      <c r="GYX844" s="72"/>
      <c r="GYY844" s="72"/>
      <c r="GYZ844" s="72"/>
      <c r="GZA844" s="71"/>
      <c r="GZB844" s="71"/>
      <c r="GZC844" s="71"/>
      <c r="GZD844" s="71"/>
      <c r="GZE844" s="71"/>
      <c r="GZF844" s="71"/>
      <c r="GZG844" s="71"/>
      <c r="GZH844" s="72"/>
      <c r="GZI844" s="72"/>
      <c r="GZJ844" s="72"/>
      <c r="GZK844" s="72"/>
      <c r="GZL844" s="72"/>
      <c r="GZM844" s="72"/>
      <c r="GZN844" s="72"/>
      <c r="GZO844" s="72"/>
      <c r="GZP844" s="72"/>
      <c r="GZQ844" s="71"/>
      <c r="GZR844" s="71"/>
      <c r="GZS844" s="71"/>
      <c r="GZT844" s="71"/>
      <c r="GZU844" s="71"/>
      <c r="GZV844" s="71"/>
      <c r="GZW844" s="71"/>
      <c r="GZX844" s="72"/>
      <c r="GZY844" s="72"/>
      <c r="GZZ844" s="72"/>
      <c r="HAA844" s="72"/>
      <c r="HAB844" s="72"/>
      <c r="HAC844" s="72"/>
      <c r="HAD844" s="72"/>
      <c r="HAE844" s="72"/>
      <c r="HAF844" s="72"/>
      <c r="HAG844" s="71"/>
      <c r="HAH844" s="71"/>
      <c r="HAI844" s="71"/>
      <c r="HAJ844" s="71"/>
      <c r="HAK844" s="71"/>
      <c r="HAL844" s="71"/>
      <c r="HAM844" s="71"/>
      <c r="HAN844" s="72"/>
      <c r="HAO844" s="72"/>
      <c r="HAP844" s="72"/>
      <c r="HAQ844" s="72"/>
      <c r="HAR844" s="72"/>
      <c r="HAS844" s="72"/>
      <c r="HAT844" s="72"/>
      <c r="HAU844" s="72"/>
      <c r="HAV844" s="72"/>
      <c r="HAW844" s="71"/>
      <c r="HAX844" s="71"/>
      <c r="HAY844" s="71"/>
      <c r="HAZ844" s="71"/>
      <c r="HBA844" s="71"/>
      <c r="HBB844" s="71"/>
      <c r="HBC844" s="71"/>
      <c r="HBD844" s="72"/>
      <c r="HBE844" s="72"/>
      <c r="HBF844" s="72"/>
      <c r="HBG844" s="72"/>
      <c r="HBH844" s="72"/>
      <c r="HBI844" s="72"/>
      <c r="HBJ844" s="72"/>
      <c r="HBK844" s="72"/>
      <c r="HBL844" s="72"/>
      <c r="HBM844" s="71"/>
      <c r="HBN844" s="71"/>
      <c r="HBO844" s="71"/>
      <c r="HBP844" s="71"/>
      <c r="HBQ844" s="71"/>
      <c r="HBR844" s="71"/>
      <c r="HBS844" s="71"/>
      <c r="HBT844" s="72"/>
      <c r="HBU844" s="72"/>
      <c r="HBV844" s="72"/>
      <c r="HBW844" s="72"/>
      <c r="HBX844" s="72"/>
      <c r="HBY844" s="72"/>
      <c r="HBZ844" s="72"/>
      <c r="HCA844" s="72"/>
      <c r="HCB844" s="72"/>
      <c r="HCC844" s="71"/>
      <c r="HCD844" s="71"/>
      <c r="HCE844" s="71"/>
      <c r="HCF844" s="71"/>
      <c r="HCG844" s="71"/>
      <c r="HCH844" s="71"/>
      <c r="HCI844" s="71"/>
      <c r="HCJ844" s="72"/>
      <c r="HCK844" s="72"/>
      <c r="HCL844" s="72"/>
      <c r="HCM844" s="72"/>
      <c r="HCN844" s="72"/>
      <c r="HCO844" s="72"/>
      <c r="HCP844" s="72"/>
      <c r="HCQ844" s="72"/>
      <c r="HCR844" s="72"/>
      <c r="HCS844" s="71"/>
      <c r="HCT844" s="71"/>
      <c r="HCU844" s="71"/>
      <c r="HCV844" s="71"/>
      <c r="HCW844" s="71"/>
      <c r="HCX844" s="71"/>
      <c r="HCY844" s="71"/>
      <c r="HCZ844" s="72"/>
      <c r="HDA844" s="72"/>
      <c r="HDB844" s="72"/>
      <c r="HDC844" s="72"/>
      <c r="HDD844" s="72"/>
      <c r="HDE844" s="72"/>
      <c r="HDF844" s="72"/>
      <c r="HDG844" s="72"/>
      <c r="HDH844" s="72"/>
      <c r="HDI844" s="71"/>
      <c r="HDJ844" s="71"/>
      <c r="HDK844" s="71"/>
      <c r="HDL844" s="71"/>
      <c r="HDM844" s="71"/>
      <c r="HDN844" s="71"/>
      <c r="HDO844" s="71"/>
      <c r="HDP844" s="72"/>
      <c r="HDQ844" s="72"/>
      <c r="HDR844" s="72"/>
      <c r="HDS844" s="72"/>
      <c r="HDT844" s="72"/>
      <c r="HDU844" s="72"/>
      <c r="HDV844" s="72"/>
      <c r="HDW844" s="72"/>
      <c r="HDX844" s="72"/>
      <c r="HDY844" s="71"/>
      <c r="HDZ844" s="71"/>
      <c r="HEA844" s="71"/>
      <c r="HEB844" s="71"/>
      <c r="HEC844" s="71"/>
      <c r="HED844" s="71"/>
      <c r="HEE844" s="71"/>
      <c r="HEF844" s="72"/>
      <c r="HEG844" s="72"/>
      <c r="HEH844" s="72"/>
      <c r="HEI844" s="72"/>
      <c r="HEJ844" s="72"/>
      <c r="HEK844" s="72"/>
      <c r="HEL844" s="72"/>
      <c r="HEM844" s="72"/>
      <c r="HEN844" s="72"/>
      <c r="HEO844" s="71"/>
      <c r="HEP844" s="71"/>
      <c r="HEQ844" s="71"/>
      <c r="HER844" s="71"/>
      <c r="HES844" s="71"/>
      <c r="HET844" s="71"/>
      <c r="HEU844" s="71"/>
      <c r="HEV844" s="72"/>
      <c r="HEW844" s="72"/>
      <c r="HEX844" s="72"/>
      <c r="HEY844" s="72"/>
      <c r="HEZ844" s="72"/>
      <c r="HFA844" s="72"/>
      <c r="HFB844" s="72"/>
      <c r="HFC844" s="72"/>
      <c r="HFD844" s="72"/>
      <c r="HFE844" s="71"/>
      <c r="HFF844" s="71"/>
      <c r="HFG844" s="71"/>
      <c r="HFH844" s="71"/>
      <c r="HFI844" s="71"/>
      <c r="HFJ844" s="71"/>
      <c r="HFK844" s="71"/>
      <c r="HFL844" s="72"/>
      <c r="HFM844" s="72"/>
      <c r="HFN844" s="72"/>
      <c r="HFO844" s="72"/>
      <c r="HFP844" s="72"/>
      <c r="HFQ844" s="72"/>
      <c r="HFR844" s="72"/>
      <c r="HFS844" s="72"/>
      <c r="HFT844" s="72"/>
      <c r="HFU844" s="71"/>
      <c r="HFV844" s="71"/>
      <c r="HFW844" s="71"/>
      <c r="HFX844" s="71"/>
      <c r="HFY844" s="71"/>
      <c r="HFZ844" s="71"/>
      <c r="HGA844" s="71"/>
      <c r="HGB844" s="72"/>
      <c r="HGC844" s="72"/>
      <c r="HGD844" s="72"/>
      <c r="HGE844" s="72"/>
      <c r="HGF844" s="72"/>
      <c r="HGG844" s="72"/>
      <c r="HGH844" s="72"/>
      <c r="HGI844" s="72"/>
      <c r="HGJ844" s="72"/>
      <c r="HGK844" s="71"/>
      <c r="HGL844" s="71"/>
      <c r="HGM844" s="71"/>
      <c r="HGN844" s="71"/>
      <c r="HGO844" s="71"/>
      <c r="HGP844" s="71"/>
      <c r="HGQ844" s="71"/>
      <c r="HGR844" s="72"/>
      <c r="HGS844" s="72"/>
      <c r="HGT844" s="72"/>
      <c r="HGU844" s="72"/>
      <c r="HGV844" s="72"/>
      <c r="HGW844" s="72"/>
      <c r="HGX844" s="72"/>
      <c r="HGY844" s="72"/>
      <c r="HGZ844" s="72"/>
      <c r="HHA844" s="71"/>
      <c r="HHB844" s="71"/>
      <c r="HHC844" s="71"/>
      <c r="HHD844" s="71"/>
      <c r="HHE844" s="71"/>
      <c r="HHF844" s="71"/>
      <c r="HHG844" s="71"/>
      <c r="HHH844" s="72"/>
      <c r="HHI844" s="72"/>
      <c r="HHJ844" s="72"/>
      <c r="HHK844" s="72"/>
      <c r="HHL844" s="72"/>
      <c r="HHM844" s="72"/>
      <c r="HHN844" s="72"/>
      <c r="HHO844" s="72"/>
      <c r="HHP844" s="72"/>
      <c r="HHQ844" s="71"/>
      <c r="HHR844" s="71"/>
      <c r="HHS844" s="71"/>
      <c r="HHT844" s="71"/>
      <c r="HHU844" s="71"/>
      <c r="HHV844" s="71"/>
      <c r="HHW844" s="71"/>
      <c r="HHX844" s="72"/>
      <c r="HHY844" s="72"/>
      <c r="HHZ844" s="72"/>
      <c r="HIA844" s="72"/>
      <c r="HIB844" s="72"/>
      <c r="HIC844" s="72"/>
      <c r="HID844" s="72"/>
      <c r="HIE844" s="72"/>
      <c r="HIF844" s="72"/>
      <c r="HIG844" s="71"/>
      <c r="HIH844" s="71"/>
      <c r="HII844" s="71"/>
      <c r="HIJ844" s="71"/>
      <c r="HIK844" s="71"/>
      <c r="HIL844" s="71"/>
      <c r="HIM844" s="71"/>
      <c r="HIN844" s="72"/>
      <c r="HIO844" s="72"/>
      <c r="HIP844" s="72"/>
      <c r="HIQ844" s="72"/>
      <c r="HIR844" s="72"/>
      <c r="HIS844" s="72"/>
      <c r="HIT844" s="72"/>
      <c r="HIU844" s="72"/>
      <c r="HIV844" s="72"/>
      <c r="HIW844" s="71"/>
      <c r="HIX844" s="71"/>
      <c r="HIY844" s="71"/>
      <c r="HIZ844" s="71"/>
      <c r="HJA844" s="71"/>
      <c r="HJB844" s="71"/>
      <c r="HJC844" s="71"/>
      <c r="HJD844" s="72"/>
      <c r="HJE844" s="72"/>
      <c r="HJF844" s="72"/>
      <c r="HJG844" s="72"/>
      <c r="HJH844" s="72"/>
      <c r="HJI844" s="72"/>
      <c r="HJJ844" s="72"/>
      <c r="HJK844" s="72"/>
      <c r="HJL844" s="72"/>
      <c r="HJM844" s="71"/>
      <c r="HJN844" s="71"/>
      <c r="HJO844" s="71"/>
      <c r="HJP844" s="71"/>
      <c r="HJQ844" s="71"/>
      <c r="HJR844" s="71"/>
      <c r="HJS844" s="71"/>
      <c r="HJT844" s="72"/>
      <c r="HJU844" s="72"/>
      <c r="HJV844" s="72"/>
      <c r="HJW844" s="72"/>
      <c r="HJX844" s="72"/>
      <c r="HJY844" s="72"/>
      <c r="HJZ844" s="72"/>
      <c r="HKA844" s="72"/>
      <c r="HKB844" s="72"/>
      <c r="HKC844" s="71"/>
      <c r="HKD844" s="71"/>
      <c r="HKE844" s="71"/>
      <c r="HKF844" s="71"/>
      <c r="HKG844" s="71"/>
      <c r="HKH844" s="71"/>
      <c r="HKI844" s="71"/>
      <c r="HKJ844" s="72"/>
      <c r="HKK844" s="72"/>
      <c r="HKL844" s="72"/>
      <c r="HKM844" s="72"/>
      <c r="HKN844" s="72"/>
      <c r="HKO844" s="72"/>
      <c r="HKP844" s="72"/>
      <c r="HKQ844" s="72"/>
      <c r="HKR844" s="72"/>
      <c r="HKS844" s="71"/>
      <c r="HKT844" s="71"/>
      <c r="HKU844" s="71"/>
      <c r="HKV844" s="71"/>
      <c r="HKW844" s="71"/>
      <c r="HKX844" s="71"/>
      <c r="HKY844" s="71"/>
      <c r="HKZ844" s="72"/>
      <c r="HLA844" s="72"/>
      <c r="HLB844" s="72"/>
      <c r="HLC844" s="72"/>
      <c r="HLD844" s="72"/>
      <c r="HLE844" s="72"/>
      <c r="HLF844" s="72"/>
      <c r="HLG844" s="72"/>
      <c r="HLH844" s="72"/>
      <c r="HLI844" s="71"/>
      <c r="HLJ844" s="71"/>
      <c r="HLK844" s="71"/>
      <c r="HLL844" s="71"/>
      <c r="HLM844" s="71"/>
      <c r="HLN844" s="71"/>
      <c r="HLO844" s="71"/>
      <c r="HLP844" s="72"/>
      <c r="HLQ844" s="72"/>
      <c r="HLR844" s="72"/>
      <c r="HLS844" s="72"/>
      <c r="HLT844" s="72"/>
      <c r="HLU844" s="72"/>
      <c r="HLV844" s="72"/>
      <c r="HLW844" s="72"/>
      <c r="HLX844" s="72"/>
      <c r="HLY844" s="71"/>
      <c r="HLZ844" s="71"/>
      <c r="HMA844" s="71"/>
      <c r="HMB844" s="71"/>
      <c r="HMC844" s="71"/>
      <c r="HMD844" s="71"/>
      <c r="HME844" s="71"/>
      <c r="HMF844" s="72"/>
      <c r="HMG844" s="72"/>
      <c r="HMH844" s="72"/>
      <c r="HMI844" s="72"/>
      <c r="HMJ844" s="72"/>
      <c r="HMK844" s="72"/>
      <c r="HML844" s="72"/>
      <c r="HMM844" s="72"/>
      <c r="HMN844" s="72"/>
      <c r="HMO844" s="71"/>
      <c r="HMP844" s="71"/>
      <c r="HMQ844" s="71"/>
      <c r="HMR844" s="71"/>
      <c r="HMS844" s="71"/>
      <c r="HMT844" s="71"/>
      <c r="HMU844" s="71"/>
      <c r="HMV844" s="72"/>
      <c r="HMW844" s="72"/>
      <c r="HMX844" s="72"/>
      <c r="HMY844" s="72"/>
      <c r="HMZ844" s="72"/>
      <c r="HNA844" s="72"/>
      <c r="HNB844" s="72"/>
      <c r="HNC844" s="72"/>
      <c r="HND844" s="72"/>
      <c r="HNE844" s="71"/>
      <c r="HNF844" s="71"/>
      <c r="HNG844" s="71"/>
      <c r="HNH844" s="71"/>
      <c r="HNI844" s="71"/>
      <c r="HNJ844" s="71"/>
      <c r="HNK844" s="71"/>
      <c r="HNL844" s="72"/>
      <c r="HNM844" s="72"/>
      <c r="HNN844" s="72"/>
      <c r="HNO844" s="72"/>
      <c r="HNP844" s="72"/>
      <c r="HNQ844" s="72"/>
      <c r="HNR844" s="72"/>
      <c r="HNS844" s="72"/>
      <c r="HNT844" s="72"/>
      <c r="HNU844" s="71"/>
      <c r="HNV844" s="71"/>
      <c r="HNW844" s="71"/>
      <c r="HNX844" s="71"/>
      <c r="HNY844" s="71"/>
      <c r="HNZ844" s="71"/>
      <c r="HOA844" s="71"/>
      <c r="HOB844" s="72"/>
      <c r="HOC844" s="72"/>
      <c r="HOD844" s="72"/>
      <c r="HOE844" s="72"/>
      <c r="HOF844" s="72"/>
      <c r="HOG844" s="72"/>
      <c r="HOH844" s="72"/>
      <c r="HOI844" s="72"/>
      <c r="HOJ844" s="72"/>
      <c r="HOK844" s="71"/>
      <c r="HOL844" s="71"/>
      <c r="HOM844" s="71"/>
      <c r="HON844" s="71"/>
      <c r="HOO844" s="71"/>
      <c r="HOP844" s="71"/>
      <c r="HOQ844" s="71"/>
      <c r="HOR844" s="72"/>
      <c r="HOS844" s="72"/>
      <c r="HOT844" s="72"/>
      <c r="HOU844" s="72"/>
      <c r="HOV844" s="72"/>
      <c r="HOW844" s="72"/>
      <c r="HOX844" s="72"/>
      <c r="HOY844" s="72"/>
      <c r="HOZ844" s="72"/>
      <c r="HPA844" s="71"/>
      <c r="HPB844" s="71"/>
      <c r="HPC844" s="71"/>
      <c r="HPD844" s="71"/>
      <c r="HPE844" s="71"/>
      <c r="HPF844" s="71"/>
      <c r="HPG844" s="71"/>
      <c r="HPH844" s="72"/>
      <c r="HPI844" s="72"/>
      <c r="HPJ844" s="72"/>
      <c r="HPK844" s="72"/>
      <c r="HPL844" s="72"/>
      <c r="HPM844" s="72"/>
      <c r="HPN844" s="72"/>
      <c r="HPO844" s="72"/>
      <c r="HPP844" s="72"/>
      <c r="HPQ844" s="71"/>
      <c r="HPR844" s="71"/>
      <c r="HPS844" s="71"/>
      <c r="HPT844" s="71"/>
      <c r="HPU844" s="71"/>
      <c r="HPV844" s="71"/>
      <c r="HPW844" s="71"/>
      <c r="HPX844" s="72"/>
      <c r="HPY844" s="72"/>
      <c r="HPZ844" s="72"/>
      <c r="HQA844" s="72"/>
      <c r="HQB844" s="72"/>
      <c r="HQC844" s="72"/>
      <c r="HQD844" s="72"/>
      <c r="HQE844" s="72"/>
      <c r="HQF844" s="72"/>
      <c r="HQG844" s="71"/>
      <c r="HQH844" s="71"/>
      <c r="HQI844" s="71"/>
      <c r="HQJ844" s="71"/>
      <c r="HQK844" s="71"/>
      <c r="HQL844" s="71"/>
      <c r="HQM844" s="71"/>
      <c r="HQN844" s="72"/>
      <c r="HQO844" s="72"/>
      <c r="HQP844" s="72"/>
      <c r="HQQ844" s="72"/>
      <c r="HQR844" s="72"/>
      <c r="HQS844" s="72"/>
      <c r="HQT844" s="72"/>
      <c r="HQU844" s="72"/>
      <c r="HQV844" s="72"/>
      <c r="HQW844" s="71"/>
      <c r="HQX844" s="71"/>
      <c r="HQY844" s="71"/>
      <c r="HQZ844" s="71"/>
      <c r="HRA844" s="71"/>
      <c r="HRB844" s="71"/>
      <c r="HRC844" s="71"/>
      <c r="HRD844" s="72"/>
      <c r="HRE844" s="72"/>
      <c r="HRF844" s="72"/>
      <c r="HRG844" s="72"/>
      <c r="HRH844" s="72"/>
      <c r="HRI844" s="72"/>
      <c r="HRJ844" s="72"/>
      <c r="HRK844" s="72"/>
      <c r="HRL844" s="72"/>
      <c r="HRM844" s="71"/>
      <c r="HRN844" s="71"/>
      <c r="HRO844" s="71"/>
      <c r="HRP844" s="71"/>
      <c r="HRQ844" s="71"/>
      <c r="HRR844" s="71"/>
      <c r="HRS844" s="71"/>
      <c r="HRT844" s="72"/>
      <c r="HRU844" s="72"/>
      <c r="HRV844" s="72"/>
      <c r="HRW844" s="72"/>
      <c r="HRX844" s="72"/>
      <c r="HRY844" s="72"/>
      <c r="HRZ844" s="72"/>
      <c r="HSA844" s="72"/>
      <c r="HSB844" s="72"/>
      <c r="HSC844" s="71"/>
      <c r="HSD844" s="71"/>
      <c r="HSE844" s="71"/>
      <c r="HSF844" s="71"/>
      <c r="HSG844" s="71"/>
      <c r="HSH844" s="71"/>
      <c r="HSI844" s="71"/>
      <c r="HSJ844" s="72"/>
      <c r="HSK844" s="72"/>
      <c r="HSL844" s="72"/>
      <c r="HSM844" s="72"/>
      <c r="HSN844" s="72"/>
      <c r="HSO844" s="72"/>
      <c r="HSP844" s="72"/>
      <c r="HSQ844" s="72"/>
      <c r="HSR844" s="72"/>
      <c r="HSS844" s="71"/>
      <c r="HST844" s="71"/>
      <c r="HSU844" s="71"/>
      <c r="HSV844" s="71"/>
      <c r="HSW844" s="71"/>
      <c r="HSX844" s="71"/>
      <c r="HSY844" s="71"/>
      <c r="HSZ844" s="72"/>
      <c r="HTA844" s="72"/>
      <c r="HTB844" s="72"/>
      <c r="HTC844" s="72"/>
      <c r="HTD844" s="72"/>
      <c r="HTE844" s="72"/>
      <c r="HTF844" s="72"/>
      <c r="HTG844" s="72"/>
      <c r="HTH844" s="72"/>
      <c r="HTI844" s="71"/>
      <c r="HTJ844" s="71"/>
      <c r="HTK844" s="71"/>
      <c r="HTL844" s="71"/>
      <c r="HTM844" s="71"/>
      <c r="HTN844" s="71"/>
      <c r="HTO844" s="71"/>
      <c r="HTP844" s="72"/>
      <c r="HTQ844" s="72"/>
      <c r="HTR844" s="72"/>
      <c r="HTS844" s="72"/>
      <c r="HTT844" s="72"/>
      <c r="HTU844" s="72"/>
      <c r="HTV844" s="72"/>
      <c r="HTW844" s="72"/>
      <c r="HTX844" s="72"/>
      <c r="HTY844" s="71"/>
      <c r="HTZ844" s="71"/>
      <c r="HUA844" s="71"/>
      <c r="HUB844" s="71"/>
      <c r="HUC844" s="71"/>
      <c r="HUD844" s="71"/>
      <c r="HUE844" s="71"/>
      <c r="HUF844" s="72"/>
      <c r="HUG844" s="72"/>
      <c r="HUH844" s="72"/>
      <c r="HUI844" s="72"/>
      <c r="HUJ844" s="72"/>
      <c r="HUK844" s="72"/>
      <c r="HUL844" s="72"/>
      <c r="HUM844" s="72"/>
      <c r="HUN844" s="72"/>
      <c r="HUO844" s="71"/>
      <c r="HUP844" s="71"/>
      <c r="HUQ844" s="71"/>
      <c r="HUR844" s="71"/>
      <c r="HUS844" s="71"/>
      <c r="HUT844" s="71"/>
      <c r="HUU844" s="71"/>
      <c r="HUV844" s="72"/>
      <c r="HUW844" s="72"/>
      <c r="HUX844" s="72"/>
      <c r="HUY844" s="72"/>
      <c r="HUZ844" s="72"/>
      <c r="HVA844" s="72"/>
      <c r="HVB844" s="72"/>
      <c r="HVC844" s="72"/>
      <c r="HVD844" s="72"/>
      <c r="HVE844" s="71"/>
      <c r="HVF844" s="71"/>
      <c r="HVG844" s="71"/>
      <c r="HVH844" s="71"/>
      <c r="HVI844" s="71"/>
      <c r="HVJ844" s="71"/>
      <c r="HVK844" s="71"/>
      <c r="HVL844" s="72"/>
      <c r="HVM844" s="72"/>
      <c r="HVN844" s="72"/>
      <c r="HVO844" s="72"/>
      <c r="HVP844" s="72"/>
      <c r="HVQ844" s="72"/>
      <c r="HVR844" s="72"/>
      <c r="HVS844" s="72"/>
      <c r="HVT844" s="72"/>
      <c r="HVU844" s="71"/>
      <c r="HVV844" s="71"/>
      <c r="HVW844" s="71"/>
      <c r="HVX844" s="71"/>
      <c r="HVY844" s="71"/>
      <c r="HVZ844" s="71"/>
      <c r="HWA844" s="71"/>
      <c r="HWB844" s="72"/>
      <c r="HWC844" s="72"/>
      <c r="HWD844" s="72"/>
      <c r="HWE844" s="72"/>
      <c r="HWF844" s="72"/>
      <c r="HWG844" s="72"/>
      <c r="HWH844" s="72"/>
      <c r="HWI844" s="72"/>
      <c r="HWJ844" s="72"/>
      <c r="HWK844" s="71"/>
      <c r="HWL844" s="71"/>
      <c r="HWM844" s="71"/>
      <c r="HWN844" s="71"/>
      <c r="HWO844" s="71"/>
      <c r="HWP844" s="71"/>
      <c r="HWQ844" s="71"/>
      <c r="HWR844" s="72"/>
      <c r="HWS844" s="72"/>
      <c r="HWT844" s="72"/>
      <c r="HWU844" s="72"/>
      <c r="HWV844" s="72"/>
      <c r="HWW844" s="72"/>
      <c r="HWX844" s="72"/>
      <c r="HWY844" s="72"/>
      <c r="HWZ844" s="72"/>
      <c r="HXA844" s="71"/>
      <c r="HXB844" s="71"/>
      <c r="HXC844" s="71"/>
      <c r="HXD844" s="71"/>
      <c r="HXE844" s="71"/>
      <c r="HXF844" s="71"/>
      <c r="HXG844" s="71"/>
      <c r="HXH844" s="72"/>
      <c r="HXI844" s="72"/>
      <c r="HXJ844" s="72"/>
      <c r="HXK844" s="72"/>
      <c r="HXL844" s="72"/>
      <c r="HXM844" s="72"/>
      <c r="HXN844" s="72"/>
      <c r="HXO844" s="72"/>
      <c r="HXP844" s="72"/>
      <c r="HXQ844" s="71"/>
      <c r="HXR844" s="71"/>
      <c r="HXS844" s="71"/>
      <c r="HXT844" s="71"/>
      <c r="HXU844" s="71"/>
      <c r="HXV844" s="71"/>
      <c r="HXW844" s="71"/>
      <c r="HXX844" s="72"/>
      <c r="HXY844" s="72"/>
      <c r="HXZ844" s="72"/>
      <c r="HYA844" s="72"/>
      <c r="HYB844" s="72"/>
      <c r="HYC844" s="72"/>
      <c r="HYD844" s="72"/>
      <c r="HYE844" s="72"/>
      <c r="HYF844" s="72"/>
      <c r="HYG844" s="71"/>
      <c r="HYH844" s="71"/>
      <c r="HYI844" s="71"/>
      <c r="HYJ844" s="71"/>
      <c r="HYK844" s="71"/>
      <c r="HYL844" s="71"/>
      <c r="HYM844" s="71"/>
      <c r="HYN844" s="72"/>
      <c r="HYO844" s="72"/>
      <c r="HYP844" s="72"/>
      <c r="HYQ844" s="72"/>
      <c r="HYR844" s="72"/>
      <c r="HYS844" s="72"/>
      <c r="HYT844" s="72"/>
      <c r="HYU844" s="72"/>
      <c r="HYV844" s="72"/>
      <c r="HYW844" s="71"/>
      <c r="HYX844" s="71"/>
      <c r="HYY844" s="71"/>
      <c r="HYZ844" s="71"/>
      <c r="HZA844" s="71"/>
      <c r="HZB844" s="71"/>
      <c r="HZC844" s="71"/>
      <c r="HZD844" s="72"/>
      <c r="HZE844" s="72"/>
      <c r="HZF844" s="72"/>
      <c r="HZG844" s="72"/>
      <c r="HZH844" s="72"/>
      <c r="HZI844" s="72"/>
      <c r="HZJ844" s="72"/>
      <c r="HZK844" s="72"/>
      <c r="HZL844" s="72"/>
      <c r="HZM844" s="71"/>
      <c r="HZN844" s="71"/>
      <c r="HZO844" s="71"/>
      <c r="HZP844" s="71"/>
      <c r="HZQ844" s="71"/>
      <c r="HZR844" s="71"/>
      <c r="HZS844" s="71"/>
      <c r="HZT844" s="72"/>
      <c r="HZU844" s="72"/>
      <c r="HZV844" s="72"/>
      <c r="HZW844" s="72"/>
      <c r="HZX844" s="72"/>
      <c r="HZY844" s="72"/>
      <c r="HZZ844" s="72"/>
      <c r="IAA844" s="72"/>
      <c r="IAB844" s="72"/>
      <c r="IAC844" s="71"/>
      <c r="IAD844" s="71"/>
      <c r="IAE844" s="71"/>
      <c r="IAF844" s="71"/>
      <c r="IAG844" s="71"/>
      <c r="IAH844" s="71"/>
      <c r="IAI844" s="71"/>
      <c r="IAJ844" s="72"/>
      <c r="IAK844" s="72"/>
      <c r="IAL844" s="72"/>
      <c r="IAM844" s="72"/>
      <c r="IAN844" s="72"/>
      <c r="IAO844" s="72"/>
      <c r="IAP844" s="72"/>
      <c r="IAQ844" s="72"/>
      <c r="IAR844" s="72"/>
      <c r="IAS844" s="71"/>
      <c r="IAT844" s="71"/>
      <c r="IAU844" s="71"/>
      <c r="IAV844" s="71"/>
      <c r="IAW844" s="71"/>
      <c r="IAX844" s="71"/>
      <c r="IAY844" s="71"/>
      <c r="IAZ844" s="72"/>
      <c r="IBA844" s="72"/>
      <c r="IBB844" s="72"/>
      <c r="IBC844" s="72"/>
      <c r="IBD844" s="72"/>
      <c r="IBE844" s="72"/>
      <c r="IBF844" s="72"/>
      <c r="IBG844" s="72"/>
      <c r="IBH844" s="72"/>
      <c r="IBI844" s="71"/>
      <c r="IBJ844" s="71"/>
      <c r="IBK844" s="71"/>
      <c r="IBL844" s="71"/>
      <c r="IBM844" s="71"/>
      <c r="IBN844" s="71"/>
      <c r="IBO844" s="71"/>
      <c r="IBP844" s="72"/>
      <c r="IBQ844" s="72"/>
      <c r="IBR844" s="72"/>
      <c r="IBS844" s="72"/>
      <c r="IBT844" s="72"/>
      <c r="IBU844" s="72"/>
      <c r="IBV844" s="72"/>
      <c r="IBW844" s="72"/>
      <c r="IBX844" s="72"/>
      <c r="IBY844" s="71"/>
      <c r="IBZ844" s="71"/>
      <c r="ICA844" s="71"/>
      <c r="ICB844" s="71"/>
      <c r="ICC844" s="71"/>
      <c r="ICD844" s="71"/>
      <c r="ICE844" s="71"/>
      <c r="ICF844" s="72"/>
      <c r="ICG844" s="72"/>
      <c r="ICH844" s="72"/>
      <c r="ICI844" s="72"/>
      <c r="ICJ844" s="72"/>
      <c r="ICK844" s="72"/>
      <c r="ICL844" s="72"/>
      <c r="ICM844" s="72"/>
      <c r="ICN844" s="72"/>
      <c r="ICO844" s="71"/>
      <c r="ICP844" s="71"/>
      <c r="ICQ844" s="71"/>
      <c r="ICR844" s="71"/>
      <c r="ICS844" s="71"/>
      <c r="ICT844" s="71"/>
      <c r="ICU844" s="71"/>
      <c r="ICV844" s="72"/>
      <c r="ICW844" s="72"/>
      <c r="ICX844" s="72"/>
      <c r="ICY844" s="72"/>
      <c r="ICZ844" s="72"/>
      <c r="IDA844" s="72"/>
      <c r="IDB844" s="72"/>
      <c r="IDC844" s="72"/>
      <c r="IDD844" s="72"/>
      <c r="IDE844" s="71"/>
      <c r="IDF844" s="71"/>
      <c r="IDG844" s="71"/>
      <c r="IDH844" s="71"/>
      <c r="IDI844" s="71"/>
      <c r="IDJ844" s="71"/>
      <c r="IDK844" s="71"/>
      <c r="IDL844" s="72"/>
      <c r="IDM844" s="72"/>
      <c r="IDN844" s="72"/>
      <c r="IDO844" s="72"/>
      <c r="IDP844" s="72"/>
      <c r="IDQ844" s="72"/>
      <c r="IDR844" s="72"/>
      <c r="IDS844" s="72"/>
      <c r="IDT844" s="72"/>
      <c r="IDU844" s="71"/>
      <c r="IDV844" s="71"/>
      <c r="IDW844" s="71"/>
      <c r="IDX844" s="71"/>
      <c r="IDY844" s="71"/>
      <c r="IDZ844" s="71"/>
      <c r="IEA844" s="71"/>
      <c r="IEB844" s="72"/>
      <c r="IEC844" s="72"/>
      <c r="IED844" s="72"/>
      <c r="IEE844" s="72"/>
      <c r="IEF844" s="72"/>
      <c r="IEG844" s="72"/>
      <c r="IEH844" s="72"/>
      <c r="IEI844" s="72"/>
      <c r="IEJ844" s="72"/>
      <c r="IEK844" s="71"/>
      <c r="IEL844" s="71"/>
      <c r="IEM844" s="71"/>
      <c r="IEN844" s="71"/>
      <c r="IEO844" s="71"/>
      <c r="IEP844" s="71"/>
      <c r="IEQ844" s="71"/>
      <c r="IER844" s="72"/>
      <c r="IES844" s="72"/>
      <c r="IET844" s="72"/>
      <c r="IEU844" s="72"/>
      <c r="IEV844" s="72"/>
      <c r="IEW844" s="72"/>
      <c r="IEX844" s="72"/>
      <c r="IEY844" s="72"/>
      <c r="IEZ844" s="72"/>
      <c r="IFA844" s="71"/>
      <c r="IFB844" s="71"/>
      <c r="IFC844" s="71"/>
      <c r="IFD844" s="71"/>
      <c r="IFE844" s="71"/>
      <c r="IFF844" s="71"/>
      <c r="IFG844" s="71"/>
      <c r="IFH844" s="72"/>
      <c r="IFI844" s="72"/>
      <c r="IFJ844" s="72"/>
      <c r="IFK844" s="72"/>
      <c r="IFL844" s="72"/>
      <c r="IFM844" s="72"/>
      <c r="IFN844" s="72"/>
      <c r="IFO844" s="72"/>
      <c r="IFP844" s="72"/>
      <c r="IFQ844" s="71"/>
      <c r="IFR844" s="71"/>
      <c r="IFS844" s="71"/>
      <c r="IFT844" s="71"/>
      <c r="IFU844" s="71"/>
      <c r="IFV844" s="71"/>
      <c r="IFW844" s="71"/>
      <c r="IFX844" s="72"/>
      <c r="IFY844" s="72"/>
      <c r="IFZ844" s="72"/>
      <c r="IGA844" s="72"/>
      <c r="IGB844" s="72"/>
      <c r="IGC844" s="72"/>
      <c r="IGD844" s="72"/>
      <c r="IGE844" s="72"/>
      <c r="IGF844" s="72"/>
      <c r="IGG844" s="71"/>
      <c r="IGH844" s="71"/>
      <c r="IGI844" s="71"/>
      <c r="IGJ844" s="71"/>
      <c r="IGK844" s="71"/>
      <c r="IGL844" s="71"/>
      <c r="IGM844" s="71"/>
      <c r="IGN844" s="72"/>
      <c r="IGO844" s="72"/>
      <c r="IGP844" s="72"/>
      <c r="IGQ844" s="72"/>
      <c r="IGR844" s="72"/>
      <c r="IGS844" s="72"/>
      <c r="IGT844" s="72"/>
      <c r="IGU844" s="72"/>
      <c r="IGV844" s="72"/>
      <c r="IGW844" s="71"/>
      <c r="IGX844" s="71"/>
      <c r="IGY844" s="71"/>
      <c r="IGZ844" s="71"/>
      <c r="IHA844" s="71"/>
      <c r="IHB844" s="71"/>
      <c r="IHC844" s="71"/>
      <c r="IHD844" s="72"/>
      <c r="IHE844" s="72"/>
      <c r="IHF844" s="72"/>
      <c r="IHG844" s="72"/>
      <c r="IHH844" s="72"/>
      <c r="IHI844" s="72"/>
      <c r="IHJ844" s="72"/>
      <c r="IHK844" s="72"/>
      <c r="IHL844" s="72"/>
      <c r="IHM844" s="71"/>
      <c r="IHN844" s="71"/>
      <c r="IHO844" s="71"/>
      <c r="IHP844" s="71"/>
      <c r="IHQ844" s="71"/>
      <c r="IHR844" s="71"/>
      <c r="IHS844" s="71"/>
      <c r="IHT844" s="72"/>
      <c r="IHU844" s="72"/>
      <c r="IHV844" s="72"/>
      <c r="IHW844" s="72"/>
      <c r="IHX844" s="72"/>
      <c r="IHY844" s="72"/>
      <c r="IHZ844" s="72"/>
      <c r="IIA844" s="72"/>
      <c r="IIB844" s="72"/>
      <c r="IIC844" s="71"/>
      <c r="IID844" s="71"/>
      <c r="IIE844" s="71"/>
      <c r="IIF844" s="71"/>
      <c r="IIG844" s="71"/>
      <c r="IIH844" s="71"/>
      <c r="III844" s="71"/>
      <c r="IIJ844" s="72"/>
      <c r="IIK844" s="72"/>
      <c r="IIL844" s="72"/>
      <c r="IIM844" s="72"/>
      <c r="IIN844" s="72"/>
      <c r="IIO844" s="72"/>
      <c r="IIP844" s="72"/>
      <c r="IIQ844" s="72"/>
      <c r="IIR844" s="72"/>
      <c r="IIS844" s="71"/>
      <c r="IIT844" s="71"/>
      <c r="IIU844" s="71"/>
      <c r="IIV844" s="71"/>
      <c r="IIW844" s="71"/>
      <c r="IIX844" s="71"/>
      <c r="IIY844" s="71"/>
      <c r="IIZ844" s="72"/>
      <c r="IJA844" s="72"/>
      <c r="IJB844" s="72"/>
      <c r="IJC844" s="72"/>
      <c r="IJD844" s="72"/>
      <c r="IJE844" s="72"/>
      <c r="IJF844" s="72"/>
      <c r="IJG844" s="72"/>
      <c r="IJH844" s="72"/>
      <c r="IJI844" s="71"/>
      <c r="IJJ844" s="71"/>
      <c r="IJK844" s="71"/>
      <c r="IJL844" s="71"/>
      <c r="IJM844" s="71"/>
      <c r="IJN844" s="71"/>
      <c r="IJO844" s="71"/>
      <c r="IJP844" s="72"/>
      <c r="IJQ844" s="72"/>
      <c r="IJR844" s="72"/>
      <c r="IJS844" s="72"/>
      <c r="IJT844" s="72"/>
      <c r="IJU844" s="72"/>
      <c r="IJV844" s="72"/>
      <c r="IJW844" s="72"/>
      <c r="IJX844" s="72"/>
      <c r="IJY844" s="71"/>
      <c r="IJZ844" s="71"/>
      <c r="IKA844" s="71"/>
      <c r="IKB844" s="71"/>
      <c r="IKC844" s="71"/>
      <c r="IKD844" s="71"/>
      <c r="IKE844" s="71"/>
      <c r="IKF844" s="72"/>
      <c r="IKG844" s="72"/>
      <c r="IKH844" s="72"/>
      <c r="IKI844" s="72"/>
      <c r="IKJ844" s="72"/>
      <c r="IKK844" s="72"/>
      <c r="IKL844" s="72"/>
      <c r="IKM844" s="72"/>
      <c r="IKN844" s="72"/>
      <c r="IKO844" s="71"/>
      <c r="IKP844" s="71"/>
      <c r="IKQ844" s="71"/>
      <c r="IKR844" s="71"/>
      <c r="IKS844" s="71"/>
      <c r="IKT844" s="71"/>
      <c r="IKU844" s="71"/>
      <c r="IKV844" s="72"/>
      <c r="IKW844" s="72"/>
      <c r="IKX844" s="72"/>
      <c r="IKY844" s="72"/>
      <c r="IKZ844" s="72"/>
      <c r="ILA844" s="72"/>
      <c r="ILB844" s="72"/>
      <c r="ILC844" s="72"/>
      <c r="ILD844" s="72"/>
      <c r="ILE844" s="71"/>
      <c r="ILF844" s="71"/>
      <c r="ILG844" s="71"/>
      <c r="ILH844" s="71"/>
      <c r="ILI844" s="71"/>
      <c r="ILJ844" s="71"/>
      <c r="ILK844" s="71"/>
      <c r="ILL844" s="72"/>
      <c r="ILM844" s="72"/>
      <c r="ILN844" s="72"/>
      <c r="ILO844" s="72"/>
      <c r="ILP844" s="72"/>
      <c r="ILQ844" s="72"/>
      <c r="ILR844" s="72"/>
      <c r="ILS844" s="72"/>
      <c r="ILT844" s="72"/>
      <c r="ILU844" s="71"/>
      <c r="ILV844" s="71"/>
      <c r="ILW844" s="71"/>
      <c r="ILX844" s="71"/>
      <c r="ILY844" s="71"/>
      <c r="ILZ844" s="71"/>
      <c r="IMA844" s="71"/>
      <c r="IMB844" s="72"/>
      <c r="IMC844" s="72"/>
      <c r="IMD844" s="72"/>
      <c r="IME844" s="72"/>
      <c r="IMF844" s="72"/>
      <c r="IMG844" s="72"/>
      <c r="IMH844" s="72"/>
      <c r="IMI844" s="72"/>
      <c r="IMJ844" s="72"/>
      <c r="IMK844" s="71"/>
      <c r="IML844" s="71"/>
      <c r="IMM844" s="71"/>
      <c r="IMN844" s="71"/>
      <c r="IMO844" s="71"/>
      <c r="IMP844" s="71"/>
      <c r="IMQ844" s="71"/>
      <c r="IMR844" s="72"/>
      <c r="IMS844" s="72"/>
      <c r="IMT844" s="72"/>
      <c r="IMU844" s="72"/>
      <c r="IMV844" s="72"/>
      <c r="IMW844" s="72"/>
      <c r="IMX844" s="72"/>
      <c r="IMY844" s="72"/>
      <c r="IMZ844" s="72"/>
      <c r="INA844" s="71"/>
      <c r="INB844" s="71"/>
      <c r="INC844" s="71"/>
      <c r="IND844" s="71"/>
      <c r="INE844" s="71"/>
      <c r="INF844" s="71"/>
      <c r="ING844" s="71"/>
      <c r="INH844" s="72"/>
      <c r="INI844" s="72"/>
      <c r="INJ844" s="72"/>
      <c r="INK844" s="72"/>
      <c r="INL844" s="72"/>
      <c r="INM844" s="72"/>
      <c r="INN844" s="72"/>
      <c r="INO844" s="72"/>
      <c r="INP844" s="72"/>
      <c r="INQ844" s="71"/>
      <c r="INR844" s="71"/>
      <c r="INS844" s="71"/>
      <c r="INT844" s="71"/>
      <c r="INU844" s="71"/>
      <c r="INV844" s="71"/>
      <c r="INW844" s="71"/>
      <c r="INX844" s="72"/>
      <c r="INY844" s="72"/>
      <c r="INZ844" s="72"/>
      <c r="IOA844" s="72"/>
      <c r="IOB844" s="72"/>
      <c r="IOC844" s="72"/>
      <c r="IOD844" s="72"/>
      <c r="IOE844" s="72"/>
      <c r="IOF844" s="72"/>
      <c r="IOG844" s="71"/>
      <c r="IOH844" s="71"/>
      <c r="IOI844" s="71"/>
      <c r="IOJ844" s="71"/>
      <c r="IOK844" s="71"/>
      <c r="IOL844" s="71"/>
      <c r="IOM844" s="71"/>
      <c r="ION844" s="72"/>
      <c r="IOO844" s="72"/>
      <c r="IOP844" s="72"/>
      <c r="IOQ844" s="72"/>
      <c r="IOR844" s="72"/>
      <c r="IOS844" s="72"/>
      <c r="IOT844" s="72"/>
      <c r="IOU844" s="72"/>
      <c r="IOV844" s="72"/>
      <c r="IOW844" s="71"/>
      <c r="IOX844" s="71"/>
      <c r="IOY844" s="71"/>
      <c r="IOZ844" s="71"/>
      <c r="IPA844" s="71"/>
      <c r="IPB844" s="71"/>
      <c r="IPC844" s="71"/>
      <c r="IPD844" s="72"/>
      <c r="IPE844" s="72"/>
      <c r="IPF844" s="72"/>
      <c r="IPG844" s="72"/>
      <c r="IPH844" s="72"/>
      <c r="IPI844" s="72"/>
      <c r="IPJ844" s="72"/>
      <c r="IPK844" s="72"/>
      <c r="IPL844" s="72"/>
      <c r="IPM844" s="71"/>
      <c r="IPN844" s="71"/>
      <c r="IPO844" s="71"/>
      <c r="IPP844" s="71"/>
      <c r="IPQ844" s="71"/>
      <c r="IPR844" s="71"/>
      <c r="IPS844" s="71"/>
      <c r="IPT844" s="72"/>
      <c r="IPU844" s="72"/>
      <c r="IPV844" s="72"/>
      <c r="IPW844" s="72"/>
      <c r="IPX844" s="72"/>
      <c r="IPY844" s="72"/>
      <c r="IPZ844" s="72"/>
      <c r="IQA844" s="72"/>
      <c r="IQB844" s="72"/>
      <c r="IQC844" s="71"/>
      <c r="IQD844" s="71"/>
      <c r="IQE844" s="71"/>
      <c r="IQF844" s="71"/>
      <c r="IQG844" s="71"/>
      <c r="IQH844" s="71"/>
      <c r="IQI844" s="71"/>
      <c r="IQJ844" s="72"/>
      <c r="IQK844" s="72"/>
      <c r="IQL844" s="72"/>
      <c r="IQM844" s="72"/>
      <c r="IQN844" s="72"/>
      <c r="IQO844" s="72"/>
      <c r="IQP844" s="72"/>
      <c r="IQQ844" s="72"/>
      <c r="IQR844" s="72"/>
      <c r="IQS844" s="71"/>
      <c r="IQT844" s="71"/>
      <c r="IQU844" s="71"/>
      <c r="IQV844" s="71"/>
      <c r="IQW844" s="71"/>
      <c r="IQX844" s="71"/>
      <c r="IQY844" s="71"/>
      <c r="IQZ844" s="72"/>
      <c r="IRA844" s="72"/>
      <c r="IRB844" s="72"/>
      <c r="IRC844" s="72"/>
      <c r="IRD844" s="72"/>
      <c r="IRE844" s="72"/>
      <c r="IRF844" s="72"/>
      <c r="IRG844" s="72"/>
      <c r="IRH844" s="72"/>
      <c r="IRI844" s="71"/>
      <c r="IRJ844" s="71"/>
      <c r="IRK844" s="71"/>
      <c r="IRL844" s="71"/>
      <c r="IRM844" s="71"/>
      <c r="IRN844" s="71"/>
      <c r="IRO844" s="71"/>
      <c r="IRP844" s="72"/>
      <c r="IRQ844" s="72"/>
      <c r="IRR844" s="72"/>
      <c r="IRS844" s="72"/>
      <c r="IRT844" s="72"/>
      <c r="IRU844" s="72"/>
      <c r="IRV844" s="72"/>
      <c r="IRW844" s="72"/>
      <c r="IRX844" s="72"/>
      <c r="IRY844" s="71"/>
      <c r="IRZ844" s="71"/>
      <c r="ISA844" s="71"/>
      <c r="ISB844" s="71"/>
      <c r="ISC844" s="71"/>
      <c r="ISD844" s="71"/>
      <c r="ISE844" s="71"/>
      <c r="ISF844" s="72"/>
      <c r="ISG844" s="72"/>
      <c r="ISH844" s="72"/>
      <c r="ISI844" s="72"/>
      <c r="ISJ844" s="72"/>
      <c r="ISK844" s="72"/>
      <c r="ISL844" s="72"/>
      <c r="ISM844" s="72"/>
      <c r="ISN844" s="72"/>
      <c r="ISO844" s="71"/>
      <c r="ISP844" s="71"/>
      <c r="ISQ844" s="71"/>
      <c r="ISR844" s="71"/>
      <c r="ISS844" s="71"/>
      <c r="IST844" s="71"/>
      <c r="ISU844" s="71"/>
      <c r="ISV844" s="72"/>
      <c r="ISW844" s="72"/>
      <c r="ISX844" s="72"/>
      <c r="ISY844" s="72"/>
      <c r="ISZ844" s="72"/>
      <c r="ITA844" s="72"/>
      <c r="ITB844" s="72"/>
      <c r="ITC844" s="72"/>
      <c r="ITD844" s="72"/>
      <c r="ITE844" s="71"/>
      <c r="ITF844" s="71"/>
      <c r="ITG844" s="71"/>
      <c r="ITH844" s="71"/>
      <c r="ITI844" s="71"/>
      <c r="ITJ844" s="71"/>
      <c r="ITK844" s="71"/>
      <c r="ITL844" s="72"/>
      <c r="ITM844" s="72"/>
      <c r="ITN844" s="72"/>
      <c r="ITO844" s="72"/>
      <c r="ITP844" s="72"/>
      <c r="ITQ844" s="72"/>
      <c r="ITR844" s="72"/>
      <c r="ITS844" s="72"/>
      <c r="ITT844" s="72"/>
      <c r="ITU844" s="71"/>
      <c r="ITV844" s="71"/>
      <c r="ITW844" s="71"/>
      <c r="ITX844" s="71"/>
      <c r="ITY844" s="71"/>
      <c r="ITZ844" s="71"/>
      <c r="IUA844" s="71"/>
      <c r="IUB844" s="72"/>
      <c r="IUC844" s="72"/>
      <c r="IUD844" s="72"/>
      <c r="IUE844" s="72"/>
      <c r="IUF844" s="72"/>
      <c r="IUG844" s="72"/>
      <c r="IUH844" s="72"/>
      <c r="IUI844" s="72"/>
      <c r="IUJ844" s="72"/>
      <c r="IUK844" s="71"/>
      <c r="IUL844" s="71"/>
      <c r="IUM844" s="71"/>
      <c r="IUN844" s="71"/>
      <c r="IUO844" s="71"/>
      <c r="IUP844" s="71"/>
      <c r="IUQ844" s="71"/>
      <c r="IUR844" s="72"/>
      <c r="IUS844" s="72"/>
      <c r="IUT844" s="72"/>
      <c r="IUU844" s="72"/>
      <c r="IUV844" s="72"/>
      <c r="IUW844" s="72"/>
      <c r="IUX844" s="72"/>
      <c r="IUY844" s="72"/>
      <c r="IUZ844" s="72"/>
      <c r="IVA844" s="71"/>
      <c r="IVB844" s="71"/>
      <c r="IVC844" s="71"/>
      <c r="IVD844" s="71"/>
      <c r="IVE844" s="71"/>
      <c r="IVF844" s="71"/>
      <c r="IVG844" s="71"/>
      <c r="IVH844" s="72"/>
      <c r="IVI844" s="72"/>
      <c r="IVJ844" s="72"/>
      <c r="IVK844" s="72"/>
      <c r="IVL844" s="72"/>
      <c r="IVM844" s="72"/>
      <c r="IVN844" s="72"/>
      <c r="IVO844" s="72"/>
      <c r="IVP844" s="72"/>
      <c r="IVQ844" s="71"/>
      <c r="IVR844" s="71"/>
      <c r="IVS844" s="71"/>
      <c r="IVT844" s="71"/>
      <c r="IVU844" s="71"/>
      <c r="IVV844" s="71"/>
      <c r="IVW844" s="71"/>
      <c r="IVX844" s="72"/>
      <c r="IVY844" s="72"/>
      <c r="IVZ844" s="72"/>
      <c r="IWA844" s="72"/>
      <c r="IWB844" s="72"/>
      <c r="IWC844" s="72"/>
      <c r="IWD844" s="72"/>
      <c r="IWE844" s="72"/>
      <c r="IWF844" s="72"/>
      <c r="IWG844" s="71"/>
      <c r="IWH844" s="71"/>
      <c r="IWI844" s="71"/>
      <c r="IWJ844" s="71"/>
      <c r="IWK844" s="71"/>
      <c r="IWL844" s="71"/>
      <c r="IWM844" s="71"/>
      <c r="IWN844" s="72"/>
      <c r="IWO844" s="72"/>
      <c r="IWP844" s="72"/>
      <c r="IWQ844" s="72"/>
      <c r="IWR844" s="72"/>
      <c r="IWS844" s="72"/>
      <c r="IWT844" s="72"/>
      <c r="IWU844" s="72"/>
      <c r="IWV844" s="72"/>
      <c r="IWW844" s="71"/>
      <c r="IWX844" s="71"/>
      <c r="IWY844" s="71"/>
      <c r="IWZ844" s="71"/>
      <c r="IXA844" s="71"/>
      <c r="IXB844" s="71"/>
      <c r="IXC844" s="71"/>
      <c r="IXD844" s="72"/>
      <c r="IXE844" s="72"/>
      <c r="IXF844" s="72"/>
      <c r="IXG844" s="72"/>
      <c r="IXH844" s="72"/>
      <c r="IXI844" s="72"/>
      <c r="IXJ844" s="72"/>
      <c r="IXK844" s="72"/>
      <c r="IXL844" s="72"/>
      <c r="IXM844" s="71"/>
      <c r="IXN844" s="71"/>
      <c r="IXO844" s="71"/>
      <c r="IXP844" s="71"/>
      <c r="IXQ844" s="71"/>
      <c r="IXR844" s="71"/>
      <c r="IXS844" s="71"/>
      <c r="IXT844" s="72"/>
      <c r="IXU844" s="72"/>
      <c r="IXV844" s="72"/>
      <c r="IXW844" s="72"/>
      <c r="IXX844" s="72"/>
      <c r="IXY844" s="72"/>
      <c r="IXZ844" s="72"/>
      <c r="IYA844" s="72"/>
      <c r="IYB844" s="72"/>
      <c r="IYC844" s="71"/>
      <c r="IYD844" s="71"/>
      <c r="IYE844" s="71"/>
      <c r="IYF844" s="71"/>
      <c r="IYG844" s="71"/>
      <c r="IYH844" s="71"/>
      <c r="IYI844" s="71"/>
      <c r="IYJ844" s="72"/>
      <c r="IYK844" s="72"/>
      <c r="IYL844" s="72"/>
      <c r="IYM844" s="72"/>
      <c r="IYN844" s="72"/>
      <c r="IYO844" s="72"/>
      <c r="IYP844" s="72"/>
      <c r="IYQ844" s="72"/>
      <c r="IYR844" s="72"/>
      <c r="IYS844" s="71"/>
      <c r="IYT844" s="71"/>
      <c r="IYU844" s="71"/>
      <c r="IYV844" s="71"/>
      <c r="IYW844" s="71"/>
      <c r="IYX844" s="71"/>
      <c r="IYY844" s="71"/>
      <c r="IYZ844" s="72"/>
      <c r="IZA844" s="72"/>
      <c r="IZB844" s="72"/>
      <c r="IZC844" s="72"/>
      <c r="IZD844" s="72"/>
      <c r="IZE844" s="72"/>
      <c r="IZF844" s="72"/>
      <c r="IZG844" s="72"/>
      <c r="IZH844" s="72"/>
      <c r="IZI844" s="71"/>
      <c r="IZJ844" s="71"/>
      <c r="IZK844" s="71"/>
      <c r="IZL844" s="71"/>
      <c r="IZM844" s="71"/>
      <c r="IZN844" s="71"/>
      <c r="IZO844" s="71"/>
      <c r="IZP844" s="72"/>
      <c r="IZQ844" s="72"/>
      <c r="IZR844" s="72"/>
      <c r="IZS844" s="72"/>
      <c r="IZT844" s="72"/>
      <c r="IZU844" s="72"/>
      <c r="IZV844" s="72"/>
      <c r="IZW844" s="72"/>
      <c r="IZX844" s="72"/>
      <c r="IZY844" s="71"/>
      <c r="IZZ844" s="71"/>
      <c r="JAA844" s="71"/>
      <c r="JAB844" s="71"/>
      <c r="JAC844" s="71"/>
      <c r="JAD844" s="71"/>
      <c r="JAE844" s="71"/>
      <c r="JAF844" s="72"/>
      <c r="JAG844" s="72"/>
      <c r="JAH844" s="72"/>
      <c r="JAI844" s="72"/>
      <c r="JAJ844" s="72"/>
      <c r="JAK844" s="72"/>
      <c r="JAL844" s="72"/>
      <c r="JAM844" s="72"/>
      <c r="JAN844" s="72"/>
      <c r="JAO844" s="71"/>
      <c r="JAP844" s="71"/>
      <c r="JAQ844" s="71"/>
      <c r="JAR844" s="71"/>
      <c r="JAS844" s="71"/>
      <c r="JAT844" s="71"/>
      <c r="JAU844" s="71"/>
      <c r="JAV844" s="72"/>
      <c r="JAW844" s="72"/>
      <c r="JAX844" s="72"/>
      <c r="JAY844" s="72"/>
      <c r="JAZ844" s="72"/>
      <c r="JBA844" s="72"/>
      <c r="JBB844" s="72"/>
      <c r="JBC844" s="72"/>
      <c r="JBD844" s="72"/>
      <c r="JBE844" s="71"/>
      <c r="JBF844" s="71"/>
      <c r="JBG844" s="71"/>
      <c r="JBH844" s="71"/>
      <c r="JBI844" s="71"/>
      <c r="JBJ844" s="71"/>
      <c r="JBK844" s="71"/>
      <c r="JBL844" s="72"/>
      <c r="JBM844" s="72"/>
      <c r="JBN844" s="72"/>
      <c r="JBO844" s="72"/>
      <c r="JBP844" s="72"/>
      <c r="JBQ844" s="72"/>
      <c r="JBR844" s="72"/>
      <c r="JBS844" s="72"/>
      <c r="JBT844" s="72"/>
      <c r="JBU844" s="71"/>
      <c r="JBV844" s="71"/>
      <c r="JBW844" s="71"/>
      <c r="JBX844" s="71"/>
      <c r="JBY844" s="71"/>
      <c r="JBZ844" s="71"/>
      <c r="JCA844" s="71"/>
      <c r="JCB844" s="72"/>
      <c r="JCC844" s="72"/>
      <c r="JCD844" s="72"/>
      <c r="JCE844" s="72"/>
      <c r="JCF844" s="72"/>
      <c r="JCG844" s="72"/>
      <c r="JCH844" s="72"/>
      <c r="JCI844" s="72"/>
      <c r="JCJ844" s="72"/>
      <c r="JCK844" s="71"/>
      <c r="JCL844" s="71"/>
      <c r="JCM844" s="71"/>
      <c r="JCN844" s="71"/>
      <c r="JCO844" s="71"/>
      <c r="JCP844" s="71"/>
      <c r="JCQ844" s="71"/>
      <c r="JCR844" s="72"/>
      <c r="JCS844" s="72"/>
      <c r="JCT844" s="72"/>
      <c r="JCU844" s="72"/>
      <c r="JCV844" s="72"/>
      <c r="JCW844" s="72"/>
      <c r="JCX844" s="72"/>
      <c r="JCY844" s="72"/>
      <c r="JCZ844" s="72"/>
      <c r="JDA844" s="71"/>
      <c r="JDB844" s="71"/>
      <c r="JDC844" s="71"/>
      <c r="JDD844" s="71"/>
      <c r="JDE844" s="71"/>
      <c r="JDF844" s="71"/>
      <c r="JDG844" s="71"/>
      <c r="JDH844" s="72"/>
      <c r="JDI844" s="72"/>
      <c r="JDJ844" s="72"/>
      <c r="JDK844" s="72"/>
      <c r="JDL844" s="72"/>
      <c r="JDM844" s="72"/>
      <c r="JDN844" s="72"/>
      <c r="JDO844" s="72"/>
      <c r="JDP844" s="72"/>
      <c r="JDQ844" s="71"/>
      <c r="JDR844" s="71"/>
      <c r="JDS844" s="71"/>
      <c r="JDT844" s="71"/>
      <c r="JDU844" s="71"/>
      <c r="JDV844" s="71"/>
      <c r="JDW844" s="71"/>
      <c r="JDX844" s="72"/>
      <c r="JDY844" s="72"/>
      <c r="JDZ844" s="72"/>
      <c r="JEA844" s="72"/>
      <c r="JEB844" s="72"/>
      <c r="JEC844" s="72"/>
      <c r="JED844" s="72"/>
      <c r="JEE844" s="72"/>
      <c r="JEF844" s="72"/>
      <c r="JEG844" s="71"/>
      <c r="JEH844" s="71"/>
      <c r="JEI844" s="71"/>
      <c r="JEJ844" s="71"/>
      <c r="JEK844" s="71"/>
      <c r="JEL844" s="71"/>
      <c r="JEM844" s="71"/>
      <c r="JEN844" s="72"/>
      <c r="JEO844" s="72"/>
      <c r="JEP844" s="72"/>
      <c r="JEQ844" s="72"/>
      <c r="JER844" s="72"/>
      <c r="JES844" s="72"/>
      <c r="JET844" s="72"/>
      <c r="JEU844" s="72"/>
      <c r="JEV844" s="72"/>
      <c r="JEW844" s="71"/>
      <c r="JEX844" s="71"/>
      <c r="JEY844" s="71"/>
      <c r="JEZ844" s="71"/>
      <c r="JFA844" s="71"/>
      <c r="JFB844" s="71"/>
      <c r="JFC844" s="71"/>
      <c r="JFD844" s="72"/>
      <c r="JFE844" s="72"/>
      <c r="JFF844" s="72"/>
      <c r="JFG844" s="72"/>
      <c r="JFH844" s="72"/>
      <c r="JFI844" s="72"/>
      <c r="JFJ844" s="72"/>
      <c r="JFK844" s="72"/>
      <c r="JFL844" s="72"/>
      <c r="JFM844" s="71"/>
      <c r="JFN844" s="71"/>
      <c r="JFO844" s="71"/>
      <c r="JFP844" s="71"/>
      <c r="JFQ844" s="71"/>
      <c r="JFR844" s="71"/>
      <c r="JFS844" s="71"/>
      <c r="JFT844" s="72"/>
      <c r="JFU844" s="72"/>
      <c r="JFV844" s="72"/>
      <c r="JFW844" s="72"/>
      <c r="JFX844" s="72"/>
      <c r="JFY844" s="72"/>
      <c r="JFZ844" s="72"/>
      <c r="JGA844" s="72"/>
      <c r="JGB844" s="72"/>
      <c r="JGC844" s="71"/>
      <c r="JGD844" s="71"/>
      <c r="JGE844" s="71"/>
      <c r="JGF844" s="71"/>
      <c r="JGG844" s="71"/>
      <c r="JGH844" s="71"/>
      <c r="JGI844" s="71"/>
      <c r="JGJ844" s="72"/>
      <c r="JGK844" s="72"/>
      <c r="JGL844" s="72"/>
      <c r="JGM844" s="72"/>
      <c r="JGN844" s="72"/>
      <c r="JGO844" s="72"/>
      <c r="JGP844" s="72"/>
      <c r="JGQ844" s="72"/>
      <c r="JGR844" s="72"/>
      <c r="JGS844" s="71"/>
      <c r="JGT844" s="71"/>
      <c r="JGU844" s="71"/>
      <c r="JGV844" s="71"/>
      <c r="JGW844" s="71"/>
      <c r="JGX844" s="71"/>
      <c r="JGY844" s="71"/>
      <c r="JGZ844" s="72"/>
      <c r="JHA844" s="72"/>
      <c r="JHB844" s="72"/>
      <c r="JHC844" s="72"/>
      <c r="JHD844" s="72"/>
      <c r="JHE844" s="72"/>
      <c r="JHF844" s="72"/>
      <c r="JHG844" s="72"/>
      <c r="JHH844" s="72"/>
      <c r="JHI844" s="71"/>
      <c r="JHJ844" s="71"/>
      <c r="JHK844" s="71"/>
      <c r="JHL844" s="71"/>
      <c r="JHM844" s="71"/>
      <c r="JHN844" s="71"/>
      <c r="JHO844" s="71"/>
      <c r="JHP844" s="72"/>
      <c r="JHQ844" s="72"/>
      <c r="JHR844" s="72"/>
      <c r="JHS844" s="72"/>
      <c r="JHT844" s="72"/>
      <c r="JHU844" s="72"/>
      <c r="JHV844" s="72"/>
      <c r="JHW844" s="72"/>
      <c r="JHX844" s="72"/>
      <c r="JHY844" s="71"/>
      <c r="JHZ844" s="71"/>
      <c r="JIA844" s="71"/>
      <c r="JIB844" s="71"/>
      <c r="JIC844" s="71"/>
      <c r="JID844" s="71"/>
      <c r="JIE844" s="71"/>
      <c r="JIF844" s="72"/>
      <c r="JIG844" s="72"/>
      <c r="JIH844" s="72"/>
      <c r="JII844" s="72"/>
      <c r="JIJ844" s="72"/>
      <c r="JIK844" s="72"/>
      <c r="JIL844" s="72"/>
      <c r="JIM844" s="72"/>
      <c r="JIN844" s="72"/>
      <c r="JIO844" s="71"/>
      <c r="JIP844" s="71"/>
      <c r="JIQ844" s="71"/>
      <c r="JIR844" s="71"/>
      <c r="JIS844" s="71"/>
      <c r="JIT844" s="71"/>
      <c r="JIU844" s="71"/>
      <c r="JIV844" s="72"/>
      <c r="JIW844" s="72"/>
      <c r="JIX844" s="72"/>
      <c r="JIY844" s="72"/>
      <c r="JIZ844" s="72"/>
      <c r="JJA844" s="72"/>
      <c r="JJB844" s="72"/>
      <c r="JJC844" s="72"/>
      <c r="JJD844" s="72"/>
      <c r="JJE844" s="71"/>
      <c r="JJF844" s="71"/>
      <c r="JJG844" s="71"/>
      <c r="JJH844" s="71"/>
      <c r="JJI844" s="71"/>
      <c r="JJJ844" s="71"/>
      <c r="JJK844" s="71"/>
      <c r="JJL844" s="72"/>
      <c r="JJM844" s="72"/>
      <c r="JJN844" s="72"/>
      <c r="JJO844" s="72"/>
      <c r="JJP844" s="72"/>
      <c r="JJQ844" s="72"/>
      <c r="JJR844" s="72"/>
      <c r="JJS844" s="72"/>
      <c r="JJT844" s="72"/>
      <c r="JJU844" s="71"/>
      <c r="JJV844" s="71"/>
      <c r="JJW844" s="71"/>
      <c r="JJX844" s="71"/>
      <c r="JJY844" s="71"/>
      <c r="JJZ844" s="71"/>
      <c r="JKA844" s="71"/>
      <c r="JKB844" s="72"/>
      <c r="JKC844" s="72"/>
      <c r="JKD844" s="72"/>
      <c r="JKE844" s="72"/>
      <c r="JKF844" s="72"/>
      <c r="JKG844" s="72"/>
      <c r="JKH844" s="72"/>
      <c r="JKI844" s="72"/>
      <c r="JKJ844" s="72"/>
      <c r="JKK844" s="71"/>
      <c r="JKL844" s="71"/>
      <c r="JKM844" s="71"/>
      <c r="JKN844" s="71"/>
      <c r="JKO844" s="71"/>
      <c r="JKP844" s="71"/>
      <c r="JKQ844" s="71"/>
      <c r="JKR844" s="72"/>
      <c r="JKS844" s="72"/>
      <c r="JKT844" s="72"/>
      <c r="JKU844" s="72"/>
      <c r="JKV844" s="72"/>
      <c r="JKW844" s="72"/>
      <c r="JKX844" s="72"/>
      <c r="JKY844" s="72"/>
      <c r="JKZ844" s="72"/>
      <c r="JLA844" s="71"/>
      <c r="JLB844" s="71"/>
      <c r="JLC844" s="71"/>
      <c r="JLD844" s="71"/>
      <c r="JLE844" s="71"/>
      <c r="JLF844" s="71"/>
      <c r="JLG844" s="71"/>
      <c r="JLH844" s="72"/>
      <c r="JLI844" s="72"/>
      <c r="JLJ844" s="72"/>
      <c r="JLK844" s="72"/>
      <c r="JLL844" s="72"/>
      <c r="JLM844" s="72"/>
      <c r="JLN844" s="72"/>
      <c r="JLO844" s="72"/>
      <c r="JLP844" s="72"/>
      <c r="JLQ844" s="71"/>
      <c r="JLR844" s="71"/>
      <c r="JLS844" s="71"/>
      <c r="JLT844" s="71"/>
      <c r="JLU844" s="71"/>
      <c r="JLV844" s="71"/>
      <c r="JLW844" s="71"/>
      <c r="JLX844" s="72"/>
      <c r="JLY844" s="72"/>
      <c r="JLZ844" s="72"/>
      <c r="JMA844" s="72"/>
      <c r="JMB844" s="72"/>
      <c r="JMC844" s="72"/>
      <c r="JMD844" s="72"/>
      <c r="JME844" s="72"/>
      <c r="JMF844" s="72"/>
      <c r="JMG844" s="71"/>
      <c r="JMH844" s="71"/>
      <c r="JMI844" s="71"/>
      <c r="JMJ844" s="71"/>
      <c r="JMK844" s="71"/>
      <c r="JML844" s="71"/>
      <c r="JMM844" s="71"/>
      <c r="JMN844" s="72"/>
      <c r="JMO844" s="72"/>
      <c r="JMP844" s="72"/>
      <c r="JMQ844" s="72"/>
      <c r="JMR844" s="72"/>
      <c r="JMS844" s="72"/>
      <c r="JMT844" s="72"/>
      <c r="JMU844" s="72"/>
      <c r="JMV844" s="72"/>
      <c r="JMW844" s="71"/>
      <c r="JMX844" s="71"/>
      <c r="JMY844" s="71"/>
      <c r="JMZ844" s="71"/>
      <c r="JNA844" s="71"/>
      <c r="JNB844" s="71"/>
      <c r="JNC844" s="71"/>
      <c r="JND844" s="72"/>
      <c r="JNE844" s="72"/>
      <c r="JNF844" s="72"/>
      <c r="JNG844" s="72"/>
      <c r="JNH844" s="72"/>
      <c r="JNI844" s="72"/>
      <c r="JNJ844" s="72"/>
      <c r="JNK844" s="72"/>
      <c r="JNL844" s="72"/>
      <c r="JNM844" s="71"/>
      <c r="JNN844" s="71"/>
      <c r="JNO844" s="71"/>
      <c r="JNP844" s="71"/>
      <c r="JNQ844" s="71"/>
      <c r="JNR844" s="71"/>
      <c r="JNS844" s="71"/>
      <c r="JNT844" s="72"/>
      <c r="JNU844" s="72"/>
      <c r="JNV844" s="72"/>
      <c r="JNW844" s="72"/>
      <c r="JNX844" s="72"/>
      <c r="JNY844" s="72"/>
      <c r="JNZ844" s="72"/>
      <c r="JOA844" s="72"/>
      <c r="JOB844" s="72"/>
      <c r="JOC844" s="71"/>
      <c r="JOD844" s="71"/>
      <c r="JOE844" s="71"/>
      <c r="JOF844" s="71"/>
      <c r="JOG844" s="71"/>
      <c r="JOH844" s="71"/>
      <c r="JOI844" s="71"/>
      <c r="JOJ844" s="72"/>
      <c r="JOK844" s="72"/>
      <c r="JOL844" s="72"/>
      <c r="JOM844" s="72"/>
      <c r="JON844" s="72"/>
      <c r="JOO844" s="72"/>
      <c r="JOP844" s="72"/>
      <c r="JOQ844" s="72"/>
      <c r="JOR844" s="72"/>
      <c r="JOS844" s="71"/>
      <c r="JOT844" s="71"/>
      <c r="JOU844" s="71"/>
      <c r="JOV844" s="71"/>
      <c r="JOW844" s="71"/>
      <c r="JOX844" s="71"/>
      <c r="JOY844" s="71"/>
      <c r="JOZ844" s="72"/>
      <c r="JPA844" s="72"/>
      <c r="JPB844" s="72"/>
      <c r="JPC844" s="72"/>
      <c r="JPD844" s="72"/>
      <c r="JPE844" s="72"/>
      <c r="JPF844" s="72"/>
      <c r="JPG844" s="72"/>
      <c r="JPH844" s="72"/>
      <c r="JPI844" s="71"/>
      <c r="JPJ844" s="71"/>
      <c r="JPK844" s="71"/>
      <c r="JPL844" s="71"/>
      <c r="JPM844" s="71"/>
      <c r="JPN844" s="71"/>
      <c r="JPO844" s="71"/>
      <c r="JPP844" s="72"/>
      <c r="JPQ844" s="72"/>
      <c r="JPR844" s="72"/>
      <c r="JPS844" s="72"/>
      <c r="JPT844" s="72"/>
      <c r="JPU844" s="72"/>
      <c r="JPV844" s="72"/>
      <c r="JPW844" s="72"/>
      <c r="JPX844" s="72"/>
      <c r="JPY844" s="71"/>
      <c r="JPZ844" s="71"/>
      <c r="JQA844" s="71"/>
      <c r="JQB844" s="71"/>
      <c r="JQC844" s="71"/>
      <c r="JQD844" s="71"/>
      <c r="JQE844" s="71"/>
      <c r="JQF844" s="72"/>
      <c r="JQG844" s="72"/>
      <c r="JQH844" s="72"/>
      <c r="JQI844" s="72"/>
      <c r="JQJ844" s="72"/>
      <c r="JQK844" s="72"/>
      <c r="JQL844" s="72"/>
      <c r="JQM844" s="72"/>
      <c r="JQN844" s="72"/>
      <c r="JQO844" s="71"/>
      <c r="JQP844" s="71"/>
      <c r="JQQ844" s="71"/>
      <c r="JQR844" s="71"/>
      <c r="JQS844" s="71"/>
      <c r="JQT844" s="71"/>
      <c r="JQU844" s="71"/>
      <c r="JQV844" s="72"/>
      <c r="JQW844" s="72"/>
      <c r="JQX844" s="72"/>
      <c r="JQY844" s="72"/>
      <c r="JQZ844" s="72"/>
      <c r="JRA844" s="72"/>
      <c r="JRB844" s="72"/>
      <c r="JRC844" s="72"/>
      <c r="JRD844" s="72"/>
      <c r="JRE844" s="71"/>
      <c r="JRF844" s="71"/>
      <c r="JRG844" s="71"/>
      <c r="JRH844" s="71"/>
      <c r="JRI844" s="71"/>
      <c r="JRJ844" s="71"/>
      <c r="JRK844" s="71"/>
      <c r="JRL844" s="72"/>
      <c r="JRM844" s="72"/>
      <c r="JRN844" s="72"/>
      <c r="JRO844" s="72"/>
      <c r="JRP844" s="72"/>
      <c r="JRQ844" s="72"/>
      <c r="JRR844" s="72"/>
      <c r="JRS844" s="72"/>
      <c r="JRT844" s="72"/>
      <c r="JRU844" s="71"/>
      <c r="JRV844" s="71"/>
      <c r="JRW844" s="71"/>
      <c r="JRX844" s="71"/>
      <c r="JRY844" s="71"/>
      <c r="JRZ844" s="71"/>
      <c r="JSA844" s="71"/>
      <c r="JSB844" s="72"/>
      <c r="JSC844" s="72"/>
      <c r="JSD844" s="72"/>
      <c r="JSE844" s="72"/>
      <c r="JSF844" s="72"/>
      <c r="JSG844" s="72"/>
      <c r="JSH844" s="72"/>
      <c r="JSI844" s="72"/>
      <c r="JSJ844" s="72"/>
      <c r="JSK844" s="71"/>
      <c r="JSL844" s="71"/>
      <c r="JSM844" s="71"/>
      <c r="JSN844" s="71"/>
      <c r="JSO844" s="71"/>
      <c r="JSP844" s="71"/>
      <c r="JSQ844" s="71"/>
      <c r="JSR844" s="72"/>
      <c r="JSS844" s="72"/>
      <c r="JST844" s="72"/>
      <c r="JSU844" s="72"/>
      <c r="JSV844" s="72"/>
      <c r="JSW844" s="72"/>
      <c r="JSX844" s="72"/>
      <c r="JSY844" s="72"/>
      <c r="JSZ844" s="72"/>
      <c r="JTA844" s="71"/>
      <c r="JTB844" s="71"/>
      <c r="JTC844" s="71"/>
      <c r="JTD844" s="71"/>
      <c r="JTE844" s="71"/>
      <c r="JTF844" s="71"/>
      <c r="JTG844" s="71"/>
      <c r="JTH844" s="72"/>
      <c r="JTI844" s="72"/>
      <c r="JTJ844" s="72"/>
      <c r="JTK844" s="72"/>
      <c r="JTL844" s="72"/>
      <c r="JTM844" s="72"/>
      <c r="JTN844" s="72"/>
      <c r="JTO844" s="72"/>
      <c r="JTP844" s="72"/>
      <c r="JTQ844" s="71"/>
      <c r="JTR844" s="71"/>
      <c r="JTS844" s="71"/>
      <c r="JTT844" s="71"/>
      <c r="JTU844" s="71"/>
      <c r="JTV844" s="71"/>
      <c r="JTW844" s="71"/>
      <c r="JTX844" s="72"/>
      <c r="JTY844" s="72"/>
      <c r="JTZ844" s="72"/>
      <c r="JUA844" s="72"/>
      <c r="JUB844" s="72"/>
      <c r="JUC844" s="72"/>
      <c r="JUD844" s="72"/>
      <c r="JUE844" s="72"/>
      <c r="JUF844" s="72"/>
      <c r="JUG844" s="71"/>
      <c r="JUH844" s="71"/>
      <c r="JUI844" s="71"/>
      <c r="JUJ844" s="71"/>
      <c r="JUK844" s="71"/>
      <c r="JUL844" s="71"/>
      <c r="JUM844" s="71"/>
      <c r="JUN844" s="72"/>
      <c r="JUO844" s="72"/>
      <c r="JUP844" s="72"/>
      <c r="JUQ844" s="72"/>
      <c r="JUR844" s="72"/>
      <c r="JUS844" s="72"/>
      <c r="JUT844" s="72"/>
      <c r="JUU844" s="72"/>
      <c r="JUV844" s="72"/>
      <c r="JUW844" s="71"/>
      <c r="JUX844" s="71"/>
      <c r="JUY844" s="71"/>
      <c r="JUZ844" s="71"/>
      <c r="JVA844" s="71"/>
      <c r="JVB844" s="71"/>
      <c r="JVC844" s="71"/>
      <c r="JVD844" s="72"/>
      <c r="JVE844" s="72"/>
      <c r="JVF844" s="72"/>
      <c r="JVG844" s="72"/>
      <c r="JVH844" s="72"/>
      <c r="JVI844" s="72"/>
      <c r="JVJ844" s="72"/>
      <c r="JVK844" s="72"/>
      <c r="JVL844" s="72"/>
      <c r="JVM844" s="71"/>
      <c r="JVN844" s="71"/>
      <c r="JVO844" s="71"/>
      <c r="JVP844" s="71"/>
      <c r="JVQ844" s="71"/>
      <c r="JVR844" s="71"/>
      <c r="JVS844" s="71"/>
      <c r="JVT844" s="72"/>
      <c r="JVU844" s="72"/>
      <c r="JVV844" s="72"/>
      <c r="JVW844" s="72"/>
      <c r="JVX844" s="72"/>
      <c r="JVY844" s="72"/>
      <c r="JVZ844" s="72"/>
      <c r="JWA844" s="72"/>
      <c r="JWB844" s="72"/>
      <c r="JWC844" s="71"/>
      <c r="JWD844" s="71"/>
      <c r="JWE844" s="71"/>
      <c r="JWF844" s="71"/>
      <c r="JWG844" s="71"/>
      <c r="JWH844" s="71"/>
      <c r="JWI844" s="71"/>
      <c r="JWJ844" s="72"/>
      <c r="JWK844" s="72"/>
      <c r="JWL844" s="72"/>
      <c r="JWM844" s="72"/>
      <c r="JWN844" s="72"/>
      <c r="JWO844" s="72"/>
      <c r="JWP844" s="72"/>
      <c r="JWQ844" s="72"/>
      <c r="JWR844" s="72"/>
      <c r="JWS844" s="71"/>
      <c r="JWT844" s="71"/>
      <c r="JWU844" s="71"/>
      <c r="JWV844" s="71"/>
      <c r="JWW844" s="71"/>
      <c r="JWX844" s="71"/>
      <c r="JWY844" s="71"/>
      <c r="JWZ844" s="72"/>
      <c r="JXA844" s="72"/>
      <c r="JXB844" s="72"/>
      <c r="JXC844" s="72"/>
      <c r="JXD844" s="72"/>
      <c r="JXE844" s="72"/>
      <c r="JXF844" s="72"/>
      <c r="JXG844" s="72"/>
      <c r="JXH844" s="72"/>
      <c r="JXI844" s="71"/>
      <c r="JXJ844" s="71"/>
      <c r="JXK844" s="71"/>
      <c r="JXL844" s="71"/>
      <c r="JXM844" s="71"/>
      <c r="JXN844" s="71"/>
      <c r="JXO844" s="71"/>
      <c r="JXP844" s="72"/>
      <c r="JXQ844" s="72"/>
      <c r="JXR844" s="72"/>
      <c r="JXS844" s="72"/>
      <c r="JXT844" s="72"/>
      <c r="JXU844" s="72"/>
      <c r="JXV844" s="72"/>
      <c r="JXW844" s="72"/>
      <c r="JXX844" s="72"/>
      <c r="JXY844" s="71"/>
      <c r="JXZ844" s="71"/>
      <c r="JYA844" s="71"/>
      <c r="JYB844" s="71"/>
      <c r="JYC844" s="71"/>
      <c r="JYD844" s="71"/>
      <c r="JYE844" s="71"/>
      <c r="JYF844" s="72"/>
      <c r="JYG844" s="72"/>
      <c r="JYH844" s="72"/>
      <c r="JYI844" s="72"/>
      <c r="JYJ844" s="72"/>
      <c r="JYK844" s="72"/>
      <c r="JYL844" s="72"/>
      <c r="JYM844" s="72"/>
      <c r="JYN844" s="72"/>
      <c r="JYO844" s="71"/>
      <c r="JYP844" s="71"/>
      <c r="JYQ844" s="71"/>
      <c r="JYR844" s="71"/>
      <c r="JYS844" s="71"/>
      <c r="JYT844" s="71"/>
      <c r="JYU844" s="71"/>
      <c r="JYV844" s="72"/>
      <c r="JYW844" s="72"/>
      <c r="JYX844" s="72"/>
      <c r="JYY844" s="72"/>
      <c r="JYZ844" s="72"/>
      <c r="JZA844" s="72"/>
      <c r="JZB844" s="72"/>
      <c r="JZC844" s="72"/>
      <c r="JZD844" s="72"/>
      <c r="JZE844" s="71"/>
      <c r="JZF844" s="71"/>
      <c r="JZG844" s="71"/>
      <c r="JZH844" s="71"/>
      <c r="JZI844" s="71"/>
      <c r="JZJ844" s="71"/>
      <c r="JZK844" s="71"/>
      <c r="JZL844" s="72"/>
      <c r="JZM844" s="72"/>
      <c r="JZN844" s="72"/>
      <c r="JZO844" s="72"/>
      <c r="JZP844" s="72"/>
      <c r="JZQ844" s="72"/>
      <c r="JZR844" s="72"/>
      <c r="JZS844" s="72"/>
      <c r="JZT844" s="72"/>
      <c r="JZU844" s="71"/>
      <c r="JZV844" s="71"/>
      <c r="JZW844" s="71"/>
      <c r="JZX844" s="71"/>
      <c r="JZY844" s="71"/>
      <c r="JZZ844" s="71"/>
      <c r="KAA844" s="71"/>
      <c r="KAB844" s="72"/>
      <c r="KAC844" s="72"/>
      <c r="KAD844" s="72"/>
      <c r="KAE844" s="72"/>
      <c r="KAF844" s="72"/>
      <c r="KAG844" s="72"/>
      <c r="KAH844" s="72"/>
      <c r="KAI844" s="72"/>
      <c r="KAJ844" s="72"/>
      <c r="KAK844" s="71"/>
      <c r="KAL844" s="71"/>
      <c r="KAM844" s="71"/>
      <c r="KAN844" s="71"/>
      <c r="KAO844" s="71"/>
      <c r="KAP844" s="71"/>
      <c r="KAQ844" s="71"/>
      <c r="KAR844" s="72"/>
      <c r="KAS844" s="72"/>
      <c r="KAT844" s="72"/>
      <c r="KAU844" s="72"/>
      <c r="KAV844" s="72"/>
      <c r="KAW844" s="72"/>
      <c r="KAX844" s="72"/>
      <c r="KAY844" s="72"/>
      <c r="KAZ844" s="72"/>
      <c r="KBA844" s="71"/>
      <c r="KBB844" s="71"/>
      <c r="KBC844" s="71"/>
      <c r="KBD844" s="71"/>
      <c r="KBE844" s="71"/>
      <c r="KBF844" s="71"/>
      <c r="KBG844" s="71"/>
      <c r="KBH844" s="72"/>
      <c r="KBI844" s="72"/>
      <c r="KBJ844" s="72"/>
      <c r="KBK844" s="72"/>
      <c r="KBL844" s="72"/>
      <c r="KBM844" s="72"/>
      <c r="KBN844" s="72"/>
      <c r="KBO844" s="72"/>
      <c r="KBP844" s="72"/>
      <c r="KBQ844" s="71"/>
      <c r="KBR844" s="71"/>
      <c r="KBS844" s="71"/>
      <c r="KBT844" s="71"/>
      <c r="KBU844" s="71"/>
      <c r="KBV844" s="71"/>
      <c r="KBW844" s="71"/>
      <c r="KBX844" s="72"/>
      <c r="KBY844" s="72"/>
      <c r="KBZ844" s="72"/>
      <c r="KCA844" s="72"/>
      <c r="KCB844" s="72"/>
      <c r="KCC844" s="72"/>
      <c r="KCD844" s="72"/>
      <c r="KCE844" s="72"/>
      <c r="KCF844" s="72"/>
      <c r="KCG844" s="71"/>
      <c r="KCH844" s="71"/>
      <c r="KCI844" s="71"/>
      <c r="KCJ844" s="71"/>
      <c r="KCK844" s="71"/>
      <c r="KCL844" s="71"/>
      <c r="KCM844" s="71"/>
      <c r="KCN844" s="72"/>
      <c r="KCO844" s="72"/>
      <c r="KCP844" s="72"/>
      <c r="KCQ844" s="72"/>
      <c r="KCR844" s="72"/>
      <c r="KCS844" s="72"/>
      <c r="KCT844" s="72"/>
      <c r="KCU844" s="72"/>
      <c r="KCV844" s="72"/>
      <c r="KCW844" s="71"/>
      <c r="KCX844" s="71"/>
      <c r="KCY844" s="71"/>
      <c r="KCZ844" s="71"/>
      <c r="KDA844" s="71"/>
      <c r="KDB844" s="71"/>
      <c r="KDC844" s="71"/>
      <c r="KDD844" s="72"/>
      <c r="KDE844" s="72"/>
      <c r="KDF844" s="72"/>
      <c r="KDG844" s="72"/>
      <c r="KDH844" s="72"/>
      <c r="KDI844" s="72"/>
      <c r="KDJ844" s="72"/>
      <c r="KDK844" s="72"/>
      <c r="KDL844" s="72"/>
      <c r="KDM844" s="71"/>
      <c r="KDN844" s="71"/>
      <c r="KDO844" s="71"/>
      <c r="KDP844" s="71"/>
      <c r="KDQ844" s="71"/>
      <c r="KDR844" s="71"/>
      <c r="KDS844" s="71"/>
      <c r="KDT844" s="72"/>
      <c r="KDU844" s="72"/>
      <c r="KDV844" s="72"/>
      <c r="KDW844" s="72"/>
      <c r="KDX844" s="72"/>
      <c r="KDY844" s="72"/>
      <c r="KDZ844" s="72"/>
      <c r="KEA844" s="72"/>
      <c r="KEB844" s="72"/>
      <c r="KEC844" s="71"/>
      <c r="KED844" s="71"/>
      <c r="KEE844" s="71"/>
      <c r="KEF844" s="71"/>
      <c r="KEG844" s="71"/>
      <c r="KEH844" s="71"/>
      <c r="KEI844" s="71"/>
      <c r="KEJ844" s="72"/>
      <c r="KEK844" s="72"/>
      <c r="KEL844" s="72"/>
      <c r="KEM844" s="72"/>
      <c r="KEN844" s="72"/>
      <c r="KEO844" s="72"/>
      <c r="KEP844" s="72"/>
      <c r="KEQ844" s="72"/>
      <c r="KER844" s="72"/>
      <c r="KES844" s="71"/>
      <c r="KET844" s="71"/>
      <c r="KEU844" s="71"/>
      <c r="KEV844" s="71"/>
      <c r="KEW844" s="71"/>
      <c r="KEX844" s="71"/>
      <c r="KEY844" s="71"/>
      <c r="KEZ844" s="72"/>
      <c r="KFA844" s="72"/>
      <c r="KFB844" s="72"/>
      <c r="KFC844" s="72"/>
      <c r="KFD844" s="72"/>
      <c r="KFE844" s="72"/>
      <c r="KFF844" s="72"/>
      <c r="KFG844" s="72"/>
      <c r="KFH844" s="72"/>
      <c r="KFI844" s="71"/>
      <c r="KFJ844" s="71"/>
      <c r="KFK844" s="71"/>
      <c r="KFL844" s="71"/>
      <c r="KFM844" s="71"/>
      <c r="KFN844" s="71"/>
      <c r="KFO844" s="71"/>
      <c r="KFP844" s="72"/>
      <c r="KFQ844" s="72"/>
      <c r="KFR844" s="72"/>
      <c r="KFS844" s="72"/>
      <c r="KFT844" s="72"/>
      <c r="KFU844" s="72"/>
      <c r="KFV844" s="72"/>
      <c r="KFW844" s="72"/>
      <c r="KFX844" s="72"/>
      <c r="KFY844" s="71"/>
      <c r="KFZ844" s="71"/>
      <c r="KGA844" s="71"/>
      <c r="KGB844" s="71"/>
      <c r="KGC844" s="71"/>
      <c r="KGD844" s="71"/>
      <c r="KGE844" s="71"/>
      <c r="KGF844" s="72"/>
      <c r="KGG844" s="72"/>
      <c r="KGH844" s="72"/>
      <c r="KGI844" s="72"/>
      <c r="KGJ844" s="72"/>
      <c r="KGK844" s="72"/>
      <c r="KGL844" s="72"/>
      <c r="KGM844" s="72"/>
      <c r="KGN844" s="72"/>
      <c r="KGO844" s="71"/>
      <c r="KGP844" s="71"/>
      <c r="KGQ844" s="71"/>
      <c r="KGR844" s="71"/>
      <c r="KGS844" s="71"/>
      <c r="KGT844" s="71"/>
      <c r="KGU844" s="71"/>
      <c r="KGV844" s="72"/>
      <c r="KGW844" s="72"/>
      <c r="KGX844" s="72"/>
      <c r="KGY844" s="72"/>
      <c r="KGZ844" s="72"/>
      <c r="KHA844" s="72"/>
      <c r="KHB844" s="72"/>
      <c r="KHC844" s="72"/>
      <c r="KHD844" s="72"/>
      <c r="KHE844" s="71"/>
      <c r="KHF844" s="71"/>
      <c r="KHG844" s="71"/>
      <c r="KHH844" s="71"/>
      <c r="KHI844" s="71"/>
      <c r="KHJ844" s="71"/>
      <c r="KHK844" s="71"/>
      <c r="KHL844" s="72"/>
      <c r="KHM844" s="72"/>
      <c r="KHN844" s="72"/>
      <c r="KHO844" s="72"/>
      <c r="KHP844" s="72"/>
      <c r="KHQ844" s="72"/>
      <c r="KHR844" s="72"/>
      <c r="KHS844" s="72"/>
      <c r="KHT844" s="72"/>
      <c r="KHU844" s="71"/>
      <c r="KHV844" s="71"/>
      <c r="KHW844" s="71"/>
      <c r="KHX844" s="71"/>
      <c r="KHY844" s="71"/>
      <c r="KHZ844" s="71"/>
      <c r="KIA844" s="71"/>
      <c r="KIB844" s="72"/>
      <c r="KIC844" s="72"/>
      <c r="KID844" s="72"/>
      <c r="KIE844" s="72"/>
      <c r="KIF844" s="72"/>
      <c r="KIG844" s="72"/>
      <c r="KIH844" s="72"/>
      <c r="KII844" s="72"/>
      <c r="KIJ844" s="72"/>
      <c r="KIK844" s="71"/>
      <c r="KIL844" s="71"/>
      <c r="KIM844" s="71"/>
      <c r="KIN844" s="71"/>
      <c r="KIO844" s="71"/>
      <c r="KIP844" s="71"/>
      <c r="KIQ844" s="71"/>
      <c r="KIR844" s="72"/>
      <c r="KIS844" s="72"/>
      <c r="KIT844" s="72"/>
      <c r="KIU844" s="72"/>
      <c r="KIV844" s="72"/>
      <c r="KIW844" s="72"/>
      <c r="KIX844" s="72"/>
      <c r="KIY844" s="72"/>
      <c r="KIZ844" s="72"/>
      <c r="KJA844" s="71"/>
      <c r="KJB844" s="71"/>
      <c r="KJC844" s="71"/>
      <c r="KJD844" s="71"/>
      <c r="KJE844" s="71"/>
      <c r="KJF844" s="71"/>
      <c r="KJG844" s="71"/>
      <c r="KJH844" s="72"/>
      <c r="KJI844" s="72"/>
      <c r="KJJ844" s="72"/>
      <c r="KJK844" s="72"/>
      <c r="KJL844" s="72"/>
      <c r="KJM844" s="72"/>
      <c r="KJN844" s="72"/>
      <c r="KJO844" s="72"/>
      <c r="KJP844" s="72"/>
      <c r="KJQ844" s="71"/>
      <c r="KJR844" s="71"/>
      <c r="KJS844" s="71"/>
      <c r="KJT844" s="71"/>
      <c r="KJU844" s="71"/>
      <c r="KJV844" s="71"/>
      <c r="KJW844" s="71"/>
      <c r="KJX844" s="72"/>
      <c r="KJY844" s="72"/>
      <c r="KJZ844" s="72"/>
      <c r="KKA844" s="72"/>
      <c r="KKB844" s="72"/>
      <c r="KKC844" s="72"/>
      <c r="KKD844" s="72"/>
      <c r="KKE844" s="72"/>
      <c r="KKF844" s="72"/>
      <c r="KKG844" s="71"/>
      <c r="KKH844" s="71"/>
      <c r="KKI844" s="71"/>
      <c r="KKJ844" s="71"/>
      <c r="KKK844" s="71"/>
      <c r="KKL844" s="71"/>
      <c r="KKM844" s="71"/>
      <c r="KKN844" s="72"/>
      <c r="KKO844" s="72"/>
      <c r="KKP844" s="72"/>
      <c r="KKQ844" s="72"/>
      <c r="KKR844" s="72"/>
      <c r="KKS844" s="72"/>
      <c r="KKT844" s="72"/>
      <c r="KKU844" s="72"/>
      <c r="KKV844" s="72"/>
      <c r="KKW844" s="71"/>
      <c r="KKX844" s="71"/>
      <c r="KKY844" s="71"/>
      <c r="KKZ844" s="71"/>
      <c r="KLA844" s="71"/>
      <c r="KLB844" s="71"/>
      <c r="KLC844" s="71"/>
      <c r="KLD844" s="72"/>
      <c r="KLE844" s="72"/>
      <c r="KLF844" s="72"/>
      <c r="KLG844" s="72"/>
      <c r="KLH844" s="72"/>
      <c r="KLI844" s="72"/>
      <c r="KLJ844" s="72"/>
      <c r="KLK844" s="72"/>
      <c r="KLL844" s="72"/>
      <c r="KLM844" s="71"/>
      <c r="KLN844" s="71"/>
      <c r="KLO844" s="71"/>
      <c r="KLP844" s="71"/>
      <c r="KLQ844" s="71"/>
      <c r="KLR844" s="71"/>
      <c r="KLS844" s="71"/>
      <c r="KLT844" s="72"/>
      <c r="KLU844" s="72"/>
      <c r="KLV844" s="72"/>
      <c r="KLW844" s="72"/>
      <c r="KLX844" s="72"/>
      <c r="KLY844" s="72"/>
      <c r="KLZ844" s="72"/>
      <c r="KMA844" s="72"/>
      <c r="KMB844" s="72"/>
      <c r="KMC844" s="71"/>
      <c r="KMD844" s="71"/>
      <c r="KME844" s="71"/>
      <c r="KMF844" s="71"/>
      <c r="KMG844" s="71"/>
      <c r="KMH844" s="71"/>
      <c r="KMI844" s="71"/>
      <c r="KMJ844" s="72"/>
      <c r="KMK844" s="72"/>
      <c r="KML844" s="72"/>
      <c r="KMM844" s="72"/>
      <c r="KMN844" s="72"/>
      <c r="KMO844" s="72"/>
      <c r="KMP844" s="72"/>
      <c r="KMQ844" s="72"/>
      <c r="KMR844" s="72"/>
      <c r="KMS844" s="71"/>
      <c r="KMT844" s="71"/>
      <c r="KMU844" s="71"/>
      <c r="KMV844" s="71"/>
      <c r="KMW844" s="71"/>
      <c r="KMX844" s="71"/>
      <c r="KMY844" s="71"/>
      <c r="KMZ844" s="72"/>
      <c r="KNA844" s="72"/>
      <c r="KNB844" s="72"/>
      <c r="KNC844" s="72"/>
      <c r="KND844" s="72"/>
      <c r="KNE844" s="72"/>
      <c r="KNF844" s="72"/>
      <c r="KNG844" s="72"/>
      <c r="KNH844" s="72"/>
      <c r="KNI844" s="71"/>
      <c r="KNJ844" s="71"/>
      <c r="KNK844" s="71"/>
      <c r="KNL844" s="71"/>
      <c r="KNM844" s="71"/>
      <c r="KNN844" s="71"/>
      <c r="KNO844" s="71"/>
      <c r="KNP844" s="72"/>
      <c r="KNQ844" s="72"/>
      <c r="KNR844" s="72"/>
      <c r="KNS844" s="72"/>
      <c r="KNT844" s="72"/>
      <c r="KNU844" s="72"/>
      <c r="KNV844" s="72"/>
      <c r="KNW844" s="72"/>
      <c r="KNX844" s="72"/>
      <c r="KNY844" s="71"/>
      <c r="KNZ844" s="71"/>
      <c r="KOA844" s="71"/>
      <c r="KOB844" s="71"/>
      <c r="KOC844" s="71"/>
      <c r="KOD844" s="71"/>
      <c r="KOE844" s="71"/>
      <c r="KOF844" s="72"/>
      <c r="KOG844" s="72"/>
      <c r="KOH844" s="72"/>
      <c r="KOI844" s="72"/>
      <c r="KOJ844" s="72"/>
      <c r="KOK844" s="72"/>
      <c r="KOL844" s="72"/>
      <c r="KOM844" s="72"/>
      <c r="KON844" s="72"/>
      <c r="KOO844" s="71"/>
      <c r="KOP844" s="71"/>
      <c r="KOQ844" s="71"/>
      <c r="KOR844" s="71"/>
      <c r="KOS844" s="71"/>
      <c r="KOT844" s="71"/>
      <c r="KOU844" s="71"/>
      <c r="KOV844" s="72"/>
      <c r="KOW844" s="72"/>
      <c r="KOX844" s="72"/>
      <c r="KOY844" s="72"/>
      <c r="KOZ844" s="72"/>
      <c r="KPA844" s="72"/>
      <c r="KPB844" s="72"/>
      <c r="KPC844" s="72"/>
      <c r="KPD844" s="72"/>
      <c r="KPE844" s="71"/>
      <c r="KPF844" s="71"/>
      <c r="KPG844" s="71"/>
      <c r="KPH844" s="71"/>
      <c r="KPI844" s="71"/>
      <c r="KPJ844" s="71"/>
      <c r="KPK844" s="71"/>
      <c r="KPL844" s="72"/>
      <c r="KPM844" s="72"/>
      <c r="KPN844" s="72"/>
      <c r="KPO844" s="72"/>
      <c r="KPP844" s="72"/>
      <c r="KPQ844" s="72"/>
      <c r="KPR844" s="72"/>
      <c r="KPS844" s="72"/>
      <c r="KPT844" s="72"/>
      <c r="KPU844" s="71"/>
      <c r="KPV844" s="71"/>
      <c r="KPW844" s="71"/>
      <c r="KPX844" s="71"/>
      <c r="KPY844" s="71"/>
      <c r="KPZ844" s="71"/>
      <c r="KQA844" s="71"/>
      <c r="KQB844" s="72"/>
      <c r="KQC844" s="72"/>
      <c r="KQD844" s="72"/>
      <c r="KQE844" s="72"/>
      <c r="KQF844" s="72"/>
      <c r="KQG844" s="72"/>
      <c r="KQH844" s="72"/>
      <c r="KQI844" s="72"/>
      <c r="KQJ844" s="72"/>
      <c r="KQK844" s="71"/>
      <c r="KQL844" s="71"/>
      <c r="KQM844" s="71"/>
      <c r="KQN844" s="71"/>
      <c r="KQO844" s="71"/>
      <c r="KQP844" s="71"/>
      <c r="KQQ844" s="71"/>
      <c r="KQR844" s="72"/>
      <c r="KQS844" s="72"/>
      <c r="KQT844" s="72"/>
      <c r="KQU844" s="72"/>
      <c r="KQV844" s="72"/>
      <c r="KQW844" s="72"/>
      <c r="KQX844" s="72"/>
      <c r="KQY844" s="72"/>
      <c r="KQZ844" s="72"/>
      <c r="KRA844" s="71"/>
      <c r="KRB844" s="71"/>
      <c r="KRC844" s="71"/>
      <c r="KRD844" s="71"/>
      <c r="KRE844" s="71"/>
      <c r="KRF844" s="71"/>
      <c r="KRG844" s="71"/>
      <c r="KRH844" s="72"/>
      <c r="KRI844" s="72"/>
      <c r="KRJ844" s="72"/>
      <c r="KRK844" s="72"/>
      <c r="KRL844" s="72"/>
      <c r="KRM844" s="72"/>
      <c r="KRN844" s="72"/>
      <c r="KRO844" s="72"/>
      <c r="KRP844" s="72"/>
      <c r="KRQ844" s="71"/>
      <c r="KRR844" s="71"/>
      <c r="KRS844" s="71"/>
      <c r="KRT844" s="71"/>
      <c r="KRU844" s="71"/>
      <c r="KRV844" s="71"/>
      <c r="KRW844" s="71"/>
      <c r="KRX844" s="72"/>
      <c r="KRY844" s="72"/>
      <c r="KRZ844" s="72"/>
      <c r="KSA844" s="72"/>
      <c r="KSB844" s="72"/>
      <c r="KSC844" s="72"/>
      <c r="KSD844" s="72"/>
      <c r="KSE844" s="72"/>
      <c r="KSF844" s="72"/>
      <c r="KSG844" s="71"/>
      <c r="KSH844" s="71"/>
      <c r="KSI844" s="71"/>
      <c r="KSJ844" s="71"/>
      <c r="KSK844" s="71"/>
      <c r="KSL844" s="71"/>
      <c r="KSM844" s="71"/>
      <c r="KSN844" s="72"/>
      <c r="KSO844" s="72"/>
      <c r="KSP844" s="72"/>
      <c r="KSQ844" s="72"/>
      <c r="KSR844" s="72"/>
      <c r="KSS844" s="72"/>
      <c r="KST844" s="72"/>
      <c r="KSU844" s="72"/>
      <c r="KSV844" s="72"/>
      <c r="KSW844" s="71"/>
      <c r="KSX844" s="71"/>
      <c r="KSY844" s="71"/>
      <c r="KSZ844" s="71"/>
      <c r="KTA844" s="71"/>
      <c r="KTB844" s="71"/>
      <c r="KTC844" s="71"/>
      <c r="KTD844" s="72"/>
      <c r="KTE844" s="72"/>
      <c r="KTF844" s="72"/>
      <c r="KTG844" s="72"/>
      <c r="KTH844" s="72"/>
      <c r="KTI844" s="72"/>
      <c r="KTJ844" s="72"/>
      <c r="KTK844" s="72"/>
      <c r="KTL844" s="72"/>
      <c r="KTM844" s="71"/>
      <c r="KTN844" s="71"/>
      <c r="KTO844" s="71"/>
      <c r="KTP844" s="71"/>
      <c r="KTQ844" s="71"/>
      <c r="KTR844" s="71"/>
      <c r="KTS844" s="71"/>
      <c r="KTT844" s="72"/>
      <c r="KTU844" s="72"/>
      <c r="KTV844" s="72"/>
      <c r="KTW844" s="72"/>
      <c r="KTX844" s="72"/>
      <c r="KTY844" s="72"/>
      <c r="KTZ844" s="72"/>
      <c r="KUA844" s="72"/>
      <c r="KUB844" s="72"/>
      <c r="KUC844" s="71"/>
      <c r="KUD844" s="71"/>
      <c r="KUE844" s="71"/>
      <c r="KUF844" s="71"/>
      <c r="KUG844" s="71"/>
      <c r="KUH844" s="71"/>
      <c r="KUI844" s="71"/>
      <c r="KUJ844" s="72"/>
      <c r="KUK844" s="72"/>
      <c r="KUL844" s="72"/>
      <c r="KUM844" s="72"/>
      <c r="KUN844" s="72"/>
      <c r="KUO844" s="72"/>
      <c r="KUP844" s="72"/>
      <c r="KUQ844" s="72"/>
      <c r="KUR844" s="72"/>
      <c r="KUS844" s="71"/>
      <c r="KUT844" s="71"/>
      <c r="KUU844" s="71"/>
      <c r="KUV844" s="71"/>
      <c r="KUW844" s="71"/>
      <c r="KUX844" s="71"/>
      <c r="KUY844" s="71"/>
      <c r="KUZ844" s="72"/>
      <c r="KVA844" s="72"/>
      <c r="KVB844" s="72"/>
      <c r="KVC844" s="72"/>
      <c r="KVD844" s="72"/>
      <c r="KVE844" s="72"/>
      <c r="KVF844" s="72"/>
      <c r="KVG844" s="72"/>
      <c r="KVH844" s="72"/>
      <c r="KVI844" s="71"/>
      <c r="KVJ844" s="71"/>
      <c r="KVK844" s="71"/>
      <c r="KVL844" s="71"/>
      <c r="KVM844" s="71"/>
      <c r="KVN844" s="71"/>
      <c r="KVO844" s="71"/>
      <c r="KVP844" s="72"/>
      <c r="KVQ844" s="72"/>
      <c r="KVR844" s="72"/>
      <c r="KVS844" s="72"/>
      <c r="KVT844" s="72"/>
      <c r="KVU844" s="72"/>
      <c r="KVV844" s="72"/>
      <c r="KVW844" s="72"/>
      <c r="KVX844" s="72"/>
      <c r="KVY844" s="71"/>
      <c r="KVZ844" s="71"/>
      <c r="KWA844" s="71"/>
      <c r="KWB844" s="71"/>
      <c r="KWC844" s="71"/>
      <c r="KWD844" s="71"/>
      <c r="KWE844" s="71"/>
      <c r="KWF844" s="72"/>
      <c r="KWG844" s="72"/>
      <c r="KWH844" s="72"/>
      <c r="KWI844" s="72"/>
      <c r="KWJ844" s="72"/>
      <c r="KWK844" s="72"/>
      <c r="KWL844" s="72"/>
      <c r="KWM844" s="72"/>
      <c r="KWN844" s="72"/>
      <c r="KWO844" s="71"/>
      <c r="KWP844" s="71"/>
      <c r="KWQ844" s="71"/>
      <c r="KWR844" s="71"/>
      <c r="KWS844" s="71"/>
      <c r="KWT844" s="71"/>
      <c r="KWU844" s="71"/>
      <c r="KWV844" s="72"/>
      <c r="KWW844" s="72"/>
      <c r="KWX844" s="72"/>
      <c r="KWY844" s="72"/>
      <c r="KWZ844" s="72"/>
      <c r="KXA844" s="72"/>
      <c r="KXB844" s="72"/>
      <c r="KXC844" s="72"/>
      <c r="KXD844" s="72"/>
      <c r="KXE844" s="71"/>
      <c r="KXF844" s="71"/>
      <c r="KXG844" s="71"/>
      <c r="KXH844" s="71"/>
      <c r="KXI844" s="71"/>
      <c r="KXJ844" s="71"/>
      <c r="KXK844" s="71"/>
      <c r="KXL844" s="72"/>
      <c r="KXM844" s="72"/>
      <c r="KXN844" s="72"/>
      <c r="KXO844" s="72"/>
      <c r="KXP844" s="72"/>
      <c r="KXQ844" s="72"/>
      <c r="KXR844" s="72"/>
      <c r="KXS844" s="72"/>
      <c r="KXT844" s="72"/>
      <c r="KXU844" s="71"/>
      <c r="KXV844" s="71"/>
      <c r="KXW844" s="71"/>
      <c r="KXX844" s="71"/>
      <c r="KXY844" s="71"/>
      <c r="KXZ844" s="71"/>
      <c r="KYA844" s="71"/>
      <c r="KYB844" s="72"/>
      <c r="KYC844" s="72"/>
      <c r="KYD844" s="72"/>
      <c r="KYE844" s="72"/>
      <c r="KYF844" s="72"/>
      <c r="KYG844" s="72"/>
      <c r="KYH844" s="72"/>
      <c r="KYI844" s="72"/>
      <c r="KYJ844" s="72"/>
      <c r="KYK844" s="71"/>
      <c r="KYL844" s="71"/>
      <c r="KYM844" s="71"/>
      <c r="KYN844" s="71"/>
      <c r="KYO844" s="71"/>
      <c r="KYP844" s="71"/>
      <c r="KYQ844" s="71"/>
      <c r="KYR844" s="72"/>
      <c r="KYS844" s="72"/>
      <c r="KYT844" s="72"/>
      <c r="KYU844" s="72"/>
      <c r="KYV844" s="72"/>
      <c r="KYW844" s="72"/>
      <c r="KYX844" s="72"/>
      <c r="KYY844" s="72"/>
      <c r="KYZ844" s="72"/>
      <c r="KZA844" s="71"/>
      <c r="KZB844" s="71"/>
      <c r="KZC844" s="71"/>
      <c r="KZD844" s="71"/>
      <c r="KZE844" s="71"/>
      <c r="KZF844" s="71"/>
      <c r="KZG844" s="71"/>
      <c r="KZH844" s="72"/>
      <c r="KZI844" s="72"/>
      <c r="KZJ844" s="72"/>
      <c r="KZK844" s="72"/>
      <c r="KZL844" s="72"/>
      <c r="KZM844" s="72"/>
      <c r="KZN844" s="72"/>
      <c r="KZO844" s="72"/>
      <c r="KZP844" s="72"/>
      <c r="KZQ844" s="71"/>
      <c r="KZR844" s="71"/>
      <c r="KZS844" s="71"/>
      <c r="KZT844" s="71"/>
      <c r="KZU844" s="71"/>
      <c r="KZV844" s="71"/>
      <c r="KZW844" s="71"/>
      <c r="KZX844" s="72"/>
      <c r="KZY844" s="72"/>
      <c r="KZZ844" s="72"/>
      <c r="LAA844" s="72"/>
      <c r="LAB844" s="72"/>
      <c r="LAC844" s="72"/>
      <c r="LAD844" s="72"/>
      <c r="LAE844" s="72"/>
      <c r="LAF844" s="72"/>
      <c r="LAG844" s="71"/>
      <c r="LAH844" s="71"/>
      <c r="LAI844" s="71"/>
      <c r="LAJ844" s="71"/>
      <c r="LAK844" s="71"/>
      <c r="LAL844" s="71"/>
      <c r="LAM844" s="71"/>
      <c r="LAN844" s="72"/>
      <c r="LAO844" s="72"/>
      <c r="LAP844" s="72"/>
      <c r="LAQ844" s="72"/>
      <c r="LAR844" s="72"/>
      <c r="LAS844" s="72"/>
      <c r="LAT844" s="72"/>
      <c r="LAU844" s="72"/>
      <c r="LAV844" s="72"/>
      <c r="LAW844" s="71"/>
      <c r="LAX844" s="71"/>
      <c r="LAY844" s="71"/>
      <c r="LAZ844" s="71"/>
      <c r="LBA844" s="71"/>
      <c r="LBB844" s="71"/>
      <c r="LBC844" s="71"/>
      <c r="LBD844" s="72"/>
      <c r="LBE844" s="72"/>
      <c r="LBF844" s="72"/>
      <c r="LBG844" s="72"/>
      <c r="LBH844" s="72"/>
      <c r="LBI844" s="72"/>
      <c r="LBJ844" s="72"/>
      <c r="LBK844" s="72"/>
      <c r="LBL844" s="72"/>
      <c r="LBM844" s="71"/>
      <c r="LBN844" s="71"/>
      <c r="LBO844" s="71"/>
      <c r="LBP844" s="71"/>
      <c r="LBQ844" s="71"/>
      <c r="LBR844" s="71"/>
      <c r="LBS844" s="71"/>
      <c r="LBT844" s="72"/>
      <c r="LBU844" s="72"/>
      <c r="LBV844" s="72"/>
      <c r="LBW844" s="72"/>
      <c r="LBX844" s="72"/>
      <c r="LBY844" s="72"/>
      <c r="LBZ844" s="72"/>
      <c r="LCA844" s="72"/>
      <c r="LCB844" s="72"/>
      <c r="LCC844" s="71"/>
      <c r="LCD844" s="71"/>
      <c r="LCE844" s="71"/>
      <c r="LCF844" s="71"/>
      <c r="LCG844" s="71"/>
      <c r="LCH844" s="71"/>
      <c r="LCI844" s="71"/>
      <c r="LCJ844" s="72"/>
      <c r="LCK844" s="72"/>
      <c r="LCL844" s="72"/>
      <c r="LCM844" s="72"/>
      <c r="LCN844" s="72"/>
      <c r="LCO844" s="72"/>
      <c r="LCP844" s="72"/>
      <c r="LCQ844" s="72"/>
      <c r="LCR844" s="72"/>
      <c r="LCS844" s="71"/>
      <c r="LCT844" s="71"/>
      <c r="LCU844" s="71"/>
      <c r="LCV844" s="71"/>
      <c r="LCW844" s="71"/>
      <c r="LCX844" s="71"/>
      <c r="LCY844" s="71"/>
      <c r="LCZ844" s="72"/>
      <c r="LDA844" s="72"/>
      <c r="LDB844" s="72"/>
      <c r="LDC844" s="72"/>
      <c r="LDD844" s="72"/>
      <c r="LDE844" s="72"/>
      <c r="LDF844" s="72"/>
      <c r="LDG844" s="72"/>
      <c r="LDH844" s="72"/>
      <c r="LDI844" s="71"/>
      <c r="LDJ844" s="71"/>
      <c r="LDK844" s="71"/>
      <c r="LDL844" s="71"/>
      <c r="LDM844" s="71"/>
      <c r="LDN844" s="71"/>
      <c r="LDO844" s="71"/>
      <c r="LDP844" s="72"/>
      <c r="LDQ844" s="72"/>
      <c r="LDR844" s="72"/>
      <c r="LDS844" s="72"/>
      <c r="LDT844" s="72"/>
      <c r="LDU844" s="72"/>
      <c r="LDV844" s="72"/>
      <c r="LDW844" s="72"/>
      <c r="LDX844" s="72"/>
      <c r="LDY844" s="71"/>
      <c r="LDZ844" s="71"/>
      <c r="LEA844" s="71"/>
      <c r="LEB844" s="71"/>
      <c r="LEC844" s="71"/>
      <c r="LED844" s="71"/>
      <c r="LEE844" s="71"/>
      <c r="LEF844" s="72"/>
      <c r="LEG844" s="72"/>
      <c r="LEH844" s="72"/>
      <c r="LEI844" s="72"/>
      <c r="LEJ844" s="72"/>
      <c r="LEK844" s="72"/>
      <c r="LEL844" s="72"/>
      <c r="LEM844" s="72"/>
      <c r="LEN844" s="72"/>
      <c r="LEO844" s="71"/>
      <c r="LEP844" s="71"/>
      <c r="LEQ844" s="71"/>
      <c r="LER844" s="71"/>
      <c r="LES844" s="71"/>
      <c r="LET844" s="71"/>
      <c r="LEU844" s="71"/>
      <c r="LEV844" s="72"/>
      <c r="LEW844" s="72"/>
      <c r="LEX844" s="72"/>
      <c r="LEY844" s="72"/>
      <c r="LEZ844" s="72"/>
      <c r="LFA844" s="72"/>
      <c r="LFB844" s="72"/>
      <c r="LFC844" s="72"/>
      <c r="LFD844" s="72"/>
      <c r="LFE844" s="71"/>
      <c r="LFF844" s="71"/>
      <c r="LFG844" s="71"/>
      <c r="LFH844" s="71"/>
      <c r="LFI844" s="71"/>
      <c r="LFJ844" s="71"/>
      <c r="LFK844" s="71"/>
      <c r="LFL844" s="72"/>
      <c r="LFM844" s="72"/>
      <c r="LFN844" s="72"/>
      <c r="LFO844" s="72"/>
      <c r="LFP844" s="72"/>
      <c r="LFQ844" s="72"/>
      <c r="LFR844" s="72"/>
      <c r="LFS844" s="72"/>
      <c r="LFT844" s="72"/>
      <c r="LFU844" s="71"/>
      <c r="LFV844" s="71"/>
      <c r="LFW844" s="71"/>
      <c r="LFX844" s="71"/>
      <c r="LFY844" s="71"/>
      <c r="LFZ844" s="71"/>
      <c r="LGA844" s="71"/>
      <c r="LGB844" s="72"/>
      <c r="LGC844" s="72"/>
      <c r="LGD844" s="72"/>
      <c r="LGE844" s="72"/>
      <c r="LGF844" s="72"/>
      <c r="LGG844" s="72"/>
      <c r="LGH844" s="72"/>
      <c r="LGI844" s="72"/>
      <c r="LGJ844" s="72"/>
      <c r="LGK844" s="71"/>
      <c r="LGL844" s="71"/>
      <c r="LGM844" s="71"/>
      <c r="LGN844" s="71"/>
      <c r="LGO844" s="71"/>
      <c r="LGP844" s="71"/>
      <c r="LGQ844" s="71"/>
      <c r="LGR844" s="72"/>
      <c r="LGS844" s="72"/>
      <c r="LGT844" s="72"/>
      <c r="LGU844" s="72"/>
      <c r="LGV844" s="72"/>
      <c r="LGW844" s="72"/>
      <c r="LGX844" s="72"/>
      <c r="LGY844" s="72"/>
      <c r="LGZ844" s="72"/>
      <c r="LHA844" s="71"/>
      <c r="LHB844" s="71"/>
      <c r="LHC844" s="71"/>
      <c r="LHD844" s="71"/>
      <c r="LHE844" s="71"/>
      <c r="LHF844" s="71"/>
      <c r="LHG844" s="71"/>
      <c r="LHH844" s="72"/>
      <c r="LHI844" s="72"/>
      <c r="LHJ844" s="72"/>
      <c r="LHK844" s="72"/>
      <c r="LHL844" s="72"/>
      <c r="LHM844" s="72"/>
      <c r="LHN844" s="72"/>
      <c r="LHO844" s="72"/>
      <c r="LHP844" s="72"/>
      <c r="LHQ844" s="71"/>
      <c r="LHR844" s="71"/>
      <c r="LHS844" s="71"/>
      <c r="LHT844" s="71"/>
      <c r="LHU844" s="71"/>
      <c r="LHV844" s="71"/>
      <c r="LHW844" s="71"/>
      <c r="LHX844" s="72"/>
      <c r="LHY844" s="72"/>
      <c r="LHZ844" s="72"/>
      <c r="LIA844" s="72"/>
      <c r="LIB844" s="72"/>
      <c r="LIC844" s="72"/>
      <c r="LID844" s="72"/>
      <c r="LIE844" s="72"/>
      <c r="LIF844" s="72"/>
      <c r="LIG844" s="71"/>
      <c r="LIH844" s="71"/>
      <c r="LII844" s="71"/>
      <c r="LIJ844" s="71"/>
      <c r="LIK844" s="71"/>
      <c r="LIL844" s="71"/>
      <c r="LIM844" s="71"/>
      <c r="LIN844" s="72"/>
      <c r="LIO844" s="72"/>
      <c r="LIP844" s="72"/>
      <c r="LIQ844" s="72"/>
      <c r="LIR844" s="72"/>
      <c r="LIS844" s="72"/>
      <c r="LIT844" s="72"/>
      <c r="LIU844" s="72"/>
      <c r="LIV844" s="72"/>
      <c r="LIW844" s="71"/>
      <c r="LIX844" s="71"/>
      <c r="LIY844" s="71"/>
      <c r="LIZ844" s="71"/>
      <c r="LJA844" s="71"/>
      <c r="LJB844" s="71"/>
      <c r="LJC844" s="71"/>
      <c r="LJD844" s="72"/>
      <c r="LJE844" s="72"/>
      <c r="LJF844" s="72"/>
      <c r="LJG844" s="72"/>
      <c r="LJH844" s="72"/>
      <c r="LJI844" s="72"/>
      <c r="LJJ844" s="72"/>
      <c r="LJK844" s="72"/>
      <c r="LJL844" s="72"/>
      <c r="LJM844" s="71"/>
      <c r="LJN844" s="71"/>
      <c r="LJO844" s="71"/>
      <c r="LJP844" s="71"/>
      <c r="LJQ844" s="71"/>
      <c r="LJR844" s="71"/>
      <c r="LJS844" s="71"/>
      <c r="LJT844" s="72"/>
      <c r="LJU844" s="72"/>
      <c r="LJV844" s="72"/>
      <c r="LJW844" s="72"/>
      <c r="LJX844" s="72"/>
      <c r="LJY844" s="72"/>
      <c r="LJZ844" s="72"/>
      <c r="LKA844" s="72"/>
      <c r="LKB844" s="72"/>
      <c r="LKC844" s="71"/>
      <c r="LKD844" s="71"/>
      <c r="LKE844" s="71"/>
      <c r="LKF844" s="71"/>
      <c r="LKG844" s="71"/>
      <c r="LKH844" s="71"/>
      <c r="LKI844" s="71"/>
      <c r="LKJ844" s="72"/>
      <c r="LKK844" s="72"/>
      <c r="LKL844" s="72"/>
      <c r="LKM844" s="72"/>
      <c r="LKN844" s="72"/>
      <c r="LKO844" s="72"/>
      <c r="LKP844" s="72"/>
      <c r="LKQ844" s="72"/>
      <c r="LKR844" s="72"/>
      <c r="LKS844" s="71"/>
      <c r="LKT844" s="71"/>
      <c r="LKU844" s="71"/>
      <c r="LKV844" s="71"/>
      <c r="LKW844" s="71"/>
      <c r="LKX844" s="71"/>
      <c r="LKY844" s="71"/>
      <c r="LKZ844" s="72"/>
      <c r="LLA844" s="72"/>
      <c r="LLB844" s="72"/>
      <c r="LLC844" s="72"/>
      <c r="LLD844" s="72"/>
      <c r="LLE844" s="72"/>
      <c r="LLF844" s="72"/>
      <c r="LLG844" s="72"/>
      <c r="LLH844" s="72"/>
      <c r="LLI844" s="71"/>
      <c r="LLJ844" s="71"/>
      <c r="LLK844" s="71"/>
      <c r="LLL844" s="71"/>
      <c r="LLM844" s="71"/>
      <c r="LLN844" s="71"/>
      <c r="LLO844" s="71"/>
      <c r="LLP844" s="72"/>
      <c r="LLQ844" s="72"/>
      <c r="LLR844" s="72"/>
      <c r="LLS844" s="72"/>
      <c r="LLT844" s="72"/>
      <c r="LLU844" s="72"/>
      <c r="LLV844" s="72"/>
      <c r="LLW844" s="72"/>
      <c r="LLX844" s="72"/>
      <c r="LLY844" s="71"/>
      <c r="LLZ844" s="71"/>
      <c r="LMA844" s="71"/>
      <c r="LMB844" s="71"/>
      <c r="LMC844" s="71"/>
      <c r="LMD844" s="71"/>
      <c r="LME844" s="71"/>
      <c r="LMF844" s="72"/>
      <c r="LMG844" s="72"/>
      <c r="LMH844" s="72"/>
      <c r="LMI844" s="72"/>
      <c r="LMJ844" s="72"/>
      <c r="LMK844" s="72"/>
      <c r="LML844" s="72"/>
      <c r="LMM844" s="72"/>
      <c r="LMN844" s="72"/>
      <c r="LMO844" s="71"/>
      <c r="LMP844" s="71"/>
      <c r="LMQ844" s="71"/>
      <c r="LMR844" s="71"/>
      <c r="LMS844" s="71"/>
      <c r="LMT844" s="71"/>
      <c r="LMU844" s="71"/>
      <c r="LMV844" s="72"/>
      <c r="LMW844" s="72"/>
      <c r="LMX844" s="72"/>
      <c r="LMY844" s="72"/>
      <c r="LMZ844" s="72"/>
      <c r="LNA844" s="72"/>
      <c r="LNB844" s="72"/>
      <c r="LNC844" s="72"/>
      <c r="LND844" s="72"/>
      <c r="LNE844" s="71"/>
      <c r="LNF844" s="71"/>
      <c r="LNG844" s="71"/>
      <c r="LNH844" s="71"/>
      <c r="LNI844" s="71"/>
      <c r="LNJ844" s="71"/>
      <c r="LNK844" s="71"/>
      <c r="LNL844" s="72"/>
      <c r="LNM844" s="72"/>
      <c r="LNN844" s="72"/>
      <c r="LNO844" s="72"/>
      <c r="LNP844" s="72"/>
      <c r="LNQ844" s="72"/>
      <c r="LNR844" s="72"/>
      <c r="LNS844" s="72"/>
      <c r="LNT844" s="72"/>
      <c r="LNU844" s="71"/>
      <c r="LNV844" s="71"/>
      <c r="LNW844" s="71"/>
      <c r="LNX844" s="71"/>
      <c r="LNY844" s="71"/>
      <c r="LNZ844" s="71"/>
      <c r="LOA844" s="71"/>
      <c r="LOB844" s="72"/>
      <c r="LOC844" s="72"/>
      <c r="LOD844" s="72"/>
      <c r="LOE844" s="72"/>
      <c r="LOF844" s="72"/>
      <c r="LOG844" s="72"/>
      <c r="LOH844" s="72"/>
      <c r="LOI844" s="72"/>
      <c r="LOJ844" s="72"/>
      <c r="LOK844" s="71"/>
      <c r="LOL844" s="71"/>
      <c r="LOM844" s="71"/>
      <c r="LON844" s="71"/>
      <c r="LOO844" s="71"/>
      <c r="LOP844" s="71"/>
      <c r="LOQ844" s="71"/>
      <c r="LOR844" s="72"/>
      <c r="LOS844" s="72"/>
      <c r="LOT844" s="72"/>
      <c r="LOU844" s="72"/>
      <c r="LOV844" s="72"/>
      <c r="LOW844" s="72"/>
      <c r="LOX844" s="72"/>
      <c r="LOY844" s="72"/>
      <c r="LOZ844" s="72"/>
      <c r="LPA844" s="71"/>
      <c r="LPB844" s="71"/>
      <c r="LPC844" s="71"/>
      <c r="LPD844" s="71"/>
      <c r="LPE844" s="71"/>
      <c r="LPF844" s="71"/>
      <c r="LPG844" s="71"/>
      <c r="LPH844" s="72"/>
      <c r="LPI844" s="72"/>
      <c r="LPJ844" s="72"/>
      <c r="LPK844" s="72"/>
      <c r="LPL844" s="72"/>
      <c r="LPM844" s="72"/>
      <c r="LPN844" s="72"/>
      <c r="LPO844" s="72"/>
      <c r="LPP844" s="72"/>
      <c r="LPQ844" s="71"/>
      <c r="LPR844" s="71"/>
      <c r="LPS844" s="71"/>
      <c r="LPT844" s="71"/>
      <c r="LPU844" s="71"/>
      <c r="LPV844" s="71"/>
      <c r="LPW844" s="71"/>
      <c r="LPX844" s="72"/>
      <c r="LPY844" s="72"/>
      <c r="LPZ844" s="72"/>
      <c r="LQA844" s="72"/>
      <c r="LQB844" s="72"/>
      <c r="LQC844" s="72"/>
      <c r="LQD844" s="72"/>
      <c r="LQE844" s="72"/>
      <c r="LQF844" s="72"/>
      <c r="LQG844" s="71"/>
      <c r="LQH844" s="71"/>
      <c r="LQI844" s="71"/>
      <c r="LQJ844" s="71"/>
      <c r="LQK844" s="71"/>
      <c r="LQL844" s="71"/>
      <c r="LQM844" s="71"/>
      <c r="LQN844" s="72"/>
      <c r="LQO844" s="72"/>
      <c r="LQP844" s="72"/>
      <c r="LQQ844" s="72"/>
      <c r="LQR844" s="72"/>
      <c r="LQS844" s="72"/>
      <c r="LQT844" s="72"/>
      <c r="LQU844" s="72"/>
      <c r="LQV844" s="72"/>
      <c r="LQW844" s="71"/>
      <c r="LQX844" s="71"/>
      <c r="LQY844" s="71"/>
      <c r="LQZ844" s="71"/>
      <c r="LRA844" s="71"/>
      <c r="LRB844" s="71"/>
      <c r="LRC844" s="71"/>
      <c r="LRD844" s="72"/>
      <c r="LRE844" s="72"/>
      <c r="LRF844" s="72"/>
      <c r="LRG844" s="72"/>
      <c r="LRH844" s="72"/>
      <c r="LRI844" s="72"/>
      <c r="LRJ844" s="72"/>
      <c r="LRK844" s="72"/>
      <c r="LRL844" s="72"/>
      <c r="LRM844" s="71"/>
      <c r="LRN844" s="71"/>
      <c r="LRO844" s="71"/>
      <c r="LRP844" s="71"/>
      <c r="LRQ844" s="71"/>
      <c r="LRR844" s="71"/>
      <c r="LRS844" s="71"/>
      <c r="LRT844" s="72"/>
      <c r="LRU844" s="72"/>
      <c r="LRV844" s="72"/>
      <c r="LRW844" s="72"/>
      <c r="LRX844" s="72"/>
      <c r="LRY844" s="72"/>
      <c r="LRZ844" s="72"/>
      <c r="LSA844" s="72"/>
      <c r="LSB844" s="72"/>
      <c r="LSC844" s="71"/>
      <c r="LSD844" s="71"/>
      <c r="LSE844" s="71"/>
      <c r="LSF844" s="71"/>
      <c r="LSG844" s="71"/>
      <c r="LSH844" s="71"/>
      <c r="LSI844" s="71"/>
      <c r="LSJ844" s="72"/>
      <c r="LSK844" s="72"/>
      <c r="LSL844" s="72"/>
      <c r="LSM844" s="72"/>
      <c r="LSN844" s="72"/>
      <c r="LSO844" s="72"/>
      <c r="LSP844" s="72"/>
      <c r="LSQ844" s="72"/>
      <c r="LSR844" s="72"/>
      <c r="LSS844" s="71"/>
      <c r="LST844" s="71"/>
      <c r="LSU844" s="71"/>
      <c r="LSV844" s="71"/>
      <c r="LSW844" s="71"/>
      <c r="LSX844" s="71"/>
      <c r="LSY844" s="71"/>
      <c r="LSZ844" s="72"/>
      <c r="LTA844" s="72"/>
      <c r="LTB844" s="72"/>
      <c r="LTC844" s="72"/>
      <c r="LTD844" s="72"/>
      <c r="LTE844" s="72"/>
      <c r="LTF844" s="72"/>
      <c r="LTG844" s="72"/>
      <c r="LTH844" s="72"/>
      <c r="LTI844" s="71"/>
      <c r="LTJ844" s="71"/>
      <c r="LTK844" s="71"/>
      <c r="LTL844" s="71"/>
      <c r="LTM844" s="71"/>
      <c r="LTN844" s="71"/>
      <c r="LTO844" s="71"/>
      <c r="LTP844" s="72"/>
      <c r="LTQ844" s="72"/>
      <c r="LTR844" s="72"/>
      <c r="LTS844" s="72"/>
      <c r="LTT844" s="72"/>
      <c r="LTU844" s="72"/>
      <c r="LTV844" s="72"/>
      <c r="LTW844" s="72"/>
      <c r="LTX844" s="72"/>
      <c r="LTY844" s="71"/>
      <c r="LTZ844" s="71"/>
      <c r="LUA844" s="71"/>
      <c r="LUB844" s="71"/>
      <c r="LUC844" s="71"/>
      <c r="LUD844" s="71"/>
      <c r="LUE844" s="71"/>
      <c r="LUF844" s="72"/>
      <c r="LUG844" s="72"/>
      <c r="LUH844" s="72"/>
      <c r="LUI844" s="72"/>
      <c r="LUJ844" s="72"/>
      <c r="LUK844" s="72"/>
      <c r="LUL844" s="72"/>
      <c r="LUM844" s="72"/>
      <c r="LUN844" s="72"/>
      <c r="LUO844" s="71"/>
      <c r="LUP844" s="71"/>
      <c r="LUQ844" s="71"/>
      <c r="LUR844" s="71"/>
      <c r="LUS844" s="71"/>
      <c r="LUT844" s="71"/>
      <c r="LUU844" s="71"/>
      <c r="LUV844" s="72"/>
      <c r="LUW844" s="72"/>
      <c r="LUX844" s="72"/>
      <c r="LUY844" s="72"/>
      <c r="LUZ844" s="72"/>
      <c r="LVA844" s="72"/>
      <c r="LVB844" s="72"/>
      <c r="LVC844" s="72"/>
      <c r="LVD844" s="72"/>
      <c r="LVE844" s="71"/>
      <c r="LVF844" s="71"/>
      <c r="LVG844" s="71"/>
      <c r="LVH844" s="71"/>
      <c r="LVI844" s="71"/>
      <c r="LVJ844" s="71"/>
      <c r="LVK844" s="71"/>
      <c r="LVL844" s="72"/>
      <c r="LVM844" s="72"/>
      <c r="LVN844" s="72"/>
      <c r="LVO844" s="72"/>
      <c r="LVP844" s="72"/>
      <c r="LVQ844" s="72"/>
      <c r="LVR844" s="72"/>
      <c r="LVS844" s="72"/>
      <c r="LVT844" s="72"/>
      <c r="LVU844" s="71"/>
      <c r="LVV844" s="71"/>
      <c r="LVW844" s="71"/>
      <c r="LVX844" s="71"/>
      <c r="LVY844" s="71"/>
      <c r="LVZ844" s="71"/>
      <c r="LWA844" s="71"/>
      <c r="LWB844" s="72"/>
      <c r="LWC844" s="72"/>
      <c r="LWD844" s="72"/>
      <c r="LWE844" s="72"/>
      <c r="LWF844" s="72"/>
      <c r="LWG844" s="72"/>
      <c r="LWH844" s="72"/>
      <c r="LWI844" s="72"/>
      <c r="LWJ844" s="72"/>
      <c r="LWK844" s="71"/>
      <c r="LWL844" s="71"/>
      <c r="LWM844" s="71"/>
      <c r="LWN844" s="71"/>
      <c r="LWO844" s="71"/>
      <c r="LWP844" s="71"/>
      <c r="LWQ844" s="71"/>
      <c r="LWR844" s="72"/>
      <c r="LWS844" s="72"/>
      <c r="LWT844" s="72"/>
      <c r="LWU844" s="72"/>
      <c r="LWV844" s="72"/>
      <c r="LWW844" s="72"/>
      <c r="LWX844" s="72"/>
      <c r="LWY844" s="72"/>
      <c r="LWZ844" s="72"/>
      <c r="LXA844" s="71"/>
      <c r="LXB844" s="71"/>
      <c r="LXC844" s="71"/>
      <c r="LXD844" s="71"/>
      <c r="LXE844" s="71"/>
      <c r="LXF844" s="71"/>
      <c r="LXG844" s="71"/>
      <c r="LXH844" s="72"/>
      <c r="LXI844" s="72"/>
      <c r="LXJ844" s="72"/>
      <c r="LXK844" s="72"/>
      <c r="LXL844" s="72"/>
      <c r="LXM844" s="72"/>
      <c r="LXN844" s="72"/>
      <c r="LXO844" s="72"/>
      <c r="LXP844" s="72"/>
      <c r="LXQ844" s="71"/>
      <c r="LXR844" s="71"/>
      <c r="LXS844" s="71"/>
      <c r="LXT844" s="71"/>
      <c r="LXU844" s="71"/>
      <c r="LXV844" s="71"/>
      <c r="LXW844" s="71"/>
      <c r="LXX844" s="72"/>
      <c r="LXY844" s="72"/>
      <c r="LXZ844" s="72"/>
      <c r="LYA844" s="72"/>
      <c r="LYB844" s="72"/>
      <c r="LYC844" s="72"/>
      <c r="LYD844" s="72"/>
      <c r="LYE844" s="72"/>
      <c r="LYF844" s="72"/>
      <c r="LYG844" s="71"/>
      <c r="LYH844" s="71"/>
      <c r="LYI844" s="71"/>
      <c r="LYJ844" s="71"/>
      <c r="LYK844" s="71"/>
      <c r="LYL844" s="71"/>
      <c r="LYM844" s="71"/>
      <c r="LYN844" s="72"/>
      <c r="LYO844" s="72"/>
      <c r="LYP844" s="72"/>
      <c r="LYQ844" s="72"/>
      <c r="LYR844" s="72"/>
      <c r="LYS844" s="72"/>
      <c r="LYT844" s="72"/>
      <c r="LYU844" s="72"/>
      <c r="LYV844" s="72"/>
      <c r="LYW844" s="71"/>
      <c r="LYX844" s="71"/>
      <c r="LYY844" s="71"/>
      <c r="LYZ844" s="71"/>
      <c r="LZA844" s="71"/>
      <c r="LZB844" s="71"/>
      <c r="LZC844" s="71"/>
      <c r="LZD844" s="72"/>
      <c r="LZE844" s="72"/>
      <c r="LZF844" s="72"/>
      <c r="LZG844" s="72"/>
      <c r="LZH844" s="72"/>
      <c r="LZI844" s="72"/>
      <c r="LZJ844" s="72"/>
      <c r="LZK844" s="72"/>
      <c r="LZL844" s="72"/>
      <c r="LZM844" s="71"/>
      <c r="LZN844" s="71"/>
      <c r="LZO844" s="71"/>
      <c r="LZP844" s="71"/>
      <c r="LZQ844" s="71"/>
      <c r="LZR844" s="71"/>
      <c r="LZS844" s="71"/>
      <c r="LZT844" s="72"/>
      <c r="LZU844" s="72"/>
      <c r="LZV844" s="72"/>
      <c r="LZW844" s="72"/>
      <c r="LZX844" s="72"/>
      <c r="LZY844" s="72"/>
      <c r="LZZ844" s="72"/>
      <c r="MAA844" s="72"/>
      <c r="MAB844" s="72"/>
      <c r="MAC844" s="71"/>
      <c r="MAD844" s="71"/>
      <c r="MAE844" s="71"/>
      <c r="MAF844" s="71"/>
      <c r="MAG844" s="71"/>
      <c r="MAH844" s="71"/>
      <c r="MAI844" s="71"/>
      <c r="MAJ844" s="72"/>
      <c r="MAK844" s="72"/>
      <c r="MAL844" s="72"/>
      <c r="MAM844" s="72"/>
      <c r="MAN844" s="72"/>
      <c r="MAO844" s="72"/>
      <c r="MAP844" s="72"/>
      <c r="MAQ844" s="72"/>
      <c r="MAR844" s="72"/>
      <c r="MAS844" s="71"/>
      <c r="MAT844" s="71"/>
      <c r="MAU844" s="71"/>
      <c r="MAV844" s="71"/>
      <c r="MAW844" s="71"/>
      <c r="MAX844" s="71"/>
      <c r="MAY844" s="71"/>
      <c r="MAZ844" s="72"/>
      <c r="MBA844" s="72"/>
      <c r="MBB844" s="72"/>
      <c r="MBC844" s="72"/>
      <c r="MBD844" s="72"/>
      <c r="MBE844" s="72"/>
      <c r="MBF844" s="72"/>
      <c r="MBG844" s="72"/>
      <c r="MBH844" s="72"/>
      <c r="MBI844" s="71"/>
      <c r="MBJ844" s="71"/>
      <c r="MBK844" s="71"/>
      <c r="MBL844" s="71"/>
      <c r="MBM844" s="71"/>
      <c r="MBN844" s="71"/>
      <c r="MBO844" s="71"/>
      <c r="MBP844" s="72"/>
      <c r="MBQ844" s="72"/>
      <c r="MBR844" s="72"/>
      <c r="MBS844" s="72"/>
      <c r="MBT844" s="72"/>
      <c r="MBU844" s="72"/>
      <c r="MBV844" s="72"/>
      <c r="MBW844" s="72"/>
      <c r="MBX844" s="72"/>
      <c r="MBY844" s="71"/>
      <c r="MBZ844" s="71"/>
      <c r="MCA844" s="71"/>
      <c r="MCB844" s="71"/>
      <c r="MCC844" s="71"/>
      <c r="MCD844" s="71"/>
      <c r="MCE844" s="71"/>
      <c r="MCF844" s="72"/>
      <c r="MCG844" s="72"/>
      <c r="MCH844" s="72"/>
      <c r="MCI844" s="72"/>
      <c r="MCJ844" s="72"/>
      <c r="MCK844" s="72"/>
      <c r="MCL844" s="72"/>
      <c r="MCM844" s="72"/>
      <c r="MCN844" s="72"/>
      <c r="MCO844" s="71"/>
      <c r="MCP844" s="71"/>
      <c r="MCQ844" s="71"/>
      <c r="MCR844" s="71"/>
      <c r="MCS844" s="71"/>
      <c r="MCT844" s="71"/>
      <c r="MCU844" s="71"/>
      <c r="MCV844" s="72"/>
      <c r="MCW844" s="72"/>
      <c r="MCX844" s="72"/>
      <c r="MCY844" s="72"/>
      <c r="MCZ844" s="72"/>
      <c r="MDA844" s="72"/>
      <c r="MDB844" s="72"/>
      <c r="MDC844" s="72"/>
      <c r="MDD844" s="72"/>
      <c r="MDE844" s="71"/>
      <c r="MDF844" s="71"/>
      <c r="MDG844" s="71"/>
      <c r="MDH844" s="71"/>
      <c r="MDI844" s="71"/>
      <c r="MDJ844" s="71"/>
      <c r="MDK844" s="71"/>
      <c r="MDL844" s="72"/>
      <c r="MDM844" s="72"/>
      <c r="MDN844" s="72"/>
      <c r="MDO844" s="72"/>
      <c r="MDP844" s="72"/>
      <c r="MDQ844" s="72"/>
      <c r="MDR844" s="72"/>
      <c r="MDS844" s="72"/>
      <c r="MDT844" s="72"/>
      <c r="MDU844" s="71"/>
      <c r="MDV844" s="71"/>
      <c r="MDW844" s="71"/>
      <c r="MDX844" s="71"/>
      <c r="MDY844" s="71"/>
      <c r="MDZ844" s="71"/>
      <c r="MEA844" s="71"/>
      <c r="MEB844" s="72"/>
      <c r="MEC844" s="72"/>
      <c r="MED844" s="72"/>
      <c r="MEE844" s="72"/>
      <c r="MEF844" s="72"/>
      <c r="MEG844" s="72"/>
      <c r="MEH844" s="72"/>
      <c r="MEI844" s="72"/>
      <c r="MEJ844" s="72"/>
      <c r="MEK844" s="71"/>
      <c r="MEL844" s="71"/>
      <c r="MEM844" s="71"/>
      <c r="MEN844" s="71"/>
      <c r="MEO844" s="71"/>
      <c r="MEP844" s="71"/>
      <c r="MEQ844" s="71"/>
      <c r="MER844" s="72"/>
      <c r="MES844" s="72"/>
      <c r="MET844" s="72"/>
      <c r="MEU844" s="72"/>
      <c r="MEV844" s="72"/>
      <c r="MEW844" s="72"/>
      <c r="MEX844" s="72"/>
      <c r="MEY844" s="72"/>
      <c r="MEZ844" s="72"/>
      <c r="MFA844" s="71"/>
      <c r="MFB844" s="71"/>
      <c r="MFC844" s="71"/>
      <c r="MFD844" s="71"/>
      <c r="MFE844" s="71"/>
      <c r="MFF844" s="71"/>
      <c r="MFG844" s="71"/>
      <c r="MFH844" s="72"/>
      <c r="MFI844" s="72"/>
      <c r="MFJ844" s="72"/>
      <c r="MFK844" s="72"/>
      <c r="MFL844" s="72"/>
      <c r="MFM844" s="72"/>
      <c r="MFN844" s="72"/>
      <c r="MFO844" s="72"/>
      <c r="MFP844" s="72"/>
      <c r="MFQ844" s="71"/>
      <c r="MFR844" s="71"/>
      <c r="MFS844" s="71"/>
      <c r="MFT844" s="71"/>
      <c r="MFU844" s="71"/>
      <c r="MFV844" s="71"/>
      <c r="MFW844" s="71"/>
      <c r="MFX844" s="72"/>
      <c r="MFY844" s="72"/>
      <c r="MFZ844" s="72"/>
      <c r="MGA844" s="72"/>
      <c r="MGB844" s="72"/>
      <c r="MGC844" s="72"/>
      <c r="MGD844" s="72"/>
      <c r="MGE844" s="72"/>
      <c r="MGF844" s="72"/>
      <c r="MGG844" s="71"/>
      <c r="MGH844" s="71"/>
      <c r="MGI844" s="71"/>
      <c r="MGJ844" s="71"/>
      <c r="MGK844" s="71"/>
      <c r="MGL844" s="71"/>
      <c r="MGM844" s="71"/>
      <c r="MGN844" s="72"/>
      <c r="MGO844" s="72"/>
      <c r="MGP844" s="72"/>
      <c r="MGQ844" s="72"/>
      <c r="MGR844" s="72"/>
      <c r="MGS844" s="72"/>
      <c r="MGT844" s="72"/>
      <c r="MGU844" s="72"/>
      <c r="MGV844" s="72"/>
      <c r="MGW844" s="71"/>
      <c r="MGX844" s="71"/>
      <c r="MGY844" s="71"/>
      <c r="MGZ844" s="71"/>
      <c r="MHA844" s="71"/>
      <c r="MHB844" s="71"/>
      <c r="MHC844" s="71"/>
      <c r="MHD844" s="72"/>
      <c r="MHE844" s="72"/>
      <c r="MHF844" s="72"/>
      <c r="MHG844" s="72"/>
      <c r="MHH844" s="72"/>
      <c r="MHI844" s="72"/>
      <c r="MHJ844" s="72"/>
      <c r="MHK844" s="72"/>
      <c r="MHL844" s="72"/>
      <c r="MHM844" s="71"/>
      <c r="MHN844" s="71"/>
      <c r="MHO844" s="71"/>
      <c r="MHP844" s="71"/>
      <c r="MHQ844" s="71"/>
      <c r="MHR844" s="71"/>
      <c r="MHS844" s="71"/>
      <c r="MHT844" s="72"/>
      <c r="MHU844" s="72"/>
      <c r="MHV844" s="72"/>
      <c r="MHW844" s="72"/>
      <c r="MHX844" s="72"/>
      <c r="MHY844" s="72"/>
      <c r="MHZ844" s="72"/>
      <c r="MIA844" s="72"/>
      <c r="MIB844" s="72"/>
      <c r="MIC844" s="71"/>
      <c r="MID844" s="71"/>
      <c r="MIE844" s="71"/>
      <c r="MIF844" s="71"/>
      <c r="MIG844" s="71"/>
      <c r="MIH844" s="71"/>
      <c r="MII844" s="71"/>
      <c r="MIJ844" s="72"/>
      <c r="MIK844" s="72"/>
      <c r="MIL844" s="72"/>
      <c r="MIM844" s="72"/>
      <c r="MIN844" s="72"/>
      <c r="MIO844" s="72"/>
      <c r="MIP844" s="72"/>
      <c r="MIQ844" s="72"/>
      <c r="MIR844" s="72"/>
      <c r="MIS844" s="71"/>
      <c r="MIT844" s="71"/>
      <c r="MIU844" s="71"/>
      <c r="MIV844" s="71"/>
      <c r="MIW844" s="71"/>
      <c r="MIX844" s="71"/>
      <c r="MIY844" s="71"/>
      <c r="MIZ844" s="72"/>
      <c r="MJA844" s="72"/>
      <c r="MJB844" s="72"/>
      <c r="MJC844" s="72"/>
      <c r="MJD844" s="72"/>
      <c r="MJE844" s="72"/>
      <c r="MJF844" s="72"/>
      <c r="MJG844" s="72"/>
      <c r="MJH844" s="72"/>
      <c r="MJI844" s="71"/>
      <c r="MJJ844" s="71"/>
      <c r="MJK844" s="71"/>
      <c r="MJL844" s="71"/>
      <c r="MJM844" s="71"/>
      <c r="MJN844" s="71"/>
      <c r="MJO844" s="71"/>
      <c r="MJP844" s="72"/>
      <c r="MJQ844" s="72"/>
      <c r="MJR844" s="72"/>
      <c r="MJS844" s="72"/>
      <c r="MJT844" s="72"/>
      <c r="MJU844" s="72"/>
      <c r="MJV844" s="72"/>
      <c r="MJW844" s="72"/>
      <c r="MJX844" s="72"/>
      <c r="MJY844" s="71"/>
      <c r="MJZ844" s="71"/>
      <c r="MKA844" s="71"/>
      <c r="MKB844" s="71"/>
      <c r="MKC844" s="71"/>
      <c r="MKD844" s="71"/>
      <c r="MKE844" s="71"/>
      <c r="MKF844" s="72"/>
      <c r="MKG844" s="72"/>
      <c r="MKH844" s="72"/>
      <c r="MKI844" s="72"/>
      <c r="MKJ844" s="72"/>
      <c r="MKK844" s="72"/>
      <c r="MKL844" s="72"/>
      <c r="MKM844" s="72"/>
      <c r="MKN844" s="72"/>
      <c r="MKO844" s="71"/>
      <c r="MKP844" s="71"/>
      <c r="MKQ844" s="71"/>
      <c r="MKR844" s="71"/>
      <c r="MKS844" s="71"/>
      <c r="MKT844" s="71"/>
      <c r="MKU844" s="71"/>
      <c r="MKV844" s="72"/>
      <c r="MKW844" s="72"/>
      <c r="MKX844" s="72"/>
      <c r="MKY844" s="72"/>
      <c r="MKZ844" s="72"/>
      <c r="MLA844" s="72"/>
      <c r="MLB844" s="72"/>
      <c r="MLC844" s="72"/>
      <c r="MLD844" s="72"/>
      <c r="MLE844" s="71"/>
      <c r="MLF844" s="71"/>
      <c r="MLG844" s="71"/>
      <c r="MLH844" s="71"/>
      <c r="MLI844" s="71"/>
      <c r="MLJ844" s="71"/>
      <c r="MLK844" s="71"/>
      <c r="MLL844" s="72"/>
      <c r="MLM844" s="72"/>
      <c r="MLN844" s="72"/>
      <c r="MLO844" s="72"/>
      <c r="MLP844" s="72"/>
      <c r="MLQ844" s="72"/>
      <c r="MLR844" s="72"/>
      <c r="MLS844" s="72"/>
      <c r="MLT844" s="72"/>
      <c r="MLU844" s="71"/>
      <c r="MLV844" s="71"/>
      <c r="MLW844" s="71"/>
      <c r="MLX844" s="71"/>
      <c r="MLY844" s="71"/>
      <c r="MLZ844" s="71"/>
      <c r="MMA844" s="71"/>
      <c r="MMB844" s="72"/>
      <c r="MMC844" s="72"/>
      <c r="MMD844" s="72"/>
      <c r="MME844" s="72"/>
      <c r="MMF844" s="72"/>
      <c r="MMG844" s="72"/>
      <c r="MMH844" s="72"/>
      <c r="MMI844" s="72"/>
      <c r="MMJ844" s="72"/>
      <c r="MMK844" s="71"/>
      <c r="MML844" s="71"/>
      <c r="MMM844" s="71"/>
      <c r="MMN844" s="71"/>
      <c r="MMO844" s="71"/>
      <c r="MMP844" s="71"/>
      <c r="MMQ844" s="71"/>
      <c r="MMR844" s="72"/>
      <c r="MMS844" s="72"/>
      <c r="MMT844" s="72"/>
      <c r="MMU844" s="72"/>
      <c r="MMV844" s="72"/>
      <c r="MMW844" s="72"/>
      <c r="MMX844" s="72"/>
      <c r="MMY844" s="72"/>
      <c r="MMZ844" s="72"/>
      <c r="MNA844" s="71"/>
      <c r="MNB844" s="71"/>
      <c r="MNC844" s="71"/>
      <c r="MND844" s="71"/>
      <c r="MNE844" s="71"/>
      <c r="MNF844" s="71"/>
      <c r="MNG844" s="71"/>
      <c r="MNH844" s="72"/>
      <c r="MNI844" s="72"/>
      <c r="MNJ844" s="72"/>
      <c r="MNK844" s="72"/>
      <c r="MNL844" s="72"/>
      <c r="MNM844" s="72"/>
      <c r="MNN844" s="72"/>
      <c r="MNO844" s="72"/>
      <c r="MNP844" s="72"/>
      <c r="MNQ844" s="71"/>
      <c r="MNR844" s="71"/>
      <c r="MNS844" s="71"/>
      <c r="MNT844" s="71"/>
      <c r="MNU844" s="71"/>
      <c r="MNV844" s="71"/>
      <c r="MNW844" s="71"/>
      <c r="MNX844" s="72"/>
      <c r="MNY844" s="72"/>
      <c r="MNZ844" s="72"/>
      <c r="MOA844" s="72"/>
      <c r="MOB844" s="72"/>
      <c r="MOC844" s="72"/>
      <c r="MOD844" s="72"/>
      <c r="MOE844" s="72"/>
      <c r="MOF844" s="72"/>
      <c r="MOG844" s="71"/>
      <c r="MOH844" s="71"/>
      <c r="MOI844" s="71"/>
      <c r="MOJ844" s="71"/>
      <c r="MOK844" s="71"/>
      <c r="MOL844" s="71"/>
      <c r="MOM844" s="71"/>
      <c r="MON844" s="72"/>
      <c r="MOO844" s="72"/>
      <c r="MOP844" s="72"/>
      <c r="MOQ844" s="72"/>
      <c r="MOR844" s="72"/>
      <c r="MOS844" s="72"/>
      <c r="MOT844" s="72"/>
      <c r="MOU844" s="72"/>
      <c r="MOV844" s="72"/>
      <c r="MOW844" s="71"/>
      <c r="MOX844" s="71"/>
      <c r="MOY844" s="71"/>
      <c r="MOZ844" s="71"/>
      <c r="MPA844" s="71"/>
      <c r="MPB844" s="71"/>
      <c r="MPC844" s="71"/>
      <c r="MPD844" s="72"/>
      <c r="MPE844" s="72"/>
      <c r="MPF844" s="72"/>
      <c r="MPG844" s="72"/>
      <c r="MPH844" s="72"/>
      <c r="MPI844" s="72"/>
      <c r="MPJ844" s="72"/>
      <c r="MPK844" s="72"/>
      <c r="MPL844" s="72"/>
      <c r="MPM844" s="71"/>
      <c r="MPN844" s="71"/>
      <c r="MPO844" s="71"/>
      <c r="MPP844" s="71"/>
      <c r="MPQ844" s="71"/>
      <c r="MPR844" s="71"/>
      <c r="MPS844" s="71"/>
      <c r="MPT844" s="72"/>
      <c r="MPU844" s="72"/>
      <c r="MPV844" s="72"/>
      <c r="MPW844" s="72"/>
      <c r="MPX844" s="72"/>
      <c r="MPY844" s="72"/>
      <c r="MPZ844" s="72"/>
      <c r="MQA844" s="72"/>
      <c r="MQB844" s="72"/>
      <c r="MQC844" s="71"/>
      <c r="MQD844" s="71"/>
      <c r="MQE844" s="71"/>
      <c r="MQF844" s="71"/>
      <c r="MQG844" s="71"/>
      <c r="MQH844" s="71"/>
      <c r="MQI844" s="71"/>
      <c r="MQJ844" s="72"/>
      <c r="MQK844" s="72"/>
      <c r="MQL844" s="72"/>
      <c r="MQM844" s="72"/>
      <c r="MQN844" s="72"/>
      <c r="MQO844" s="72"/>
      <c r="MQP844" s="72"/>
      <c r="MQQ844" s="72"/>
      <c r="MQR844" s="72"/>
      <c r="MQS844" s="71"/>
      <c r="MQT844" s="71"/>
      <c r="MQU844" s="71"/>
      <c r="MQV844" s="71"/>
      <c r="MQW844" s="71"/>
      <c r="MQX844" s="71"/>
      <c r="MQY844" s="71"/>
      <c r="MQZ844" s="72"/>
      <c r="MRA844" s="72"/>
      <c r="MRB844" s="72"/>
      <c r="MRC844" s="72"/>
      <c r="MRD844" s="72"/>
      <c r="MRE844" s="72"/>
      <c r="MRF844" s="72"/>
      <c r="MRG844" s="72"/>
      <c r="MRH844" s="72"/>
      <c r="MRI844" s="71"/>
      <c r="MRJ844" s="71"/>
      <c r="MRK844" s="71"/>
      <c r="MRL844" s="71"/>
      <c r="MRM844" s="71"/>
      <c r="MRN844" s="71"/>
      <c r="MRO844" s="71"/>
      <c r="MRP844" s="72"/>
      <c r="MRQ844" s="72"/>
      <c r="MRR844" s="72"/>
      <c r="MRS844" s="72"/>
      <c r="MRT844" s="72"/>
      <c r="MRU844" s="72"/>
      <c r="MRV844" s="72"/>
      <c r="MRW844" s="72"/>
      <c r="MRX844" s="72"/>
      <c r="MRY844" s="71"/>
      <c r="MRZ844" s="71"/>
      <c r="MSA844" s="71"/>
      <c r="MSB844" s="71"/>
      <c r="MSC844" s="71"/>
      <c r="MSD844" s="71"/>
      <c r="MSE844" s="71"/>
      <c r="MSF844" s="72"/>
      <c r="MSG844" s="72"/>
      <c r="MSH844" s="72"/>
      <c r="MSI844" s="72"/>
      <c r="MSJ844" s="72"/>
      <c r="MSK844" s="72"/>
      <c r="MSL844" s="72"/>
      <c r="MSM844" s="72"/>
      <c r="MSN844" s="72"/>
      <c r="MSO844" s="71"/>
      <c r="MSP844" s="71"/>
      <c r="MSQ844" s="71"/>
      <c r="MSR844" s="71"/>
      <c r="MSS844" s="71"/>
      <c r="MST844" s="71"/>
      <c r="MSU844" s="71"/>
      <c r="MSV844" s="72"/>
      <c r="MSW844" s="72"/>
      <c r="MSX844" s="72"/>
      <c r="MSY844" s="72"/>
      <c r="MSZ844" s="72"/>
      <c r="MTA844" s="72"/>
      <c r="MTB844" s="72"/>
      <c r="MTC844" s="72"/>
      <c r="MTD844" s="72"/>
      <c r="MTE844" s="71"/>
      <c r="MTF844" s="71"/>
      <c r="MTG844" s="71"/>
      <c r="MTH844" s="71"/>
      <c r="MTI844" s="71"/>
      <c r="MTJ844" s="71"/>
      <c r="MTK844" s="71"/>
      <c r="MTL844" s="72"/>
      <c r="MTM844" s="72"/>
      <c r="MTN844" s="72"/>
      <c r="MTO844" s="72"/>
      <c r="MTP844" s="72"/>
      <c r="MTQ844" s="72"/>
      <c r="MTR844" s="72"/>
      <c r="MTS844" s="72"/>
      <c r="MTT844" s="72"/>
      <c r="MTU844" s="71"/>
      <c r="MTV844" s="71"/>
      <c r="MTW844" s="71"/>
      <c r="MTX844" s="71"/>
      <c r="MTY844" s="71"/>
      <c r="MTZ844" s="71"/>
      <c r="MUA844" s="71"/>
      <c r="MUB844" s="72"/>
      <c r="MUC844" s="72"/>
      <c r="MUD844" s="72"/>
      <c r="MUE844" s="72"/>
      <c r="MUF844" s="72"/>
      <c r="MUG844" s="72"/>
      <c r="MUH844" s="72"/>
      <c r="MUI844" s="72"/>
      <c r="MUJ844" s="72"/>
      <c r="MUK844" s="71"/>
      <c r="MUL844" s="71"/>
      <c r="MUM844" s="71"/>
      <c r="MUN844" s="71"/>
      <c r="MUO844" s="71"/>
      <c r="MUP844" s="71"/>
      <c r="MUQ844" s="71"/>
      <c r="MUR844" s="72"/>
      <c r="MUS844" s="72"/>
      <c r="MUT844" s="72"/>
      <c r="MUU844" s="72"/>
      <c r="MUV844" s="72"/>
      <c r="MUW844" s="72"/>
      <c r="MUX844" s="72"/>
      <c r="MUY844" s="72"/>
      <c r="MUZ844" s="72"/>
      <c r="MVA844" s="71"/>
      <c r="MVB844" s="71"/>
      <c r="MVC844" s="71"/>
      <c r="MVD844" s="71"/>
      <c r="MVE844" s="71"/>
      <c r="MVF844" s="71"/>
      <c r="MVG844" s="71"/>
      <c r="MVH844" s="72"/>
      <c r="MVI844" s="72"/>
      <c r="MVJ844" s="72"/>
      <c r="MVK844" s="72"/>
      <c r="MVL844" s="72"/>
      <c r="MVM844" s="72"/>
      <c r="MVN844" s="72"/>
      <c r="MVO844" s="72"/>
      <c r="MVP844" s="72"/>
      <c r="MVQ844" s="71"/>
      <c r="MVR844" s="71"/>
      <c r="MVS844" s="71"/>
      <c r="MVT844" s="71"/>
      <c r="MVU844" s="71"/>
      <c r="MVV844" s="71"/>
      <c r="MVW844" s="71"/>
      <c r="MVX844" s="72"/>
      <c r="MVY844" s="72"/>
      <c r="MVZ844" s="72"/>
      <c r="MWA844" s="72"/>
      <c r="MWB844" s="72"/>
      <c r="MWC844" s="72"/>
      <c r="MWD844" s="72"/>
      <c r="MWE844" s="72"/>
      <c r="MWF844" s="72"/>
      <c r="MWG844" s="71"/>
      <c r="MWH844" s="71"/>
      <c r="MWI844" s="71"/>
      <c r="MWJ844" s="71"/>
      <c r="MWK844" s="71"/>
      <c r="MWL844" s="71"/>
      <c r="MWM844" s="71"/>
      <c r="MWN844" s="72"/>
      <c r="MWO844" s="72"/>
      <c r="MWP844" s="72"/>
      <c r="MWQ844" s="72"/>
      <c r="MWR844" s="72"/>
      <c r="MWS844" s="72"/>
      <c r="MWT844" s="72"/>
      <c r="MWU844" s="72"/>
      <c r="MWV844" s="72"/>
      <c r="MWW844" s="71"/>
      <c r="MWX844" s="71"/>
      <c r="MWY844" s="71"/>
      <c r="MWZ844" s="71"/>
      <c r="MXA844" s="71"/>
      <c r="MXB844" s="71"/>
      <c r="MXC844" s="71"/>
      <c r="MXD844" s="72"/>
      <c r="MXE844" s="72"/>
      <c r="MXF844" s="72"/>
      <c r="MXG844" s="72"/>
      <c r="MXH844" s="72"/>
      <c r="MXI844" s="72"/>
      <c r="MXJ844" s="72"/>
      <c r="MXK844" s="72"/>
      <c r="MXL844" s="72"/>
      <c r="MXM844" s="71"/>
      <c r="MXN844" s="71"/>
      <c r="MXO844" s="71"/>
      <c r="MXP844" s="71"/>
      <c r="MXQ844" s="71"/>
      <c r="MXR844" s="71"/>
      <c r="MXS844" s="71"/>
      <c r="MXT844" s="72"/>
      <c r="MXU844" s="72"/>
      <c r="MXV844" s="72"/>
      <c r="MXW844" s="72"/>
      <c r="MXX844" s="72"/>
      <c r="MXY844" s="72"/>
      <c r="MXZ844" s="72"/>
      <c r="MYA844" s="72"/>
      <c r="MYB844" s="72"/>
      <c r="MYC844" s="71"/>
      <c r="MYD844" s="71"/>
      <c r="MYE844" s="71"/>
      <c r="MYF844" s="71"/>
      <c r="MYG844" s="71"/>
      <c r="MYH844" s="71"/>
      <c r="MYI844" s="71"/>
      <c r="MYJ844" s="72"/>
      <c r="MYK844" s="72"/>
      <c r="MYL844" s="72"/>
      <c r="MYM844" s="72"/>
      <c r="MYN844" s="72"/>
      <c r="MYO844" s="72"/>
      <c r="MYP844" s="72"/>
      <c r="MYQ844" s="72"/>
      <c r="MYR844" s="72"/>
      <c r="MYS844" s="71"/>
      <c r="MYT844" s="71"/>
      <c r="MYU844" s="71"/>
      <c r="MYV844" s="71"/>
      <c r="MYW844" s="71"/>
      <c r="MYX844" s="71"/>
      <c r="MYY844" s="71"/>
      <c r="MYZ844" s="72"/>
      <c r="MZA844" s="72"/>
      <c r="MZB844" s="72"/>
      <c r="MZC844" s="72"/>
      <c r="MZD844" s="72"/>
      <c r="MZE844" s="72"/>
      <c r="MZF844" s="72"/>
      <c r="MZG844" s="72"/>
      <c r="MZH844" s="72"/>
      <c r="MZI844" s="71"/>
      <c r="MZJ844" s="71"/>
      <c r="MZK844" s="71"/>
      <c r="MZL844" s="71"/>
      <c r="MZM844" s="71"/>
      <c r="MZN844" s="71"/>
      <c r="MZO844" s="71"/>
      <c r="MZP844" s="72"/>
      <c r="MZQ844" s="72"/>
      <c r="MZR844" s="72"/>
      <c r="MZS844" s="72"/>
      <c r="MZT844" s="72"/>
      <c r="MZU844" s="72"/>
      <c r="MZV844" s="72"/>
      <c r="MZW844" s="72"/>
      <c r="MZX844" s="72"/>
      <c r="MZY844" s="71"/>
      <c r="MZZ844" s="71"/>
      <c r="NAA844" s="71"/>
      <c r="NAB844" s="71"/>
      <c r="NAC844" s="71"/>
      <c r="NAD844" s="71"/>
      <c r="NAE844" s="71"/>
      <c r="NAF844" s="72"/>
      <c r="NAG844" s="72"/>
      <c r="NAH844" s="72"/>
      <c r="NAI844" s="72"/>
      <c r="NAJ844" s="72"/>
      <c r="NAK844" s="72"/>
      <c r="NAL844" s="72"/>
      <c r="NAM844" s="72"/>
      <c r="NAN844" s="72"/>
      <c r="NAO844" s="71"/>
      <c r="NAP844" s="71"/>
      <c r="NAQ844" s="71"/>
      <c r="NAR844" s="71"/>
      <c r="NAS844" s="71"/>
      <c r="NAT844" s="71"/>
      <c r="NAU844" s="71"/>
      <c r="NAV844" s="72"/>
      <c r="NAW844" s="72"/>
      <c r="NAX844" s="72"/>
      <c r="NAY844" s="72"/>
      <c r="NAZ844" s="72"/>
      <c r="NBA844" s="72"/>
      <c r="NBB844" s="72"/>
      <c r="NBC844" s="72"/>
      <c r="NBD844" s="72"/>
      <c r="NBE844" s="71"/>
      <c r="NBF844" s="71"/>
      <c r="NBG844" s="71"/>
      <c r="NBH844" s="71"/>
      <c r="NBI844" s="71"/>
      <c r="NBJ844" s="71"/>
      <c r="NBK844" s="71"/>
      <c r="NBL844" s="72"/>
      <c r="NBM844" s="72"/>
      <c r="NBN844" s="72"/>
      <c r="NBO844" s="72"/>
      <c r="NBP844" s="72"/>
      <c r="NBQ844" s="72"/>
      <c r="NBR844" s="72"/>
      <c r="NBS844" s="72"/>
      <c r="NBT844" s="72"/>
      <c r="NBU844" s="71"/>
      <c r="NBV844" s="71"/>
      <c r="NBW844" s="71"/>
      <c r="NBX844" s="71"/>
      <c r="NBY844" s="71"/>
      <c r="NBZ844" s="71"/>
      <c r="NCA844" s="71"/>
      <c r="NCB844" s="72"/>
      <c r="NCC844" s="72"/>
      <c r="NCD844" s="72"/>
      <c r="NCE844" s="72"/>
      <c r="NCF844" s="72"/>
      <c r="NCG844" s="72"/>
      <c r="NCH844" s="72"/>
      <c r="NCI844" s="72"/>
      <c r="NCJ844" s="72"/>
      <c r="NCK844" s="71"/>
      <c r="NCL844" s="71"/>
      <c r="NCM844" s="71"/>
      <c r="NCN844" s="71"/>
      <c r="NCO844" s="71"/>
      <c r="NCP844" s="71"/>
      <c r="NCQ844" s="71"/>
      <c r="NCR844" s="72"/>
      <c r="NCS844" s="72"/>
      <c r="NCT844" s="72"/>
      <c r="NCU844" s="72"/>
      <c r="NCV844" s="72"/>
      <c r="NCW844" s="72"/>
      <c r="NCX844" s="72"/>
      <c r="NCY844" s="72"/>
      <c r="NCZ844" s="72"/>
      <c r="NDA844" s="71"/>
      <c r="NDB844" s="71"/>
      <c r="NDC844" s="71"/>
      <c r="NDD844" s="71"/>
      <c r="NDE844" s="71"/>
      <c r="NDF844" s="71"/>
      <c r="NDG844" s="71"/>
      <c r="NDH844" s="72"/>
      <c r="NDI844" s="72"/>
      <c r="NDJ844" s="72"/>
      <c r="NDK844" s="72"/>
      <c r="NDL844" s="72"/>
      <c r="NDM844" s="72"/>
      <c r="NDN844" s="72"/>
      <c r="NDO844" s="72"/>
      <c r="NDP844" s="72"/>
      <c r="NDQ844" s="71"/>
      <c r="NDR844" s="71"/>
      <c r="NDS844" s="71"/>
      <c r="NDT844" s="71"/>
      <c r="NDU844" s="71"/>
      <c r="NDV844" s="71"/>
      <c r="NDW844" s="71"/>
      <c r="NDX844" s="72"/>
      <c r="NDY844" s="72"/>
      <c r="NDZ844" s="72"/>
      <c r="NEA844" s="72"/>
      <c r="NEB844" s="72"/>
      <c r="NEC844" s="72"/>
      <c r="NED844" s="72"/>
      <c r="NEE844" s="72"/>
      <c r="NEF844" s="72"/>
      <c r="NEG844" s="71"/>
      <c r="NEH844" s="71"/>
      <c r="NEI844" s="71"/>
      <c r="NEJ844" s="71"/>
      <c r="NEK844" s="71"/>
      <c r="NEL844" s="71"/>
      <c r="NEM844" s="71"/>
      <c r="NEN844" s="72"/>
      <c r="NEO844" s="72"/>
      <c r="NEP844" s="72"/>
      <c r="NEQ844" s="72"/>
      <c r="NER844" s="72"/>
      <c r="NES844" s="72"/>
      <c r="NET844" s="72"/>
      <c r="NEU844" s="72"/>
      <c r="NEV844" s="72"/>
      <c r="NEW844" s="71"/>
      <c r="NEX844" s="71"/>
      <c r="NEY844" s="71"/>
      <c r="NEZ844" s="71"/>
      <c r="NFA844" s="71"/>
      <c r="NFB844" s="71"/>
      <c r="NFC844" s="71"/>
      <c r="NFD844" s="72"/>
      <c r="NFE844" s="72"/>
      <c r="NFF844" s="72"/>
      <c r="NFG844" s="72"/>
      <c r="NFH844" s="72"/>
      <c r="NFI844" s="72"/>
      <c r="NFJ844" s="72"/>
      <c r="NFK844" s="72"/>
      <c r="NFL844" s="72"/>
      <c r="NFM844" s="71"/>
      <c r="NFN844" s="71"/>
      <c r="NFO844" s="71"/>
      <c r="NFP844" s="71"/>
      <c r="NFQ844" s="71"/>
      <c r="NFR844" s="71"/>
      <c r="NFS844" s="71"/>
      <c r="NFT844" s="72"/>
      <c r="NFU844" s="72"/>
      <c r="NFV844" s="72"/>
      <c r="NFW844" s="72"/>
      <c r="NFX844" s="72"/>
      <c r="NFY844" s="72"/>
      <c r="NFZ844" s="72"/>
      <c r="NGA844" s="72"/>
      <c r="NGB844" s="72"/>
      <c r="NGC844" s="71"/>
      <c r="NGD844" s="71"/>
      <c r="NGE844" s="71"/>
      <c r="NGF844" s="71"/>
      <c r="NGG844" s="71"/>
      <c r="NGH844" s="71"/>
      <c r="NGI844" s="71"/>
      <c r="NGJ844" s="72"/>
      <c r="NGK844" s="72"/>
      <c r="NGL844" s="72"/>
      <c r="NGM844" s="72"/>
      <c r="NGN844" s="72"/>
      <c r="NGO844" s="72"/>
      <c r="NGP844" s="72"/>
      <c r="NGQ844" s="72"/>
      <c r="NGR844" s="72"/>
      <c r="NGS844" s="71"/>
      <c r="NGT844" s="71"/>
      <c r="NGU844" s="71"/>
      <c r="NGV844" s="71"/>
      <c r="NGW844" s="71"/>
      <c r="NGX844" s="71"/>
      <c r="NGY844" s="71"/>
      <c r="NGZ844" s="72"/>
      <c r="NHA844" s="72"/>
      <c r="NHB844" s="72"/>
      <c r="NHC844" s="72"/>
      <c r="NHD844" s="72"/>
      <c r="NHE844" s="72"/>
      <c r="NHF844" s="72"/>
      <c r="NHG844" s="72"/>
      <c r="NHH844" s="72"/>
      <c r="NHI844" s="71"/>
      <c r="NHJ844" s="71"/>
      <c r="NHK844" s="71"/>
      <c r="NHL844" s="71"/>
      <c r="NHM844" s="71"/>
      <c r="NHN844" s="71"/>
      <c r="NHO844" s="71"/>
      <c r="NHP844" s="72"/>
      <c r="NHQ844" s="72"/>
      <c r="NHR844" s="72"/>
      <c r="NHS844" s="72"/>
      <c r="NHT844" s="72"/>
      <c r="NHU844" s="72"/>
      <c r="NHV844" s="72"/>
      <c r="NHW844" s="72"/>
      <c r="NHX844" s="72"/>
      <c r="NHY844" s="71"/>
      <c r="NHZ844" s="71"/>
      <c r="NIA844" s="71"/>
      <c r="NIB844" s="71"/>
      <c r="NIC844" s="71"/>
      <c r="NID844" s="71"/>
      <c r="NIE844" s="71"/>
      <c r="NIF844" s="72"/>
      <c r="NIG844" s="72"/>
      <c r="NIH844" s="72"/>
      <c r="NII844" s="72"/>
      <c r="NIJ844" s="72"/>
      <c r="NIK844" s="72"/>
      <c r="NIL844" s="72"/>
      <c r="NIM844" s="72"/>
      <c r="NIN844" s="72"/>
      <c r="NIO844" s="71"/>
      <c r="NIP844" s="71"/>
      <c r="NIQ844" s="71"/>
      <c r="NIR844" s="71"/>
      <c r="NIS844" s="71"/>
      <c r="NIT844" s="71"/>
      <c r="NIU844" s="71"/>
      <c r="NIV844" s="72"/>
      <c r="NIW844" s="72"/>
      <c r="NIX844" s="72"/>
      <c r="NIY844" s="72"/>
      <c r="NIZ844" s="72"/>
      <c r="NJA844" s="72"/>
      <c r="NJB844" s="72"/>
      <c r="NJC844" s="72"/>
      <c r="NJD844" s="72"/>
      <c r="NJE844" s="71"/>
      <c r="NJF844" s="71"/>
      <c r="NJG844" s="71"/>
      <c r="NJH844" s="71"/>
      <c r="NJI844" s="71"/>
      <c r="NJJ844" s="71"/>
      <c r="NJK844" s="71"/>
      <c r="NJL844" s="72"/>
      <c r="NJM844" s="72"/>
      <c r="NJN844" s="72"/>
      <c r="NJO844" s="72"/>
      <c r="NJP844" s="72"/>
      <c r="NJQ844" s="72"/>
      <c r="NJR844" s="72"/>
      <c r="NJS844" s="72"/>
      <c r="NJT844" s="72"/>
      <c r="NJU844" s="71"/>
      <c r="NJV844" s="71"/>
      <c r="NJW844" s="71"/>
      <c r="NJX844" s="71"/>
      <c r="NJY844" s="71"/>
      <c r="NJZ844" s="71"/>
      <c r="NKA844" s="71"/>
      <c r="NKB844" s="72"/>
      <c r="NKC844" s="72"/>
      <c r="NKD844" s="72"/>
      <c r="NKE844" s="72"/>
      <c r="NKF844" s="72"/>
      <c r="NKG844" s="72"/>
      <c r="NKH844" s="72"/>
      <c r="NKI844" s="72"/>
      <c r="NKJ844" s="72"/>
      <c r="NKK844" s="71"/>
      <c r="NKL844" s="71"/>
      <c r="NKM844" s="71"/>
      <c r="NKN844" s="71"/>
      <c r="NKO844" s="71"/>
      <c r="NKP844" s="71"/>
      <c r="NKQ844" s="71"/>
      <c r="NKR844" s="72"/>
      <c r="NKS844" s="72"/>
      <c r="NKT844" s="72"/>
      <c r="NKU844" s="72"/>
      <c r="NKV844" s="72"/>
      <c r="NKW844" s="72"/>
      <c r="NKX844" s="72"/>
      <c r="NKY844" s="72"/>
      <c r="NKZ844" s="72"/>
      <c r="NLA844" s="71"/>
      <c r="NLB844" s="71"/>
      <c r="NLC844" s="71"/>
      <c r="NLD844" s="71"/>
      <c r="NLE844" s="71"/>
      <c r="NLF844" s="71"/>
      <c r="NLG844" s="71"/>
      <c r="NLH844" s="72"/>
      <c r="NLI844" s="72"/>
      <c r="NLJ844" s="72"/>
      <c r="NLK844" s="72"/>
      <c r="NLL844" s="72"/>
      <c r="NLM844" s="72"/>
      <c r="NLN844" s="72"/>
      <c r="NLO844" s="72"/>
      <c r="NLP844" s="72"/>
      <c r="NLQ844" s="71"/>
      <c r="NLR844" s="71"/>
      <c r="NLS844" s="71"/>
      <c r="NLT844" s="71"/>
      <c r="NLU844" s="71"/>
      <c r="NLV844" s="71"/>
      <c r="NLW844" s="71"/>
      <c r="NLX844" s="72"/>
      <c r="NLY844" s="72"/>
      <c r="NLZ844" s="72"/>
      <c r="NMA844" s="72"/>
      <c r="NMB844" s="72"/>
      <c r="NMC844" s="72"/>
      <c r="NMD844" s="72"/>
      <c r="NME844" s="72"/>
      <c r="NMF844" s="72"/>
      <c r="NMG844" s="71"/>
      <c r="NMH844" s="71"/>
      <c r="NMI844" s="71"/>
      <c r="NMJ844" s="71"/>
      <c r="NMK844" s="71"/>
      <c r="NML844" s="71"/>
      <c r="NMM844" s="71"/>
      <c r="NMN844" s="72"/>
      <c r="NMO844" s="72"/>
      <c r="NMP844" s="72"/>
      <c r="NMQ844" s="72"/>
      <c r="NMR844" s="72"/>
      <c r="NMS844" s="72"/>
      <c r="NMT844" s="72"/>
      <c r="NMU844" s="72"/>
      <c r="NMV844" s="72"/>
      <c r="NMW844" s="71"/>
      <c r="NMX844" s="71"/>
      <c r="NMY844" s="71"/>
      <c r="NMZ844" s="71"/>
      <c r="NNA844" s="71"/>
      <c r="NNB844" s="71"/>
      <c r="NNC844" s="71"/>
      <c r="NND844" s="72"/>
      <c r="NNE844" s="72"/>
      <c r="NNF844" s="72"/>
      <c r="NNG844" s="72"/>
      <c r="NNH844" s="72"/>
      <c r="NNI844" s="72"/>
      <c r="NNJ844" s="72"/>
      <c r="NNK844" s="72"/>
      <c r="NNL844" s="72"/>
      <c r="NNM844" s="71"/>
      <c r="NNN844" s="71"/>
      <c r="NNO844" s="71"/>
      <c r="NNP844" s="71"/>
      <c r="NNQ844" s="71"/>
      <c r="NNR844" s="71"/>
      <c r="NNS844" s="71"/>
      <c r="NNT844" s="72"/>
      <c r="NNU844" s="72"/>
      <c r="NNV844" s="72"/>
      <c r="NNW844" s="72"/>
      <c r="NNX844" s="72"/>
      <c r="NNY844" s="72"/>
      <c r="NNZ844" s="72"/>
      <c r="NOA844" s="72"/>
      <c r="NOB844" s="72"/>
      <c r="NOC844" s="71"/>
      <c r="NOD844" s="71"/>
      <c r="NOE844" s="71"/>
      <c r="NOF844" s="71"/>
      <c r="NOG844" s="71"/>
      <c r="NOH844" s="71"/>
      <c r="NOI844" s="71"/>
      <c r="NOJ844" s="72"/>
      <c r="NOK844" s="72"/>
      <c r="NOL844" s="72"/>
      <c r="NOM844" s="72"/>
      <c r="NON844" s="72"/>
      <c r="NOO844" s="72"/>
      <c r="NOP844" s="72"/>
      <c r="NOQ844" s="72"/>
      <c r="NOR844" s="72"/>
      <c r="NOS844" s="71"/>
      <c r="NOT844" s="71"/>
      <c r="NOU844" s="71"/>
      <c r="NOV844" s="71"/>
      <c r="NOW844" s="71"/>
      <c r="NOX844" s="71"/>
      <c r="NOY844" s="71"/>
      <c r="NOZ844" s="72"/>
      <c r="NPA844" s="72"/>
      <c r="NPB844" s="72"/>
      <c r="NPC844" s="72"/>
      <c r="NPD844" s="72"/>
      <c r="NPE844" s="72"/>
      <c r="NPF844" s="72"/>
      <c r="NPG844" s="72"/>
      <c r="NPH844" s="72"/>
      <c r="NPI844" s="71"/>
      <c r="NPJ844" s="71"/>
      <c r="NPK844" s="71"/>
      <c r="NPL844" s="71"/>
      <c r="NPM844" s="71"/>
      <c r="NPN844" s="71"/>
      <c r="NPO844" s="71"/>
      <c r="NPP844" s="72"/>
      <c r="NPQ844" s="72"/>
      <c r="NPR844" s="72"/>
      <c r="NPS844" s="72"/>
      <c r="NPT844" s="72"/>
      <c r="NPU844" s="72"/>
      <c r="NPV844" s="72"/>
      <c r="NPW844" s="72"/>
      <c r="NPX844" s="72"/>
      <c r="NPY844" s="71"/>
      <c r="NPZ844" s="71"/>
      <c r="NQA844" s="71"/>
      <c r="NQB844" s="71"/>
      <c r="NQC844" s="71"/>
      <c r="NQD844" s="71"/>
      <c r="NQE844" s="71"/>
      <c r="NQF844" s="72"/>
      <c r="NQG844" s="72"/>
      <c r="NQH844" s="72"/>
      <c r="NQI844" s="72"/>
      <c r="NQJ844" s="72"/>
      <c r="NQK844" s="72"/>
      <c r="NQL844" s="72"/>
      <c r="NQM844" s="72"/>
      <c r="NQN844" s="72"/>
      <c r="NQO844" s="71"/>
      <c r="NQP844" s="71"/>
      <c r="NQQ844" s="71"/>
      <c r="NQR844" s="71"/>
      <c r="NQS844" s="71"/>
      <c r="NQT844" s="71"/>
      <c r="NQU844" s="71"/>
      <c r="NQV844" s="72"/>
      <c r="NQW844" s="72"/>
      <c r="NQX844" s="72"/>
      <c r="NQY844" s="72"/>
      <c r="NQZ844" s="72"/>
      <c r="NRA844" s="72"/>
      <c r="NRB844" s="72"/>
      <c r="NRC844" s="72"/>
      <c r="NRD844" s="72"/>
      <c r="NRE844" s="71"/>
      <c r="NRF844" s="71"/>
      <c r="NRG844" s="71"/>
      <c r="NRH844" s="71"/>
      <c r="NRI844" s="71"/>
      <c r="NRJ844" s="71"/>
      <c r="NRK844" s="71"/>
      <c r="NRL844" s="72"/>
      <c r="NRM844" s="72"/>
      <c r="NRN844" s="72"/>
      <c r="NRO844" s="72"/>
      <c r="NRP844" s="72"/>
      <c r="NRQ844" s="72"/>
      <c r="NRR844" s="72"/>
      <c r="NRS844" s="72"/>
      <c r="NRT844" s="72"/>
      <c r="NRU844" s="71"/>
      <c r="NRV844" s="71"/>
      <c r="NRW844" s="71"/>
      <c r="NRX844" s="71"/>
      <c r="NRY844" s="71"/>
      <c r="NRZ844" s="71"/>
      <c r="NSA844" s="71"/>
      <c r="NSB844" s="72"/>
      <c r="NSC844" s="72"/>
      <c r="NSD844" s="72"/>
      <c r="NSE844" s="72"/>
      <c r="NSF844" s="72"/>
      <c r="NSG844" s="72"/>
      <c r="NSH844" s="72"/>
      <c r="NSI844" s="72"/>
      <c r="NSJ844" s="72"/>
      <c r="NSK844" s="71"/>
      <c r="NSL844" s="71"/>
      <c r="NSM844" s="71"/>
      <c r="NSN844" s="71"/>
      <c r="NSO844" s="71"/>
      <c r="NSP844" s="71"/>
      <c r="NSQ844" s="71"/>
      <c r="NSR844" s="72"/>
      <c r="NSS844" s="72"/>
      <c r="NST844" s="72"/>
      <c r="NSU844" s="72"/>
      <c r="NSV844" s="72"/>
      <c r="NSW844" s="72"/>
      <c r="NSX844" s="72"/>
      <c r="NSY844" s="72"/>
      <c r="NSZ844" s="72"/>
      <c r="NTA844" s="71"/>
      <c r="NTB844" s="71"/>
      <c r="NTC844" s="71"/>
      <c r="NTD844" s="71"/>
      <c r="NTE844" s="71"/>
      <c r="NTF844" s="71"/>
      <c r="NTG844" s="71"/>
      <c r="NTH844" s="72"/>
      <c r="NTI844" s="72"/>
      <c r="NTJ844" s="72"/>
      <c r="NTK844" s="72"/>
      <c r="NTL844" s="72"/>
      <c r="NTM844" s="72"/>
      <c r="NTN844" s="72"/>
      <c r="NTO844" s="72"/>
      <c r="NTP844" s="72"/>
      <c r="NTQ844" s="71"/>
      <c r="NTR844" s="71"/>
      <c r="NTS844" s="71"/>
      <c r="NTT844" s="71"/>
      <c r="NTU844" s="71"/>
      <c r="NTV844" s="71"/>
      <c r="NTW844" s="71"/>
      <c r="NTX844" s="72"/>
      <c r="NTY844" s="72"/>
      <c r="NTZ844" s="72"/>
      <c r="NUA844" s="72"/>
      <c r="NUB844" s="72"/>
      <c r="NUC844" s="72"/>
      <c r="NUD844" s="72"/>
      <c r="NUE844" s="72"/>
      <c r="NUF844" s="72"/>
      <c r="NUG844" s="71"/>
      <c r="NUH844" s="71"/>
      <c r="NUI844" s="71"/>
      <c r="NUJ844" s="71"/>
      <c r="NUK844" s="71"/>
      <c r="NUL844" s="71"/>
      <c r="NUM844" s="71"/>
      <c r="NUN844" s="72"/>
      <c r="NUO844" s="72"/>
      <c r="NUP844" s="72"/>
      <c r="NUQ844" s="72"/>
      <c r="NUR844" s="72"/>
      <c r="NUS844" s="72"/>
      <c r="NUT844" s="72"/>
      <c r="NUU844" s="72"/>
      <c r="NUV844" s="72"/>
      <c r="NUW844" s="71"/>
      <c r="NUX844" s="71"/>
      <c r="NUY844" s="71"/>
      <c r="NUZ844" s="71"/>
      <c r="NVA844" s="71"/>
      <c r="NVB844" s="71"/>
      <c r="NVC844" s="71"/>
      <c r="NVD844" s="72"/>
      <c r="NVE844" s="72"/>
      <c r="NVF844" s="72"/>
      <c r="NVG844" s="72"/>
      <c r="NVH844" s="72"/>
      <c r="NVI844" s="72"/>
      <c r="NVJ844" s="72"/>
      <c r="NVK844" s="72"/>
      <c r="NVL844" s="72"/>
      <c r="NVM844" s="71"/>
      <c r="NVN844" s="71"/>
      <c r="NVO844" s="71"/>
      <c r="NVP844" s="71"/>
      <c r="NVQ844" s="71"/>
      <c r="NVR844" s="71"/>
      <c r="NVS844" s="71"/>
      <c r="NVT844" s="72"/>
      <c r="NVU844" s="72"/>
      <c r="NVV844" s="72"/>
      <c r="NVW844" s="72"/>
      <c r="NVX844" s="72"/>
      <c r="NVY844" s="72"/>
      <c r="NVZ844" s="72"/>
      <c r="NWA844" s="72"/>
      <c r="NWB844" s="72"/>
      <c r="NWC844" s="71"/>
      <c r="NWD844" s="71"/>
      <c r="NWE844" s="71"/>
      <c r="NWF844" s="71"/>
      <c r="NWG844" s="71"/>
      <c r="NWH844" s="71"/>
      <c r="NWI844" s="71"/>
      <c r="NWJ844" s="72"/>
      <c r="NWK844" s="72"/>
      <c r="NWL844" s="72"/>
      <c r="NWM844" s="72"/>
      <c r="NWN844" s="72"/>
      <c r="NWO844" s="72"/>
      <c r="NWP844" s="72"/>
      <c r="NWQ844" s="72"/>
      <c r="NWR844" s="72"/>
      <c r="NWS844" s="71"/>
      <c r="NWT844" s="71"/>
      <c r="NWU844" s="71"/>
      <c r="NWV844" s="71"/>
      <c r="NWW844" s="71"/>
      <c r="NWX844" s="71"/>
      <c r="NWY844" s="71"/>
      <c r="NWZ844" s="72"/>
      <c r="NXA844" s="72"/>
      <c r="NXB844" s="72"/>
      <c r="NXC844" s="72"/>
      <c r="NXD844" s="72"/>
      <c r="NXE844" s="72"/>
      <c r="NXF844" s="72"/>
      <c r="NXG844" s="72"/>
      <c r="NXH844" s="72"/>
      <c r="NXI844" s="71"/>
      <c r="NXJ844" s="71"/>
      <c r="NXK844" s="71"/>
      <c r="NXL844" s="71"/>
      <c r="NXM844" s="71"/>
      <c r="NXN844" s="71"/>
      <c r="NXO844" s="71"/>
      <c r="NXP844" s="72"/>
      <c r="NXQ844" s="72"/>
      <c r="NXR844" s="72"/>
      <c r="NXS844" s="72"/>
      <c r="NXT844" s="72"/>
      <c r="NXU844" s="72"/>
      <c r="NXV844" s="72"/>
      <c r="NXW844" s="72"/>
      <c r="NXX844" s="72"/>
      <c r="NXY844" s="71"/>
      <c r="NXZ844" s="71"/>
      <c r="NYA844" s="71"/>
      <c r="NYB844" s="71"/>
      <c r="NYC844" s="71"/>
      <c r="NYD844" s="71"/>
      <c r="NYE844" s="71"/>
      <c r="NYF844" s="72"/>
      <c r="NYG844" s="72"/>
      <c r="NYH844" s="72"/>
      <c r="NYI844" s="72"/>
      <c r="NYJ844" s="72"/>
      <c r="NYK844" s="72"/>
      <c r="NYL844" s="72"/>
      <c r="NYM844" s="72"/>
      <c r="NYN844" s="72"/>
      <c r="NYO844" s="71"/>
      <c r="NYP844" s="71"/>
      <c r="NYQ844" s="71"/>
      <c r="NYR844" s="71"/>
      <c r="NYS844" s="71"/>
      <c r="NYT844" s="71"/>
      <c r="NYU844" s="71"/>
      <c r="NYV844" s="72"/>
      <c r="NYW844" s="72"/>
      <c r="NYX844" s="72"/>
      <c r="NYY844" s="72"/>
      <c r="NYZ844" s="72"/>
      <c r="NZA844" s="72"/>
      <c r="NZB844" s="72"/>
      <c r="NZC844" s="72"/>
      <c r="NZD844" s="72"/>
      <c r="NZE844" s="71"/>
      <c r="NZF844" s="71"/>
      <c r="NZG844" s="71"/>
      <c r="NZH844" s="71"/>
      <c r="NZI844" s="71"/>
      <c r="NZJ844" s="71"/>
      <c r="NZK844" s="71"/>
      <c r="NZL844" s="72"/>
      <c r="NZM844" s="72"/>
      <c r="NZN844" s="72"/>
      <c r="NZO844" s="72"/>
      <c r="NZP844" s="72"/>
      <c r="NZQ844" s="72"/>
      <c r="NZR844" s="72"/>
      <c r="NZS844" s="72"/>
      <c r="NZT844" s="72"/>
      <c r="NZU844" s="71"/>
      <c r="NZV844" s="71"/>
      <c r="NZW844" s="71"/>
      <c r="NZX844" s="71"/>
      <c r="NZY844" s="71"/>
      <c r="NZZ844" s="71"/>
      <c r="OAA844" s="71"/>
      <c r="OAB844" s="72"/>
      <c r="OAC844" s="72"/>
      <c r="OAD844" s="72"/>
      <c r="OAE844" s="72"/>
      <c r="OAF844" s="72"/>
      <c r="OAG844" s="72"/>
      <c r="OAH844" s="72"/>
      <c r="OAI844" s="72"/>
      <c r="OAJ844" s="72"/>
      <c r="OAK844" s="71"/>
      <c r="OAL844" s="71"/>
      <c r="OAM844" s="71"/>
      <c r="OAN844" s="71"/>
      <c r="OAO844" s="71"/>
      <c r="OAP844" s="71"/>
      <c r="OAQ844" s="71"/>
      <c r="OAR844" s="72"/>
      <c r="OAS844" s="72"/>
      <c r="OAT844" s="72"/>
      <c r="OAU844" s="72"/>
      <c r="OAV844" s="72"/>
      <c r="OAW844" s="72"/>
      <c r="OAX844" s="72"/>
      <c r="OAY844" s="72"/>
      <c r="OAZ844" s="72"/>
      <c r="OBA844" s="71"/>
      <c r="OBB844" s="71"/>
      <c r="OBC844" s="71"/>
      <c r="OBD844" s="71"/>
      <c r="OBE844" s="71"/>
      <c r="OBF844" s="71"/>
      <c r="OBG844" s="71"/>
      <c r="OBH844" s="72"/>
      <c r="OBI844" s="72"/>
      <c r="OBJ844" s="72"/>
      <c r="OBK844" s="72"/>
      <c r="OBL844" s="72"/>
      <c r="OBM844" s="72"/>
      <c r="OBN844" s="72"/>
      <c r="OBO844" s="72"/>
      <c r="OBP844" s="72"/>
      <c r="OBQ844" s="71"/>
      <c r="OBR844" s="71"/>
      <c r="OBS844" s="71"/>
      <c r="OBT844" s="71"/>
      <c r="OBU844" s="71"/>
      <c r="OBV844" s="71"/>
      <c r="OBW844" s="71"/>
      <c r="OBX844" s="72"/>
      <c r="OBY844" s="72"/>
      <c r="OBZ844" s="72"/>
      <c r="OCA844" s="72"/>
      <c r="OCB844" s="72"/>
      <c r="OCC844" s="72"/>
      <c r="OCD844" s="72"/>
      <c r="OCE844" s="72"/>
      <c r="OCF844" s="72"/>
      <c r="OCG844" s="71"/>
      <c r="OCH844" s="71"/>
      <c r="OCI844" s="71"/>
      <c r="OCJ844" s="71"/>
      <c r="OCK844" s="71"/>
      <c r="OCL844" s="71"/>
      <c r="OCM844" s="71"/>
      <c r="OCN844" s="72"/>
      <c r="OCO844" s="72"/>
      <c r="OCP844" s="72"/>
      <c r="OCQ844" s="72"/>
      <c r="OCR844" s="72"/>
      <c r="OCS844" s="72"/>
      <c r="OCT844" s="72"/>
      <c r="OCU844" s="72"/>
      <c r="OCV844" s="72"/>
      <c r="OCW844" s="71"/>
      <c r="OCX844" s="71"/>
      <c r="OCY844" s="71"/>
      <c r="OCZ844" s="71"/>
      <c r="ODA844" s="71"/>
      <c r="ODB844" s="71"/>
      <c r="ODC844" s="71"/>
      <c r="ODD844" s="72"/>
      <c r="ODE844" s="72"/>
      <c r="ODF844" s="72"/>
      <c r="ODG844" s="72"/>
      <c r="ODH844" s="72"/>
      <c r="ODI844" s="72"/>
      <c r="ODJ844" s="72"/>
      <c r="ODK844" s="72"/>
      <c r="ODL844" s="72"/>
      <c r="ODM844" s="71"/>
      <c r="ODN844" s="71"/>
      <c r="ODO844" s="71"/>
      <c r="ODP844" s="71"/>
      <c r="ODQ844" s="71"/>
      <c r="ODR844" s="71"/>
      <c r="ODS844" s="71"/>
      <c r="ODT844" s="72"/>
      <c r="ODU844" s="72"/>
      <c r="ODV844" s="72"/>
      <c r="ODW844" s="72"/>
      <c r="ODX844" s="72"/>
      <c r="ODY844" s="72"/>
      <c r="ODZ844" s="72"/>
      <c r="OEA844" s="72"/>
      <c r="OEB844" s="72"/>
      <c r="OEC844" s="71"/>
      <c r="OED844" s="71"/>
      <c r="OEE844" s="71"/>
      <c r="OEF844" s="71"/>
      <c r="OEG844" s="71"/>
      <c r="OEH844" s="71"/>
      <c r="OEI844" s="71"/>
      <c r="OEJ844" s="72"/>
      <c r="OEK844" s="72"/>
      <c r="OEL844" s="72"/>
      <c r="OEM844" s="72"/>
      <c r="OEN844" s="72"/>
      <c r="OEO844" s="72"/>
      <c r="OEP844" s="72"/>
      <c r="OEQ844" s="72"/>
      <c r="OER844" s="72"/>
      <c r="OES844" s="71"/>
      <c r="OET844" s="71"/>
      <c r="OEU844" s="71"/>
      <c r="OEV844" s="71"/>
      <c r="OEW844" s="71"/>
      <c r="OEX844" s="71"/>
      <c r="OEY844" s="71"/>
      <c r="OEZ844" s="72"/>
      <c r="OFA844" s="72"/>
      <c r="OFB844" s="72"/>
      <c r="OFC844" s="72"/>
      <c r="OFD844" s="72"/>
      <c r="OFE844" s="72"/>
      <c r="OFF844" s="72"/>
      <c r="OFG844" s="72"/>
      <c r="OFH844" s="72"/>
      <c r="OFI844" s="71"/>
      <c r="OFJ844" s="71"/>
      <c r="OFK844" s="71"/>
      <c r="OFL844" s="71"/>
      <c r="OFM844" s="71"/>
      <c r="OFN844" s="71"/>
      <c r="OFO844" s="71"/>
      <c r="OFP844" s="72"/>
      <c r="OFQ844" s="72"/>
      <c r="OFR844" s="72"/>
      <c r="OFS844" s="72"/>
      <c r="OFT844" s="72"/>
      <c r="OFU844" s="72"/>
      <c r="OFV844" s="72"/>
      <c r="OFW844" s="72"/>
      <c r="OFX844" s="72"/>
      <c r="OFY844" s="71"/>
      <c r="OFZ844" s="71"/>
      <c r="OGA844" s="71"/>
      <c r="OGB844" s="71"/>
      <c r="OGC844" s="71"/>
      <c r="OGD844" s="71"/>
      <c r="OGE844" s="71"/>
      <c r="OGF844" s="72"/>
      <c r="OGG844" s="72"/>
      <c r="OGH844" s="72"/>
      <c r="OGI844" s="72"/>
      <c r="OGJ844" s="72"/>
      <c r="OGK844" s="72"/>
      <c r="OGL844" s="72"/>
      <c r="OGM844" s="72"/>
      <c r="OGN844" s="72"/>
      <c r="OGO844" s="71"/>
      <c r="OGP844" s="71"/>
      <c r="OGQ844" s="71"/>
      <c r="OGR844" s="71"/>
      <c r="OGS844" s="71"/>
      <c r="OGT844" s="71"/>
      <c r="OGU844" s="71"/>
      <c r="OGV844" s="72"/>
      <c r="OGW844" s="72"/>
      <c r="OGX844" s="72"/>
      <c r="OGY844" s="72"/>
      <c r="OGZ844" s="72"/>
      <c r="OHA844" s="72"/>
      <c r="OHB844" s="72"/>
      <c r="OHC844" s="72"/>
      <c r="OHD844" s="72"/>
      <c r="OHE844" s="71"/>
      <c r="OHF844" s="71"/>
      <c r="OHG844" s="71"/>
      <c r="OHH844" s="71"/>
      <c r="OHI844" s="71"/>
      <c r="OHJ844" s="71"/>
      <c r="OHK844" s="71"/>
      <c r="OHL844" s="72"/>
      <c r="OHM844" s="72"/>
      <c r="OHN844" s="72"/>
      <c r="OHO844" s="72"/>
      <c r="OHP844" s="72"/>
      <c r="OHQ844" s="72"/>
      <c r="OHR844" s="72"/>
      <c r="OHS844" s="72"/>
      <c r="OHT844" s="72"/>
      <c r="OHU844" s="71"/>
      <c r="OHV844" s="71"/>
      <c r="OHW844" s="71"/>
      <c r="OHX844" s="71"/>
      <c r="OHY844" s="71"/>
      <c r="OHZ844" s="71"/>
      <c r="OIA844" s="71"/>
      <c r="OIB844" s="72"/>
      <c r="OIC844" s="72"/>
      <c r="OID844" s="72"/>
      <c r="OIE844" s="72"/>
      <c r="OIF844" s="72"/>
      <c r="OIG844" s="72"/>
      <c r="OIH844" s="72"/>
      <c r="OII844" s="72"/>
      <c r="OIJ844" s="72"/>
      <c r="OIK844" s="71"/>
      <c r="OIL844" s="71"/>
      <c r="OIM844" s="71"/>
      <c r="OIN844" s="71"/>
      <c r="OIO844" s="71"/>
      <c r="OIP844" s="71"/>
      <c r="OIQ844" s="71"/>
      <c r="OIR844" s="72"/>
      <c r="OIS844" s="72"/>
      <c r="OIT844" s="72"/>
      <c r="OIU844" s="72"/>
      <c r="OIV844" s="72"/>
      <c r="OIW844" s="72"/>
      <c r="OIX844" s="72"/>
      <c r="OIY844" s="72"/>
      <c r="OIZ844" s="72"/>
      <c r="OJA844" s="71"/>
      <c r="OJB844" s="71"/>
      <c r="OJC844" s="71"/>
      <c r="OJD844" s="71"/>
      <c r="OJE844" s="71"/>
      <c r="OJF844" s="71"/>
      <c r="OJG844" s="71"/>
      <c r="OJH844" s="72"/>
      <c r="OJI844" s="72"/>
      <c r="OJJ844" s="72"/>
      <c r="OJK844" s="72"/>
      <c r="OJL844" s="72"/>
      <c r="OJM844" s="72"/>
      <c r="OJN844" s="72"/>
      <c r="OJO844" s="72"/>
      <c r="OJP844" s="72"/>
      <c r="OJQ844" s="71"/>
      <c r="OJR844" s="71"/>
      <c r="OJS844" s="71"/>
      <c r="OJT844" s="71"/>
      <c r="OJU844" s="71"/>
      <c r="OJV844" s="71"/>
      <c r="OJW844" s="71"/>
      <c r="OJX844" s="72"/>
      <c r="OJY844" s="72"/>
      <c r="OJZ844" s="72"/>
      <c r="OKA844" s="72"/>
      <c r="OKB844" s="72"/>
      <c r="OKC844" s="72"/>
      <c r="OKD844" s="72"/>
      <c r="OKE844" s="72"/>
      <c r="OKF844" s="72"/>
      <c r="OKG844" s="71"/>
      <c r="OKH844" s="71"/>
      <c r="OKI844" s="71"/>
      <c r="OKJ844" s="71"/>
      <c r="OKK844" s="71"/>
      <c r="OKL844" s="71"/>
      <c r="OKM844" s="71"/>
      <c r="OKN844" s="72"/>
      <c r="OKO844" s="72"/>
      <c r="OKP844" s="72"/>
      <c r="OKQ844" s="72"/>
      <c r="OKR844" s="72"/>
      <c r="OKS844" s="72"/>
      <c r="OKT844" s="72"/>
      <c r="OKU844" s="72"/>
      <c r="OKV844" s="72"/>
      <c r="OKW844" s="71"/>
      <c r="OKX844" s="71"/>
      <c r="OKY844" s="71"/>
      <c r="OKZ844" s="71"/>
      <c r="OLA844" s="71"/>
      <c r="OLB844" s="71"/>
      <c r="OLC844" s="71"/>
      <c r="OLD844" s="72"/>
      <c r="OLE844" s="72"/>
      <c r="OLF844" s="72"/>
      <c r="OLG844" s="72"/>
      <c r="OLH844" s="72"/>
      <c r="OLI844" s="72"/>
      <c r="OLJ844" s="72"/>
      <c r="OLK844" s="72"/>
      <c r="OLL844" s="72"/>
      <c r="OLM844" s="71"/>
      <c r="OLN844" s="71"/>
      <c r="OLO844" s="71"/>
      <c r="OLP844" s="71"/>
      <c r="OLQ844" s="71"/>
      <c r="OLR844" s="71"/>
      <c r="OLS844" s="71"/>
      <c r="OLT844" s="72"/>
      <c r="OLU844" s="72"/>
      <c r="OLV844" s="72"/>
      <c r="OLW844" s="72"/>
      <c r="OLX844" s="72"/>
      <c r="OLY844" s="72"/>
      <c r="OLZ844" s="72"/>
      <c r="OMA844" s="72"/>
      <c r="OMB844" s="72"/>
      <c r="OMC844" s="71"/>
      <c r="OMD844" s="71"/>
      <c r="OME844" s="71"/>
      <c r="OMF844" s="71"/>
      <c r="OMG844" s="71"/>
      <c r="OMH844" s="71"/>
      <c r="OMI844" s="71"/>
      <c r="OMJ844" s="72"/>
      <c r="OMK844" s="72"/>
      <c r="OML844" s="72"/>
      <c r="OMM844" s="72"/>
      <c r="OMN844" s="72"/>
      <c r="OMO844" s="72"/>
      <c r="OMP844" s="72"/>
      <c r="OMQ844" s="72"/>
      <c r="OMR844" s="72"/>
      <c r="OMS844" s="71"/>
      <c r="OMT844" s="71"/>
      <c r="OMU844" s="71"/>
      <c r="OMV844" s="71"/>
      <c r="OMW844" s="71"/>
      <c r="OMX844" s="71"/>
      <c r="OMY844" s="71"/>
      <c r="OMZ844" s="72"/>
      <c r="ONA844" s="72"/>
      <c r="ONB844" s="72"/>
      <c r="ONC844" s="72"/>
      <c r="OND844" s="72"/>
      <c r="ONE844" s="72"/>
      <c r="ONF844" s="72"/>
      <c r="ONG844" s="72"/>
      <c r="ONH844" s="72"/>
      <c r="ONI844" s="71"/>
      <c r="ONJ844" s="71"/>
      <c r="ONK844" s="71"/>
      <c r="ONL844" s="71"/>
      <c r="ONM844" s="71"/>
      <c r="ONN844" s="71"/>
      <c r="ONO844" s="71"/>
      <c r="ONP844" s="72"/>
      <c r="ONQ844" s="72"/>
      <c r="ONR844" s="72"/>
      <c r="ONS844" s="72"/>
      <c r="ONT844" s="72"/>
      <c r="ONU844" s="72"/>
      <c r="ONV844" s="72"/>
      <c r="ONW844" s="72"/>
      <c r="ONX844" s="72"/>
      <c r="ONY844" s="71"/>
      <c r="ONZ844" s="71"/>
      <c r="OOA844" s="71"/>
      <c r="OOB844" s="71"/>
      <c r="OOC844" s="71"/>
      <c r="OOD844" s="71"/>
      <c r="OOE844" s="71"/>
      <c r="OOF844" s="72"/>
      <c r="OOG844" s="72"/>
      <c r="OOH844" s="72"/>
      <c r="OOI844" s="72"/>
      <c r="OOJ844" s="72"/>
      <c r="OOK844" s="72"/>
      <c r="OOL844" s="72"/>
      <c r="OOM844" s="72"/>
      <c r="OON844" s="72"/>
      <c r="OOO844" s="71"/>
      <c r="OOP844" s="71"/>
      <c r="OOQ844" s="71"/>
      <c r="OOR844" s="71"/>
      <c r="OOS844" s="71"/>
      <c r="OOT844" s="71"/>
      <c r="OOU844" s="71"/>
      <c r="OOV844" s="72"/>
      <c r="OOW844" s="72"/>
      <c r="OOX844" s="72"/>
      <c r="OOY844" s="72"/>
      <c r="OOZ844" s="72"/>
      <c r="OPA844" s="72"/>
      <c r="OPB844" s="72"/>
      <c r="OPC844" s="72"/>
      <c r="OPD844" s="72"/>
      <c r="OPE844" s="71"/>
      <c r="OPF844" s="71"/>
      <c r="OPG844" s="71"/>
      <c r="OPH844" s="71"/>
      <c r="OPI844" s="71"/>
      <c r="OPJ844" s="71"/>
      <c r="OPK844" s="71"/>
      <c r="OPL844" s="72"/>
      <c r="OPM844" s="72"/>
      <c r="OPN844" s="72"/>
      <c r="OPO844" s="72"/>
      <c r="OPP844" s="72"/>
      <c r="OPQ844" s="72"/>
      <c r="OPR844" s="72"/>
      <c r="OPS844" s="72"/>
      <c r="OPT844" s="72"/>
      <c r="OPU844" s="71"/>
      <c r="OPV844" s="71"/>
      <c r="OPW844" s="71"/>
      <c r="OPX844" s="71"/>
      <c r="OPY844" s="71"/>
      <c r="OPZ844" s="71"/>
      <c r="OQA844" s="71"/>
      <c r="OQB844" s="72"/>
      <c r="OQC844" s="72"/>
      <c r="OQD844" s="72"/>
      <c r="OQE844" s="72"/>
      <c r="OQF844" s="72"/>
      <c r="OQG844" s="72"/>
      <c r="OQH844" s="72"/>
      <c r="OQI844" s="72"/>
      <c r="OQJ844" s="72"/>
      <c r="OQK844" s="71"/>
      <c r="OQL844" s="71"/>
      <c r="OQM844" s="71"/>
      <c r="OQN844" s="71"/>
      <c r="OQO844" s="71"/>
      <c r="OQP844" s="71"/>
      <c r="OQQ844" s="71"/>
      <c r="OQR844" s="72"/>
      <c r="OQS844" s="72"/>
      <c r="OQT844" s="72"/>
      <c r="OQU844" s="72"/>
      <c r="OQV844" s="72"/>
      <c r="OQW844" s="72"/>
      <c r="OQX844" s="72"/>
      <c r="OQY844" s="72"/>
      <c r="OQZ844" s="72"/>
      <c r="ORA844" s="71"/>
      <c r="ORB844" s="71"/>
      <c r="ORC844" s="71"/>
      <c r="ORD844" s="71"/>
      <c r="ORE844" s="71"/>
      <c r="ORF844" s="71"/>
      <c r="ORG844" s="71"/>
      <c r="ORH844" s="72"/>
      <c r="ORI844" s="72"/>
      <c r="ORJ844" s="72"/>
      <c r="ORK844" s="72"/>
      <c r="ORL844" s="72"/>
      <c r="ORM844" s="72"/>
      <c r="ORN844" s="72"/>
      <c r="ORO844" s="72"/>
      <c r="ORP844" s="72"/>
      <c r="ORQ844" s="71"/>
      <c r="ORR844" s="71"/>
      <c r="ORS844" s="71"/>
      <c r="ORT844" s="71"/>
      <c r="ORU844" s="71"/>
      <c r="ORV844" s="71"/>
      <c r="ORW844" s="71"/>
      <c r="ORX844" s="72"/>
      <c r="ORY844" s="72"/>
      <c r="ORZ844" s="72"/>
      <c r="OSA844" s="72"/>
      <c r="OSB844" s="72"/>
      <c r="OSC844" s="72"/>
      <c r="OSD844" s="72"/>
      <c r="OSE844" s="72"/>
      <c r="OSF844" s="72"/>
      <c r="OSG844" s="71"/>
      <c r="OSH844" s="71"/>
      <c r="OSI844" s="71"/>
      <c r="OSJ844" s="71"/>
      <c r="OSK844" s="71"/>
      <c r="OSL844" s="71"/>
      <c r="OSM844" s="71"/>
      <c r="OSN844" s="72"/>
      <c r="OSO844" s="72"/>
      <c r="OSP844" s="72"/>
      <c r="OSQ844" s="72"/>
      <c r="OSR844" s="72"/>
      <c r="OSS844" s="72"/>
      <c r="OST844" s="72"/>
      <c r="OSU844" s="72"/>
      <c r="OSV844" s="72"/>
      <c r="OSW844" s="71"/>
      <c r="OSX844" s="71"/>
      <c r="OSY844" s="71"/>
      <c r="OSZ844" s="71"/>
      <c r="OTA844" s="71"/>
      <c r="OTB844" s="71"/>
      <c r="OTC844" s="71"/>
      <c r="OTD844" s="72"/>
      <c r="OTE844" s="72"/>
      <c r="OTF844" s="72"/>
      <c r="OTG844" s="72"/>
      <c r="OTH844" s="72"/>
      <c r="OTI844" s="72"/>
      <c r="OTJ844" s="72"/>
      <c r="OTK844" s="72"/>
      <c r="OTL844" s="72"/>
      <c r="OTM844" s="71"/>
      <c r="OTN844" s="71"/>
      <c r="OTO844" s="71"/>
      <c r="OTP844" s="71"/>
      <c r="OTQ844" s="71"/>
      <c r="OTR844" s="71"/>
      <c r="OTS844" s="71"/>
      <c r="OTT844" s="72"/>
      <c r="OTU844" s="72"/>
      <c r="OTV844" s="72"/>
      <c r="OTW844" s="72"/>
      <c r="OTX844" s="72"/>
      <c r="OTY844" s="72"/>
      <c r="OTZ844" s="72"/>
      <c r="OUA844" s="72"/>
      <c r="OUB844" s="72"/>
      <c r="OUC844" s="71"/>
      <c r="OUD844" s="71"/>
      <c r="OUE844" s="71"/>
      <c r="OUF844" s="71"/>
      <c r="OUG844" s="71"/>
      <c r="OUH844" s="71"/>
      <c r="OUI844" s="71"/>
      <c r="OUJ844" s="72"/>
      <c r="OUK844" s="72"/>
      <c r="OUL844" s="72"/>
      <c r="OUM844" s="72"/>
      <c r="OUN844" s="72"/>
      <c r="OUO844" s="72"/>
      <c r="OUP844" s="72"/>
      <c r="OUQ844" s="72"/>
      <c r="OUR844" s="72"/>
      <c r="OUS844" s="71"/>
      <c r="OUT844" s="71"/>
      <c r="OUU844" s="71"/>
      <c r="OUV844" s="71"/>
      <c r="OUW844" s="71"/>
      <c r="OUX844" s="71"/>
      <c r="OUY844" s="71"/>
      <c r="OUZ844" s="72"/>
      <c r="OVA844" s="72"/>
      <c r="OVB844" s="72"/>
      <c r="OVC844" s="72"/>
      <c r="OVD844" s="72"/>
      <c r="OVE844" s="72"/>
      <c r="OVF844" s="72"/>
      <c r="OVG844" s="72"/>
      <c r="OVH844" s="72"/>
      <c r="OVI844" s="71"/>
      <c r="OVJ844" s="71"/>
      <c r="OVK844" s="71"/>
      <c r="OVL844" s="71"/>
      <c r="OVM844" s="71"/>
      <c r="OVN844" s="71"/>
      <c r="OVO844" s="71"/>
      <c r="OVP844" s="72"/>
      <c r="OVQ844" s="72"/>
      <c r="OVR844" s="72"/>
      <c r="OVS844" s="72"/>
      <c r="OVT844" s="72"/>
      <c r="OVU844" s="72"/>
      <c r="OVV844" s="72"/>
      <c r="OVW844" s="72"/>
      <c r="OVX844" s="72"/>
      <c r="OVY844" s="71"/>
      <c r="OVZ844" s="71"/>
      <c r="OWA844" s="71"/>
      <c r="OWB844" s="71"/>
      <c r="OWC844" s="71"/>
      <c r="OWD844" s="71"/>
      <c r="OWE844" s="71"/>
      <c r="OWF844" s="72"/>
      <c r="OWG844" s="72"/>
      <c r="OWH844" s="72"/>
      <c r="OWI844" s="72"/>
      <c r="OWJ844" s="72"/>
      <c r="OWK844" s="72"/>
      <c r="OWL844" s="72"/>
      <c r="OWM844" s="72"/>
      <c r="OWN844" s="72"/>
      <c r="OWO844" s="71"/>
      <c r="OWP844" s="71"/>
      <c r="OWQ844" s="71"/>
      <c r="OWR844" s="71"/>
      <c r="OWS844" s="71"/>
      <c r="OWT844" s="71"/>
      <c r="OWU844" s="71"/>
      <c r="OWV844" s="72"/>
      <c r="OWW844" s="72"/>
      <c r="OWX844" s="72"/>
      <c r="OWY844" s="72"/>
      <c r="OWZ844" s="72"/>
      <c r="OXA844" s="72"/>
      <c r="OXB844" s="72"/>
      <c r="OXC844" s="72"/>
      <c r="OXD844" s="72"/>
      <c r="OXE844" s="71"/>
      <c r="OXF844" s="71"/>
      <c r="OXG844" s="71"/>
      <c r="OXH844" s="71"/>
      <c r="OXI844" s="71"/>
      <c r="OXJ844" s="71"/>
      <c r="OXK844" s="71"/>
      <c r="OXL844" s="72"/>
      <c r="OXM844" s="72"/>
      <c r="OXN844" s="72"/>
      <c r="OXO844" s="72"/>
      <c r="OXP844" s="72"/>
      <c r="OXQ844" s="72"/>
      <c r="OXR844" s="72"/>
      <c r="OXS844" s="72"/>
      <c r="OXT844" s="72"/>
      <c r="OXU844" s="71"/>
      <c r="OXV844" s="71"/>
      <c r="OXW844" s="71"/>
      <c r="OXX844" s="71"/>
      <c r="OXY844" s="71"/>
      <c r="OXZ844" s="71"/>
      <c r="OYA844" s="71"/>
      <c r="OYB844" s="72"/>
      <c r="OYC844" s="72"/>
      <c r="OYD844" s="72"/>
      <c r="OYE844" s="72"/>
      <c r="OYF844" s="72"/>
      <c r="OYG844" s="72"/>
      <c r="OYH844" s="72"/>
      <c r="OYI844" s="72"/>
      <c r="OYJ844" s="72"/>
      <c r="OYK844" s="71"/>
      <c r="OYL844" s="71"/>
      <c r="OYM844" s="71"/>
      <c r="OYN844" s="71"/>
      <c r="OYO844" s="71"/>
      <c r="OYP844" s="71"/>
      <c r="OYQ844" s="71"/>
      <c r="OYR844" s="72"/>
      <c r="OYS844" s="72"/>
      <c r="OYT844" s="72"/>
      <c r="OYU844" s="72"/>
      <c r="OYV844" s="72"/>
      <c r="OYW844" s="72"/>
      <c r="OYX844" s="72"/>
      <c r="OYY844" s="72"/>
      <c r="OYZ844" s="72"/>
      <c r="OZA844" s="71"/>
      <c r="OZB844" s="71"/>
      <c r="OZC844" s="71"/>
      <c r="OZD844" s="71"/>
      <c r="OZE844" s="71"/>
      <c r="OZF844" s="71"/>
      <c r="OZG844" s="71"/>
      <c r="OZH844" s="72"/>
      <c r="OZI844" s="72"/>
      <c r="OZJ844" s="72"/>
      <c r="OZK844" s="72"/>
      <c r="OZL844" s="72"/>
      <c r="OZM844" s="72"/>
      <c r="OZN844" s="72"/>
      <c r="OZO844" s="72"/>
      <c r="OZP844" s="72"/>
      <c r="OZQ844" s="71"/>
      <c r="OZR844" s="71"/>
      <c r="OZS844" s="71"/>
      <c r="OZT844" s="71"/>
      <c r="OZU844" s="71"/>
      <c r="OZV844" s="71"/>
      <c r="OZW844" s="71"/>
      <c r="OZX844" s="72"/>
      <c r="OZY844" s="72"/>
      <c r="OZZ844" s="72"/>
      <c r="PAA844" s="72"/>
      <c r="PAB844" s="72"/>
      <c r="PAC844" s="72"/>
      <c r="PAD844" s="72"/>
      <c r="PAE844" s="72"/>
      <c r="PAF844" s="72"/>
      <c r="PAG844" s="71"/>
      <c r="PAH844" s="71"/>
      <c r="PAI844" s="71"/>
      <c r="PAJ844" s="71"/>
      <c r="PAK844" s="71"/>
      <c r="PAL844" s="71"/>
      <c r="PAM844" s="71"/>
      <c r="PAN844" s="72"/>
      <c r="PAO844" s="72"/>
      <c r="PAP844" s="72"/>
      <c r="PAQ844" s="72"/>
      <c r="PAR844" s="72"/>
      <c r="PAS844" s="72"/>
      <c r="PAT844" s="72"/>
      <c r="PAU844" s="72"/>
      <c r="PAV844" s="72"/>
      <c r="PAW844" s="71"/>
      <c r="PAX844" s="71"/>
      <c r="PAY844" s="71"/>
      <c r="PAZ844" s="71"/>
      <c r="PBA844" s="71"/>
      <c r="PBB844" s="71"/>
      <c r="PBC844" s="71"/>
      <c r="PBD844" s="72"/>
      <c r="PBE844" s="72"/>
      <c r="PBF844" s="72"/>
      <c r="PBG844" s="72"/>
      <c r="PBH844" s="72"/>
      <c r="PBI844" s="72"/>
      <c r="PBJ844" s="72"/>
      <c r="PBK844" s="72"/>
      <c r="PBL844" s="72"/>
      <c r="PBM844" s="71"/>
      <c r="PBN844" s="71"/>
      <c r="PBO844" s="71"/>
      <c r="PBP844" s="71"/>
      <c r="PBQ844" s="71"/>
      <c r="PBR844" s="71"/>
      <c r="PBS844" s="71"/>
      <c r="PBT844" s="72"/>
      <c r="PBU844" s="72"/>
      <c r="PBV844" s="72"/>
      <c r="PBW844" s="72"/>
      <c r="PBX844" s="72"/>
      <c r="PBY844" s="72"/>
      <c r="PBZ844" s="72"/>
      <c r="PCA844" s="72"/>
      <c r="PCB844" s="72"/>
      <c r="PCC844" s="71"/>
      <c r="PCD844" s="71"/>
      <c r="PCE844" s="71"/>
      <c r="PCF844" s="71"/>
      <c r="PCG844" s="71"/>
      <c r="PCH844" s="71"/>
      <c r="PCI844" s="71"/>
      <c r="PCJ844" s="72"/>
      <c r="PCK844" s="72"/>
      <c r="PCL844" s="72"/>
      <c r="PCM844" s="72"/>
      <c r="PCN844" s="72"/>
      <c r="PCO844" s="72"/>
      <c r="PCP844" s="72"/>
      <c r="PCQ844" s="72"/>
      <c r="PCR844" s="72"/>
      <c r="PCS844" s="71"/>
      <c r="PCT844" s="71"/>
      <c r="PCU844" s="71"/>
      <c r="PCV844" s="71"/>
      <c r="PCW844" s="71"/>
      <c r="PCX844" s="71"/>
      <c r="PCY844" s="71"/>
      <c r="PCZ844" s="72"/>
      <c r="PDA844" s="72"/>
      <c r="PDB844" s="72"/>
      <c r="PDC844" s="72"/>
      <c r="PDD844" s="72"/>
      <c r="PDE844" s="72"/>
      <c r="PDF844" s="72"/>
      <c r="PDG844" s="72"/>
      <c r="PDH844" s="72"/>
      <c r="PDI844" s="71"/>
      <c r="PDJ844" s="71"/>
      <c r="PDK844" s="71"/>
      <c r="PDL844" s="71"/>
      <c r="PDM844" s="71"/>
      <c r="PDN844" s="71"/>
      <c r="PDO844" s="71"/>
      <c r="PDP844" s="72"/>
      <c r="PDQ844" s="72"/>
      <c r="PDR844" s="72"/>
      <c r="PDS844" s="72"/>
      <c r="PDT844" s="72"/>
      <c r="PDU844" s="72"/>
      <c r="PDV844" s="72"/>
      <c r="PDW844" s="72"/>
      <c r="PDX844" s="72"/>
      <c r="PDY844" s="71"/>
      <c r="PDZ844" s="71"/>
      <c r="PEA844" s="71"/>
      <c r="PEB844" s="71"/>
      <c r="PEC844" s="71"/>
      <c r="PED844" s="71"/>
      <c r="PEE844" s="71"/>
      <c r="PEF844" s="72"/>
      <c r="PEG844" s="72"/>
      <c r="PEH844" s="72"/>
      <c r="PEI844" s="72"/>
      <c r="PEJ844" s="72"/>
      <c r="PEK844" s="72"/>
      <c r="PEL844" s="72"/>
      <c r="PEM844" s="72"/>
      <c r="PEN844" s="72"/>
      <c r="PEO844" s="71"/>
      <c r="PEP844" s="71"/>
      <c r="PEQ844" s="71"/>
      <c r="PER844" s="71"/>
      <c r="PES844" s="71"/>
      <c r="PET844" s="71"/>
      <c r="PEU844" s="71"/>
      <c r="PEV844" s="72"/>
      <c r="PEW844" s="72"/>
      <c r="PEX844" s="72"/>
      <c r="PEY844" s="72"/>
      <c r="PEZ844" s="72"/>
      <c r="PFA844" s="72"/>
      <c r="PFB844" s="72"/>
      <c r="PFC844" s="72"/>
      <c r="PFD844" s="72"/>
      <c r="PFE844" s="71"/>
      <c r="PFF844" s="71"/>
      <c r="PFG844" s="71"/>
      <c r="PFH844" s="71"/>
      <c r="PFI844" s="71"/>
      <c r="PFJ844" s="71"/>
      <c r="PFK844" s="71"/>
      <c r="PFL844" s="72"/>
      <c r="PFM844" s="72"/>
      <c r="PFN844" s="72"/>
      <c r="PFO844" s="72"/>
      <c r="PFP844" s="72"/>
      <c r="PFQ844" s="72"/>
      <c r="PFR844" s="72"/>
      <c r="PFS844" s="72"/>
      <c r="PFT844" s="72"/>
      <c r="PFU844" s="71"/>
      <c r="PFV844" s="71"/>
      <c r="PFW844" s="71"/>
      <c r="PFX844" s="71"/>
      <c r="PFY844" s="71"/>
      <c r="PFZ844" s="71"/>
      <c r="PGA844" s="71"/>
      <c r="PGB844" s="72"/>
      <c r="PGC844" s="72"/>
      <c r="PGD844" s="72"/>
      <c r="PGE844" s="72"/>
      <c r="PGF844" s="72"/>
      <c r="PGG844" s="72"/>
      <c r="PGH844" s="72"/>
      <c r="PGI844" s="72"/>
      <c r="PGJ844" s="72"/>
      <c r="PGK844" s="71"/>
      <c r="PGL844" s="71"/>
      <c r="PGM844" s="71"/>
      <c r="PGN844" s="71"/>
      <c r="PGO844" s="71"/>
      <c r="PGP844" s="71"/>
      <c r="PGQ844" s="71"/>
      <c r="PGR844" s="72"/>
      <c r="PGS844" s="72"/>
      <c r="PGT844" s="72"/>
      <c r="PGU844" s="72"/>
      <c r="PGV844" s="72"/>
      <c r="PGW844" s="72"/>
      <c r="PGX844" s="72"/>
      <c r="PGY844" s="72"/>
      <c r="PGZ844" s="72"/>
      <c r="PHA844" s="71"/>
      <c r="PHB844" s="71"/>
      <c r="PHC844" s="71"/>
      <c r="PHD844" s="71"/>
      <c r="PHE844" s="71"/>
      <c r="PHF844" s="71"/>
      <c r="PHG844" s="71"/>
      <c r="PHH844" s="72"/>
      <c r="PHI844" s="72"/>
      <c r="PHJ844" s="72"/>
      <c r="PHK844" s="72"/>
      <c r="PHL844" s="72"/>
      <c r="PHM844" s="72"/>
      <c r="PHN844" s="72"/>
      <c r="PHO844" s="72"/>
      <c r="PHP844" s="72"/>
      <c r="PHQ844" s="71"/>
      <c r="PHR844" s="71"/>
      <c r="PHS844" s="71"/>
      <c r="PHT844" s="71"/>
      <c r="PHU844" s="71"/>
      <c r="PHV844" s="71"/>
      <c r="PHW844" s="71"/>
      <c r="PHX844" s="72"/>
      <c r="PHY844" s="72"/>
      <c r="PHZ844" s="72"/>
      <c r="PIA844" s="72"/>
      <c r="PIB844" s="72"/>
      <c r="PIC844" s="72"/>
      <c r="PID844" s="72"/>
      <c r="PIE844" s="72"/>
      <c r="PIF844" s="72"/>
      <c r="PIG844" s="71"/>
      <c r="PIH844" s="71"/>
      <c r="PII844" s="71"/>
      <c r="PIJ844" s="71"/>
      <c r="PIK844" s="71"/>
      <c r="PIL844" s="71"/>
      <c r="PIM844" s="71"/>
      <c r="PIN844" s="72"/>
      <c r="PIO844" s="72"/>
      <c r="PIP844" s="72"/>
      <c r="PIQ844" s="72"/>
      <c r="PIR844" s="72"/>
      <c r="PIS844" s="72"/>
      <c r="PIT844" s="72"/>
      <c r="PIU844" s="72"/>
      <c r="PIV844" s="72"/>
      <c r="PIW844" s="71"/>
      <c r="PIX844" s="71"/>
      <c r="PIY844" s="71"/>
      <c r="PIZ844" s="71"/>
      <c r="PJA844" s="71"/>
      <c r="PJB844" s="71"/>
      <c r="PJC844" s="71"/>
      <c r="PJD844" s="72"/>
      <c r="PJE844" s="72"/>
      <c r="PJF844" s="72"/>
      <c r="PJG844" s="72"/>
      <c r="PJH844" s="72"/>
      <c r="PJI844" s="72"/>
      <c r="PJJ844" s="72"/>
      <c r="PJK844" s="72"/>
      <c r="PJL844" s="72"/>
      <c r="PJM844" s="71"/>
      <c r="PJN844" s="71"/>
      <c r="PJO844" s="71"/>
      <c r="PJP844" s="71"/>
      <c r="PJQ844" s="71"/>
      <c r="PJR844" s="71"/>
      <c r="PJS844" s="71"/>
      <c r="PJT844" s="72"/>
      <c r="PJU844" s="72"/>
      <c r="PJV844" s="72"/>
      <c r="PJW844" s="72"/>
      <c r="PJX844" s="72"/>
      <c r="PJY844" s="72"/>
      <c r="PJZ844" s="72"/>
      <c r="PKA844" s="72"/>
      <c r="PKB844" s="72"/>
      <c r="PKC844" s="71"/>
      <c r="PKD844" s="71"/>
      <c r="PKE844" s="71"/>
      <c r="PKF844" s="71"/>
      <c r="PKG844" s="71"/>
      <c r="PKH844" s="71"/>
      <c r="PKI844" s="71"/>
      <c r="PKJ844" s="72"/>
      <c r="PKK844" s="72"/>
      <c r="PKL844" s="72"/>
      <c r="PKM844" s="72"/>
      <c r="PKN844" s="72"/>
      <c r="PKO844" s="72"/>
      <c r="PKP844" s="72"/>
      <c r="PKQ844" s="72"/>
      <c r="PKR844" s="72"/>
      <c r="PKS844" s="71"/>
      <c r="PKT844" s="71"/>
      <c r="PKU844" s="71"/>
      <c r="PKV844" s="71"/>
      <c r="PKW844" s="71"/>
      <c r="PKX844" s="71"/>
      <c r="PKY844" s="71"/>
      <c r="PKZ844" s="72"/>
      <c r="PLA844" s="72"/>
      <c r="PLB844" s="72"/>
      <c r="PLC844" s="72"/>
      <c r="PLD844" s="72"/>
      <c r="PLE844" s="72"/>
      <c r="PLF844" s="72"/>
      <c r="PLG844" s="72"/>
      <c r="PLH844" s="72"/>
      <c r="PLI844" s="71"/>
      <c r="PLJ844" s="71"/>
      <c r="PLK844" s="71"/>
      <c r="PLL844" s="71"/>
      <c r="PLM844" s="71"/>
      <c r="PLN844" s="71"/>
      <c r="PLO844" s="71"/>
      <c r="PLP844" s="72"/>
      <c r="PLQ844" s="72"/>
      <c r="PLR844" s="72"/>
      <c r="PLS844" s="72"/>
      <c r="PLT844" s="72"/>
      <c r="PLU844" s="72"/>
      <c r="PLV844" s="72"/>
      <c r="PLW844" s="72"/>
      <c r="PLX844" s="72"/>
      <c r="PLY844" s="71"/>
      <c r="PLZ844" s="71"/>
      <c r="PMA844" s="71"/>
      <c r="PMB844" s="71"/>
      <c r="PMC844" s="71"/>
      <c r="PMD844" s="71"/>
      <c r="PME844" s="71"/>
      <c r="PMF844" s="72"/>
      <c r="PMG844" s="72"/>
      <c r="PMH844" s="72"/>
      <c r="PMI844" s="72"/>
      <c r="PMJ844" s="72"/>
      <c r="PMK844" s="72"/>
      <c r="PML844" s="72"/>
      <c r="PMM844" s="72"/>
      <c r="PMN844" s="72"/>
      <c r="PMO844" s="71"/>
      <c r="PMP844" s="71"/>
      <c r="PMQ844" s="71"/>
      <c r="PMR844" s="71"/>
      <c r="PMS844" s="71"/>
      <c r="PMT844" s="71"/>
      <c r="PMU844" s="71"/>
      <c r="PMV844" s="72"/>
      <c r="PMW844" s="72"/>
      <c r="PMX844" s="72"/>
      <c r="PMY844" s="72"/>
      <c r="PMZ844" s="72"/>
      <c r="PNA844" s="72"/>
      <c r="PNB844" s="72"/>
      <c r="PNC844" s="72"/>
      <c r="PND844" s="72"/>
      <c r="PNE844" s="71"/>
      <c r="PNF844" s="71"/>
      <c r="PNG844" s="71"/>
      <c r="PNH844" s="71"/>
      <c r="PNI844" s="71"/>
      <c r="PNJ844" s="71"/>
      <c r="PNK844" s="71"/>
      <c r="PNL844" s="72"/>
      <c r="PNM844" s="72"/>
      <c r="PNN844" s="72"/>
      <c r="PNO844" s="72"/>
      <c r="PNP844" s="72"/>
      <c r="PNQ844" s="72"/>
      <c r="PNR844" s="72"/>
      <c r="PNS844" s="72"/>
      <c r="PNT844" s="72"/>
      <c r="PNU844" s="71"/>
      <c r="PNV844" s="71"/>
      <c r="PNW844" s="71"/>
      <c r="PNX844" s="71"/>
      <c r="PNY844" s="71"/>
      <c r="PNZ844" s="71"/>
      <c r="POA844" s="71"/>
      <c r="POB844" s="72"/>
      <c r="POC844" s="72"/>
      <c r="POD844" s="72"/>
      <c r="POE844" s="72"/>
      <c r="POF844" s="72"/>
      <c r="POG844" s="72"/>
      <c r="POH844" s="72"/>
      <c r="POI844" s="72"/>
      <c r="POJ844" s="72"/>
      <c r="POK844" s="71"/>
      <c r="POL844" s="71"/>
      <c r="POM844" s="71"/>
      <c r="PON844" s="71"/>
      <c r="POO844" s="71"/>
      <c r="POP844" s="71"/>
      <c r="POQ844" s="71"/>
      <c r="POR844" s="72"/>
      <c r="POS844" s="72"/>
      <c r="POT844" s="72"/>
      <c r="POU844" s="72"/>
      <c r="POV844" s="72"/>
      <c r="POW844" s="72"/>
      <c r="POX844" s="72"/>
      <c r="POY844" s="72"/>
      <c r="POZ844" s="72"/>
      <c r="PPA844" s="71"/>
      <c r="PPB844" s="71"/>
      <c r="PPC844" s="71"/>
      <c r="PPD844" s="71"/>
      <c r="PPE844" s="71"/>
      <c r="PPF844" s="71"/>
      <c r="PPG844" s="71"/>
      <c r="PPH844" s="72"/>
      <c r="PPI844" s="72"/>
      <c r="PPJ844" s="72"/>
      <c r="PPK844" s="72"/>
      <c r="PPL844" s="72"/>
      <c r="PPM844" s="72"/>
      <c r="PPN844" s="72"/>
      <c r="PPO844" s="72"/>
      <c r="PPP844" s="72"/>
      <c r="PPQ844" s="71"/>
      <c r="PPR844" s="71"/>
      <c r="PPS844" s="71"/>
      <c r="PPT844" s="71"/>
      <c r="PPU844" s="71"/>
      <c r="PPV844" s="71"/>
      <c r="PPW844" s="71"/>
      <c r="PPX844" s="72"/>
      <c r="PPY844" s="72"/>
      <c r="PPZ844" s="72"/>
      <c r="PQA844" s="72"/>
      <c r="PQB844" s="72"/>
      <c r="PQC844" s="72"/>
      <c r="PQD844" s="72"/>
      <c r="PQE844" s="72"/>
      <c r="PQF844" s="72"/>
      <c r="PQG844" s="71"/>
      <c r="PQH844" s="71"/>
      <c r="PQI844" s="71"/>
      <c r="PQJ844" s="71"/>
      <c r="PQK844" s="71"/>
      <c r="PQL844" s="71"/>
      <c r="PQM844" s="71"/>
      <c r="PQN844" s="72"/>
      <c r="PQO844" s="72"/>
      <c r="PQP844" s="72"/>
      <c r="PQQ844" s="72"/>
      <c r="PQR844" s="72"/>
      <c r="PQS844" s="72"/>
      <c r="PQT844" s="72"/>
      <c r="PQU844" s="72"/>
      <c r="PQV844" s="72"/>
      <c r="PQW844" s="71"/>
      <c r="PQX844" s="71"/>
      <c r="PQY844" s="71"/>
      <c r="PQZ844" s="71"/>
      <c r="PRA844" s="71"/>
      <c r="PRB844" s="71"/>
      <c r="PRC844" s="71"/>
      <c r="PRD844" s="72"/>
      <c r="PRE844" s="72"/>
      <c r="PRF844" s="72"/>
      <c r="PRG844" s="72"/>
      <c r="PRH844" s="72"/>
      <c r="PRI844" s="72"/>
      <c r="PRJ844" s="72"/>
      <c r="PRK844" s="72"/>
      <c r="PRL844" s="72"/>
      <c r="PRM844" s="71"/>
      <c r="PRN844" s="71"/>
      <c r="PRO844" s="71"/>
      <c r="PRP844" s="71"/>
      <c r="PRQ844" s="71"/>
      <c r="PRR844" s="71"/>
      <c r="PRS844" s="71"/>
      <c r="PRT844" s="72"/>
      <c r="PRU844" s="72"/>
      <c r="PRV844" s="72"/>
      <c r="PRW844" s="72"/>
      <c r="PRX844" s="72"/>
      <c r="PRY844" s="72"/>
      <c r="PRZ844" s="72"/>
      <c r="PSA844" s="72"/>
      <c r="PSB844" s="72"/>
      <c r="PSC844" s="71"/>
      <c r="PSD844" s="71"/>
      <c r="PSE844" s="71"/>
      <c r="PSF844" s="71"/>
      <c r="PSG844" s="71"/>
      <c r="PSH844" s="71"/>
      <c r="PSI844" s="71"/>
      <c r="PSJ844" s="72"/>
      <c r="PSK844" s="72"/>
      <c r="PSL844" s="72"/>
      <c r="PSM844" s="72"/>
      <c r="PSN844" s="72"/>
      <c r="PSO844" s="72"/>
      <c r="PSP844" s="72"/>
      <c r="PSQ844" s="72"/>
      <c r="PSR844" s="72"/>
      <c r="PSS844" s="71"/>
      <c r="PST844" s="71"/>
      <c r="PSU844" s="71"/>
      <c r="PSV844" s="71"/>
      <c r="PSW844" s="71"/>
      <c r="PSX844" s="71"/>
      <c r="PSY844" s="71"/>
      <c r="PSZ844" s="72"/>
      <c r="PTA844" s="72"/>
      <c r="PTB844" s="72"/>
      <c r="PTC844" s="72"/>
      <c r="PTD844" s="72"/>
      <c r="PTE844" s="72"/>
      <c r="PTF844" s="72"/>
      <c r="PTG844" s="72"/>
      <c r="PTH844" s="72"/>
      <c r="PTI844" s="71"/>
      <c r="PTJ844" s="71"/>
      <c r="PTK844" s="71"/>
      <c r="PTL844" s="71"/>
      <c r="PTM844" s="71"/>
      <c r="PTN844" s="71"/>
      <c r="PTO844" s="71"/>
      <c r="PTP844" s="72"/>
      <c r="PTQ844" s="72"/>
      <c r="PTR844" s="72"/>
      <c r="PTS844" s="72"/>
      <c r="PTT844" s="72"/>
      <c r="PTU844" s="72"/>
      <c r="PTV844" s="72"/>
      <c r="PTW844" s="72"/>
      <c r="PTX844" s="72"/>
      <c r="PTY844" s="71"/>
      <c r="PTZ844" s="71"/>
      <c r="PUA844" s="71"/>
      <c r="PUB844" s="71"/>
      <c r="PUC844" s="71"/>
      <c r="PUD844" s="71"/>
      <c r="PUE844" s="71"/>
      <c r="PUF844" s="72"/>
      <c r="PUG844" s="72"/>
      <c r="PUH844" s="72"/>
      <c r="PUI844" s="72"/>
      <c r="PUJ844" s="72"/>
      <c r="PUK844" s="72"/>
      <c r="PUL844" s="72"/>
      <c r="PUM844" s="72"/>
      <c r="PUN844" s="72"/>
      <c r="PUO844" s="71"/>
      <c r="PUP844" s="71"/>
      <c r="PUQ844" s="71"/>
      <c r="PUR844" s="71"/>
      <c r="PUS844" s="71"/>
      <c r="PUT844" s="71"/>
      <c r="PUU844" s="71"/>
      <c r="PUV844" s="72"/>
      <c r="PUW844" s="72"/>
      <c r="PUX844" s="72"/>
      <c r="PUY844" s="72"/>
      <c r="PUZ844" s="72"/>
      <c r="PVA844" s="72"/>
      <c r="PVB844" s="72"/>
      <c r="PVC844" s="72"/>
      <c r="PVD844" s="72"/>
      <c r="PVE844" s="71"/>
      <c r="PVF844" s="71"/>
      <c r="PVG844" s="71"/>
      <c r="PVH844" s="71"/>
      <c r="PVI844" s="71"/>
      <c r="PVJ844" s="71"/>
      <c r="PVK844" s="71"/>
      <c r="PVL844" s="72"/>
      <c r="PVM844" s="72"/>
      <c r="PVN844" s="72"/>
      <c r="PVO844" s="72"/>
      <c r="PVP844" s="72"/>
      <c r="PVQ844" s="72"/>
      <c r="PVR844" s="72"/>
      <c r="PVS844" s="72"/>
      <c r="PVT844" s="72"/>
      <c r="PVU844" s="71"/>
      <c r="PVV844" s="71"/>
      <c r="PVW844" s="71"/>
      <c r="PVX844" s="71"/>
      <c r="PVY844" s="71"/>
      <c r="PVZ844" s="71"/>
      <c r="PWA844" s="71"/>
      <c r="PWB844" s="72"/>
      <c r="PWC844" s="72"/>
      <c r="PWD844" s="72"/>
      <c r="PWE844" s="72"/>
      <c r="PWF844" s="72"/>
      <c r="PWG844" s="72"/>
      <c r="PWH844" s="72"/>
      <c r="PWI844" s="72"/>
      <c r="PWJ844" s="72"/>
      <c r="PWK844" s="71"/>
      <c r="PWL844" s="71"/>
      <c r="PWM844" s="71"/>
      <c r="PWN844" s="71"/>
      <c r="PWO844" s="71"/>
      <c r="PWP844" s="71"/>
      <c r="PWQ844" s="71"/>
      <c r="PWR844" s="72"/>
      <c r="PWS844" s="72"/>
      <c r="PWT844" s="72"/>
      <c r="PWU844" s="72"/>
      <c r="PWV844" s="72"/>
      <c r="PWW844" s="72"/>
      <c r="PWX844" s="72"/>
      <c r="PWY844" s="72"/>
      <c r="PWZ844" s="72"/>
      <c r="PXA844" s="71"/>
      <c r="PXB844" s="71"/>
      <c r="PXC844" s="71"/>
      <c r="PXD844" s="71"/>
      <c r="PXE844" s="71"/>
      <c r="PXF844" s="71"/>
      <c r="PXG844" s="71"/>
      <c r="PXH844" s="72"/>
      <c r="PXI844" s="72"/>
      <c r="PXJ844" s="72"/>
      <c r="PXK844" s="72"/>
      <c r="PXL844" s="72"/>
      <c r="PXM844" s="72"/>
      <c r="PXN844" s="72"/>
      <c r="PXO844" s="72"/>
      <c r="PXP844" s="72"/>
      <c r="PXQ844" s="71"/>
      <c r="PXR844" s="71"/>
      <c r="PXS844" s="71"/>
      <c r="PXT844" s="71"/>
      <c r="PXU844" s="71"/>
      <c r="PXV844" s="71"/>
      <c r="PXW844" s="71"/>
      <c r="PXX844" s="72"/>
      <c r="PXY844" s="72"/>
      <c r="PXZ844" s="72"/>
      <c r="PYA844" s="72"/>
      <c r="PYB844" s="72"/>
      <c r="PYC844" s="72"/>
      <c r="PYD844" s="72"/>
      <c r="PYE844" s="72"/>
      <c r="PYF844" s="72"/>
      <c r="PYG844" s="71"/>
      <c r="PYH844" s="71"/>
      <c r="PYI844" s="71"/>
      <c r="PYJ844" s="71"/>
      <c r="PYK844" s="71"/>
      <c r="PYL844" s="71"/>
      <c r="PYM844" s="71"/>
      <c r="PYN844" s="72"/>
      <c r="PYO844" s="72"/>
      <c r="PYP844" s="72"/>
      <c r="PYQ844" s="72"/>
      <c r="PYR844" s="72"/>
      <c r="PYS844" s="72"/>
      <c r="PYT844" s="72"/>
      <c r="PYU844" s="72"/>
      <c r="PYV844" s="72"/>
      <c r="PYW844" s="71"/>
      <c r="PYX844" s="71"/>
      <c r="PYY844" s="71"/>
      <c r="PYZ844" s="71"/>
      <c r="PZA844" s="71"/>
      <c r="PZB844" s="71"/>
      <c r="PZC844" s="71"/>
      <c r="PZD844" s="72"/>
      <c r="PZE844" s="72"/>
      <c r="PZF844" s="72"/>
      <c r="PZG844" s="72"/>
      <c r="PZH844" s="72"/>
      <c r="PZI844" s="72"/>
      <c r="PZJ844" s="72"/>
      <c r="PZK844" s="72"/>
      <c r="PZL844" s="72"/>
      <c r="PZM844" s="71"/>
      <c r="PZN844" s="71"/>
      <c r="PZO844" s="71"/>
      <c r="PZP844" s="71"/>
      <c r="PZQ844" s="71"/>
      <c r="PZR844" s="71"/>
      <c r="PZS844" s="71"/>
      <c r="PZT844" s="72"/>
      <c r="PZU844" s="72"/>
      <c r="PZV844" s="72"/>
      <c r="PZW844" s="72"/>
      <c r="PZX844" s="72"/>
      <c r="PZY844" s="72"/>
      <c r="PZZ844" s="72"/>
      <c r="QAA844" s="72"/>
      <c r="QAB844" s="72"/>
      <c r="QAC844" s="71"/>
      <c r="QAD844" s="71"/>
      <c r="QAE844" s="71"/>
      <c r="QAF844" s="71"/>
      <c r="QAG844" s="71"/>
      <c r="QAH844" s="71"/>
      <c r="QAI844" s="71"/>
      <c r="QAJ844" s="72"/>
      <c r="QAK844" s="72"/>
      <c r="QAL844" s="72"/>
      <c r="QAM844" s="72"/>
      <c r="QAN844" s="72"/>
      <c r="QAO844" s="72"/>
      <c r="QAP844" s="72"/>
      <c r="QAQ844" s="72"/>
      <c r="QAR844" s="72"/>
      <c r="QAS844" s="71"/>
      <c r="QAT844" s="71"/>
      <c r="QAU844" s="71"/>
      <c r="QAV844" s="71"/>
      <c r="QAW844" s="71"/>
      <c r="QAX844" s="71"/>
      <c r="QAY844" s="71"/>
      <c r="QAZ844" s="72"/>
      <c r="QBA844" s="72"/>
      <c r="QBB844" s="72"/>
      <c r="QBC844" s="72"/>
      <c r="QBD844" s="72"/>
      <c r="QBE844" s="72"/>
      <c r="QBF844" s="72"/>
      <c r="QBG844" s="72"/>
      <c r="QBH844" s="72"/>
      <c r="QBI844" s="71"/>
      <c r="QBJ844" s="71"/>
      <c r="QBK844" s="71"/>
      <c r="QBL844" s="71"/>
      <c r="QBM844" s="71"/>
      <c r="QBN844" s="71"/>
      <c r="QBO844" s="71"/>
      <c r="QBP844" s="72"/>
      <c r="QBQ844" s="72"/>
      <c r="QBR844" s="72"/>
      <c r="QBS844" s="72"/>
      <c r="QBT844" s="72"/>
      <c r="QBU844" s="72"/>
      <c r="QBV844" s="72"/>
      <c r="QBW844" s="72"/>
      <c r="QBX844" s="72"/>
      <c r="QBY844" s="71"/>
      <c r="QBZ844" s="71"/>
      <c r="QCA844" s="71"/>
      <c r="QCB844" s="71"/>
      <c r="QCC844" s="71"/>
      <c r="QCD844" s="71"/>
      <c r="QCE844" s="71"/>
      <c r="QCF844" s="72"/>
      <c r="QCG844" s="72"/>
      <c r="QCH844" s="72"/>
      <c r="QCI844" s="72"/>
      <c r="QCJ844" s="72"/>
      <c r="QCK844" s="72"/>
      <c r="QCL844" s="72"/>
      <c r="QCM844" s="72"/>
      <c r="QCN844" s="72"/>
      <c r="QCO844" s="71"/>
      <c r="QCP844" s="71"/>
      <c r="QCQ844" s="71"/>
      <c r="QCR844" s="71"/>
      <c r="QCS844" s="71"/>
      <c r="QCT844" s="71"/>
      <c r="QCU844" s="71"/>
      <c r="QCV844" s="72"/>
      <c r="QCW844" s="72"/>
      <c r="QCX844" s="72"/>
      <c r="QCY844" s="72"/>
      <c r="QCZ844" s="72"/>
      <c r="QDA844" s="72"/>
      <c r="QDB844" s="72"/>
      <c r="QDC844" s="72"/>
      <c r="QDD844" s="72"/>
      <c r="QDE844" s="71"/>
      <c r="QDF844" s="71"/>
      <c r="QDG844" s="71"/>
      <c r="QDH844" s="71"/>
      <c r="QDI844" s="71"/>
      <c r="QDJ844" s="71"/>
      <c r="QDK844" s="71"/>
      <c r="QDL844" s="72"/>
      <c r="QDM844" s="72"/>
      <c r="QDN844" s="72"/>
      <c r="QDO844" s="72"/>
      <c r="QDP844" s="72"/>
      <c r="QDQ844" s="72"/>
      <c r="QDR844" s="72"/>
      <c r="QDS844" s="72"/>
      <c r="QDT844" s="72"/>
      <c r="QDU844" s="71"/>
      <c r="QDV844" s="71"/>
      <c r="QDW844" s="71"/>
      <c r="QDX844" s="71"/>
      <c r="QDY844" s="71"/>
      <c r="QDZ844" s="71"/>
      <c r="QEA844" s="71"/>
      <c r="QEB844" s="72"/>
      <c r="QEC844" s="72"/>
      <c r="QED844" s="72"/>
      <c r="QEE844" s="72"/>
      <c r="QEF844" s="72"/>
      <c r="QEG844" s="72"/>
      <c r="QEH844" s="72"/>
      <c r="QEI844" s="72"/>
      <c r="QEJ844" s="72"/>
      <c r="QEK844" s="71"/>
      <c r="QEL844" s="71"/>
      <c r="QEM844" s="71"/>
      <c r="QEN844" s="71"/>
      <c r="QEO844" s="71"/>
      <c r="QEP844" s="71"/>
      <c r="QEQ844" s="71"/>
      <c r="QER844" s="72"/>
      <c r="QES844" s="72"/>
      <c r="QET844" s="72"/>
      <c r="QEU844" s="72"/>
      <c r="QEV844" s="72"/>
      <c r="QEW844" s="72"/>
      <c r="QEX844" s="72"/>
      <c r="QEY844" s="72"/>
      <c r="QEZ844" s="72"/>
      <c r="QFA844" s="71"/>
      <c r="QFB844" s="71"/>
      <c r="QFC844" s="71"/>
      <c r="QFD844" s="71"/>
      <c r="QFE844" s="71"/>
      <c r="QFF844" s="71"/>
      <c r="QFG844" s="71"/>
      <c r="QFH844" s="72"/>
      <c r="QFI844" s="72"/>
      <c r="QFJ844" s="72"/>
      <c r="QFK844" s="72"/>
      <c r="QFL844" s="72"/>
      <c r="QFM844" s="72"/>
      <c r="QFN844" s="72"/>
      <c r="QFO844" s="72"/>
      <c r="QFP844" s="72"/>
      <c r="QFQ844" s="71"/>
      <c r="QFR844" s="71"/>
      <c r="QFS844" s="71"/>
      <c r="QFT844" s="71"/>
      <c r="QFU844" s="71"/>
      <c r="QFV844" s="71"/>
      <c r="QFW844" s="71"/>
      <c r="QFX844" s="72"/>
      <c r="QFY844" s="72"/>
      <c r="QFZ844" s="72"/>
      <c r="QGA844" s="72"/>
      <c r="QGB844" s="72"/>
      <c r="QGC844" s="72"/>
      <c r="QGD844" s="72"/>
      <c r="QGE844" s="72"/>
      <c r="QGF844" s="72"/>
      <c r="QGG844" s="71"/>
      <c r="QGH844" s="71"/>
      <c r="QGI844" s="71"/>
      <c r="QGJ844" s="71"/>
      <c r="QGK844" s="71"/>
      <c r="QGL844" s="71"/>
      <c r="QGM844" s="71"/>
      <c r="QGN844" s="72"/>
      <c r="QGO844" s="72"/>
      <c r="QGP844" s="72"/>
      <c r="QGQ844" s="72"/>
      <c r="QGR844" s="72"/>
      <c r="QGS844" s="72"/>
      <c r="QGT844" s="72"/>
      <c r="QGU844" s="72"/>
      <c r="QGV844" s="72"/>
      <c r="QGW844" s="71"/>
      <c r="QGX844" s="71"/>
      <c r="QGY844" s="71"/>
      <c r="QGZ844" s="71"/>
      <c r="QHA844" s="71"/>
      <c r="QHB844" s="71"/>
      <c r="QHC844" s="71"/>
      <c r="QHD844" s="72"/>
      <c r="QHE844" s="72"/>
      <c r="QHF844" s="72"/>
      <c r="QHG844" s="72"/>
      <c r="QHH844" s="72"/>
      <c r="QHI844" s="72"/>
      <c r="QHJ844" s="72"/>
      <c r="QHK844" s="72"/>
      <c r="QHL844" s="72"/>
      <c r="QHM844" s="71"/>
      <c r="QHN844" s="71"/>
      <c r="QHO844" s="71"/>
      <c r="QHP844" s="71"/>
      <c r="QHQ844" s="71"/>
      <c r="QHR844" s="71"/>
      <c r="QHS844" s="71"/>
      <c r="QHT844" s="72"/>
      <c r="QHU844" s="72"/>
      <c r="QHV844" s="72"/>
      <c r="QHW844" s="72"/>
      <c r="QHX844" s="72"/>
      <c r="QHY844" s="72"/>
      <c r="QHZ844" s="72"/>
      <c r="QIA844" s="72"/>
      <c r="QIB844" s="72"/>
      <c r="QIC844" s="71"/>
      <c r="QID844" s="71"/>
      <c r="QIE844" s="71"/>
      <c r="QIF844" s="71"/>
      <c r="QIG844" s="71"/>
      <c r="QIH844" s="71"/>
      <c r="QII844" s="71"/>
      <c r="QIJ844" s="72"/>
      <c r="QIK844" s="72"/>
      <c r="QIL844" s="72"/>
      <c r="QIM844" s="72"/>
      <c r="QIN844" s="72"/>
      <c r="QIO844" s="72"/>
      <c r="QIP844" s="72"/>
      <c r="QIQ844" s="72"/>
      <c r="QIR844" s="72"/>
      <c r="QIS844" s="71"/>
      <c r="QIT844" s="71"/>
      <c r="QIU844" s="71"/>
      <c r="QIV844" s="71"/>
      <c r="QIW844" s="71"/>
      <c r="QIX844" s="71"/>
      <c r="QIY844" s="71"/>
      <c r="QIZ844" s="72"/>
      <c r="QJA844" s="72"/>
      <c r="QJB844" s="72"/>
      <c r="QJC844" s="72"/>
      <c r="QJD844" s="72"/>
      <c r="QJE844" s="72"/>
      <c r="QJF844" s="72"/>
      <c r="QJG844" s="72"/>
      <c r="QJH844" s="72"/>
      <c r="QJI844" s="71"/>
      <c r="QJJ844" s="71"/>
      <c r="QJK844" s="71"/>
      <c r="QJL844" s="71"/>
      <c r="QJM844" s="71"/>
      <c r="QJN844" s="71"/>
      <c r="QJO844" s="71"/>
      <c r="QJP844" s="72"/>
      <c r="QJQ844" s="72"/>
      <c r="QJR844" s="72"/>
      <c r="QJS844" s="72"/>
      <c r="QJT844" s="72"/>
      <c r="QJU844" s="72"/>
      <c r="QJV844" s="72"/>
      <c r="QJW844" s="72"/>
      <c r="QJX844" s="72"/>
      <c r="QJY844" s="71"/>
      <c r="QJZ844" s="71"/>
      <c r="QKA844" s="71"/>
      <c r="QKB844" s="71"/>
      <c r="QKC844" s="71"/>
      <c r="QKD844" s="71"/>
      <c r="QKE844" s="71"/>
      <c r="QKF844" s="72"/>
      <c r="QKG844" s="72"/>
      <c r="QKH844" s="72"/>
      <c r="QKI844" s="72"/>
      <c r="QKJ844" s="72"/>
      <c r="QKK844" s="72"/>
      <c r="QKL844" s="72"/>
      <c r="QKM844" s="72"/>
      <c r="QKN844" s="72"/>
      <c r="QKO844" s="71"/>
      <c r="QKP844" s="71"/>
      <c r="QKQ844" s="71"/>
      <c r="QKR844" s="71"/>
      <c r="QKS844" s="71"/>
      <c r="QKT844" s="71"/>
      <c r="QKU844" s="71"/>
      <c r="QKV844" s="72"/>
      <c r="QKW844" s="72"/>
      <c r="QKX844" s="72"/>
      <c r="QKY844" s="72"/>
      <c r="QKZ844" s="72"/>
      <c r="QLA844" s="72"/>
      <c r="QLB844" s="72"/>
      <c r="QLC844" s="72"/>
      <c r="QLD844" s="72"/>
      <c r="QLE844" s="71"/>
      <c r="QLF844" s="71"/>
      <c r="QLG844" s="71"/>
      <c r="QLH844" s="71"/>
      <c r="QLI844" s="71"/>
      <c r="QLJ844" s="71"/>
      <c r="QLK844" s="71"/>
      <c r="QLL844" s="72"/>
      <c r="QLM844" s="72"/>
      <c r="QLN844" s="72"/>
      <c r="QLO844" s="72"/>
      <c r="QLP844" s="72"/>
      <c r="QLQ844" s="72"/>
      <c r="QLR844" s="72"/>
      <c r="QLS844" s="72"/>
      <c r="QLT844" s="72"/>
      <c r="QLU844" s="71"/>
      <c r="QLV844" s="71"/>
      <c r="QLW844" s="71"/>
      <c r="QLX844" s="71"/>
      <c r="QLY844" s="71"/>
      <c r="QLZ844" s="71"/>
      <c r="QMA844" s="71"/>
      <c r="QMB844" s="72"/>
      <c r="QMC844" s="72"/>
      <c r="QMD844" s="72"/>
      <c r="QME844" s="72"/>
      <c r="QMF844" s="72"/>
      <c r="QMG844" s="72"/>
      <c r="QMH844" s="72"/>
      <c r="QMI844" s="72"/>
      <c r="QMJ844" s="72"/>
      <c r="QMK844" s="71"/>
      <c r="QML844" s="71"/>
      <c r="QMM844" s="71"/>
      <c r="QMN844" s="71"/>
      <c r="QMO844" s="71"/>
      <c r="QMP844" s="71"/>
      <c r="QMQ844" s="71"/>
      <c r="QMR844" s="72"/>
      <c r="QMS844" s="72"/>
      <c r="QMT844" s="72"/>
      <c r="QMU844" s="72"/>
      <c r="QMV844" s="72"/>
      <c r="QMW844" s="72"/>
      <c r="QMX844" s="72"/>
      <c r="QMY844" s="72"/>
      <c r="QMZ844" s="72"/>
      <c r="QNA844" s="71"/>
      <c r="QNB844" s="71"/>
      <c r="QNC844" s="71"/>
      <c r="QND844" s="71"/>
      <c r="QNE844" s="71"/>
      <c r="QNF844" s="71"/>
      <c r="QNG844" s="71"/>
      <c r="QNH844" s="72"/>
      <c r="QNI844" s="72"/>
      <c r="QNJ844" s="72"/>
      <c r="QNK844" s="72"/>
      <c r="QNL844" s="72"/>
      <c r="QNM844" s="72"/>
      <c r="QNN844" s="72"/>
      <c r="QNO844" s="72"/>
      <c r="QNP844" s="72"/>
      <c r="QNQ844" s="71"/>
      <c r="QNR844" s="71"/>
      <c r="QNS844" s="71"/>
      <c r="QNT844" s="71"/>
      <c r="QNU844" s="71"/>
      <c r="QNV844" s="71"/>
      <c r="QNW844" s="71"/>
      <c r="QNX844" s="72"/>
      <c r="QNY844" s="72"/>
      <c r="QNZ844" s="72"/>
      <c r="QOA844" s="72"/>
      <c r="QOB844" s="72"/>
      <c r="QOC844" s="72"/>
      <c r="QOD844" s="72"/>
      <c r="QOE844" s="72"/>
      <c r="QOF844" s="72"/>
      <c r="QOG844" s="71"/>
      <c r="QOH844" s="71"/>
      <c r="QOI844" s="71"/>
      <c r="QOJ844" s="71"/>
      <c r="QOK844" s="71"/>
      <c r="QOL844" s="71"/>
      <c r="QOM844" s="71"/>
      <c r="QON844" s="72"/>
      <c r="QOO844" s="72"/>
      <c r="QOP844" s="72"/>
      <c r="QOQ844" s="72"/>
      <c r="QOR844" s="72"/>
      <c r="QOS844" s="72"/>
      <c r="QOT844" s="72"/>
      <c r="QOU844" s="72"/>
      <c r="QOV844" s="72"/>
      <c r="QOW844" s="71"/>
      <c r="QOX844" s="71"/>
      <c r="QOY844" s="71"/>
      <c r="QOZ844" s="71"/>
      <c r="QPA844" s="71"/>
      <c r="QPB844" s="71"/>
      <c r="QPC844" s="71"/>
      <c r="QPD844" s="72"/>
      <c r="QPE844" s="72"/>
      <c r="QPF844" s="72"/>
      <c r="QPG844" s="72"/>
      <c r="QPH844" s="72"/>
      <c r="QPI844" s="72"/>
      <c r="QPJ844" s="72"/>
      <c r="QPK844" s="72"/>
      <c r="QPL844" s="72"/>
      <c r="QPM844" s="71"/>
      <c r="QPN844" s="71"/>
      <c r="QPO844" s="71"/>
      <c r="QPP844" s="71"/>
      <c r="QPQ844" s="71"/>
      <c r="QPR844" s="71"/>
      <c r="QPS844" s="71"/>
      <c r="QPT844" s="72"/>
      <c r="QPU844" s="72"/>
      <c r="QPV844" s="72"/>
      <c r="QPW844" s="72"/>
      <c r="QPX844" s="72"/>
      <c r="QPY844" s="72"/>
      <c r="QPZ844" s="72"/>
      <c r="QQA844" s="72"/>
      <c r="QQB844" s="72"/>
      <c r="QQC844" s="71"/>
      <c r="QQD844" s="71"/>
      <c r="QQE844" s="71"/>
      <c r="QQF844" s="71"/>
      <c r="QQG844" s="71"/>
      <c r="QQH844" s="71"/>
      <c r="QQI844" s="71"/>
      <c r="QQJ844" s="72"/>
      <c r="QQK844" s="72"/>
      <c r="QQL844" s="72"/>
      <c r="QQM844" s="72"/>
      <c r="QQN844" s="72"/>
      <c r="QQO844" s="72"/>
      <c r="QQP844" s="72"/>
      <c r="QQQ844" s="72"/>
      <c r="QQR844" s="72"/>
      <c r="QQS844" s="71"/>
      <c r="QQT844" s="71"/>
      <c r="QQU844" s="71"/>
      <c r="QQV844" s="71"/>
      <c r="QQW844" s="71"/>
      <c r="QQX844" s="71"/>
      <c r="QQY844" s="71"/>
      <c r="QQZ844" s="72"/>
      <c r="QRA844" s="72"/>
      <c r="QRB844" s="72"/>
      <c r="QRC844" s="72"/>
      <c r="QRD844" s="72"/>
      <c r="QRE844" s="72"/>
      <c r="QRF844" s="72"/>
      <c r="QRG844" s="72"/>
      <c r="QRH844" s="72"/>
      <c r="QRI844" s="71"/>
      <c r="QRJ844" s="71"/>
      <c r="QRK844" s="71"/>
      <c r="QRL844" s="71"/>
      <c r="QRM844" s="71"/>
      <c r="QRN844" s="71"/>
      <c r="QRO844" s="71"/>
      <c r="QRP844" s="72"/>
      <c r="QRQ844" s="72"/>
      <c r="QRR844" s="72"/>
      <c r="QRS844" s="72"/>
      <c r="QRT844" s="72"/>
      <c r="QRU844" s="72"/>
      <c r="QRV844" s="72"/>
      <c r="QRW844" s="72"/>
      <c r="QRX844" s="72"/>
      <c r="QRY844" s="71"/>
      <c r="QRZ844" s="71"/>
      <c r="QSA844" s="71"/>
      <c r="QSB844" s="71"/>
      <c r="QSC844" s="71"/>
      <c r="QSD844" s="71"/>
      <c r="QSE844" s="71"/>
      <c r="QSF844" s="72"/>
      <c r="QSG844" s="72"/>
      <c r="QSH844" s="72"/>
      <c r="QSI844" s="72"/>
      <c r="QSJ844" s="72"/>
      <c r="QSK844" s="72"/>
      <c r="QSL844" s="72"/>
      <c r="QSM844" s="72"/>
      <c r="QSN844" s="72"/>
      <c r="QSO844" s="71"/>
      <c r="QSP844" s="71"/>
      <c r="QSQ844" s="71"/>
      <c r="QSR844" s="71"/>
      <c r="QSS844" s="71"/>
      <c r="QST844" s="71"/>
      <c r="QSU844" s="71"/>
      <c r="QSV844" s="72"/>
      <c r="QSW844" s="72"/>
      <c r="QSX844" s="72"/>
      <c r="QSY844" s="72"/>
      <c r="QSZ844" s="72"/>
      <c r="QTA844" s="72"/>
      <c r="QTB844" s="72"/>
      <c r="QTC844" s="72"/>
      <c r="QTD844" s="72"/>
      <c r="QTE844" s="71"/>
      <c r="QTF844" s="71"/>
      <c r="QTG844" s="71"/>
      <c r="QTH844" s="71"/>
      <c r="QTI844" s="71"/>
      <c r="QTJ844" s="71"/>
      <c r="QTK844" s="71"/>
      <c r="QTL844" s="72"/>
      <c r="QTM844" s="72"/>
      <c r="QTN844" s="72"/>
      <c r="QTO844" s="72"/>
      <c r="QTP844" s="72"/>
      <c r="QTQ844" s="72"/>
      <c r="QTR844" s="72"/>
      <c r="QTS844" s="72"/>
      <c r="QTT844" s="72"/>
      <c r="QTU844" s="71"/>
      <c r="QTV844" s="71"/>
      <c r="QTW844" s="71"/>
      <c r="QTX844" s="71"/>
      <c r="QTY844" s="71"/>
      <c r="QTZ844" s="71"/>
      <c r="QUA844" s="71"/>
      <c r="QUB844" s="72"/>
      <c r="QUC844" s="72"/>
      <c r="QUD844" s="72"/>
      <c r="QUE844" s="72"/>
      <c r="QUF844" s="72"/>
      <c r="QUG844" s="72"/>
      <c r="QUH844" s="72"/>
      <c r="QUI844" s="72"/>
      <c r="QUJ844" s="72"/>
      <c r="QUK844" s="71"/>
      <c r="QUL844" s="71"/>
      <c r="QUM844" s="71"/>
      <c r="QUN844" s="71"/>
      <c r="QUO844" s="71"/>
      <c r="QUP844" s="71"/>
      <c r="QUQ844" s="71"/>
      <c r="QUR844" s="72"/>
      <c r="QUS844" s="72"/>
      <c r="QUT844" s="72"/>
      <c r="QUU844" s="72"/>
      <c r="QUV844" s="72"/>
      <c r="QUW844" s="72"/>
      <c r="QUX844" s="72"/>
      <c r="QUY844" s="72"/>
      <c r="QUZ844" s="72"/>
      <c r="QVA844" s="71"/>
      <c r="QVB844" s="71"/>
      <c r="QVC844" s="71"/>
      <c r="QVD844" s="71"/>
      <c r="QVE844" s="71"/>
      <c r="QVF844" s="71"/>
      <c r="QVG844" s="71"/>
      <c r="QVH844" s="72"/>
      <c r="QVI844" s="72"/>
      <c r="QVJ844" s="72"/>
      <c r="QVK844" s="72"/>
      <c r="QVL844" s="72"/>
      <c r="QVM844" s="72"/>
      <c r="QVN844" s="72"/>
      <c r="QVO844" s="72"/>
      <c r="QVP844" s="72"/>
      <c r="QVQ844" s="71"/>
      <c r="QVR844" s="71"/>
      <c r="QVS844" s="71"/>
      <c r="QVT844" s="71"/>
      <c r="QVU844" s="71"/>
      <c r="QVV844" s="71"/>
      <c r="QVW844" s="71"/>
      <c r="QVX844" s="72"/>
      <c r="QVY844" s="72"/>
      <c r="QVZ844" s="72"/>
      <c r="QWA844" s="72"/>
      <c r="QWB844" s="72"/>
      <c r="QWC844" s="72"/>
      <c r="QWD844" s="72"/>
      <c r="QWE844" s="72"/>
      <c r="QWF844" s="72"/>
      <c r="QWG844" s="71"/>
      <c r="QWH844" s="71"/>
      <c r="QWI844" s="71"/>
      <c r="QWJ844" s="71"/>
      <c r="QWK844" s="71"/>
      <c r="QWL844" s="71"/>
      <c r="QWM844" s="71"/>
      <c r="QWN844" s="72"/>
      <c r="QWO844" s="72"/>
      <c r="QWP844" s="72"/>
      <c r="QWQ844" s="72"/>
      <c r="QWR844" s="72"/>
      <c r="QWS844" s="72"/>
      <c r="QWT844" s="72"/>
      <c r="QWU844" s="72"/>
      <c r="QWV844" s="72"/>
      <c r="QWW844" s="71"/>
      <c r="QWX844" s="71"/>
      <c r="QWY844" s="71"/>
      <c r="QWZ844" s="71"/>
      <c r="QXA844" s="71"/>
      <c r="QXB844" s="71"/>
      <c r="QXC844" s="71"/>
      <c r="QXD844" s="72"/>
      <c r="QXE844" s="72"/>
      <c r="QXF844" s="72"/>
      <c r="QXG844" s="72"/>
      <c r="QXH844" s="72"/>
      <c r="QXI844" s="72"/>
      <c r="QXJ844" s="72"/>
      <c r="QXK844" s="72"/>
      <c r="QXL844" s="72"/>
      <c r="QXM844" s="71"/>
      <c r="QXN844" s="71"/>
      <c r="QXO844" s="71"/>
      <c r="QXP844" s="71"/>
      <c r="QXQ844" s="71"/>
      <c r="QXR844" s="71"/>
      <c r="QXS844" s="71"/>
      <c r="QXT844" s="72"/>
      <c r="QXU844" s="72"/>
      <c r="QXV844" s="72"/>
      <c r="QXW844" s="72"/>
      <c r="QXX844" s="72"/>
      <c r="QXY844" s="72"/>
      <c r="QXZ844" s="72"/>
      <c r="QYA844" s="72"/>
      <c r="QYB844" s="72"/>
      <c r="QYC844" s="71"/>
      <c r="QYD844" s="71"/>
      <c r="QYE844" s="71"/>
      <c r="QYF844" s="71"/>
      <c r="QYG844" s="71"/>
      <c r="QYH844" s="71"/>
      <c r="QYI844" s="71"/>
      <c r="QYJ844" s="72"/>
      <c r="QYK844" s="72"/>
      <c r="QYL844" s="72"/>
      <c r="QYM844" s="72"/>
      <c r="QYN844" s="72"/>
      <c r="QYO844" s="72"/>
      <c r="QYP844" s="72"/>
      <c r="QYQ844" s="72"/>
      <c r="QYR844" s="72"/>
      <c r="QYS844" s="71"/>
      <c r="QYT844" s="71"/>
      <c r="QYU844" s="71"/>
      <c r="QYV844" s="71"/>
      <c r="QYW844" s="71"/>
      <c r="QYX844" s="71"/>
      <c r="QYY844" s="71"/>
      <c r="QYZ844" s="72"/>
      <c r="QZA844" s="72"/>
      <c r="QZB844" s="72"/>
      <c r="QZC844" s="72"/>
      <c r="QZD844" s="72"/>
      <c r="QZE844" s="72"/>
      <c r="QZF844" s="72"/>
      <c r="QZG844" s="72"/>
      <c r="QZH844" s="72"/>
      <c r="QZI844" s="71"/>
      <c r="QZJ844" s="71"/>
      <c r="QZK844" s="71"/>
      <c r="QZL844" s="71"/>
      <c r="QZM844" s="71"/>
      <c r="QZN844" s="71"/>
      <c r="QZO844" s="71"/>
      <c r="QZP844" s="72"/>
      <c r="QZQ844" s="72"/>
      <c r="QZR844" s="72"/>
      <c r="QZS844" s="72"/>
      <c r="QZT844" s="72"/>
      <c r="QZU844" s="72"/>
      <c r="QZV844" s="72"/>
      <c r="QZW844" s="72"/>
      <c r="QZX844" s="72"/>
      <c r="QZY844" s="71"/>
      <c r="QZZ844" s="71"/>
      <c r="RAA844" s="71"/>
      <c r="RAB844" s="71"/>
      <c r="RAC844" s="71"/>
      <c r="RAD844" s="71"/>
      <c r="RAE844" s="71"/>
      <c r="RAF844" s="72"/>
      <c r="RAG844" s="72"/>
      <c r="RAH844" s="72"/>
      <c r="RAI844" s="72"/>
      <c r="RAJ844" s="72"/>
      <c r="RAK844" s="72"/>
      <c r="RAL844" s="72"/>
      <c r="RAM844" s="72"/>
      <c r="RAN844" s="72"/>
      <c r="RAO844" s="71"/>
      <c r="RAP844" s="71"/>
      <c r="RAQ844" s="71"/>
      <c r="RAR844" s="71"/>
      <c r="RAS844" s="71"/>
      <c r="RAT844" s="71"/>
      <c r="RAU844" s="71"/>
      <c r="RAV844" s="72"/>
      <c r="RAW844" s="72"/>
      <c r="RAX844" s="72"/>
      <c r="RAY844" s="72"/>
      <c r="RAZ844" s="72"/>
      <c r="RBA844" s="72"/>
      <c r="RBB844" s="72"/>
      <c r="RBC844" s="72"/>
      <c r="RBD844" s="72"/>
      <c r="RBE844" s="71"/>
      <c r="RBF844" s="71"/>
      <c r="RBG844" s="71"/>
      <c r="RBH844" s="71"/>
      <c r="RBI844" s="71"/>
      <c r="RBJ844" s="71"/>
      <c r="RBK844" s="71"/>
      <c r="RBL844" s="72"/>
      <c r="RBM844" s="72"/>
      <c r="RBN844" s="72"/>
      <c r="RBO844" s="72"/>
      <c r="RBP844" s="72"/>
      <c r="RBQ844" s="72"/>
      <c r="RBR844" s="72"/>
      <c r="RBS844" s="72"/>
      <c r="RBT844" s="72"/>
      <c r="RBU844" s="71"/>
      <c r="RBV844" s="71"/>
      <c r="RBW844" s="71"/>
      <c r="RBX844" s="71"/>
      <c r="RBY844" s="71"/>
      <c r="RBZ844" s="71"/>
      <c r="RCA844" s="71"/>
      <c r="RCB844" s="72"/>
      <c r="RCC844" s="72"/>
      <c r="RCD844" s="72"/>
      <c r="RCE844" s="72"/>
      <c r="RCF844" s="72"/>
      <c r="RCG844" s="72"/>
      <c r="RCH844" s="72"/>
      <c r="RCI844" s="72"/>
      <c r="RCJ844" s="72"/>
      <c r="RCK844" s="71"/>
      <c r="RCL844" s="71"/>
      <c r="RCM844" s="71"/>
      <c r="RCN844" s="71"/>
      <c r="RCO844" s="71"/>
      <c r="RCP844" s="71"/>
      <c r="RCQ844" s="71"/>
      <c r="RCR844" s="72"/>
      <c r="RCS844" s="72"/>
      <c r="RCT844" s="72"/>
      <c r="RCU844" s="72"/>
      <c r="RCV844" s="72"/>
      <c r="RCW844" s="72"/>
      <c r="RCX844" s="72"/>
      <c r="RCY844" s="72"/>
      <c r="RCZ844" s="72"/>
      <c r="RDA844" s="71"/>
      <c r="RDB844" s="71"/>
      <c r="RDC844" s="71"/>
      <c r="RDD844" s="71"/>
      <c r="RDE844" s="71"/>
      <c r="RDF844" s="71"/>
      <c r="RDG844" s="71"/>
      <c r="RDH844" s="72"/>
      <c r="RDI844" s="72"/>
      <c r="RDJ844" s="72"/>
      <c r="RDK844" s="72"/>
      <c r="RDL844" s="72"/>
      <c r="RDM844" s="72"/>
      <c r="RDN844" s="72"/>
      <c r="RDO844" s="72"/>
      <c r="RDP844" s="72"/>
      <c r="RDQ844" s="71"/>
      <c r="RDR844" s="71"/>
      <c r="RDS844" s="71"/>
      <c r="RDT844" s="71"/>
      <c r="RDU844" s="71"/>
      <c r="RDV844" s="71"/>
      <c r="RDW844" s="71"/>
      <c r="RDX844" s="72"/>
      <c r="RDY844" s="72"/>
      <c r="RDZ844" s="72"/>
      <c r="REA844" s="72"/>
      <c r="REB844" s="72"/>
      <c r="REC844" s="72"/>
      <c r="RED844" s="72"/>
      <c r="REE844" s="72"/>
      <c r="REF844" s="72"/>
      <c r="REG844" s="71"/>
      <c r="REH844" s="71"/>
      <c r="REI844" s="71"/>
      <c r="REJ844" s="71"/>
      <c r="REK844" s="71"/>
      <c r="REL844" s="71"/>
      <c r="REM844" s="71"/>
      <c r="REN844" s="72"/>
      <c r="REO844" s="72"/>
      <c r="REP844" s="72"/>
      <c r="REQ844" s="72"/>
      <c r="RER844" s="72"/>
      <c r="RES844" s="72"/>
      <c r="RET844" s="72"/>
      <c r="REU844" s="72"/>
      <c r="REV844" s="72"/>
      <c r="REW844" s="71"/>
      <c r="REX844" s="71"/>
      <c r="REY844" s="71"/>
      <c r="REZ844" s="71"/>
      <c r="RFA844" s="71"/>
      <c r="RFB844" s="71"/>
      <c r="RFC844" s="71"/>
      <c r="RFD844" s="72"/>
      <c r="RFE844" s="72"/>
      <c r="RFF844" s="72"/>
      <c r="RFG844" s="72"/>
      <c r="RFH844" s="72"/>
      <c r="RFI844" s="72"/>
      <c r="RFJ844" s="72"/>
      <c r="RFK844" s="72"/>
      <c r="RFL844" s="72"/>
      <c r="RFM844" s="71"/>
      <c r="RFN844" s="71"/>
      <c r="RFO844" s="71"/>
      <c r="RFP844" s="71"/>
      <c r="RFQ844" s="71"/>
      <c r="RFR844" s="71"/>
      <c r="RFS844" s="71"/>
      <c r="RFT844" s="72"/>
      <c r="RFU844" s="72"/>
      <c r="RFV844" s="72"/>
      <c r="RFW844" s="72"/>
      <c r="RFX844" s="72"/>
      <c r="RFY844" s="72"/>
      <c r="RFZ844" s="72"/>
      <c r="RGA844" s="72"/>
      <c r="RGB844" s="72"/>
      <c r="RGC844" s="71"/>
      <c r="RGD844" s="71"/>
      <c r="RGE844" s="71"/>
      <c r="RGF844" s="71"/>
      <c r="RGG844" s="71"/>
      <c r="RGH844" s="71"/>
      <c r="RGI844" s="71"/>
      <c r="RGJ844" s="72"/>
      <c r="RGK844" s="72"/>
      <c r="RGL844" s="72"/>
      <c r="RGM844" s="72"/>
      <c r="RGN844" s="72"/>
      <c r="RGO844" s="72"/>
      <c r="RGP844" s="72"/>
      <c r="RGQ844" s="72"/>
      <c r="RGR844" s="72"/>
      <c r="RGS844" s="71"/>
      <c r="RGT844" s="71"/>
      <c r="RGU844" s="71"/>
      <c r="RGV844" s="71"/>
      <c r="RGW844" s="71"/>
      <c r="RGX844" s="71"/>
      <c r="RGY844" s="71"/>
      <c r="RGZ844" s="72"/>
      <c r="RHA844" s="72"/>
      <c r="RHB844" s="72"/>
      <c r="RHC844" s="72"/>
      <c r="RHD844" s="72"/>
      <c r="RHE844" s="72"/>
      <c r="RHF844" s="72"/>
      <c r="RHG844" s="72"/>
      <c r="RHH844" s="72"/>
      <c r="RHI844" s="71"/>
      <c r="RHJ844" s="71"/>
      <c r="RHK844" s="71"/>
      <c r="RHL844" s="71"/>
      <c r="RHM844" s="71"/>
      <c r="RHN844" s="71"/>
      <c r="RHO844" s="71"/>
      <c r="RHP844" s="72"/>
      <c r="RHQ844" s="72"/>
      <c r="RHR844" s="72"/>
      <c r="RHS844" s="72"/>
      <c r="RHT844" s="72"/>
      <c r="RHU844" s="72"/>
      <c r="RHV844" s="72"/>
      <c r="RHW844" s="72"/>
      <c r="RHX844" s="72"/>
      <c r="RHY844" s="71"/>
      <c r="RHZ844" s="71"/>
      <c r="RIA844" s="71"/>
      <c r="RIB844" s="71"/>
      <c r="RIC844" s="71"/>
      <c r="RID844" s="71"/>
      <c r="RIE844" s="71"/>
      <c r="RIF844" s="72"/>
      <c r="RIG844" s="72"/>
      <c r="RIH844" s="72"/>
      <c r="RII844" s="72"/>
      <c r="RIJ844" s="72"/>
      <c r="RIK844" s="72"/>
      <c r="RIL844" s="72"/>
      <c r="RIM844" s="72"/>
      <c r="RIN844" s="72"/>
      <c r="RIO844" s="71"/>
      <c r="RIP844" s="71"/>
      <c r="RIQ844" s="71"/>
      <c r="RIR844" s="71"/>
      <c r="RIS844" s="71"/>
      <c r="RIT844" s="71"/>
      <c r="RIU844" s="71"/>
      <c r="RIV844" s="72"/>
      <c r="RIW844" s="72"/>
      <c r="RIX844" s="72"/>
      <c r="RIY844" s="72"/>
      <c r="RIZ844" s="72"/>
      <c r="RJA844" s="72"/>
      <c r="RJB844" s="72"/>
      <c r="RJC844" s="72"/>
      <c r="RJD844" s="72"/>
      <c r="RJE844" s="71"/>
      <c r="RJF844" s="71"/>
      <c r="RJG844" s="71"/>
      <c r="RJH844" s="71"/>
      <c r="RJI844" s="71"/>
      <c r="RJJ844" s="71"/>
      <c r="RJK844" s="71"/>
      <c r="RJL844" s="72"/>
      <c r="RJM844" s="72"/>
      <c r="RJN844" s="72"/>
      <c r="RJO844" s="72"/>
      <c r="RJP844" s="72"/>
      <c r="RJQ844" s="72"/>
      <c r="RJR844" s="72"/>
      <c r="RJS844" s="72"/>
      <c r="RJT844" s="72"/>
      <c r="RJU844" s="71"/>
      <c r="RJV844" s="71"/>
      <c r="RJW844" s="71"/>
      <c r="RJX844" s="71"/>
      <c r="RJY844" s="71"/>
      <c r="RJZ844" s="71"/>
      <c r="RKA844" s="71"/>
      <c r="RKB844" s="72"/>
      <c r="RKC844" s="72"/>
      <c r="RKD844" s="72"/>
      <c r="RKE844" s="72"/>
      <c r="RKF844" s="72"/>
      <c r="RKG844" s="72"/>
      <c r="RKH844" s="72"/>
      <c r="RKI844" s="72"/>
      <c r="RKJ844" s="72"/>
      <c r="RKK844" s="71"/>
      <c r="RKL844" s="71"/>
      <c r="RKM844" s="71"/>
      <c r="RKN844" s="71"/>
      <c r="RKO844" s="71"/>
      <c r="RKP844" s="71"/>
      <c r="RKQ844" s="71"/>
      <c r="RKR844" s="72"/>
      <c r="RKS844" s="72"/>
      <c r="RKT844" s="72"/>
      <c r="RKU844" s="72"/>
      <c r="RKV844" s="72"/>
      <c r="RKW844" s="72"/>
      <c r="RKX844" s="72"/>
      <c r="RKY844" s="72"/>
      <c r="RKZ844" s="72"/>
      <c r="RLA844" s="71"/>
      <c r="RLB844" s="71"/>
      <c r="RLC844" s="71"/>
      <c r="RLD844" s="71"/>
      <c r="RLE844" s="71"/>
      <c r="RLF844" s="71"/>
      <c r="RLG844" s="71"/>
      <c r="RLH844" s="72"/>
      <c r="RLI844" s="72"/>
      <c r="RLJ844" s="72"/>
      <c r="RLK844" s="72"/>
      <c r="RLL844" s="72"/>
      <c r="RLM844" s="72"/>
      <c r="RLN844" s="72"/>
      <c r="RLO844" s="72"/>
      <c r="RLP844" s="72"/>
      <c r="RLQ844" s="71"/>
      <c r="RLR844" s="71"/>
      <c r="RLS844" s="71"/>
      <c r="RLT844" s="71"/>
      <c r="RLU844" s="71"/>
      <c r="RLV844" s="71"/>
      <c r="RLW844" s="71"/>
      <c r="RLX844" s="72"/>
      <c r="RLY844" s="72"/>
      <c r="RLZ844" s="72"/>
      <c r="RMA844" s="72"/>
      <c r="RMB844" s="72"/>
      <c r="RMC844" s="72"/>
      <c r="RMD844" s="72"/>
      <c r="RME844" s="72"/>
      <c r="RMF844" s="72"/>
      <c r="RMG844" s="71"/>
      <c r="RMH844" s="71"/>
      <c r="RMI844" s="71"/>
      <c r="RMJ844" s="71"/>
      <c r="RMK844" s="71"/>
      <c r="RML844" s="71"/>
      <c r="RMM844" s="71"/>
      <c r="RMN844" s="72"/>
      <c r="RMO844" s="72"/>
      <c r="RMP844" s="72"/>
      <c r="RMQ844" s="72"/>
      <c r="RMR844" s="72"/>
      <c r="RMS844" s="72"/>
      <c r="RMT844" s="72"/>
      <c r="RMU844" s="72"/>
      <c r="RMV844" s="72"/>
      <c r="RMW844" s="71"/>
      <c r="RMX844" s="71"/>
      <c r="RMY844" s="71"/>
      <c r="RMZ844" s="71"/>
      <c r="RNA844" s="71"/>
      <c r="RNB844" s="71"/>
      <c r="RNC844" s="71"/>
      <c r="RND844" s="72"/>
      <c r="RNE844" s="72"/>
      <c r="RNF844" s="72"/>
      <c r="RNG844" s="72"/>
      <c r="RNH844" s="72"/>
      <c r="RNI844" s="72"/>
      <c r="RNJ844" s="72"/>
      <c r="RNK844" s="72"/>
      <c r="RNL844" s="72"/>
      <c r="RNM844" s="71"/>
      <c r="RNN844" s="71"/>
      <c r="RNO844" s="71"/>
      <c r="RNP844" s="71"/>
      <c r="RNQ844" s="71"/>
      <c r="RNR844" s="71"/>
      <c r="RNS844" s="71"/>
      <c r="RNT844" s="72"/>
      <c r="RNU844" s="72"/>
      <c r="RNV844" s="72"/>
      <c r="RNW844" s="72"/>
      <c r="RNX844" s="72"/>
      <c r="RNY844" s="72"/>
      <c r="RNZ844" s="72"/>
      <c r="ROA844" s="72"/>
      <c r="ROB844" s="72"/>
      <c r="ROC844" s="71"/>
      <c r="ROD844" s="71"/>
      <c r="ROE844" s="71"/>
      <c r="ROF844" s="71"/>
      <c r="ROG844" s="71"/>
      <c r="ROH844" s="71"/>
      <c r="ROI844" s="71"/>
      <c r="ROJ844" s="72"/>
      <c r="ROK844" s="72"/>
      <c r="ROL844" s="72"/>
      <c r="ROM844" s="72"/>
      <c r="RON844" s="72"/>
      <c r="ROO844" s="72"/>
      <c r="ROP844" s="72"/>
      <c r="ROQ844" s="72"/>
      <c r="ROR844" s="72"/>
      <c r="ROS844" s="71"/>
      <c r="ROT844" s="71"/>
      <c r="ROU844" s="71"/>
      <c r="ROV844" s="71"/>
      <c r="ROW844" s="71"/>
      <c r="ROX844" s="71"/>
      <c r="ROY844" s="71"/>
      <c r="ROZ844" s="72"/>
      <c r="RPA844" s="72"/>
      <c r="RPB844" s="72"/>
      <c r="RPC844" s="72"/>
      <c r="RPD844" s="72"/>
      <c r="RPE844" s="72"/>
      <c r="RPF844" s="72"/>
      <c r="RPG844" s="72"/>
      <c r="RPH844" s="72"/>
      <c r="RPI844" s="71"/>
      <c r="RPJ844" s="71"/>
      <c r="RPK844" s="71"/>
      <c r="RPL844" s="71"/>
      <c r="RPM844" s="71"/>
      <c r="RPN844" s="71"/>
      <c r="RPO844" s="71"/>
      <c r="RPP844" s="72"/>
      <c r="RPQ844" s="72"/>
      <c r="RPR844" s="72"/>
      <c r="RPS844" s="72"/>
      <c r="RPT844" s="72"/>
      <c r="RPU844" s="72"/>
      <c r="RPV844" s="72"/>
      <c r="RPW844" s="72"/>
      <c r="RPX844" s="72"/>
      <c r="RPY844" s="71"/>
      <c r="RPZ844" s="71"/>
      <c r="RQA844" s="71"/>
      <c r="RQB844" s="71"/>
      <c r="RQC844" s="71"/>
      <c r="RQD844" s="71"/>
      <c r="RQE844" s="71"/>
      <c r="RQF844" s="72"/>
      <c r="RQG844" s="72"/>
      <c r="RQH844" s="72"/>
      <c r="RQI844" s="72"/>
      <c r="RQJ844" s="72"/>
      <c r="RQK844" s="72"/>
      <c r="RQL844" s="72"/>
      <c r="RQM844" s="72"/>
      <c r="RQN844" s="72"/>
      <c r="RQO844" s="71"/>
      <c r="RQP844" s="71"/>
      <c r="RQQ844" s="71"/>
      <c r="RQR844" s="71"/>
      <c r="RQS844" s="71"/>
      <c r="RQT844" s="71"/>
      <c r="RQU844" s="71"/>
      <c r="RQV844" s="72"/>
      <c r="RQW844" s="72"/>
      <c r="RQX844" s="72"/>
      <c r="RQY844" s="72"/>
      <c r="RQZ844" s="72"/>
      <c r="RRA844" s="72"/>
      <c r="RRB844" s="72"/>
      <c r="RRC844" s="72"/>
      <c r="RRD844" s="72"/>
      <c r="RRE844" s="71"/>
      <c r="RRF844" s="71"/>
      <c r="RRG844" s="71"/>
      <c r="RRH844" s="71"/>
      <c r="RRI844" s="71"/>
      <c r="RRJ844" s="71"/>
      <c r="RRK844" s="71"/>
      <c r="RRL844" s="72"/>
      <c r="RRM844" s="72"/>
      <c r="RRN844" s="72"/>
      <c r="RRO844" s="72"/>
      <c r="RRP844" s="72"/>
      <c r="RRQ844" s="72"/>
      <c r="RRR844" s="72"/>
      <c r="RRS844" s="72"/>
      <c r="RRT844" s="72"/>
      <c r="RRU844" s="71"/>
      <c r="RRV844" s="71"/>
      <c r="RRW844" s="71"/>
      <c r="RRX844" s="71"/>
      <c r="RRY844" s="71"/>
      <c r="RRZ844" s="71"/>
      <c r="RSA844" s="71"/>
      <c r="RSB844" s="72"/>
      <c r="RSC844" s="72"/>
      <c r="RSD844" s="72"/>
      <c r="RSE844" s="72"/>
      <c r="RSF844" s="72"/>
      <c r="RSG844" s="72"/>
      <c r="RSH844" s="72"/>
      <c r="RSI844" s="72"/>
      <c r="RSJ844" s="72"/>
      <c r="RSK844" s="71"/>
      <c r="RSL844" s="71"/>
      <c r="RSM844" s="71"/>
      <c r="RSN844" s="71"/>
      <c r="RSO844" s="71"/>
      <c r="RSP844" s="71"/>
      <c r="RSQ844" s="71"/>
      <c r="RSR844" s="72"/>
      <c r="RSS844" s="72"/>
      <c r="RST844" s="72"/>
      <c r="RSU844" s="72"/>
      <c r="RSV844" s="72"/>
      <c r="RSW844" s="72"/>
      <c r="RSX844" s="72"/>
      <c r="RSY844" s="72"/>
      <c r="RSZ844" s="72"/>
      <c r="RTA844" s="71"/>
      <c r="RTB844" s="71"/>
      <c r="RTC844" s="71"/>
      <c r="RTD844" s="71"/>
      <c r="RTE844" s="71"/>
      <c r="RTF844" s="71"/>
      <c r="RTG844" s="71"/>
      <c r="RTH844" s="72"/>
      <c r="RTI844" s="72"/>
      <c r="RTJ844" s="72"/>
      <c r="RTK844" s="72"/>
      <c r="RTL844" s="72"/>
      <c r="RTM844" s="72"/>
      <c r="RTN844" s="72"/>
      <c r="RTO844" s="72"/>
      <c r="RTP844" s="72"/>
      <c r="RTQ844" s="71"/>
      <c r="RTR844" s="71"/>
      <c r="RTS844" s="71"/>
      <c r="RTT844" s="71"/>
      <c r="RTU844" s="71"/>
      <c r="RTV844" s="71"/>
      <c r="RTW844" s="71"/>
      <c r="RTX844" s="72"/>
      <c r="RTY844" s="72"/>
      <c r="RTZ844" s="72"/>
      <c r="RUA844" s="72"/>
      <c r="RUB844" s="72"/>
      <c r="RUC844" s="72"/>
      <c r="RUD844" s="72"/>
      <c r="RUE844" s="72"/>
      <c r="RUF844" s="72"/>
      <c r="RUG844" s="71"/>
      <c r="RUH844" s="71"/>
      <c r="RUI844" s="71"/>
      <c r="RUJ844" s="71"/>
      <c r="RUK844" s="71"/>
      <c r="RUL844" s="71"/>
      <c r="RUM844" s="71"/>
      <c r="RUN844" s="72"/>
      <c r="RUO844" s="72"/>
      <c r="RUP844" s="72"/>
      <c r="RUQ844" s="72"/>
      <c r="RUR844" s="72"/>
      <c r="RUS844" s="72"/>
      <c r="RUT844" s="72"/>
      <c r="RUU844" s="72"/>
      <c r="RUV844" s="72"/>
      <c r="RUW844" s="71"/>
      <c r="RUX844" s="71"/>
      <c r="RUY844" s="71"/>
      <c r="RUZ844" s="71"/>
      <c r="RVA844" s="71"/>
      <c r="RVB844" s="71"/>
      <c r="RVC844" s="71"/>
      <c r="RVD844" s="72"/>
      <c r="RVE844" s="72"/>
      <c r="RVF844" s="72"/>
      <c r="RVG844" s="72"/>
      <c r="RVH844" s="72"/>
      <c r="RVI844" s="72"/>
      <c r="RVJ844" s="72"/>
      <c r="RVK844" s="72"/>
      <c r="RVL844" s="72"/>
      <c r="RVM844" s="71"/>
      <c r="RVN844" s="71"/>
      <c r="RVO844" s="71"/>
      <c r="RVP844" s="71"/>
      <c r="RVQ844" s="71"/>
      <c r="RVR844" s="71"/>
      <c r="RVS844" s="71"/>
      <c r="RVT844" s="72"/>
      <c r="RVU844" s="72"/>
      <c r="RVV844" s="72"/>
      <c r="RVW844" s="72"/>
      <c r="RVX844" s="72"/>
      <c r="RVY844" s="72"/>
      <c r="RVZ844" s="72"/>
      <c r="RWA844" s="72"/>
      <c r="RWB844" s="72"/>
      <c r="RWC844" s="71"/>
      <c r="RWD844" s="71"/>
      <c r="RWE844" s="71"/>
      <c r="RWF844" s="71"/>
      <c r="RWG844" s="71"/>
      <c r="RWH844" s="71"/>
      <c r="RWI844" s="71"/>
      <c r="RWJ844" s="72"/>
      <c r="RWK844" s="72"/>
      <c r="RWL844" s="72"/>
      <c r="RWM844" s="72"/>
      <c r="RWN844" s="72"/>
      <c r="RWO844" s="72"/>
      <c r="RWP844" s="72"/>
      <c r="RWQ844" s="72"/>
      <c r="RWR844" s="72"/>
      <c r="RWS844" s="71"/>
      <c r="RWT844" s="71"/>
      <c r="RWU844" s="71"/>
      <c r="RWV844" s="71"/>
      <c r="RWW844" s="71"/>
      <c r="RWX844" s="71"/>
      <c r="RWY844" s="71"/>
      <c r="RWZ844" s="72"/>
      <c r="RXA844" s="72"/>
      <c r="RXB844" s="72"/>
      <c r="RXC844" s="72"/>
      <c r="RXD844" s="72"/>
      <c r="RXE844" s="72"/>
      <c r="RXF844" s="72"/>
      <c r="RXG844" s="72"/>
      <c r="RXH844" s="72"/>
      <c r="RXI844" s="71"/>
      <c r="RXJ844" s="71"/>
      <c r="RXK844" s="71"/>
      <c r="RXL844" s="71"/>
      <c r="RXM844" s="71"/>
      <c r="RXN844" s="71"/>
      <c r="RXO844" s="71"/>
      <c r="RXP844" s="72"/>
      <c r="RXQ844" s="72"/>
      <c r="RXR844" s="72"/>
      <c r="RXS844" s="72"/>
      <c r="RXT844" s="72"/>
      <c r="RXU844" s="72"/>
      <c r="RXV844" s="72"/>
      <c r="RXW844" s="72"/>
      <c r="RXX844" s="72"/>
      <c r="RXY844" s="71"/>
      <c r="RXZ844" s="71"/>
      <c r="RYA844" s="71"/>
      <c r="RYB844" s="71"/>
      <c r="RYC844" s="71"/>
      <c r="RYD844" s="71"/>
      <c r="RYE844" s="71"/>
      <c r="RYF844" s="72"/>
      <c r="RYG844" s="72"/>
      <c r="RYH844" s="72"/>
      <c r="RYI844" s="72"/>
      <c r="RYJ844" s="72"/>
      <c r="RYK844" s="72"/>
      <c r="RYL844" s="72"/>
      <c r="RYM844" s="72"/>
      <c r="RYN844" s="72"/>
      <c r="RYO844" s="71"/>
      <c r="RYP844" s="71"/>
      <c r="RYQ844" s="71"/>
      <c r="RYR844" s="71"/>
      <c r="RYS844" s="71"/>
      <c r="RYT844" s="71"/>
      <c r="RYU844" s="71"/>
      <c r="RYV844" s="72"/>
      <c r="RYW844" s="72"/>
      <c r="RYX844" s="72"/>
      <c r="RYY844" s="72"/>
      <c r="RYZ844" s="72"/>
      <c r="RZA844" s="72"/>
      <c r="RZB844" s="72"/>
      <c r="RZC844" s="72"/>
      <c r="RZD844" s="72"/>
      <c r="RZE844" s="71"/>
      <c r="RZF844" s="71"/>
      <c r="RZG844" s="71"/>
      <c r="RZH844" s="71"/>
      <c r="RZI844" s="71"/>
      <c r="RZJ844" s="71"/>
      <c r="RZK844" s="71"/>
      <c r="RZL844" s="72"/>
      <c r="RZM844" s="72"/>
      <c r="RZN844" s="72"/>
      <c r="RZO844" s="72"/>
      <c r="RZP844" s="72"/>
      <c r="RZQ844" s="72"/>
      <c r="RZR844" s="72"/>
      <c r="RZS844" s="72"/>
      <c r="RZT844" s="72"/>
      <c r="RZU844" s="71"/>
      <c r="RZV844" s="71"/>
      <c r="RZW844" s="71"/>
      <c r="RZX844" s="71"/>
      <c r="RZY844" s="71"/>
      <c r="RZZ844" s="71"/>
      <c r="SAA844" s="71"/>
      <c r="SAB844" s="72"/>
      <c r="SAC844" s="72"/>
      <c r="SAD844" s="72"/>
      <c r="SAE844" s="72"/>
      <c r="SAF844" s="72"/>
      <c r="SAG844" s="72"/>
      <c r="SAH844" s="72"/>
      <c r="SAI844" s="72"/>
      <c r="SAJ844" s="72"/>
      <c r="SAK844" s="71"/>
      <c r="SAL844" s="71"/>
      <c r="SAM844" s="71"/>
      <c r="SAN844" s="71"/>
      <c r="SAO844" s="71"/>
      <c r="SAP844" s="71"/>
      <c r="SAQ844" s="71"/>
      <c r="SAR844" s="72"/>
      <c r="SAS844" s="72"/>
      <c r="SAT844" s="72"/>
      <c r="SAU844" s="72"/>
      <c r="SAV844" s="72"/>
      <c r="SAW844" s="72"/>
      <c r="SAX844" s="72"/>
      <c r="SAY844" s="72"/>
      <c r="SAZ844" s="72"/>
      <c r="SBA844" s="71"/>
      <c r="SBB844" s="71"/>
      <c r="SBC844" s="71"/>
      <c r="SBD844" s="71"/>
      <c r="SBE844" s="71"/>
      <c r="SBF844" s="71"/>
      <c r="SBG844" s="71"/>
      <c r="SBH844" s="72"/>
      <c r="SBI844" s="72"/>
      <c r="SBJ844" s="72"/>
      <c r="SBK844" s="72"/>
      <c r="SBL844" s="72"/>
      <c r="SBM844" s="72"/>
      <c r="SBN844" s="72"/>
      <c r="SBO844" s="72"/>
      <c r="SBP844" s="72"/>
      <c r="SBQ844" s="71"/>
      <c r="SBR844" s="71"/>
      <c r="SBS844" s="71"/>
      <c r="SBT844" s="71"/>
      <c r="SBU844" s="71"/>
      <c r="SBV844" s="71"/>
      <c r="SBW844" s="71"/>
      <c r="SBX844" s="72"/>
      <c r="SBY844" s="72"/>
      <c r="SBZ844" s="72"/>
      <c r="SCA844" s="72"/>
      <c r="SCB844" s="72"/>
      <c r="SCC844" s="72"/>
      <c r="SCD844" s="72"/>
      <c r="SCE844" s="72"/>
      <c r="SCF844" s="72"/>
      <c r="SCG844" s="71"/>
      <c r="SCH844" s="71"/>
      <c r="SCI844" s="71"/>
      <c r="SCJ844" s="71"/>
      <c r="SCK844" s="71"/>
      <c r="SCL844" s="71"/>
      <c r="SCM844" s="71"/>
      <c r="SCN844" s="72"/>
      <c r="SCO844" s="72"/>
      <c r="SCP844" s="72"/>
      <c r="SCQ844" s="72"/>
      <c r="SCR844" s="72"/>
      <c r="SCS844" s="72"/>
      <c r="SCT844" s="72"/>
      <c r="SCU844" s="72"/>
      <c r="SCV844" s="72"/>
      <c r="SCW844" s="71"/>
      <c r="SCX844" s="71"/>
      <c r="SCY844" s="71"/>
      <c r="SCZ844" s="71"/>
      <c r="SDA844" s="71"/>
      <c r="SDB844" s="71"/>
      <c r="SDC844" s="71"/>
      <c r="SDD844" s="72"/>
      <c r="SDE844" s="72"/>
      <c r="SDF844" s="72"/>
      <c r="SDG844" s="72"/>
      <c r="SDH844" s="72"/>
      <c r="SDI844" s="72"/>
      <c r="SDJ844" s="72"/>
      <c r="SDK844" s="72"/>
      <c r="SDL844" s="72"/>
      <c r="SDM844" s="71"/>
      <c r="SDN844" s="71"/>
      <c r="SDO844" s="71"/>
      <c r="SDP844" s="71"/>
      <c r="SDQ844" s="71"/>
      <c r="SDR844" s="71"/>
      <c r="SDS844" s="71"/>
      <c r="SDT844" s="72"/>
      <c r="SDU844" s="72"/>
      <c r="SDV844" s="72"/>
      <c r="SDW844" s="72"/>
      <c r="SDX844" s="72"/>
      <c r="SDY844" s="72"/>
      <c r="SDZ844" s="72"/>
      <c r="SEA844" s="72"/>
      <c r="SEB844" s="72"/>
      <c r="SEC844" s="71"/>
      <c r="SED844" s="71"/>
      <c r="SEE844" s="71"/>
      <c r="SEF844" s="71"/>
      <c r="SEG844" s="71"/>
      <c r="SEH844" s="71"/>
      <c r="SEI844" s="71"/>
      <c r="SEJ844" s="72"/>
      <c r="SEK844" s="72"/>
      <c r="SEL844" s="72"/>
      <c r="SEM844" s="72"/>
      <c r="SEN844" s="72"/>
      <c r="SEO844" s="72"/>
      <c r="SEP844" s="72"/>
      <c r="SEQ844" s="72"/>
      <c r="SER844" s="72"/>
      <c r="SES844" s="71"/>
      <c r="SET844" s="71"/>
      <c r="SEU844" s="71"/>
      <c r="SEV844" s="71"/>
      <c r="SEW844" s="71"/>
      <c r="SEX844" s="71"/>
      <c r="SEY844" s="71"/>
      <c r="SEZ844" s="72"/>
      <c r="SFA844" s="72"/>
      <c r="SFB844" s="72"/>
      <c r="SFC844" s="72"/>
      <c r="SFD844" s="72"/>
      <c r="SFE844" s="72"/>
      <c r="SFF844" s="72"/>
      <c r="SFG844" s="72"/>
      <c r="SFH844" s="72"/>
      <c r="SFI844" s="71"/>
      <c r="SFJ844" s="71"/>
      <c r="SFK844" s="71"/>
      <c r="SFL844" s="71"/>
      <c r="SFM844" s="71"/>
      <c r="SFN844" s="71"/>
      <c r="SFO844" s="71"/>
      <c r="SFP844" s="72"/>
      <c r="SFQ844" s="72"/>
      <c r="SFR844" s="72"/>
      <c r="SFS844" s="72"/>
      <c r="SFT844" s="72"/>
      <c r="SFU844" s="72"/>
      <c r="SFV844" s="72"/>
      <c r="SFW844" s="72"/>
      <c r="SFX844" s="72"/>
      <c r="SFY844" s="71"/>
      <c r="SFZ844" s="71"/>
      <c r="SGA844" s="71"/>
      <c r="SGB844" s="71"/>
      <c r="SGC844" s="71"/>
      <c r="SGD844" s="71"/>
      <c r="SGE844" s="71"/>
      <c r="SGF844" s="72"/>
      <c r="SGG844" s="72"/>
      <c r="SGH844" s="72"/>
      <c r="SGI844" s="72"/>
      <c r="SGJ844" s="72"/>
      <c r="SGK844" s="72"/>
      <c r="SGL844" s="72"/>
      <c r="SGM844" s="72"/>
      <c r="SGN844" s="72"/>
      <c r="SGO844" s="71"/>
      <c r="SGP844" s="71"/>
      <c r="SGQ844" s="71"/>
      <c r="SGR844" s="71"/>
      <c r="SGS844" s="71"/>
      <c r="SGT844" s="71"/>
      <c r="SGU844" s="71"/>
      <c r="SGV844" s="72"/>
      <c r="SGW844" s="72"/>
      <c r="SGX844" s="72"/>
      <c r="SGY844" s="72"/>
      <c r="SGZ844" s="72"/>
      <c r="SHA844" s="72"/>
      <c r="SHB844" s="72"/>
      <c r="SHC844" s="72"/>
      <c r="SHD844" s="72"/>
      <c r="SHE844" s="71"/>
      <c r="SHF844" s="71"/>
      <c r="SHG844" s="71"/>
      <c r="SHH844" s="71"/>
      <c r="SHI844" s="71"/>
      <c r="SHJ844" s="71"/>
      <c r="SHK844" s="71"/>
      <c r="SHL844" s="72"/>
      <c r="SHM844" s="72"/>
      <c r="SHN844" s="72"/>
      <c r="SHO844" s="72"/>
      <c r="SHP844" s="72"/>
      <c r="SHQ844" s="72"/>
      <c r="SHR844" s="72"/>
      <c r="SHS844" s="72"/>
      <c r="SHT844" s="72"/>
      <c r="SHU844" s="71"/>
      <c r="SHV844" s="71"/>
      <c r="SHW844" s="71"/>
      <c r="SHX844" s="71"/>
      <c r="SHY844" s="71"/>
      <c r="SHZ844" s="71"/>
      <c r="SIA844" s="71"/>
      <c r="SIB844" s="72"/>
      <c r="SIC844" s="72"/>
      <c r="SID844" s="72"/>
      <c r="SIE844" s="72"/>
      <c r="SIF844" s="72"/>
      <c r="SIG844" s="72"/>
      <c r="SIH844" s="72"/>
      <c r="SII844" s="72"/>
      <c r="SIJ844" s="72"/>
      <c r="SIK844" s="71"/>
      <c r="SIL844" s="71"/>
      <c r="SIM844" s="71"/>
      <c r="SIN844" s="71"/>
      <c r="SIO844" s="71"/>
      <c r="SIP844" s="71"/>
      <c r="SIQ844" s="71"/>
      <c r="SIR844" s="72"/>
      <c r="SIS844" s="72"/>
      <c r="SIT844" s="72"/>
      <c r="SIU844" s="72"/>
      <c r="SIV844" s="72"/>
      <c r="SIW844" s="72"/>
      <c r="SIX844" s="72"/>
      <c r="SIY844" s="72"/>
      <c r="SIZ844" s="72"/>
      <c r="SJA844" s="71"/>
      <c r="SJB844" s="71"/>
      <c r="SJC844" s="71"/>
      <c r="SJD844" s="71"/>
      <c r="SJE844" s="71"/>
      <c r="SJF844" s="71"/>
      <c r="SJG844" s="71"/>
      <c r="SJH844" s="72"/>
      <c r="SJI844" s="72"/>
      <c r="SJJ844" s="72"/>
      <c r="SJK844" s="72"/>
      <c r="SJL844" s="72"/>
      <c r="SJM844" s="72"/>
      <c r="SJN844" s="72"/>
      <c r="SJO844" s="72"/>
      <c r="SJP844" s="72"/>
      <c r="SJQ844" s="71"/>
      <c r="SJR844" s="71"/>
      <c r="SJS844" s="71"/>
      <c r="SJT844" s="71"/>
      <c r="SJU844" s="71"/>
      <c r="SJV844" s="71"/>
      <c r="SJW844" s="71"/>
      <c r="SJX844" s="72"/>
      <c r="SJY844" s="72"/>
      <c r="SJZ844" s="72"/>
      <c r="SKA844" s="72"/>
      <c r="SKB844" s="72"/>
      <c r="SKC844" s="72"/>
      <c r="SKD844" s="72"/>
      <c r="SKE844" s="72"/>
      <c r="SKF844" s="72"/>
      <c r="SKG844" s="71"/>
      <c r="SKH844" s="71"/>
      <c r="SKI844" s="71"/>
      <c r="SKJ844" s="71"/>
      <c r="SKK844" s="71"/>
      <c r="SKL844" s="71"/>
      <c r="SKM844" s="71"/>
      <c r="SKN844" s="72"/>
      <c r="SKO844" s="72"/>
      <c r="SKP844" s="72"/>
      <c r="SKQ844" s="72"/>
      <c r="SKR844" s="72"/>
      <c r="SKS844" s="72"/>
      <c r="SKT844" s="72"/>
      <c r="SKU844" s="72"/>
      <c r="SKV844" s="72"/>
      <c r="SKW844" s="71"/>
      <c r="SKX844" s="71"/>
      <c r="SKY844" s="71"/>
      <c r="SKZ844" s="71"/>
      <c r="SLA844" s="71"/>
      <c r="SLB844" s="71"/>
      <c r="SLC844" s="71"/>
      <c r="SLD844" s="72"/>
      <c r="SLE844" s="72"/>
      <c r="SLF844" s="72"/>
      <c r="SLG844" s="72"/>
      <c r="SLH844" s="72"/>
      <c r="SLI844" s="72"/>
      <c r="SLJ844" s="72"/>
      <c r="SLK844" s="72"/>
      <c r="SLL844" s="72"/>
      <c r="SLM844" s="71"/>
      <c r="SLN844" s="71"/>
      <c r="SLO844" s="71"/>
      <c r="SLP844" s="71"/>
      <c r="SLQ844" s="71"/>
      <c r="SLR844" s="71"/>
      <c r="SLS844" s="71"/>
      <c r="SLT844" s="72"/>
      <c r="SLU844" s="72"/>
      <c r="SLV844" s="72"/>
      <c r="SLW844" s="72"/>
      <c r="SLX844" s="72"/>
      <c r="SLY844" s="72"/>
      <c r="SLZ844" s="72"/>
      <c r="SMA844" s="72"/>
      <c r="SMB844" s="72"/>
      <c r="SMC844" s="71"/>
      <c r="SMD844" s="71"/>
      <c r="SME844" s="71"/>
      <c r="SMF844" s="71"/>
      <c r="SMG844" s="71"/>
      <c r="SMH844" s="71"/>
      <c r="SMI844" s="71"/>
      <c r="SMJ844" s="72"/>
      <c r="SMK844" s="72"/>
      <c r="SML844" s="72"/>
      <c r="SMM844" s="72"/>
      <c r="SMN844" s="72"/>
      <c r="SMO844" s="72"/>
      <c r="SMP844" s="72"/>
      <c r="SMQ844" s="72"/>
      <c r="SMR844" s="72"/>
      <c r="SMS844" s="71"/>
      <c r="SMT844" s="71"/>
      <c r="SMU844" s="71"/>
      <c r="SMV844" s="71"/>
      <c r="SMW844" s="71"/>
      <c r="SMX844" s="71"/>
      <c r="SMY844" s="71"/>
      <c r="SMZ844" s="72"/>
      <c r="SNA844" s="72"/>
      <c r="SNB844" s="72"/>
      <c r="SNC844" s="72"/>
      <c r="SND844" s="72"/>
      <c r="SNE844" s="72"/>
      <c r="SNF844" s="72"/>
      <c r="SNG844" s="72"/>
      <c r="SNH844" s="72"/>
      <c r="SNI844" s="71"/>
      <c r="SNJ844" s="71"/>
      <c r="SNK844" s="71"/>
      <c r="SNL844" s="71"/>
      <c r="SNM844" s="71"/>
      <c r="SNN844" s="71"/>
      <c r="SNO844" s="71"/>
      <c r="SNP844" s="72"/>
      <c r="SNQ844" s="72"/>
      <c r="SNR844" s="72"/>
      <c r="SNS844" s="72"/>
      <c r="SNT844" s="72"/>
      <c r="SNU844" s="72"/>
      <c r="SNV844" s="72"/>
      <c r="SNW844" s="72"/>
      <c r="SNX844" s="72"/>
      <c r="SNY844" s="71"/>
      <c r="SNZ844" s="71"/>
      <c r="SOA844" s="71"/>
      <c r="SOB844" s="71"/>
      <c r="SOC844" s="71"/>
      <c r="SOD844" s="71"/>
      <c r="SOE844" s="71"/>
      <c r="SOF844" s="72"/>
      <c r="SOG844" s="72"/>
      <c r="SOH844" s="72"/>
      <c r="SOI844" s="72"/>
      <c r="SOJ844" s="72"/>
      <c r="SOK844" s="72"/>
      <c r="SOL844" s="72"/>
      <c r="SOM844" s="72"/>
      <c r="SON844" s="72"/>
      <c r="SOO844" s="71"/>
      <c r="SOP844" s="71"/>
      <c r="SOQ844" s="71"/>
      <c r="SOR844" s="71"/>
      <c r="SOS844" s="71"/>
      <c r="SOT844" s="71"/>
      <c r="SOU844" s="71"/>
      <c r="SOV844" s="72"/>
      <c r="SOW844" s="72"/>
      <c r="SOX844" s="72"/>
      <c r="SOY844" s="72"/>
      <c r="SOZ844" s="72"/>
      <c r="SPA844" s="72"/>
      <c r="SPB844" s="72"/>
      <c r="SPC844" s="72"/>
      <c r="SPD844" s="72"/>
      <c r="SPE844" s="71"/>
      <c r="SPF844" s="71"/>
      <c r="SPG844" s="71"/>
      <c r="SPH844" s="71"/>
      <c r="SPI844" s="71"/>
      <c r="SPJ844" s="71"/>
      <c r="SPK844" s="71"/>
      <c r="SPL844" s="72"/>
      <c r="SPM844" s="72"/>
      <c r="SPN844" s="72"/>
      <c r="SPO844" s="72"/>
      <c r="SPP844" s="72"/>
      <c r="SPQ844" s="72"/>
      <c r="SPR844" s="72"/>
      <c r="SPS844" s="72"/>
      <c r="SPT844" s="72"/>
      <c r="SPU844" s="71"/>
      <c r="SPV844" s="71"/>
      <c r="SPW844" s="71"/>
      <c r="SPX844" s="71"/>
      <c r="SPY844" s="71"/>
      <c r="SPZ844" s="71"/>
      <c r="SQA844" s="71"/>
      <c r="SQB844" s="72"/>
      <c r="SQC844" s="72"/>
      <c r="SQD844" s="72"/>
      <c r="SQE844" s="72"/>
      <c r="SQF844" s="72"/>
      <c r="SQG844" s="72"/>
      <c r="SQH844" s="72"/>
      <c r="SQI844" s="72"/>
      <c r="SQJ844" s="72"/>
      <c r="SQK844" s="71"/>
      <c r="SQL844" s="71"/>
      <c r="SQM844" s="71"/>
      <c r="SQN844" s="71"/>
      <c r="SQO844" s="71"/>
      <c r="SQP844" s="71"/>
      <c r="SQQ844" s="71"/>
      <c r="SQR844" s="72"/>
      <c r="SQS844" s="72"/>
      <c r="SQT844" s="72"/>
      <c r="SQU844" s="72"/>
      <c r="SQV844" s="72"/>
      <c r="SQW844" s="72"/>
      <c r="SQX844" s="72"/>
      <c r="SQY844" s="72"/>
      <c r="SQZ844" s="72"/>
      <c r="SRA844" s="71"/>
      <c r="SRB844" s="71"/>
      <c r="SRC844" s="71"/>
      <c r="SRD844" s="71"/>
      <c r="SRE844" s="71"/>
      <c r="SRF844" s="71"/>
      <c r="SRG844" s="71"/>
      <c r="SRH844" s="72"/>
      <c r="SRI844" s="72"/>
      <c r="SRJ844" s="72"/>
      <c r="SRK844" s="72"/>
      <c r="SRL844" s="72"/>
      <c r="SRM844" s="72"/>
      <c r="SRN844" s="72"/>
      <c r="SRO844" s="72"/>
      <c r="SRP844" s="72"/>
      <c r="SRQ844" s="71"/>
      <c r="SRR844" s="71"/>
      <c r="SRS844" s="71"/>
      <c r="SRT844" s="71"/>
      <c r="SRU844" s="71"/>
      <c r="SRV844" s="71"/>
      <c r="SRW844" s="71"/>
      <c r="SRX844" s="72"/>
      <c r="SRY844" s="72"/>
      <c r="SRZ844" s="72"/>
      <c r="SSA844" s="72"/>
      <c r="SSB844" s="72"/>
      <c r="SSC844" s="72"/>
      <c r="SSD844" s="72"/>
      <c r="SSE844" s="72"/>
      <c r="SSF844" s="72"/>
      <c r="SSG844" s="71"/>
      <c r="SSH844" s="71"/>
      <c r="SSI844" s="71"/>
      <c r="SSJ844" s="71"/>
      <c r="SSK844" s="71"/>
      <c r="SSL844" s="71"/>
      <c r="SSM844" s="71"/>
      <c r="SSN844" s="72"/>
      <c r="SSO844" s="72"/>
      <c r="SSP844" s="72"/>
      <c r="SSQ844" s="72"/>
      <c r="SSR844" s="72"/>
      <c r="SSS844" s="72"/>
      <c r="SST844" s="72"/>
      <c r="SSU844" s="72"/>
      <c r="SSV844" s="72"/>
      <c r="SSW844" s="71"/>
      <c r="SSX844" s="71"/>
      <c r="SSY844" s="71"/>
      <c r="SSZ844" s="71"/>
      <c r="STA844" s="71"/>
      <c r="STB844" s="71"/>
      <c r="STC844" s="71"/>
      <c r="STD844" s="72"/>
      <c r="STE844" s="72"/>
      <c r="STF844" s="72"/>
      <c r="STG844" s="72"/>
      <c r="STH844" s="72"/>
      <c r="STI844" s="72"/>
      <c r="STJ844" s="72"/>
      <c r="STK844" s="72"/>
      <c r="STL844" s="72"/>
      <c r="STM844" s="71"/>
      <c r="STN844" s="71"/>
      <c r="STO844" s="71"/>
      <c r="STP844" s="71"/>
      <c r="STQ844" s="71"/>
      <c r="STR844" s="71"/>
      <c r="STS844" s="71"/>
      <c r="STT844" s="72"/>
      <c r="STU844" s="72"/>
      <c r="STV844" s="72"/>
      <c r="STW844" s="72"/>
      <c r="STX844" s="72"/>
      <c r="STY844" s="72"/>
      <c r="STZ844" s="72"/>
      <c r="SUA844" s="72"/>
      <c r="SUB844" s="72"/>
      <c r="SUC844" s="71"/>
      <c r="SUD844" s="71"/>
      <c r="SUE844" s="71"/>
      <c r="SUF844" s="71"/>
      <c r="SUG844" s="71"/>
      <c r="SUH844" s="71"/>
      <c r="SUI844" s="71"/>
      <c r="SUJ844" s="72"/>
      <c r="SUK844" s="72"/>
      <c r="SUL844" s="72"/>
      <c r="SUM844" s="72"/>
      <c r="SUN844" s="72"/>
      <c r="SUO844" s="72"/>
      <c r="SUP844" s="72"/>
      <c r="SUQ844" s="72"/>
      <c r="SUR844" s="72"/>
      <c r="SUS844" s="71"/>
      <c r="SUT844" s="71"/>
      <c r="SUU844" s="71"/>
      <c r="SUV844" s="71"/>
      <c r="SUW844" s="71"/>
      <c r="SUX844" s="71"/>
      <c r="SUY844" s="71"/>
      <c r="SUZ844" s="72"/>
      <c r="SVA844" s="72"/>
      <c r="SVB844" s="72"/>
      <c r="SVC844" s="72"/>
      <c r="SVD844" s="72"/>
      <c r="SVE844" s="72"/>
      <c r="SVF844" s="72"/>
      <c r="SVG844" s="72"/>
      <c r="SVH844" s="72"/>
      <c r="SVI844" s="71"/>
      <c r="SVJ844" s="71"/>
      <c r="SVK844" s="71"/>
      <c r="SVL844" s="71"/>
      <c r="SVM844" s="71"/>
      <c r="SVN844" s="71"/>
      <c r="SVO844" s="71"/>
      <c r="SVP844" s="72"/>
      <c r="SVQ844" s="72"/>
      <c r="SVR844" s="72"/>
      <c r="SVS844" s="72"/>
      <c r="SVT844" s="72"/>
      <c r="SVU844" s="72"/>
      <c r="SVV844" s="72"/>
      <c r="SVW844" s="72"/>
      <c r="SVX844" s="72"/>
      <c r="SVY844" s="71"/>
      <c r="SVZ844" s="71"/>
      <c r="SWA844" s="71"/>
      <c r="SWB844" s="71"/>
      <c r="SWC844" s="71"/>
      <c r="SWD844" s="71"/>
      <c r="SWE844" s="71"/>
      <c r="SWF844" s="72"/>
      <c r="SWG844" s="72"/>
      <c r="SWH844" s="72"/>
      <c r="SWI844" s="72"/>
      <c r="SWJ844" s="72"/>
      <c r="SWK844" s="72"/>
      <c r="SWL844" s="72"/>
      <c r="SWM844" s="72"/>
      <c r="SWN844" s="72"/>
      <c r="SWO844" s="71"/>
      <c r="SWP844" s="71"/>
      <c r="SWQ844" s="71"/>
      <c r="SWR844" s="71"/>
      <c r="SWS844" s="71"/>
      <c r="SWT844" s="71"/>
      <c r="SWU844" s="71"/>
      <c r="SWV844" s="72"/>
      <c r="SWW844" s="72"/>
      <c r="SWX844" s="72"/>
      <c r="SWY844" s="72"/>
      <c r="SWZ844" s="72"/>
      <c r="SXA844" s="72"/>
      <c r="SXB844" s="72"/>
      <c r="SXC844" s="72"/>
      <c r="SXD844" s="72"/>
      <c r="SXE844" s="71"/>
      <c r="SXF844" s="71"/>
      <c r="SXG844" s="71"/>
      <c r="SXH844" s="71"/>
      <c r="SXI844" s="71"/>
      <c r="SXJ844" s="71"/>
      <c r="SXK844" s="71"/>
      <c r="SXL844" s="72"/>
      <c r="SXM844" s="72"/>
      <c r="SXN844" s="72"/>
      <c r="SXO844" s="72"/>
      <c r="SXP844" s="72"/>
      <c r="SXQ844" s="72"/>
      <c r="SXR844" s="72"/>
      <c r="SXS844" s="72"/>
      <c r="SXT844" s="72"/>
      <c r="SXU844" s="71"/>
      <c r="SXV844" s="71"/>
      <c r="SXW844" s="71"/>
      <c r="SXX844" s="71"/>
      <c r="SXY844" s="71"/>
      <c r="SXZ844" s="71"/>
      <c r="SYA844" s="71"/>
      <c r="SYB844" s="72"/>
      <c r="SYC844" s="72"/>
      <c r="SYD844" s="72"/>
      <c r="SYE844" s="72"/>
      <c r="SYF844" s="72"/>
      <c r="SYG844" s="72"/>
      <c r="SYH844" s="72"/>
      <c r="SYI844" s="72"/>
      <c r="SYJ844" s="72"/>
      <c r="SYK844" s="71"/>
      <c r="SYL844" s="71"/>
      <c r="SYM844" s="71"/>
      <c r="SYN844" s="71"/>
      <c r="SYO844" s="71"/>
      <c r="SYP844" s="71"/>
      <c r="SYQ844" s="71"/>
      <c r="SYR844" s="72"/>
      <c r="SYS844" s="72"/>
      <c r="SYT844" s="72"/>
      <c r="SYU844" s="72"/>
      <c r="SYV844" s="72"/>
      <c r="SYW844" s="72"/>
      <c r="SYX844" s="72"/>
      <c r="SYY844" s="72"/>
      <c r="SYZ844" s="72"/>
      <c r="SZA844" s="71"/>
      <c r="SZB844" s="71"/>
      <c r="SZC844" s="71"/>
      <c r="SZD844" s="71"/>
      <c r="SZE844" s="71"/>
      <c r="SZF844" s="71"/>
      <c r="SZG844" s="71"/>
      <c r="SZH844" s="72"/>
      <c r="SZI844" s="72"/>
      <c r="SZJ844" s="72"/>
      <c r="SZK844" s="72"/>
      <c r="SZL844" s="72"/>
      <c r="SZM844" s="72"/>
      <c r="SZN844" s="72"/>
      <c r="SZO844" s="72"/>
      <c r="SZP844" s="72"/>
      <c r="SZQ844" s="71"/>
      <c r="SZR844" s="71"/>
      <c r="SZS844" s="71"/>
      <c r="SZT844" s="71"/>
      <c r="SZU844" s="71"/>
      <c r="SZV844" s="71"/>
      <c r="SZW844" s="71"/>
      <c r="SZX844" s="72"/>
      <c r="SZY844" s="72"/>
      <c r="SZZ844" s="72"/>
      <c r="TAA844" s="72"/>
      <c r="TAB844" s="72"/>
      <c r="TAC844" s="72"/>
      <c r="TAD844" s="72"/>
      <c r="TAE844" s="72"/>
      <c r="TAF844" s="72"/>
      <c r="TAG844" s="71"/>
      <c r="TAH844" s="71"/>
      <c r="TAI844" s="71"/>
      <c r="TAJ844" s="71"/>
      <c r="TAK844" s="71"/>
      <c r="TAL844" s="71"/>
      <c r="TAM844" s="71"/>
      <c r="TAN844" s="72"/>
      <c r="TAO844" s="72"/>
      <c r="TAP844" s="72"/>
      <c r="TAQ844" s="72"/>
      <c r="TAR844" s="72"/>
      <c r="TAS844" s="72"/>
      <c r="TAT844" s="72"/>
      <c r="TAU844" s="72"/>
      <c r="TAV844" s="72"/>
      <c r="TAW844" s="71"/>
      <c r="TAX844" s="71"/>
      <c r="TAY844" s="71"/>
      <c r="TAZ844" s="71"/>
      <c r="TBA844" s="71"/>
      <c r="TBB844" s="71"/>
      <c r="TBC844" s="71"/>
      <c r="TBD844" s="72"/>
      <c r="TBE844" s="72"/>
      <c r="TBF844" s="72"/>
      <c r="TBG844" s="72"/>
      <c r="TBH844" s="72"/>
      <c r="TBI844" s="72"/>
      <c r="TBJ844" s="72"/>
      <c r="TBK844" s="72"/>
      <c r="TBL844" s="72"/>
      <c r="TBM844" s="71"/>
      <c r="TBN844" s="71"/>
      <c r="TBO844" s="71"/>
      <c r="TBP844" s="71"/>
      <c r="TBQ844" s="71"/>
      <c r="TBR844" s="71"/>
      <c r="TBS844" s="71"/>
      <c r="TBT844" s="72"/>
      <c r="TBU844" s="72"/>
      <c r="TBV844" s="72"/>
      <c r="TBW844" s="72"/>
      <c r="TBX844" s="72"/>
      <c r="TBY844" s="72"/>
      <c r="TBZ844" s="72"/>
      <c r="TCA844" s="72"/>
      <c r="TCB844" s="72"/>
      <c r="TCC844" s="71"/>
      <c r="TCD844" s="71"/>
      <c r="TCE844" s="71"/>
      <c r="TCF844" s="71"/>
      <c r="TCG844" s="71"/>
      <c r="TCH844" s="71"/>
      <c r="TCI844" s="71"/>
      <c r="TCJ844" s="72"/>
      <c r="TCK844" s="72"/>
      <c r="TCL844" s="72"/>
      <c r="TCM844" s="72"/>
      <c r="TCN844" s="72"/>
      <c r="TCO844" s="72"/>
      <c r="TCP844" s="72"/>
      <c r="TCQ844" s="72"/>
      <c r="TCR844" s="72"/>
      <c r="TCS844" s="71"/>
      <c r="TCT844" s="71"/>
      <c r="TCU844" s="71"/>
      <c r="TCV844" s="71"/>
      <c r="TCW844" s="71"/>
      <c r="TCX844" s="71"/>
      <c r="TCY844" s="71"/>
      <c r="TCZ844" s="72"/>
      <c r="TDA844" s="72"/>
      <c r="TDB844" s="72"/>
      <c r="TDC844" s="72"/>
      <c r="TDD844" s="72"/>
      <c r="TDE844" s="72"/>
      <c r="TDF844" s="72"/>
      <c r="TDG844" s="72"/>
      <c r="TDH844" s="72"/>
      <c r="TDI844" s="71"/>
      <c r="TDJ844" s="71"/>
      <c r="TDK844" s="71"/>
      <c r="TDL844" s="71"/>
      <c r="TDM844" s="71"/>
      <c r="TDN844" s="71"/>
      <c r="TDO844" s="71"/>
      <c r="TDP844" s="72"/>
      <c r="TDQ844" s="72"/>
      <c r="TDR844" s="72"/>
      <c r="TDS844" s="72"/>
      <c r="TDT844" s="72"/>
      <c r="TDU844" s="72"/>
      <c r="TDV844" s="72"/>
      <c r="TDW844" s="72"/>
      <c r="TDX844" s="72"/>
      <c r="TDY844" s="71"/>
      <c r="TDZ844" s="71"/>
      <c r="TEA844" s="71"/>
      <c r="TEB844" s="71"/>
      <c r="TEC844" s="71"/>
      <c r="TED844" s="71"/>
      <c r="TEE844" s="71"/>
      <c r="TEF844" s="72"/>
      <c r="TEG844" s="72"/>
      <c r="TEH844" s="72"/>
      <c r="TEI844" s="72"/>
      <c r="TEJ844" s="72"/>
      <c r="TEK844" s="72"/>
      <c r="TEL844" s="72"/>
      <c r="TEM844" s="72"/>
      <c r="TEN844" s="72"/>
      <c r="TEO844" s="71"/>
      <c r="TEP844" s="71"/>
      <c r="TEQ844" s="71"/>
      <c r="TER844" s="71"/>
      <c r="TES844" s="71"/>
      <c r="TET844" s="71"/>
      <c r="TEU844" s="71"/>
      <c r="TEV844" s="72"/>
      <c r="TEW844" s="72"/>
      <c r="TEX844" s="72"/>
      <c r="TEY844" s="72"/>
      <c r="TEZ844" s="72"/>
      <c r="TFA844" s="72"/>
      <c r="TFB844" s="72"/>
      <c r="TFC844" s="72"/>
      <c r="TFD844" s="72"/>
      <c r="TFE844" s="71"/>
      <c r="TFF844" s="71"/>
      <c r="TFG844" s="71"/>
      <c r="TFH844" s="71"/>
      <c r="TFI844" s="71"/>
      <c r="TFJ844" s="71"/>
      <c r="TFK844" s="71"/>
      <c r="TFL844" s="72"/>
      <c r="TFM844" s="72"/>
      <c r="TFN844" s="72"/>
      <c r="TFO844" s="72"/>
      <c r="TFP844" s="72"/>
      <c r="TFQ844" s="72"/>
      <c r="TFR844" s="72"/>
      <c r="TFS844" s="72"/>
      <c r="TFT844" s="72"/>
      <c r="TFU844" s="71"/>
      <c r="TFV844" s="71"/>
      <c r="TFW844" s="71"/>
      <c r="TFX844" s="71"/>
      <c r="TFY844" s="71"/>
      <c r="TFZ844" s="71"/>
      <c r="TGA844" s="71"/>
      <c r="TGB844" s="72"/>
      <c r="TGC844" s="72"/>
      <c r="TGD844" s="72"/>
      <c r="TGE844" s="72"/>
      <c r="TGF844" s="72"/>
      <c r="TGG844" s="72"/>
      <c r="TGH844" s="72"/>
      <c r="TGI844" s="72"/>
      <c r="TGJ844" s="72"/>
      <c r="TGK844" s="71"/>
      <c r="TGL844" s="71"/>
      <c r="TGM844" s="71"/>
      <c r="TGN844" s="71"/>
      <c r="TGO844" s="71"/>
      <c r="TGP844" s="71"/>
      <c r="TGQ844" s="71"/>
      <c r="TGR844" s="72"/>
      <c r="TGS844" s="72"/>
      <c r="TGT844" s="72"/>
      <c r="TGU844" s="72"/>
      <c r="TGV844" s="72"/>
      <c r="TGW844" s="72"/>
      <c r="TGX844" s="72"/>
      <c r="TGY844" s="72"/>
      <c r="TGZ844" s="72"/>
      <c r="THA844" s="71"/>
      <c r="THB844" s="71"/>
      <c r="THC844" s="71"/>
      <c r="THD844" s="71"/>
      <c r="THE844" s="71"/>
      <c r="THF844" s="71"/>
      <c r="THG844" s="71"/>
      <c r="THH844" s="72"/>
      <c r="THI844" s="72"/>
      <c r="THJ844" s="72"/>
      <c r="THK844" s="72"/>
      <c r="THL844" s="72"/>
      <c r="THM844" s="72"/>
      <c r="THN844" s="72"/>
      <c r="THO844" s="72"/>
      <c r="THP844" s="72"/>
      <c r="THQ844" s="71"/>
      <c r="THR844" s="71"/>
      <c r="THS844" s="71"/>
      <c r="THT844" s="71"/>
      <c r="THU844" s="71"/>
      <c r="THV844" s="71"/>
      <c r="THW844" s="71"/>
      <c r="THX844" s="72"/>
      <c r="THY844" s="72"/>
      <c r="THZ844" s="72"/>
      <c r="TIA844" s="72"/>
      <c r="TIB844" s="72"/>
      <c r="TIC844" s="72"/>
      <c r="TID844" s="72"/>
      <c r="TIE844" s="72"/>
      <c r="TIF844" s="72"/>
      <c r="TIG844" s="71"/>
      <c r="TIH844" s="71"/>
      <c r="TII844" s="71"/>
      <c r="TIJ844" s="71"/>
      <c r="TIK844" s="71"/>
      <c r="TIL844" s="71"/>
      <c r="TIM844" s="71"/>
      <c r="TIN844" s="72"/>
      <c r="TIO844" s="72"/>
      <c r="TIP844" s="72"/>
      <c r="TIQ844" s="72"/>
      <c r="TIR844" s="72"/>
      <c r="TIS844" s="72"/>
      <c r="TIT844" s="72"/>
      <c r="TIU844" s="72"/>
      <c r="TIV844" s="72"/>
      <c r="TIW844" s="71"/>
      <c r="TIX844" s="71"/>
      <c r="TIY844" s="71"/>
      <c r="TIZ844" s="71"/>
      <c r="TJA844" s="71"/>
      <c r="TJB844" s="71"/>
      <c r="TJC844" s="71"/>
      <c r="TJD844" s="72"/>
      <c r="TJE844" s="72"/>
      <c r="TJF844" s="72"/>
      <c r="TJG844" s="72"/>
      <c r="TJH844" s="72"/>
      <c r="TJI844" s="72"/>
      <c r="TJJ844" s="72"/>
      <c r="TJK844" s="72"/>
      <c r="TJL844" s="72"/>
      <c r="TJM844" s="71"/>
      <c r="TJN844" s="71"/>
      <c r="TJO844" s="71"/>
      <c r="TJP844" s="71"/>
      <c r="TJQ844" s="71"/>
      <c r="TJR844" s="71"/>
      <c r="TJS844" s="71"/>
      <c r="TJT844" s="72"/>
      <c r="TJU844" s="72"/>
      <c r="TJV844" s="72"/>
      <c r="TJW844" s="72"/>
      <c r="TJX844" s="72"/>
      <c r="TJY844" s="72"/>
      <c r="TJZ844" s="72"/>
      <c r="TKA844" s="72"/>
      <c r="TKB844" s="72"/>
      <c r="TKC844" s="71"/>
      <c r="TKD844" s="71"/>
      <c r="TKE844" s="71"/>
      <c r="TKF844" s="71"/>
      <c r="TKG844" s="71"/>
      <c r="TKH844" s="71"/>
      <c r="TKI844" s="71"/>
      <c r="TKJ844" s="72"/>
      <c r="TKK844" s="72"/>
      <c r="TKL844" s="72"/>
      <c r="TKM844" s="72"/>
      <c r="TKN844" s="72"/>
      <c r="TKO844" s="72"/>
      <c r="TKP844" s="72"/>
      <c r="TKQ844" s="72"/>
      <c r="TKR844" s="72"/>
      <c r="TKS844" s="71"/>
      <c r="TKT844" s="71"/>
      <c r="TKU844" s="71"/>
      <c r="TKV844" s="71"/>
      <c r="TKW844" s="71"/>
      <c r="TKX844" s="71"/>
      <c r="TKY844" s="71"/>
      <c r="TKZ844" s="72"/>
      <c r="TLA844" s="72"/>
      <c r="TLB844" s="72"/>
      <c r="TLC844" s="72"/>
      <c r="TLD844" s="72"/>
      <c r="TLE844" s="72"/>
      <c r="TLF844" s="72"/>
      <c r="TLG844" s="72"/>
      <c r="TLH844" s="72"/>
      <c r="TLI844" s="71"/>
      <c r="TLJ844" s="71"/>
      <c r="TLK844" s="71"/>
      <c r="TLL844" s="71"/>
      <c r="TLM844" s="71"/>
      <c r="TLN844" s="71"/>
      <c r="TLO844" s="71"/>
      <c r="TLP844" s="72"/>
      <c r="TLQ844" s="72"/>
      <c r="TLR844" s="72"/>
      <c r="TLS844" s="72"/>
      <c r="TLT844" s="72"/>
      <c r="TLU844" s="72"/>
      <c r="TLV844" s="72"/>
      <c r="TLW844" s="72"/>
      <c r="TLX844" s="72"/>
      <c r="TLY844" s="71"/>
      <c r="TLZ844" s="71"/>
      <c r="TMA844" s="71"/>
      <c r="TMB844" s="71"/>
      <c r="TMC844" s="71"/>
      <c r="TMD844" s="71"/>
      <c r="TME844" s="71"/>
      <c r="TMF844" s="72"/>
      <c r="TMG844" s="72"/>
      <c r="TMH844" s="72"/>
      <c r="TMI844" s="72"/>
      <c r="TMJ844" s="72"/>
      <c r="TMK844" s="72"/>
      <c r="TML844" s="72"/>
      <c r="TMM844" s="72"/>
      <c r="TMN844" s="72"/>
      <c r="TMO844" s="71"/>
      <c r="TMP844" s="71"/>
      <c r="TMQ844" s="71"/>
      <c r="TMR844" s="71"/>
      <c r="TMS844" s="71"/>
      <c r="TMT844" s="71"/>
      <c r="TMU844" s="71"/>
      <c r="TMV844" s="72"/>
      <c r="TMW844" s="72"/>
      <c r="TMX844" s="72"/>
      <c r="TMY844" s="72"/>
      <c r="TMZ844" s="72"/>
      <c r="TNA844" s="72"/>
      <c r="TNB844" s="72"/>
      <c r="TNC844" s="72"/>
      <c r="TND844" s="72"/>
      <c r="TNE844" s="71"/>
      <c r="TNF844" s="71"/>
      <c r="TNG844" s="71"/>
      <c r="TNH844" s="71"/>
      <c r="TNI844" s="71"/>
      <c r="TNJ844" s="71"/>
      <c r="TNK844" s="71"/>
      <c r="TNL844" s="72"/>
      <c r="TNM844" s="72"/>
      <c r="TNN844" s="72"/>
      <c r="TNO844" s="72"/>
      <c r="TNP844" s="72"/>
      <c r="TNQ844" s="72"/>
      <c r="TNR844" s="72"/>
      <c r="TNS844" s="72"/>
      <c r="TNT844" s="72"/>
      <c r="TNU844" s="71"/>
      <c r="TNV844" s="71"/>
      <c r="TNW844" s="71"/>
      <c r="TNX844" s="71"/>
      <c r="TNY844" s="71"/>
      <c r="TNZ844" s="71"/>
      <c r="TOA844" s="71"/>
      <c r="TOB844" s="72"/>
      <c r="TOC844" s="72"/>
      <c r="TOD844" s="72"/>
      <c r="TOE844" s="72"/>
      <c r="TOF844" s="72"/>
      <c r="TOG844" s="72"/>
      <c r="TOH844" s="72"/>
      <c r="TOI844" s="72"/>
      <c r="TOJ844" s="72"/>
      <c r="TOK844" s="71"/>
      <c r="TOL844" s="71"/>
      <c r="TOM844" s="71"/>
      <c r="TON844" s="71"/>
      <c r="TOO844" s="71"/>
      <c r="TOP844" s="71"/>
      <c r="TOQ844" s="71"/>
      <c r="TOR844" s="72"/>
      <c r="TOS844" s="72"/>
      <c r="TOT844" s="72"/>
      <c r="TOU844" s="72"/>
      <c r="TOV844" s="72"/>
      <c r="TOW844" s="72"/>
      <c r="TOX844" s="72"/>
      <c r="TOY844" s="72"/>
      <c r="TOZ844" s="72"/>
      <c r="TPA844" s="71"/>
      <c r="TPB844" s="71"/>
      <c r="TPC844" s="71"/>
      <c r="TPD844" s="71"/>
      <c r="TPE844" s="71"/>
      <c r="TPF844" s="71"/>
      <c r="TPG844" s="71"/>
      <c r="TPH844" s="72"/>
      <c r="TPI844" s="72"/>
      <c r="TPJ844" s="72"/>
      <c r="TPK844" s="72"/>
      <c r="TPL844" s="72"/>
      <c r="TPM844" s="72"/>
      <c r="TPN844" s="72"/>
      <c r="TPO844" s="72"/>
      <c r="TPP844" s="72"/>
      <c r="TPQ844" s="71"/>
      <c r="TPR844" s="71"/>
      <c r="TPS844" s="71"/>
      <c r="TPT844" s="71"/>
      <c r="TPU844" s="71"/>
      <c r="TPV844" s="71"/>
      <c r="TPW844" s="71"/>
      <c r="TPX844" s="72"/>
      <c r="TPY844" s="72"/>
      <c r="TPZ844" s="72"/>
      <c r="TQA844" s="72"/>
      <c r="TQB844" s="72"/>
      <c r="TQC844" s="72"/>
      <c r="TQD844" s="72"/>
      <c r="TQE844" s="72"/>
      <c r="TQF844" s="72"/>
      <c r="TQG844" s="71"/>
      <c r="TQH844" s="71"/>
      <c r="TQI844" s="71"/>
      <c r="TQJ844" s="71"/>
      <c r="TQK844" s="71"/>
      <c r="TQL844" s="71"/>
      <c r="TQM844" s="71"/>
      <c r="TQN844" s="72"/>
      <c r="TQO844" s="72"/>
      <c r="TQP844" s="72"/>
      <c r="TQQ844" s="72"/>
      <c r="TQR844" s="72"/>
      <c r="TQS844" s="72"/>
      <c r="TQT844" s="72"/>
      <c r="TQU844" s="72"/>
      <c r="TQV844" s="72"/>
      <c r="TQW844" s="71"/>
      <c r="TQX844" s="71"/>
      <c r="TQY844" s="71"/>
      <c r="TQZ844" s="71"/>
      <c r="TRA844" s="71"/>
      <c r="TRB844" s="71"/>
      <c r="TRC844" s="71"/>
      <c r="TRD844" s="72"/>
      <c r="TRE844" s="72"/>
      <c r="TRF844" s="72"/>
      <c r="TRG844" s="72"/>
      <c r="TRH844" s="72"/>
      <c r="TRI844" s="72"/>
      <c r="TRJ844" s="72"/>
      <c r="TRK844" s="72"/>
      <c r="TRL844" s="72"/>
      <c r="TRM844" s="71"/>
      <c r="TRN844" s="71"/>
      <c r="TRO844" s="71"/>
      <c r="TRP844" s="71"/>
      <c r="TRQ844" s="71"/>
      <c r="TRR844" s="71"/>
      <c r="TRS844" s="71"/>
      <c r="TRT844" s="72"/>
      <c r="TRU844" s="72"/>
      <c r="TRV844" s="72"/>
      <c r="TRW844" s="72"/>
      <c r="TRX844" s="72"/>
      <c r="TRY844" s="72"/>
      <c r="TRZ844" s="72"/>
      <c r="TSA844" s="72"/>
      <c r="TSB844" s="72"/>
      <c r="TSC844" s="71"/>
      <c r="TSD844" s="71"/>
      <c r="TSE844" s="71"/>
      <c r="TSF844" s="71"/>
      <c r="TSG844" s="71"/>
      <c r="TSH844" s="71"/>
      <c r="TSI844" s="71"/>
      <c r="TSJ844" s="72"/>
      <c r="TSK844" s="72"/>
      <c r="TSL844" s="72"/>
      <c r="TSM844" s="72"/>
      <c r="TSN844" s="72"/>
      <c r="TSO844" s="72"/>
      <c r="TSP844" s="72"/>
      <c r="TSQ844" s="72"/>
      <c r="TSR844" s="72"/>
      <c r="TSS844" s="71"/>
      <c r="TST844" s="71"/>
      <c r="TSU844" s="71"/>
      <c r="TSV844" s="71"/>
      <c r="TSW844" s="71"/>
      <c r="TSX844" s="71"/>
      <c r="TSY844" s="71"/>
      <c r="TSZ844" s="72"/>
      <c r="TTA844" s="72"/>
      <c r="TTB844" s="72"/>
      <c r="TTC844" s="72"/>
      <c r="TTD844" s="72"/>
      <c r="TTE844" s="72"/>
      <c r="TTF844" s="72"/>
      <c r="TTG844" s="72"/>
      <c r="TTH844" s="72"/>
      <c r="TTI844" s="71"/>
      <c r="TTJ844" s="71"/>
      <c r="TTK844" s="71"/>
      <c r="TTL844" s="71"/>
      <c r="TTM844" s="71"/>
      <c r="TTN844" s="71"/>
      <c r="TTO844" s="71"/>
      <c r="TTP844" s="72"/>
      <c r="TTQ844" s="72"/>
      <c r="TTR844" s="72"/>
      <c r="TTS844" s="72"/>
      <c r="TTT844" s="72"/>
      <c r="TTU844" s="72"/>
      <c r="TTV844" s="72"/>
      <c r="TTW844" s="72"/>
      <c r="TTX844" s="72"/>
      <c r="TTY844" s="71"/>
      <c r="TTZ844" s="71"/>
      <c r="TUA844" s="71"/>
      <c r="TUB844" s="71"/>
      <c r="TUC844" s="71"/>
      <c r="TUD844" s="71"/>
      <c r="TUE844" s="71"/>
      <c r="TUF844" s="72"/>
      <c r="TUG844" s="72"/>
      <c r="TUH844" s="72"/>
      <c r="TUI844" s="72"/>
      <c r="TUJ844" s="72"/>
      <c r="TUK844" s="72"/>
      <c r="TUL844" s="72"/>
      <c r="TUM844" s="72"/>
      <c r="TUN844" s="72"/>
      <c r="TUO844" s="71"/>
      <c r="TUP844" s="71"/>
      <c r="TUQ844" s="71"/>
      <c r="TUR844" s="71"/>
      <c r="TUS844" s="71"/>
      <c r="TUT844" s="71"/>
      <c r="TUU844" s="71"/>
      <c r="TUV844" s="72"/>
      <c r="TUW844" s="72"/>
      <c r="TUX844" s="72"/>
      <c r="TUY844" s="72"/>
      <c r="TUZ844" s="72"/>
      <c r="TVA844" s="72"/>
      <c r="TVB844" s="72"/>
      <c r="TVC844" s="72"/>
      <c r="TVD844" s="72"/>
      <c r="TVE844" s="71"/>
      <c r="TVF844" s="71"/>
      <c r="TVG844" s="71"/>
      <c r="TVH844" s="71"/>
      <c r="TVI844" s="71"/>
      <c r="TVJ844" s="71"/>
      <c r="TVK844" s="71"/>
      <c r="TVL844" s="72"/>
      <c r="TVM844" s="72"/>
      <c r="TVN844" s="72"/>
      <c r="TVO844" s="72"/>
      <c r="TVP844" s="72"/>
      <c r="TVQ844" s="72"/>
      <c r="TVR844" s="72"/>
      <c r="TVS844" s="72"/>
      <c r="TVT844" s="72"/>
      <c r="TVU844" s="71"/>
      <c r="TVV844" s="71"/>
      <c r="TVW844" s="71"/>
      <c r="TVX844" s="71"/>
      <c r="TVY844" s="71"/>
      <c r="TVZ844" s="71"/>
      <c r="TWA844" s="71"/>
      <c r="TWB844" s="72"/>
      <c r="TWC844" s="72"/>
      <c r="TWD844" s="72"/>
      <c r="TWE844" s="72"/>
      <c r="TWF844" s="72"/>
      <c r="TWG844" s="72"/>
      <c r="TWH844" s="72"/>
      <c r="TWI844" s="72"/>
      <c r="TWJ844" s="72"/>
      <c r="TWK844" s="71"/>
      <c r="TWL844" s="71"/>
      <c r="TWM844" s="71"/>
      <c r="TWN844" s="71"/>
      <c r="TWO844" s="71"/>
      <c r="TWP844" s="71"/>
      <c r="TWQ844" s="71"/>
      <c r="TWR844" s="72"/>
      <c r="TWS844" s="72"/>
      <c r="TWT844" s="72"/>
      <c r="TWU844" s="72"/>
      <c r="TWV844" s="72"/>
      <c r="TWW844" s="72"/>
      <c r="TWX844" s="72"/>
      <c r="TWY844" s="72"/>
      <c r="TWZ844" s="72"/>
      <c r="TXA844" s="71"/>
      <c r="TXB844" s="71"/>
      <c r="TXC844" s="71"/>
      <c r="TXD844" s="71"/>
      <c r="TXE844" s="71"/>
      <c r="TXF844" s="71"/>
      <c r="TXG844" s="71"/>
      <c r="TXH844" s="72"/>
      <c r="TXI844" s="72"/>
      <c r="TXJ844" s="72"/>
      <c r="TXK844" s="72"/>
      <c r="TXL844" s="72"/>
      <c r="TXM844" s="72"/>
      <c r="TXN844" s="72"/>
      <c r="TXO844" s="72"/>
      <c r="TXP844" s="72"/>
      <c r="TXQ844" s="71"/>
      <c r="TXR844" s="71"/>
      <c r="TXS844" s="71"/>
      <c r="TXT844" s="71"/>
      <c r="TXU844" s="71"/>
      <c r="TXV844" s="71"/>
      <c r="TXW844" s="71"/>
      <c r="TXX844" s="72"/>
      <c r="TXY844" s="72"/>
      <c r="TXZ844" s="72"/>
      <c r="TYA844" s="72"/>
      <c r="TYB844" s="72"/>
      <c r="TYC844" s="72"/>
      <c r="TYD844" s="72"/>
      <c r="TYE844" s="72"/>
      <c r="TYF844" s="72"/>
      <c r="TYG844" s="71"/>
      <c r="TYH844" s="71"/>
      <c r="TYI844" s="71"/>
      <c r="TYJ844" s="71"/>
      <c r="TYK844" s="71"/>
      <c r="TYL844" s="71"/>
      <c r="TYM844" s="71"/>
      <c r="TYN844" s="72"/>
      <c r="TYO844" s="72"/>
      <c r="TYP844" s="72"/>
      <c r="TYQ844" s="72"/>
      <c r="TYR844" s="72"/>
      <c r="TYS844" s="72"/>
      <c r="TYT844" s="72"/>
      <c r="TYU844" s="72"/>
      <c r="TYV844" s="72"/>
      <c r="TYW844" s="71"/>
      <c r="TYX844" s="71"/>
      <c r="TYY844" s="71"/>
      <c r="TYZ844" s="71"/>
      <c r="TZA844" s="71"/>
      <c r="TZB844" s="71"/>
      <c r="TZC844" s="71"/>
      <c r="TZD844" s="72"/>
      <c r="TZE844" s="72"/>
      <c r="TZF844" s="72"/>
      <c r="TZG844" s="72"/>
      <c r="TZH844" s="72"/>
      <c r="TZI844" s="72"/>
      <c r="TZJ844" s="72"/>
      <c r="TZK844" s="72"/>
      <c r="TZL844" s="72"/>
      <c r="TZM844" s="71"/>
      <c r="TZN844" s="71"/>
      <c r="TZO844" s="71"/>
      <c r="TZP844" s="71"/>
      <c r="TZQ844" s="71"/>
      <c r="TZR844" s="71"/>
      <c r="TZS844" s="71"/>
      <c r="TZT844" s="72"/>
      <c r="TZU844" s="72"/>
      <c r="TZV844" s="72"/>
      <c r="TZW844" s="72"/>
      <c r="TZX844" s="72"/>
      <c r="TZY844" s="72"/>
      <c r="TZZ844" s="72"/>
      <c r="UAA844" s="72"/>
      <c r="UAB844" s="72"/>
      <c r="UAC844" s="71"/>
      <c r="UAD844" s="71"/>
      <c r="UAE844" s="71"/>
      <c r="UAF844" s="71"/>
      <c r="UAG844" s="71"/>
      <c r="UAH844" s="71"/>
      <c r="UAI844" s="71"/>
      <c r="UAJ844" s="72"/>
      <c r="UAK844" s="72"/>
      <c r="UAL844" s="72"/>
      <c r="UAM844" s="72"/>
      <c r="UAN844" s="72"/>
      <c r="UAO844" s="72"/>
      <c r="UAP844" s="72"/>
      <c r="UAQ844" s="72"/>
      <c r="UAR844" s="72"/>
      <c r="UAS844" s="71"/>
      <c r="UAT844" s="71"/>
      <c r="UAU844" s="71"/>
      <c r="UAV844" s="71"/>
      <c r="UAW844" s="71"/>
      <c r="UAX844" s="71"/>
      <c r="UAY844" s="71"/>
      <c r="UAZ844" s="72"/>
      <c r="UBA844" s="72"/>
      <c r="UBB844" s="72"/>
      <c r="UBC844" s="72"/>
      <c r="UBD844" s="72"/>
      <c r="UBE844" s="72"/>
      <c r="UBF844" s="72"/>
      <c r="UBG844" s="72"/>
      <c r="UBH844" s="72"/>
      <c r="UBI844" s="71"/>
      <c r="UBJ844" s="71"/>
      <c r="UBK844" s="71"/>
      <c r="UBL844" s="71"/>
      <c r="UBM844" s="71"/>
      <c r="UBN844" s="71"/>
      <c r="UBO844" s="71"/>
      <c r="UBP844" s="72"/>
      <c r="UBQ844" s="72"/>
      <c r="UBR844" s="72"/>
      <c r="UBS844" s="72"/>
      <c r="UBT844" s="72"/>
      <c r="UBU844" s="72"/>
      <c r="UBV844" s="72"/>
      <c r="UBW844" s="72"/>
      <c r="UBX844" s="72"/>
      <c r="UBY844" s="71"/>
      <c r="UBZ844" s="71"/>
      <c r="UCA844" s="71"/>
      <c r="UCB844" s="71"/>
      <c r="UCC844" s="71"/>
      <c r="UCD844" s="71"/>
      <c r="UCE844" s="71"/>
      <c r="UCF844" s="72"/>
      <c r="UCG844" s="72"/>
      <c r="UCH844" s="72"/>
      <c r="UCI844" s="72"/>
      <c r="UCJ844" s="72"/>
      <c r="UCK844" s="72"/>
      <c r="UCL844" s="72"/>
      <c r="UCM844" s="72"/>
      <c r="UCN844" s="72"/>
      <c r="UCO844" s="71"/>
      <c r="UCP844" s="71"/>
      <c r="UCQ844" s="71"/>
      <c r="UCR844" s="71"/>
      <c r="UCS844" s="71"/>
      <c r="UCT844" s="71"/>
      <c r="UCU844" s="71"/>
      <c r="UCV844" s="72"/>
      <c r="UCW844" s="72"/>
      <c r="UCX844" s="72"/>
      <c r="UCY844" s="72"/>
      <c r="UCZ844" s="72"/>
      <c r="UDA844" s="72"/>
      <c r="UDB844" s="72"/>
      <c r="UDC844" s="72"/>
      <c r="UDD844" s="72"/>
      <c r="UDE844" s="71"/>
      <c r="UDF844" s="71"/>
      <c r="UDG844" s="71"/>
      <c r="UDH844" s="71"/>
      <c r="UDI844" s="71"/>
      <c r="UDJ844" s="71"/>
      <c r="UDK844" s="71"/>
      <c r="UDL844" s="72"/>
      <c r="UDM844" s="72"/>
      <c r="UDN844" s="72"/>
      <c r="UDO844" s="72"/>
      <c r="UDP844" s="72"/>
      <c r="UDQ844" s="72"/>
      <c r="UDR844" s="72"/>
      <c r="UDS844" s="72"/>
      <c r="UDT844" s="72"/>
      <c r="UDU844" s="71"/>
      <c r="UDV844" s="71"/>
      <c r="UDW844" s="71"/>
      <c r="UDX844" s="71"/>
      <c r="UDY844" s="71"/>
      <c r="UDZ844" s="71"/>
      <c r="UEA844" s="71"/>
      <c r="UEB844" s="72"/>
      <c r="UEC844" s="72"/>
      <c r="UED844" s="72"/>
      <c r="UEE844" s="72"/>
      <c r="UEF844" s="72"/>
      <c r="UEG844" s="72"/>
      <c r="UEH844" s="72"/>
      <c r="UEI844" s="72"/>
      <c r="UEJ844" s="72"/>
      <c r="UEK844" s="71"/>
      <c r="UEL844" s="71"/>
      <c r="UEM844" s="71"/>
      <c r="UEN844" s="71"/>
      <c r="UEO844" s="71"/>
      <c r="UEP844" s="71"/>
      <c r="UEQ844" s="71"/>
      <c r="UER844" s="72"/>
      <c r="UES844" s="72"/>
      <c r="UET844" s="72"/>
      <c r="UEU844" s="72"/>
      <c r="UEV844" s="72"/>
      <c r="UEW844" s="72"/>
      <c r="UEX844" s="72"/>
      <c r="UEY844" s="72"/>
      <c r="UEZ844" s="72"/>
      <c r="UFA844" s="71"/>
      <c r="UFB844" s="71"/>
      <c r="UFC844" s="71"/>
      <c r="UFD844" s="71"/>
      <c r="UFE844" s="71"/>
      <c r="UFF844" s="71"/>
      <c r="UFG844" s="71"/>
      <c r="UFH844" s="72"/>
      <c r="UFI844" s="72"/>
      <c r="UFJ844" s="72"/>
      <c r="UFK844" s="72"/>
      <c r="UFL844" s="72"/>
      <c r="UFM844" s="72"/>
      <c r="UFN844" s="72"/>
      <c r="UFO844" s="72"/>
      <c r="UFP844" s="72"/>
      <c r="UFQ844" s="71"/>
      <c r="UFR844" s="71"/>
      <c r="UFS844" s="71"/>
      <c r="UFT844" s="71"/>
      <c r="UFU844" s="71"/>
      <c r="UFV844" s="71"/>
      <c r="UFW844" s="71"/>
      <c r="UFX844" s="72"/>
      <c r="UFY844" s="72"/>
      <c r="UFZ844" s="72"/>
      <c r="UGA844" s="72"/>
      <c r="UGB844" s="72"/>
      <c r="UGC844" s="72"/>
      <c r="UGD844" s="72"/>
      <c r="UGE844" s="72"/>
      <c r="UGF844" s="72"/>
      <c r="UGG844" s="71"/>
      <c r="UGH844" s="71"/>
      <c r="UGI844" s="71"/>
      <c r="UGJ844" s="71"/>
      <c r="UGK844" s="71"/>
      <c r="UGL844" s="71"/>
      <c r="UGM844" s="71"/>
      <c r="UGN844" s="72"/>
      <c r="UGO844" s="72"/>
      <c r="UGP844" s="72"/>
      <c r="UGQ844" s="72"/>
      <c r="UGR844" s="72"/>
      <c r="UGS844" s="72"/>
      <c r="UGT844" s="72"/>
      <c r="UGU844" s="72"/>
      <c r="UGV844" s="72"/>
      <c r="UGW844" s="71"/>
      <c r="UGX844" s="71"/>
      <c r="UGY844" s="71"/>
      <c r="UGZ844" s="71"/>
      <c r="UHA844" s="71"/>
      <c r="UHB844" s="71"/>
      <c r="UHC844" s="71"/>
      <c r="UHD844" s="72"/>
      <c r="UHE844" s="72"/>
      <c r="UHF844" s="72"/>
      <c r="UHG844" s="72"/>
      <c r="UHH844" s="72"/>
      <c r="UHI844" s="72"/>
      <c r="UHJ844" s="72"/>
      <c r="UHK844" s="72"/>
      <c r="UHL844" s="72"/>
      <c r="UHM844" s="71"/>
      <c r="UHN844" s="71"/>
      <c r="UHO844" s="71"/>
      <c r="UHP844" s="71"/>
      <c r="UHQ844" s="71"/>
      <c r="UHR844" s="71"/>
      <c r="UHS844" s="71"/>
      <c r="UHT844" s="72"/>
      <c r="UHU844" s="72"/>
      <c r="UHV844" s="72"/>
      <c r="UHW844" s="72"/>
      <c r="UHX844" s="72"/>
      <c r="UHY844" s="72"/>
      <c r="UHZ844" s="72"/>
      <c r="UIA844" s="72"/>
      <c r="UIB844" s="72"/>
      <c r="UIC844" s="71"/>
      <c r="UID844" s="71"/>
      <c r="UIE844" s="71"/>
      <c r="UIF844" s="71"/>
      <c r="UIG844" s="71"/>
      <c r="UIH844" s="71"/>
      <c r="UII844" s="71"/>
      <c r="UIJ844" s="72"/>
      <c r="UIK844" s="72"/>
      <c r="UIL844" s="72"/>
      <c r="UIM844" s="72"/>
      <c r="UIN844" s="72"/>
      <c r="UIO844" s="72"/>
      <c r="UIP844" s="72"/>
      <c r="UIQ844" s="72"/>
      <c r="UIR844" s="72"/>
      <c r="UIS844" s="71"/>
      <c r="UIT844" s="71"/>
      <c r="UIU844" s="71"/>
      <c r="UIV844" s="71"/>
      <c r="UIW844" s="71"/>
      <c r="UIX844" s="71"/>
      <c r="UIY844" s="71"/>
      <c r="UIZ844" s="72"/>
      <c r="UJA844" s="72"/>
      <c r="UJB844" s="72"/>
      <c r="UJC844" s="72"/>
      <c r="UJD844" s="72"/>
      <c r="UJE844" s="72"/>
      <c r="UJF844" s="72"/>
      <c r="UJG844" s="72"/>
      <c r="UJH844" s="72"/>
      <c r="UJI844" s="71"/>
      <c r="UJJ844" s="71"/>
      <c r="UJK844" s="71"/>
      <c r="UJL844" s="71"/>
      <c r="UJM844" s="71"/>
      <c r="UJN844" s="71"/>
      <c r="UJO844" s="71"/>
      <c r="UJP844" s="72"/>
      <c r="UJQ844" s="72"/>
      <c r="UJR844" s="72"/>
      <c r="UJS844" s="72"/>
      <c r="UJT844" s="72"/>
      <c r="UJU844" s="72"/>
      <c r="UJV844" s="72"/>
      <c r="UJW844" s="72"/>
      <c r="UJX844" s="72"/>
      <c r="UJY844" s="71"/>
      <c r="UJZ844" s="71"/>
      <c r="UKA844" s="71"/>
      <c r="UKB844" s="71"/>
      <c r="UKC844" s="71"/>
      <c r="UKD844" s="71"/>
      <c r="UKE844" s="71"/>
      <c r="UKF844" s="72"/>
      <c r="UKG844" s="72"/>
      <c r="UKH844" s="72"/>
      <c r="UKI844" s="72"/>
      <c r="UKJ844" s="72"/>
      <c r="UKK844" s="72"/>
      <c r="UKL844" s="72"/>
      <c r="UKM844" s="72"/>
      <c r="UKN844" s="72"/>
      <c r="UKO844" s="71"/>
      <c r="UKP844" s="71"/>
      <c r="UKQ844" s="71"/>
      <c r="UKR844" s="71"/>
      <c r="UKS844" s="71"/>
      <c r="UKT844" s="71"/>
      <c r="UKU844" s="71"/>
      <c r="UKV844" s="72"/>
      <c r="UKW844" s="72"/>
      <c r="UKX844" s="72"/>
      <c r="UKY844" s="72"/>
      <c r="UKZ844" s="72"/>
      <c r="ULA844" s="72"/>
      <c r="ULB844" s="72"/>
      <c r="ULC844" s="72"/>
      <c r="ULD844" s="72"/>
      <c r="ULE844" s="71"/>
      <c r="ULF844" s="71"/>
      <c r="ULG844" s="71"/>
      <c r="ULH844" s="71"/>
      <c r="ULI844" s="71"/>
      <c r="ULJ844" s="71"/>
      <c r="ULK844" s="71"/>
      <c r="ULL844" s="72"/>
      <c r="ULM844" s="72"/>
      <c r="ULN844" s="72"/>
      <c r="ULO844" s="72"/>
      <c r="ULP844" s="72"/>
      <c r="ULQ844" s="72"/>
      <c r="ULR844" s="72"/>
      <c r="ULS844" s="72"/>
      <c r="ULT844" s="72"/>
      <c r="ULU844" s="71"/>
      <c r="ULV844" s="71"/>
      <c r="ULW844" s="71"/>
      <c r="ULX844" s="71"/>
      <c r="ULY844" s="71"/>
      <c r="ULZ844" s="71"/>
      <c r="UMA844" s="71"/>
      <c r="UMB844" s="72"/>
      <c r="UMC844" s="72"/>
      <c r="UMD844" s="72"/>
      <c r="UME844" s="72"/>
      <c r="UMF844" s="72"/>
      <c r="UMG844" s="72"/>
      <c r="UMH844" s="72"/>
      <c r="UMI844" s="72"/>
      <c r="UMJ844" s="72"/>
      <c r="UMK844" s="71"/>
      <c r="UML844" s="71"/>
      <c r="UMM844" s="71"/>
      <c r="UMN844" s="71"/>
      <c r="UMO844" s="71"/>
      <c r="UMP844" s="71"/>
      <c r="UMQ844" s="71"/>
      <c r="UMR844" s="72"/>
      <c r="UMS844" s="72"/>
      <c r="UMT844" s="72"/>
      <c r="UMU844" s="72"/>
      <c r="UMV844" s="72"/>
      <c r="UMW844" s="72"/>
      <c r="UMX844" s="72"/>
      <c r="UMY844" s="72"/>
      <c r="UMZ844" s="72"/>
      <c r="UNA844" s="71"/>
      <c r="UNB844" s="71"/>
      <c r="UNC844" s="71"/>
      <c r="UND844" s="71"/>
      <c r="UNE844" s="71"/>
      <c r="UNF844" s="71"/>
      <c r="UNG844" s="71"/>
      <c r="UNH844" s="72"/>
      <c r="UNI844" s="72"/>
      <c r="UNJ844" s="72"/>
      <c r="UNK844" s="72"/>
      <c r="UNL844" s="72"/>
      <c r="UNM844" s="72"/>
      <c r="UNN844" s="72"/>
      <c r="UNO844" s="72"/>
      <c r="UNP844" s="72"/>
      <c r="UNQ844" s="71"/>
      <c r="UNR844" s="71"/>
      <c r="UNS844" s="71"/>
      <c r="UNT844" s="71"/>
      <c r="UNU844" s="71"/>
      <c r="UNV844" s="71"/>
      <c r="UNW844" s="71"/>
      <c r="UNX844" s="72"/>
      <c r="UNY844" s="72"/>
      <c r="UNZ844" s="72"/>
      <c r="UOA844" s="72"/>
      <c r="UOB844" s="72"/>
      <c r="UOC844" s="72"/>
      <c r="UOD844" s="72"/>
      <c r="UOE844" s="72"/>
      <c r="UOF844" s="72"/>
      <c r="UOG844" s="71"/>
      <c r="UOH844" s="71"/>
      <c r="UOI844" s="71"/>
      <c r="UOJ844" s="71"/>
      <c r="UOK844" s="71"/>
      <c r="UOL844" s="71"/>
      <c r="UOM844" s="71"/>
      <c r="UON844" s="72"/>
      <c r="UOO844" s="72"/>
      <c r="UOP844" s="72"/>
      <c r="UOQ844" s="72"/>
      <c r="UOR844" s="72"/>
      <c r="UOS844" s="72"/>
      <c r="UOT844" s="72"/>
      <c r="UOU844" s="72"/>
      <c r="UOV844" s="72"/>
      <c r="UOW844" s="71"/>
      <c r="UOX844" s="71"/>
      <c r="UOY844" s="71"/>
      <c r="UOZ844" s="71"/>
      <c r="UPA844" s="71"/>
      <c r="UPB844" s="71"/>
      <c r="UPC844" s="71"/>
      <c r="UPD844" s="72"/>
      <c r="UPE844" s="72"/>
      <c r="UPF844" s="72"/>
      <c r="UPG844" s="72"/>
      <c r="UPH844" s="72"/>
      <c r="UPI844" s="72"/>
      <c r="UPJ844" s="72"/>
      <c r="UPK844" s="72"/>
      <c r="UPL844" s="72"/>
      <c r="UPM844" s="71"/>
      <c r="UPN844" s="71"/>
      <c r="UPO844" s="71"/>
      <c r="UPP844" s="71"/>
      <c r="UPQ844" s="71"/>
      <c r="UPR844" s="71"/>
      <c r="UPS844" s="71"/>
      <c r="UPT844" s="72"/>
      <c r="UPU844" s="72"/>
      <c r="UPV844" s="72"/>
      <c r="UPW844" s="72"/>
      <c r="UPX844" s="72"/>
      <c r="UPY844" s="72"/>
      <c r="UPZ844" s="72"/>
      <c r="UQA844" s="72"/>
      <c r="UQB844" s="72"/>
      <c r="UQC844" s="71"/>
      <c r="UQD844" s="71"/>
      <c r="UQE844" s="71"/>
      <c r="UQF844" s="71"/>
      <c r="UQG844" s="71"/>
      <c r="UQH844" s="71"/>
      <c r="UQI844" s="71"/>
      <c r="UQJ844" s="72"/>
      <c r="UQK844" s="72"/>
      <c r="UQL844" s="72"/>
      <c r="UQM844" s="72"/>
      <c r="UQN844" s="72"/>
      <c r="UQO844" s="72"/>
      <c r="UQP844" s="72"/>
      <c r="UQQ844" s="72"/>
      <c r="UQR844" s="72"/>
      <c r="UQS844" s="71"/>
      <c r="UQT844" s="71"/>
      <c r="UQU844" s="71"/>
      <c r="UQV844" s="71"/>
      <c r="UQW844" s="71"/>
      <c r="UQX844" s="71"/>
      <c r="UQY844" s="71"/>
      <c r="UQZ844" s="72"/>
      <c r="URA844" s="72"/>
      <c r="URB844" s="72"/>
      <c r="URC844" s="72"/>
      <c r="URD844" s="72"/>
      <c r="URE844" s="72"/>
      <c r="URF844" s="72"/>
      <c r="URG844" s="72"/>
      <c r="URH844" s="72"/>
      <c r="URI844" s="71"/>
      <c r="URJ844" s="71"/>
      <c r="URK844" s="71"/>
      <c r="URL844" s="71"/>
      <c r="URM844" s="71"/>
      <c r="URN844" s="71"/>
      <c r="URO844" s="71"/>
      <c r="URP844" s="72"/>
      <c r="URQ844" s="72"/>
      <c r="URR844" s="72"/>
      <c r="URS844" s="72"/>
      <c r="URT844" s="72"/>
      <c r="URU844" s="72"/>
      <c r="URV844" s="72"/>
      <c r="URW844" s="72"/>
      <c r="URX844" s="72"/>
      <c r="URY844" s="71"/>
      <c r="URZ844" s="71"/>
      <c r="USA844" s="71"/>
      <c r="USB844" s="71"/>
      <c r="USC844" s="71"/>
      <c r="USD844" s="71"/>
      <c r="USE844" s="71"/>
      <c r="USF844" s="72"/>
      <c r="USG844" s="72"/>
      <c r="USH844" s="72"/>
      <c r="USI844" s="72"/>
      <c r="USJ844" s="72"/>
      <c r="USK844" s="72"/>
      <c r="USL844" s="72"/>
      <c r="USM844" s="72"/>
      <c r="USN844" s="72"/>
      <c r="USO844" s="71"/>
      <c r="USP844" s="71"/>
      <c r="USQ844" s="71"/>
      <c r="USR844" s="71"/>
      <c r="USS844" s="71"/>
      <c r="UST844" s="71"/>
      <c r="USU844" s="71"/>
      <c r="USV844" s="72"/>
      <c r="USW844" s="72"/>
      <c r="USX844" s="72"/>
      <c r="USY844" s="72"/>
      <c r="USZ844" s="72"/>
      <c r="UTA844" s="72"/>
      <c r="UTB844" s="72"/>
      <c r="UTC844" s="72"/>
      <c r="UTD844" s="72"/>
      <c r="UTE844" s="71"/>
      <c r="UTF844" s="71"/>
      <c r="UTG844" s="71"/>
      <c r="UTH844" s="71"/>
      <c r="UTI844" s="71"/>
      <c r="UTJ844" s="71"/>
      <c r="UTK844" s="71"/>
      <c r="UTL844" s="72"/>
      <c r="UTM844" s="72"/>
      <c r="UTN844" s="72"/>
      <c r="UTO844" s="72"/>
      <c r="UTP844" s="72"/>
      <c r="UTQ844" s="72"/>
      <c r="UTR844" s="72"/>
      <c r="UTS844" s="72"/>
      <c r="UTT844" s="72"/>
      <c r="UTU844" s="71"/>
      <c r="UTV844" s="71"/>
      <c r="UTW844" s="71"/>
      <c r="UTX844" s="71"/>
      <c r="UTY844" s="71"/>
      <c r="UTZ844" s="71"/>
      <c r="UUA844" s="71"/>
      <c r="UUB844" s="72"/>
      <c r="UUC844" s="72"/>
      <c r="UUD844" s="72"/>
      <c r="UUE844" s="72"/>
      <c r="UUF844" s="72"/>
      <c r="UUG844" s="72"/>
      <c r="UUH844" s="72"/>
      <c r="UUI844" s="72"/>
      <c r="UUJ844" s="72"/>
      <c r="UUK844" s="71"/>
      <c r="UUL844" s="71"/>
      <c r="UUM844" s="71"/>
      <c r="UUN844" s="71"/>
      <c r="UUO844" s="71"/>
      <c r="UUP844" s="71"/>
      <c r="UUQ844" s="71"/>
      <c r="UUR844" s="72"/>
      <c r="UUS844" s="72"/>
      <c r="UUT844" s="72"/>
      <c r="UUU844" s="72"/>
      <c r="UUV844" s="72"/>
      <c r="UUW844" s="72"/>
      <c r="UUX844" s="72"/>
      <c r="UUY844" s="72"/>
      <c r="UUZ844" s="72"/>
      <c r="UVA844" s="71"/>
      <c r="UVB844" s="71"/>
      <c r="UVC844" s="71"/>
      <c r="UVD844" s="71"/>
      <c r="UVE844" s="71"/>
      <c r="UVF844" s="71"/>
      <c r="UVG844" s="71"/>
      <c r="UVH844" s="72"/>
      <c r="UVI844" s="72"/>
      <c r="UVJ844" s="72"/>
      <c r="UVK844" s="72"/>
      <c r="UVL844" s="72"/>
      <c r="UVM844" s="72"/>
      <c r="UVN844" s="72"/>
      <c r="UVO844" s="72"/>
      <c r="UVP844" s="72"/>
      <c r="UVQ844" s="71"/>
      <c r="UVR844" s="71"/>
      <c r="UVS844" s="71"/>
      <c r="UVT844" s="71"/>
      <c r="UVU844" s="71"/>
      <c r="UVV844" s="71"/>
      <c r="UVW844" s="71"/>
      <c r="UVX844" s="72"/>
      <c r="UVY844" s="72"/>
      <c r="UVZ844" s="72"/>
      <c r="UWA844" s="72"/>
      <c r="UWB844" s="72"/>
      <c r="UWC844" s="72"/>
      <c r="UWD844" s="72"/>
      <c r="UWE844" s="72"/>
      <c r="UWF844" s="72"/>
      <c r="UWG844" s="71"/>
      <c r="UWH844" s="71"/>
      <c r="UWI844" s="71"/>
      <c r="UWJ844" s="71"/>
      <c r="UWK844" s="71"/>
      <c r="UWL844" s="71"/>
      <c r="UWM844" s="71"/>
      <c r="UWN844" s="72"/>
      <c r="UWO844" s="72"/>
      <c r="UWP844" s="72"/>
      <c r="UWQ844" s="72"/>
      <c r="UWR844" s="72"/>
      <c r="UWS844" s="72"/>
      <c r="UWT844" s="72"/>
      <c r="UWU844" s="72"/>
      <c r="UWV844" s="72"/>
      <c r="UWW844" s="71"/>
      <c r="UWX844" s="71"/>
      <c r="UWY844" s="71"/>
      <c r="UWZ844" s="71"/>
      <c r="UXA844" s="71"/>
      <c r="UXB844" s="71"/>
      <c r="UXC844" s="71"/>
      <c r="UXD844" s="72"/>
      <c r="UXE844" s="72"/>
      <c r="UXF844" s="72"/>
      <c r="UXG844" s="72"/>
      <c r="UXH844" s="72"/>
      <c r="UXI844" s="72"/>
      <c r="UXJ844" s="72"/>
      <c r="UXK844" s="72"/>
      <c r="UXL844" s="72"/>
      <c r="UXM844" s="71"/>
      <c r="UXN844" s="71"/>
      <c r="UXO844" s="71"/>
      <c r="UXP844" s="71"/>
      <c r="UXQ844" s="71"/>
      <c r="UXR844" s="71"/>
      <c r="UXS844" s="71"/>
      <c r="UXT844" s="72"/>
      <c r="UXU844" s="72"/>
      <c r="UXV844" s="72"/>
      <c r="UXW844" s="72"/>
      <c r="UXX844" s="72"/>
      <c r="UXY844" s="72"/>
      <c r="UXZ844" s="72"/>
      <c r="UYA844" s="72"/>
      <c r="UYB844" s="72"/>
      <c r="UYC844" s="71"/>
      <c r="UYD844" s="71"/>
      <c r="UYE844" s="71"/>
      <c r="UYF844" s="71"/>
      <c r="UYG844" s="71"/>
      <c r="UYH844" s="71"/>
      <c r="UYI844" s="71"/>
      <c r="UYJ844" s="72"/>
      <c r="UYK844" s="72"/>
      <c r="UYL844" s="72"/>
      <c r="UYM844" s="72"/>
      <c r="UYN844" s="72"/>
      <c r="UYO844" s="72"/>
      <c r="UYP844" s="72"/>
      <c r="UYQ844" s="72"/>
      <c r="UYR844" s="72"/>
      <c r="UYS844" s="71"/>
      <c r="UYT844" s="71"/>
      <c r="UYU844" s="71"/>
      <c r="UYV844" s="71"/>
      <c r="UYW844" s="71"/>
      <c r="UYX844" s="71"/>
      <c r="UYY844" s="71"/>
      <c r="UYZ844" s="72"/>
      <c r="UZA844" s="72"/>
      <c r="UZB844" s="72"/>
      <c r="UZC844" s="72"/>
      <c r="UZD844" s="72"/>
      <c r="UZE844" s="72"/>
      <c r="UZF844" s="72"/>
      <c r="UZG844" s="72"/>
      <c r="UZH844" s="72"/>
      <c r="UZI844" s="71"/>
      <c r="UZJ844" s="71"/>
      <c r="UZK844" s="71"/>
      <c r="UZL844" s="71"/>
      <c r="UZM844" s="71"/>
      <c r="UZN844" s="71"/>
      <c r="UZO844" s="71"/>
      <c r="UZP844" s="72"/>
      <c r="UZQ844" s="72"/>
      <c r="UZR844" s="72"/>
      <c r="UZS844" s="72"/>
      <c r="UZT844" s="72"/>
      <c r="UZU844" s="72"/>
      <c r="UZV844" s="72"/>
      <c r="UZW844" s="72"/>
      <c r="UZX844" s="72"/>
      <c r="UZY844" s="71"/>
      <c r="UZZ844" s="71"/>
      <c r="VAA844" s="71"/>
      <c r="VAB844" s="71"/>
      <c r="VAC844" s="71"/>
      <c r="VAD844" s="71"/>
      <c r="VAE844" s="71"/>
      <c r="VAF844" s="72"/>
      <c r="VAG844" s="72"/>
      <c r="VAH844" s="72"/>
      <c r="VAI844" s="72"/>
      <c r="VAJ844" s="72"/>
      <c r="VAK844" s="72"/>
      <c r="VAL844" s="72"/>
      <c r="VAM844" s="72"/>
      <c r="VAN844" s="72"/>
      <c r="VAO844" s="71"/>
      <c r="VAP844" s="71"/>
      <c r="VAQ844" s="71"/>
      <c r="VAR844" s="71"/>
      <c r="VAS844" s="71"/>
      <c r="VAT844" s="71"/>
      <c r="VAU844" s="71"/>
      <c r="VAV844" s="72"/>
      <c r="VAW844" s="72"/>
      <c r="VAX844" s="72"/>
      <c r="VAY844" s="72"/>
      <c r="VAZ844" s="72"/>
      <c r="VBA844" s="72"/>
      <c r="VBB844" s="72"/>
      <c r="VBC844" s="72"/>
      <c r="VBD844" s="72"/>
      <c r="VBE844" s="71"/>
      <c r="VBF844" s="71"/>
      <c r="VBG844" s="71"/>
      <c r="VBH844" s="71"/>
      <c r="VBI844" s="71"/>
      <c r="VBJ844" s="71"/>
      <c r="VBK844" s="71"/>
      <c r="VBL844" s="72"/>
      <c r="VBM844" s="72"/>
      <c r="VBN844" s="72"/>
      <c r="VBO844" s="72"/>
      <c r="VBP844" s="72"/>
      <c r="VBQ844" s="72"/>
      <c r="VBR844" s="72"/>
      <c r="VBS844" s="72"/>
      <c r="VBT844" s="72"/>
      <c r="VBU844" s="71"/>
      <c r="VBV844" s="71"/>
      <c r="VBW844" s="71"/>
      <c r="VBX844" s="71"/>
      <c r="VBY844" s="71"/>
      <c r="VBZ844" s="71"/>
      <c r="VCA844" s="71"/>
      <c r="VCB844" s="72"/>
      <c r="VCC844" s="72"/>
      <c r="VCD844" s="72"/>
      <c r="VCE844" s="72"/>
      <c r="VCF844" s="72"/>
      <c r="VCG844" s="72"/>
      <c r="VCH844" s="72"/>
      <c r="VCI844" s="72"/>
      <c r="VCJ844" s="72"/>
      <c r="VCK844" s="71"/>
      <c r="VCL844" s="71"/>
      <c r="VCM844" s="71"/>
      <c r="VCN844" s="71"/>
      <c r="VCO844" s="71"/>
      <c r="VCP844" s="71"/>
      <c r="VCQ844" s="71"/>
      <c r="VCR844" s="72"/>
      <c r="VCS844" s="72"/>
      <c r="VCT844" s="72"/>
      <c r="VCU844" s="72"/>
      <c r="VCV844" s="72"/>
      <c r="VCW844" s="72"/>
      <c r="VCX844" s="72"/>
      <c r="VCY844" s="72"/>
      <c r="VCZ844" s="72"/>
      <c r="VDA844" s="71"/>
      <c r="VDB844" s="71"/>
      <c r="VDC844" s="71"/>
      <c r="VDD844" s="71"/>
      <c r="VDE844" s="71"/>
      <c r="VDF844" s="71"/>
      <c r="VDG844" s="71"/>
      <c r="VDH844" s="72"/>
      <c r="VDI844" s="72"/>
      <c r="VDJ844" s="72"/>
      <c r="VDK844" s="72"/>
      <c r="VDL844" s="72"/>
      <c r="VDM844" s="72"/>
      <c r="VDN844" s="72"/>
      <c r="VDO844" s="72"/>
      <c r="VDP844" s="72"/>
      <c r="VDQ844" s="71"/>
      <c r="VDR844" s="71"/>
      <c r="VDS844" s="71"/>
      <c r="VDT844" s="71"/>
      <c r="VDU844" s="71"/>
      <c r="VDV844" s="71"/>
      <c r="VDW844" s="71"/>
      <c r="VDX844" s="72"/>
      <c r="VDY844" s="72"/>
      <c r="VDZ844" s="72"/>
      <c r="VEA844" s="72"/>
      <c r="VEB844" s="72"/>
      <c r="VEC844" s="72"/>
      <c r="VED844" s="72"/>
      <c r="VEE844" s="72"/>
      <c r="VEF844" s="72"/>
      <c r="VEG844" s="71"/>
      <c r="VEH844" s="71"/>
      <c r="VEI844" s="71"/>
      <c r="VEJ844" s="71"/>
      <c r="VEK844" s="71"/>
      <c r="VEL844" s="71"/>
      <c r="VEM844" s="71"/>
      <c r="VEN844" s="72"/>
      <c r="VEO844" s="72"/>
      <c r="VEP844" s="72"/>
      <c r="VEQ844" s="72"/>
      <c r="VER844" s="72"/>
      <c r="VES844" s="72"/>
      <c r="VET844" s="72"/>
      <c r="VEU844" s="72"/>
      <c r="VEV844" s="72"/>
      <c r="VEW844" s="71"/>
      <c r="VEX844" s="71"/>
      <c r="VEY844" s="71"/>
      <c r="VEZ844" s="71"/>
      <c r="VFA844" s="71"/>
      <c r="VFB844" s="71"/>
      <c r="VFC844" s="71"/>
      <c r="VFD844" s="72"/>
      <c r="VFE844" s="72"/>
      <c r="VFF844" s="72"/>
      <c r="VFG844" s="72"/>
      <c r="VFH844" s="72"/>
      <c r="VFI844" s="72"/>
      <c r="VFJ844" s="72"/>
      <c r="VFK844" s="72"/>
      <c r="VFL844" s="72"/>
      <c r="VFM844" s="71"/>
      <c r="VFN844" s="71"/>
      <c r="VFO844" s="71"/>
      <c r="VFP844" s="71"/>
      <c r="VFQ844" s="71"/>
      <c r="VFR844" s="71"/>
      <c r="VFS844" s="71"/>
      <c r="VFT844" s="72"/>
      <c r="VFU844" s="72"/>
      <c r="VFV844" s="72"/>
      <c r="VFW844" s="72"/>
      <c r="VFX844" s="72"/>
      <c r="VFY844" s="72"/>
      <c r="VFZ844" s="72"/>
      <c r="VGA844" s="72"/>
      <c r="VGB844" s="72"/>
      <c r="VGC844" s="71"/>
      <c r="VGD844" s="71"/>
      <c r="VGE844" s="71"/>
      <c r="VGF844" s="71"/>
      <c r="VGG844" s="71"/>
      <c r="VGH844" s="71"/>
      <c r="VGI844" s="71"/>
      <c r="VGJ844" s="72"/>
      <c r="VGK844" s="72"/>
      <c r="VGL844" s="72"/>
      <c r="VGM844" s="72"/>
      <c r="VGN844" s="72"/>
      <c r="VGO844" s="72"/>
      <c r="VGP844" s="72"/>
      <c r="VGQ844" s="72"/>
      <c r="VGR844" s="72"/>
      <c r="VGS844" s="71"/>
      <c r="VGT844" s="71"/>
      <c r="VGU844" s="71"/>
      <c r="VGV844" s="71"/>
      <c r="VGW844" s="71"/>
      <c r="VGX844" s="71"/>
      <c r="VGY844" s="71"/>
      <c r="VGZ844" s="72"/>
      <c r="VHA844" s="72"/>
      <c r="VHB844" s="72"/>
      <c r="VHC844" s="72"/>
      <c r="VHD844" s="72"/>
      <c r="VHE844" s="72"/>
      <c r="VHF844" s="72"/>
      <c r="VHG844" s="72"/>
      <c r="VHH844" s="72"/>
      <c r="VHI844" s="71"/>
      <c r="VHJ844" s="71"/>
      <c r="VHK844" s="71"/>
      <c r="VHL844" s="71"/>
      <c r="VHM844" s="71"/>
      <c r="VHN844" s="71"/>
      <c r="VHO844" s="71"/>
      <c r="VHP844" s="72"/>
      <c r="VHQ844" s="72"/>
      <c r="VHR844" s="72"/>
      <c r="VHS844" s="72"/>
      <c r="VHT844" s="72"/>
      <c r="VHU844" s="72"/>
      <c r="VHV844" s="72"/>
      <c r="VHW844" s="72"/>
      <c r="VHX844" s="72"/>
      <c r="VHY844" s="71"/>
      <c r="VHZ844" s="71"/>
      <c r="VIA844" s="71"/>
      <c r="VIB844" s="71"/>
      <c r="VIC844" s="71"/>
      <c r="VID844" s="71"/>
      <c r="VIE844" s="71"/>
      <c r="VIF844" s="72"/>
      <c r="VIG844" s="72"/>
      <c r="VIH844" s="72"/>
      <c r="VII844" s="72"/>
      <c r="VIJ844" s="72"/>
      <c r="VIK844" s="72"/>
      <c r="VIL844" s="72"/>
      <c r="VIM844" s="72"/>
      <c r="VIN844" s="72"/>
      <c r="VIO844" s="71"/>
      <c r="VIP844" s="71"/>
      <c r="VIQ844" s="71"/>
      <c r="VIR844" s="71"/>
      <c r="VIS844" s="71"/>
      <c r="VIT844" s="71"/>
      <c r="VIU844" s="71"/>
      <c r="VIV844" s="72"/>
      <c r="VIW844" s="72"/>
      <c r="VIX844" s="72"/>
      <c r="VIY844" s="72"/>
      <c r="VIZ844" s="72"/>
      <c r="VJA844" s="72"/>
      <c r="VJB844" s="72"/>
      <c r="VJC844" s="72"/>
      <c r="VJD844" s="72"/>
      <c r="VJE844" s="71"/>
      <c r="VJF844" s="71"/>
      <c r="VJG844" s="71"/>
      <c r="VJH844" s="71"/>
      <c r="VJI844" s="71"/>
      <c r="VJJ844" s="71"/>
      <c r="VJK844" s="71"/>
      <c r="VJL844" s="72"/>
      <c r="VJM844" s="72"/>
      <c r="VJN844" s="72"/>
      <c r="VJO844" s="72"/>
      <c r="VJP844" s="72"/>
      <c r="VJQ844" s="72"/>
      <c r="VJR844" s="72"/>
      <c r="VJS844" s="72"/>
      <c r="VJT844" s="72"/>
      <c r="VJU844" s="71"/>
      <c r="VJV844" s="71"/>
      <c r="VJW844" s="71"/>
      <c r="VJX844" s="71"/>
      <c r="VJY844" s="71"/>
      <c r="VJZ844" s="71"/>
      <c r="VKA844" s="71"/>
      <c r="VKB844" s="72"/>
      <c r="VKC844" s="72"/>
      <c r="VKD844" s="72"/>
      <c r="VKE844" s="72"/>
      <c r="VKF844" s="72"/>
      <c r="VKG844" s="72"/>
      <c r="VKH844" s="72"/>
      <c r="VKI844" s="72"/>
      <c r="VKJ844" s="72"/>
      <c r="VKK844" s="71"/>
      <c r="VKL844" s="71"/>
      <c r="VKM844" s="71"/>
      <c r="VKN844" s="71"/>
      <c r="VKO844" s="71"/>
      <c r="VKP844" s="71"/>
      <c r="VKQ844" s="71"/>
      <c r="VKR844" s="72"/>
      <c r="VKS844" s="72"/>
      <c r="VKT844" s="72"/>
      <c r="VKU844" s="72"/>
      <c r="VKV844" s="72"/>
      <c r="VKW844" s="72"/>
      <c r="VKX844" s="72"/>
      <c r="VKY844" s="72"/>
      <c r="VKZ844" s="72"/>
      <c r="VLA844" s="71"/>
      <c r="VLB844" s="71"/>
      <c r="VLC844" s="71"/>
      <c r="VLD844" s="71"/>
      <c r="VLE844" s="71"/>
      <c r="VLF844" s="71"/>
      <c r="VLG844" s="71"/>
      <c r="VLH844" s="72"/>
      <c r="VLI844" s="72"/>
      <c r="VLJ844" s="72"/>
      <c r="VLK844" s="72"/>
      <c r="VLL844" s="72"/>
      <c r="VLM844" s="72"/>
      <c r="VLN844" s="72"/>
      <c r="VLO844" s="72"/>
      <c r="VLP844" s="72"/>
      <c r="VLQ844" s="71"/>
      <c r="VLR844" s="71"/>
      <c r="VLS844" s="71"/>
      <c r="VLT844" s="71"/>
      <c r="VLU844" s="71"/>
      <c r="VLV844" s="71"/>
      <c r="VLW844" s="71"/>
      <c r="VLX844" s="72"/>
      <c r="VLY844" s="72"/>
      <c r="VLZ844" s="72"/>
      <c r="VMA844" s="72"/>
      <c r="VMB844" s="72"/>
      <c r="VMC844" s="72"/>
      <c r="VMD844" s="72"/>
      <c r="VME844" s="72"/>
      <c r="VMF844" s="72"/>
      <c r="VMG844" s="71"/>
      <c r="VMH844" s="71"/>
      <c r="VMI844" s="71"/>
      <c r="VMJ844" s="71"/>
      <c r="VMK844" s="71"/>
      <c r="VML844" s="71"/>
      <c r="VMM844" s="71"/>
      <c r="VMN844" s="72"/>
      <c r="VMO844" s="72"/>
      <c r="VMP844" s="72"/>
      <c r="VMQ844" s="72"/>
      <c r="VMR844" s="72"/>
      <c r="VMS844" s="72"/>
      <c r="VMT844" s="72"/>
      <c r="VMU844" s="72"/>
      <c r="VMV844" s="72"/>
      <c r="VMW844" s="71"/>
      <c r="VMX844" s="71"/>
      <c r="VMY844" s="71"/>
      <c r="VMZ844" s="71"/>
      <c r="VNA844" s="71"/>
      <c r="VNB844" s="71"/>
      <c r="VNC844" s="71"/>
      <c r="VND844" s="72"/>
      <c r="VNE844" s="72"/>
      <c r="VNF844" s="72"/>
      <c r="VNG844" s="72"/>
      <c r="VNH844" s="72"/>
      <c r="VNI844" s="72"/>
      <c r="VNJ844" s="72"/>
      <c r="VNK844" s="72"/>
      <c r="VNL844" s="72"/>
      <c r="VNM844" s="71"/>
      <c r="VNN844" s="71"/>
      <c r="VNO844" s="71"/>
      <c r="VNP844" s="71"/>
      <c r="VNQ844" s="71"/>
      <c r="VNR844" s="71"/>
      <c r="VNS844" s="71"/>
      <c r="VNT844" s="72"/>
      <c r="VNU844" s="72"/>
      <c r="VNV844" s="72"/>
      <c r="VNW844" s="72"/>
      <c r="VNX844" s="72"/>
      <c r="VNY844" s="72"/>
      <c r="VNZ844" s="72"/>
      <c r="VOA844" s="72"/>
      <c r="VOB844" s="72"/>
      <c r="VOC844" s="71"/>
      <c r="VOD844" s="71"/>
      <c r="VOE844" s="71"/>
      <c r="VOF844" s="71"/>
      <c r="VOG844" s="71"/>
      <c r="VOH844" s="71"/>
      <c r="VOI844" s="71"/>
      <c r="VOJ844" s="72"/>
      <c r="VOK844" s="72"/>
      <c r="VOL844" s="72"/>
      <c r="VOM844" s="72"/>
      <c r="VON844" s="72"/>
      <c r="VOO844" s="72"/>
      <c r="VOP844" s="72"/>
      <c r="VOQ844" s="72"/>
      <c r="VOR844" s="72"/>
      <c r="VOS844" s="71"/>
      <c r="VOT844" s="71"/>
      <c r="VOU844" s="71"/>
      <c r="VOV844" s="71"/>
      <c r="VOW844" s="71"/>
      <c r="VOX844" s="71"/>
      <c r="VOY844" s="71"/>
      <c r="VOZ844" s="72"/>
      <c r="VPA844" s="72"/>
      <c r="VPB844" s="72"/>
      <c r="VPC844" s="72"/>
      <c r="VPD844" s="72"/>
      <c r="VPE844" s="72"/>
      <c r="VPF844" s="72"/>
      <c r="VPG844" s="72"/>
      <c r="VPH844" s="72"/>
      <c r="VPI844" s="71"/>
      <c r="VPJ844" s="71"/>
      <c r="VPK844" s="71"/>
      <c r="VPL844" s="71"/>
      <c r="VPM844" s="71"/>
      <c r="VPN844" s="71"/>
      <c r="VPO844" s="71"/>
      <c r="VPP844" s="72"/>
      <c r="VPQ844" s="72"/>
      <c r="VPR844" s="72"/>
      <c r="VPS844" s="72"/>
      <c r="VPT844" s="72"/>
      <c r="VPU844" s="72"/>
      <c r="VPV844" s="72"/>
      <c r="VPW844" s="72"/>
      <c r="VPX844" s="72"/>
      <c r="VPY844" s="71"/>
      <c r="VPZ844" s="71"/>
      <c r="VQA844" s="71"/>
      <c r="VQB844" s="71"/>
      <c r="VQC844" s="71"/>
      <c r="VQD844" s="71"/>
      <c r="VQE844" s="71"/>
      <c r="VQF844" s="72"/>
      <c r="VQG844" s="72"/>
      <c r="VQH844" s="72"/>
      <c r="VQI844" s="72"/>
      <c r="VQJ844" s="72"/>
      <c r="VQK844" s="72"/>
      <c r="VQL844" s="72"/>
      <c r="VQM844" s="72"/>
      <c r="VQN844" s="72"/>
      <c r="VQO844" s="71"/>
      <c r="VQP844" s="71"/>
      <c r="VQQ844" s="71"/>
      <c r="VQR844" s="71"/>
      <c r="VQS844" s="71"/>
      <c r="VQT844" s="71"/>
      <c r="VQU844" s="71"/>
      <c r="VQV844" s="72"/>
      <c r="VQW844" s="72"/>
      <c r="VQX844" s="72"/>
      <c r="VQY844" s="72"/>
      <c r="VQZ844" s="72"/>
      <c r="VRA844" s="72"/>
      <c r="VRB844" s="72"/>
      <c r="VRC844" s="72"/>
      <c r="VRD844" s="72"/>
      <c r="VRE844" s="71"/>
      <c r="VRF844" s="71"/>
      <c r="VRG844" s="71"/>
      <c r="VRH844" s="71"/>
      <c r="VRI844" s="71"/>
      <c r="VRJ844" s="71"/>
      <c r="VRK844" s="71"/>
      <c r="VRL844" s="72"/>
      <c r="VRM844" s="72"/>
      <c r="VRN844" s="72"/>
      <c r="VRO844" s="72"/>
      <c r="VRP844" s="72"/>
      <c r="VRQ844" s="72"/>
      <c r="VRR844" s="72"/>
      <c r="VRS844" s="72"/>
      <c r="VRT844" s="72"/>
      <c r="VRU844" s="71"/>
      <c r="VRV844" s="71"/>
      <c r="VRW844" s="71"/>
      <c r="VRX844" s="71"/>
      <c r="VRY844" s="71"/>
      <c r="VRZ844" s="71"/>
      <c r="VSA844" s="71"/>
      <c r="VSB844" s="72"/>
      <c r="VSC844" s="72"/>
      <c r="VSD844" s="72"/>
      <c r="VSE844" s="72"/>
      <c r="VSF844" s="72"/>
      <c r="VSG844" s="72"/>
      <c r="VSH844" s="72"/>
      <c r="VSI844" s="72"/>
      <c r="VSJ844" s="72"/>
      <c r="VSK844" s="71"/>
      <c r="VSL844" s="71"/>
      <c r="VSM844" s="71"/>
      <c r="VSN844" s="71"/>
      <c r="VSO844" s="71"/>
      <c r="VSP844" s="71"/>
      <c r="VSQ844" s="71"/>
      <c r="VSR844" s="72"/>
      <c r="VSS844" s="72"/>
      <c r="VST844" s="72"/>
      <c r="VSU844" s="72"/>
      <c r="VSV844" s="72"/>
      <c r="VSW844" s="72"/>
      <c r="VSX844" s="72"/>
      <c r="VSY844" s="72"/>
      <c r="VSZ844" s="72"/>
      <c r="VTA844" s="71"/>
      <c r="VTB844" s="71"/>
      <c r="VTC844" s="71"/>
      <c r="VTD844" s="71"/>
      <c r="VTE844" s="71"/>
      <c r="VTF844" s="71"/>
      <c r="VTG844" s="71"/>
      <c r="VTH844" s="72"/>
      <c r="VTI844" s="72"/>
      <c r="VTJ844" s="72"/>
      <c r="VTK844" s="72"/>
      <c r="VTL844" s="72"/>
      <c r="VTM844" s="72"/>
      <c r="VTN844" s="72"/>
      <c r="VTO844" s="72"/>
      <c r="VTP844" s="72"/>
      <c r="VTQ844" s="71"/>
      <c r="VTR844" s="71"/>
      <c r="VTS844" s="71"/>
      <c r="VTT844" s="71"/>
      <c r="VTU844" s="71"/>
      <c r="VTV844" s="71"/>
      <c r="VTW844" s="71"/>
      <c r="VTX844" s="72"/>
      <c r="VTY844" s="72"/>
      <c r="VTZ844" s="72"/>
      <c r="VUA844" s="72"/>
      <c r="VUB844" s="72"/>
      <c r="VUC844" s="72"/>
      <c r="VUD844" s="72"/>
      <c r="VUE844" s="72"/>
      <c r="VUF844" s="72"/>
      <c r="VUG844" s="71"/>
      <c r="VUH844" s="71"/>
      <c r="VUI844" s="71"/>
      <c r="VUJ844" s="71"/>
      <c r="VUK844" s="71"/>
      <c r="VUL844" s="71"/>
      <c r="VUM844" s="71"/>
      <c r="VUN844" s="72"/>
      <c r="VUO844" s="72"/>
      <c r="VUP844" s="72"/>
      <c r="VUQ844" s="72"/>
      <c r="VUR844" s="72"/>
      <c r="VUS844" s="72"/>
      <c r="VUT844" s="72"/>
      <c r="VUU844" s="72"/>
      <c r="VUV844" s="72"/>
      <c r="VUW844" s="71"/>
      <c r="VUX844" s="71"/>
      <c r="VUY844" s="71"/>
      <c r="VUZ844" s="71"/>
      <c r="VVA844" s="71"/>
      <c r="VVB844" s="71"/>
      <c r="VVC844" s="71"/>
      <c r="VVD844" s="72"/>
      <c r="VVE844" s="72"/>
      <c r="VVF844" s="72"/>
      <c r="VVG844" s="72"/>
      <c r="VVH844" s="72"/>
      <c r="VVI844" s="72"/>
      <c r="VVJ844" s="72"/>
      <c r="VVK844" s="72"/>
      <c r="VVL844" s="72"/>
      <c r="VVM844" s="71"/>
      <c r="VVN844" s="71"/>
      <c r="VVO844" s="71"/>
      <c r="VVP844" s="71"/>
      <c r="VVQ844" s="71"/>
      <c r="VVR844" s="71"/>
      <c r="VVS844" s="71"/>
      <c r="VVT844" s="72"/>
      <c r="VVU844" s="72"/>
      <c r="VVV844" s="72"/>
      <c r="VVW844" s="72"/>
      <c r="VVX844" s="72"/>
      <c r="VVY844" s="72"/>
      <c r="VVZ844" s="72"/>
      <c r="VWA844" s="72"/>
      <c r="VWB844" s="72"/>
      <c r="VWC844" s="71"/>
      <c r="VWD844" s="71"/>
      <c r="VWE844" s="71"/>
      <c r="VWF844" s="71"/>
      <c r="VWG844" s="71"/>
      <c r="VWH844" s="71"/>
      <c r="VWI844" s="71"/>
      <c r="VWJ844" s="72"/>
      <c r="VWK844" s="72"/>
      <c r="VWL844" s="72"/>
      <c r="VWM844" s="72"/>
      <c r="VWN844" s="72"/>
      <c r="VWO844" s="72"/>
      <c r="VWP844" s="72"/>
      <c r="VWQ844" s="72"/>
      <c r="VWR844" s="72"/>
      <c r="VWS844" s="71"/>
      <c r="VWT844" s="71"/>
      <c r="VWU844" s="71"/>
      <c r="VWV844" s="71"/>
      <c r="VWW844" s="71"/>
      <c r="VWX844" s="71"/>
      <c r="VWY844" s="71"/>
      <c r="VWZ844" s="72"/>
      <c r="VXA844" s="72"/>
      <c r="VXB844" s="72"/>
      <c r="VXC844" s="72"/>
      <c r="VXD844" s="72"/>
      <c r="VXE844" s="72"/>
      <c r="VXF844" s="72"/>
      <c r="VXG844" s="72"/>
      <c r="VXH844" s="72"/>
      <c r="VXI844" s="71"/>
      <c r="VXJ844" s="71"/>
      <c r="VXK844" s="71"/>
      <c r="VXL844" s="71"/>
      <c r="VXM844" s="71"/>
      <c r="VXN844" s="71"/>
      <c r="VXO844" s="71"/>
      <c r="VXP844" s="72"/>
      <c r="VXQ844" s="72"/>
      <c r="VXR844" s="72"/>
      <c r="VXS844" s="72"/>
      <c r="VXT844" s="72"/>
      <c r="VXU844" s="72"/>
      <c r="VXV844" s="72"/>
      <c r="VXW844" s="72"/>
      <c r="VXX844" s="72"/>
      <c r="VXY844" s="71"/>
      <c r="VXZ844" s="71"/>
      <c r="VYA844" s="71"/>
      <c r="VYB844" s="71"/>
      <c r="VYC844" s="71"/>
      <c r="VYD844" s="71"/>
      <c r="VYE844" s="71"/>
      <c r="VYF844" s="72"/>
      <c r="VYG844" s="72"/>
      <c r="VYH844" s="72"/>
      <c r="VYI844" s="72"/>
      <c r="VYJ844" s="72"/>
      <c r="VYK844" s="72"/>
      <c r="VYL844" s="72"/>
      <c r="VYM844" s="72"/>
      <c r="VYN844" s="72"/>
      <c r="VYO844" s="71"/>
      <c r="VYP844" s="71"/>
      <c r="VYQ844" s="71"/>
      <c r="VYR844" s="71"/>
      <c r="VYS844" s="71"/>
      <c r="VYT844" s="71"/>
      <c r="VYU844" s="71"/>
      <c r="VYV844" s="72"/>
      <c r="VYW844" s="72"/>
      <c r="VYX844" s="72"/>
      <c r="VYY844" s="72"/>
      <c r="VYZ844" s="72"/>
      <c r="VZA844" s="72"/>
      <c r="VZB844" s="72"/>
      <c r="VZC844" s="72"/>
      <c r="VZD844" s="72"/>
      <c r="VZE844" s="71"/>
      <c r="VZF844" s="71"/>
      <c r="VZG844" s="71"/>
      <c r="VZH844" s="71"/>
      <c r="VZI844" s="71"/>
      <c r="VZJ844" s="71"/>
      <c r="VZK844" s="71"/>
      <c r="VZL844" s="72"/>
      <c r="VZM844" s="72"/>
      <c r="VZN844" s="72"/>
      <c r="VZO844" s="72"/>
      <c r="VZP844" s="72"/>
      <c r="VZQ844" s="72"/>
      <c r="VZR844" s="72"/>
      <c r="VZS844" s="72"/>
      <c r="VZT844" s="72"/>
      <c r="VZU844" s="71"/>
      <c r="VZV844" s="71"/>
      <c r="VZW844" s="71"/>
      <c r="VZX844" s="71"/>
      <c r="VZY844" s="71"/>
      <c r="VZZ844" s="71"/>
      <c r="WAA844" s="71"/>
      <c r="WAB844" s="72"/>
      <c r="WAC844" s="72"/>
      <c r="WAD844" s="72"/>
      <c r="WAE844" s="72"/>
      <c r="WAF844" s="72"/>
      <c r="WAG844" s="72"/>
      <c r="WAH844" s="72"/>
      <c r="WAI844" s="72"/>
      <c r="WAJ844" s="72"/>
      <c r="WAK844" s="71"/>
      <c r="WAL844" s="71"/>
      <c r="WAM844" s="71"/>
      <c r="WAN844" s="71"/>
      <c r="WAO844" s="71"/>
      <c r="WAP844" s="71"/>
      <c r="WAQ844" s="71"/>
      <c r="WAR844" s="72"/>
      <c r="WAS844" s="72"/>
      <c r="WAT844" s="72"/>
      <c r="WAU844" s="72"/>
      <c r="WAV844" s="72"/>
      <c r="WAW844" s="72"/>
      <c r="WAX844" s="72"/>
      <c r="WAY844" s="72"/>
      <c r="WAZ844" s="72"/>
      <c r="WBA844" s="71"/>
      <c r="WBB844" s="71"/>
      <c r="WBC844" s="71"/>
      <c r="WBD844" s="71"/>
      <c r="WBE844" s="71"/>
      <c r="WBF844" s="71"/>
      <c r="WBG844" s="71"/>
      <c r="WBH844" s="72"/>
      <c r="WBI844" s="72"/>
      <c r="WBJ844" s="72"/>
      <c r="WBK844" s="72"/>
      <c r="WBL844" s="72"/>
      <c r="WBM844" s="72"/>
      <c r="WBN844" s="72"/>
      <c r="WBO844" s="72"/>
      <c r="WBP844" s="72"/>
      <c r="WBQ844" s="71"/>
      <c r="WBR844" s="71"/>
      <c r="WBS844" s="71"/>
      <c r="WBT844" s="71"/>
      <c r="WBU844" s="71"/>
      <c r="WBV844" s="71"/>
      <c r="WBW844" s="71"/>
      <c r="WBX844" s="72"/>
      <c r="WBY844" s="72"/>
      <c r="WBZ844" s="72"/>
      <c r="WCA844" s="72"/>
      <c r="WCB844" s="72"/>
      <c r="WCC844" s="72"/>
      <c r="WCD844" s="72"/>
      <c r="WCE844" s="72"/>
      <c r="WCF844" s="72"/>
      <c r="WCG844" s="71"/>
      <c r="WCH844" s="71"/>
      <c r="WCI844" s="71"/>
      <c r="WCJ844" s="71"/>
      <c r="WCK844" s="71"/>
      <c r="WCL844" s="71"/>
      <c r="WCM844" s="71"/>
      <c r="WCN844" s="72"/>
      <c r="WCO844" s="72"/>
      <c r="WCP844" s="72"/>
      <c r="WCQ844" s="72"/>
      <c r="WCR844" s="72"/>
      <c r="WCS844" s="72"/>
      <c r="WCT844" s="72"/>
      <c r="WCU844" s="72"/>
      <c r="WCV844" s="72"/>
      <c r="WCW844" s="71"/>
      <c r="WCX844" s="71"/>
      <c r="WCY844" s="71"/>
      <c r="WCZ844" s="71"/>
      <c r="WDA844" s="71"/>
      <c r="WDB844" s="71"/>
      <c r="WDC844" s="71"/>
      <c r="WDD844" s="72"/>
      <c r="WDE844" s="72"/>
      <c r="WDF844" s="72"/>
      <c r="WDG844" s="72"/>
      <c r="WDH844" s="72"/>
      <c r="WDI844" s="72"/>
      <c r="WDJ844" s="72"/>
      <c r="WDK844" s="72"/>
      <c r="WDL844" s="72"/>
      <c r="WDM844" s="71"/>
      <c r="WDN844" s="71"/>
      <c r="WDO844" s="71"/>
      <c r="WDP844" s="71"/>
      <c r="WDQ844" s="71"/>
      <c r="WDR844" s="71"/>
      <c r="WDS844" s="71"/>
      <c r="WDT844" s="72"/>
      <c r="WDU844" s="72"/>
      <c r="WDV844" s="72"/>
      <c r="WDW844" s="72"/>
      <c r="WDX844" s="72"/>
      <c r="WDY844" s="72"/>
      <c r="WDZ844" s="72"/>
      <c r="WEA844" s="72"/>
      <c r="WEB844" s="72"/>
      <c r="WEC844" s="71"/>
      <c r="WED844" s="71"/>
      <c r="WEE844" s="71"/>
      <c r="WEF844" s="71"/>
      <c r="WEG844" s="71"/>
      <c r="WEH844" s="71"/>
      <c r="WEI844" s="71"/>
      <c r="WEJ844" s="72"/>
      <c r="WEK844" s="72"/>
      <c r="WEL844" s="72"/>
      <c r="WEM844" s="72"/>
      <c r="WEN844" s="72"/>
      <c r="WEO844" s="72"/>
      <c r="WEP844" s="72"/>
      <c r="WEQ844" s="72"/>
      <c r="WER844" s="72"/>
      <c r="WES844" s="71"/>
      <c r="WET844" s="71"/>
      <c r="WEU844" s="71"/>
      <c r="WEV844" s="71"/>
      <c r="WEW844" s="71"/>
      <c r="WEX844" s="71"/>
      <c r="WEY844" s="71"/>
      <c r="WEZ844" s="72"/>
      <c r="WFA844" s="72"/>
      <c r="WFB844" s="72"/>
      <c r="WFC844" s="72"/>
      <c r="WFD844" s="72"/>
      <c r="WFE844" s="72"/>
      <c r="WFF844" s="72"/>
      <c r="WFG844" s="72"/>
      <c r="WFH844" s="72"/>
      <c r="WFI844" s="71"/>
      <c r="WFJ844" s="71"/>
      <c r="WFK844" s="71"/>
      <c r="WFL844" s="71"/>
      <c r="WFM844" s="71"/>
      <c r="WFN844" s="71"/>
      <c r="WFO844" s="71"/>
      <c r="WFP844" s="72"/>
      <c r="WFQ844" s="72"/>
      <c r="WFR844" s="72"/>
      <c r="WFS844" s="72"/>
      <c r="WFT844" s="72"/>
      <c r="WFU844" s="72"/>
      <c r="WFV844" s="72"/>
      <c r="WFW844" s="72"/>
      <c r="WFX844" s="72"/>
      <c r="WFY844" s="71"/>
      <c r="WFZ844" s="71"/>
      <c r="WGA844" s="71"/>
      <c r="WGB844" s="71"/>
      <c r="WGC844" s="71"/>
      <c r="WGD844" s="71"/>
      <c r="WGE844" s="71"/>
      <c r="WGF844" s="72"/>
      <c r="WGG844" s="72"/>
      <c r="WGH844" s="72"/>
      <c r="WGI844" s="72"/>
      <c r="WGJ844" s="72"/>
      <c r="WGK844" s="72"/>
      <c r="WGL844" s="72"/>
      <c r="WGM844" s="72"/>
      <c r="WGN844" s="72"/>
      <c r="WGO844" s="71"/>
      <c r="WGP844" s="71"/>
      <c r="WGQ844" s="71"/>
      <c r="WGR844" s="71"/>
      <c r="WGS844" s="71"/>
      <c r="WGT844" s="71"/>
      <c r="WGU844" s="71"/>
      <c r="WGV844" s="72"/>
      <c r="WGW844" s="72"/>
      <c r="WGX844" s="72"/>
      <c r="WGY844" s="72"/>
      <c r="WGZ844" s="72"/>
      <c r="WHA844" s="72"/>
      <c r="WHB844" s="72"/>
      <c r="WHC844" s="72"/>
      <c r="WHD844" s="72"/>
      <c r="WHE844" s="71"/>
      <c r="WHF844" s="71"/>
      <c r="WHG844" s="71"/>
      <c r="WHH844" s="71"/>
      <c r="WHI844" s="71"/>
      <c r="WHJ844" s="71"/>
      <c r="WHK844" s="71"/>
      <c r="WHL844" s="72"/>
      <c r="WHM844" s="72"/>
      <c r="WHN844" s="72"/>
      <c r="WHO844" s="72"/>
      <c r="WHP844" s="72"/>
      <c r="WHQ844" s="72"/>
      <c r="WHR844" s="72"/>
      <c r="WHS844" s="72"/>
      <c r="WHT844" s="72"/>
      <c r="WHU844" s="71"/>
      <c r="WHV844" s="71"/>
      <c r="WHW844" s="71"/>
      <c r="WHX844" s="71"/>
      <c r="WHY844" s="71"/>
      <c r="WHZ844" s="71"/>
      <c r="WIA844" s="71"/>
      <c r="WIB844" s="72"/>
      <c r="WIC844" s="72"/>
      <c r="WID844" s="72"/>
      <c r="WIE844" s="72"/>
      <c r="WIF844" s="72"/>
      <c r="WIG844" s="72"/>
      <c r="WIH844" s="72"/>
      <c r="WII844" s="72"/>
      <c r="WIJ844" s="72"/>
      <c r="WIK844" s="71"/>
      <c r="WIL844" s="71"/>
      <c r="WIM844" s="71"/>
      <c r="WIN844" s="71"/>
      <c r="WIO844" s="71"/>
      <c r="WIP844" s="71"/>
      <c r="WIQ844" s="71"/>
      <c r="WIR844" s="72"/>
      <c r="WIS844" s="72"/>
      <c r="WIT844" s="72"/>
      <c r="WIU844" s="72"/>
      <c r="WIV844" s="72"/>
      <c r="WIW844" s="72"/>
      <c r="WIX844" s="72"/>
      <c r="WIY844" s="72"/>
      <c r="WIZ844" s="72"/>
      <c r="WJA844" s="71"/>
      <c r="WJB844" s="71"/>
      <c r="WJC844" s="71"/>
      <c r="WJD844" s="71"/>
      <c r="WJE844" s="71"/>
      <c r="WJF844" s="71"/>
      <c r="WJG844" s="71"/>
      <c r="WJH844" s="72"/>
      <c r="WJI844" s="72"/>
      <c r="WJJ844" s="72"/>
      <c r="WJK844" s="72"/>
      <c r="WJL844" s="72"/>
      <c r="WJM844" s="72"/>
      <c r="WJN844" s="72"/>
      <c r="WJO844" s="72"/>
      <c r="WJP844" s="72"/>
      <c r="WJQ844" s="71"/>
      <c r="WJR844" s="71"/>
      <c r="WJS844" s="71"/>
      <c r="WJT844" s="71"/>
      <c r="WJU844" s="71"/>
      <c r="WJV844" s="71"/>
      <c r="WJW844" s="71"/>
      <c r="WJX844" s="72"/>
      <c r="WJY844" s="72"/>
      <c r="WJZ844" s="72"/>
      <c r="WKA844" s="72"/>
      <c r="WKB844" s="72"/>
      <c r="WKC844" s="72"/>
      <c r="WKD844" s="72"/>
      <c r="WKE844" s="72"/>
      <c r="WKF844" s="72"/>
      <c r="WKG844" s="71"/>
      <c r="WKH844" s="71"/>
      <c r="WKI844" s="71"/>
      <c r="WKJ844" s="71"/>
      <c r="WKK844" s="71"/>
      <c r="WKL844" s="71"/>
      <c r="WKM844" s="71"/>
      <c r="WKN844" s="72"/>
      <c r="WKO844" s="72"/>
      <c r="WKP844" s="72"/>
      <c r="WKQ844" s="72"/>
      <c r="WKR844" s="72"/>
      <c r="WKS844" s="72"/>
      <c r="WKT844" s="72"/>
      <c r="WKU844" s="72"/>
      <c r="WKV844" s="72"/>
      <c r="WKW844" s="71"/>
      <c r="WKX844" s="71"/>
      <c r="WKY844" s="71"/>
      <c r="WKZ844" s="71"/>
      <c r="WLA844" s="71"/>
      <c r="WLB844" s="71"/>
      <c r="WLC844" s="71"/>
      <c r="WLD844" s="72"/>
      <c r="WLE844" s="72"/>
      <c r="WLF844" s="72"/>
      <c r="WLG844" s="72"/>
      <c r="WLH844" s="72"/>
      <c r="WLI844" s="72"/>
      <c r="WLJ844" s="72"/>
      <c r="WLK844" s="72"/>
      <c r="WLL844" s="72"/>
      <c r="WLM844" s="71"/>
      <c r="WLN844" s="71"/>
      <c r="WLO844" s="71"/>
      <c r="WLP844" s="71"/>
      <c r="WLQ844" s="71"/>
      <c r="WLR844" s="71"/>
      <c r="WLS844" s="71"/>
      <c r="WLT844" s="72"/>
      <c r="WLU844" s="72"/>
      <c r="WLV844" s="72"/>
      <c r="WLW844" s="72"/>
      <c r="WLX844" s="72"/>
      <c r="WLY844" s="72"/>
      <c r="WLZ844" s="72"/>
      <c r="WMA844" s="72"/>
      <c r="WMB844" s="72"/>
      <c r="WMC844" s="71"/>
      <c r="WMD844" s="71"/>
      <c r="WME844" s="71"/>
      <c r="WMF844" s="71"/>
      <c r="WMG844" s="71"/>
      <c r="WMH844" s="71"/>
      <c r="WMI844" s="71"/>
      <c r="WMJ844" s="72"/>
      <c r="WMK844" s="72"/>
      <c r="WML844" s="72"/>
      <c r="WMM844" s="72"/>
      <c r="WMN844" s="72"/>
      <c r="WMO844" s="72"/>
      <c r="WMP844" s="72"/>
      <c r="WMQ844" s="72"/>
      <c r="WMR844" s="72"/>
      <c r="WMS844" s="71"/>
      <c r="WMT844" s="71"/>
      <c r="WMU844" s="71"/>
      <c r="WMV844" s="71"/>
      <c r="WMW844" s="71"/>
      <c r="WMX844" s="71"/>
      <c r="WMY844" s="71"/>
      <c r="WMZ844" s="72"/>
      <c r="WNA844" s="72"/>
      <c r="WNB844" s="72"/>
      <c r="WNC844" s="72"/>
      <c r="WND844" s="72"/>
      <c r="WNE844" s="72"/>
      <c r="WNF844" s="72"/>
      <c r="WNG844" s="72"/>
      <c r="WNH844" s="72"/>
      <c r="WNI844" s="71"/>
      <c r="WNJ844" s="71"/>
      <c r="WNK844" s="71"/>
      <c r="WNL844" s="71"/>
      <c r="WNM844" s="71"/>
      <c r="WNN844" s="71"/>
      <c r="WNO844" s="71"/>
      <c r="WNP844" s="72"/>
      <c r="WNQ844" s="72"/>
      <c r="WNR844" s="72"/>
      <c r="WNS844" s="72"/>
      <c r="WNT844" s="72"/>
      <c r="WNU844" s="72"/>
      <c r="WNV844" s="72"/>
      <c r="WNW844" s="72"/>
      <c r="WNX844" s="72"/>
      <c r="WNY844" s="71"/>
      <c r="WNZ844" s="71"/>
      <c r="WOA844" s="71"/>
      <c r="WOB844" s="71"/>
      <c r="WOC844" s="71"/>
      <c r="WOD844" s="71"/>
      <c r="WOE844" s="71"/>
      <c r="WOF844" s="72"/>
      <c r="WOG844" s="72"/>
      <c r="WOH844" s="72"/>
      <c r="WOI844" s="72"/>
      <c r="WOJ844" s="72"/>
      <c r="WOK844" s="72"/>
      <c r="WOL844" s="72"/>
      <c r="WOM844" s="72"/>
      <c r="WON844" s="72"/>
      <c r="WOO844" s="71"/>
      <c r="WOP844" s="71"/>
      <c r="WOQ844" s="71"/>
      <c r="WOR844" s="71"/>
      <c r="WOS844" s="71"/>
      <c r="WOT844" s="71"/>
      <c r="WOU844" s="71"/>
      <c r="WOV844" s="72"/>
      <c r="WOW844" s="72"/>
      <c r="WOX844" s="72"/>
      <c r="WOY844" s="72"/>
      <c r="WOZ844" s="72"/>
      <c r="WPA844" s="72"/>
      <c r="WPB844" s="72"/>
      <c r="WPC844" s="72"/>
      <c r="WPD844" s="72"/>
      <c r="WPE844" s="71"/>
      <c r="WPF844" s="71"/>
      <c r="WPG844" s="71"/>
      <c r="WPH844" s="71"/>
      <c r="WPI844" s="71"/>
      <c r="WPJ844" s="71"/>
      <c r="WPK844" s="71"/>
      <c r="WPL844" s="72"/>
      <c r="WPM844" s="72"/>
      <c r="WPN844" s="72"/>
      <c r="WPO844" s="72"/>
      <c r="WPP844" s="72"/>
      <c r="WPQ844" s="72"/>
      <c r="WPR844" s="72"/>
      <c r="WPS844" s="72"/>
      <c r="WPT844" s="72"/>
      <c r="WPU844" s="71"/>
      <c r="WPV844" s="71"/>
      <c r="WPW844" s="71"/>
      <c r="WPX844" s="71"/>
      <c r="WPY844" s="71"/>
      <c r="WPZ844" s="71"/>
      <c r="WQA844" s="71"/>
      <c r="WQB844" s="72"/>
      <c r="WQC844" s="72"/>
      <c r="WQD844" s="72"/>
      <c r="WQE844" s="72"/>
      <c r="WQF844" s="72"/>
      <c r="WQG844" s="72"/>
      <c r="WQH844" s="72"/>
      <c r="WQI844" s="72"/>
      <c r="WQJ844" s="72"/>
      <c r="WQK844" s="71"/>
      <c r="WQL844" s="71"/>
      <c r="WQM844" s="71"/>
      <c r="WQN844" s="71"/>
      <c r="WQO844" s="71"/>
      <c r="WQP844" s="71"/>
      <c r="WQQ844" s="71"/>
      <c r="WQR844" s="72"/>
      <c r="WQS844" s="72"/>
      <c r="WQT844" s="72"/>
      <c r="WQU844" s="72"/>
      <c r="WQV844" s="72"/>
      <c r="WQW844" s="72"/>
      <c r="WQX844" s="72"/>
      <c r="WQY844" s="72"/>
      <c r="WQZ844" s="72"/>
      <c r="WRA844" s="71"/>
      <c r="WRB844" s="71"/>
      <c r="WRC844" s="71"/>
      <c r="WRD844" s="71"/>
      <c r="WRE844" s="71"/>
      <c r="WRF844" s="71"/>
      <c r="WRG844" s="71"/>
      <c r="WRH844" s="72"/>
      <c r="WRI844" s="72"/>
      <c r="WRJ844" s="72"/>
      <c r="WRK844" s="72"/>
      <c r="WRL844" s="72"/>
      <c r="WRM844" s="72"/>
      <c r="WRN844" s="72"/>
      <c r="WRO844" s="72"/>
      <c r="WRP844" s="72"/>
      <c r="WRQ844" s="71"/>
      <c r="WRR844" s="71"/>
      <c r="WRS844" s="71"/>
      <c r="WRT844" s="71"/>
      <c r="WRU844" s="71"/>
      <c r="WRV844" s="71"/>
      <c r="WRW844" s="71"/>
      <c r="WRX844" s="72"/>
      <c r="WRY844" s="72"/>
      <c r="WRZ844" s="72"/>
      <c r="WSA844" s="72"/>
      <c r="WSB844" s="72"/>
      <c r="WSC844" s="72"/>
      <c r="WSD844" s="72"/>
      <c r="WSE844" s="72"/>
      <c r="WSF844" s="72"/>
      <c r="WSG844" s="71"/>
      <c r="WSH844" s="71"/>
      <c r="WSI844" s="71"/>
      <c r="WSJ844" s="71"/>
      <c r="WSK844" s="71"/>
      <c r="WSL844" s="71"/>
      <c r="WSM844" s="71"/>
      <c r="WSN844" s="72"/>
      <c r="WSO844" s="72"/>
      <c r="WSP844" s="72"/>
      <c r="WSQ844" s="72"/>
      <c r="WSR844" s="72"/>
      <c r="WSS844" s="72"/>
      <c r="WST844" s="72"/>
      <c r="WSU844" s="72"/>
      <c r="WSV844" s="72"/>
      <c r="WSW844" s="71"/>
      <c r="WSX844" s="71"/>
      <c r="WSY844" s="71"/>
      <c r="WSZ844" s="71"/>
      <c r="WTA844" s="71"/>
      <c r="WTB844" s="71"/>
      <c r="WTC844" s="71"/>
      <c r="WTD844" s="72"/>
      <c r="WTE844" s="72"/>
      <c r="WTF844" s="72"/>
      <c r="WTG844" s="72"/>
      <c r="WTH844" s="72"/>
      <c r="WTI844" s="72"/>
      <c r="WTJ844" s="72"/>
      <c r="WTK844" s="72"/>
      <c r="WTL844" s="72"/>
      <c r="WTM844" s="71"/>
      <c r="WTN844" s="71"/>
      <c r="WTO844" s="71"/>
      <c r="WTP844" s="71"/>
      <c r="WTQ844" s="71"/>
      <c r="WTR844" s="71"/>
      <c r="WTS844" s="71"/>
      <c r="WTT844" s="72"/>
      <c r="WTU844" s="72"/>
      <c r="WTV844" s="72"/>
      <c r="WTW844" s="72"/>
      <c r="WTX844" s="72"/>
      <c r="WTY844" s="72"/>
      <c r="WTZ844" s="72"/>
      <c r="WUA844" s="72"/>
      <c r="WUB844" s="72"/>
      <c r="WUC844" s="71"/>
      <c r="WUD844" s="71"/>
      <c r="WUE844" s="71"/>
      <c r="WUF844" s="71"/>
      <c r="WUG844" s="71"/>
      <c r="WUH844" s="71"/>
      <c r="WUI844" s="71"/>
      <c r="WUJ844" s="72"/>
      <c r="WUK844" s="72"/>
      <c r="WUL844" s="72"/>
      <c r="WUM844" s="72"/>
      <c r="WUN844" s="72"/>
      <c r="WUO844" s="72"/>
      <c r="WUP844" s="72"/>
      <c r="WUQ844" s="72"/>
      <c r="WUR844" s="72"/>
      <c r="WUS844" s="71"/>
      <c r="WUT844" s="71"/>
      <c r="WUU844" s="71"/>
      <c r="WUV844" s="71"/>
      <c r="WUW844" s="71"/>
      <c r="WUX844" s="71"/>
      <c r="WUY844" s="71"/>
      <c r="WUZ844" s="72"/>
      <c r="WVA844" s="72"/>
      <c r="WVB844" s="72"/>
      <c r="WVC844" s="72"/>
      <c r="WVD844" s="72"/>
      <c r="WVE844" s="72"/>
      <c r="WVF844" s="72"/>
      <c r="WVG844" s="72"/>
      <c r="WVH844" s="72"/>
      <c r="WVI844" s="71"/>
      <c r="WVJ844" s="71"/>
      <c r="WVK844" s="71"/>
      <c r="WVL844" s="71"/>
      <c r="WVM844" s="71"/>
      <c r="WVN844" s="71"/>
      <c r="WVO844" s="71"/>
      <c r="WVP844" s="72"/>
      <c r="WVQ844" s="72"/>
      <c r="WVR844" s="72"/>
      <c r="WVS844" s="72"/>
      <c r="WVT844" s="72"/>
      <c r="WVU844" s="72"/>
      <c r="WVV844" s="72"/>
      <c r="WVW844" s="72"/>
      <c r="WVX844" s="72"/>
      <c r="WVY844" s="71"/>
      <c r="WVZ844" s="71"/>
      <c r="WWA844" s="71"/>
      <c r="WWB844" s="71"/>
      <c r="WWC844" s="71"/>
      <c r="WWD844" s="71"/>
      <c r="WWE844" s="71"/>
      <c r="WWF844" s="72"/>
      <c r="WWG844" s="72"/>
      <c r="WWH844" s="72"/>
      <c r="WWI844" s="72"/>
      <c r="WWJ844" s="72"/>
      <c r="WWK844" s="72"/>
      <c r="WWL844" s="72"/>
      <c r="WWM844" s="72"/>
      <c r="WWN844" s="72"/>
      <c r="WWO844" s="71"/>
      <c r="WWP844" s="71"/>
      <c r="WWQ844" s="71"/>
      <c r="WWR844" s="71"/>
      <c r="WWS844" s="71"/>
      <c r="WWT844" s="71"/>
      <c r="WWU844" s="71"/>
      <c r="WWV844" s="72"/>
      <c r="WWW844" s="72"/>
      <c r="WWX844" s="72"/>
      <c r="WWY844" s="72"/>
      <c r="WWZ844" s="72"/>
      <c r="WXA844" s="72"/>
      <c r="WXB844" s="72"/>
      <c r="WXC844" s="72"/>
      <c r="WXD844" s="72"/>
      <c r="WXE844" s="71"/>
      <c r="WXF844" s="71"/>
      <c r="WXG844" s="71"/>
      <c r="WXH844" s="71"/>
      <c r="WXI844" s="71"/>
      <c r="WXJ844" s="71"/>
      <c r="WXK844" s="71"/>
      <c r="WXL844" s="72"/>
      <c r="WXM844" s="72"/>
      <c r="WXN844" s="72"/>
      <c r="WXO844" s="72"/>
      <c r="WXP844" s="72"/>
      <c r="WXQ844" s="72"/>
      <c r="WXR844" s="72"/>
      <c r="WXS844" s="72"/>
      <c r="WXT844" s="72"/>
      <c r="WXU844" s="71"/>
      <c r="WXV844" s="71"/>
      <c r="WXW844" s="71"/>
      <c r="WXX844" s="71"/>
      <c r="WXY844" s="71"/>
      <c r="WXZ844" s="71"/>
      <c r="WYA844" s="71"/>
      <c r="WYB844" s="72"/>
      <c r="WYC844" s="72"/>
      <c r="WYD844" s="72"/>
      <c r="WYE844" s="72"/>
      <c r="WYF844" s="72"/>
      <c r="WYG844" s="72"/>
      <c r="WYH844" s="72"/>
      <c r="WYI844" s="72"/>
      <c r="WYJ844" s="72"/>
      <c r="WYK844" s="71"/>
      <c r="WYL844" s="71"/>
      <c r="WYM844" s="71"/>
      <c r="WYN844" s="71"/>
      <c r="WYO844" s="71"/>
      <c r="WYP844" s="71"/>
      <c r="WYQ844" s="71"/>
      <c r="WYR844" s="72"/>
      <c r="WYS844" s="72"/>
      <c r="WYT844" s="72"/>
      <c r="WYU844" s="72"/>
      <c r="WYV844" s="72"/>
      <c r="WYW844" s="72"/>
      <c r="WYX844" s="72"/>
      <c r="WYY844" s="72"/>
      <c r="WYZ844" s="72"/>
      <c r="WZA844" s="71"/>
      <c r="WZB844" s="71"/>
      <c r="WZC844" s="71"/>
      <c r="WZD844" s="71"/>
      <c r="WZE844" s="71"/>
      <c r="WZF844" s="71"/>
      <c r="WZG844" s="71"/>
      <c r="WZH844" s="72"/>
      <c r="WZI844" s="72"/>
      <c r="WZJ844" s="72"/>
      <c r="WZK844" s="72"/>
      <c r="WZL844" s="72"/>
      <c r="WZM844" s="72"/>
      <c r="WZN844" s="72"/>
      <c r="WZO844" s="72"/>
      <c r="WZP844" s="72"/>
      <c r="WZQ844" s="71"/>
      <c r="WZR844" s="71"/>
      <c r="WZS844" s="71"/>
      <c r="WZT844" s="71"/>
      <c r="WZU844" s="71"/>
      <c r="WZV844" s="71"/>
      <c r="WZW844" s="71"/>
      <c r="WZX844" s="72"/>
      <c r="WZY844" s="72"/>
      <c r="WZZ844" s="72"/>
      <c r="XAA844" s="72"/>
      <c r="XAB844" s="72"/>
      <c r="XAC844" s="72"/>
      <c r="XAD844" s="72"/>
      <c r="XAE844" s="72"/>
      <c r="XAF844" s="72"/>
      <c r="XAG844" s="71"/>
      <c r="XAH844" s="71"/>
      <c r="XAI844" s="71"/>
      <c r="XAJ844" s="71"/>
      <c r="XAK844" s="71"/>
      <c r="XAL844" s="71"/>
      <c r="XAM844" s="71"/>
      <c r="XAN844" s="72"/>
      <c r="XAO844" s="72"/>
      <c r="XAP844" s="72"/>
      <c r="XAQ844" s="72"/>
      <c r="XAR844" s="72"/>
      <c r="XAS844" s="72"/>
      <c r="XAT844" s="72"/>
      <c r="XAU844" s="72"/>
      <c r="XAV844" s="72"/>
      <c r="XAW844" s="71"/>
      <c r="XAX844" s="71"/>
      <c r="XAY844" s="71"/>
      <c r="XAZ844" s="71"/>
      <c r="XBA844" s="71"/>
      <c r="XBB844" s="71"/>
      <c r="XBC844" s="71"/>
      <c r="XBD844" s="72"/>
      <c r="XBE844" s="72"/>
      <c r="XBF844" s="72"/>
      <c r="XBG844" s="72"/>
      <c r="XBH844" s="72"/>
      <c r="XBI844" s="72"/>
      <c r="XBJ844" s="72"/>
      <c r="XBK844" s="72"/>
      <c r="XBL844" s="72"/>
      <c r="XBM844" s="71"/>
      <c r="XBN844" s="71"/>
      <c r="XBO844" s="71"/>
      <c r="XBP844" s="71"/>
      <c r="XBQ844" s="71"/>
      <c r="XBR844" s="71"/>
      <c r="XBS844" s="71"/>
      <c r="XBT844" s="72"/>
      <c r="XBU844" s="72"/>
      <c r="XBV844" s="72"/>
      <c r="XBW844" s="72"/>
      <c r="XBX844" s="72"/>
      <c r="XBY844" s="72"/>
      <c r="XBZ844" s="72"/>
      <c r="XCA844" s="72"/>
      <c r="XCB844" s="72"/>
      <c r="XCC844" s="71"/>
      <c r="XCD844" s="71"/>
      <c r="XCE844" s="71"/>
      <c r="XCF844" s="71"/>
      <c r="XCG844" s="71"/>
      <c r="XCH844" s="71"/>
      <c r="XCI844" s="71"/>
      <c r="XCJ844" s="72"/>
      <c r="XCK844" s="72"/>
      <c r="XCL844" s="72"/>
      <c r="XCM844" s="72"/>
      <c r="XCN844" s="72"/>
      <c r="XCO844" s="72"/>
      <c r="XCP844" s="72"/>
      <c r="XCQ844" s="72"/>
      <c r="XCR844" s="72"/>
      <c r="XCS844" s="71"/>
      <c r="XCT844" s="71"/>
      <c r="XCU844" s="71"/>
      <c r="XCV844" s="71"/>
      <c r="XCW844" s="71"/>
      <c r="XCX844" s="71"/>
      <c r="XCY844" s="71"/>
      <c r="XCZ844" s="72"/>
      <c r="XDA844" s="72"/>
      <c r="XDB844" s="72"/>
      <c r="XDC844" s="72"/>
      <c r="XDD844" s="72"/>
      <c r="XDE844" s="72"/>
      <c r="XDF844" s="72"/>
      <c r="XDG844" s="72"/>
      <c r="XDH844" s="72"/>
      <c r="XDI844" s="71"/>
      <c r="XDJ844" s="71"/>
      <c r="XDK844" s="71"/>
      <c r="XDL844" s="71"/>
      <c r="XDM844" s="71"/>
      <c r="XDN844" s="71"/>
      <c r="XDO844" s="71"/>
      <c r="XDP844" s="72"/>
      <c r="XDQ844" s="72"/>
      <c r="XDR844" s="72"/>
      <c r="XDS844" s="72"/>
      <c r="XDT844" s="72"/>
      <c r="XDU844" s="72"/>
      <c r="XDV844" s="72"/>
      <c r="XDW844" s="72"/>
      <c r="XDX844" s="72"/>
      <c r="XDY844" s="71"/>
      <c r="XDZ844" s="71"/>
      <c r="XEA844" s="71"/>
      <c r="XEB844" s="71"/>
      <c r="XEC844" s="71"/>
      <c r="XED844" s="71"/>
      <c r="XEE844" s="71"/>
      <c r="XEF844" s="72"/>
      <c r="XEG844" s="72"/>
      <c r="XEH844" s="72"/>
      <c r="XEI844" s="72"/>
      <c r="XEJ844" s="72"/>
      <c r="XEK844" s="72"/>
      <c r="XEL844" s="72"/>
      <c r="XEM844" s="72"/>
      <c r="XEN844" s="72"/>
      <c r="XEO844" s="71"/>
      <c r="XEP844" s="71"/>
      <c r="XEQ844" s="71"/>
      <c r="XER844" s="71"/>
      <c r="XES844" s="71"/>
      <c r="XET844" s="71"/>
      <c r="XEU844" s="71"/>
      <c r="XEV844" s="72"/>
      <c r="XEW844" s="72"/>
      <c r="XEX844" s="72"/>
      <c r="XEY844" s="72"/>
      <c r="XEZ844" s="72"/>
      <c r="XFA844" s="72"/>
      <c r="XFB844" s="72"/>
      <c r="XFC844" s="72"/>
      <c r="XFD844" s="72"/>
    </row>
    <row r="845" spans="1:16384" ht="15" hidden="1" customHeight="1" outlineLevel="2" x14ac:dyDescent="0.25">
      <c r="A845" s="76"/>
      <c r="B845" s="146" t="s">
        <v>704</v>
      </c>
      <c r="C845" s="129" t="s">
        <v>403</v>
      </c>
      <c r="D845" s="145">
        <v>620</v>
      </c>
      <c r="E845" s="146"/>
      <c r="F845" s="146"/>
      <c r="G845" s="148" t="s">
        <v>684</v>
      </c>
      <c r="H845" s="147">
        <v>8343.2199999999993</v>
      </c>
      <c r="I845" s="147">
        <v>8936.25</v>
      </c>
      <c r="J845" s="147">
        <v>8420</v>
      </c>
      <c r="K845" s="147"/>
      <c r="L845" s="147">
        <v>10014</v>
      </c>
      <c r="M845" s="147"/>
      <c r="N845" s="147">
        <v>11810</v>
      </c>
      <c r="O845" s="147">
        <v>12610</v>
      </c>
      <c r="P845" s="147">
        <v>13870</v>
      </c>
    </row>
    <row r="846" spans="1:16384" ht="15" hidden="1" customHeight="1" outlineLevel="2" x14ac:dyDescent="0.25">
      <c r="A846" s="76"/>
      <c r="B846" s="146" t="s">
        <v>704</v>
      </c>
      <c r="C846" s="129" t="s">
        <v>403</v>
      </c>
      <c r="D846" s="154">
        <v>620</v>
      </c>
      <c r="E846" s="146"/>
      <c r="F846" s="155"/>
      <c r="G846" s="156" t="s">
        <v>618</v>
      </c>
      <c r="H846" s="155">
        <v>10650.89</v>
      </c>
      <c r="I846" s="155">
        <v>11123.52</v>
      </c>
      <c r="J846" s="155">
        <v>11113</v>
      </c>
      <c r="K846" s="155"/>
      <c r="L846" s="155">
        <v>11113</v>
      </c>
      <c r="M846" s="157">
        <v>16170</v>
      </c>
      <c r="N846" s="157">
        <v>13500</v>
      </c>
      <c r="O846" s="157">
        <v>16170</v>
      </c>
      <c r="P846" s="157">
        <v>12957</v>
      </c>
    </row>
    <row r="847" spans="1:16384" s="70" customFormat="1" ht="15" hidden="1" customHeight="1" outlineLevel="1" collapsed="1" x14ac:dyDescent="0.25">
      <c r="A847" s="66"/>
      <c r="B847" s="129" t="s">
        <v>704</v>
      </c>
      <c r="C847" s="129" t="s">
        <v>403</v>
      </c>
      <c r="D847" s="129">
        <v>620</v>
      </c>
      <c r="E847" s="129"/>
      <c r="F847" s="129"/>
      <c r="G847" s="130" t="s">
        <v>684</v>
      </c>
      <c r="H847" s="131">
        <f>SUM(H845:H846)</f>
        <v>18994.11</v>
      </c>
      <c r="I847" s="131">
        <v>0</v>
      </c>
      <c r="J847" s="131">
        <f t="shared" ref="J847:P847" si="258">SUM(J845:J846)</f>
        <v>19533</v>
      </c>
      <c r="K847" s="131">
        <f t="shared" si="258"/>
        <v>0</v>
      </c>
      <c r="L847" s="131">
        <f t="shared" si="258"/>
        <v>21127</v>
      </c>
      <c r="M847" s="131">
        <f t="shared" si="258"/>
        <v>16170</v>
      </c>
      <c r="N847" s="131">
        <f t="shared" si="258"/>
        <v>25310</v>
      </c>
      <c r="O847" s="131">
        <f t="shared" si="258"/>
        <v>28780</v>
      </c>
      <c r="P847" s="131">
        <f t="shared" si="258"/>
        <v>26827</v>
      </c>
      <c r="Q847" s="71"/>
      <c r="R847" s="71"/>
      <c r="S847" s="71"/>
      <c r="T847" s="71"/>
      <c r="U847" s="71"/>
      <c r="V847" s="71"/>
      <c r="W847" s="71"/>
      <c r="X847" s="72"/>
      <c r="Y847" s="72"/>
      <c r="Z847" s="72"/>
      <c r="AA847" s="72"/>
      <c r="AB847" s="72"/>
      <c r="AC847" s="72"/>
      <c r="AD847" s="72"/>
      <c r="AE847" s="72"/>
      <c r="AF847" s="72"/>
      <c r="AG847" s="71"/>
      <c r="AH847" s="71"/>
      <c r="AI847" s="71"/>
      <c r="AJ847" s="71"/>
      <c r="AK847" s="71"/>
      <c r="AL847" s="71"/>
      <c r="AM847" s="71"/>
      <c r="AN847" s="72"/>
      <c r="AO847" s="72"/>
      <c r="AP847" s="72"/>
      <c r="AQ847" s="72"/>
      <c r="AR847" s="72"/>
      <c r="AS847" s="72"/>
      <c r="AT847" s="72"/>
      <c r="AU847" s="72"/>
      <c r="AV847" s="72"/>
      <c r="AW847" s="71"/>
      <c r="AX847" s="71"/>
      <c r="AY847" s="71"/>
      <c r="AZ847" s="71"/>
      <c r="BA847" s="71"/>
      <c r="BB847" s="71"/>
      <c r="BC847" s="71"/>
      <c r="BD847" s="72"/>
      <c r="BE847" s="72"/>
      <c r="BF847" s="72"/>
      <c r="BG847" s="72"/>
      <c r="BH847" s="72"/>
      <c r="BI847" s="72"/>
      <c r="BJ847" s="72"/>
      <c r="BK847" s="72"/>
      <c r="BL847" s="72"/>
      <c r="BM847" s="71"/>
      <c r="BN847" s="71"/>
      <c r="BO847" s="71"/>
      <c r="BP847" s="71"/>
      <c r="BQ847" s="71"/>
      <c r="BR847" s="71"/>
      <c r="BS847" s="71"/>
      <c r="BT847" s="72"/>
      <c r="BU847" s="72"/>
      <c r="BV847" s="72"/>
      <c r="BW847" s="72"/>
      <c r="BX847" s="72"/>
      <c r="BY847" s="72"/>
      <c r="BZ847" s="72"/>
      <c r="CA847" s="72"/>
      <c r="CB847" s="72"/>
      <c r="CC847" s="71"/>
      <c r="CD847" s="71"/>
      <c r="CE847" s="71"/>
      <c r="CF847" s="71"/>
      <c r="CG847" s="71"/>
      <c r="CH847" s="71"/>
      <c r="CI847" s="71"/>
      <c r="CJ847" s="72"/>
      <c r="CK847" s="72"/>
      <c r="CL847" s="72"/>
      <c r="CM847" s="72"/>
      <c r="CN847" s="72"/>
      <c r="CO847" s="72"/>
      <c r="CP847" s="72"/>
      <c r="CQ847" s="72"/>
      <c r="CR847" s="72"/>
      <c r="CS847" s="71"/>
      <c r="CT847" s="71"/>
      <c r="CU847" s="71"/>
      <c r="CV847" s="71"/>
      <c r="CW847" s="71"/>
      <c r="CX847" s="71"/>
      <c r="CY847" s="71"/>
      <c r="CZ847" s="72"/>
      <c r="DA847" s="72"/>
      <c r="DB847" s="72"/>
      <c r="DC847" s="72"/>
      <c r="DD847" s="72"/>
      <c r="DE847" s="72"/>
      <c r="DF847" s="72"/>
      <c r="DG847" s="72"/>
      <c r="DH847" s="72"/>
      <c r="DI847" s="71"/>
      <c r="DJ847" s="71"/>
      <c r="DK847" s="71"/>
      <c r="DL847" s="71"/>
      <c r="DM847" s="71"/>
      <c r="DN847" s="71"/>
      <c r="DO847" s="71"/>
      <c r="DP847" s="72"/>
      <c r="DQ847" s="72"/>
      <c r="DR847" s="72"/>
      <c r="DS847" s="72"/>
      <c r="DT847" s="72"/>
      <c r="DU847" s="72"/>
      <c r="DV847" s="72"/>
      <c r="DW847" s="72"/>
      <c r="DX847" s="72"/>
      <c r="DY847" s="71"/>
      <c r="DZ847" s="71"/>
      <c r="EA847" s="71"/>
      <c r="EB847" s="71"/>
      <c r="EC847" s="71"/>
      <c r="ED847" s="71"/>
      <c r="EE847" s="71"/>
      <c r="EF847" s="72"/>
      <c r="EG847" s="72"/>
      <c r="EH847" s="72"/>
      <c r="EI847" s="72"/>
      <c r="EJ847" s="72"/>
      <c r="EK847" s="72"/>
      <c r="EL847" s="72"/>
      <c r="EM847" s="72"/>
      <c r="EN847" s="72"/>
      <c r="EO847" s="71"/>
      <c r="EP847" s="71"/>
      <c r="EQ847" s="71"/>
      <c r="ER847" s="71"/>
      <c r="ES847" s="71"/>
      <c r="ET847" s="71"/>
      <c r="EU847" s="71"/>
      <c r="EV847" s="72"/>
      <c r="EW847" s="72"/>
      <c r="EX847" s="72"/>
      <c r="EY847" s="72"/>
      <c r="EZ847" s="72"/>
      <c r="FA847" s="72"/>
      <c r="FB847" s="72"/>
      <c r="FC847" s="72"/>
      <c r="FD847" s="72"/>
      <c r="FE847" s="71"/>
      <c r="FF847" s="71"/>
      <c r="FG847" s="71"/>
      <c r="FH847" s="71"/>
      <c r="FI847" s="71"/>
      <c r="FJ847" s="71"/>
      <c r="FK847" s="71"/>
      <c r="FL847" s="72"/>
      <c r="FM847" s="72"/>
      <c r="FN847" s="72"/>
      <c r="FO847" s="72"/>
      <c r="FP847" s="72"/>
      <c r="FQ847" s="72"/>
      <c r="FR847" s="72"/>
      <c r="FS847" s="72"/>
      <c r="FT847" s="72"/>
      <c r="FU847" s="71"/>
      <c r="FV847" s="71"/>
      <c r="FW847" s="71"/>
      <c r="FX847" s="71"/>
      <c r="FY847" s="71"/>
      <c r="FZ847" s="71"/>
      <c r="GA847" s="71"/>
      <c r="GB847" s="72"/>
      <c r="GC847" s="72"/>
      <c r="GD847" s="72"/>
      <c r="GE847" s="72"/>
      <c r="GF847" s="72"/>
      <c r="GG847" s="72"/>
      <c r="GH847" s="72"/>
      <c r="GI847" s="72"/>
      <c r="GJ847" s="72"/>
      <c r="GK847" s="71"/>
      <c r="GL847" s="71"/>
      <c r="GM847" s="71"/>
      <c r="GN847" s="71"/>
      <c r="GO847" s="71"/>
      <c r="GP847" s="71"/>
      <c r="GQ847" s="71"/>
      <c r="GR847" s="72"/>
      <c r="GS847" s="72"/>
      <c r="GT847" s="72"/>
      <c r="GU847" s="72"/>
      <c r="GV847" s="72"/>
      <c r="GW847" s="72"/>
      <c r="GX847" s="72"/>
      <c r="GY847" s="72"/>
      <c r="GZ847" s="72"/>
      <c r="HA847" s="71"/>
      <c r="HB847" s="71"/>
      <c r="HC847" s="71"/>
      <c r="HD847" s="71"/>
      <c r="HE847" s="71"/>
      <c r="HF847" s="71"/>
      <c r="HG847" s="71"/>
      <c r="HH847" s="72"/>
      <c r="HI847" s="72"/>
      <c r="HJ847" s="72"/>
      <c r="HK847" s="72"/>
      <c r="HL847" s="72"/>
      <c r="HM847" s="72"/>
      <c r="HN847" s="72"/>
      <c r="HO847" s="72"/>
      <c r="HP847" s="72"/>
      <c r="HQ847" s="71"/>
      <c r="HR847" s="71"/>
      <c r="HS847" s="71"/>
      <c r="HT847" s="71"/>
      <c r="HU847" s="71"/>
      <c r="HV847" s="71"/>
      <c r="HW847" s="71"/>
      <c r="HX847" s="72"/>
      <c r="HY847" s="72"/>
      <c r="HZ847" s="72"/>
      <c r="IA847" s="72"/>
      <c r="IB847" s="72"/>
      <c r="IC847" s="72"/>
      <c r="ID847" s="72"/>
      <c r="IE847" s="72"/>
      <c r="IF847" s="72"/>
      <c r="IG847" s="71"/>
      <c r="IH847" s="71"/>
      <c r="II847" s="71"/>
      <c r="IJ847" s="71"/>
      <c r="IK847" s="71"/>
      <c r="IL847" s="71"/>
      <c r="IM847" s="71"/>
      <c r="IN847" s="72"/>
      <c r="IO847" s="72"/>
      <c r="IP847" s="72"/>
      <c r="IQ847" s="72"/>
      <c r="IR847" s="72"/>
      <c r="IS847" s="72"/>
      <c r="IT847" s="72"/>
      <c r="IU847" s="72"/>
      <c r="IV847" s="72"/>
      <c r="IW847" s="71"/>
      <c r="IX847" s="71"/>
      <c r="IY847" s="71"/>
      <c r="IZ847" s="71"/>
      <c r="JA847" s="71"/>
      <c r="JB847" s="71"/>
      <c r="JC847" s="71"/>
      <c r="JD847" s="72"/>
      <c r="JE847" s="72"/>
      <c r="JF847" s="72"/>
      <c r="JG847" s="72"/>
      <c r="JH847" s="72"/>
      <c r="JI847" s="72"/>
      <c r="JJ847" s="72"/>
      <c r="JK847" s="72"/>
      <c r="JL847" s="72"/>
      <c r="JM847" s="71"/>
      <c r="JN847" s="71"/>
      <c r="JO847" s="71"/>
      <c r="JP847" s="71"/>
      <c r="JQ847" s="71"/>
      <c r="JR847" s="71"/>
      <c r="JS847" s="71"/>
      <c r="JT847" s="72"/>
      <c r="JU847" s="72"/>
      <c r="JV847" s="72"/>
      <c r="JW847" s="72"/>
      <c r="JX847" s="72"/>
      <c r="JY847" s="72"/>
      <c r="JZ847" s="72"/>
      <c r="KA847" s="72"/>
      <c r="KB847" s="72"/>
      <c r="KC847" s="71"/>
      <c r="KD847" s="71"/>
      <c r="KE847" s="71"/>
      <c r="KF847" s="71"/>
      <c r="KG847" s="71"/>
      <c r="KH847" s="71"/>
      <c r="KI847" s="71"/>
      <c r="KJ847" s="72"/>
      <c r="KK847" s="72"/>
      <c r="KL847" s="72"/>
      <c r="KM847" s="72"/>
      <c r="KN847" s="72"/>
      <c r="KO847" s="72"/>
      <c r="KP847" s="72"/>
      <c r="KQ847" s="72"/>
      <c r="KR847" s="72"/>
      <c r="KS847" s="71"/>
      <c r="KT847" s="71"/>
      <c r="KU847" s="71"/>
      <c r="KV847" s="71"/>
      <c r="KW847" s="71"/>
      <c r="KX847" s="71"/>
      <c r="KY847" s="71"/>
      <c r="KZ847" s="72"/>
      <c r="LA847" s="72"/>
      <c r="LB847" s="72"/>
      <c r="LC847" s="72"/>
      <c r="LD847" s="72"/>
      <c r="LE847" s="72"/>
      <c r="LF847" s="72"/>
      <c r="LG847" s="72"/>
      <c r="LH847" s="72"/>
      <c r="LI847" s="71"/>
      <c r="LJ847" s="71"/>
      <c r="LK847" s="71"/>
      <c r="LL847" s="71"/>
      <c r="LM847" s="71"/>
      <c r="LN847" s="71"/>
      <c r="LO847" s="71"/>
      <c r="LP847" s="72"/>
      <c r="LQ847" s="72"/>
      <c r="LR847" s="72"/>
      <c r="LS847" s="72"/>
      <c r="LT847" s="72"/>
      <c r="LU847" s="72"/>
      <c r="LV847" s="72"/>
      <c r="LW847" s="72"/>
      <c r="LX847" s="72"/>
      <c r="LY847" s="71"/>
      <c r="LZ847" s="71"/>
      <c r="MA847" s="71"/>
      <c r="MB847" s="71"/>
      <c r="MC847" s="71"/>
      <c r="MD847" s="71"/>
      <c r="ME847" s="71"/>
      <c r="MF847" s="72"/>
      <c r="MG847" s="72"/>
      <c r="MH847" s="72"/>
      <c r="MI847" s="72"/>
      <c r="MJ847" s="72"/>
      <c r="MK847" s="72"/>
      <c r="ML847" s="72"/>
      <c r="MM847" s="72"/>
      <c r="MN847" s="72"/>
      <c r="MO847" s="71"/>
      <c r="MP847" s="71"/>
      <c r="MQ847" s="71"/>
      <c r="MR847" s="71"/>
      <c r="MS847" s="71"/>
      <c r="MT847" s="71"/>
      <c r="MU847" s="71"/>
      <c r="MV847" s="72"/>
      <c r="MW847" s="72"/>
      <c r="MX847" s="72"/>
      <c r="MY847" s="72"/>
      <c r="MZ847" s="72"/>
      <c r="NA847" s="72"/>
      <c r="NB847" s="72"/>
      <c r="NC847" s="72"/>
      <c r="ND847" s="72"/>
      <c r="NE847" s="71"/>
      <c r="NF847" s="71"/>
      <c r="NG847" s="71"/>
      <c r="NH847" s="71"/>
      <c r="NI847" s="71"/>
      <c r="NJ847" s="71"/>
      <c r="NK847" s="71"/>
      <c r="NL847" s="72"/>
      <c r="NM847" s="72"/>
      <c r="NN847" s="72"/>
      <c r="NO847" s="72"/>
      <c r="NP847" s="72"/>
      <c r="NQ847" s="72"/>
      <c r="NR847" s="72"/>
      <c r="NS847" s="72"/>
      <c r="NT847" s="72"/>
      <c r="NU847" s="71"/>
      <c r="NV847" s="71"/>
      <c r="NW847" s="71"/>
      <c r="NX847" s="71"/>
      <c r="NY847" s="71"/>
      <c r="NZ847" s="71"/>
      <c r="OA847" s="71"/>
      <c r="OB847" s="72"/>
      <c r="OC847" s="72"/>
      <c r="OD847" s="72"/>
      <c r="OE847" s="72"/>
      <c r="OF847" s="72"/>
      <c r="OG847" s="72"/>
      <c r="OH847" s="72"/>
      <c r="OI847" s="72"/>
      <c r="OJ847" s="72"/>
      <c r="OK847" s="71"/>
      <c r="OL847" s="71"/>
      <c r="OM847" s="71"/>
      <c r="ON847" s="71"/>
      <c r="OO847" s="71"/>
      <c r="OP847" s="71"/>
      <c r="OQ847" s="71"/>
      <c r="OR847" s="72"/>
      <c r="OS847" s="72"/>
      <c r="OT847" s="72"/>
      <c r="OU847" s="72"/>
      <c r="OV847" s="72"/>
      <c r="OW847" s="72"/>
      <c r="OX847" s="72"/>
      <c r="OY847" s="72"/>
      <c r="OZ847" s="72"/>
      <c r="PA847" s="71"/>
      <c r="PB847" s="71"/>
      <c r="PC847" s="71"/>
      <c r="PD847" s="71"/>
      <c r="PE847" s="71"/>
      <c r="PF847" s="71"/>
      <c r="PG847" s="71"/>
      <c r="PH847" s="72"/>
      <c r="PI847" s="72"/>
      <c r="PJ847" s="72"/>
      <c r="PK847" s="72"/>
      <c r="PL847" s="72"/>
      <c r="PM847" s="72"/>
      <c r="PN847" s="72"/>
      <c r="PO847" s="72"/>
      <c r="PP847" s="72"/>
      <c r="PQ847" s="71"/>
      <c r="PR847" s="71"/>
      <c r="PS847" s="71"/>
      <c r="PT847" s="71"/>
      <c r="PU847" s="71"/>
      <c r="PV847" s="71"/>
      <c r="PW847" s="71"/>
      <c r="PX847" s="72"/>
      <c r="PY847" s="72"/>
      <c r="PZ847" s="72"/>
      <c r="QA847" s="72"/>
      <c r="QB847" s="72"/>
      <c r="QC847" s="72"/>
      <c r="QD847" s="72"/>
      <c r="QE847" s="72"/>
      <c r="QF847" s="72"/>
      <c r="QG847" s="71"/>
      <c r="QH847" s="71"/>
      <c r="QI847" s="71"/>
      <c r="QJ847" s="71"/>
      <c r="QK847" s="71"/>
      <c r="QL847" s="71"/>
      <c r="QM847" s="71"/>
      <c r="QN847" s="72"/>
      <c r="QO847" s="72"/>
      <c r="QP847" s="72"/>
      <c r="QQ847" s="72"/>
      <c r="QR847" s="72"/>
      <c r="QS847" s="72"/>
      <c r="QT847" s="72"/>
      <c r="QU847" s="72"/>
      <c r="QV847" s="72"/>
      <c r="QW847" s="71"/>
      <c r="QX847" s="71"/>
      <c r="QY847" s="71"/>
      <c r="QZ847" s="71"/>
      <c r="RA847" s="71"/>
      <c r="RB847" s="71"/>
      <c r="RC847" s="71"/>
      <c r="RD847" s="72"/>
      <c r="RE847" s="72"/>
      <c r="RF847" s="72"/>
      <c r="RG847" s="72"/>
      <c r="RH847" s="72"/>
      <c r="RI847" s="72"/>
      <c r="RJ847" s="72"/>
      <c r="RK847" s="72"/>
      <c r="RL847" s="72"/>
      <c r="RM847" s="71"/>
      <c r="RN847" s="71"/>
      <c r="RO847" s="71"/>
      <c r="RP847" s="71"/>
      <c r="RQ847" s="71"/>
      <c r="RR847" s="71"/>
      <c r="RS847" s="71"/>
      <c r="RT847" s="72"/>
      <c r="RU847" s="72"/>
      <c r="RV847" s="72"/>
      <c r="RW847" s="72"/>
      <c r="RX847" s="72"/>
      <c r="RY847" s="72"/>
      <c r="RZ847" s="72"/>
      <c r="SA847" s="72"/>
      <c r="SB847" s="72"/>
      <c r="SC847" s="71"/>
      <c r="SD847" s="71"/>
      <c r="SE847" s="71"/>
      <c r="SF847" s="71"/>
      <c r="SG847" s="71"/>
      <c r="SH847" s="71"/>
      <c r="SI847" s="71"/>
      <c r="SJ847" s="72"/>
      <c r="SK847" s="72"/>
      <c r="SL847" s="72"/>
      <c r="SM847" s="72"/>
      <c r="SN847" s="72"/>
      <c r="SO847" s="72"/>
      <c r="SP847" s="72"/>
      <c r="SQ847" s="72"/>
      <c r="SR847" s="72"/>
      <c r="SS847" s="71"/>
      <c r="ST847" s="71"/>
      <c r="SU847" s="71"/>
      <c r="SV847" s="71"/>
      <c r="SW847" s="71"/>
      <c r="SX847" s="71"/>
      <c r="SY847" s="71"/>
      <c r="SZ847" s="72"/>
      <c r="TA847" s="72"/>
      <c r="TB847" s="72"/>
      <c r="TC847" s="72"/>
      <c r="TD847" s="72"/>
      <c r="TE847" s="72"/>
      <c r="TF847" s="72"/>
      <c r="TG847" s="72"/>
      <c r="TH847" s="72"/>
      <c r="TI847" s="71"/>
      <c r="TJ847" s="71"/>
      <c r="TK847" s="71"/>
      <c r="TL847" s="71"/>
      <c r="TM847" s="71"/>
      <c r="TN847" s="71"/>
      <c r="TO847" s="71"/>
      <c r="TP847" s="72"/>
      <c r="TQ847" s="72"/>
      <c r="TR847" s="72"/>
      <c r="TS847" s="72"/>
      <c r="TT847" s="72"/>
      <c r="TU847" s="72"/>
      <c r="TV847" s="72"/>
      <c r="TW847" s="72"/>
      <c r="TX847" s="72"/>
      <c r="TY847" s="71"/>
      <c r="TZ847" s="71"/>
      <c r="UA847" s="71"/>
      <c r="UB847" s="71"/>
      <c r="UC847" s="71"/>
      <c r="UD847" s="71"/>
      <c r="UE847" s="71"/>
      <c r="UF847" s="72"/>
      <c r="UG847" s="72"/>
      <c r="UH847" s="72"/>
      <c r="UI847" s="72"/>
      <c r="UJ847" s="72"/>
      <c r="UK847" s="72"/>
      <c r="UL847" s="72"/>
      <c r="UM847" s="72"/>
      <c r="UN847" s="72"/>
      <c r="UO847" s="71"/>
      <c r="UP847" s="71"/>
      <c r="UQ847" s="71"/>
      <c r="UR847" s="71"/>
      <c r="US847" s="71"/>
      <c r="UT847" s="71"/>
      <c r="UU847" s="71"/>
      <c r="UV847" s="72"/>
      <c r="UW847" s="72"/>
      <c r="UX847" s="72"/>
      <c r="UY847" s="72"/>
      <c r="UZ847" s="72"/>
      <c r="VA847" s="72"/>
      <c r="VB847" s="72"/>
      <c r="VC847" s="72"/>
      <c r="VD847" s="72"/>
      <c r="VE847" s="71"/>
      <c r="VF847" s="71"/>
      <c r="VG847" s="71"/>
      <c r="VH847" s="71"/>
      <c r="VI847" s="71"/>
      <c r="VJ847" s="71"/>
      <c r="VK847" s="71"/>
      <c r="VL847" s="72"/>
      <c r="VM847" s="72"/>
      <c r="VN847" s="72"/>
      <c r="VO847" s="72"/>
      <c r="VP847" s="72"/>
      <c r="VQ847" s="72"/>
      <c r="VR847" s="72"/>
      <c r="VS847" s="72"/>
      <c r="VT847" s="72"/>
      <c r="VU847" s="71"/>
      <c r="VV847" s="71"/>
      <c r="VW847" s="71"/>
      <c r="VX847" s="71"/>
      <c r="VY847" s="71"/>
      <c r="VZ847" s="71"/>
      <c r="WA847" s="71"/>
      <c r="WB847" s="72"/>
      <c r="WC847" s="72"/>
      <c r="WD847" s="72"/>
      <c r="WE847" s="72"/>
      <c r="WF847" s="72"/>
      <c r="WG847" s="72"/>
      <c r="WH847" s="72"/>
      <c r="WI847" s="72"/>
      <c r="WJ847" s="72"/>
      <c r="WK847" s="71"/>
      <c r="WL847" s="71"/>
      <c r="WM847" s="71"/>
      <c r="WN847" s="71"/>
      <c r="WO847" s="71"/>
      <c r="WP847" s="71"/>
      <c r="WQ847" s="71"/>
      <c r="WR847" s="72"/>
      <c r="WS847" s="72"/>
      <c r="WT847" s="72"/>
      <c r="WU847" s="72"/>
      <c r="WV847" s="72"/>
      <c r="WW847" s="72"/>
      <c r="WX847" s="72"/>
      <c r="WY847" s="72"/>
      <c r="WZ847" s="72"/>
      <c r="XA847" s="71"/>
      <c r="XB847" s="71"/>
      <c r="XC847" s="71"/>
      <c r="XD847" s="71"/>
      <c r="XE847" s="71"/>
      <c r="XF847" s="71"/>
      <c r="XG847" s="71"/>
      <c r="XH847" s="72"/>
      <c r="XI847" s="72"/>
      <c r="XJ847" s="72"/>
      <c r="XK847" s="72"/>
      <c r="XL847" s="72"/>
      <c r="XM847" s="72"/>
      <c r="XN847" s="72"/>
      <c r="XO847" s="72"/>
      <c r="XP847" s="72"/>
      <c r="XQ847" s="71"/>
      <c r="XR847" s="71"/>
      <c r="XS847" s="71"/>
      <c r="XT847" s="71"/>
      <c r="XU847" s="71"/>
      <c r="XV847" s="71"/>
      <c r="XW847" s="71"/>
      <c r="XX847" s="72"/>
      <c r="XY847" s="72"/>
      <c r="XZ847" s="72"/>
      <c r="YA847" s="72"/>
      <c r="YB847" s="72"/>
      <c r="YC847" s="72"/>
      <c r="YD847" s="72"/>
      <c r="YE847" s="72"/>
      <c r="YF847" s="72"/>
      <c r="YG847" s="71"/>
      <c r="YH847" s="71"/>
      <c r="YI847" s="71"/>
      <c r="YJ847" s="71"/>
      <c r="YK847" s="71"/>
      <c r="YL847" s="71"/>
      <c r="YM847" s="71"/>
      <c r="YN847" s="72"/>
      <c r="YO847" s="72"/>
      <c r="YP847" s="72"/>
      <c r="YQ847" s="72"/>
      <c r="YR847" s="72"/>
      <c r="YS847" s="72"/>
      <c r="YT847" s="72"/>
      <c r="YU847" s="72"/>
      <c r="YV847" s="72"/>
      <c r="YW847" s="71"/>
      <c r="YX847" s="71"/>
      <c r="YY847" s="71"/>
      <c r="YZ847" s="71"/>
      <c r="ZA847" s="71"/>
      <c r="ZB847" s="71"/>
      <c r="ZC847" s="71"/>
      <c r="ZD847" s="72"/>
      <c r="ZE847" s="72"/>
      <c r="ZF847" s="72"/>
      <c r="ZG847" s="72"/>
      <c r="ZH847" s="72"/>
      <c r="ZI847" s="72"/>
      <c r="ZJ847" s="72"/>
      <c r="ZK847" s="72"/>
      <c r="ZL847" s="72"/>
      <c r="ZM847" s="71"/>
      <c r="ZN847" s="71"/>
      <c r="ZO847" s="71"/>
      <c r="ZP847" s="71"/>
      <c r="ZQ847" s="71"/>
      <c r="ZR847" s="71"/>
      <c r="ZS847" s="71"/>
      <c r="ZT847" s="72"/>
      <c r="ZU847" s="72"/>
      <c r="ZV847" s="72"/>
      <c r="ZW847" s="72"/>
      <c r="ZX847" s="72"/>
      <c r="ZY847" s="72"/>
      <c r="ZZ847" s="72"/>
      <c r="AAA847" s="72"/>
      <c r="AAB847" s="72"/>
      <c r="AAC847" s="71"/>
      <c r="AAD847" s="71"/>
      <c r="AAE847" s="71"/>
      <c r="AAF847" s="71"/>
      <c r="AAG847" s="71"/>
      <c r="AAH847" s="71"/>
      <c r="AAI847" s="71"/>
      <c r="AAJ847" s="72"/>
      <c r="AAK847" s="72"/>
      <c r="AAL847" s="72"/>
      <c r="AAM847" s="72"/>
      <c r="AAN847" s="72"/>
      <c r="AAO847" s="72"/>
      <c r="AAP847" s="72"/>
      <c r="AAQ847" s="72"/>
      <c r="AAR847" s="72"/>
      <c r="AAS847" s="71"/>
      <c r="AAT847" s="71"/>
      <c r="AAU847" s="71"/>
      <c r="AAV847" s="71"/>
      <c r="AAW847" s="71"/>
      <c r="AAX847" s="71"/>
      <c r="AAY847" s="71"/>
      <c r="AAZ847" s="72"/>
      <c r="ABA847" s="72"/>
      <c r="ABB847" s="72"/>
      <c r="ABC847" s="72"/>
      <c r="ABD847" s="72"/>
      <c r="ABE847" s="72"/>
      <c r="ABF847" s="72"/>
      <c r="ABG847" s="72"/>
      <c r="ABH847" s="72"/>
      <c r="ABI847" s="71"/>
      <c r="ABJ847" s="71"/>
      <c r="ABK847" s="71"/>
      <c r="ABL847" s="71"/>
      <c r="ABM847" s="71"/>
      <c r="ABN847" s="71"/>
      <c r="ABO847" s="71"/>
      <c r="ABP847" s="72"/>
      <c r="ABQ847" s="72"/>
      <c r="ABR847" s="72"/>
      <c r="ABS847" s="72"/>
      <c r="ABT847" s="72"/>
      <c r="ABU847" s="72"/>
      <c r="ABV847" s="72"/>
      <c r="ABW847" s="72"/>
      <c r="ABX847" s="72"/>
      <c r="ABY847" s="71"/>
      <c r="ABZ847" s="71"/>
      <c r="ACA847" s="71"/>
      <c r="ACB847" s="71"/>
      <c r="ACC847" s="71"/>
      <c r="ACD847" s="71"/>
      <c r="ACE847" s="71"/>
      <c r="ACF847" s="72"/>
      <c r="ACG847" s="72"/>
      <c r="ACH847" s="72"/>
      <c r="ACI847" s="72"/>
      <c r="ACJ847" s="72"/>
      <c r="ACK847" s="72"/>
      <c r="ACL847" s="72"/>
      <c r="ACM847" s="72"/>
      <c r="ACN847" s="72"/>
      <c r="ACO847" s="71"/>
      <c r="ACP847" s="71"/>
      <c r="ACQ847" s="71"/>
      <c r="ACR847" s="71"/>
      <c r="ACS847" s="71"/>
      <c r="ACT847" s="71"/>
      <c r="ACU847" s="71"/>
      <c r="ACV847" s="72"/>
      <c r="ACW847" s="72"/>
      <c r="ACX847" s="72"/>
      <c r="ACY847" s="72"/>
      <c r="ACZ847" s="72"/>
      <c r="ADA847" s="72"/>
      <c r="ADB847" s="72"/>
      <c r="ADC847" s="72"/>
      <c r="ADD847" s="72"/>
      <c r="ADE847" s="71"/>
      <c r="ADF847" s="71"/>
      <c r="ADG847" s="71"/>
      <c r="ADH847" s="71"/>
      <c r="ADI847" s="71"/>
      <c r="ADJ847" s="71"/>
      <c r="ADK847" s="71"/>
      <c r="ADL847" s="72"/>
      <c r="ADM847" s="72"/>
      <c r="ADN847" s="72"/>
      <c r="ADO847" s="72"/>
      <c r="ADP847" s="72"/>
      <c r="ADQ847" s="72"/>
      <c r="ADR847" s="72"/>
      <c r="ADS847" s="72"/>
      <c r="ADT847" s="72"/>
      <c r="ADU847" s="71"/>
      <c r="ADV847" s="71"/>
      <c r="ADW847" s="71"/>
      <c r="ADX847" s="71"/>
      <c r="ADY847" s="71"/>
      <c r="ADZ847" s="71"/>
      <c r="AEA847" s="71"/>
      <c r="AEB847" s="72"/>
      <c r="AEC847" s="72"/>
      <c r="AED847" s="72"/>
      <c r="AEE847" s="72"/>
      <c r="AEF847" s="72"/>
      <c r="AEG847" s="72"/>
      <c r="AEH847" s="72"/>
      <c r="AEI847" s="72"/>
      <c r="AEJ847" s="72"/>
      <c r="AEK847" s="71"/>
      <c r="AEL847" s="71"/>
      <c r="AEM847" s="71"/>
      <c r="AEN847" s="71"/>
      <c r="AEO847" s="71"/>
      <c r="AEP847" s="71"/>
      <c r="AEQ847" s="71"/>
      <c r="AER847" s="72"/>
      <c r="AES847" s="72"/>
      <c r="AET847" s="72"/>
      <c r="AEU847" s="72"/>
      <c r="AEV847" s="72"/>
      <c r="AEW847" s="72"/>
      <c r="AEX847" s="72"/>
      <c r="AEY847" s="72"/>
      <c r="AEZ847" s="72"/>
      <c r="AFA847" s="71"/>
      <c r="AFB847" s="71"/>
      <c r="AFC847" s="71"/>
      <c r="AFD847" s="71"/>
      <c r="AFE847" s="71"/>
      <c r="AFF847" s="71"/>
      <c r="AFG847" s="71"/>
      <c r="AFH847" s="72"/>
      <c r="AFI847" s="72"/>
      <c r="AFJ847" s="72"/>
      <c r="AFK847" s="72"/>
      <c r="AFL847" s="72"/>
      <c r="AFM847" s="72"/>
      <c r="AFN847" s="72"/>
      <c r="AFO847" s="72"/>
      <c r="AFP847" s="72"/>
      <c r="AFQ847" s="71"/>
      <c r="AFR847" s="71"/>
      <c r="AFS847" s="71"/>
      <c r="AFT847" s="71"/>
      <c r="AFU847" s="71"/>
      <c r="AFV847" s="71"/>
      <c r="AFW847" s="71"/>
      <c r="AFX847" s="72"/>
      <c r="AFY847" s="72"/>
      <c r="AFZ847" s="72"/>
      <c r="AGA847" s="72"/>
      <c r="AGB847" s="72"/>
      <c r="AGC847" s="72"/>
      <c r="AGD847" s="72"/>
      <c r="AGE847" s="72"/>
      <c r="AGF847" s="72"/>
      <c r="AGG847" s="71"/>
      <c r="AGH847" s="71"/>
      <c r="AGI847" s="71"/>
      <c r="AGJ847" s="71"/>
      <c r="AGK847" s="71"/>
      <c r="AGL847" s="71"/>
      <c r="AGM847" s="71"/>
      <c r="AGN847" s="72"/>
      <c r="AGO847" s="72"/>
      <c r="AGP847" s="72"/>
      <c r="AGQ847" s="72"/>
      <c r="AGR847" s="72"/>
      <c r="AGS847" s="72"/>
      <c r="AGT847" s="72"/>
      <c r="AGU847" s="72"/>
      <c r="AGV847" s="72"/>
      <c r="AGW847" s="71"/>
      <c r="AGX847" s="71"/>
      <c r="AGY847" s="71"/>
      <c r="AGZ847" s="71"/>
      <c r="AHA847" s="71"/>
      <c r="AHB847" s="71"/>
      <c r="AHC847" s="71"/>
      <c r="AHD847" s="72"/>
      <c r="AHE847" s="72"/>
      <c r="AHF847" s="72"/>
      <c r="AHG847" s="72"/>
      <c r="AHH847" s="72"/>
      <c r="AHI847" s="72"/>
      <c r="AHJ847" s="72"/>
      <c r="AHK847" s="72"/>
      <c r="AHL847" s="72"/>
      <c r="AHM847" s="71"/>
      <c r="AHN847" s="71"/>
      <c r="AHO847" s="71"/>
      <c r="AHP847" s="71"/>
      <c r="AHQ847" s="71"/>
      <c r="AHR847" s="71"/>
      <c r="AHS847" s="71"/>
      <c r="AHT847" s="72"/>
      <c r="AHU847" s="72"/>
      <c r="AHV847" s="72"/>
      <c r="AHW847" s="72"/>
      <c r="AHX847" s="72"/>
      <c r="AHY847" s="72"/>
      <c r="AHZ847" s="72"/>
      <c r="AIA847" s="72"/>
      <c r="AIB847" s="72"/>
      <c r="AIC847" s="71"/>
      <c r="AID847" s="71"/>
      <c r="AIE847" s="71"/>
      <c r="AIF847" s="71"/>
      <c r="AIG847" s="71"/>
      <c r="AIH847" s="71"/>
      <c r="AII847" s="71"/>
      <c r="AIJ847" s="72"/>
      <c r="AIK847" s="72"/>
      <c r="AIL847" s="72"/>
      <c r="AIM847" s="72"/>
      <c r="AIN847" s="72"/>
      <c r="AIO847" s="72"/>
      <c r="AIP847" s="72"/>
      <c r="AIQ847" s="72"/>
      <c r="AIR847" s="72"/>
      <c r="AIS847" s="71"/>
      <c r="AIT847" s="71"/>
      <c r="AIU847" s="71"/>
      <c r="AIV847" s="71"/>
      <c r="AIW847" s="71"/>
      <c r="AIX847" s="71"/>
      <c r="AIY847" s="71"/>
      <c r="AIZ847" s="72"/>
      <c r="AJA847" s="72"/>
      <c r="AJB847" s="72"/>
      <c r="AJC847" s="72"/>
      <c r="AJD847" s="72"/>
      <c r="AJE847" s="72"/>
      <c r="AJF847" s="72"/>
      <c r="AJG847" s="72"/>
      <c r="AJH847" s="72"/>
      <c r="AJI847" s="71"/>
      <c r="AJJ847" s="71"/>
      <c r="AJK847" s="71"/>
      <c r="AJL847" s="71"/>
      <c r="AJM847" s="71"/>
      <c r="AJN847" s="71"/>
      <c r="AJO847" s="71"/>
      <c r="AJP847" s="72"/>
      <c r="AJQ847" s="72"/>
      <c r="AJR847" s="72"/>
      <c r="AJS847" s="72"/>
      <c r="AJT847" s="72"/>
      <c r="AJU847" s="72"/>
      <c r="AJV847" s="72"/>
      <c r="AJW847" s="72"/>
      <c r="AJX847" s="72"/>
      <c r="AJY847" s="71"/>
      <c r="AJZ847" s="71"/>
      <c r="AKA847" s="71"/>
      <c r="AKB847" s="71"/>
      <c r="AKC847" s="71"/>
      <c r="AKD847" s="71"/>
      <c r="AKE847" s="71"/>
      <c r="AKF847" s="72"/>
      <c r="AKG847" s="72"/>
      <c r="AKH847" s="72"/>
      <c r="AKI847" s="72"/>
      <c r="AKJ847" s="72"/>
      <c r="AKK847" s="72"/>
      <c r="AKL847" s="72"/>
      <c r="AKM847" s="72"/>
      <c r="AKN847" s="72"/>
      <c r="AKO847" s="71"/>
      <c r="AKP847" s="71"/>
      <c r="AKQ847" s="71"/>
      <c r="AKR847" s="71"/>
      <c r="AKS847" s="71"/>
      <c r="AKT847" s="71"/>
      <c r="AKU847" s="71"/>
      <c r="AKV847" s="72"/>
      <c r="AKW847" s="72"/>
      <c r="AKX847" s="72"/>
      <c r="AKY847" s="72"/>
      <c r="AKZ847" s="72"/>
      <c r="ALA847" s="72"/>
      <c r="ALB847" s="72"/>
      <c r="ALC847" s="72"/>
      <c r="ALD847" s="72"/>
      <c r="ALE847" s="71"/>
      <c r="ALF847" s="71"/>
      <c r="ALG847" s="71"/>
      <c r="ALH847" s="71"/>
      <c r="ALI847" s="71"/>
      <c r="ALJ847" s="71"/>
      <c r="ALK847" s="71"/>
      <c r="ALL847" s="72"/>
      <c r="ALM847" s="72"/>
      <c r="ALN847" s="72"/>
      <c r="ALO847" s="72"/>
      <c r="ALP847" s="72"/>
      <c r="ALQ847" s="72"/>
      <c r="ALR847" s="72"/>
      <c r="ALS847" s="72"/>
      <c r="ALT847" s="72"/>
      <c r="ALU847" s="71"/>
      <c r="ALV847" s="71"/>
      <c r="ALW847" s="71"/>
      <c r="ALX847" s="71"/>
      <c r="ALY847" s="71"/>
      <c r="ALZ847" s="71"/>
      <c r="AMA847" s="71"/>
      <c r="AMB847" s="72"/>
      <c r="AMC847" s="72"/>
      <c r="AMD847" s="72"/>
      <c r="AME847" s="72"/>
      <c r="AMF847" s="72"/>
      <c r="AMG847" s="72"/>
      <c r="AMH847" s="72"/>
      <c r="AMI847" s="72"/>
      <c r="AMJ847" s="72"/>
      <c r="AMK847" s="71"/>
      <c r="AML847" s="71"/>
      <c r="AMM847" s="71"/>
      <c r="AMN847" s="71"/>
      <c r="AMO847" s="71"/>
      <c r="AMP847" s="71"/>
      <c r="AMQ847" s="71"/>
      <c r="AMR847" s="72"/>
      <c r="AMS847" s="72"/>
      <c r="AMT847" s="72"/>
      <c r="AMU847" s="72"/>
      <c r="AMV847" s="72"/>
      <c r="AMW847" s="72"/>
      <c r="AMX847" s="72"/>
      <c r="AMY847" s="72"/>
      <c r="AMZ847" s="72"/>
      <c r="ANA847" s="71"/>
      <c r="ANB847" s="71"/>
      <c r="ANC847" s="71"/>
      <c r="AND847" s="71"/>
      <c r="ANE847" s="71"/>
      <c r="ANF847" s="71"/>
      <c r="ANG847" s="71"/>
      <c r="ANH847" s="72"/>
      <c r="ANI847" s="72"/>
      <c r="ANJ847" s="72"/>
      <c r="ANK847" s="72"/>
      <c r="ANL847" s="72"/>
      <c r="ANM847" s="72"/>
      <c r="ANN847" s="72"/>
      <c r="ANO847" s="72"/>
      <c r="ANP847" s="72"/>
      <c r="ANQ847" s="71"/>
      <c r="ANR847" s="71"/>
      <c r="ANS847" s="71"/>
      <c r="ANT847" s="71"/>
      <c r="ANU847" s="71"/>
      <c r="ANV847" s="71"/>
      <c r="ANW847" s="71"/>
      <c r="ANX847" s="72"/>
      <c r="ANY847" s="72"/>
      <c r="ANZ847" s="72"/>
      <c r="AOA847" s="72"/>
      <c r="AOB847" s="72"/>
      <c r="AOC847" s="72"/>
      <c r="AOD847" s="72"/>
      <c r="AOE847" s="72"/>
      <c r="AOF847" s="72"/>
      <c r="AOG847" s="71"/>
      <c r="AOH847" s="71"/>
      <c r="AOI847" s="71"/>
      <c r="AOJ847" s="71"/>
      <c r="AOK847" s="71"/>
      <c r="AOL847" s="71"/>
      <c r="AOM847" s="71"/>
      <c r="AON847" s="72"/>
      <c r="AOO847" s="72"/>
      <c r="AOP847" s="72"/>
      <c r="AOQ847" s="72"/>
      <c r="AOR847" s="72"/>
      <c r="AOS847" s="72"/>
      <c r="AOT847" s="72"/>
      <c r="AOU847" s="72"/>
      <c r="AOV847" s="72"/>
      <c r="AOW847" s="71"/>
      <c r="AOX847" s="71"/>
      <c r="AOY847" s="71"/>
      <c r="AOZ847" s="71"/>
      <c r="APA847" s="71"/>
      <c r="APB847" s="71"/>
      <c r="APC847" s="71"/>
      <c r="APD847" s="72"/>
      <c r="APE847" s="72"/>
      <c r="APF847" s="72"/>
      <c r="APG847" s="72"/>
      <c r="APH847" s="72"/>
      <c r="API847" s="72"/>
      <c r="APJ847" s="72"/>
      <c r="APK847" s="72"/>
      <c r="APL847" s="72"/>
      <c r="APM847" s="71"/>
      <c r="APN847" s="71"/>
      <c r="APO847" s="71"/>
      <c r="APP847" s="71"/>
      <c r="APQ847" s="71"/>
      <c r="APR847" s="71"/>
      <c r="APS847" s="71"/>
      <c r="APT847" s="72"/>
      <c r="APU847" s="72"/>
      <c r="APV847" s="72"/>
      <c r="APW847" s="72"/>
      <c r="APX847" s="72"/>
      <c r="APY847" s="72"/>
      <c r="APZ847" s="72"/>
      <c r="AQA847" s="72"/>
      <c r="AQB847" s="72"/>
      <c r="AQC847" s="71"/>
      <c r="AQD847" s="71"/>
      <c r="AQE847" s="71"/>
      <c r="AQF847" s="71"/>
      <c r="AQG847" s="71"/>
      <c r="AQH847" s="71"/>
      <c r="AQI847" s="71"/>
      <c r="AQJ847" s="72"/>
      <c r="AQK847" s="72"/>
      <c r="AQL847" s="72"/>
      <c r="AQM847" s="72"/>
      <c r="AQN847" s="72"/>
      <c r="AQO847" s="72"/>
      <c r="AQP847" s="72"/>
      <c r="AQQ847" s="72"/>
      <c r="AQR847" s="72"/>
      <c r="AQS847" s="71"/>
      <c r="AQT847" s="71"/>
      <c r="AQU847" s="71"/>
      <c r="AQV847" s="71"/>
      <c r="AQW847" s="71"/>
      <c r="AQX847" s="71"/>
      <c r="AQY847" s="71"/>
      <c r="AQZ847" s="72"/>
      <c r="ARA847" s="72"/>
      <c r="ARB847" s="72"/>
      <c r="ARC847" s="72"/>
      <c r="ARD847" s="72"/>
      <c r="ARE847" s="72"/>
      <c r="ARF847" s="72"/>
      <c r="ARG847" s="72"/>
      <c r="ARH847" s="72"/>
      <c r="ARI847" s="71"/>
      <c r="ARJ847" s="71"/>
      <c r="ARK847" s="71"/>
      <c r="ARL847" s="71"/>
      <c r="ARM847" s="71"/>
      <c r="ARN847" s="71"/>
      <c r="ARO847" s="71"/>
      <c r="ARP847" s="72"/>
      <c r="ARQ847" s="72"/>
      <c r="ARR847" s="72"/>
      <c r="ARS847" s="72"/>
      <c r="ART847" s="72"/>
      <c r="ARU847" s="72"/>
      <c r="ARV847" s="72"/>
      <c r="ARW847" s="72"/>
      <c r="ARX847" s="72"/>
      <c r="ARY847" s="71"/>
      <c r="ARZ847" s="71"/>
      <c r="ASA847" s="71"/>
      <c r="ASB847" s="71"/>
      <c r="ASC847" s="71"/>
      <c r="ASD847" s="71"/>
      <c r="ASE847" s="71"/>
      <c r="ASF847" s="72"/>
      <c r="ASG847" s="72"/>
      <c r="ASH847" s="72"/>
      <c r="ASI847" s="72"/>
      <c r="ASJ847" s="72"/>
      <c r="ASK847" s="72"/>
      <c r="ASL847" s="72"/>
      <c r="ASM847" s="72"/>
      <c r="ASN847" s="72"/>
      <c r="ASO847" s="71"/>
      <c r="ASP847" s="71"/>
      <c r="ASQ847" s="71"/>
      <c r="ASR847" s="71"/>
      <c r="ASS847" s="71"/>
      <c r="AST847" s="71"/>
      <c r="ASU847" s="71"/>
      <c r="ASV847" s="72"/>
      <c r="ASW847" s="72"/>
      <c r="ASX847" s="72"/>
      <c r="ASY847" s="72"/>
      <c r="ASZ847" s="72"/>
      <c r="ATA847" s="72"/>
      <c r="ATB847" s="72"/>
      <c r="ATC847" s="72"/>
      <c r="ATD847" s="72"/>
      <c r="ATE847" s="71"/>
      <c r="ATF847" s="71"/>
      <c r="ATG847" s="71"/>
      <c r="ATH847" s="71"/>
      <c r="ATI847" s="71"/>
      <c r="ATJ847" s="71"/>
      <c r="ATK847" s="71"/>
      <c r="ATL847" s="72"/>
      <c r="ATM847" s="72"/>
      <c r="ATN847" s="72"/>
      <c r="ATO847" s="72"/>
      <c r="ATP847" s="72"/>
      <c r="ATQ847" s="72"/>
      <c r="ATR847" s="72"/>
      <c r="ATS847" s="72"/>
      <c r="ATT847" s="72"/>
      <c r="ATU847" s="71"/>
      <c r="ATV847" s="71"/>
      <c r="ATW847" s="71"/>
      <c r="ATX847" s="71"/>
      <c r="ATY847" s="71"/>
      <c r="ATZ847" s="71"/>
      <c r="AUA847" s="71"/>
      <c r="AUB847" s="72"/>
      <c r="AUC847" s="72"/>
      <c r="AUD847" s="72"/>
      <c r="AUE847" s="72"/>
      <c r="AUF847" s="72"/>
      <c r="AUG847" s="72"/>
      <c r="AUH847" s="72"/>
      <c r="AUI847" s="72"/>
      <c r="AUJ847" s="72"/>
      <c r="AUK847" s="71"/>
      <c r="AUL847" s="71"/>
      <c r="AUM847" s="71"/>
      <c r="AUN847" s="71"/>
      <c r="AUO847" s="71"/>
      <c r="AUP847" s="71"/>
      <c r="AUQ847" s="71"/>
      <c r="AUR847" s="72"/>
      <c r="AUS847" s="72"/>
      <c r="AUT847" s="72"/>
      <c r="AUU847" s="72"/>
      <c r="AUV847" s="72"/>
      <c r="AUW847" s="72"/>
      <c r="AUX847" s="72"/>
      <c r="AUY847" s="72"/>
      <c r="AUZ847" s="72"/>
      <c r="AVA847" s="71"/>
      <c r="AVB847" s="71"/>
      <c r="AVC847" s="71"/>
      <c r="AVD847" s="71"/>
      <c r="AVE847" s="71"/>
      <c r="AVF847" s="71"/>
      <c r="AVG847" s="71"/>
      <c r="AVH847" s="72"/>
      <c r="AVI847" s="72"/>
      <c r="AVJ847" s="72"/>
      <c r="AVK847" s="72"/>
      <c r="AVL847" s="72"/>
      <c r="AVM847" s="72"/>
      <c r="AVN847" s="72"/>
      <c r="AVO847" s="72"/>
      <c r="AVP847" s="72"/>
      <c r="AVQ847" s="71"/>
      <c r="AVR847" s="71"/>
      <c r="AVS847" s="71"/>
      <c r="AVT847" s="71"/>
      <c r="AVU847" s="71"/>
      <c r="AVV847" s="71"/>
      <c r="AVW847" s="71"/>
      <c r="AVX847" s="72"/>
      <c r="AVY847" s="72"/>
      <c r="AVZ847" s="72"/>
      <c r="AWA847" s="72"/>
      <c r="AWB847" s="72"/>
      <c r="AWC847" s="72"/>
      <c r="AWD847" s="72"/>
      <c r="AWE847" s="72"/>
      <c r="AWF847" s="72"/>
      <c r="AWG847" s="71"/>
      <c r="AWH847" s="71"/>
      <c r="AWI847" s="71"/>
      <c r="AWJ847" s="71"/>
      <c r="AWK847" s="71"/>
      <c r="AWL847" s="71"/>
      <c r="AWM847" s="71"/>
      <c r="AWN847" s="72"/>
      <c r="AWO847" s="72"/>
      <c r="AWP847" s="72"/>
      <c r="AWQ847" s="72"/>
      <c r="AWR847" s="72"/>
      <c r="AWS847" s="72"/>
      <c r="AWT847" s="72"/>
      <c r="AWU847" s="72"/>
      <c r="AWV847" s="72"/>
      <c r="AWW847" s="71"/>
      <c r="AWX847" s="71"/>
      <c r="AWY847" s="71"/>
      <c r="AWZ847" s="71"/>
      <c r="AXA847" s="71"/>
      <c r="AXB847" s="71"/>
      <c r="AXC847" s="71"/>
      <c r="AXD847" s="72"/>
      <c r="AXE847" s="72"/>
      <c r="AXF847" s="72"/>
      <c r="AXG847" s="72"/>
      <c r="AXH847" s="72"/>
      <c r="AXI847" s="72"/>
      <c r="AXJ847" s="72"/>
      <c r="AXK847" s="72"/>
      <c r="AXL847" s="72"/>
      <c r="AXM847" s="71"/>
      <c r="AXN847" s="71"/>
      <c r="AXO847" s="71"/>
      <c r="AXP847" s="71"/>
      <c r="AXQ847" s="71"/>
      <c r="AXR847" s="71"/>
      <c r="AXS847" s="71"/>
      <c r="AXT847" s="72"/>
      <c r="AXU847" s="72"/>
      <c r="AXV847" s="72"/>
      <c r="AXW847" s="72"/>
      <c r="AXX847" s="72"/>
      <c r="AXY847" s="72"/>
      <c r="AXZ847" s="72"/>
      <c r="AYA847" s="72"/>
      <c r="AYB847" s="72"/>
      <c r="AYC847" s="71"/>
      <c r="AYD847" s="71"/>
      <c r="AYE847" s="71"/>
      <c r="AYF847" s="71"/>
      <c r="AYG847" s="71"/>
      <c r="AYH847" s="71"/>
      <c r="AYI847" s="71"/>
      <c r="AYJ847" s="72"/>
      <c r="AYK847" s="72"/>
      <c r="AYL847" s="72"/>
      <c r="AYM847" s="72"/>
      <c r="AYN847" s="72"/>
      <c r="AYO847" s="72"/>
      <c r="AYP847" s="72"/>
      <c r="AYQ847" s="72"/>
      <c r="AYR847" s="72"/>
      <c r="AYS847" s="71"/>
      <c r="AYT847" s="71"/>
      <c r="AYU847" s="71"/>
      <c r="AYV847" s="71"/>
      <c r="AYW847" s="71"/>
      <c r="AYX847" s="71"/>
      <c r="AYY847" s="71"/>
      <c r="AYZ847" s="72"/>
      <c r="AZA847" s="72"/>
      <c r="AZB847" s="72"/>
      <c r="AZC847" s="72"/>
      <c r="AZD847" s="72"/>
      <c r="AZE847" s="72"/>
      <c r="AZF847" s="72"/>
      <c r="AZG847" s="72"/>
      <c r="AZH847" s="72"/>
      <c r="AZI847" s="71"/>
      <c r="AZJ847" s="71"/>
      <c r="AZK847" s="71"/>
      <c r="AZL847" s="71"/>
      <c r="AZM847" s="71"/>
      <c r="AZN847" s="71"/>
      <c r="AZO847" s="71"/>
      <c r="AZP847" s="72"/>
      <c r="AZQ847" s="72"/>
      <c r="AZR847" s="72"/>
      <c r="AZS847" s="72"/>
      <c r="AZT847" s="72"/>
      <c r="AZU847" s="72"/>
      <c r="AZV847" s="72"/>
      <c r="AZW847" s="72"/>
      <c r="AZX847" s="72"/>
      <c r="AZY847" s="71"/>
      <c r="AZZ847" s="71"/>
      <c r="BAA847" s="71"/>
      <c r="BAB847" s="71"/>
      <c r="BAC847" s="71"/>
      <c r="BAD847" s="71"/>
      <c r="BAE847" s="71"/>
      <c r="BAF847" s="72"/>
      <c r="BAG847" s="72"/>
      <c r="BAH847" s="72"/>
      <c r="BAI847" s="72"/>
      <c r="BAJ847" s="72"/>
      <c r="BAK847" s="72"/>
      <c r="BAL847" s="72"/>
      <c r="BAM847" s="72"/>
      <c r="BAN847" s="72"/>
      <c r="BAO847" s="71"/>
      <c r="BAP847" s="71"/>
      <c r="BAQ847" s="71"/>
      <c r="BAR847" s="71"/>
      <c r="BAS847" s="71"/>
      <c r="BAT847" s="71"/>
      <c r="BAU847" s="71"/>
      <c r="BAV847" s="72"/>
      <c r="BAW847" s="72"/>
      <c r="BAX847" s="72"/>
      <c r="BAY847" s="72"/>
      <c r="BAZ847" s="72"/>
      <c r="BBA847" s="72"/>
      <c r="BBB847" s="72"/>
      <c r="BBC847" s="72"/>
      <c r="BBD847" s="72"/>
      <c r="BBE847" s="71"/>
      <c r="BBF847" s="71"/>
      <c r="BBG847" s="71"/>
      <c r="BBH847" s="71"/>
      <c r="BBI847" s="71"/>
      <c r="BBJ847" s="71"/>
      <c r="BBK847" s="71"/>
      <c r="BBL847" s="72"/>
      <c r="BBM847" s="72"/>
      <c r="BBN847" s="72"/>
      <c r="BBO847" s="72"/>
      <c r="BBP847" s="72"/>
      <c r="BBQ847" s="72"/>
      <c r="BBR847" s="72"/>
      <c r="BBS847" s="72"/>
      <c r="BBT847" s="72"/>
      <c r="BBU847" s="71"/>
      <c r="BBV847" s="71"/>
      <c r="BBW847" s="71"/>
      <c r="BBX847" s="71"/>
      <c r="BBY847" s="71"/>
      <c r="BBZ847" s="71"/>
      <c r="BCA847" s="71"/>
      <c r="BCB847" s="72"/>
      <c r="BCC847" s="72"/>
      <c r="BCD847" s="72"/>
      <c r="BCE847" s="72"/>
      <c r="BCF847" s="72"/>
      <c r="BCG847" s="72"/>
      <c r="BCH847" s="72"/>
      <c r="BCI847" s="72"/>
      <c r="BCJ847" s="72"/>
      <c r="BCK847" s="71"/>
      <c r="BCL847" s="71"/>
      <c r="BCM847" s="71"/>
      <c r="BCN847" s="71"/>
      <c r="BCO847" s="71"/>
      <c r="BCP847" s="71"/>
      <c r="BCQ847" s="71"/>
      <c r="BCR847" s="72"/>
      <c r="BCS847" s="72"/>
      <c r="BCT847" s="72"/>
      <c r="BCU847" s="72"/>
      <c r="BCV847" s="72"/>
      <c r="BCW847" s="72"/>
      <c r="BCX847" s="72"/>
      <c r="BCY847" s="72"/>
      <c r="BCZ847" s="72"/>
      <c r="BDA847" s="71"/>
      <c r="BDB847" s="71"/>
      <c r="BDC847" s="71"/>
      <c r="BDD847" s="71"/>
      <c r="BDE847" s="71"/>
      <c r="BDF847" s="71"/>
      <c r="BDG847" s="71"/>
      <c r="BDH847" s="72"/>
      <c r="BDI847" s="72"/>
      <c r="BDJ847" s="72"/>
      <c r="BDK847" s="72"/>
      <c r="BDL847" s="72"/>
      <c r="BDM847" s="72"/>
      <c r="BDN847" s="72"/>
      <c r="BDO847" s="72"/>
      <c r="BDP847" s="72"/>
      <c r="BDQ847" s="71"/>
      <c r="BDR847" s="71"/>
      <c r="BDS847" s="71"/>
      <c r="BDT847" s="71"/>
      <c r="BDU847" s="71"/>
      <c r="BDV847" s="71"/>
      <c r="BDW847" s="71"/>
      <c r="BDX847" s="72"/>
      <c r="BDY847" s="72"/>
      <c r="BDZ847" s="72"/>
      <c r="BEA847" s="72"/>
      <c r="BEB847" s="72"/>
      <c r="BEC847" s="72"/>
      <c r="BED847" s="72"/>
      <c r="BEE847" s="72"/>
      <c r="BEF847" s="72"/>
      <c r="BEG847" s="71"/>
      <c r="BEH847" s="71"/>
      <c r="BEI847" s="71"/>
      <c r="BEJ847" s="71"/>
      <c r="BEK847" s="71"/>
      <c r="BEL847" s="71"/>
      <c r="BEM847" s="71"/>
      <c r="BEN847" s="72"/>
      <c r="BEO847" s="72"/>
      <c r="BEP847" s="72"/>
      <c r="BEQ847" s="72"/>
      <c r="BER847" s="72"/>
      <c r="BES847" s="72"/>
      <c r="BET847" s="72"/>
      <c r="BEU847" s="72"/>
      <c r="BEV847" s="72"/>
      <c r="BEW847" s="71"/>
      <c r="BEX847" s="71"/>
      <c r="BEY847" s="71"/>
      <c r="BEZ847" s="71"/>
      <c r="BFA847" s="71"/>
      <c r="BFB847" s="71"/>
      <c r="BFC847" s="71"/>
      <c r="BFD847" s="72"/>
      <c r="BFE847" s="72"/>
      <c r="BFF847" s="72"/>
      <c r="BFG847" s="72"/>
      <c r="BFH847" s="72"/>
      <c r="BFI847" s="72"/>
      <c r="BFJ847" s="72"/>
      <c r="BFK847" s="72"/>
      <c r="BFL847" s="72"/>
      <c r="BFM847" s="71"/>
      <c r="BFN847" s="71"/>
      <c r="BFO847" s="71"/>
      <c r="BFP847" s="71"/>
      <c r="BFQ847" s="71"/>
      <c r="BFR847" s="71"/>
      <c r="BFS847" s="71"/>
      <c r="BFT847" s="72"/>
      <c r="BFU847" s="72"/>
      <c r="BFV847" s="72"/>
      <c r="BFW847" s="72"/>
      <c r="BFX847" s="72"/>
      <c r="BFY847" s="72"/>
      <c r="BFZ847" s="72"/>
      <c r="BGA847" s="72"/>
      <c r="BGB847" s="72"/>
      <c r="BGC847" s="71"/>
      <c r="BGD847" s="71"/>
      <c r="BGE847" s="71"/>
      <c r="BGF847" s="71"/>
      <c r="BGG847" s="71"/>
      <c r="BGH847" s="71"/>
      <c r="BGI847" s="71"/>
      <c r="BGJ847" s="72"/>
      <c r="BGK847" s="72"/>
      <c r="BGL847" s="72"/>
      <c r="BGM847" s="72"/>
      <c r="BGN847" s="72"/>
      <c r="BGO847" s="72"/>
      <c r="BGP847" s="72"/>
      <c r="BGQ847" s="72"/>
      <c r="BGR847" s="72"/>
      <c r="BGS847" s="71"/>
      <c r="BGT847" s="71"/>
      <c r="BGU847" s="71"/>
      <c r="BGV847" s="71"/>
      <c r="BGW847" s="71"/>
      <c r="BGX847" s="71"/>
      <c r="BGY847" s="71"/>
      <c r="BGZ847" s="72"/>
      <c r="BHA847" s="72"/>
      <c r="BHB847" s="72"/>
      <c r="BHC847" s="72"/>
      <c r="BHD847" s="72"/>
      <c r="BHE847" s="72"/>
      <c r="BHF847" s="72"/>
      <c r="BHG847" s="72"/>
      <c r="BHH847" s="72"/>
      <c r="BHI847" s="71"/>
      <c r="BHJ847" s="71"/>
      <c r="BHK847" s="71"/>
      <c r="BHL847" s="71"/>
      <c r="BHM847" s="71"/>
      <c r="BHN847" s="71"/>
      <c r="BHO847" s="71"/>
      <c r="BHP847" s="72"/>
      <c r="BHQ847" s="72"/>
      <c r="BHR847" s="72"/>
      <c r="BHS847" s="72"/>
      <c r="BHT847" s="72"/>
      <c r="BHU847" s="72"/>
      <c r="BHV847" s="72"/>
      <c r="BHW847" s="72"/>
      <c r="BHX847" s="72"/>
      <c r="BHY847" s="71"/>
      <c r="BHZ847" s="71"/>
      <c r="BIA847" s="71"/>
      <c r="BIB847" s="71"/>
      <c r="BIC847" s="71"/>
      <c r="BID847" s="71"/>
      <c r="BIE847" s="71"/>
      <c r="BIF847" s="72"/>
      <c r="BIG847" s="72"/>
      <c r="BIH847" s="72"/>
      <c r="BII847" s="72"/>
      <c r="BIJ847" s="72"/>
      <c r="BIK847" s="72"/>
      <c r="BIL847" s="72"/>
      <c r="BIM847" s="72"/>
      <c r="BIN847" s="72"/>
      <c r="BIO847" s="71"/>
      <c r="BIP847" s="71"/>
      <c r="BIQ847" s="71"/>
      <c r="BIR847" s="71"/>
      <c r="BIS847" s="71"/>
      <c r="BIT847" s="71"/>
      <c r="BIU847" s="71"/>
      <c r="BIV847" s="72"/>
      <c r="BIW847" s="72"/>
      <c r="BIX847" s="72"/>
      <c r="BIY847" s="72"/>
      <c r="BIZ847" s="72"/>
      <c r="BJA847" s="72"/>
      <c r="BJB847" s="72"/>
      <c r="BJC847" s="72"/>
      <c r="BJD847" s="72"/>
      <c r="BJE847" s="71"/>
      <c r="BJF847" s="71"/>
      <c r="BJG847" s="71"/>
      <c r="BJH847" s="71"/>
      <c r="BJI847" s="71"/>
      <c r="BJJ847" s="71"/>
      <c r="BJK847" s="71"/>
      <c r="BJL847" s="72"/>
      <c r="BJM847" s="72"/>
      <c r="BJN847" s="72"/>
      <c r="BJO847" s="72"/>
      <c r="BJP847" s="72"/>
      <c r="BJQ847" s="72"/>
      <c r="BJR847" s="72"/>
      <c r="BJS847" s="72"/>
      <c r="BJT847" s="72"/>
      <c r="BJU847" s="71"/>
      <c r="BJV847" s="71"/>
      <c r="BJW847" s="71"/>
      <c r="BJX847" s="71"/>
      <c r="BJY847" s="71"/>
      <c r="BJZ847" s="71"/>
      <c r="BKA847" s="71"/>
      <c r="BKB847" s="72"/>
      <c r="BKC847" s="72"/>
      <c r="BKD847" s="72"/>
      <c r="BKE847" s="72"/>
      <c r="BKF847" s="72"/>
      <c r="BKG847" s="72"/>
      <c r="BKH847" s="72"/>
      <c r="BKI847" s="72"/>
      <c r="BKJ847" s="72"/>
      <c r="BKK847" s="71"/>
      <c r="BKL847" s="71"/>
      <c r="BKM847" s="71"/>
      <c r="BKN847" s="71"/>
      <c r="BKO847" s="71"/>
      <c r="BKP847" s="71"/>
      <c r="BKQ847" s="71"/>
      <c r="BKR847" s="72"/>
      <c r="BKS847" s="72"/>
      <c r="BKT847" s="72"/>
      <c r="BKU847" s="72"/>
      <c r="BKV847" s="72"/>
      <c r="BKW847" s="72"/>
      <c r="BKX847" s="72"/>
      <c r="BKY847" s="72"/>
      <c r="BKZ847" s="72"/>
      <c r="BLA847" s="71"/>
      <c r="BLB847" s="71"/>
      <c r="BLC847" s="71"/>
      <c r="BLD847" s="71"/>
      <c r="BLE847" s="71"/>
      <c r="BLF847" s="71"/>
      <c r="BLG847" s="71"/>
      <c r="BLH847" s="72"/>
      <c r="BLI847" s="72"/>
      <c r="BLJ847" s="72"/>
      <c r="BLK847" s="72"/>
      <c r="BLL847" s="72"/>
      <c r="BLM847" s="72"/>
      <c r="BLN847" s="72"/>
      <c r="BLO847" s="72"/>
      <c r="BLP847" s="72"/>
      <c r="BLQ847" s="71"/>
      <c r="BLR847" s="71"/>
      <c r="BLS847" s="71"/>
      <c r="BLT847" s="71"/>
      <c r="BLU847" s="71"/>
      <c r="BLV847" s="71"/>
      <c r="BLW847" s="71"/>
      <c r="BLX847" s="72"/>
      <c r="BLY847" s="72"/>
      <c r="BLZ847" s="72"/>
      <c r="BMA847" s="72"/>
      <c r="BMB847" s="72"/>
      <c r="BMC847" s="72"/>
      <c r="BMD847" s="72"/>
      <c r="BME847" s="72"/>
      <c r="BMF847" s="72"/>
      <c r="BMG847" s="71"/>
      <c r="BMH847" s="71"/>
      <c r="BMI847" s="71"/>
      <c r="BMJ847" s="71"/>
      <c r="BMK847" s="71"/>
      <c r="BML847" s="71"/>
      <c r="BMM847" s="71"/>
      <c r="BMN847" s="72"/>
      <c r="BMO847" s="72"/>
      <c r="BMP847" s="72"/>
      <c r="BMQ847" s="72"/>
      <c r="BMR847" s="72"/>
      <c r="BMS847" s="72"/>
      <c r="BMT847" s="72"/>
      <c r="BMU847" s="72"/>
      <c r="BMV847" s="72"/>
      <c r="BMW847" s="71"/>
      <c r="BMX847" s="71"/>
      <c r="BMY847" s="71"/>
      <c r="BMZ847" s="71"/>
      <c r="BNA847" s="71"/>
      <c r="BNB847" s="71"/>
      <c r="BNC847" s="71"/>
      <c r="BND847" s="72"/>
      <c r="BNE847" s="72"/>
      <c r="BNF847" s="72"/>
      <c r="BNG847" s="72"/>
      <c r="BNH847" s="72"/>
      <c r="BNI847" s="72"/>
      <c r="BNJ847" s="72"/>
      <c r="BNK847" s="72"/>
      <c r="BNL847" s="72"/>
      <c r="BNM847" s="71"/>
      <c r="BNN847" s="71"/>
      <c r="BNO847" s="71"/>
      <c r="BNP847" s="71"/>
      <c r="BNQ847" s="71"/>
      <c r="BNR847" s="71"/>
      <c r="BNS847" s="71"/>
      <c r="BNT847" s="72"/>
      <c r="BNU847" s="72"/>
      <c r="BNV847" s="72"/>
      <c r="BNW847" s="72"/>
      <c r="BNX847" s="72"/>
      <c r="BNY847" s="72"/>
      <c r="BNZ847" s="72"/>
      <c r="BOA847" s="72"/>
      <c r="BOB847" s="72"/>
      <c r="BOC847" s="71"/>
      <c r="BOD847" s="71"/>
      <c r="BOE847" s="71"/>
      <c r="BOF847" s="71"/>
      <c r="BOG847" s="71"/>
      <c r="BOH847" s="71"/>
      <c r="BOI847" s="71"/>
      <c r="BOJ847" s="72"/>
      <c r="BOK847" s="72"/>
      <c r="BOL847" s="72"/>
      <c r="BOM847" s="72"/>
      <c r="BON847" s="72"/>
      <c r="BOO847" s="72"/>
      <c r="BOP847" s="72"/>
      <c r="BOQ847" s="72"/>
      <c r="BOR847" s="72"/>
      <c r="BOS847" s="71"/>
      <c r="BOT847" s="71"/>
      <c r="BOU847" s="71"/>
      <c r="BOV847" s="71"/>
      <c r="BOW847" s="71"/>
      <c r="BOX847" s="71"/>
      <c r="BOY847" s="71"/>
      <c r="BOZ847" s="72"/>
      <c r="BPA847" s="72"/>
      <c r="BPB847" s="72"/>
      <c r="BPC847" s="72"/>
      <c r="BPD847" s="72"/>
      <c r="BPE847" s="72"/>
      <c r="BPF847" s="72"/>
      <c r="BPG847" s="72"/>
      <c r="BPH847" s="72"/>
      <c r="BPI847" s="71"/>
      <c r="BPJ847" s="71"/>
      <c r="BPK847" s="71"/>
      <c r="BPL847" s="71"/>
      <c r="BPM847" s="71"/>
      <c r="BPN847" s="71"/>
      <c r="BPO847" s="71"/>
      <c r="BPP847" s="72"/>
      <c r="BPQ847" s="72"/>
      <c r="BPR847" s="72"/>
      <c r="BPS847" s="72"/>
      <c r="BPT847" s="72"/>
      <c r="BPU847" s="72"/>
      <c r="BPV847" s="72"/>
      <c r="BPW847" s="72"/>
      <c r="BPX847" s="72"/>
      <c r="BPY847" s="71"/>
      <c r="BPZ847" s="71"/>
      <c r="BQA847" s="71"/>
      <c r="BQB847" s="71"/>
      <c r="BQC847" s="71"/>
      <c r="BQD847" s="71"/>
      <c r="BQE847" s="71"/>
      <c r="BQF847" s="72"/>
      <c r="BQG847" s="72"/>
      <c r="BQH847" s="72"/>
      <c r="BQI847" s="72"/>
      <c r="BQJ847" s="72"/>
      <c r="BQK847" s="72"/>
      <c r="BQL847" s="72"/>
      <c r="BQM847" s="72"/>
      <c r="BQN847" s="72"/>
      <c r="BQO847" s="71"/>
      <c r="BQP847" s="71"/>
      <c r="BQQ847" s="71"/>
      <c r="BQR847" s="71"/>
      <c r="BQS847" s="71"/>
      <c r="BQT847" s="71"/>
      <c r="BQU847" s="71"/>
      <c r="BQV847" s="72"/>
      <c r="BQW847" s="72"/>
      <c r="BQX847" s="72"/>
      <c r="BQY847" s="72"/>
      <c r="BQZ847" s="72"/>
      <c r="BRA847" s="72"/>
      <c r="BRB847" s="72"/>
      <c r="BRC847" s="72"/>
      <c r="BRD847" s="72"/>
      <c r="BRE847" s="71"/>
      <c r="BRF847" s="71"/>
      <c r="BRG847" s="71"/>
      <c r="BRH847" s="71"/>
      <c r="BRI847" s="71"/>
      <c r="BRJ847" s="71"/>
      <c r="BRK847" s="71"/>
      <c r="BRL847" s="72"/>
      <c r="BRM847" s="72"/>
      <c r="BRN847" s="72"/>
      <c r="BRO847" s="72"/>
      <c r="BRP847" s="72"/>
      <c r="BRQ847" s="72"/>
      <c r="BRR847" s="72"/>
      <c r="BRS847" s="72"/>
      <c r="BRT847" s="72"/>
      <c r="BRU847" s="71"/>
      <c r="BRV847" s="71"/>
      <c r="BRW847" s="71"/>
      <c r="BRX847" s="71"/>
      <c r="BRY847" s="71"/>
      <c r="BRZ847" s="71"/>
      <c r="BSA847" s="71"/>
      <c r="BSB847" s="72"/>
      <c r="BSC847" s="72"/>
      <c r="BSD847" s="72"/>
      <c r="BSE847" s="72"/>
      <c r="BSF847" s="72"/>
      <c r="BSG847" s="72"/>
      <c r="BSH847" s="72"/>
      <c r="BSI847" s="72"/>
      <c r="BSJ847" s="72"/>
      <c r="BSK847" s="71"/>
      <c r="BSL847" s="71"/>
      <c r="BSM847" s="71"/>
      <c r="BSN847" s="71"/>
      <c r="BSO847" s="71"/>
      <c r="BSP847" s="71"/>
      <c r="BSQ847" s="71"/>
      <c r="BSR847" s="72"/>
      <c r="BSS847" s="72"/>
      <c r="BST847" s="72"/>
      <c r="BSU847" s="72"/>
      <c r="BSV847" s="72"/>
      <c r="BSW847" s="72"/>
      <c r="BSX847" s="72"/>
      <c r="BSY847" s="72"/>
      <c r="BSZ847" s="72"/>
      <c r="BTA847" s="71"/>
      <c r="BTB847" s="71"/>
      <c r="BTC847" s="71"/>
      <c r="BTD847" s="71"/>
      <c r="BTE847" s="71"/>
      <c r="BTF847" s="71"/>
      <c r="BTG847" s="71"/>
      <c r="BTH847" s="72"/>
      <c r="BTI847" s="72"/>
      <c r="BTJ847" s="72"/>
      <c r="BTK847" s="72"/>
      <c r="BTL847" s="72"/>
      <c r="BTM847" s="72"/>
      <c r="BTN847" s="72"/>
      <c r="BTO847" s="72"/>
      <c r="BTP847" s="72"/>
      <c r="BTQ847" s="71"/>
      <c r="BTR847" s="71"/>
      <c r="BTS847" s="71"/>
      <c r="BTT847" s="71"/>
      <c r="BTU847" s="71"/>
      <c r="BTV847" s="71"/>
      <c r="BTW847" s="71"/>
      <c r="BTX847" s="72"/>
      <c r="BTY847" s="72"/>
      <c r="BTZ847" s="72"/>
      <c r="BUA847" s="72"/>
      <c r="BUB847" s="72"/>
      <c r="BUC847" s="72"/>
      <c r="BUD847" s="72"/>
      <c r="BUE847" s="72"/>
      <c r="BUF847" s="72"/>
      <c r="BUG847" s="71"/>
      <c r="BUH847" s="71"/>
      <c r="BUI847" s="71"/>
      <c r="BUJ847" s="71"/>
      <c r="BUK847" s="71"/>
      <c r="BUL847" s="71"/>
      <c r="BUM847" s="71"/>
      <c r="BUN847" s="72"/>
      <c r="BUO847" s="72"/>
      <c r="BUP847" s="72"/>
      <c r="BUQ847" s="72"/>
      <c r="BUR847" s="72"/>
      <c r="BUS847" s="72"/>
      <c r="BUT847" s="72"/>
      <c r="BUU847" s="72"/>
      <c r="BUV847" s="72"/>
      <c r="BUW847" s="71"/>
      <c r="BUX847" s="71"/>
      <c r="BUY847" s="71"/>
      <c r="BUZ847" s="71"/>
      <c r="BVA847" s="71"/>
      <c r="BVB847" s="71"/>
      <c r="BVC847" s="71"/>
      <c r="BVD847" s="72"/>
      <c r="BVE847" s="72"/>
      <c r="BVF847" s="72"/>
      <c r="BVG847" s="72"/>
      <c r="BVH847" s="72"/>
      <c r="BVI847" s="72"/>
      <c r="BVJ847" s="72"/>
      <c r="BVK847" s="72"/>
      <c r="BVL847" s="72"/>
      <c r="BVM847" s="71"/>
      <c r="BVN847" s="71"/>
      <c r="BVO847" s="71"/>
      <c r="BVP847" s="71"/>
      <c r="BVQ847" s="71"/>
      <c r="BVR847" s="71"/>
      <c r="BVS847" s="71"/>
      <c r="BVT847" s="72"/>
      <c r="BVU847" s="72"/>
      <c r="BVV847" s="72"/>
      <c r="BVW847" s="72"/>
      <c r="BVX847" s="72"/>
      <c r="BVY847" s="72"/>
      <c r="BVZ847" s="72"/>
      <c r="BWA847" s="72"/>
      <c r="BWB847" s="72"/>
      <c r="BWC847" s="71"/>
      <c r="BWD847" s="71"/>
      <c r="BWE847" s="71"/>
      <c r="BWF847" s="71"/>
      <c r="BWG847" s="71"/>
      <c r="BWH847" s="71"/>
      <c r="BWI847" s="71"/>
      <c r="BWJ847" s="72"/>
      <c r="BWK847" s="72"/>
      <c r="BWL847" s="72"/>
      <c r="BWM847" s="72"/>
      <c r="BWN847" s="72"/>
      <c r="BWO847" s="72"/>
      <c r="BWP847" s="72"/>
      <c r="BWQ847" s="72"/>
      <c r="BWR847" s="72"/>
      <c r="BWS847" s="71"/>
      <c r="BWT847" s="71"/>
      <c r="BWU847" s="71"/>
      <c r="BWV847" s="71"/>
      <c r="BWW847" s="71"/>
      <c r="BWX847" s="71"/>
      <c r="BWY847" s="71"/>
      <c r="BWZ847" s="72"/>
      <c r="BXA847" s="72"/>
      <c r="BXB847" s="72"/>
      <c r="BXC847" s="72"/>
      <c r="BXD847" s="72"/>
      <c r="BXE847" s="72"/>
      <c r="BXF847" s="72"/>
      <c r="BXG847" s="72"/>
      <c r="BXH847" s="72"/>
      <c r="BXI847" s="71"/>
      <c r="BXJ847" s="71"/>
      <c r="BXK847" s="71"/>
      <c r="BXL847" s="71"/>
      <c r="BXM847" s="71"/>
      <c r="BXN847" s="71"/>
      <c r="BXO847" s="71"/>
      <c r="BXP847" s="72"/>
      <c r="BXQ847" s="72"/>
      <c r="BXR847" s="72"/>
      <c r="BXS847" s="72"/>
      <c r="BXT847" s="72"/>
      <c r="BXU847" s="72"/>
      <c r="BXV847" s="72"/>
      <c r="BXW847" s="72"/>
      <c r="BXX847" s="72"/>
      <c r="BXY847" s="71"/>
      <c r="BXZ847" s="71"/>
      <c r="BYA847" s="71"/>
      <c r="BYB847" s="71"/>
      <c r="BYC847" s="71"/>
      <c r="BYD847" s="71"/>
      <c r="BYE847" s="71"/>
      <c r="BYF847" s="72"/>
      <c r="BYG847" s="72"/>
      <c r="BYH847" s="72"/>
      <c r="BYI847" s="72"/>
      <c r="BYJ847" s="72"/>
      <c r="BYK847" s="72"/>
      <c r="BYL847" s="72"/>
      <c r="BYM847" s="72"/>
      <c r="BYN847" s="72"/>
      <c r="BYO847" s="71"/>
      <c r="BYP847" s="71"/>
      <c r="BYQ847" s="71"/>
      <c r="BYR847" s="71"/>
      <c r="BYS847" s="71"/>
      <c r="BYT847" s="71"/>
      <c r="BYU847" s="71"/>
      <c r="BYV847" s="72"/>
      <c r="BYW847" s="72"/>
      <c r="BYX847" s="72"/>
      <c r="BYY847" s="72"/>
      <c r="BYZ847" s="72"/>
      <c r="BZA847" s="72"/>
      <c r="BZB847" s="72"/>
      <c r="BZC847" s="72"/>
      <c r="BZD847" s="72"/>
      <c r="BZE847" s="71"/>
      <c r="BZF847" s="71"/>
      <c r="BZG847" s="71"/>
      <c r="BZH847" s="71"/>
      <c r="BZI847" s="71"/>
      <c r="BZJ847" s="71"/>
      <c r="BZK847" s="71"/>
      <c r="BZL847" s="72"/>
      <c r="BZM847" s="72"/>
      <c r="BZN847" s="72"/>
      <c r="BZO847" s="72"/>
      <c r="BZP847" s="72"/>
      <c r="BZQ847" s="72"/>
      <c r="BZR847" s="72"/>
      <c r="BZS847" s="72"/>
      <c r="BZT847" s="72"/>
      <c r="BZU847" s="71"/>
      <c r="BZV847" s="71"/>
      <c r="BZW847" s="71"/>
      <c r="BZX847" s="71"/>
      <c r="BZY847" s="71"/>
      <c r="BZZ847" s="71"/>
      <c r="CAA847" s="71"/>
      <c r="CAB847" s="72"/>
      <c r="CAC847" s="72"/>
      <c r="CAD847" s="72"/>
      <c r="CAE847" s="72"/>
      <c r="CAF847" s="72"/>
      <c r="CAG847" s="72"/>
      <c r="CAH847" s="72"/>
      <c r="CAI847" s="72"/>
      <c r="CAJ847" s="72"/>
      <c r="CAK847" s="71"/>
      <c r="CAL847" s="71"/>
      <c r="CAM847" s="71"/>
      <c r="CAN847" s="71"/>
      <c r="CAO847" s="71"/>
      <c r="CAP847" s="71"/>
      <c r="CAQ847" s="71"/>
      <c r="CAR847" s="72"/>
      <c r="CAS847" s="72"/>
      <c r="CAT847" s="72"/>
      <c r="CAU847" s="72"/>
      <c r="CAV847" s="72"/>
      <c r="CAW847" s="72"/>
      <c r="CAX847" s="72"/>
      <c r="CAY847" s="72"/>
      <c r="CAZ847" s="72"/>
      <c r="CBA847" s="71"/>
      <c r="CBB847" s="71"/>
      <c r="CBC847" s="71"/>
      <c r="CBD847" s="71"/>
      <c r="CBE847" s="71"/>
      <c r="CBF847" s="71"/>
      <c r="CBG847" s="71"/>
      <c r="CBH847" s="72"/>
      <c r="CBI847" s="72"/>
      <c r="CBJ847" s="72"/>
      <c r="CBK847" s="72"/>
      <c r="CBL847" s="72"/>
      <c r="CBM847" s="72"/>
      <c r="CBN847" s="72"/>
      <c r="CBO847" s="72"/>
      <c r="CBP847" s="72"/>
      <c r="CBQ847" s="71"/>
      <c r="CBR847" s="71"/>
      <c r="CBS847" s="71"/>
      <c r="CBT847" s="71"/>
      <c r="CBU847" s="71"/>
      <c r="CBV847" s="71"/>
      <c r="CBW847" s="71"/>
      <c r="CBX847" s="72"/>
      <c r="CBY847" s="72"/>
      <c r="CBZ847" s="72"/>
      <c r="CCA847" s="72"/>
      <c r="CCB847" s="72"/>
      <c r="CCC847" s="72"/>
      <c r="CCD847" s="72"/>
      <c r="CCE847" s="72"/>
      <c r="CCF847" s="72"/>
      <c r="CCG847" s="71"/>
      <c r="CCH847" s="71"/>
      <c r="CCI847" s="71"/>
      <c r="CCJ847" s="71"/>
      <c r="CCK847" s="71"/>
      <c r="CCL847" s="71"/>
      <c r="CCM847" s="71"/>
      <c r="CCN847" s="72"/>
      <c r="CCO847" s="72"/>
      <c r="CCP847" s="72"/>
      <c r="CCQ847" s="72"/>
      <c r="CCR847" s="72"/>
      <c r="CCS847" s="72"/>
      <c r="CCT847" s="72"/>
      <c r="CCU847" s="72"/>
      <c r="CCV847" s="72"/>
      <c r="CCW847" s="71"/>
      <c r="CCX847" s="71"/>
      <c r="CCY847" s="71"/>
      <c r="CCZ847" s="71"/>
      <c r="CDA847" s="71"/>
      <c r="CDB847" s="71"/>
      <c r="CDC847" s="71"/>
      <c r="CDD847" s="72"/>
      <c r="CDE847" s="72"/>
      <c r="CDF847" s="72"/>
      <c r="CDG847" s="72"/>
      <c r="CDH847" s="72"/>
      <c r="CDI847" s="72"/>
      <c r="CDJ847" s="72"/>
      <c r="CDK847" s="72"/>
      <c r="CDL847" s="72"/>
      <c r="CDM847" s="71"/>
      <c r="CDN847" s="71"/>
      <c r="CDO847" s="71"/>
      <c r="CDP847" s="71"/>
      <c r="CDQ847" s="71"/>
      <c r="CDR847" s="71"/>
      <c r="CDS847" s="71"/>
      <c r="CDT847" s="72"/>
      <c r="CDU847" s="72"/>
      <c r="CDV847" s="72"/>
      <c r="CDW847" s="72"/>
      <c r="CDX847" s="72"/>
      <c r="CDY847" s="72"/>
      <c r="CDZ847" s="72"/>
      <c r="CEA847" s="72"/>
      <c r="CEB847" s="72"/>
      <c r="CEC847" s="71"/>
      <c r="CED847" s="71"/>
      <c r="CEE847" s="71"/>
      <c r="CEF847" s="71"/>
      <c r="CEG847" s="71"/>
      <c r="CEH847" s="71"/>
      <c r="CEI847" s="71"/>
      <c r="CEJ847" s="72"/>
      <c r="CEK847" s="72"/>
      <c r="CEL847" s="72"/>
      <c r="CEM847" s="72"/>
      <c r="CEN847" s="72"/>
      <c r="CEO847" s="72"/>
      <c r="CEP847" s="72"/>
      <c r="CEQ847" s="72"/>
      <c r="CER847" s="72"/>
      <c r="CES847" s="71"/>
      <c r="CET847" s="71"/>
      <c r="CEU847" s="71"/>
      <c r="CEV847" s="71"/>
      <c r="CEW847" s="71"/>
      <c r="CEX847" s="71"/>
      <c r="CEY847" s="71"/>
      <c r="CEZ847" s="72"/>
      <c r="CFA847" s="72"/>
      <c r="CFB847" s="72"/>
      <c r="CFC847" s="72"/>
      <c r="CFD847" s="72"/>
      <c r="CFE847" s="72"/>
      <c r="CFF847" s="72"/>
      <c r="CFG847" s="72"/>
      <c r="CFH847" s="72"/>
      <c r="CFI847" s="71"/>
      <c r="CFJ847" s="71"/>
      <c r="CFK847" s="71"/>
      <c r="CFL847" s="71"/>
      <c r="CFM847" s="71"/>
      <c r="CFN847" s="71"/>
      <c r="CFO847" s="71"/>
      <c r="CFP847" s="72"/>
      <c r="CFQ847" s="72"/>
      <c r="CFR847" s="72"/>
      <c r="CFS847" s="72"/>
      <c r="CFT847" s="72"/>
      <c r="CFU847" s="72"/>
      <c r="CFV847" s="72"/>
      <c r="CFW847" s="72"/>
      <c r="CFX847" s="72"/>
      <c r="CFY847" s="71"/>
      <c r="CFZ847" s="71"/>
      <c r="CGA847" s="71"/>
      <c r="CGB847" s="71"/>
      <c r="CGC847" s="71"/>
      <c r="CGD847" s="71"/>
      <c r="CGE847" s="71"/>
      <c r="CGF847" s="72"/>
      <c r="CGG847" s="72"/>
      <c r="CGH847" s="72"/>
      <c r="CGI847" s="72"/>
      <c r="CGJ847" s="72"/>
      <c r="CGK847" s="72"/>
      <c r="CGL847" s="72"/>
      <c r="CGM847" s="72"/>
      <c r="CGN847" s="72"/>
      <c r="CGO847" s="71"/>
      <c r="CGP847" s="71"/>
      <c r="CGQ847" s="71"/>
      <c r="CGR847" s="71"/>
      <c r="CGS847" s="71"/>
      <c r="CGT847" s="71"/>
      <c r="CGU847" s="71"/>
      <c r="CGV847" s="72"/>
      <c r="CGW847" s="72"/>
      <c r="CGX847" s="72"/>
      <c r="CGY847" s="72"/>
      <c r="CGZ847" s="72"/>
      <c r="CHA847" s="72"/>
      <c r="CHB847" s="72"/>
      <c r="CHC847" s="72"/>
      <c r="CHD847" s="72"/>
      <c r="CHE847" s="71"/>
      <c r="CHF847" s="71"/>
      <c r="CHG847" s="71"/>
      <c r="CHH847" s="71"/>
      <c r="CHI847" s="71"/>
      <c r="CHJ847" s="71"/>
      <c r="CHK847" s="71"/>
      <c r="CHL847" s="72"/>
      <c r="CHM847" s="72"/>
      <c r="CHN847" s="72"/>
      <c r="CHO847" s="72"/>
      <c r="CHP847" s="72"/>
      <c r="CHQ847" s="72"/>
      <c r="CHR847" s="72"/>
      <c r="CHS847" s="72"/>
      <c r="CHT847" s="72"/>
      <c r="CHU847" s="71"/>
      <c r="CHV847" s="71"/>
      <c r="CHW847" s="71"/>
      <c r="CHX847" s="71"/>
      <c r="CHY847" s="71"/>
      <c r="CHZ847" s="71"/>
      <c r="CIA847" s="71"/>
      <c r="CIB847" s="72"/>
      <c r="CIC847" s="72"/>
      <c r="CID847" s="72"/>
      <c r="CIE847" s="72"/>
      <c r="CIF847" s="72"/>
      <c r="CIG847" s="72"/>
      <c r="CIH847" s="72"/>
      <c r="CII847" s="72"/>
      <c r="CIJ847" s="72"/>
      <c r="CIK847" s="71"/>
      <c r="CIL847" s="71"/>
      <c r="CIM847" s="71"/>
      <c r="CIN847" s="71"/>
      <c r="CIO847" s="71"/>
      <c r="CIP847" s="71"/>
      <c r="CIQ847" s="71"/>
      <c r="CIR847" s="72"/>
      <c r="CIS847" s="72"/>
      <c r="CIT847" s="72"/>
      <c r="CIU847" s="72"/>
      <c r="CIV847" s="72"/>
      <c r="CIW847" s="72"/>
      <c r="CIX847" s="72"/>
      <c r="CIY847" s="72"/>
      <c r="CIZ847" s="72"/>
      <c r="CJA847" s="71"/>
      <c r="CJB847" s="71"/>
      <c r="CJC847" s="71"/>
      <c r="CJD847" s="71"/>
      <c r="CJE847" s="71"/>
      <c r="CJF847" s="71"/>
      <c r="CJG847" s="71"/>
      <c r="CJH847" s="72"/>
      <c r="CJI847" s="72"/>
      <c r="CJJ847" s="72"/>
      <c r="CJK847" s="72"/>
      <c r="CJL847" s="72"/>
      <c r="CJM847" s="72"/>
      <c r="CJN847" s="72"/>
      <c r="CJO847" s="72"/>
      <c r="CJP847" s="72"/>
      <c r="CJQ847" s="71"/>
      <c r="CJR847" s="71"/>
      <c r="CJS847" s="71"/>
      <c r="CJT847" s="71"/>
      <c r="CJU847" s="71"/>
      <c r="CJV847" s="71"/>
      <c r="CJW847" s="71"/>
      <c r="CJX847" s="72"/>
      <c r="CJY847" s="72"/>
      <c r="CJZ847" s="72"/>
      <c r="CKA847" s="72"/>
      <c r="CKB847" s="72"/>
      <c r="CKC847" s="72"/>
      <c r="CKD847" s="72"/>
      <c r="CKE847" s="72"/>
      <c r="CKF847" s="72"/>
      <c r="CKG847" s="71"/>
      <c r="CKH847" s="71"/>
      <c r="CKI847" s="71"/>
      <c r="CKJ847" s="71"/>
      <c r="CKK847" s="71"/>
      <c r="CKL847" s="71"/>
      <c r="CKM847" s="71"/>
      <c r="CKN847" s="72"/>
      <c r="CKO847" s="72"/>
      <c r="CKP847" s="72"/>
      <c r="CKQ847" s="72"/>
      <c r="CKR847" s="72"/>
      <c r="CKS847" s="72"/>
      <c r="CKT847" s="72"/>
      <c r="CKU847" s="72"/>
      <c r="CKV847" s="72"/>
      <c r="CKW847" s="71"/>
      <c r="CKX847" s="71"/>
      <c r="CKY847" s="71"/>
      <c r="CKZ847" s="71"/>
      <c r="CLA847" s="71"/>
      <c r="CLB847" s="71"/>
      <c r="CLC847" s="71"/>
      <c r="CLD847" s="72"/>
      <c r="CLE847" s="72"/>
      <c r="CLF847" s="72"/>
      <c r="CLG847" s="72"/>
      <c r="CLH847" s="72"/>
      <c r="CLI847" s="72"/>
      <c r="CLJ847" s="72"/>
      <c r="CLK847" s="72"/>
      <c r="CLL847" s="72"/>
      <c r="CLM847" s="71"/>
      <c r="CLN847" s="71"/>
      <c r="CLO847" s="71"/>
      <c r="CLP847" s="71"/>
      <c r="CLQ847" s="71"/>
      <c r="CLR847" s="71"/>
      <c r="CLS847" s="71"/>
      <c r="CLT847" s="72"/>
      <c r="CLU847" s="72"/>
      <c r="CLV847" s="72"/>
      <c r="CLW847" s="72"/>
      <c r="CLX847" s="72"/>
      <c r="CLY847" s="72"/>
      <c r="CLZ847" s="72"/>
      <c r="CMA847" s="72"/>
      <c r="CMB847" s="72"/>
      <c r="CMC847" s="71"/>
      <c r="CMD847" s="71"/>
      <c r="CME847" s="71"/>
      <c r="CMF847" s="71"/>
      <c r="CMG847" s="71"/>
      <c r="CMH847" s="71"/>
      <c r="CMI847" s="71"/>
      <c r="CMJ847" s="72"/>
      <c r="CMK847" s="72"/>
      <c r="CML847" s="72"/>
      <c r="CMM847" s="72"/>
      <c r="CMN847" s="72"/>
      <c r="CMO847" s="72"/>
      <c r="CMP847" s="72"/>
      <c r="CMQ847" s="72"/>
      <c r="CMR847" s="72"/>
      <c r="CMS847" s="71"/>
      <c r="CMT847" s="71"/>
      <c r="CMU847" s="71"/>
      <c r="CMV847" s="71"/>
      <c r="CMW847" s="71"/>
      <c r="CMX847" s="71"/>
      <c r="CMY847" s="71"/>
      <c r="CMZ847" s="72"/>
      <c r="CNA847" s="72"/>
      <c r="CNB847" s="72"/>
      <c r="CNC847" s="72"/>
      <c r="CND847" s="72"/>
      <c r="CNE847" s="72"/>
      <c r="CNF847" s="72"/>
      <c r="CNG847" s="72"/>
      <c r="CNH847" s="72"/>
      <c r="CNI847" s="71"/>
      <c r="CNJ847" s="71"/>
      <c r="CNK847" s="71"/>
      <c r="CNL847" s="71"/>
      <c r="CNM847" s="71"/>
      <c r="CNN847" s="71"/>
      <c r="CNO847" s="71"/>
      <c r="CNP847" s="72"/>
      <c r="CNQ847" s="72"/>
      <c r="CNR847" s="72"/>
      <c r="CNS847" s="72"/>
      <c r="CNT847" s="72"/>
      <c r="CNU847" s="72"/>
      <c r="CNV847" s="72"/>
      <c r="CNW847" s="72"/>
      <c r="CNX847" s="72"/>
      <c r="CNY847" s="71"/>
      <c r="CNZ847" s="71"/>
      <c r="COA847" s="71"/>
      <c r="COB847" s="71"/>
      <c r="COC847" s="71"/>
      <c r="COD847" s="71"/>
      <c r="COE847" s="71"/>
      <c r="COF847" s="72"/>
      <c r="COG847" s="72"/>
      <c r="COH847" s="72"/>
      <c r="COI847" s="72"/>
      <c r="COJ847" s="72"/>
      <c r="COK847" s="72"/>
      <c r="COL847" s="72"/>
      <c r="COM847" s="72"/>
      <c r="CON847" s="72"/>
      <c r="COO847" s="71"/>
      <c r="COP847" s="71"/>
      <c r="COQ847" s="71"/>
      <c r="COR847" s="71"/>
      <c r="COS847" s="71"/>
      <c r="COT847" s="71"/>
      <c r="COU847" s="71"/>
      <c r="COV847" s="72"/>
      <c r="COW847" s="72"/>
      <c r="COX847" s="72"/>
      <c r="COY847" s="72"/>
      <c r="COZ847" s="72"/>
      <c r="CPA847" s="72"/>
      <c r="CPB847" s="72"/>
      <c r="CPC847" s="72"/>
      <c r="CPD847" s="72"/>
      <c r="CPE847" s="71"/>
      <c r="CPF847" s="71"/>
      <c r="CPG847" s="71"/>
      <c r="CPH847" s="71"/>
      <c r="CPI847" s="71"/>
      <c r="CPJ847" s="71"/>
      <c r="CPK847" s="71"/>
      <c r="CPL847" s="72"/>
      <c r="CPM847" s="72"/>
      <c r="CPN847" s="72"/>
      <c r="CPO847" s="72"/>
      <c r="CPP847" s="72"/>
      <c r="CPQ847" s="72"/>
      <c r="CPR847" s="72"/>
      <c r="CPS847" s="72"/>
      <c r="CPT847" s="72"/>
      <c r="CPU847" s="71"/>
      <c r="CPV847" s="71"/>
      <c r="CPW847" s="71"/>
      <c r="CPX847" s="71"/>
      <c r="CPY847" s="71"/>
      <c r="CPZ847" s="71"/>
      <c r="CQA847" s="71"/>
      <c r="CQB847" s="72"/>
      <c r="CQC847" s="72"/>
      <c r="CQD847" s="72"/>
      <c r="CQE847" s="72"/>
      <c r="CQF847" s="72"/>
      <c r="CQG847" s="72"/>
      <c r="CQH847" s="72"/>
      <c r="CQI847" s="72"/>
      <c r="CQJ847" s="72"/>
      <c r="CQK847" s="71"/>
      <c r="CQL847" s="71"/>
      <c r="CQM847" s="71"/>
      <c r="CQN847" s="71"/>
      <c r="CQO847" s="71"/>
      <c r="CQP847" s="71"/>
      <c r="CQQ847" s="71"/>
      <c r="CQR847" s="72"/>
      <c r="CQS847" s="72"/>
      <c r="CQT847" s="72"/>
      <c r="CQU847" s="72"/>
      <c r="CQV847" s="72"/>
      <c r="CQW847" s="72"/>
      <c r="CQX847" s="72"/>
      <c r="CQY847" s="72"/>
      <c r="CQZ847" s="72"/>
      <c r="CRA847" s="71"/>
      <c r="CRB847" s="71"/>
      <c r="CRC847" s="71"/>
      <c r="CRD847" s="71"/>
      <c r="CRE847" s="71"/>
      <c r="CRF847" s="71"/>
      <c r="CRG847" s="71"/>
      <c r="CRH847" s="72"/>
      <c r="CRI847" s="72"/>
      <c r="CRJ847" s="72"/>
      <c r="CRK847" s="72"/>
      <c r="CRL847" s="72"/>
      <c r="CRM847" s="72"/>
      <c r="CRN847" s="72"/>
      <c r="CRO847" s="72"/>
      <c r="CRP847" s="72"/>
      <c r="CRQ847" s="71"/>
      <c r="CRR847" s="71"/>
      <c r="CRS847" s="71"/>
      <c r="CRT847" s="71"/>
      <c r="CRU847" s="71"/>
      <c r="CRV847" s="71"/>
      <c r="CRW847" s="71"/>
      <c r="CRX847" s="72"/>
      <c r="CRY847" s="72"/>
      <c r="CRZ847" s="72"/>
      <c r="CSA847" s="72"/>
      <c r="CSB847" s="72"/>
      <c r="CSC847" s="72"/>
      <c r="CSD847" s="72"/>
      <c r="CSE847" s="72"/>
      <c r="CSF847" s="72"/>
      <c r="CSG847" s="71"/>
      <c r="CSH847" s="71"/>
      <c r="CSI847" s="71"/>
      <c r="CSJ847" s="71"/>
      <c r="CSK847" s="71"/>
      <c r="CSL847" s="71"/>
      <c r="CSM847" s="71"/>
      <c r="CSN847" s="72"/>
      <c r="CSO847" s="72"/>
      <c r="CSP847" s="72"/>
      <c r="CSQ847" s="72"/>
      <c r="CSR847" s="72"/>
      <c r="CSS847" s="72"/>
      <c r="CST847" s="72"/>
      <c r="CSU847" s="72"/>
      <c r="CSV847" s="72"/>
      <c r="CSW847" s="71"/>
      <c r="CSX847" s="71"/>
      <c r="CSY847" s="71"/>
      <c r="CSZ847" s="71"/>
      <c r="CTA847" s="71"/>
      <c r="CTB847" s="71"/>
      <c r="CTC847" s="71"/>
      <c r="CTD847" s="72"/>
      <c r="CTE847" s="72"/>
      <c r="CTF847" s="72"/>
      <c r="CTG847" s="72"/>
      <c r="CTH847" s="72"/>
      <c r="CTI847" s="72"/>
      <c r="CTJ847" s="72"/>
      <c r="CTK847" s="72"/>
      <c r="CTL847" s="72"/>
      <c r="CTM847" s="71"/>
      <c r="CTN847" s="71"/>
      <c r="CTO847" s="71"/>
      <c r="CTP847" s="71"/>
      <c r="CTQ847" s="71"/>
      <c r="CTR847" s="71"/>
      <c r="CTS847" s="71"/>
      <c r="CTT847" s="72"/>
      <c r="CTU847" s="72"/>
      <c r="CTV847" s="72"/>
      <c r="CTW847" s="72"/>
      <c r="CTX847" s="72"/>
      <c r="CTY847" s="72"/>
      <c r="CTZ847" s="72"/>
      <c r="CUA847" s="72"/>
      <c r="CUB847" s="72"/>
      <c r="CUC847" s="71"/>
      <c r="CUD847" s="71"/>
      <c r="CUE847" s="71"/>
      <c r="CUF847" s="71"/>
      <c r="CUG847" s="71"/>
      <c r="CUH847" s="71"/>
      <c r="CUI847" s="71"/>
      <c r="CUJ847" s="72"/>
      <c r="CUK847" s="72"/>
      <c r="CUL847" s="72"/>
      <c r="CUM847" s="72"/>
      <c r="CUN847" s="72"/>
      <c r="CUO847" s="72"/>
      <c r="CUP847" s="72"/>
      <c r="CUQ847" s="72"/>
      <c r="CUR847" s="72"/>
      <c r="CUS847" s="71"/>
      <c r="CUT847" s="71"/>
      <c r="CUU847" s="71"/>
      <c r="CUV847" s="71"/>
      <c r="CUW847" s="71"/>
      <c r="CUX847" s="71"/>
      <c r="CUY847" s="71"/>
      <c r="CUZ847" s="72"/>
      <c r="CVA847" s="72"/>
      <c r="CVB847" s="72"/>
      <c r="CVC847" s="72"/>
      <c r="CVD847" s="72"/>
      <c r="CVE847" s="72"/>
      <c r="CVF847" s="72"/>
      <c r="CVG847" s="72"/>
      <c r="CVH847" s="72"/>
      <c r="CVI847" s="71"/>
      <c r="CVJ847" s="71"/>
      <c r="CVK847" s="71"/>
      <c r="CVL847" s="71"/>
      <c r="CVM847" s="71"/>
      <c r="CVN847" s="71"/>
      <c r="CVO847" s="71"/>
      <c r="CVP847" s="72"/>
      <c r="CVQ847" s="72"/>
      <c r="CVR847" s="72"/>
      <c r="CVS847" s="72"/>
      <c r="CVT847" s="72"/>
      <c r="CVU847" s="72"/>
      <c r="CVV847" s="72"/>
      <c r="CVW847" s="72"/>
      <c r="CVX847" s="72"/>
      <c r="CVY847" s="71"/>
      <c r="CVZ847" s="71"/>
      <c r="CWA847" s="71"/>
      <c r="CWB847" s="71"/>
      <c r="CWC847" s="71"/>
      <c r="CWD847" s="71"/>
      <c r="CWE847" s="71"/>
      <c r="CWF847" s="72"/>
      <c r="CWG847" s="72"/>
      <c r="CWH847" s="72"/>
      <c r="CWI847" s="72"/>
      <c r="CWJ847" s="72"/>
      <c r="CWK847" s="72"/>
      <c r="CWL847" s="72"/>
      <c r="CWM847" s="72"/>
      <c r="CWN847" s="72"/>
      <c r="CWO847" s="71"/>
      <c r="CWP847" s="71"/>
      <c r="CWQ847" s="71"/>
      <c r="CWR847" s="71"/>
      <c r="CWS847" s="71"/>
      <c r="CWT847" s="71"/>
      <c r="CWU847" s="71"/>
      <c r="CWV847" s="72"/>
      <c r="CWW847" s="72"/>
      <c r="CWX847" s="72"/>
      <c r="CWY847" s="72"/>
      <c r="CWZ847" s="72"/>
      <c r="CXA847" s="72"/>
      <c r="CXB847" s="72"/>
      <c r="CXC847" s="72"/>
      <c r="CXD847" s="72"/>
      <c r="CXE847" s="71"/>
      <c r="CXF847" s="71"/>
      <c r="CXG847" s="71"/>
      <c r="CXH847" s="71"/>
      <c r="CXI847" s="71"/>
      <c r="CXJ847" s="71"/>
      <c r="CXK847" s="71"/>
      <c r="CXL847" s="72"/>
      <c r="CXM847" s="72"/>
      <c r="CXN847" s="72"/>
      <c r="CXO847" s="72"/>
      <c r="CXP847" s="72"/>
      <c r="CXQ847" s="72"/>
      <c r="CXR847" s="72"/>
      <c r="CXS847" s="72"/>
      <c r="CXT847" s="72"/>
      <c r="CXU847" s="71"/>
      <c r="CXV847" s="71"/>
      <c r="CXW847" s="71"/>
      <c r="CXX847" s="71"/>
      <c r="CXY847" s="71"/>
      <c r="CXZ847" s="71"/>
      <c r="CYA847" s="71"/>
      <c r="CYB847" s="72"/>
      <c r="CYC847" s="72"/>
      <c r="CYD847" s="72"/>
      <c r="CYE847" s="72"/>
      <c r="CYF847" s="72"/>
      <c r="CYG847" s="72"/>
      <c r="CYH847" s="72"/>
      <c r="CYI847" s="72"/>
      <c r="CYJ847" s="72"/>
      <c r="CYK847" s="71"/>
      <c r="CYL847" s="71"/>
      <c r="CYM847" s="71"/>
      <c r="CYN847" s="71"/>
      <c r="CYO847" s="71"/>
      <c r="CYP847" s="71"/>
      <c r="CYQ847" s="71"/>
      <c r="CYR847" s="72"/>
      <c r="CYS847" s="72"/>
      <c r="CYT847" s="72"/>
      <c r="CYU847" s="72"/>
      <c r="CYV847" s="72"/>
      <c r="CYW847" s="72"/>
      <c r="CYX847" s="72"/>
      <c r="CYY847" s="72"/>
      <c r="CYZ847" s="72"/>
      <c r="CZA847" s="71"/>
      <c r="CZB847" s="71"/>
      <c r="CZC847" s="71"/>
      <c r="CZD847" s="71"/>
      <c r="CZE847" s="71"/>
      <c r="CZF847" s="71"/>
      <c r="CZG847" s="71"/>
      <c r="CZH847" s="72"/>
      <c r="CZI847" s="72"/>
      <c r="CZJ847" s="72"/>
      <c r="CZK847" s="72"/>
      <c r="CZL847" s="72"/>
      <c r="CZM847" s="72"/>
      <c r="CZN847" s="72"/>
      <c r="CZO847" s="72"/>
      <c r="CZP847" s="72"/>
      <c r="CZQ847" s="71"/>
      <c r="CZR847" s="71"/>
      <c r="CZS847" s="71"/>
      <c r="CZT847" s="71"/>
      <c r="CZU847" s="71"/>
      <c r="CZV847" s="71"/>
      <c r="CZW847" s="71"/>
      <c r="CZX847" s="72"/>
      <c r="CZY847" s="72"/>
      <c r="CZZ847" s="72"/>
      <c r="DAA847" s="72"/>
      <c r="DAB847" s="72"/>
      <c r="DAC847" s="72"/>
      <c r="DAD847" s="72"/>
      <c r="DAE847" s="72"/>
      <c r="DAF847" s="72"/>
      <c r="DAG847" s="71"/>
      <c r="DAH847" s="71"/>
      <c r="DAI847" s="71"/>
      <c r="DAJ847" s="71"/>
      <c r="DAK847" s="71"/>
      <c r="DAL847" s="71"/>
      <c r="DAM847" s="71"/>
      <c r="DAN847" s="72"/>
      <c r="DAO847" s="72"/>
      <c r="DAP847" s="72"/>
      <c r="DAQ847" s="72"/>
      <c r="DAR847" s="72"/>
      <c r="DAS847" s="72"/>
      <c r="DAT847" s="72"/>
      <c r="DAU847" s="72"/>
      <c r="DAV847" s="72"/>
      <c r="DAW847" s="71"/>
      <c r="DAX847" s="71"/>
      <c r="DAY847" s="71"/>
      <c r="DAZ847" s="71"/>
      <c r="DBA847" s="71"/>
      <c r="DBB847" s="71"/>
      <c r="DBC847" s="71"/>
      <c r="DBD847" s="72"/>
      <c r="DBE847" s="72"/>
      <c r="DBF847" s="72"/>
      <c r="DBG847" s="72"/>
      <c r="DBH847" s="72"/>
      <c r="DBI847" s="72"/>
      <c r="DBJ847" s="72"/>
      <c r="DBK847" s="72"/>
      <c r="DBL847" s="72"/>
      <c r="DBM847" s="71"/>
      <c r="DBN847" s="71"/>
      <c r="DBO847" s="71"/>
      <c r="DBP847" s="71"/>
      <c r="DBQ847" s="71"/>
      <c r="DBR847" s="71"/>
      <c r="DBS847" s="71"/>
      <c r="DBT847" s="72"/>
      <c r="DBU847" s="72"/>
      <c r="DBV847" s="72"/>
      <c r="DBW847" s="72"/>
      <c r="DBX847" s="72"/>
      <c r="DBY847" s="72"/>
      <c r="DBZ847" s="72"/>
      <c r="DCA847" s="72"/>
      <c r="DCB847" s="72"/>
      <c r="DCC847" s="71"/>
      <c r="DCD847" s="71"/>
      <c r="DCE847" s="71"/>
      <c r="DCF847" s="71"/>
      <c r="DCG847" s="71"/>
      <c r="DCH847" s="71"/>
      <c r="DCI847" s="71"/>
      <c r="DCJ847" s="72"/>
      <c r="DCK847" s="72"/>
      <c r="DCL847" s="72"/>
      <c r="DCM847" s="72"/>
      <c r="DCN847" s="72"/>
      <c r="DCO847" s="72"/>
      <c r="DCP847" s="72"/>
      <c r="DCQ847" s="72"/>
      <c r="DCR847" s="72"/>
      <c r="DCS847" s="71"/>
      <c r="DCT847" s="71"/>
      <c r="DCU847" s="71"/>
      <c r="DCV847" s="71"/>
      <c r="DCW847" s="71"/>
      <c r="DCX847" s="71"/>
      <c r="DCY847" s="71"/>
      <c r="DCZ847" s="72"/>
      <c r="DDA847" s="72"/>
      <c r="DDB847" s="72"/>
      <c r="DDC847" s="72"/>
      <c r="DDD847" s="72"/>
      <c r="DDE847" s="72"/>
      <c r="DDF847" s="72"/>
      <c r="DDG847" s="72"/>
      <c r="DDH847" s="72"/>
      <c r="DDI847" s="71"/>
      <c r="DDJ847" s="71"/>
      <c r="DDK847" s="71"/>
      <c r="DDL847" s="71"/>
      <c r="DDM847" s="71"/>
      <c r="DDN847" s="71"/>
      <c r="DDO847" s="71"/>
      <c r="DDP847" s="72"/>
      <c r="DDQ847" s="72"/>
      <c r="DDR847" s="72"/>
      <c r="DDS847" s="72"/>
      <c r="DDT847" s="72"/>
      <c r="DDU847" s="72"/>
      <c r="DDV847" s="72"/>
      <c r="DDW847" s="72"/>
      <c r="DDX847" s="72"/>
      <c r="DDY847" s="71"/>
      <c r="DDZ847" s="71"/>
      <c r="DEA847" s="71"/>
      <c r="DEB847" s="71"/>
      <c r="DEC847" s="71"/>
      <c r="DED847" s="71"/>
      <c r="DEE847" s="71"/>
      <c r="DEF847" s="72"/>
      <c r="DEG847" s="72"/>
      <c r="DEH847" s="72"/>
      <c r="DEI847" s="72"/>
      <c r="DEJ847" s="72"/>
      <c r="DEK847" s="72"/>
      <c r="DEL847" s="72"/>
      <c r="DEM847" s="72"/>
      <c r="DEN847" s="72"/>
      <c r="DEO847" s="71"/>
      <c r="DEP847" s="71"/>
      <c r="DEQ847" s="71"/>
      <c r="DER847" s="71"/>
      <c r="DES847" s="71"/>
      <c r="DET847" s="71"/>
      <c r="DEU847" s="71"/>
      <c r="DEV847" s="72"/>
      <c r="DEW847" s="72"/>
      <c r="DEX847" s="72"/>
      <c r="DEY847" s="72"/>
      <c r="DEZ847" s="72"/>
      <c r="DFA847" s="72"/>
      <c r="DFB847" s="72"/>
      <c r="DFC847" s="72"/>
      <c r="DFD847" s="72"/>
      <c r="DFE847" s="71"/>
      <c r="DFF847" s="71"/>
      <c r="DFG847" s="71"/>
      <c r="DFH847" s="71"/>
      <c r="DFI847" s="71"/>
      <c r="DFJ847" s="71"/>
      <c r="DFK847" s="71"/>
      <c r="DFL847" s="72"/>
      <c r="DFM847" s="72"/>
      <c r="DFN847" s="72"/>
      <c r="DFO847" s="72"/>
      <c r="DFP847" s="72"/>
      <c r="DFQ847" s="72"/>
      <c r="DFR847" s="72"/>
      <c r="DFS847" s="72"/>
      <c r="DFT847" s="72"/>
      <c r="DFU847" s="71"/>
      <c r="DFV847" s="71"/>
      <c r="DFW847" s="71"/>
      <c r="DFX847" s="71"/>
      <c r="DFY847" s="71"/>
      <c r="DFZ847" s="71"/>
      <c r="DGA847" s="71"/>
      <c r="DGB847" s="72"/>
      <c r="DGC847" s="72"/>
      <c r="DGD847" s="72"/>
      <c r="DGE847" s="72"/>
      <c r="DGF847" s="72"/>
      <c r="DGG847" s="72"/>
      <c r="DGH847" s="72"/>
      <c r="DGI847" s="72"/>
      <c r="DGJ847" s="72"/>
      <c r="DGK847" s="71"/>
      <c r="DGL847" s="71"/>
      <c r="DGM847" s="71"/>
      <c r="DGN847" s="71"/>
      <c r="DGO847" s="71"/>
      <c r="DGP847" s="71"/>
      <c r="DGQ847" s="71"/>
      <c r="DGR847" s="72"/>
      <c r="DGS847" s="72"/>
      <c r="DGT847" s="72"/>
      <c r="DGU847" s="72"/>
      <c r="DGV847" s="72"/>
      <c r="DGW847" s="72"/>
      <c r="DGX847" s="72"/>
      <c r="DGY847" s="72"/>
      <c r="DGZ847" s="72"/>
      <c r="DHA847" s="71"/>
      <c r="DHB847" s="71"/>
      <c r="DHC847" s="71"/>
      <c r="DHD847" s="71"/>
      <c r="DHE847" s="71"/>
      <c r="DHF847" s="71"/>
      <c r="DHG847" s="71"/>
      <c r="DHH847" s="72"/>
      <c r="DHI847" s="72"/>
      <c r="DHJ847" s="72"/>
      <c r="DHK847" s="72"/>
      <c r="DHL847" s="72"/>
      <c r="DHM847" s="72"/>
      <c r="DHN847" s="72"/>
      <c r="DHO847" s="72"/>
      <c r="DHP847" s="72"/>
      <c r="DHQ847" s="71"/>
      <c r="DHR847" s="71"/>
      <c r="DHS847" s="71"/>
      <c r="DHT847" s="71"/>
      <c r="DHU847" s="71"/>
      <c r="DHV847" s="71"/>
      <c r="DHW847" s="71"/>
      <c r="DHX847" s="72"/>
      <c r="DHY847" s="72"/>
      <c r="DHZ847" s="72"/>
      <c r="DIA847" s="72"/>
      <c r="DIB847" s="72"/>
      <c r="DIC847" s="72"/>
      <c r="DID847" s="72"/>
      <c r="DIE847" s="72"/>
      <c r="DIF847" s="72"/>
      <c r="DIG847" s="71"/>
      <c r="DIH847" s="71"/>
      <c r="DII847" s="71"/>
      <c r="DIJ847" s="71"/>
      <c r="DIK847" s="71"/>
      <c r="DIL847" s="71"/>
      <c r="DIM847" s="71"/>
      <c r="DIN847" s="72"/>
      <c r="DIO847" s="72"/>
      <c r="DIP847" s="72"/>
      <c r="DIQ847" s="72"/>
      <c r="DIR847" s="72"/>
      <c r="DIS847" s="72"/>
      <c r="DIT847" s="72"/>
      <c r="DIU847" s="72"/>
      <c r="DIV847" s="72"/>
      <c r="DIW847" s="71"/>
      <c r="DIX847" s="71"/>
      <c r="DIY847" s="71"/>
      <c r="DIZ847" s="71"/>
      <c r="DJA847" s="71"/>
      <c r="DJB847" s="71"/>
      <c r="DJC847" s="71"/>
      <c r="DJD847" s="72"/>
      <c r="DJE847" s="72"/>
      <c r="DJF847" s="72"/>
      <c r="DJG847" s="72"/>
      <c r="DJH847" s="72"/>
      <c r="DJI847" s="72"/>
      <c r="DJJ847" s="72"/>
      <c r="DJK847" s="72"/>
      <c r="DJL847" s="72"/>
      <c r="DJM847" s="71"/>
      <c r="DJN847" s="71"/>
      <c r="DJO847" s="71"/>
      <c r="DJP847" s="71"/>
      <c r="DJQ847" s="71"/>
      <c r="DJR847" s="71"/>
      <c r="DJS847" s="71"/>
      <c r="DJT847" s="72"/>
      <c r="DJU847" s="72"/>
      <c r="DJV847" s="72"/>
      <c r="DJW847" s="72"/>
      <c r="DJX847" s="72"/>
      <c r="DJY847" s="72"/>
      <c r="DJZ847" s="72"/>
      <c r="DKA847" s="72"/>
      <c r="DKB847" s="72"/>
      <c r="DKC847" s="71"/>
      <c r="DKD847" s="71"/>
      <c r="DKE847" s="71"/>
      <c r="DKF847" s="71"/>
      <c r="DKG847" s="71"/>
      <c r="DKH847" s="71"/>
      <c r="DKI847" s="71"/>
      <c r="DKJ847" s="72"/>
      <c r="DKK847" s="72"/>
      <c r="DKL847" s="72"/>
      <c r="DKM847" s="72"/>
      <c r="DKN847" s="72"/>
      <c r="DKO847" s="72"/>
      <c r="DKP847" s="72"/>
      <c r="DKQ847" s="72"/>
      <c r="DKR847" s="72"/>
      <c r="DKS847" s="71"/>
      <c r="DKT847" s="71"/>
      <c r="DKU847" s="71"/>
      <c r="DKV847" s="71"/>
      <c r="DKW847" s="71"/>
      <c r="DKX847" s="71"/>
      <c r="DKY847" s="71"/>
      <c r="DKZ847" s="72"/>
      <c r="DLA847" s="72"/>
      <c r="DLB847" s="72"/>
      <c r="DLC847" s="72"/>
      <c r="DLD847" s="72"/>
      <c r="DLE847" s="72"/>
      <c r="DLF847" s="72"/>
      <c r="DLG847" s="72"/>
      <c r="DLH847" s="72"/>
      <c r="DLI847" s="71"/>
      <c r="DLJ847" s="71"/>
      <c r="DLK847" s="71"/>
      <c r="DLL847" s="71"/>
      <c r="DLM847" s="71"/>
      <c r="DLN847" s="71"/>
      <c r="DLO847" s="71"/>
      <c r="DLP847" s="72"/>
      <c r="DLQ847" s="72"/>
      <c r="DLR847" s="72"/>
      <c r="DLS847" s="72"/>
      <c r="DLT847" s="72"/>
      <c r="DLU847" s="72"/>
      <c r="DLV847" s="72"/>
      <c r="DLW847" s="72"/>
      <c r="DLX847" s="72"/>
      <c r="DLY847" s="71"/>
      <c r="DLZ847" s="71"/>
      <c r="DMA847" s="71"/>
      <c r="DMB847" s="71"/>
      <c r="DMC847" s="71"/>
      <c r="DMD847" s="71"/>
      <c r="DME847" s="71"/>
      <c r="DMF847" s="72"/>
      <c r="DMG847" s="72"/>
      <c r="DMH847" s="72"/>
      <c r="DMI847" s="72"/>
      <c r="DMJ847" s="72"/>
      <c r="DMK847" s="72"/>
      <c r="DML847" s="72"/>
      <c r="DMM847" s="72"/>
      <c r="DMN847" s="72"/>
      <c r="DMO847" s="71"/>
      <c r="DMP847" s="71"/>
      <c r="DMQ847" s="71"/>
      <c r="DMR847" s="71"/>
      <c r="DMS847" s="71"/>
      <c r="DMT847" s="71"/>
      <c r="DMU847" s="71"/>
      <c r="DMV847" s="72"/>
      <c r="DMW847" s="72"/>
      <c r="DMX847" s="72"/>
      <c r="DMY847" s="72"/>
      <c r="DMZ847" s="72"/>
      <c r="DNA847" s="72"/>
      <c r="DNB847" s="72"/>
      <c r="DNC847" s="72"/>
      <c r="DND847" s="72"/>
      <c r="DNE847" s="71"/>
      <c r="DNF847" s="71"/>
      <c r="DNG847" s="71"/>
      <c r="DNH847" s="71"/>
      <c r="DNI847" s="71"/>
      <c r="DNJ847" s="71"/>
      <c r="DNK847" s="71"/>
      <c r="DNL847" s="72"/>
      <c r="DNM847" s="72"/>
      <c r="DNN847" s="72"/>
      <c r="DNO847" s="72"/>
      <c r="DNP847" s="72"/>
      <c r="DNQ847" s="72"/>
      <c r="DNR847" s="72"/>
      <c r="DNS847" s="72"/>
      <c r="DNT847" s="72"/>
      <c r="DNU847" s="71"/>
      <c r="DNV847" s="71"/>
      <c r="DNW847" s="71"/>
      <c r="DNX847" s="71"/>
      <c r="DNY847" s="71"/>
      <c r="DNZ847" s="71"/>
      <c r="DOA847" s="71"/>
      <c r="DOB847" s="72"/>
      <c r="DOC847" s="72"/>
      <c r="DOD847" s="72"/>
      <c r="DOE847" s="72"/>
      <c r="DOF847" s="72"/>
      <c r="DOG847" s="72"/>
      <c r="DOH847" s="72"/>
      <c r="DOI847" s="72"/>
      <c r="DOJ847" s="72"/>
      <c r="DOK847" s="71"/>
      <c r="DOL847" s="71"/>
      <c r="DOM847" s="71"/>
      <c r="DON847" s="71"/>
      <c r="DOO847" s="71"/>
      <c r="DOP847" s="71"/>
      <c r="DOQ847" s="71"/>
      <c r="DOR847" s="72"/>
      <c r="DOS847" s="72"/>
      <c r="DOT847" s="72"/>
      <c r="DOU847" s="72"/>
      <c r="DOV847" s="72"/>
      <c r="DOW847" s="72"/>
      <c r="DOX847" s="72"/>
      <c r="DOY847" s="72"/>
      <c r="DOZ847" s="72"/>
      <c r="DPA847" s="71"/>
      <c r="DPB847" s="71"/>
      <c r="DPC847" s="71"/>
      <c r="DPD847" s="71"/>
      <c r="DPE847" s="71"/>
      <c r="DPF847" s="71"/>
      <c r="DPG847" s="71"/>
      <c r="DPH847" s="72"/>
      <c r="DPI847" s="72"/>
      <c r="DPJ847" s="72"/>
      <c r="DPK847" s="72"/>
      <c r="DPL847" s="72"/>
      <c r="DPM847" s="72"/>
      <c r="DPN847" s="72"/>
      <c r="DPO847" s="72"/>
      <c r="DPP847" s="72"/>
      <c r="DPQ847" s="71"/>
      <c r="DPR847" s="71"/>
      <c r="DPS847" s="71"/>
      <c r="DPT847" s="71"/>
      <c r="DPU847" s="71"/>
      <c r="DPV847" s="71"/>
      <c r="DPW847" s="71"/>
      <c r="DPX847" s="72"/>
      <c r="DPY847" s="72"/>
      <c r="DPZ847" s="72"/>
      <c r="DQA847" s="72"/>
      <c r="DQB847" s="72"/>
      <c r="DQC847" s="72"/>
      <c r="DQD847" s="72"/>
      <c r="DQE847" s="72"/>
      <c r="DQF847" s="72"/>
      <c r="DQG847" s="71"/>
      <c r="DQH847" s="71"/>
      <c r="DQI847" s="71"/>
      <c r="DQJ847" s="71"/>
      <c r="DQK847" s="71"/>
      <c r="DQL847" s="71"/>
      <c r="DQM847" s="71"/>
      <c r="DQN847" s="72"/>
      <c r="DQO847" s="72"/>
      <c r="DQP847" s="72"/>
      <c r="DQQ847" s="72"/>
      <c r="DQR847" s="72"/>
      <c r="DQS847" s="72"/>
      <c r="DQT847" s="72"/>
      <c r="DQU847" s="72"/>
      <c r="DQV847" s="72"/>
      <c r="DQW847" s="71"/>
      <c r="DQX847" s="71"/>
      <c r="DQY847" s="71"/>
      <c r="DQZ847" s="71"/>
      <c r="DRA847" s="71"/>
      <c r="DRB847" s="71"/>
      <c r="DRC847" s="71"/>
      <c r="DRD847" s="72"/>
      <c r="DRE847" s="72"/>
      <c r="DRF847" s="72"/>
      <c r="DRG847" s="72"/>
      <c r="DRH847" s="72"/>
      <c r="DRI847" s="72"/>
      <c r="DRJ847" s="72"/>
      <c r="DRK847" s="72"/>
      <c r="DRL847" s="72"/>
      <c r="DRM847" s="71"/>
      <c r="DRN847" s="71"/>
      <c r="DRO847" s="71"/>
      <c r="DRP847" s="71"/>
      <c r="DRQ847" s="71"/>
      <c r="DRR847" s="71"/>
      <c r="DRS847" s="71"/>
      <c r="DRT847" s="72"/>
      <c r="DRU847" s="72"/>
      <c r="DRV847" s="72"/>
      <c r="DRW847" s="72"/>
      <c r="DRX847" s="72"/>
      <c r="DRY847" s="72"/>
      <c r="DRZ847" s="72"/>
      <c r="DSA847" s="72"/>
      <c r="DSB847" s="72"/>
      <c r="DSC847" s="71"/>
      <c r="DSD847" s="71"/>
      <c r="DSE847" s="71"/>
      <c r="DSF847" s="71"/>
      <c r="DSG847" s="71"/>
      <c r="DSH847" s="71"/>
      <c r="DSI847" s="71"/>
      <c r="DSJ847" s="72"/>
      <c r="DSK847" s="72"/>
      <c r="DSL847" s="72"/>
      <c r="DSM847" s="72"/>
      <c r="DSN847" s="72"/>
      <c r="DSO847" s="72"/>
      <c r="DSP847" s="72"/>
      <c r="DSQ847" s="72"/>
      <c r="DSR847" s="72"/>
      <c r="DSS847" s="71"/>
      <c r="DST847" s="71"/>
      <c r="DSU847" s="71"/>
      <c r="DSV847" s="71"/>
      <c r="DSW847" s="71"/>
      <c r="DSX847" s="71"/>
      <c r="DSY847" s="71"/>
      <c r="DSZ847" s="72"/>
      <c r="DTA847" s="72"/>
      <c r="DTB847" s="72"/>
      <c r="DTC847" s="72"/>
      <c r="DTD847" s="72"/>
      <c r="DTE847" s="72"/>
      <c r="DTF847" s="72"/>
      <c r="DTG847" s="72"/>
      <c r="DTH847" s="72"/>
      <c r="DTI847" s="71"/>
      <c r="DTJ847" s="71"/>
      <c r="DTK847" s="71"/>
      <c r="DTL847" s="71"/>
      <c r="DTM847" s="71"/>
      <c r="DTN847" s="71"/>
      <c r="DTO847" s="71"/>
      <c r="DTP847" s="72"/>
      <c r="DTQ847" s="72"/>
      <c r="DTR847" s="72"/>
      <c r="DTS847" s="72"/>
      <c r="DTT847" s="72"/>
      <c r="DTU847" s="72"/>
      <c r="DTV847" s="72"/>
      <c r="DTW847" s="72"/>
      <c r="DTX847" s="72"/>
      <c r="DTY847" s="71"/>
      <c r="DTZ847" s="71"/>
      <c r="DUA847" s="71"/>
      <c r="DUB847" s="71"/>
      <c r="DUC847" s="71"/>
      <c r="DUD847" s="71"/>
      <c r="DUE847" s="71"/>
      <c r="DUF847" s="72"/>
      <c r="DUG847" s="72"/>
      <c r="DUH847" s="72"/>
      <c r="DUI847" s="72"/>
      <c r="DUJ847" s="72"/>
      <c r="DUK847" s="72"/>
      <c r="DUL847" s="72"/>
      <c r="DUM847" s="72"/>
      <c r="DUN847" s="72"/>
      <c r="DUO847" s="71"/>
      <c r="DUP847" s="71"/>
      <c r="DUQ847" s="71"/>
      <c r="DUR847" s="71"/>
      <c r="DUS847" s="71"/>
      <c r="DUT847" s="71"/>
      <c r="DUU847" s="71"/>
      <c r="DUV847" s="72"/>
      <c r="DUW847" s="72"/>
      <c r="DUX847" s="72"/>
      <c r="DUY847" s="72"/>
      <c r="DUZ847" s="72"/>
      <c r="DVA847" s="72"/>
      <c r="DVB847" s="72"/>
      <c r="DVC847" s="72"/>
      <c r="DVD847" s="72"/>
      <c r="DVE847" s="71"/>
      <c r="DVF847" s="71"/>
      <c r="DVG847" s="71"/>
      <c r="DVH847" s="71"/>
      <c r="DVI847" s="71"/>
      <c r="DVJ847" s="71"/>
      <c r="DVK847" s="71"/>
      <c r="DVL847" s="72"/>
      <c r="DVM847" s="72"/>
      <c r="DVN847" s="72"/>
      <c r="DVO847" s="72"/>
      <c r="DVP847" s="72"/>
      <c r="DVQ847" s="72"/>
      <c r="DVR847" s="72"/>
      <c r="DVS847" s="72"/>
      <c r="DVT847" s="72"/>
      <c r="DVU847" s="71"/>
      <c r="DVV847" s="71"/>
      <c r="DVW847" s="71"/>
      <c r="DVX847" s="71"/>
      <c r="DVY847" s="71"/>
      <c r="DVZ847" s="71"/>
      <c r="DWA847" s="71"/>
      <c r="DWB847" s="72"/>
      <c r="DWC847" s="72"/>
      <c r="DWD847" s="72"/>
      <c r="DWE847" s="72"/>
      <c r="DWF847" s="72"/>
      <c r="DWG847" s="72"/>
      <c r="DWH847" s="72"/>
      <c r="DWI847" s="72"/>
      <c r="DWJ847" s="72"/>
      <c r="DWK847" s="71"/>
      <c r="DWL847" s="71"/>
      <c r="DWM847" s="71"/>
      <c r="DWN847" s="71"/>
      <c r="DWO847" s="71"/>
      <c r="DWP847" s="71"/>
      <c r="DWQ847" s="71"/>
      <c r="DWR847" s="72"/>
      <c r="DWS847" s="72"/>
      <c r="DWT847" s="72"/>
      <c r="DWU847" s="72"/>
      <c r="DWV847" s="72"/>
      <c r="DWW847" s="72"/>
      <c r="DWX847" s="72"/>
      <c r="DWY847" s="72"/>
      <c r="DWZ847" s="72"/>
      <c r="DXA847" s="71"/>
      <c r="DXB847" s="71"/>
      <c r="DXC847" s="71"/>
      <c r="DXD847" s="71"/>
      <c r="DXE847" s="71"/>
      <c r="DXF847" s="71"/>
      <c r="DXG847" s="71"/>
      <c r="DXH847" s="72"/>
      <c r="DXI847" s="72"/>
      <c r="DXJ847" s="72"/>
      <c r="DXK847" s="72"/>
      <c r="DXL847" s="72"/>
      <c r="DXM847" s="72"/>
      <c r="DXN847" s="72"/>
      <c r="DXO847" s="72"/>
      <c r="DXP847" s="72"/>
      <c r="DXQ847" s="71"/>
      <c r="DXR847" s="71"/>
      <c r="DXS847" s="71"/>
      <c r="DXT847" s="71"/>
      <c r="DXU847" s="71"/>
      <c r="DXV847" s="71"/>
      <c r="DXW847" s="71"/>
      <c r="DXX847" s="72"/>
      <c r="DXY847" s="72"/>
      <c r="DXZ847" s="72"/>
      <c r="DYA847" s="72"/>
      <c r="DYB847" s="72"/>
      <c r="DYC847" s="72"/>
      <c r="DYD847" s="72"/>
      <c r="DYE847" s="72"/>
      <c r="DYF847" s="72"/>
      <c r="DYG847" s="71"/>
      <c r="DYH847" s="71"/>
      <c r="DYI847" s="71"/>
      <c r="DYJ847" s="71"/>
      <c r="DYK847" s="71"/>
      <c r="DYL847" s="71"/>
      <c r="DYM847" s="71"/>
      <c r="DYN847" s="72"/>
      <c r="DYO847" s="72"/>
      <c r="DYP847" s="72"/>
      <c r="DYQ847" s="72"/>
      <c r="DYR847" s="72"/>
      <c r="DYS847" s="72"/>
      <c r="DYT847" s="72"/>
      <c r="DYU847" s="72"/>
      <c r="DYV847" s="72"/>
      <c r="DYW847" s="71"/>
      <c r="DYX847" s="71"/>
      <c r="DYY847" s="71"/>
      <c r="DYZ847" s="71"/>
      <c r="DZA847" s="71"/>
      <c r="DZB847" s="71"/>
      <c r="DZC847" s="71"/>
      <c r="DZD847" s="72"/>
      <c r="DZE847" s="72"/>
      <c r="DZF847" s="72"/>
      <c r="DZG847" s="72"/>
      <c r="DZH847" s="72"/>
      <c r="DZI847" s="72"/>
      <c r="DZJ847" s="72"/>
      <c r="DZK847" s="72"/>
      <c r="DZL847" s="72"/>
      <c r="DZM847" s="71"/>
      <c r="DZN847" s="71"/>
      <c r="DZO847" s="71"/>
      <c r="DZP847" s="71"/>
      <c r="DZQ847" s="71"/>
      <c r="DZR847" s="71"/>
      <c r="DZS847" s="71"/>
      <c r="DZT847" s="72"/>
      <c r="DZU847" s="72"/>
      <c r="DZV847" s="72"/>
      <c r="DZW847" s="72"/>
      <c r="DZX847" s="72"/>
      <c r="DZY847" s="72"/>
      <c r="DZZ847" s="72"/>
      <c r="EAA847" s="72"/>
      <c r="EAB847" s="72"/>
      <c r="EAC847" s="71"/>
      <c r="EAD847" s="71"/>
      <c r="EAE847" s="71"/>
      <c r="EAF847" s="71"/>
      <c r="EAG847" s="71"/>
      <c r="EAH847" s="71"/>
      <c r="EAI847" s="71"/>
      <c r="EAJ847" s="72"/>
      <c r="EAK847" s="72"/>
      <c r="EAL847" s="72"/>
      <c r="EAM847" s="72"/>
      <c r="EAN847" s="72"/>
      <c r="EAO847" s="72"/>
      <c r="EAP847" s="72"/>
      <c r="EAQ847" s="72"/>
      <c r="EAR847" s="72"/>
      <c r="EAS847" s="71"/>
      <c r="EAT847" s="71"/>
      <c r="EAU847" s="71"/>
      <c r="EAV847" s="71"/>
      <c r="EAW847" s="71"/>
      <c r="EAX847" s="71"/>
      <c r="EAY847" s="71"/>
      <c r="EAZ847" s="72"/>
      <c r="EBA847" s="72"/>
      <c r="EBB847" s="72"/>
      <c r="EBC847" s="72"/>
      <c r="EBD847" s="72"/>
      <c r="EBE847" s="72"/>
      <c r="EBF847" s="72"/>
      <c r="EBG847" s="72"/>
      <c r="EBH847" s="72"/>
      <c r="EBI847" s="71"/>
      <c r="EBJ847" s="71"/>
      <c r="EBK847" s="71"/>
      <c r="EBL847" s="71"/>
      <c r="EBM847" s="71"/>
      <c r="EBN847" s="71"/>
      <c r="EBO847" s="71"/>
      <c r="EBP847" s="72"/>
      <c r="EBQ847" s="72"/>
      <c r="EBR847" s="72"/>
      <c r="EBS847" s="72"/>
      <c r="EBT847" s="72"/>
      <c r="EBU847" s="72"/>
      <c r="EBV847" s="72"/>
      <c r="EBW847" s="72"/>
      <c r="EBX847" s="72"/>
      <c r="EBY847" s="71"/>
      <c r="EBZ847" s="71"/>
      <c r="ECA847" s="71"/>
      <c r="ECB847" s="71"/>
      <c r="ECC847" s="71"/>
      <c r="ECD847" s="71"/>
      <c r="ECE847" s="71"/>
      <c r="ECF847" s="72"/>
      <c r="ECG847" s="72"/>
      <c r="ECH847" s="72"/>
      <c r="ECI847" s="72"/>
      <c r="ECJ847" s="72"/>
      <c r="ECK847" s="72"/>
      <c r="ECL847" s="72"/>
      <c r="ECM847" s="72"/>
      <c r="ECN847" s="72"/>
      <c r="ECO847" s="71"/>
      <c r="ECP847" s="71"/>
      <c r="ECQ847" s="71"/>
      <c r="ECR847" s="71"/>
      <c r="ECS847" s="71"/>
      <c r="ECT847" s="71"/>
      <c r="ECU847" s="71"/>
      <c r="ECV847" s="72"/>
      <c r="ECW847" s="72"/>
      <c r="ECX847" s="72"/>
      <c r="ECY847" s="72"/>
      <c r="ECZ847" s="72"/>
      <c r="EDA847" s="72"/>
      <c r="EDB847" s="72"/>
      <c r="EDC847" s="72"/>
      <c r="EDD847" s="72"/>
      <c r="EDE847" s="71"/>
      <c r="EDF847" s="71"/>
      <c r="EDG847" s="71"/>
      <c r="EDH847" s="71"/>
      <c r="EDI847" s="71"/>
      <c r="EDJ847" s="71"/>
      <c r="EDK847" s="71"/>
      <c r="EDL847" s="72"/>
      <c r="EDM847" s="72"/>
      <c r="EDN847" s="72"/>
      <c r="EDO847" s="72"/>
      <c r="EDP847" s="72"/>
      <c r="EDQ847" s="72"/>
      <c r="EDR847" s="72"/>
      <c r="EDS847" s="72"/>
      <c r="EDT847" s="72"/>
      <c r="EDU847" s="71"/>
      <c r="EDV847" s="71"/>
      <c r="EDW847" s="71"/>
      <c r="EDX847" s="71"/>
      <c r="EDY847" s="71"/>
      <c r="EDZ847" s="71"/>
      <c r="EEA847" s="71"/>
      <c r="EEB847" s="72"/>
      <c r="EEC847" s="72"/>
      <c r="EED847" s="72"/>
      <c r="EEE847" s="72"/>
      <c r="EEF847" s="72"/>
      <c r="EEG847" s="72"/>
      <c r="EEH847" s="72"/>
      <c r="EEI847" s="72"/>
      <c r="EEJ847" s="72"/>
      <c r="EEK847" s="71"/>
      <c r="EEL847" s="71"/>
      <c r="EEM847" s="71"/>
      <c r="EEN847" s="71"/>
      <c r="EEO847" s="71"/>
      <c r="EEP847" s="71"/>
      <c r="EEQ847" s="71"/>
      <c r="EER847" s="72"/>
      <c r="EES847" s="72"/>
      <c r="EET847" s="72"/>
      <c r="EEU847" s="72"/>
      <c r="EEV847" s="72"/>
      <c r="EEW847" s="72"/>
      <c r="EEX847" s="72"/>
      <c r="EEY847" s="72"/>
      <c r="EEZ847" s="72"/>
      <c r="EFA847" s="71"/>
      <c r="EFB847" s="71"/>
      <c r="EFC847" s="71"/>
      <c r="EFD847" s="71"/>
      <c r="EFE847" s="71"/>
      <c r="EFF847" s="71"/>
      <c r="EFG847" s="71"/>
      <c r="EFH847" s="72"/>
      <c r="EFI847" s="72"/>
      <c r="EFJ847" s="72"/>
      <c r="EFK847" s="72"/>
      <c r="EFL847" s="72"/>
      <c r="EFM847" s="72"/>
      <c r="EFN847" s="72"/>
      <c r="EFO847" s="72"/>
      <c r="EFP847" s="72"/>
      <c r="EFQ847" s="71"/>
      <c r="EFR847" s="71"/>
      <c r="EFS847" s="71"/>
      <c r="EFT847" s="71"/>
      <c r="EFU847" s="71"/>
      <c r="EFV847" s="71"/>
      <c r="EFW847" s="71"/>
      <c r="EFX847" s="72"/>
      <c r="EFY847" s="72"/>
      <c r="EFZ847" s="72"/>
      <c r="EGA847" s="72"/>
      <c r="EGB847" s="72"/>
      <c r="EGC847" s="72"/>
      <c r="EGD847" s="72"/>
      <c r="EGE847" s="72"/>
      <c r="EGF847" s="72"/>
      <c r="EGG847" s="71"/>
      <c r="EGH847" s="71"/>
      <c r="EGI847" s="71"/>
      <c r="EGJ847" s="71"/>
      <c r="EGK847" s="71"/>
      <c r="EGL847" s="71"/>
      <c r="EGM847" s="71"/>
      <c r="EGN847" s="72"/>
      <c r="EGO847" s="72"/>
      <c r="EGP847" s="72"/>
      <c r="EGQ847" s="72"/>
      <c r="EGR847" s="72"/>
      <c r="EGS847" s="72"/>
      <c r="EGT847" s="72"/>
      <c r="EGU847" s="72"/>
      <c r="EGV847" s="72"/>
      <c r="EGW847" s="71"/>
      <c r="EGX847" s="71"/>
      <c r="EGY847" s="71"/>
      <c r="EGZ847" s="71"/>
      <c r="EHA847" s="71"/>
      <c r="EHB847" s="71"/>
      <c r="EHC847" s="71"/>
      <c r="EHD847" s="72"/>
      <c r="EHE847" s="72"/>
      <c r="EHF847" s="72"/>
      <c r="EHG847" s="72"/>
      <c r="EHH847" s="72"/>
      <c r="EHI847" s="72"/>
      <c r="EHJ847" s="72"/>
      <c r="EHK847" s="72"/>
      <c r="EHL847" s="72"/>
      <c r="EHM847" s="71"/>
      <c r="EHN847" s="71"/>
      <c r="EHO847" s="71"/>
      <c r="EHP847" s="71"/>
      <c r="EHQ847" s="71"/>
      <c r="EHR847" s="71"/>
      <c r="EHS847" s="71"/>
      <c r="EHT847" s="72"/>
      <c r="EHU847" s="72"/>
      <c r="EHV847" s="72"/>
      <c r="EHW847" s="72"/>
      <c r="EHX847" s="72"/>
      <c r="EHY847" s="72"/>
      <c r="EHZ847" s="72"/>
      <c r="EIA847" s="72"/>
      <c r="EIB847" s="72"/>
      <c r="EIC847" s="71"/>
      <c r="EID847" s="71"/>
      <c r="EIE847" s="71"/>
      <c r="EIF847" s="71"/>
      <c r="EIG847" s="71"/>
      <c r="EIH847" s="71"/>
      <c r="EII847" s="71"/>
      <c r="EIJ847" s="72"/>
      <c r="EIK847" s="72"/>
      <c r="EIL847" s="72"/>
      <c r="EIM847" s="72"/>
      <c r="EIN847" s="72"/>
      <c r="EIO847" s="72"/>
      <c r="EIP847" s="72"/>
      <c r="EIQ847" s="72"/>
      <c r="EIR847" s="72"/>
      <c r="EIS847" s="71"/>
      <c r="EIT847" s="71"/>
      <c r="EIU847" s="71"/>
      <c r="EIV847" s="71"/>
      <c r="EIW847" s="71"/>
      <c r="EIX847" s="71"/>
      <c r="EIY847" s="71"/>
      <c r="EIZ847" s="72"/>
      <c r="EJA847" s="72"/>
      <c r="EJB847" s="72"/>
      <c r="EJC847" s="72"/>
      <c r="EJD847" s="72"/>
      <c r="EJE847" s="72"/>
      <c r="EJF847" s="72"/>
      <c r="EJG847" s="72"/>
      <c r="EJH847" s="72"/>
      <c r="EJI847" s="71"/>
      <c r="EJJ847" s="71"/>
      <c r="EJK847" s="71"/>
      <c r="EJL847" s="71"/>
      <c r="EJM847" s="71"/>
      <c r="EJN847" s="71"/>
      <c r="EJO847" s="71"/>
      <c r="EJP847" s="72"/>
      <c r="EJQ847" s="72"/>
      <c r="EJR847" s="72"/>
      <c r="EJS847" s="72"/>
      <c r="EJT847" s="72"/>
      <c r="EJU847" s="72"/>
      <c r="EJV847" s="72"/>
      <c r="EJW847" s="72"/>
      <c r="EJX847" s="72"/>
      <c r="EJY847" s="71"/>
      <c r="EJZ847" s="71"/>
      <c r="EKA847" s="71"/>
      <c r="EKB847" s="71"/>
      <c r="EKC847" s="71"/>
      <c r="EKD847" s="71"/>
      <c r="EKE847" s="71"/>
      <c r="EKF847" s="72"/>
      <c r="EKG847" s="72"/>
      <c r="EKH847" s="72"/>
      <c r="EKI847" s="72"/>
      <c r="EKJ847" s="72"/>
      <c r="EKK847" s="72"/>
      <c r="EKL847" s="72"/>
      <c r="EKM847" s="72"/>
      <c r="EKN847" s="72"/>
      <c r="EKO847" s="71"/>
      <c r="EKP847" s="71"/>
      <c r="EKQ847" s="71"/>
      <c r="EKR847" s="71"/>
      <c r="EKS847" s="71"/>
      <c r="EKT847" s="71"/>
      <c r="EKU847" s="71"/>
      <c r="EKV847" s="72"/>
      <c r="EKW847" s="72"/>
      <c r="EKX847" s="72"/>
      <c r="EKY847" s="72"/>
      <c r="EKZ847" s="72"/>
      <c r="ELA847" s="72"/>
      <c r="ELB847" s="72"/>
      <c r="ELC847" s="72"/>
      <c r="ELD847" s="72"/>
      <c r="ELE847" s="71"/>
      <c r="ELF847" s="71"/>
      <c r="ELG847" s="71"/>
      <c r="ELH847" s="71"/>
      <c r="ELI847" s="71"/>
      <c r="ELJ847" s="71"/>
      <c r="ELK847" s="71"/>
      <c r="ELL847" s="72"/>
      <c r="ELM847" s="72"/>
      <c r="ELN847" s="72"/>
      <c r="ELO847" s="72"/>
      <c r="ELP847" s="72"/>
      <c r="ELQ847" s="72"/>
      <c r="ELR847" s="72"/>
      <c r="ELS847" s="72"/>
      <c r="ELT847" s="72"/>
      <c r="ELU847" s="71"/>
      <c r="ELV847" s="71"/>
      <c r="ELW847" s="71"/>
      <c r="ELX847" s="71"/>
      <c r="ELY847" s="71"/>
      <c r="ELZ847" s="71"/>
      <c r="EMA847" s="71"/>
      <c r="EMB847" s="72"/>
      <c r="EMC847" s="72"/>
      <c r="EMD847" s="72"/>
      <c r="EME847" s="72"/>
      <c r="EMF847" s="72"/>
      <c r="EMG847" s="72"/>
      <c r="EMH847" s="72"/>
      <c r="EMI847" s="72"/>
      <c r="EMJ847" s="72"/>
      <c r="EMK847" s="71"/>
      <c r="EML847" s="71"/>
      <c r="EMM847" s="71"/>
      <c r="EMN847" s="71"/>
      <c r="EMO847" s="71"/>
      <c r="EMP847" s="71"/>
      <c r="EMQ847" s="71"/>
      <c r="EMR847" s="72"/>
      <c r="EMS847" s="72"/>
      <c r="EMT847" s="72"/>
      <c r="EMU847" s="72"/>
      <c r="EMV847" s="72"/>
      <c r="EMW847" s="72"/>
      <c r="EMX847" s="72"/>
      <c r="EMY847" s="72"/>
      <c r="EMZ847" s="72"/>
      <c r="ENA847" s="71"/>
      <c r="ENB847" s="71"/>
      <c r="ENC847" s="71"/>
      <c r="END847" s="71"/>
      <c r="ENE847" s="71"/>
      <c r="ENF847" s="71"/>
      <c r="ENG847" s="71"/>
      <c r="ENH847" s="72"/>
      <c r="ENI847" s="72"/>
      <c r="ENJ847" s="72"/>
      <c r="ENK847" s="72"/>
      <c r="ENL847" s="72"/>
      <c r="ENM847" s="72"/>
      <c r="ENN847" s="72"/>
      <c r="ENO847" s="72"/>
      <c r="ENP847" s="72"/>
      <c r="ENQ847" s="71"/>
      <c r="ENR847" s="71"/>
      <c r="ENS847" s="71"/>
      <c r="ENT847" s="71"/>
      <c r="ENU847" s="71"/>
      <c r="ENV847" s="71"/>
      <c r="ENW847" s="71"/>
      <c r="ENX847" s="72"/>
      <c r="ENY847" s="72"/>
      <c r="ENZ847" s="72"/>
      <c r="EOA847" s="72"/>
      <c r="EOB847" s="72"/>
      <c r="EOC847" s="72"/>
      <c r="EOD847" s="72"/>
      <c r="EOE847" s="72"/>
      <c r="EOF847" s="72"/>
      <c r="EOG847" s="71"/>
      <c r="EOH847" s="71"/>
      <c r="EOI847" s="71"/>
      <c r="EOJ847" s="71"/>
      <c r="EOK847" s="71"/>
      <c r="EOL847" s="71"/>
      <c r="EOM847" s="71"/>
      <c r="EON847" s="72"/>
      <c r="EOO847" s="72"/>
      <c r="EOP847" s="72"/>
      <c r="EOQ847" s="72"/>
      <c r="EOR847" s="72"/>
      <c r="EOS847" s="72"/>
      <c r="EOT847" s="72"/>
      <c r="EOU847" s="72"/>
      <c r="EOV847" s="72"/>
      <c r="EOW847" s="71"/>
      <c r="EOX847" s="71"/>
      <c r="EOY847" s="71"/>
      <c r="EOZ847" s="71"/>
      <c r="EPA847" s="71"/>
      <c r="EPB847" s="71"/>
      <c r="EPC847" s="71"/>
      <c r="EPD847" s="72"/>
      <c r="EPE847" s="72"/>
      <c r="EPF847" s="72"/>
      <c r="EPG847" s="72"/>
      <c r="EPH847" s="72"/>
      <c r="EPI847" s="72"/>
      <c r="EPJ847" s="72"/>
      <c r="EPK847" s="72"/>
      <c r="EPL847" s="72"/>
      <c r="EPM847" s="71"/>
      <c r="EPN847" s="71"/>
      <c r="EPO847" s="71"/>
      <c r="EPP847" s="71"/>
      <c r="EPQ847" s="71"/>
      <c r="EPR847" s="71"/>
      <c r="EPS847" s="71"/>
      <c r="EPT847" s="72"/>
      <c r="EPU847" s="72"/>
      <c r="EPV847" s="72"/>
      <c r="EPW847" s="72"/>
      <c r="EPX847" s="72"/>
      <c r="EPY847" s="72"/>
      <c r="EPZ847" s="72"/>
      <c r="EQA847" s="72"/>
      <c r="EQB847" s="72"/>
      <c r="EQC847" s="71"/>
      <c r="EQD847" s="71"/>
      <c r="EQE847" s="71"/>
      <c r="EQF847" s="71"/>
      <c r="EQG847" s="71"/>
      <c r="EQH847" s="71"/>
      <c r="EQI847" s="71"/>
      <c r="EQJ847" s="72"/>
      <c r="EQK847" s="72"/>
      <c r="EQL847" s="72"/>
      <c r="EQM847" s="72"/>
      <c r="EQN847" s="72"/>
      <c r="EQO847" s="72"/>
      <c r="EQP847" s="72"/>
      <c r="EQQ847" s="72"/>
      <c r="EQR847" s="72"/>
      <c r="EQS847" s="71"/>
      <c r="EQT847" s="71"/>
      <c r="EQU847" s="71"/>
      <c r="EQV847" s="71"/>
      <c r="EQW847" s="71"/>
      <c r="EQX847" s="71"/>
      <c r="EQY847" s="71"/>
      <c r="EQZ847" s="72"/>
      <c r="ERA847" s="72"/>
      <c r="ERB847" s="72"/>
      <c r="ERC847" s="72"/>
      <c r="ERD847" s="72"/>
      <c r="ERE847" s="72"/>
      <c r="ERF847" s="72"/>
      <c r="ERG847" s="72"/>
      <c r="ERH847" s="72"/>
      <c r="ERI847" s="71"/>
      <c r="ERJ847" s="71"/>
      <c r="ERK847" s="71"/>
      <c r="ERL847" s="71"/>
      <c r="ERM847" s="71"/>
      <c r="ERN847" s="71"/>
      <c r="ERO847" s="71"/>
      <c r="ERP847" s="72"/>
      <c r="ERQ847" s="72"/>
      <c r="ERR847" s="72"/>
      <c r="ERS847" s="72"/>
      <c r="ERT847" s="72"/>
      <c r="ERU847" s="72"/>
      <c r="ERV847" s="72"/>
      <c r="ERW847" s="72"/>
      <c r="ERX847" s="72"/>
      <c r="ERY847" s="71"/>
      <c r="ERZ847" s="71"/>
      <c r="ESA847" s="71"/>
      <c r="ESB847" s="71"/>
      <c r="ESC847" s="71"/>
      <c r="ESD847" s="71"/>
      <c r="ESE847" s="71"/>
      <c r="ESF847" s="72"/>
      <c r="ESG847" s="72"/>
      <c r="ESH847" s="72"/>
      <c r="ESI847" s="72"/>
      <c r="ESJ847" s="72"/>
      <c r="ESK847" s="72"/>
      <c r="ESL847" s="72"/>
      <c r="ESM847" s="72"/>
      <c r="ESN847" s="72"/>
      <c r="ESO847" s="71"/>
      <c r="ESP847" s="71"/>
      <c r="ESQ847" s="71"/>
      <c r="ESR847" s="71"/>
      <c r="ESS847" s="71"/>
      <c r="EST847" s="71"/>
      <c r="ESU847" s="71"/>
      <c r="ESV847" s="72"/>
      <c r="ESW847" s="72"/>
      <c r="ESX847" s="72"/>
      <c r="ESY847" s="72"/>
      <c r="ESZ847" s="72"/>
      <c r="ETA847" s="72"/>
      <c r="ETB847" s="72"/>
      <c r="ETC847" s="72"/>
      <c r="ETD847" s="72"/>
      <c r="ETE847" s="71"/>
      <c r="ETF847" s="71"/>
      <c r="ETG847" s="71"/>
      <c r="ETH847" s="71"/>
      <c r="ETI847" s="71"/>
      <c r="ETJ847" s="71"/>
      <c r="ETK847" s="71"/>
      <c r="ETL847" s="72"/>
      <c r="ETM847" s="72"/>
      <c r="ETN847" s="72"/>
      <c r="ETO847" s="72"/>
      <c r="ETP847" s="72"/>
      <c r="ETQ847" s="72"/>
      <c r="ETR847" s="72"/>
      <c r="ETS847" s="72"/>
      <c r="ETT847" s="72"/>
      <c r="ETU847" s="71"/>
      <c r="ETV847" s="71"/>
      <c r="ETW847" s="71"/>
      <c r="ETX847" s="71"/>
      <c r="ETY847" s="71"/>
      <c r="ETZ847" s="71"/>
      <c r="EUA847" s="71"/>
      <c r="EUB847" s="72"/>
      <c r="EUC847" s="72"/>
      <c r="EUD847" s="72"/>
      <c r="EUE847" s="72"/>
      <c r="EUF847" s="72"/>
      <c r="EUG847" s="72"/>
      <c r="EUH847" s="72"/>
      <c r="EUI847" s="72"/>
      <c r="EUJ847" s="72"/>
      <c r="EUK847" s="71"/>
      <c r="EUL847" s="71"/>
      <c r="EUM847" s="71"/>
      <c r="EUN847" s="71"/>
      <c r="EUO847" s="71"/>
      <c r="EUP847" s="71"/>
      <c r="EUQ847" s="71"/>
      <c r="EUR847" s="72"/>
      <c r="EUS847" s="72"/>
      <c r="EUT847" s="72"/>
      <c r="EUU847" s="72"/>
      <c r="EUV847" s="72"/>
      <c r="EUW847" s="72"/>
      <c r="EUX847" s="72"/>
      <c r="EUY847" s="72"/>
      <c r="EUZ847" s="72"/>
      <c r="EVA847" s="71"/>
      <c r="EVB847" s="71"/>
      <c r="EVC847" s="71"/>
      <c r="EVD847" s="71"/>
      <c r="EVE847" s="71"/>
      <c r="EVF847" s="71"/>
      <c r="EVG847" s="71"/>
      <c r="EVH847" s="72"/>
      <c r="EVI847" s="72"/>
      <c r="EVJ847" s="72"/>
      <c r="EVK847" s="72"/>
      <c r="EVL847" s="72"/>
      <c r="EVM847" s="72"/>
      <c r="EVN847" s="72"/>
      <c r="EVO847" s="72"/>
      <c r="EVP847" s="72"/>
      <c r="EVQ847" s="71"/>
      <c r="EVR847" s="71"/>
      <c r="EVS847" s="71"/>
      <c r="EVT847" s="71"/>
      <c r="EVU847" s="71"/>
      <c r="EVV847" s="71"/>
      <c r="EVW847" s="71"/>
      <c r="EVX847" s="72"/>
      <c r="EVY847" s="72"/>
      <c r="EVZ847" s="72"/>
      <c r="EWA847" s="72"/>
      <c r="EWB847" s="72"/>
      <c r="EWC847" s="72"/>
      <c r="EWD847" s="72"/>
      <c r="EWE847" s="72"/>
      <c r="EWF847" s="72"/>
      <c r="EWG847" s="71"/>
      <c r="EWH847" s="71"/>
      <c r="EWI847" s="71"/>
      <c r="EWJ847" s="71"/>
      <c r="EWK847" s="71"/>
      <c r="EWL847" s="71"/>
      <c r="EWM847" s="71"/>
      <c r="EWN847" s="72"/>
      <c r="EWO847" s="72"/>
      <c r="EWP847" s="72"/>
      <c r="EWQ847" s="72"/>
      <c r="EWR847" s="72"/>
      <c r="EWS847" s="72"/>
      <c r="EWT847" s="72"/>
      <c r="EWU847" s="72"/>
      <c r="EWV847" s="72"/>
      <c r="EWW847" s="71"/>
      <c r="EWX847" s="71"/>
      <c r="EWY847" s="71"/>
      <c r="EWZ847" s="71"/>
      <c r="EXA847" s="71"/>
      <c r="EXB847" s="71"/>
      <c r="EXC847" s="71"/>
      <c r="EXD847" s="72"/>
      <c r="EXE847" s="72"/>
      <c r="EXF847" s="72"/>
      <c r="EXG847" s="72"/>
      <c r="EXH847" s="72"/>
      <c r="EXI847" s="72"/>
      <c r="EXJ847" s="72"/>
      <c r="EXK847" s="72"/>
      <c r="EXL847" s="72"/>
      <c r="EXM847" s="71"/>
      <c r="EXN847" s="71"/>
      <c r="EXO847" s="71"/>
      <c r="EXP847" s="71"/>
      <c r="EXQ847" s="71"/>
      <c r="EXR847" s="71"/>
      <c r="EXS847" s="71"/>
      <c r="EXT847" s="72"/>
      <c r="EXU847" s="72"/>
      <c r="EXV847" s="72"/>
      <c r="EXW847" s="72"/>
      <c r="EXX847" s="72"/>
      <c r="EXY847" s="72"/>
      <c r="EXZ847" s="72"/>
      <c r="EYA847" s="72"/>
      <c r="EYB847" s="72"/>
      <c r="EYC847" s="71"/>
      <c r="EYD847" s="71"/>
      <c r="EYE847" s="71"/>
      <c r="EYF847" s="71"/>
      <c r="EYG847" s="71"/>
      <c r="EYH847" s="71"/>
      <c r="EYI847" s="71"/>
      <c r="EYJ847" s="72"/>
      <c r="EYK847" s="72"/>
      <c r="EYL847" s="72"/>
      <c r="EYM847" s="72"/>
      <c r="EYN847" s="72"/>
      <c r="EYO847" s="72"/>
      <c r="EYP847" s="72"/>
      <c r="EYQ847" s="72"/>
      <c r="EYR847" s="72"/>
      <c r="EYS847" s="71"/>
      <c r="EYT847" s="71"/>
      <c r="EYU847" s="71"/>
      <c r="EYV847" s="71"/>
      <c r="EYW847" s="71"/>
      <c r="EYX847" s="71"/>
      <c r="EYY847" s="71"/>
      <c r="EYZ847" s="72"/>
      <c r="EZA847" s="72"/>
      <c r="EZB847" s="72"/>
      <c r="EZC847" s="72"/>
      <c r="EZD847" s="72"/>
      <c r="EZE847" s="72"/>
      <c r="EZF847" s="72"/>
      <c r="EZG847" s="72"/>
      <c r="EZH847" s="72"/>
      <c r="EZI847" s="71"/>
      <c r="EZJ847" s="71"/>
      <c r="EZK847" s="71"/>
      <c r="EZL847" s="71"/>
      <c r="EZM847" s="71"/>
      <c r="EZN847" s="71"/>
      <c r="EZO847" s="71"/>
      <c r="EZP847" s="72"/>
      <c r="EZQ847" s="72"/>
      <c r="EZR847" s="72"/>
      <c r="EZS847" s="72"/>
      <c r="EZT847" s="72"/>
      <c r="EZU847" s="72"/>
      <c r="EZV847" s="72"/>
      <c r="EZW847" s="72"/>
      <c r="EZX847" s="72"/>
      <c r="EZY847" s="71"/>
      <c r="EZZ847" s="71"/>
      <c r="FAA847" s="71"/>
      <c r="FAB847" s="71"/>
      <c r="FAC847" s="71"/>
      <c r="FAD847" s="71"/>
      <c r="FAE847" s="71"/>
      <c r="FAF847" s="72"/>
      <c r="FAG847" s="72"/>
      <c r="FAH847" s="72"/>
      <c r="FAI847" s="72"/>
      <c r="FAJ847" s="72"/>
      <c r="FAK847" s="72"/>
      <c r="FAL847" s="72"/>
      <c r="FAM847" s="72"/>
      <c r="FAN847" s="72"/>
      <c r="FAO847" s="71"/>
      <c r="FAP847" s="71"/>
      <c r="FAQ847" s="71"/>
      <c r="FAR847" s="71"/>
      <c r="FAS847" s="71"/>
      <c r="FAT847" s="71"/>
      <c r="FAU847" s="71"/>
      <c r="FAV847" s="72"/>
      <c r="FAW847" s="72"/>
      <c r="FAX847" s="72"/>
      <c r="FAY847" s="72"/>
      <c r="FAZ847" s="72"/>
      <c r="FBA847" s="72"/>
      <c r="FBB847" s="72"/>
      <c r="FBC847" s="72"/>
      <c r="FBD847" s="72"/>
      <c r="FBE847" s="71"/>
      <c r="FBF847" s="71"/>
      <c r="FBG847" s="71"/>
      <c r="FBH847" s="71"/>
      <c r="FBI847" s="71"/>
      <c r="FBJ847" s="71"/>
      <c r="FBK847" s="71"/>
      <c r="FBL847" s="72"/>
      <c r="FBM847" s="72"/>
      <c r="FBN847" s="72"/>
      <c r="FBO847" s="72"/>
      <c r="FBP847" s="72"/>
      <c r="FBQ847" s="72"/>
      <c r="FBR847" s="72"/>
      <c r="FBS847" s="72"/>
      <c r="FBT847" s="72"/>
      <c r="FBU847" s="71"/>
      <c r="FBV847" s="71"/>
      <c r="FBW847" s="71"/>
      <c r="FBX847" s="71"/>
      <c r="FBY847" s="71"/>
      <c r="FBZ847" s="71"/>
      <c r="FCA847" s="71"/>
      <c r="FCB847" s="72"/>
      <c r="FCC847" s="72"/>
      <c r="FCD847" s="72"/>
      <c r="FCE847" s="72"/>
      <c r="FCF847" s="72"/>
      <c r="FCG847" s="72"/>
      <c r="FCH847" s="72"/>
      <c r="FCI847" s="72"/>
      <c r="FCJ847" s="72"/>
      <c r="FCK847" s="71"/>
      <c r="FCL847" s="71"/>
      <c r="FCM847" s="71"/>
      <c r="FCN847" s="71"/>
      <c r="FCO847" s="71"/>
      <c r="FCP847" s="71"/>
      <c r="FCQ847" s="71"/>
      <c r="FCR847" s="72"/>
      <c r="FCS847" s="72"/>
      <c r="FCT847" s="72"/>
      <c r="FCU847" s="72"/>
      <c r="FCV847" s="72"/>
      <c r="FCW847" s="72"/>
      <c r="FCX847" s="72"/>
      <c r="FCY847" s="72"/>
      <c r="FCZ847" s="72"/>
      <c r="FDA847" s="71"/>
      <c r="FDB847" s="71"/>
      <c r="FDC847" s="71"/>
      <c r="FDD847" s="71"/>
      <c r="FDE847" s="71"/>
      <c r="FDF847" s="71"/>
      <c r="FDG847" s="71"/>
      <c r="FDH847" s="72"/>
      <c r="FDI847" s="72"/>
      <c r="FDJ847" s="72"/>
      <c r="FDK847" s="72"/>
      <c r="FDL847" s="72"/>
      <c r="FDM847" s="72"/>
      <c r="FDN847" s="72"/>
      <c r="FDO847" s="72"/>
      <c r="FDP847" s="72"/>
      <c r="FDQ847" s="71"/>
      <c r="FDR847" s="71"/>
      <c r="FDS847" s="71"/>
      <c r="FDT847" s="71"/>
      <c r="FDU847" s="71"/>
      <c r="FDV847" s="71"/>
      <c r="FDW847" s="71"/>
      <c r="FDX847" s="72"/>
      <c r="FDY847" s="72"/>
      <c r="FDZ847" s="72"/>
      <c r="FEA847" s="72"/>
      <c r="FEB847" s="72"/>
      <c r="FEC847" s="72"/>
      <c r="FED847" s="72"/>
      <c r="FEE847" s="72"/>
      <c r="FEF847" s="72"/>
      <c r="FEG847" s="71"/>
      <c r="FEH847" s="71"/>
      <c r="FEI847" s="71"/>
      <c r="FEJ847" s="71"/>
      <c r="FEK847" s="71"/>
      <c r="FEL847" s="71"/>
      <c r="FEM847" s="71"/>
      <c r="FEN847" s="72"/>
      <c r="FEO847" s="72"/>
      <c r="FEP847" s="72"/>
      <c r="FEQ847" s="72"/>
      <c r="FER847" s="72"/>
      <c r="FES847" s="72"/>
      <c r="FET847" s="72"/>
      <c r="FEU847" s="72"/>
      <c r="FEV847" s="72"/>
      <c r="FEW847" s="71"/>
      <c r="FEX847" s="71"/>
      <c r="FEY847" s="71"/>
      <c r="FEZ847" s="71"/>
      <c r="FFA847" s="71"/>
      <c r="FFB847" s="71"/>
      <c r="FFC847" s="71"/>
      <c r="FFD847" s="72"/>
      <c r="FFE847" s="72"/>
      <c r="FFF847" s="72"/>
      <c r="FFG847" s="72"/>
      <c r="FFH847" s="72"/>
      <c r="FFI847" s="72"/>
      <c r="FFJ847" s="72"/>
      <c r="FFK847" s="72"/>
      <c r="FFL847" s="72"/>
      <c r="FFM847" s="71"/>
      <c r="FFN847" s="71"/>
      <c r="FFO847" s="71"/>
      <c r="FFP847" s="71"/>
      <c r="FFQ847" s="71"/>
      <c r="FFR847" s="71"/>
      <c r="FFS847" s="71"/>
      <c r="FFT847" s="72"/>
      <c r="FFU847" s="72"/>
      <c r="FFV847" s="72"/>
      <c r="FFW847" s="72"/>
      <c r="FFX847" s="72"/>
      <c r="FFY847" s="72"/>
      <c r="FFZ847" s="72"/>
      <c r="FGA847" s="72"/>
      <c r="FGB847" s="72"/>
      <c r="FGC847" s="71"/>
      <c r="FGD847" s="71"/>
      <c r="FGE847" s="71"/>
      <c r="FGF847" s="71"/>
      <c r="FGG847" s="71"/>
      <c r="FGH847" s="71"/>
      <c r="FGI847" s="71"/>
      <c r="FGJ847" s="72"/>
      <c r="FGK847" s="72"/>
      <c r="FGL847" s="72"/>
      <c r="FGM847" s="72"/>
      <c r="FGN847" s="72"/>
      <c r="FGO847" s="72"/>
      <c r="FGP847" s="72"/>
      <c r="FGQ847" s="72"/>
      <c r="FGR847" s="72"/>
      <c r="FGS847" s="71"/>
      <c r="FGT847" s="71"/>
      <c r="FGU847" s="71"/>
      <c r="FGV847" s="71"/>
      <c r="FGW847" s="71"/>
      <c r="FGX847" s="71"/>
      <c r="FGY847" s="71"/>
      <c r="FGZ847" s="72"/>
      <c r="FHA847" s="72"/>
      <c r="FHB847" s="72"/>
      <c r="FHC847" s="72"/>
      <c r="FHD847" s="72"/>
      <c r="FHE847" s="72"/>
      <c r="FHF847" s="72"/>
      <c r="FHG847" s="72"/>
      <c r="FHH847" s="72"/>
      <c r="FHI847" s="71"/>
      <c r="FHJ847" s="71"/>
      <c r="FHK847" s="71"/>
      <c r="FHL847" s="71"/>
      <c r="FHM847" s="71"/>
      <c r="FHN847" s="71"/>
      <c r="FHO847" s="71"/>
      <c r="FHP847" s="72"/>
      <c r="FHQ847" s="72"/>
      <c r="FHR847" s="72"/>
      <c r="FHS847" s="72"/>
      <c r="FHT847" s="72"/>
      <c r="FHU847" s="72"/>
      <c r="FHV847" s="72"/>
      <c r="FHW847" s="72"/>
      <c r="FHX847" s="72"/>
      <c r="FHY847" s="71"/>
      <c r="FHZ847" s="71"/>
      <c r="FIA847" s="71"/>
      <c r="FIB847" s="71"/>
      <c r="FIC847" s="71"/>
      <c r="FID847" s="71"/>
      <c r="FIE847" s="71"/>
      <c r="FIF847" s="72"/>
      <c r="FIG847" s="72"/>
      <c r="FIH847" s="72"/>
      <c r="FII847" s="72"/>
      <c r="FIJ847" s="72"/>
      <c r="FIK847" s="72"/>
      <c r="FIL847" s="72"/>
      <c r="FIM847" s="72"/>
      <c r="FIN847" s="72"/>
      <c r="FIO847" s="71"/>
      <c r="FIP847" s="71"/>
      <c r="FIQ847" s="71"/>
      <c r="FIR847" s="71"/>
      <c r="FIS847" s="71"/>
      <c r="FIT847" s="71"/>
      <c r="FIU847" s="71"/>
      <c r="FIV847" s="72"/>
      <c r="FIW847" s="72"/>
      <c r="FIX847" s="72"/>
      <c r="FIY847" s="72"/>
      <c r="FIZ847" s="72"/>
      <c r="FJA847" s="72"/>
      <c r="FJB847" s="72"/>
      <c r="FJC847" s="72"/>
      <c r="FJD847" s="72"/>
      <c r="FJE847" s="71"/>
      <c r="FJF847" s="71"/>
      <c r="FJG847" s="71"/>
      <c r="FJH847" s="71"/>
      <c r="FJI847" s="71"/>
      <c r="FJJ847" s="71"/>
      <c r="FJK847" s="71"/>
      <c r="FJL847" s="72"/>
      <c r="FJM847" s="72"/>
      <c r="FJN847" s="72"/>
      <c r="FJO847" s="72"/>
      <c r="FJP847" s="72"/>
      <c r="FJQ847" s="72"/>
      <c r="FJR847" s="72"/>
      <c r="FJS847" s="72"/>
      <c r="FJT847" s="72"/>
      <c r="FJU847" s="71"/>
      <c r="FJV847" s="71"/>
      <c r="FJW847" s="71"/>
      <c r="FJX847" s="71"/>
      <c r="FJY847" s="71"/>
      <c r="FJZ847" s="71"/>
      <c r="FKA847" s="71"/>
      <c r="FKB847" s="72"/>
      <c r="FKC847" s="72"/>
      <c r="FKD847" s="72"/>
      <c r="FKE847" s="72"/>
      <c r="FKF847" s="72"/>
      <c r="FKG847" s="72"/>
      <c r="FKH847" s="72"/>
      <c r="FKI847" s="72"/>
      <c r="FKJ847" s="72"/>
      <c r="FKK847" s="71"/>
      <c r="FKL847" s="71"/>
      <c r="FKM847" s="71"/>
      <c r="FKN847" s="71"/>
      <c r="FKO847" s="71"/>
      <c r="FKP847" s="71"/>
      <c r="FKQ847" s="71"/>
      <c r="FKR847" s="72"/>
      <c r="FKS847" s="72"/>
      <c r="FKT847" s="72"/>
      <c r="FKU847" s="72"/>
      <c r="FKV847" s="72"/>
      <c r="FKW847" s="72"/>
      <c r="FKX847" s="72"/>
      <c r="FKY847" s="72"/>
      <c r="FKZ847" s="72"/>
      <c r="FLA847" s="71"/>
      <c r="FLB847" s="71"/>
      <c r="FLC847" s="71"/>
      <c r="FLD847" s="71"/>
      <c r="FLE847" s="71"/>
      <c r="FLF847" s="71"/>
      <c r="FLG847" s="71"/>
      <c r="FLH847" s="72"/>
      <c r="FLI847" s="72"/>
      <c r="FLJ847" s="72"/>
      <c r="FLK847" s="72"/>
      <c r="FLL847" s="72"/>
      <c r="FLM847" s="72"/>
      <c r="FLN847" s="72"/>
      <c r="FLO847" s="72"/>
      <c r="FLP847" s="72"/>
      <c r="FLQ847" s="71"/>
      <c r="FLR847" s="71"/>
      <c r="FLS847" s="71"/>
      <c r="FLT847" s="71"/>
      <c r="FLU847" s="71"/>
      <c r="FLV847" s="71"/>
      <c r="FLW847" s="71"/>
      <c r="FLX847" s="72"/>
      <c r="FLY847" s="72"/>
      <c r="FLZ847" s="72"/>
      <c r="FMA847" s="72"/>
      <c r="FMB847" s="72"/>
      <c r="FMC847" s="72"/>
      <c r="FMD847" s="72"/>
      <c r="FME847" s="72"/>
      <c r="FMF847" s="72"/>
      <c r="FMG847" s="71"/>
      <c r="FMH847" s="71"/>
      <c r="FMI847" s="71"/>
      <c r="FMJ847" s="71"/>
      <c r="FMK847" s="71"/>
      <c r="FML847" s="71"/>
      <c r="FMM847" s="71"/>
      <c r="FMN847" s="72"/>
      <c r="FMO847" s="72"/>
      <c r="FMP847" s="72"/>
      <c r="FMQ847" s="72"/>
      <c r="FMR847" s="72"/>
      <c r="FMS847" s="72"/>
      <c r="FMT847" s="72"/>
      <c r="FMU847" s="72"/>
      <c r="FMV847" s="72"/>
      <c r="FMW847" s="71"/>
      <c r="FMX847" s="71"/>
      <c r="FMY847" s="71"/>
      <c r="FMZ847" s="71"/>
      <c r="FNA847" s="71"/>
      <c r="FNB847" s="71"/>
      <c r="FNC847" s="71"/>
      <c r="FND847" s="72"/>
      <c r="FNE847" s="72"/>
      <c r="FNF847" s="72"/>
      <c r="FNG847" s="72"/>
      <c r="FNH847" s="72"/>
      <c r="FNI847" s="72"/>
      <c r="FNJ847" s="72"/>
      <c r="FNK847" s="72"/>
      <c r="FNL847" s="72"/>
      <c r="FNM847" s="71"/>
      <c r="FNN847" s="71"/>
      <c r="FNO847" s="71"/>
      <c r="FNP847" s="71"/>
      <c r="FNQ847" s="71"/>
      <c r="FNR847" s="71"/>
      <c r="FNS847" s="71"/>
      <c r="FNT847" s="72"/>
      <c r="FNU847" s="72"/>
      <c r="FNV847" s="72"/>
      <c r="FNW847" s="72"/>
      <c r="FNX847" s="72"/>
      <c r="FNY847" s="72"/>
      <c r="FNZ847" s="72"/>
      <c r="FOA847" s="72"/>
      <c r="FOB847" s="72"/>
      <c r="FOC847" s="71"/>
      <c r="FOD847" s="71"/>
      <c r="FOE847" s="71"/>
      <c r="FOF847" s="71"/>
      <c r="FOG847" s="71"/>
      <c r="FOH847" s="71"/>
      <c r="FOI847" s="71"/>
      <c r="FOJ847" s="72"/>
      <c r="FOK847" s="72"/>
      <c r="FOL847" s="72"/>
      <c r="FOM847" s="72"/>
      <c r="FON847" s="72"/>
      <c r="FOO847" s="72"/>
      <c r="FOP847" s="72"/>
      <c r="FOQ847" s="72"/>
      <c r="FOR847" s="72"/>
      <c r="FOS847" s="71"/>
      <c r="FOT847" s="71"/>
      <c r="FOU847" s="71"/>
      <c r="FOV847" s="71"/>
      <c r="FOW847" s="71"/>
      <c r="FOX847" s="71"/>
      <c r="FOY847" s="71"/>
      <c r="FOZ847" s="72"/>
      <c r="FPA847" s="72"/>
      <c r="FPB847" s="72"/>
      <c r="FPC847" s="72"/>
      <c r="FPD847" s="72"/>
      <c r="FPE847" s="72"/>
      <c r="FPF847" s="72"/>
      <c r="FPG847" s="72"/>
      <c r="FPH847" s="72"/>
      <c r="FPI847" s="71"/>
      <c r="FPJ847" s="71"/>
      <c r="FPK847" s="71"/>
      <c r="FPL847" s="71"/>
      <c r="FPM847" s="71"/>
      <c r="FPN847" s="71"/>
      <c r="FPO847" s="71"/>
      <c r="FPP847" s="72"/>
      <c r="FPQ847" s="72"/>
      <c r="FPR847" s="72"/>
      <c r="FPS847" s="72"/>
      <c r="FPT847" s="72"/>
      <c r="FPU847" s="72"/>
      <c r="FPV847" s="72"/>
      <c r="FPW847" s="72"/>
      <c r="FPX847" s="72"/>
      <c r="FPY847" s="71"/>
      <c r="FPZ847" s="71"/>
      <c r="FQA847" s="71"/>
      <c r="FQB847" s="71"/>
      <c r="FQC847" s="71"/>
      <c r="FQD847" s="71"/>
      <c r="FQE847" s="71"/>
      <c r="FQF847" s="72"/>
      <c r="FQG847" s="72"/>
      <c r="FQH847" s="72"/>
      <c r="FQI847" s="72"/>
      <c r="FQJ847" s="72"/>
      <c r="FQK847" s="72"/>
      <c r="FQL847" s="72"/>
      <c r="FQM847" s="72"/>
      <c r="FQN847" s="72"/>
      <c r="FQO847" s="71"/>
      <c r="FQP847" s="71"/>
      <c r="FQQ847" s="71"/>
      <c r="FQR847" s="71"/>
      <c r="FQS847" s="71"/>
      <c r="FQT847" s="71"/>
      <c r="FQU847" s="71"/>
      <c r="FQV847" s="72"/>
      <c r="FQW847" s="72"/>
      <c r="FQX847" s="72"/>
      <c r="FQY847" s="72"/>
      <c r="FQZ847" s="72"/>
      <c r="FRA847" s="72"/>
      <c r="FRB847" s="72"/>
      <c r="FRC847" s="72"/>
      <c r="FRD847" s="72"/>
      <c r="FRE847" s="71"/>
      <c r="FRF847" s="71"/>
      <c r="FRG847" s="71"/>
      <c r="FRH847" s="71"/>
      <c r="FRI847" s="71"/>
      <c r="FRJ847" s="71"/>
      <c r="FRK847" s="71"/>
      <c r="FRL847" s="72"/>
      <c r="FRM847" s="72"/>
      <c r="FRN847" s="72"/>
      <c r="FRO847" s="72"/>
      <c r="FRP847" s="72"/>
      <c r="FRQ847" s="72"/>
      <c r="FRR847" s="72"/>
      <c r="FRS847" s="72"/>
      <c r="FRT847" s="72"/>
      <c r="FRU847" s="71"/>
      <c r="FRV847" s="71"/>
      <c r="FRW847" s="71"/>
      <c r="FRX847" s="71"/>
      <c r="FRY847" s="71"/>
      <c r="FRZ847" s="71"/>
      <c r="FSA847" s="71"/>
      <c r="FSB847" s="72"/>
      <c r="FSC847" s="72"/>
      <c r="FSD847" s="72"/>
      <c r="FSE847" s="72"/>
      <c r="FSF847" s="72"/>
      <c r="FSG847" s="72"/>
      <c r="FSH847" s="72"/>
      <c r="FSI847" s="72"/>
      <c r="FSJ847" s="72"/>
      <c r="FSK847" s="71"/>
      <c r="FSL847" s="71"/>
      <c r="FSM847" s="71"/>
      <c r="FSN847" s="71"/>
      <c r="FSO847" s="71"/>
      <c r="FSP847" s="71"/>
      <c r="FSQ847" s="71"/>
      <c r="FSR847" s="72"/>
      <c r="FSS847" s="72"/>
      <c r="FST847" s="72"/>
      <c r="FSU847" s="72"/>
      <c r="FSV847" s="72"/>
      <c r="FSW847" s="72"/>
      <c r="FSX847" s="72"/>
      <c r="FSY847" s="72"/>
      <c r="FSZ847" s="72"/>
      <c r="FTA847" s="71"/>
      <c r="FTB847" s="71"/>
      <c r="FTC847" s="71"/>
      <c r="FTD847" s="71"/>
      <c r="FTE847" s="71"/>
      <c r="FTF847" s="71"/>
      <c r="FTG847" s="71"/>
      <c r="FTH847" s="72"/>
      <c r="FTI847" s="72"/>
      <c r="FTJ847" s="72"/>
      <c r="FTK847" s="72"/>
      <c r="FTL847" s="72"/>
      <c r="FTM847" s="72"/>
      <c r="FTN847" s="72"/>
      <c r="FTO847" s="72"/>
      <c r="FTP847" s="72"/>
      <c r="FTQ847" s="71"/>
      <c r="FTR847" s="71"/>
      <c r="FTS847" s="71"/>
      <c r="FTT847" s="71"/>
      <c r="FTU847" s="71"/>
      <c r="FTV847" s="71"/>
      <c r="FTW847" s="71"/>
      <c r="FTX847" s="72"/>
      <c r="FTY847" s="72"/>
      <c r="FTZ847" s="72"/>
      <c r="FUA847" s="72"/>
      <c r="FUB847" s="72"/>
      <c r="FUC847" s="72"/>
      <c r="FUD847" s="72"/>
      <c r="FUE847" s="72"/>
      <c r="FUF847" s="72"/>
      <c r="FUG847" s="71"/>
      <c r="FUH847" s="71"/>
      <c r="FUI847" s="71"/>
      <c r="FUJ847" s="71"/>
      <c r="FUK847" s="71"/>
      <c r="FUL847" s="71"/>
      <c r="FUM847" s="71"/>
      <c r="FUN847" s="72"/>
      <c r="FUO847" s="72"/>
      <c r="FUP847" s="72"/>
      <c r="FUQ847" s="72"/>
      <c r="FUR847" s="72"/>
      <c r="FUS847" s="72"/>
      <c r="FUT847" s="72"/>
      <c r="FUU847" s="72"/>
      <c r="FUV847" s="72"/>
      <c r="FUW847" s="71"/>
      <c r="FUX847" s="71"/>
      <c r="FUY847" s="71"/>
      <c r="FUZ847" s="71"/>
      <c r="FVA847" s="71"/>
      <c r="FVB847" s="71"/>
      <c r="FVC847" s="71"/>
      <c r="FVD847" s="72"/>
      <c r="FVE847" s="72"/>
      <c r="FVF847" s="72"/>
      <c r="FVG847" s="72"/>
      <c r="FVH847" s="72"/>
      <c r="FVI847" s="72"/>
      <c r="FVJ847" s="72"/>
      <c r="FVK847" s="72"/>
      <c r="FVL847" s="72"/>
      <c r="FVM847" s="71"/>
      <c r="FVN847" s="71"/>
      <c r="FVO847" s="71"/>
      <c r="FVP847" s="71"/>
      <c r="FVQ847" s="71"/>
      <c r="FVR847" s="71"/>
      <c r="FVS847" s="71"/>
      <c r="FVT847" s="72"/>
      <c r="FVU847" s="72"/>
      <c r="FVV847" s="72"/>
      <c r="FVW847" s="72"/>
      <c r="FVX847" s="72"/>
      <c r="FVY847" s="72"/>
      <c r="FVZ847" s="72"/>
      <c r="FWA847" s="72"/>
      <c r="FWB847" s="72"/>
      <c r="FWC847" s="71"/>
      <c r="FWD847" s="71"/>
      <c r="FWE847" s="71"/>
      <c r="FWF847" s="71"/>
      <c r="FWG847" s="71"/>
      <c r="FWH847" s="71"/>
      <c r="FWI847" s="71"/>
      <c r="FWJ847" s="72"/>
      <c r="FWK847" s="72"/>
      <c r="FWL847" s="72"/>
      <c r="FWM847" s="72"/>
      <c r="FWN847" s="72"/>
      <c r="FWO847" s="72"/>
      <c r="FWP847" s="72"/>
      <c r="FWQ847" s="72"/>
      <c r="FWR847" s="72"/>
      <c r="FWS847" s="71"/>
      <c r="FWT847" s="71"/>
      <c r="FWU847" s="71"/>
      <c r="FWV847" s="71"/>
      <c r="FWW847" s="71"/>
      <c r="FWX847" s="71"/>
      <c r="FWY847" s="71"/>
      <c r="FWZ847" s="72"/>
      <c r="FXA847" s="72"/>
      <c r="FXB847" s="72"/>
      <c r="FXC847" s="72"/>
      <c r="FXD847" s="72"/>
      <c r="FXE847" s="72"/>
      <c r="FXF847" s="72"/>
      <c r="FXG847" s="72"/>
      <c r="FXH847" s="72"/>
      <c r="FXI847" s="71"/>
      <c r="FXJ847" s="71"/>
      <c r="FXK847" s="71"/>
      <c r="FXL847" s="71"/>
      <c r="FXM847" s="71"/>
      <c r="FXN847" s="71"/>
      <c r="FXO847" s="71"/>
      <c r="FXP847" s="72"/>
      <c r="FXQ847" s="72"/>
      <c r="FXR847" s="72"/>
      <c r="FXS847" s="72"/>
      <c r="FXT847" s="72"/>
      <c r="FXU847" s="72"/>
      <c r="FXV847" s="72"/>
      <c r="FXW847" s="72"/>
      <c r="FXX847" s="72"/>
      <c r="FXY847" s="71"/>
      <c r="FXZ847" s="71"/>
      <c r="FYA847" s="71"/>
      <c r="FYB847" s="71"/>
      <c r="FYC847" s="71"/>
      <c r="FYD847" s="71"/>
      <c r="FYE847" s="71"/>
      <c r="FYF847" s="72"/>
      <c r="FYG847" s="72"/>
      <c r="FYH847" s="72"/>
      <c r="FYI847" s="72"/>
      <c r="FYJ847" s="72"/>
      <c r="FYK847" s="72"/>
      <c r="FYL847" s="72"/>
      <c r="FYM847" s="72"/>
      <c r="FYN847" s="72"/>
      <c r="FYO847" s="71"/>
      <c r="FYP847" s="71"/>
      <c r="FYQ847" s="71"/>
      <c r="FYR847" s="71"/>
      <c r="FYS847" s="71"/>
      <c r="FYT847" s="71"/>
      <c r="FYU847" s="71"/>
      <c r="FYV847" s="72"/>
      <c r="FYW847" s="72"/>
      <c r="FYX847" s="72"/>
      <c r="FYY847" s="72"/>
      <c r="FYZ847" s="72"/>
      <c r="FZA847" s="72"/>
      <c r="FZB847" s="72"/>
      <c r="FZC847" s="72"/>
      <c r="FZD847" s="72"/>
      <c r="FZE847" s="71"/>
      <c r="FZF847" s="71"/>
      <c r="FZG847" s="71"/>
      <c r="FZH847" s="71"/>
      <c r="FZI847" s="71"/>
      <c r="FZJ847" s="71"/>
      <c r="FZK847" s="71"/>
      <c r="FZL847" s="72"/>
      <c r="FZM847" s="72"/>
      <c r="FZN847" s="72"/>
      <c r="FZO847" s="72"/>
      <c r="FZP847" s="72"/>
      <c r="FZQ847" s="72"/>
      <c r="FZR847" s="72"/>
      <c r="FZS847" s="72"/>
      <c r="FZT847" s="72"/>
      <c r="FZU847" s="71"/>
      <c r="FZV847" s="71"/>
      <c r="FZW847" s="71"/>
      <c r="FZX847" s="71"/>
      <c r="FZY847" s="71"/>
      <c r="FZZ847" s="71"/>
      <c r="GAA847" s="71"/>
      <c r="GAB847" s="72"/>
      <c r="GAC847" s="72"/>
      <c r="GAD847" s="72"/>
      <c r="GAE847" s="72"/>
      <c r="GAF847" s="72"/>
      <c r="GAG847" s="72"/>
      <c r="GAH847" s="72"/>
      <c r="GAI847" s="72"/>
      <c r="GAJ847" s="72"/>
      <c r="GAK847" s="71"/>
      <c r="GAL847" s="71"/>
      <c r="GAM847" s="71"/>
      <c r="GAN847" s="71"/>
      <c r="GAO847" s="71"/>
      <c r="GAP847" s="71"/>
      <c r="GAQ847" s="71"/>
      <c r="GAR847" s="72"/>
      <c r="GAS847" s="72"/>
      <c r="GAT847" s="72"/>
      <c r="GAU847" s="72"/>
      <c r="GAV847" s="72"/>
      <c r="GAW847" s="72"/>
      <c r="GAX847" s="72"/>
      <c r="GAY847" s="72"/>
      <c r="GAZ847" s="72"/>
      <c r="GBA847" s="71"/>
      <c r="GBB847" s="71"/>
      <c r="GBC847" s="71"/>
      <c r="GBD847" s="71"/>
      <c r="GBE847" s="71"/>
      <c r="GBF847" s="71"/>
      <c r="GBG847" s="71"/>
      <c r="GBH847" s="72"/>
      <c r="GBI847" s="72"/>
      <c r="GBJ847" s="72"/>
      <c r="GBK847" s="72"/>
      <c r="GBL847" s="72"/>
      <c r="GBM847" s="72"/>
      <c r="GBN847" s="72"/>
      <c r="GBO847" s="72"/>
      <c r="GBP847" s="72"/>
      <c r="GBQ847" s="71"/>
      <c r="GBR847" s="71"/>
      <c r="GBS847" s="71"/>
      <c r="GBT847" s="71"/>
      <c r="GBU847" s="71"/>
      <c r="GBV847" s="71"/>
      <c r="GBW847" s="71"/>
      <c r="GBX847" s="72"/>
      <c r="GBY847" s="72"/>
      <c r="GBZ847" s="72"/>
      <c r="GCA847" s="72"/>
      <c r="GCB847" s="72"/>
      <c r="GCC847" s="72"/>
      <c r="GCD847" s="72"/>
      <c r="GCE847" s="72"/>
      <c r="GCF847" s="72"/>
      <c r="GCG847" s="71"/>
      <c r="GCH847" s="71"/>
      <c r="GCI847" s="71"/>
      <c r="GCJ847" s="71"/>
      <c r="GCK847" s="71"/>
      <c r="GCL847" s="71"/>
      <c r="GCM847" s="71"/>
      <c r="GCN847" s="72"/>
      <c r="GCO847" s="72"/>
      <c r="GCP847" s="72"/>
      <c r="GCQ847" s="72"/>
      <c r="GCR847" s="72"/>
      <c r="GCS847" s="72"/>
      <c r="GCT847" s="72"/>
      <c r="GCU847" s="72"/>
      <c r="GCV847" s="72"/>
      <c r="GCW847" s="71"/>
      <c r="GCX847" s="71"/>
      <c r="GCY847" s="71"/>
      <c r="GCZ847" s="71"/>
      <c r="GDA847" s="71"/>
      <c r="GDB847" s="71"/>
      <c r="GDC847" s="71"/>
      <c r="GDD847" s="72"/>
      <c r="GDE847" s="72"/>
      <c r="GDF847" s="72"/>
      <c r="GDG847" s="72"/>
      <c r="GDH847" s="72"/>
      <c r="GDI847" s="72"/>
      <c r="GDJ847" s="72"/>
      <c r="GDK847" s="72"/>
      <c r="GDL847" s="72"/>
      <c r="GDM847" s="71"/>
      <c r="GDN847" s="71"/>
      <c r="GDO847" s="71"/>
      <c r="GDP847" s="71"/>
      <c r="GDQ847" s="71"/>
      <c r="GDR847" s="71"/>
      <c r="GDS847" s="71"/>
      <c r="GDT847" s="72"/>
      <c r="GDU847" s="72"/>
      <c r="GDV847" s="72"/>
      <c r="GDW847" s="72"/>
      <c r="GDX847" s="72"/>
      <c r="GDY847" s="72"/>
      <c r="GDZ847" s="72"/>
      <c r="GEA847" s="72"/>
      <c r="GEB847" s="72"/>
      <c r="GEC847" s="71"/>
      <c r="GED847" s="71"/>
      <c r="GEE847" s="71"/>
      <c r="GEF847" s="71"/>
      <c r="GEG847" s="71"/>
      <c r="GEH847" s="71"/>
      <c r="GEI847" s="71"/>
      <c r="GEJ847" s="72"/>
      <c r="GEK847" s="72"/>
      <c r="GEL847" s="72"/>
      <c r="GEM847" s="72"/>
      <c r="GEN847" s="72"/>
      <c r="GEO847" s="72"/>
      <c r="GEP847" s="72"/>
      <c r="GEQ847" s="72"/>
      <c r="GER847" s="72"/>
      <c r="GES847" s="71"/>
      <c r="GET847" s="71"/>
      <c r="GEU847" s="71"/>
      <c r="GEV847" s="71"/>
      <c r="GEW847" s="71"/>
      <c r="GEX847" s="71"/>
      <c r="GEY847" s="71"/>
      <c r="GEZ847" s="72"/>
      <c r="GFA847" s="72"/>
      <c r="GFB847" s="72"/>
      <c r="GFC847" s="72"/>
      <c r="GFD847" s="72"/>
      <c r="GFE847" s="72"/>
      <c r="GFF847" s="72"/>
      <c r="GFG847" s="72"/>
      <c r="GFH847" s="72"/>
      <c r="GFI847" s="71"/>
      <c r="GFJ847" s="71"/>
      <c r="GFK847" s="71"/>
      <c r="GFL847" s="71"/>
      <c r="GFM847" s="71"/>
      <c r="GFN847" s="71"/>
      <c r="GFO847" s="71"/>
      <c r="GFP847" s="72"/>
      <c r="GFQ847" s="72"/>
      <c r="GFR847" s="72"/>
      <c r="GFS847" s="72"/>
      <c r="GFT847" s="72"/>
      <c r="GFU847" s="72"/>
      <c r="GFV847" s="72"/>
      <c r="GFW847" s="72"/>
      <c r="GFX847" s="72"/>
      <c r="GFY847" s="71"/>
      <c r="GFZ847" s="71"/>
      <c r="GGA847" s="71"/>
      <c r="GGB847" s="71"/>
      <c r="GGC847" s="71"/>
      <c r="GGD847" s="71"/>
      <c r="GGE847" s="71"/>
      <c r="GGF847" s="72"/>
      <c r="GGG847" s="72"/>
      <c r="GGH847" s="72"/>
      <c r="GGI847" s="72"/>
      <c r="GGJ847" s="72"/>
      <c r="GGK847" s="72"/>
      <c r="GGL847" s="72"/>
      <c r="GGM847" s="72"/>
      <c r="GGN847" s="72"/>
      <c r="GGO847" s="71"/>
      <c r="GGP847" s="71"/>
      <c r="GGQ847" s="71"/>
      <c r="GGR847" s="71"/>
      <c r="GGS847" s="71"/>
      <c r="GGT847" s="71"/>
      <c r="GGU847" s="71"/>
      <c r="GGV847" s="72"/>
      <c r="GGW847" s="72"/>
      <c r="GGX847" s="72"/>
      <c r="GGY847" s="72"/>
      <c r="GGZ847" s="72"/>
      <c r="GHA847" s="72"/>
      <c r="GHB847" s="72"/>
      <c r="GHC847" s="72"/>
      <c r="GHD847" s="72"/>
      <c r="GHE847" s="71"/>
      <c r="GHF847" s="71"/>
      <c r="GHG847" s="71"/>
      <c r="GHH847" s="71"/>
      <c r="GHI847" s="71"/>
      <c r="GHJ847" s="71"/>
      <c r="GHK847" s="71"/>
      <c r="GHL847" s="72"/>
      <c r="GHM847" s="72"/>
      <c r="GHN847" s="72"/>
      <c r="GHO847" s="72"/>
      <c r="GHP847" s="72"/>
      <c r="GHQ847" s="72"/>
      <c r="GHR847" s="72"/>
      <c r="GHS847" s="72"/>
      <c r="GHT847" s="72"/>
      <c r="GHU847" s="71"/>
      <c r="GHV847" s="71"/>
      <c r="GHW847" s="71"/>
      <c r="GHX847" s="71"/>
      <c r="GHY847" s="71"/>
      <c r="GHZ847" s="71"/>
      <c r="GIA847" s="71"/>
      <c r="GIB847" s="72"/>
      <c r="GIC847" s="72"/>
      <c r="GID847" s="72"/>
      <c r="GIE847" s="72"/>
      <c r="GIF847" s="72"/>
      <c r="GIG847" s="72"/>
      <c r="GIH847" s="72"/>
      <c r="GII847" s="72"/>
      <c r="GIJ847" s="72"/>
      <c r="GIK847" s="71"/>
      <c r="GIL847" s="71"/>
      <c r="GIM847" s="71"/>
      <c r="GIN847" s="71"/>
      <c r="GIO847" s="71"/>
      <c r="GIP847" s="71"/>
      <c r="GIQ847" s="71"/>
      <c r="GIR847" s="72"/>
      <c r="GIS847" s="72"/>
      <c r="GIT847" s="72"/>
      <c r="GIU847" s="72"/>
      <c r="GIV847" s="72"/>
      <c r="GIW847" s="72"/>
      <c r="GIX847" s="72"/>
      <c r="GIY847" s="72"/>
      <c r="GIZ847" s="72"/>
      <c r="GJA847" s="71"/>
      <c r="GJB847" s="71"/>
      <c r="GJC847" s="71"/>
      <c r="GJD847" s="71"/>
      <c r="GJE847" s="71"/>
      <c r="GJF847" s="71"/>
      <c r="GJG847" s="71"/>
      <c r="GJH847" s="72"/>
      <c r="GJI847" s="72"/>
      <c r="GJJ847" s="72"/>
      <c r="GJK847" s="72"/>
      <c r="GJL847" s="72"/>
      <c r="GJM847" s="72"/>
      <c r="GJN847" s="72"/>
      <c r="GJO847" s="72"/>
      <c r="GJP847" s="72"/>
      <c r="GJQ847" s="71"/>
      <c r="GJR847" s="71"/>
      <c r="GJS847" s="71"/>
      <c r="GJT847" s="71"/>
      <c r="GJU847" s="71"/>
      <c r="GJV847" s="71"/>
      <c r="GJW847" s="71"/>
      <c r="GJX847" s="72"/>
      <c r="GJY847" s="72"/>
      <c r="GJZ847" s="72"/>
      <c r="GKA847" s="72"/>
      <c r="GKB847" s="72"/>
      <c r="GKC847" s="72"/>
      <c r="GKD847" s="72"/>
      <c r="GKE847" s="72"/>
      <c r="GKF847" s="72"/>
      <c r="GKG847" s="71"/>
      <c r="GKH847" s="71"/>
      <c r="GKI847" s="71"/>
      <c r="GKJ847" s="71"/>
      <c r="GKK847" s="71"/>
      <c r="GKL847" s="71"/>
      <c r="GKM847" s="71"/>
      <c r="GKN847" s="72"/>
      <c r="GKO847" s="72"/>
      <c r="GKP847" s="72"/>
      <c r="GKQ847" s="72"/>
      <c r="GKR847" s="72"/>
      <c r="GKS847" s="72"/>
      <c r="GKT847" s="72"/>
      <c r="GKU847" s="72"/>
      <c r="GKV847" s="72"/>
      <c r="GKW847" s="71"/>
      <c r="GKX847" s="71"/>
      <c r="GKY847" s="71"/>
      <c r="GKZ847" s="71"/>
      <c r="GLA847" s="71"/>
      <c r="GLB847" s="71"/>
      <c r="GLC847" s="71"/>
      <c r="GLD847" s="72"/>
      <c r="GLE847" s="72"/>
      <c r="GLF847" s="72"/>
      <c r="GLG847" s="72"/>
      <c r="GLH847" s="72"/>
      <c r="GLI847" s="72"/>
      <c r="GLJ847" s="72"/>
      <c r="GLK847" s="72"/>
      <c r="GLL847" s="72"/>
      <c r="GLM847" s="71"/>
      <c r="GLN847" s="71"/>
      <c r="GLO847" s="71"/>
      <c r="GLP847" s="71"/>
      <c r="GLQ847" s="71"/>
      <c r="GLR847" s="71"/>
      <c r="GLS847" s="71"/>
      <c r="GLT847" s="72"/>
      <c r="GLU847" s="72"/>
      <c r="GLV847" s="72"/>
      <c r="GLW847" s="72"/>
      <c r="GLX847" s="72"/>
      <c r="GLY847" s="72"/>
      <c r="GLZ847" s="72"/>
      <c r="GMA847" s="72"/>
      <c r="GMB847" s="72"/>
      <c r="GMC847" s="71"/>
      <c r="GMD847" s="71"/>
      <c r="GME847" s="71"/>
      <c r="GMF847" s="71"/>
      <c r="GMG847" s="71"/>
      <c r="GMH847" s="71"/>
      <c r="GMI847" s="71"/>
      <c r="GMJ847" s="72"/>
      <c r="GMK847" s="72"/>
      <c r="GML847" s="72"/>
      <c r="GMM847" s="72"/>
      <c r="GMN847" s="72"/>
      <c r="GMO847" s="72"/>
      <c r="GMP847" s="72"/>
      <c r="GMQ847" s="72"/>
      <c r="GMR847" s="72"/>
      <c r="GMS847" s="71"/>
      <c r="GMT847" s="71"/>
      <c r="GMU847" s="71"/>
      <c r="GMV847" s="71"/>
      <c r="GMW847" s="71"/>
      <c r="GMX847" s="71"/>
      <c r="GMY847" s="71"/>
      <c r="GMZ847" s="72"/>
      <c r="GNA847" s="72"/>
      <c r="GNB847" s="72"/>
      <c r="GNC847" s="72"/>
      <c r="GND847" s="72"/>
      <c r="GNE847" s="72"/>
      <c r="GNF847" s="72"/>
      <c r="GNG847" s="72"/>
      <c r="GNH847" s="72"/>
      <c r="GNI847" s="71"/>
      <c r="GNJ847" s="71"/>
      <c r="GNK847" s="71"/>
      <c r="GNL847" s="71"/>
      <c r="GNM847" s="71"/>
      <c r="GNN847" s="71"/>
      <c r="GNO847" s="71"/>
      <c r="GNP847" s="72"/>
      <c r="GNQ847" s="72"/>
      <c r="GNR847" s="72"/>
      <c r="GNS847" s="72"/>
      <c r="GNT847" s="72"/>
      <c r="GNU847" s="72"/>
      <c r="GNV847" s="72"/>
      <c r="GNW847" s="72"/>
      <c r="GNX847" s="72"/>
      <c r="GNY847" s="71"/>
      <c r="GNZ847" s="71"/>
      <c r="GOA847" s="71"/>
      <c r="GOB847" s="71"/>
      <c r="GOC847" s="71"/>
      <c r="GOD847" s="71"/>
      <c r="GOE847" s="71"/>
      <c r="GOF847" s="72"/>
      <c r="GOG847" s="72"/>
      <c r="GOH847" s="72"/>
      <c r="GOI847" s="72"/>
      <c r="GOJ847" s="72"/>
      <c r="GOK847" s="72"/>
      <c r="GOL847" s="72"/>
      <c r="GOM847" s="72"/>
      <c r="GON847" s="72"/>
      <c r="GOO847" s="71"/>
      <c r="GOP847" s="71"/>
      <c r="GOQ847" s="71"/>
      <c r="GOR847" s="71"/>
      <c r="GOS847" s="71"/>
      <c r="GOT847" s="71"/>
      <c r="GOU847" s="71"/>
      <c r="GOV847" s="72"/>
      <c r="GOW847" s="72"/>
      <c r="GOX847" s="72"/>
      <c r="GOY847" s="72"/>
      <c r="GOZ847" s="72"/>
      <c r="GPA847" s="72"/>
      <c r="GPB847" s="72"/>
      <c r="GPC847" s="72"/>
      <c r="GPD847" s="72"/>
      <c r="GPE847" s="71"/>
      <c r="GPF847" s="71"/>
      <c r="GPG847" s="71"/>
      <c r="GPH847" s="71"/>
      <c r="GPI847" s="71"/>
      <c r="GPJ847" s="71"/>
      <c r="GPK847" s="71"/>
      <c r="GPL847" s="72"/>
      <c r="GPM847" s="72"/>
      <c r="GPN847" s="72"/>
      <c r="GPO847" s="72"/>
      <c r="GPP847" s="72"/>
      <c r="GPQ847" s="72"/>
      <c r="GPR847" s="72"/>
      <c r="GPS847" s="72"/>
      <c r="GPT847" s="72"/>
      <c r="GPU847" s="71"/>
      <c r="GPV847" s="71"/>
      <c r="GPW847" s="71"/>
      <c r="GPX847" s="71"/>
      <c r="GPY847" s="71"/>
      <c r="GPZ847" s="71"/>
      <c r="GQA847" s="71"/>
      <c r="GQB847" s="72"/>
      <c r="GQC847" s="72"/>
      <c r="GQD847" s="72"/>
      <c r="GQE847" s="72"/>
      <c r="GQF847" s="72"/>
      <c r="GQG847" s="72"/>
      <c r="GQH847" s="72"/>
      <c r="GQI847" s="72"/>
      <c r="GQJ847" s="72"/>
      <c r="GQK847" s="71"/>
      <c r="GQL847" s="71"/>
      <c r="GQM847" s="71"/>
      <c r="GQN847" s="71"/>
      <c r="GQO847" s="71"/>
      <c r="GQP847" s="71"/>
      <c r="GQQ847" s="71"/>
      <c r="GQR847" s="72"/>
      <c r="GQS847" s="72"/>
      <c r="GQT847" s="72"/>
      <c r="GQU847" s="72"/>
      <c r="GQV847" s="72"/>
      <c r="GQW847" s="72"/>
      <c r="GQX847" s="72"/>
      <c r="GQY847" s="72"/>
      <c r="GQZ847" s="72"/>
      <c r="GRA847" s="71"/>
      <c r="GRB847" s="71"/>
      <c r="GRC847" s="71"/>
      <c r="GRD847" s="71"/>
      <c r="GRE847" s="71"/>
      <c r="GRF847" s="71"/>
      <c r="GRG847" s="71"/>
      <c r="GRH847" s="72"/>
      <c r="GRI847" s="72"/>
      <c r="GRJ847" s="72"/>
      <c r="GRK847" s="72"/>
      <c r="GRL847" s="72"/>
      <c r="GRM847" s="72"/>
      <c r="GRN847" s="72"/>
      <c r="GRO847" s="72"/>
      <c r="GRP847" s="72"/>
      <c r="GRQ847" s="71"/>
      <c r="GRR847" s="71"/>
      <c r="GRS847" s="71"/>
      <c r="GRT847" s="71"/>
      <c r="GRU847" s="71"/>
      <c r="GRV847" s="71"/>
      <c r="GRW847" s="71"/>
      <c r="GRX847" s="72"/>
      <c r="GRY847" s="72"/>
      <c r="GRZ847" s="72"/>
      <c r="GSA847" s="72"/>
      <c r="GSB847" s="72"/>
      <c r="GSC847" s="72"/>
      <c r="GSD847" s="72"/>
      <c r="GSE847" s="72"/>
      <c r="GSF847" s="72"/>
      <c r="GSG847" s="71"/>
      <c r="GSH847" s="71"/>
      <c r="GSI847" s="71"/>
      <c r="GSJ847" s="71"/>
      <c r="GSK847" s="71"/>
      <c r="GSL847" s="71"/>
      <c r="GSM847" s="71"/>
      <c r="GSN847" s="72"/>
      <c r="GSO847" s="72"/>
      <c r="GSP847" s="72"/>
      <c r="GSQ847" s="72"/>
      <c r="GSR847" s="72"/>
      <c r="GSS847" s="72"/>
      <c r="GST847" s="72"/>
      <c r="GSU847" s="72"/>
      <c r="GSV847" s="72"/>
      <c r="GSW847" s="71"/>
      <c r="GSX847" s="71"/>
      <c r="GSY847" s="71"/>
      <c r="GSZ847" s="71"/>
      <c r="GTA847" s="71"/>
      <c r="GTB847" s="71"/>
      <c r="GTC847" s="71"/>
      <c r="GTD847" s="72"/>
      <c r="GTE847" s="72"/>
      <c r="GTF847" s="72"/>
      <c r="GTG847" s="72"/>
      <c r="GTH847" s="72"/>
      <c r="GTI847" s="72"/>
      <c r="GTJ847" s="72"/>
      <c r="GTK847" s="72"/>
      <c r="GTL847" s="72"/>
      <c r="GTM847" s="71"/>
      <c r="GTN847" s="71"/>
      <c r="GTO847" s="71"/>
      <c r="GTP847" s="71"/>
      <c r="GTQ847" s="71"/>
      <c r="GTR847" s="71"/>
      <c r="GTS847" s="71"/>
      <c r="GTT847" s="72"/>
      <c r="GTU847" s="72"/>
      <c r="GTV847" s="72"/>
      <c r="GTW847" s="72"/>
      <c r="GTX847" s="72"/>
      <c r="GTY847" s="72"/>
      <c r="GTZ847" s="72"/>
      <c r="GUA847" s="72"/>
      <c r="GUB847" s="72"/>
      <c r="GUC847" s="71"/>
      <c r="GUD847" s="71"/>
      <c r="GUE847" s="71"/>
      <c r="GUF847" s="71"/>
      <c r="GUG847" s="71"/>
      <c r="GUH847" s="71"/>
      <c r="GUI847" s="71"/>
      <c r="GUJ847" s="72"/>
      <c r="GUK847" s="72"/>
      <c r="GUL847" s="72"/>
      <c r="GUM847" s="72"/>
      <c r="GUN847" s="72"/>
      <c r="GUO847" s="72"/>
      <c r="GUP847" s="72"/>
      <c r="GUQ847" s="72"/>
      <c r="GUR847" s="72"/>
      <c r="GUS847" s="71"/>
      <c r="GUT847" s="71"/>
      <c r="GUU847" s="71"/>
      <c r="GUV847" s="71"/>
      <c r="GUW847" s="71"/>
      <c r="GUX847" s="71"/>
      <c r="GUY847" s="71"/>
      <c r="GUZ847" s="72"/>
      <c r="GVA847" s="72"/>
      <c r="GVB847" s="72"/>
      <c r="GVC847" s="72"/>
      <c r="GVD847" s="72"/>
      <c r="GVE847" s="72"/>
      <c r="GVF847" s="72"/>
      <c r="GVG847" s="72"/>
      <c r="GVH847" s="72"/>
      <c r="GVI847" s="71"/>
      <c r="GVJ847" s="71"/>
      <c r="GVK847" s="71"/>
      <c r="GVL847" s="71"/>
      <c r="GVM847" s="71"/>
      <c r="GVN847" s="71"/>
      <c r="GVO847" s="71"/>
      <c r="GVP847" s="72"/>
      <c r="GVQ847" s="72"/>
      <c r="GVR847" s="72"/>
      <c r="GVS847" s="72"/>
      <c r="GVT847" s="72"/>
      <c r="GVU847" s="72"/>
      <c r="GVV847" s="72"/>
      <c r="GVW847" s="72"/>
      <c r="GVX847" s="72"/>
      <c r="GVY847" s="71"/>
      <c r="GVZ847" s="71"/>
      <c r="GWA847" s="71"/>
      <c r="GWB847" s="71"/>
      <c r="GWC847" s="71"/>
      <c r="GWD847" s="71"/>
      <c r="GWE847" s="71"/>
      <c r="GWF847" s="72"/>
      <c r="GWG847" s="72"/>
      <c r="GWH847" s="72"/>
      <c r="GWI847" s="72"/>
      <c r="GWJ847" s="72"/>
      <c r="GWK847" s="72"/>
      <c r="GWL847" s="72"/>
      <c r="GWM847" s="72"/>
      <c r="GWN847" s="72"/>
      <c r="GWO847" s="71"/>
      <c r="GWP847" s="71"/>
      <c r="GWQ847" s="71"/>
      <c r="GWR847" s="71"/>
      <c r="GWS847" s="71"/>
      <c r="GWT847" s="71"/>
      <c r="GWU847" s="71"/>
      <c r="GWV847" s="72"/>
      <c r="GWW847" s="72"/>
      <c r="GWX847" s="72"/>
      <c r="GWY847" s="72"/>
      <c r="GWZ847" s="72"/>
      <c r="GXA847" s="72"/>
      <c r="GXB847" s="72"/>
      <c r="GXC847" s="72"/>
      <c r="GXD847" s="72"/>
      <c r="GXE847" s="71"/>
      <c r="GXF847" s="71"/>
      <c r="GXG847" s="71"/>
      <c r="GXH847" s="71"/>
      <c r="GXI847" s="71"/>
      <c r="GXJ847" s="71"/>
      <c r="GXK847" s="71"/>
      <c r="GXL847" s="72"/>
      <c r="GXM847" s="72"/>
      <c r="GXN847" s="72"/>
      <c r="GXO847" s="72"/>
      <c r="GXP847" s="72"/>
      <c r="GXQ847" s="72"/>
      <c r="GXR847" s="72"/>
      <c r="GXS847" s="72"/>
      <c r="GXT847" s="72"/>
      <c r="GXU847" s="71"/>
      <c r="GXV847" s="71"/>
      <c r="GXW847" s="71"/>
      <c r="GXX847" s="71"/>
      <c r="GXY847" s="71"/>
      <c r="GXZ847" s="71"/>
      <c r="GYA847" s="71"/>
      <c r="GYB847" s="72"/>
      <c r="GYC847" s="72"/>
      <c r="GYD847" s="72"/>
      <c r="GYE847" s="72"/>
      <c r="GYF847" s="72"/>
      <c r="GYG847" s="72"/>
      <c r="GYH847" s="72"/>
      <c r="GYI847" s="72"/>
      <c r="GYJ847" s="72"/>
      <c r="GYK847" s="71"/>
      <c r="GYL847" s="71"/>
      <c r="GYM847" s="71"/>
      <c r="GYN847" s="71"/>
      <c r="GYO847" s="71"/>
      <c r="GYP847" s="71"/>
      <c r="GYQ847" s="71"/>
      <c r="GYR847" s="72"/>
      <c r="GYS847" s="72"/>
      <c r="GYT847" s="72"/>
      <c r="GYU847" s="72"/>
      <c r="GYV847" s="72"/>
      <c r="GYW847" s="72"/>
      <c r="GYX847" s="72"/>
      <c r="GYY847" s="72"/>
      <c r="GYZ847" s="72"/>
      <c r="GZA847" s="71"/>
      <c r="GZB847" s="71"/>
      <c r="GZC847" s="71"/>
      <c r="GZD847" s="71"/>
      <c r="GZE847" s="71"/>
      <c r="GZF847" s="71"/>
      <c r="GZG847" s="71"/>
      <c r="GZH847" s="72"/>
      <c r="GZI847" s="72"/>
      <c r="GZJ847" s="72"/>
      <c r="GZK847" s="72"/>
      <c r="GZL847" s="72"/>
      <c r="GZM847" s="72"/>
      <c r="GZN847" s="72"/>
      <c r="GZO847" s="72"/>
      <c r="GZP847" s="72"/>
      <c r="GZQ847" s="71"/>
      <c r="GZR847" s="71"/>
      <c r="GZS847" s="71"/>
      <c r="GZT847" s="71"/>
      <c r="GZU847" s="71"/>
      <c r="GZV847" s="71"/>
      <c r="GZW847" s="71"/>
      <c r="GZX847" s="72"/>
      <c r="GZY847" s="72"/>
      <c r="GZZ847" s="72"/>
      <c r="HAA847" s="72"/>
      <c r="HAB847" s="72"/>
      <c r="HAC847" s="72"/>
      <c r="HAD847" s="72"/>
      <c r="HAE847" s="72"/>
      <c r="HAF847" s="72"/>
      <c r="HAG847" s="71"/>
      <c r="HAH847" s="71"/>
      <c r="HAI847" s="71"/>
      <c r="HAJ847" s="71"/>
      <c r="HAK847" s="71"/>
      <c r="HAL847" s="71"/>
      <c r="HAM847" s="71"/>
      <c r="HAN847" s="72"/>
      <c r="HAO847" s="72"/>
      <c r="HAP847" s="72"/>
      <c r="HAQ847" s="72"/>
      <c r="HAR847" s="72"/>
      <c r="HAS847" s="72"/>
      <c r="HAT847" s="72"/>
      <c r="HAU847" s="72"/>
      <c r="HAV847" s="72"/>
      <c r="HAW847" s="71"/>
      <c r="HAX847" s="71"/>
      <c r="HAY847" s="71"/>
      <c r="HAZ847" s="71"/>
      <c r="HBA847" s="71"/>
      <c r="HBB847" s="71"/>
      <c r="HBC847" s="71"/>
      <c r="HBD847" s="72"/>
      <c r="HBE847" s="72"/>
      <c r="HBF847" s="72"/>
      <c r="HBG847" s="72"/>
      <c r="HBH847" s="72"/>
      <c r="HBI847" s="72"/>
      <c r="HBJ847" s="72"/>
      <c r="HBK847" s="72"/>
      <c r="HBL847" s="72"/>
      <c r="HBM847" s="71"/>
      <c r="HBN847" s="71"/>
      <c r="HBO847" s="71"/>
      <c r="HBP847" s="71"/>
      <c r="HBQ847" s="71"/>
      <c r="HBR847" s="71"/>
      <c r="HBS847" s="71"/>
      <c r="HBT847" s="72"/>
      <c r="HBU847" s="72"/>
      <c r="HBV847" s="72"/>
      <c r="HBW847" s="72"/>
      <c r="HBX847" s="72"/>
      <c r="HBY847" s="72"/>
      <c r="HBZ847" s="72"/>
      <c r="HCA847" s="72"/>
      <c r="HCB847" s="72"/>
      <c r="HCC847" s="71"/>
      <c r="HCD847" s="71"/>
      <c r="HCE847" s="71"/>
      <c r="HCF847" s="71"/>
      <c r="HCG847" s="71"/>
      <c r="HCH847" s="71"/>
      <c r="HCI847" s="71"/>
      <c r="HCJ847" s="72"/>
      <c r="HCK847" s="72"/>
      <c r="HCL847" s="72"/>
      <c r="HCM847" s="72"/>
      <c r="HCN847" s="72"/>
      <c r="HCO847" s="72"/>
      <c r="HCP847" s="72"/>
      <c r="HCQ847" s="72"/>
      <c r="HCR847" s="72"/>
      <c r="HCS847" s="71"/>
      <c r="HCT847" s="71"/>
      <c r="HCU847" s="71"/>
      <c r="HCV847" s="71"/>
      <c r="HCW847" s="71"/>
      <c r="HCX847" s="71"/>
      <c r="HCY847" s="71"/>
      <c r="HCZ847" s="72"/>
      <c r="HDA847" s="72"/>
      <c r="HDB847" s="72"/>
      <c r="HDC847" s="72"/>
      <c r="HDD847" s="72"/>
      <c r="HDE847" s="72"/>
      <c r="HDF847" s="72"/>
      <c r="HDG847" s="72"/>
      <c r="HDH847" s="72"/>
      <c r="HDI847" s="71"/>
      <c r="HDJ847" s="71"/>
      <c r="HDK847" s="71"/>
      <c r="HDL847" s="71"/>
      <c r="HDM847" s="71"/>
      <c r="HDN847" s="71"/>
      <c r="HDO847" s="71"/>
      <c r="HDP847" s="72"/>
      <c r="HDQ847" s="72"/>
      <c r="HDR847" s="72"/>
      <c r="HDS847" s="72"/>
      <c r="HDT847" s="72"/>
      <c r="HDU847" s="72"/>
      <c r="HDV847" s="72"/>
      <c r="HDW847" s="72"/>
      <c r="HDX847" s="72"/>
      <c r="HDY847" s="71"/>
      <c r="HDZ847" s="71"/>
      <c r="HEA847" s="71"/>
      <c r="HEB847" s="71"/>
      <c r="HEC847" s="71"/>
      <c r="HED847" s="71"/>
      <c r="HEE847" s="71"/>
      <c r="HEF847" s="72"/>
      <c r="HEG847" s="72"/>
      <c r="HEH847" s="72"/>
      <c r="HEI847" s="72"/>
      <c r="HEJ847" s="72"/>
      <c r="HEK847" s="72"/>
      <c r="HEL847" s="72"/>
      <c r="HEM847" s="72"/>
      <c r="HEN847" s="72"/>
      <c r="HEO847" s="71"/>
      <c r="HEP847" s="71"/>
      <c r="HEQ847" s="71"/>
      <c r="HER847" s="71"/>
      <c r="HES847" s="71"/>
      <c r="HET847" s="71"/>
      <c r="HEU847" s="71"/>
      <c r="HEV847" s="72"/>
      <c r="HEW847" s="72"/>
      <c r="HEX847" s="72"/>
      <c r="HEY847" s="72"/>
      <c r="HEZ847" s="72"/>
      <c r="HFA847" s="72"/>
      <c r="HFB847" s="72"/>
      <c r="HFC847" s="72"/>
      <c r="HFD847" s="72"/>
      <c r="HFE847" s="71"/>
      <c r="HFF847" s="71"/>
      <c r="HFG847" s="71"/>
      <c r="HFH847" s="71"/>
      <c r="HFI847" s="71"/>
      <c r="HFJ847" s="71"/>
      <c r="HFK847" s="71"/>
      <c r="HFL847" s="72"/>
      <c r="HFM847" s="72"/>
      <c r="HFN847" s="72"/>
      <c r="HFO847" s="72"/>
      <c r="HFP847" s="72"/>
      <c r="HFQ847" s="72"/>
      <c r="HFR847" s="72"/>
      <c r="HFS847" s="72"/>
      <c r="HFT847" s="72"/>
      <c r="HFU847" s="71"/>
      <c r="HFV847" s="71"/>
      <c r="HFW847" s="71"/>
      <c r="HFX847" s="71"/>
      <c r="HFY847" s="71"/>
      <c r="HFZ847" s="71"/>
      <c r="HGA847" s="71"/>
      <c r="HGB847" s="72"/>
      <c r="HGC847" s="72"/>
      <c r="HGD847" s="72"/>
      <c r="HGE847" s="72"/>
      <c r="HGF847" s="72"/>
      <c r="HGG847" s="72"/>
      <c r="HGH847" s="72"/>
      <c r="HGI847" s="72"/>
      <c r="HGJ847" s="72"/>
      <c r="HGK847" s="71"/>
      <c r="HGL847" s="71"/>
      <c r="HGM847" s="71"/>
      <c r="HGN847" s="71"/>
      <c r="HGO847" s="71"/>
      <c r="HGP847" s="71"/>
      <c r="HGQ847" s="71"/>
      <c r="HGR847" s="72"/>
      <c r="HGS847" s="72"/>
      <c r="HGT847" s="72"/>
      <c r="HGU847" s="72"/>
      <c r="HGV847" s="72"/>
      <c r="HGW847" s="72"/>
      <c r="HGX847" s="72"/>
      <c r="HGY847" s="72"/>
      <c r="HGZ847" s="72"/>
      <c r="HHA847" s="71"/>
      <c r="HHB847" s="71"/>
      <c r="HHC847" s="71"/>
      <c r="HHD847" s="71"/>
      <c r="HHE847" s="71"/>
      <c r="HHF847" s="71"/>
      <c r="HHG847" s="71"/>
      <c r="HHH847" s="72"/>
      <c r="HHI847" s="72"/>
      <c r="HHJ847" s="72"/>
      <c r="HHK847" s="72"/>
      <c r="HHL847" s="72"/>
      <c r="HHM847" s="72"/>
      <c r="HHN847" s="72"/>
      <c r="HHO847" s="72"/>
      <c r="HHP847" s="72"/>
      <c r="HHQ847" s="71"/>
      <c r="HHR847" s="71"/>
      <c r="HHS847" s="71"/>
      <c r="HHT847" s="71"/>
      <c r="HHU847" s="71"/>
      <c r="HHV847" s="71"/>
      <c r="HHW847" s="71"/>
      <c r="HHX847" s="72"/>
      <c r="HHY847" s="72"/>
      <c r="HHZ847" s="72"/>
      <c r="HIA847" s="72"/>
      <c r="HIB847" s="72"/>
      <c r="HIC847" s="72"/>
      <c r="HID847" s="72"/>
      <c r="HIE847" s="72"/>
      <c r="HIF847" s="72"/>
      <c r="HIG847" s="71"/>
      <c r="HIH847" s="71"/>
      <c r="HII847" s="71"/>
      <c r="HIJ847" s="71"/>
      <c r="HIK847" s="71"/>
      <c r="HIL847" s="71"/>
      <c r="HIM847" s="71"/>
      <c r="HIN847" s="72"/>
      <c r="HIO847" s="72"/>
      <c r="HIP847" s="72"/>
      <c r="HIQ847" s="72"/>
      <c r="HIR847" s="72"/>
      <c r="HIS847" s="72"/>
      <c r="HIT847" s="72"/>
      <c r="HIU847" s="72"/>
      <c r="HIV847" s="72"/>
      <c r="HIW847" s="71"/>
      <c r="HIX847" s="71"/>
      <c r="HIY847" s="71"/>
      <c r="HIZ847" s="71"/>
      <c r="HJA847" s="71"/>
      <c r="HJB847" s="71"/>
      <c r="HJC847" s="71"/>
      <c r="HJD847" s="72"/>
      <c r="HJE847" s="72"/>
      <c r="HJF847" s="72"/>
      <c r="HJG847" s="72"/>
      <c r="HJH847" s="72"/>
      <c r="HJI847" s="72"/>
      <c r="HJJ847" s="72"/>
      <c r="HJK847" s="72"/>
      <c r="HJL847" s="72"/>
      <c r="HJM847" s="71"/>
      <c r="HJN847" s="71"/>
      <c r="HJO847" s="71"/>
      <c r="HJP847" s="71"/>
      <c r="HJQ847" s="71"/>
      <c r="HJR847" s="71"/>
      <c r="HJS847" s="71"/>
      <c r="HJT847" s="72"/>
      <c r="HJU847" s="72"/>
      <c r="HJV847" s="72"/>
      <c r="HJW847" s="72"/>
      <c r="HJX847" s="72"/>
      <c r="HJY847" s="72"/>
      <c r="HJZ847" s="72"/>
      <c r="HKA847" s="72"/>
      <c r="HKB847" s="72"/>
      <c r="HKC847" s="71"/>
      <c r="HKD847" s="71"/>
      <c r="HKE847" s="71"/>
      <c r="HKF847" s="71"/>
      <c r="HKG847" s="71"/>
      <c r="HKH847" s="71"/>
      <c r="HKI847" s="71"/>
      <c r="HKJ847" s="72"/>
      <c r="HKK847" s="72"/>
      <c r="HKL847" s="72"/>
      <c r="HKM847" s="72"/>
      <c r="HKN847" s="72"/>
      <c r="HKO847" s="72"/>
      <c r="HKP847" s="72"/>
      <c r="HKQ847" s="72"/>
      <c r="HKR847" s="72"/>
      <c r="HKS847" s="71"/>
      <c r="HKT847" s="71"/>
      <c r="HKU847" s="71"/>
      <c r="HKV847" s="71"/>
      <c r="HKW847" s="71"/>
      <c r="HKX847" s="71"/>
      <c r="HKY847" s="71"/>
      <c r="HKZ847" s="72"/>
      <c r="HLA847" s="72"/>
      <c r="HLB847" s="72"/>
      <c r="HLC847" s="72"/>
      <c r="HLD847" s="72"/>
      <c r="HLE847" s="72"/>
      <c r="HLF847" s="72"/>
      <c r="HLG847" s="72"/>
      <c r="HLH847" s="72"/>
      <c r="HLI847" s="71"/>
      <c r="HLJ847" s="71"/>
      <c r="HLK847" s="71"/>
      <c r="HLL847" s="71"/>
      <c r="HLM847" s="71"/>
      <c r="HLN847" s="71"/>
      <c r="HLO847" s="71"/>
      <c r="HLP847" s="72"/>
      <c r="HLQ847" s="72"/>
      <c r="HLR847" s="72"/>
      <c r="HLS847" s="72"/>
      <c r="HLT847" s="72"/>
      <c r="HLU847" s="72"/>
      <c r="HLV847" s="72"/>
      <c r="HLW847" s="72"/>
      <c r="HLX847" s="72"/>
      <c r="HLY847" s="71"/>
      <c r="HLZ847" s="71"/>
      <c r="HMA847" s="71"/>
      <c r="HMB847" s="71"/>
      <c r="HMC847" s="71"/>
      <c r="HMD847" s="71"/>
      <c r="HME847" s="71"/>
      <c r="HMF847" s="72"/>
      <c r="HMG847" s="72"/>
      <c r="HMH847" s="72"/>
      <c r="HMI847" s="72"/>
      <c r="HMJ847" s="72"/>
      <c r="HMK847" s="72"/>
      <c r="HML847" s="72"/>
      <c r="HMM847" s="72"/>
      <c r="HMN847" s="72"/>
      <c r="HMO847" s="71"/>
      <c r="HMP847" s="71"/>
      <c r="HMQ847" s="71"/>
      <c r="HMR847" s="71"/>
      <c r="HMS847" s="71"/>
      <c r="HMT847" s="71"/>
      <c r="HMU847" s="71"/>
      <c r="HMV847" s="72"/>
      <c r="HMW847" s="72"/>
      <c r="HMX847" s="72"/>
      <c r="HMY847" s="72"/>
      <c r="HMZ847" s="72"/>
      <c r="HNA847" s="72"/>
      <c r="HNB847" s="72"/>
      <c r="HNC847" s="72"/>
      <c r="HND847" s="72"/>
      <c r="HNE847" s="71"/>
      <c r="HNF847" s="71"/>
      <c r="HNG847" s="71"/>
      <c r="HNH847" s="71"/>
      <c r="HNI847" s="71"/>
      <c r="HNJ847" s="71"/>
      <c r="HNK847" s="71"/>
      <c r="HNL847" s="72"/>
      <c r="HNM847" s="72"/>
      <c r="HNN847" s="72"/>
      <c r="HNO847" s="72"/>
      <c r="HNP847" s="72"/>
      <c r="HNQ847" s="72"/>
      <c r="HNR847" s="72"/>
      <c r="HNS847" s="72"/>
      <c r="HNT847" s="72"/>
      <c r="HNU847" s="71"/>
      <c r="HNV847" s="71"/>
      <c r="HNW847" s="71"/>
      <c r="HNX847" s="71"/>
      <c r="HNY847" s="71"/>
      <c r="HNZ847" s="71"/>
      <c r="HOA847" s="71"/>
      <c r="HOB847" s="72"/>
      <c r="HOC847" s="72"/>
      <c r="HOD847" s="72"/>
      <c r="HOE847" s="72"/>
      <c r="HOF847" s="72"/>
      <c r="HOG847" s="72"/>
      <c r="HOH847" s="72"/>
      <c r="HOI847" s="72"/>
      <c r="HOJ847" s="72"/>
      <c r="HOK847" s="71"/>
      <c r="HOL847" s="71"/>
      <c r="HOM847" s="71"/>
      <c r="HON847" s="71"/>
      <c r="HOO847" s="71"/>
      <c r="HOP847" s="71"/>
      <c r="HOQ847" s="71"/>
      <c r="HOR847" s="72"/>
      <c r="HOS847" s="72"/>
      <c r="HOT847" s="72"/>
      <c r="HOU847" s="72"/>
      <c r="HOV847" s="72"/>
      <c r="HOW847" s="72"/>
      <c r="HOX847" s="72"/>
      <c r="HOY847" s="72"/>
      <c r="HOZ847" s="72"/>
      <c r="HPA847" s="71"/>
      <c r="HPB847" s="71"/>
      <c r="HPC847" s="71"/>
      <c r="HPD847" s="71"/>
      <c r="HPE847" s="71"/>
      <c r="HPF847" s="71"/>
      <c r="HPG847" s="71"/>
      <c r="HPH847" s="72"/>
      <c r="HPI847" s="72"/>
      <c r="HPJ847" s="72"/>
      <c r="HPK847" s="72"/>
      <c r="HPL847" s="72"/>
      <c r="HPM847" s="72"/>
      <c r="HPN847" s="72"/>
      <c r="HPO847" s="72"/>
      <c r="HPP847" s="72"/>
      <c r="HPQ847" s="71"/>
      <c r="HPR847" s="71"/>
      <c r="HPS847" s="71"/>
      <c r="HPT847" s="71"/>
      <c r="HPU847" s="71"/>
      <c r="HPV847" s="71"/>
      <c r="HPW847" s="71"/>
      <c r="HPX847" s="72"/>
      <c r="HPY847" s="72"/>
      <c r="HPZ847" s="72"/>
      <c r="HQA847" s="72"/>
      <c r="HQB847" s="72"/>
      <c r="HQC847" s="72"/>
      <c r="HQD847" s="72"/>
      <c r="HQE847" s="72"/>
      <c r="HQF847" s="72"/>
      <c r="HQG847" s="71"/>
      <c r="HQH847" s="71"/>
      <c r="HQI847" s="71"/>
      <c r="HQJ847" s="71"/>
      <c r="HQK847" s="71"/>
      <c r="HQL847" s="71"/>
      <c r="HQM847" s="71"/>
      <c r="HQN847" s="72"/>
      <c r="HQO847" s="72"/>
      <c r="HQP847" s="72"/>
      <c r="HQQ847" s="72"/>
      <c r="HQR847" s="72"/>
      <c r="HQS847" s="72"/>
      <c r="HQT847" s="72"/>
      <c r="HQU847" s="72"/>
      <c r="HQV847" s="72"/>
      <c r="HQW847" s="71"/>
      <c r="HQX847" s="71"/>
      <c r="HQY847" s="71"/>
      <c r="HQZ847" s="71"/>
      <c r="HRA847" s="71"/>
      <c r="HRB847" s="71"/>
      <c r="HRC847" s="71"/>
      <c r="HRD847" s="72"/>
      <c r="HRE847" s="72"/>
      <c r="HRF847" s="72"/>
      <c r="HRG847" s="72"/>
      <c r="HRH847" s="72"/>
      <c r="HRI847" s="72"/>
      <c r="HRJ847" s="72"/>
      <c r="HRK847" s="72"/>
      <c r="HRL847" s="72"/>
      <c r="HRM847" s="71"/>
      <c r="HRN847" s="71"/>
      <c r="HRO847" s="71"/>
      <c r="HRP847" s="71"/>
      <c r="HRQ847" s="71"/>
      <c r="HRR847" s="71"/>
      <c r="HRS847" s="71"/>
      <c r="HRT847" s="72"/>
      <c r="HRU847" s="72"/>
      <c r="HRV847" s="72"/>
      <c r="HRW847" s="72"/>
      <c r="HRX847" s="72"/>
      <c r="HRY847" s="72"/>
      <c r="HRZ847" s="72"/>
      <c r="HSA847" s="72"/>
      <c r="HSB847" s="72"/>
      <c r="HSC847" s="71"/>
      <c r="HSD847" s="71"/>
      <c r="HSE847" s="71"/>
      <c r="HSF847" s="71"/>
      <c r="HSG847" s="71"/>
      <c r="HSH847" s="71"/>
      <c r="HSI847" s="71"/>
      <c r="HSJ847" s="72"/>
      <c r="HSK847" s="72"/>
      <c r="HSL847" s="72"/>
      <c r="HSM847" s="72"/>
      <c r="HSN847" s="72"/>
      <c r="HSO847" s="72"/>
      <c r="HSP847" s="72"/>
      <c r="HSQ847" s="72"/>
      <c r="HSR847" s="72"/>
      <c r="HSS847" s="71"/>
      <c r="HST847" s="71"/>
      <c r="HSU847" s="71"/>
      <c r="HSV847" s="71"/>
      <c r="HSW847" s="71"/>
      <c r="HSX847" s="71"/>
      <c r="HSY847" s="71"/>
      <c r="HSZ847" s="72"/>
      <c r="HTA847" s="72"/>
      <c r="HTB847" s="72"/>
      <c r="HTC847" s="72"/>
      <c r="HTD847" s="72"/>
      <c r="HTE847" s="72"/>
      <c r="HTF847" s="72"/>
      <c r="HTG847" s="72"/>
      <c r="HTH847" s="72"/>
      <c r="HTI847" s="71"/>
      <c r="HTJ847" s="71"/>
      <c r="HTK847" s="71"/>
      <c r="HTL847" s="71"/>
      <c r="HTM847" s="71"/>
      <c r="HTN847" s="71"/>
      <c r="HTO847" s="71"/>
      <c r="HTP847" s="72"/>
      <c r="HTQ847" s="72"/>
      <c r="HTR847" s="72"/>
      <c r="HTS847" s="72"/>
      <c r="HTT847" s="72"/>
      <c r="HTU847" s="72"/>
      <c r="HTV847" s="72"/>
      <c r="HTW847" s="72"/>
      <c r="HTX847" s="72"/>
      <c r="HTY847" s="71"/>
      <c r="HTZ847" s="71"/>
      <c r="HUA847" s="71"/>
      <c r="HUB847" s="71"/>
      <c r="HUC847" s="71"/>
      <c r="HUD847" s="71"/>
      <c r="HUE847" s="71"/>
      <c r="HUF847" s="72"/>
      <c r="HUG847" s="72"/>
      <c r="HUH847" s="72"/>
      <c r="HUI847" s="72"/>
      <c r="HUJ847" s="72"/>
      <c r="HUK847" s="72"/>
      <c r="HUL847" s="72"/>
      <c r="HUM847" s="72"/>
      <c r="HUN847" s="72"/>
      <c r="HUO847" s="71"/>
      <c r="HUP847" s="71"/>
      <c r="HUQ847" s="71"/>
      <c r="HUR847" s="71"/>
      <c r="HUS847" s="71"/>
      <c r="HUT847" s="71"/>
      <c r="HUU847" s="71"/>
      <c r="HUV847" s="72"/>
      <c r="HUW847" s="72"/>
      <c r="HUX847" s="72"/>
      <c r="HUY847" s="72"/>
      <c r="HUZ847" s="72"/>
      <c r="HVA847" s="72"/>
      <c r="HVB847" s="72"/>
      <c r="HVC847" s="72"/>
      <c r="HVD847" s="72"/>
      <c r="HVE847" s="71"/>
      <c r="HVF847" s="71"/>
      <c r="HVG847" s="71"/>
      <c r="HVH847" s="71"/>
      <c r="HVI847" s="71"/>
      <c r="HVJ847" s="71"/>
      <c r="HVK847" s="71"/>
      <c r="HVL847" s="72"/>
      <c r="HVM847" s="72"/>
      <c r="HVN847" s="72"/>
      <c r="HVO847" s="72"/>
      <c r="HVP847" s="72"/>
      <c r="HVQ847" s="72"/>
      <c r="HVR847" s="72"/>
      <c r="HVS847" s="72"/>
      <c r="HVT847" s="72"/>
      <c r="HVU847" s="71"/>
      <c r="HVV847" s="71"/>
      <c r="HVW847" s="71"/>
      <c r="HVX847" s="71"/>
      <c r="HVY847" s="71"/>
      <c r="HVZ847" s="71"/>
      <c r="HWA847" s="71"/>
      <c r="HWB847" s="72"/>
      <c r="HWC847" s="72"/>
      <c r="HWD847" s="72"/>
      <c r="HWE847" s="72"/>
      <c r="HWF847" s="72"/>
      <c r="HWG847" s="72"/>
      <c r="HWH847" s="72"/>
      <c r="HWI847" s="72"/>
      <c r="HWJ847" s="72"/>
      <c r="HWK847" s="71"/>
      <c r="HWL847" s="71"/>
      <c r="HWM847" s="71"/>
      <c r="HWN847" s="71"/>
      <c r="HWO847" s="71"/>
      <c r="HWP847" s="71"/>
      <c r="HWQ847" s="71"/>
      <c r="HWR847" s="72"/>
      <c r="HWS847" s="72"/>
      <c r="HWT847" s="72"/>
      <c r="HWU847" s="72"/>
      <c r="HWV847" s="72"/>
      <c r="HWW847" s="72"/>
      <c r="HWX847" s="72"/>
      <c r="HWY847" s="72"/>
      <c r="HWZ847" s="72"/>
      <c r="HXA847" s="71"/>
      <c r="HXB847" s="71"/>
      <c r="HXC847" s="71"/>
      <c r="HXD847" s="71"/>
      <c r="HXE847" s="71"/>
      <c r="HXF847" s="71"/>
      <c r="HXG847" s="71"/>
      <c r="HXH847" s="72"/>
      <c r="HXI847" s="72"/>
      <c r="HXJ847" s="72"/>
      <c r="HXK847" s="72"/>
      <c r="HXL847" s="72"/>
      <c r="HXM847" s="72"/>
      <c r="HXN847" s="72"/>
      <c r="HXO847" s="72"/>
      <c r="HXP847" s="72"/>
      <c r="HXQ847" s="71"/>
      <c r="HXR847" s="71"/>
      <c r="HXS847" s="71"/>
      <c r="HXT847" s="71"/>
      <c r="HXU847" s="71"/>
      <c r="HXV847" s="71"/>
      <c r="HXW847" s="71"/>
      <c r="HXX847" s="72"/>
      <c r="HXY847" s="72"/>
      <c r="HXZ847" s="72"/>
      <c r="HYA847" s="72"/>
      <c r="HYB847" s="72"/>
      <c r="HYC847" s="72"/>
      <c r="HYD847" s="72"/>
      <c r="HYE847" s="72"/>
      <c r="HYF847" s="72"/>
      <c r="HYG847" s="71"/>
      <c r="HYH847" s="71"/>
      <c r="HYI847" s="71"/>
      <c r="HYJ847" s="71"/>
      <c r="HYK847" s="71"/>
      <c r="HYL847" s="71"/>
      <c r="HYM847" s="71"/>
      <c r="HYN847" s="72"/>
      <c r="HYO847" s="72"/>
      <c r="HYP847" s="72"/>
      <c r="HYQ847" s="72"/>
      <c r="HYR847" s="72"/>
      <c r="HYS847" s="72"/>
      <c r="HYT847" s="72"/>
      <c r="HYU847" s="72"/>
      <c r="HYV847" s="72"/>
      <c r="HYW847" s="71"/>
      <c r="HYX847" s="71"/>
      <c r="HYY847" s="71"/>
      <c r="HYZ847" s="71"/>
      <c r="HZA847" s="71"/>
      <c r="HZB847" s="71"/>
      <c r="HZC847" s="71"/>
      <c r="HZD847" s="72"/>
      <c r="HZE847" s="72"/>
      <c r="HZF847" s="72"/>
      <c r="HZG847" s="72"/>
      <c r="HZH847" s="72"/>
      <c r="HZI847" s="72"/>
      <c r="HZJ847" s="72"/>
      <c r="HZK847" s="72"/>
      <c r="HZL847" s="72"/>
      <c r="HZM847" s="71"/>
      <c r="HZN847" s="71"/>
      <c r="HZO847" s="71"/>
      <c r="HZP847" s="71"/>
      <c r="HZQ847" s="71"/>
      <c r="HZR847" s="71"/>
      <c r="HZS847" s="71"/>
      <c r="HZT847" s="72"/>
      <c r="HZU847" s="72"/>
      <c r="HZV847" s="72"/>
      <c r="HZW847" s="72"/>
      <c r="HZX847" s="72"/>
      <c r="HZY847" s="72"/>
      <c r="HZZ847" s="72"/>
      <c r="IAA847" s="72"/>
      <c r="IAB847" s="72"/>
      <c r="IAC847" s="71"/>
      <c r="IAD847" s="71"/>
      <c r="IAE847" s="71"/>
      <c r="IAF847" s="71"/>
      <c r="IAG847" s="71"/>
      <c r="IAH847" s="71"/>
      <c r="IAI847" s="71"/>
      <c r="IAJ847" s="72"/>
      <c r="IAK847" s="72"/>
      <c r="IAL847" s="72"/>
      <c r="IAM847" s="72"/>
      <c r="IAN847" s="72"/>
      <c r="IAO847" s="72"/>
      <c r="IAP847" s="72"/>
      <c r="IAQ847" s="72"/>
      <c r="IAR847" s="72"/>
      <c r="IAS847" s="71"/>
      <c r="IAT847" s="71"/>
      <c r="IAU847" s="71"/>
      <c r="IAV847" s="71"/>
      <c r="IAW847" s="71"/>
      <c r="IAX847" s="71"/>
      <c r="IAY847" s="71"/>
      <c r="IAZ847" s="72"/>
      <c r="IBA847" s="72"/>
      <c r="IBB847" s="72"/>
      <c r="IBC847" s="72"/>
      <c r="IBD847" s="72"/>
      <c r="IBE847" s="72"/>
      <c r="IBF847" s="72"/>
      <c r="IBG847" s="72"/>
      <c r="IBH847" s="72"/>
      <c r="IBI847" s="71"/>
      <c r="IBJ847" s="71"/>
      <c r="IBK847" s="71"/>
      <c r="IBL847" s="71"/>
      <c r="IBM847" s="71"/>
      <c r="IBN847" s="71"/>
      <c r="IBO847" s="71"/>
      <c r="IBP847" s="72"/>
      <c r="IBQ847" s="72"/>
      <c r="IBR847" s="72"/>
      <c r="IBS847" s="72"/>
      <c r="IBT847" s="72"/>
      <c r="IBU847" s="72"/>
      <c r="IBV847" s="72"/>
      <c r="IBW847" s="72"/>
      <c r="IBX847" s="72"/>
      <c r="IBY847" s="71"/>
      <c r="IBZ847" s="71"/>
      <c r="ICA847" s="71"/>
      <c r="ICB847" s="71"/>
      <c r="ICC847" s="71"/>
      <c r="ICD847" s="71"/>
      <c r="ICE847" s="71"/>
      <c r="ICF847" s="72"/>
      <c r="ICG847" s="72"/>
      <c r="ICH847" s="72"/>
      <c r="ICI847" s="72"/>
      <c r="ICJ847" s="72"/>
      <c r="ICK847" s="72"/>
      <c r="ICL847" s="72"/>
      <c r="ICM847" s="72"/>
      <c r="ICN847" s="72"/>
      <c r="ICO847" s="71"/>
      <c r="ICP847" s="71"/>
      <c r="ICQ847" s="71"/>
      <c r="ICR847" s="71"/>
      <c r="ICS847" s="71"/>
      <c r="ICT847" s="71"/>
      <c r="ICU847" s="71"/>
      <c r="ICV847" s="72"/>
      <c r="ICW847" s="72"/>
      <c r="ICX847" s="72"/>
      <c r="ICY847" s="72"/>
      <c r="ICZ847" s="72"/>
      <c r="IDA847" s="72"/>
      <c r="IDB847" s="72"/>
      <c r="IDC847" s="72"/>
      <c r="IDD847" s="72"/>
      <c r="IDE847" s="71"/>
      <c r="IDF847" s="71"/>
      <c r="IDG847" s="71"/>
      <c r="IDH847" s="71"/>
      <c r="IDI847" s="71"/>
      <c r="IDJ847" s="71"/>
      <c r="IDK847" s="71"/>
      <c r="IDL847" s="72"/>
      <c r="IDM847" s="72"/>
      <c r="IDN847" s="72"/>
      <c r="IDO847" s="72"/>
      <c r="IDP847" s="72"/>
      <c r="IDQ847" s="72"/>
      <c r="IDR847" s="72"/>
      <c r="IDS847" s="72"/>
      <c r="IDT847" s="72"/>
      <c r="IDU847" s="71"/>
      <c r="IDV847" s="71"/>
      <c r="IDW847" s="71"/>
      <c r="IDX847" s="71"/>
      <c r="IDY847" s="71"/>
      <c r="IDZ847" s="71"/>
      <c r="IEA847" s="71"/>
      <c r="IEB847" s="72"/>
      <c r="IEC847" s="72"/>
      <c r="IED847" s="72"/>
      <c r="IEE847" s="72"/>
      <c r="IEF847" s="72"/>
      <c r="IEG847" s="72"/>
      <c r="IEH847" s="72"/>
      <c r="IEI847" s="72"/>
      <c r="IEJ847" s="72"/>
      <c r="IEK847" s="71"/>
      <c r="IEL847" s="71"/>
      <c r="IEM847" s="71"/>
      <c r="IEN847" s="71"/>
      <c r="IEO847" s="71"/>
      <c r="IEP847" s="71"/>
      <c r="IEQ847" s="71"/>
      <c r="IER847" s="72"/>
      <c r="IES847" s="72"/>
      <c r="IET847" s="72"/>
      <c r="IEU847" s="72"/>
      <c r="IEV847" s="72"/>
      <c r="IEW847" s="72"/>
      <c r="IEX847" s="72"/>
      <c r="IEY847" s="72"/>
      <c r="IEZ847" s="72"/>
      <c r="IFA847" s="71"/>
      <c r="IFB847" s="71"/>
      <c r="IFC847" s="71"/>
      <c r="IFD847" s="71"/>
      <c r="IFE847" s="71"/>
      <c r="IFF847" s="71"/>
      <c r="IFG847" s="71"/>
      <c r="IFH847" s="72"/>
      <c r="IFI847" s="72"/>
      <c r="IFJ847" s="72"/>
      <c r="IFK847" s="72"/>
      <c r="IFL847" s="72"/>
      <c r="IFM847" s="72"/>
      <c r="IFN847" s="72"/>
      <c r="IFO847" s="72"/>
      <c r="IFP847" s="72"/>
      <c r="IFQ847" s="71"/>
      <c r="IFR847" s="71"/>
      <c r="IFS847" s="71"/>
      <c r="IFT847" s="71"/>
      <c r="IFU847" s="71"/>
      <c r="IFV847" s="71"/>
      <c r="IFW847" s="71"/>
      <c r="IFX847" s="72"/>
      <c r="IFY847" s="72"/>
      <c r="IFZ847" s="72"/>
      <c r="IGA847" s="72"/>
      <c r="IGB847" s="72"/>
      <c r="IGC847" s="72"/>
      <c r="IGD847" s="72"/>
      <c r="IGE847" s="72"/>
      <c r="IGF847" s="72"/>
      <c r="IGG847" s="71"/>
      <c r="IGH847" s="71"/>
      <c r="IGI847" s="71"/>
      <c r="IGJ847" s="71"/>
      <c r="IGK847" s="71"/>
      <c r="IGL847" s="71"/>
      <c r="IGM847" s="71"/>
      <c r="IGN847" s="72"/>
      <c r="IGO847" s="72"/>
      <c r="IGP847" s="72"/>
      <c r="IGQ847" s="72"/>
      <c r="IGR847" s="72"/>
      <c r="IGS847" s="72"/>
      <c r="IGT847" s="72"/>
      <c r="IGU847" s="72"/>
      <c r="IGV847" s="72"/>
      <c r="IGW847" s="71"/>
      <c r="IGX847" s="71"/>
      <c r="IGY847" s="71"/>
      <c r="IGZ847" s="71"/>
      <c r="IHA847" s="71"/>
      <c r="IHB847" s="71"/>
      <c r="IHC847" s="71"/>
      <c r="IHD847" s="72"/>
      <c r="IHE847" s="72"/>
      <c r="IHF847" s="72"/>
      <c r="IHG847" s="72"/>
      <c r="IHH847" s="72"/>
      <c r="IHI847" s="72"/>
      <c r="IHJ847" s="72"/>
      <c r="IHK847" s="72"/>
      <c r="IHL847" s="72"/>
      <c r="IHM847" s="71"/>
      <c r="IHN847" s="71"/>
      <c r="IHO847" s="71"/>
      <c r="IHP847" s="71"/>
      <c r="IHQ847" s="71"/>
      <c r="IHR847" s="71"/>
      <c r="IHS847" s="71"/>
      <c r="IHT847" s="72"/>
      <c r="IHU847" s="72"/>
      <c r="IHV847" s="72"/>
      <c r="IHW847" s="72"/>
      <c r="IHX847" s="72"/>
      <c r="IHY847" s="72"/>
      <c r="IHZ847" s="72"/>
      <c r="IIA847" s="72"/>
      <c r="IIB847" s="72"/>
      <c r="IIC847" s="71"/>
      <c r="IID847" s="71"/>
      <c r="IIE847" s="71"/>
      <c r="IIF847" s="71"/>
      <c r="IIG847" s="71"/>
      <c r="IIH847" s="71"/>
      <c r="III847" s="71"/>
      <c r="IIJ847" s="72"/>
      <c r="IIK847" s="72"/>
      <c r="IIL847" s="72"/>
      <c r="IIM847" s="72"/>
      <c r="IIN847" s="72"/>
      <c r="IIO847" s="72"/>
      <c r="IIP847" s="72"/>
      <c r="IIQ847" s="72"/>
      <c r="IIR847" s="72"/>
      <c r="IIS847" s="71"/>
      <c r="IIT847" s="71"/>
      <c r="IIU847" s="71"/>
      <c r="IIV847" s="71"/>
      <c r="IIW847" s="71"/>
      <c r="IIX847" s="71"/>
      <c r="IIY847" s="71"/>
      <c r="IIZ847" s="72"/>
      <c r="IJA847" s="72"/>
      <c r="IJB847" s="72"/>
      <c r="IJC847" s="72"/>
      <c r="IJD847" s="72"/>
      <c r="IJE847" s="72"/>
      <c r="IJF847" s="72"/>
      <c r="IJG847" s="72"/>
      <c r="IJH847" s="72"/>
      <c r="IJI847" s="71"/>
      <c r="IJJ847" s="71"/>
      <c r="IJK847" s="71"/>
      <c r="IJL847" s="71"/>
      <c r="IJM847" s="71"/>
      <c r="IJN847" s="71"/>
      <c r="IJO847" s="71"/>
      <c r="IJP847" s="72"/>
      <c r="IJQ847" s="72"/>
      <c r="IJR847" s="72"/>
      <c r="IJS847" s="72"/>
      <c r="IJT847" s="72"/>
      <c r="IJU847" s="72"/>
      <c r="IJV847" s="72"/>
      <c r="IJW847" s="72"/>
      <c r="IJX847" s="72"/>
      <c r="IJY847" s="71"/>
      <c r="IJZ847" s="71"/>
      <c r="IKA847" s="71"/>
      <c r="IKB847" s="71"/>
      <c r="IKC847" s="71"/>
      <c r="IKD847" s="71"/>
      <c r="IKE847" s="71"/>
      <c r="IKF847" s="72"/>
      <c r="IKG847" s="72"/>
      <c r="IKH847" s="72"/>
      <c r="IKI847" s="72"/>
      <c r="IKJ847" s="72"/>
      <c r="IKK847" s="72"/>
      <c r="IKL847" s="72"/>
      <c r="IKM847" s="72"/>
      <c r="IKN847" s="72"/>
      <c r="IKO847" s="71"/>
      <c r="IKP847" s="71"/>
      <c r="IKQ847" s="71"/>
      <c r="IKR847" s="71"/>
      <c r="IKS847" s="71"/>
      <c r="IKT847" s="71"/>
      <c r="IKU847" s="71"/>
      <c r="IKV847" s="72"/>
      <c r="IKW847" s="72"/>
      <c r="IKX847" s="72"/>
      <c r="IKY847" s="72"/>
      <c r="IKZ847" s="72"/>
      <c r="ILA847" s="72"/>
      <c r="ILB847" s="72"/>
      <c r="ILC847" s="72"/>
      <c r="ILD847" s="72"/>
      <c r="ILE847" s="71"/>
      <c r="ILF847" s="71"/>
      <c r="ILG847" s="71"/>
      <c r="ILH847" s="71"/>
      <c r="ILI847" s="71"/>
      <c r="ILJ847" s="71"/>
      <c r="ILK847" s="71"/>
      <c r="ILL847" s="72"/>
      <c r="ILM847" s="72"/>
      <c r="ILN847" s="72"/>
      <c r="ILO847" s="72"/>
      <c r="ILP847" s="72"/>
      <c r="ILQ847" s="72"/>
      <c r="ILR847" s="72"/>
      <c r="ILS847" s="72"/>
      <c r="ILT847" s="72"/>
      <c r="ILU847" s="71"/>
      <c r="ILV847" s="71"/>
      <c r="ILW847" s="71"/>
      <c r="ILX847" s="71"/>
      <c r="ILY847" s="71"/>
      <c r="ILZ847" s="71"/>
      <c r="IMA847" s="71"/>
      <c r="IMB847" s="72"/>
      <c r="IMC847" s="72"/>
      <c r="IMD847" s="72"/>
      <c r="IME847" s="72"/>
      <c r="IMF847" s="72"/>
      <c r="IMG847" s="72"/>
      <c r="IMH847" s="72"/>
      <c r="IMI847" s="72"/>
      <c r="IMJ847" s="72"/>
      <c r="IMK847" s="71"/>
      <c r="IML847" s="71"/>
      <c r="IMM847" s="71"/>
      <c r="IMN847" s="71"/>
      <c r="IMO847" s="71"/>
      <c r="IMP847" s="71"/>
      <c r="IMQ847" s="71"/>
      <c r="IMR847" s="72"/>
      <c r="IMS847" s="72"/>
      <c r="IMT847" s="72"/>
      <c r="IMU847" s="72"/>
      <c r="IMV847" s="72"/>
      <c r="IMW847" s="72"/>
      <c r="IMX847" s="72"/>
      <c r="IMY847" s="72"/>
      <c r="IMZ847" s="72"/>
      <c r="INA847" s="71"/>
      <c r="INB847" s="71"/>
      <c r="INC847" s="71"/>
      <c r="IND847" s="71"/>
      <c r="INE847" s="71"/>
      <c r="INF847" s="71"/>
      <c r="ING847" s="71"/>
      <c r="INH847" s="72"/>
      <c r="INI847" s="72"/>
      <c r="INJ847" s="72"/>
      <c r="INK847" s="72"/>
      <c r="INL847" s="72"/>
      <c r="INM847" s="72"/>
      <c r="INN847" s="72"/>
      <c r="INO847" s="72"/>
      <c r="INP847" s="72"/>
      <c r="INQ847" s="71"/>
      <c r="INR847" s="71"/>
      <c r="INS847" s="71"/>
      <c r="INT847" s="71"/>
      <c r="INU847" s="71"/>
      <c r="INV847" s="71"/>
      <c r="INW847" s="71"/>
      <c r="INX847" s="72"/>
      <c r="INY847" s="72"/>
      <c r="INZ847" s="72"/>
      <c r="IOA847" s="72"/>
      <c r="IOB847" s="72"/>
      <c r="IOC847" s="72"/>
      <c r="IOD847" s="72"/>
      <c r="IOE847" s="72"/>
      <c r="IOF847" s="72"/>
      <c r="IOG847" s="71"/>
      <c r="IOH847" s="71"/>
      <c r="IOI847" s="71"/>
      <c r="IOJ847" s="71"/>
      <c r="IOK847" s="71"/>
      <c r="IOL847" s="71"/>
      <c r="IOM847" s="71"/>
      <c r="ION847" s="72"/>
      <c r="IOO847" s="72"/>
      <c r="IOP847" s="72"/>
      <c r="IOQ847" s="72"/>
      <c r="IOR847" s="72"/>
      <c r="IOS847" s="72"/>
      <c r="IOT847" s="72"/>
      <c r="IOU847" s="72"/>
      <c r="IOV847" s="72"/>
      <c r="IOW847" s="71"/>
      <c r="IOX847" s="71"/>
      <c r="IOY847" s="71"/>
      <c r="IOZ847" s="71"/>
      <c r="IPA847" s="71"/>
      <c r="IPB847" s="71"/>
      <c r="IPC847" s="71"/>
      <c r="IPD847" s="72"/>
      <c r="IPE847" s="72"/>
      <c r="IPF847" s="72"/>
      <c r="IPG847" s="72"/>
      <c r="IPH847" s="72"/>
      <c r="IPI847" s="72"/>
      <c r="IPJ847" s="72"/>
      <c r="IPK847" s="72"/>
      <c r="IPL847" s="72"/>
      <c r="IPM847" s="71"/>
      <c r="IPN847" s="71"/>
      <c r="IPO847" s="71"/>
      <c r="IPP847" s="71"/>
      <c r="IPQ847" s="71"/>
      <c r="IPR847" s="71"/>
      <c r="IPS847" s="71"/>
      <c r="IPT847" s="72"/>
      <c r="IPU847" s="72"/>
      <c r="IPV847" s="72"/>
      <c r="IPW847" s="72"/>
      <c r="IPX847" s="72"/>
      <c r="IPY847" s="72"/>
      <c r="IPZ847" s="72"/>
      <c r="IQA847" s="72"/>
      <c r="IQB847" s="72"/>
      <c r="IQC847" s="71"/>
      <c r="IQD847" s="71"/>
      <c r="IQE847" s="71"/>
      <c r="IQF847" s="71"/>
      <c r="IQG847" s="71"/>
      <c r="IQH847" s="71"/>
      <c r="IQI847" s="71"/>
      <c r="IQJ847" s="72"/>
      <c r="IQK847" s="72"/>
      <c r="IQL847" s="72"/>
      <c r="IQM847" s="72"/>
      <c r="IQN847" s="72"/>
      <c r="IQO847" s="72"/>
      <c r="IQP847" s="72"/>
      <c r="IQQ847" s="72"/>
      <c r="IQR847" s="72"/>
      <c r="IQS847" s="71"/>
      <c r="IQT847" s="71"/>
      <c r="IQU847" s="71"/>
      <c r="IQV847" s="71"/>
      <c r="IQW847" s="71"/>
      <c r="IQX847" s="71"/>
      <c r="IQY847" s="71"/>
      <c r="IQZ847" s="72"/>
      <c r="IRA847" s="72"/>
      <c r="IRB847" s="72"/>
      <c r="IRC847" s="72"/>
      <c r="IRD847" s="72"/>
      <c r="IRE847" s="72"/>
      <c r="IRF847" s="72"/>
      <c r="IRG847" s="72"/>
      <c r="IRH847" s="72"/>
      <c r="IRI847" s="71"/>
      <c r="IRJ847" s="71"/>
      <c r="IRK847" s="71"/>
      <c r="IRL847" s="71"/>
      <c r="IRM847" s="71"/>
      <c r="IRN847" s="71"/>
      <c r="IRO847" s="71"/>
      <c r="IRP847" s="72"/>
      <c r="IRQ847" s="72"/>
      <c r="IRR847" s="72"/>
      <c r="IRS847" s="72"/>
      <c r="IRT847" s="72"/>
      <c r="IRU847" s="72"/>
      <c r="IRV847" s="72"/>
      <c r="IRW847" s="72"/>
      <c r="IRX847" s="72"/>
      <c r="IRY847" s="71"/>
      <c r="IRZ847" s="71"/>
      <c r="ISA847" s="71"/>
      <c r="ISB847" s="71"/>
      <c r="ISC847" s="71"/>
      <c r="ISD847" s="71"/>
      <c r="ISE847" s="71"/>
      <c r="ISF847" s="72"/>
      <c r="ISG847" s="72"/>
      <c r="ISH847" s="72"/>
      <c r="ISI847" s="72"/>
      <c r="ISJ847" s="72"/>
      <c r="ISK847" s="72"/>
      <c r="ISL847" s="72"/>
      <c r="ISM847" s="72"/>
      <c r="ISN847" s="72"/>
      <c r="ISO847" s="71"/>
      <c r="ISP847" s="71"/>
      <c r="ISQ847" s="71"/>
      <c r="ISR847" s="71"/>
      <c r="ISS847" s="71"/>
      <c r="IST847" s="71"/>
      <c r="ISU847" s="71"/>
      <c r="ISV847" s="72"/>
      <c r="ISW847" s="72"/>
      <c r="ISX847" s="72"/>
      <c r="ISY847" s="72"/>
      <c r="ISZ847" s="72"/>
      <c r="ITA847" s="72"/>
      <c r="ITB847" s="72"/>
      <c r="ITC847" s="72"/>
      <c r="ITD847" s="72"/>
      <c r="ITE847" s="71"/>
      <c r="ITF847" s="71"/>
      <c r="ITG847" s="71"/>
      <c r="ITH847" s="71"/>
      <c r="ITI847" s="71"/>
      <c r="ITJ847" s="71"/>
      <c r="ITK847" s="71"/>
      <c r="ITL847" s="72"/>
      <c r="ITM847" s="72"/>
      <c r="ITN847" s="72"/>
      <c r="ITO847" s="72"/>
      <c r="ITP847" s="72"/>
      <c r="ITQ847" s="72"/>
      <c r="ITR847" s="72"/>
      <c r="ITS847" s="72"/>
      <c r="ITT847" s="72"/>
      <c r="ITU847" s="71"/>
      <c r="ITV847" s="71"/>
      <c r="ITW847" s="71"/>
      <c r="ITX847" s="71"/>
      <c r="ITY847" s="71"/>
      <c r="ITZ847" s="71"/>
      <c r="IUA847" s="71"/>
      <c r="IUB847" s="72"/>
      <c r="IUC847" s="72"/>
      <c r="IUD847" s="72"/>
      <c r="IUE847" s="72"/>
      <c r="IUF847" s="72"/>
      <c r="IUG847" s="72"/>
      <c r="IUH847" s="72"/>
      <c r="IUI847" s="72"/>
      <c r="IUJ847" s="72"/>
      <c r="IUK847" s="71"/>
      <c r="IUL847" s="71"/>
      <c r="IUM847" s="71"/>
      <c r="IUN847" s="71"/>
      <c r="IUO847" s="71"/>
      <c r="IUP847" s="71"/>
      <c r="IUQ847" s="71"/>
      <c r="IUR847" s="72"/>
      <c r="IUS847" s="72"/>
      <c r="IUT847" s="72"/>
      <c r="IUU847" s="72"/>
      <c r="IUV847" s="72"/>
      <c r="IUW847" s="72"/>
      <c r="IUX847" s="72"/>
      <c r="IUY847" s="72"/>
      <c r="IUZ847" s="72"/>
      <c r="IVA847" s="71"/>
      <c r="IVB847" s="71"/>
      <c r="IVC847" s="71"/>
      <c r="IVD847" s="71"/>
      <c r="IVE847" s="71"/>
      <c r="IVF847" s="71"/>
      <c r="IVG847" s="71"/>
      <c r="IVH847" s="72"/>
      <c r="IVI847" s="72"/>
      <c r="IVJ847" s="72"/>
      <c r="IVK847" s="72"/>
      <c r="IVL847" s="72"/>
      <c r="IVM847" s="72"/>
      <c r="IVN847" s="72"/>
      <c r="IVO847" s="72"/>
      <c r="IVP847" s="72"/>
      <c r="IVQ847" s="71"/>
      <c r="IVR847" s="71"/>
      <c r="IVS847" s="71"/>
      <c r="IVT847" s="71"/>
      <c r="IVU847" s="71"/>
      <c r="IVV847" s="71"/>
      <c r="IVW847" s="71"/>
      <c r="IVX847" s="72"/>
      <c r="IVY847" s="72"/>
      <c r="IVZ847" s="72"/>
      <c r="IWA847" s="72"/>
      <c r="IWB847" s="72"/>
      <c r="IWC847" s="72"/>
      <c r="IWD847" s="72"/>
      <c r="IWE847" s="72"/>
      <c r="IWF847" s="72"/>
      <c r="IWG847" s="71"/>
      <c r="IWH847" s="71"/>
      <c r="IWI847" s="71"/>
      <c r="IWJ847" s="71"/>
      <c r="IWK847" s="71"/>
      <c r="IWL847" s="71"/>
      <c r="IWM847" s="71"/>
      <c r="IWN847" s="72"/>
      <c r="IWO847" s="72"/>
      <c r="IWP847" s="72"/>
      <c r="IWQ847" s="72"/>
      <c r="IWR847" s="72"/>
      <c r="IWS847" s="72"/>
      <c r="IWT847" s="72"/>
      <c r="IWU847" s="72"/>
      <c r="IWV847" s="72"/>
      <c r="IWW847" s="71"/>
      <c r="IWX847" s="71"/>
      <c r="IWY847" s="71"/>
      <c r="IWZ847" s="71"/>
      <c r="IXA847" s="71"/>
      <c r="IXB847" s="71"/>
      <c r="IXC847" s="71"/>
      <c r="IXD847" s="72"/>
      <c r="IXE847" s="72"/>
      <c r="IXF847" s="72"/>
      <c r="IXG847" s="72"/>
      <c r="IXH847" s="72"/>
      <c r="IXI847" s="72"/>
      <c r="IXJ847" s="72"/>
      <c r="IXK847" s="72"/>
      <c r="IXL847" s="72"/>
      <c r="IXM847" s="71"/>
      <c r="IXN847" s="71"/>
      <c r="IXO847" s="71"/>
      <c r="IXP847" s="71"/>
      <c r="IXQ847" s="71"/>
      <c r="IXR847" s="71"/>
      <c r="IXS847" s="71"/>
      <c r="IXT847" s="72"/>
      <c r="IXU847" s="72"/>
      <c r="IXV847" s="72"/>
      <c r="IXW847" s="72"/>
      <c r="IXX847" s="72"/>
      <c r="IXY847" s="72"/>
      <c r="IXZ847" s="72"/>
      <c r="IYA847" s="72"/>
      <c r="IYB847" s="72"/>
      <c r="IYC847" s="71"/>
      <c r="IYD847" s="71"/>
      <c r="IYE847" s="71"/>
      <c r="IYF847" s="71"/>
      <c r="IYG847" s="71"/>
      <c r="IYH847" s="71"/>
      <c r="IYI847" s="71"/>
      <c r="IYJ847" s="72"/>
      <c r="IYK847" s="72"/>
      <c r="IYL847" s="72"/>
      <c r="IYM847" s="72"/>
      <c r="IYN847" s="72"/>
      <c r="IYO847" s="72"/>
      <c r="IYP847" s="72"/>
      <c r="IYQ847" s="72"/>
      <c r="IYR847" s="72"/>
      <c r="IYS847" s="71"/>
      <c r="IYT847" s="71"/>
      <c r="IYU847" s="71"/>
      <c r="IYV847" s="71"/>
      <c r="IYW847" s="71"/>
      <c r="IYX847" s="71"/>
      <c r="IYY847" s="71"/>
      <c r="IYZ847" s="72"/>
      <c r="IZA847" s="72"/>
      <c r="IZB847" s="72"/>
      <c r="IZC847" s="72"/>
      <c r="IZD847" s="72"/>
      <c r="IZE847" s="72"/>
      <c r="IZF847" s="72"/>
      <c r="IZG847" s="72"/>
      <c r="IZH847" s="72"/>
      <c r="IZI847" s="71"/>
      <c r="IZJ847" s="71"/>
      <c r="IZK847" s="71"/>
      <c r="IZL847" s="71"/>
      <c r="IZM847" s="71"/>
      <c r="IZN847" s="71"/>
      <c r="IZO847" s="71"/>
      <c r="IZP847" s="72"/>
      <c r="IZQ847" s="72"/>
      <c r="IZR847" s="72"/>
      <c r="IZS847" s="72"/>
      <c r="IZT847" s="72"/>
      <c r="IZU847" s="72"/>
      <c r="IZV847" s="72"/>
      <c r="IZW847" s="72"/>
      <c r="IZX847" s="72"/>
      <c r="IZY847" s="71"/>
      <c r="IZZ847" s="71"/>
      <c r="JAA847" s="71"/>
      <c r="JAB847" s="71"/>
      <c r="JAC847" s="71"/>
      <c r="JAD847" s="71"/>
      <c r="JAE847" s="71"/>
      <c r="JAF847" s="72"/>
      <c r="JAG847" s="72"/>
      <c r="JAH847" s="72"/>
      <c r="JAI847" s="72"/>
      <c r="JAJ847" s="72"/>
      <c r="JAK847" s="72"/>
      <c r="JAL847" s="72"/>
      <c r="JAM847" s="72"/>
      <c r="JAN847" s="72"/>
      <c r="JAO847" s="71"/>
      <c r="JAP847" s="71"/>
      <c r="JAQ847" s="71"/>
      <c r="JAR847" s="71"/>
      <c r="JAS847" s="71"/>
      <c r="JAT847" s="71"/>
      <c r="JAU847" s="71"/>
      <c r="JAV847" s="72"/>
      <c r="JAW847" s="72"/>
      <c r="JAX847" s="72"/>
      <c r="JAY847" s="72"/>
      <c r="JAZ847" s="72"/>
      <c r="JBA847" s="72"/>
      <c r="JBB847" s="72"/>
      <c r="JBC847" s="72"/>
      <c r="JBD847" s="72"/>
      <c r="JBE847" s="71"/>
      <c r="JBF847" s="71"/>
      <c r="JBG847" s="71"/>
      <c r="JBH847" s="71"/>
      <c r="JBI847" s="71"/>
      <c r="JBJ847" s="71"/>
      <c r="JBK847" s="71"/>
      <c r="JBL847" s="72"/>
      <c r="JBM847" s="72"/>
      <c r="JBN847" s="72"/>
      <c r="JBO847" s="72"/>
      <c r="JBP847" s="72"/>
      <c r="JBQ847" s="72"/>
      <c r="JBR847" s="72"/>
      <c r="JBS847" s="72"/>
      <c r="JBT847" s="72"/>
      <c r="JBU847" s="71"/>
      <c r="JBV847" s="71"/>
      <c r="JBW847" s="71"/>
      <c r="JBX847" s="71"/>
      <c r="JBY847" s="71"/>
      <c r="JBZ847" s="71"/>
      <c r="JCA847" s="71"/>
      <c r="JCB847" s="72"/>
      <c r="JCC847" s="72"/>
      <c r="JCD847" s="72"/>
      <c r="JCE847" s="72"/>
      <c r="JCF847" s="72"/>
      <c r="JCG847" s="72"/>
      <c r="JCH847" s="72"/>
      <c r="JCI847" s="72"/>
      <c r="JCJ847" s="72"/>
      <c r="JCK847" s="71"/>
      <c r="JCL847" s="71"/>
      <c r="JCM847" s="71"/>
      <c r="JCN847" s="71"/>
      <c r="JCO847" s="71"/>
      <c r="JCP847" s="71"/>
      <c r="JCQ847" s="71"/>
      <c r="JCR847" s="72"/>
      <c r="JCS847" s="72"/>
      <c r="JCT847" s="72"/>
      <c r="JCU847" s="72"/>
      <c r="JCV847" s="72"/>
      <c r="JCW847" s="72"/>
      <c r="JCX847" s="72"/>
      <c r="JCY847" s="72"/>
      <c r="JCZ847" s="72"/>
      <c r="JDA847" s="71"/>
      <c r="JDB847" s="71"/>
      <c r="JDC847" s="71"/>
      <c r="JDD847" s="71"/>
      <c r="JDE847" s="71"/>
      <c r="JDF847" s="71"/>
      <c r="JDG847" s="71"/>
      <c r="JDH847" s="72"/>
      <c r="JDI847" s="72"/>
      <c r="JDJ847" s="72"/>
      <c r="JDK847" s="72"/>
      <c r="JDL847" s="72"/>
      <c r="JDM847" s="72"/>
      <c r="JDN847" s="72"/>
      <c r="JDO847" s="72"/>
      <c r="JDP847" s="72"/>
      <c r="JDQ847" s="71"/>
      <c r="JDR847" s="71"/>
      <c r="JDS847" s="71"/>
      <c r="JDT847" s="71"/>
      <c r="JDU847" s="71"/>
      <c r="JDV847" s="71"/>
      <c r="JDW847" s="71"/>
      <c r="JDX847" s="72"/>
      <c r="JDY847" s="72"/>
      <c r="JDZ847" s="72"/>
      <c r="JEA847" s="72"/>
      <c r="JEB847" s="72"/>
      <c r="JEC847" s="72"/>
      <c r="JED847" s="72"/>
      <c r="JEE847" s="72"/>
      <c r="JEF847" s="72"/>
      <c r="JEG847" s="71"/>
      <c r="JEH847" s="71"/>
      <c r="JEI847" s="71"/>
      <c r="JEJ847" s="71"/>
      <c r="JEK847" s="71"/>
      <c r="JEL847" s="71"/>
      <c r="JEM847" s="71"/>
      <c r="JEN847" s="72"/>
      <c r="JEO847" s="72"/>
      <c r="JEP847" s="72"/>
      <c r="JEQ847" s="72"/>
      <c r="JER847" s="72"/>
      <c r="JES847" s="72"/>
      <c r="JET847" s="72"/>
      <c r="JEU847" s="72"/>
      <c r="JEV847" s="72"/>
      <c r="JEW847" s="71"/>
      <c r="JEX847" s="71"/>
      <c r="JEY847" s="71"/>
      <c r="JEZ847" s="71"/>
      <c r="JFA847" s="71"/>
      <c r="JFB847" s="71"/>
      <c r="JFC847" s="71"/>
      <c r="JFD847" s="72"/>
      <c r="JFE847" s="72"/>
      <c r="JFF847" s="72"/>
      <c r="JFG847" s="72"/>
      <c r="JFH847" s="72"/>
      <c r="JFI847" s="72"/>
      <c r="JFJ847" s="72"/>
      <c r="JFK847" s="72"/>
      <c r="JFL847" s="72"/>
      <c r="JFM847" s="71"/>
      <c r="JFN847" s="71"/>
      <c r="JFO847" s="71"/>
      <c r="JFP847" s="71"/>
      <c r="JFQ847" s="71"/>
      <c r="JFR847" s="71"/>
      <c r="JFS847" s="71"/>
      <c r="JFT847" s="72"/>
      <c r="JFU847" s="72"/>
      <c r="JFV847" s="72"/>
      <c r="JFW847" s="72"/>
      <c r="JFX847" s="72"/>
      <c r="JFY847" s="72"/>
      <c r="JFZ847" s="72"/>
      <c r="JGA847" s="72"/>
      <c r="JGB847" s="72"/>
      <c r="JGC847" s="71"/>
      <c r="JGD847" s="71"/>
      <c r="JGE847" s="71"/>
      <c r="JGF847" s="71"/>
      <c r="JGG847" s="71"/>
      <c r="JGH847" s="71"/>
      <c r="JGI847" s="71"/>
      <c r="JGJ847" s="72"/>
      <c r="JGK847" s="72"/>
      <c r="JGL847" s="72"/>
      <c r="JGM847" s="72"/>
      <c r="JGN847" s="72"/>
      <c r="JGO847" s="72"/>
      <c r="JGP847" s="72"/>
      <c r="JGQ847" s="72"/>
      <c r="JGR847" s="72"/>
      <c r="JGS847" s="71"/>
      <c r="JGT847" s="71"/>
      <c r="JGU847" s="71"/>
      <c r="JGV847" s="71"/>
      <c r="JGW847" s="71"/>
      <c r="JGX847" s="71"/>
      <c r="JGY847" s="71"/>
      <c r="JGZ847" s="72"/>
      <c r="JHA847" s="72"/>
      <c r="JHB847" s="72"/>
      <c r="JHC847" s="72"/>
      <c r="JHD847" s="72"/>
      <c r="JHE847" s="72"/>
      <c r="JHF847" s="72"/>
      <c r="JHG847" s="72"/>
      <c r="JHH847" s="72"/>
      <c r="JHI847" s="71"/>
      <c r="JHJ847" s="71"/>
      <c r="JHK847" s="71"/>
      <c r="JHL847" s="71"/>
      <c r="JHM847" s="71"/>
      <c r="JHN847" s="71"/>
      <c r="JHO847" s="71"/>
      <c r="JHP847" s="72"/>
      <c r="JHQ847" s="72"/>
      <c r="JHR847" s="72"/>
      <c r="JHS847" s="72"/>
      <c r="JHT847" s="72"/>
      <c r="JHU847" s="72"/>
      <c r="JHV847" s="72"/>
      <c r="JHW847" s="72"/>
      <c r="JHX847" s="72"/>
      <c r="JHY847" s="71"/>
      <c r="JHZ847" s="71"/>
      <c r="JIA847" s="71"/>
      <c r="JIB847" s="71"/>
      <c r="JIC847" s="71"/>
      <c r="JID847" s="71"/>
      <c r="JIE847" s="71"/>
      <c r="JIF847" s="72"/>
      <c r="JIG847" s="72"/>
      <c r="JIH847" s="72"/>
      <c r="JII847" s="72"/>
      <c r="JIJ847" s="72"/>
      <c r="JIK847" s="72"/>
      <c r="JIL847" s="72"/>
      <c r="JIM847" s="72"/>
      <c r="JIN847" s="72"/>
      <c r="JIO847" s="71"/>
      <c r="JIP847" s="71"/>
      <c r="JIQ847" s="71"/>
      <c r="JIR847" s="71"/>
      <c r="JIS847" s="71"/>
      <c r="JIT847" s="71"/>
      <c r="JIU847" s="71"/>
      <c r="JIV847" s="72"/>
      <c r="JIW847" s="72"/>
      <c r="JIX847" s="72"/>
      <c r="JIY847" s="72"/>
      <c r="JIZ847" s="72"/>
      <c r="JJA847" s="72"/>
      <c r="JJB847" s="72"/>
      <c r="JJC847" s="72"/>
      <c r="JJD847" s="72"/>
      <c r="JJE847" s="71"/>
      <c r="JJF847" s="71"/>
      <c r="JJG847" s="71"/>
      <c r="JJH847" s="71"/>
      <c r="JJI847" s="71"/>
      <c r="JJJ847" s="71"/>
      <c r="JJK847" s="71"/>
      <c r="JJL847" s="72"/>
      <c r="JJM847" s="72"/>
      <c r="JJN847" s="72"/>
      <c r="JJO847" s="72"/>
      <c r="JJP847" s="72"/>
      <c r="JJQ847" s="72"/>
      <c r="JJR847" s="72"/>
      <c r="JJS847" s="72"/>
      <c r="JJT847" s="72"/>
      <c r="JJU847" s="71"/>
      <c r="JJV847" s="71"/>
      <c r="JJW847" s="71"/>
      <c r="JJX847" s="71"/>
      <c r="JJY847" s="71"/>
      <c r="JJZ847" s="71"/>
      <c r="JKA847" s="71"/>
      <c r="JKB847" s="72"/>
      <c r="JKC847" s="72"/>
      <c r="JKD847" s="72"/>
      <c r="JKE847" s="72"/>
      <c r="JKF847" s="72"/>
      <c r="JKG847" s="72"/>
      <c r="JKH847" s="72"/>
      <c r="JKI847" s="72"/>
      <c r="JKJ847" s="72"/>
      <c r="JKK847" s="71"/>
      <c r="JKL847" s="71"/>
      <c r="JKM847" s="71"/>
      <c r="JKN847" s="71"/>
      <c r="JKO847" s="71"/>
      <c r="JKP847" s="71"/>
      <c r="JKQ847" s="71"/>
      <c r="JKR847" s="72"/>
      <c r="JKS847" s="72"/>
      <c r="JKT847" s="72"/>
      <c r="JKU847" s="72"/>
      <c r="JKV847" s="72"/>
      <c r="JKW847" s="72"/>
      <c r="JKX847" s="72"/>
      <c r="JKY847" s="72"/>
      <c r="JKZ847" s="72"/>
      <c r="JLA847" s="71"/>
      <c r="JLB847" s="71"/>
      <c r="JLC847" s="71"/>
      <c r="JLD847" s="71"/>
      <c r="JLE847" s="71"/>
      <c r="JLF847" s="71"/>
      <c r="JLG847" s="71"/>
      <c r="JLH847" s="72"/>
      <c r="JLI847" s="72"/>
      <c r="JLJ847" s="72"/>
      <c r="JLK847" s="72"/>
      <c r="JLL847" s="72"/>
      <c r="JLM847" s="72"/>
      <c r="JLN847" s="72"/>
      <c r="JLO847" s="72"/>
      <c r="JLP847" s="72"/>
      <c r="JLQ847" s="71"/>
      <c r="JLR847" s="71"/>
      <c r="JLS847" s="71"/>
      <c r="JLT847" s="71"/>
      <c r="JLU847" s="71"/>
      <c r="JLV847" s="71"/>
      <c r="JLW847" s="71"/>
      <c r="JLX847" s="72"/>
      <c r="JLY847" s="72"/>
      <c r="JLZ847" s="72"/>
      <c r="JMA847" s="72"/>
      <c r="JMB847" s="72"/>
      <c r="JMC847" s="72"/>
      <c r="JMD847" s="72"/>
      <c r="JME847" s="72"/>
      <c r="JMF847" s="72"/>
      <c r="JMG847" s="71"/>
      <c r="JMH847" s="71"/>
      <c r="JMI847" s="71"/>
      <c r="JMJ847" s="71"/>
      <c r="JMK847" s="71"/>
      <c r="JML847" s="71"/>
      <c r="JMM847" s="71"/>
      <c r="JMN847" s="72"/>
      <c r="JMO847" s="72"/>
      <c r="JMP847" s="72"/>
      <c r="JMQ847" s="72"/>
      <c r="JMR847" s="72"/>
      <c r="JMS847" s="72"/>
      <c r="JMT847" s="72"/>
      <c r="JMU847" s="72"/>
      <c r="JMV847" s="72"/>
      <c r="JMW847" s="71"/>
      <c r="JMX847" s="71"/>
      <c r="JMY847" s="71"/>
      <c r="JMZ847" s="71"/>
      <c r="JNA847" s="71"/>
      <c r="JNB847" s="71"/>
      <c r="JNC847" s="71"/>
      <c r="JND847" s="72"/>
      <c r="JNE847" s="72"/>
      <c r="JNF847" s="72"/>
      <c r="JNG847" s="72"/>
      <c r="JNH847" s="72"/>
      <c r="JNI847" s="72"/>
      <c r="JNJ847" s="72"/>
      <c r="JNK847" s="72"/>
      <c r="JNL847" s="72"/>
      <c r="JNM847" s="71"/>
      <c r="JNN847" s="71"/>
      <c r="JNO847" s="71"/>
      <c r="JNP847" s="71"/>
      <c r="JNQ847" s="71"/>
      <c r="JNR847" s="71"/>
      <c r="JNS847" s="71"/>
      <c r="JNT847" s="72"/>
      <c r="JNU847" s="72"/>
      <c r="JNV847" s="72"/>
      <c r="JNW847" s="72"/>
      <c r="JNX847" s="72"/>
      <c r="JNY847" s="72"/>
      <c r="JNZ847" s="72"/>
      <c r="JOA847" s="72"/>
      <c r="JOB847" s="72"/>
      <c r="JOC847" s="71"/>
      <c r="JOD847" s="71"/>
      <c r="JOE847" s="71"/>
      <c r="JOF847" s="71"/>
      <c r="JOG847" s="71"/>
      <c r="JOH847" s="71"/>
      <c r="JOI847" s="71"/>
      <c r="JOJ847" s="72"/>
      <c r="JOK847" s="72"/>
      <c r="JOL847" s="72"/>
      <c r="JOM847" s="72"/>
      <c r="JON847" s="72"/>
      <c r="JOO847" s="72"/>
      <c r="JOP847" s="72"/>
      <c r="JOQ847" s="72"/>
      <c r="JOR847" s="72"/>
      <c r="JOS847" s="71"/>
      <c r="JOT847" s="71"/>
      <c r="JOU847" s="71"/>
      <c r="JOV847" s="71"/>
      <c r="JOW847" s="71"/>
      <c r="JOX847" s="71"/>
      <c r="JOY847" s="71"/>
      <c r="JOZ847" s="72"/>
      <c r="JPA847" s="72"/>
      <c r="JPB847" s="72"/>
      <c r="JPC847" s="72"/>
      <c r="JPD847" s="72"/>
      <c r="JPE847" s="72"/>
      <c r="JPF847" s="72"/>
      <c r="JPG847" s="72"/>
      <c r="JPH847" s="72"/>
      <c r="JPI847" s="71"/>
      <c r="JPJ847" s="71"/>
      <c r="JPK847" s="71"/>
      <c r="JPL847" s="71"/>
      <c r="JPM847" s="71"/>
      <c r="JPN847" s="71"/>
      <c r="JPO847" s="71"/>
      <c r="JPP847" s="72"/>
      <c r="JPQ847" s="72"/>
      <c r="JPR847" s="72"/>
      <c r="JPS847" s="72"/>
      <c r="JPT847" s="72"/>
      <c r="JPU847" s="72"/>
      <c r="JPV847" s="72"/>
      <c r="JPW847" s="72"/>
      <c r="JPX847" s="72"/>
      <c r="JPY847" s="71"/>
      <c r="JPZ847" s="71"/>
      <c r="JQA847" s="71"/>
      <c r="JQB847" s="71"/>
      <c r="JQC847" s="71"/>
      <c r="JQD847" s="71"/>
      <c r="JQE847" s="71"/>
      <c r="JQF847" s="72"/>
      <c r="JQG847" s="72"/>
      <c r="JQH847" s="72"/>
      <c r="JQI847" s="72"/>
      <c r="JQJ847" s="72"/>
      <c r="JQK847" s="72"/>
      <c r="JQL847" s="72"/>
      <c r="JQM847" s="72"/>
      <c r="JQN847" s="72"/>
      <c r="JQO847" s="71"/>
      <c r="JQP847" s="71"/>
      <c r="JQQ847" s="71"/>
      <c r="JQR847" s="71"/>
      <c r="JQS847" s="71"/>
      <c r="JQT847" s="71"/>
      <c r="JQU847" s="71"/>
      <c r="JQV847" s="72"/>
      <c r="JQW847" s="72"/>
      <c r="JQX847" s="72"/>
      <c r="JQY847" s="72"/>
      <c r="JQZ847" s="72"/>
      <c r="JRA847" s="72"/>
      <c r="JRB847" s="72"/>
      <c r="JRC847" s="72"/>
      <c r="JRD847" s="72"/>
      <c r="JRE847" s="71"/>
      <c r="JRF847" s="71"/>
      <c r="JRG847" s="71"/>
      <c r="JRH847" s="71"/>
      <c r="JRI847" s="71"/>
      <c r="JRJ847" s="71"/>
      <c r="JRK847" s="71"/>
      <c r="JRL847" s="72"/>
      <c r="JRM847" s="72"/>
      <c r="JRN847" s="72"/>
      <c r="JRO847" s="72"/>
      <c r="JRP847" s="72"/>
      <c r="JRQ847" s="72"/>
      <c r="JRR847" s="72"/>
      <c r="JRS847" s="72"/>
      <c r="JRT847" s="72"/>
      <c r="JRU847" s="71"/>
      <c r="JRV847" s="71"/>
      <c r="JRW847" s="71"/>
      <c r="JRX847" s="71"/>
      <c r="JRY847" s="71"/>
      <c r="JRZ847" s="71"/>
      <c r="JSA847" s="71"/>
      <c r="JSB847" s="72"/>
      <c r="JSC847" s="72"/>
      <c r="JSD847" s="72"/>
      <c r="JSE847" s="72"/>
      <c r="JSF847" s="72"/>
      <c r="JSG847" s="72"/>
      <c r="JSH847" s="72"/>
      <c r="JSI847" s="72"/>
      <c r="JSJ847" s="72"/>
      <c r="JSK847" s="71"/>
      <c r="JSL847" s="71"/>
      <c r="JSM847" s="71"/>
      <c r="JSN847" s="71"/>
      <c r="JSO847" s="71"/>
      <c r="JSP847" s="71"/>
      <c r="JSQ847" s="71"/>
      <c r="JSR847" s="72"/>
      <c r="JSS847" s="72"/>
      <c r="JST847" s="72"/>
      <c r="JSU847" s="72"/>
      <c r="JSV847" s="72"/>
      <c r="JSW847" s="72"/>
      <c r="JSX847" s="72"/>
      <c r="JSY847" s="72"/>
      <c r="JSZ847" s="72"/>
      <c r="JTA847" s="71"/>
      <c r="JTB847" s="71"/>
      <c r="JTC847" s="71"/>
      <c r="JTD847" s="71"/>
      <c r="JTE847" s="71"/>
      <c r="JTF847" s="71"/>
      <c r="JTG847" s="71"/>
      <c r="JTH847" s="72"/>
      <c r="JTI847" s="72"/>
      <c r="JTJ847" s="72"/>
      <c r="JTK847" s="72"/>
      <c r="JTL847" s="72"/>
      <c r="JTM847" s="72"/>
      <c r="JTN847" s="72"/>
      <c r="JTO847" s="72"/>
      <c r="JTP847" s="72"/>
      <c r="JTQ847" s="71"/>
      <c r="JTR847" s="71"/>
      <c r="JTS847" s="71"/>
      <c r="JTT847" s="71"/>
      <c r="JTU847" s="71"/>
      <c r="JTV847" s="71"/>
      <c r="JTW847" s="71"/>
      <c r="JTX847" s="72"/>
      <c r="JTY847" s="72"/>
      <c r="JTZ847" s="72"/>
      <c r="JUA847" s="72"/>
      <c r="JUB847" s="72"/>
      <c r="JUC847" s="72"/>
      <c r="JUD847" s="72"/>
      <c r="JUE847" s="72"/>
      <c r="JUF847" s="72"/>
      <c r="JUG847" s="71"/>
      <c r="JUH847" s="71"/>
      <c r="JUI847" s="71"/>
      <c r="JUJ847" s="71"/>
      <c r="JUK847" s="71"/>
      <c r="JUL847" s="71"/>
      <c r="JUM847" s="71"/>
      <c r="JUN847" s="72"/>
      <c r="JUO847" s="72"/>
      <c r="JUP847" s="72"/>
      <c r="JUQ847" s="72"/>
      <c r="JUR847" s="72"/>
      <c r="JUS847" s="72"/>
      <c r="JUT847" s="72"/>
      <c r="JUU847" s="72"/>
      <c r="JUV847" s="72"/>
      <c r="JUW847" s="71"/>
      <c r="JUX847" s="71"/>
      <c r="JUY847" s="71"/>
      <c r="JUZ847" s="71"/>
      <c r="JVA847" s="71"/>
      <c r="JVB847" s="71"/>
      <c r="JVC847" s="71"/>
      <c r="JVD847" s="72"/>
      <c r="JVE847" s="72"/>
      <c r="JVF847" s="72"/>
      <c r="JVG847" s="72"/>
      <c r="JVH847" s="72"/>
      <c r="JVI847" s="72"/>
      <c r="JVJ847" s="72"/>
      <c r="JVK847" s="72"/>
      <c r="JVL847" s="72"/>
      <c r="JVM847" s="71"/>
      <c r="JVN847" s="71"/>
      <c r="JVO847" s="71"/>
      <c r="JVP847" s="71"/>
      <c r="JVQ847" s="71"/>
      <c r="JVR847" s="71"/>
      <c r="JVS847" s="71"/>
      <c r="JVT847" s="72"/>
      <c r="JVU847" s="72"/>
      <c r="JVV847" s="72"/>
      <c r="JVW847" s="72"/>
      <c r="JVX847" s="72"/>
      <c r="JVY847" s="72"/>
      <c r="JVZ847" s="72"/>
      <c r="JWA847" s="72"/>
      <c r="JWB847" s="72"/>
      <c r="JWC847" s="71"/>
      <c r="JWD847" s="71"/>
      <c r="JWE847" s="71"/>
      <c r="JWF847" s="71"/>
      <c r="JWG847" s="71"/>
      <c r="JWH847" s="71"/>
      <c r="JWI847" s="71"/>
      <c r="JWJ847" s="72"/>
      <c r="JWK847" s="72"/>
      <c r="JWL847" s="72"/>
      <c r="JWM847" s="72"/>
      <c r="JWN847" s="72"/>
      <c r="JWO847" s="72"/>
      <c r="JWP847" s="72"/>
      <c r="JWQ847" s="72"/>
      <c r="JWR847" s="72"/>
      <c r="JWS847" s="71"/>
      <c r="JWT847" s="71"/>
      <c r="JWU847" s="71"/>
      <c r="JWV847" s="71"/>
      <c r="JWW847" s="71"/>
      <c r="JWX847" s="71"/>
      <c r="JWY847" s="71"/>
      <c r="JWZ847" s="72"/>
      <c r="JXA847" s="72"/>
      <c r="JXB847" s="72"/>
      <c r="JXC847" s="72"/>
      <c r="JXD847" s="72"/>
      <c r="JXE847" s="72"/>
      <c r="JXF847" s="72"/>
      <c r="JXG847" s="72"/>
      <c r="JXH847" s="72"/>
      <c r="JXI847" s="71"/>
      <c r="JXJ847" s="71"/>
      <c r="JXK847" s="71"/>
      <c r="JXL847" s="71"/>
      <c r="JXM847" s="71"/>
      <c r="JXN847" s="71"/>
      <c r="JXO847" s="71"/>
      <c r="JXP847" s="72"/>
      <c r="JXQ847" s="72"/>
      <c r="JXR847" s="72"/>
      <c r="JXS847" s="72"/>
      <c r="JXT847" s="72"/>
      <c r="JXU847" s="72"/>
      <c r="JXV847" s="72"/>
      <c r="JXW847" s="72"/>
      <c r="JXX847" s="72"/>
      <c r="JXY847" s="71"/>
      <c r="JXZ847" s="71"/>
      <c r="JYA847" s="71"/>
      <c r="JYB847" s="71"/>
      <c r="JYC847" s="71"/>
      <c r="JYD847" s="71"/>
      <c r="JYE847" s="71"/>
      <c r="JYF847" s="72"/>
      <c r="JYG847" s="72"/>
      <c r="JYH847" s="72"/>
      <c r="JYI847" s="72"/>
      <c r="JYJ847" s="72"/>
      <c r="JYK847" s="72"/>
      <c r="JYL847" s="72"/>
      <c r="JYM847" s="72"/>
      <c r="JYN847" s="72"/>
      <c r="JYO847" s="71"/>
      <c r="JYP847" s="71"/>
      <c r="JYQ847" s="71"/>
      <c r="JYR847" s="71"/>
      <c r="JYS847" s="71"/>
      <c r="JYT847" s="71"/>
      <c r="JYU847" s="71"/>
      <c r="JYV847" s="72"/>
      <c r="JYW847" s="72"/>
      <c r="JYX847" s="72"/>
      <c r="JYY847" s="72"/>
      <c r="JYZ847" s="72"/>
      <c r="JZA847" s="72"/>
      <c r="JZB847" s="72"/>
      <c r="JZC847" s="72"/>
      <c r="JZD847" s="72"/>
      <c r="JZE847" s="71"/>
      <c r="JZF847" s="71"/>
      <c r="JZG847" s="71"/>
      <c r="JZH847" s="71"/>
      <c r="JZI847" s="71"/>
      <c r="JZJ847" s="71"/>
      <c r="JZK847" s="71"/>
      <c r="JZL847" s="72"/>
      <c r="JZM847" s="72"/>
      <c r="JZN847" s="72"/>
      <c r="JZO847" s="72"/>
      <c r="JZP847" s="72"/>
      <c r="JZQ847" s="72"/>
      <c r="JZR847" s="72"/>
      <c r="JZS847" s="72"/>
      <c r="JZT847" s="72"/>
      <c r="JZU847" s="71"/>
      <c r="JZV847" s="71"/>
      <c r="JZW847" s="71"/>
      <c r="JZX847" s="71"/>
      <c r="JZY847" s="71"/>
      <c r="JZZ847" s="71"/>
      <c r="KAA847" s="71"/>
      <c r="KAB847" s="72"/>
      <c r="KAC847" s="72"/>
      <c r="KAD847" s="72"/>
      <c r="KAE847" s="72"/>
      <c r="KAF847" s="72"/>
      <c r="KAG847" s="72"/>
      <c r="KAH847" s="72"/>
      <c r="KAI847" s="72"/>
      <c r="KAJ847" s="72"/>
      <c r="KAK847" s="71"/>
      <c r="KAL847" s="71"/>
      <c r="KAM847" s="71"/>
      <c r="KAN847" s="71"/>
      <c r="KAO847" s="71"/>
      <c r="KAP847" s="71"/>
      <c r="KAQ847" s="71"/>
      <c r="KAR847" s="72"/>
      <c r="KAS847" s="72"/>
      <c r="KAT847" s="72"/>
      <c r="KAU847" s="72"/>
      <c r="KAV847" s="72"/>
      <c r="KAW847" s="72"/>
      <c r="KAX847" s="72"/>
      <c r="KAY847" s="72"/>
      <c r="KAZ847" s="72"/>
      <c r="KBA847" s="71"/>
      <c r="KBB847" s="71"/>
      <c r="KBC847" s="71"/>
      <c r="KBD847" s="71"/>
      <c r="KBE847" s="71"/>
      <c r="KBF847" s="71"/>
      <c r="KBG847" s="71"/>
      <c r="KBH847" s="72"/>
      <c r="KBI847" s="72"/>
      <c r="KBJ847" s="72"/>
      <c r="KBK847" s="72"/>
      <c r="KBL847" s="72"/>
      <c r="KBM847" s="72"/>
      <c r="KBN847" s="72"/>
      <c r="KBO847" s="72"/>
      <c r="KBP847" s="72"/>
      <c r="KBQ847" s="71"/>
      <c r="KBR847" s="71"/>
      <c r="KBS847" s="71"/>
      <c r="KBT847" s="71"/>
      <c r="KBU847" s="71"/>
      <c r="KBV847" s="71"/>
      <c r="KBW847" s="71"/>
      <c r="KBX847" s="72"/>
      <c r="KBY847" s="72"/>
      <c r="KBZ847" s="72"/>
      <c r="KCA847" s="72"/>
      <c r="KCB847" s="72"/>
      <c r="KCC847" s="72"/>
      <c r="KCD847" s="72"/>
      <c r="KCE847" s="72"/>
      <c r="KCF847" s="72"/>
      <c r="KCG847" s="71"/>
      <c r="KCH847" s="71"/>
      <c r="KCI847" s="71"/>
      <c r="KCJ847" s="71"/>
      <c r="KCK847" s="71"/>
      <c r="KCL847" s="71"/>
      <c r="KCM847" s="71"/>
      <c r="KCN847" s="72"/>
      <c r="KCO847" s="72"/>
      <c r="KCP847" s="72"/>
      <c r="KCQ847" s="72"/>
      <c r="KCR847" s="72"/>
      <c r="KCS847" s="72"/>
      <c r="KCT847" s="72"/>
      <c r="KCU847" s="72"/>
      <c r="KCV847" s="72"/>
      <c r="KCW847" s="71"/>
      <c r="KCX847" s="71"/>
      <c r="KCY847" s="71"/>
      <c r="KCZ847" s="71"/>
      <c r="KDA847" s="71"/>
      <c r="KDB847" s="71"/>
      <c r="KDC847" s="71"/>
      <c r="KDD847" s="72"/>
      <c r="KDE847" s="72"/>
      <c r="KDF847" s="72"/>
      <c r="KDG847" s="72"/>
      <c r="KDH847" s="72"/>
      <c r="KDI847" s="72"/>
      <c r="KDJ847" s="72"/>
      <c r="KDK847" s="72"/>
      <c r="KDL847" s="72"/>
      <c r="KDM847" s="71"/>
      <c r="KDN847" s="71"/>
      <c r="KDO847" s="71"/>
      <c r="KDP847" s="71"/>
      <c r="KDQ847" s="71"/>
      <c r="KDR847" s="71"/>
      <c r="KDS847" s="71"/>
      <c r="KDT847" s="72"/>
      <c r="KDU847" s="72"/>
      <c r="KDV847" s="72"/>
      <c r="KDW847" s="72"/>
      <c r="KDX847" s="72"/>
      <c r="KDY847" s="72"/>
      <c r="KDZ847" s="72"/>
      <c r="KEA847" s="72"/>
      <c r="KEB847" s="72"/>
      <c r="KEC847" s="71"/>
      <c r="KED847" s="71"/>
      <c r="KEE847" s="71"/>
      <c r="KEF847" s="71"/>
      <c r="KEG847" s="71"/>
      <c r="KEH847" s="71"/>
      <c r="KEI847" s="71"/>
      <c r="KEJ847" s="72"/>
      <c r="KEK847" s="72"/>
      <c r="KEL847" s="72"/>
      <c r="KEM847" s="72"/>
      <c r="KEN847" s="72"/>
      <c r="KEO847" s="72"/>
      <c r="KEP847" s="72"/>
      <c r="KEQ847" s="72"/>
      <c r="KER847" s="72"/>
      <c r="KES847" s="71"/>
      <c r="KET847" s="71"/>
      <c r="KEU847" s="71"/>
      <c r="KEV847" s="71"/>
      <c r="KEW847" s="71"/>
      <c r="KEX847" s="71"/>
      <c r="KEY847" s="71"/>
      <c r="KEZ847" s="72"/>
      <c r="KFA847" s="72"/>
      <c r="KFB847" s="72"/>
      <c r="KFC847" s="72"/>
      <c r="KFD847" s="72"/>
      <c r="KFE847" s="72"/>
      <c r="KFF847" s="72"/>
      <c r="KFG847" s="72"/>
      <c r="KFH847" s="72"/>
      <c r="KFI847" s="71"/>
      <c r="KFJ847" s="71"/>
      <c r="KFK847" s="71"/>
      <c r="KFL847" s="71"/>
      <c r="KFM847" s="71"/>
      <c r="KFN847" s="71"/>
      <c r="KFO847" s="71"/>
      <c r="KFP847" s="72"/>
      <c r="KFQ847" s="72"/>
      <c r="KFR847" s="72"/>
      <c r="KFS847" s="72"/>
      <c r="KFT847" s="72"/>
      <c r="KFU847" s="72"/>
      <c r="KFV847" s="72"/>
      <c r="KFW847" s="72"/>
      <c r="KFX847" s="72"/>
      <c r="KFY847" s="71"/>
      <c r="KFZ847" s="71"/>
      <c r="KGA847" s="71"/>
      <c r="KGB847" s="71"/>
      <c r="KGC847" s="71"/>
      <c r="KGD847" s="71"/>
      <c r="KGE847" s="71"/>
      <c r="KGF847" s="72"/>
      <c r="KGG847" s="72"/>
      <c r="KGH847" s="72"/>
      <c r="KGI847" s="72"/>
      <c r="KGJ847" s="72"/>
      <c r="KGK847" s="72"/>
      <c r="KGL847" s="72"/>
      <c r="KGM847" s="72"/>
      <c r="KGN847" s="72"/>
      <c r="KGO847" s="71"/>
      <c r="KGP847" s="71"/>
      <c r="KGQ847" s="71"/>
      <c r="KGR847" s="71"/>
      <c r="KGS847" s="71"/>
      <c r="KGT847" s="71"/>
      <c r="KGU847" s="71"/>
      <c r="KGV847" s="72"/>
      <c r="KGW847" s="72"/>
      <c r="KGX847" s="72"/>
      <c r="KGY847" s="72"/>
      <c r="KGZ847" s="72"/>
      <c r="KHA847" s="72"/>
      <c r="KHB847" s="72"/>
      <c r="KHC847" s="72"/>
      <c r="KHD847" s="72"/>
      <c r="KHE847" s="71"/>
      <c r="KHF847" s="71"/>
      <c r="KHG847" s="71"/>
      <c r="KHH847" s="71"/>
      <c r="KHI847" s="71"/>
      <c r="KHJ847" s="71"/>
      <c r="KHK847" s="71"/>
      <c r="KHL847" s="72"/>
      <c r="KHM847" s="72"/>
      <c r="KHN847" s="72"/>
      <c r="KHO847" s="72"/>
      <c r="KHP847" s="72"/>
      <c r="KHQ847" s="72"/>
      <c r="KHR847" s="72"/>
      <c r="KHS847" s="72"/>
      <c r="KHT847" s="72"/>
      <c r="KHU847" s="71"/>
      <c r="KHV847" s="71"/>
      <c r="KHW847" s="71"/>
      <c r="KHX847" s="71"/>
      <c r="KHY847" s="71"/>
      <c r="KHZ847" s="71"/>
      <c r="KIA847" s="71"/>
      <c r="KIB847" s="72"/>
      <c r="KIC847" s="72"/>
      <c r="KID847" s="72"/>
      <c r="KIE847" s="72"/>
      <c r="KIF847" s="72"/>
      <c r="KIG847" s="72"/>
      <c r="KIH847" s="72"/>
      <c r="KII847" s="72"/>
      <c r="KIJ847" s="72"/>
      <c r="KIK847" s="71"/>
      <c r="KIL847" s="71"/>
      <c r="KIM847" s="71"/>
      <c r="KIN847" s="71"/>
      <c r="KIO847" s="71"/>
      <c r="KIP847" s="71"/>
      <c r="KIQ847" s="71"/>
      <c r="KIR847" s="72"/>
      <c r="KIS847" s="72"/>
      <c r="KIT847" s="72"/>
      <c r="KIU847" s="72"/>
      <c r="KIV847" s="72"/>
      <c r="KIW847" s="72"/>
      <c r="KIX847" s="72"/>
      <c r="KIY847" s="72"/>
      <c r="KIZ847" s="72"/>
      <c r="KJA847" s="71"/>
      <c r="KJB847" s="71"/>
      <c r="KJC847" s="71"/>
      <c r="KJD847" s="71"/>
      <c r="KJE847" s="71"/>
      <c r="KJF847" s="71"/>
      <c r="KJG847" s="71"/>
      <c r="KJH847" s="72"/>
      <c r="KJI847" s="72"/>
      <c r="KJJ847" s="72"/>
      <c r="KJK847" s="72"/>
      <c r="KJL847" s="72"/>
      <c r="KJM847" s="72"/>
      <c r="KJN847" s="72"/>
      <c r="KJO847" s="72"/>
      <c r="KJP847" s="72"/>
      <c r="KJQ847" s="71"/>
      <c r="KJR847" s="71"/>
      <c r="KJS847" s="71"/>
      <c r="KJT847" s="71"/>
      <c r="KJU847" s="71"/>
      <c r="KJV847" s="71"/>
      <c r="KJW847" s="71"/>
      <c r="KJX847" s="72"/>
      <c r="KJY847" s="72"/>
      <c r="KJZ847" s="72"/>
      <c r="KKA847" s="72"/>
      <c r="KKB847" s="72"/>
      <c r="KKC847" s="72"/>
      <c r="KKD847" s="72"/>
      <c r="KKE847" s="72"/>
      <c r="KKF847" s="72"/>
      <c r="KKG847" s="71"/>
      <c r="KKH847" s="71"/>
      <c r="KKI847" s="71"/>
      <c r="KKJ847" s="71"/>
      <c r="KKK847" s="71"/>
      <c r="KKL847" s="71"/>
      <c r="KKM847" s="71"/>
      <c r="KKN847" s="72"/>
      <c r="KKO847" s="72"/>
      <c r="KKP847" s="72"/>
      <c r="KKQ847" s="72"/>
      <c r="KKR847" s="72"/>
      <c r="KKS847" s="72"/>
      <c r="KKT847" s="72"/>
      <c r="KKU847" s="72"/>
      <c r="KKV847" s="72"/>
      <c r="KKW847" s="71"/>
      <c r="KKX847" s="71"/>
      <c r="KKY847" s="71"/>
      <c r="KKZ847" s="71"/>
      <c r="KLA847" s="71"/>
      <c r="KLB847" s="71"/>
      <c r="KLC847" s="71"/>
      <c r="KLD847" s="72"/>
      <c r="KLE847" s="72"/>
      <c r="KLF847" s="72"/>
      <c r="KLG847" s="72"/>
      <c r="KLH847" s="72"/>
      <c r="KLI847" s="72"/>
      <c r="KLJ847" s="72"/>
      <c r="KLK847" s="72"/>
      <c r="KLL847" s="72"/>
      <c r="KLM847" s="71"/>
      <c r="KLN847" s="71"/>
      <c r="KLO847" s="71"/>
      <c r="KLP847" s="71"/>
      <c r="KLQ847" s="71"/>
      <c r="KLR847" s="71"/>
      <c r="KLS847" s="71"/>
      <c r="KLT847" s="72"/>
      <c r="KLU847" s="72"/>
      <c r="KLV847" s="72"/>
      <c r="KLW847" s="72"/>
      <c r="KLX847" s="72"/>
      <c r="KLY847" s="72"/>
      <c r="KLZ847" s="72"/>
      <c r="KMA847" s="72"/>
      <c r="KMB847" s="72"/>
      <c r="KMC847" s="71"/>
      <c r="KMD847" s="71"/>
      <c r="KME847" s="71"/>
      <c r="KMF847" s="71"/>
      <c r="KMG847" s="71"/>
      <c r="KMH847" s="71"/>
      <c r="KMI847" s="71"/>
      <c r="KMJ847" s="72"/>
      <c r="KMK847" s="72"/>
      <c r="KML847" s="72"/>
      <c r="KMM847" s="72"/>
      <c r="KMN847" s="72"/>
      <c r="KMO847" s="72"/>
      <c r="KMP847" s="72"/>
      <c r="KMQ847" s="72"/>
      <c r="KMR847" s="72"/>
      <c r="KMS847" s="71"/>
      <c r="KMT847" s="71"/>
      <c r="KMU847" s="71"/>
      <c r="KMV847" s="71"/>
      <c r="KMW847" s="71"/>
      <c r="KMX847" s="71"/>
      <c r="KMY847" s="71"/>
      <c r="KMZ847" s="72"/>
      <c r="KNA847" s="72"/>
      <c r="KNB847" s="72"/>
      <c r="KNC847" s="72"/>
      <c r="KND847" s="72"/>
      <c r="KNE847" s="72"/>
      <c r="KNF847" s="72"/>
      <c r="KNG847" s="72"/>
      <c r="KNH847" s="72"/>
      <c r="KNI847" s="71"/>
      <c r="KNJ847" s="71"/>
      <c r="KNK847" s="71"/>
      <c r="KNL847" s="71"/>
      <c r="KNM847" s="71"/>
      <c r="KNN847" s="71"/>
      <c r="KNO847" s="71"/>
      <c r="KNP847" s="72"/>
      <c r="KNQ847" s="72"/>
      <c r="KNR847" s="72"/>
      <c r="KNS847" s="72"/>
      <c r="KNT847" s="72"/>
      <c r="KNU847" s="72"/>
      <c r="KNV847" s="72"/>
      <c r="KNW847" s="72"/>
      <c r="KNX847" s="72"/>
      <c r="KNY847" s="71"/>
      <c r="KNZ847" s="71"/>
      <c r="KOA847" s="71"/>
      <c r="KOB847" s="71"/>
      <c r="KOC847" s="71"/>
      <c r="KOD847" s="71"/>
      <c r="KOE847" s="71"/>
      <c r="KOF847" s="72"/>
      <c r="KOG847" s="72"/>
      <c r="KOH847" s="72"/>
      <c r="KOI847" s="72"/>
      <c r="KOJ847" s="72"/>
      <c r="KOK847" s="72"/>
      <c r="KOL847" s="72"/>
      <c r="KOM847" s="72"/>
      <c r="KON847" s="72"/>
      <c r="KOO847" s="71"/>
      <c r="KOP847" s="71"/>
      <c r="KOQ847" s="71"/>
      <c r="KOR847" s="71"/>
      <c r="KOS847" s="71"/>
      <c r="KOT847" s="71"/>
      <c r="KOU847" s="71"/>
      <c r="KOV847" s="72"/>
      <c r="KOW847" s="72"/>
      <c r="KOX847" s="72"/>
      <c r="KOY847" s="72"/>
      <c r="KOZ847" s="72"/>
      <c r="KPA847" s="72"/>
      <c r="KPB847" s="72"/>
      <c r="KPC847" s="72"/>
      <c r="KPD847" s="72"/>
      <c r="KPE847" s="71"/>
      <c r="KPF847" s="71"/>
      <c r="KPG847" s="71"/>
      <c r="KPH847" s="71"/>
      <c r="KPI847" s="71"/>
      <c r="KPJ847" s="71"/>
      <c r="KPK847" s="71"/>
      <c r="KPL847" s="72"/>
      <c r="KPM847" s="72"/>
      <c r="KPN847" s="72"/>
      <c r="KPO847" s="72"/>
      <c r="KPP847" s="72"/>
      <c r="KPQ847" s="72"/>
      <c r="KPR847" s="72"/>
      <c r="KPS847" s="72"/>
      <c r="KPT847" s="72"/>
      <c r="KPU847" s="71"/>
      <c r="KPV847" s="71"/>
      <c r="KPW847" s="71"/>
      <c r="KPX847" s="71"/>
      <c r="KPY847" s="71"/>
      <c r="KPZ847" s="71"/>
      <c r="KQA847" s="71"/>
      <c r="KQB847" s="72"/>
      <c r="KQC847" s="72"/>
      <c r="KQD847" s="72"/>
      <c r="KQE847" s="72"/>
      <c r="KQF847" s="72"/>
      <c r="KQG847" s="72"/>
      <c r="KQH847" s="72"/>
      <c r="KQI847" s="72"/>
      <c r="KQJ847" s="72"/>
      <c r="KQK847" s="71"/>
      <c r="KQL847" s="71"/>
      <c r="KQM847" s="71"/>
      <c r="KQN847" s="71"/>
      <c r="KQO847" s="71"/>
      <c r="KQP847" s="71"/>
      <c r="KQQ847" s="71"/>
      <c r="KQR847" s="72"/>
      <c r="KQS847" s="72"/>
      <c r="KQT847" s="72"/>
      <c r="KQU847" s="72"/>
      <c r="KQV847" s="72"/>
      <c r="KQW847" s="72"/>
      <c r="KQX847" s="72"/>
      <c r="KQY847" s="72"/>
      <c r="KQZ847" s="72"/>
      <c r="KRA847" s="71"/>
      <c r="KRB847" s="71"/>
      <c r="KRC847" s="71"/>
      <c r="KRD847" s="71"/>
      <c r="KRE847" s="71"/>
      <c r="KRF847" s="71"/>
      <c r="KRG847" s="71"/>
      <c r="KRH847" s="72"/>
      <c r="KRI847" s="72"/>
      <c r="KRJ847" s="72"/>
      <c r="KRK847" s="72"/>
      <c r="KRL847" s="72"/>
      <c r="KRM847" s="72"/>
      <c r="KRN847" s="72"/>
      <c r="KRO847" s="72"/>
      <c r="KRP847" s="72"/>
      <c r="KRQ847" s="71"/>
      <c r="KRR847" s="71"/>
      <c r="KRS847" s="71"/>
      <c r="KRT847" s="71"/>
      <c r="KRU847" s="71"/>
      <c r="KRV847" s="71"/>
      <c r="KRW847" s="71"/>
      <c r="KRX847" s="72"/>
      <c r="KRY847" s="72"/>
      <c r="KRZ847" s="72"/>
      <c r="KSA847" s="72"/>
      <c r="KSB847" s="72"/>
      <c r="KSC847" s="72"/>
      <c r="KSD847" s="72"/>
      <c r="KSE847" s="72"/>
      <c r="KSF847" s="72"/>
      <c r="KSG847" s="71"/>
      <c r="KSH847" s="71"/>
      <c r="KSI847" s="71"/>
      <c r="KSJ847" s="71"/>
      <c r="KSK847" s="71"/>
      <c r="KSL847" s="71"/>
      <c r="KSM847" s="71"/>
      <c r="KSN847" s="72"/>
      <c r="KSO847" s="72"/>
      <c r="KSP847" s="72"/>
      <c r="KSQ847" s="72"/>
      <c r="KSR847" s="72"/>
      <c r="KSS847" s="72"/>
      <c r="KST847" s="72"/>
      <c r="KSU847" s="72"/>
      <c r="KSV847" s="72"/>
      <c r="KSW847" s="71"/>
      <c r="KSX847" s="71"/>
      <c r="KSY847" s="71"/>
      <c r="KSZ847" s="71"/>
      <c r="KTA847" s="71"/>
      <c r="KTB847" s="71"/>
      <c r="KTC847" s="71"/>
      <c r="KTD847" s="72"/>
      <c r="KTE847" s="72"/>
      <c r="KTF847" s="72"/>
      <c r="KTG847" s="72"/>
      <c r="KTH847" s="72"/>
      <c r="KTI847" s="72"/>
      <c r="KTJ847" s="72"/>
      <c r="KTK847" s="72"/>
      <c r="KTL847" s="72"/>
      <c r="KTM847" s="71"/>
      <c r="KTN847" s="71"/>
      <c r="KTO847" s="71"/>
      <c r="KTP847" s="71"/>
      <c r="KTQ847" s="71"/>
      <c r="KTR847" s="71"/>
      <c r="KTS847" s="71"/>
      <c r="KTT847" s="72"/>
      <c r="KTU847" s="72"/>
      <c r="KTV847" s="72"/>
      <c r="KTW847" s="72"/>
      <c r="KTX847" s="72"/>
      <c r="KTY847" s="72"/>
      <c r="KTZ847" s="72"/>
      <c r="KUA847" s="72"/>
      <c r="KUB847" s="72"/>
      <c r="KUC847" s="71"/>
      <c r="KUD847" s="71"/>
      <c r="KUE847" s="71"/>
      <c r="KUF847" s="71"/>
      <c r="KUG847" s="71"/>
      <c r="KUH847" s="71"/>
      <c r="KUI847" s="71"/>
      <c r="KUJ847" s="72"/>
      <c r="KUK847" s="72"/>
      <c r="KUL847" s="72"/>
      <c r="KUM847" s="72"/>
      <c r="KUN847" s="72"/>
      <c r="KUO847" s="72"/>
      <c r="KUP847" s="72"/>
      <c r="KUQ847" s="72"/>
      <c r="KUR847" s="72"/>
      <c r="KUS847" s="71"/>
      <c r="KUT847" s="71"/>
      <c r="KUU847" s="71"/>
      <c r="KUV847" s="71"/>
      <c r="KUW847" s="71"/>
      <c r="KUX847" s="71"/>
      <c r="KUY847" s="71"/>
      <c r="KUZ847" s="72"/>
      <c r="KVA847" s="72"/>
      <c r="KVB847" s="72"/>
      <c r="KVC847" s="72"/>
      <c r="KVD847" s="72"/>
      <c r="KVE847" s="72"/>
      <c r="KVF847" s="72"/>
      <c r="KVG847" s="72"/>
      <c r="KVH847" s="72"/>
      <c r="KVI847" s="71"/>
      <c r="KVJ847" s="71"/>
      <c r="KVK847" s="71"/>
      <c r="KVL847" s="71"/>
      <c r="KVM847" s="71"/>
      <c r="KVN847" s="71"/>
      <c r="KVO847" s="71"/>
      <c r="KVP847" s="72"/>
      <c r="KVQ847" s="72"/>
      <c r="KVR847" s="72"/>
      <c r="KVS847" s="72"/>
      <c r="KVT847" s="72"/>
      <c r="KVU847" s="72"/>
      <c r="KVV847" s="72"/>
      <c r="KVW847" s="72"/>
      <c r="KVX847" s="72"/>
      <c r="KVY847" s="71"/>
      <c r="KVZ847" s="71"/>
      <c r="KWA847" s="71"/>
      <c r="KWB847" s="71"/>
      <c r="KWC847" s="71"/>
      <c r="KWD847" s="71"/>
      <c r="KWE847" s="71"/>
      <c r="KWF847" s="72"/>
      <c r="KWG847" s="72"/>
      <c r="KWH847" s="72"/>
      <c r="KWI847" s="72"/>
      <c r="KWJ847" s="72"/>
      <c r="KWK847" s="72"/>
      <c r="KWL847" s="72"/>
      <c r="KWM847" s="72"/>
      <c r="KWN847" s="72"/>
      <c r="KWO847" s="71"/>
      <c r="KWP847" s="71"/>
      <c r="KWQ847" s="71"/>
      <c r="KWR847" s="71"/>
      <c r="KWS847" s="71"/>
      <c r="KWT847" s="71"/>
      <c r="KWU847" s="71"/>
      <c r="KWV847" s="72"/>
      <c r="KWW847" s="72"/>
      <c r="KWX847" s="72"/>
      <c r="KWY847" s="72"/>
      <c r="KWZ847" s="72"/>
      <c r="KXA847" s="72"/>
      <c r="KXB847" s="72"/>
      <c r="KXC847" s="72"/>
      <c r="KXD847" s="72"/>
      <c r="KXE847" s="71"/>
      <c r="KXF847" s="71"/>
      <c r="KXG847" s="71"/>
      <c r="KXH847" s="71"/>
      <c r="KXI847" s="71"/>
      <c r="KXJ847" s="71"/>
      <c r="KXK847" s="71"/>
      <c r="KXL847" s="72"/>
      <c r="KXM847" s="72"/>
      <c r="KXN847" s="72"/>
      <c r="KXO847" s="72"/>
      <c r="KXP847" s="72"/>
      <c r="KXQ847" s="72"/>
      <c r="KXR847" s="72"/>
      <c r="KXS847" s="72"/>
      <c r="KXT847" s="72"/>
      <c r="KXU847" s="71"/>
      <c r="KXV847" s="71"/>
      <c r="KXW847" s="71"/>
      <c r="KXX847" s="71"/>
      <c r="KXY847" s="71"/>
      <c r="KXZ847" s="71"/>
      <c r="KYA847" s="71"/>
      <c r="KYB847" s="72"/>
      <c r="KYC847" s="72"/>
      <c r="KYD847" s="72"/>
      <c r="KYE847" s="72"/>
      <c r="KYF847" s="72"/>
      <c r="KYG847" s="72"/>
      <c r="KYH847" s="72"/>
      <c r="KYI847" s="72"/>
      <c r="KYJ847" s="72"/>
      <c r="KYK847" s="71"/>
      <c r="KYL847" s="71"/>
      <c r="KYM847" s="71"/>
      <c r="KYN847" s="71"/>
      <c r="KYO847" s="71"/>
      <c r="KYP847" s="71"/>
      <c r="KYQ847" s="71"/>
      <c r="KYR847" s="72"/>
      <c r="KYS847" s="72"/>
      <c r="KYT847" s="72"/>
      <c r="KYU847" s="72"/>
      <c r="KYV847" s="72"/>
      <c r="KYW847" s="72"/>
      <c r="KYX847" s="72"/>
      <c r="KYY847" s="72"/>
      <c r="KYZ847" s="72"/>
      <c r="KZA847" s="71"/>
      <c r="KZB847" s="71"/>
      <c r="KZC847" s="71"/>
      <c r="KZD847" s="71"/>
      <c r="KZE847" s="71"/>
      <c r="KZF847" s="71"/>
      <c r="KZG847" s="71"/>
      <c r="KZH847" s="72"/>
      <c r="KZI847" s="72"/>
      <c r="KZJ847" s="72"/>
      <c r="KZK847" s="72"/>
      <c r="KZL847" s="72"/>
      <c r="KZM847" s="72"/>
      <c r="KZN847" s="72"/>
      <c r="KZO847" s="72"/>
      <c r="KZP847" s="72"/>
      <c r="KZQ847" s="71"/>
      <c r="KZR847" s="71"/>
      <c r="KZS847" s="71"/>
      <c r="KZT847" s="71"/>
      <c r="KZU847" s="71"/>
      <c r="KZV847" s="71"/>
      <c r="KZW847" s="71"/>
      <c r="KZX847" s="72"/>
      <c r="KZY847" s="72"/>
      <c r="KZZ847" s="72"/>
      <c r="LAA847" s="72"/>
      <c r="LAB847" s="72"/>
      <c r="LAC847" s="72"/>
      <c r="LAD847" s="72"/>
      <c r="LAE847" s="72"/>
      <c r="LAF847" s="72"/>
      <c r="LAG847" s="71"/>
      <c r="LAH847" s="71"/>
      <c r="LAI847" s="71"/>
      <c r="LAJ847" s="71"/>
      <c r="LAK847" s="71"/>
      <c r="LAL847" s="71"/>
      <c r="LAM847" s="71"/>
      <c r="LAN847" s="72"/>
      <c r="LAO847" s="72"/>
      <c r="LAP847" s="72"/>
      <c r="LAQ847" s="72"/>
      <c r="LAR847" s="72"/>
      <c r="LAS847" s="72"/>
      <c r="LAT847" s="72"/>
      <c r="LAU847" s="72"/>
      <c r="LAV847" s="72"/>
      <c r="LAW847" s="71"/>
      <c r="LAX847" s="71"/>
      <c r="LAY847" s="71"/>
      <c r="LAZ847" s="71"/>
      <c r="LBA847" s="71"/>
      <c r="LBB847" s="71"/>
      <c r="LBC847" s="71"/>
      <c r="LBD847" s="72"/>
      <c r="LBE847" s="72"/>
      <c r="LBF847" s="72"/>
      <c r="LBG847" s="72"/>
      <c r="LBH847" s="72"/>
      <c r="LBI847" s="72"/>
      <c r="LBJ847" s="72"/>
      <c r="LBK847" s="72"/>
      <c r="LBL847" s="72"/>
      <c r="LBM847" s="71"/>
      <c r="LBN847" s="71"/>
      <c r="LBO847" s="71"/>
      <c r="LBP847" s="71"/>
      <c r="LBQ847" s="71"/>
      <c r="LBR847" s="71"/>
      <c r="LBS847" s="71"/>
      <c r="LBT847" s="72"/>
      <c r="LBU847" s="72"/>
      <c r="LBV847" s="72"/>
      <c r="LBW847" s="72"/>
      <c r="LBX847" s="72"/>
      <c r="LBY847" s="72"/>
      <c r="LBZ847" s="72"/>
      <c r="LCA847" s="72"/>
      <c r="LCB847" s="72"/>
      <c r="LCC847" s="71"/>
      <c r="LCD847" s="71"/>
      <c r="LCE847" s="71"/>
      <c r="LCF847" s="71"/>
      <c r="LCG847" s="71"/>
      <c r="LCH847" s="71"/>
      <c r="LCI847" s="71"/>
      <c r="LCJ847" s="72"/>
      <c r="LCK847" s="72"/>
      <c r="LCL847" s="72"/>
      <c r="LCM847" s="72"/>
      <c r="LCN847" s="72"/>
      <c r="LCO847" s="72"/>
      <c r="LCP847" s="72"/>
      <c r="LCQ847" s="72"/>
      <c r="LCR847" s="72"/>
      <c r="LCS847" s="71"/>
      <c r="LCT847" s="71"/>
      <c r="LCU847" s="71"/>
      <c r="LCV847" s="71"/>
      <c r="LCW847" s="71"/>
      <c r="LCX847" s="71"/>
      <c r="LCY847" s="71"/>
      <c r="LCZ847" s="72"/>
      <c r="LDA847" s="72"/>
      <c r="LDB847" s="72"/>
      <c r="LDC847" s="72"/>
      <c r="LDD847" s="72"/>
      <c r="LDE847" s="72"/>
      <c r="LDF847" s="72"/>
      <c r="LDG847" s="72"/>
      <c r="LDH847" s="72"/>
      <c r="LDI847" s="71"/>
      <c r="LDJ847" s="71"/>
      <c r="LDK847" s="71"/>
      <c r="LDL847" s="71"/>
      <c r="LDM847" s="71"/>
      <c r="LDN847" s="71"/>
      <c r="LDO847" s="71"/>
      <c r="LDP847" s="72"/>
      <c r="LDQ847" s="72"/>
      <c r="LDR847" s="72"/>
      <c r="LDS847" s="72"/>
      <c r="LDT847" s="72"/>
      <c r="LDU847" s="72"/>
      <c r="LDV847" s="72"/>
      <c r="LDW847" s="72"/>
      <c r="LDX847" s="72"/>
      <c r="LDY847" s="71"/>
      <c r="LDZ847" s="71"/>
      <c r="LEA847" s="71"/>
      <c r="LEB847" s="71"/>
      <c r="LEC847" s="71"/>
      <c r="LED847" s="71"/>
      <c r="LEE847" s="71"/>
      <c r="LEF847" s="72"/>
      <c r="LEG847" s="72"/>
      <c r="LEH847" s="72"/>
      <c r="LEI847" s="72"/>
      <c r="LEJ847" s="72"/>
      <c r="LEK847" s="72"/>
      <c r="LEL847" s="72"/>
      <c r="LEM847" s="72"/>
      <c r="LEN847" s="72"/>
      <c r="LEO847" s="71"/>
      <c r="LEP847" s="71"/>
      <c r="LEQ847" s="71"/>
      <c r="LER847" s="71"/>
      <c r="LES847" s="71"/>
      <c r="LET847" s="71"/>
      <c r="LEU847" s="71"/>
      <c r="LEV847" s="72"/>
      <c r="LEW847" s="72"/>
      <c r="LEX847" s="72"/>
      <c r="LEY847" s="72"/>
      <c r="LEZ847" s="72"/>
      <c r="LFA847" s="72"/>
      <c r="LFB847" s="72"/>
      <c r="LFC847" s="72"/>
      <c r="LFD847" s="72"/>
      <c r="LFE847" s="71"/>
      <c r="LFF847" s="71"/>
      <c r="LFG847" s="71"/>
      <c r="LFH847" s="71"/>
      <c r="LFI847" s="71"/>
      <c r="LFJ847" s="71"/>
      <c r="LFK847" s="71"/>
      <c r="LFL847" s="72"/>
      <c r="LFM847" s="72"/>
      <c r="LFN847" s="72"/>
      <c r="LFO847" s="72"/>
      <c r="LFP847" s="72"/>
      <c r="LFQ847" s="72"/>
      <c r="LFR847" s="72"/>
      <c r="LFS847" s="72"/>
      <c r="LFT847" s="72"/>
      <c r="LFU847" s="71"/>
      <c r="LFV847" s="71"/>
      <c r="LFW847" s="71"/>
      <c r="LFX847" s="71"/>
      <c r="LFY847" s="71"/>
      <c r="LFZ847" s="71"/>
      <c r="LGA847" s="71"/>
      <c r="LGB847" s="72"/>
      <c r="LGC847" s="72"/>
      <c r="LGD847" s="72"/>
      <c r="LGE847" s="72"/>
      <c r="LGF847" s="72"/>
      <c r="LGG847" s="72"/>
      <c r="LGH847" s="72"/>
      <c r="LGI847" s="72"/>
      <c r="LGJ847" s="72"/>
      <c r="LGK847" s="71"/>
      <c r="LGL847" s="71"/>
      <c r="LGM847" s="71"/>
      <c r="LGN847" s="71"/>
      <c r="LGO847" s="71"/>
      <c r="LGP847" s="71"/>
      <c r="LGQ847" s="71"/>
      <c r="LGR847" s="72"/>
      <c r="LGS847" s="72"/>
      <c r="LGT847" s="72"/>
      <c r="LGU847" s="72"/>
      <c r="LGV847" s="72"/>
      <c r="LGW847" s="72"/>
      <c r="LGX847" s="72"/>
      <c r="LGY847" s="72"/>
      <c r="LGZ847" s="72"/>
      <c r="LHA847" s="71"/>
      <c r="LHB847" s="71"/>
      <c r="LHC847" s="71"/>
      <c r="LHD847" s="71"/>
      <c r="LHE847" s="71"/>
      <c r="LHF847" s="71"/>
      <c r="LHG847" s="71"/>
      <c r="LHH847" s="72"/>
      <c r="LHI847" s="72"/>
      <c r="LHJ847" s="72"/>
      <c r="LHK847" s="72"/>
      <c r="LHL847" s="72"/>
      <c r="LHM847" s="72"/>
      <c r="LHN847" s="72"/>
      <c r="LHO847" s="72"/>
      <c r="LHP847" s="72"/>
      <c r="LHQ847" s="71"/>
      <c r="LHR847" s="71"/>
      <c r="LHS847" s="71"/>
      <c r="LHT847" s="71"/>
      <c r="LHU847" s="71"/>
      <c r="LHV847" s="71"/>
      <c r="LHW847" s="71"/>
      <c r="LHX847" s="72"/>
      <c r="LHY847" s="72"/>
      <c r="LHZ847" s="72"/>
      <c r="LIA847" s="72"/>
      <c r="LIB847" s="72"/>
      <c r="LIC847" s="72"/>
      <c r="LID847" s="72"/>
      <c r="LIE847" s="72"/>
      <c r="LIF847" s="72"/>
      <c r="LIG847" s="71"/>
      <c r="LIH847" s="71"/>
      <c r="LII847" s="71"/>
      <c r="LIJ847" s="71"/>
      <c r="LIK847" s="71"/>
      <c r="LIL847" s="71"/>
      <c r="LIM847" s="71"/>
      <c r="LIN847" s="72"/>
      <c r="LIO847" s="72"/>
      <c r="LIP847" s="72"/>
      <c r="LIQ847" s="72"/>
      <c r="LIR847" s="72"/>
      <c r="LIS847" s="72"/>
      <c r="LIT847" s="72"/>
      <c r="LIU847" s="72"/>
      <c r="LIV847" s="72"/>
      <c r="LIW847" s="71"/>
      <c r="LIX847" s="71"/>
      <c r="LIY847" s="71"/>
      <c r="LIZ847" s="71"/>
      <c r="LJA847" s="71"/>
      <c r="LJB847" s="71"/>
      <c r="LJC847" s="71"/>
      <c r="LJD847" s="72"/>
      <c r="LJE847" s="72"/>
      <c r="LJF847" s="72"/>
      <c r="LJG847" s="72"/>
      <c r="LJH847" s="72"/>
      <c r="LJI847" s="72"/>
      <c r="LJJ847" s="72"/>
      <c r="LJK847" s="72"/>
      <c r="LJL847" s="72"/>
      <c r="LJM847" s="71"/>
      <c r="LJN847" s="71"/>
      <c r="LJO847" s="71"/>
      <c r="LJP847" s="71"/>
      <c r="LJQ847" s="71"/>
      <c r="LJR847" s="71"/>
      <c r="LJS847" s="71"/>
      <c r="LJT847" s="72"/>
      <c r="LJU847" s="72"/>
      <c r="LJV847" s="72"/>
      <c r="LJW847" s="72"/>
      <c r="LJX847" s="72"/>
      <c r="LJY847" s="72"/>
      <c r="LJZ847" s="72"/>
      <c r="LKA847" s="72"/>
      <c r="LKB847" s="72"/>
      <c r="LKC847" s="71"/>
      <c r="LKD847" s="71"/>
      <c r="LKE847" s="71"/>
      <c r="LKF847" s="71"/>
      <c r="LKG847" s="71"/>
      <c r="LKH847" s="71"/>
      <c r="LKI847" s="71"/>
      <c r="LKJ847" s="72"/>
      <c r="LKK847" s="72"/>
      <c r="LKL847" s="72"/>
      <c r="LKM847" s="72"/>
      <c r="LKN847" s="72"/>
      <c r="LKO847" s="72"/>
      <c r="LKP847" s="72"/>
      <c r="LKQ847" s="72"/>
      <c r="LKR847" s="72"/>
      <c r="LKS847" s="71"/>
      <c r="LKT847" s="71"/>
      <c r="LKU847" s="71"/>
      <c r="LKV847" s="71"/>
      <c r="LKW847" s="71"/>
      <c r="LKX847" s="71"/>
      <c r="LKY847" s="71"/>
      <c r="LKZ847" s="72"/>
      <c r="LLA847" s="72"/>
      <c r="LLB847" s="72"/>
      <c r="LLC847" s="72"/>
      <c r="LLD847" s="72"/>
      <c r="LLE847" s="72"/>
      <c r="LLF847" s="72"/>
      <c r="LLG847" s="72"/>
      <c r="LLH847" s="72"/>
      <c r="LLI847" s="71"/>
      <c r="LLJ847" s="71"/>
      <c r="LLK847" s="71"/>
      <c r="LLL847" s="71"/>
      <c r="LLM847" s="71"/>
      <c r="LLN847" s="71"/>
      <c r="LLO847" s="71"/>
      <c r="LLP847" s="72"/>
      <c r="LLQ847" s="72"/>
      <c r="LLR847" s="72"/>
      <c r="LLS847" s="72"/>
      <c r="LLT847" s="72"/>
      <c r="LLU847" s="72"/>
      <c r="LLV847" s="72"/>
      <c r="LLW847" s="72"/>
      <c r="LLX847" s="72"/>
      <c r="LLY847" s="71"/>
      <c r="LLZ847" s="71"/>
      <c r="LMA847" s="71"/>
      <c r="LMB847" s="71"/>
      <c r="LMC847" s="71"/>
      <c r="LMD847" s="71"/>
      <c r="LME847" s="71"/>
      <c r="LMF847" s="72"/>
      <c r="LMG847" s="72"/>
      <c r="LMH847" s="72"/>
      <c r="LMI847" s="72"/>
      <c r="LMJ847" s="72"/>
      <c r="LMK847" s="72"/>
      <c r="LML847" s="72"/>
      <c r="LMM847" s="72"/>
      <c r="LMN847" s="72"/>
      <c r="LMO847" s="71"/>
      <c r="LMP847" s="71"/>
      <c r="LMQ847" s="71"/>
      <c r="LMR847" s="71"/>
      <c r="LMS847" s="71"/>
      <c r="LMT847" s="71"/>
      <c r="LMU847" s="71"/>
      <c r="LMV847" s="72"/>
      <c r="LMW847" s="72"/>
      <c r="LMX847" s="72"/>
      <c r="LMY847" s="72"/>
      <c r="LMZ847" s="72"/>
      <c r="LNA847" s="72"/>
      <c r="LNB847" s="72"/>
      <c r="LNC847" s="72"/>
      <c r="LND847" s="72"/>
      <c r="LNE847" s="71"/>
      <c r="LNF847" s="71"/>
      <c r="LNG847" s="71"/>
      <c r="LNH847" s="71"/>
      <c r="LNI847" s="71"/>
      <c r="LNJ847" s="71"/>
      <c r="LNK847" s="71"/>
      <c r="LNL847" s="72"/>
      <c r="LNM847" s="72"/>
      <c r="LNN847" s="72"/>
      <c r="LNO847" s="72"/>
      <c r="LNP847" s="72"/>
      <c r="LNQ847" s="72"/>
      <c r="LNR847" s="72"/>
      <c r="LNS847" s="72"/>
      <c r="LNT847" s="72"/>
      <c r="LNU847" s="71"/>
      <c r="LNV847" s="71"/>
      <c r="LNW847" s="71"/>
      <c r="LNX847" s="71"/>
      <c r="LNY847" s="71"/>
      <c r="LNZ847" s="71"/>
      <c r="LOA847" s="71"/>
      <c r="LOB847" s="72"/>
      <c r="LOC847" s="72"/>
      <c r="LOD847" s="72"/>
      <c r="LOE847" s="72"/>
      <c r="LOF847" s="72"/>
      <c r="LOG847" s="72"/>
      <c r="LOH847" s="72"/>
      <c r="LOI847" s="72"/>
      <c r="LOJ847" s="72"/>
      <c r="LOK847" s="71"/>
      <c r="LOL847" s="71"/>
      <c r="LOM847" s="71"/>
      <c r="LON847" s="71"/>
      <c r="LOO847" s="71"/>
      <c r="LOP847" s="71"/>
      <c r="LOQ847" s="71"/>
      <c r="LOR847" s="72"/>
      <c r="LOS847" s="72"/>
      <c r="LOT847" s="72"/>
      <c r="LOU847" s="72"/>
      <c r="LOV847" s="72"/>
      <c r="LOW847" s="72"/>
      <c r="LOX847" s="72"/>
      <c r="LOY847" s="72"/>
      <c r="LOZ847" s="72"/>
      <c r="LPA847" s="71"/>
      <c r="LPB847" s="71"/>
      <c r="LPC847" s="71"/>
      <c r="LPD847" s="71"/>
      <c r="LPE847" s="71"/>
      <c r="LPF847" s="71"/>
      <c r="LPG847" s="71"/>
      <c r="LPH847" s="72"/>
      <c r="LPI847" s="72"/>
      <c r="LPJ847" s="72"/>
      <c r="LPK847" s="72"/>
      <c r="LPL847" s="72"/>
      <c r="LPM847" s="72"/>
      <c r="LPN847" s="72"/>
      <c r="LPO847" s="72"/>
      <c r="LPP847" s="72"/>
      <c r="LPQ847" s="71"/>
      <c r="LPR847" s="71"/>
      <c r="LPS847" s="71"/>
      <c r="LPT847" s="71"/>
      <c r="LPU847" s="71"/>
      <c r="LPV847" s="71"/>
      <c r="LPW847" s="71"/>
      <c r="LPX847" s="72"/>
      <c r="LPY847" s="72"/>
      <c r="LPZ847" s="72"/>
      <c r="LQA847" s="72"/>
      <c r="LQB847" s="72"/>
      <c r="LQC847" s="72"/>
      <c r="LQD847" s="72"/>
      <c r="LQE847" s="72"/>
      <c r="LQF847" s="72"/>
      <c r="LQG847" s="71"/>
      <c r="LQH847" s="71"/>
      <c r="LQI847" s="71"/>
      <c r="LQJ847" s="71"/>
      <c r="LQK847" s="71"/>
      <c r="LQL847" s="71"/>
      <c r="LQM847" s="71"/>
      <c r="LQN847" s="72"/>
      <c r="LQO847" s="72"/>
      <c r="LQP847" s="72"/>
      <c r="LQQ847" s="72"/>
      <c r="LQR847" s="72"/>
      <c r="LQS847" s="72"/>
      <c r="LQT847" s="72"/>
      <c r="LQU847" s="72"/>
      <c r="LQV847" s="72"/>
      <c r="LQW847" s="71"/>
      <c r="LQX847" s="71"/>
      <c r="LQY847" s="71"/>
      <c r="LQZ847" s="71"/>
      <c r="LRA847" s="71"/>
      <c r="LRB847" s="71"/>
      <c r="LRC847" s="71"/>
      <c r="LRD847" s="72"/>
      <c r="LRE847" s="72"/>
      <c r="LRF847" s="72"/>
      <c r="LRG847" s="72"/>
      <c r="LRH847" s="72"/>
      <c r="LRI847" s="72"/>
      <c r="LRJ847" s="72"/>
      <c r="LRK847" s="72"/>
      <c r="LRL847" s="72"/>
      <c r="LRM847" s="71"/>
      <c r="LRN847" s="71"/>
      <c r="LRO847" s="71"/>
      <c r="LRP847" s="71"/>
      <c r="LRQ847" s="71"/>
      <c r="LRR847" s="71"/>
      <c r="LRS847" s="71"/>
      <c r="LRT847" s="72"/>
      <c r="LRU847" s="72"/>
      <c r="LRV847" s="72"/>
      <c r="LRW847" s="72"/>
      <c r="LRX847" s="72"/>
      <c r="LRY847" s="72"/>
      <c r="LRZ847" s="72"/>
      <c r="LSA847" s="72"/>
      <c r="LSB847" s="72"/>
      <c r="LSC847" s="71"/>
      <c r="LSD847" s="71"/>
      <c r="LSE847" s="71"/>
      <c r="LSF847" s="71"/>
      <c r="LSG847" s="71"/>
      <c r="LSH847" s="71"/>
      <c r="LSI847" s="71"/>
      <c r="LSJ847" s="72"/>
      <c r="LSK847" s="72"/>
      <c r="LSL847" s="72"/>
      <c r="LSM847" s="72"/>
      <c r="LSN847" s="72"/>
      <c r="LSO847" s="72"/>
      <c r="LSP847" s="72"/>
      <c r="LSQ847" s="72"/>
      <c r="LSR847" s="72"/>
      <c r="LSS847" s="71"/>
      <c r="LST847" s="71"/>
      <c r="LSU847" s="71"/>
      <c r="LSV847" s="71"/>
      <c r="LSW847" s="71"/>
      <c r="LSX847" s="71"/>
      <c r="LSY847" s="71"/>
      <c r="LSZ847" s="72"/>
      <c r="LTA847" s="72"/>
      <c r="LTB847" s="72"/>
      <c r="LTC847" s="72"/>
      <c r="LTD847" s="72"/>
      <c r="LTE847" s="72"/>
      <c r="LTF847" s="72"/>
      <c r="LTG847" s="72"/>
      <c r="LTH847" s="72"/>
      <c r="LTI847" s="71"/>
      <c r="LTJ847" s="71"/>
      <c r="LTK847" s="71"/>
      <c r="LTL847" s="71"/>
      <c r="LTM847" s="71"/>
      <c r="LTN847" s="71"/>
      <c r="LTO847" s="71"/>
      <c r="LTP847" s="72"/>
      <c r="LTQ847" s="72"/>
      <c r="LTR847" s="72"/>
      <c r="LTS847" s="72"/>
      <c r="LTT847" s="72"/>
      <c r="LTU847" s="72"/>
      <c r="LTV847" s="72"/>
      <c r="LTW847" s="72"/>
      <c r="LTX847" s="72"/>
      <c r="LTY847" s="71"/>
      <c r="LTZ847" s="71"/>
      <c r="LUA847" s="71"/>
      <c r="LUB847" s="71"/>
      <c r="LUC847" s="71"/>
      <c r="LUD847" s="71"/>
      <c r="LUE847" s="71"/>
      <c r="LUF847" s="72"/>
      <c r="LUG847" s="72"/>
      <c r="LUH847" s="72"/>
      <c r="LUI847" s="72"/>
      <c r="LUJ847" s="72"/>
      <c r="LUK847" s="72"/>
      <c r="LUL847" s="72"/>
      <c r="LUM847" s="72"/>
      <c r="LUN847" s="72"/>
      <c r="LUO847" s="71"/>
      <c r="LUP847" s="71"/>
      <c r="LUQ847" s="71"/>
      <c r="LUR847" s="71"/>
      <c r="LUS847" s="71"/>
      <c r="LUT847" s="71"/>
      <c r="LUU847" s="71"/>
      <c r="LUV847" s="72"/>
      <c r="LUW847" s="72"/>
      <c r="LUX847" s="72"/>
      <c r="LUY847" s="72"/>
      <c r="LUZ847" s="72"/>
      <c r="LVA847" s="72"/>
      <c r="LVB847" s="72"/>
      <c r="LVC847" s="72"/>
      <c r="LVD847" s="72"/>
      <c r="LVE847" s="71"/>
      <c r="LVF847" s="71"/>
      <c r="LVG847" s="71"/>
      <c r="LVH847" s="71"/>
      <c r="LVI847" s="71"/>
      <c r="LVJ847" s="71"/>
      <c r="LVK847" s="71"/>
      <c r="LVL847" s="72"/>
      <c r="LVM847" s="72"/>
      <c r="LVN847" s="72"/>
      <c r="LVO847" s="72"/>
      <c r="LVP847" s="72"/>
      <c r="LVQ847" s="72"/>
      <c r="LVR847" s="72"/>
      <c r="LVS847" s="72"/>
      <c r="LVT847" s="72"/>
      <c r="LVU847" s="71"/>
      <c r="LVV847" s="71"/>
      <c r="LVW847" s="71"/>
      <c r="LVX847" s="71"/>
      <c r="LVY847" s="71"/>
      <c r="LVZ847" s="71"/>
      <c r="LWA847" s="71"/>
      <c r="LWB847" s="72"/>
      <c r="LWC847" s="72"/>
      <c r="LWD847" s="72"/>
      <c r="LWE847" s="72"/>
      <c r="LWF847" s="72"/>
      <c r="LWG847" s="72"/>
      <c r="LWH847" s="72"/>
      <c r="LWI847" s="72"/>
      <c r="LWJ847" s="72"/>
      <c r="LWK847" s="71"/>
      <c r="LWL847" s="71"/>
      <c r="LWM847" s="71"/>
      <c r="LWN847" s="71"/>
      <c r="LWO847" s="71"/>
      <c r="LWP847" s="71"/>
      <c r="LWQ847" s="71"/>
      <c r="LWR847" s="72"/>
      <c r="LWS847" s="72"/>
      <c r="LWT847" s="72"/>
      <c r="LWU847" s="72"/>
      <c r="LWV847" s="72"/>
      <c r="LWW847" s="72"/>
      <c r="LWX847" s="72"/>
      <c r="LWY847" s="72"/>
      <c r="LWZ847" s="72"/>
      <c r="LXA847" s="71"/>
      <c r="LXB847" s="71"/>
      <c r="LXC847" s="71"/>
      <c r="LXD847" s="71"/>
      <c r="LXE847" s="71"/>
      <c r="LXF847" s="71"/>
      <c r="LXG847" s="71"/>
      <c r="LXH847" s="72"/>
      <c r="LXI847" s="72"/>
      <c r="LXJ847" s="72"/>
      <c r="LXK847" s="72"/>
      <c r="LXL847" s="72"/>
      <c r="LXM847" s="72"/>
      <c r="LXN847" s="72"/>
      <c r="LXO847" s="72"/>
      <c r="LXP847" s="72"/>
      <c r="LXQ847" s="71"/>
      <c r="LXR847" s="71"/>
      <c r="LXS847" s="71"/>
      <c r="LXT847" s="71"/>
      <c r="LXU847" s="71"/>
      <c r="LXV847" s="71"/>
      <c r="LXW847" s="71"/>
      <c r="LXX847" s="72"/>
      <c r="LXY847" s="72"/>
      <c r="LXZ847" s="72"/>
      <c r="LYA847" s="72"/>
      <c r="LYB847" s="72"/>
      <c r="LYC847" s="72"/>
      <c r="LYD847" s="72"/>
      <c r="LYE847" s="72"/>
      <c r="LYF847" s="72"/>
      <c r="LYG847" s="71"/>
      <c r="LYH847" s="71"/>
      <c r="LYI847" s="71"/>
      <c r="LYJ847" s="71"/>
      <c r="LYK847" s="71"/>
      <c r="LYL847" s="71"/>
      <c r="LYM847" s="71"/>
      <c r="LYN847" s="72"/>
      <c r="LYO847" s="72"/>
      <c r="LYP847" s="72"/>
      <c r="LYQ847" s="72"/>
      <c r="LYR847" s="72"/>
      <c r="LYS847" s="72"/>
      <c r="LYT847" s="72"/>
      <c r="LYU847" s="72"/>
      <c r="LYV847" s="72"/>
      <c r="LYW847" s="71"/>
      <c r="LYX847" s="71"/>
      <c r="LYY847" s="71"/>
      <c r="LYZ847" s="71"/>
      <c r="LZA847" s="71"/>
      <c r="LZB847" s="71"/>
      <c r="LZC847" s="71"/>
      <c r="LZD847" s="72"/>
      <c r="LZE847" s="72"/>
      <c r="LZF847" s="72"/>
      <c r="LZG847" s="72"/>
      <c r="LZH847" s="72"/>
      <c r="LZI847" s="72"/>
      <c r="LZJ847" s="72"/>
      <c r="LZK847" s="72"/>
      <c r="LZL847" s="72"/>
      <c r="LZM847" s="71"/>
      <c r="LZN847" s="71"/>
      <c r="LZO847" s="71"/>
      <c r="LZP847" s="71"/>
      <c r="LZQ847" s="71"/>
      <c r="LZR847" s="71"/>
      <c r="LZS847" s="71"/>
      <c r="LZT847" s="72"/>
      <c r="LZU847" s="72"/>
      <c r="LZV847" s="72"/>
      <c r="LZW847" s="72"/>
      <c r="LZX847" s="72"/>
      <c r="LZY847" s="72"/>
      <c r="LZZ847" s="72"/>
      <c r="MAA847" s="72"/>
      <c r="MAB847" s="72"/>
      <c r="MAC847" s="71"/>
      <c r="MAD847" s="71"/>
      <c r="MAE847" s="71"/>
      <c r="MAF847" s="71"/>
      <c r="MAG847" s="71"/>
      <c r="MAH847" s="71"/>
      <c r="MAI847" s="71"/>
      <c r="MAJ847" s="72"/>
      <c r="MAK847" s="72"/>
      <c r="MAL847" s="72"/>
      <c r="MAM847" s="72"/>
      <c r="MAN847" s="72"/>
      <c r="MAO847" s="72"/>
      <c r="MAP847" s="72"/>
      <c r="MAQ847" s="72"/>
      <c r="MAR847" s="72"/>
      <c r="MAS847" s="71"/>
      <c r="MAT847" s="71"/>
      <c r="MAU847" s="71"/>
      <c r="MAV847" s="71"/>
      <c r="MAW847" s="71"/>
      <c r="MAX847" s="71"/>
      <c r="MAY847" s="71"/>
      <c r="MAZ847" s="72"/>
      <c r="MBA847" s="72"/>
      <c r="MBB847" s="72"/>
      <c r="MBC847" s="72"/>
      <c r="MBD847" s="72"/>
      <c r="MBE847" s="72"/>
      <c r="MBF847" s="72"/>
      <c r="MBG847" s="72"/>
      <c r="MBH847" s="72"/>
      <c r="MBI847" s="71"/>
      <c r="MBJ847" s="71"/>
      <c r="MBK847" s="71"/>
      <c r="MBL847" s="71"/>
      <c r="MBM847" s="71"/>
      <c r="MBN847" s="71"/>
      <c r="MBO847" s="71"/>
      <c r="MBP847" s="72"/>
      <c r="MBQ847" s="72"/>
      <c r="MBR847" s="72"/>
      <c r="MBS847" s="72"/>
      <c r="MBT847" s="72"/>
      <c r="MBU847" s="72"/>
      <c r="MBV847" s="72"/>
      <c r="MBW847" s="72"/>
      <c r="MBX847" s="72"/>
      <c r="MBY847" s="71"/>
      <c r="MBZ847" s="71"/>
      <c r="MCA847" s="71"/>
      <c r="MCB847" s="71"/>
      <c r="MCC847" s="71"/>
      <c r="MCD847" s="71"/>
      <c r="MCE847" s="71"/>
      <c r="MCF847" s="72"/>
      <c r="MCG847" s="72"/>
      <c r="MCH847" s="72"/>
      <c r="MCI847" s="72"/>
      <c r="MCJ847" s="72"/>
      <c r="MCK847" s="72"/>
      <c r="MCL847" s="72"/>
      <c r="MCM847" s="72"/>
      <c r="MCN847" s="72"/>
      <c r="MCO847" s="71"/>
      <c r="MCP847" s="71"/>
      <c r="MCQ847" s="71"/>
      <c r="MCR847" s="71"/>
      <c r="MCS847" s="71"/>
      <c r="MCT847" s="71"/>
      <c r="MCU847" s="71"/>
      <c r="MCV847" s="72"/>
      <c r="MCW847" s="72"/>
      <c r="MCX847" s="72"/>
      <c r="MCY847" s="72"/>
      <c r="MCZ847" s="72"/>
      <c r="MDA847" s="72"/>
      <c r="MDB847" s="72"/>
      <c r="MDC847" s="72"/>
      <c r="MDD847" s="72"/>
      <c r="MDE847" s="71"/>
      <c r="MDF847" s="71"/>
      <c r="MDG847" s="71"/>
      <c r="MDH847" s="71"/>
      <c r="MDI847" s="71"/>
      <c r="MDJ847" s="71"/>
      <c r="MDK847" s="71"/>
      <c r="MDL847" s="72"/>
      <c r="MDM847" s="72"/>
      <c r="MDN847" s="72"/>
      <c r="MDO847" s="72"/>
      <c r="MDP847" s="72"/>
      <c r="MDQ847" s="72"/>
      <c r="MDR847" s="72"/>
      <c r="MDS847" s="72"/>
      <c r="MDT847" s="72"/>
      <c r="MDU847" s="71"/>
      <c r="MDV847" s="71"/>
      <c r="MDW847" s="71"/>
      <c r="MDX847" s="71"/>
      <c r="MDY847" s="71"/>
      <c r="MDZ847" s="71"/>
      <c r="MEA847" s="71"/>
      <c r="MEB847" s="72"/>
      <c r="MEC847" s="72"/>
      <c r="MED847" s="72"/>
      <c r="MEE847" s="72"/>
      <c r="MEF847" s="72"/>
      <c r="MEG847" s="72"/>
      <c r="MEH847" s="72"/>
      <c r="MEI847" s="72"/>
      <c r="MEJ847" s="72"/>
      <c r="MEK847" s="71"/>
      <c r="MEL847" s="71"/>
      <c r="MEM847" s="71"/>
      <c r="MEN847" s="71"/>
      <c r="MEO847" s="71"/>
      <c r="MEP847" s="71"/>
      <c r="MEQ847" s="71"/>
      <c r="MER847" s="72"/>
      <c r="MES847" s="72"/>
      <c r="MET847" s="72"/>
      <c r="MEU847" s="72"/>
      <c r="MEV847" s="72"/>
      <c r="MEW847" s="72"/>
      <c r="MEX847" s="72"/>
      <c r="MEY847" s="72"/>
      <c r="MEZ847" s="72"/>
      <c r="MFA847" s="71"/>
      <c r="MFB847" s="71"/>
      <c r="MFC847" s="71"/>
      <c r="MFD847" s="71"/>
      <c r="MFE847" s="71"/>
      <c r="MFF847" s="71"/>
      <c r="MFG847" s="71"/>
      <c r="MFH847" s="72"/>
      <c r="MFI847" s="72"/>
      <c r="MFJ847" s="72"/>
      <c r="MFK847" s="72"/>
      <c r="MFL847" s="72"/>
      <c r="MFM847" s="72"/>
      <c r="MFN847" s="72"/>
      <c r="MFO847" s="72"/>
      <c r="MFP847" s="72"/>
      <c r="MFQ847" s="71"/>
      <c r="MFR847" s="71"/>
      <c r="MFS847" s="71"/>
      <c r="MFT847" s="71"/>
      <c r="MFU847" s="71"/>
      <c r="MFV847" s="71"/>
      <c r="MFW847" s="71"/>
      <c r="MFX847" s="72"/>
      <c r="MFY847" s="72"/>
      <c r="MFZ847" s="72"/>
      <c r="MGA847" s="72"/>
      <c r="MGB847" s="72"/>
      <c r="MGC847" s="72"/>
      <c r="MGD847" s="72"/>
      <c r="MGE847" s="72"/>
      <c r="MGF847" s="72"/>
      <c r="MGG847" s="71"/>
      <c r="MGH847" s="71"/>
      <c r="MGI847" s="71"/>
      <c r="MGJ847" s="71"/>
      <c r="MGK847" s="71"/>
      <c r="MGL847" s="71"/>
      <c r="MGM847" s="71"/>
      <c r="MGN847" s="72"/>
      <c r="MGO847" s="72"/>
      <c r="MGP847" s="72"/>
      <c r="MGQ847" s="72"/>
      <c r="MGR847" s="72"/>
      <c r="MGS847" s="72"/>
      <c r="MGT847" s="72"/>
      <c r="MGU847" s="72"/>
      <c r="MGV847" s="72"/>
      <c r="MGW847" s="71"/>
      <c r="MGX847" s="71"/>
      <c r="MGY847" s="71"/>
      <c r="MGZ847" s="71"/>
      <c r="MHA847" s="71"/>
      <c r="MHB847" s="71"/>
      <c r="MHC847" s="71"/>
      <c r="MHD847" s="72"/>
      <c r="MHE847" s="72"/>
      <c r="MHF847" s="72"/>
      <c r="MHG847" s="72"/>
      <c r="MHH847" s="72"/>
      <c r="MHI847" s="72"/>
      <c r="MHJ847" s="72"/>
      <c r="MHK847" s="72"/>
      <c r="MHL847" s="72"/>
      <c r="MHM847" s="71"/>
      <c r="MHN847" s="71"/>
      <c r="MHO847" s="71"/>
      <c r="MHP847" s="71"/>
      <c r="MHQ847" s="71"/>
      <c r="MHR847" s="71"/>
      <c r="MHS847" s="71"/>
      <c r="MHT847" s="72"/>
      <c r="MHU847" s="72"/>
      <c r="MHV847" s="72"/>
      <c r="MHW847" s="72"/>
      <c r="MHX847" s="72"/>
      <c r="MHY847" s="72"/>
      <c r="MHZ847" s="72"/>
      <c r="MIA847" s="72"/>
      <c r="MIB847" s="72"/>
      <c r="MIC847" s="71"/>
      <c r="MID847" s="71"/>
      <c r="MIE847" s="71"/>
      <c r="MIF847" s="71"/>
      <c r="MIG847" s="71"/>
      <c r="MIH847" s="71"/>
      <c r="MII847" s="71"/>
      <c r="MIJ847" s="72"/>
      <c r="MIK847" s="72"/>
      <c r="MIL847" s="72"/>
      <c r="MIM847" s="72"/>
      <c r="MIN847" s="72"/>
      <c r="MIO847" s="72"/>
      <c r="MIP847" s="72"/>
      <c r="MIQ847" s="72"/>
      <c r="MIR847" s="72"/>
      <c r="MIS847" s="71"/>
      <c r="MIT847" s="71"/>
      <c r="MIU847" s="71"/>
      <c r="MIV847" s="71"/>
      <c r="MIW847" s="71"/>
      <c r="MIX847" s="71"/>
      <c r="MIY847" s="71"/>
      <c r="MIZ847" s="72"/>
      <c r="MJA847" s="72"/>
      <c r="MJB847" s="72"/>
      <c r="MJC847" s="72"/>
      <c r="MJD847" s="72"/>
      <c r="MJE847" s="72"/>
      <c r="MJF847" s="72"/>
      <c r="MJG847" s="72"/>
      <c r="MJH847" s="72"/>
      <c r="MJI847" s="71"/>
      <c r="MJJ847" s="71"/>
      <c r="MJK847" s="71"/>
      <c r="MJL847" s="71"/>
      <c r="MJM847" s="71"/>
      <c r="MJN847" s="71"/>
      <c r="MJO847" s="71"/>
      <c r="MJP847" s="72"/>
      <c r="MJQ847" s="72"/>
      <c r="MJR847" s="72"/>
      <c r="MJS847" s="72"/>
      <c r="MJT847" s="72"/>
      <c r="MJU847" s="72"/>
      <c r="MJV847" s="72"/>
      <c r="MJW847" s="72"/>
      <c r="MJX847" s="72"/>
      <c r="MJY847" s="71"/>
      <c r="MJZ847" s="71"/>
      <c r="MKA847" s="71"/>
      <c r="MKB847" s="71"/>
      <c r="MKC847" s="71"/>
      <c r="MKD847" s="71"/>
      <c r="MKE847" s="71"/>
      <c r="MKF847" s="72"/>
      <c r="MKG847" s="72"/>
      <c r="MKH847" s="72"/>
      <c r="MKI847" s="72"/>
      <c r="MKJ847" s="72"/>
      <c r="MKK847" s="72"/>
      <c r="MKL847" s="72"/>
      <c r="MKM847" s="72"/>
      <c r="MKN847" s="72"/>
      <c r="MKO847" s="71"/>
      <c r="MKP847" s="71"/>
      <c r="MKQ847" s="71"/>
      <c r="MKR847" s="71"/>
      <c r="MKS847" s="71"/>
      <c r="MKT847" s="71"/>
      <c r="MKU847" s="71"/>
      <c r="MKV847" s="72"/>
      <c r="MKW847" s="72"/>
      <c r="MKX847" s="72"/>
      <c r="MKY847" s="72"/>
      <c r="MKZ847" s="72"/>
      <c r="MLA847" s="72"/>
      <c r="MLB847" s="72"/>
      <c r="MLC847" s="72"/>
      <c r="MLD847" s="72"/>
      <c r="MLE847" s="71"/>
      <c r="MLF847" s="71"/>
      <c r="MLG847" s="71"/>
      <c r="MLH847" s="71"/>
      <c r="MLI847" s="71"/>
      <c r="MLJ847" s="71"/>
      <c r="MLK847" s="71"/>
      <c r="MLL847" s="72"/>
      <c r="MLM847" s="72"/>
      <c r="MLN847" s="72"/>
      <c r="MLO847" s="72"/>
      <c r="MLP847" s="72"/>
      <c r="MLQ847" s="72"/>
      <c r="MLR847" s="72"/>
      <c r="MLS847" s="72"/>
      <c r="MLT847" s="72"/>
      <c r="MLU847" s="71"/>
      <c r="MLV847" s="71"/>
      <c r="MLW847" s="71"/>
      <c r="MLX847" s="71"/>
      <c r="MLY847" s="71"/>
      <c r="MLZ847" s="71"/>
      <c r="MMA847" s="71"/>
      <c r="MMB847" s="72"/>
      <c r="MMC847" s="72"/>
      <c r="MMD847" s="72"/>
      <c r="MME847" s="72"/>
      <c r="MMF847" s="72"/>
      <c r="MMG847" s="72"/>
      <c r="MMH847" s="72"/>
      <c r="MMI847" s="72"/>
      <c r="MMJ847" s="72"/>
      <c r="MMK847" s="71"/>
      <c r="MML847" s="71"/>
      <c r="MMM847" s="71"/>
      <c r="MMN847" s="71"/>
      <c r="MMO847" s="71"/>
      <c r="MMP847" s="71"/>
      <c r="MMQ847" s="71"/>
      <c r="MMR847" s="72"/>
      <c r="MMS847" s="72"/>
      <c r="MMT847" s="72"/>
      <c r="MMU847" s="72"/>
      <c r="MMV847" s="72"/>
      <c r="MMW847" s="72"/>
      <c r="MMX847" s="72"/>
      <c r="MMY847" s="72"/>
      <c r="MMZ847" s="72"/>
      <c r="MNA847" s="71"/>
      <c r="MNB847" s="71"/>
      <c r="MNC847" s="71"/>
      <c r="MND847" s="71"/>
      <c r="MNE847" s="71"/>
      <c r="MNF847" s="71"/>
      <c r="MNG847" s="71"/>
      <c r="MNH847" s="72"/>
      <c r="MNI847" s="72"/>
      <c r="MNJ847" s="72"/>
      <c r="MNK847" s="72"/>
      <c r="MNL847" s="72"/>
      <c r="MNM847" s="72"/>
      <c r="MNN847" s="72"/>
      <c r="MNO847" s="72"/>
      <c r="MNP847" s="72"/>
      <c r="MNQ847" s="71"/>
      <c r="MNR847" s="71"/>
      <c r="MNS847" s="71"/>
      <c r="MNT847" s="71"/>
      <c r="MNU847" s="71"/>
      <c r="MNV847" s="71"/>
      <c r="MNW847" s="71"/>
      <c r="MNX847" s="72"/>
      <c r="MNY847" s="72"/>
      <c r="MNZ847" s="72"/>
      <c r="MOA847" s="72"/>
      <c r="MOB847" s="72"/>
      <c r="MOC847" s="72"/>
      <c r="MOD847" s="72"/>
      <c r="MOE847" s="72"/>
      <c r="MOF847" s="72"/>
      <c r="MOG847" s="71"/>
      <c r="MOH847" s="71"/>
      <c r="MOI847" s="71"/>
      <c r="MOJ847" s="71"/>
      <c r="MOK847" s="71"/>
      <c r="MOL847" s="71"/>
      <c r="MOM847" s="71"/>
      <c r="MON847" s="72"/>
      <c r="MOO847" s="72"/>
      <c r="MOP847" s="72"/>
      <c r="MOQ847" s="72"/>
      <c r="MOR847" s="72"/>
      <c r="MOS847" s="72"/>
      <c r="MOT847" s="72"/>
      <c r="MOU847" s="72"/>
      <c r="MOV847" s="72"/>
      <c r="MOW847" s="71"/>
      <c r="MOX847" s="71"/>
      <c r="MOY847" s="71"/>
      <c r="MOZ847" s="71"/>
      <c r="MPA847" s="71"/>
      <c r="MPB847" s="71"/>
      <c r="MPC847" s="71"/>
      <c r="MPD847" s="72"/>
      <c r="MPE847" s="72"/>
      <c r="MPF847" s="72"/>
      <c r="MPG847" s="72"/>
      <c r="MPH847" s="72"/>
      <c r="MPI847" s="72"/>
      <c r="MPJ847" s="72"/>
      <c r="MPK847" s="72"/>
      <c r="MPL847" s="72"/>
      <c r="MPM847" s="71"/>
      <c r="MPN847" s="71"/>
      <c r="MPO847" s="71"/>
      <c r="MPP847" s="71"/>
      <c r="MPQ847" s="71"/>
      <c r="MPR847" s="71"/>
      <c r="MPS847" s="71"/>
      <c r="MPT847" s="72"/>
      <c r="MPU847" s="72"/>
      <c r="MPV847" s="72"/>
      <c r="MPW847" s="72"/>
      <c r="MPX847" s="72"/>
      <c r="MPY847" s="72"/>
      <c r="MPZ847" s="72"/>
      <c r="MQA847" s="72"/>
      <c r="MQB847" s="72"/>
      <c r="MQC847" s="71"/>
      <c r="MQD847" s="71"/>
      <c r="MQE847" s="71"/>
      <c r="MQF847" s="71"/>
      <c r="MQG847" s="71"/>
      <c r="MQH847" s="71"/>
      <c r="MQI847" s="71"/>
      <c r="MQJ847" s="72"/>
      <c r="MQK847" s="72"/>
      <c r="MQL847" s="72"/>
      <c r="MQM847" s="72"/>
      <c r="MQN847" s="72"/>
      <c r="MQO847" s="72"/>
      <c r="MQP847" s="72"/>
      <c r="MQQ847" s="72"/>
      <c r="MQR847" s="72"/>
      <c r="MQS847" s="71"/>
      <c r="MQT847" s="71"/>
      <c r="MQU847" s="71"/>
      <c r="MQV847" s="71"/>
      <c r="MQW847" s="71"/>
      <c r="MQX847" s="71"/>
      <c r="MQY847" s="71"/>
      <c r="MQZ847" s="72"/>
      <c r="MRA847" s="72"/>
      <c r="MRB847" s="72"/>
      <c r="MRC847" s="72"/>
      <c r="MRD847" s="72"/>
      <c r="MRE847" s="72"/>
      <c r="MRF847" s="72"/>
      <c r="MRG847" s="72"/>
      <c r="MRH847" s="72"/>
      <c r="MRI847" s="71"/>
      <c r="MRJ847" s="71"/>
      <c r="MRK847" s="71"/>
      <c r="MRL847" s="71"/>
      <c r="MRM847" s="71"/>
      <c r="MRN847" s="71"/>
      <c r="MRO847" s="71"/>
      <c r="MRP847" s="72"/>
      <c r="MRQ847" s="72"/>
      <c r="MRR847" s="72"/>
      <c r="MRS847" s="72"/>
      <c r="MRT847" s="72"/>
      <c r="MRU847" s="72"/>
      <c r="MRV847" s="72"/>
      <c r="MRW847" s="72"/>
      <c r="MRX847" s="72"/>
      <c r="MRY847" s="71"/>
      <c r="MRZ847" s="71"/>
      <c r="MSA847" s="71"/>
      <c r="MSB847" s="71"/>
      <c r="MSC847" s="71"/>
      <c r="MSD847" s="71"/>
      <c r="MSE847" s="71"/>
      <c r="MSF847" s="72"/>
      <c r="MSG847" s="72"/>
      <c r="MSH847" s="72"/>
      <c r="MSI847" s="72"/>
      <c r="MSJ847" s="72"/>
      <c r="MSK847" s="72"/>
      <c r="MSL847" s="72"/>
      <c r="MSM847" s="72"/>
      <c r="MSN847" s="72"/>
      <c r="MSO847" s="71"/>
      <c r="MSP847" s="71"/>
      <c r="MSQ847" s="71"/>
      <c r="MSR847" s="71"/>
      <c r="MSS847" s="71"/>
      <c r="MST847" s="71"/>
      <c r="MSU847" s="71"/>
      <c r="MSV847" s="72"/>
      <c r="MSW847" s="72"/>
      <c r="MSX847" s="72"/>
      <c r="MSY847" s="72"/>
      <c r="MSZ847" s="72"/>
      <c r="MTA847" s="72"/>
      <c r="MTB847" s="72"/>
      <c r="MTC847" s="72"/>
      <c r="MTD847" s="72"/>
      <c r="MTE847" s="71"/>
      <c r="MTF847" s="71"/>
      <c r="MTG847" s="71"/>
      <c r="MTH847" s="71"/>
      <c r="MTI847" s="71"/>
      <c r="MTJ847" s="71"/>
      <c r="MTK847" s="71"/>
      <c r="MTL847" s="72"/>
      <c r="MTM847" s="72"/>
      <c r="MTN847" s="72"/>
      <c r="MTO847" s="72"/>
      <c r="MTP847" s="72"/>
      <c r="MTQ847" s="72"/>
      <c r="MTR847" s="72"/>
      <c r="MTS847" s="72"/>
      <c r="MTT847" s="72"/>
      <c r="MTU847" s="71"/>
      <c r="MTV847" s="71"/>
      <c r="MTW847" s="71"/>
      <c r="MTX847" s="71"/>
      <c r="MTY847" s="71"/>
      <c r="MTZ847" s="71"/>
      <c r="MUA847" s="71"/>
      <c r="MUB847" s="72"/>
      <c r="MUC847" s="72"/>
      <c r="MUD847" s="72"/>
      <c r="MUE847" s="72"/>
      <c r="MUF847" s="72"/>
      <c r="MUG847" s="72"/>
      <c r="MUH847" s="72"/>
      <c r="MUI847" s="72"/>
      <c r="MUJ847" s="72"/>
      <c r="MUK847" s="71"/>
      <c r="MUL847" s="71"/>
      <c r="MUM847" s="71"/>
      <c r="MUN847" s="71"/>
      <c r="MUO847" s="71"/>
      <c r="MUP847" s="71"/>
      <c r="MUQ847" s="71"/>
      <c r="MUR847" s="72"/>
      <c r="MUS847" s="72"/>
      <c r="MUT847" s="72"/>
      <c r="MUU847" s="72"/>
      <c r="MUV847" s="72"/>
      <c r="MUW847" s="72"/>
      <c r="MUX847" s="72"/>
      <c r="MUY847" s="72"/>
      <c r="MUZ847" s="72"/>
      <c r="MVA847" s="71"/>
      <c r="MVB847" s="71"/>
      <c r="MVC847" s="71"/>
      <c r="MVD847" s="71"/>
      <c r="MVE847" s="71"/>
      <c r="MVF847" s="71"/>
      <c r="MVG847" s="71"/>
      <c r="MVH847" s="72"/>
      <c r="MVI847" s="72"/>
      <c r="MVJ847" s="72"/>
      <c r="MVK847" s="72"/>
      <c r="MVL847" s="72"/>
      <c r="MVM847" s="72"/>
      <c r="MVN847" s="72"/>
      <c r="MVO847" s="72"/>
      <c r="MVP847" s="72"/>
      <c r="MVQ847" s="71"/>
      <c r="MVR847" s="71"/>
      <c r="MVS847" s="71"/>
      <c r="MVT847" s="71"/>
      <c r="MVU847" s="71"/>
      <c r="MVV847" s="71"/>
      <c r="MVW847" s="71"/>
      <c r="MVX847" s="72"/>
      <c r="MVY847" s="72"/>
      <c r="MVZ847" s="72"/>
      <c r="MWA847" s="72"/>
      <c r="MWB847" s="72"/>
      <c r="MWC847" s="72"/>
      <c r="MWD847" s="72"/>
      <c r="MWE847" s="72"/>
      <c r="MWF847" s="72"/>
      <c r="MWG847" s="71"/>
      <c r="MWH847" s="71"/>
      <c r="MWI847" s="71"/>
      <c r="MWJ847" s="71"/>
      <c r="MWK847" s="71"/>
      <c r="MWL847" s="71"/>
      <c r="MWM847" s="71"/>
      <c r="MWN847" s="72"/>
      <c r="MWO847" s="72"/>
      <c r="MWP847" s="72"/>
      <c r="MWQ847" s="72"/>
      <c r="MWR847" s="72"/>
      <c r="MWS847" s="72"/>
      <c r="MWT847" s="72"/>
      <c r="MWU847" s="72"/>
      <c r="MWV847" s="72"/>
      <c r="MWW847" s="71"/>
      <c r="MWX847" s="71"/>
      <c r="MWY847" s="71"/>
      <c r="MWZ847" s="71"/>
      <c r="MXA847" s="71"/>
      <c r="MXB847" s="71"/>
      <c r="MXC847" s="71"/>
      <c r="MXD847" s="72"/>
      <c r="MXE847" s="72"/>
      <c r="MXF847" s="72"/>
      <c r="MXG847" s="72"/>
      <c r="MXH847" s="72"/>
      <c r="MXI847" s="72"/>
      <c r="MXJ847" s="72"/>
      <c r="MXK847" s="72"/>
      <c r="MXL847" s="72"/>
      <c r="MXM847" s="71"/>
      <c r="MXN847" s="71"/>
      <c r="MXO847" s="71"/>
      <c r="MXP847" s="71"/>
      <c r="MXQ847" s="71"/>
      <c r="MXR847" s="71"/>
      <c r="MXS847" s="71"/>
      <c r="MXT847" s="72"/>
      <c r="MXU847" s="72"/>
      <c r="MXV847" s="72"/>
      <c r="MXW847" s="72"/>
      <c r="MXX847" s="72"/>
      <c r="MXY847" s="72"/>
      <c r="MXZ847" s="72"/>
      <c r="MYA847" s="72"/>
      <c r="MYB847" s="72"/>
      <c r="MYC847" s="71"/>
      <c r="MYD847" s="71"/>
      <c r="MYE847" s="71"/>
      <c r="MYF847" s="71"/>
      <c r="MYG847" s="71"/>
      <c r="MYH847" s="71"/>
      <c r="MYI847" s="71"/>
      <c r="MYJ847" s="72"/>
      <c r="MYK847" s="72"/>
      <c r="MYL847" s="72"/>
      <c r="MYM847" s="72"/>
      <c r="MYN847" s="72"/>
      <c r="MYO847" s="72"/>
      <c r="MYP847" s="72"/>
      <c r="MYQ847" s="72"/>
      <c r="MYR847" s="72"/>
      <c r="MYS847" s="71"/>
      <c r="MYT847" s="71"/>
      <c r="MYU847" s="71"/>
      <c r="MYV847" s="71"/>
      <c r="MYW847" s="71"/>
      <c r="MYX847" s="71"/>
      <c r="MYY847" s="71"/>
      <c r="MYZ847" s="72"/>
      <c r="MZA847" s="72"/>
      <c r="MZB847" s="72"/>
      <c r="MZC847" s="72"/>
      <c r="MZD847" s="72"/>
      <c r="MZE847" s="72"/>
      <c r="MZF847" s="72"/>
      <c r="MZG847" s="72"/>
      <c r="MZH847" s="72"/>
      <c r="MZI847" s="71"/>
      <c r="MZJ847" s="71"/>
      <c r="MZK847" s="71"/>
      <c r="MZL847" s="71"/>
      <c r="MZM847" s="71"/>
      <c r="MZN847" s="71"/>
      <c r="MZO847" s="71"/>
      <c r="MZP847" s="72"/>
      <c r="MZQ847" s="72"/>
      <c r="MZR847" s="72"/>
      <c r="MZS847" s="72"/>
      <c r="MZT847" s="72"/>
      <c r="MZU847" s="72"/>
      <c r="MZV847" s="72"/>
      <c r="MZW847" s="72"/>
      <c r="MZX847" s="72"/>
      <c r="MZY847" s="71"/>
      <c r="MZZ847" s="71"/>
      <c r="NAA847" s="71"/>
      <c r="NAB847" s="71"/>
      <c r="NAC847" s="71"/>
      <c r="NAD847" s="71"/>
      <c r="NAE847" s="71"/>
      <c r="NAF847" s="72"/>
      <c r="NAG847" s="72"/>
      <c r="NAH847" s="72"/>
      <c r="NAI847" s="72"/>
      <c r="NAJ847" s="72"/>
      <c r="NAK847" s="72"/>
      <c r="NAL847" s="72"/>
      <c r="NAM847" s="72"/>
      <c r="NAN847" s="72"/>
      <c r="NAO847" s="71"/>
      <c r="NAP847" s="71"/>
      <c r="NAQ847" s="71"/>
      <c r="NAR847" s="71"/>
      <c r="NAS847" s="71"/>
      <c r="NAT847" s="71"/>
      <c r="NAU847" s="71"/>
      <c r="NAV847" s="72"/>
      <c r="NAW847" s="72"/>
      <c r="NAX847" s="72"/>
      <c r="NAY847" s="72"/>
      <c r="NAZ847" s="72"/>
      <c r="NBA847" s="72"/>
      <c r="NBB847" s="72"/>
      <c r="NBC847" s="72"/>
      <c r="NBD847" s="72"/>
      <c r="NBE847" s="71"/>
      <c r="NBF847" s="71"/>
      <c r="NBG847" s="71"/>
      <c r="NBH847" s="71"/>
      <c r="NBI847" s="71"/>
      <c r="NBJ847" s="71"/>
      <c r="NBK847" s="71"/>
      <c r="NBL847" s="72"/>
      <c r="NBM847" s="72"/>
      <c r="NBN847" s="72"/>
      <c r="NBO847" s="72"/>
      <c r="NBP847" s="72"/>
      <c r="NBQ847" s="72"/>
      <c r="NBR847" s="72"/>
      <c r="NBS847" s="72"/>
      <c r="NBT847" s="72"/>
      <c r="NBU847" s="71"/>
      <c r="NBV847" s="71"/>
      <c r="NBW847" s="71"/>
      <c r="NBX847" s="71"/>
      <c r="NBY847" s="71"/>
      <c r="NBZ847" s="71"/>
      <c r="NCA847" s="71"/>
      <c r="NCB847" s="72"/>
      <c r="NCC847" s="72"/>
      <c r="NCD847" s="72"/>
      <c r="NCE847" s="72"/>
      <c r="NCF847" s="72"/>
      <c r="NCG847" s="72"/>
      <c r="NCH847" s="72"/>
      <c r="NCI847" s="72"/>
      <c r="NCJ847" s="72"/>
      <c r="NCK847" s="71"/>
      <c r="NCL847" s="71"/>
      <c r="NCM847" s="71"/>
      <c r="NCN847" s="71"/>
      <c r="NCO847" s="71"/>
      <c r="NCP847" s="71"/>
      <c r="NCQ847" s="71"/>
      <c r="NCR847" s="72"/>
      <c r="NCS847" s="72"/>
      <c r="NCT847" s="72"/>
      <c r="NCU847" s="72"/>
      <c r="NCV847" s="72"/>
      <c r="NCW847" s="72"/>
      <c r="NCX847" s="72"/>
      <c r="NCY847" s="72"/>
      <c r="NCZ847" s="72"/>
      <c r="NDA847" s="71"/>
      <c r="NDB847" s="71"/>
      <c r="NDC847" s="71"/>
      <c r="NDD847" s="71"/>
      <c r="NDE847" s="71"/>
      <c r="NDF847" s="71"/>
      <c r="NDG847" s="71"/>
      <c r="NDH847" s="72"/>
      <c r="NDI847" s="72"/>
      <c r="NDJ847" s="72"/>
      <c r="NDK847" s="72"/>
      <c r="NDL847" s="72"/>
      <c r="NDM847" s="72"/>
      <c r="NDN847" s="72"/>
      <c r="NDO847" s="72"/>
      <c r="NDP847" s="72"/>
      <c r="NDQ847" s="71"/>
      <c r="NDR847" s="71"/>
      <c r="NDS847" s="71"/>
      <c r="NDT847" s="71"/>
      <c r="NDU847" s="71"/>
      <c r="NDV847" s="71"/>
      <c r="NDW847" s="71"/>
      <c r="NDX847" s="72"/>
      <c r="NDY847" s="72"/>
      <c r="NDZ847" s="72"/>
      <c r="NEA847" s="72"/>
      <c r="NEB847" s="72"/>
      <c r="NEC847" s="72"/>
      <c r="NED847" s="72"/>
      <c r="NEE847" s="72"/>
      <c r="NEF847" s="72"/>
      <c r="NEG847" s="71"/>
      <c r="NEH847" s="71"/>
      <c r="NEI847" s="71"/>
      <c r="NEJ847" s="71"/>
      <c r="NEK847" s="71"/>
      <c r="NEL847" s="71"/>
      <c r="NEM847" s="71"/>
      <c r="NEN847" s="72"/>
      <c r="NEO847" s="72"/>
      <c r="NEP847" s="72"/>
      <c r="NEQ847" s="72"/>
      <c r="NER847" s="72"/>
      <c r="NES847" s="72"/>
      <c r="NET847" s="72"/>
      <c r="NEU847" s="72"/>
      <c r="NEV847" s="72"/>
      <c r="NEW847" s="71"/>
      <c r="NEX847" s="71"/>
      <c r="NEY847" s="71"/>
      <c r="NEZ847" s="71"/>
      <c r="NFA847" s="71"/>
      <c r="NFB847" s="71"/>
      <c r="NFC847" s="71"/>
      <c r="NFD847" s="72"/>
      <c r="NFE847" s="72"/>
      <c r="NFF847" s="72"/>
      <c r="NFG847" s="72"/>
      <c r="NFH847" s="72"/>
      <c r="NFI847" s="72"/>
      <c r="NFJ847" s="72"/>
      <c r="NFK847" s="72"/>
      <c r="NFL847" s="72"/>
      <c r="NFM847" s="71"/>
      <c r="NFN847" s="71"/>
      <c r="NFO847" s="71"/>
      <c r="NFP847" s="71"/>
      <c r="NFQ847" s="71"/>
      <c r="NFR847" s="71"/>
      <c r="NFS847" s="71"/>
      <c r="NFT847" s="72"/>
      <c r="NFU847" s="72"/>
      <c r="NFV847" s="72"/>
      <c r="NFW847" s="72"/>
      <c r="NFX847" s="72"/>
      <c r="NFY847" s="72"/>
      <c r="NFZ847" s="72"/>
      <c r="NGA847" s="72"/>
      <c r="NGB847" s="72"/>
      <c r="NGC847" s="71"/>
      <c r="NGD847" s="71"/>
      <c r="NGE847" s="71"/>
      <c r="NGF847" s="71"/>
      <c r="NGG847" s="71"/>
      <c r="NGH847" s="71"/>
      <c r="NGI847" s="71"/>
      <c r="NGJ847" s="72"/>
      <c r="NGK847" s="72"/>
      <c r="NGL847" s="72"/>
      <c r="NGM847" s="72"/>
      <c r="NGN847" s="72"/>
      <c r="NGO847" s="72"/>
      <c r="NGP847" s="72"/>
      <c r="NGQ847" s="72"/>
      <c r="NGR847" s="72"/>
      <c r="NGS847" s="71"/>
      <c r="NGT847" s="71"/>
      <c r="NGU847" s="71"/>
      <c r="NGV847" s="71"/>
      <c r="NGW847" s="71"/>
      <c r="NGX847" s="71"/>
      <c r="NGY847" s="71"/>
      <c r="NGZ847" s="72"/>
      <c r="NHA847" s="72"/>
      <c r="NHB847" s="72"/>
      <c r="NHC847" s="72"/>
      <c r="NHD847" s="72"/>
      <c r="NHE847" s="72"/>
      <c r="NHF847" s="72"/>
      <c r="NHG847" s="72"/>
      <c r="NHH847" s="72"/>
      <c r="NHI847" s="71"/>
      <c r="NHJ847" s="71"/>
      <c r="NHK847" s="71"/>
      <c r="NHL847" s="71"/>
      <c r="NHM847" s="71"/>
      <c r="NHN847" s="71"/>
      <c r="NHO847" s="71"/>
      <c r="NHP847" s="72"/>
      <c r="NHQ847" s="72"/>
      <c r="NHR847" s="72"/>
      <c r="NHS847" s="72"/>
      <c r="NHT847" s="72"/>
      <c r="NHU847" s="72"/>
      <c r="NHV847" s="72"/>
      <c r="NHW847" s="72"/>
      <c r="NHX847" s="72"/>
      <c r="NHY847" s="71"/>
      <c r="NHZ847" s="71"/>
      <c r="NIA847" s="71"/>
      <c r="NIB847" s="71"/>
      <c r="NIC847" s="71"/>
      <c r="NID847" s="71"/>
      <c r="NIE847" s="71"/>
      <c r="NIF847" s="72"/>
      <c r="NIG847" s="72"/>
      <c r="NIH847" s="72"/>
      <c r="NII847" s="72"/>
      <c r="NIJ847" s="72"/>
      <c r="NIK847" s="72"/>
      <c r="NIL847" s="72"/>
      <c r="NIM847" s="72"/>
      <c r="NIN847" s="72"/>
      <c r="NIO847" s="71"/>
      <c r="NIP847" s="71"/>
      <c r="NIQ847" s="71"/>
      <c r="NIR847" s="71"/>
      <c r="NIS847" s="71"/>
      <c r="NIT847" s="71"/>
      <c r="NIU847" s="71"/>
      <c r="NIV847" s="72"/>
      <c r="NIW847" s="72"/>
      <c r="NIX847" s="72"/>
      <c r="NIY847" s="72"/>
      <c r="NIZ847" s="72"/>
      <c r="NJA847" s="72"/>
      <c r="NJB847" s="72"/>
      <c r="NJC847" s="72"/>
      <c r="NJD847" s="72"/>
      <c r="NJE847" s="71"/>
      <c r="NJF847" s="71"/>
      <c r="NJG847" s="71"/>
      <c r="NJH847" s="71"/>
      <c r="NJI847" s="71"/>
      <c r="NJJ847" s="71"/>
      <c r="NJK847" s="71"/>
      <c r="NJL847" s="72"/>
      <c r="NJM847" s="72"/>
      <c r="NJN847" s="72"/>
      <c r="NJO847" s="72"/>
      <c r="NJP847" s="72"/>
      <c r="NJQ847" s="72"/>
      <c r="NJR847" s="72"/>
      <c r="NJS847" s="72"/>
      <c r="NJT847" s="72"/>
      <c r="NJU847" s="71"/>
      <c r="NJV847" s="71"/>
      <c r="NJW847" s="71"/>
      <c r="NJX847" s="71"/>
      <c r="NJY847" s="71"/>
      <c r="NJZ847" s="71"/>
      <c r="NKA847" s="71"/>
      <c r="NKB847" s="72"/>
      <c r="NKC847" s="72"/>
      <c r="NKD847" s="72"/>
      <c r="NKE847" s="72"/>
      <c r="NKF847" s="72"/>
      <c r="NKG847" s="72"/>
      <c r="NKH847" s="72"/>
      <c r="NKI847" s="72"/>
      <c r="NKJ847" s="72"/>
      <c r="NKK847" s="71"/>
      <c r="NKL847" s="71"/>
      <c r="NKM847" s="71"/>
      <c r="NKN847" s="71"/>
      <c r="NKO847" s="71"/>
      <c r="NKP847" s="71"/>
      <c r="NKQ847" s="71"/>
      <c r="NKR847" s="72"/>
      <c r="NKS847" s="72"/>
      <c r="NKT847" s="72"/>
      <c r="NKU847" s="72"/>
      <c r="NKV847" s="72"/>
      <c r="NKW847" s="72"/>
      <c r="NKX847" s="72"/>
      <c r="NKY847" s="72"/>
      <c r="NKZ847" s="72"/>
      <c r="NLA847" s="71"/>
      <c r="NLB847" s="71"/>
      <c r="NLC847" s="71"/>
      <c r="NLD847" s="71"/>
      <c r="NLE847" s="71"/>
      <c r="NLF847" s="71"/>
      <c r="NLG847" s="71"/>
      <c r="NLH847" s="72"/>
      <c r="NLI847" s="72"/>
      <c r="NLJ847" s="72"/>
      <c r="NLK847" s="72"/>
      <c r="NLL847" s="72"/>
      <c r="NLM847" s="72"/>
      <c r="NLN847" s="72"/>
      <c r="NLO847" s="72"/>
      <c r="NLP847" s="72"/>
      <c r="NLQ847" s="71"/>
      <c r="NLR847" s="71"/>
      <c r="NLS847" s="71"/>
      <c r="NLT847" s="71"/>
      <c r="NLU847" s="71"/>
      <c r="NLV847" s="71"/>
      <c r="NLW847" s="71"/>
      <c r="NLX847" s="72"/>
      <c r="NLY847" s="72"/>
      <c r="NLZ847" s="72"/>
      <c r="NMA847" s="72"/>
      <c r="NMB847" s="72"/>
      <c r="NMC847" s="72"/>
      <c r="NMD847" s="72"/>
      <c r="NME847" s="72"/>
      <c r="NMF847" s="72"/>
      <c r="NMG847" s="71"/>
      <c r="NMH847" s="71"/>
      <c r="NMI847" s="71"/>
      <c r="NMJ847" s="71"/>
      <c r="NMK847" s="71"/>
      <c r="NML847" s="71"/>
      <c r="NMM847" s="71"/>
      <c r="NMN847" s="72"/>
      <c r="NMO847" s="72"/>
      <c r="NMP847" s="72"/>
      <c r="NMQ847" s="72"/>
      <c r="NMR847" s="72"/>
      <c r="NMS847" s="72"/>
      <c r="NMT847" s="72"/>
      <c r="NMU847" s="72"/>
      <c r="NMV847" s="72"/>
      <c r="NMW847" s="71"/>
      <c r="NMX847" s="71"/>
      <c r="NMY847" s="71"/>
      <c r="NMZ847" s="71"/>
      <c r="NNA847" s="71"/>
      <c r="NNB847" s="71"/>
      <c r="NNC847" s="71"/>
      <c r="NND847" s="72"/>
      <c r="NNE847" s="72"/>
      <c r="NNF847" s="72"/>
      <c r="NNG847" s="72"/>
      <c r="NNH847" s="72"/>
      <c r="NNI847" s="72"/>
      <c r="NNJ847" s="72"/>
      <c r="NNK847" s="72"/>
      <c r="NNL847" s="72"/>
      <c r="NNM847" s="71"/>
      <c r="NNN847" s="71"/>
      <c r="NNO847" s="71"/>
      <c r="NNP847" s="71"/>
      <c r="NNQ847" s="71"/>
      <c r="NNR847" s="71"/>
      <c r="NNS847" s="71"/>
      <c r="NNT847" s="72"/>
      <c r="NNU847" s="72"/>
      <c r="NNV847" s="72"/>
      <c r="NNW847" s="72"/>
      <c r="NNX847" s="72"/>
      <c r="NNY847" s="72"/>
      <c r="NNZ847" s="72"/>
      <c r="NOA847" s="72"/>
      <c r="NOB847" s="72"/>
      <c r="NOC847" s="71"/>
      <c r="NOD847" s="71"/>
      <c r="NOE847" s="71"/>
      <c r="NOF847" s="71"/>
      <c r="NOG847" s="71"/>
      <c r="NOH847" s="71"/>
      <c r="NOI847" s="71"/>
      <c r="NOJ847" s="72"/>
      <c r="NOK847" s="72"/>
      <c r="NOL847" s="72"/>
      <c r="NOM847" s="72"/>
      <c r="NON847" s="72"/>
      <c r="NOO847" s="72"/>
      <c r="NOP847" s="72"/>
      <c r="NOQ847" s="72"/>
      <c r="NOR847" s="72"/>
      <c r="NOS847" s="71"/>
      <c r="NOT847" s="71"/>
      <c r="NOU847" s="71"/>
      <c r="NOV847" s="71"/>
      <c r="NOW847" s="71"/>
      <c r="NOX847" s="71"/>
      <c r="NOY847" s="71"/>
      <c r="NOZ847" s="72"/>
      <c r="NPA847" s="72"/>
      <c r="NPB847" s="72"/>
      <c r="NPC847" s="72"/>
      <c r="NPD847" s="72"/>
      <c r="NPE847" s="72"/>
      <c r="NPF847" s="72"/>
      <c r="NPG847" s="72"/>
      <c r="NPH847" s="72"/>
      <c r="NPI847" s="71"/>
      <c r="NPJ847" s="71"/>
      <c r="NPK847" s="71"/>
      <c r="NPL847" s="71"/>
      <c r="NPM847" s="71"/>
      <c r="NPN847" s="71"/>
      <c r="NPO847" s="71"/>
      <c r="NPP847" s="72"/>
      <c r="NPQ847" s="72"/>
      <c r="NPR847" s="72"/>
      <c r="NPS847" s="72"/>
      <c r="NPT847" s="72"/>
      <c r="NPU847" s="72"/>
      <c r="NPV847" s="72"/>
      <c r="NPW847" s="72"/>
      <c r="NPX847" s="72"/>
      <c r="NPY847" s="71"/>
      <c r="NPZ847" s="71"/>
      <c r="NQA847" s="71"/>
      <c r="NQB847" s="71"/>
      <c r="NQC847" s="71"/>
      <c r="NQD847" s="71"/>
      <c r="NQE847" s="71"/>
      <c r="NQF847" s="72"/>
      <c r="NQG847" s="72"/>
      <c r="NQH847" s="72"/>
      <c r="NQI847" s="72"/>
      <c r="NQJ847" s="72"/>
      <c r="NQK847" s="72"/>
      <c r="NQL847" s="72"/>
      <c r="NQM847" s="72"/>
      <c r="NQN847" s="72"/>
      <c r="NQO847" s="71"/>
      <c r="NQP847" s="71"/>
      <c r="NQQ847" s="71"/>
      <c r="NQR847" s="71"/>
      <c r="NQS847" s="71"/>
      <c r="NQT847" s="71"/>
      <c r="NQU847" s="71"/>
      <c r="NQV847" s="72"/>
      <c r="NQW847" s="72"/>
      <c r="NQX847" s="72"/>
      <c r="NQY847" s="72"/>
      <c r="NQZ847" s="72"/>
      <c r="NRA847" s="72"/>
      <c r="NRB847" s="72"/>
      <c r="NRC847" s="72"/>
      <c r="NRD847" s="72"/>
      <c r="NRE847" s="71"/>
      <c r="NRF847" s="71"/>
      <c r="NRG847" s="71"/>
      <c r="NRH847" s="71"/>
      <c r="NRI847" s="71"/>
      <c r="NRJ847" s="71"/>
      <c r="NRK847" s="71"/>
      <c r="NRL847" s="72"/>
      <c r="NRM847" s="72"/>
      <c r="NRN847" s="72"/>
      <c r="NRO847" s="72"/>
      <c r="NRP847" s="72"/>
      <c r="NRQ847" s="72"/>
      <c r="NRR847" s="72"/>
      <c r="NRS847" s="72"/>
      <c r="NRT847" s="72"/>
      <c r="NRU847" s="71"/>
      <c r="NRV847" s="71"/>
      <c r="NRW847" s="71"/>
      <c r="NRX847" s="71"/>
      <c r="NRY847" s="71"/>
      <c r="NRZ847" s="71"/>
      <c r="NSA847" s="71"/>
      <c r="NSB847" s="72"/>
      <c r="NSC847" s="72"/>
      <c r="NSD847" s="72"/>
      <c r="NSE847" s="72"/>
      <c r="NSF847" s="72"/>
      <c r="NSG847" s="72"/>
      <c r="NSH847" s="72"/>
      <c r="NSI847" s="72"/>
      <c r="NSJ847" s="72"/>
      <c r="NSK847" s="71"/>
      <c r="NSL847" s="71"/>
      <c r="NSM847" s="71"/>
      <c r="NSN847" s="71"/>
      <c r="NSO847" s="71"/>
      <c r="NSP847" s="71"/>
      <c r="NSQ847" s="71"/>
      <c r="NSR847" s="72"/>
      <c r="NSS847" s="72"/>
      <c r="NST847" s="72"/>
      <c r="NSU847" s="72"/>
      <c r="NSV847" s="72"/>
      <c r="NSW847" s="72"/>
      <c r="NSX847" s="72"/>
      <c r="NSY847" s="72"/>
      <c r="NSZ847" s="72"/>
      <c r="NTA847" s="71"/>
      <c r="NTB847" s="71"/>
      <c r="NTC847" s="71"/>
      <c r="NTD847" s="71"/>
      <c r="NTE847" s="71"/>
      <c r="NTF847" s="71"/>
      <c r="NTG847" s="71"/>
      <c r="NTH847" s="72"/>
      <c r="NTI847" s="72"/>
      <c r="NTJ847" s="72"/>
      <c r="NTK847" s="72"/>
      <c r="NTL847" s="72"/>
      <c r="NTM847" s="72"/>
      <c r="NTN847" s="72"/>
      <c r="NTO847" s="72"/>
      <c r="NTP847" s="72"/>
      <c r="NTQ847" s="71"/>
      <c r="NTR847" s="71"/>
      <c r="NTS847" s="71"/>
      <c r="NTT847" s="71"/>
      <c r="NTU847" s="71"/>
      <c r="NTV847" s="71"/>
      <c r="NTW847" s="71"/>
      <c r="NTX847" s="72"/>
      <c r="NTY847" s="72"/>
      <c r="NTZ847" s="72"/>
      <c r="NUA847" s="72"/>
      <c r="NUB847" s="72"/>
      <c r="NUC847" s="72"/>
      <c r="NUD847" s="72"/>
      <c r="NUE847" s="72"/>
      <c r="NUF847" s="72"/>
      <c r="NUG847" s="71"/>
      <c r="NUH847" s="71"/>
      <c r="NUI847" s="71"/>
      <c r="NUJ847" s="71"/>
      <c r="NUK847" s="71"/>
      <c r="NUL847" s="71"/>
      <c r="NUM847" s="71"/>
      <c r="NUN847" s="72"/>
      <c r="NUO847" s="72"/>
      <c r="NUP847" s="72"/>
      <c r="NUQ847" s="72"/>
      <c r="NUR847" s="72"/>
      <c r="NUS847" s="72"/>
      <c r="NUT847" s="72"/>
      <c r="NUU847" s="72"/>
      <c r="NUV847" s="72"/>
      <c r="NUW847" s="71"/>
      <c r="NUX847" s="71"/>
      <c r="NUY847" s="71"/>
      <c r="NUZ847" s="71"/>
      <c r="NVA847" s="71"/>
      <c r="NVB847" s="71"/>
      <c r="NVC847" s="71"/>
      <c r="NVD847" s="72"/>
      <c r="NVE847" s="72"/>
      <c r="NVF847" s="72"/>
      <c r="NVG847" s="72"/>
      <c r="NVH847" s="72"/>
      <c r="NVI847" s="72"/>
      <c r="NVJ847" s="72"/>
      <c r="NVK847" s="72"/>
      <c r="NVL847" s="72"/>
      <c r="NVM847" s="71"/>
      <c r="NVN847" s="71"/>
      <c r="NVO847" s="71"/>
      <c r="NVP847" s="71"/>
      <c r="NVQ847" s="71"/>
      <c r="NVR847" s="71"/>
      <c r="NVS847" s="71"/>
      <c r="NVT847" s="72"/>
      <c r="NVU847" s="72"/>
      <c r="NVV847" s="72"/>
      <c r="NVW847" s="72"/>
      <c r="NVX847" s="72"/>
      <c r="NVY847" s="72"/>
      <c r="NVZ847" s="72"/>
      <c r="NWA847" s="72"/>
      <c r="NWB847" s="72"/>
      <c r="NWC847" s="71"/>
      <c r="NWD847" s="71"/>
      <c r="NWE847" s="71"/>
      <c r="NWF847" s="71"/>
      <c r="NWG847" s="71"/>
      <c r="NWH847" s="71"/>
      <c r="NWI847" s="71"/>
      <c r="NWJ847" s="72"/>
      <c r="NWK847" s="72"/>
      <c r="NWL847" s="72"/>
      <c r="NWM847" s="72"/>
      <c r="NWN847" s="72"/>
      <c r="NWO847" s="72"/>
      <c r="NWP847" s="72"/>
      <c r="NWQ847" s="72"/>
      <c r="NWR847" s="72"/>
      <c r="NWS847" s="71"/>
      <c r="NWT847" s="71"/>
      <c r="NWU847" s="71"/>
      <c r="NWV847" s="71"/>
      <c r="NWW847" s="71"/>
      <c r="NWX847" s="71"/>
      <c r="NWY847" s="71"/>
      <c r="NWZ847" s="72"/>
      <c r="NXA847" s="72"/>
      <c r="NXB847" s="72"/>
      <c r="NXC847" s="72"/>
      <c r="NXD847" s="72"/>
      <c r="NXE847" s="72"/>
      <c r="NXF847" s="72"/>
      <c r="NXG847" s="72"/>
      <c r="NXH847" s="72"/>
      <c r="NXI847" s="71"/>
      <c r="NXJ847" s="71"/>
      <c r="NXK847" s="71"/>
      <c r="NXL847" s="71"/>
      <c r="NXM847" s="71"/>
      <c r="NXN847" s="71"/>
      <c r="NXO847" s="71"/>
      <c r="NXP847" s="72"/>
      <c r="NXQ847" s="72"/>
      <c r="NXR847" s="72"/>
      <c r="NXS847" s="72"/>
      <c r="NXT847" s="72"/>
      <c r="NXU847" s="72"/>
      <c r="NXV847" s="72"/>
      <c r="NXW847" s="72"/>
      <c r="NXX847" s="72"/>
      <c r="NXY847" s="71"/>
      <c r="NXZ847" s="71"/>
      <c r="NYA847" s="71"/>
      <c r="NYB847" s="71"/>
      <c r="NYC847" s="71"/>
      <c r="NYD847" s="71"/>
      <c r="NYE847" s="71"/>
      <c r="NYF847" s="72"/>
      <c r="NYG847" s="72"/>
      <c r="NYH847" s="72"/>
      <c r="NYI847" s="72"/>
      <c r="NYJ847" s="72"/>
      <c r="NYK847" s="72"/>
      <c r="NYL847" s="72"/>
      <c r="NYM847" s="72"/>
      <c r="NYN847" s="72"/>
      <c r="NYO847" s="71"/>
      <c r="NYP847" s="71"/>
      <c r="NYQ847" s="71"/>
      <c r="NYR847" s="71"/>
      <c r="NYS847" s="71"/>
      <c r="NYT847" s="71"/>
      <c r="NYU847" s="71"/>
      <c r="NYV847" s="72"/>
      <c r="NYW847" s="72"/>
      <c r="NYX847" s="72"/>
      <c r="NYY847" s="72"/>
      <c r="NYZ847" s="72"/>
      <c r="NZA847" s="72"/>
      <c r="NZB847" s="72"/>
      <c r="NZC847" s="72"/>
      <c r="NZD847" s="72"/>
      <c r="NZE847" s="71"/>
      <c r="NZF847" s="71"/>
      <c r="NZG847" s="71"/>
      <c r="NZH847" s="71"/>
      <c r="NZI847" s="71"/>
      <c r="NZJ847" s="71"/>
      <c r="NZK847" s="71"/>
      <c r="NZL847" s="72"/>
      <c r="NZM847" s="72"/>
      <c r="NZN847" s="72"/>
      <c r="NZO847" s="72"/>
      <c r="NZP847" s="72"/>
      <c r="NZQ847" s="72"/>
      <c r="NZR847" s="72"/>
      <c r="NZS847" s="72"/>
      <c r="NZT847" s="72"/>
      <c r="NZU847" s="71"/>
      <c r="NZV847" s="71"/>
      <c r="NZW847" s="71"/>
      <c r="NZX847" s="71"/>
      <c r="NZY847" s="71"/>
      <c r="NZZ847" s="71"/>
      <c r="OAA847" s="71"/>
      <c r="OAB847" s="72"/>
      <c r="OAC847" s="72"/>
      <c r="OAD847" s="72"/>
      <c r="OAE847" s="72"/>
      <c r="OAF847" s="72"/>
      <c r="OAG847" s="72"/>
      <c r="OAH847" s="72"/>
      <c r="OAI847" s="72"/>
      <c r="OAJ847" s="72"/>
      <c r="OAK847" s="71"/>
      <c r="OAL847" s="71"/>
      <c r="OAM847" s="71"/>
      <c r="OAN847" s="71"/>
      <c r="OAO847" s="71"/>
      <c r="OAP847" s="71"/>
      <c r="OAQ847" s="71"/>
      <c r="OAR847" s="72"/>
      <c r="OAS847" s="72"/>
      <c r="OAT847" s="72"/>
      <c r="OAU847" s="72"/>
      <c r="OAV847" s="72"/>
      <c r="OAW847" s="72"/>
      <c r="OAX847" s="72"/>
      <c r="OAY847" s="72"/>
      <c r="OAZ847" s="72"/>
      <c r="OBA847" s="71"/>
      <c r="OBB847" s="71"/>
      <c r="OBC847" s="71"/>
      <c r="OBD847" s="71"/>
      <c r="OBE847" s="71"/>
      <c r="OBF847" s="71"/>
      <c r="OBG847" s="71"/>
      <c r="OBH847" s="72"/>
      <c r="OBI847" s="72"/>
      <c r="OBJ847" s="72"/>
      <c r="OBK847" s="72"/>
      <c r="OBL847" s="72"/>
      <c r="OBM847" s="72"/>
      <c r="OBN847" s="72"/>
      <c r="OBO847" s="72"/>
      <c r="OBP847" s="72"/>
      <c r="OBQ847" s="71"/>
      <c r="OBR847" s="71"/>
      <c r="OBS847" s="71"/>
      <c r="OBT847" s="71"/>
      <c r="OBU847" s="71"/>
      <c r="OBV847" s="71"/>
      <c r="OBW847" s="71"/>
      <c r="OBX847" s="72"/>
      <c r="OBY847" s="72"/>
      <c r="OBZ847" s="72"/>
      <c r="OCA847" s="72"/>
      <c r="OCB847" s="72"/>
      <c r="OCC847" s="72"/>
      <c r="OCD847" s="72"/>
      <c r="OCE847" s="72"/>
      <c r="OCF847" s="72"/>
      <c r="OCG847" s="71"/>
      <c r="OCH847" s="71"/>
      <c r="OCI847" s="71"/>
      <c r="OCJ847" s="71"/>
      <c r="OCK847" s="71"/>
      <c r="OCL847" s="71"/>
      <c r="OCM847" s="71"/>
      <c r="OCN847" s="72"/>
      <c r="OCO847" s="72"/>
      <c r="OCP847" s="72"/>
      <c r="OCQ847" s="72"/>
      <c r="OCR847" s="72"/>
      <c r="OCS847" s="72"/>
      <c r="OCT847" s="72"/>
      <c r="OCU847" s="72"/>
      <c r="OCV847" s="72"/>
      <c r="OCW847" s="71"/>
      <c r="OCX847" s="71"/>
      <c r="OCY847" s="71"/>
      <c r="OCZ847" s="71"/>
      <c r="ODA847" s="71"/>
      <c r="ODB847" s="71"/>
      <c r="ODC847" s="71"/>
      <c r="ODD847" s="72"/>
      <c r="ODE847" s="72"/>
      <c r="ODF847" s="72"/>
      <c r="ODG847" s="72"/>
      <c r="ODH847" s="72"/>
      <c r="ODI847" s="72"/>
      <c r="ODJ847" s="72"/>
      <c r="ODK847" s="72"/>
      <c r="ODL847" s="72"/>
      <c r="ODM847" s="71"/>
      <c r="ODN847" s="71"/>
      <c r="ODO847" s="71"/>
      <c r="ODP847" s="71"/>
      <c r="ODQ847" s="71"/>
      <c r="ODR847" s="71"/>
      <c r="ODS847" s="71"/>
      <c r="ODT847" s="72"/>
      <c r="ODU847" s="72"/>
      <c r="ODV847" s="72"/>
      <c r="ODW847" s="72"/>
      <c r="ODX847" s="72"/>
      <c r="ODY847" s="72"/>
      <c r="ODZ847" s="72"/>
      <c r="OEA847" s="72"/>
      <c r="OEB847" s="72"/>
      <c r="OEC847" s="71"/>
      <c r="OED847" s="71"/>
      <c r="OEE847" s="71"/>
      <c r="OEF847" s="71"/>
      <c r="OEG847" s="71"/>
      <c r="OEH847" s="71"/>
      <c r="OEI847" s="71"/>
      <c r="OEJ847" s="72"/>
      <c r="OEK847" s="72"/>
      <c r="OEL847" s="72"/>
      <c r="OEM847" s="72"/>
      <c r="OEN847" s="72"/>
      <c r="OEO847" s="72"/>
      <c r="OEP847" s="72"/>
      <c r="OEQ847" s="72"/>
      <c r="OER847" s="72"/>
      <c r="OES847" s="71"/>
      <c r="OET847" s="71"/>
      <c r="OEU847" s="71"/>
      <c r="OEV847" s="71"/>
      <c r="OEW847" s="71"/>
      <c r="OEX847" s="71"/>
      <c r="OEY847" s="71"/>
      <c r="OEZ847" s="72"/>
      <c r="OFA847" s="72"/>
      <c r="OFB847" s="72"/>
      <c r="OFC847" s="72"/>
      <c r="OFD847" s="72"/>
      <c r="OFE847" s="72"/>
      <c r="OFF847" s="72"/>
      <c r="OFG847" s="72"/>
      <c r="OFH847" s="72"/>
      <c r="OFI847" s="71"/>
      <c r="OFJ847" s="71"/>
      <c r="OFK847" s="71"/>
      <c r="OFL847" s="71"/>
      <c r="OFM847" s="71"/>
      <c r="OFN847" s="71"/>
      <c r="OFO847" s="71"/>
      <c r="OFP847" s="72"/>
      <c r="OFQ847" s="72"/>
      <c r="OFR847" s="72"/>
      <c r="OFS847" s="72"/>
      <c r="OFT847" s="72"/>
      <c r="OFU847" s="72"/>
      <c r="OFV847" s="72"/>
      <c r="OFW847" s="72"/>
      <c r="OFX847" s="72"/>
      <c r="OFY847" s="71"/>
      <c r="OFZ847" s="71"/>
      <c r="OGA847" s="71"/>
      <c r="OGB847" s="71"/>
      <c r="OGC847" s="71"/>
      <c r="OGD847" s="71"/>
      <c r="OGE847" s="71"/>
      <c r="OGF847" s="72"/>
      <c r="OGG847" s="72"/>
      <c r="OGH847" s="72"/>
      <c r="OGI847" s="72"/>
      <c r="OGJ847" s="72"/>
      <c r="OGK847" s="72"/>
      <c r="OGL847" s="72"/>
      <c r="OGM847" s="72"/>
      <c r="OGN847" s="72"/>
      <c r="OGO847" s="71"/>
      <c r="OGP847" s="71"/>
      <c r="OGQ847" s="71"/>
      <c r="OGR847" s="71"/>
      <c r="OGS847" s="71"/>
      <c r="OGT847" s="71"/>
      <c r="OGU847" s="71"/>
      <c r="OGV847" s="72"/>
      <c r="OGW847" s="72"/>
      <c r="OGX847" s="72"/>
      <c r="OGY847" s="72"/>
      <c r="OGZ847" s="72"/>
      <c r="OHA847" s="72"/>
      <c r="OHB847" s="72"/>
      <c r="OHC847" s="72"/>
      <c r="OHD847" s="72"/>
      <c r="OHE847" s="71"/>
      <c r="OHF847" s="71"/>
      <c r="OHG847" s="71"/>
      <c r="OHH847" s="71"/>
      <c r="OHI847" s="71"/>
      <c r="OHJ847" s="71"/>
      <c r="OHK847" s="71"/>
      <c r="OHL847" s="72"/>
      <c r="OHM847" s="72"/>
      <c r="OHN847" s="72"/>
      <c r="OHO847" s="72"/>
      <c r="OHP847" s="72"/>
      <c r="OHQ847" s="72"/>
      <c r="OHR847" s="72"/>
      <c r="OHS847" s="72"/>
      <c r="OHT847" s="72"/>
      <c r="OHU847" s="71"/>
      <c r="OHV847" s="71"/>
      <c r="OHW847" s="71"/>
      <c r="OHX847" s="71"/>
      <c r="OHY847" s="71"/>
      <c r="OHZ847" s="71"/>
      <c r="OIA847" s="71"/>
      <c r="OIB847" s="72"/>
      <c r="OIC847" s="72"/>
      <c r="OID847" s="72"/>
      <c r="OIE847" s="72"/>
      <c r="OIF847" s="72"/>
      <c r="OIG847" s="72"/>
      <c r="OIH847" s="72"/>
      <c r="OII847" s="72"/>
      <c r="OIJ847" s="72"/>
      <c r="OIK847" s="71"/>
      <c r="OIL847" s="71"/>
      <c r="OIM847" s="71"/>
      <c r="OIN847" s="71"/>
      <c r="OIO847" s="71"/>
      <c r="OIP847" s="71"/>
      <c r="OIQ847" s="71"/>
      <c r="OIR847" s="72"/>
      <c r="OIS847" s="72"/>
      <c r="OIT847" s="72"/>
      <c r="OIU847" s="72"/>
      <c r="OIV847" s="72"/>
      <c r="OIW847" s="72"/>
      <c r="OIX847" s="72"/>
      <c r="OIY847" s="72"/>
      <c r="OIZ847" s="72"/>
      <c r="OJA847" s="71"/>
      <c r="OJB847" s="71"/>
      <c r="OJC847" s="71"/>
      <c r="OJD847" s="71"/>
      <c r="OJE847" s="71"/>
      <c r="OJF847" s="71"/>
      <c r="OJG847" s="71"/>
      <c r="OJH847" s="72"/>
      <c r="OJI847" s="72"/>
      <c r="OJJ847" s="72"/>
      <c r="OJK847" s="72"/>
      <c r="OJL847" s="72"/>
      <c r="OJM847" s="72"/>
      <c r="OJN847" s="72"/>
      <c r="OJO847" s="72"/>
      <c r="OJP847" s="72"/>
      <c r="OJQ847" s="71"/>
      <c r="OJR847" s="71"/>
      <c r="OJS847" s="71"/>
      <c r="OJT847" s="71"/>
      <c r="OJU847" s="71"/>
      <c r="OJV847" s="71"/>
      <c r="OJW847" s="71"/>
      <c r="OJX847" s="72"/>
      <c r="OJY847" s="72"/>
      <c r="OJZ847" s="72"/>
      <c r="OKA847" s="72"/>
      <c r="OKB847" s="72"/>
      <c r="OKC847" s="72"/>
      <c r="OKD847" s="72"/>
      <c r="OKE847" s="72"/>
      <c r="OKF847" s="72"/>
      <c r="OKG847" s="71"/>
      <c r="OKH847" s="71"/>
      <c r="OKI847" s="71"/>
      <c r="OKJ847" s="71"/>
      <c r="OKK847" s="71"/>
      <c r="OKL847" s="71"/>
      <c r="OKM847" s="71"/>
      <c r="OKN847" s="72"/>
      <c r="OKO847" s="72"/>
      <c r="OKP847" s="72"/>
      <c r="OKQ847" s="72"/>
      <c r="OKR847" s="72"/>
      <c r="OKS847" s="72"/>
      <c r="OKT847" s="72"/>
      <c r="OKU847" s="72"/>
      <c r="OKV847" s="72"/>
      <c r="OKW847" s="71"/>
      <c r="OKX847" s="71"/>
      <c r="OKY847" s="71"/>
      <c r="OKZ847" s="71"/>
      <c r="OLA847" s="71"/>
      <c r="OLB847" s="71"/>
      <c r="OLC847" s="71"/>
      <c r="OLD847" s="72"/>
      <c r="OLE847" s="72"/>
      <c r="OLF847" s="72"/>
      <c r="OLG847" s="72"/>
      <c r="OLH847" s="72"/>
      <c r="OLI847" s="72"/>
      <c r="OLJ847" s="72"/>
      <c r="OLK847" s="72"/>
      <c r="OLL847" s="72"/>
      <c r="OLM847" s="71"/>
      <c r="OLN847" s="71"/>
      <c r="OLO847" s="71"/>
      <c r="OLP847" s="71"/>
      <c r="OLQ847" s="71"/>
      <c r="OLR847" s="71"/>
      <c r="OLS847" s="71"/>
      <c r="OLT847" s="72"/>
      <c r="OLU847" s="72"/>
      <c r="OLV847" s="72"/>
      <c r="OLW847" s="72"/>
      <c r="OLX847" s="72"/>
      <c r="OLY847" s="72"/>
      <c r="OLZ847" s="72"/>
      <c r="OMA847" s="72"/>
      <c r="OMB847" s="72"/>
      <c r="OMC847" s="71"/>
      <c r="OMD847" s="71"/>
      <c r="OME847" s="71"/>
      <c r="OMF847" s="71"/>
      <c r="OMG847" s="71"/>
      <c r="OMH847" s="71"/>
      <c r="OMI847" s="71"/>
      <c r="OMJ847" s="72"/>
      <c r="OMK847" s="72"/>
      <c r="OML847" s="72"/>
      <c r="OMM847" s="72"/>
      <c r="OMN847" s="72"/>
      <c r="OMO847" s="72"/>
      <c r="OMP847" s="72"/>
      <c r="OMQ847" s="72"/>
      <c r="OMR847" s="72"/>
      <c r="OMS847" s="71"/>
      <c r="OMT847" s="71"/>
      <c r="OMU847" s="71"/>
      <c r="OMV847" s="71"/>
      <c r="OMW847" s="71"/>
      <c r="OMX847" s="71"/>
      <c r="OMY847" s="71"/>
      <c r="OMZ847" s="72"/>
      <c r="ONA847" s="72"/>
      <c r="ONB847" s="72"/>
      <c r="ONC847" s="72"/>
      <c r="OND847" s="72"/>
      <c r="ONE847" s="72"/>
      <c r="ONF847" s="72"/>
      <c r="ONG847" s="72"/>
      <c r="ONH847" s="72"/>
      <c r="ONI847" s="71"/>
      <c r="ONJ847" s="71"/>
      <c r="ONK847" s="71"/>
      <c r="ONL847" s="71"/>
      <c r="ONM847" s="71"/>
      <c r="ONN847" s="71"/>
      <c r="ONO847" s="71"/>
      <c r="ONP847" s="72"/>
      <c r="ONQ847" s="72"/>
      <c r="ONR847" s="72"/>
      <c r="ONS847" s="72"/>
      <c r="ONT847" s="72"/>
      <c r="ONU847" s="72"/>
      <c r="ONV847" s="72"/>
      <c r="ONW847" s="72"/>
      <c r="ONX847" s="72"/>
      <c r="ONY847" s="71"/>
      <c r="ONZ847" s="71"/>
      <c r="OOA847" s="71"/>
      <c r="OOB847" s="71"/>
      <c r="OOC847" s="71"/>
      <c r="OOD847" s="71"/>
      <c r="OOE847" s="71"/>
      <c r="OOF847" s="72"/>
      <c r="OOG847" s="72"/>
      <c r="OOH847" s="72"/>
      <c r="OOI847" s="72"/>
      <c r="OOJ847" s="72"/>
      <c r="OOK847" s="72"/>
      <c r="OOL847" s="72"/>
      <c r="OOM847" s="72"/>
      <c r="OON847" s="72"/>
      <c r="OOO847" s="71"/>
      <c r="OOP847" s="71"/>
      <c r="OOQ847" s="71"/>
      <c r="OOR847" s="71"/>
      <c r="OOS847" s="71"/>
      <c r="OOT847" s="71"/>
      <c r="OOU847" s="71"/>
      <c r="OOV847" s="72"/>
      <c r="OOW847" s="72"/>
      <c r="OOX847" s="72"/>
      <c r="OOY847" s="72"/>
      <c r="OOZ847" s="72"/>
      <c r="OPA847" s="72"/>
      <c r="OPB847" s="72"/>
      <c r="OPC847" s="72"/>
      <c r="OPD847" s="72"/>
      <c r="OPE847" s="71"/>
      <c r="OPF847" s="71"/>
      <c r="OPG847" s="71"/>
      <c r="OPH847" s="71"/>
      <c r="OPI847" s="71"/>
      <c r="OPJ847" s="71"/>
      <c r="OPK847" s="71"/>
      <c r="OPL847" s="72"/>
      <c r="OPM847" s="72"/>
      <c r="OPN847" s="72"/>
      <c r="OPO847" s="72"/>
      <c r="OPP847" s="72"/>
      <c r="OPQ847" s="72"/>
      <c r="OPR847" s="72"/>
      <c r="OPS847" s="72"/>
      <c r="OPT847" s="72"/>
      <c r="OPU847" s="71"/>
      <c r="OPV847" s="71"/>
      <c r="OPW847" s="71"/>
      <c r="OPX847" s="71"/>
      <c r="OPY847" s="71"/>
      <c r="OPZ847" s="71"/>
      <c r="OQA847" s="71"/>
      <c r="OQB847" s="72"/>
      <c r="OQC847" s="72"/>
      <c r="OQD847" s="72"/>
      <c r="OQE847" s="72"/>
      <c r="OQF847" s="72"/>
      <c r="OQG847" s="72"/>
      <c r="OQH847" s="72"/>
      <c r="OQI847" s="72"/>
      <c r="OQJ847" s="72"/>
      <c r="OQK847" s="71"/>
      <c r="OQL847" s="71"/>
      <c r="OQM847" s="71"/>
      <c r="OQN847" s="71"/>
      <c r="OQO847" s="71"/>
      <c r="OQP847" s="71"/>
      <c r="OQQ847" s="71"/>
      <c r="OQR847" s="72"/>
      <c r="OQS847" s="72"/>
      <c r="OQT847" s="72"/>
      <c r="OQU847" s="72"/>
      <c r="OQV847" s="72"/>
      <c r="OQW847" s="72"/>
      <c r="OQX847" s="72"/>
      <c r="OQY847" s="72"/>
      <c r="OQZ847" s="72"/>
      <c r="ORA847" s="71"/>
      <c r="ORB847" s="71"/>
      <c r="ORC847" s="71"/>
      <c r="ORD847" s="71"/>
      <c r="ORE847" s="71"/>
      <c r="ORF847" s="71"/>
      <c r="ORG847" s="71"/>
      <c r="ORH847" s="72"/>
      <c r="ORI847" s="72"/>
      <c r="ORJ847" s="72"/>
      <c r="ORK847" s="72"/>
      <c r="ORL847" s="72"/>
      <c r="ORM847" s="72"/>
      <c r="ORN847" s="72"/>
      <c r="ORO847" s="72"/>
      <c r="ORP847" s="72"/>
      <c r="ORQ847" s="71"/>
      <c r="ORR847" s="71"/>
      <c r="ORS847" s="71"/>
      <c r="ORT847" s="71"/>
      <c r="ORU847" s="71"/>
      <c r="ORV847" s="71"/>
      <c r="ORW847" s="71"/>
      <c r="ORX847" s="72"/>
      <c r="ORY847" s="72"/>
      <c r="ORZ847" s="72"/>
      <c r="OSA847" s="72"/>
      <c r="OSB847" s="72"/>
      <c r="OSC847" s="72"/>
      <c r="OSD847" s="72"/>
      <c r="OSE847" s="72"/>
      <c r="OSF847" s="72"/>
      <c r="OSG847" s="71"/>
      <c r="OSH847" s="71"/>
      <c r="OSI847" s="71"/>
      <c r="OSJ847" s="71"/>
      <c r="OSK847" s="71"/>
      <c r="OSL847" s="71"/>
      <c r="OSM847" s="71"/>
      <c r="OSN847" s="72"/>
      <c r="OSO847" s="72"/>
      <c r="OSP847" s="72"/>
      <c r="OSQ847" s="72"/>
      <c r="OSR847" s="72"/>
      <c r="OSS847" s="72"/>
      <c r="OST847" s="72"/>
      <c r="OSU847" s="72"/>
      <c r="OSV847" s="72"/>
      <c r="OSW847" s="71"/>
      <c r="OSX847" s="71"/>
      <c r="OSY847" s="71"/>
      <c r="OSZ847" s="71"/>
      <c r="OTA847" s="71"/>
      <c r="OTB847" s="71"/>
      <c r="OTC847" s="71"/>
      <c r="OTD847" s="72"/>
      <c r="OTE847" s="72"/>
      <c r="OTF847" s="72"/>
      <c r="OTG847" s="72"/>
      <c r="OTH847" s="72"/>
      <c r="OTI847" s="72"/>
      <c r="OTJ847" s="72"/>
      <c r="OTK847" s="72"/>
      <c r="OTL847" s="72"/>
      <c r="OTM847" s="71"/>
      <c r="OTN847" s="71"/>
      <c r="OTO847" s="71"/>
      <c r="OTP847" s="71"/>
      <c r="OTQ847" s="71"/>
      <c r="OTR847" s="71"/>
      <c r="OTS847" s="71"/>
      <c r="OTT847" s="72"/>
      <c r="OTU847" s="72"/>
      <c r="OTV847" s="72"/>
      <c r="OTW847" s="72"/>
      <c r="OTX847" s="72"/>
      <c r="OTY847" s="72"/>
      <c r="OTZ847" s="72"/>
      <c r="OUA847" s="72"/>
      <c r="OUB847" s="72"/>
      <c r="OUC847" s="71"/>
      <c r="OUD847" s="71"/>
      <c r="OUE847" s="71"/>
      <c r="OUF847" s="71"/>
      <c r="OUG847" s="71"/>
      <c r="OUH847" s="71"/>
      <c r="OUI847" s="71"/>
      <c r="OUJ847" s="72"/>
      <c r="OUK847" s="72"/>
      <c r="OUL847" s="72"/>
      <c r="OUM847" s="72"/>
      <c r="OUN847" s="72"/>
      <c r="OUO847" s="72"/>
      <c r="OUP847" s="72"/>
      <c r="OUQ847" s="72"/>
      <c r="OUR847" s="72"/>
      <c r="OUS847" s="71"/>
      <c r="OUT847" s="71"/>
      <c r="OUU847" s="71"/>
      <c r="OUV847" s="71"/>
      <c r="OUW847" s="71"/>
      <c r="OUX847" s="71"/>
      <c r="OUY847" s="71"/>
      <c r="OUZ847" s="72"/>
      <c r="OVA847" s="72"/>
      <c r="OVB847" s="72"/>
      <c r="OVC847" s="72"/>
      <c r="OVD847" s="72"/>
      <c r="OVE847" s="72"/>
      <c r="OVF847" s="72"/>
      <c r="OVG847" s="72"/>
      <c r="OVH847" s="72"/>
      <c r="OVI847" s="71"/>
      <c r="OVJ847" s="71"/>
      <c r="OVK847" s="71"/>
      <c r="OVL847" s="71"/>
      <c r="OVM847" s="71"/>
      <c r="OVN847" s="71"/>
      <c r="OVO847" s="71"/>
      <c r="OVP847" s="72"/>
      <c r="OVQ847" s="72"/>
      <c r="OVR847" s="72"/>
      <c r="OVS847" s="72"/>
      <c r="OVT847" s="72"/>
      <c r="OVU847" s="72"/>
      <c r="OVV847" s="72"/>
      <c r="OVW847" s="72"/>
      <c r="OVX847" s="72"/>
      <c r="OVY847" s="71"/>
      <c r="OVZ847" s="71"/>
      <c r="OWA847" s="71"/>
      <c r="OWB847" s="71"/>
      <c r="OWC847" s="71"/>
      <c r="OWD847" s="71"/>
      <c r="OWE847" s="71"/>
      <c r="OWF847" s="72"/>
      <c r="OWG847" s="72"/>
      <c r="OWH847" s="72"/>
      <c r="OWI847" s="72"/>
      <c r="OWJ847" s="72"/>
      <c r="OWK847" s="72"/>
      <c r="OWL847" s="72"/>
      <c r="OWM847" s="72"/>
      <c r="OWN847" s="72"/>
      <c r="OWO847" s="71"/>
      <c r="OWP847" s="71"/>
      <c r="OWQ847" s="71"/>
      <c r="OWR847" s="71"/>
      <c r="OWS847" s="71"/>
      <c r="OWT847" s="71"/>
      <c r="OWU847" s="71"/>
      <c r="OWV847" s="72"/>
      <c r="OWW847" s="72"/>
      <c r="OWX847" s="72"/>
      <c r="OWY847" s="72"/>
      <c r="OWZ847" s="72"/>
      <c r="OXA847" s="72"/>
      <c r="OXB847" s="72"/>
      <c r="OXC847" s="72"/>
      <c r="OXD847" s="72"/>
      <c r="OXE847" s="71"/>
      <c r="OXF847" s="71"/>
      <c r="OXG847" s="71"/>
      <c r="OXH847" s="71"/>
      <c r="OXI847" s="71"/>
      <c r="OXJ847" s="71"/>
      <c r="OXK847" s="71"/>
      <c r="OXL847" s="72"/>
      <c r="OXM847" s="72"/>
      <c r="OXN847" s="72"/>
      <c r="OXO847" s="72"/>
      <c r="OXP847" s="72"/>
      <c r="OXQ847" s="72"/>
      <c r="OXR847" s="72"/>
      <c r="OXS847" s="72"/>
      <c r="OXT847" s="72"/>
      <c r="OXU847" s="71"/>
      <c r="OXV847" s="71"/>
      <c r="OXW847" s="71"/>
      <c r="OXX847" s="71"/>
      <c r="OXY847" s="71"/>
      <c r="OXZ847" s="71"/>
      <c r="OYA847" s="71"/>
      <c r="OYB847" s="72"/>
      <c r="OYC847" s="72"/>
      <c r="OYD847" s="72"/>
      <c r="OYE847" s="72"/>
      <c r="OYF847" s="72"/>
      <c r="OYG847" s="72"/>
      <c r="OYH847" s="72"/>
      <c r="OYI847" s="72"/>
      <c r="OYJ847" s="72"/>
      <c r="OYK847" s="71"/>
      <c r="OYL847" s="71"/>
      <c r="OYM847" s="71"/>
      <c r="OYN847" s="71"/>
      <c r="OYO847" s="71"/>
      <c r="OYP847" s="71"/>
      <c r="OYQ847" s="71"/>
      <c r="OYR847" s="72"/>
      <c r="OYS847" s="72"/>
      <c r="OYT847" s="72"/>
      <c r="OYU847" s="72"/>
      <c r="OYV847" s="72"/>
      <c r="OYW847" s="72"/>
      <c r="OYX847" s="72"/>
      <c r="OYY847" s="72"/>
      <c r="OYZ847" s="72"/>
      <c r="OZA847" s="71"/>
      <c r="OZB847" s="71"/>
      <c r="OZC847" s="71"/>
      <c r="OZD847" s="71"/>
      <c r="OZE847" s="71"/>
      <c r="OZF847" s="71"/>
      <c r="OZG847" s="71"/>
      <c r="OZH847" s="72"/>
      <c r="OZI847" s="72"/>
      <c r="OZJ847" s="72"/>
      <c r="OZK847" s="72"/>
      <c r="OZL847" s="72"/>
      <c r="OZM847" s="72"/>
      <c r="OZN847" s="72"/>
      <c r="OZO847" s="72"/>
      <c r="OZP847" s="72"/>
      <c r="OZQ847" s="71"/>
      <c r="OZR847" s="71"/>
      <c r="OZS847" s="71"/>
      <c r="OZT847" s="71"/>
      <c r="OZU847" s="71"/>
      <c r="OZV847" s="71"/>
      <c r="OZW847" s="71"/>
      <c r="OZX847" s="72"/>
      <c r="OZY847" s="72"/>
      <c r="OZZ847" s="72"/>
      <c r="PAA847" s="72"/>
      <c r="PAB847" s="72"/>
      <c r="PAC847" s="72"/>
      <c r="PAD847" s="72"/>
      <c r="PAE847" s="72"/>
      <c r="PAF847" s="72"/>
      <c r="PAG847" s="71"/>
      <c r="PAH847" s="71"/>
      <c r="PAI847" s="71"/>
      <c r="PAJ847" s="71"/>
      <c r="PAK847" s="71"/>
      <c r="PAL847" s="71"/>
      <c r="PAM847" s="71"/>
      <c r="PAN847" s="72"/>
      <c r="PAO847" s="72"/>
      <c r="PAP847" s="72"/>
      <c r="PAQ847" s="72"/>
      <c r="PAR847" s="72"/>
      <c r="PAS847" s="72"/>
      <c r="PAT847" s="72"/>
      <c r="PAU847" s="72"/>
      <c r="PAV847" s="72"/>
      <c r="PAW847" s="71"/>
      <c r="PAX847" s="71"/>
      <c r="PAY847" s="71"/>
      <c r="PAZ847" s="71"/>
      <c r="PBA847" s="71"/>
      <c r="PBB847" s="71"/>
      <c r="PBC847" s="71"/>
      <c r="PBD847" s="72"/>
      <c r="PBE847" s="72"/>
      <c r="PBF847" s="72"/>
      <c r="PBG847" s="72"/>
      <c r="PBH847" s="72"/>
      <c r="PBI847" s="72"/>
      <c r="PBJ847" s="72"/>
      <c r="PBK847" s="72"/>
      <c r="PBL847" s="72"/>
      <c r="PBM847" s="71"/>
      <c r="PBN847" s="71"/>
      <c r="PBO847" s="71"/>
      <c r="PBP847" s="71"/>
      <c r="PBQ847" s="71"/>
      <c r="PBR847" s="71"/>
      <c r="PBS847" s="71"/>
      <c r="PBT847" s="72"/>
      <c r="PBU847" s="72"/>
      <c r="PBV847" s="72"/>
      <c r="PBW847" s="72"/>
      <c r="PBX847" s="72"/>
      <c r="PBY847" s="72"/>
      <c r="PBZ847" s="72"/>
      <c r="PCA847" s="72"/>
      <c r="PCB847" s="72"/>
      <c r="PCC847" s="71"/>
      <c r="PCD847" s="71"/>
      <c r="PCE847" s="71"/>
      <c r="PCF847" s="71"/>
      <c r="PCG847" s="71"/>
      <c r="PCH847" s="71"/>
      <c r="PCI847" s="71"/>
      <c r="PCJ847" s="72"/>
      <c r="PCK847" s="72"/>
      <c r="PCL847" s="72"/>
      <c r="PCM847" s="72"/>
      <c r="PCN847" s="72"/>
      <c r="PCO847" s="72"/>
      <c r="PCP847" s="72"/>
      <c r="PCQ847" s="72"/>
      <c r="PCR847" s="72"/>
      <c r="PCS847" s="71"/>
      <c r="PCT847" s="71"/>
      <c r="PCU847" s="71"/>
      <c r="PCV847" s="71"/>
      <c r="PCW847" s="71"/>
      <c r="PCX847" s="71"/>
      <c r="PCY847" s="71"/>
      <c r="PCZ847" s="72"/>
      <c r="PDA847" s="72"/>
      <c r="PDB847" s="72"/>
      <c r="PDC847" s="72"/>
      <c r="PDD847" s="72"/>
      <c r="PDE847" s="72"/>
      <c r="PDF847" s="72"/>
      <c r="PDG847" s="72"/>
      <c r="PDH847" s="72"/>
      <c r="PDI847" s="71"/>
      <c r="PDJ847" s="71"/>
      <c r="PDK847" s="71"/>
      <c r="PDL847" s="71"/>
      <c r="PDM847" s="71"/>
      <c r="PDN847" s="71"/>
      <c r="PDO847" s="71"/>
      <c r="PDP847" s="72"/>
      <c r="PDQ847" s="72"/>
      <c r="PDR847" s="72"/>
      <c r="PDS847" s="72"/>
      <c r="PDT847" s="72"/>
      <c r="PDU847" s="72"/>
      <c r="PDV847" s="72"/>
      <c r="PDW847" s="72"/>
      <c r="PDX847" s="72"/>
      <c r="PDY847" s="71"/>
      <c r="PDZ847" s="71"/>
      <c r="PEA847" s="71"/>
      <c r="PEB847" s="71"/>
      <c r="PEC847" s="71"/>
      <c r="PED847" s="71"/>
      <c r="PEE847" s="71"/>
      <c r="PEF847" s="72"/>
      <c r="PEG847" s="72"/>
      <c r="PEH847" s="72"/>
      <c r="PEI847" s="72"/>
      <c r="PEJ847" s="72"/>
      <c r="PEK847" s="72"/>
      <c r="PEL847" s="72"/>
      <c r="PEM847" s="72"/>
      <c r="PEN847" s="72"/>
      <c r="PEO847" s="71"/>
      <c r="PEP847" s="71"/>
      <c r="PEQ847" s="71"/>
      <c r="PER847" s="71"/>
      <c r="PES847" s="71"/>
      <c r="PET847" s="71"/>
      <c r="PEU847" s="71"/>
      <c r="PEV847" s="72"/>
      <c r="PEW847" s="72"/>
      <c r="PEX847" s="72"/>
      <c r="PEY847" s="72"/>
      <c r="PEZ847" s="72"/>
      <c r="PFA847" s="72"/>
      <c r="PFB847" s="72"/>
      <c r="PFC847" s="72"/>
      <c r="PFD847" s="72"/>
      <c r="PFE847" s="71"/>
      <c r="PFF847" s="71"/>
      <c r="PFG847" s="71"/>
      <c r="PFH847" s="71"/>
      <c r="PFI847" s="71"/>
      <c r="PFJ847" s="71"/>
      <c r="PFK847" s="71"/>
      <c r="PFL847" s="72"/>
      <c r="PFM847" s="72"/>
      <c r="PFN847" s="72"/>
      <c r="PFO847" s="72"/>
      <c r="PFP847" s="72"/>
      <c r="PFQ847" s="72"/>
      <c r="PFR847" s="72"/>
      <c r="PFS847" s="72"/>
      <c r="PFT847" s="72"/>
      <c r="PFU847" s="71"/>
      <c r="PFV847" s="71"/>
      <c r="PFW847" s="71"/>
      <c r="PFX847" s="71"/>
      <c r="PFY847" s="71"/>
      <c r="PFZ847" s="71"/>
      <c r="PGA847" s="71"/>
      <c r="PGB847" s="72"/>
      <c r="PGC847" s="72"/>
      <c r="PGD847" s="72"/>
      <c r="PGE847" s="72"/>
      <c r="PGF847" s="72"/>
      <c r="PGG847" s="72"/>
      <c r="PGH847" s="72"/>
      <c r="PGI847" s="72"/>
      <c r="PGJ847" s="72"/>
      <c r="PGK847" s="71"/>
      <c r="PGL847" s="71"/>
      <c r="PGM847" s="71"/>
      <c r="PGN847" s="71"/>
      <c r="PGO847" s="71"/>
      <c r="PGP847" s="71"/>
      <c r="PGQ847" s="71"/>
      <c r="PGR847" s="72"/>
      <c r="PGS847" s="72"/>
      <c r="PGT847" s="72"/>
      <c r="PGU847" s="72"/>
      <c r="PGV847" s="72"/>
      <c r="PGW847" s="72"/>
      <c r="PGX847" s="72"/>
      <c r="PGY847" s="72"/>
      <c r="PGZ847" s="72"/>
      <c r="PHA847" s="71"/>
      <c r="PHB847" s="71"/>
      <c r="PHC847" s="71"/>
      <c r="PHD847" s="71"/>
      <c r="PHE847" s="71"/>
      <c r="PHF847" s="71"/>
      <c r="PHG847" s="71"/>
      <c r="PHH847" s="72"/>
      <c r="PHI847" s="72"/>
      <c r="PHJ847" s="72"/>
      <c r="PHK847" s="72"/>
      <c r="PHL847" s="72"/>
      <c r="PHM847" s="72"/>
      <c r="PHN847" s="72"/>
      <c r="PHO847" s="72"/>
      <c r="PHP847" s="72"/>
      <c r="PHQ847" s="71"/>
      <c r="PHR847" s="71"/>
      <c r="PHS847" s="71"/>
      <c r="PHT847" s="71"/>
      <c r="PHU847" s="71"/>
      <c r="PHV847" s="71"/>
      <c r="PHW847" s="71"/>
      <c r="PHX847" s="72"/>
      <c r="PHY847" s="72"/>
      <c r="PHZ847" s="72"/>
      <c r="PIA847" s="72"/>
      <c r="PIB847" s="72"/>
      <c r="PIC847" s="72"/>
      <c r="PID847" s="72"/>
      <c r="PIE847" s="72"/>
      <c r="PIF847" s="72"/>
      <c r="PIG847" s="71"/>
      <c r="PIH847" s="71"/>
      <c r="PII847" s="71"/>
      <c r="PIJ847" s="71"/>
      <c r="PIK847" s="71"/>
      <c r="PIL847" s="71"/>
      <c r="PIM847" s="71"/>
      <c r="PIN847" s="72"/>
      <c r="PIO847" s="72"/>
      <c r="PIP847" s="72"/>
      <c r="PIQ847" s="72"/>
      <c r="PIR847" s="72"/>
      <c r="PIS847" s="72"/>
      <c r="PIT847" s="72"/>
      <c r="PIU847" s="72"/>
      <c r="PIV847" s="72"/>
      <c r="PIW847" s="71"/>
      <c r="PIX847" s="71"/>
      <c r="PIY847" s="71"/>
      <c r="PIZ847" s="71"/>
      <c r="PJA847" s="71"/>
      <c r="PJB847" s="71"/>
      <c r="PJC847" s="71"/>
      <c r="PJD847" s="72"/>
      <c r="PJE847" s="72"/>
      <c r="PJF847" s="72"/>
      <c r="PJG847" s="72"/>
      <c r="PJH847" s="72"/>
      <c r="PJI847" s="72"/>
      <c r="PJJ847" s="72"/>
      <c r="PJK847" s="72"/>
      <c r="PJL847" s="72"/>
      <c r="PJM847" s="71"/>
      <c r="PJN847" s="71"/>
      <c r="PJO847" s="71"/>
      <c r="PJP847" s="71"/>
      <c r="PJQ847" s="71"/>
      <c r="PJR847" s="71"/>
      <c r="PJS847" s="71"/>
      <c r="PJT847" s="72"/>
      <c r="PJU847" s="72"/>
      <c r="PJV847" s="72"/>
      <c r="PJW847" s="72"/>
      <c r="PJX847" s="72"/>
      <c r="PJY847" s="72"/>
      <c r="PJZ847" s="72"/>
      <c r="PKA847" s="72"/>
      <c r="PKB847" s="72"/>
      <c r="PKC847" s="71"/>
      <c r="PKD847" s="71"/>
      <c r="PKE847" s="71"/>
      <c r="PKF847" s="71"/>
      <c r="PKG847" s="71"/>
      <c r="PKH847" s="71"/>
      <c r="PKI847" s="71"/>
      <c r="PKJ847" s="72"/>
      <c r="PKK847" s="72"/>
      <c r="PKL847" s="72"/>
      <c r="PKM847" s="72"/>
      <c r="PKN847" s="72"/>
      <c r="PKO847" s="72"/>
      <c r="PKP847" s="72"/>
      <c r="PKQ847" s="72"/>
      <c r="PKR847" s="72"/>
      <c r="PKS847" s="71"/>
      <c r="PKT847" s="71"/>
      <c r="PKU847" s="71"/>
      <c r="PKV847" s="71"/>
      <c r="PKW847" s="71"/>
      <c r="PKX847" s="71"/>
      <c r="PKY847" s="71"/>
      <c r="PKZ847" s="72"/>
      <c r="PLA847" s="72"/>
      <c r="PLB847" s="72"/>
      <c r="PLC847" s="72"/>
      <c r="PLD847" s="72"/>
      <c r="PLE847" s="72"/>
      <c r="PLF847" s="72"/>
      <c r="PLG847" s="72"/>
      <c r="PLH847" s="72"/>
      <c r="PLI847" s="71"/>
      <c r="PLJ847" s="71"/>
      <c r="PLK847" s="71"/>
      <c r="PLL847" s="71"/>
      <c r="PLM847" s="71"/>
      <c r="PLN847" s="71"/>
      <c r="PLO847" s="71"/>
      <c r="PLP847" s="72"/>
      <c r="PLQ847" s="72"/>
      <c r="PLR847" s="72"/>
      <c r="PLS847" s="72"/>
      <c r="PLT847" s="72"/>
      <c r="PLU847" s="72"/>
      <c r="PLV847" s="72"/>
      <c r="PLW847" s="72"/>
      <c r="PLX847" s="72"/>
      <c r="PLY847" s="71"/>
      <c r="PLZ847" s="71"/>
      <c r="PMA847" s="71"/>
      <c r="PMB847" s="71"/>
      <c r="PMC847" s="71"/>
      <c r="PMD847" s="71"/>
      <c r="PME847" s="71"/>
      <c r="PMF847" s="72"/>
      <c r="PMG847" s="72"/>
      <c r="PMH847" s="72"/>
      <c r="PMI847" s="72"/>
      <c r="PMJ847" s="72"/>
      <c r="PMK847" s="72"/>
      <c r="PML847" s="72"/>
      <c r="PMM847" s="72"/>
      <c r="PMN847" s="72"/>
      <c r="PMO847" s="71"/>
      <c r="PMP847" s="71"/>
      <c r="PMQ847" s="71"/>
      <c r="PMR847" s="71"/>
      <c r="PMS847" s="71"/>
      <c r="PMT847" s="71"/>
      <c r="PMU847" s="71"/>
      <c r="PMV847" s="72"/>
      <c r="PMW847" s="72"/>
      <c r="PMX847" s="72"/>
      <c r="PMY847" s="72"/>
      <c r="PMZ847" s="72"/>
      <c r="PNA847" s="72"/>
      <c r="PNB847" s="72"/>
      <c r="PNC847" s="72"/>
      <c r="PND847" s="72"/>
      <c r="PNE847" s="71"/>
      <c r="PNF847" s="71"/>
      <c r="PNG847" s="71"/>
      <c r="PNH847" s="71"/>
      <c r="PNI847" s="71"/>
      <c r="PNJ847" s="71"/>
      <c r="PNK847" s="71"/>
      <c r="PNL847" s="72"/>
      <c r="PNM847" s="72"/>
      <c r="PNN847" s="72"/>
      <c r="PNO847" s="72"/>
      <c r="PNP847" s="72"/>
      <c r="PNQ847" s="72"/>
      <c r="PNR847" s="72"/>
      <c r="PNS847" s="72"/>
      <c r="PNT847" s="72"/>
      <c r="PNU847" s="71"/>
      <c r="PNV847" s="71"/>
      <c r="PNW847" s="71"/>
      <c r="PNX847" s="71"/>
      <c r="PNY847" s="71"/>
      <c r="PNZ847" s="71"/>
      <c r="POA847" s="71"/>
      <c r="POB847" s="72"/>
      <c r="POC847" s="72"/>
      <c r="POD847" s="72"/>
      <c r="POE847" s="72"/>
      <c r="POF847" s="72"/>
      <c r="POG847" s="72"/>
      <c r="POH847" s="72"/>
      <c r="POI847" s="72"/>
      <c r="POJ847" s="72"/>
      <c r="POK847" s="71"/>
      <c r="POL847" s="71"/>
      <c r="POM847" s="71"/>
      <c r="PON847" s="71"/>
      <c r="POO847" s="71"/>
      <c r="POP847" s="71"/>
      <c r="POQ847" s="71"/>
      <c r="POR847" s="72"/>
      <c r="POS847" s="72"/>
      <c r="POT847" s="72"/>
      <c r="POU847" s="72"/>
      <c r="POV847" s="72"/>
      <c r="POW847" s="72"/>
      <c r="POX847" s="72"/>
      <c r="POY847" s="72"/>
      <c r="POZ847" s="72"/>
      <c r="PPA847" s="71"/>
      <c r="PPB847" s="71"/>
      <c r="PPC847" s="71"/>
      <c r="PPD847" s="71"/>
      <c r="PPE847" s="71"/>
      <c r="PPF847" s="71"/>
      <c r="PPG847" s="71"/>
      <c r="PPH847" s="72"/>
      <c r="PPI847" s="72"/>
      <c r="PPJ847" s="72"/>
      <c r="PPK847" s="72"/>
      <c r="PPL847" s="72"/>
      <c r="PPM847" s="72"/>
      <c r="PPN847" s="72"/>
      <c r="PPO847" s="72"/>
      <c r="PPP847" s="72"/>
      <c r="PPQ847" s="71"/>
      <c r="PPR847" s="71"/>
      <c r="PPS847" s="71"/>
      <c r="PPT847" s="71"/>
      <c r="PPU847" s="71"/>
      <c r="PPV847" s="71"/>
      <c r="PPW847" s="71"/>
      <c r="PPX847" s="72"/>
      <c r="PPY847" s="72"/>
      <c r="PPZ847" s="72"/>
      <c r="PQA847" s="72"/>
      <c r="PQB847" s="72"/>
      <c r="PQC847" s="72"/>
      <c r="PQD847" s="72"/>
      <c r="PQE847" s="72"/>
      <c r="PQF847" s="72"/>
      <c r="PQG847" s="71"/>
      <c r="PQH847" s="71"/>
      <c r="PQI847" s="71"/>
      <c r="PQJ847" s="71"/>
      <c r="PQK847" s="71"/>
      <c r="PQL847" s="71"/>
      <c r="PQM847" s="71"/>
      <c r="PQN847" s="72"/>
      <c r="PQO847" s="72"/>
      <c r="PQP847" s="72"/>
      <c r="PQQ847" s="72"/>
      <c r="PQR847" s="72"/>
      <c r="PQS847" s="72"/>
      <c r="PQT847" s="72"/>
      <c r="PQU847" s="72"/>
      <c r="PQV847" s="72"/>
      <c r="PQW847" s="71"/>
      <c r="PQX847" s="71"/>
      <c r="PQY847" s="71"/>
      <c r="PQZ847" s="71"/>
      <c r="PRA847" s="71"/>
      <c r="PRB847" s="71"/>
      <c r="PRC847" s="71"/>
      <c r="PRD847" s="72"/>
      <c r="PRE847" s="72"/>
      <c r="PRF847" s="72"/>
      <c r="PRG847" s="72"/>
      <c r="PRH847" s="72"/>
      <c r="PRI847" s="72"/>
      <c r="PRJ847" s="72"/>
      <c r="PRK847" s="72"/>
      <c r="PRL847" s="72"/>
      <c r="PRM847" s="71"/>
      <c r="PRN847" s="71"/>
      <c r="PRO847" s="71"/>
      <c r="PRP847" s="71"/>
      <c r="PRQ847" s="71"/>
      <c r="PRR847" s="71"/>
      <c r="PRS847" s="71"/>
      <c r="PRT847" s="72"/>
      <c r="PRU847" s="72"/>
      <c r="PRV847" s="72"/>
      <c r="PRW847" s="72"/>
      <c r="PRX847" s="72"/>
      <c r="PRY847" s="72"/>
      <c r="PRZ847" s="72"/>
      <c r="PSA847" s="72"/>
      <c r="PSB847" s="72"/>
      <c r="PSC847" s="71"/>
      <c r="PSD847" s="71"/>
      <c r="PSE847" s="71"/>
      <c r="PSF847" s="71"/>
      <c r="PSG847" s="71"/>
      <c r="PSH847" s="71"/>
      <c r="PSI847" s="71"/>
      <c r="PSJ847" s="72"/>
      <c r="PSK847" s="72"/>
      <c r="PSL847" s="72"/>
      <c r="PSM847" s="72"/>
      <c r="PSN847" s="72"/>
      <c r="PSO847" s="72"/>
      <c r="PSP847" s="72"/>
      <c r="PSQ847" s="72"/>
      <c r="PSR847" s="72"/>
      <c r="PSS847" s="71"/>
      <c r="PST847" s="71"/>
      <c r="PSU847" s="71"/>
      <c r="PSV847" s="71"/>
      <c r="PSW847" s="71"/>
      <c r="PSX847" s="71"/>
      <c r="PSY847" s="71"/>
      <c r="PSZ847" s="72"/>
      <c r="PTA847" s="72"/>
      <c r="PTB847" s="72"/>
      <c r="PTC847" s="72"/>
      <c r="PTD847" s="72"/>
      <c r="PTE847" s="72"/>
      <c r="PTF847" s="72"/>
      <c r="PTG847" s="72"/>
      <c r="PTH847" s="72"/>
      <c r="PTI847" s="71"/>
      <c r="PTJ847" s="71"/>
      <c r="PTK847" s="71"/>
      <c r="PTL847" s="71"/>
      <c r="PTM847" s="71"/>
      <c r="PTN847" s="71"/>
      <c r="PTO847" s="71"/>
      <c r="PTP847" s="72"/>
      <c r="PTQ847" s="72"/>
      <c r="PTR847" s="72"/>
      <c r="PTS847" s="72"/>
      <c r="PTT847" s="72"/>
      <c r="PTU847" s="72"/>
      <c r="PTV847" s="72"/>
      <c r="PTW847" s="72"/>
      <c r="PTX847" s="72"/>
      <c r="PTY847" s="71"/>
      <c r="PTZ847" s="71"/>
      <c r="PUA847" s="71"/>
      <c r="PUB847" s="71"/>
      <c r="PUC847" s="71"/>
      <c r="PUD847" s="71"/>
      <c r="PUE847" s="71"/>
      <c r="PUF847" s="72"/>
      <c r="PUG847" s="72"/>
      <c r="PUH847" s="72"/>
      <c r="PUI847" s="72"/>
      <c r="PUJ847" s="72"/>
      <c r="PUK847" s="72"/>
      <c r="PUL847" s="72"/>
      <c r="PUM847" s="72"/>
      <c r="PUN847" s="72"/>
      <c r="PUO847" s="71"/>
      <c r="PUP847" s="71"/>
      <c r="PUQ847" s="71"/>
      <c r="PUR847" s="71"/>
      <c r="PUS847" s="71"/>
      <c r="PUT847" s="71"/>
      <c r="PUU847" s="71"/>
      <c r="PUV847" s="72"/>
      <c r="PUW847" s="72"/>
      <c r="PUX847" s="72"/>
      <c r="PUY847" s="72"/>
      <c r="PUZ847" s="72"/>
      <c r="PVA847" s="72"/>
      <c r="PVB847" s="72"/>
      <c r="PVC847" s="72"/>
      <c r="PVD847" s="72"/>
      <c r="PVE847" s="71"/>
      <c r="PVF847" s="71"/>
      <c r="PVG847" s="71"/>
      <c r="PVH847" s="71"/>
      <c r="PVI847" s="71"/>
      <c r="PVJ847" s="71"/>
      <c r="PVK847" s="71"/>
      <c r="PVL847" s="72"/>
      <c r="PVM847" s="72"/>
      <c r="PVN847" s="72"/>
      <c r="PVO847" s="72"/>
      <c r="PVP847" s="72"/>
      <c r="PVQ847" s="72"/>
      <c r="PVR847" s="72"/>
      <c r="PVS847" s="72"/>
      <c r="PVT847" s="72"/>
      <c r="PVU847" s="71"/>
      <c r="PVV847" s="71"/>
      <c r="PVW847" s="71"/>
      <c r="PVX847" s="71"/>
      <c r="PVY847" s="71"/>
      <c r="PVZ847" s="71"/>
      <c r="PWA847" s="71"/>
      <c r="PWB847" s="72"/>
      <c r="PWC847" s="72"/>
      <c r="PWD847" s="72"/>
      <c r="PWE847" s="72"/>
      <c r="PWF847" s="72"/>
      <c r="PWG847" s="72"/>
      <c r="PWH847" s="72"/>
      <c r="PWI847" s="72"/>
      <c r="PWJ847" s="72"/>
      <c r="PWK847" s="71"/>
      <c r="PWL847" s="71"/>
      <c r="PWM847" s="71"/>
      <c r="PWN847" s="71"/>
      <c r="PWO847" s="71"/>
      <c r="PWP847" s="71"/>
      <c r="PWQ847" s="71"/>
      <c r="PWR847" s="72"/>
      <c r="PWS847" s="72"/>
      <c r="PWT847" s="72"/>
      <c r="PWU847" s="72"/>
      <c r="PWV847" s="72"/>
      <c r="PWW847" s="72"/>
      <c r="PWX847" s="72"/>
      <c r="PWY847" s="72"/>
      <c r="PWZ847" s="72"/>
      <c r="PXA847" s="71"/>
      <c r="PXB847" s="71"/>
      <c r="PXC847" s="71"/>
      <c r="PXD847" s="71"/>
      <c r="PXE847" s="71"/>
      <c r="PXF847" s="71"/>
      <c r="PXG847" s="71"/>
      <c r="PXH847" s="72"/>
      <c r="PXI847" s="72"/>
      <c r="PXJ847" s="72"/>
      <c r="PXK847" s="72"/>
      <c r="PXL847" s="72"/>
      <c r="PXM847" s="72"/>
      <c r="PXN847" s="72"/>
      <c r="PXO847" s="72"/>
      <c r="PXP847" s="72"/>
      <c r="PXQ847" s="71"/>
      <c r="PXR847" s="71"/>
      <c r="PXS847" s="71"/>
      <c r="PXT847" s="71"/>
      <c r="PXU847" s="71"/>
      <c r="PXV847" s="71"/>
      <c r="PXW847" s="71"/>
      <c r="PXX847" s="72"/>
      <c r="PXY847" s="72"/>
      <c r="PXZ847" s="72"/>
      <c r="PYA847" s="72"/>
      <c r="PYB847" s="72"/>
      <c r="PYC847" s="72"/>
      <c r="PYD847" s="72"/>
      <c r="PYE847" s="72"/>
      <c r="PYF847" s="72"/>
      <c r="PYG847" s="71"/>
      <c r="PYH847" s="71"/>
      <c r="PYI847" s="71"/>
      <c r="PYJ847" s="71"/>
      <c r="PYK847" s="71"/>
      <c r="PYL847" s="71"/>
      <c r="PYM847" s="71"/>
      <c r="PYN847" s="72"/>
      <c r="PYO847" s="72"/>
      <c r="PYP847" s="72"/>
      <c r="PYQ847" s="72"/>
      <c r="PYR847" s="72"/>
      <c r="PYS847" s="72"/>
      <c r="PYT847" s="72"/>
      <c r="PYU847" s="72"/>
      <c r="PYV847" s="72"/>
      <c r="PYW847" s="71"/>
      <c r="PYX847" s="71"/>
      <c r="PYY847" s="71"/>
      <c r="PYZ847" s="71"/>
      <c r="PZA847" s="71"/>
      <c r="PZB847" s="71"/>
      <c r="PZC847" s="71"/>
      <c r="PZD847" s="72"/>
      <c r="PZE847" s="72"/>
      <c r="PZF847" s="72"/>
      <c r="PZG847" s="72"/>
      <c r="PZH847" s="72"/>
      <c r="PZI847" s="72"/>
      <c r="PZJ847" s="72"/>
      <c r="PZK847" s="72"/>
      <c r="PZL847" s="72"/>
      <c r="PZM847" s="71"/>
      <c r="PZN847" s="71"/>
      <c r="PZO847" s="71"/>
      <c r="PZP847" s="71"/>
      <c r="PZQ847" s="71"/>
      <c r="PZR847" s="71"/>
      <c r="PZS847" s="71"/>
      <c r="PZT847" s="72"/>
      <c r="PZU847" s="72"/>
      <c r="PZV847" s="72"/>
      <c r="PZW847" s="72"/>
      <c r="PZX847" s="72"/>
      <c r="PZY847" s="72"/>
      <c r="PZZ847" s="72"/>
      <c r="QAA847" s="72"/>
      <c r="QAB847" s="72"/>
      <c r="QAC847" s="71"/>
      <c r="QAD847" s="71"/>
      <c r="QAE847" s="71"/>
      <c r="QAF847" s="71"/>
      <c r="QAG847" s="71"/>
      <c r="QAH847" s="71"/>
      <c r="QAI847" s="71"/>
      <c r="QAJ847" s="72"/>
      <c r="QAK847" s="72"/>
      <c r="QAL847" s="72"/>
      <c r="QAM847" s="72"/>
      <c r="QAN847" s="72"/>
      <c r="QAO847" s="72"/>
      <c r="QAP847" s="72"/>
      <c r="QAQ847" s="72"/>
      <c r="QAR847" s="72"/>
      <c r="QAS847" s="71"/>
      <c r="QAT847" s="71"/>
      <c r="QAU847" s="71"/>
      <c r="QAV847" s="71"/>
      <c r="QAW847" s="71"/>
      <c r="QAX847" s="71"/>
      <c r="QAY847" s="71"/>
      <c r="QAZ847" s="72"/>
      <c r="QBA847" s="72"/>
      <c r="QBB847" s="72"/>
      <c r="QBC847" s="72"/>
      <c r="QBD847" s="72"/>
      <c r="QBE847" s="72"/>
      <c r="QBF847" s="72"/>
      <c r="QBG847" s="72"/>
      <c r="QBH847" s="72"/>
      <c r="QBI847" s="71"/>
      <c r="QBJ847" s="71"/>
      <c r="QBK847" s="71"/>
      <c r="QBL847" s="71"/>
      <c r="QBM847" s="71"/>
      <c r="QBN847" s="71"/>
      <c r="QBO847" s="71"/>
      <c r="QBP847" s="72"/>
      <c r="QBQ847" s="72"/>
      <c r="QBR847" s="72"/>
      <c r="QBS847" s="72"/>
      <c r="QBT847" s="72"/>
      <c r="QBU847" s="72"/>
      <c r="QBV847" s="72"/>
      <c r="QBW847" s="72"/>
      <c r="QBX847" s="72"/>
      <c r="QBY847" s="71"/>
      <c r="QBZ847" s="71"/>
      <c r="QCA847" s="71"/>
      <c r="QCB847" s="71"/>
      <c r="QCC847" s="71"/>
      <c r="QCD847" s="71"/>
      <c r="QCE847" s="71"/>
      <c r="QCF847" s="72"/>
      <c r="QCG847" s="72"/>
      <c r="QCH847" s="72"/>
      <c r="QCI847" s="72"/>
      <c r="QCJ847" s="72"/>
      <c r="QCK847" s="72"/>
      <c r="QCL847" s="72"/>
      <c r="QCM847" s="72"/>
      <c r="QCN847" s="72"/>
      <c r="QCO847" s="71"/>
      <c r="QCP847" s="71"/>
      <c r="QCQ847" s="71"/>
      <c r="QCR847" s="71"/>
      <c r="QCS847" s="71"/>
      <c r="QCT847" s="71"/>
      <c r="QCU847" s="71"/>
      <c r="QCV847" s="72"/>
      <c r="QCW847" s="72"/>
      <c r="QCX847" s="72"/>
      <c r="QCY847" s="72"/>
      <c r="QCZ847" s="72"/>
      <c r="QDA847" s="72"/>
      <c r="QDB847" s="72"/>
      <c r="QDC847" s="72"/>
      <c r="QDD847" s="72"/>
      <c r="QDE847" s="71"/>
      <c r="QDF847" s="71"/>
      <c r="QDG847" s="71"/>
      <c r="QDH847" s="71"/>
      <c r="QDI847" s="71"/>
      <c r="QDJ847" s="71"/>
      <c r="QDK847" s="71"/>
      <c r="QDL847" s="72"/>
      <c r="QDM847" s="72"/>
      <c r="QDN847" s="72"/>
      <c r="QDO847" s="72"/>
      <c r="QDP847" s="72"/>
      <c r="QDQ847" s="72"/>
      <c r="QDR847" s="72"/>
      <c r="QDS847" s="72"/>
      <c r="QDT847" s="72"/>
      <c r="QDU847" s="71"/>
      <c r="QDV847" s="71"/>
      <c r="QDW847" s="71"/>
      <c r="QDX847" s="71"/>
      <c r="QDY847" s="71"/>
      <c r="QDZ847" s="71"/>
      <c r="QEA847" s="71"/>
      <c r="QEB847" s="72"/>
      <c r="QEC847" s="72"/>
      <c r="QED847" s="72"/>
      <c r="QEE847" s="72"/>
      <c r="QEF847" s="72"/>
      <c r="QEG847" s="72"/>
      <c r="QEH847" s="72"/>
      <c r="QEI847" s="72"/>
      <c r="QEJ847" s="72"/>
      <c r="QEK847" s="71"/>
      <c r="QEL847" s="71"/>
      <c r="QEM847" s="71"/>
      <c r="QEN847" s="71"/>
      <c r="QEO847" s="71"/>
      <c r="QEP847" s="71"/>
      <c r="QEQ847" s="71"/>
      <c r="QER847" s="72"/>
      <c r="QES847" s="72"/>
      <c r="QET847" s="72"/>
      <c r="QEU847" s="72"/>
      <c r="QEV847" s="72"/>
      <c r="QEW847" s="72"/>
      <c r="QEX847" s="72"/>
      <c r="QEY847" s="72"/>
      <c r="QEZ847" s="72"/>
      <c r="QFA847" s="71"/>
      <c r="QFB847" s="71"/>
      <c r="QFC847" s="71"/>
      <c r="QFD847" s="71"/>
      <c r="QFE847" s="71"/>
      <c r="QFF847" s="71"/>
      <c r="QFG847" s="71"/>
      <c r="QFH847" s="72"/>
      <c r="QFI847" s="72"/>
      <c r="QFJ847" s="72"/>
      <c r="QFK847" s="72"/>
      <c r="QFL847" s="72"/>
      <c r="QFM847" s="72"/>
      <c r="QFN847" s="72"/>
      <c r="QFO847" s="72"/>
      <c r="QFP847" s="72"/>
      <c r="QFQ847" s="71"/>
      <c r="QFR847" s="71"/>
      <c r="QFS847" s="71"/>
      <c r="QFT847" s="71"/>
      <c r="QFU847" s="71"/>
      <c r="QFV847" s="71"/>
      <c r="QFW847" s="71"/>
      <c r="QFX847" s="72"/>
      <c r="QFY847" s="72"/>
      <c r="QFZ847" s="72"/>
      <c r="QGA847" s="72"/>
      <c r="QGB847" s="72"/>
      <c r="QGC847" s="72"/>
      <c r="QGD847" s="72"/>
      <c r="QGE847" s="72"/>
      <c r="QGF847" s="72"/>
      <c r="QGG847" s="71"/>
      <c r="QGH847" s="71"/>
      <c r="QGI847" s="71"/>
      <c r="QGJ847" s="71"/>
      <c r="QGK847" s="71"/>
      <c r="QGL847" s="71"/>
      <c r="QGM847" s="71"/>
      <c r="QGN847" s="72"/>
      <c r="QGO847" s="72"/>
      <c r="QGP847" s="72"/>
      <c r="QGQ847" s="72"/>
      <c r="QGR847" s="72"/>
      <c r="QGS847" s="72"/>
      <c r="QGT847" s="72"/>
      <c r="QGU847" s="72"/>
      <c r="QGV847" s="72"/>
      <c r="QGW847" s="71"/>
      <c r="QGX847" s="71"/>
      <c r="QGY847" s="71"/>
      <c r="QGZ847" s="71"/>
      <c r="QHA847" s="71"/>
      <c r="QHB847" s="71"/>
      <c r="QHC847" s="71"/>
      <c r="QHD847" s="72"/>
      <c r="QHE847" s="72"/>
      <c r="QHF847" s="72"/>
      <c r="QHG847" s="72"/>
      <c r="QHH847" s="72"/>
      <c r="QHI847" s="72"/>
      <c r="QHJ847" s="72"/>
      <c r="QHK847" s="72"/>
      <c r="QHL847" s="72"/>
      <c r="QHM847" s="71"/>
      <c r="QHN847" s="71"/>
      <c r="QHO847" s="71"/>
      <c r="QHP847" s="71"/>
      <c r="QHQ847" s="71"/>
      <c r="QHR847" s="71"/>
      <c r="QHS847" s="71"/>
      <c r="QHT847" s="72"/>
      <c r="QHU847" s="72"/>
      <c r="QHV847" s="72"/>
      <c r="QHW847" s="72"/>
      <c r="QHX847" s="72"/>
      <c r="QHY847" s="72"/>
      <c r="QHZ847" s="72"/>
      <c r="QIA847" s="72"/>
      <c r="QIB847" s="72"/>
      <c r="QIC847" s="71"/>
      <c r="QID847" s="71"/>
      <c r="QIE847" s="71"/>
      <c r="QIF847" s="71"/>
      <c r="QIG847" s="71"/>
      <c r="QIH847" s="71"/>
      <c r="QII847" s="71"/>
      <c r="QIJ847" s="72"/>
      <c r="QIK847" s="72"/>
      <c r="QIL847" s="72"/>
      <c r="QIM847" s="72"/>
      <c r="QIN847" s="72"/>
      <c r="QIO847" s="72"/>
      <c r="QIP847" s="72"/>
      <c r="QIQ847" s="72"/>
      <c r="QIR847" s="72"/>
      <c r="QIS847" s="71"/>
      <c r="QIT847" s="71"/>
      <c r="QIU847" s="71"/>
      <c r="QIV847" s="71"/>
      <c r="QIW847" s="71"/>
      <c r="QIX847" s="71"/>
      <c r="QIY847" s="71"/>
      <c r="QIZ847" s="72"/>
      <c r="QJA847" s="72"/>
      <c r="QJB847" s="72"/>
      <c r="QJC847" s="72"/>
      <c r="QJD847" s="72"/>
      <c r="QJE847" s="72"/>
      <c r="QJF847" s="72"/>
      <c r="QJG847" s="72"/>
      <c r="QJH847" s="72"/>
      <c r="QJI847" s="71"/>
      <c r="QJJ847" s="71"/>
      <c r="QJK847" s="71"/>
      <c r="QJL847" s="71"/>
      <c r="QJM847" s="71"/>
      <c r="QJN847" s="71"/>
      <c r="QJO847" s="71"/>
      <c r="QJP847" s="72"/>
      <c r="QJQ847" s="72"/>
      <c r="QJR847" s="72"/>
      <c r="QJS847" s="72"/>
      <c r="QJT847" s="72"/>
      <c r="QJU847" s="72"/>
      <c r="QJV847" s="72"/>
      <c r="QJW847" s="72"/>
      <c r="QJX847" s="72"/>
      <c r="QJY847" s="71"/>
      <c r="QJZ847" s="71"/>
      <c r="QKA847" s="71"/>
      <c r="QKB847" s="71"/>
      <c r="QKC847" s="71"/>
      <c r="QKD847" s="71"/>
      <c r="QKE847" s="71"/>
      <c r="QKF847" s="72"/>
      <c r="QKG847" s="72"/>
      <c r="QKH847" s="72"/>
      <c r="QKI847" s="72"/>
      <c r="QKJ847" s="72"/>
      <c r="QKK847" s="72"/>
      <c r="QKL847" s="72"/>
      <c r="QKM847" s="72"/>
      <c r="QKN847" s="72"/>
      <c r="QKO847" s="71"/>
      <c r="QKP847" s="71"/>
      <c r="QKQ847" s="71"/>
      <c r="QKR847" s="71"/>
      <c r="QKS847" s="71"/>
      <c r="QKT847" s="71"/>
      <c r="QKU847" s="71"/>
      <c r="QKV847" s="72"/>
      <c r="QKW847" s="72"/>
      <c r="QKX847" s="72"/>
      <c r="QKY847" s="72"/>
      <c r="QKZ847" s="72"/>
      <c r="QLA847" s="72"/>
      <c r="QLB847" s="72"/>
      <c r="QLC847" s="72"/>
      <c r="QLD847" s="72"/>
      <c r="QLE847" s="71"/>
      <c r="QLF847" s="71"/>
      <c r="QLG847" s="71"/>
      <c r="QLH847" s="71"/>
      <c r="QLI847" s="71"/>
      <c r="QLJ847" s="71"/>
      <c r="QLK847" s="71"/>
      <c r="QLL847" s="72"/>
      <c r="QLM847" s="72"/>
      <c r="QLN847" s="72"/>
      <c r="QLO847" s="72"/>
      <c r="QLP847" s="72"/>
      <c r="QLQ847" s="72"/>
      <c r="QLR847" s="72"/>
      <c r="QLS847" s="72"/>
      <c r="QLT847" s="72"/>
      <c r="QLU847" s="71"/>
      <c r="QLV847" s="71"/>
      <c r="QLW847" s="71"/>
      <c r="QLX847" s="71"/>
      <c r="QLY847" s="71"/>
      <c r="QLZ847" s="71"/>
      <c r="QMA847" s="71"/>
      <c r="QMB847" s="72"/>
      <c r="QMC847" s="72"/>
      <c r="QMD847" s="72"/>
      <c r="QME847" s="72"/>
      <c r="QMF847" s="72"/>
      <c r="QMG847" s="72"/>
      <c r="QMH847" s="72"/>
      <c r="QMI847" s="72"/>
      <c r="QMJ847" s="72"/>
      <c r="QMK847" s="71"/>
      <c r="QML847" s="71"/>
      <c r="QMM847" s="71"/>
      <c r="QMN847" s="71"/>
      <c r="QMO847" s="71"/>
      <c r="QMP847" s="71"/>
      <c r="QMQ847" s="71"/>
      <c r="QMR847" s="72"/>
      <c r="QMS847" s="72"/>
      <c r="QMT847" s="72"/>
      <c r="QMU847" s="72"/>
      <c r="QMV847" s="72"/>
      <c r="QMW847" s="72"/>
      <c r="QMX847" s="72"/>
      <c r="QMY847" s="72"/>
      <c r="QMZ847" s="72"/>
      <c r="QNA847" s="71"/>
      <c r="QNB847" s="71"/>
      <c r="QNC847" s="71"/>
      <c r="QND847" s="71"/>
      <c r="QNE847" s="71"/>
      <c r="QNF847" s="71"/>
      <c r="QNG847" s="71"/>
      <c r="QNH847" s="72"/>
      <c r="QNI847" s="72"/>
      <c r="QNJ847" s="72"/>
      <c r="QNK847" s="72"/>
      <c r="QNL847" s="72"/>
      <c r="QNM847" s="72"/>
      <c r="QNN847" s="72"/>
      <c r="QNO847" s="72"/>
      <c r="QNP847" s="72"/>
      <c r="QNQ847" s="71"/>
      <c r="QNR847" s="71"/>
      <c r="QNS847" s="71"/>
      <c r="QNT847" s="71"/>
      <c r="QNU847" s="71"/>
      <c r="QNV847" s="71"/>
      <c r="QNW847" s="71"/>
      <c r="QNX847" s="72"/>
      <c r="QNY847" s="72"/>
      <c r="QNZ847" s="72"/>
      <c r="QOA847" s="72"/>
      <c r="QOB847" s="72"/>
      <c r="QOC847" s="72"/>
      <c r="QOD847" s="72"/>
      <c r="QOE847" s="72"/>
      <c r="QOF847" s="72"/>
      <c r="QOG847" s="71"/>
      <c r="QOH847" s="71"/>
      <c r="QOI847" s="71"/>
      <c r="QOJ847" s="71"/>
      <c r="QOK847" s="71"/>
      <c r="QOL847" s="71"/>
      <c r="QOM847" s="71"/>
      <c r="QON847" s="72"/>
      <c r="QOO847" s="72"/>
      <c r="QOP847" s="72"/>
      <c r="QOQ847" s="72"/>
      <c r="QOR847" s="72"/>
      <c r="QOS847" s="72"/>
      <c r="QOT847" s="72"/>
      <c r="QOU847" s="72"/>
      <c r="QOV847" s="72"/>
      <c r="QOW847" s="71"/>
      <c r="QOX847" s="71"/>
      <c r="QOY847" s="71"/>
      <c r="QOZ847" s="71"/>
      <c r="QPA847" s="71"/>
      <c r="QPB847" s="71"/>
      <c r="QPC847" s="71"/>
      <c r="QPD847" s="72"/>
      <c r="QPE847" s="72"/>
      <c r="QPF847" s="72"/>
      <c r="QPG847" s="72"/>
      <c r="QPH847" s="72"/>
      <c r="QPI847" s="72"/>
      <c r="QPJ847" s="72"/>
      <c r="QPK847" s="72"/>
      <c r="QPL847" s="72"/>
      <c r="QPM847" s="71"/>
      <c r="QPN847" s="71"/>
      <c r="QPO847" s="71"/>
      <c r="QPP847" s="71"/>
      <c r="QPQ847" s="71"/>
      <c r="QPR847" s="71"/>
      <c r="QPS847" s="71"/>
      <c r="QPT847" s="72"/>
      <c r="QPU847" s="72"/>
      <c r="QPV847" s="72"/>
      <c r="QPW847" s="72"/>
      <c r="QPX847" s="72"/>
      <c r="QPY847" s="72"/>
      <c r="QPZ847" s="72"/>
      <c r="QQA847" s="72"/>
      <c r="QQB847" s="72"/>
      <c r="QQC847" s="71"/>
      <c r="QQD847" s="71"/>
      <c r="QQE847" s="71"/>
      <c r="QQF847" s="71"/>
      <c r="QQG847" s="71"/>
      <c r="QQH847" s="71"/>
      <c r="QQI847" s="71"/>
      <c r="QQJ847" s="72"/>
      <c r="QQK847" s="72"/>
      <c r="QQL847" s="72"/>
      <c r="QQM847" s="72"/>
      <c r="QQN847" s="72"/>
      <c r="QQO847" s="72"/>
      <c r="QQP847" s="72"/>
      <c r="QQQ847" s="72"/>
      <c r="QQR847" s="72"/>
      <c r="QQS847" s="71"/>
      <c r="QQT847" s="71"/>
      <c r="QQU847" s="71"/>
      <c r="QQV847" s="71"/>
      <c r="QQW847" s="71"/>
      <c r="QQX847" s="71"/>
      <c r="QQY847" s="71"/>
      <c r="QQZ847" s="72"/>
      <c r="QRA847" s="72"/>
      <c r="QRB847" s="72"/>
      <c r="QRC847" s="72"/>
      <c r="QRD847" s="72"/>
      <c r="QRE847" s="72"/>
      <c r="QRF847" s="72"/>
      <c r="QRG847" s="72"/>
      <c r="QRH847" s="72"/>
      <c r="QRI847" s="71"/>
      <c r="QRJ847" s="71"/>
      <c r="QRK847" s="71"/>
      <c r="QRL847" s="71"/>
      <c r="QRM847" s="71"/>
      <c r="QRN847" s="71"/>
      <c r="QRO847" s="71"/>
      <c r="QRP847" s="72"/>
      <c r="QRQ847" s="72"/>
      <c r="QRR847" s="72"/>
      <c r="QRS847" s="72"/>
      <c r="QRT847" s="72"/>
      <c r="QRU847" s="72"/>
      <c r="QRV847" s="72"/>
      <c r="QRW847" s="72"/>
      <c r="QRX847" s="72"/>
      <c r="QRY847" s="71"/>
      <c r="QRZ847" s="71"/>
      <c r="QSA847" s="71"/>
      <c r="QSB847" s="71"/>
      <c r="QSC847" s="71"/>
      <c r="QSD847" s="71"/>
      <c r="QSE847" s="71"/>
      <c r="QSF847" s="72"/>
      <c r="QSG847" s="72"/>
      <c r="QSH847" s="72"/>
      <c r="QSI847" s="72"/>
      <c r="QSJ847" s="72"/>
      <c r="QSK847" s="72"/>
      <c r="QSL847" s="72"/>
      <c r="QSM847" s="72"/>
      <c r="QSN847" s="72"/>
      <c r="QSO847" s="71"/>
      <c r="QSP847" s="71"/>
      <c r="QSQ847" s="71"/>
      <c r="QSR847" s="71"/>
      <c r="QSS847" s="71"/>
      <c r="QST847" s="71"/>
      <c r="QSU847" s="71"/>
      <c r="QSV847" s="72"/>
      <c r="QSW847" s="72"/>
      <c r="QSX847" s="72"/>
      <c r="QSY847" s="72"/>
      <c r="QSZ847" s="72"/>
      <c r="QTA847" s="72"/>
      <c r="QTB847" s="72"/>
      <c r="QTC847" s="72"/>
      <c r="QTD847" s="72"/>
      <c r="QTE847" s="71"/>
      <c r="QTF847" s="71"/>
      <c r="QTG847" s="71"/>
      <c r="QTH847" s="71"/>
      <c r="QTI847" s="71"/>
      <c r="QTJ847" s="71"/>
      <c r="QTK847" s="71"/>
      <c r="QTL847" s="72"/>
      <c r="QTM847" s="72"/>
      <c r="QTN847" s="72"/>
      <c r="QTO847" s="72"/>
      <c r="QTP847" s="72"/>
      <c r="QTQ847" s="72"/>
      <c r="QTR847" s="72"/>
      <c r="QTS847" s="72"/>
      <c r="QTT847" s="72"/>
      <c r="QTU847" s="71"/>
      <c r="QTV847" s="71"/>
      <c r="QTW847" s="71"/>
      <c r="QTX847" s="71"/>
      <c r="QTY847" s="71"/>
      <c r="QTZ847" s="71"/>
      <c r="QUA847" s="71"/>
      <c r="QUB847" s="72"/>
      <c r="QUC847" s="72"/>
      <c r="QUD847" s="72"/>
      <c r="QUE847" s="72"/>
      <c r="QUF847" s="72"/>
      <c r="QUG847" s="72"/>
      <c r="QUH847" s="72"/>
      <c r="QUI847" s="72"/>
      <c r="QUJ847" s="72"/>
      <c r="QUK847" s="71"/>
      <c r="QUL847" s="71"/>
      <c r="QUM847" s="71"/>
      <c r="QUN847" s="71"/>
      <c r="QUO847" s="71"/>
      <c r="QUP847" s="71"/>
      <c r="QUQ847" s="71"/>
      <c r="QUR847" s="72"/>
      <c r="QUS847" s="72"/>
      <c r="QUT847" s="72"/>
      <c r="QUU847" s="72"/>
      <c r="QUV847" s="72"/>
      <c r="QUW847" s="72"/>
      <c r="QUX847" s="72"/>
      <c r="QUY847" s="72"/>
      <c r="QUZ847" s="72"/>
      <c r="QVA847" s="71"/>
      <c r="QVB847" s="71"/>
      <c r="QVC847" s="71"/>
      <c r="QVD847" s="71"/>
      <c r="QVE847" s="71"/>
      <c r="QVF847" s="71"/>
      <c r="QVG847" s="71"/>
      <c r="QVH847" s="72"/>
      <c r="QVI847" s="72"/>
      <c r="QVJ847" s="72"/>
      <c r="QVK847" s="72"/>
      <c r="QVL847" s="72"/>
      <c r="QVM847" s="72"/>
      <c r="QVN847" s="72"/>
      <c r="QVO847" s="72"/>
      <c r="QVP847" s="72"/>
      <c r="QVQ847" s="71"/>
      <c r="QVR847" s="71"/>
      <c r="QVS847" s="71"/>
      <c r="QVT847" s="71"/>
      <c r="QVU847" s="71"/>
      <c r="QVV847" s="71"/>
      <c r="QVW847" s="71"/>
      <c r="QVX847" s="72"/>
      <c r="QVY847" s="72"/>
      <c r="QVZ847" s="72"/>
      <c r="QWA847" s="72"/>
      <c r="QWB847" s="72"/>
      <c r="QWC847" s="72"/>
      <c r="QWD847" s="72"/>
      <c r="QWE847" s="72"/>
      <c r="QWF847" s="72"/>
      <c r="QWG847" s="71"/>
      <c r="QWH847" s="71"/>
      <c r="QWI847" s="71"/>
      <c r="QWJ847" s="71"/>
      <c r="QWK847" s="71"/>
      <c r="QWL847" s="71"/>
      <c r="QWM847" s="71"/>
      <c r="QWN847" s="72"/>
      <c r="QWO847" s="72"/>
      <c r="QWP847" s="72"/>
      <c r="QWQ847" s="72"/>
      <c r="QWR847" s="72"/>
      <c r="QWS847" s="72"/>
      <c r="QWT847" s="72"/>
      <c r="QWU847" s="72"/>
      <c r="QWV847" s="72"/>
      <c r="QWW847" s="71"/>
      <c r="QWX847" s="71"/>
      <c r="QWY847" s="71"/>
      <c r="QWZ847" s="71"/>
      <c r="QXA847" s="71"/>
      <c r="QXB847" s="71"/>
      <c r="QXC847" s="71"/>
      <c r="QXD847" s="72"/>
      <c r="QXE847" s="72"/>
      <c r="QXF847" s="72"/>
      <c r="QXG847" s="72"/>
      <c r="QXH847" s="72"/>
      <c r="QXI847" s="72"/>
      <c r="QXJ847" s="72"/>
      <c r="QXK847" s="72"/>
      <c r="QXL847" s="72"/>
      <c r="QXM847" s="71"/>
      <c r="QXN847" s="71"/>
      <c r="QXO847" s="71"/>
      <c r="QXP847" s="71"/>
      <c r="QXQ847" s="71"/>
      <c r="QXR847" s="71"/>
      <c r="QXS847" s="71"/>
      <c r="QXT847" s="72"/>
      <c r="QXU847" s="72"/>
      <c r="QXV847" s="72"/>
      <c r="QXW847" s="72"/>
      <c r="QXX847" s="72"/>
      <c r="QXY847" s="72"/>
      <c r="QXZ847" s="72"/>
      <c r="QYA847" s="72"/>
      <c r="QYB847" s="72"/>
      <c r="QYC847" s="71"/>
      <c r="QYD847" s="71"/>
      <c r="QYE847" s="71"/>
      <c r="QYF847" s="71"/>
      <c r="QYG847" s="71"/>
      <c r="QYH847" s="71"/>
      <c r="QYI847" s="71"/>
      <c r="QYJ847" s="72"/>
      <c r="QYK847" s="72"/>
      <c r="QYL847" s="72"/>
      <c r="QYM847" s="72"/>
      <c r="QYN847" s="72"/>
      <c r="QYO847" s="72"/>
      <c r="QYP847" s="72"/>
      <c r="QYQ847" s="72"/>
      <c r="QYR847" s="72"/>
      <c r="QYS847" s="71"/>
      <c r="QYT847" s="71"/>
      <c r="QYU847" s="71"/>
      <c r="QYV847" s="71"/>
      <c r="QYW847" s="71"/>
      <c r="QYX847" s="71"/>
      <c r="QYY847" s="71"/>
      <c r="QYZ847" s="72"/>
      <c r="QZA847" s="72"/>
      <c r="QZB847" s="72"/>
      <c r="QZC847" s="72"/>
      <c r="QZD847" s="72"/>
      <c r="QZE847" s="72"/>
      <c r="QZF847" s="72"/>
      <c r="QZG847" s="72"/>
      <c r="QZH847" s="72"/>
      <c r="QZI847" s="71"/>
      <c r="QZJ847" s="71"/>
      <c r="QZK847" s="71"/>
      <c r="QZL847" s="71"/>
      <c r="QZM847" s="71"/>
      <c r="QZN847" s="71"/>
      <c r="QZO847" s="71"/>
      <c r="QZP847" s="72"/>
      <c r="QZQ847" s="72"/>
      <c r="QZR847" s="72"/>
      <c r="QZS847" s="72"/>
      <c r="QZT847" s="72"/>
      <c r="QZU847" s="72"/>
      <c r="QZV847" s="72"/>
      <c r="QZW847" s="72"/>
      <c r="QZX847" s="72"/>
      <c r="QZY847" s="71"/>
      <c r="QZZ847" s="71"/>
      <c r="RAA847" s="71"/>
      <c r="RAB847" s="71"/>
      <c r="RAC847" s="71"/>
      <c r="RAD847" s="71"/>
      <c r="RAE847" s="71"/>
      <c r="RAF847" s="72"/>
      <c r="RAG847" s="72"/>
      <c r="RAH847" s="72"/>
      <c r="RAI847" s="72"/>
      <c r="RAJ847" s="72"/>
      <c r="RAK847" s="72"/>
      <c r="RAL847" s="72"/>
      <c r="RAM847" s="72"/>
      <c r="RAN847" s="72"/>
      <c r="RAO847" s="71"/>
      <c r="RAP847" s="71"/>
      <c r="RAQ847" s="71"/>
      <c r="RAR847" s="71"/>
      <c r="RAS847" s="71"/>
      <c r="RAT847" s="71"/>
      <c r="RAU847" s="71"/>
      <c r="RAV847" s="72"/>
      <c r="RAW847" s="72"/>
      <c r="RAX847" s="72"/>
      <c r="RAY847" s="72"/>
      <c r="RAZ847" s="72"/>
      <c r="RBA847" s="72"/>
      <c r="RBB847" s="72"/>
      <c r="RBC847" s="72"/>
      <c r="RBD847" s="72"/>
      <c r="RBE847" s="71"/>
      <c r="RBF847" s="71"/>
      <c r="RBG847" s="71"/>
      <c r="RBH847" s="71"/>
      <c r="RBI847" s="71"/>
      <c r="RBJ847" s="71"/>
      <c r="RBK847" s="71"/>
      <c r="RBL847" s="72"/>
      <c r="RBM847" s="72"/>
      <c r="RBN847" s="72"/>
      <c r="RBO847" s="72"/>
      <c r="RBP847" s="72"/>
      <c r="RBQ847" s="72"/>
      <c r="RBR847" s="72"/>
      <c r="RBS847" s="72"/>
      <c r="RBT847" s="72"/>
      <c r="RBU847" s="71"/>
      <c r="RBV847" s="71"/>
      <c r="RBW847" s="71"/>
      <c r="RBX847" s="71"/>
      <c r="RBY847" s="71"/>
      <c r="RBZ847" s="71"/>
      <c r="RCA847" s="71"/>
      <c r="RCB847" s="72"/>
      <c r="RCC847" s="72"/>
      <c r="RCD847" s="72"/>
      <c r="RCE847" s="72"/>
      <c r="RCF847" s="72"/>
      <c r="RCG847" s="72"/>
      <c r="RCH847" s="72"/>
      <c r="RCI847" s="72"/>
      <c r="RCJ847" s="72"/>
      <c r="RCK847" s="71"/>
      <c r="RCL847" s="71"/>
      <c r="RCM847" s="71"/>
      <c r="RCN847" s="71"/>
      <c r="RCO847" s="71"/>
      <c r="RCP847" s="71"/>
      <c r="RCQ847" s="71"/>
      <c r="RCR847" s="72"/>
      <c r="RCS847" s="72"/>
      <c r="RCT847" s="72"/>
      <c r="RCU847" s="72"/>
      <c r="RCV847" s="72"/>
      <c r="RCW847" s="72"/>
      <c r="RCX847" s="72"/>
      <c r="RCY847" s="72"/>
      <c r="RCZ847" s="72"/>
      <c r="RDA847" s="71"/>
      <c r="RDB847" s="71"/>
      <c r="RDC847" s="71"/>
      <c r="RDD847" s="71"/>
      <c r="RDE847" s="71"/>
      <c r="RDF847" s="71"/>
      <c r="RDG847" s="71"/>
      <c r="RDH847" s="72"/>
      <c r="RDI847" s="72"/>
      <c r="RDJ847" s="72"/>
      <c r="RDK847" s="72"/>
      <c r="RDL847" s="72"/>
      <c r="RDM847" s="72"/>
      <c r="RDN847" s="72"/>
      <c r="RDO847" s="72"/>
      <c r="RDP847" s="72"/>
      <c r="RDQ847" s="71"/>
      <c r="RDR847" s="71"/>
      <c r="RDS847" s="71"/>
      <c r="RDT847" s="71"/>
      <c r="RDU847" s="71"/>
      <c r="RDV847" s="71"/>
      <c r="RDW847" s="71"/>
      <c r="RDX847" s="72"/>
      <c r="RDY847" s="72"/>
      <c r="RDZ847" s="72"/>
      <c r="REA847" s="72"/>
      <c r="REB847" s="72"/>
      <c r="REC847" s="72"/>
      <c r="RED847" s="72"/>
      <c r="REE847" s="72"/>
      <c r="REF847" s="72"/>
      <c r="REG847" s="71"/>
      <c r="REH847" s="71"/>
      <c r="REI847" s="71"/>
      <c r="REJ847" s="71"/>
      <c r="REK847" s="71"/>
      <c r="REL847" s="71"/>
      <c r="REM847" s="71"/>
      <c r="REN847" s="72"/>
      <c r="REO847" s="72"/>
      <c r="REP847" s="72"/>
      <c r="REQ847" s="72"/>
      <c r="RER847" s="72"/>
      <c r="RES847" s="72"/>
      <c r="RET847" s="72"/>
      <c r="REU847" s="72"/>
      <c r="REV847" s="72"/>
      <c r="REW847" s="71"/>
      <c r="REX847" s="71"/>
      <c r="REY847" s="71"/>
      <c r="REZ847" s="71"/>
      <c r="RFA847" s="71"/>
      <c r="RFB847" s="71"/>
      <c r="RFC847" s="71"/>
      <c r="RFD847" s="72"/>
      <c r="RFE847" s="72"/>
      <c r="RFF847" s="72"/>
      <c r="RFG847" s="72"/>
      <c r="RFH847" s="72"/>
      <c r="RFI847" s="72"/>
      <c r="RFJ847" s="72"/>
      <c r="RFK847" s="72"/>
      <c r="RFL847" s="72"/>
      <c r="RFM847" s="71"/>
      <c r="RFN847" s="71"/>
      <c r="RFO847" s="71"/>
      <c r="RFP847" s="71"/>
      <c r="RFQ847" s="71"/>
      <c r="RFR847" s="71"/>
      <c r="RFS847" s="71"/>
      <c r="RFT847" s="72"/>
      <c r="RFU847" s="72"/>
      <c r="RFV847" s="72"/>
      <c r="RFW847" s="72"/>
      <c r="RFX847" s="72"/>
      <c r="RFY847" s="72"/>
      <c r="RFZ847" s="72"/>
      <c r="RGA847" s="72"/>
      <c r="RGB847" s="72"/>
      <c r="RGC847" s="71"/>
      <c r="RGD847" s="71"/>
      <c r="RGE847" s="71"/>
      <c r="RGF847" s="71"/>
      <c r="RGG847" s="71"/>
      <c r="RGH847" s="71"/>
      <c r="RGI847" s="71"/>
      <c r="RGJ847" s="72"/>
      <c r="RGK847" s="72"/>
      <c r="RGL847" s="72"/>
      <c r="RGM847" s="72"/>
      <c r="RGN847" s="72"/>
      <c r="RGO847" s="72"/>
      <c r="RGP847" s="72"/>
      <c r="RGQ847" s="72"/>
      <c r="RGR847" s="72"/>
      <c r="RGS847" s="71"/>
      <c r="RGT847" s="71"/>
      <c r="RGU847" s="71"/>
      <c r="RGV847" s="71"/>
      <c r="RGW847" s="71"/>
      <c r="RGX847" s="71"/>
      <c r="RGY847" s="71"/>
      <c r="RGZ847" s="72"/>
      <c r="RHA847" s="72"/>
      <c r="RHB847" s="72"/>
      <c r="RHC847" s="72"/>
      <c r="RHD847" s="72"/>
      <c r="RHE847" s="72"/>
      <c r="RHF847" s="72"/>
      <c r="RHG847" s="72"/>
      <c r="RHH847" s="72"/>
      <c r="RHI847" s="71"/>
      <c r="RHJ847" s="71"/>
      <c r="RHK847" s="71"/>
      <c r="RHL847" s="71"/>
      <c r="RHM847" s="71"/>
      <c r="RHN847" s="71"/>
      <c r="RHO847" s="71"/>
      <c r="RHP847" s="72"/>
      <c r="RHQ847" s="72"/>
      <c r="RHR847" s="72"/>
      <c r="RHS847" s="72"/>
      <c r="RHT847" s="72"/>
      <c r="RHU847" s="72"/>
      <c r="RHV847" s="72"/>
      <c r="RHW847" s="72"/>
      <c r="RHX847" s="72"/>
      <c r="RHY847" s="71"/>
      <c r="RHZ847" s="71"/>
      <c r="RIA847" s="71"/>
      <c r="RIB847" s="71"/>
      <c r="RIC847" s="71"/>
      <c r="RID847" s="71"/>
      <c r="RIE847" s="71"/>
      <c r="RIF847" s="72"/>
      <c r="RIG847" s="72"/>
      <c r="RIH847" s="72"/>
      <c r="RII847" s="72"/>
      <c r="RIJ847" s="72"/>
      <c r="RIK847" s="72"/>
      <c r="RIL847" s="72"/>
      <c r="RIM847" s="72"/>
      <c r="RIN847" s="72"/>
      <c r="RIO847" s="71"/>
      <c r="RIP847" s="71"/>
      <c r="RIQ847" s="71"/>
      <c r="RIR847" s="71"/>
      <c r="RIS847" s="71"/>
      <c r="RIT847" s="71"/>
      <c r="RIU847" s="71"/>
      <c r="RIV847" s="72"/>
      <c r="RIW847" s="72"/>
      <c r="RIX847" s="72"/>
      <c r="RIY847" s="72"/>
      <c r="RIZ847" s="72"/>
      <c r="RJA847" s="72"/>
      <c r="RJB847" s="72"/>
      <c r="RJC847" s="72"/>
      <c r="RJD847" s="72"/>
      <c r="RJE847" s="71"/>
      <c r="RJF847" s="71"/>
      <c r="RJG847" s="71"/>
      <c r="RJH847" s="71"/>
      <c r="RJI847" s="71"/>
      <c r="RJJ847" s="71"/>
      <c r="RJK847" s="71"/>
      <c r="RJL847" s="72"/>
      <c r="RJM847" s="72"/>
      <c r="RJN847" s="72"/>
      <c r="RJO847" s="72"/>
      <c r="RJP847" s="72"/>
      <c r="RJQ847" s="72"/>
      <c r="RJR847" s="72"/>
      <c r="RJS847" s="72"/>
      <c r="RJT847" s="72"/>
      <c r="RJU847" s="71"/>
      <c r="RJV847" s="71"/>
      <c r="RJW847" s="71"/>
      <c r="RJX847" s="71"/>
      <c r="RJY847" s="71"/>
      <c r="RJZ847" s="71"/>
      <c r="RKA847" s="71"/>
      <c r="RKB847" s="72"/>
      <c r="RKC847" s="72"/>
      <c r="RKD847" s="72"/>
      <c r="RKE847" s="72"/>
      <c r="RKF847" s="72"/>
      <c r="RKG847" s="72"/>
      <c r="RKH847" s="72"/>
      <c r="RKI847" s="72"/>
      <c r="RKJ847" s="72"/>
      <c r="RKK847" s="71"/>
      <c r="RKL847" s="71"/>
      <c r="RKM847" s="71"/>
      <c r="RKN847" s="71"/>
      <c r="RKO847" s="71"/>
      <c r="RKP847" s="71"/>
      <c r="RKQ847" s="71"/>
      <c r="RKR847" s="72"/>
      <c r="RKS847" s="72"/>
      <c r="RKT847" s="72"/>
      <c r="RKU847" s="72"/>
      <c r="RKV847" s="72"/>
      <c r="RKW847" s="72"/>
      <c r="RKX847" s="72"/>
      <c r="RKY847" s="72"/>
      <c r="RKZ847" s="72"/>
      <c r="RLA847" s="71"/>
      <c r="RLB847" s="71"/>
      <c r="RLC847" s="71"/>
      <c r="RLD847" s="71"/>
      <c r="RLE847" s="71"/>
      <c r="RLF847" s="71"/>
      <c r="RLG847" s="71"/>
      <c r="RLH847" s="72"/>
      <c r="RLI847" s="72"/>
      <c r="RLJ847" s="72"/>
      <c r="RLK847" s="72"/>
      <c r="RLL847" s="72"/>
      <c r="RLM847" s="72"/>
      <c r="RLN847" s="72"/>
      <c r="RLO847" s="72"/>
      <c r="RLP847" s="72"/>
      <c r="RLQ847" s="71"/>
      <c r="RLR847" s="71"/>
      <c r="RLS847" s="71"/>
      <c r="RLT847" s="71"/>
      <c r="RLU847" s="71"/>
      <c r="RLV847" s="71"/>
      <c r="RLW847" s="71"/>
      <c r="RLX847" s="72"/>
      <c r="RLY847" s="72"/>
      <c r="RLZ847" s="72"/>
      <c r="RMA847" s="72"/>
      <c r="RMB847" s="72"/>
      <c r="RMC847" s="72"/>
      <c r="RMD847" s="72"/>
      <c r="RME847" s="72"/>
      <c r="RMF847" s="72"/>
      <c r="RMG847" s="71"/>
      <c r="RMH847" s="71"/>
      <c r="RMI847" s="71"/>
      <c r="RMJ847" s="71"/>
      <c r="RMK847" s="71"/>
      <c r="RML847" s="71"/>
      <c r="RMM847" s="71"/>
      <c r="RMN847" s="72"/>
      <c r="RMO847" s="72"/>
      <c r="RMP847" s="72"/>
      <c r="RMQ847" s="72"/>
      <c r="RMR847" s="72"/>
      <c r="RMS847" s="72"/>
      <c r="RMT847" s="72"/>
      <c r="RMU847" s="72"/>
      <c r="RMV847" s="72"/>
      <c r="RMW847" s="71"/>
      <c r="RMX847" s="71"/>
      <c r="RMY847" s="71"/>
      <c r="RMZ847" s="71"/>
      <c r="RNA847" s="71"/>
      <c r="RNB847" s="71"/>
      <c r="RNC847" s="71"/>
      <c r="RND847" s="72"/>
      <c r="RNE847" s="72"/>
      <c r="RNF847" s="72"/>
      <c r="RNG847" s="72"/>
      <c r="RNH847" s="72"/>
      <c r="RNI847" s="72"/>
      <c r="RNJ847" s="72"/>
      <c r="RNK847" s="72"/>
      <c r="RNL847" s="72"/>
      <c r="RNM847" s="71"/>
      <c r="RNN847" s="71"/>
      <c r="RNO847" s="71"/>
      <c r="RNP847" s="71"/>
      <c r="RNQ847" s="71"/>
      <c r="RNR847" s="71"/>
      <c r="RNS847" s="71"/>
      <c r="RNT847" s="72"/>
      <c r="RNU847" s="72"/>
      <c r="RNV847" s="72"/>
      <c r="RNW847" s="72"/>
      <c r="RNX847" s="72"/>
      <c r="RNY847" s="72"/>
      <c r="RNZ847" s="72"/>
      <c r="ROA847" s="72"/>
      <c r="ROB847" s="72"/>
      <c r="ROC847" s="71"/>
      <c r="ROD847" s="71"/>
      <c r="ROE847" s="71"/>
      <c r="ROF847" s="71"/>
      <c r="ROG847" s="71"/>
      <c r="ROH847" s="71"/>
      <c r="ROI847" s="71"/>
      <c r="ROJ847" s="72"/>
      <c r="ROK847" s="72"/>
      <c r="ROL847" s="72"/>
      <c r="ROM847" s="72"/>
      <c r="RON847" s="72"/>
      <c r="ROO847" s="72"/>
      <c r="ROP847" s="72"/>
      <c r="ROQ847" s="72"/>
      <c r="ROR847" s="72"/>
      <c r="ROS847" s="71"/>
      <c r="ROT847" s="71"/>
      <c r="ROU847" s="71"/>
      <c r="ROV847" s="71"/>
      <c r="ROW847" s="71"/>
      <c r="ROX847" s="71"/>
      <c r="ROY847" s="71"/>
      <c r="ROZ847" s="72"/>
      <c r="RPA847" s="72"/>
      <c r="RPB847" s="72"/>
      <c r="RPC847" s="72"/>
      <c r="RPD847" s="72"/>
      <c r="RPE847" s="72"/>
      <c r="RPF847" s="72"/>
      <c r="RPG847" s="72"/>
      <c r="RPH847" s="72"/>
      <c r="RPI847" s="71"/>
      <c r="RPJ847" s="71"/>
      <c r="RPK847" s="71"/>
      <c r="RPL847" s="71"/>
      <c r="RPM847" s="71"/>
      <c r="RPN847" s="71"/>
      <c r="RPO847" s="71"/>
      <c r="RPP847" s="72"/>
      <c r="RPQ847" s="72"/>
      <c r="RPR847" s="72"/>
      <c r="RPS847" s="72"/>
      <c r="RPT847" s="72"/>
      <c r="RPU847" s="72"/>
      <c r="RPV847" s="72"/>
      <c r="RPW847" s="72"/>
      <c r="RPX847" s="72"/>
      <c r="RPY847" s="71"/>
      <c r="RPZ847" s="71"/>
      <c r="RQA847" s="71"/>
      <c r="RQB847" s="71"/>
      <c r="RQC847" s="71"/>
      <c r="RQD847" s="71"/>
      <c r="RQE847" s="71"/>
      <c r="RQF847" s="72"/>
      <c r="RQG847" s="72"/>
      <c r="RQH847" s="72"/>
      <c r="RQI847" s="72"/>
      <c r="RQJ847" s="72"/>
      <c r="RQK847" s="72"/>
      <c r="RQL847" s="72"/>
      <c r="RQM847" s="72"/>
      <c r="RQN847" s="72"/>
      <c r="RQO847" s="71"/>
      <c r="RQP847" s="71"/>
      <c r="RQQ847" s="71"/>
      <c r="RQR847" s="71"/>
      <c r="RQS847" s="71"/>
      <c r="RQT847" s="71"/>
      <c r="RQU847" s="71"/>
      <c r="RQV847" s="72"/>
      <c r="RQW847" s="72"/>
      <c r="RQX847" s="72"/>
      <c r="RQY847" s="72"/>
      <c r="RQZ847" s="72"/>
      <c r="RRA847" s="72"/>
      <c r="RRB847" s="72"/>
      <c r="RRC847" s="72"/>
      <c r="RRD847" s="72"/>
      <c r="RRE847" s="71"/>
      <c r="RRF847" s="71"/>
      <c r="RRG847" s="71"/>
      <c r="RRH847" s="71"/>
      <c r="RRI847" s="71"/>
      <c r="RRJ847" s="71"/>
      <c r="RRK847" s="71"/>
      <c r="RRL847" s="72"/>
      <c r="RRM847" s="72"/>
      <c r="RRN847" s="72"/>
      <c r="RRO847" s="72"/>
      <c r="RRP847" s="72"/>
      <c r="RRQ847" s="72"/>
      <c r="RRR847" s="72"/>
      <c r="RRS847" s="72"/>
      <c r="RRT847" s="72"/>
      <c r="RRU847" s="71"/>
      <c r="RRV847" s="71"/>
      <c r="RRW847" s="71"/>
      <c r="RRX847" s="71"/>
      <c r="RRY847" s="71"/>
      <c r="RRZ847" s="71"/>
      <c r="RSA847" s="71"/>
      <c r="RSB847" s="72"/>
      <c r="RSC847" s="72"/>
      <c r="RSD847" s="72"/>
      <c r="RSE847" s="72"/>
      <c r="RSF847" s="72"/>
      <c r="RSG847" s="72"/>
      <c r="RSH847" s="72"/>
      <c r="RSI847" s="72"/>
      <c r="RSJ847" s="72"/>
      <c r="RSK847" s="71"/>
      <c r="RSL847" s="71"/>
      <c r="RSM847" s="71"/>
      <c r="RSN847" s="71"/>
      <c r="RSO847" s="71"/>
      <c r="RSP847" s="71"/>
      <c r="RSQ847" s="71"/>
      <c r="RSR847" s="72"/>
      <c r="RSS847" s="72"/>
      <c r="RST847" s="72"/>
      <c r="RSU847" s="72"/>
      <c r="RSV847" s="72"/>
      <c r="RSW847" s="72"/>
      <c r="RSX847" s="72"/>
      <c r="RSY847" s="72"/>
      <c r="RSZ847" s="72"/>
      <c r="RTA847" s="71"/>
      <c r="RTB847" s="71"/>
      <c r="RTC847" s="71"/>
      <c r="RTD847" s="71"/>
      <c r="RTE847" s="71"/>
      <c r="RTF847" s="71"/>
      <c r="RTG847" s="71"/>
      <c r="RTH847" s="72"/>
      <c r="RTI847" s="72"/>
      <c r="RTJ847" s="72"/>
      <c r="RTK847" s="72"/>
      <c r="RTL847" s="72"/>
      <c r="RTM847" s="72"/>
      <c r="RTN847" s="72"/>
      <c r="RTO847" s="72"/>
      <c r="RTP847" s="72"/>
      <c r="RTQ847" s="71"/>
      <c r="RTR847" s="71"/>
      <c r="RTS847" s="71"/>
      <c r="RTT847" s="71"/>
      <c r="RTU847" s="71"/>
      <c r="RTV847" s="71"/>
      <c r="RTW847" s="71"/>
      <c r="RTX847" s="72"/>
      <c r="RTY847" s="72"/>
      <c r="RTZ847" s="72"/>
      <c r="RUA847" s="72"/>
      <c r="RUB847" s="72"/>
      <c r="RUC847" s="72"/>
      <c r="RUD847" s="72"/>
      <c r="RUE847" s="72"/>
      <c r="RUF847" s="72"/>
      <c r="RUG847" s="71"/>
      <c r="RUH847" s="71"/>
      <c r="RUI847" s="71"/>
      <c r="RUJ847" s="71"/>
      <c r="RUK847" s="71"/>
      <c r="RUL847" s="71"/>
      <c r="RUM847" s="71"/>
      <c r="RUN847" s="72"/>
      <c r="RUO847" s="72"/>
      <c r="RUP847" s="72"/>
      <c r="RUQ847" s="72"/>
      <c r="RUR847" s="72"/>
      <c r="RUS847" s="72"/>
      <c r="RUT847" s="72"/>
      <c r="RUU847" s="72"/>
      <c r="RUV847" s="72"/>
      <c r="RUW847" s="71"/>
      <c r="RUX847" s="71"/>
      <c r="RUY847" s="71"/>
      <c r="RUZ847" s="71"/>
      <c r="RVA847" s="71"/>
      <c r="RVB847" s="71"/>
      <c r="RVC847" s="71"/>
      <c r="RVD847" s="72"/>
      <c r="RVE847" s="72"/>
      <c r="RVF847" s="72"/>
      <c r="RVG847" s="72"/>
      <c r="RVH847" s="72"/>
      <c r="RVI847" s="72"/>
      <c r="RVJ847" s="72"/>
      <c r="RVK847" s="72"/>
      <c r="RVL847" s="72"/>
      <c r="RVM847" s="71"/>
      <c r="RVN847" s="71"/>
      <c r="RVO847" s="71"/>
      <c r="RVP847" s="71"/>
      <c r="RVQ847" s="71"/>
      <c r="RVR847" s="71"/>
      <c r="RVS847" s="71"/>
      <c r="RVT847" s="72"/>
      <c r="RVU847" s="72"/>
      <c r="RVV847" s="72"/>
      <c r="RVW847" s="72"/>
      <c r="RVX847" s="72"/>
      <c r="RVY847" s="72"/>
      <c r="RVZ847" s="72"/>
      <c r="RWA847" s="72"/>
      <c r="RWB847" s="72"/>
      <c r="RWC847" s="71"/>
      <c r="RWD847" s="71"/>
      <c r="RWE847" s="71"/>
      <c r="RWF847" s="71"/>
      <c r="RWG847" s="71"/>
      <c r="RWH847" s="71"/>
      <c r="RWI847" s="71"/>
      <c r="RWJ847" s="72"/>
      <c r="RWK847" s="72"/>
      <c r="RWL847" s="72"/>
      <c r="RWM847" s="72"/>
      <c r="RWN847" s="72"/>
      <c r="RWO847" s="72"/>
      <c r="RWP847" s="72"/>
      <c r="RWQ847" s="72"/>
      <c r="RWR847" s="72"/>
      <c r="RWS847" s="71"/>
      <c r="RWT847" s="71"/>
      <c r="RWU847" s="71"/>
      <c r="RWV847" s="71"/>
      <c r="RWW847" s="71"/>
      <c r="RWX847" s="71"/>
      <c r="RWY847" s="71"/>
      <c r="RWZ847" s="72"/>
      <c r="RXA847" s="72"/>
      <c r="RXB847" s="72"/>
      <c r="RXC847" s="72"/>
      <c r="RXD847" s="72"/>
      <c r="RXE847" s="72"/>
      <c r="RXF847" s="72"/>
      <c r="RXG847" s="72"/>
      <c r="RXH847" s="72"/>
      <c r="RXI847" s="71"/>
      <c r="RXJ847" s="71"/>
      <c r="RXK847" s="71"/>
      <c r="RXL847" s="71"/>
      <c r="RXM847" s="71"/>
      <c r="RXN847" s="71"/>
      <c r="RXO847" s="71"/>
      <c r="RXP847" s="72"/>
      <c r="RXQ847" s="72"/>
      <c r="RXR847" s="72"/>
      <c r="RXS847" s="72"/>
      <c r="RXT847" s="72"/>
      <c r="RXU847" s="72"/>
      <c r="RXV847" s="72"/>
      <c r="RXW847" s="72"/>
      <c r="RXX847" s="72"/>
      <c r="RXY847" s="71"/>
      <c r="RXZ847" s="71"/>
      <c r="RYA847" s="71"/>
      <c r="RYB847" s="71"/>
      <c r="RYC847" s="71"/>
      <c r="RYD847" s="71"/>
      <c r="RYE847" s="71"/>
      <c r="RYF847" s="72"/>
      <c r="RYG847" s="72"/>
      <c r="RYH847" s="72"/>
      <c r="RYI847" s="72"/>
      <c r="RYJ847" s="72"/>
      <c r="RYK847" s="72"/>
      <c r="RYL847" s="72"/>
      <c r="RYM847" s="72"/>
      <c r="RYN847" s="72"/>
      <c r="RYO847" s="71"/>
      <c r="RYP847" s="71"/>
      <c r="RYQ847" s="71"/>
      <c r="RYR847" s="71"/>
      <c r="RYS847" s="71"/>
      <c r="RYT847" s="71"/>
      <c r="RYU847" s="71"/>
      <c r="RYV847" s="72"/>
      <c r="RYW847" s="72"/>
      <c r="RYX847" s="72"/>
      <c r="RYY847" s="72"/>
      <c r="RYZ847" s="72"/>
      <c r="RZA847" s="72"/>
      <c r="RZB847" s="72"/>
      <c r="RZC847" s="72"/>
      <c r="RZD847" s="72"/>
      <c r="RZE847" s="71"/>
      <c r="RZF847" s="71"/>
      <c r="RZG847" s="71"/>
      <c r="RZH847" s="71"/>
      <c r="RZI847" s="71"/>
      <c r="RZJ847" s="71"/>
      <c r="RZK847" s="71"/>
      <c r="RZL847" s="72"/>
      <c r="RZM847" s="72"/>
      <c r="RZN847" s="72"/>
      <c r="RZO847" s="72"/>
      <c r="RZP847" s="72"/>
      <c r="RZQ847" s="72"/>
      <c r="RZR847" s="72"/>
      <c r="RZS847" s="72"/>
      <c r="RZT847" s="72"/>
      <c r="RZU847" s="71"/>
      <c r="RZV847" s="71"/>
      <c r="RZW847" s="71"/>
      <c r="RZX847" s="71"/>
      <c r="RZY847" s="71"/>
      <c r="RZZ847" s="71"/>
      <c r="SAA847" s="71"/>
      <c r="SAB847" s="72"/>
      <c r="SAC847" s="72"/>
      <c r="SAD847" s="72"/>
      <c r="SAE847" s="72"/>
      <c r="SAF847" s="72"/>
      <c r="SAG847" s="72"/>
      <c r="SAH847" s="72"/>
      <c r="SAI847" s="72"/>
      <c r="SAJ847" s="72"/>
      <c r="SAK847" s="71"/>
      <c r="SAL847" s="71"/>
      <c r="SAM847" s="71"/>
      <c r="SAN847" s="71"/>
      <c r="SAO847" s="71"/>
      <c r="SAP847" s="71"/>
      <c r="SAQ847" s="71"/>
      <c r="SAR847" s="72"/>
      <c r="SAS847" s="72"/>
      <c r="SAT847" s="72"/>
      <c r="SAU847" s="72"/>
      <c r="SAV847" s="72"/>
      <c r="SAW847" s="72"/>
      <c r="SAX847" s="72"/>
      <c r="SAY847" s="72"/>
      <c r="SAZ847" s="72"/>
      <c r="SBA847" s="71"/>
      <c r="SBB847" s="71"/>
      <c r="SBC847" s="71"/>
      <c r="SBD847" s="71"/>
      <c r="SBE847" s="71"/>
      <c r="SBF847" s="71"/>
      <c r="SBG847" s="71"/>
      <c r="SBH847" s="72"/>
      <c r="SBI847" s="72"/>
      <c r="SBJ847" s="72"/>
      <c r="SBK847" s="72"/>
      <c r="SBL847" s="72"/>
      <c r="SBM847" s="72"/>
      <c r="SBN847" s="72"/>
      <c r="SBO847" s="72"/>
      <c r="SBP847" s="72"/>
      <c r="SBQ847" s="71"/>
      <c r="SBR847" s="71"/>
      <c r="SBS847" s="71"/>
      <c r="SBT847" s="71"/>
      <c r="SBU847" s="71"/>
      <c r="SBV847" s="71"/>
      <c r="SBW847" s="71"/>
      <c r="SBX847" s="72"/>
      <c r="SBY847" s="72"/>
      <c r="SBZ847" s="72"/>
      <c r="SCA847" s="72"/>
      <c r="SCB847" s="72"/>
      <c r="SCC847" s="72"/>
      <c r="SCD847" s="72"/>
      <c r="SCE847" s="72"/>
      <c r="SCF847" s="72"/>
      <c r="SCG847" s="71"/>
      <c r="SCH847" s="71"/>
      <c r="SCI847" s="71"/>
      <c r="SCJ847" s="71"/>
      <c r="SCK847" s="71"/>
      <c r="SCL847" s="71"/>
      <c r="SCM847" s="71"/>
      <c r="SCN847" s="72"/>
      <c r="SCO847" s="72"/>
      <c r="SCP847" s="72"/>
      <c r="SCQ847" s="72"/>
      <c r="SCR847" s="72"/>
      <c r="SCS847" s="72"/>
      <c r="SCT847" s="72"/>
      <c r="SCU847" s="72"/>
      <c r="SCV847" s="72"/>
      <c r="SCW847" s="71"/>
      <c r="SCX847" s="71"/>
      <c r="SCY847" s="71"/>
      <c r="SCZ847" s="71"/>
      <c r="SDA847" s="71"/>
      <c r="SDB847" s="71"/>
      <c r="SDC847" s="71"/>
      <c r="SDD847" s="72"/>
      <c r="SDE847" s="72"/>
      <c r="SDF847" s="72"/>
      <c r="SDG847" s="72"/>
      <c r="SDH847" s="72"/>
      <c r="SDI847" s="72"/>
      <c r="SDJ847" s="72"/>
      <c r="SDK847" s="72"/>
      <c r="SDL847" s="72"/>
      <c r="SDM847" s="71"/>
      <c r="SDN847" s="71"/>
      <c r="SDO847" s="71"/>
      <c r="SDP847" s="71"/>
      <c r="SDQ847" s="71"/>
      <c r="SDR847" s="71"/>
      <c r="SDS847" s="71"/>
      <c r="SDT847" s="72"/>
      <c r="SDU847" s="72"/>
      <c r="SDV847" s="72"/>
      <c r="SDW847" s="72"/>
      <c r="SDX847" s="72"/>
      <c r="SDY847" s="72"/>
      <c r="SDZ847" s="72"/>
      <c r="SEA847" s="72"/>
      <c r="SEB847" s="72"/>
      <c r="SEC847" s="71"/>
      <c r="SED847" s="71"/>
      <c r="SEE847" s="71"/>
      <c r="SEF847" s="71"/>
      <c r="SEG847" s="71"/>
      <c r="SEH847" s="71"/>
      <c r="SEI847" s="71"/>
      <c r="SEJ847" s="72"/>
      <c r="SEK847" s="72"/>
      <c r="SEL847" s="72"/>
      <c r="SEM847" s="72"/>
      <c r="SEN847" s="72"/>
      <c r="SEO847" s="72"/>
      <c r="SEP847" s="72"/>
      <c r="SEQ847" s="72"/>
      <c r="SER847" s="72"/>
      <c r="SES847" s="71"/>
      <c r="SET847" s="71"/>
      <c r="SEU847" s="71"/>
      <c r="SEV847" s="71"/>
      <c r="SEW847" s="71"/>
      <c r="SEX847" s="71"/>
      <c r="SEY847" s="71"/>
      <c r="SEZ847" s="72"/>
      <c r="SFA847" s="72"/>
      <c r="SFB847" s="72"/>
      <c r="SFC847" s="72"/>
      <c r="SFD847" s="72"/>
      <c r="SFE847" s="72"/>
      <c r="SFF847" s="72"/>
      <c r="SFG847" s="72"/>
      <c r="SFH847" s="72"/>
      <c r="SFI847" s="71"/>
      <c r="SFJ847" s="71"/>
      <c r="SFK847" s="71"/>
      <c r="SFL847" s="71"/>
      <c r="SFM847" s="71"/>
      <c r="SFN847" s="71"/>
      <c r="SFO847" s="71"/>
      <c r="SFP847" s="72"/>
      <c r="SFQ847" s="72"/>
      <c r="SFR847" s="72"/>
      <c r="SFS847" s="72"/>
      <c r="SFT847" s="72"/>
      <c r="SFU847" s="72"/>
      <c r="SFV847" s="72"/>
      <c r="SFW847" s="72"/>
      <c r="SFX847" s="72"/>
      <c r="SFY847" s="71"/>
      <c r="SFZ847" s="71"/>
      <c r="SGA847" s="71"/>
      <c r="SGB847" s="71"/>
      <c r="SGC847" s="71"/>
      <c r="SGD847" s="71"/>
      <c r="SGE847" s="71"/>
      <c r="SGF847" s="72"/>
      <c r="SGG847" s="72"/>
      <c r="SGH847" s="72"/>
      <c r="SGI847" s="72"/>
      <c r="SGJ847" s="72"/>
      <c r="SGK847" s="72"/>
      <c r="SGL847" s="72"/>
      <c r="SGM847" s="72"/>
      <c r="SGN847" s="72"/>
      <c r="SGO847" s="71"/>
      <c r="SGP847" s="71"/>
      <c r="SGQ847" s="71"/>
      <c r="SGR847" s="71"/>
      <c r="SGS847" s="71"/>
      <c r="SGT847" s="71"/>
      <c r="SGU847" s="71"/>
      <c r="SGV847" s="72"/>
      <c r="SGW847" s="72"/>
      <c r="SGX847" s="72"/>
      <c r="SGY847" s="72"/>
      <c r="SGZ847" s="72"/>
      <c r="SHA847" s="72"/>
      <c r="SHB847" s="72"/>
      <c r="SHC847" s="72"/>
      <c r="SHD847" s="72"/>
      <c r="SHE847" s="71"/>
      <c r="SHF847" s="71"/>
      <c r="SHG847" s="71"/>
      <c r="SHH847" s="71"/>
      <c r="SHI847" s="71"/>
      <c r="SHJ847" s="71"/>
      <c r="SHK847" s="71"/>
      <c r="SHL847" s="72"/>
      <c r="SHM847" s="72"/>
      <c r="SHN847" s="72"/>
      <c r="SHO847" s="72"/>
      <c r="SHP847" s="72"/>
      <c r="SHQ847" s="72"/>
      <c r="SHR847" s="72"/>
      <c r="SHS847" s="72"/>
      <c r="SHT847" s="72"/>
      <c r="SHU847" s="71"/>
      <c r="SHV847" s="71"/>
      <c r="SHW847" s="71"/>
      <c r="SHX847" s="71"/>
      <c r="SHY847" s="71"/>
      <c r="SHZ847" s="71"/>
      <c r="SIA847" s="71"/>
      <c r="SIB847" s="72"/>
      <c r="SIC847" s="72"/>
      <c r="SID847" s="72"/>
      <c r="SIE847" s="72"/>
      <c r="SIF847" s="72"/>
      <c r="SIG847" s="72"/>
      <c r="SIH847" s="72"/>
      <c r="SII847" s="72"/>
      <c r="SIJ847" s="72"/>
      <c r="SIK847" s="71"/>
      <c r="SIL847" s="71"/>
      <c r="SIM847" s="71"/>
      <c r="SIN847" s="71"/>
      <c r="SIO847" s="71"/>
      <c r="SIP847" s="71"/>
      <c r="SIQ847" s="71"/>
      <c r="SIR847" s="72"/>
      <c r="SIS847" s="72"/>
      <c r="SIT847" s="72"/>
      <c r="SIU847" s="72"/>
      <c r="SIV847" s="72"/>
      <c r="SIW847" s="72"/>
      <c r="SIX847" s="72"/>
      <c r="SIY847" s="72"/>
      <c r="SIZ847" s="72"/>
      <c r="SJA847" s="71"/>
      <c r="SJB847" s="71"/>
      <c r="SJC847" s="71"/>
      <c r="SJD847" s="71"/>
      <c r="SJE847" s="71"/>
      <c r="SJF847" s="71"/>
      <c r="SJG847" s="71"/>
      <c r="SJH847" s="72"/>
      <c r="SJI847" s="72"/>
      <c r="SJJ847" s="72"/>
      <c r="SJK847" s="72"/>
      <c r="SJL847" s="72"/>
      <c r="SJM847" s="72"/>
      <c r="SJN847" s="72"/>
      <c r="SJO847" s="72"/>
      <c r="SJP847" s="72"/>
      <c r="SJQ847" s="71"/>
      <c r="SJR847" s="71"/>
      <c r="SJS847" s="71"/>
      <c r="SJT847" s="71"/>
      <c r="SJU847" s="71"/>
      <c r="SJV847" s="71"/>
      <c r="SJW847" s="71"/>
      <c r="SJX847" s="72"/>
      <c r="SJY847" s="72"/>
      <c r="SJZ847" s="72"/>
      <c r="SKA847" s="72"/>
      <c r="SKB847" s="72"/>
      <c r="SKC847" s="72"/>
      <c r="SKD847" s="72"/>
      <c r="SKE847" s="72"/>
      <c r="SKF847" s="72"/>
      <c r="SKG847" s="71"/>
      <c r="SKH847" s="71"/>
      <c r="SKI847" s="71"/>
      <c r="SKJ847" s="71"/>
      <c r="SKK847" s="71"/>
      <c r="SKL847" s="71"/>
      <c r="SKM847" s="71"/>
      <c r="SKN847" s="72"/>
      <c r="SKO847" s="72"/>
      <c r="SKP847" s="72"/>
      <c r="SKQ847" s="72"/>
      <c r="SKR847" s="72"/>
      <c r="SKS847" s="72"/>
      <c r="SKT847" s="72"/>
      <c r="SKU847" s="72"/>
      <c r="SKV847" s="72"/>
      <c r="SKW847" s="71"/>
      <c r="SKX847" s="71"/>
      <c r="SKY847" s="71"/>
      <c r="SKZ847" s="71"/>
      <c r="SLA847" s="71"/>
      <c r="SLB847" s="71"/>
      <c r="SLC847" s="71"/>
      <c r="SLD847" s="72"/>
      <c r="SLE847" s="72"/>
      <c r="SLF847" s="72"/>
      <c r="SLG847" s="72"/>
      <c r="SLH847" s="72"/>
      <c r="SLI847" s="72"/>
      <c r="SLJ847" s="72"/>
      <c r="SLK847" s="72"/>
      <c r="SLL847" s="72"/>
      <c r="SLM847" s="71"/>
      <c r="SLN847" s="71"/>
      <c r="SLO847" s="71"/>
      <c r="SLP847" s="71"/>
      <c r="SLQ847" s="71"/>
      <c r="SLR847" s="71"/>
      <c r="SLS847" s="71"/>
      <c r="SLT847" s="72"/>
      <c r="SLU847" s="72"/>
      <c r="SLV847" s="72"/>
      <c r="SLW847" s="72"/>
      <c r="SLX847" s="72"/>
      <c r="SLY847" s="72"/>
      <c r="SLZ847" s="72"/>
      <c r="SMA847" s="72"/>
      <c r="SMB847" s="72"/>
      <c r="SMC847" s="71"/>
      <c r="SMD847" s="71"/>
      <c r="SME847" s="71"/>
      <c r="SMF847" s="71"/>
      <c r="SMG847" s="71"/>
      <c r="SMH847" s="71"/>
      <c r="SMI847" s="71"/>
      <c r="SMJ847" s="72"/>
      <c r="SMK847" s="72"/>
      <c r="SML847" s="72"/>
      <c r="SMM847" s="72"/>
      <c r="SMN847" s="72"/>
      <c r="SMO847" s="72"/>
      <c r="SMP847" s="72"/>
      <c r="SMQ847" s="72"/>
      <c r="SMR847" s="72"/>
      <c r="SMS847" s="71"/>
      <c r="SMT847" s="71"/>
      <c r="SMU847" s="71"/>
      <c r="SMV847" s="71"/>
      <c r="SMW847" s="71"/>
      <c r="SMX847" s="71"/>
      <c r="SMY847" s="71"/>
      <c r="SMZ847" s="72"/>
      <c r="SNA847" s="72"/>
      <c r="SNB847" s="72"/>
      <c r="SNC847" s="72"/>
      <c r="SND847" s="72"/>
      <c r="SNE847" s="72"/>
      <c r="SNF847" s="72"/>
      <c r="SNG847" s="72"/>
      <c r="SNH847" s="72"/>
      <c r="SNI847" s="71"/>
      <c r="SNJ847" s="71"/>
      <c r="SNK847" s="71"/>
      <c r="SNL847" s="71"/>
      <c r="SNM847" s="71"/>
      <c r="SNN847" s="71"/>
      <c r="SNO847" s="71"/>
      <c r="SNP847" s="72"/>
      <c r="SNQ847" s="72"/>
      <c r="SNR847" s="72"/>
      <c r="SNS847" s="72"/>
      <c r="SNT847" s="72"/>
      <c r="SNU847" s="72"/>
      <c r="SNV847" s="72"/>
      <c r="SNW847" s="72"/>
      <c r="SNX847" s="72"/>
      <c r="SNY847" s="71"/>
      <c r="SNZ847" s="71"/>
      <c r="SOA847" s="71"/>
      <c r="SOB847" s="71"/>
      <c r="SOC847" s="71"/>
      <c r="SOD847" s="71"/>
      <c r="SOE847" s="71"/>
      <c r="SOF847" s="72"/>
      <c r="SOG847" s="72"/>
      <c r="SOH847" s="72"/>
      <c r="SOI847" s="72"/>
      <c r="SOJ847" s="72"/>
      <c r="SOK847" s="72"/>
      <c r="SOL847" s="72"/>
      <c r="SOM847" s="72"/>
      <c r="SON847" s="72"/>
      <c r="SOO847" s="71"/>
      <c r="SOP847" s="71"/>
      <c r="SOQ847" s="71"/>
      <c r="SOR847" s="71"/>
      <c r="SOS847" s="71"/>
      <c r="SOT847" s="71"/>
      <c r="SOU847" s="71"/>
      <c r="SOV847" s="72"/>
      <c r="SOW847" s="72"/>
      <c r="SOX847" s="72"/>
      <c r="SOY847" s="72"/>
      <c r="SOZ847" s="72"/>
      <c r="SPA847" s="72"/>
      <c r="SPB847" s="72"/>
      <c r="SPC847" s="72"/>
      <c r="SPD847" s="72"/>
      <c r="SPE847" s="71"/>
      <c r="SPF847" s="71"/>
      <c r="SPG847" s="71"/>
      <c r="SPH847" s="71"/>
      <c r="SPI847" s="71"/>
      <c r="SPJ847" s="71"/>
      <c r="SPK847" s="71"/>
      <c r="SPL847" s="72"/>
      <c r="SPM847" s="72"/>
      <c r="SPN847" s="72"/>
      <c r="SPO847" s="72"/>
      <c r="SPP847" s="72"/>
      <c r="SPQ847" s="72"/>
      <c r="SPR847" s="72"/>
      <c r="SPS847" s="72"/>
      <c r="SPT847" s="72"/>
      <c r="SPU847" s="71"/>
      <c r="SPV847" s="71"/>
      <c r="SPW847" s="71"/>
      <c r="SPX847" s="71"/>
      <c r="SPY847" s="71"/>
      <c r="SPZ847" s="71"/>
      <c r="SQA847" s="71"/>
      <c r="SQB847" s="72"/>
      <c r="SQC847" s="72"/>
      <c r="SQD847" s="72"/>
      <c r="SQE847" s="72"/>
      <c r="SQF847" s="72"/>
      <c r="SQG847" s="72"/>
      <c r="SQH847" s="72"/>
      <c r="SQI847" s="72"/>
      <c r="SQJ847" s="72"/>
      <c r="SQK847" s="71"/>
      <c r="SQL847" s="71"/>
      <c r="SQM847" s="71"/>
      <c r="SQN847" s="71"/>
      <c r="SQO847" s="71"/>
      <c r="SQP847" s="71"/>
      <c r="SQQ847" s="71"/>
      <c r="SQR847" s="72"/>
      <c r="SQS847" s="72"/>
      <c r="SQT847" s="72"/>
      <c r="SQU847" s="72"/>
      <c r="SQV847" s="72"/>
      <c r="SQW847" s="72"/>
      <c r="SQX847" s="72"/>
      <c r="SQY847" s="72"/>
      <c r="SQZ847" s="72"/>
      <c r="SRA847" s="71"/>
      <c r="SRB847" s="71"/>
      <c r="SRC847" s="71"/>
      <c r="SRD847" s="71"/>
      <c r="SRE847" s="71"/>
      <c r="SRF847" s="71"/>
      <c r="SRG847" s="71"/>
      <c r="SRH847" s="72"/>
      <c r="SRI847" s="72"/>
      <c r="SRJ847" s="72"/>
      <c r="SRK847" s="72"/>
      <c r="SRL847" s="72"/>
      <c r="SRM847" s="72"/>
      <c r="SRN847" s="72"/>
      <c r="SRO847" s="72"/>
      <c r="SRP847" s="72"/>
      <c r="SRQ847" s="71"/>
      <c r="SRR847" s="71"/>
      <c r="SRS847" s="71"/>
      <c r="SRT847" s="71"/>
      <c r="SRU847" s="71"/>
      <c r="SRV847" s="71"/>
      <c r="SRW847" s="71"/>
      <c r="SRX847" s="72"/>
      <c r="SRY847" s="72"/>
      <c r="SRZ847" s="72"/>
      <c r="SSA847" s="72"/>
      <c r="SSB847" s="72"/>
      <c r="SSC847" s="72"/>
      <c r="SSD847" s="72"/>
      <c r="SSE847" s="72"/>
      <c r="SSF847" s="72"/>
      <c r="SSG847" s="71"/>
      <c r="SSH847" s="71"/>
      <c r="SSI847" s="71"/>
      <c r="SSJ847" s="71"/>
      <c r="SSK847" s="71"/>
      <c r="SSL847" s="71"/>
      <c r="SSM847" s="71"/>
      <c r="SSN847" s="72"/>
      <c r="SSO847" s="72"/>
      <c r="SSP847" s="72"/>
      <c r="SSQ847" s="72"/>
      <c r="SSR847" s="72"/>
      <c r="SSS847" s="72"/>
      <c r="SST847" s="72"/>
      <c r="SSU847" s="72"/>
      <c r="SSV847" s="72"/>
      <c r="SSW847" s="71"/>
      <c r="SSX847" s="71"/>
      <c r="SSY847" s="71"/>
      <c r="SSZ847" s="71"/>
      <c r="STA847" s="71"/>
      <c r="STB847" s="71"/>
      <c r="STC847" s="71"/>
      <c r="STD847" s="72"/>
      <c r="STE847" s="72"/>
      <c r="STF847" s="72"/>
      <c r="STG847" s="72"/>
      <c r="STH847" s="72"/>
      <c r="STI847" s="72"/>
      <c r="STJ847" s="72"/>
      <c r="STK847" s="72"/>
      <c r="STL847" s="72"/>
      <c r="STM847" s="71"/>
      <c r="STN847" s="71"/>
      <c r="STO847" s="71"/>
      <c r="STP847" s="71"/>
      <c r="STQ847" s="71"/>
      <c r="STR847" s="71"/>
      <c r="STS847" s="71"/>
      <c r="STT847" s="72"/>
      <c r="STU847" s="72"/>
      <c r="STV847" s="72"/>
      <c r="STW847" s="72"/>
      <c r="STX847" s="72"/>
      <c r="STY847" s="72"/>
      <c r="STZ847" s="72"/>
      <c r="SUA847" s="72"/>
      <c r="SUB847" s="72"/>
      <c r="SUC847" s="71"/>
      <c r="SUD847" s="71"/>
      <c r="SUE847" s="71"/>
      <c r="SUF847" s="71"/>
      <c r="SUG847" s="71"/>
      <c r="SUH847" s="71"/>
      <c r="SUI847" s="71"/>
      <c r="SUJ847" s="72"/>
      <c r="SUK847" s="72"/>
      <c r="SUL847" s="72"/>
      <c r="SUM847" s="72"/>
      <c r="SUN847" s="72"/>
      <c r="SUO847" s="72"/>
      <c r="SUP847" s="72"/>
      <c r="SUQ847" s="72"/>
      <c r="SUR847" s="72"/>
      <c r="SUS847" s="71"/>
      <c r="SUT847" s="71"/>
      <c r="SUU847" s="71"/>
      <c r="SUV847" s="71"/>
      <c r="SUW847" s="71"/>
      <c r="SUX847" s="71"/>
      <c r="SUY847" s="71"/>
      <c r="SUZ847" s="72"/>
      <c r="SVA847" s="72"/>
      <c r="SVB847" s="72"/>
      <c r="SVC847" s="72"/>
      <c r="SVD847" s="72"/>
      <c r="SVE847" s="72"/>
      <c r="SVF847" s="72"/>
      <c r="SVG847" s="72"/>
      <c r="SVH847" s="72"/>
      <c r="SVI847" s="71"/>
      <c r="SVJ847" s="71"/>
      <c r="SVK847" s="71"/>
      <c r="SVL847" s="71"/>
      <c r="SVM847" s="71"/>
      <c r="SVN847" s="71"/>
      <c r="SVO847" s="71"/>
      <c r="SVP847" s="72"/>
      <c r="SVQ847" s="72"/>
      <c r="SVR847" s="72"/>
      <c r="SVS847" s="72"/>
      <c r="SVT847" s="72"/>
      <c r="SVU847" s="72"/>
      <c r="SVV847" s="72"/>
      <c r="SVW847" s="72"/>
      <c r="SVX847" s="72"/>
      <c r="SVY847" s="71"/>
      <c r="SVZ847" s="71"/>
      <c r="SWA847" s="71"/>
      <c r="SWB847" s="71"/>
      <c r="SWC847" s="71"/>
      <c r="SWD847" s="71"/>
      <c r="SWE847" s="71"/>
      <c r="SWF847" s="72"/>
      <c r="SWG847" s="72"/>
      <c r="SWH847" s="72"/>
      <c r="SWI847" s="72"/>
      <c r="SWJ847" s="72"/>
      <c r="SWK847" s="72"/>
      <c r="SWL847" s="72"/>
      <c r="SWM847" s="72"/>
      <c r="SWN847" s="72"/>
      <c r="SWO847" s="71"/>
      <c r="SWP847" s="71"/>
      <c r="SWQ847" s="71"/>
      <c r="SWR847" s="71"/>
      <c r="SWS847" s="71"/>
      <c r="SWT847" s="71"/>
      <c r="SWU847" s="71"/>
      <c r="SWV847" s="72"/>
      <c r="SWW847" s="72"/>
      <c r="SWX847" s="72"/>
      <c r="SWY847" s="72"/>
      <c r="SWZ847" s="72"/>
      <c r="SXA847" s="72"/>
      <c r="SXB847" s="72"/>
      <c r="SXC847" s="72"/>
      <c r="SXD847" s="72"/>
      <c r="SXE847" s="71"/>
      <c r="SXF847" s="71"/>
      <c r="SXG847" s="71"/>
      <c r="SXH847" s="71"/>
      <c r="SXI847" s="71"/>
      <c r="SXJ847" s="71"/>
      <c r="SXK847" s="71"/>
      <c r="SXL847" s="72"/>
      <c r="SXM847" s="72"/>
      <c r="SXN847" s="72"/>
      <c r="SXO847" s="72"/>
      <c r="SXP847" s="72"/>
      <c r="SXQ847" s="72"/>
      <c r="SXR847" s="72"/>
      <c r="SXS847" s="72"/>
      <c r="SXT847" s="72"/>
      <c r="SXU847" s="71"/>
      <c r="SXV847" s="71"/>
      <c r="SXW847" s="71"/>
      <c r="SXX847" s="71"/>
      <c r="SXY847" s="71"/>
      <c r="SXZ847" s="71"/>
      <c r="SYA847" s="71"/>
      <c r="SYB847" s="72"/>
      <c r="SYC847" s="72"/>
      <c r="SYD847" s="72"/>
      <c r="SYE847" s="72"/>
      <c r="SYF847" s="72"/>
      <c r="SYG847" s="72"/>
      <c r="SYH847" s="72"/>
      <c r="SYI847" s="72"/>
      <c r="SYJ847" s="72"/>
      <c r="SYK847" s="71"/>
      <c r="SYL847" s="71"/>
      <c r="SYM847" s="71"/>
      <c r="SYN847" s="71"/>
      <c r="SYO847" s="71"/>
      <c r="SYP847" s="71"/>
      <c r="SYQ847" s="71"/>
      <c r="SYR847" s="72"/>
      <c r="SYS847" s="72"/>
      <c r="SYT847" s="72"/>
      <c r="SYU847" s="72"/>
      <c r="SYV847" s="72"/>
      <c r="SYW847" s="72"/>
      <c r="SYX847" s="72"/>
      <c r="SYY847" s="72"/>
      <c r="SYZ847" s="72"/>
      <c r="SZA847" s="71"/>
      <c r="SZB847" s="71"/>
      <c r="SZC847" s="71"/>
      <c r="SZD847" s="71"/>
      <c r="SZE847" s="71"/>
      <c r="SZF847" s="71"/>
      <c r="SZG847" s="71"/>
      <c r="SZH847" s="72"/>
      <c r="SZI847" s="72"/>
      <c r="SZJ847" s="72"/>
      <c r="SZK847" s="72"/>
      <c r="SZL847" s="72"/>
      <c r="SZM847" s="72"/>
      <c r="SZN847" s="72"/>
      <c r="SZO847" s="72"/>
      <c r="SZP847" s="72"/>
      <c r="SZQ847" s="71"/>
      <c r="SZR847" s="71"/>
      <c r="SZS847" s="71"/>
      <c r="SZT847" s="71"/>
      <c r="SZU847" s="71"/>
      <c r="SZV847" s="71"/>
      <c r="SZW847" s="71"/>
      <c r="SZX847" s="72"/>
      <c r="SZY847" s="72"/>
      <c r="SZZ847" s="72"/>
      <c r="TAA847" s="72"/>
      <c r="TAB847" s="72"/>
      <c r="TAC847" s="72"/>
      <c r="TAD847" s="72"/>
      <c r="TAE847" s="72"/>
      <c r="TAF847" s="72"/>
      <c r="TAG847" s="71"/>
      <c r="TAH847" s="71"/>
      <c r="TAI847" s="71"/>
      <c r="TAJ847" s="71"/>
      <c r="TAK847" s="71"/>
      <c r="TAL847" s="71"/>
      <c r="TAM847" s="71"/>
      <c r="TAN847" s="72"/>
      <c r="TAO847" s="72"/>
      <c r="TAP847" s="72"/>
      <c r="TAQ847" s="72"/>
      <c r="TAR847" s="72"/>
      <c r="TAS847" s="72"/>
      <c r="TAT847" s="72"/>
      <c r="TAU847" s="72"/>
      <c r="TAV847" s="72"/>
      <c r="TAW847" s="71"/>
      <c r="TAX847" s="71"/>
      <c r="TAY847" s="71"/>
      <c r="TAZ847" s="71"/>
      <c r="TBA847" s="71"/>
      <c r="TBB847" s="71"/>
      <c r="TBC847" s="71"/>
      <c r="TBD847" s="72"/>
      <c r="TBE847" s="72"/>
      <c r="TBF847" s="72"/>
      <c r="TBG847" s="72"/>
      <c r="TBH847" s="72"/>
      <c r="TBI847" s="72"/>
      <c r="TBJ847" s="72"/>
      <c r="TBK847" s="72"/>
      <c r="TBL847" s="72"/>
      <c r="TBM847" s="71"/>
      <c r="TBN847" s="71"/>
      <c r="TBO847" s="71"/>
      <c r="TBP847" s="71"/>
      <c r="TBQ847" s="71"/>
      <c r="TBR847" s="71"/>
      <c r="TBS847" s="71"/>
      <c r="TBT847" s="72"/>
      <c r="TBU847" s="72"/>
      <c r="TBV847" s="72"/>
      <c r="TBW847" s="72"/>
      <c r="TBX847" s="72"/>
      <c r="TBY847" s="72"/>
      <c r="TBZ847" s="72"/>
      <c r="TCA847" s="72"/>
      <c r="TCB847" s="72"/>
      <c r="TCC847" s="71"/>
      <c r="TCD847" s="71"/>
      <c r="TCE847" s="71"/>
      <c r="TCF847" s="71"/>
      <c r="TCG847" s="71"/>
      <c r="TCH847" s="71"/>
      <c r="TCI847" s="71"/>
      <c r="TCJ847" s="72"/>
      <c r="TCK847" s="72"/>
      <c r="TCL847" s="72"/>
      <c r="TCM847" s="72"/>
      <c r="TCN847" s="72"/>
      <c r="TCO847" s="72"/>
      <c r="TCP847" s="72"/>
      <c r="TCQ847" s="72"/>
      <c r="TCR847" s="72"/>
      <c r="TCS847" s="71"/>
      <c r="TCT847" s="71"/>
      <c r="TCU847" s="71"/>
      <c r="TCV847" s="71"/>
      <c r="TCW847" s="71"/>
      <c r="TCX847" s="71"/>
      <c r="TCY847" s="71"/>
      <c r="TCZ847" s="72"/>
      <c r="TDA847" s="72"/>
      <c r="TDB847" s="72"/>
      <c r="TDC847" s="72"/>
      <c r="TDD847" s="72"/>
      <c r="TDE847" s="72"/>
      <c r="TDF847" s="72"/>
      <c r="TDG847" s="72"/>
      <c r="TDH847" s="72"/>
      <c r="TDI847" s="71"/>
      <c r="TDJ847" s="71"/>
      <c r="TDK847" s="71"/>
      <c r="TDL847" s="71"/>
      <c r="TDM847" s="71"/>
      <c r="TDN847" s="71"/>
      <c r="TDO847" s="71"/>
      <c r="TDP847" s="72"/>
      <c r="TDQ847" s="72"/>
      <c r="TDR847" s="72"/>
      <c r="TDS847" s="72"/>
      <c r="TDT847" s="72"/>
      <c r="TDU847" s="72"/>
      <c r="TDV847" s="72"/>
      <c r="TDW847" s="72"/>
      <c r="TDX847" s="72"/>
      <c r="TDY847" s="71"/>
      <c r="TDZ847" s="71"/>
      <c r="TEA847" s="71"/>
      <c r="TEB847" s="71"/>
      <c r="TEC847" s="71"/>
      <c r="TED847" s="71"/>
      <c r="TEE847" s="71"/>
      <c r="TEF847" s="72"/>
      <c r="TEG847" s="72"/>
      <c r="TEH847" s="72"/>
      <c r="TEI847" s="72"/>
      <c r="TEJ847" s="72"/>
      <c r="TEK847" s="72"/>
      <c r="TEL847" s="72"/>
      <c r="TEM847" s="72"/>
      <c r="TEN847" s="72"/>
      <c r="TEO847" s="71"/>
      <c r="TEP847" s="71"/>
      <c r="TEQ847" s="71"/>
      <c r="TER847" s="71"/>
      <c r="TES847" s="71"/>
      <c r="TET847" s="71"/>
      <c r="TEU847" s="71"/>
      <c r="TEV847" s="72"/>
      <c r="TEW847" s="72"/>
      <c r="TEX847" s="72"/>
      <c r="TEY847" s="72"/>
      <c r="TEZ847" s="72"/>
      <c r="TFA847" s="72"/>
      <c r="TFB847" s="72"/>
      <c r="TFC847" s="72"/>
      <c r="TFD847" s="72"/>
      <c r="TFE847" s="71"/>
      <c r="TFF847" s="71"/>
      <c r="TFG847" s="71"/>
      <c r="TFH847" s="71"/>
      <c r="TFI847" s="71"/>
      <c r="TFJ847" s="71"/>
      <c r="TFK847" s="71"/>
      <c r="TFL847" s="72"/>
      <c r="TFM847" s="72"/>
      <c r="TFN847" s="72"/>
      <c r="TFO847" s="72"/>
      <c r="TFP847" s="72"/>
      <c r="TFQ847" s="72"/>
      <c r="TFR847" s="72"/>
      <c r="TFS847" s="72"/>
      <c r="TFT847" s="72"/>
      <c r="TFU847" s="71"/>
      <c r="TFV847" s="71"/>
      <c r="TFW847" s="71"/>
      <c r="TFX847" s="71"/>
      <c r="TFY847" s="71"/>
      <c r="TFZ847" s="71"/>
      <c r="TGA847" s="71"/>
      <c r="TGB847" s="72"/>
      <c r="TGC847" s="72"/>
      <c r="TGD847" s="72"/>
      <c r="TGE847" s="72"/>
      <c r="TGF847" s="72"/>
      <c r="TGG847" s="72"/>
      <c r="TGH847" s="72"/>
      <c r="TGI847" s="72"/>
      <c r="TGJ847" s="72"/>
      <c r="TGK847" s="71"/>
      <c r="TGL847" s="71"/>
      <c r="TGM847" s="71"/>
      <c r="TGN847" s="71"/>
      <c r="TGO847" s="71"/>
      <c r="TGP847" s="71"/>
      <c r="TGQ847" s="71"/>
      <c r="TGR847" s="72"/>
      <c r="TGS847" s="72"/>
      <c r="TGT847" s="72"/>
      <c r="TGU847" s="72"/>
      <c r="TGV847" s="72"/>
      <c r="TGW847" s="72"/>
      <c r="TGX847" s="72"/>
      <c r="TGY847" s="72"/>
      <c r="TGZ847" s="72"/>
      <c r="THA847" s="71"/>
      <c r="THB847" s="71"/>
      <c r="THC847" s="71"/>
      <c r="THD847" s="71"/>
      <c r="THE847" s="71"/>
      <c r="THF847" s="71"/>
      <c r="THG847" s="71"/>
      <c r="THH847" s="72"/>
      <c r="THI847" s="72"/>
      <c r="THJ847" s="72"/>
      <c r="THK847" s="72"/>
      <c r="THL847" s="72"/>
      <c r="THM847" s="72"/>
      <c r="THN847" s="72"/>
      <c r="THO847" s="72"/>
      <c r="THP847" s="72"/>
      <c r="THQ847" s="71"/>
      <c r="THR847" s="71"/>
      <c r="THS847" s="71"/>
      <c r="THT847" s="71"/>
      <c r="THU847" s="71"/>
      <c r="THV847" s="71"/>
      <c r="THW847" s="71"/>
      <c r="THX847" s="72"/>
      <c r="THY847" s="72"/>
      <c r="THZ847" s="72"/>
      <c r="TIA847" s="72"/>
      <c r="TIB847" s="72"/>
      <c r="TIC847" s="72"/>
      <c r="TID847" s="72"/>
      <c r="TIE847" s="72"/>
      <c r="TIF847" s="72"/>
      <c r="TIG847" s="71"/>
      <c r="TIH847" s="71"/>
      <c r="TII847" s="71"/>
      <c r="TIJ847" s="71"/>
      <c r="TIK847" s="71"/>
      <c r="TIL847" s="71"/>
      <c r="TIM847" s="71"/>
      <c r="TIN847" s="72"/>
      <c r="TIO847" s="72"/>
      <c r="TIP847" s="72"/>
      <c r="TIQ847" s="72"/>
      <c r="TIR847" s="72"/>
      <c r="TIS847" s="72"/>
      <c r="TIT847" s="72"/>
      <c r="TIU847" s="72"/>
      <c r="TIV847" s="72"/>
      <c r="TIW847" s="71"/>
      <c r="TIX847" s="71"/>
      <c r="TIY847" s="71"/>
      <c r="TIZ847" s="71"/>
      <c r="TJA847" s="71"/>
      <c r="TJB847" s="71"/>
      <c r="TJC847" s="71"/>
      <c r="TJD847" s="72"/>
      <c r="TJE847" s="72"/>
      <c r="TJF847" s="72"/>
      <c r="TJG847" s="72"/>
      <c r="TJH847" s="72"/>
      <c r="TJI847" s="72"/>
      <c r="TJJ847" s="72"/>
      <c r="TJK847" s="72"/>
      <c r="TJL847" s="72"/>
      <c r="TJM847" s="71"/>
      <c r="TJN847" s="71"/>
      <c r="TJO847" s="71"/>
      <c r="TJP847" s="71"/>
      <c r="TJQ847" s="71"/>
      <c r="TJR847" s="71"/>
      <c r="TJS847" s="71"/>
      <c r="TJT847" s="72"/>
      <c r="TJU847" s="72"/>
      <c r="TJV847" s="72"/>
      <c r="TJW847" s="72"/>
      <c r="TJX847" s="72"/>
      <c r="TJY847" s="72"/>
      <c r="TJZ847" s="72"/>
      <c r="TKA847" s="72"/>
      <c r="TKB847" s="72"/>
      <c r="TKC847" s="71"/>
      <c r="TKD847" s="71"/>
      <c r="TKE847" s="71"/>
      <c r="TKF847" s="71"/>
      <c r="TKG847" s="71"/>
      <c r="TKH847" s="71"/>
      <c r="TKI847" s="71"/>
      <c r="TKJ847" s="72"/>
      <c r="TKK847" s="72"/>
      <c r="TKL847" s="72"/>
      <c r="TKM847" s="72"/>
      <c r="TKN847" s="72"/>
      <c r="TKO847" s="72"/>
      <c r="TKP847" s="72"/>
      <c r="TKQ847" s="72"/>
      <c r="TKR847" s="72"/>
      <c r="TKS847" s="71"/>
      <c r="TKT847" s="71"/>
      <c r="TKU847" s="71"/>
      <c r="TKV847" s="71"/>
      <c r="TKW847" s="71"/>
      <c r="TKX847" s="71"/>
      <c r="TKY847" s="71"/>
      <c r="TKZ847" s="72"/>
      <c r="TLA847" s="72"/>
      <c r="TLB847" s="72"/>
      <c r="TLC847" s="72"/>
      <c r="TLD847" s="72"/>
      <c r="TLE847" s="72"/>
      <c r="TLF847" s="72"/>
      <c r="TLG847" s="72"/>
      <c r="TLH847" s="72"/>
      <c r="TLI847" s="71"/>
      <c r="TLJ847" s="71"/>
      <c r="TLK847" s="71"/>
      <c r="TLL847" s="71"/>
      <c r="TLM847" s="71"/>
      <c r="TLN847" s="71"/>
      <c r="TLO847" s="71"/>
      <c r="TLP847" s="72"/>
      <c r="TLQ847" s="72"/>
      <c r="TLR847" s="72"/>
      <c r="TLS847" s="72"/>
      <c r="TLT847" s="72"/>
      <c r="TLU847" s="72"/>
      <c r="TLV847" s="72"/>
      <c r="TLW847" s="72"/>
      <c r="TLX847" s="72"/>
      <c r="TLY847" s="71"/>
      <c r="TLZ847" s="71"/>
      <c r="TMA847" s="71"/>
      <c r="TMB847" s="71"/>
      <c r="TMC847" s="71"/>
      <c r="TMD847" s="71"/>
      <c r="TME847" s="71"/>
      <c r="TMF847" s="72"/>
      <c r="TMG847" s="72"/>
      <c r="TMH847" s="72"/>
      <c r="TMI847" s="72"/>
      <c r="TMJ847" s="72"/>
      <c r="TMK847" s="72"/>
      <c r="TML847" s="72"/>
      <c r="TMM847" s="72"/>
      <c r="TMN847" s="72"/>
      <c r="TMO847" s="71"/>
      <c r="TMP847" s="71"/>
      <c r="TMQ847" s="71"/>
      <c r="TMR847" s="71"/>
      <c r="TMS847" s="71"/>
      <c r="TMT847" s="71"/>
      <c r="TMU847" s="71"/>
      <c r="TMV847" s="72"/>
      <c r="TMW847" s="72"/>
      <c r="TMX847" s="72"/>
      <c r="TMY847" s="72"/>
      <c r="TMZ847" s="72"/>
      <c r="TNA847" s="72"/>
      <c r="TNB847" s="72"/>
      <c r="TNC847" s="72"/>
      <c r="TND847" s="72"/>
      <c r="TNE847" s="71"/>
      <c r="TNF847" s="71"/>
      <c r="TNG847" s="71"/>
      <c r="TNH847" s="71"/>
      <c r="TNI847" s="71"/>
      <c r="TNJ847" s="71"/>
      <c r="TNK847" s="71"/>
      <c r="TNL847" s="72"/>
      <c r="TNM847" s="72"/>
      <c r="TNN847" s="72"/>
      <c r="TNO847" s="72"/>
      <c r="TNP847" s="72"/>
      <c r="TNQ847" s="72"/>
      <c r="TNR847" s="72"/>
      <c r="TNS847" s="72"/>
      <c r="TNT847" s="72"/>
      <c r="TNU847" s="71"/>
      <c r="TNV847" s="71"/>
      <c r="TNW847" s="71"/>
      <c r="TNX847" s="71"/>
      <c r="TNY847" s="71"/>
      <c r="TNZ847" s="71"/>
      <c r="TOA847" s="71"/>
      <c r="TOB847" s="72"/>
      <c r="TOC847" s="72"/>
      <c r="TOD847" s="72"/>
      <c r="TOE847" s="72"/>
      <c r="TOF847" s="72"/>
      <c r="TOG847" s="72"/>
      <c r="TOH847" s="72"/>
      <c r="TOI847" s="72"/>
      <c r="TOJ847" s="72"/>
      <c r="TOK847" s="71"/>
      <c r="TOL847" s="71"/>
      <c r="TOM847" s="71"/>
      <c r="TON847" s="71"/>
      <c r="TOO847" s="71"/>
      <c r="TOP847" s="71"/>
      <c r="TOQ847" s="71"/>
      <c r="TOR847" s="72"/>
      <c r="TOS847" s="72"/>
      <c r="TOT847" s="72"/>
      <c r="TOU847" s="72"/>
      <c r="TOV847" s="72"/>
      <c r="TOW847" s="72"/>
      <c r="TOX847" s="72"/>
      <c r="TOY847" s="72"/>
      <c r="TOZ847" s="72"/>
      <c r="TPA847" s="71"/>
      <c r="TPB847" s="71"/>
      <c r="TPC847" s="71"/>
      <c r="TPD847" s="71"/>
      <c r="TPE847" s="71"/>
      <c r="TPF847" s="71"/>
      <c r="TPG847" s="71"/>
      <c r="TPH847" s="72"/>
      <c r="TPI847" s="72"/>
      <c r="TPJ847" s="72"/>
      <c r="TPK847" s="72"/>
      <c r="TPL847" s="72"/>
      <c r="TPM847" s="72"/>
      <c r="TPN847" s="72"/>
      <c r="TPO847" s="72"/>
      <c r="TPP847" s="72"/>
      <c r="TPQ847" s="71"/>
      <c r="TPR847" s="71"/>
      <c r="TPS847" s="71"/>
      <c r="TPT847" s="71"/>
      <c r="TPU847" s="71"/>
      <c r="TPV847" s="71"/>
      <c r="TPW847" s="71"/>
      <c r="TPX847" s="72"/>
      <c r="TPY847" s="72"/>
      <c r="TPZ847" s="72"/>
      <c r="TQA847" s="72"/>
      <c r="TQB847" s="72"/>
      <c r="TQC847" s="72"/>
      <c r="TQD847" s="72"/>
      <c r="TQE847" s="72"/>
      <c r="TQF847" s="72"/>
      <c r="TQG847" s="71"/>
      <c r="TQH847" s="71"/>
      <c r="TQI847" s="71"/>
      <c r="TQJ847" s="71"/>
      <c r="TQK847" s="71"/>
      <c r="TQL847" s="71"/>
      <c r="TQM847" s="71"/>
      <c r="TQN847" s="72"/>
      <c r="TQO847" s="72"/>
      <c r="TQP847" s="72"/>
      <c r="TQQ847" s="72"/>
      <c r="TQR847" s="72"/>
      <c r="TQS847" s="72"/>
      <c r="TQT847" s="72"/>
      <c r="TQU847" s="72"/>
      <c r="TQV847" s="72"/>
      <c r="TQW847" s="71"/>
      <c r="TQX847" s="71"/>
      <c r="TQY847" s="71"/>
      <c r="TQZ847" s="71"/>
      <c r="TRA847" s="71"/>
      <c r="TRB847" s="71"/>
      <c r="TRC847" s="71"/>
      <c r="TRD847" s="72"/>
      <c r="TRE847" s="72"/>
      <c r="TRF847" s="72"/>
      <c r="TRG847" s="72"/>
      <c r="TRH847" s="72"/>
      <c r="TRI847" s="72"/>
      <c r="TRJ847" s="72"/>
      <c r="TRK847" s="72"/>
      <c r="TRL847" s="72"/>
      <c r="TRM847" s="71"/>
      <c r="TRN847" s="71"/>
      <c r="TRO847" s="71"/>
      <c r="TRP847" s="71"/>
      <c r="TRQ847" s="71"/>
      <c r="TRR847" s="71"/>
      <c r="TRS847" s="71"/>
      <c r="TRT847" s="72"/>
      <c r="TRU847" s="72"/>
      <c r="TRV847" s="72"/>
      <c r="TRW847" s="72"/>
      <c r="TRX847" s="72"/>
      <c r="TRY847" s="72"/>
      <c r="TRZ847" s="72"/>
      <c r="TSA847" s="72"/>
      <c r="TSB847" s="72"/>
      <c r="TSC847" s="71"/>
      <c r="TSD847" s="71"/>
      <c r="TSE847" s="71"/>
      <c r="TSF847" s="71"/>
      <c r="TSG847" s="71"/>
      <c r="TSH847" s="71"/>
      <c r="TSI847" s="71"/>
      <c r="TSJ847" s="72"/>
      <c r="TSK847" s="72"/>
      <c r="TSL847" s="72"/>
      <c r="TSM847" s="72"/>
      <c r="TSN847" s="72"/>
      <c r="TSO847" s="72"/>
      <c r="TSP847" s="72"/>
      <c r="TSQ847" s="72"/>
      <c r="TSR847" s="72"/>
      <c r="TSS847" s="71"/>
      <c r="TST847" s="71"/>
      <c r="TSU847" s="71"/>
      <c r="TSV847" s="71"/>
      <c r="TSW847" s="71"/>
      <c r="TSX847" s="71"/>
      <c r="TSY847" s="71"/>
      <c r="TSZ847" s="72"/>
      <c r="TTA847" s="72"/>
      <c r="TTB847" s="72"/>
      <c r="TTC847" s="72"/>
      <c r="TTD847" s="72"/>
      <c r="TTE847" s="72"/>
      <c r="TTF847" s="72"/>
      <c r="TTG847" s="72"/>
      <c r="TTH847" s="72"/>
      <c r="TTI847" s="71"/>
      <c r="TTJ847" s="71"/>
      <c r="TTK847" s="71"/>
      <c r="TTL847" s="71"/>
      <c r="TTM847" s="71"/>
      <c r="TTN847" s="71"/>
      <c r="TTO847" s="71"/>
      <c r="TTP847" s="72"/>
      <c r="TTQ847" s="72"/>
      <c r="TTR847" s="72"/>
      <c r="TTS847" s="72"/>
      <c r="TTT847" s="72"/>
      <c r="TTU847" s="72"/>
      <c r="TTV847" s="72"/>
      <c r="TTW847" s="72"/>
      <c r="TTX847" s="72"/>
      <c r="TTY847" s="71"/>
      <c r="TTZ847" s="71"/>
      <c r="TUA847" s="71"/>
      <c r="TUB847" s="71"/>
      <c r="TUC847" s="71"/>
      <c r="TUD847" s="71"/>
      <c r="TUE847" s="71"/>
      <c r="TUF847" s="72"/>
      <c r="TUG847" s="72"/>
      <c r="TUH847" s="72"/>
      <c r="TUI847" s="72"/>
      <c r="TUJ847" s="72"/>
      <c r="TUK847" s="72"/>
      <c r="TUL847" s="72"/>
      <c r="TUM847" s="72"/>
      <c r="TUN847" s="72"/>
      <c r="TUO847" s="71"/>
      <c r="TUP847" s="71"/>
      <c r="TUQ847" s="71"/>
      <c r="TUR847" s="71"/>
      <c r="TUS847" s="71"/>
      <c r="TUT847" s="71"/>
      <c r="TUU847" s="71"/>
      <c r="TUV847" s="72"/>
      <c r="TUW847" s="72"/>
      <c r="TUX847" s="72"/>
      <c r="TUY847" s="72"/>
      <c r="TUZ847" s="72"/>
      <c r="TVA847" s="72"/>
      <c r="TVB847" s="72"/>
      <c r="TVC847" s="72"/>
      <c r="TVD847" s="72"/>
      <c r="TVE847" s="71"/>
      <c r="TVF847" s="71"/>
      <c r="TVG847" s="71"/>
      <c r="TVH847" s="71"/>
      <c r="TVI847" s="71"/>
      <c r="TVJ847" s="71"/>
      <c r="TVK847" s="71"/>
      <c r="TVL847" s="72"/>
      <c r="TVM847" s="72"/>
      <c r="TVN847" s="72"/>
      <c r="TVO847" s="72"/>
      <c r="TVP847" s="72"/>
      <c r="TVQ847" s="72"/>
      <c r="TVR847" s="72"/>
      <c r="TVS847" s="72"/>
      <c r="TVT847" s="72"/>
      <c r="TVU847" s="71"/>
      <c r="TVV847" s="71"/>
      <c r="TVW847" s="71"/>
      <c r="TVX847" s="71"/>
      <c r="TVY847" s="71"/>
      <c r="TVZ847" s="71"/>
      <c r="TWA847" s="71"/>
      <c r="TWB847" s="72"/>
      <c r="TWC847" s="72"/>
      <c r="TWD847" s="72"/>
      <c r="TWE847" s="72"/>
      <c r="TWF847" s="72"/>
      <c r="TWG847" s="72"/>
      <c r="TWH847" s="72"/>
      <c r="TWI847" s="72"/>
      <c r="TWJ847" s="72"/>
      <c r="TWK847" s="71"/>
      <c r="TWL847" s="71"/>
      <c r="TWM847" s="71"/>
      <c r="TWN847" s="71"/>
      <c r="TWO847" s="71"/>
      <c r="TWP847" s="71"/>
      <c r="TWQ847" s="71"/>
      <c r="TWR847" s="72"/>
      <c r="TWS847" s="72"/>
      <c r="TWT847" s="72"/>
      <c r="TWU847" s="72"/>
      <c r="TWV847" s="72"/>
      <c r="TWW847" s="72"/>
      <c r="TWX847" s="72"/>
      <c r="TWY847" s="72"/>
      <c r="TWZ847" s="72"/>
      <c r="TXA847" s="71"/>
      <c r="TXB847" s="71"/>
      <c r="TXC847" s="71"/>
      <c r="TXD847" s="71"/>
      <c r="TXE847" s="71"/>
      <c r="TXF847" s="71"/>
      <c r="TXG847" s="71"/>
      <c r="TXH847" s="72"/>
      <c r="TXI847" s="72"/>
      <c r="TXJ847" s="72"/>
      <c r="TXK847" s="72"/>
      <c r="TXL847" s="72"/>
      <c r="TXM847" s="72"/>
      <c r="TXN847" s="72"/>
      <c r="TXO847" s="72"/>
      <c r="TXP847" s="72"/>
      <c r="TXQ847" s="71"/>
      <c r="TXR847" s="71"/>
      <c r="TXS847" s="71"/>
      <c r="TXT847" s="71"/>
      <c r="TXU847" s="71"/>
      <c r="TXV847" s="71"/>
      <c r="TXW847" s="71"/>
      <c r="TXX847" s="72"/>
      <c r="TXY847" s="72"/>
      <c r="TXZ847" s="72"/>
      <c r="TYA847" s="72"/>
      <c r="TYB847" s="72"/>
      <c r="TYC847" s="72"/>
      <c r="TYD847" s="72"/>
      <c r="TYE847" s="72"/>
      <c r="TYF847" s="72"/>
      <c r="TYG847" s="71"/>
      <c r="TYH847" s="71"/>
      <c r="TYI847" s="71"/>
      <c r="TYJ847" s="71"/>
      <c r="TYK847" s="71"/>
      <c r="TYL847" s="71"/>
      <c r="TYM847" s="71"/>
      <c r="TYN847" s="72"/>
      <c r="TYO847" s="72"/>
      <c r="TYP847" s="72"/>
      <c r="TYQ847" s="72"/>
      <c r="TYR847" s="72"/>
      <c r="TYS847" s="72"/>
      <c r="TYT847" s="72"/>
      <c r="TYU847" s="72"/>
      <c r="TYV847" s="72"/>
      <c r="TYW847" s="71"/>
      <c r="TYX847" s="71"/>
      <c r="TYY847" s="71"/>
      <c r="TYZ847" s="71"/>
      <c r="TZA847" s="71"/>
      <c r="TZB847" s="71"/>
      <c r="TZC847" s="71"/>
      <c r="TZD847" s="72"/>
      <c r="TZE847" s="72"/>
      <c r="TZF847" s="72"/>
      <c r="TZG847" s="72"/>
      <c r="TZH847" s="72"/>
      <c r="TZI847" s="72"/>
      <c r="TZJ847" s="72"/>
      <c r="TZK847" s="72"/>
      <c r="TZL847" s="72"/>
      <c r="TZM847" s="71"/>
      <c r="TZN847" s="71"/>
      <c r="TZO847" s="71"/>
      <c r="TZP847" s="71"/>
      <c r="TZQ847" s="71"/>
      <c r="TZR847" s="71"/>
      <c r="TZS847" s="71"/>
      <c r="TZT847" s="72"/>
      <c r="TZU847" s="72"/>
      <c r="TZV847" s="72"/>
      <c r="TZW847" s="72"/>
      <c r="TZX847" s="72"/>
      <c r="TZY847" s="72"/>
      <c r="TZZ847" s="72"/>
      <c r="UAA847" s="72"/>
      <c r="UAB847" s="72"/>
      <c r="UAC847" s="71"/>
      <c r="UAD847" s="71"/>
      <c r="UAE847" s="71"/>
      <c r="UAF847" s="71"/>
      <c r="UAG847" s="71"/>
      <c r="UAH847" s="71"/>
      <c r="UAI847" s="71"/>
      <c r="UAJ847" s="72"/>
      <c r="UAK847" s="72"/>
      <c r="UAL847" s="72"/>
      <c r="UAM847" s="72"/>
      <c r="UAN847" s="72"/>
      <c r="UAO847" s="72"/>
      <c r="UAP847" s="72"/>
      <c r="UAQ847" s="72"/>
      <c r="UAR847" s="72"/>
      <c r="UAS847" s="71"/>
      <c r="UAT847" s="71"/>
      <c r="UAU847" s="71"/>
      <c r="UAV847" s="71"/>
      <c r="UAW847" s="71"/>
      <c r="UAX847" s="71"/>
      <c r="UAY847" s="71"/>
      <c r="UAZ847" s="72"/>
      <c r="UBA847" s="72"/>
      <c r="UBB847" s="72"/>
      <c r="UBC847" s="72"/>
      <c r="UBD847" s="72"/>
      <c r="UBE847" s="72"/>
      <c r="UBF847" s="72"/>
      <c r="UBG847" s="72"/>
      <c r="UBH847" s="72"/>
      <c r="UBI847" s="71"/>
      <c r="UBJ847" s="71"/>
      <c r="UBK847" s="71"/>
      <c r="UBL847" s="71"/>
      <c r="UBM847" s="71"/>
      <c r="UBN847" s="71"/>
      <c r="UBO847" s="71"/>
      <c r="UBP847" s="72"/>
      <c r="UBQ847" s="72"/>
      <c r="UBR847" s="72"/>
      <c r="UBS847" s="72"/>
      <c r="UBT847" s="72"/>
      <c r="UBU847" s="72"/>
      <c r="UBV847" s="72"/>
      <c r="UBW847" s="72"/>
      <c r="UBX847" s="72"/>
      <c r="UBY847" s="71"/>
      <c r="UBZ847" s="71"/>
      <c r="UCA847" s="71"/>
      <c r="UCB847" s="71"/>
      <c r="UCC847" s="71"/>
      <c r="UCD847" s="71"/>
      <c r="UCE847" s="71"/>
      <c r="UCF847" s="72"/>
      <c r="UCG847" s="72"/>
      <c r="UCH847" s="72"/>
      <c r="UCI847" s="72"/>
      <c r="UCJ847" s="72"/>
      <c r="UCK847" s="72"/>
      <c r="UCL847" s="72"/>
      <c r="UCM847" s="72"/>
      <c r="UCN847" s="72"/>
      <c r="UCO847" s="71"/>
      <c r="UCP847" s="71"/>
      <c r="UCQ847" s="71"/>
      <c r="UCR847" s="71"/>
      <c r="UCS847" s="71"/>
      <c r="UCT847" s="71"/>
      <c r="UCU847" s="71"/>
      <c r="UCV847" s="72"/>
      <c r="UCW847" s="72"/>
      <c r="UCX847" s="72"/>
      <c r="UCY847" s="72"/>
      <c r="UCZ847" s="72"/>
      <c r="UDA847" s="72"/>
      <c r="UDB847" s="72"/>
      <c r="UDC847" s="72"/>
      <c r="UDD847" s="72"/>
      <c r="UDE847" s="71"/>
      <c r="UDF847" s="71"/>
      <c r="UDG847" s="71"/>
      <c r="UDH847" s="71"/>
      <c r="UDI847" s="71"/>
      <c r="UDJ847" s="71"/>
      <c r="UDK847" s="71"/>
      <c r="UDL847" s="72"/>
      <c r="UDM847" s="72"/>
      <c r="UDN847" s="72"/>
      <c r="UDO847" s="72"/>
      <c r="UDP847" s="72"/>
      <c r="UDQ847" s="72"/>
      <c r="UDR847" s="72"/>
      <c r="UDS847" s="72"/>
      <c r="UDT847" s="72"/>
      <c r="UDU847" s="71"/>
      <c r="UDV847" s="71"/>
      <c r="UDW847" s="71"/>
      <c r="UDX847" s="71"/>
      <c r="UDY847" s="71"/>
      <c r="UDZ847" s="71"/>
      <c r="UEA847" s="71"/>
      <c r="UEB847" s="72"/>
      <c r="UEC847" s="72"/>
      <c r="UED847" s="72"/>
      <c r="UEE847" s="72"/>
      <c r="UEF847" s="72"/>
      <c r="UEG847" s="72"/>
      <c r="UEH847" s="72"/>
      <c r="UEI847" s="72"/>
      <c r="UEJ847" s="72"/>
      <c r="UEK847" s="71"/>
      <c r="UEL847" s="71"/>
      <c r="UEM847" s="71"/>
      <c r="UEN847" s="71"/>
      <c r="UEO847" s="71"/>
      <c r="UEP847" s="71"/>
      <c r="UEQ847" s="71"/>
      <c r="UER847" s="72"/>
      <c r="UES847" s="72"/>
      <c r="UET847" s="72"/>
      <c r="UEU847" s="72"/>
      <c r="UEV847" s="72"/>
      <c r="UEW847" s="72"/>
      <c r="UEX847" s="72"/>
      <c r="UEY847" s="72"/>
      <c r="UEZ847" s="72"/>
      <c r="UFA847" s="71"/>
      <c r="UFB847" s="71"/>
      <c r="UFC847" s="71"/>
      <c r="UFD847" s="71"/>
      <c r="UFE847" s="71"/>
      <c r="UFF847" s="71"/>
      <c r="UFG847" s="71"/>
      <c r="UFH847" s="72"/>
      <c r="UFI847" s="72"/>
      <c r="UFJ847" s="72"/>
      <c r="UFK847" s="72"/>
      <c r="UFL847" s="72"/>
      <c r="UFM847" s="72"/>
      <c r="UFN847" s="72"/>
      <c r="UFO847" s="72"/>
      <c r="UFP847" s="72"/>
      <c r="UFQ847" s="71"/>
      <c r="UFR847" s="71"/>
      <c r="UFS847" s="71"/>
      <c r="UFT847" s="71"/>
      <c r="UFU847" s="71"/>
      <c r="UFV847" s="71"/>
      <c r="UFW847" s="71"/>
      <c r="UFX847" s="72"/>
      <c r="UFY847" s="72"/>
      <c r="UFZ847" s="72"/>
      <c r="UGA847" s="72"/>
      <c r="UGB847" s="72"/>
      <c r="UGC847" s="72"/>
      <c r="UGD847" s="72"/>
      <c r="UGE847" s="72"/>
      <c r="UGF847" s="72"/>
      <c r="UGG847" s="71"/>
      <c r="UGH847" s="71"/>
      <c r="UGI847" s="71"/>
      <c r="UGJ847" s="71"/>
      <c r="UGK847" s="71"/>
      <c r="UGL847" s="71"/>
      <c r="UGM847" s="71"/>
      <c r="UGN847" s="72"/>
      <c r="UGO847" s="72"/>
      <c r="UGP847" s="72"/>
      <c r="UGQ847" s="72"/>
      <c r="UGR847" s="72"/>
      <c r="UGS847" s="72"/>
      <c r="UGT847" s="72"/>
      <c r="UGU847" s="72"/>
      <c r="UGV847" s="72"/>
      <c r="UGW847" s="71"/>
      <c r="UGX847" s="71"/>
      <c r="UGY847" s="71"/>
      <c r="UGZ847" s="71"/>
      <c r="UHA847" s="71"/>
      <c r="UHB847" s="71"/>
      <c r="UHC847" s="71"/>
      <c r="UHD847" s="72"/>
      <c r="UHE847" s="72"/>
      <c r="UHF847" s="72"/>
      <c r="UHG847" s="72"/>
      <c r="UHH847" s="72"/>
      <c r="UHI847" s="72"/>
      <c r="UHJ847" s="72"/>
      <c r="UHK847" s="72"/>
      <c r="UHL847" s="72"/>
      <c r="UHM847" s="71"/>
      <c r="UHN847" s="71"/>
      <c r="UHO847" s="71"/>
      <c r="UHP847" s="71"/>
      <c r="UHQ847" s="71"/>
      <c r="UHR847" s="71"/>
      <c r="UHS847" s="71"/>
      <c r="UHT847" s="72"/>
      <c r="UHU847" s="72"/>
      <c r="UHV847" s="72"/>
      <c r="UHW847" s="72"/>
      <c r="UHX847" s="72"/>
      <c r="UHY847" s="72"/>
      <c r="UHZ847" s="72"/>
      <c r="UIA847" s="72"/>
      <c r="UIB847" s="72"/>
      <c r="UIC847" s="71"/>
      <c r="UID847" s="71"/>
      <c r="UIE847" s="71"/>
      <c r="UIF847" s="71"/>
      <c r="UIG847" s="71"/>
      <c r="UIH847" s="71"/>
      <c r="UII847" s="71"/>
      <c r="UIJ847" s="72"/>
      <c r="UIK847" s="72"/>
      <c r="UIL847" s="72"/>
      <c r="UIM847" s="72"/>
      <c r="UIN847" s="72"/>
      <c r="UIO847" s="72"/>
      <c r="UIP847" s="72"/>
      <c r="UIQ847" s="72"/>
      <c r="UIR847" s="72"/>
      <c r="UIS847" s="71"/>
      <c r="UIT847" s="71"/>
      <c r="UIU847" s="71"/>
      <c r="UIV847" s="71"/>
      <c r="UIW847" s="71"/>
      <c r="UIX847" s="71"/>
      <c r="UIY847" s="71"/>
      <c r="UIZ847" s="72"/>
      <c r="UJA847" s="72"/>
      <c r="UJB847" s="72"/>
      <c r="UJC847" s="72"/>
      <c r="UJD847" s="72"/>
      <c r="UJE847" s="72"/>
      <c r="UJF847" s="72"/>
      <c r="UJG847" s="72"/>
      <c r="UJH847" s="72"/>
      <c r="UJI847" s="71"/>
      <c r="UJJ847" s="71"/>
      <c r="UJK847" s="71"/>
      <c r="UJL847" s="71"/>
      <c r="UJM847" s="71"/>
      <c r="UJN847" s="71"/>
      <c r="UJO847" s="71"/>
      <c r="UJP847" s="72"/>
      <c r="UJQ847" s="72"/>
      <c r="UJR847" s="72"/>
      <c r="UJS847" s="72"/>
      <c r="UJT847" s="72"/>
      <c r="UJU847" s="72"/>
      <c r="UJV847" s="72"/>
      <c r="UJW847" s="72"/>
      <c r="UJX847" s="72"/>
      <c r="UJY847" s="71"/>
      <c r="UJZ847" s="71"/>
      <c r="UKA847" s="71"/>
      <c r="UKB847" s="71"/>
      <c r="UKC847" s="71"/>
      <c r="UKD847" s="71"/>
      <c r="UKE847" s="71"/>
      <c r="UKF847" s="72"/>
      <c r="UKG847" s="72"/>
      <c r="UKH847" s="72"/>
      <c r="UKI847" s="72"/>
      <c r="UKJ847" s="72"/>
      <c r="UKK847" s="72"/>
      <c r="UKL847" s="72"/>
      <c r="UKM847" s="72"/>
      <c r="UKN847" s="72"/>
      <c r="UKO847" s="71"/>
      <c r="UKP847" s="71"/>
      <c r="UKQ847" s="71"/>
      <c r="UKR847" s="71"/>
      <c r="UKS847" s="71"/>
      <c r="UKT847" s="71"/>
      <c r="UKU847" s="71"/>
      <c r="UKV847" s="72"/>
      <c r="UKW847" s="72"/>
      <c r="UKX847" s="72"/>
      <c r="UKY847" s="72"/>
      <c r="UKZ847" s="72"/>
      <c r="ULA847" s="72"/>
      <c r="ULB847" s="72"/>
      <c r="ULC847" s="72"/>
      <c r="ULD847" s="72"/>
      <c r="ULE847" s="71"/>
      <c r="ULF847" s="71"/>
      <c r="ULG847" s="71"/>
      <c r="ULH847" s="71"/>
      <c r="ULI847" s="71"/>
      <c r="ULJ847" s="71"/>
      <c r="ULK847" s="71"/>
      <c r="ULL847" s="72"/>
      <c r="ULM847" s="72"/>
      <c r="ULN847" s="72"/>
      <c r="ULO847" s="72"/>
      <c r="ULP847" s="72"/>
      <c r="ULQ847" s="72"/>
      <c r="ULR847" s="72"/>
      <c r="ULS847" s="72"/>
      <c r="ULT847" s="72"/>
      <c r="ULU847" s="71"/>
      <c r="ULV847" s="71"/>
      <c r="ULW847" s="71"/>
      <c r="ULX847" s="71"/>
      <c r="ULY847" s="71"/>
      <c r="ULZ847" s="71"/>
      <c r="UMA847" s="71"/>
      <c r="UMB847" s="72"/>
      <c r="UMC847" s="72"/>
      <c r="UMD847" s="72"/>
      <c r="UME847" s="72"/>
      <c r="UMF847" s="72"/>
      <c r="UMG847" s="72"/>
      <c r="UMH847" s="72"/>
      <c r="UMI847" s="72"/>
      <c r="UMJ847" s="72"/>
      <c r="UMK847" s="71"/>
      <c r="UML847" s="71"/>
      <c r="UMM847" s="71"/>
      <c r="UMN847" s="71"/>
      <c r="UMO847" s="71"/>
      <c r="UMP847" s="71"/>
      <c r="UMQ847" s="71"/>
      <c r="UMR847" s="72"/>
      <c r="UMS847" s="72"/>
      <c r="UMT847" s="72"/>
      <c r="UMU847" s="72"/>
      <c r="UMV847" s="72"/>
      <c r="UMW847" s="72"/>
      <c r="UMX847" s="72"/>
      <c r="UMY847" s="72"/>
      <c r="UMZ847" s="72"/>
      <c r="UNA847" s="71"/>
      <c r="UNB847" s="71"/>
      <c r="UNC847" s="71"/>
      <c r="UND847" s="71"/>
      <c r="UNE847" s="71"/>
      <c r="UNF847" s="71"/>
      <c r="UNG847" s="71"/>
      <c r="UNH847" s="72"/>
      <c r="UNI847" s="72"/>
      <c r="UNJ847" s="72"/>
      <c r="UNK847" s="72"/>
      <c r="UNL847" s="72"/>
      <c r="UNM847" s="72"/>
      <c r="UNN847" s="72"/>
      <c r="UNO847" s="72"/>
      <c r="UNP847" s="72"/>
      <c r="UNQ847" s="71"/>
      <c r="UNR847" s="71"/>
      <c r="UNS847" s="71"/>
      <c r="UNT847" s="71"/>
      <c r="UNU847" s="71"/>
      <c r="UNV847" s="71"/>
      <c r="UNW847" s="71"/>
      <c r="UNX847" s="72"/>
      <c r="UNY847" s="72"/>
      <c r="UNZ847" s="72"/>
      <c r="UOA847" s="72"/>
      <c r="UOB847" s="72"/>
      <c r="UOC847" s="72"/>
      <c r="UOD847" s="72"/>
      <c r="UOE847" s="72"/>
      <c r="UOF847" s="72"/>
      <c r="UOG847" s="71"/>
      <c r="UOH847" s="71"/>
      <c r="UOI847" s="71"/>
      <c r="UOJ847" s="71"/>
      <c r="UOK847" s="71"/>
      <c r="UOL847" s="71"/>
      <c r="UOM847" s="71"/>
      <c r="UON847" s="72"/>
      <c r="UOO847" s="72"/>
      <c r="UOP847" s="72"/>
      <c r="UOQ847" s="72"/>
      <c r="UOR847" s="72"/>
      <c r="UOS847" s="72"/>
      <c r="UOT847" s="72"/>
      <c r="UOU847" s="72"/>
      <c r="UOV847" s="72"/>
      <c r="UOW847" s="71"/>
      <c r="UOX847" s="71"/>
      <c r="UOY847" s="71"/>
      <c r="UOZ847" s="71"/>
      <c r="UPA847" s="71"/>
      <c r="UPB847" s="71"/>
      <c r="UPC847" s="71"/>
      <c r="UPD847" s="72"/>
      <c r="UPE847" s="72"/>
      <c r="UPF847" s="72"/>
      <c r="UPG847" s="72"/>
      <c r="UPH847" s="72"/>
      <c r="UPI847" s="72"/>
      <c r="UPJ847" s="72"/>
      <c r="UPK847" s="72"/>
      <c r="UPL847" s="72"/>
      <c r="UPM847" s="71"/>
      <c r="UPN847" s="71"/>
      <c r="UPO847" s="71"/>
      <c r="UPP847" s="71"/>
      <c r="UPQ847" s="71"/>
      <c r="UPR847" s="71"/>
      <c r="UPS847" s="71"/>
      <c r="UPT847" s="72"/>
      <c r="UPU847" s="72"/>
      <c r="UPV847" s="72"/>
      <c r="UPW847" s="72"/>
      <c r="UPX847" s="72"/>
      <c r="UPY847" s="72"/>
      <c r="UPZ847" s="72"/>
      <c r="UQA847" s="72"/>
      <c r="UQB847" s="72"/>
      <c r="UQC847" s="71"/>
      <c r="UQD847" s="71"/>
      <c r="UQE847" s="71"/>
      <c r="UQF847" s="71"/>
      <c r="UQG847" s="71"/>
      <c r="UQH847" s="71"/>
      <c r="UQI847" s="71"/>
      <c r="UQJ847" s="72"/>
      <c r="UQK847" s="72"/>
      <c r="UQL847" s="72"/>
      <c r="UQM847" s="72"/>
      <c r="UQN847" s="72"/>
      <c r="UQO847" s="72"/>
      <c r="UQP847" s="72"/>
      <c r="UQQ847" s="72"/>
      <c r="UQR847" s="72"/>
      <c r="UQS847" s="71"/>
      <c r="UQT847" s="71"/>
      <c r="UQU847" s="71"/>
      <c r="UQV847" s="71"/>
      <c r="UQW847" s="71"/>
      <c r="UQX847" s="71"/>
      <c r="UQY847" s="71"/>
      <c r="UQZ847" s="72"/>
      <c r="URA847" s="72"/>
      <c r="URB847" s="72"/>
      <c r="URC847" s="72"/>
      <c r="URD847" s="72"/>
      <c r="URE847" s="72"/>
      <c r="URF847" s="72"/>
      <c r="URG847" s="72"/>
      <c r="URH847" s="72"/>
      <c r="URI847" s="71"/>
      <c r="URJ847" s="71"/>
      <c r="URK847" s="71"/>
      <c r="URL847" s="71"/>
      <c r="URM847" s="71"/>
      <c r="URN847" s="71"/>
      <c r="URO847" s="71"/>
      <c r="URP847" s="72"/>
      <c r="URQ847" s="72"/>
      <c r="URR847" s="72"/>
      <c r="URS847" s="72"/>
      <c r="URT847" s="72"/>
      <c r="URU847" s="72"/>
      <c r="URV847" s="72"/>
      <c r="URW847" s="72"/>
      <c r="URX847" s="72"/>
      <c r="URY847" s="71"/>
      <c r="URZ847" s="71"/>
      <c r="USA847" s="71"/>
      <c r="USB847" s="71"/>
      <c r="USC847" s="71"/>
      <c r="USD847" s="71"/>
      <c r="USE847" s="71"/>
      <c r="USF847" s="72"/>
      <c r="USG847" s="72"/>
      <c r="USH847" s="72"/>
      <c r="USI847" s="72"/>
      <c r="USJ847" s="72"/>
      <c r="USK847" s="72"/>
      <c r="USL847" s="72"/>
      <c r="USM847" s="72"/>
      <c r="USN847" s="72"/>
      <c r="USO847" s="71"/>
      <c r="USP847" s="71"/>
      <c r="USQ847" s="71"/>
      <c r="USR847" s="71"/>
      <c r="USS847" s="71"/>
      <c r="UST847" s="71"/>
      <c r="USU847" s="71"/>
      <c r="USV847" s="72"/>
      <c r="USW847" s="72"/>
      <c r="USX847" s="72"/>
      <c r="USY847" s="72"/>
      <c r="USZ847" s="72"/>
      <c r="UTA847" s="72"/>
      <c r="UTB847" s="72"/>
      <c r="UTC847" s="72"/>
      <c r="UTD847" s="72"/>
      <c r="UTE847" s="71"/>
      <c r="UTF847" s="71"/>
      <c r="UTG847" s="71"/>
      <c r="UTH847" s="71"/>
      <c r="UTI847" s="71"/>
      <c r="UTJ847" s="71"/>
      <c r="UTK847" s="71"/>
      <c r="UTL847" s="72"/>
      <c r="UTM847" s="72"/>
      <c r="UTN847" s="72"/>
      <c r="UTO847" s="72"/>
      <c r="UTP847" s="72"/>
      <c r="UTQ847" s="72"/>
      <c r="UTR847" s="72"/>
      <c r="UTS847" s="72"/>
      <c r="UTT847" s="72"/>
      <c r="UTU847" s="71"/>
      <c r="UTV847" s="71"/>
      <c r="UTW847" s="71"/>
      <c r="UTX847" s="71"/>
      <c r="UTY847" s="71"/>
      <c r="UTZ847" s="71"/>
      <c r="UUA847" s="71"/>
      <c r="UUB847" s="72"/>
      <c r="UUC847" s="72"/>
      <c r="UUD847" s="72"/>
      <c r="UUE847" s="72"/>
      <c r="UUF847" s="72"/>
      <c r="UUG847" s="72"/>
      <c r="UUH847" s="72"/>
      <c r="UUI847" s="72"/>
      <c r="UUJ847" s="72"/>
      <c r="UUK847" s="71"/>
      <c r="UUL847" s="71"/>
      <c r="UUM847" s="71"/>
      <c r="UUN847" s="71"/>
      <c r="UUO847" s="71"/>
      <c r="UUP847" s="71"/>
      <c r="UUQ847" s="71"/>
      <c r="UUR847" s="72"/>
      <c r="UUS847" s="72"/>
      <c r="UUT847" s="72"/>
      <c r="UUU847" s="72"/>
      <c r="UUV847" s="72"/>
      <c r="UUW847" s="72"/>
      <c r="UUX847" s="72"/>
      <c r="UUY847" s="72"/>
      <c r="UUZ847" s="72"/>
      <c r="UVA847" s="71"/>
      <c r="UVB847" s="71"/>
      <c r="UVC847" s="71"/>
      <c r="UVD847" s="71"/>
      <c r="UVE847" s="71"/>
      <c r="UVF847" s="71"/>
      <c r="UVG847" s="71"/>
      <c r="UVH847" s="72"/>
      <c r="UVI847" s="72"/>
      <c r="UVJ847" s="72"/>
      <c r="UVK847" s="72"/>
      <c r="UVL847" s="72"/>
      <c r="UVM847" s="72"/>
      <c r="UVN847" s="72"/>
      <c r="UVO847" s="72"/>
      <c r="UVP847" s="72"/>
      <c r="UVQ847" s="71"/>
      <c r="UVR847" s="71"/>
      <c r="UVS847" s="71"/>
      <c r="UVT847" s="71"/>
      <c r="UVU847" s="71"/>
      <c r="UVV847" s="71"/>
      <c r="UVW847" s="71"/>
      <c r="UVX847" s="72"/>
      <c r="UVY847" s="72"/>
      <c r="UVZ847" s="72"/>
      <c r="UWA847" s="72"/>
      <c r="UWB847" s="72"/>
      <c r="UWC847" s="72"/>
      <c r="UWD847" s="72"/>
      <c r="UWE847" s="72"/>
      <c r="UWF847" s="72"/>
      <c r="UWG847" s="71"/>
      <c r="UWH847" s="71"/>
      <c r="UWI847" s="71"/>
      <c r="UWJ847" s="71"/>
      <c r="UWK847" s="71"/>
      <c r="UWL847" s="71"/>
      <c r="UWM847" s="71"/>
      <c r="UWN847" s="72"/>
      <c r="UWO847" s="72"/>
      <c r="UWP847" s="72"/>
      <c r="UWQ847" s="72"/>
      <c r="UWR847" s="72"/>
      <c r="UWS847" s="72"/>
      <c r="UWT847" s="72"/>
      <c r="UWU847" s="72"/>
      <c r="UWV847" s="72"/>
      <c r="UWW847" s="71"/>
      <c r="UWX847" s="71"/>
      <c r="UWY847" s="71"/>
      <c r="UWZ847" s="71"/>
      <c r="UXA847" s="71"/>
      <c r="UXB847" s="71"/>
      <c r="UXC847" s="71"/>
      <c r="UXD847" s="72"/>
      <c r="UXE847" s="72"/>
      <c r="UXF847" s="72"/>
      <c r="UXG847" s="72"/>
      <c r="UXH847" s="72"/>
      <c r="UXI847" s="72"/>
      <c r="UXJ847" s="72"/>
      <c r="UXK847" s="72"/>
      <c r="UXL847" s="72"/>
      <c r="UXM847" s="71"/>
      <c r="UXN847" s="71"/>
      <c r="UXO847" s="71"/>
      <c r="UXP847" s="71"/>
      <c r="UXQ847" s="71"/>
      <c r="UXR847" s="71"/>
      <c r="UXS847" s="71"/>
      <c r="UXT847" s="72"/>
      <c r="UXU847" s="72"/>
      <c r="UXV847" s="72"/>
      <c r="UXW847" s="72"/>
      <c r="UXX847" s="72"/>
      <c r="UXY847" s="72"/>
      <c r="UXZ847" s="72"/>
      <c r="UYA847" s="72"/>
      <c r="UYB847" s="72"/>
      <c r="UYC847" s="71"/>
      <c r="UYD847" s="71"/>
      <c r="UYE847" s="71"/>
      <c r="UYF847" s="71"/>
      <c r="UYG847" s="71"/>
      <c r="UYH847" s="71"/>
      <c r="UYI847" s="71"/>
      <c r="UYJ847" s="72"/>
      <c r="UYK847" s="72"/>
      <c r="UYL847" s="72"/>
      <c r="UYM847" s="72"/>
      <c r="UYN847" s="72"/>
      <c r="UYO847" s="72"/>
      <c r="UYP847" s="72"/>
      <c r="UYQ847" s="72"/>
      <c r="UYR847" s="72"/>
      <c r="UYS847" s="71"/>
      <c r="UYT847" s="71"/>
      <c r="UYU847" s="71"/>
      <c r="UYV847" s="71"/>
      <c r="UYW847" s="71"/>
      <c r="UYX847" s="71"/>
      <c r="UYY847" s="71"/>
      <c r="UYZ847" s="72"/>
      <c r="UZA847" s="72"/>
      <c r="UZB847" s="72"/>
      <c r="UZC847" s="72"/>
      <c r="UZD847" s="72"/>
      <c r="UZE847" s="72"/>
      <c r="UZF847" s="72"/>
      <c r="UZG847" s="72"/>
      <c r="UZH847" s="72"/>
      <c r="UZI847" s="71"/>
      <c r="UZJ847" s="71"/>
      <c r="UZK847" s="71"/>
      <c r="UZL847" s="71"/>
      <c r="UZM847" s="71"/>
      <c r="UZN847" s="71"/>
      <c r="UZO847" s="71"/>
      <c r="UZP847" s="72"/>
      <c r="UZQ847" s="72"/>
      <c r="UZR847" s="72"/>
      <c r="UZS847" s="72"/>
      <c r="UZT847" s="72"/>
      <c r="UZU847" s="72"/>
      <c r="UZV847" s="72"/>
      <c r="UZW847" s="72"/>
      <c r="UZX847" s="72"/>
      <c r="UZY847" s="71"/>
      <c r="UZZ847" s="71"/>
      <c r="VAA847" s="71"/>
      <c r="VAB847" s="71"/>
      <c r="VAC847" s="71"/>
      <c r="VAD847" s="71"/>
      <c r="VAE847" s="71"/>
      <c r="VAF847" s="72"/>
      <c r="VAG847" s="72"/>
      <c r="VAH847" s="72"/>
      <c r="VAI847" s="72"/>
      <c r="VAJ847" s="72"/>
      <c r="VAK847" s="72"/>
      <c r="VAL847" s="72"/>
      <c r="VAM847" s="72"/>
      <c r="VAN847" s="72"/>
      <c r="VAO847" s="71"/>
      <c r="VAP847" s="71"/>
      <c r="VAQ847" s="71"/>
      <c r="VAR847" s="71"/>
      <c r="VAS847" s="71"/>
      <c r="VAT847" s="71"/>
      <c r="VAU847" s="71"/>
      <c r="VAV847" s="72"/>
      <c r="VAW847" s="72"/>
      <c r="VAX847" s="72"/>
      <c r="VAY847" s="72"/>
      <c r="VAZ847" s="72"/>
      <c r="VBA847" s="72"/>
      <c r="VBB847" s="72"/>
      <c r="VBC847" s="72"/>
      <c r="VBD847" s="72"/>
      <c r="VBE847" s="71"/>
      <c r="VBF847" s="71"/>
      <c r="VBG847" s="71"/>
      <c r="VBH847" s="71"/>
      <c r="VBI847" s="71"/>
      <c r="VBJ847" s="71"/>
      <c r="VBK847" s="71"/>
      <c r="VBL847" s="72"/>
      <c r="VBM847" s="72"/>
      <c r="VBN847" s="72"/>
      <c r="VBO847" s="72"/>
      <c r="VBP847" s="72"/>
      <c r="VBQ847" s="72"/>
      <c r="VBR847" s="72"/>
      <c r="VBS847" s="72"/>
      <c r="VBT847" s="72"/>
      <c r="VBU847" s="71"/>
      <c r="VBV847" s="71"/>
      <c r="VBW847" s="71"/>
      <c r="VBX847" s="71"/>
      <c r="VBY847" s="71"/>
      <c r="VBZ847" s="71"/>
      <c r="VCA847" s="71"/>
      <c r="VCB847" s="72"/>
      <c r="VCC847" s="72"/>
      <c r="VCD847" s="72"/>
      <c r="VCE847" s="72"/>
      <c r="VCF847" s="72"/>
      <c r="VCG847" s="72"/>
      <c r="VCH847" s="72"/>
      <c r="VCI847" s="72"/>
      <c r="VCJ847" s="72"/>
      <c r="VCK847" s="71"/>
      <c r="VCL847" s="71"/>
      <c r="VCM847" s="71"/>
      <c r="VCN847" s="71"/>
      <c r="VCO847" s="71"/>
      <c r="VCP847" s="71"/>
      <c r="VCQ847" s="71"/>
      <c r="VCR847" s="72"/>
      <c r="VCS847" s="72"/>
      <c r="VCT847" s="72"/>
      <c r="VCU847" s="72"/>
      <c r="VCV847" s="72"/>
      <c r="VCW847" s="72"/>
      <c r="VCX847" s="72"/>
      <c r="VCY847" s="72"/>
      <c r="VCZ847" s="72"/>
      <c r="VDA847" s="71"/>
      <c r="VDB847" s="71"/>
      <c r="VDC847" s="71"/>
      <c r="VDD847" s="71"/>
      <c r="VDE847" s="71"/>
      <c r="VDF847" s="71"/>
      <c r="VDG847" s="71"/>
      <c r="VDH847" s="72"/>
      <c r="VDI847" s="72"/>
      <c r="VDJ847" s="72"/>
      <c r="VDK847" s="72"/>
      <c r="VDL847" s="72"/>
      <c r="VDM847" s="72"/>
      <c r="VDN847" s="72"/>
      <c r="VDO847" s="72"/>
      <c r="VDP847" s="72"/>
      <c r="VDQ847" s="71"/>
      <c r="VDR847" s="71"/>
      <c r="VDS847" s="71"/>
      <c r="VDT847" s="71"/>
      <c r="VDU847" s="71"/>
      <c r="VDV847" s="71"/>
      <c r="VDW847" s="71"/>
      <c r="VDX847" s="72"/>
      <c r="VDY847" s="72"/>
      <c r="VDZ847" s="72"/>
      <c r="VEA847" s="72"/>
      <c r="VEB847" s="72"/>
      <c r="VEC847" s="72"/>
      <c r="VED847" s="72"/>
      <c r="VEE847" s="72"/>
      <c r="VEF847" s="72"/>
      <c r="VEG847" s="71"/>
      <c r="VEH847" s="71"/>
      <c r="VEI847" s="71"/>
      <c r="VEJ847" s="71"/>
      <c r="VEK847" s="71"/>
      <c r="VEL847" s="71"/>
      <c r="VEM847" s="71"/>
      <c r="VEN847" s="72"/>
      <c r="VEO847" s="72"/>
      <c r="VEP847" s="72"/>
      <c r="VEQ847" s="72"/>
      <c r="VER847" s="72"/>
      <c r="VES847" s="72"/>
      <c r="VET847" s="72"/>
      <c r="VEU847" s="72"/>
      <c r="VEV847" s="72"/>
      <c r="VEW847" s="71"/>
      <c r="VEX847" s="71"/>
      <c r="VEY847" s="71"/>
      <c r="VEZ847" s="71"/>
      <c r="VFA847" s="71"/>
      <c r="VFB847" s="71"/>
      <c r="VFC847" s="71"/>
      <c r="VFD847" s="72"/>
      <c r="VFE847" s="72"/>
      <c r="VFF847" s="72"/>
      <c r="VFG847" s="72"/>
      <c r="VFH847" s="72"/>
      <c r="VFI847" s="72"/>
      <c r="VFJ847" s="72"/>
      <c r="VFK847" s="72"/>
      <c r="VFL847" s="72"/>
      <c r="VFM847" s="71"/>
      <c r="VFN847" s="71"/>
      <c r="VFO847" s="71"/>
      <c r="VFP847" s="71"/>
      <c r="VFQ847" s="71"/>
      <c r="VFR847" s="71"/>
      <c r="VFS847" s="71"/>
      <c r="VFT847" s="72"/>
      <c r="VFU847" s="72"/>
      <c r="VFV847" s="72"/>
      <c r="VFW847" s="72"/>
      <c r="VFX847" s="72"/>
      <c r="VFY847" s="72"/>
      <c r="VFZ847" s="72"/>
      <c r="VGA847" s="72"/>
      <c r="VGB847" s="72"/>
      <c r="VGC847" s="71"/>
      <c r="VGD847" s="71"/>
      <c r="VGE847" s="71"/>
      <c r="VGF847" s="71"/>
      <c r="VGG847" s="71"/>
      <c r="VGH847" s="71"/>
      <c r="VGI847" s="71"/>
      <c r="VGJ847" s="72"/>
      <c r="VGK847" s="72"/>
      <c r="VGL847" s="72"/>
      <c r="VGM847" s="72"/>
      <c r="VGN847" s="72"/>
      <c r="VGO847" s="72"/>
      <c r="VGP847" s="72"/>
      <c r="VGQ847" s="72"/>
      <c r="VGR847" s="72"/>
      <c r="VGS847" s="71"/>
      <c r="VGT847" s="71"/>
      <c r="VGU847" s="71"/>
      <c r="VGV847" s="71"/>
      <c r="VGW847" s="71"/>
      <c r="VGX847" s="71"/>
      <c r="VGY847" s="71"/>
      <c r="VGZ847" s="72"/>
      <c r="VHA847" s="72"/>
      <c r="VHB847" s="72"/>
      <c r="VHC847" s="72"/>
      <c r="VHD847" s="72"/>
      <c r="VHE847" s="72"/>
      <c r="VHF847" s="72"/>
      <c r="VHG847" s="72"/>
      <c r="VHH847" s="72"/>
      <c r="VHI847" s="71"/>
      <c r="VHJ847" s="71"/>
      <c r="VHK847" s="71"/>
      <c r="VHL847" s="71"/>
      <c r="VHM847" s="71"/>
      <c r="VHN847" s="71"/>
      <c r="VHO847" s="71"/>
      <c r="VHP847" s="72"/>
      <c r="VHQ847" s="72"/>
      <c r="VHR847" s="72"/>
      <c r="VHS847" s="72"/>
      <c r="VHT847" s="72"/>
      <c r="VHU847" s="72"/>
      <c r="VHV847" s="72"/>
      <c r="VHW847" s="72"/>
      <c r="VHX847" s="72"/>
      <c r="VHY847" s="71"/>
      <c r="VHZ847" s="71"/>
      <c r="VIA847" s="71"/>
      <c r="VIB847" s="71"/>
      <c r="VIC847" s="71"/>
      <c r="VID847" s="71"/>
      <c r="VIE847" s="71"/>
      <c r="VIF847" s="72"/>
      <c r="VIG847" s="72"/>
      <c r="VIH847" s="72"/>
      <c r="VII847" s="72"/>
      <c r="VIJ847" s="72"/>
      <c r="VIK847" s="72"/>
      <c r="VIL847" s="72"/>
      <c r="VIM847" s="72"/>
      <c r="VIN847" s="72"/>
      <c r="VIO847" s="71"/>
      <c r="VIP847" s="71"/>
      <c r="VIQ847" s="71"/>
      <c r="VIR847" s="71"/>
      <c r="VIS847" s="71"/>
      <c r="VIT847" s="71"/>
      <c r="VIU847" s="71"/>
      <c r="VIV847" s="72"/>
      <c r="VIW847" s="72"/>
      <c r="VIX847" s="72"/>
      <c r="VIY847" s="72"/>
      <c r="VIZ847" s="72"/>
      <c r="VJA847" s="72"/>
      <c r="VJB847" s="72"/>
      <c r="VJC847" s="72"/>
      <c r="VJD847" s="72"/>
      <c r="VJE847" s="71"/>
      <c r="VJF847" s="71"/>
      <c r="VJG847" s="71"/>
      <c r="VJH847" s="71"/>
      <c r="VJI847" s="71"/>
      <c r="VJJ847" s="71"/>
      <c r="VJK847" s="71"/>
      <c r="VJL847" s="72"/>
      <c r="VJM847" s="72"/>
      <c r="VJN847" s="72"/>
      <c r="VJO847" s="72"/>
      <c r="VJP847" s="72"/>
      <c r="VJQ847" s="72"/>
      <c r="VJR847" s="72"/>
      <c r="VJS847" s="72"/>
      <c r="VJT847" s="72"/>
      <c r="VJU847" s="71"/>
      <c r="VJV847" s="71"/>
      <c r="VJW847" s="71"/>
      <c r="VJX847" s="71"/>
      <c r="VJY847" s="71"/>
      <c r="VJZ847" s="71"/>
      <c r="VKA847" s="71"/>
      <c r="VKB847" s="72"/>
      <c r="VKC847" s="72"/>
      <c r="VKD847" s="72"/>
      <c r="VKE847" s="72"/>
      <c r="VKF847" s="72"/>
      <c r="VKG847" s="72"/>
      <c r="VKH847" s="72"/>
      <c r="VKI847" s="72"/>
      <c r="VKJ847" s="72"/>
      <c r="VKK847" s="71"/>
      <c r="VKL847" s="71"/>
      <c r="VKM847" s="71"/>
      <c r="VKN847" s="71"/>
      <c r="VKO847" s="71"/>
      <c r="VKP847" s="71"/>
      <c r="VKQ847" s="71"/>
      <c r="VKR847" s="72"/>
      <c r="VKS847" s="72"/>
      <c r="VKT847" s="72"/>
      <c r="VKU847" s="72"/>
      <c r="VKV847" s="72"/>
      <c r="VKW847" s="72"/>
      <c r="VKX847" s="72"/>
      <c r="VKY847" s="72"/>
      <c r="VKZ847" s="72"/>
      <c r="VLA847" s="71"/>
      <c r="VLB847" s="71"/>
      <c r="VLC847" s="71"/>
      <c r="VLD847" s="71"/>
      <c r="VLE847" s="71"/>
      <c r="VLF847" s="71"/>
      <c r="VLG847" s="71"/>
      <c r="VLH847" s="72"/>
      <c r="VLI847" s="72"/>
      <c r="VLJ847" s="72"/>
      <c r="VLK847" s="72"/>
      <c r="VLL847" s="72"/>
      <c r="VLM847" s="72"/>
      <c r="VLN847" s="72"/>
      <c r="VLO847" s="72"/>
      <c r="VLP847" s="72"/>
      <c r="VLQ847" s="71"/>
      <c r="VLR847" s="71"/>
      <c r="VLS847" s="71"/>
      <c r="VLT847" s="71"/>
      <c r="VLU847" s="71"/>
      <c r="VLV847" s="71"/>
      <c r="VLW847" s="71"/>
      <c r="VLX847" s="72"/>
      <c r="VLY847" s="72"/>
      <c r="VLZ847" s="72"/>
      <c r="VMA847" s="72"/>
      <c r="VMB847" s="72"/>
      <c r="VMC847" s="72"/>
      <c r="VMD847" s="72"/>
      <c r="VME847" s="72"/>
      <c r="VMF847" s="72"/>
      <c r="VMG847" s="71"/>
      <c r="VMH847" s="71"/>
      <c r="VMI847" s="71"/>
      <c r="VMJ847" s="71"/>
      <c r="VMK847" s="71"/>
      <c r="VML847" s="71"/>
      <c r="VMM847" s="71"/>
      <c r="VMN847" s="72"/>
      <c r="VMO847" s="72"/>
      <c r="VMP847" s="72"/>
      <c r="VMQ847" s="72"/>
      <c r="VMR847" s="72"/>
      <c r="VMS847" s="72"/>
      <c r="VMT847" s="72"/>
      <c r="VMU847" s="72"/>
      <c r="VMV847" s="72"/>
      <c r="VMW847" s="71"/>
      <c r="VMX847" s="71"/>
      <c r="VMY847" s="71"/>
      <c r="VMZ847" s="71"/>
      <c r="VNA847" s="71"/>
      <c r="VNB847" s="71"/>
      <c r="VNC847" s="71"/>
      <c r="VND847" s="72"/>
      <c r="VNE847" s="72"/>
      <c r="VNF847" s="72"/>
      <c r="VNG847" s="72"/>
      <c r="VNH847" s="72"/>
      <c r="VNI847" s="72"/>
      <c r="VNJ847" s="72"/>
      <c r="VNK847" s="72"/>
      <c r="VNL847" s="72"/>
      <c r="VNM847" s="71"/>
      <c r="VNN847" s="71"/>
      <c r="VNO847" s="71"/>
      <c r="VNP847" s="71"/>
      <c r="VNQ847" s="71"/>
      <c r="VNR847" s="71"/>
      <c r="VNS847" s="71"/>
      <c r="VNT847" s="72"/>
      <c r="VNU847" s="72"/>
      <c r="VNV847" s="72"/>
      <c r="VNW847" s="72"/>
      <c r="VNX847" s="72"/>
      <c r="VNY847" s="72"/>
      <c r="VNZ847" s="72"/>
      <c r="VOA847" s="72"/>
      <c r="VOB847" s="72"/>
      <c r="VOC847" s="71"/>
      <c r="VOD847" s="71"/>
      <c r="VOE847" s="71"/>
      <c r="VOF847" s="71"/>
      <c r="VOG847" s="71"/>
      <c r="VOH847" s="71"/>
      <c r="VOI847" s="71"/>
      <c r="VOJ847" s="72"/>
      <c r="VOK847" s="72"/>
      <c r="VOL847" s="72"/>
      <c r="VOM847" s="72"/>
      <c r="VON847" s="72"/>
      <c r="VOO847" s="72"/>
      <c r="VOP847" s="72"/>
      <c r="VOQ847" s="72"/>
      <c r="VOR847" s="72"/>
      <c r="VOS847" s="71"/>
      <c r="VOT847" s="71"/>
      <c r="VOU847" s="71"/>
      <c r="VOV847" s="71"/>
      <c r="VOW847" s="71"/>
      <c r="VOX847" s="71"/>
      <c r="VOY847" s="71"/>
      <c r="VOZ847" s="72"/>
      <c r="VPA847" s="72"/>
      <c r="VPB847" s="72"/>
      <c r="VPC847" s="72"/>
      <c r="VPD847" s="72"/>
      <c r="VPE847" s="72"/>
      <c r="VPF847" s="72"/>
      <c r="VPG847" s="72"/>
      <c r="VPH847" s="72"/>
      <c r="VPI847" s="71"/>
      <c r="VPJ847" s="71"/>
      <c r="VPK847" s="71"/>
      <c r="VPL847" s="71"/>
      <c r="VPM847" s="71"/>
      <c r="VPN847" s="71"/>
      <c r="VPO847" s="71"/>
      <c r="VPP847" s="72"/>
      <c r="VPQ847" s="72"/>
      <c r="VPR847" s="72"/>
      <c r="VPS847" s="72"/>
      <c r="VPT847" s="72"/>
      <c r="VPU847" s="72"/>
      <c r="VPV847" s="72"/>
      <c r="VPW847" s="72"/>
      <c r="VPX847" s="72"/>
      <c r="VPY847" s="71"/>
      <c r="VPZ847" s="71"/>
      <c r="VQA847" s="71"/>
      <c r="VQB847" s="71"/>
      <c r="VQC847" s="71"/>
      <c r="VQD847" s="71"/>
      <c r="VQE847" s="71"/>
      <c r="VQF847" s="72"/>
      <c r="VQG847" s="72"/>
      <c r="VQH847" s="72"/>
      <c r="VQI847" s="72"/>
      <c r="VQJ847" s="72"/>
      <c r="VQK847" s="72"/>
      <c r="VQL847" s="72"/>
      <c r="VQM847" s="72"/>
      <c r="VQN847" s="72"/>
      <c r="VQO847" s="71"/>
      <c r="VQP847" s="71"/>
      <c r="VQQ847" s="71"/>
      <c r="VQR847" s="71"/>
      <c r="VQS847" s="71"/>
      <c r="VQT847" s="71"/>
      <c r="VQU847" s="71"/>
      <c r="VQV847" s="72"/>
      <c r="VQW847" s="72"/>
      <c r="VQX847" s="72"/>
      <c r="VQY847" s="72"/>
      <c r="VQZ847" s="72"/>
      <c r="VRA847" s="72"/>
      <c r="VRB847" s="72"/>
      <c r="VRC847" s="72"/>
      <c r="VRD847" s="72"/>
      <c r="VRE847" s="71"/>
      <c r="VRF847" s="71"/>
      <c r="VRG847" s="71"/>
      <c r="VRH847" s="71"/>
      <c r="VRI847" s="71"/>
      <c r="VRJ847" s="71"/>
      <c r="VRK847" s="71"/>
      <c r="VRL847" s="72"/>
      <c r="VRM847" s="72"/>
      <c r="VRN847" s="72"/>
      <c r="VRO847" s="72"/>
      <c r="VRP847" s="72"/>
      <c r="VRQ847" s="72"/>
      <c r="VRR847" s="72"/>
      <c r="VRS847" s="72"/>
      <c r="VRT847" s="72"/>
      <c r="VRU847" s="71"/>
      <c r="VRV847" s="71"/>
      <c r="VRW847" s="71"/>
      <c r="VRX847" s="71"/>
      <c r="VRY847" s="71"/>
      <c r="VRZ847" s="71"/>
      <c r="VSA847" s="71"/>
      <c r="VSB847" s="72"/>
      <c r="VSC847" s="72"/>
      <c r="VSD847" s="72"/>
      <c r="VSE847" s="72"/>
      <c r="VSF847" s="72"/>
      <c r="VSG847" s="72"/>
      <c r="VSH847" s="72"/>
      <c r="VSI847" s="72"/>
      <c r="VSJ847" s="72"/>
      <c r="VSK847" s="71"/>
      <c r="VSL847" s="71"/>
      <c r="VSM847" s="71"/>
      <c r="VSN847" s="71"/>
      <c r="VSO847" s="71"/>
      <c r="VSP847" s="71"/>
      <c r="VSQ847" s="71"/>
      <c r="VSR847" s="72"/>
      <c r="VSS847" s="72"/>
      <c r="VST847" s="72"/>
      <c r="VSU847" s="72"/>
      <c r="VSV847" s="72"/>
      <c r="VSW847" s="72"/>
      <c r="VSX847" s="72"/>
      <c r="VSY847" s="72"/>
      <c r="VSZ847" s="72"/>
      <c r="VTA847" s="71"/>
      <c r="VTB847" s="71"/>
      <c r="VTC847" s="71"/>
      <c r="VTD847" s="71"/>
      <c r="VTE847" s="71"/>
      <c r="VTF847" s="71"/>
      <c r="VTG847" s="71"/>
      <c r="VTH847" s="72"/>
      <c r="VTI847" s="72"/>
      <c r="VTJ847" s="72"/>
      <c r="VTK847" s="72"/>
      <c r="VTL847" s="72"/>
      <c r="VTM847" s="72"/>
      <c r="VTN847" s="72"/>
      <c r="VTO847" s="72"/>
      <c r="VTP847" s="72"/>
      <c r="VTQ847" s="71"/>
      <c r="VTR847" s="71"/>
      <c r="VTS847" s="71"/>
      <c r="VTT847" s="71"/>
      <c r="VTU847" s="71"/>
      <c r="VTV847" s="71"/>
      <c r="VTW847" s="71"/>
      <c r="VTX847" s="72"/>
      <c r="VTY847" s="72"/>
      <c r="VTZ847" s="72"/>
      <c r="VUA847" s="72"/>
      <c r="VUB847" s="72"/>
      <c r="VUC847" s="72"/>
      <c r="VUD847" s="72"/>
      <c r="VUE847" s="72"/>
      <c r="VUF847" s="72"/>
      <c r="VUG847" s="71"/>
      <c r="VUH847" s="71"/>
      <c r="VUI847" s="71"/>
      <c r="VUJ847" s="71"/>
      <c r="VUK847" s="71"/>
      <c r="VUL847" s="71"/>
      <c r="VUM847" s="71"/>
      <c r="VUN847" s="72"/>
      <c r="VUO847" s="72"/>
      <c r="VUP847" s="72"/>
      <c r="VUQ847" s="72"/>
      <c r="VUR847" s="72"/>
      <c r="VUS847" s="72"/>
      <c r="VUT847" s="72"/>
      <c r="VUU847" s="72"/>
      <c r="VUV847" s="72"/>
      <c r="VUW847" s="71"/>
      <c r="VUX847" s="71"/>
      <c r="VUY847" s="71"/>
      <c r="VUZ847" s="71"/>
      <c r="VVA847" s="71"/>
      <c r="VVB847" s="71"/>
      <c r="VVC847" s="71"/>
      <c r="VVD847" s="72"/>
      <c r="VVE847" s="72"/>
      <c r="VVF847" s="72"/>
      <c r="VVG847" s="72"/>
      <c r="VVH847" s="72"/>
      <c r="VVI847" s="72"/>
      <c r="VVJ847" s="72"/>
      <c r="VVK847" s="72"/>
      <c r="VVL847" s="72"/>
      <c r="VVM847" s="71"/>
      <c r="VVN847" s="71"/>
      <c r="VVO847" s="71"/>
      <c r="VVP847" s="71"/>
      <c r="VVQ847" s="71"/>
      <c r="VVR847" s="71"/>
      <c r="VVS847" s="71"/>
      <c r="VVT847" s="72"/>
      <c r="VVU847" s="72"/>
      <c r="VVV847" s="72"/>
      <c r="VVW847" s="72"/>
      <c r="VVX847" s="72"/>
      <c r="VVY847" s="72"/>
      <c r="VVZ847" s="72"/>
      <c r="VWA847" s="72"/>
      <c r="VWB847" s="72"/>
      <c r="VWC847" s="71"/>
      <c r="VWD847" s="71"/>
      <c r="VWE847" s="71"/>
      <c r="VWF847" s="71"/>
      <c r="VWG847" s="71"/>
      <c r="VWH847" s="71"/>
      <c r="VWI847" s="71"/>
      <c r="VWJ847" s="72"/>
      <c r="VWK847" s="72"/>
      <c r="VWL847" s="72"/>
      <c r="VWM847" s="72"/>
      <c r="VWN847" s="72"/>
      <c r="VWO847" s="72"/>
      <c r="VWP847" s="72"/>
      <c r="VWQ847" s="72"/>
      <c r="VWR847" s="72"/>
      <c r="VWS847" s="71"/>
      <c r="VWT847" s="71"/>
      <c r="VWU847" s="71"/>
      <c r="VWV847" s="71"/>
      <c r="VWW847" s="71"/>
      <c r="VWX847" s="71"/>
      <c r="VWY847" s="71"/>
      <c r="VWZ847" s="72"/>
      <c r="VXA847" s="72"/>
      <c r="VXB847" s="72"/>
      <c r="VXC847" s="72"/>
      <c r="VXD847" s="72"/>
      <c r="VXE847" s="72"/>
      <c r="VXF847" s="72"/>
      <c r="VXG847" s="72"/>
      <c r="VXH847" s="72"/>
      <c r="VXI847" s="71"/>
      <c r="VXJ847" s="71"/>
      <c r="VXK847" s="71"/>
      <c r="VXL847" s="71"/>
      <c r="VXM847" s="71"/>
      <c r="VXN847" s="71"/>
      <c r="VXO847" s="71"/>
      <c r="VXP847" s="72"/>
      <c r="VXQ847" s="72"/>
      <c r="VXR847" s="72"/>
      <c r="VXS847" s="72"/>
      <c r="VXT847" s="72"/>
      <c r="VXU847" s="72"/>
      <c r="VXV847" s="72"/>
      <c r="VXW847" s="72"/>
      <c r="VXX847" s="72"/>
      <c r="VXY847" s="71"/>
      <c r="VXZ847" s="71"/>
      <c r="VYA847" s="71"/>
      <c r="VYB847" s="71"/>
      <c r="VYC847" s="71"/>
      <c r="VYD847" s="71"/>
      <c r="VYE847" s="71"/>
      <c r="VYF847" s="72"/>
      <c r="VYG847" s="72"/>
      <c r="VYH847" s="72"/>
      <c r="VYI847" s="72"/>
      <c r="VYJ847" s="72"/>
      <c r="VYK847" s="72"/>
      <c r="VYL847" s="72"/>
      <c r="VYM847" s="72"/>
      <c r="VYN847" s="72"/>
      <c r="VYO847" s="71"/>
      <c r="VYP847" s="71"/>
      <c r="VYQ847" s="71"/>
      <c r="VYR847" s="71"/>
      <c r="VYS847" s="71"/>
      <c r="VYT847" s="71"/>
      <c r="VYU847" s="71"/>
      <c r="VYV847" s="72"/>
      <c r="VYW847" s="72"/>
      <c r="VYX847" s="72"/>
      <c r="VYY847" s="72"/>
      <c r="VYZ847" s="72"/>
      <c r="VZA847" s="72"/>
      <c r="VZB847" s="72"/>
      <c r="VZC847" s="72"/>
      <c r="VZD847" s="72"/>
      <c r="VZE847" s="71"/>
      <c r="VZF847" s="71"/>
      <c r="VZG847" s="71"/>
      <c r="VZH847" s="71"/>
      <c r="VZI847" s="71"/>
      <c r="VZJ847" s="71"/>
      <c r="VZK847" s="71"/>
      <c r="VZL847" s="72"/>
      <c r="VZM847" s="72"/>
      <c r="VZN847" s="72"/>
      <c r="VZO847" s="72"/>
      <c r="VZP847" s="72"/>
      <c r="VZQ847" s="72"/>
      <c r="VZR847" s="72"/>
      <c r="VZS847" s="72"/>
      <c r="VZT847" s="72"/>
      <c r="VZU847" s="71"/>
      <c r="VZV847" s="71"/>
      <c r="VZW847" s="71"/>
      <c r="VZX847" s="71"/>
      <c r="VZY847" s="71"/>
      <c r="VZZ847" s="71"/>
      <c r="WAA847" s="71"/>
      <c r="WAB847" s="72"/>
      <c r="WAC847" s="72"/>
      <c r="WAD847" s="72"/>
      <c r="WAE847" s="72"/>
      <c r="WAF847" s="72"/>
      <c r="WAG847" s="72"/>
      <c r="WAH847" s="72"/>
      <c r="WAI847" s="72"/>
      <c r="WAJ847" s="72"/>
      <c r="WAK847" s="71"/>
      <c r="WAL847" s="71"/>
      <c r="WAM847" s="71"/>
      <c r="WAN847" s="71"/>
      <c r="WAO847" s="71"/>
      <c r="WAP847" s="71"/>
      <c r="WAQ847" s="71"/>
      <c r="WAR847" s="72"/>
      <c r="WAS847" s="72"/>
      <c r="WAT847" s="72"/>
      <c r="WAU847" s="72"/>
      <c r="WAV847" s="72"/>
      <c r="WAW847" s="72"/>
      <c r="WAX847" s="72"/>
      <c r="WAY847" s="72"/>
      <c r="WAZ847" s="72"/>
      <c r="WBA847" s="71"/>
      <c r="WBB847" s="71"/>
      <c r="WBC847" s="71"/>
      <c r="WBD847" s="71"/>
      <c r="WBE847" s="71"/>
      <c r="WBF847" s="71"/>
      <c r="WBG847" s="71"/>
      <c r="WBH847" s="72"/>
      <c r="WBI847" s="72"/>
      <c r="WBJ847" s="72"/>
      <c r="WBK847" s="72"/>
      <c r="WBL847" s="72"/>
      <c r="WBM847" s="72"/>
      <c r="WBN847" s="72"/>
      <c r="WBO847" s="72"/>
      <c r="WBP847" s="72"/>
      <c r="WBQ847" s="71"/>
      <c r="WBR847" s="71"/>
      <c r="WBS847" s="71"/>
      <c r="WBT847" s="71"/>
      <c r="WBU847" s="71"/>
      <c r="WBV847" s="71"/>
      <c r="WBW847" s="71"/>
      <c r="WBX847" s="72"/>
      <c r="WBY847" s="72"/>
      <c r="WBZ847" s="72"/>
      <c r="WCA847" s="72"/>
      <c r="WCB847" s="72"/>
      <c r="WCC847" s="72"/>
      <c r="WCD847" s="72"/>
      <c r="WCE847" s="72"/>
      <c r="WCF847" s="72"/>
      <c r="WCG847" s="71"/>
      <c r="WCH847" s="71"/>
      <c r="WCI847" s="71"/>
      <c r="WCJ847" s="71"/>
      <c r="WCK847" s="71"/>
      <c r="WCL847" s="71"/>
      <c r="WCM847" s="71"/>
      <c r="WCN847" s="72"/>
      <c r="WCO847" s="72"/>
      <c r="WCP847" s="72"/>
      <c r="WCQ847" s="72"/>
      <c r="WCR847" s="72"/>
      <c r="WCS847" s="72"/>
      <c r="WCT847" s="72"/>
      <c r="WCU847" s="72"/>
      <c r="WCV847" s="72"/>
      <c r="WCW847" s="71"/>
      <c r="WCX847" s="71"/>
      <c r="WCY847" s="71"/>
      <c r="WCZ847" s="71"/>
      <c r="WDA847" s="71"/>
      <c r="WDB847" s="71"/>
      <c r="WDC847" s="71"/>
      <c r="WDD847" s="72"/>
      <c r="WDE847" s="72"/>
      <c r="WDF847" s="72"/>
      <c r="WDG847" s="72"/>
      <c r="WDH847" s="72"/>
      <c r="WDI847" s="72"/>
      <c r="WDJ847" s="72"/>
      <c r="WDK847" s="72"/>
      <c r="WDL847" s="72"/>
      <c r="WDM847" s="71"/>
      <c r="WDN847" s="71"/>
      <c r="WDO847" s="71"/>
      <c r="WDP847" s="71"/>
      <c r="WDQ847" s="71"/>
      <c r="WDR847" s="71"/>
      <c r="WDS847" s="71"/>
      <c r="WDT847" s="72"/>
      <c r="WDU847" s="72"/>
      <c r="WDV847" s="72"/>
      <c r="WDW847" s="72"/>
      <c r="WDX847" s="72"/>
      <c r="WDY847" s="72"/>
      <c r="WDZ847" s="72"/>
      <c r="WEA847" s="72"/>
      <c r="WEB847" s="72"/>
      <c r="WEC847" s="71"/>
      <c r="WED847" s="71"/>
      <c r="WEE847" s="71"/>
      <c r="WEF847" s="71"/>
      <c r="WEG847" s="71"/>
      <c r="WEH847" s="71"/>
      <c r="WEI847" s="71"/>
      <c r="WEJ847" s="72"/>
      <c r="WEK847" s="72"/>
      <c r="WEL847" s="72"/>
      <c r="WEM847" s="72"/>
      <c r="WEN847" s="72"/>
      <c r="WEO847" s="72"/>
      <c r="WEP847" s="72"/>
      <c r="WEQ847" s="72"/>
      <c r="WER847" s="72"/>
      <c r="WES847" s="71"/>
      <c r="WET847" s="71"/>
      <c r="WEU847" s="71"/>
      <c r="WEV847" s="71"/>
      <c r="WEW847" s="71"/>
      <c r="WEX847" s="71"/>
      <c r="WEY847" s="71"/>
      <c r="WEZ847" s="72"/>
      <c r="WFA847" s="72"/>
      <c r="WFB847" s="72"/>
      <c r="WFC847" s="72"/>
      <c r="WFD847" s="72"/>
      <c r="WFE847" s="72"/>
      <c r="WFF847" s="72"/>
      <c r="WFG847" s="72"/>
      <c r="WFH847" s="72"/>
      <c r="WFI847" s="71"/>
      <c r="WFJ847" s="71"/>
      <c r="WFK847" s="71"/>
      <c r="WFL847" s="71"/>
      <c r="WFM847" s="71"/>
      <c r="WFN847" s="71"/>
      <c r="WFO847" s="71"/>
      <c r="WFP847" s="72"/>
      <c r="WFQ847" s="72"/>
      <c r="WFR847" s="72"/>
      <c r="WFS847" s="72"/>
      <c r="WFT847" s="72"/>
      <c r="WFU847" s="72"/>
      <c r="WFV847" s="72"/>
      <c r="WFW847" s="72"/>
      <c r="WFX847" s="72"/>
      <c r="WFY847" s="71"/>
      <c r="WFZ847" s="71"/>
      <c r="WGA847" s="71"/>
      <c r="WGB847" s="71"/>
      <c r="WGC847" s="71"/>
      <c r="WGD847" s="71"/>
      <c r="WGE847" s="71"/>
      <c r="WGF847" s="72"/>
      <c r="WGG847" s="72"/>
      <c r="WGH847" s="72"/>
      <c r="WGI847" s="72"/>
      <c r="WGJ847" s="72"/>
      <c r="WGK847" s="72"/>
      <c r="WGL847" s="72"/>
      <c r="WGM847" s="72"/>
      <c r="WGN847" s="72"/>
      <c r="WGO847" s="71"/>
      <c r="WGP847" s="71"/>
      <c r="WGQ847" s="71"/>
      <c r="WGR847" s="71"/>
      <c r="WGS847" s="71"/>
      <c r="WGT847" s="71"/>
      <c r="WGU847" s="71"/>
      <c r="WGV847" s="72"/>
      <c r="WGW847" s="72"/>
      <c r="WGX847" s="72"/>
      <c r="WGY847" s="72"/>
      <c r="WGZ847" s="72"/>
      <c r="WHA847" s="72"/>
      <c r="WHB847" s="72"/>
      <c r="WHC847" s="72"/>
      <c r="WHD847" s="72"/>
      <c r="WHE847" s="71"/>
      <c r="WHF847" s="71"/>
      <c r="WHG847" s="71"/>
      <c r="WHH847" s="71"/>
      <c r="WHI847" s="71"/>
      <c r="WHJ847" s="71"/>
      <c r="WHK847" s="71"/>
      <c r="WHL847" s="72"/>
      <c r="WHM847" s="72"/>
      <c r="WHN847" s="72"/>
      <c r="WHO847" s="72"/>
      <c r="WHP847" s="72"/>
      <c r="WHQ847" s="72"/>
      <c r="WHR847" s="72"/>
      <c r="WHS847" s="72"/>
      <c r="WHT847" s="72"/>
      <c r="WHU847" s="71"/>
      <c r="WHV847" s="71"/>
      <c r="WHW847" s="71"/>
      <c r="WHX847" s="71"/>
      <c r="WHY847" s="71"/>
      <c r="WHZ847" s="71"/>
      <c r="WIA847" s="71"/>
      <c r="WIB847" s="72"/>
      <c r="WIC847" s="72"/>
      <c r="WID847" s="72"/>
      <c r="WIE847" s="72"/>
      <c r="WIF847" s="72"/>
      <c r="WIG847" s="72"/>
      <c r="WIH847" s="72"/>
      <c r="WII847" s="72"/>
      <c r="WIJ847" s="72"/>
      <c r="WIK847" s="71"/>
      <c r="WIL847" s="71"/>
      <c r="WIM847" s="71"/>
      <c r="WIN847" s="71"/>
      <c r="WIO847" s="71"/>
      <c r="WIP847" s="71"/>
      <c r="WIQ847" s="71"/>
      <c r="WIR847" s="72"/>
      <c r="WIS847" s="72"/>
      <c r="WIT847" s="72"/>
      <c r="WIU847" s="72"/>
      <c r="WIV847" s="72"/>
      <c r="WIW847" s="72"/>
      <c r="WIX847" s="72"/>
      <c r="WIY847" s="72"/>
      <c r="WIZ847" s="72"/>
      <c r="WJA847" s="71"/>
      <c r="WJB847" s="71"/>
      <c r="WJC847" s="71"/>
      <c r="WJD847" s="71"/>
      <c r="WJE847" s="71"/>
      <c r="WJF847" s="71"/>
      <c r="WJG847" s="71"/>
      <c r="WJH847" s="72"/>
      <c r="WJI847" s="72"/>
      <c r="WJJ847" s="72"/>
      <c r="WJK847" s="72"/>
      <c r="WJL847" s="72"/>
      <c r="WJM847" s="72"/>
      <c r="WJN847" s="72"/>
      <c r="WJO847" s="72"/>
      <c r="WJP847" s="72"/>
      <c r="WJQ847" s="71"/>
      <c r="WJR847" s="71"/>
      <c r="WJS847" s="71"/>
      <c r="WJT847" s="71"/>
      <c r="WJU847" s="71"/>
      <c r="WJV847" s="71"/>
      <c r="WJW847" s="71"/>
      <c r="WJX847" s="72"/>
      <c r="WJY847" s="72"/>
      <c r="WJZ847" s="72"/>
      <c r="WKA847" s="72"/>
      <c r="WKB847" s="72"/>
      <c r="WKC847" s="72"/>
      <c r="WKD847" s="72"/>
      <c r="WKE847" s="72"/>
      <c r="WKF847" s="72"/>
      <c r="WKG847" s="71"/>
      <c r="WKH847" s="71"/>
      <c r="WKI847" s="71"/>
      <c r="WKJ847" s="71"/>
      <c r="WKK847" s="71"/>
      <c r="WKL847" s="71"/>
      <c r="WKM847" s="71"/>
      <c r="WKN847" s="72"/>
      <c r="WKO847" s="72"/>
      <c r="WKP847" s="72"/>
      <c r="WKQ847" s="72"/>
      <c r="WKR847" s="72"/>
      <c r="WKS847" s="72"/>
      <c r="WKT847" s="72"/>
      <c r="WKU847" s="72"/>
      <c r="WKV847" s="72"/>
      <c r="WKW847" s="71"/>
      <c r="WKX847" s="71"/>
      <c r="WKY847" s="71"/>
      <c r="WKZ847" s="71"/>
      <c r="WLA847" s="71"/>
      <c r="WLB847" s="71"/>
      <c r="WLC847" s="71"/>
      <c r="WLD847" s="72"/>
      <c r="WLE847" s="72"/>
      <c r="WLF847" s="72"/>
      <c r="WLG847" s="72"/>
      <c r="WLH847" s="72"/>
      <c r="WLI847" s="72"/>
      <c r="WLJ847" s="72"/>
      <c r="WLK847" s="72"/>
      <c r="WLL847" s="72"/>
      <c r="WLM847" s="71"/>
      <c r="WLN847" s="71"/>
      <c r="WLO847" s="71"/>
      <c r="WLP847" s="71"/>
      <c r="WLQ847" s="71"/>
      <c r="WLR847" s="71"/>
      <c r="WLS847" s="71"/>
      <c r="WLT847" s="72"/>
      <c r="WLU847" s="72"/>
      <c r="WLV847" s="72"/>
      <c r="WLW847" s="72"/>
      <c r="WLX847" s="72"/>
      <c r="WLY847" s="72"/>
      <c r="WLZ847" s="72"/>
      <c r="WMA847" s="72"/>
      <c r="WMB847" s="72"/>
      <c r="WMC847" s="71"/>
      <c r="WMD847" s="71"/>
      <c r="WME847" s="71"/>
      <c r="WMF847" s="71"/>
      <c r="WMG847" s="71"/>
      <c r="WMH847" s="71"/>
      <c r="WMI847" s="71"/>
      <c r="WMJ847" s="72"/>
      <c r="WMK847" s="72"/>
      <c r="WML847" s="72"/>
      <c r="WMM847" s="72"/>
      <c r="WMN847" s="72"/>
      <c r="WMO847" s="72"/>
      <c r="WMP847" s="72"/>
      <c r="WMQ847" s="72"/>
      <c r="WMR847" s="72"/>
      <c r="WMS847" s="71"/>
      <c r="WMT847" s="71"/>
      <c r="WMU847" s="71"/>
      <c r="WMV847" s="71"/>
      <c r="WMW847" s="71"/>
      <c r="WMX847" s="71"/>
      <c r="WMY847" s="71"/>
      <c r="WMZ847" s="72"/>
      <c r="WNA847" s="72"/>
      <c r="WNB847" s="72"/>
      <c r="WNC847" s="72"/>
      <c r="WND847" s="72"/>
      <c r="WNE847" s="72"/>
      <c r="WNF847" s="72"/>
      <c r="WNG847" s="72"/>
      <c r="WNH847" s="72"/>
      <c r="WNI847" s="71"/>
      <c r="WNJ847" s="71"/>
      <c r="WNK847" s="71"/>
      <c r="WNL847" s="71"/>
      <c r="WNM847" s="71"/>
      <c r="WNN847" s="71"/>
      <c r="WNO847" s="71"/>
      <c r="WNP847" s="72"/>
      <c r="WNQ847" s="72"/>
      <c r="WNR847" s="72"/>
      <c r="WNS847" s="72"/>
      <c r="WNT847" s="72"/>
      <c r="WNU847" s="72"/>
      <c r="WNV847" s="72"/>
      <c r="WNW847" s="72"/>
      <c r="WNX847" s="72"/>
      <c r="WNY847" s="71"/>
      <c r="WNZ847" s="71"/>
      <c r="WOA847" s="71"/>
      <c r="WOB847" s="71"/>
      <c r="WOC847" s="71"/>
      <c r="WOD847" s="71"/>
      <c r="WOE847" s="71"/>
      <c r="WOF847" s="72"/>
      <c r="WOG847" s="72"/>
      <c r="WOH847" s="72"/>
      <c r="WOI847" s="72"/>
      <c r="WOJ847" s="72"/>
      <c r="WOK847" s="72"/>
      <c r="WOL847" s="72"/>
      <c r="WOM847" s="72"/>
      <c r="WON847" s="72"/>
      <c r="WOO847" s="71"/>
      <c r="WOP847" s="71"/>
      <c r="WOQ847" s="71"/>
      <c r="WOR847" s="71"/>
      <c r="WOS847" s="71"/>
      <c r="WOT847" s="71"/>
      <c r="WOU847" s="71"/>
      <c r="WOV847" s="72"/>
      <c r="WOW847" s="72"/>
      <c r="WOX847" s="72"/>
      <c r="WOY847" s="72"/>
      <c r="WOZ847" s="72"/>
      <c r="WPA847" s="72"/>
      <c r="WPB847" s="72"/>
      <c r="WPC847" s="72"/>
      <c r="WPD847" s="72"/>
      <c r="WPE847" s="71"/>
      <c r="WPF847" s="71"/>
      <c r="WPG847" s="71"/>
      <c r="WPH847" s="71"/>
      <c r="WPI847" s="71"/>
      <c r="WPJ847" s="71"/>
      <c r="WPK847" s="71"/>
      <c r="WPL847" s="72"/>
      <c r="WPM847" s="72"/>
      <c r="WPN847" s="72"/>
      <c r="WPO847" s="72"/>
      <c r="WPP847" s="72"/>
      <c r="WPQ847" s="72"/>
      <c r="WPR847" s="72"/>
      <c r="WPS847" s="72"/>
      <c r="WPT847" s="72"/>
      <c r="WPU847" s="71"/>
      <c r="WPV847" s="71"/>
      <c r="WPW847" s="71"/>
      <c r="WPX847" s="71"/>
      <c r="WPY847" s="71"/>
      <c r="WPZ847" s="71"/>
      <c r="WQA847" s="71"/>
      <c r="WQB847" s="72"/>
      <c r="WQC847" s="72"/>
      <c r="WQD847" s="72"/>
      <c r="WQE847" s="72"/>
      <c r="WQF847" s="72"/>
      <c r="WQG847" s="72"/>
      <c r="WQH847" s="72"/>
      <c r="WQI847" s="72"/>
      <c r="WQJ847" s="72"/>
      <c r="WQK847" s="71"/>
      <c r="WQL847" s="71"/>
      <c r="WQM847" s="71"/>
      <c r="WQN847" s="71"/>
      <c r="WQO847" s="71"/>
      <c r="WQP847" s="71"/>
      <c r="WQQ847" s="71"/>
      <c r="WQR847" s="72"/>
      <c r="WQS847" s="72"/>
      <c r="WQT847" s="72"/>
      <c r="WQU847" s="72"/>
      <c r="WQV847" s="72"/>
      <c r="WQW847" s="72"/>
      <c r="WQX847" s="72"/>
      <c r="WQY847" s="72"/>
      <c r="WQZ847" s="72"/>
      <c r="WRA847" s="71"/>
      <c r="WRB847" s="71"/>
      <c r="WRC847" s="71"/>
      <c r="WRD847" s="71"/>
      <c r="WRE847" s="71"/>
      <c r="WRF847" s="71"/>
      <c r="WRG847" s="71"/>
      <c r="WRH847" s="72"/>
      <c r="WRI847" s="72"/>
      <c r="WRJ847" s="72"/>
      <c r="WRK847" s="72"/>
      <c r="WRL847" s="72"/>
      <c r="WRM847" s="72"/>
      <c r="WRN847" s="72"/>
      <c r="WRO847" s="72"/>
      <c r="WRP847" s="72"/>
      <c r="WRQ847" s="71"/>
      <c r="WRR847" s="71"/>
      <c r="WRS847" s="71"/>
      <c r="WRT847" s="71"/>
      <c r="WRU847" s="71"/>
      <c r="WRV847" s="71"/>
      <c r="WRW847" s="71"/>
      <c r="WRX847" s="72"/>
      <c r="WRY847" s="72"/>
      <c r="WRZ847" s="72"/>
      <c r="WSA847" s="72"/>
      <c r="WSB847" s="72"/>
      <c r="WSC847" s="72"/>
      <c r="WSD847" s="72"/>
      <c r="WSE847" s="72"/>
      <c r="WSF847" s="72"/>
      <c r="WSG847" s="71"/>
      <c r="WSH847" s="71"/>
      <c r="WSI847" s="71"/>
      <c r="WSJ847" s="71"/>
      <c r="WSK847" s="71"/>
      <c r="WSL847" s="71"/>
      <c r="WSM847" s="71"/>
      <c r="WSN847" s="72"/>
      <c r="WSO847" s="72"/>
      <c r="WSP847" s="72"/>
      <c r="WSQ847" s="72"/>
      <c r="WSR847" s="72"/>
      <c r="WSS847" s="72"/>
      <c r="WST847" s="72"/>
      <c r="WSU847" s="72"/>
      <c r="WSV847" s="72"/>
      <c r="WSW847" s="71"/>
      <c r="WSX847" s="71"/>
      <c r="WSY847" s="71"/>
      <c r="WSZ847" s="71"/>
      <c r="WTA847" s="71"/>
      <c r="WTB847" s="71"/>
      <c r="WTC847" s="71"/>
      <c r="WTD847" s="72"/>
      <c r="WTE847" s="72"/>
      <c r="WTF847" s="72"/>
      <c r="WTG847" s="72"/>
      <c r="WTH847" s="72"/>
      <c r="WTI847" s="72"/>
      <c r="WTJ847" s="72"/>
      <c r="WTK847" s="72"/>
      <c r="WTL847" s="72"/>
      <c r="WTM847" s="71"/>
      <c r="WTN847" s="71"/>
      <c r="WTO847" s="71"/>
      <c r="WTP847" s="71"/>
      <c r="WTQ847" s="71"/>
      <c r="WTR847" s="71"/>
      <c r="WTS847" s="71"/>
      <c r="WTT847" s="72"/>
      <c r="WTU847" s="72"/>
      <c r="WTV847" s="72"/>
      <c r="WTW847" s="72"/>
      <c r="WTX847" s="72"/>
      <c r="WTY847" s="72"/>
      <c r="WTZ847" s="72"/>
      <c r="WUA847" s="72"/>
      <c r="WUB847" s="72"/>
      <c r="WUC847" s="71"/>
      <c r="WUD847" s="71"/>
      <c r="WUE847" s="71"/>
      <c r="WUF847" s="71"/>
      <c r="WUG847" s="71"/>
      <c r="WUH847" s="71"/>
      <c r="WUI847" s="71"/>
      <c r="WUJ847" s="72"/>
      <c r="WUK847" s="72"/>
      <c r="WUL847" s="72"/>
      <c r="WUM847" s="72"/>
      <c r="WUN847" s="72"/>
      <c r="WUO847" s="72"/>
      <c r="WUP847" s="72"/>
      <c r="WUQ847" s="72"/>
      <c r="WUR847" s="72"/>
      <c r="WUS847" s="71"/>
      <c r="WUT847" s="71"/>
      <c r="WUU847" s="71"/>
      <c r="WUV847" s="71"/>
      <c r="WUW847" s="71"/>
      <c r="WUX847" s="71"/>
      <c r="WUY847" s="71"/>
      <c r="WUZ847" s="72"/>
      <c r="WVA847" s="72"/>
      <c r="WVB847" s="72"/>
      <c r="WVC847" s="72"/>
      <c r="WVD847" s="72"/>
      <c r="WVE847" s="72"/>
      <c r="WVF847" s="72"/>
      <c r="WVG847" s="72"/>
      <c r="WVH847" s="72"/>
      <c r="WVI847" s="71"/>
      <c r="WVJ847" s="71"/>
      <c r="WVK847" s="71"/>
      <c r="WVL847" s="71"/>
      <c r="WVM847" s="71"/>
      <c r="WVN847" s="71"/>
      <c r="WVO847" s="71"/>
      <c r="WVP847" s="72"/>
      <c r="WVQ847" s="72"/>
      <c r="WVR847" s="72"/>
      <c r="WVS847" s="72"/>
      <c r="WVT847" s="72"/>
      <c r="WVU847" s="72"/>
      <c r="WVV847" s="72"/>
      <c r="WVW847" s="72"/>
      <c r="WVX847" s="72"/>
      <c r="WVY847" s="71"/>
      <c r="WVZ847" s="71"/>
      <c r="WWA847" s="71"/>
      <c r="WWB847" s="71"/>
      <c r="WWC847" s="71"/>
      <c r="WWD847" s="71"/>
      <c r="WWE847" s="71"/>
      <c r="WWF847" s="72"/>
      <c r="WWG847" s="72"/>
      <c r="WWH847" s="72"/>
      <c r="WWI847" s="72"/>
      <c r="WWJ847" s="72"/>
      <c r="WWK847" s="72"/>
      <c r="WWL847" s="72"/>
      <c r="WWM847" s="72"/>
      <c r="WWN847" s="72"/>
      <c r="WWO847" s="71"/>
      <c r="WWP847" s="71"/>
      <c r="WWQ847" s="71"/>
      <c r="WWR847" s="71"/>
      <c r="WWS847" s="71"/>
      <c r="WWT847" s="71"/>
      <c r="WWU847" s="71"/>
      <c r="WWV847" s="72"/>
      <c r="WWW847" s="72"/>
      <c r="WWX847" s="72"/>
      <c r="WWY847" s="72"/>
      <c r="WWZ847" s="72"/>
      <c r="WXA847" s="72"/>
      <c r="WXB847" s="72"/>
      <c r="WXC847" s="72"/>
      <c r="WXD847" s="72"/>
      <c r="WXE847" s="71"/>
      <c r="WXF847" s="71"/>
      <c r="WXG847" s="71"/>
      <c r="WXH847" s="71"/>
      <c r="WXI847" s="71"/>
      <c r="WXJ847" s="71"/>
      <c r="WXK847" s="71"/>
      <c r="WXL847" s="72"/>
      <c r="WXM847" s="72"/>
      <c r="WXN847" s="72"/>
      <c r="WXO847" s="72"/>
      <c r="WXP847" s="72"/>
      <c r="WXQ847" s="72"/>
      <c r="WXR847" s="72"/>
      <c r="WXS847" s="72"/>
      <c r="WXT847" s="72"/>
      <c r="WXU847" s="71"/>
      <c r="WXV847" s="71"/>
      <c r="WXW847" s="71"/>
      <c r="WXX847" s="71"/>
      <c r="WXY847" s="71"/>
      <c r="WXZ847" s="71"/>
      <c r="WYA847" s="71"/>
      <c r="WYB847" s="72"/>
      <c r="WYC847" s="72"/>
      <c r="WYD847" s="72"/>
      <c r="WYE847" s="72"/>
      <c r="WYF847" s="72"/>
      <c r="WYG847" s="72"/>
      <c r="WYH847" s="72"/>
      <c r="WYI847" s="72"/>
      <c r="WYJ847" s="72"/>
      <c r="WYK847" s="71"/>
      <c r="WYL847" s="71"/>
      <c r="WYM847" s="71"/>
      <c r="WYN847" s="71"/>
      <c r="WYO847" s="71"/>
      <c r="WYP847" s="71"/>
      <c r="WYQ847" s="71"/>
      <c r="WYR847" s="72"/>
      <c r="WYS847" s="72"/>
      <c r="WYT847" s="72"/>
      <c r="WYU847" s="72"/>
      <c r="WYV847" s="72"/>
      <c r="WYW847" s="72"/>
      <c r="WYX847" s="72"/>
      <c r="WYY847" s="72"/>
      <c r="WYZ847" s="72"/>
      <c r="WZA847" s="71"/>
      <c r="WZB847" s="71"/>
      <c r="WZC847" s="71"/>
      <c r="WZD847" s="71"/>
      <c r="WZE847" s="71"/>
      <c r="WZF847" s="71"/>
      <c r="WZG847" s="71"/>
      <c r="WZH847" s="72"/>
      <c r="WZI847" s="72"/>
      <c r="WZJ847" s="72"/>
      <c r="WZK847" s="72"/>
      <c r="WZL847" s="72"/>
      <c r="WZM847" s="72"/>
      <c r="WZN847" s="72"/>
      <c r="WZO847" s="72"/>
      <c r="WZP847" s="72"/>
      <c r="WZQ847" s="71"/>
      <c r="WZR847" s="71"/>
      <c r="WZS847" s="71"/>
      <c r="WZT847" s="71"/>
      <c r="WZU847" s="71"/>
      <c r="WZV847" s="71"/>
      <c r="WZW847" s="71"/>
      <c r="WZX847" s="72"/>
      <c r="WZY847" s="72"/>
      <c r="WZZ847" s="72"/>
      <c r="XAA847" s="72"/>
      <c r="XAB847" s="72"/>
      <c r="XAC847" s="72"/>
      <c r="XAD847" s="72"/>
      <c r="XAE847" s="72"/>
      <c r="XAF847" s="72"/>
      <c r="XAG847" s="71"/>
      <c r="XAH847" s="71"/>
      <c r="XAI847" s="71"/>
      <c r="XAJ847" s="71"/>
      <c r="XAK847" s="71"/>
      <c r="XAL847" s="71"/>
      <c r="XAM847" s="71"/>
      <c r="XAN847" s="72"/>
      <c r="XAO847" s="72"/>
      <c r="XAP847" s="72"/>
      <c r="XAQ847" s="72"/>
      <c r="XAR847" s="72"/>
      <c r="XAS847" s="72"/>
      <c r="XAT847" s="72"/>
      <c r="XAU847" s="72"/>
      <c r="XAV847" s="72"/>
      <c r="XAW847" s="71"/>
      <c r="XAX847" s="71"/>
      <c r="XAY847" s="71"/>
      <c r="XAZ847" s="71"/>
      <c r="XBA847" s="71"/>
      <c r="XBB847" s="71"/>
      <c r="XBC847" s="71"/>
      <c r="XBD847" s="72"/>
      <c r="XBE847" s="72"/>
      <c r="XBF847" s="72"/>
      <c r="XBG847" s="72"/>
      <c r="XBH847" s="72"/>
      <c r="XBI847" s="72"/>
      <c r="XBJ847" s="72"/>
      <c r="XBK847" s="72"/>
      <c r="XBL847" s="72"/>
      <c r="XBM847" s="71"/>
      <c r="XBN847" s="71"/>
      <c r="XBO847" s="71"/>
      <c r="XBP847" s="71"/>
      <c r="XBQ847" s="71"/>
      <c r="XBR847" s="71"/>
      <c r="XBS847" s="71"/>
      <c r="XBT847" s="72"/>
      <c r="XBU847" s="72"/>
      <c r="XBV847" s="72"/>
      <c r="XBW847" s="72"/>
      <c r="XBX847" s="72"/>
      <c r="XBY847" s="72"/>
      <c r="XBZ847" s="72"/>
      <c r="XCA847" s="72"/>
      <c r="XCB847" s="72"/>
      <c r="XCC847" s="71"/>
      <c r="XCD847" s="71"/>
      <c r="XCE847" s="71"/>
      <c r="XCF847" s="71"/>
      <c r="XCG847" s="71"/>
      <c r="XCH847" s="71"/>
      <c r="XCI847" s="71"/>
      <c r="XCJ847" s="72"/>
      <c r="XCK847" s="72"/>
      <c r="XCL847" s="72"/>
      <c r="XCM847" s="72"/>
      <c r="XCN847" s="72"/>
      <c r="XCO847" s="72"/>
      <c r="XCP847" s="72"/>
      <c r="XCQ847" s="72"/>
      <c r="XCR847" s="72"/>
      <c r="XCS847" s="71"/>
      <c r="XCT847" s="71"/>
      <c r="XCU847" s="71"/>
      <c r="XCV847" s="71"/>
      <c r="XCW847" s="71"/>
      <c r="XCX847" s="71"/>
      <c r="XCY847" s="71"/>
      <c r="XCZ847" s="72"/>
      <c r="XDA847" s="72"/>
      <c r="XDB847" s="72"/>
      <c r="XDC847" s="72"/>
      <c r="XDD847" s="72"/>
      <c r="XDE847" s="72"/>
      <c r="XDF847" s="72"/>
      <c r="XDG847" s="72"/>
      <c r="XDH847" s="72"/>
      <c r="XDI847" s="71"/>
      <c r="XDJ847" s="71"/>
      <c r="XDK847" s="71"/>
      <c r="XDL847" s="71"/>
      <c r="XDM847" s="71"/>
      <c r="XDN847" s="71"/>
      <c r="XDO847" s="71"/>
      <c r="XDP847" s="72"/>
      <c r="XDQ847" s="72"/>
      <c r="XDR847" s="72"/>
      <c r="XDS847" s="72"/>
      <c r="XDT847" s="72"/>
      <c r="XDU847" s="72"/>
      <c r="XDV847" s="72"/>
      <c r="XDW847" s="72"/>
      <c r="XDX847" s="72"/>
      <c r="XDY847" s="71"/>
      <c r="XDZ847" s="71"/>
      <c r="XEA847" s="71"/>
      <c r="XEB847" s="71"/>
      <c r="XEC847" s="71"/>
      <c r="XED847" s="71"/>
      <c r="XEE847" s="71"/>
      <c r="XEF847" s="72"/>
      <c r="XEG847" s="72"/>
      <c r="XEH847" s="72"/>
      <c r="XEI847" s="72"/>
      <c r="XEJ847" s="72"/>
      <c r="XEK847" s="72"/>
      <c r="XEL847" s="72"/>
      <c r="XEM847" s="72"/>
      <c r="XEN847" s="72"/>
      <c r="XEO847" s="71"/>
      <c r="XEP847" s="71"/>
      <c r="XEQ847" s="71"/>
      <c r="XER847" s="71"/>
      <c r="XES847" s="71"/>
      <c r="XET847" s="71"/>
      <c r="XEU847" s="71"/>
      <c r="XEV847" s="72"/>
      <c r="XEW847" s="72"/>
      <c r="XEX847" s="72"/>
      <c r="XEY847" s="72"/>
      <c r="XEZ847" s="72"/>
      <c r="XFA847" s="72"/>
      <c r="XFB847" s="72"/>
      <c r="XFC847" s="72"/>
      <c r="XFD847" s="72"/>
    </row>
    <row r="848" spans="1:16384" ht="15" hidden="1" customHeight="1" outlineLevel="2" x14ac:dyDescent="0.25">
      <c r="A848" s="76"/>
      <c r="B848" s="146" t="s">
        <v>704</v>
      </c>
      <c r="C848" s="129" t="s">
        <v>403</v>
      </c>
      <c r="D848" s="145">
        <v>631</v>
      </c>
      <c r="E848" s="146"/>
      <c r="F848" s="146"/>
      <c r="G848" s="148" t="s">
        <v>683</v>
      </c>
      <c r="H848" s="147">
        <v>0</v>
      </c>
      <c r="I848" s="147">
        <v>0</v>
      </c>
      <c r="J848" s="147">
        <v>100</v>
      </c>
      <c r="K848" s="147">
        <v>0</v>
      </c>
      <c r="L848" s="147">
        <v>0</v>
      </c>
      <c r="M848" s="147">
        <v>0</v>
      </c>
      <c r="N848" s="147">
        <v>0</v>
      </c>
      <c r="O848" s="147">
        <v>0</v>
      </c>
      <c r="P848" s="147">
        <v>0</v>
      </c>
    </row>
    <row r="849" spans="1:16384" ht="15" hidden="1" customHeight="1" outlineLevel="2" x14ac:dyDescent="0.25">
      <c r="A849" s="76"/>
      <c r="B849" s="146" t="s">
        <v>704</v>
      </c>
      <c r="C849" s="129" t="s">
        <v>403</v>
      </c>
      <c r="D849" s="154">
        <v>631</v>
      </c>
      <c r="E849" s="146"/>
      <c r="F849" s="155"/>
      <c r="G849" s="156" t="s">
        <v>440</v>
      </c>
      <c r="H849" s="155">
        <v>16.399999999999999</v>
      </c>
      <c r="I849" s="155">
        <v>0</v>
      </c>
      <c r="J849" s="155">
        <v>100</v>
      </c>
      <c r="K849" s="155">
        <v>0</v>
      </c>
      <c r="L849" s="155">
        <v>100</v>
      </c>
      <c r="M849" s="155">
        <v>100</v>
      </c>
      <c r="N849" s="155">
        <v>100</v>
      </c>
      <c r="O849" s="155">
        <v>100</v>
      </c>
      <c r="P849" s="155">
        <v>100</v>
      </c>
    </row>
    <row r="850" spans="1:16384" ht="15" hidden="1" customHeight="1" outlineLevel="1" collapsed="1" x14ac:dyDescent="0.25">
      <c r="A850" s="66"/>
      <c r="B850" s="129" t="s">
        <v>704</v>
      </c>
      <c r="C850" s="129" t="s">
        <v>403</v>
      </c>
      <c r="D850" s="129">
        <v>631</v>
      </c>
      <c r="E850" s="129"/>
      <c r="F850" s="129"/>
      <c r="G850" s="130" t="s">
        <v>683</v>
      </c>
      <c r="H850" s="131">
        <f>SUM(H848:H849)</f>
        <v>16.399999999999999</v>
      </c>
      <c r="I850" s="131">
        <v>0</v>
      </c>
      <c r="J850" s="131">
        <f t="shared" ref="J850:P850" si="259">SUM(J848:J849)</f>
        <v>200</v>
      </c>
      <c r="K850" s="131">
        <f t="shared" si="259"/>
        <v>0</v>
      </c>
      <c r="L850" s="131">
        <f t="shared" si="259"/>
        <v>100</v>
      </c>
      <c r="M850" s="131">
        <f t="shared" si="259"/>
        <v>100</v>
      </c>
      <c r="N850" s="131">
        <f t="shared" si="259"/>
        <v>100</v>
      </c>
      <c r="O850" s="131">
        <f t="shared" si="259"/>
        <v>100</v>
      </c>
      <c r="P850" s="131">
        <f t="shared" si="259"/>
        <v>100</v>
      </c>
    </row>
    <row r="851" spans="1:16384" ht="15" hidden="1" customHeight="1" outlineLevel="2" x14ac:dyDescent="0.25">
      <c r="A851" s="76"/>
      <c r="B851" s="146" t="s">
        <v>704</v>
      </c>
      <c r="C851" s="129" t="s">
        <v>403</v>
      </c>
      <c r="D851" s="145">
        <v>632</v>
      </c>
      <c r="E851" s="146"/>
      <c r="F851" s="146"/>
      <c r="G851" s="148" t="s">
        <v>619</v>
      </c>
      <c r="H851" s="147">
        <v>6633.57</v>
      </c>
      <c r="I851" s="147">
        <v>4813.6400000000003</v>
      </c>
      <c r="J851" s="147">
        <v>4960</v>
      </c>
      <c r="K851" s="147">
        <v>0</v>
      </c>
      <c r="L851" s="147">
        <v>7079</v>
      </c>
      <c r="M851" s="147"/>
      <c r="N851" s="147">
        <v>3960</v>
      </c>
      <c r="O851" s="147">
        <v>4000</v>
      </c>
      <c r="P851" s="147">
        <v>4000</v>
      </c>
    </row>
    <row r="852" spans="1:16384" ht="15" hidden="1" customHeight="1" outlineLevel="2" x14ac:dyDescent="0.25">
      <c r="A852" s="76"/>
      <c r="B852" s="146" t="s">
        <v>704</v>
      </c>
      <c r="C852" s="129" t="s">
        <v>403</v>
      </c>
      <c r="D852" s="154">
        <v>632</v>
      </c>
      <c r="E852" s="146"/>
      <c r="F852" s="155"/>
      <c r="G852" s="156" t="s">
        <v>198</v>
      </c>
      <c r="H852" s="155">
        <v>2933.5</v>
      </c>
      <c r="I852" s="155">
        <v>5756.74</v>
      </c>
      <c r="J852" s="155">
        <v>6500</v>
      </c>
      <c r="K852" s="155">
        <v>0</v>
      </c>
      <c r="L852" s="155">
        <v>6500</v>
      </c>
      <c r="M852" s="155">
        <v>6500</v>
      </c>
      <c r="N852" s="155">
        <v>6500</v>
      </c>
      <c r="O852" s="155">
        <v>6500</v>
      </c>
      <c r="P852" s="155">
        <v>6500</v>
      </c>
    </row>
    <row r="853" spans="1:16384" ht="15" hidden="1" customHeight="1" outlineLevel="1" collapsed="1" x14ac:dyDescent="0.25">
      <c r="A853" s="66"/>
      <c r="B853" s="129" t="s">
        <v>704</v>
      </c>
      <c r="C853" s="129" t="s">
        <v>403</v>
      </c>
      <c r="D853" s="129">
        <v>632</v>
      </c>
      <c r="E853" s="129"/>
      <c r="F853" s="129"/>
      <c r="G853" s="130" t="s">
        <v>198</v>
      </c>
      <c r="H853" s="131">
        <f>SUM(H851:H852)</f>
        <v>9567.07</v>
      </c>
      <c r="I853" s="131">
        <v>0</v>
      </c>
      <c r="J853" s="131">
        <f t="shared" ref="J853:P853" si="260">SUM(J851:J852)</f>
        <v>11460</v>
      </c>
      <c r="K853" s="131">
        <f t="shared" si="260"/>
        <v>0</v>
      </c>
      <c r="L853" s="131">
        <f t="shared" si="260"/>
        <v>13579</v>
      </c>
      <c r="M853" s="131">
        <f t="shared" si="260"/>
        <v>6500</v>
      </c>
      <c r="N853" s="131">
        <f t="shared" si="260"/>
        <v>10460</v>
      </c>
      <c r="O853" s="131">
        <f t="shared" si="260"/>
        <v>10500</v>
      </c>
      <c r="P853" s="131">
        <f t="shared" si="260"/>
        <v>10500</v>
      </c>
    </row>
    <row r="854" spans="1:16384" ht="15" hidden="1" customHeight="1" outlineLevel="2" x14ac:dyDescent="0.25">
      <c r="A854" s="76"/>
      <c r="B854" s="146" t="s">
        <v>704</v>
      </c>
      <c r="C854" s="129" t="s">
        <v>403</v>
      </c>
      <c r="D854" s="145">
        <v>633</v>
      </c>
      <c r="E854" s="146"/>
      <c r="F854" s="146"/>
      <c r="G854" s="148" t="s">
        <v>685</v>
      </c>
      <c r="H854" s="147">
        <v>1510.17</v>
      </c>
      <c r="I854" s="147">
        <v>1275</v>
      </c>
      <c r="J854" s="147">
        <v>7200</v>
      </c>
      <c r="K854" s="147">
        <v>0</v>
      </c>
      <c r="L854" s="147">
        <v>864.5</v>
      </c>
      <c r="M854" s="147"/>
      <c r="N854" s="147">
        <v>2200</v>
      </c>
      <c r="O854" s="147">
        <v>2200</v>
      </c>
      <c r="P854" s="147">
        <v>2200</v>
      </c>
      <c r="Q854" s="124"/>
      <c r="R854" s="95"/>
    </row>
    <row r="855" spans="1:16384" ht="15" hidden="1" customHeight="1" outlineLevel="2" x14ac:dyDescent="0.25">
      <c r="A855" s="76"/>
      <c r="B855" s="146" t="s">
        <v>704</v>
      </c>
      <c r="C855" s="129" t="s">
        <v>403</v>
      </c>
      <c r="D855" s="154">
        <v>633</v>
      </c>
      <c r="E855" s="146"/>
      <c r="F855" s="155"/>
      <c r="G855" s="156" t="s">
        <v>527</v>
      </c>
      <c r="H855" s="155">
        <v>1732.61</v>
      </c>
      <c r="I855" s="155">
        <v>1312.16</v>
      </c>
      <c r="J855" s="155">
        <v>900</v>
      </c>
      <c r="K855" s="155">
        <v>0</v>
      </c>
      <c r="L855" s="155">
        <v>900</v>
      </c>
      <c r="M855" s="155">
        <v>1000</v>
      </c>
      <c r="N855" s="157">
        <v>900</v>
      </c>
      <c r="O855" s="155">
        <v>1000</v>
      </c>
      <c r="P855" s="155">
        <v>1000</v>
      </c>
      <c r="Q855" s="124"/>
      <c r="R855" s="97"/>
    </row>
    <row r="856" spans="1:16384" ht="15" hidden="1" customHeight="1" outlineLevel="1" collapsed="1" x14ac:dyDescent="0.25">
      <c r="A856" s="66"/>
      <c r="B856" s="129" t="s">
        <v>704</v>
      </c>
      <c r="C856" s="129" t="s">
        <v>403</v>
      </c>
      <c r="D856" s="129">
        <v>633</v>
      </c>
      <c r="E856" s="129"/>
      <c r="F856" s="129"/>
      <c r="G856" s="130" t="s">
        <v>649</v>
      </c>
      <c r="H856" s="131">
        <f>SUM(H854:H855)</f>
        <v>3242.7799999999997</v>
      </c>
      <c r="I856" s="131">
        <v>0</v>
      </c>
      <c r="J856" s="131">
        <f t="shared" ref="J856:P856" si="261">SUM(J854:J855)</f>
        <v>8100</v>
      </c>
      <c r="K856" s="131">
        <f t="shared" si="261"/>
        <v>0</v>
      </c>
      <c r="L856" s="131">
        <f t="shared" si="261"/>
        <v>1764.5</v>
      </c>
      <c r="M856" s="131">
        <f t="shared" si="261"/>
        <v>1000</v>
      </c>
      <c r="N856" s="131">
        <f t="shared" si="261"/>
        <v>3100</v>
      </c>
      <c r="O856" s="131">
        <f t="shared" si="261"/>
        <v>3200</v>
      </c>
      <c r="P856" s="131">
        <f t="shared" si="261"/>
        <v>3200</v>
      </c>
      <c r="Q856" s="124"/>
      <c r="R856" s="98"/>
    </row>
    <row r="857" spans="1:16384" ht="15" hidden="1" customHeight="1" outlineLevel="1" x14ac:dyDescent="0.25">
      <c r="A857" s="66"/>
      <c r="B857" s="129" t="s">
        <v>704</v>
      </c>
      <c r="C857" s="129" t="s">
        <v>403</v>
      </c>
      <c r="D857" s="129">
        <v>635</v>
      </c>
      <c r="E857" s="129"/>
      <c r="F857" s="129"/>
      <c r="G857" s="130" t="s">
        <v>620</v>
      </c>
      <c r="H857" s="131">
        <v>0</v>
      </c>
      <c r="I857" s="131">
        <v>0</v>
      </c>
      <c r="J857" s="131">
        <v>200</v>
      </c>
      <c r="K857" s="131"/>
      <c r="L857" s="131">
        <v>200</v>
      </c>
      <c r="M857" s="131"/>
      <c r="N857" s="131">
        <v>0</v>
      </c>
      <c r="O857" s="131">
        <v>0</v>
      </c>
      <c r="P857" s="131">
        <v>0</v>
      </c>
      <c r="Q857" s="124"/>
      <c r="R857" s="98"/>
    </row>
    <row r="858" spans="1:16384" ht="15" hidden="1" customHeight="1" outlineLevel="2" x14ac:dyDescent="0.25">
      <c r="A858" s="76"/>
      <c r="B858" s="146" t="s">
        <v>704</v>
      </c>
      <c r="C858" s="129" t="s">
        <v>403</v>
      </c>
      <c r="D858" s="145">
        <v>637</v>
      </c>
      <c r="E858" s="146"/>
      <c r="F858" s="146"/>
      <c r="G858" s="148" t="s">
        <v>536</v>
      </c>
      <c r="H858" s="147">
        <v>953.14</v>
      </c>
      <c r="I858" s="147">
        <v>828.22</v>
      </c>
      <c r="J858" s="147">
        <v>950</v>
      </c>
      <c r="K858" s="147"/>
      <c r="L858" s="147">
        <v>950</v>
      </c>
      <c r="M858" s="147"/>
      <c r="N858" s="147">
        <v>950</v>
      </c>
      <c r="O858" s="147">
        <v>960</v>
      </c>
      <c r="P858" s="147">
        <v>970</v>
      </c>
      <c r="Q858" s="124"/>
      <c r="R858" s="98"/>
    </row>
    <row r="859" spans="1:16384" ht="15" hidden="1" customHeight="1" outlineLevel="2" x14ac:dyDescent="0.25">
      <c r="A859" s="76"/>
      <c r="B859" s="146" t="s">
        <v>704</v>
      </c>
      <c r="C859" s="129" t="s">
        <v>403</v>
      </c>
      <c r="D859" s="154">
        <v>637</v>
      </c>
      <c r="E859" s="146"/>
      <c r="F859" s="155"/>
      <c r="G859" s="156" t="s">
        <v>536</v>
      </c>
      <c r="H859" s="155">
        <v>1104.19</v>
      </c>
      <c r="I859" s="155">
        <v>1142.3399999999999</v>
      </c>
      <c r="J859" s="155">
        <v>1070</v>
      </c>
      <c r="K859" s="155"/>
      <c r="L859" s="155">
        <v>1070</v>
      </c>
      <c r="M859" s="155">
        <v>1320</v>
      </c>
      <c r="N859" s="157">
        <v>1070</v>
      </c>
      <c r="O859" s="155">
        <v>1320</v>
      </c>
      <c r="P859" s="155">
        <v>1320</v>
      </c>
      <c r="Q859" s="124"/>
      <c r="R859" s="98"/>
    </row>
    <row r="860" spans="1:16384" ht="15" hidden="1" customHeight="1" outlineLevel="1" collapsed="1" x14ac:dyDescent="0.25">
      <c r="A860" s="66"/>
      <c r="B860" s="129" t="s">
        <v>704</v>
      </c>
      <c r="C860" s="129" t="s">
        <v>403</v>
      </c>
      <c r="D860" s="129" t="s">
        <v>535</v>
      </c>
      <c r="E860" s="129"/>
      <c r="F860" s="129"/>
      <c r="G860" s="130" t="s">
        <v>536</v>
      </c>
      <c r="H860" s="131">
        <f>H859+H858</f>
        <v>2057.33</v>
      </c>
      <c r="I860" s="131">
        <v>0</v>
      </c>
      <c r="J860" s="131">
        <f t="shared" ref="J860:P860" si="262">J859+J858</f>
        <v>2020</v>
      </c>
      <c r="K860" s="131">
        <f t="shared" si="262"/>
        <v>0</v>
      </c>
      <c r="L860" s="131">
        <f t="shared" si="262"/>
        <v>2020</v>
      </c>
      <c r="M860" s="131">
        <f t="shared" si="262"/>
        <v>1320</v>
      </c>
      <c r="N860" s="131">
        <f t="shared" si="262"/>
        <v>2020</v>
      </c>
      <c r="O860" s="131">
        <f t="shared" si="262"/>
        <v>2280</v>
      </c>
      <c r="P860" s="131">
        <f t="shared" si="262"/>
        <v>2290</v>
      </c>
      <c r="Q860" s="124"/>
      <c r="R860" s="98"/>
    </row>
    <row r="861" spans="1:16384" s="70" customFormat="1" ht="15" hidden="1" customHeight="1" outlineLevel="1" x14ac:dyDescent="0.25">
      <c r="A861" s="64"/>
      <c r="B861" s="129" t="s">
        <v>704</v>
      </c>
      <c r="C861" s="129"/>
      <c r="D861" s="129"/>
      <c r="E861" s="129"/>
      <c r="F861" s="129"/>
      <c r="G861" s="130" t="s">
        <v>788</v>
      </c>
      <c r="H861" s="131">
        <f>H860+H857+H856+H853+H850+H847+H844</f>
        <v>87785.5</v>
      </c>
      <c r="I861" s="131">
        <v>92542</v>
      </c>
      <c r="J861" s="131">
        <f t="shared" ref="J861:P861" si="263">J860+J857+J856+J853+J850+J847+J844</f>
        <v>99310</v>
      </c>
      <c r="K861" s="131">
        <f t="shared" si="263"/>
        <v>0</v>
      </c>
      <c r="L861" s="131">
        <f t="shared" si="263"/>
        <v>102820</v>
      </c>
      <c r="M861" s="131">
        <f t="shared" si="263"/>
        <v>71356</v>
      </c>
      <c r="N861" s="131">
        <f t="shared" si="263"/>
        <v>113060</v>
      </c>
      <c r="O861" s="131">
        <f t="shared" si="263"/>
        <v>126956</v>
      </c>
      <c r="P861" s="131">
        <f t="shared" si="263"/>
        <v>133220</v>
      </c>
      <c r="Q861" s="71"/>
      <c r="R861" s="71"/>
      <c r="S861" s="71"/>
      <c r="T861" s="71"/>
      <c r="U861" s="71"/>
      <c r="V861" s="71"/>
      <c r="W861" s="71"/>
      <c r="X861" s="72"/>
      <c r="Y861" s="72"/>
      <c r="Z861" s="72"/>
      <c r="AA861" s="72"/>
      <c r="AB861" s="72"/>
      <c r="AC861" s="72"/>
      <c r="AD861" s="72"/>
      <c r="AE861" s="72"/>
      <c r="AF861" s="72"/>
      <c r="AG861" s="71"/>
      <c r="AH861" s="71"/>
      <c r="AI861" s="71"/>
      <c r="AJ861" s="71"/>
      <c r="AK861" s="71"/>
      <c r="AL861" s="71"/>
      <c r="AM861" s="71"/>
      <c r="AN861" s="72"/>
      <c r="AO861" s="72"/>
      <c r="AP861" s="72"/>
      <c r="AQ861" s="72"/>
      <c r="AR861" s="72"/>
      <c r="AS861" s="72"/>
      <c r="AT861" s="72"/>
      <c r="AU861" s="72"/>
      <c r="AV861" s="72"/>
      <c r="AW861" s="71"/>
      <c r="AX861" s="71"/>
      <c r="AY861" s="71"/>
      <c r="AZ861" s="71"/>
      <c r="BA861" s="71"/>
      <c r="BB861" s="71"/>
      <c r="BC861" s="71"/>
      <c r="BD861" s="72"/>
      <c r="BE861" s="72"/>
      <c r="BF861" s="72"/>
      <c r="BG861" s="72"/>
      <c r="BH861" s="72"/>
      <c r="BI861" s="72"/>
      <c r="BJ861" s="72"/>
      <c r="BK861" s="72"/>
      <c r="BL861" s="72"/>
      <c r="BM861" s="71"/>
      <c r="BN861" s="71"/>
      <c r="BO861" s="71"/>
      <c r="BP861" s="71"/>
      <c r="BQ861" s="71"/>
      <c r="BR861" s="71"/>
      <c r="BS861" s="71"/>
      <c r="BT861" s="72"/>
      <c r="BU861" s="72"/>
      <c r="BV861" s="72"/>
      <c r="BW861" s="72"/>
      <c r="BX861" s="72"/>
      <c r="BY861" s="72"/>
      <c r="BZ861" s="72"/>
      <c r="CA861" s="72"/>
      <c r="CB861" s="72"/>
      <c r="CC861" s="71"/>
      <c r="CD861" s="71"/>
      <c r="CE861" s="71"/>
      <c r="CF861" s="71"/>
      <c r="CG861" s="71"/>
      <c r="CH861" s="71"/>
      <c r="CI861" s="71"/>
      <c r="CJ861" s="72"/>
      <c r="CK861" s="72"/>
      <c r="CL861" s="72"/>
      <c r="CM861" s="72"/>
      <c r="CN861" s="72"/>
      <c r="CO861" s="72"/>
      <c r="CP861" s="72"/>
      <c r="CQ861" s="72"/>
      <c r="CR861" s="72"/>
      <c r="CS861" s="71"/>
      <c r="CT861" s="71"/>
      <c r="CU861" s="71"/>
      <c r="CV861" s="71"/>
      <c r="CW861" s="71"/>
      <c r="CX861" s="71"/>
      <c r="CY861" s="71"/>
      <c r="CZ861" s="72"/>
      <c r="DA861" s="72"/>
      <c r="DB861" s="72"/>
      <c r="DC861" s="72"/>
      <c r="DD861" s="72"/>
      <c r="DE861" s="72"/>
      <c r="DF861" s="72"/>
      <c r="DG861" s="72"/>
      <c r="DH861" s="72"/>
      <c r="DI861" s="71"/>
      <c r="DJ861" s="71"/>
      <c r="DK861" s="71"/>
      <c r="DL861" s="71"/>
      <c r="DM861" s="71"/>
      <c r="DN861" s="71"/>
      <c r="DO861" s="71"/>
      <c r="DP861" s="72"/>
      <c r="DQ861" s="72"/>
      <c r="DR861" s="72"/>
      <c r="DS861" s="72"/>
      <c r="DT861" s="72"/>
      <c r="DU861" s="72"/>
      <c r="DV861" s="72"/>
      <c r="DW861" s="72"/>
      <c r="DX861" s="72"/>
      <c r="DY861" s="71"/>
      <c r="DZ861" s="71"/>
      <c r="EA861" s="71"/>
      <c r="EB861" s="71"/>
      <c r="EC861" s="71"/>
      <c r="ED861" s="71"/>
      <c r="EE861" s="71"/>
      <c r="EF861" s="72"/>
      <c r="EG861" s="72"/>
      <c r="EH861" s="72"/>
      <c r="EI861" s="72"/>
      <c r="EJ861" s="72"/>
      <c r="EK861" s="72"/>
      <c r="EL861" s="72"/>
      <c r="EM861" s="72"/>
      <c r="EN861" s="72"/>
      <c r="EO861" s="71"/>
      <c r="EP861" s="71"/>
      <c r="EQ861" s="71"/>
      <c r="ER861" s="71"/>
      <c r="ES861" s="71"/>
      <c r="ET861" s="71"/>
      <c r="EU861" s="71"/>
      <c r="EV861" s="72"/>
      <c r="EW861" s="72"/>
      <c r="EX861" s="72"/>
      <c r="EY861" s="72"/>
      <c r="EZ861" s="72"/>
      <c r="FA861" s="72"/>
      <c r="FB861" s="72"/>
      <c r="FC861" s="72"/>
      <c r="FD861" s="72"/>
      <c r="FE861" s="71"/>
      <c r="FF861" s="71"/>
      <c r="FG861" s="71"/>
      <c r="FH861" s="71"/>
      <c r="FI861" s="71"/>
      <c r="FJ861" s="71"/>
      <c r="FK861" s="71"/>
      <c r="FL861" s="72"/>
      <c r="FM861" s="72"/>
      <c r="FN861" s="72"/>
      <c r="FO861" s="72"/>
      <c r="FP861" s="72"/>
      <c r="FQ861" s="72"/>
      <c r="FR861" s="72"/>
      <c r="FS861" s="72"/>
      <c r="FT861" s="72"/>
      <c r="FU861" s="71"/>
      <c r="FV861" s="71"/>
      <c r="FW861" s="71"/>
      <c r="FX861" s="71"/>
      <c r="FY861" s="71"/>
      <c r="FZ861" s="71"/>
      <c r="GA861" s="71"/>
      <c r="GB861" s="72"/>
      <c r="GC861" s="72"/>
      <c r="GD861" s="72"/>
      <c r="GE861" s="72"/>
      <c r="GF861" s="72"/>
      <c r="GG861" s="72"/>
      <c r="GH861" s="72"/>
      <c r="GI861" s="72"/>
      <c r="GJ861" s="72"/>
      <c r="GK861" s="71"/>
      <c r="GL861" s="71"/>
      <c r="GM861" s="71"/>
      <c r="GN861" s="71"/>
      <c r="GO861" s="71"/>
      <c r="GP861" s="71"/>
      <c r="GQ861" s="71"/>
      <c r="GR861" s="72"/>
      <c r="GS861" s="72"/>
      <c r="GT861" s="72"/>
      <c r="GU861" s="72"/>
      <c r="GV861" s="72"/>
      <c r="GW861" s="72"/>
      <c r="GX861" s="72"/>
      <c r="GY861" s="72"/>
      <c r="GZ861" s="72"/>
      <c r="HA861" s="71"/>
      <c r="HB861" s="71"/>
      <c r="HC861" s="71"/>
      <c r="HD861" s="71"/>
      <c r="HE861" s="71"/>
      <c r="HF861" s="71"/>
      <c r="HG861" s="71"/>
      <c r="HH861" s="72"/>
      <c r="HI861" s="72"/>
      <c r="HJ861" s="72"/>
      <c r="HK861" s="72"/>
      <c r="HL861" s="72"/>
      <c r="HM861" s="72"/>
      <c r="HN861" s="72"/>
      <c r="HO861" s="72"/>
      <c r="HP861" s="72"/>
      <c r="HQ861" s="71"/>
      <c r="HR861" s="71"/>
      <c r="HS861" s="71"/>
      <c r="HT861" s="71"/>
      <c r="HU861" s="71"/>
      <c r="HV861" s="71"/>
      <c r="HW861" s="71"/>
      <c r="HX861" s="72"/>
      <c r="HY861" s="72"/>
      <c r="HZ861" s="72"/>
      <c r="IA861" s="72"/>
      <c r="IB861" s="72"/>
      <c r="IC861" s="72"/>
      <c r="ID861" s="72"/>
      <c r="IE861" s="72"/>
      <c r="IF861" s="72"/>
      <c r="IG861" s="71"/>
      <c r="IH861" s="71"/>
      <c r="II861" s="71"/>
      <c r="IJ861" s="71"/>
      <c r="IK861" s="71"/>
      <c r="IL861" s="71"/>
      <c r="IM861" s="71"/>
      <c r="IN861" s="72"/>
      <c r="IO861" s="72"/>
      <c r="IP861" s="72"/>
      <c r="IQ861" s="72"/>
      <c r="IR861" s="72"/>
      <c r="IS861" s="72"/>
      <c r="IT861" s="72"/>
      <c r="IU861" s="72"/>
      <c r="IV861" s="72"/>
      <c r="IW861" s="71"/>
      <c r="IX861" s="71"/>
      <c r="IY861" s="71"/>
      <c r="IZ861" s="71"/>
      <c r="JA861" s="71"/>
      <c r="JB861" s="71"/>
      <c r="JC861" s="71"/>
      <c r="JD861" s="72"/>
      <c r="JE861" s="72"/>
      <c r="JF861" s="72"/>
      <c r="JG861" s="72"/>
      <c r="JH861" s="72"/>
      <c r="JI861" s="72"/>
      <c r="JJ861" s="72"/>
      <c r="JK861" s="72"/>
      <c r="JL861" s="72"/>
      <c r="JM861" s="71"/>
      <c r="JN861" s="71"/>
      <c r="JO861" s="71"/>
      <c r="JP861" s="71"/>
      <c r="JQ861" s="71"/>
      <c r="JR861" s="71"/>
      <c r="JS861" s="71"/>
      <c r="JT861" s="72"/>
      <c r="JU861" s="72"/>
      <c r="JV861" s="72"/>
      <c r="JW861" s="72"/>
      <c r="JX861" s="72"/>
      <c r="JY861" s="72"/>
      <c r="JZ861" s="72"/>
      <c r="KA861" s="72"/>
      <c r="KB861" s="72"/>
      <c r="KC861" s="71"/>
      <c r="KD861" s="71"/>
      <c r="KE861" s="71"/>
      <c r="KF861" s="71"/>
      <c r="KG861" s="71"/>
      <c r="KH861" s="71"/>
      <c r="KI861" s="71"/>
      <c r="KJ861" s="72"/>
      <c r="KK861" s="72"/>
      <c r="KL861" s="72"/>
      <c r="KM861" s="72"/>
      <c r="KN861" s="72"/>
      <c r="KO861" s="72"/>
      <c r="KP861" s="72"/>
      <c r="KQ861" s="72"/>
      <c r="KR861" s="72"/>
      <c r="KS861" s="71"/>
      <c r="KT861" s="71"/>
      <c r="KU861" s="71"/>
      <c r="KV861" s="71"/>
      <c r="KW861" s="71"/>
      <c r="KX861" s="71"/>
      <c r="KY861" s="71"/>
      <c r="KZ861" s="72"/>
      <c r="LA861" s="72"/>
      <c r="LB861" s="72"/>
      <c r="LC861" s="72"/>
      <c r="LD861" s="72"/>
      <c r="LE861" s="72"/>
      <c r="LF861" s="72"/>
      <c r="LG861" s="72"/>
      <c r="LH861" s="72"/>
      <c r="LI861" s="71"/>
      <c r="LJ861" s="71"/>
      <c r="LK861" s="71"/>
      <c r="LL861" s="71"/>
      <c r="LM861" s="71"/>
      <c r="LN861" s="71"/>
      <c r="LO861" s="71"/>
      <c r="LP861" s="72"/>
      <c r="LQ861" s="72"/>
      <c r="LR861" s="72"/>
      <c r="LS861" s="72"/>
      <c r="LT861" s="72"/>
      <c r="LU861" s="72"/>
      <c r="LV861" s="72"/>
      <c r="LW861" s="72"/>
      <c r="LX861" s="72"/>
      <c r="LY861" s="71"/>
      <c r="LZ861" s="71"/>
      <c r="MA861" s="71"/>
      <c r="MB861" s="71"/>
      <c r="MC861" s="71"/>
      <c r="MD861" s="71"/>
      <c r="ME861" s="71"/>
      <c r="MF861" s="72"/>
      <c r="MG861" s="72"/>
      <c r="MH861" s="72"/>
      <c r="MI861" s="72"/>
      <c r="MJ861" s="72"/>
      <c r="MK861" s="72"/>
      <c r="ML861" s="72"/>
      <c r="MM861" s="72"/>
      <c r="MN861" s="72"/>
      <c r="MO861" s="71"/>
      <c r="MP861" s="71"/>
      <c r="MQ861" s="71"/>
      <c r="MR861" s="71"/>
      <c r="MS861" s="71"/>
      <c r="MT861" s="71"/>
      <c r="MU861" s="71"/>
      <c r="MV861" s="72"/>
      <c r="MW861" s="72"/>
      <c r="MX861" s="72"/>
      <c r="MY861" s="72"/>
      <c r="MZ861" s="72"/>
      <c r="NA861" s="72"/>
      <c r="NB861" s="72"/>
      <c r="NC861" s="72"/>
      <c r="ND861" s="72"/>
      <c r="NE861" s="71"/>
      <c r="NF861" s="71"/>
      <c r="NG861" s="71"/>
      <c r="NH861" s="71"/>
      <c r="NI861" s="71"/>
      <c r="NJ861" s="71"/>
      <c r="NK861" s="71"/>
      <c r="NL861" s="72"/>
      <c r="NM861" s="72"/>
      <c r="NN861" s="72"/>
      <c r="NO861" s="72"/>
      <c r="NP861" s="72"/>
      <c r="NQ861" s="72"/>
      <c r="NR861" s="72"/>
      <c r="NS861" s="72"/>
      <c r="NT861" s="72"/>
      <c r="NU861" s="71"/>
      <c r="NV861" s="71"/>
      <c r="NW861" s="71"/>
      <c r="NX861" s="71"/>
      <c r="NY861" s="71"/>
      <c r="NZ861" s="71"/>
      <c r="OA861" s="71"/>
      <c r="OB861" s="72"/>
      <c r="OC861" s="72"/>
      <c r="OD861" s="72"/>
      <c r="OE861" s="72"/>
      <c r="OF861" s="72"/>
      <c r="OG861" s="72"/>
      <c r="OH861" s="72"/>
      <c r="OI861" s="72"/>
      <c r="OJ861" s="72"/>
      <c r="OK861" s="71"/>
      <c r="OL861" s="71"/>
      <c r="OM861" s="71"/>
      <c r="ON861" s="71"/>
      <c r="OO861" s="71"/>
      <c r="OP861" s="71"/>
      <c r="OQ861" s="71"/>
      <c r="OR861" s="72"/>
      <c r="OS861" s="72"/>
      <c r="OT861" s="72"/>
      <c r="OU861" s="72"/>
      <c r="OV861" s="72"/>
      <c r="OW861" s="72"/>
      <c r="OX861" s="72"/>
      <c r="OY861" s="72"/>
      <c r="OZ861" s="72"/>
      <c r="PA861" s="71"/>
      <c r="PB861" s="71"/>
      <c r="PC861" s="71"/>
      <c r="PD861" s="71"/>
      <c r="PE861" s="71"/>
      <c r="PF861" s="71"/>
      <c r="PG861" s="71"/>
      <c r="PH861" s="72"/>
      <c r="PI861" s="72"/>
      <c r="PJ861" s="72"/>
      <c r="PK861" s="72"/>
      <c r="PL861" s="72"/>
      <c r="PM861" s="72"/>
      <c r="PN861" s="72"/>
      <c r="PO861" s="72"/>
      <c r="PP861" s="72"/>
      <c r="PQ861" s="71"/>
      <c r="PR861" s="71"/>
      <c r="PS861" s="71"/>
      <c r="PT861" s="71"/>
      <c r="PU861" s="71"/>
      <c r="PV861" s="71"/>
      <c r="PW861" s="71"/>
      <c r="PX861" s="72"/>
      <c r="PY861" s="72"/>
      <c r="PZ861" s="72"/>
      <c r="QA861" s="72"/>
      <c r="QB861" s="72"/>
      <c r="QC861" s="72"/>
      <c r="QD861" s="72"/>
      <c r="QE861" s="72"/>
      <c r="QF861" s="72"/>
      <c r="QG861" s="71"/>
      <c r="QH861" s="71"/>
      <c r="QI861" s="71"/>
      <c r="QJ861" s="71"/>
      <c r="QK861" s="71"/>
      <c r="QL861" s="71"/>
      <c r="QM861" s="71"/>
      <c r="QN861" s="72"/>
      <c r="QO861" s="72"/>
      <c r="QP861" s="72"/>
      <c r="QQ861" s="72"/>
      <c r="QR861" s="72"/>
      <c r="QS861" s="72"/>
      <c r="QT861" s="72"/>
      <c r="QU861" s="72"/>
      <c r="QV861" s="72"/>
      <c r="QW861" s="71"/>
      <c r="QX861" s="71"/>
      <c r="QY861" s="71"/>
      <c r="QZ861" s="71"/>
      <c r="RA861" s="71"/>
      <c r="RB861" s="71"/>
      <c r="RC861" s="71"/>
      <c r="RD861" s="72"/>
      <c r="RE861" s="72"/>
      <c r="RF861" s="72"/>
      <c r="RG861" s="72"/>
      <c r="RH861" s="72"/>
      <c r="RI861" s="72"/>
      <c r="RJ861" s="72"/>
      <c r="RK861" s="72"/>
      <c r="RL861" s="72"/>
      <c r="RM861" s="71"/>
      <c r="RN861" s="71"/>
      <c r="RO861" s="71"/>
      <c r="RP861" s="71"/>
      <c r="RQ861" s="71"/>
      <c r="RR861" s="71"/>
      <c r="RS861" s="71"/>
      <c r="RT861" s="72"/>
      <c r="RU861" s="72"/>
      <c r="RV861" s="72"/>
      <c r="RW861" s="72"/>
      <c r="RX861" s="72"/>
      <c r="RY861" s="72"/>
      <c r="RZ861" s="72"/>
      <c r="SA861" s="72"/>
      <c r="SB861" s="72"/>
      <c r="SC861" s="71"/>
      <c r="SD861" s="71"/>
      <c r="SE861" s="71"/>
      <c r="SF861" s="71"/>
      <c r="SG861" s="71"/>
      <c r="SH861" s="71"/>
      <c r="SI861" s="71"/>
      <c r="SJ861" s="72"/>
      <c r="SK861" s="72"/>
      <c r="SL861" s="72"/>
      <c r="SM861" s="72"/>
      <c r="SN861" s="72"/>
      <c r="SO861" s="72"/>
      <c r="SP861" s="72"/>
      <c r="SQ861" s="72"/>
      <c r="SR861" s="72"/>
      <c r="SS861" s="71"/>
      <c r="ST861" s="71"/>
      <c r="SU861" s="71"/>
      <c r="SV861" s="71"/>
      <c r="SW861" s="71"/>
      <c r="SX861" s="71"/>
      <c r="SY861" s="71"/>
      <c r="SZ861" s="72"/>
      <c r="TA861" s="72"/>
      <c r="TB861" s="72"/>
      <c r="TC861" s="72"/>
      <c r="TD861" s="72"/>
      <c r="TE861" s="72"/>
      <c r="TF861" s="72"/>
      <c r="TG861" s="72"/>
      <c r="TH861" s="72"/>
      <c r="TI861" s="71"/>
      <c r="TJ861" s="71"/>
      <c r="TK861" s="71"/>
      <c r="TL861" s="71"/>
      <c r="TM861" s="71"/>
      <c r="TN861" s="71"/>
      <c r="TO861" s="71"/>
      <c r="TP861" s="72"/>
      <c r="TQ861" s="72"/>
      <c r="TR861" s="72"/>
      <c r="TS861" s="72"/>
      <c r="TT861" s="72"/>
      <c r="TU861" s="72"/>
      <c r="TV861" s="72"/>
      <c r="TW861" s="72"/>
      <c r="TX861" s="72"/>
      <c r="TY861" s="71"/>
      <c r="TZ861" s="71"/>
      <c r="UA861" s="71"/>
      <c r="UB861" s="71"/>
      <c r="UC861" s="71"/>
      <c r="UD861" s="71"/>
      <c r="UE861" s="71"/>
      <c r="UF861" s="72"/>
      <c r="UG861" s="72"/>
      <c r="UH861" s="72"/>
      <c r="UI861" s="72"/>
      <c r="UJ861" s="72"/>
      <c r="UK861" s="72"/>
      <c r="UL861" s="72"/>
      <c r="UM861" s="72"/>
      <c r="UN861" s="72"/>
      <c r="UO861" s="71"/>
      <c r="UP861" s="71"/>
      <c r="UQ861" s="71"/>
      <c r="UR861" s="71"/>
      <c r="US861" s="71"/>
      <c r="UT861" s="71"/>
      <c r="UU861" s="71"/>
      <c r="UV861" s="72"/>
      <c r="UW861" s="72"/>
      <c r="UX861" s="72"/>
      <c r="UY861" s="72"/>
      <c r="UZ861" s="72"/>
      <c r="VA861" s="72"/>
      <c r="VB861" s="72"/>
      <c r="VC861" s="72"/>
      <c r="VD861" s="72"/>
      <c r="VE861" s="71"/>
      <c r="VF861" s="71"/>
      <c r="VG861" s="71"/>
      <c r="VH861" s="71"/>
      <c r="VI861" s="71"/>
      <c r="VJ861" s="71"/>
      <c r="VK861" s="71"/>
      <c r="VL861" s="72"/>
      <c r="VM861" s="72"/>
      <c r="VN861" s="72"/>
      <c r="VO861" s="72"/>
      <c r="VP861" s="72"/>
      <c r="VQ861" s="72"/>
      <c r="VR861" s="72"/>
      <c r="VS861" s="72"/>
      <c r="VT861" s="72"/>
      <c r="VU861" s="71"/>
      <c r="VV861" s="71"/>
      <c r="VW861" s="71"/>
      <c r="VX861" s="71"/>
      <c r="VY861" s="71"/>
      <c r="VZ861" s="71"/>
      <c r="WA861" s="71"/>
      <c r="WB861" s="72"/>
      <c r="WC861" s="72"/>
      <c r="WD861" s="72"/>
      <c r="WE861" s="72"/>
      <c r="WF861" s="72"/>
      <c r="WG861" s="72"/>
      <c r="WH861" s="72"/>
      <c r="WI861" s="72"/>
      <c r="WJ861" s="72"/>
      <c r="WK861" s="71"/>
      <c r="WL861" s="71"/>
      <c r="WM861" s="71"/>
      <c r="WN861" s="71"/>
      <c r="WO861" s="71"/>
      <c r="WP861" s="71"/>
      <c r="WQ861" s="71"/>
      <c r="WR861" s="72"/>
      <c r="WS861" s="72"/>
      <c r="WT861" s="72"/>
      <c r="WU861" s="72"/>
      <c r="WV861" s="72"/>
      <c r="WW861" s="72"/>
      <c r="WX861" s="72"/>
      <c r="WY861" s="72"/>
      <c r="WZ861" s="72"/>
      <c r="XA861" s="71"/>
      <c r="XB861" s="71"/>
      <c r="XC861" s="71"/>
      <c r="XD861" s="71"/>
      <c r="XE861" s="71"/>
      <c r="XF861" s="71"/>
      <c r="XG861" s="71"/>
      <c r="XH861" s="72"/>
      <c r="XI861" s="72"/>
      <c r="XJ861" s="72"/>
      <c r="XK861" s="72"/>
      <c r="XL861" s="72"/>
      <c r="XM861" s="72"/>
      <c r="XN861" s="72"/>
      <c r="XO861" s="72"/>
      <c r="XP861" s="72"/>
      <c r="XQ861" s="71"/>
      <c r="XR861" s="71"/>
      <c r="XS861" s="71"/>
      <c r="XT861" s="71"/>
      <c r="XU861" s="71"/>
      <c r="XV861" s="71"/>
      <c r="XW861" s="71"/>
      <c r="XX861" s="72"/>
      <c r="XY861" s="72"/>
      <c r="XZ861" s="72"/>
      <c r="YA861" s="72"/>
      <c r="YB861" s="72"/>
      <c r="YC861" s="72"/>
      <c r="YD861" s="72"/>
      <c r="YE861" s="72"/>
      <c r="YF861" s="72"/>
      <c r="YG861" s="71"/>
      <c r="YH861" s="71"/>
      <c r="YI861" s="71"/>
      <c r="YJ861" s="71"/>
      <c r="YK861" s="71"/>
      <c r="YL861" s="71"/>
      <c r="YM861" s="71"/>
      <c r="YN861" s="72"/>
      <c r="YO861" s="72"/>
      <c r="YP861" s="72"/>
      <c r="YQ861" s="72"/>
      <c r="YR861" s="72"/>
      <c r="YS861" s="72"/>
      <c r="YT861" s="72"/>
      <c r="YU861" s="72"/>
      <c r="YV861" s="72"/>
      <c r="YW861" s="71"/>
      <c r="YX861" s="71"/>
      <c r="YY861" s="71"/>
      <c r="YZ861" s="71"/>
      <c r="ZA861" s="71"/>
      <c r="ZB861" s="71"/>
      <c r="ZC861" s="71"/>
      <c r="ZD861" s="72"/>
      <c r="ZE861" s="72"/>
      <c r="ZF861" s="72"/>
      <c r="ZG861" s="72"/>
      <c r="ZH861" s="72"/>
      <c r="ZI861" s="72"/>
      <c r="ZJ861" s="72"/>
      <c r="ZK861" s="72"/>
      <c r="ZL861" s="72"/>
      <c r="ZM861" s="71"/>
      <c r="ZN861" s="71"/>
      <c r="ZO861" s="71"/>
      <c r="ZP861" s="71"/>
      <c r="ZQ861" s="71"/>
      <c r="ZR861" s="71"/>
      <c r="ZS861" s="71"/>
      <c r="ZT861" s="72"/>
      <c r="ZU861" s="72"/>
      <c r="ZV861" s="72"/>
      <c r="ZW861" s="72"/>
      <c r="ZX861" s="72"/>
      <c r="ZY861" s="72"/>
      <c r="ZZ861" s="72"/>
      <c r="AAA861" s="72"/>
      <c r="AAB861" s="72"/>
      <c r="AAC861" s="71"/>
      <c r="AAD861" s="71"/>
      <c r="AAE861" s="71"/>
      <c r="AAF861" s="71"/>
      <c r="AAG861" s="71"/>
      <c r="AAH861" s="71"/>
      <c r="AAI861" s="71"/>
      <c r="AAJ861" s="72"/>
      <c r="AAK861" s="72"/>
      <c r="AAL861" s="72"/>
      <c r="AAM861" s="72"/>
      <c r="AAN861" s="72"/>
      <c r="AAO861" s="72"/>
      <c r="AAP861" s="72"/>
      <c r="AAQ861" s="72"/>
      <c r="AAR861" s="72"/>
      <c r="AAS861" s="71"/>
      <c r="AAT861" s="71"/>
      <c r="AAU861" s="71"/>
      <c r="AAV861" s="71"/>
      <c r="AAW861" s="71"/>
      <c r="AAX861" s="71"/>
      <c r="AAY861" s="71"/>
      <c r="AAZ861" s="72"/>
      <c r="ABA861" s="72"/>
      <c r="ABB861" s="72"/>
      <c r="ABC861" s="72"/>
      <c r="ABD861" s="72"/>
      <c r="ABE861" s="72"/>
      <c r="ABF861" s="72"/>
      <c r="ABG861" s="72"/>
      <c r="ABH861" s="72"/>
      <c r="ABI861" s="71"/>
      <c r="ABJ861" s="71"/>
      <c r="ABK861" s="71"/>
      <c r="ABL861" s="71"/>
      <c r="ABM861" s="71"/>
      <c r="ABN861" s="71"/>
      <c r="ABO861" s="71"/>
      <c r="ABP861" s="72"/>
      <c r="ABQ861" s="72"/>
      <c r="ABR861" s="72"/>
      <c r="ABS861" s="72"/>
      <c r="ABT861" s="72"/>
      <c r="ABU861" s="72"/>
      <c r="ABV861" s="72"/>
      <c r="ABW861" s="72"/>
      <c r="ABX861" s="72"/>
      <c r="ABY861" s="71"/>
      <c r="ABZ861" s="71"/>
      <c r="ACA861" s="71"/>
      <c r="ACB861" s="71"/>
      <c r="ACC861" s="71"/>
      <c r="ACD861" s="71"/>
      <c r="ACE861" s="71"/>
      <c r="ACF861" s="72"/>
      <c r="ACG861" s="72"/>
      <c r="ACH861" s="72"/>
      <c r="ACI861" s="72"/>
      <c r="ACJ861" s="72"/>
      <c r="ACK861" s="72"/>
      <c r="ACL861" s="72"/>
      <c r="ACM861" s="72"/>
      <c r="ACN861" s="72"/>
      <c r="ACO861" s="71"/>
      <c r="ACP861" s="71"/>
      <c r="ACQ861" s="71"/>
      <c r="ACR861" s="71"/>
      <c r="ACS861" s="71"/>
      <c r="ACT861" s="71"/>
      <c r="ACU861" s="71"/>
      <c r="ACV861" s="72"/>
      <c r="ACW861" s="72"/>
      <c r="ACX861" s="72"/>
      <c r="ACY861" s="72"/>
      <c r="ACZ861" s="72"/>
      <c r="ADA861" s="72"/>
      <c r="ADB861" s="72"/>
      <c r="ADC861" s="72"/>
      <c r="ADD861" s="72"/>
      <c r="ADE861" s="71"/>
      <c r="ADF861" s="71"/>
      <c r="ADG861" s="71"/>
      <c r="ADH861" s="71"/>
      <c r="ADI861" s="71"/>
      <c r="ADJ861" s="71"/>
      <c r="ADK861" s="71"/>
      <c r="ADL861" s="72"/>
      <c r="ADM861" s="72"/>
      <c r="ADN861" s="72"/>
      <c r="ADO861" s="72"/>
      <c r="ADP861" s="72"/>
      <c r="ADQ861" s="72"/>
      <c r="ADR861" s="72"/>
      <c r="ADS861" s="72"/>
      <c r="ADT861" s="72"/>
      <c r="ADU861" s="71"/>
      <c r="ADV861" s="71"/>
      <c r="ADW861" s="71"/>
      <c r="ADX861" s="71"/>
      <c r="ADY861" s="71"/>
      <c r="ADZ861" s="71"/>
      <c r="AEA861" s="71"/>
      <c r="AEB861" s="72"/>
      <c r="AEC861" s="72"/>
      <c r="AED861" s="72"/>
      <c r="AEE861" s="72"/>
      <c r="AEF861" s="72"/>
      <c r="AEG861" s="72"/>
      <c r="AEH861" s="72"/>
      <c r="AEI861" s="72"/>
      <c r="AEJ861" s="72"/>
      <c r="AEK861" s="71"/>
      <c r="AEL861" s="71"/>
      <c r="AEM861" s="71"/>
      <c r="AEN861" s="71"/>
      <c r="AEO861" s="71"/>
      <c r="AEP861" s="71"/>
      <c r="AEQ861" s="71"/>
      <c r="AER861" s="72"/>
      <c r="AES861" s="72"/>
      <c r="AET861" s="72"/>
      <c r="AEU861" s="72"/>
      <c r="AEV861" s="72"/>
      <c r="AEW861" s="72"/>
      <c r="AEX861" s="72"/>
      <c r="AEY861" s="72"/>
      <c r="AEZ861" s="72"/>
      <c r="AFA861" s="71"/>
      <c r="AFB861" s="71"/>
      <c r="AFC861" s="71"/>
      <c r="AFD861" s="71"/>
      <c r="AFE861" s="71"/>
      <c r="AFF861" s="71"/>
      <c r="AFG861" s="71"/>
      <c r="AFH861" s="72"/>
      <c r="AFI861" s="72"/>
      <c r="AFJ861" s="72"/>
      <c r="AFK861" s="72"/>
      <c r="AFL861" s="72"/>
      <c r="AFM861" s="72"/>
      <c r="AFN861" s="72"/>
      <c r="AFO861" s="72"/>
      <c r="AFP861" s="72"/>
      <c r="AFQ861" s="71"/>
      <c r="AFR861" s="71"/>
      <c r="AFS861" s="71"/>
      <c r="AFT861" s="71"/>
      <c r="AFU861" s="71"/>
      <c r="AFV861" s="71"/>
      <c r="AFW861" s="71"/>
      <c r="AFX861" s="72"/>
      <c r="AFY861" s="72"/>
      <c r="AFZ861" s="72"/>
      <c r="AGA861" s="72"/>
      <c r="AGB861" s="72"/>
      <c r="AGC861" s="72"/>
      <c r="AGD861" s="72"/>
      <c r="AGE861" s="72"/>
      <c r="AGF861" s="72"/>
      <c r="AGG861" s="71"/>
      <c r="AGH861" s="71"/>
      <c r="AGI861" s="71"/>
      <c r="AGJ861" s="71"/>
      <c r="AGK861" s="71"/>
      <c r="AGL861" s="71"/>
      <c r="AGM861" s="71"/>
      <c r="AGN861" s="72"/>
      <c r="AGO861" s="72"/>
      <c r="AGP861" s="72"/>
      <c r="AGQ861" s="72"/>
      <c r="AGR861" s="72"/>
      <c r="AGS861" s="72"/>
      <c r="AGT861" s="72"/>
      <c r="AGU861" s="72"/>
      <c r="AGV861" s="72"/>
      <c r="AGW861" s="71"/>
      <c r="AGX861" s="71"/>
      <c r="AGY861" s="71"/>
      <c r="AGZ861" s="71"/>
      <c r="AHA861" s="71"/>
      <c r="AHB861" s="71"/>
      <c r="AHC861" s="71"/>
      <c r="AHD861" s="72"/>
      <c r="AHE861" s="72"/>
      <c r="AHF861" s="72"/>
      <c r="AHG861" s="72"/>
      <c r="AHH861" s="72"/>
      <c r="AHI861" s="72"/>
      <c r="AHJ861" s="72"/>
      <c r="AHK861" s="72"/>
      <c r="AHL861" s="72"/>
      <c r="AHM861" s="71"/>
      <c r="AHN861" s="71"/>
      <c r="AHO861" s="71"/>
      <c r="AHP861" s="71"/>
      <c r="AHQ861" s="71"/>
      <c r="AHR861" s="71"/>
      <c r="AHS861" s="71"/>
      <c r="AHT861" s="72"/>
      <c r="AHU861" s="72"/>
      <c r="AHV861" s="72"/>
      <c r="AHW861" s="72"/>
      <c r="AHX861" s="72"/>
      <c r="AHY861" s="72"/>
      <c r="AHZ861" s="72"/>
      <c r="AIA861" s="72"/>
      <c r="AIB861" s="72"/>
      <c r="AIC861" s="71"/>
      <c r="AID861" s="71"/>
      <c r="AIE861" s="71"/>
      <c r="AIF861" s="71"/>
      <c r="AIG861" s="71"/>
      <c r="AIH861" s="71"/>
      <c r="AII861" s="71"/>
      <c r="AIJ861" s="72"/>
      <c r="AIK861" s="72"/>
      <c r="AIL861" s="72"/>
      <c r="AIM861" s="72"/>
      <c r="AIN861" s="72"/>
      <c r="AIO861" s="72"/>
      <c r="AIP861" s="72"/>
      <c r="AIQ861" s="72"/>
      <c r="AIR861" s="72"/>
      <c r="AIS861" s="71"/>
      <c r="AIT861" s="71"/>
      <c r="AIU861" s="71"/>
      <c r="AIV861" s="71"/>
      <c r="AIW861" s="71"/>
      <c r="AIX861" s="71"/>
      <c r="AIY861" s="71"/>
      <c r="AIZ861" s="72"/>
      <c r="AJA861" s="72"/>
      <c r="AJB861" s="72"/>
      <c r="AJC861" s="72"/>
      <c r="AJD861" s="72"/>
      <c r="AJE861" s="72"/>
      <c r="AJF861" s="72"/>
      <c r="AJG861" s="72"/>
      <c r="AJH861" s="72"/>
      <c r="AJI861" s="71"/>
      <c r="AJJ861" s="71"/>
      <c r="AJK861" s="71"/>
      <c r="AJL861" s="71"/>
      <c r="AJM861" s="71"/>
      <c r="AJN861" s="71"/>
      <c r="AJO861" s="71"/>
      <c r="AJP861" s="72"/>
      <c r="AJQ861" s="72"/>
      <c r="AJR861" s="72"/>
      <c r="AJS861" s="72"/>
      <c r="AJT861" s="72"/>
      <c r="AJU861" s="72"/>
      <c r="AJV861" s="72"/>
      <c r="AJW861" s="72"/>
      <c r="AJX861" s="72"/>
      <c r="AJY861" s="71"/>
      <c r="AJZ861" s="71"/>
      <c r="AKA861" s="71"/>
      <c r="AKB861" s="71"/>
      <c r="AKC861" s="71"/>
      <c r="AKD861" s="71"/>
      <c r="AKE861" s="71"/>
      <c r="AKF861" s="72"/>
      <c r="AKG861" s="72"/>
      <c r="AKH861" s="72"/>
      <c r="AKI861" s="72"/>
      <c r="AKJ861" s="72"/>
      <c r="AKK861" s="72"/>
      <c r="AKL861" s="72"/>
      <c r="AKM861" s="72"/>
      <c r="AKN861" s="72"/>
      <c r="AKO861" s="71"/>
      <c r="AKP861" s="71"/>
      <c r="AKQ861" s="71"/>
      <c r="AKR861" s="71"/>
      <c r="AKS861" s="71"/>
      <c r="AKT861" s="71"/>
      <c r="AKU861" s="71"/>
      <c r="AKV861" s="72"/>
      <c r="AKW861" s="72"/>
      <c r="AKX861" s="72"/>
      <c r="AKY861" s="72"/>
      <c r="AKZ861" s="72"/>
      <c r="ALA861" s="72"/>
      <c r="ALB861" s="72"/>
      <c r="ALC861" s="72"/>
      <c r="ALD861" s="72"/>
      <c r="ALE861" s="71"/>
      <c r="ALF861" s="71"/>
      <c r="ALG861" s="71"/>
      <c r="ALH861" s="71"/>
      <c r="ALI861" s="71"/>
      <c r="ALJ861" s="71"/>
      <c r="ALK861" s="71"/>
      <c r="ALL861" s="72"/>
      <c r="ALM861" s="72"/>
      <c r="ALN861" s="72"/>
      <c r="ALO861" s="72"/>
      <c r="ALP861" s="72"/>
      <c r="ALQ861" s="72"/>
      <c r="ALR861" s="72"/>
      <c r="ALS861" s="72"/>
      <c r="ALT861" s="72"/>
      <c r="ALU861" s="71"/>
      <c r="ALV861" s="71"/>
      <c r="ALW861" s="71"/>
      <c r="ALX861" s="71"/>
      <c r="ALY861" s="71"/>
      <c r="ALZ861" s="71"/>
      <c r="AMA861" s="71"/>
      <c r="AMB861" s="72"/>
      <c r="AMC861" s="72"/>
      <c r="AMD861" s="72"/>
      <c r="AME861" s="72"/>
      <c r="AMF861" s="72"/>
      <c r="AMG861" s="72"/>
      <c r="AMH861" s="72"/>
      <c r="AMI861" s="72"/>
      <c r="AMJ861" s="72"/>
      <c r="AMK861" s="71"/>
      <c r="AML861" s="71"/>
      <c r="AMM861" s="71"/>
      <c r="AMN861" s="71"/>
      <c r="AMO861" s="71"/>
      <c r="AMP861" s="71"/>
      <c r="AMQ861" s="71"/>
      <c r="AMR861" s="72"/>
      <c r="AMS861" s="72"/>
      <c r="AMT861" s="72"/>
      <c r="AMU861" s="72"/>
      <c r="AMV861" s="72"/>
      <c r="AMW861" s="72"/>
      <c r="AMX861" s="72"/>
      <c r="AMY861" s="72"/>
      <c r="AMZ861" s="72"/>
      <c r="ANA861" s="71"/>
      <c r="ANB861" s="71"/>
      <c r="ANC861" s="71"/>
      <c r="AND861" s="71"/>
      <c r="ANE861" s="71"/>
      <c r="ANF861" s="71"/>
      <c r="ANG861" s="71"/>
      <c r="ANH861" s="72"/>
      <c r="ANI861" s="72"/>
      <c r="ANJ861" s="72"/>
      <c r="ANK861" s="72"/>
      <c r="ANL861" s="72"/>
      <c r="ANM861" s="72"/>
      <c r="ANN861" s="72"/>
      <c r="ANO861" s="72"/>
      <c r="ANP861" s="72"/>
      <c r="ANQ861" s="71"/>
      <c r="ANR861" s="71"/>
      <c r="ANS861" s="71"/>
      <c r="ANT861" s="71"/>
      <c r="ANU861" s="71"/>
      <c r="ANV861" s="71"/>
      <c r="ANW861" s="71"/>
      <c r="ANX861" s="72"/>
      <c r="ANY861" s="72"/>
      <c r="ANZ861" s="72"/>
      <c r="AOA861" s="72"/>
      <c r="AOB861" s="72"/>
      <c r="AOC861" s="72"/>
      <c r="AOD861" s="72"/>
      <c r="AOE861" s="72"/>
      <c r="AOF861" s="72"/>
      <c r="AOG861" s="71"/>
      <c r="AOH861" s="71"/>
      <c r="AOI861" s="71"/>
      <c r="AOJ861" s="71"/>
      <c r="AOK861" s="71"/>
      <c r="AOL861" s="71"/>
      <c r="AOM861" s="71"/>
      <c r="AON861" s="72"/>
      <c r="AOO861" s="72"/>
      <c r="AOP861" s="72"/>
      <c r="AOQ861" s="72"/>
      <c r="AOR861" s="72"/>
      <c r="AOS861" s="72"/>
      <c r="AOT861" s="72"/>
      <c r="AOU861" s="72"/>
      <c r="AOV861" s="72"/>
      <c r="AOW861" s="71"/>
      <c r="AOX861" s="71"/>
      <c r="AOY861" s="71"/>
      <c r="AOZ861" s="71"/>
      <c r="APA861" s="71"/>
      <c r="APB861" s="71"/>
      <c r="APC861" s="71"/>
      <c r="APD861" s="72"/>
      <c r="APE861" s="72"/>
      <c r="APF861" s="72"/>
      <c r="APG861" s="72"/>
      <c r="APH861" s="72"/>
      <c r="API861" s="72"/>
      <c r="APJ861" s="72"/>
      <c r="APK861" s="72"/>
      <c r="APL861" s="72"/>
      <c r="APM861" s="71"/>
      <c r="APN861" s="71"/>
      <c r="APO861" s="71"/>
      <c r="APP861" s="71"/>
      <c r="APQ861" s="71"/>
      <c r="APR861" s="71"/>
      <c r="APS861" s="71"/>
      <c r="APT861" s="72"/>
      <c r="APU861" s="72"/>
      <c r="APV861" s="72"/>
      <c r="APW861" s="72"/>
      <c r="APX861" s="72"/>
      <c r="APY861" s="72"/>
      <c r="APZ861" s="72"/>
      <c r="AQA861" s="72"/>
      <c r="AQB861" s="72"/>
      <c r="AQC861" s="71"/>
      <c r="AQD861" s="71"/>
      <c r="AQE861" s="71"/>
      <c r="AQF861" s="71"/>
      <c r="AQG861" s="71"/>
      <c r="AQH861" s="71"/>
      <c r="AQI861" s="71"/>
      <c r="AQJ861" s="72"/>
      <c r="AQK861" s="72"/>
      <c r="AQL861" s="72"/>
      <c r="AQM861" s="72"/>
      <c r="AQN861" s="72"/>
      <c r="AQO861" s="72"/>
      <c r="AQP861" s="72"/>
      <c r="AQQ861" s="72"/>
      <c r="AQR861" s="72"/>
      <c r="AQS861" s="71"/>
      <c r="AQT861" s="71"/>
      <c r="AQU861" s="71"/>
      <c r="AQV861" s="71"/>
      <c r="AQW861" s="71"/>
      <c r="AQX861" s="71"/>
      <c r="AQY861" s="71"/>
      <c r="AQZ861" s="72"/>
      <c r="ARA861" s="72"/>
      <c r="ARB861" s="72"/>
      <c r="ARC861" s="72"/>
      <c r="ARD861" s="72"/>
      <c r="ARE861" s="72"/>
      <c r="ARF861" s="72"/>
      <c r="ARG861" s="72"/>
      <c r="ARH861" s="72"/>
      <c r="ARI861" s="71"/>
      <c r="ARJ861" s="71"/>
      <c r="ARK861" s="71"/>
      <c r="ARL861" s="71"/>
      <c r="ARM861" s="71"/>
      <c r="ARN861" s="71"/>
      <c r="ARO861" s="71"/>
      <c r="ARP861" s="72"/>
      <c r="ARQ861" s="72"/>
      <c r="ARR861" s="72"/>
      <c r="ARS861" s="72"/>
      <c r="ART861" s="72"/>
      <c r="ARU861" s="72"/>
      <c r="ARV861" s="72"/>
      <c r="ARW861" s="72"/>
      <c r="ARX861" s="72"/>
      <c r="ARY861" s="71"/>
      <c r="ARZ861" s="71"/>
      <c r="ASA861" s="71"/>
      <c r="ASB861" s="71"/>
      <c r="ASC861" s="71"/>
      <c r="ASD861" s="71"/>
      <c r="ASE861" s="71"/>
      <c r="ASF861" s="72"/>
      <c r="ASG861" s="72"/>
      <c r="ASH861" s="72"/>
      <c r="ASI861" s="72"/>
      <c r="ASJ861" s="72"/>
      <c r="ASK861" s="72"/>
      <c r="ASL861" s="72"/>
      <c r="ASM861" s="72"/>
      <c r="ASN861" s="72"/>
      <c r="ASO861" s="71"/>
      <c r="ASP861" s="71"/>
      <c r="ASQ861" s="71"/>
      <c r="ASR861" s="71"/>
      <c r="ASS861" s="71"/>
      <c r="AST861" s="71"/>
      <c r="ASU861" s="71"/>
      <c r="ASV861" s="72"/>
      <c r="ASW861" s="72"/>
      <c r="ASX861" s="72"/>
      <c r="ASY861" s="72"/>
      <c r="ASZ861" s="72"/>
      <c r="ATA861" s="72"/>
      <c r="ATB861" s="72"/>
      <c r="ATC861" s="72"/>
      <c r="ATD861" s="72"/>
      <c r="ATE861" s="71"/>
      <c r="ATF861" s="71"/>
      <c r="ATG861" s="71"/>
      <c r="ATH861" s="71"/>
      <c r="ATI861" s="71"/>
      <c r="ATJ861" s="71"/>
      <c r="ATK861" s="71"/>
      <c r="ATL861" s="72"/>
      <c r="ATM861" s="72"/>
      <c r="ATN861" s="72"/>
      <c r="ATO861" s="72"/>
      <c r="ATP861" s="72"/>
      <c r="ATQ861" s="72"/>
      <c r="ATR861" s="72"/>
      <c r="ATS861" s="72"/>
      <c r="ATT861" s="72"/>
      <c r="ATU861" s="71"/>
      <c r="ATV861" s="71"/>
      <c r="ATW861" s="71"/>
      <c r="ATX861" s="71"/>
      <c r="ATY861" s="71"/>
      <c r="ATZ861" s="71"/>
      <c r="AUA861" s="71"/>
      <c r="AUB861" s="72"/>
      <c r="AUC861" s="72"/>
      <c r="AUD861" s="72"/>
      <c r="AUE861" s="72"/>
      <c r="AUF861" s="72"/>
      <c r="AUG861" s="72"/>
      <c r="AUH861" s="72"/>
      <c r="AUI861" s="72"/>
      <c r="AUJ861" s="72"/>
      <c r="AUK861" s="71"/>
      <c r="AUL861" s="71"/>
      <c r="AUM861" s="71"/>
      <c r="AUN861" s="71"/>
      <c r="AUO861" s="71"/>
      <c r="AUP861" s="71"/>
      <c r="AUQ861" s="71"/>
      <c r="AUR861" s="72"/>
      <c r="AUS861" s="72"/>
      <c r="AUT861" s="72"/>
      <c r="AUU861" s="72"/>
      <c r="AUV861" s="72"/>
      <c r="AUW861" s="72"/>
      <c r="AUX861" s="72"/>
      <c r="AUY861" s="72"/>
      <c r="AUZ861" s="72"/>
      <c r="AVA861" s="71"/>
      <c r="AVB861" s="71"/>
      <c r="AVC861" s="71"/>
      <c r="AVD861" s="71"/>
      <c r="AVE861" s="71"/>
      <c r="AVF861" s="71"/>
      <c r="AVG861" s="71"/>
      <c r="AVH861" s="72"/>
      <c r="AVI861" s="72"/>
      <c r="AVJ861" s="72"/>
      <c r="AVK861" s="72"/>
      <c r="AVL861" s="72"/>
      <c r="AVM861" s="72"/>
      <c r="AVN861" s="72"/>
      <c r="AVO861" s="72"/>
      <c r="AVP861" s="72"/>
      <c r="AVQ861" s="71"/>
      <c r="AVR861" s="71"/>
      <c r="AVS861" s="71"/>
      <c r="AVT861" s="71"/>
      <c r="AVU861" s="71"/>
      <c r="AVV861" s="71"/>
      <c r="AVW861" s="71"/>
      <c r="AVX861" s="72"/>
      <c r="AVY861" s="72"/>
      <c r="AVZ861" s="72"/>
      <c r="AWA861" s="72"/>
      <c r="AWB861" s="72"/>
      <c r="AWC861" s="72"/>
      <c r="AWD861" s="72"/>
      <c r="AWE861" s="72"/>
      <c r="AWF861" s="72"/>
      <c r="AWG861" s="71"/>
      <c r="AWH861" s="71"/>
      <c r="AWI861" s="71"/>
      <c r="AWJ861" s="71"/>
      <c r="AWK861" s="71"/>
      <c r="AWL861" s="71"/>
      <c r="AWM861" s="71"/>
      <c r="AWN861" s="72"/>
      <c r="AWO861" s="72"/>
      <c r="AWP861" s="72"/>
      <c r="AWQ861" s="72"/>
      <c r="AWR861" s="72"/>
      <c r="AWS861" s="72"/>
      <c r="AWT861" s="72"/>
      <c r="AWU861" s="72"/>
      <c r="AWV861" s="72"/>
      <c r="AWW861" s="71"/>
      <c r="AWX861" s="71"/>
      <c r="AWY861" s="71"/>
      <c r="AWZ861" s="71"/>
      <c r="AXA861" s="71"/>
      <c r="AXB861" s="71"/>
      <c r="AXC861" s="71"/>
      <c r="AXD861" s="72"/>
      <c r="AXE861" s="72"/>
      <c r="AXF861" s="72"/>
      <c r="AXG861" s="72"/>
      <c r="AXH861" s="72"/>
      <c r="AXI861" s="72"/>
      <c r="AXJ861" s="72"/>
      <c r="AXK861" s="72"/>
      <c r="AXL861" s="72"/>
      <c r="AXM861" s="71"/>
      <c r="AXN861" s="71"/>
      <c r="AXO861" s="71"/>
      <c r="AXP861" s="71"/>
      <c r="AXQ861" s="71"/>
      <c r="AXR861" s="71"/>
      <c r="AXS861" s="71"/>
      <c r="AXT861" s="72"/>
      <c r="AXU861" s="72"/>
      <c r="AXV861" s="72"/>
      <c r="AXW861" s="72"/>
      <c r="AXX861" s="72"/>
      <c r="AXY861" s="72"/>
      <c r="AXZ861" s="72"/>
      <c r="AYA861" s="72"/>
      <c r="AYB861" s="72"/>
      <c r="AYC861" s="71"/>
      <c r="AYD861" s="71"/>
      <c r="AYE861" s="71"/>
      <c r="AYF861" s="71"/>
      <c r="AYG861" s="71"/>
      <c r="AYH861" s="71"/>
      <c r="AYI861" s="71"/>
      <c r="AYJ861" s="72"/>
      <c r="AYK861" s="72"/>
      <c r="AYL861" s="72"/>
      <c r="AYM861" s="72"/>
      <c r="AYN861" s="72"/>
      <c r="AYO861" s="72"/>
      <c r="AYP861" s="72"/>
      <c r="AYQ861" s="72"/>
      <c r="AYR861" s="72"/>
      <c r="AYS861" s="71"/>
      <c r="AYT861" s="71"/>
      <c r="AYU861" s="71"/>
      <c r="AYV861" s="71"/>
      <c r="AYW861" s="71"/>
      <c r="AYX861" s="71"/>
      <c r="AYY861" s="71"/>
      <c r="AYZ861" s="72"/>
      <c r="AZA861" s="72"/>
      <c r="AZB861" s="72"/>
      <c r="AZC861" s="72"/>
      <c r="AZD861" s="72"/>
      <c r="AZE861" s="72"/>
      <c r="AZF861" s="72"/>
      <c r="AZG861" s="72"/>
      <c r="AZH861" s="72"/>
      <c r="AZI861" s="71"/>
      <c r="AZJ861" s="71"/>
      <c r="AZK861" s="71"/>
      <c r="AZL861" s="71"/>
      <c r="AZM861" s="71"/>
      <c r="AZN861" s="71"/>
      <c r="AZO861" s="71"/>
      <c r="AZP861" s="72"/>
      <c r="AZQ861" s="72"/>
      <c r="AZR861" s="72"/>
      <c r="AZS861" s="72"/>
      <c r="AZT861" s="72"/>
      <c r="AZU861" s="72"/>
      <c r="AZV861" s="72"/>
      <c r="AZW861" s="72"/>
      <c r="AZX861" s="72"/>
      <c r="AZY861" s="71"/>
      <c r="AZZ861" s="71"/>
      <c r="BAA861" s="71"/>
      <c r="BAB861" s="71"/>
      <c r="BAC861" s="71"/>
      <c r="BAD861" s="71"/>
      <c r="BAE861" s="71"/>
      <c r="BAF861" s="72"/>
      <c r="BAG861" s="72"/>
      <c r="BAH861" s="72"/>
      <c r="BAI861" s="72"/>
      <c r="BAJ861" s="72"/>
      <c r="BAK861" s="72"/>
      <c r="BAL861" s="72"/>
      <c r="BAM861" s="72"/>
      <c r="BAN861" s="72"/>
      <c r="BAO861" s="71"/>
      <c r="BAP861" s="71"/>
      <c r="BAQ861" s="71"/>
      <c r="BAR861" s="71"/>
      <c r="BAS861" s="71"/>
      <c r="BAT861" s="71"/>
      <c r="BAU861" s="71"/>
      <c r="BAV861" s="72"/>
      <c r="BAW861" s="72"/>
      <c r="BAX861" s="72"/>
      <c r="BAY861" s="72"/>
      <c r="BAZ861" s="72"/>
      <c r="BBA861" s="72"/>
      <c r="BBB861" s="72"/>
      <c r="BBC861" s="72"/>
      <c r="BBD861" s="72"/>
      <c r="BBE861" s="71"/>
      <c r="BBF861" s="71"/>
      <c r="BBG861" s="71"/>
      <c r="BBH861" s="71"/>
      <c r="BBI861" s="71"/>
      <c r="BBJ861" s="71"/>
      <c r="BBK861" s="71"/>
      <c r="BBL861" s="72"/>
      <c r="BBM861" s="72"/>
      <c r="BBN861" s="72"/>
      <c r="BBO861" s="72"/>
      <c r="BBP861" s="72"/>
      <c r="BBQ861" s="72"/>
      <c r="BBR861" s="72"/>
      <c r="BBS861" s="72"/>
      <c r="BBT861" s="72"/>
      <c r="BBU861" s="71"/>
      <c r="BBV861" s="71"/>
      <c r="BBW861" s="71"/>
      <c r="BBX861" s="71"/>
      <c r="BBY861" s="71"/>
      <c r="BBZ861" s="71"/>
      <c r="BCA861" s="71"/>
      <c r="BCB861" s="72"/>
      <c r="BCC861" s="72"/>
      <c r="BCD861" s="72"/>
      <c r="BCE861" s="72"/>
      <c r="BCF861" s="72"/>
      <c r="BCG861" s="72"/>
      <c r="BCH861" s="72"/>
      <c r="BCI861" s="72"/>
      <c r="BCJ861" s="72"/>
      <c r="BCK861" s="71"/>
      <c r="BCL861" s="71"/>
      <c r="BCM861" s="71"/>
      <c r="BCN861" s="71"/>
      <c r="BCO861" s="71"/>
      <c r="BCP861" s="71"/>
      <c r="BCQ861" s="71"/>
      <c r="BCR861" s="72"/>
      <c r="BCS861" s="72"/>
      <c r="BCT861" s="72"/>
      <c r="BCU861" s="72"/>
      <c r="BCV861" s="72"/>
      <c r="BCW861" s="72"/>
      <c r="BCX861" s="72"/>
      <c r="BCY861" s="72"/>
      <c r="BCZ861" s="72"/>
      <c r="BDA861" s="71"/>
      <c r="BDB861" s="71"/>
      <c r="BDC861" s="71"/>
      <c r="BDD861" s="71"/>
      <c r="BDE861" s="71"/>
      <c r="BDF861" s="71"/>
      <c r="BDG861" s="71"/>
      <c r="BDH861" s="72"/>
      <c r="BDI861" s="72"/>
      <c r="BDJ861" s="72"/>
      <c r="BDK861" s="72"/>
      <c r="BDL861" s="72"/>
      <c r="BDM861" s="72"/>
      <c r="BDN861" s="72"/>
      <c r="BDO861" s="72"/>
      <c r="BDP861" s="72"/>
      <c r="BDQ861" s="71"/>
      <c r="BDR861" s="71"/>
      <c r="BDS861" s="71"/>
      <c r="BDT861" s="71"/>
      <c r="BDU861" s="71"/>
      <c r="BDV861" s="71"/>
      <c r="BDW861" s="71"/>
      <c r="BDX861" s="72"/>
      <c r="BDY861" s="72"/>
      <c r="BDZ861" s="72"/>
      <c r="BEA861" s="72"/>
      <c r="BEB861" s="72"/>
      <c r="BEC861" s="72"/>
      <c r="BED861" s="72"/>
      <c r="BEE861" s="72"/>
      <c r="BEF861" s="72"/>
      <c r="BEG861" s="71"/>
      <c r="BEH861" s="71"/>
      <c r="BEI861" s="71"/>
      <c r="BEJ861" s="71"/>
      <c r="BEK861" s="71"/>
      <c r="BEL861" s="71"/>
      <c r="BEM861" s="71"/>
      <c r="BEN861" s="72"/>
      <c r="BEO861" s="72"/>
      <c r="BEP861" s="72"/>
      <c r="BEQ861" s="72"/>
      <c r="BER861" s="72"/>
      <c r="BES861" s="72"/>
      <c r="BET861" s="72"/>
      <c r="BEU861" s="72"/>
      <c r="BEV861" s="72"/>
      <c r="BEW861" s="71"/>
      <c r="BEX861" s="71"/>
      <c r="BEY861" s="71"/>
      <c r="BEZ861" s="71"/>
      <c r="BFA861" s="71"/>
      <c r="BFB861" s="71"/>
      <c r="BFC861" s="71"/>
      <c r="BFD861" s="72"/>
      <c r="BFE861" s="72"/>
      <c r="BFF861" s="72"/>
      <c r="BFG861" s="72"/>
      <c r="BFH861" s="72"/>
      <c r="BFI861" s="72"/>
      <c r="BFJ861" s="72"/>
      <c r="BFK861" s="72"/>
      <c r="BFL861" s="72"/>
      <c r="BFM861" s="71"/>
      <c r="BFN861" s="71"/>
      <c r="BFO861" s="71"/>
      <c r="BFP861" s="71"/>
      <c r="BFQ861" s="71"/>
      <c r="BFR861" s="71"/>
      <c r="BFS861" s="71"/>
      <c r="BFT861" s="72"/>
      <c r="BFU861" s="72"/>
      <c r="BFV861" s="72"/>
      <c r="BFW861" s="72"/>
      <c r="BFX861" s="72"/>
      <c r="BFY861" s="72"/>
      <c r="BFZ861" s="72"/>
      <c r="BGA861" s="72"/>
      <c r="BGB861" s="72"/>
      <c r="BGC861" s="71"/>
      <c r="BGD861" s="71"/>
      <c r="BGE861" s="71"/>
      <c r="BGF861" s="71"/>
      <c r="BGG861" s="71"/>
      <c r="BGH861" s="71"/>
      <c r="BGI861" s="71"/>
      <c r="BGJ861" s="72"/>
      <c r="BGK861" s="72"/>
      <c r="BGL861" s="72"/>
      <c r="BGM861" s="72"/>
      <c r="BGN861" s="72"/>
      <c r="BGO861" s="72"/>
      <c r="BGP861" s="72"/>
      <c r="BGQ861" s="72"/>
      <c r="BGR861" s="72"/>
      <c r="BGS861" s="71"/>
      <c r="BGT861" s="71"/>
      <c r="BGU861" s="71"/>
      <c r="BGV861" s="71"/>
      <c r="BGW861" s="71"/>
      <c r="BGX861" s="71"/>
      <c r="BGY861" s="71"/>
      <c r="BGZ861" s="72"/>
      <c r="BHA861" s="72"/>
      <c r="BHB861" s="72"/>
      <c r="BHC861" s="72"/>
      <c r="BHD861" s="72"/>
      <c r="BHE861" s="72"/>
      <c r="BHF861" s="72"/>
      <c r="BHG861" s="72"/>
      <c r="BHH861" s="72"/>
      <c r="BHI861" s="71"/>
      <c r="BHJ861" s="71"/>
      <c r="BHK861" s="71"/>
      <c r="BHL861" s="71"/>
      <c r="BHM861" s="71"/>
      <c r="BHN861" s="71"/>
      <c r="BHO861" s="71"/>
      <c r="BHP861" s="72"/>
      <c r="BHQ861" s="72"/>
      <c r="BHR861" s="72"/>
      <c r="BHS861" s="72"/>
      <c r="BHT861" s="72"/>
      <c r="BHU861" s="72"/>
      <c r="BHV861" s="72"/>
      <c r="BHW861" s="72"/>
      <c r="BHX861" s="72"/>
      <c r="BHY861" s="71"/>
      <c r="BHZ861" s="71"/>
      <c r="BIA861" s="71"/>
      <c r="BIB861" s="71"/>
      <c r="BIC861" s="71"/>
      <c r="BID861" s="71"/>
      <c r="BIE861" s="71"/>
      <c r="BIF861" s="72"/>
      <c r="BIG861" s="72"/>
      <c r="BIH861" s="72"/>
      <c r="BII861" s="72"/>
      <c r="BIJ861" s="72"/>
      <c r="BIK861" s="72"/>
      <c r="BIL861" s="72"/>
      <c r="BIM861" s="72"/>
      <c r="BIN861" s="72"/>
      <c r="BIO861" s="71"/>
      <c r="BIP861" s="71"/>
      <c r="BIQ861" s="71"/>
      <c r="BIR861" s="71"/>
      <c r="BIS861" s="71"/>
      <c r="BIT861" s="71"/>
      <c r="BIU861" s="71"/>
      <c r="BIV861" s="72"/>
      <c r="BIW861" s="72"/>
      <c r="BIX861" s="72"/>
      <c r="BIY861" s="72"/>
      <c r="BIZ861" s="72"/>
      <c r="BJA861" s="72"/>
      <c r="BJB861" s="72"/>
      <c r="BJC861" s="72"/>
      <c r="BJD861" s="72"/>
      <c r="BJE861" s="71"/>
      <c r="BJF861" s="71"/>
      <c r="BJG861" s="71"/>
      <c r="BJH861" s="71"/>
      <c r="BJI861" s="71"/>
      <c r="BJJ861" s="71"/>
      <c r="BJK861" s="71"/>
      <c r="BJL861" s="72"/>
      <c r="BJM861" s="72"/>
      <c r="BJN861" s="72"/>
      <c r="BJO861" s="72"/>
      <c r="BJP861" s="72"/>
      <c r="BJQ861" s="72"/>
      <c r="BJR861" s="72"/>
      <c r="BJS861" s="72"/>
      <c r="BJT861" s="72"/>
      <c r="BJU861" s="71"/>
      <c r="BJV861" s="71"/>
      <c r="BJW861" s="71"/>
      <c r="BJX861" s="71"/>
      <c r="BJY861" s="71"/>
      <c r="BJZ861" s="71"/>
      <c r="BKA861" s="71"/>
      <c r="BKB861" s="72"/>
      <c r="BKC861" s="72"/>
      <c r="BKD861" s="72"/>
      <c r="BKE861" s="72"/>
      <c r="BKF861" s="72"/>
      <c r="BKG861" s="72"/>
      <c r="BKH861" s="72"/>
      <c r="BKI861" s="72"/>
      <c r="BKJ861" s="72"/>
      <c r="BKK861" s="71"/>
      <c r="BKL861" s="71"/>
      <c r="BKM861" s="71"/>
      <c r="BKN861" s="71"/>
      <c r="BKO861" s="71"/>
      <c r="BKP861" s="71"/>
      <c r="BKQ861" s="71"/>
      <c r="BKR861" s="72"/>
      <c r="BKS861" s="72"/>
      <c r="BKT861" s="72"/>
      <c r="BKU861" s="72"/>
      <c r="BKV861" s="72"/>
      <c r="BKW861" s="72"/>
      <c r="BKX861" s="72"/>
      <c r="BKY861" s="72"/>
      <c r="BKZ861" s="72"/>
      <c r="BLA861" s="71"/>
      <c r="BLB861" s="71"/>
      <c r="BLC861" s="71"/>
      <c r="BLD861" s="71"/>
      <c r="BLE861" s="71"/>
      <c r="BLF861" s="71"/>
      <c r="BLG861" s="71"/>
      <c r="BLH861" s="72"/>
      <c r="BLI861" s="72"/>
      <c r="BLJ861" s="72"/>
      <c r="BLK861" s="72"/>
      <c r="BLL861" s="72"/>
      <c r="BLM861" s="72"/>
      <c r="BLN861" s="72"/>
      <c r="BLO861" s="72"/>
      <c r="BLP861" s="72"/>
      <c r="BLQ861" s="71"/>
      <c r="BLR861" s="71"/>
      <c r="BLS861" s="71"/>
      <c r="BLT861" s="71"/>
      <c r="BLU861" s="71"/>
      <c r="BLV861" s="71"/>
      <c r="BLW861" s="71"/>
      <c r="BLX861" s="72"/>
      <c r="BLY861" s="72"/>
      <c r="BLZ861" s="72"/>
      <c r="BMA861" s="72"/>
      <c r="BMB861" s="72"/>
      <c r="BMC861" s="72"/>
      <c r="BMD861" s="72"/>
      <c r="BME861" s="72"/>
      <c r="BMF861" s="72"/>
      <c r="BMG861" s="71"/>
      <c r="BMH861" s="71"/>
      <c r="BMI861" s="71"/>
      <c r="BMJ861" s="71"/>
      <c r="BMK861" s="71"/>
      <c r="BML861" s="71"/>
      <c r="BMM861" s="71"/>
      <c r="BMN861" s="72"/>
      <c r="BMO861" s="72"/>
      <c r="BMP861" s="72"/>
      <c r="BMQ861" s="72"/>
      <c r="BMR861" s="72"/>
      <c r="BMS861" s="72"/>
      <c r="BMT861" s="72"/>
      <c r="BMU861" s="72"/>
      <c r="BMV861" s="72"/>
      <c r="BMW861" s="71"/>
      <c r="BMX861" s="71"/>
      <c r="BMY861" s="71"/>
      <c r="BMZ861" s="71"/>
      <c r="BNA861" s="71"/>
      <c r="BNB861" s="71"/>
      <c r="BNC861" s="71"/>
      <c r="BND861" s="72"/>
      <c r="BNE861" s="72"/>
      <c r="BNF861" s="72"/>
      <c r="BNG861" s="72"/>
      <c r="BNH861" s="72"/>
      <c r="BNI861" s="72"/>
      <c r="BNJ861" s="72"/>
      <c r="BNK861" s="72"/>
      <c r="BNL861" s="72"/>
      <c r="BNM861" s="71"/>
      <c r="BNN861" s="71"/>
      <c r="BNO861" s="71"/>
      <c r="BNP861" s="71"/>
      <c r="BNQ861" s="71"/>
      <c r="BNR861" s="71"/>
      <c r="BNS861" s="71"/>
      <c r="BNT861" s="72"/>
      <c r="BNU861" s="72"/>
      <c r="BNV861" s="72"/>
      <c r="BNW861" s="72"/>
      <c r="BNX861" s="72"/>
      <c r="BNY861" s="72"/>
      <c r="BNZ861" s="72"/>
      <c r="BOA861" s="72"/>
      <c r="BOB861" s="72"/>
      <c r="BOC861" s="71"/>
      <c r="BOD861" s="71"/>
      <c r="BOE861" s="71"/>
      <c r="BOF861" s="71"/>
      <c r="BOG861" s="71"/>
      <c r="BOH861" s="71"/>
      <c r="BOI861" s="71"/>
      <c r="BOJ861" s="72"/>
      <c r="BOK861" s="72"/>
      <c r="BOL861" s="72"/>
      <c r="BOM861" s="72"/>
      <c r="BON861" s="72"/>
      <c r="BOO861" s="72"/>
      <c r="BOP861" s="72"/>
      <c r="BOQ861" s="72"/>
      <c r="BOR861" s="72"/>
      <c r="BOS861" s="71"/>
      <c r="BOT861" s="71"/>
      <c r="BOU861" s="71"/>
      <c r="BOV861" s="71"/>
      <c r="BOW861" s="71"/>
      <c r="BOX861" s="71"/>
      <c r="BOY861" s="71"/>
      <c r="BOZ861" s="72"/>
      <c r="BPA861" s="72"/>
      <c r="BPB861" s="72"/>
      <c r="BPC861" s="72"/>
      <c r="BPD861" s="72"/>
      <c r="BPE861" s="72"/>
      <c r="BPF861" s="72"/>
      <c r="BPG861" s="72"/>
      <c r="BPH861" s="72"/>
      <c r="BPI861" s="71"/>
      <c r="BPJ861" s="71"/>
      <c r="BPK861" s="71"/>
      <c r="BPL861" s="71"/>
      <c r="BPM861" s="71"/>
      <c r="BPN861" s="71"/>
      <c r="BPO861" s="71"/>
      <c r="BPP861" s="72"/>
      <c r="BPQ861" s="72"/>
      <c r="BPR861" s="72"/>
      <c r="BPS861" s="72"/>
      <c r="BPT861" s="72"/>
      <c r="BPU861" s="72"/>
      <c r="BPV861" s="72"/>
      <c r="BPW861" s="72"/>
      <c r="BPX861" s="72"/>
      <c r="BPY861" s="71"/>
      <c r="BPZ861" s="71"/>
      <c r="BQA861" s="71"/>
      <c r="BQB861" s="71"/>
      <c r="BQC861" s="71"/>
      <c r="BQD861" s="71"/>
      <c r="BQE861" s="71"/>
      <c r="BQF861" s="72"/>
      <c r="BQG861" s="72"/>
      <c r="BQH861" s="72"/>
      <c r="BQI861" s="72"/>
      <c r="BQJ861" s="72"/>
      <c r="BQK861" s="72"/>
      <c r="BQL861" s="72"/>
      <c r="BQM861" s="72"/>
      <c r="BQN861" s="72"/>
      <c r="BQO861" s="71"/>
      <c r="BQP861" s="71"/>
      <c r="BQQ861" s="71"/>
      <c r="BQR861" s="71"/>
      <c r="BQS861" s="71"/>
      <c r="BQT861" s="71"/>
      <c r="BQU861" s="71"/>
      <c r="BQV861" s="72"/>
      <c r="BQW861" s="72"/>
      <c r="BQX861" s="72"/>
      <c r="BQY861" s="72"/>
      <c r="BQZ861" s="72"/>
      <c r="BRA861" s="72"/>
      <c r="BRB861" s="72"/>
      <c r="BRC861" s="72"/>
      <c r="BRD861" s="72"/>
      <c r="BRE861" s="71"/>
      <c r="BRF861" s="71"/>
      <c r="BRG861" s="71"/>
      <c r="BRH861" s="71"/>
      <c r="BRI861" s="71"/>
      <c r="BRJ861" s="71"/>
      <c r="BRK861" s="71"/>
      <c r="BRL861" s="72"/>
      <c r="BRM861" s="72"/>
      <c r="BRN861" s="72"/>
      <c r="BRO861" s="72"/>
      <c r="BRP861" s="72"/>
      <c r="BRQ861" s="72"/>
      <c r="BRR861" s="72"/>
      <c r="BRS861" s="72"/>
      <c r="BRT861" s="72"/>
      <c r="BRU861" s="71"/>
      <c r="BRV861" s="71"/>
      <c r="BRW861" s="71"/>
      <c r="BRX861" s="71"/>
      <c r="BRY861" s="71"/>
      <c r="BRZ861" s="71"/>
      <c r="BSA861" s="71"/>
      <c r="BSB861" s="72"/>
      <c r="BSC861" s="72"/>
      <c r="BSD861" s="72"/>
      <c r="BSE861" s="72"/>
      <c r="BSF861" s="72"/>
      <c r="BSG861" s="72"/>
      <c r="BSH861" s="72"/>
      <c r="BSI861" s="72"/>
      <c r="BSJ861" s="72"/>
      <c r="BSK861" s="71"/>
      <c r="BSL861" s="71"/>
      <c r="BSM861" s="71"/>
      <c r="BSN861" s="71"/>
      <c r="BSO861" s="71"/>
      <c r="BSP861" s="71"/>
      <c r="BSQ861" s="71"/>
      <c r="BSR861" s="72"/>
      <c r="BSS861" s="72"/>
      <c r="BST861" s="72"/>
      <c r="BSU861" s="72"/>
      <c r="BSV861" s="72"/>
      <c r="BSW861" s="72"/>
      <c r="BSX861" s="72"/>
      <c r="BSY861" s="72"/>
      <c r="BSZ861" s="72"/>
      <c r="BTA861" s="71"/>
      <c r="BTB861" s="71"/>
      <c r="BTC861" s="71"/>
      <c r="BTD861" s="71"/>
      <c r="BTE861" s="71"/>
      <c r="BTF861" s="71"/>
      <c r="BTG861" s="71"/>
      <c r="BTH861" s="72"/>
      <c r="BTI861" s="72"/>
      <c r="BTJ861" s="72"/>
      <c r="BTK861" s="72"/>
      <c r="BTL861" s="72"/>
      <c r="BTM861" s="72"/>
      <c r="BTN861" s="72"/>
      <c r="BTO861" s="72"/>
      <c r="BTP861" s="72"/>
      <c r="BTQ861" s="71"/>
      <c r="BTR861" s="71"/>
      <c r="BTS861" s="71"/>
      <c r="BTT861" s="71"/>
      <c r="BTU861" s="71"/>
      <c r="BTV861" s="71"/>
      <c r="BTW861" s="71"/>
      <c r="BTX861" s="72"/>
      <c r="BTY861" s="72"/>
      <c r="BTZ861" s="72"/>
      <c r="BUA861" s="72"/>
      <c r="BUB861" s="72"/>
      <c r="BUC861" s="72"/>
      <c r="BUD861" s="72"/>
      <c r="BUE861" s="72"/>
      <c r="BUF861" s="72"/>
      <c r="BUG861" s="71"/>
      <c r="BUH861" s="71"/>
      <c r="BUI861" s="71"/>
      <c r="BUJ861" s="71"/>
      <c r="BUK861" s="71"/>
      <c r="BUL861" s="71"/>
      <c r="BUM861" s="71"/>
      <c r="BUN861" s="72"/>
      <c r="BUO861" s="72"/>
      <c r="BUP861" s="72"/>
      <c r="BUQ861" s="72"/>
      <c r="BUR861" s="72"/>
      <c r="BUS861" s="72"/>
      <c r="BUT861" s="72"/>
      <c r="BUU861" s="72"/>
      <c r="BUV861" s="72"/>
      <c r="BUW861" s="71"/>
      <c r="BUX861" s="71"/>
      <c r="BUY861" s="71"/>
      <c r="BUZ861" s="71"/>
      <c r="BVA861" s="71"/>
      <c r="BVB861" s="71"/>
      <c r="BVC861" s="71"/>
      <c r="BVD861" s="72"/>
      <c r="BVE861" s="72"/>
      <c r="BVF861" s="72"/>
      <c r="BVG861" s="72"/>
      <c r="BVH861" s="72"/>
      <c r="BVI861" s="72"/>
      <c r="BVJ861" s="72"/>
      <c r="BVK861" s="72"/>
      <c r="BVL861" s="72"/>
      <c r="BVM861" s="71"/>
      <c r="BVN861" s="71"/>
      <c r="BVO861" s="71"/>
      <c r="BVP861" s="71"/>
      <c r="BVQ861" s="71"/>
      <c r="BVR861" s="71"/>
      <c r="BVS861" s="71"/>
      <c r="BVT861" s="72"/>
      <c r="BVU861" s="72"/>
      <c r="BVV861" s="72"/>
      <c r="BVW861" s="72"/>
      <c r="BVX861" s="72"/>
      <c r="BVY861" s="72"/>
      <c r="BVZ861" s="72"/>
      <c r="BWA861" s="72"/>
      <c r="BWB861" s="72"/>
      <c r="BWC861" s="71"/>
      <c r="BWD861" s="71"/>
      <c r="BWE861" s="71"/>
      <c r="BWF861" s="71"/>
      <c r="BWG861" s="71"/>
      <c r="BWH861" s="71"/>
      <c r="BWI861" s="71"/>
      <c r="BWJ861" s="72"/>
      <c r="BWK861" s="72"/>
      <c r="BWL861" s="72"/>
      <c r="BWM861" s="72"/>
      <c r="BWN861" s="72"/>
      <c r="BWO861" s="72"/>
      <c r="BWP861" s="72"/>
      <c r="BWQ861" s="72"/>
      <c r="BWR861" s="72"/>
      <c r="BWS861" s="71"/>
      <c r="BWT861" s="71"/>
      <c r="BWU861" s="71"/>
      <c r="BWV861" s="71"/>
      <c r="BWW861" s="71"/>
      <c r="BWX861" s="71"/>
      <c r="BWY861" s="71"/>
      <c r="BWZ861" s="72"/>
      <c r="BXA861" s="72"/>
      <c r="BXB861" s="72"/>
      <c r="BXC861" s="72"/>
      <c r="BXD861" s="72"/>
      <c r="BXE861" s="72"/>
      <c r="BXF861" s="72"/>
      <c r="BXG861" s="72"/>
      <c r="BXH861" s="72"/>
      <c r="BXI861" s="71"/>
      <c r="BXJ861" s="71"/>
      <c r="BXK861" s="71"/>
      <c r="BXL861" s="71"/>
      <c r="BXM861" s="71"/>
      <c r="BXN861" s="71"/>
      <c r="BXO861" s="71"/>
      <c r="BXP861" s="72"/>
      <c r="BXQ861" s="72"/>
      <c r="BXR861" s="72"/>
      <c r="BXS861" s="72"/>
      <c r="BXT861" s="72"/>
      <c r="BXU861" s="72"/>
      <c r="BXV861" s="72"/>
      <c r="BXW861" s="72"/>
      <c r="BXX861" s="72"/>
      <c r="BXY861" s="71"/>
      <c r="BXZ861" s="71"/>
      <c r="BYA861" s="71"/>
      <c r="BYB861" s="71"/>
      <c r="BYC861" s="71"/>
      <c r="BYD861" s="71"/>
      <c r="BYE861" s="71"/>
      <c r="BYF861" s="72"/>
      <c r="BYG861" s="72"/>
      <c r="BYH861" s="72"/>
      <c r="BYI861" s="72"/>
      <c r="BYJ861" s="72"/>
      <c r="BYK861" s="72"/>
      <c r="BYL861" s="72"/>
      <c r="BYM861" s="72"/>
      <c r="BYN861" s="72"/>
      <c r="BYO861" s="71"/>
      <c r="BYP861" s="71"/>
      <c r="BYQ861" s="71"/>
      <c r="BYR861" s="71"/>
      <c r="BYS861" s="71"/>
      <c r="BYT861" s="71"/>
      <c r="BYU861" s="71"/>
      <c r="BYV861" s="72"/>
      <c r="BYW861" s="72"/>
      <c r="BYX861" s="72"/>
      <c r="BYY861" s="72"/>
      <c r="BYZ861" s="72"/>
      <c r="BZA861" s="72"/>
      <c r="BZB861" s="72"/>
      <c r="BZC861" s="72"/>
      <c r="BZD861" s="72"/>
      <c r="BZE861" s="71"/>
      <c r="BZF861" s="71"/>
      <c r="BZG861" s="71"/>
      <c r="BZH861" s="71"/>
      <c r="BZI861" s="71"/>
      <c r="BZJ861" s="71"/>
      <c r="BZK861" s="71"/>
      <c r="BZL861" s="72"/>
      <c r="BZM861" s="72"/>
      <c r="BZN861" s="72"/>
      <c r="BZO861" s="72"/>
      <c r="BZP861" s="72"/>
      <c r="BZQ861" s="72"/>
      <c r="BZR861" s="72"/>
      <c r="BZS861" s="72"/>
      <c r="BZT861" s="72"/>
      <c r="BZU861" s="71"/>
      <c r="BZV861" s="71"/>
      <c r="BZW861" s="71"/>
      <c r="BZX861" s="71"/>
      <c r="BZY861" s="71"/>
      <c r="BZZ861" s="71"/>
      <c r="CAA861" s="71"/>
      <c r="CAB861" s="72"/>
      <c r="CAC861" s="72"/>
      <c r="CAD861" s="72"/>
      <c r="CAE861" s="72"/>
      <c r="CAF861" s="72"/>
      <c r="CAG861" s="72"/>
      <c r="CAH861" s="72"/>
      <c r="CAI861" s="72"/>
      <c r="CAJ861" s="72"/>
      <c r="CAK861" s="71"/>
      <c r="CAL861" s="71"/>
      <c r="CAM861" s="71"/>
      <c r="CAN861" s="71"/>
      <c r="CAO861" s="71"/>
      <c r="CAP861" s="71"/>
      <c r="CAQ861" s="71"/>
      <c r="CAR861" s="72"/>
      <c r="CAS861" s="72"/>
      <c r="CAT861" s="72"/>
      <c r="CAU861" s="72"/>
      <c r="CAV861" s="72"/>
      <c r="CAW861" s="72"/>
      <c r="CAX861" s="72"/>
      <c r="CAY861" s="72"/>
      <c r="CAZ861" s="72"/>
      <c r="CBA861" s="71"/>
      <c r="CBB861" s="71"/>
      <c r="CBC861" s="71"/>
      <c r="CBD861" s="71"/>
      <c r="CBE861" s="71"/>
      <c r="CBF861" s="71"/>
      <c r="CBG861" s="71"/>
      <c r="CBH861" s="72"/>
      <c r="CBI861" s="72"/>
      <c r="CBJ861" s="72"/>
      <c r="CBK861" s="72"/>
      <c r="CBL861" s="72"/>
      <c r="CBM861" s="72"/>
      <c r="CBN861" s="72"/>
      <c r="CBO861" s="72"/>
      <c r="CBP861" s="72"/>
      <c r="CBQ861" s="71"/>
      <c r="CBR861" s="71"/>
      <c r="CBS861" s="71"/>
      <c r="CBT861" s="71"/>
      <c r="CBU861" s="71"/>
      <c r="CBV861" s="71"/>
      <c r="CBW861" s="71"/>
      <c r="CBX861" s="72"/>
      <c r="CBY861" s="72"/>
      <c r="CBZ861" s="72"/>
      <c r="CCA861" s="72"/>
      <c r="CCB861" s="72"/>
      <c r="CCC861" s="72"/>
      <c r="CCD861" s="72"/>
      <c r="CCE861" s="72"/>
      <c r="CCF861" s="72"/>
      <c r="CCG861" s="71"/>
      <c r="CCH861" s="71"/>
      <c r="CCI861" s="71"/>
      <c r="CCJ861" s="71"/>
      <c r="CCK861" s="71"/>
      <c r="CCL861" s="71"/>
      <c r="CCM861" s="71"/>
      <c r="CCN861" s="72"/>
      <c r="CCO861" s="72"/>
      <c r="CCP861" s="72"/>
      <c r="CCQ861" s="72"/>
      <c r="CCR861" s="72"/>
      <c r="CCS861" s="72"/>
      <c r="CCT861" s="72"/>
      <c r="CCU861" s="72"/>
      <c r="CCV861" s="72"/>
      <c r="CCW861" s="71"/>
      <c r="CCX861" s="71"/>
      <c r="CCY861" s="71"/>
      <c r="CCZ861" s="71"/>
      <c r="CDA861" s="71"/>
      <c r="CDB861" s="71"/>
      <c r="CDC861" s="71"/>
      <c r="CDD861" s="72"/>
      <c r="CDE861" s="72"/>
      <c r="CDF861" s="72"/>
      <c r="CDG861" s="72"/>
      <c r="CDH861" s="72"/>
      <c r="CDI861" s="72"/>
      <c r="CDJ861" s="72"/>
      <c r="CDK861" s="72"/>
      <c r="CDL861" s="72"/>
      <c r="CDM861" s="71"/>
      <c r="CDN861" s="71"/>
      <c r="CDO861" s="71"/>
      <c r="CDP861" s="71"/>
      <c r="CDQ861" s="71"/>
      <c r="CDR861" s="71"/>
      <c r="CDS861" s="71"/>
      <c r="CDT861" s="72"/>
      <c r="CDU861" s="72"/>
      <c r="CDV861" s="72"/>
      <c r="CDW861" s="72"/>
      <c r="CDX861" s="72"/>
      <c r="CDY861" s="72"/>
      <c r="CDZ861" s="72"/>
      <c r="CEA861" s="72"/>
      <c r="CEB861" s="72"/>
      <c r="CEC861" s="71"/>
      <c r="CED861" s="71"/>
      <c r="CEE861" s="71"/>
      <c r="CEF861" s="71"/>
      <c r="CEG861" s="71"/>
      <c r="CEH861" s="71"/>
      <c r="CEI861" s="71"/>
      <c r="CEJ861" s="72"/>
      <c r="CEK861" s="72"/>
      <c r="CEL861" s="72"/>
      <c r="CEM861" s="72"/>
      <c r="CEN861" s="72"/>
      <c r="CEO861" s="72"/>
      <c r="CEP861" s="72"/>
      <c r="CEQ861" s="72"/>
      <c r="CER861" s="72"/>
      <c r="CES861" s="71"/>
      <c r="CET861" s="71"/>
      <c r="CEU861" s="71"/>
      <c r="CEV861" s="71"/>
      <c r="CEW861" s="71"/>
      <c r="CEX861" s="71"/>
      <c r="CEY861" s="71"/>
      <c r="CEZ861" s="72"/>
      <c r="CFA861" s="72"/>
      <c r="CFB861" s="72"/>
      <c r="CFC861" s="72"/>
      <c r="CFD861" s="72"/>
      <c r="CFE861" s="72"/>
      <c r="CFF861" s="72"/>
      <c r="CFG861" s="72"/>
      <c r="CFH861" s="72"/>
      <c r="CFI861" s="71"/>
      <c r="CFJ861" s="71"/>
      <c r="CFK861" s="71"/>
      <c r="CFL861" s="71"/>
      <c r="CFM861" s="71"/>
      <c r="CFN861" s="71"/>
      <c r="CFO861" s="71"/>
      <c r="CFP861" s="72"/>
      <c r="CFQ861" s="72"/>
      <c r="CFR861" s="72"/>
      <c r="CFS861" s="72"/>
      <c r="CFT861" s="72"/>
      <c r="CFU861" s="72"/>
      <c r="CFV861" s="72"/>
      <c r="CFW861" s="72"/>
      <c r="CFX861" s="72"/>
      <c r="CFY861" s="71"/>
      <c r="CFZ861" s="71"/>
      <c r="CGA861" s="71"/>
      <c r="CGB861" s="71"/>
      <c r="CGC861" s="71"/>
      <c r="CGD861" s="71"/>
      <c r="CGE861" s="71"/>
      <c r="CGF861" s="72"/>
      <c r="CGG861" s="72"/>
      <c r="CGH861" s="72"/>
      <c r="CGI861" s="72"/>
      <c r="CGJ861" s="72"/>
      <c r="CGK861" s="72"/>
      <c r="CGL861" s="72"/>
      <c r="CGM861" s="72"/>
      <c r="CGN861" s="72"/>
      <c r="CGO861" s="71"/>
      <c r="CGP861" s="71"/>
      <c r="CGQ861" s="71"/>
      <c r="CGR861" s="71"/>
      <c r="CGS861" s="71"/>
      <c r="CGT861" s="71"/>
      <c r="CGU861" s="71"/>
      <c r="CGV861" s="72"/>
      <c r="CGW861" s="72"/>
      <c r="CGX861" s="72"/>
      <c r="CGY861" s="72"/>
      <c r="CGZ861" s="72"/>
      <c r="CHA861" s="72"/>
      <c r="CHB861" s="72"/>
      <c r="CHC861" s="72"/>
      <c r="CHD861" s="72"/>
      <c r="CHE861" s="71"/>
      <c r="CHF861" s="71"/>
      <c r="CHG861" s="71"/>
      <c r="CHH861" s="71"/>
      <c r="CHI861" s="71"/>
      <c r="CHJ861" s="71"/>
      <c r="CHK861" s="71"/>
      <c r="CHL861" s="72"/>
      <c r="CHM861" s="72"/>
      <c r="CHN861" s="72"/>
      <c r="CHO861" s="72"/>
      <c r="CHP861" s="72"/>
      <c r="CHQ861" s="72"/>
      <c r="CHR861" s="72"/>
      <c r="CHS861" s="72"/>
      <c r="CHT861" s="72"/>
      <c r="CHU861" s="71"/>
      <c r="CHV861" s="71"/>
      <c r="CHW861" s="71"/>
      <c r="CHX861" s="71"/>
      <c r="CHY861" s="71"/>
      <c r="CHZ861" s="71"/>
      <c r="CIA861" s="71"/>
      <c r="CIB861" s="72"/>
      <c r="CIC861" s="72"/>
      <c r="CID861" s="72"/>
      <c r="CIE861" s="72"/>
      <c r="CIF861" s="72"/>
      <c r="CIG861" s="72"/>
      <c r="CIH861" s="72"/>
      <c r="CII861" s="72"/>
      <c r="CIJ861" s="72"/>
      <c r="CIK861" s="71"/>
      <c r="CIL861" s="71"/>
      <c r="CIM861" s="71"/>
      <c r="CIN861" s="71"/>
      <c r="CIO861" s="71"/>
      <c r="CIP861" s="71"/>
      <c r="CIQ861" s="71"/>
      <c r="CIR861" s="72"/>
      <c r="CIS861" s="72"/>
      <c r="CIT861" s="72"/>
      <c r="CIU861" s="72"/>
      <c r="CIV861" s="72"/>
      <c r="CIW861" s="72"/>
      <c r="CIX861" s="72"/>
      <c r="CIY861" s="72"/>
      <c r="CIZ861" s="72"/>
      <c r="CJA861" s="71"/>
      <c r="CJB861" s="71"/>
      <c r="CJC861" s="71"/>
      <c r="CJD861" s="71"/>
      <c r="CJE861" s="71"/>
      <c r="CJF861" s="71"/>
      <c r="CJG861" s="71"/>
      <c r="CJH861" s="72"/>
      <c r="CJI861" s="72"/>
      <c r="CJJ861" s="72"/>
      <c r="CJK861" s="72"/>
      <c r="CJL861" s="72"/>
      <c r="CJM861" s="72"/>
      <c r="CJN861" s="72"/>
      <c r="CJO861" s="72"/>
      <c r="CJP861" s="72"/>
      <c r="CJQ861" s="71"/>
      <c r="CJR861" s="71"/>
      <c r="CJS861" s="71"/>
      <c r="CJT861" s="71"/>
      <c r="CJU861" s="71"/>
      <c r="CJV861" s="71"/>
      <c r="CJW861" s="71"/>
      <c r="CJX861" s="72"/>
      <c r="CJY861" s="72"/>
      <c r="CJZ861" s="72"/>
      <c r="CKA861" s="72"/>
      <c r="CKB861" s="72"/>
      <c r="CKC861" s="72"/>
      <c r="CKD861" s="72"/>
      <c r="CKE861" s="72"/>
      <c r="CKF861" s="72"/>
      <c r="CKG861" s="71"/>
      <c r="CKH861" s="71"/>
      <c r="CKI861" s="71"/>
      <c r="CKJ861" s="71"/>
      <c r="CKK861" s="71"/>
      <c r="CKL861" s="71"/>
      <c r="CKM861" s="71"/>
      <c r="CKN861" s="72"/>
      <c r="CKO861" s="72"/>
      <c r="CKP861" s="72"/>
      <c r="CKQ861" s="72"/>
      <c r="CKR861" s="72"/>
      <c r="CKS861" s="72"/>
      <c r="CKT861" s="72"/>
      <c r="CKU861" s="72"/>
      <c r="CKV861" s="72"/>
      <c r="CKW861" s="71"/>
      <c r="CKX861" s="71"/>
      <c r="CKY861" s="71"/>
      <c r="CKZ861" s="71"/>
      <c r="CLA861" s="71"/>
      <c r="CLB861" s="71"/>
      <c r="CLC861" s="71"/>
      <c r="CLD861" s="72"/>
      <c r="CLE861" s="72"/>
      <c r="CLF861" s="72"/>
      <c r="CLG861" s="72"/>
      <c r="CLH861" s="72"/>
      <c r="CLI861" s="72"/>
      <c r="CLJ861" s="72"/>
      <c r="CLK861" s="72"/>
      <c r="CLL861" s="72"/>
      <c r="CLM861" s="71"/>
      <c r="CLN861" s="71"/>
      <c r="CLO861" s="71"/>
      <c r="CLP861" s="71"/>
      <c r="CLQ861" s="71"/>
      <c r="CLR861" s="71"/>
      <c r="CLS861" s="71"/>
      <c r="CLT861" s="72"/>
      <c r="CLU861" s="72"/>
      <c r="CLV861" s="72"/>
      <c r="CLW861" s="72"/>
      <c r="CLX861" s="72"/>
      <c r="CLY861" s="72"/>
      <c r="CLZ861" s="72"/>
      <c r="CMA861" s="72"/>
      <c r="CMB861" s="72"/>
      <c r="CMC861" s="71"/>
      <c r="CMD861" s="71"/>
      <c r="CME861" s="71"/>
      <c r="CMF861" s="71"/>
      <c r="CMG861" s="71"/>
      <c r="CMH861" s="71"/>
      <c r="CMI861" s="71"/>
      <c r="CMJ861" s="72"/>
      <c r="CMK861" s="72"/>
      <c r="CML861" s="72"/>
      <c r="CMM861" s="72"/>
      <c r="CMN861" s="72"/>
      <c r="CMO861" s="72"/>
      <c r="CMP861" s="72"/>
      <c r="CMQ861" s="72"/>
      <c r="CMR861" s="72"/>
      <c r="CMS861" s="71"/>
      <c r="CMT861" s="71"/>
      <c r="CMU861" s="71"/>
      <c r="CMV861" s="71"/>
      <c r="CMW861" s="71"/>
      <c r="CMX861" s="71"/>
      <c r="CMY861" s="71"/>
      <c r="CMZ861" s="72"/>
      <c r="CNA861" s="72"/>
      <c r="CNB861" s="72"/>
      <c r="CNC861" s="72"/>
      <c r="CND861" s="72"/>
      <c r="CNE861" s="72"/>
      <c r="CNF861" s="72"/>
      <c r="CNG861" s="72"/>
      <c r="CNH861" s="72"/>
      <c r="CNI861" s="71"/>
      <c r="CNJ861" s="71"/>
      <c r="CNK861" s="71"/>
      <c r="CNL861" s="71"/>
      <c r="CNM861" s="71"/>
      <c r="CNN861" s="71"/>
      <c r="CNO861" s="71"/>
      <c r="CNP861" s="72"/>
      <c r="CNQ861" s="72"/>
      <c r="CNR861" s="72"/>
      <c r="CNS861" s="72"/>
      <c r="CNT861" s="72"/>
      <c r="CNU861" s="72"/>
      <c r="CNV861" s="72"/>
      <c r="CNW861" s="72"/>
      <c r="CNX861" s="72"/>
      <c r="CNY861" s="71"/>
      <c r="CNZ861" s="71"/>
      <c r="COA861" s="71"/>
      <c r="COB861" s="71"/>
      <c r="COC861" s="71"/>
      <c r="COD861" s="71"/>
      <c r="COE861" s="71"/>
      <c r="COF861" s="72"/>
      <c r="COG861" s="72"/>
      <c r="COH861" s="72"/>
      <c r="COI861" s="72"/>
      <c r="COJ861" s="72"/>
      <c r="COK861" s="72"/>
      <c r="COL861" s="72"/>
      <c r="COM861" s="72"/>
      <c r="CON861" s="72"/>
      <c r="COO861" s="71"/>
      <c r="COP861" s="71"/>
      <c r="COQ861" s="71"/>
      <c r="COR861" s="71"/>
      <c r="COS861" s="71"/>
      <c r="COT861" s="71"/>
      <c r="COU861" s="71"/>
      <c r="COV861" s="72"/>
      <c r="COW861" s="72"/>
      <c r="COX861" s="72"/>
      <c r="COY861" s="72"/>
      <c r="COZ861" s="72"/>
      <c r="CPA861" s="72"/>
      <c r="CPB861" s="72"/>
      <c r="CPC861" s="72"/>
      <c r="CPD861" s="72"/>
      <c r="CPE861" s="71"/>
      <c r="CPF861" s="71"/>
      <c r="CPG861" s="71"/>
      <c r="CPH861" s="71"/>
      <c r="CPI861" s="71"/>
      <c r="CPJ861" s="71"/>
      <c r="CPK861" s="71"/>
      <c r="CPL861" s="72"/>
      <c r="CPM861" s="72"/>
      <c r="CPN861" s="72"/>
      <c r="CPO861" s="72"/>
      <c r="CPP861" s="72"/>
      <c r="CPQ861" s="72"/>
      <c r="CPR861" s="72"/>
      <c r="CPS861" s="72"/>
      <c r="CPT861" s="72"/>
      <c r="CPU861" s="71"/>
      <c r="CPV861" s="71"/>
      <c r="CPW861" s="71"/>
      <c r="CPX861" s="71"/>
      <c r="CPY861" s="71"/>
      <c r="CPZ861" s="71"/>
      <c r="CQA861" s="71"/>
      <c r="CQB861" s="72"/>
      <c r="CQC861" s="72"/>
      <c r="CQD861" s="72"/>
      <c r="CQE861" s="72"/>
      <c r="CQF861" s="72"/>
      <c r="CQG861" s="72"/>
      <c r="CQH861" s="72"/>
      <c r="CQI861" s="72"/>
      <c r="CQJ861" s="72"/>
      <c r="CQK861" s="71"/>
      <c r="CQL861" s="71"/>
      <c r="CQM861" s="71"/>
      <c r="CQN861" s="71"/>
      <c r="CQO861" s="71"/>
      <c r="CQP861" s="71"/>
      <c r="CQQ861" s="71"/>
      <c r="CQR861" s="72"/>
      <c r="CQS861" s="72"/>
      <c r="CQT861" s="72"/>
      <c r="CQU861" s="72"/>
      <c r="CQV861" s="72"/>
      <c r="CQW861" s="72"/>
      <c r="CQX861" s="72"/>
      <c r="CQY861" s="72"/>
      <c r="CQZ861" s="72"/>
      <c r="CRA861" s="71"/>
      <c r="CRB861" s="71"/>
      <c r="CRC861" s="71"/>
      <c r="CRD861" s="71"/>
      <c r="CRE861" s="71"/>
      <c r="CRF861" s="71"/>
      <c r="CRG861" s="71"/>
      <c r="CRH861" s="72"/>
      <c r="CRI861" s="72"/>
      <c r="CRJ861" s="72"/>
      <c r="CRK861" s="72"/>
      <c r="CRL861" s="72"/>
      <c r="CRM861" s="72"/>
      <c r="CRN861" s="72"/>
      <c r="CRO861" s="72"/>
      <c r="CRP861" s="72"/>
      <c r="CRQ861" s="71"/>
      <c r="CRR861" s="71"/>
      <c r="CRS861" s="71"/>
      <c r="CRT861" s="71"/>
      <c r="CRU861" s="71"/>
      <c r="CRV861" s="71"/>
      <c r="CRW861" s="71"/>
      <c r="CRX861" s="72"/>
      <c r="CRY861" s="72"/>
      <c r="CRZ861" s="72"/>
      <c r="CSA861" s="72"/>
      <c r="CSB861" s="72"/>
      <c r="CSC861" s="72"/>
      <c r="CSD861" s="72"/>
      <c r="CSE861" s="72"/>
      <c r="CSF861" s="72"/>
      <c r="CSG861" s="71"/>
      <c r="CSH861" s="71"/>
      <c r="CSI861" s="71"/>
      <c r="CSJ861" s="71"/>
      <c r="CSK861" s="71"/>
      <c r="CSL861" s="71"/>
      <c r="CSM861" s="71"/>
      <c r="CSN861" s="72"/>
      <c r="CSO861" s="72"/>
      <c r="CSP861" s="72"/>
      <c r="CSQ861" s="72"/>
      <c r="CSR861" s="72"/>
      <c r="CSS861" s="72"/>
      <c r="CST861" s="72"/>
      <c r="CSU861" s="72"/>
      <c r="CSV861" s="72"/>
      <c r="CSW861" s="71"/>
      <c r="CSX861" s="71"/>
      <c r="CSY861" s="71"/>
      <c r="CSZ861" s="71"/>
      <c r="CTA861" s="71"/>
      <c r="CTB861" s="71"/>
      <c r="CTC861" s="71"/>
      <c r="CTD861" s="72"/>
      <c r="CTE861" s="72"/>
      <c r="CTF861" s="72"/>
      <c r="CTG861" s="72"/>
      <c r="CTH861" s="72"/>
      <c r="CTI861" s="72"/>
      <c r="CTJ861" s="72"/>
      <c r="CTK861" s="72"/>
      <c r="CTL861" s="72"/>
      <c r="CTM861" s="71"/>
      <c r="CTN861" s="71"/>
      <c r="CTO861" s="71"/>
      <c r="CTP861" s="71"/>
      <c r="CTQ861" s="71"/>
      <c r="CTR861" s="71"/>
      <c r="CTS861" s="71"/>
      <c r="CTT861" s="72"/>
      <c r="CTU861" s="72"/>
      <c r="CTV861" s="72"/>
      <c r="CTW861" s="72"/>
      <c r="CTX861" s="72"/>
      <c r="CTY861" s="72"/>
      <c r="CTZ861" s="72"/>
      <c r="CUA861" s="72"/>
      <c r="CUB861" s="72"/>
      <c r="CUC861" s="71"/>
      <c r="CUD861" s="71"/>
      <c r="CUE861" s="71"/>
      <c r="CUF861" s="71"/>
      <c r="CUG861" s="71"/>
      <c r="CUH861" s="71"/>
      <c r="CUI861" s="71"/>
      <c r="CUJ861" s="72"/>
      <c r="CUK861" s="72"/>
      <c r="CUL861" s="72"/>
      <c r="CUM861" s="72"/>
      <c r="CUN861" s="72"/>
      <c r="CUO861" s="72"/>
      <c r="CUP861" s="72"/>
      <c r="CUQ861" s="72"/>
      <c r="CUR861" s="72"/>
      <c r="CUS861" s="71"/>
      <c r="CUT861" s="71"/>
      <c r="CUU861" s="71"/>
      <c r="CUV861" s="71"/>
      <c r="CUW861" s="71"/>
      <c r="CUX861" s="71"/>
      <c r="CUY861" s="71"/>
      <c r="CUZ861" s="72"/>
      <c r="CVA861" s="72"/>
      <c r="CVB861" s="72"/>
      <c r="CVC861" s="72"/>
      <c r="CVD861" s="72"/>
      <c r="CVE861" s="72"/>
      <c r="CVF861" s="72"/>
      <c r="CVG861" s="72"/>
      <c r="CVH861" s="72"/>
      <c r="CVI861" s="71"/>
      <c r="CVJ861" s="71"/>
      <c r="CVK861" s="71"/>
      <c r="CVL861" s="71"/>
      <c r="CVM861" s="71"/>
      <c r="CVN861" s="71"/>
      <c r="CVO861" s="71"/>
      <c r="CVP861" s="72"/>
      <c r="CVQ861" s="72"/>
      <c r="CVR861" s="72"/>
      <c r="CVS861" s="72"/>
      <c r="CVT861" s="72"/>
      <c r="CVU861" s="72"/>
      <c r="CVV861" s="72"/>
      <c r="CVW861" s="72"/>
      <c r="CVX861" s="72"/>
      <c r="CVY861" s="71"/>
      <c r="CVZ861" s="71"/>
      <c r="CWA861" s="71"/>
      <c r="CWB861" s="71"/>
      <c r="CWC861" s="71"/>
      <c r="CWD861" s="71"/>
      <c r="CWE861" s="71"/>
      <c r="CWF861" s="72"/>
      <c r="CWG861" s="72"/>
      <c r="CWH861" s="72"/>
      <c r="CWI861" s="72"/>
      <c r="CWJ861" s="72"/>
      <c r="CWK861" s="72"/>
      <c r="CWL861" s="72"/>
      <c r="CWM861" s="72"/>
      <c r="CWN861" s="72"/>
      <c r="CWO861" s="71"/>
      <c r="CWP861" s="71"/>
      <c r="CWQ861" s="71"/>
      <c r="CWR861" s="71"/>
      <c r="CWS861" s="71"/>
      <c r="CWT861" s="71"/>
      <c r="CWU861" s="71"/>
      <c r="CWV861" s="72"/>
      <c r="CWW861" s="72"/>
      <c r="CWX861" s="72"/>
      <c r="CWY861" s="72"/>
      <c r="CWZ861" s="72"/>
      <c r="CXA861" s="72"/>
      <c r="CXB861" s="72"/>
      <c r="CXC861" s="72"/>
      <c r="CXD861" s="72"/>
      <c r="CXE861" s="71"/>
      <c r="CXF861" s="71"/>
      <c r="CXG861" s="71"/>
      <c r="CXH861" s="71"/>
      <c r="CXI861" s="71"/>
      <c r="CXJ861" s="71"/>
      <c r="CXK861" s="71"/>
      <c r="CXL861" s="72"/>
      <c r="CXM861" s="72"/>
      <c r="CXN861" s="72"/>
      <c r="CXO861" s="72"/>
      <c r="CXP861" s="72"/>
      <c r="CXQ861" s="72"/>
      <c r="CXR861" s="72"/>
      <c r="CXS861" s="72"/>
      <c r="CXT861" s="72"/>
      <c r="CXU861" s="71"/>
      <c r="CXV861" s="71"/>
      <c r="CXW861" s="71"/>
      <c r="CXX861" s="71"/>
      <c r="CXY861" s="71"/>
      <c r="CXZ861" s="71"/>
      <c r="CYA861" s="71"/>
      <c r="CYB861" s="72"/>
      <c r="CYC861" s="72"/>
      <c r="CYD861" s="72"/>
      <c r="CYE861" s="72"/>
      <c r="CYF861" s="72"/>
      <c r="CYG861" s="72"/>
      <c r="CYH861" s="72"/>
      <c r="CYI861" s="72"/>
      <c r="CYJ861" s="72"/>
      <c r="CYK861" s="71"/>
      <c r="CYL861" s="71"/>
      <c r="CYM861" s="71"/>
      <c r="CYN861" s="71"/>
      <c r="CYO861" s="71"/>
      <c r="CYP861" s="71"/>
      <c r="CYQ861" s="71"/>
      <c r="CYR861" s="72"/>
      <c r="CYS861" s="72"/>
      <c r="CYT861" s="72"/>
      <c r="CYU861" s="72"/>
      <c r="CYV861" s="72"/>
      <c r="CYW861" s="72"/>
      <c r="CYX861" s="72"/>
      <c r="CYY861" s="72"/>
      <c r="CYZ861" s="72"/>
      <c r="CZA861" s="71"/>
      <c r="CZB861" s="71"/>
      <c r="CZC861" s="71"/>
      <c r="CZD861" s="71"/>
      <c r="CZE861" s="71"/>
      <c r="CZF861" s="71"/>
      <c r="CZG861" s="71"/>
      <c r="CZH861" s="72"/>
      <c r="CZI861" s="72"/>
      <c r="CZJ861" s="72"/>
      <c r="CZK861" s="72"/>
      <c r="CZL861" s="72"/>
      <c r="CZM861" s="72"/>
      <c r="CZN861" s="72"/>
      <c r="CZO861" s="72"/>
      <c r="CZP861" s="72"/>
      <c r="CZQ861" s="71"/>
      <c r="CZR861" s="71"/>
      <c r="CZS861" s="71"/>
      <c r="CZT861" s="71"/>
      <c r="CZU861" s="71"/>
      <c r="CZV861" s="71"/>
      <c r="CZW861" s="71"/>
      <c r="CZX861" s="72"/>
      <c r="CZY861" s="72"/>
      <c r="CZZ861" s="72"/>
      <c r="DAA861" s="72"/>
      <c r="DAB861" s="72"/>
      <c r="DAC861" s="72"/>
      <c r="DAD861" s="72"/>
      <c r="DAE861" s="72"/>
      <c r="DAF861" s="72"/>
      <c r="DAG861" s="71"/>
      <c r="DAH861" s="71"/>
      <c r="DAI861" s="71"/>
      <c r="DAJ861" s="71"/>
      <c r="DAK861" s="71"/>
      <c r="DAL861" s="71"/>
      <c r="DAM861" s="71"/>
      <c r="DAN861" s="72"/>
      <c r="DAO861" s="72"/>
      <c r="DAP861" s="72"/>
      <c r="DAQ861" s="72"/>
      <c r="DAR861" s="72"/>
      <c r="DAS861" s="72"/>
      <c r="DAT861" s="72"/>
      <c r="DAU861" s="72"/>
      <c r="DAV861" s="72"/>
      <c r="DAW861" s="71"/>
      <c r="DAX861" s="71"/>
      <c r="DAY861" s="71"/>
      <c r="DAZ861" s="71"/>
      <c r="DBA861" s="71"/>
      <c r="DBB861" s="71"/>
      <c r="DBC861" s="71"/>
      <c r="DBD861" s="72"/>
      <c r="DBE861" s="72"/>
      <c r="DBF861" s="72"/>
      <c r="DBG861" s="72"/>
      <c r="DBH861" s="72"/>
      <c r="DBI861" s="72"/>
      <c r="DBJ861" s="72"/>
      <c r="DBK861" s="72"/>
      <c r="DBL861" s="72"/>
      <c r="DBM861" s="71"/>
      <c r="DBN861" s="71"/>
      <c r="DBO861" s="71"/>
      <c r="DBP861" s="71"/>
      <c r="DBQ861" s="71"/>
      <c r="DBR861" s="71"/>
      <c r="DBS861" s="71"/>
      <c r="DBT861" s="72"/>
      <c r="DBU861" s="72"/>
      <c r="DBV861" s="72"/>
      <c r="DBW861" s="72"/>
      <c r="DBX861" s="72"/>
      <c r="DBY861" s="72"/>
      <c r="DBZ861" s="72"/>
      <c r="DCA861" s="72"/>
      <c r="DCB861" s="72"/>
      <c r="DCC861" s="71"/>
      <c r="DCD861" s="71"/>
      <c r="DCE861" s="71"/>
      <c r="DCF861" s="71"/>
      <c r="DCG861" s="71"/>
      <c r="DCH861" s="71"/>
      <c r="DCI861" s="71"/>
      <c r="DCJ861" s="72"/>
      <c r="DCK861" s="72"/>
      <c r="DCL861" s="72"/>
      <c r="DCM861" s="72"/>
      <c r="DCN861" s="72"/>
      <c r="DCO861" s="72"/>
      <c r="DCP861" s="72"/>
      <c r="DCQ861" s="72"/>
      <c r="DCR861" s="72"/>
      <c r="DCS861" s="71"/>
      <c r="DCT861" s="71"/>
      <c r="DCU861" s="71"/>
      <c r="DCV861" s="71"/>
      <c r="DCW861" s="71"/>
      <c r="DCX861" s="71"/>
      <c r="DCY861" s="71"/>
      <c r="DCZ861" s="72"/>
      <c r="DDA861" s="72"/>
      <c r="DDB861" s="72"/>
      <c r="DDC861" s="72"/>
      <c r="DDD861" s="72"/>
      <c r="DDE861" s="72"/>
      <c r="DDF861" s="72"/>
      <c r="DDG861" s="72"/>
      <c r="DDH861" s="72"/>
      <c r="DDI861" s="71"/>
      <c r="DDJ861" s="71"/>
      <c r="DDK861" s="71"/>
      <c r="DDL861" s="71"/>
      <c r="DDM861" s="71"/>
      <c r="DDN861" s="71"/>
      <c r="DDO861" s="71"/>
      <c r="DDP861" s="72"/>
      <c r="DDQ861" s="72"/>
      <c r="DDR861" s="72"/>
      <c r="DDS861" s="72"/>
      <c r="DDT861" s="72"/>
      <c r="DDU861" s="72"/>
      <c r="DDV861" s="72"/>
      <c r="DDW861" s="72"/>
      <c r="DDX861" s="72"/>
      <c r="DDY861" s="71"/>
      <c r="DDZ861" s="71"/>
      <c r="DEA861" s="71"/>
      <c r="DEB861" s="71"/>
      <c r="DEC861" s="71"/>
      <c r="DED861" s="71"/>
      <c r="DEE861" s="71"/>
      <c r="DEF861" s="72"/>
      <c r="DEG861" s="72"/>
      <c r="DEH861" s="72"/>
      <c r="DEI861" s="72"/>
      <c r="DEJ861" s="72"/>
      <c r="DEK861" s="72"/>
      <c r="DEL861" s="72"/>
      <c r="DEM861" s="72"/>
      <c r="DEN861" s="72"/>
      <c r="DEO861" s="71"/>
      <c r="DEP861" s="71"/>
      <c r="DEQ861" s="71"/>
      <c r="DER861" s="71"/>
      <c r="DES861" s="71"/>
      <c r="DET861" s="71"/>
      <c r="DEU861" s="71"/>
      <c r="DEV861" s="72"/>
      <c r="DEW861" s="72"/>
      <c r="DEX861" s="72"/>
      <c r="DEY861" s="72"/>
      <c r="DEZ861" s="72"/>
      <c r="DFA861" s="72"/>
      <c r="DFB861" s="72"/>
      <c r="DFC861" s="72"/>
      <c r="DFD861" s="72"/>
      <c r="DFE861" s="71"/>
      <c r="DFF861" s="71"/>
      <c r="DFG861" s="71"/>
      <c r="DFH861" s="71"/>
      <c r="DFI861" s="71"/>
      <c r="DFJ861" s="71"/>
      <c r="DFK861" s="71"/>
      <c r="DFL861" s="72"/>
      <c r="DFM861" s="72"/>
      <c r="DFN861" s="72"/>
      <c r="DFO861" s="72"/>
      <c r="DFP861" s="72"/>
      <c r="DFQ861" s="72"/>
      <c r="DFR861" s="72"/>
      <c r="DFS861" s="72"/>
      <c r="DFT861" s="72"/>
      <c r="DFU861" s="71"/>
      <c r="DFV861" s="71"/>
      <c r="DFW861" s="71"/>
      <c r="DFX861" s="71"/>
      <c r="DFY861" s="71"/>
      <c r="DFZ861" s="71"/>
      <c r="DGA861" s="71"/>
      <c r="DGB861" s="72"/>
      <c r="DGC861" s="72"/>
      <c r="DGD861" s="72"/>
      <c r="DGE861" s="72"/>
      <c r="DGF861" s="72"/>
      <c r="DGG861" s="72"/>
      <c r="DGH861" s="72"/>
      <c r="DGI861" s="72"/>
      <c r="DGJ861" s="72"/>
      <c r="DGK861" s="71"/>
      <c r="DGL861" s="71"/>
      <c r="DGM861" s="71"/>
      <c r="DGN861" s="71"/>
      <c r="DGO861" s="71"/>
      <c r="DGP861" s="71"/>
      <c r="DGQ861" s="71"/>
      <c r="DGR861" s="72"/>
      <c r="DGS861" s="72"/>
      <c r="DGT861" s="72"/>
      <c r="DGU861" s="72"/>
      <c r="DGV861" s="72"/>
      <c r="DGW861" s="72"/>
      <c r="DGX861" s="72"/>
      <c r="DGY861" s="72"/>
      <c r="DGZ861" s="72"/>
      <c r="DHA861" s="71"/>
      <c r="DHB861" s="71"/>
      <c r="DHC861" s="71"/>
      <c r="DHD861" s="71"/>
      <c r="DHE861" s="71"/>
      <c r="DHF861" s="71"/>
      <c r="DHG861" s="71"/>
      <c r="DHH861" s="72"/>
      <c r="DHI861" s="72"/>
      <c r="DHJ861" s="72"/>
      <c r="DHK861" s="72"/>
      <c r="DHL861" s="72"/>
      <c r="DHM861" s="72"/>
      <c r="DHN861" s="72"/>
      <c r="DHO861" s="72"/>
      <c r="DHP861" s="72"/>
      <c r="DHQ861" s="71"/>
      <c r="DHR861" s="71"/>
      <c r="DHS861" s="71"/>
      <c r="DHT861" s="71"/>
      <c r="DHU861" s="71"/>
      <c r="DHV861" s="71"/>
      <c r="DHW861" s="71"/>
      <c r="DHX861" s="72"/>
      <c r="DHY861" s="72"/>
      <c r="DHZ861" s="72"/>
      <c r="DIA861" s="72"/>
      <c r="DIB861" s="72"/>
      <c r="DIC861" s="72"/>
      <c r="DID861" s="72"/>
      <c r="DIE861" s="72"/>
      <c r="DIF861" s="72"/>
      <c r="DIG861" s="71"/>
      <c r="DIH861" s="71"/>
      <c r="DII861" s="71"/>
      <c r="DIJ861" s="71"/>
      <c r="DIK861" s="71"/>
      <c r="DIL861" s="71"/>
      <c r="DIM861" s="71"/>
      <c r="DIN861" s="72"/>
      <c r="DIO861" s="72"/>
      <c r="DIP861" s="72"/>
      <c r="DIQ861" s="72"/>
      <c r="DIR861" s="72"/>
      <c r="DIS861" s="72"/>
      <c r="DIT861" s="72"/>
      <c r="DIU861" s="72"/>
      <c r="DIV861" s="72"/>
      <c r="DIW861" s="71"/>
      <c r="DIX861" s="71"/>
      <c r="DIY861" s="71"/>
      <c r="DIZ861" s="71"/>
      <c r="DJA861" s="71"/>
      <c r="DJB861" s="71"/>
      <c r="DJC861" s="71"/>
      <c r="DJD861" s="72"/>
      <c r="DJE861" s="72"/>
      <c r="DJF861" s="72"/>
      <c r="DJG861" s="72"/>
      <c r="DJH861" s="72"/>
      <c r="DJI861" s="72"/>
      <c r="DJJ861" s="72"/>
      <c r="DJK861" s="72"/>
      <c r="DJL861" s="72"/>
      <c r="DJM861" s="71"/>
      <c r="DJN861" s="71"/>
      <c r="DJO861" s="71"/>
      <c r="DJP861" s="71"/>
      <c r="DJQ861" s="71"/>
      <c r="DJR861" s="71"/>
      <c r="DJS861" s="71"/>
      <c r="DJT861" s="72"/>
      <c r="DJU861" s="72"/>
      <c r="DJV861" s="72"/>
      <c r="DJW861" s="72"/>
      <c r="DJX861" s="72"/>
      <c r="DJY861" s="72"/>
      <c r="DJZ861" s="72"/>
      <c r="DKA861" s="72"/>
      <c r="DKB861" s="72"/>
      <c r="DKC861" s="71"/>
      <c r="DKD861" s="71"/>
      <c r="DKE861" s="71"/>
      <c r="DKF861" s="71"/>
      <c r="DKG861" s="71"/>
      <c r="DKH861" s="71"/>
      <c r="DKI861" s="71"/>
      <c r="DKJ861" s="72"/>
      <c r="DKK861" s="72"/>
      <c r="DKL861" s="72"/>
      <c r="DKM861" s="72"/>
      <c r="DKN861" s="72"/>
      <c r="DKO861" s="72"/>
      <c r="DKP861" s="72"/>
      <c r="DKQ861" s="72"/>
      <c r="DKR861" s="72"/>
      <c r="DKS861" s="71"/>
      <c r="DKT861" s="71"/>
      <c r="DKU861" s="71"/>
      <c r="DKV861" s="71"/>
      <c r="DKW861" s="71"/>
      <c r="DKX861" s="71"/>
      <c r="DKY861" s="71"/>
      <c r="DKZ861" s="72"/>
      <c r="DLA861" s="72"/>
      <c r="DLB861" s="72"/>
      <c r="DLC861" s="72"/>
      <c r="DLD861" s="72"/>
      <c r="DLE861" s="72"/>
      <c r="DLF861" s="72"/>
      <c r="DLG861" s="72"/>
      <c r="DLH861" s="72"/>
      <c r="DLI861" s="71"/>
      <c r="DLJ861" s="71"/>
      <c r="DLK861" s="71"/>
      <c r="DLL861" s="71"/>
      <c r="DLM861" s="71"/>
      <c r="DLN861" s="71"/>
      <c r="DLO861" s="71"/>
      <c r="DLP861" s="72"/>
      <c r="DLQ861" s="72"/>
      <c r="DLR861" s="72"/>
      <c r="DLS861" s="72"/>
      <c r="DLT861" s="72"/>
      <c r="DLU861" s="72"/>
      <c r="DLV861" s="72"/>
      <c r="DLW861" s="72"/>
      <c r="DLX861" s="72"/>
      <c r="DLY861" s="71"/>
      <c r="DLZ861" s="71"/>
      <c r="DMA861" s="71"/>
      <c r="DMB861" s="71"/>
      <c r="DMC861" s="71"/>
      <c r="DMD861" s="71"/>
      <c r="DME861" s="71"/>
      <c r="DMF861" s="72"/>
      <c r="DMG861" s="72"/>
      <c r="DMH861" s="72"/>
      <c r="DMI861" s="72"/>
      <c r="DMJ861" s="72"/>
      <c r="DMK861" s="72"/>
      <c r="DML861" s="72"/>
      <c r="DMM861" s="72"/>
      <c r="DMN861" s="72"/>
      <c r="DMO861" s="71"/>
      <c r="DMP861" s="71"/>
      <c r="DMQ861" s="71"/>
      <c r="DMR861" s="71"/>
      <c r="DMS861" s="71"/>
      <c r="DMT861" s="71"/>
      <c r="DMU861" s="71"/>
      <c r="DMV861" s="72"/>
      <c r="DMW861" s="72"/>
      <c r="DMX861" s="72"/>
      <c r="DMY861" s="72"/>
      <c r="DMZ861" s="72"/>
      <c r="DNA861" s="72"/>
      <c r="DNB861" s="72"/>
      <c r="DNC861" s="72"/>
      <c r="DND861" s="72"/>
      <c r="DNE861" s="71"/>
      <c r="DNF861" s="71"/>
      <c r="DNG861" s="71"/>
      <c r="DNH861" s="71"/>
      <c r="DNI861" s="71"/>
      <c r="DNJ861" s="71"/>
      <c r="DNK861" s="71"/>
      <c r="DNL861" s="72"/>
      <c r="DNM861" s="72"/>
      <c r="DNN861" s="72"/>
      <c r="DNO861" s="72"/>
      <c r="DNP861" s="72"/>
      <c r="DNQ861" s="72"/>
      <c r="DNR861" s="72"/>
      <c r="DNS861" s="72"/>
      <c r="DNT861" s="72"/>
      <c r="DNU861" s="71"/>
      <c r="DNV861" s="71"/>
      <c r="DNW861" s="71"/>
      <c r="DNX861" s="71"/>
      <c r="DNY861" s="71"/>
      <c r="DNZ861" s="71"/>
      <c r="DOA861" s="71"/>
      <c r="DOB861" s="72"/>
      <c r="DOC861" s="72"/>
      <c r="DOD861" s="72"/>
      <c r="DOE861" s="72"/>
      <c r="DOF861" s="72"/>
      <c r="DOG861" s="72"/>
      <c r="DOH861" s="72"/>
      <c r="DOI861" s="72"/>
      <c r="DOJ861" s="72"/>
      <c r="DOK861" s="71"/>
      <c r="DOL861" s="71"/>
      <c r="DOM861" s="71"/>
      <c r="DON861" s="71"/>
      <c r="DOO861" s="71"/>
      <c r="DOP861" s="71"/>
      <c r="DOQ861" s="71"/>
      <c r="DOR861" s="72"/>
      <c r="DOS861" s="72"/>
      <c r="DOT861" s="72"/>
      <c r="DOU861" s="72"/>
      <c r="DOV861" s="72"/>
      <c r="DOW861" s="72"/>
      <c r="DOX861" s="72"/>
      <c r="DOY861" s="72"/>
      <c r="DOZ861" s="72"/>
      <c r="DPA861" s="71"/>
      <c r="DPB861" s="71"/>
      <c r="DPC861" s="71"/>
      <c r="DPD861" s="71"/>
      <c r="DPE861" s="71"/>
      <c r="DPF861" s="71"/>
      <c r="DPG861" s="71"/>
      <c r="DPH861" s="72"/>
      <c r="DPI861" s="72"/>
      <c r="DPJ861" s="72"/>
      <c r="DPK861" s="72"/>
      <c r="DPL861" s="72"/>
      <c r="DPM861" s="72"/>
      <c r="DPN861" s="72"/>
      <c r="DPO861" s="72"/>
      <c r="DPP861" s="72"/>
      <c r="DPQ861" s="71"/>
      <c r="DPR861" s="71"/>
      <c r="DPS861" s="71"/>
      <c r="DPT861" s="71"/>
      <c r="DPU861" s="71"/>
      <c r="DPV861" s="71"/>
      <c r="DPW861" s="71"/>
      <c r="DPX861" s="72"/>
      <c r="DPY861" s="72"/>
      <c r="DPZ861" s="72"/>
      <c r="DQA861" s="72"/>
      <c r="DQB861" s="72"/>
      <c r="DQC861" s="72"/>
      <c r="DQD861" s="72"/>
      <c r="DQE861" s="72"/>
      <c r="DQF861" s="72"/>
      <c r="DQG861" s="71"/>
      <c r="DQH861" s="71"/>
      <c r="DQI861" s="71"/>
      <c r="DQJ861" s="71"/>
      <c r="DQK861" s="71"/>
      <c r="DQL861" s="71"/>
      <c r="DQM861" s="71"/>
      <c r="DQN861" s="72"/>
      <c r="DQO861" s="72"/>
      <c r="DQP861" s="72"/>
      <c r="DQQ861" s="72"/>
      <c r="DQR861" s="72"/>
      <c r="DQS861" s="72"/>
      <c r="DQT861" s="72"/>
      <c r="DQU861" s="72"/>
      <c r="DQV861" s="72"/>
      <c r="DQW861" s="71"/>
      <c r="DQX861" s="71"/>
      <c r="DQY861" s="71"/>
      <c r="DQZ861" s="71"/>
      <c r="DRA861" s="71"/>
      <c r="DRB861" s="71"/>
      <c r="DRC861" s="71"/>
      <c r="DRD861" s="72"/>
      <c r="DRE861" s="72"/>
      <c r="DRF861" s="72"/>
      <c r="DRG861" s="72"/>
      <c r="DRH861" s="72"/>
      <c r="DRI861" s="72"/>
      <c r="DRJ861" s="72"/>
      <c r="DRK861" s="72"/>
      <c r="DRL861" s="72"/>
      <c r="DRM861" s="71"/>
      <c r="DRN861" s="71"/>
      <c r="DRO861" s="71"/>
      <c r="DRP861" s="71"/>
      <c r="DRQ861" s="71"/>
      <c r="DRR861" s="71"/>
      <c r="DRS861" s="71"/>
      <c r="DRT861" s="72"/>
      <c r="DRU861" s="72"/>
      <c r="DRV861" s="72"/>
      <c r="DRW861" s="72"/>
      <c r="DRX861" s="72"/>
      <c r="DRY861" s="72"/>
      <c r="DRZ861" s="72"/>
      <c r="DSA861" s="72"/>
      <c r="DSB861" s="72"/>
      <c r="DSC861" s="71"/>
      <c r="DSD861" s="71"/>
      <c r="DSE861" s="71"/>
      <c r="DSF861" s="71"/>
      <c r="DSG861" s="71"/>
      <c r="DSH861" s="71"/>
      <c r="DSI861" s="71"/>
      <c r="DSJ861" s="72"/>
      <c r="DSK861" s="72"/>
      <c r="DSL861" s="72"/>
      <c r="DSM861" s="72"/>
      <c r="DSN861" s="72"/>
      <c r="DSO861" s="72"/>
      <c r="DSP861" s="72"/>
      <c r="DSQ861" s="72"/>
      <c r="DSR861" s="72"/>
      <c r="DSS861" s="71"/>
      <c r="DST861" s="71"/>
      <c r="DSU861" s="71"/>
      <c r="DSV861" s="71"/>
      <c r="DSW861" s="71"/>
      <c r="DSX861" s="71"/>
      <c r="DSY861" s="71"/>
      <c r="DSZ861" s="72"/>
      <c r="DTA861" s="72"/>
      <c r="DTB861" s="72"/>
      <c r="DTC861" s="72"/>
      <c r="DTD861" s="72"/>
      <c r="DTE861" s="72"/>
      <c r="DTF861" s="72"/>
      <c r="DTG861" s="72"/>
      <c r="DTH861" s="72"/>
      <c r="DTI861" s="71"/>
      <c r="DTJ861" s="71"/>
      <c r="DTK861" s="71"/>
      <c r="DTL861" s="71"/>
      <c r="DTM861" s="71"/>
      <c r="DTN861" s="71"/>
      <c r="DTO861" s="71"/>
      <c r="DTP861" s="72"/>
      <c r="DTQ861" s="72"/>
      <c r="DTR861" s="72"/>
      <c r="DTS861" s="72"/>
      <c r="DTT861" s="72"/>
      <c r="DTU861" s="72"/>
      <c r="DTV861" s="72"/>
      <c r="DTW861" s="72"/>
      <c r="DTX861" s="72"/>
      <c r="DTY861" s="71"/>
      <c r="DTZ861" s="71"/>
      <c r="DUA861" s="71"/>
      <c r="DUB861" s="71"/>
      <c r="DUC861" s="71"/>
      <c r="DUD861" s="71"/>
      <c r="DUE861" s="71"/>
      <c r="DUF861" s="72"/>
      <c r="DUG861" s="72"/>
      <c r="DUH861" s="72"/>
      <c r="DUI861" s="72"/>
      <c r="DUJ861" s="72"/>
      <c r="DUK861" s="72"/>
      <c r="DUL861" s="72"/>
      <c r="DUM861" s="72"/>
      <c r="DUN861" s="72"/>
      <c r="DUO861" s="71"/>
      <c r="DUP861" s="71"/>
      <c r="DUQ861" s="71"/>
      <c r="DUR861" s="71"/>
      <c r="DUS861" s="71"/>
      <c r="DUT861" s="71"/>
      <c r="DUU861" s="71"/>
      <c r="DUV861" s="72"/>
      <c r="DUW861" s="72"/>
      <c r="DUX861" s="72"/>
      <c r="DUY861" s="72"/>
      <c r="DUZ861" s="72"/>
      <c r="DVA861" s="72"/>
      <c r="DVB861" s="72"/>
      <c r="DVC861" s="72"/>
      <c r="DVD861" s="72"/>
      <c r="DVE861" s="71"/>
      <c r="DVF861" s="71"/>
      <c r="DVG861" s="71"/>
      <c r="DVH861" s="71"/>
      <c r="DVI861" s="71"/>
      <c r="DVJ861" s="71"/>
      <c r="DVK861" s="71"/>
      <c r="DVL861" s="72"/>
      <c r="DVM861" s="72"/>
      <c r="DVN861" s="72"/>
      <c r="DVO861" s="72"/>
      <c r="DVP861" s="72"/>
      <c r="DVQ861" s="72"/>
      <c r="DVR861" s="72"/>
      <c r="DVS861" s="72"/>
      <c r="DVT861" s="72"/>
      <c r="DVU861" s="71"/>
      <c r="DVV861" s="71"/>
      <c r="DVW861" s="71"/>
      <c r="DVX861" s="71"/>
      <c r="DVY861" s="71"/>
      <c r="DVZ861" s="71"/>
      <c r="DWA861" s="71"/>
      <c r="DWB861" s="72"/>
      <c r="DWC861" s="72"/>
      <c r="DWD861" s="72"/>
      <c r="DWE861" s="72"/>
      <c r="DWF861" s="72"/>
      <c r="DWG861" s="72"/>
      <c r="DWH861" s="72"/>
      <c r="DWI861" s="72"/>
      <c r="DWJ861" s="72"/>
      <c r="DWK861" s="71"/>
      <c r="DWL861" s="71"/>
      <c r="DWM861" s="71"/>
      <c r="DWN861" s="71"/>
      <c r="DWO861" s="71"/>
      <c r="DWP861" s="71"/>
      <c r="DWQ861" s="71"/>
      <c r="DWR861" s="72"/>
      <c r="DWS861" s="72"/>
      <c r="DWT861" s="72"/>
      <c r="DWU861" s="72"/>
      <c r="DWV861" s="72"/>
      <c r="DWW861" s="72"/>
      <c r="DWX861" s="72"/>
      <c r="DWY861" s="72"/>
      <c r="DWZ861" s="72"/>
      <c r="DXA861" s="71"/>
      <c r="DXB861" s="71"/>
      <c r="DXC861" s="71"/>
      <c r="DXD861" s="71"/>
      <c r="DXE861" s="71"/>
      <c r="DXF861" s="71"/>
      <c r="DXG861" s="71"/>
      <c r="DXH861" s="72"/>
      <c r="DXI861" s="72"/>
      <c r="DXJ861" s="72"/>
      <c r="DXK861" s="72"/>
      <c r="DXL861" s="72"/>
      <c r="DXM861" s="72"/>
      <c r="DXN861" s="72"/>
      <c r="DXO861" s="72"/>
      <c r="DXP861" s="72"/>
      <c r="DXQ861" s="71"/>
      <c r="DXR861" s="71"/>
      <c r="DXS861" s="71"/>
      <c r="DXT861" s="71"/>
      <c r="DXU861" s="71"/>
      <c r="DXV861" s="71"/>
      <c r="DXW861" s="71"/>
      <c r="DXX861" s="72"/>
      <c r="DXY861" s="72"/>
      <c r="DXZ861" s="72"/>
      <c r="DYA861" s="72"/>
      <c r="DYB861" s="72"/>
      <c r="DYC861" s="72"/>
      <c r="DYD861" s="72"/>
      <c r="DYE861" s="72"/>
      <c r="DYF861" s="72"/>
      <c r="DYG861" s="71"/>
      <c r="DYH861" s="71"/>
      <c r="DYI861" s="71"/>
      <c r="DYJ861" s="71"/>
      <c r="DYK861" s="71"/>
      <c r="DYL861" s="71"/>
      <c r="DYM861" s="71"/>
      <c r="DYN861" s="72"/>
      <c r="DYO861" s="72"/>
      <c r="DYP861" s="72"/>
      <c r="DYQ861" s="72"/>
      <c r="DYR861" s="72"/>
      <c r="DYS861" s="72"/>
      <c r="DYT861" s="72"/>
      <c r="DYU861" s="72"/>
      <c r="DYV861" s="72"/>
      <c r="DYW861" s="71"/>
      <c r="DYX861" s="71"/>
      <c r="DYY861" s="71"/>
      <c r="DYZ861" s="71"/>
      <c r="DZA861" s="71"/>
      <c r="DZB861" s="71"/>
      <c r="DZC861" s="71"/>
      <c r="DZD861" s="72"/>
      <c r="DZE861" s="72"/>
      <c r="DZF861" s="72"/>
      <c r="DZG861" s="72"/>
      <c r="DZH861" s="72"/>
      <c r="DZI861" s="72"/>
      <c r="DZJ861" s="72"/>
      <c r="DZK861" s="72"/>
      <c r="DZL861" s="72"/>
      <c r="DZM861" s="71"/>
      <c r="DZN861" s="71"/>
      <c r="DZO861" s="71"/>
      <c r="DZP861" s="71"/>
      <c r="DZQ861" s="71"/>
      <c r="DZR861" s="71"/>
      <c r="DZS861" s="71"/>
      <c r="DZT861" s="72"/>
      <c r="DZU861" s="72"/>
      <c r="DZV861" s="72"/>
      <c r="DZW861" s="72"/>
      <c r="DZX861" s="72"/>
      <c r="DZY861" s="72"/>
      <c r="DZZ861" s="72"/>
      <c r="EAA861" s="72"/>
      <c r="EAB861" s="72"/>
      <c r="EAC861" s="71"/>
      <c r="EAD861" s="71"/>
      <c r="EAE861" s="71"/>
      <c r="EAF861" s="71"/>
      <c r="EAG861" s="71"/>
      <c r="EAH861" s="71"/>
      <c r="EAI861" s="71"/>
      <c r="EAJ861" s="72"/>
      <c r="EAK861" s="72"/>
      <c r="EAL861" s="72"/>
      <c r="EAM861" s="72"/>
      <c r="EAN861" s="72"/>
      <c r="EAO861" s="72"/>
      <c r="EAP861" s="72"/>
      <c r="EAQ861" s="72"/>
      <c r="EAR861" s="72"/>
      <c r="EAS861" s="71"/>
      <c r="EAT861" s="71"/>
      <c r="EAU861" s="71"/>
      <c r="EAV861" s="71"/>
      <c r="EAW861" s="71"/>
      <c r="EAX861" s="71"/>
      <c r="EAY861" s="71"/>
      <c r="EAZ861" s="72"/>
      <c r="EBA861" s="72"/>
      <c r="EBB861" s="72"/>
      <c r="EBC861" s="72"/>
      <c r="EBD861" s="72"/>
      <c r="EBE861" s="72"/>
      <c r="EBF861" s="72"/>
      <c r="EBG861" s="72"/>
      <c r="EBH861" s="72"/>
      <c r="EBI861" s="71"/>
      <c r="EBJ861" s="71"/>
      <c r="EBK861" s="71"/>
      <c r="EBL861" s="71"/>
      <c r="EBM861" s="71"/>
      <c r="EBN861" s="71"/>
      <c r="EBO861" s="71"/>
      <c r="EBP861" s="72"/>
      <c r="EBQ861" s="72"/>
      <c r="EBR861" s="72"/>
      <c r="EBS861" s="72"/>
      <c r="EBT861" s="72"/>
      <c r="EBU861" s="72"/>
      <c r="EBV861" s="72"/>
      <c r="EBW861" s="72"/>
      <c r="EBX861" s="72"/>
      <c r="EBY861" s="71"/>
      <c r="EBZ861" s="71"/>
      <c r="ECA861" s="71"/>
      <c r="ECB861" s="71"/>
      <c r="ECC861" s="71"/>
      <c r="ECD861" s="71"/>
      <c r="ECE861" s="71"/>
      <c r="ECF861" s="72"/>
      <c r="ECG861" s="72"/>
      <c r="ECH861" s="72"/>
      <c r="ECI861" s="72"/>
      <c r="ECJ861" s="72"/>
      <c r="ECK861" s="72"/>
      <c r="ECL861" s="72"/>
      <c r="ECM861" s="72"/>
      <c r="ECN861" s="72"/>
      <c r="ECO861" s="71"/>
      <c r="ECP861" s="71"/>
      <c r="ECQ861" s="71"/>
      <c r="ECR861" s="71"/>
      <c r="ECS861" s="71"/>
      <c r="ECT861" s="71"/>
      <c r="ECU861" s="71"/>
      <c r="ECV861" s="72"/>
      <c r="ECW861" s="72"/>
      <c r="ECX861" s="72"/>
      <c r="ECY861" s="72"/>
      <c r="ECZ861" s="72"/>
      <c r="EDA861" s="72"/>
      <c r="EDB861" s="72"/>
      <c r="EDC861" s="72"/>
      <c r="EDD861" s="72"/>
      <c r="EDE861" s="71"/>
      <c r="EDF861" s="71"/>
      <c r="EDG861" s="71"/>
      <c r="EDH861" s="71"/>
      <c r="EDI861" s="71"/>
      <c r="EDJ861" s="71"/>
      <c r="EDK861" s="71"/>
      <c r="EDL861" s="72"/>
      <c r="EDM861" s="72"/>
      <c r="EDN861" s="72"/>
      <c r="EDO861" s="72"/>
      <c r="EDP861" s="72"/>
      <c r="EDQ861" s="72"/>
      <c r="EDR861" s="72"/>
      <c r="EDS861" s="72"/>
      <c r="EDT861" s="72"/>
      <c r="EDU861" s="71"/>
      <c r="EDV861" s="71"/>
      <c r="EDW861" s="71"/>
      <c r="EDX861" s="71"/>
      <c r="EDY861" s="71"/>
      <c r="EDZ861" s="71"/>
      <c r="EEA861" s="71"/>
      <c r="EEB861" s="72"/>
      <c r="EEC861" s="72"/>
      <c r="EED861" s="72"/>
      <c r="EEE861" s="72"/>
      <c r="EEF861" s="72"/>
      <c r="EEG861" s="72"/>
      <c r="EEH861" s="72"/>
      <c r="EEI861" s="72"/>
      <c r="EEJ861" s="72"/>
      <c r="EEK861" s="71"/>
      <c r="EEL861" s="71"/>
      <c r="EEM861" s="71"/>
      <c r="EEN861" s="71"/>
      <c r="EEO861" s="71"/>
      <c r="EEP861" s="71"/>
      <c r="EEQ861" s="71"/>
      <c r="EER861" s="72"/>
      <c r="EES861" s="72"/>
      <c r="EET861" s="72"/>
      <c r="EEU861" s="72"/>
      <c r="EEV861" s="72"/>
      <c r="EEW861" s="72"/>
      <c r="EEX861" s="72"/>
      <c r="EEY861" s="72"/>
      <c r="EEZ861" s="72"/>
      <c r="EFA861" s="71"/>
      <c r="EFB861" s="71"/>
      <c r="EFC861" s="71"/>
      <c r="EFD861" s="71"/>
      <c r="EFE861" s="71"/>
      <c r="EFF861" s="71"/>
      <c r="EFG861" s="71"/>
      <c r="EFH861" s="72"/>
      <c r="EFI861" s="72"/>
      <c r="EFJ861" s="72"/>
      <c r="EFK861" s="72"/>
      <c r="EFL861" s="72"/>
      <c r="EFM861" s="72"/>
      <c r="EFN861" s="72"/>
      <c r="EFO861" s="72"/>
      <c r="EFP861" s="72"/>
      <c r="EFQ861" s="71"/>
      <c r="EFR861" s="71"/>
      <c r="EFS861" s="71"/>
      <c r="EFT861" s="71"/>
      <c r="EFU861" s="71"/>
      <c r="EFV861" s="71"/>
      <c r="EFW861" s="71"/>
      <c r="EFX861" s="72"/>
      <c r="EFY861" s="72"/>
      <c r="EFZ861" s="72"/>
      <c r="EGA861" s="72"/>
      <c r="EGB861" s="72"/>
      <c r="EGC861" s="72"/>
      <c r="EGD861" s="72"/>
      <c r="EGE861" s="72"/>
      <c r="EGF861" s="72"/>
      <c r="EGG861" s="71"/>
      <c r="EGH861" s="71"/>
      <c r="EGI861" s="71"/>
      <c r="EGJ861" s="71"/>
      <c r="EGK861" s="71"/>
      <c r="EGL861" s="71"/>
      <c r="EGM861" s="71"/>
      <c r="EGN861" s="72"/>
      <c r="EGO861" s="72"/>
      <c r="EGP861" s="72"/>
      <c r="EGQ861" s="72"/>
      <c r="EGR861" s="72"/>
      <c r="EGS861" s="72"/>
      <c r="EGT861" s="72"/>
      <c r="EGU861" s="72"/>
      <c r="EGV861" s="72"/>
      <c r="EGW861" s="71"/>
      <c r="EGX861" s="71"/>
      <c r="EGY861" s="71"/>
      <c r="EGZ861" s="71"/>
      <c r="EHA861" s="71"/>
      <c r="EHB861" s="71"/>
      <c r="EHC861" s="71"/>
      <c r="EHD861" s="72"/>
      <c r="EHE861" s="72"/>
      <c r="EHF861" s="72"/>
      <c r="EHG861" s="72"/>
      <c r="EHH861" s="72"/>
      <c r="EHI861" s="72"/>
      <c r="EHJ861" s="72"/>
      <c r="EHK861" s="72"/>
      <c r="EHL861" s="72"/>
      <c r="EHM861" s="71"/>
      <c r="EHN861" s="71"/>
      <c r="EHO861" s="71"/>
      <c r="EHP861" s="71"/>
      <c r="EHQ861" s="71"/>
      <c r="EHR861" s="71"/>
      <c r="EHS861" s="71"/>
      <c r="EHT861" s="72"/>
      <c r="EHU861" s="72"/>
      <c r="EHV861" s="72"/>
      <c r="EHW861" s="72"/>
      <c r="EHX861" s="72"/>
      <c r="EHY861" s="72"/>
      <c r="EHZ861" s="72"/>
      <c r="EIA861" s="72"/>
      <c r="EIB861" s="72"/>
      <c r="EIC861" s="71"/>
      <c r="EID861" s="71"/>
      <c r="EIE861" s="71"/>
      <c r="EIF861" s="71"/>
      <c r="EIG861" s="71"/>
      <c r="EIH861" s="71"/>
      <c r="EII861" s="71"/>
      <c r="EIJ861" s="72"/>
      <c r="EIK861" s="72"/>
      <c r="EIL861" s="72"/>
      <c r="EIM861" s="72"/>
      <c r="EIN861" s="72"/>
      <c r="EIO861" s="72"/>
      <c r="EIP861" s="72"/>
      <c r="EIQ861" s="72"/>
      <c r="EIR861" s="72"/>
      <c r="EIS861" s="71"/>
      <c r="EIT861" s="71"/>
      <c r="EIU861" s="71"/>
      <c r="EIV861" s="71"/>
      <c r="EIW861" s="71"/>
      <c r="EIX861" s="71"/>
      <c r="EIY861" s="71"/>
      <c r="EIZ861" s="72"/>
      <c r="EJA861" s="72"/>
      <c r="EJB861" s="72"/>
      <c r="EJC861" s="72"/>
      <c r="EJD861" s="72"/>
      <c r="EJE861" s="72"/>
      <c r="EJF861" s="72"/>
      <c r="EJG861" s="72"/>
      <c r="EJH861" s="72"/>
      <c r="EJI861" s="71"/>
      <c r="EJJ861" s="71"/>
      <c r="EJK861" s="71"/>
      <c r="EJL861" s="71"/>
      <c r="EJM861" s="71"/>
      <c r="EJN861" s="71"/>
      <c r="EJO861" s="71"/>
      <c r="EJP861" s="72"/>
      <c r="EJQ861" s="72"/>
      <c r="EJR861" s="72"/>
      <c r="EJS861" s="72"/>
      <c r="EJT861" s="72"/>
      <c r="EJU861" s="72"/>
      <c r="EJV861" s="72"/>
      <c r="EJW861" s="72"/>
      <c r="EJX861" s="72"/>
      <c r="EJY861" s="71"/>
      <c r="EJZ861" s="71"/>
      <c r="EKA861" s="71"/>
      <c r="EKB861" s="71"/>
      <c r="EKC861" s="71"/>
      <c r="EKD861" s="71"/>
      <c r="EKE861" s="71"/>
      <c r="EKF861" s="72"/>
      <c r="EKG861" s="72"/>
      <c r="EKH861" s="72"/>
      <c r="EKI861" s="72"/>
      <c r="EKJ861" s="72"/>
      <c r="EKK861" s="72"/>
      <c r="EKL861" s="72"/>
      <c r="EKM861" s="72"/>
      <c r="EKN861" s="72"/>
      <c r="EKO861" s="71"/>
      <c r="EKP861" s="71"/>
      <c r="EKQ861" s="71"/>
      <c r="EKR861" s="71"/>
      <c r="EKS861" s="71"/>
      <c r="EKT861" s="71"/>
      <c r="EKU861" s="71"/>
      <c r="EKV861" s="72"/>
      <c r="EKW861" s="72"/>
      <c r="EKX861" s="72"/>
      <c r="EKY861" s="72"/>
      <c r="EKZ861" s="72"/>
      <c r="ELA861" s="72"/>
      <c r="ELB861" s="72"/>
      <c r="ELC861" s="72"/>
      <c r="ELD861" s="72"/>
      <c r="ELE861" s="71"/>
      <c r="ELF861" s="71"/>
      <c r="ELG861" s="71"/>
      <c r="ELH861" s="71"/>
      <c r="ELI861" s="71"/>
      <c r="ELJ861" s="71"/>
      <c r="ELK861" s="71"/>
      <c r="ELL861" s="72"/>
      <c r="ELM861" s="72"/>
      <c r="ELN861" s="72"/>
      <c r="ELO861" s="72"/>
      <c r="ELP861" s="72"/>
      <c r="ELQ861" s="72"/>
      <c r="ELR861" s="72"/>
      <c r="ELS861" s="72"/>
      <c r="ELT861" s="72"/>
      <c r="ELU861" s="71"/>
      <c r="ELV861" s="71"/>
      <c r="ELW861" s="71"/>
      <c r="ELX861" s="71"/>
      <c r="ELY861" s="71"/>
      <c r="ELZ861" s="71"/>
      <c r="EMA861" s="71"/>
      <c r="EMB861" s="72"/>
      <c r="EMC861" s="72"/>
      <c r="EMD861" s="72"/>
      <c r="EME861" s="72"/>
      <c r="EMF861" s="72"/>
      <c r="EMG861" s="72"/>
      <c r="EMH861" s="72"/>
      <c r="EMI861" s="72"/>
      <c r="EMJ861" s="72"/>
      <c r="EMK861" s="71"/>
      <c r="EML861" s="71"/>
      <c r="EMM861" s="71"/>
      <c r="EMN861" s="71"/>
      <c r="EMO861" s="71"/>
      <c r="EMP861" s="71"/>
      <c r="EMQ861" s="71"/>
      <c r="EMR861" s="72"/>
      <c r="EMS861" s="72"/>
      <c r="EMT861" s="72"/>
      <c r="EMU861" s="72"/>
      <c r="EMV861" s="72"/>
      <c r="EMW861" s="72"/>
      <c r="EMX861" s="72"/>
      <c r="EMY861" s="72"/>
      <c r="EMZ861" s="72"/>
      <c r="ENA861" s="71"/>
      <c r="ENB861" s="71"/>
      <c r="ENC861" s="71"/>
      <c r="END861" s="71"/>
      <c r="ENE861" s="71"/>
      <c r="ENF861" s="71"/>
      <c r="ENG861" s="71"/>
      <c r="ENH861" s="72"/>
      <c r="ENI861" s="72"/>
      <c r="ENJ861" s="72"/>
      <c r="ENK861" s="72"/>
      <c r="ENL861" s="72"/>
      <c r="ENM861" s="72"/>
      <c r="ENN861" s="72"/>
      <c r="ENO861" s="72"/>
      <c r="ENP861" s="72"/>
      <c r="ENQ861" s="71"/>
      <c r="ENR861" s="71"/>
      <c r="ENS861" s="71"/>
      <c r="ENT861" s="71"/>
      <c r="ENU861" s="71"/>
      <c r="ENV861" s="71"/>
      <c r="ENW861" s="71"/>
      <c r="ENX861" s="72"/>
      <c r="ENY861" s="72"/>
      <c r="ENZ861" s="72"/>
      <c r="EOA861" s="72"/>
      <c r="EOB861" s="72"/>
      <c r="EOC861" s="72"/>
      <c r="EOD861" s="72"/>
      <c r="EOE861" s="72"/>
      <c r="EOF861" s="72"/>
      <c r="EOG861" s="71"/>
      <c r="EOH861" s="71"/>
      <c r="EOI861" s="71"/>
      <c r="EOJ861" s="71"/>
      <c r="EOK861" s="71"/>
      <c r="EOL861" s="71"/>
      <c r="EOM861" s="71"/>
      <c r="EON861" s="72"/>
      <c r="EOO861" s="72"/>
      <c r="EOP861" s="72"/>
      <c r="EOQ861" s="72"/>
      <c r="EOR861" s="72"/>
      <c r="EOS861" s="72"/>
      <c r="EOT861" s="72"/>
      <c r="EOU861" s="72"/>
      <c r="EOV861" s="72"/>
      <c r="EOW861" s="71"/>
      <c r="EOX861" s="71"/>
      <c r="EOY861" s="71"/>
      <c r="EOZ861" s="71"/>
      <c r="EPA861" s="71"/>
      <c r="EPB861" s="71"/>
      <c r="EPC861" s="71"/>
      <c r="EPD861" s="72"/>
      <c r="EPE861" s="72"/>
      <c r="EPF861" s="72"/>
      <c r="EPG861" s="72"/>
      <c r="EPH861" s="72"/>
      <c r="EPI861" s="72"/>
      <c r="EPJ861" s="72"/>
      <c r="EPK861" s="72"/>
      <c r="EPL861" s="72"/>
      <c r="EPM861" s="71"/>
      <c r="EPN861" s="71"/>
      <c r="EPO861" s="71"/>
      <c r="EPP861" s="71"/>
      <c r="EPQ861" s="71"/>
      <c r="EPR861" s="71"/>
      <c r="EPS861" s="71"/>
      <c r="EPT861" s="72"/>
      <c r="EPU861" s="72"/>
      <c r="EPV861" s="72"/>
      <c r="EPW861" s="72"/>
      <c r="EPX861" s="72"/>
      <c r="EPY861" s="72"/>
      <c r="EPZ861" s="72"/>
      <c r="EQA861" s="72"/>
      <c r="EQB861" s="72"/>
      <c r="EQC861" s="71"/>
      <c r="EQD861" s="71"/>
      <c r="EQE861" s="71"/>
      <c r="EQF861" s="71"/>
      <c r="EQG861" s="71"/>
      <c r="EQH861" s="71"/>
      <c r="EQI861" s="71"/>
      <c r="EQJ861" s="72"/>
      <c r="EQK861" s="72"/>
      <c r="EQL861" s="72"/>
      <c r="EQM861" s="72"/>
      <c r="EQN861" s="72"/>
      <c r="EQO861" s="72"/>
      <c r="EQP861" s="72"/>
      <c r="EQQ861" s="72"/>
      <c r="EQR861" s="72"/>
      <c r="EQS861" s="71"/>
      <c r="EQT861" s="71"/>
      <c r="EQU861" s="71"/>
      <c r="EQV861" s="71"/>
      <c r="EQW861" s="71"/>
      <c r="EQX861" s="71"/>
      <c r="EQY861" s="71"/>
      <c r="EQZ861" s="72"/>
      <c r="ERA861" s="72"/>
      <c r="ERB861" s="72"/>
      <c r="ERC861" s="72"/>
      <c r="ERD861" s="72"/>
      <c r="ERE861" s="72"/>
      <c r="ERF861" s="72"/>
      <c r="ERG861" s="72"/>
      <c r="ERH861" s="72"/>
      <c r="ERI861" s="71"/>
      <c r="ERJ861" s="71"/>
      <c r="ERK861" s="71"/>
      <c r="ERL861" s="71"/>
      <c r="ERM861" s="71"/>
      <c r="ERN861" s="71"/>
      <c r="ERO861" s="71"/>
      <c r="ERP861" s="72"/>
      <c r="ERQ861" s="72"/>
      <c r="ERR861" s="72"/>
      <c r="ERS861" s="72"/>
      <c r="ERT861" s="72"/>
      <c r="ERU861" s="72"/>
      <c r="ERV861" s="72"/>
      <c r="ERW861" s="72"/>
      <c r="ERX861" s="72"/>
      <c r="ERY861" s="71"/>
      <c r="ERZ861" s="71"/>
      <c r="ESA861" s="71"/>
      <c r="ESB861" s="71"/>
      <c r="ESC861" s="71"/>
      <c r="ESD861" s="71"/>
      <c r="ESE861" s="71"/>
      <c r="ESF861" s="72"/>
      <c r="ESG861" s="72"/>
      <c r="ESH861" s="72"/>
      <c r="ESI861" s="72"/>
      <c r="ESJ861" s="72"/>
      <c r="ESK861" s="72"/>
      <c r="ESL861" s="72"/>
      <c r="ESM861" s="72"/>
      <c r="ESN861" s="72"/>
      <c r="ESO861" s="71"/>
      <c r="ESP861" s="71"/>
      <c r="ESQ861" s="71"/>
      <c r="ESR861" s="71"/>
      <c r="ESS861" s="71"/>
      <c r="EST861" s="71"/>
      <c r="ESU861" s="71"/>
      <c r="ESV861" s="72"/>
      <c r="ESW861" s="72"/>
      <c r="ESX861" s="72"/>
      <c r="ESY861" s="72"/>
      <c r="ESZ861" s="72"/>
      <c r="ETA861" s="72"/>
      <c r="ETB861" s="72"/>
      <c r="ETC861" s="72"/>
      <c r="ETD861" s="72"/>
      <c r="ETE861" s="71"/>
      <c r="ETF861" s="71"/>
      <c r="ETG861" s="71"/>
      <c r="ETH861" s="71"/>
      <c r="ETI861" s="71"/>
      <c r="ETJ861" s="71"/>
      <c r="ETK861" s="71"/>
      <c r="ETL861" s="72"/>
      <c r="ETM861" s="72"/>
      <c r="ETN861" s="72"/>
      <c r="ETO861" s="72"/>
      <c r="ETP861" s="72"/>
      <c r="ETQ861" s="72"/>
      <c r="ETR861" s="72"/>
      <c r="ETS861" s="72"/>
      <c r="ETT861" s="72"/>
      <c r="ETU861" s="71"/>
      <c r="ETV861" s="71"/>
      <c r="ETW861" s="71"/>
      <c r="ETX861" s="71"/>
      <c r="ETY861" s="71"/>
      <c r="ETZ861" s="71"/>
      <c r="EUA861" s="71"/>
      <c r="EUB861" s="72"/>
      <c r="EUC861" s="72"/>
      <c r="EUD861" s="72"/>
      <c r="EUE861" s="72"/>
      <c r="EUF861" s="72"/>
      <c r="EUG861" s="72"/>
      <c r="EUH861" s="72"/>
      <c r="EUI861" s="72"/>
      <c r="EUJ861" s="72"/>
      <c r="EUK861" s="71"/>
      <c r="EUL861" s="71"/>
      <c r="EUM861" s="71"/>
      <c r="EUN861" s="71"/>
      <c r="EUO861" s="71"/>
      <c r="EUP861" s="71"/>
      <c r="EUQ861" s="71"/>
      <c r="EUR861" s="72"/>
      <c r="EUS861" s="72"/>
      <c r="EUT861" s="72"/>
      <c r="EUU861" s="72"/>
      <c r="EUV861" s="72"/>
      <c r="EUW861" s="72"/>
      <c r="EUX861" s="72"/>
      <c r="EUY861" s="72"/>
      <c r="EUZ861" s="72"/>
      <c r="EVA861" s="71"/>
      <c r="EVB861" s="71"/>
      <c r="EVC861" s="71"/>
      <c r="EVD861" s="71"/>
      <c r="EVE861" s="71"/>
      <c r="EVF861" s="71"/>
      <c r="EVG861" s="71"/>
      <c r="EVH861" s="72"/>
      <c r="EVI861" s="72"/>
      <c r="EVJ861" s="72"/>
      <c r="EVK861" s="72"/>
      <c r="EVL861" s="72"/>
      <c r="EVM861" s="72"/>
      <c r="EVN861" s="72"/>
      <c r="EVO861" s="72"/>
      <c r="EVP861" s="72"/>
      <c r="EVQ861" s="71"/>
      <c r="EVR861" s="71"/>
      <c r="EVS861" s="71"/>
      <c r="EVT861" s="71"/>
      <c r="EVU861" s="71"/>
      <c r="EVV861" s="71"/>
      <c r="EVW861" s="71"/>
      <c r="EVX861" s="72"/>
      <c r="EVY861" s="72"/>
      <c r="EVZ861" s="72"/>
      <c r="EWA861" s="72"/>
      <c r="EWB861" s="72"/>
      <c r="EWC861" s="72"/>
      <c r="EWD861" s="72"/>
      <c r="EWE861" s="72"/>
      <c r="EWF861" s="72"/>
      <c r="EWG861" s="71"/>
      <c r="EWH861" s="71"/>
      <c r="EWI861" s="71"/>
      <c r="EWJ861" s="71"/>
      <c r="EWK861" s="71"/>
      <c r="EWL861" s="71"/>
      <c r="EWM861" s="71"/>
      <c r="EWN861" s="72"/>
      <c r="EWO861" s="72"/>
      <c r="EWP861" s="72"/>
      <c r="EWQ861" s="72"/>
      <c r="EWR861" s="72"/>
      <c r="EWS861" s="72"/>
      <c r="EWT861" s="72"/>
      <c r="EWU861" s="72"/>
      <c r="EWV861" s="72"/>
      <c r="EWW861" s="71"/>
      <c r="EWX861" s="71"/>
      <c r="EWY861" s="71"/>
      <c r="EWZ861" s="71"/>
      <c r="EXA861" s="71"/>
      <c r="EXB861" s="71"/>
      <c r="EXC861" s="71"/>
      <c r="EXD861" s="72"/>
      <c r="EXE861" s="72"/>
      <c r="EXF861" s="72"/>
      <c r="EXG861" s="72"/>
      <c r="EXH861" s="72"/>
      <c r="EXI861" s="72"/>
      <c r="EXJ861" s="72"/>
      <c r="EXK861" s="72"/>
      <c r="EXL861" s="72"/>
      <c r="EXM861" s="71"/>
      <c r="EXN861" s="71"/>
      <c r="EXO861" s="71"/>
      <c r="EXP861" s="71"/>
      <c r="EXQ861" s="71"/>
      <c r="EXR861" s="71"/>
      <c r="EXS861" s="71"/>
      <c r="EXT861" s="72"/>
      <c r="EXU861" s="72"/>
      <c r="EXV861" s="72"/>
      <c r="EXW861" s="72"/>
      <c r="EXX861" s="72"/>
      <c r="EXY861" s="72"/>
      <c r="EXZ861" s="72"/>
      <c r="EYA861" s="72"/>
      <c r="EYB861" s="72"/>
      <c r="EYC861" s="71"/>
      <c r="EYD861" s="71"/>
      <c r="EYE861" s="71"/>
      <c r="EYF861" s="71"/>
      <c r="EYG861" s="71"/>
      <c r="EYH861" s="71"/>
      <c r="EYI861" s="71"/>
      <c r="EYJ861" s="72"/>
      <c r="EYK861" s="72"/>
      <c r="EYL861" s="72"/>
      <c r="EYM861" s="72"/>
      <c r="EYN861" s="72"/>
      <c r="EYO861" s="72"/>
      <c r="EYP861" s="72"/>
      <c r="EYQ861" s="72"/>
      <c r="EYR861" s="72"/>
      <c r="EYS861" s="71"/>
      <c r="EYT861" s="71"/>
      <c r="EYU861" s="71"/>
      <c r="EYV861" s="71"/>
      <c r="EYW861" s="71"/>
      <c r="EYX861" s="71"/>
      <c r="EYY861" s="71"/>
      <c r="EYZ861" s="72"/>
      <c r="EZA861" s="72"/>
      <c r="EZB861" s="72"/>
      <c r="EZC861" s="72"/>
      <c r="EZD861" s="72"/>
      <c r="EZE861" s="72"/>
      <c r="EZF861" s="72"/>
      <c r="EZG861" s="72"/>
      <c r="EZH861" s="72"/>
      <c r="EZI861" s="71"/>
      <c r="EZJ861" s="71"/>
      <c r="EZK861" s="71"/>
      <c r="EZL861" s="71"/>
      <c r="EZM861" s="71"/>
      <c r="EZN861" s="71"/>
      <c r="EZO861" s="71"/>
      <c r="EZP861" s="72"/>
      <c r="EZQ861" s="72"/>
      <c r="EZR861" s="72"/>
      <c r="EZS861" s="72"/>
      <c r="EZT861" s="72"/>
      <c r="EZU861" s="72"/>
      <c r="EZV861" s="72"/>
      <c r="EZW861" s="72"/>
      <c r="EZX861" s="72"/>
      <c r="EZY861" s="71"/>
      <c r="EZZ861" s="71"/>
      <c r="FAA861" s="71"/>
      <c r="FAB861" s="71"/>
      <c r="FAC861" s="71"/>
      <c r="FAD861" s="71"/>
      <c r="FAE861" s="71"/>
      <c r="FAF861" s="72"/>
      <c r="FAG861" s="72"/>
      <c r="FAH861" s="72"/>
      <c r="FAI861" s="72"/>
      <c r="FAJ861" s="72"/>
      <c r="FAK861" s="72"/>
      <c r="FAL861" s="72"/>
      <c r="FAM861" s="72"/>
      <c r="FAN861" s="72"/>
      <c r="FAO861" s="71"/>
      <c r="FAP861" s="71"/>
      <c r="FAQ861" s="71"/>
      <c r="FAR861" s="71"/>
      <c r="FAS861" s="71"/>
      <c r="FAT861" s="71"/>
      <c r="FAU861" s="71"/>
      <c r="FAV861" s="72"/>
      <c r="FAW861" s="72"/>
      <c r="FAX861" s="72"/>
      <c r="FAY861" s="72"/>
      <c r="FAZ861" s="72"/>
      <c r="FBA861" s="72"/>
      <c r="FBB861" s="72"/>
      <c r="FBC861" s="72"/>
      <c r="FBD861" s="72"/>
      <c r="FBE861" s="71"/>
      <c r="FBF861" s="71"/>
      <c r="FBG861" s="71"/>
      <c r="FBH861" s="71"/>
      <c r="FBI861" s="71"/>
      <c r="FBJ861" s="71"/>
      <c r="FBK861" s="71"/>
      <c r="FBL861" s="72"/>
      <c r="FBM861" s="72"/>
      <c r="FBN861" s="72"/>
      <c r="FBO861" s="72"/>
      <c r="FBP861" s="72"/>
      <c r="FBQ861" s="72"/>
      <c r="FBR861" s="72"/>
      <c r="FBS861" s="72"/>
      <c r="FBT861" s="72"/>
      <c r="FBU861" s="71"/>
      <c r="FBV861" s="71"/>
      <c r="FBW861" s="71"/>
      <c r="FBX861" s="71"/>
      <c r="FBY861" s="71"/>
      <c r="FBZ861" s="71"/>
      <c r="FCA861" s="71"/>
      <c r="FCB861" s="72"/>
      <c r="FCC861" s="72"/>
      <c r="FCD861" s="72"/>
      <c r="FCE861" s="72"/>
      <c r="FCF861" s="72"/>
      <c r="FCG861" s="72"/>
      <c r="FCH861" s="72"/>
      <c r="FCI861" s="72"/>
      <c r="FCJ861" s="72"/>
      <c r="FCK861" s="71"/>
      <c r="FCL861" s="71"/>
      <c r="FCM861" s="71"/>
      <c r="FCN861" s="71"/>
      <c r="FCO861" s="71"/>
      <c r="FCP861" s="71"/>
      <c r="FCQ861" s="71"/>
      <c r="FCR861" s="72"/>
      <c r="FCS861" s="72"/>
      <c r="FCT861" s="72"/>
      <c r="FCU861" s="72"/>
      <c r="FCV861" s="72"/>
      <c r="FCW861" s="72"/>
      <c r="FCX861" s="72"/>
      <c r="FCY861" s="72"/>
      <c r="FCZ861" s="72"/>
      <c r="FDA861" s="71"/>
      <c r="FDB861" s="71"/>
      <c r="FDC861" s="71"/>
      <c r="FDD861" s="71"/>
      <c r="FDE861" s="71"/>
      <c r="FDF861" s="71"/>
      <c r="FDG861" s="71"/>
      <c r="FDH861" s="72"/>
      <c r="FDI861" s="72"/>
      <c r="FDJ861" s="72"/>
      <c r="FDK861" s="72"/>
      <c r="FDL861" s="72"/>
      <c r="FDM861" s="72"/>
      <c r="FDN861" s="72"/>
      <c r="FDO861" s="72"/>
      <c r="FDP861" s="72"/>
      <c r="FDQ861" s="71"/>
      <c r="FDR861" s="71"/>
      <c r="FDS861" s="71"/>
      <c r="FDT861" s="71"/>
      <c r="FDU861" s="71"/>
      <c r="FDV861" s="71"/>
      <c r="FDW861" s="71"/>
      <c r="FDX861" s="72"/>
      <c r="FDY861" s="72"/>
      <c r="FDZ861" s="72"/>
      <c r="FEA861" s="72"/>
      <c r="FEB861" s="72"/>
      <c r="FEC861" s="72"/>
      <c r="FED861" s="72"/>
      <c r="FEE861" s="72"/>
      <c r="FEF861" s="72"/>
      <c r="FEG861" s="71"/>
      <c r="FEH861" s="71"/>
      <c r="FEI861" s="71"/>
      <c r="FEJ861" s="71"/>
      <c r="FEK861" s="71"/>
      <c r="FEL861" s="71"/>
      <c r="FEM861" s="71"/>
      <c r="FEN861" s="72"/>
      <c r="FEO861" s="72"/>
      <c r="FEP861" s="72"/>
      <c r="FEQ861" s="72"/>
      <c r="FER861" s="72"/>
      <c r="FES861" s="72"/>
      <c r="FET861" s="72"/>
      <c r="FEU861" s="72"/>
      <c r="FEV861" s="72"/>
      <c r="FEW861" s="71"/>
      <c r="FEX861" s="71"/>
      <c r="FEY861" s="71"/>
      <c r="FEZ861" s="71"/>
      <c r="FFA861" s="71"/>
      <c r="FFB861" s="71"/>
      <c r="FFC861" s="71"/>
      <c r="FFD861" s="72"/>
      <c r="FFE861" s="72"/>
      <c r="FFF861" s="72"/>
      <c r="FFG861" s="72"/>
      <c r="FFH861" s="72"/>
      <c r="FFI861" s="72"/>
      <c r="FFJ861" s="72"/>
      <c r="FFK861" s="72"/>
      <c r="FFL861" s="72"/>
      <c r="FFM861" s="71"/>
      <c r="FFN861" s="71"/>
      <c r="FFO861" s="71"/>
      <c r="FFP861" s="71"/>
      <c r="FFQ861" s="71"/>
      <c r="FFR861" s="71"/>
      <c r="FFS861" s="71"/>
      <c r="FFT861" s="72"/>
      <c r="FFU861" s="72"/>
      <c r="FFV861" s="72"/>
      <c r="FFW861" s="72"/>
      <c r="FFX861" s="72"/>
      <c r="FFY861" s="72"/>
      <c r="FFZ861" s="72"/>
      <c r="FGA861" s="72"/>
      <c r="FGB861" s="72"/>
      <c r="FGC861" s="71"/>
      <c r="FGD861" s="71"/>
      <c r="FGE861" s="71"/>
      <c r="FGF861" s="71"/>
      <c r="FGG861" s="71"/>
      <c r="FGH861" s="71"/>
      <c r="FGI861" s="71"/>
      <c r="FGJ861" s="72"/>
      <c r="FGK861" s="72"/>
      <c r="FGL861" s="72"/>
      <c r="FGM861" s="72"/>
      <c r="FGN861" s="72"/>
      <c r="FGO861" s="72"/>
      <c r="FGP861" s="72"/>
      <c r="FGQ861" s="72"/>
      <c r="FGR861" s="72"/>
      <c r="FGS861" s="71"/>
      <c r="FGT861" s="71"/>
      <c r="FGU861" s="71"/>
      <c r="FGV861" s="71"/>
      <c r="FGW861" s="71"/>
      <c r="FGX861" s="71"/>
      <c r="FGY861" s="71"/>
      <c r="FGZ861" s="72"/>
      <c r="FHA861" s="72"/>
      <c r="FHB861" s="72"/>
      <c r="FHC861" s="72"/>
      <c r="FHD861" s="72"/>
      <c r="FHE861" s="72"/>
      <c r="FHF861" s="72"/>
      <c r="FHG861" s="72"/>
      <c r="FHH861" s="72"/>
      <c r="FHI861" s="71"/>
      <c r="FHJ861" s="71"/>
      <c r="FHK861" s="71"/>
      <c r="FHL861" s="71"/>
      <c r="FHM861" s="71"/>
      <c r="FHN861" s="71"/>
      <c r="FHO861" s="71"/>
      <c r="FHP861" s="72"/>
      <c r="FHQ861" s="72"/>
      <c r="FHR861" s="72"/>
      <c r="FHS861" s="72"/>
      <c r="FHT861" s="72"/>
      <c r="FHU861" s="72"/>
      <c r="FHV861" s="72"/>
      <c r="FHW861" s="72"/>
      <c r="FHX861" s="72"/>
      <c r="FHY861" s="71"/>
      <c r="FHZ861" s="71"/>
      <c r="FIA861" s="71"/>
      <c r="FIB861" s="71"/>
      <c r="FIC861" s="71"/>
      <c r="FID861" s="71"/>
      <c r="FIE861" s="71"/>
      <c r="FIF861" s="72"/>
      <c r="FIG861" s="72"/>
      <c r="FIH861" s="72"/>
      <c r="FII861" s="72"/>
      <c r="FIJ861" s="72"/>
      <c r="FIK861" s="72"/>
      <c r="FIL861" s="72"/>
      <c r="FIM861" s="72"/>
      <c r="FIN861" s="72"/>
      <c r="FIO861" s="71"/>
      <c r="FIP861" s="71"/>
      <c r="FIQ861" s="71"/>
      <c r="FIR861" s="71"/>
      <c r="FIS861" s="71"/>
      <c r="FIT861" s="71"/>
      <c r="FIU861" s="71"/>
      <c r="FIV861" s="72"/>
      <c r="FIW861" s="72"/>
      <c r="FIX861" s="72"/>
      <c r="FIY861" s="72"/>
      <c r="FIZ861" s="72"/>
      <c r="FJA861" s="72"/>
      <c r="FJB861" s="72"/>
      <c r="FJC861" s="72"/>
      <c r="FJD861" s="72"/>
      <c r="FJE861" s="71"/>
      <c r="FJF861" s="71"/>
      <c r="FJG861" s="71"/>
      <c r="FJH861" s="71"/>
      <c r="FJI861" s="71"/>
      <c r="FJJ861" s="71"/>
      <c r="FJK861" s="71"/>
      <c r="FJL861" s="72"/>
      <c r="FJM861" s="72"/>
      <c r="FJN861" s="72"/>
      <c r="FJO861" s="72"/>
      <c r="FJP861" s="72"/>
      <c r="FJQ861" s="72"/>
      <c r="FJR861" s="72"/>
      <c r="FJS861" s="72"/>
      <c r="FJT861" s="72"/>
      <c r="FJU861" s="71"/>
      <c r="FJV861" s="71"/>
      <c r="FJW861" s="71"/>
      <c r="FJX861" s="71"/>
      <c r="FJY861" s="71"/>
      <c r="FJZ861" s="71"/>
      <c r="FKA861" s="71"/>
      <c r="FKB861" s="72"/>
      <c r="FKC861" s="72"/>
      <c r="FKD861" s="72"/>
      <c r="FKE861" s="72"/>
      <c r="FKF861" s="72"/>
      <c r="FKG861" s="72"/>
      <c r="FKH861" s="72"/>
      <c r="FKI861" s="72"/>
      <c r="FKJ861" s="72"/>
      <c r="FKK861" s="71"/>
      <c r="FKL861" s="71"/>
      <c r="FKM861" s="71"/>
      <c r="FKN861" s="71"/>
      <c r="FKO861" s="71"/>
      <c r="FKP861" s="71"/>
      <c r="FKQ861" s="71"/>
      <c r="FKR861" s="72"/>
      <c r="FKS861" s="72"/>
      <c r="FKT861" s="72"/>
      <c r="FKU861" s="72"/>
      <c r="FKV861" s="72"/>
      <c r="FKW861" s="72"/>
      <c r="FKX861" s="72"/>
      <c r="FKY861" s="72"/>
      <c r="FKZ861" s="72"/>
      <c r="FLA861" s="71"/>
      <c r="FLB861" s="71"/>
      <c r="FLC861" s="71"/>
      <c r="FLD861" s="71"/>
      <c r="FLE861" s="71"/>
      <c r="FLF861" s="71"/>
      <c r="FLG861" s="71"/>
      <c r="FLH861" s="72"/>
      <c r="FLI861" s="72"/>
      <c r="FLJ861" s="72"/>
      <c r="FLK861" s="72"/>
      <c r="FLL861" s="72"/>
      <c r="FLM861" s="72"/>
      <c r="FLN861" s="72"/>
      <c r="FLO861" s="72"/>
      <c r="FLP861" s="72"/>
      <c r="FLQ861" s="71"/>
      <c r="FLR861" s="71"/>
      <c r="FLS861" s="71"/>
      <c r="FLT861" s="71"/>
      <c r="FLU861" s="71"/>
      <c r="FLV861" s="71"/>
      <c r="FLW861" s="71"/>
      <c r="FLX861" s="72"/>
      <c r="FLY861" s="72"/>
      <c r="FLZ861" s="72"/>
      <c r="FMA861" s="72"/>
      <c r="FMB861" s="72"/>
      <c r="FMC861" s="72"/>
      <c r="FMD861" s="72"/>
      <c r="FME861" s="72"/>
      <c r="FMF861" s="72"/>
      <c r="FMG861" s="71"/>
      <c r="FMH861" s="71"/>
      <c r="FMI861" s="71"/>
      <c r="FMJ861" s="71"/>
      <c r="FMK861" s="71"/>
      <c r="FML861" s="71"/>
      <c r="FMM861" s="71"/>
      <c r="FMN861" s="72"/>
      <c r="FMO861" s="72"/>
      <c r="FMP861" s="72"/>
      <c r="FMQ861" s="72"/>
      <c r="FMR861" s="72"/>
      <c r="FMS861" s="72"/>
      <c r="FMT861" s="72"/>
      <c r="FMU861" s="72"/>
      <c r="FMV861" s="72"/>
      <c r="FMW861" s="71"/>
      <c r="FMX861" s="71"/>
      <c r="FMY861" s="71"/>
      <c r="FMZ861" s="71"/>
      <c r="FNA861" s="71"/>
      <c r="FNB861" s="71"/>
      <c r="FNC861" s="71"/>
      <c r="FND861" s="72"/>
      <c r="FNE861" s="72"/>
      <c r="FNF861" s="72"/>
      <c r="FNG861" s="72"/>
      <c r="FNH861" s="72"/>
      <c r="FNI861" s="72"/>
      <c r="FNJ861" s="72"/>
      <c r="FNK861" s="72"/>
      <c r="FNL861" s="72"/>
      <c r="FNM861" s="71"/>
      <c r="FNN861" s="71"/>
      <c r="FNO861" s="71"/>
      <c r="FNP861" s="71"/>
      <c r="FNQ861" s="71"/>
      <c r="FNR861" s="71"/>
      <c r="FNS861" s="71"/>
      <c r="FNT861" s="72"/>
      <c r="FNU861" s="72"/>
      <c r="FNV861" s="72"/>
      <c r="FNW861" s="72"/>
      <c r="FNX861" s="72"/>
      <c r="FNY861" s="72"/>
      <c r="FNZ861" s="72"/>
      <c r="FOA861" s="72"/>
      <c r="FOB861" s="72"/>
      <c r="FOC861" s="71"/>
      <c r="FOD861" s="71"/>
      <c r="FOE861" s="71"/>
      <c r="FOF861" s="71"/>
      <c r="FOG861" s="71"/>
      <c r="FOH861" s="71"/>
      <c r="FOI861" s="71"/>
      <c r="FOJ861" s="72"/>
      <c r="FOK861" s="72"/>
      <c r="FOL861" s="72"/>
      <c r="FOM861" s="72"/>
      <c r="FON861" s="72"/>
      <c r="FOO861" s="72"/>
      <c r="FOP861" s="72"/>
      <c r="FOQ861" s="72"/>
      <c r="FOR861" s="72"/>
      <c r="FOS861" s="71"/>
      <c r="FOT861" s="71"/>
      <c r="FOU861" s="71"/>
      <c r="FOV861" s="71"/>
      <c r="FOW861" s="71"/>
      <c r="FOX861" s="71"/>
      <c r="FOY861" s="71"/>
      <c r="FOZ861" s="72"/>
      <c r="FPA861" s="72"/>
      <c r="FPB861" s="72"/>
      <c r="FPC861" s="72"/>
      <c r="FPD861" s="72"/>
      <c r="FPE861" s="72"/>
      <c r="FPF861" s="72"/>
      <c r="FPG861" s="72"/>
      <c r="FPH861" s="72"/>
      <c r="FPI861" s="71"/>
      <c r="FPJ861" s="71"/>
      <c r="FPK861" s="71"/>
      <c r="FPL861" s="71"/>
      <c r="FPM861" s="71"/>
      <c r="FPN861" s="71"/>
      <c r="FPO861" s="71"/>
      <c r="FPP861" s="72"/>
      <c r="FPQ861" s="72"/>
      <c r="FPR861" s="72"/>
      <c r="FPS861" s="72"/>
      <c r="FPT861" s="72"/>
      <c r="FPU861" s="72"/>
      <c r="FPV861" s="72"/>
      <c r="FPW861" s="72"/>
      <c r="FPX861" s="72"/>
      <c r="FPY861" s="71"/>
      <c r="FPZ861" s="71"/>
      <c r="FQA861" s="71"/>
      <c r="FQB861" s="71"/>
      <c r="FQC861" s="71"/>
      <c r="FQD861" s="71"/>
      <c r="FQE861" s="71"/>
      <c r="FQF861" s="72"/>
      <c r="FQG861" s="72"/>
      <c r="FQH861" s="72"/>
      <c r="FQI861" s="72"/>
      <c r="FQJ861" s="72"/>
      <c r="FQK861" s="72"/>
      <c r="FQL861" s="72"/>
      <c r="FQM861" s="72"/>
      <c r="FQN861" s="72"/>
      <c r="FQO861" s="71"/>
      <c r="FQP861" s="71"/>
      <c r="FQQ861" s="71"/>
      <c r="FQR861" s="71"/>
      <c r="FQS861" s="71"/>
      <c r="FQT861" s="71"/>
      <c r="FQU861" s="71"/>
      <c r="FQV861" s="72"/>
      <c r="FQW861" s="72"/>
      <c r="FQX861" s="72"/>
      <c r="FQY861" s="72"/>
      <c r="FQZ861" s="72"/>
      <c r="FRA861" s="72"/>
      <c r="FRB861" s="72"/>
      <c r="FRC861" s="72"/>
      <c r="FRD861" s="72"/>
      <c r="FRE861" s="71"/>
      <c r="FRF861" s="71"/>
      <c r="FRG861" s="71"/>
      <c r="FRH861" s="71"/>
      <c r="FRI861" s="71"/>
      <c r="FRJ861" s="71"/>
      <c r="FRK861" s="71"/>
      <c r="FRL861" s="72"/>
      <c r="FRM861" s="72"/>
      <c r="FRN861" s="72"/>
      <c r="FRO861" s="72"/>
      <c r="FRP861" s="72"/>
      <c r="FRQ861" s="72"/>
      <c r="FRR861" s="72"/>
      <c r="FRS861" s="72"/>
      <c r="FRT861" s="72"/>
      <c r="FRU861" s="71"/>
      <c r="FRV861" s="71"/>
      <c r="FRW861" s="71"/>
      <c r="FRX861" s="71"/>
      <c r="FRY861" s="71"/>
      <c r="FRZ861" s="71"/>
      <c r="FSA861" s="71"/>
      <c r="FSB861" s="72"/>
      <c r="FSC861" s="72"/>
      <c r="FSD861" s="72"/>
      <c r="FSE861" s="72"/>
      <c r="FSF861" s="72"/>
      <c r="FSG861" s="72"/>
      <c r="FSH861" s="72"/>
      <c r="FSI861" s="72"/>
      <c r="FSJ861" s="72"/>
      <c r="FSK861" s="71"/>
      <c r="FSL861" s="71"/>
      <c r="FSM861" s="71"/>
      <c r="FSN861" s="71"/>
      <c r="FSO861" s="71"/>
      <c r="FSP861" s="71"/>
      <c r="FSQ861" s="71"/>
      <c r="FSR861" s="72"/>
      <c r="FSS861" s="72"/>
      <c r="FST861" s="72"/>
      <c r="FSU861" s="72"/>
      <c r="FSV861" s="72"/>
      <c r="FSW861" s="72"/>
      <c r="FSX861" s="72"/>
      <c r="FSY861" s="72"/>
      <c r="FSZ861" s="72"/>
      <c r="FTA861" s="71"/>
      <c r="FTB861" s="71"/>
      <c r="FTC861" s="71"/>
      <c r="FTD861" s="71"/>
      <c r="FTE861" s="71"/>
      <c r="FTF861" s="71"/>
      <c r="FTG861" s="71"/>
      <c r="FTH861" s="72"/>
      <c r="FTI861" s="72"/>
      <c r="FTJ861" s="72"/>
      <c r="FTK861" s="72"/>
      <c r="FTL861" s="72"/>
      <c r="FTM861" s="72"/>
      <c r="FTN861" s="72"/>
      <c r="FTO861" s="72"/>
      <c r="FTP861" s="72"/>
      <c r="FTQ861" s="71"/>
      <c r="FTR861" s="71"/>
      <c r="FTS861" s="71"/>
      <c r="FTT861" s="71"/>
      <c r="FTU861" s="71"/>
      <c r="FTV861" s="71"/>
      <c r="FTW861" s="71"/>
      <c r="FTX861" s="72"/>
      <c r="FTY861" s="72"/>
      <c r="FTZ861" s="72"/>
      <c r="FUA861" s="72"/>
      <c r="FUB861" s="72"/>
      <c r="FUC861" s="72"/>
      <c r="FUD861" s="72"/>
      <c r="FUE861" s="72"/>
      <c r="FUF861" s="72"/>
      <c r="FUG861" s="71"/>
      <c r="FUH861" s="71"/>
      <c r="FUI861" s="71"/>
      <c r="FUJ861" s="71"/>
      <c r="FUK861" s="71"/>
      <c r="FUL861" s="71"/>
      <c r="FUM861" s="71"/>
      <c r="FUN861" s="72"/>
      <c r="FUO861" s="72"/>
      <c r="FUP861" s="72"/>
      <c r="FUQ861" s="72"/>
      <c r="FUR861" s="72"/>
      <c r="FUS861" s="72"/>
      <c r="FUT861" s="72"/>
      <c r="FUU861" s="72"/>
      <c r="FUV861" s="72"/>
      <c r="FUW861" s="71"/>
      <c r="FUX861" s="71"/>
      <c r="FUY861" s="71"/>
      <c r="FUZ861" s="71"/>
      <c r="FVA861" s="71"/>
      <c r="FVB861" s="71"/>
      <c r="FVC861" s="71"/>
      <c r="FVD861" s="72"/>
      <c r="FVE861" s="72"/>
      <c r="FVF861" s="72"/>
      <c r="FVG861" s="72"/>
      <c r="FVH861" s="72"/>
      <c r="FVI861" s="72"/>
      <c r="FVJ861" s="72"/>
      <c r="FVK861" s="72"/>
      <c r="FVL861" s="72"/>
      <c r="FVM861" s="71"/>
      <c r="FVN861" s="71"/>
      <c r="FVO861" s="71"/>
      <c r="FVP861" s="71"/>
      <c r="FVQ861" s="71"/>
      <c r="FVR861" s="71"/>
      <c r="FVS861" s="71"/>
      <c r="FVT861" s="72"/>
      <c r="FVU861" s="72"/>
      <c r="FVV861" s="72"/>
      <c r="FVW861" s="72"/>
      <c r="FVX861" s="72"/>
      <c r="FVY861" s="72"/>
      <c r="FVZ861" s="72"/>
      <c r="FWA861" s="72"/>
      <c r="FWB861" s="72"/>
      <c r="FWC861" s="71"/>
      <c r="FWD861" s="71"/>
      <c r="FWE861" s="71"/>
      <c r="FWF861" s="71"/>
      <c r="FWG861" s="71"/>
      <c r="FWH861" s="71"/>
      <c r="FWI861" s="71"/>
      <c r="FWJ861" s="72"/>
      <c r="FWK861" s="72"/>
      <c r="FWL861" s="72"/>
      <c r="FWM861" s="72"/>
      <c r="FWN861" s="72"/>
      <c r="FWO861" s="72"/>
      <c r="FWP861" s="72"/>
      <c r="FWQ861" s="72"/>
      <c r="FWR861" s="72"/>
      <c r="FWS861" s="71"/>
      <c r="FWT861" s="71"/>
      <c r="FWU861" s="71"/>
      <c r="FWV861" s="71"/>
      <c r="FWW861" s="71"/>
      <c r="FWX861" s="71"/>
      <c r="FWY861" s="71"/>
      <c r="FWZ861" s="72"/>
      <c r="FXA861" s="72"/>
      <c r="FXB861" s="72"/>
      <c r="FXC861" s="72"/>
      <c r="FXD861" s="72"/>
      <c r="FXE861" s="72"/>
      <c r="FXF861" s="72"/>
      <c r="FXG861" s="72"/>
      <c r="FXH861" s="72"/>
      <c r="FXI861" s="71"/>
      <c r="FXJ861" s="71"/>
      <c r="FXK861" s="71"/>
      <c r="FXL861" s="71"/>
      <c r="FXM861" s="71"/>
      <c r="FXN861" s="71"/>
      <c r="FXO861" s="71"/>
      <c r="FXP861" s="72"/>
      <c r="FXQ861" s="72"/>
      <c r="FXR861" s="72"/>
      <c r="FXS861" s="72"/>
      <c r="FXT861" s="72"/>
      <c r="FXU861" s="72"/>
      <c r="FXV861" s="72"/>
      <c r="FXW861" s="72"/>
      <c r="FXX861" s="72"/>
      <c r="FXY861" s="71"/>
      <c r="FXZ861" s="71"/>
      <c r="FYA861" s="71"/>
      <c r="FYB861" s="71"/>
      <c r="FYC861" s="71"/>
      <c r="FYD861" s="71"/>
      <c r="FYE861" s="71"/>
      <c r="FYF861" s="72"/>
      <c r="FYG861" s="72"/>
      <c r="FYH861" s="72"/>
      <c r="FYI861" s="72"/>
      <c r="FYJ861" s="72"/>
      <c r="FYK861" s="72"/>
      <c r="FYL861" s="72"/>
      <c r="FYM861" s="72"/>
      <c r="FYN861" s="72"/>
      <c r="FYO861" s="71"/>
      <c r="FYP861" s="71"/>
      <c r="FYQ861" s="71"/>
      <c r="FYR861" s="71"/>
      <c r="FYS861" s="71"/>
      <c r="FYT861" s="71"/>
      <c r="FYU861" s="71"/>
      <c r="FYV861" s="72"/>
      <c r="FYW861" s="72"/>
      <c r="FYX861" s="72"/>
      <c r="FYY861" s="72"/>
      <c r="FYZ861" s="72"/>
      <c r="FZA861" s="72"/>
      <c r="FZB861" s="72"/>
      <c r="FZC861" s="72"/>
      <c r="FZD861" s="72"/>
      <c r="FZE861" s="71"/>
      <c r="FZF861" s="71"/>
      <c r="FZG861" s="71"/>
      <c r="FZH861" s="71"/>
      <c r="FZI861" s="71"/>
      <c r="FZJ861" s="71"/>
      <c r="FZK861" s="71"/>
      <c r="FZL861" s="72"/>
      <c r="FZM861" s="72"/>
      <c r="FZN861" s="72"/>
      <c r="FZO861" s="72"/>
      <c r="FZP861" s="72"/>
      <c r="FZQ861" s="72"/>
      <c r="FZR861" s="72"/>
      <c r="FZS861" s="72"/>
      <c r="FZT861" s="72"/>
      <c r="FZU861" s="71"/>
      <c r="FZV861" s="71"/>
      <c r="FZW861" s="71"/>
      <c r="FZX861" s="71"/>
      <c r="FZY861" s="71"/>
      <c r="FZZ861" s="71"/>
      <c r="GAA861" s="71"/>
      <c r="GAB861" s="72"/>
      <c r="GAC861" s="72"/>
      <c r="GAD861" s="72"/>
      <c r="GAE861" s="72"/>
      <c r="GAF861" s="72"/>
      <c r="GAG861" s="72"/>
      <c r="GAH861" s="72"/>
      <c r="GAI861" s="72"/>
      <c r="GAJ861" s="72"/>
      <c r="GAK861" s="71"/>
      <c r="GAL861" s="71"/>
      <c r="GAM861" s="71"/>
      <c r="GAN861" s="71"/>
      <c r="GAO861" s="71"/>
      <c r="GAP861" s="71"/>
      <c r="GAQ861" s="71"/>
      <c r="GAR861" s="72"/>
      <c r="GAS861" s="72"/>
      <c r="GAT861" s="72"/>
      <c r="GAU861" s="72"/>
      <c r="GAV861" s="72"/>
      <c r="GAW861" s="72"/>
      <c r="GAX861" s="72"/>
      <c r="GAY861" s="72"/>
      <c r="GAZ861" s="72"/>
      <c r="GBA861" s="71"/>
      <c r="GBB861" s="71"/>
      <c r="GBC861" s="71"/>
      <c r="GBD861" s="71"/>
      <c r="GBE861" s="71"/>
      <c r="GBF861" s="71"/>
      <c r="GBG861" s="71"/>
      <c r="GBH861" s="72"/>
      <c r="GBI861" s="72"/>
      <c r="GBJ861" s="72"/>
      <c r="GBK861" s="72"/>
      <c r="GBL861" s="72"/>
      <c r="GBM861" s="72"/>
      <c r="GBN861" s="72"/>
      <c r="GBO861" s="72"/>
      <c r="GBP861" s="72"/>
      <c r="GBQ861" s="71"/>
      <c r="GBR861" s="71"/>
      <c r="GBS861" s="71"/>
      <c r="GBT861" s="71"/>
      <c r="GBU861" s="71"/>
      <c r="GBV861" s="71"/>
      <c r="GBW861" s="71"/>
      <c r="GBX861" s="72"/>
      <c r="GBY861" s="72"/>
      <c r="GBZ861" s="72"/>
      <c r="GCA861" s="72"/>
      <c r="GCB861" s="72"/>
      <c r="GCC861" s="72"/>
      <c r="GCD861" s="72"/>
      <c r="GCE861" s="72"/>
      <c r="GCF861" s="72"/>
      <c r="GCG861" s="71"/>
      <c r="GCH861" s="71"/>
      <c r="GCI861" s="71"/>
      <c r="GCJ861" s="71"/>
      <c r="GCK861" s="71"/>
      <c r="GCL861" s="71"/>
      <c r="GCM861" s="71"/>
      <c r="GCN861" s="72"/>
      <c r="GCO861" s="72"/>
      <c r="GCP861" s="72"/>
      <c r="GCQ861" s="72"/>
      <c r="GCR861" s="72"/>
      <c r="GCS861" s="72"/>
      <c r="GCT861" s="72"/>
      <c r="GCU861" s="72"/>
      <c r="GCV861" s="72"/>
      <c r="GCW861" s="71"/>
      <c r="GCX861" s="71"/>
      <c r="GCY861" s="71"/>
      <c r="GCZ861" s="71"/>
      <c r="GDA861" s="71"/>
      <c r="GDB861" s="71"/>
      <c r="GDC861" s="71"/>
      <c r="GDD861" s="72"/>
      <c r="GDE861" s="72"/>
      <c r="GDF861" s="72"/>
      <c r="GDG861" s="72"/>
      <c r="GDH861" s="72"/>
      <c r="GDI861" s="72"/>
      <c r="GDJ861" s="72"/>
      <c r="GDK861" s="72"/>
      <c r="GDL861" s="72"/>
      <c r="GDM861" s="71"/>
      <c r="GDN861" s="71"/>
      <c r="GDO861" s="71"/>
      <c r="GDP861" s="71"/>
      <c r="GDQ861" s="71"/>
      <c r="GDR861" s="71"/>
      <c r="GDS861" s="71"/>
      <c r="GDT861" s="72"/>
      <c r="GDU861" s="72"/>
      <c r="GDV861" s="72"/>
      <c r="GDW861" s="72"/>
      <c r="GDX861" s="72"/>
      <c r="GDY861" s="72"/>
      <c r="GDZ861" s="72"/>
      <c r="GEA861" s="72"/>
      <c r="GEB861" s="72"/>
      <c r="GEC861" s="71"/>
      <c r="GED861" s="71"/>
      <c r="GEE861" s="71"/>
      <c r="GEF861" s="71"/>
      <c r="GEG861" s="71"/>
      <c r="GEH861" s="71"/>
      <c r="GEI861" s="71"/>
      <c r="GEJ861" s="72"/>
      <c r="GEK861" s="72"/>
      <c r="GEL861" s="72"/>
      <c r="GEM861" s="72"/>
      <c r="GEN861" s="72"/>
      <c r="GEO861" s="72"/>
      <c r="GEP861" s="72"/>
      <c r="GEQ861" s="72"/>
      <c r="GER861" s="72"/>
      <c r="GES861" s="71"/>
      <c r="GET861" s="71"/>
      <c r="GEU861" s="71"/>
      <c r="GEV861" s="71"/>
      <c r="GEW861" s="71"/>
      <c r="GEX861" s="71"/>
      <c r="GEY861" s="71"/>
      <c r="GEZ861" s="72"/>
      <c r="GFA861" s="72"/>
      <c r="GFB861" s="72"/>
      <c r="GFC861" s="72"/>
      <c r="GFD861" s="72"/>
      <c r="GFE861" s="72"/>
      <c r="GFF861" s="72"/>
      <c r="GFG861" s="72"/>
      <c r="GFH861" s="72"/>
      <c r="GFI861" s="71"/>
      <c r="GFJ861" s="71"/>
      <c r="GFK861" s="71"/>
      <c r="GFL861" s="71"/>
      <c r="GFM861" s="71"/>
      <c r="GFN861" s="71"/>
      <c r="GFO861" s="71"/>
      <c r="GFP861" s="72"/>
      <c r="GFQ861" s="72"/>
      <c r="GFR861" s="72"/>
      <c r="GFS861" s="72"/>
      <c r="GFT861" s="72"/>
      <c r="GFU861" s="72"/>
      <c r="GFV861" s="72"/>
      <c r="GFW861" s="72"/>
      <c r="GFX861" s="72"/>
      <c r="GFY861" s="71"/>
      <c r="GFZ861" s="71"/>
      <c r="GGA861" s="71"/>
      <c r="GGB861" s="71"/>
      <c r="GGC861" s="71"/>
      <c r="GGD861" s="71"/>
      <c r="GGE861" s="71"/>
      <c r="GGF861" s="72"/>
      <c r="GGG861" s="72"/>
      <c r="GGH861" s="72"/>
      <c r="GGI861" s="72"/>
      <c r="GGJ861" s="72"/>
      <c r="GGK861" s="72"/>
      <c r="GGL861" s="72"/>
      <c r="GGM861" s="72"/>
      <c r="GGN861" s="72"/>
      <c r="GGO861" s="71"/>
      <c r="GGP861" s="71"/>
      <c r="GGQ861" s="71"/>
      <c r="GGR861" s="71"/>
      <c r="GGS861" s="71"/>
      <c r="GGT861" s="71"/>
      <c r="GGU861" s="71"/>
      <c r="GGV861" s="72"/>
      <c r="GGW861" s="72"/>
      <c r="GGX861" s="72"/>
      <c r="GGY861" s="72"/>
      <c r="GGZ861" s="72"/>
      <c r="GHA861" s="72"/>
      <c r="GHB861" s="72"/>
      <c r="GHC861" s="72"/>
      <c r="GHD861" s="72"/>
      <c r="GHE861" s="71"/>
      <c r="GHF861" s="71"/>
      <c r="GHG861" s="71"/>
      <c r="GHH861" s="71"/>
      <c r="GHI861" s="71"/>
      <c r="GHJ861" s="71"/>
      <c r="GHK861" s="71"/>
      <c r="GHL861" s="72"/>
      <c r="GHM861" s="72"/>
      <c r="GHN861" s="72"/>
      <c r="GHO861" s="72"/>
      <c r="GHP861" s="72"/>
      <c r="GHQ861" s="72"/>
      <c r="GHR861" s="72"/>
      <c r="GHS861" s="72"/>
      <c r="GHT861" s="72"/>
      <c r="GHU861" s="71"/>
      <c r="GHV861" s="71"/>
      <c r="GHW861" s="71"/>
      <c r="GHX861" s="71"/>
      <c r="GHY861" s="71"/>
      <c r="GHZ861" s="71"/>
      <c r="GIA861" s="71"/>
      <c r="GIB861" s="72"/>
      <c r="GIC861" s="72"/>
      <c r="GID861" s="72"/>
      <c r="GIE861" s="72"/>
      <c r="GIF861" s="72"/>
      <c r="GIG861" s="72"/>
      <c r="GIH861" s="72"/>
      <c r="GII861" s="72"/>
      <c r="GIJ861" s="72"/>
      <c r="GIK861" s="71"/>
      <c r="GIL861" s="71"/>
      <c r="GIM861" s="71"/>
      <c r="GIN861" s="71"/>
      <c r="GIO861" s="71"/>
      <c r="GIP861" s="71"/>
      <c r="GIQ861" s="71"/>
      <c r="GIR861" s="72"/>
      <c r="GIS861" s="72"/>
      <c r="GIT861" s="72"/>
      <c r="GIU861" s="72"/>
      <c r="GIV861" s="72"/>
      <c r="GIW861" s="72"/>
      <c r="GIX861" s="72"/>
      <c r="GIY861" s="72"/>
      <c r="GIZ861" s="72"/>
      <c r="GJA861" s="71"/>
      <c r="GJB861" s="71"/>
      <c r="GJC861" s="71"/>
      <c r="GJD861" s="71"/>
      <c r="GJE861" s="71"/>
      <c r="GJF861" s="71"/>
      <c r="GJG861" s="71"/>
      <c r="GJH861" s="72"/>
      <c r="GJI861" s="72"/>
      <c r="GJJ861" s="72"/>
      <c r="GJK861" s="72"/>
      <c r="GJL861" s="72"/>
      <c r="GJM861" s="72"/>
      <c r="GJN861" s="72"/>
      <c r="GJO861" s="72"/>
      <c r="GJP861" s="72"/>
      <c r="GJQ861" s="71"/>
      <c r="GJR861" s="71"/>
      <c r="GJS861" s="71"/>
      <c r="GJT861" s="71"/>
      <c r="GJU861" s="71"/>
      <c r="GJV861" s="71"/>
      <c r="GJW861" s="71"/>
      <c r="GJX861" s="72"/>
      <c r="GJY861" s="72"/>
      <c r="GJZ861" s="72"/>
      <c r="GKA861" s="72"/>
      <c r="GKB861" s="72"/>
      <c r="GKC861" s="72"/>
      <c r="GKD861" s="72"/>
      <c r="GKE861" s="72"/>
      <c r="GKF861" s="72"/>
      <c r="GKG861" s="71"/>
      <c r="GKH861" s="71"/>
      <c r="GKI861" s="71"/>
      <c r="GKJ861" s="71"/>
      <c r="GKK861" s="71"/>
      <c r="GKL861" s="71"/>
      <c r="GKM861" s="71"/>
      <c r="GKN861" s="72"/>
      <c r="GKO861" s="72"/>
      <c r="GKP861" s="72"/>
      <c r="GKQ861" s="72"/>
      <c r="GKR861" s="72"/>
      <c r="GKS861" s="72"/>
      <c r="GKT861" s="72"/>
      <c r="GKU861" s="72"/>
      <c r="GKV861" s="72"/>
      <c r="GKW861" s="71"/>
      <c r="GKX861" s="71"/>
      <c r="GKY861" s="71"/>
      <c r="GKZ861" s="71"/>
      <c r="GLA861" s="71"/>
      <c r="GLB861" s="71"/>
      <c r="GLC861" s="71"/>
      <c r="GLD861" s="72"/>
      <c r="GLE861" s="72"/>
      <c r="GLF861" s="72"/>
      <c r="GLG861" s="72"/>
      <c r="GLH861" s="72"/>
      <c r="GLI861" s="72"/>
      <c r="GLJ861" s="72"/>
      <c r="GLK861" s="72"/>
      <c r="GLL861" s="72"/>
      <c r="GLM861" s="71"/>
      <c r="GLN861" s="71"/>
      <c r="GLO861" s="71"/>
      <c r="GLP861" s="71"/>
      <c r="GLQ861" s="71"/>
      <c r="GLR861" s="71"/>
      <c r="GLS861" s="71"/>
      <c r="GLT861" s="72"/>
      <c r="GLU861" s="72"/>
      <c r="GLV861" s="72"/>
      <c r="GLW861" s="72"/>
      <c r="GLX861" s="72"/>
      <c r="GLY861" s="72"/>
      <c r="GLZ861" s="72"/>
      <c r="GMA861" s="72"/>
      <c r="GMB861" s="72"/>
      <c r="GMC861" s="71"/>
      <c r="GMD861" s="71"/>
      <c r="GME861" s="71"/>
      <c r="GMF861" s="71"/>
      <c r="GMG861" s="71"/>
      <c r="GMH861" s="71"/>
      <c r="GMI861" s="71"/>
      <c r="GMJ861" s="72"/>
      <c r="GMK861" s="72"/>
      <c r="GML861" s="72"/>
      <c r="GMM861" s="72"/>
      <c r="GMN861" s="72"/>
      <c r="GMO861" s="72"/>
      <c r="GMP861" s="72"/>
      <c r="GMQ861" s="72"/>
      <c r="GMR861" s="72"/>
      <c r="GMS861" s="71"/>
      <c r="GMT861" s="71"/>
      <c r="GMU861" s="71"/>
      <c r="GMV861" s="71"/>
      <c r="GMW861" s="71"/>
      <c r="GMX861" s="71"/>
      <c r="GMY861" s="71"/>
      <c r="GMZ861" s="72"/>
      <c r="GNA861" s="72"/>
      <c r="GNB861" s="72"/>
      <c r="GNC861" s="72"/>
      <c r="GND861" s="72"/>
      <c r="GNE861" s="72"/>
      <c r="GNF861" s="72"/>
      <c r="GNG861" s="72"/>
      <c r="GNH861" s="72"/>
      <c r="GNI861" s="71"/>
      <c r="GNJ861" s="71"/>
      <c r="GNK861" s="71"/>
      <c r="GNL861" s="71"/>
      <c r="GNM861" s="71"/>
      <c r="GNN861" s="71"/>
      <c r="GNO861" s="71"/>
      <c r="GNP861" s="72"/>
      <c r="GNQ861" s="72"/>
      <c r="GNR861" s="72"/>
      <c r="GNS861" s="72"/>
      <c r="GNT861" s="72"/>
      <c r="GNU861" s="72"/>
      <c r="GNV861" s="72"/>
      <c r="GNW861" s="72"/>
      <c r="GNX861" s="72"/>
      <c r="GNY861" s="71"/>
      <c r="GNZ861" s="71"/>
      <c r="GOA861" s="71"/>
      <c r="GOB861" s="71"/>
      <c r="GOC861" s="71"/>
      <c r="GOD861" s="71"/>
      <c r="GOE861" s="71"/>
      <c r="GOF861" s="72"/>
      <c r="GOG861" s="72"/>
      <c r="GOH861" s="72"/>
      <c r="GOI861" s="72"/>
      <c r="GOJ861" s="72"/>
      <c r="GOK861" s="72"/>
      <c r="GOL861" s="72"/>
      <c r="GOM861" s="72"/>
      <c r="GON861" s="72"/>
      <c r="GOO861" s="71"/>
      <c r="GOP861" s="71"/>
      <c r="GOQ861" s="71"/>
      <c r="GOR861" s="71"/>
      <c r="GOS861" s="71"/>
      <c r="GOT861" s="71"/>
      <c r="GOU861" s="71"/>
      <c r="GOV861" s="72"/>
      <c r="GOW861" s="72"/>
      <c r="GOX861" s="72"/>
      <c r="GOY861" s="72"/>
      <c r="GOZ861" s="72"/>
      <c r="GPA861" s="72"/>
      <c r="GPB861" s="72"/>
      <c r="GPC861" s="72"/>
      <c r="GPD861" s="72"/>
      <c r="GPE861" s="71"/>
      <c r="GPF861" s="71"/>
      <c r="GPG861" s="71"/>
      <c r="GPH861" s="71"/>
      <c r="GPI861" s="71"/>
      <c r="GPJ861" s="71"/>
      <c r="GPK861" s="71"/>
      <c r="GPL861" s="72"/>
      <c r="GPM861" s="72"/>
      <c r="GPN861" s="72"/>
      <c r="GPO861" s="72"/>
      <c r="GPP861" s="72"/>
      <c r="GPQ861" s="72"/>
      <c r="GPR861" s="72"/>
      <c r="GPS861" s="72"/>
      <c r="GPT861" s="72"/>
      <c r="GPU861" s="71"/>
      <c r="GPV861" s="71"/>
      <c r="GPW861" s="71"/>
      <c r="GPX861" s="71"/>
      <c r="GPY861" s="71"/>
      <c r="GPZ861" s="71"/>
      <c r="GQA861" s="71"/>
      <c r="GQB861" s="72"/>
      <c r="GQC861" s="72"/>
      <c r="GQD861" s="72"/>
      <c r="GQE861" s="72"/>
      <c r="GQF861" s="72"/>
      <c r="GQG861" s="72"/>
      <c r="GQH861" s="72"/>
      <c r="GQI861" s="72"/>
      <c r="GQJ861" s="72"/>
      <c r="GQK861" s="71"/>
      <c r="GQL861" s="71"/>
      <c r="GQM861" s="71"/>
      <c r="GQN861" s="71"/>
      <c r="GQO861" s="71"/>
      <c r="GQP861" s="71"/>
      <c r="GQQ861" s="71"/>
      <c r="GQR861" s="72"/>
      <c r="GQS861" s="72"/>
      <c r="GQT861" s="72"/>
      <c r="GQU861" s="72"/>
      <c r="GQV861" s="72"/>
      <c r="GQW861" s="72"/>
      <c r="GQX861" s="72"/>
      <c r="GQY861" s="72"/>
      <c r="GQZ861" s="72"/>
      <c r="GRA861" s="71"/>
      <c r="GRB861" s="71"/>
      <c r="GRC861" s="71"/>
      <c r="GRD861" s="71"/>
      <c r="GRE861" s="71"/>
      <c r="GRF861" s="71"/>
      <c r="GRG861" s="71"/>
      <c r="GRH861" s="72"/>
      <c r="GRI861" s="72"/>
      <c r="GRJ861" s="72"/>
      <c r="GRK861" s="72"/>
      <c r="GRL861" s="72"/>
      <c r="GRM861" s="72"/>
      <c r="GRN861" s="72"/>
      <c r="GRO861" s="72"/>
      <c r="GRP861" s="72"/>
      <c r="GRQ861" s="71"/>
      <c r="GRR861" s="71"/>
      <c r="GRS861" s="71"/>
      <c r="GRT861" s="71"/>
      <c r="GRU861" s="71"/>
      <c r="GRV861" s="71"/>
      <c r="GRW861" s="71"/>
      <c r="GRX861" s="72"/>
      <c r="GRY861" s="72"/>
      <c r="GRZ861" s="72"/>
      <c r="GSA861" s="72"/>
      <c r="GSB861" s="72"/>
      <c r="GSC861" s="72"/>
      <c r="GSD861" s="72"/>
      <c r="GSE861" s="72"/>
      <c r="GSF861" s="72"/>
      <c r="GSG861" s="71"/>
      <c r="GSH861" s="71"/>
      <c r="GSI861" s="71"/>
      <c r="GSJ861" s="71"/>
      <c r="GSK861" s="71"/>
      <c r="GSL861" s="71"/>
      <c r="GSM861" s="71"/>
      <c r="GSN861" s="72"/>
      <c r="GSO861" s="72"/>
      <c r="GSP861" s="72"/>
      <c r="GSQ861" s="72"/>
      <c r="GSR861" s="72"/>
      <c r="GSS861" s="72"/>
      <c r="GST861" s="72"/>
      <c r="GSU861" s="72"/>
      <c r="GSV861" s="72"/>
      <c r="GSW861" s="71"/>
      <c r="GSX861" s="71"/>
      <c r="GSY861" s="71"/>
      <c r="GSZ861" s="71"/>
      <c r="GTA861" s="71"/>
      <c r="GTB861" s="71"/>
      <c r="GTC861" s="71"/>
      <c r="GTD861" s="72"/>
      <c r="GTE861" s="72"/>
      <c r="GTF861" s="72"/>
      <c r="GTG861" s="72"/>
      <c r="GTH861" s="72"/>
      <c r="GTI861" s="72"/>
      <c r="GTJ861" s="72"/>
      <c r="GTK861" s="72"/>
      <c r="GTL861" s="72"/>
      <c r="GTM861" s="71"/>
      <c r="GTN861" s="71"/>
      <c r="GTO861" s="71"/>
      <c r="GTP861" s="71"/>
      <c r="GTQ861" s="71"/>
      <c r="GTR861" s="71"/>
      <c r="GTS861" s="71"/>
      <c r="GTT861" s="72"/>
      <c r="GTU861" s="72"/>
      <c r="GTV861" s="72"/>
      <c r="GTW861" s="72"/>
      <c r="GTX861" s="72"/>
      <c r="GTY861" s="72"/>
      <c r="GTZ861" s="72"/>
      <c r="GUA861" s="72"/>
      <c r="GUB861" s="72"/>
      <c r="GUC861" s="71"/>
      <c r="GUD861" s="71"/>
      <c r="GUE861" s="71"/>
      <c r="GUF861" s="71"/>
      <c r="GUG861" s="71"/>
      <c r="GUH861" s="71"/>
      <c r="GUI861" s="71"/>
      <c r="GUJ861" s="72"/>
      <c r="GUK861" s="72"/>
      <c r="GUL861" s="72"/>
      <c r="GUM861" s="72"/>
      <c r="GUN861" s="72"/>
      <c r="GUO861" s="72"/>
      <c r="GUP861" s="72"/>
      <c r="GUQ861" s="72"/>
      <c r="GUR861" s="72"/>
      <c r="GUS861" s="71"/>
      <c r="GUT861" s="71"/>
      <c r="GUU861" s="71"/>
      <c r="GUV861" s="71"/>
      <c r="GUW861" s="71"/>
      <c r="GUX861" s="71"/>
      <c r="GUY861" s="71"/>
      <c r="GUZ861" s="72"/>
      <c r="GVA861" s="72"/>
      <c r="GVB861" s="72"/>
      <c r="GVC861" s="72"/>
      <c r="GVD861" s="72"/>
      <c r="GVE861" s="72"/>
      <c r="GVF861" s="72"/>
      <c r="GVG861" s="72"/>
      <c r="GVH861" s="72"/>
      <c r="GVI861" s="71"/>
      <c r="GVJ861" s="71"/>
      <c r="GVK861" s="71"/>
      <c r="GVL861" s="71"/>
      <c r="GVM861" s="71"/>
      <c r="GVN861" s="71"/>
      <c r="GVO861" s="71"/>
      <c r="GVP861" s="72"/>
      <c r="GVQ861" s="72"/>
      <c r="GVR861" s="72"/>
      <c r="GVS861" s="72"/>
      <c r="GVT861" s="72"/>
      <c r="GVU861" s="72"/>
      <c r="GVV861" s="72"/>
      <c r="GVW861" s="72"/>
      <c r="GVX861" s="72"/>
      <c r="GVY861" s="71"/>
      <c r="GVZ861" s="71"/>
      <c r="GWA861" s="71"/>
      <c r="GWB861" s="71"/>
      <c r="GWC861" s="71"/>
      <c r="GWD861" s="71"/>
      <c r="GWE861" s="71"/>
      <c r="GWF861" s="72"/>
      <c r="GWG861" s="72"/>
      <c r="GWH861" s="72"/>
      <c r="GWI861" s="72"/>
      <c r="GWJ861" s="72"/>
      <c r="GWK861" s="72"/>
      <c r="GWL861" s="72"/>
      <c r="GWM861" s="72"/>
      <c r="GWN861" s="72"/>
      <c r="GWO861" s="71"/>
      <c r="GWP861" s="71"/>
      <c r="GWQ861" s="71"/>
      <c r="GWR861" s="71"/>
      <c r="GWS861" s="71"/>
      <c r="GWT861" s="71"/>
      <c r="GWU861" s="71"/>
      <c r="GWV861" s="72"/>
      <c r="GWW861" s="72"/>
      <c r="GWX861" s="72"/>
      <c r="GWY861" s="72"/>
      <c r="GWZ861" s="72"/>
      <c r="GXA861" s="72"/>
      <c r="GXB861" s="72"/>
      <c r="GXC861" s="72"/>
      <c r="GXD861" s="72"/>
      <c r="GXE861" s="71"/>
      <c r="GXF861" s="71"/>
      <c r="GXG861" s="71"/>
      <c r="GXH861" s="71"/>
      <c r="GXI861" s="71"/>
      <c r="GXJ861" s="71"/>
      <c r="GXK861" s="71"/>
      <c r="GXL861" s="72"/>
      <c r="GXM861" s="72"/>
      <c r="GXN861" s="72"/>
      <c r="GXO861" s="72"/>
      <c r="GXP861" s="72"/>
      <c r="GXQ861" s="72"/>
      <c r="GXR861" s="72"/>
      <c r="GXS861" s="72"/>
      <c r="GXT861" s="72"/>
      <c r="GXU861" s="71"/>
      <c r="GXV861" s="71"/>
      <c r="GXW861" s="71"/>
      <c r="GXX861" s="71"/>
      <c r="GXY861" s="71"/>
      <c r="GXZ861" s="71"/>
      <c r="GYA861" s="71"/>
      <c r="GYB861" s="72"/>
      <c r="GYC861" s="72"/>
      <c r="GYD861" s="72"/>
      <c r="GYE861" s="72"/>
      <c r="GYF861" s="72"/>
      <c r="GYG861" s="72"/>
      <c r="GYH861" s="72"/>
      <c r="GYI861" s="72"/>
      <c r="GYJ861" s="72"/>
      <c r="GYK861" s="71"/>
      <c r="GYL861" s="71"/>
      <c r="GYM861" s="71"/>
      <c r="GYN861" s="71"/>
      <c r="GYO861" s="71"/>
      <c r="GYP861" s="71"/>
      <c r="GYQ861" s="71"/>
      <c r="GYR861" s="72"/>
      <c r="GYS861" s="72"/>
      <c r="GYT861" s="72"/>
      <c r="GYU861" s="72"/>
      <c r="GYV861" s="72"/>
      <c r="GYW861" s="72"/>
      <c r="GYX861" s="72"/>
      <c r="GYY861" s="72"/>
      <c r="GYZ861" s="72"/>
      <c r="GZA861" s="71"/>
      <c r="GZB861" s="71"/>
      <c r="GZC861" s="71"/>
      <c r="GZD861" s="71"/>
      <c r="GZE861" s="71"/>
      <c r="GZF861" s="71"/>
      <c r="GZG861" s="71"/>
      <c r="GZH861" s="72"/>
      <c r="GZI861" s="72"/>
      <c r="GZJ861" s="72"/>
      <c r="GZK861" s="72"/>
      <c r="GZL861" s="72"/>
      <c r="GZM861" s="72"/>
      <c r="GZN861" s="72"/>
      <c r="GZO861" s="72"/>
      <c r="GZP861" s="72"/>
      <c r="GZQ861" s="71"/>
      <c r="GZR861" s="71"/>
      <c r="GZS861" s="71"/>
      <c r="GZT861" s="71"/>
      <c r="GZU861" s="71"/>
      <c r="GZV861" s="71"/>
      <c r="GZW861" s="71"/>
      <c r="GZX861" s="72"/>
      <c r="GZY861" s="72"/>
      <c r="GZZ861" s="72"/>
      <c r="HAA861" s="72"/>
      <c r="HAB861" s="72"/>
      <c r="HAC861" s="72"/>
      <c r="HAD861" s="72"/>
      <c r="HAE861" s="72"/>
      <c r="HAF861" s="72"/>
      <c r="HAG861" s="71"/>
      <c r="HAH861" s="71"/>
      <c r="HAI861" s="71"/>
      <c r="HAJ861" s="71"/>
      <c r="HAK861" s="71"/>
      <c r="HAL861" s="71"/>
      <c r="HAM861" s="71"/>
      <c r="HAN861" s="72"/>
      <c r="HAO861" s="72"/>
      <c r="HAP861" s="72"/>
      <c r="HAQ861" s="72"/>
      <c r="HAR861" s="72"/>
      <c r="HAS861" s="72"/>
      <c r="HAT861" s="72"/>
      <c r="HAU861" s="72"/>
      <c r="HAV861" s="72"/>
      <c r="HAW861" s="71"/>
      <c r="HAX861" s="71"/>
      <c r="HAY861" s="71"/>
      <c r="HAZ861" s="71"/>
      <c r="HBA861" s="71"/>
      <c r="HBB861" s="71"/>
      <c r="HBC861" s="71"/>
      <c r="HBD861" s="72"/>
      <c r="HBE861" s="72"/>
      <c r="HBF861" s="72"/>
      <c r="HBG861" s="72"/>
      <c r="HBH861" s="72"/>
      <c r="HBI861" s="72"/>
      <c r="HBJ861" s="72"/>
      <c r="HBK861" s="72"/>
      <c r="HBL861" s="72"/>
      <c r="HBM861" s="71"/>
      <c r="HBN861" s="71"/>
      <c r="HBO861" s="71"/>
      <c r="HBP861" s="71"/>
      <c r="HBQ861" s="71"/>
      <c r="HBR861" s="71"/>
      <c r="HBS861" s="71"/>
      <c r="HBT861" s="72"/>
      <c r="HBU861" s="72"/>
      <c r="HBV861" s="72"/>
      <c r="HBW861" s="72"/>
      <c r="HBX861" s="72"/>
      <c r="HBY861" s="72"/>
      <c r="HBZ861" s="72"/>
      <c r="HCA861" s="72"/>
      <c r="HCB861" s="72"/>
      <c r="HCC861" s="71"/>
      <c r="HCD861" s="71"/>
      <c r="HCE861" s="71"/>
      <c r="HCF861" s="71"/>
      <c r="HCG861" s="71"/>
      <c r="HCH861" s="71"/>
      <c r="HCI861" s="71"/>
      <c r="HCJ861" s="72"/>
      <c r="HCK861" s="72"/>
      <c r="HCL861" s="72"/>
      <c r="HCM861" s="72"/>
      <c r="HCN861" s="72"/>
      <c r="HCO861" s="72"/>
      <c r="HCP861" s="72"/>
      <c r="HCQ861" s="72"/>
      <c r="HCR861" s="72"/>
      <c r="HCS861" s="71"/>
      <c r="HCT861" s="71"/>
      <c r="HCU861" s="71"/>
      <c r="HCV861" s="71"/>
      <c r="HCW861" s="71"/>
      <c r="HCX861" s="71"/>
      <c r="HCY861" s="71"/>
      <c r="HCZ861" s="72"/>
      <c r="HDA861" s="72"/>
      <c r="HDB861" s="72"/>
      <c r="HDC861" s="72"/>
      <c r="HDD861" s="72"/>
      <c r="HDE861" s="72"/>
      <c r="HDF861" s="72"/>
      <c r="HDG861" s="72"/>
      <c r="HDH861" s="72"/>
      <c r="HDI861" s="71"/>
      <c r="HDJ861" s="71"/>
      <c r="HDK861" s="71"/>
      <c r="HDL861" s="71"/>
      <c r="HDM861" s="71"/>
      <c r="HDN861" s="71"/>
      <c r="HDO861" s="71"/>
      <c r="HDP861" s="72"/>
      <c r="HDQ861" s="72"/>
      <c r="HDR861" s="72"/>
      <c r="HDS861" s="72"/>
      <c r="HDT861" s="72"/>
      <c r="HDU861" s="72"/>
      <c r="HDV861" s="72"/>
      <c r="HDW861" s="72"/>
      <c r="HDX861" s="72"/>
      <c r="HDY861" s="71"/>
      <c r="HDZ861" s="71"/>
      <c r="HEA861" s="71"/>
      <c r="HEB861" s="71"/>
      <c r="HEC861" s="71"/>
      <c r="HED861" s="71"/>
      <c r="HEE861" s="71"/>
      <c r="HEF861" s="72"/>
      <c r="HEG861" s="72"/>
      <c r="HEH861" s="72"/>
      <c r="HEI861" s="72"/>
      <c r="HEJ861" s="72"/>
      <c r="HEK861" s="72"/>
      <c r="HEL861" s="72"/>
      <c r="HEM861" s="72"/>
      <c r="HEN861" s="72"/>
      <c r="HEO861" s="71"/>
      <c r="HEP861" s="71"/>
      <c r="HEQ861" s="71"/>
      <c r="HER861" s="71"/>
      <c r="HES861" s="71"/>
      <c r="HET861" s="71"/>
      <c r="HEU861" s="71"/>
      <c r="HEV861" s="72"/>
      <c r="HEW861" s="72"/>
      <c r="HEX861" s="72"/>
      <c r="HEY861" s="72"/>
      <c r="HEZ861" s="72"/>
      <c r="HFA861" s="72"/>
      <c r="HFB861" s="72"/>
      <c r="HFC861" s="72"/>
      <c r="HFD861" s="72"/>
      <c r="HFE861" s="71"/>
      <c r="HFF861" s="71"/>
      <c r="HFG861" s="71"/>
      <c r="HFH861" s="71"/>
      <c r="HFI861" s="71"/>
      <c r="HFJ861" s="71"/>
      <c r="HFK861" s="71"/>
      <c r="HFL861" s="72"/>
      <c r="HFM861" s="72"/>
      <c r="HFN861" s="72"/>
      <c r="HFO861" s="72"/>
      <c r="HFP861" s="72"/>
      <c r="HFQ861" s="72"/>
      <c r="HFR861" s="72"/>
      <c r="HFS861" s="72"/>
      <c r="HFT861" s="72"/>
      <c r="HFU861" s="71"/>
      <c r="HFV861" s="71"/>
      <c r="HFW861" s="71"/>
      <c r="HFX861" s="71"/>
      <c r="HFY861" s="71"/>
      <c r="HFZ861" s="71"/>
      <c r="HGA861" s="71"/>
      <c r="HGB861" s="72"/>
      <c r="HGC861" s="72"/>
      <c r="HGD861" s="72"/>
      <c r="HGE861" s="72"/>
      <c r="HGF861" s="72"/>
      <c r="HGG861" s="72"/>
      <c r="HGH861" s="72"/>
      <c r="HGI861" s="72"/>
      <c r="HGJ861" s="72"/>
      <c r="HGK861" s="71"/>
      <c r="HGL861" s="71"/>
      <c r="HGM861" s="71"/>
      <c r="HGN861" s="71"/>
      <c r="HGO861" s="71"/>
      <c r="HGP861" s="71"/>
      <c r="HGQ861" s="71"/>
      <c r="HGR861" s="72"/>
      <c r="HGS861" s="72"/>
      <c r="HGT861" s="72"/>
      <c r="HGU861" s="72"/>
      <c r="HGV861" s="72"/>
      <c r="HGW861" s="72"/>
      <c r="HGX861" s="72"/>
      <c r="HGY861" s="72"/>
      <c r="HGZ861" s="72"/>
      <c r="HHA861" s="71"/>
      <c r="HHB861" s="71"/>
      <c r="HHC861" s="71"/>
      <c r="HHD861" s="71"/>
      <c r="HHE861" s="71"/>
      <c r="HHF861" s="71"/>
      <c r="HHG861" s="71"/>
      <c r="HHH861" s="72"/>
      <c r="HHI861" s="72"/>
      <c r="HHJ861" s="72"/>
      <c r="HHK861" s="72"/>
      <c r="HHL861" s="72"/>
      <c r="HHM861" s="72"/>
      <c r="HHN861" s="72"/>
      <c r="HHO861" s="72"/>
      <c r="HHP861" s="72"/>
      <c r="HHQ861" s="71"/>
      <c r="HHR861" s="71"/>
      <c r="HHS861" s="71"/>
      <c r="HHT861" s="71"/>
      <c r="HHU861" s="71"/>
      <c r="HHV861" s="71"/>
      <c r="HHW861" s="71"/>
      <c r="HHX861" s="72"/>
      <c r="HHY861" s="72"/>
      <c r="HHZ861" s="72"/>
      <c r="HIA861" s="72"/>
      <c r="HIB861" s="72"/>
      <c r="HIC861" s="72"/>
      <c r="HID861" s="72"/>
      <c r="HIE861" s="72"/>
      <c r="HIF861" s="72"/>
      <c r="HIG861" s="71"/>
      <c r="HIH861" s="71"/>
      <c r="HII861" s="71"/>
      <c r="HIJ861" s="71"/>
      <c r="HIK861" s="71"/>
      <c r="HIL861" s="71"/>
      <c r="HIM861" s="71"/>
      <c r="HIN861" s="72"/>
      <c r="HIO861" s="72"/>
      <c r="HIP861" s="72"/>
      <c r="HIQ861" s="72"/>
      <c r="HIR861" s="72"/>
      <c r="HIS861" s="72"/>
      <c r="HIT861" s="72"/>
      <c r="HIU861" s="72"/>
      <c r="HIV861" s="72"/>
      <c r="HIW861" s="71"/>
      <c r="HIX861" s="71"/>
      <c r="HIY861" s="71"/>
      <c r="HIZ861" s="71"/>
      <c r="HJA861" s="71"/>
      <c r="HJB861" s="71"/>
      <c r="HJC861" s="71"/>
      <c r="HJD861" s="72"/>
      <c r="HJE861" s="72"/>
      <c r="HJF861" s="72"/>
      <c r="HJG861" s="72"/>
      <c r="HJH861" s="72"/>
      <c r="HJI861" s="72"/>
      <c r="HJJ861" s="72"/>
      <c r="HJK861" s="72"/>
      <c r="HJL861" s="72"/>
      <c r="HJM861" s="71"/>
      <c r="HJN861" s="71"/>
      <c r="HJO861" s="71"/>
      <c r="HJP861" s="71"/>
      <c r="HJQ861" s="71"/>
      <c r="HJR861" s="71"/>
      <c r="HJS861" s="71"/>
      <c r="HJT861" s="72"/>
      <c r="HJU861" s="72"/>
      <c r="HJV861" s="72"/>
      <c r="HJW861" s="72"/>
      <c r="HJX861" s="72"/>
      <c r="HJY861" s="72"/>
      <c r="HJZ861" s="72"/>
      <c r="HKA861" s="72"/>
      <c r="HKB861" s="72"/>
      <c r="HKC861" s="71"/>
      <c r="HKD861" s="71"/>
      <c r="HKE861" s="71"/>
      <c r="HKF861" s="71"/>
      <c r="HKG861" s="71"/>
      <c r="HKH861" s="71"/>
      <c r="HKI861" s="71"/>
      <c r="HKJ861" s="72"/>
      <c r="HKK861" s="72"/>
      <c r="HKL861" s="72"/>
      <c r="HKM861" s="72"/>
      <c r="HKN861" s="72"/>
      <c r="HKO861" s="72"/>
      <c r="HKP861" s="72"/>
      <c r="HKQ861" s="72"/>
      <c r="HKR861" s="72"/>
      <c r="HKS861" s="71"/>
      <c r="HKT861" s="71"/>
      <c r="HKU861" s="71"/>
      <c r="HKV861" s="71"/>
      <c r="HKW861" s="71"/>
      <c r="HKX861" s="71"/>
      <c r="HKY861" s="71"/>
      <c r="HKZ861" s="72"/>
      <c r="HLA861" s="72"/>
      <c r="HLB861" s="72"/>
      <c r="HLC861" s="72"/>
      <c r="HLD861" s="72"/>
      <c r="HLE861" s="72"/>
      <c r="HLF861" s="72"/>
      <c r="HLG861" s="72"/>
      <c r="HLH861" s="72"/>
      <c r="HLI861" s="71"/>
      <c r="HLJ861" s="71"/>
      <c r="HLK861" s="71"/>
      <c r="HLL861" s="71"/>
      <c r="HLM861" s="71"/>
      <c r="HLN861" s="71"/>
      <c r="HLO861" s="71"/>
      <c r="HLP861" s="72"/>
      <c r="HLQ861" s="72"/>
      <c r="HLR861" s="72"/>
      <c r="HLS861" s="72"/>
      <c r="HLT861" s="72"/>
      <c r="HLU861" s="72"/>
      <c r="HLV861" s="72"/>
      <c r="HLW861" s="72"/>
      <c r="HLX861" s="72"/>
      <c r="HLY861" s="71"/>
      <c r="HLZ861" s="71"/>
      <c r="HMA861" s="71"/>
      <c r="HMB861" s="71"/>
      <c r="HMC861" s="71"/>
      <c r="HMD861" s="71"/>
      <c r="HME861" s="71"/>
      <c r="HMF861" s="72"/>
      <c r="HMG861" s="72"/>
      <c r="HMH861" s="72"/>
      <c r="HMI861" s="72"/>
      <c r="HMJ861" s="72"/>
      <c r="HMK861" s="72"/>
      <c r="HML861" s="72"/>
      <c r="HMM861" s="72"/>
      <c r="HMN861" s="72"/>
      <c r="HMO861" s="71"/>
      <c r="HMP861" s="71"/>
      <c r="HMQ861" s="71"/>
      <c r="HMR861" s="71"/>
      <c r="HMS861" s="71"/>
      <c r="HMT861" s="71"/>
      <c r="HMU861" s="71"/>
      <c r="HMV861" s="72"/>
      <c r="HMW861" s="72"/>
      <c r="HMX861" s="72"/>
      <c r="HMY861" s="72"/>
      <c r="HMZ861" s="72"/>
      <c r="HNA861" s="72"/>
      <c r="HNB861" s="72"/>
      <c r="HNC861" s="72"/>
      <c r="HND861" s="72"/>
      <c r="HNE861" s="71"/>
      <c r="HNF861" s="71"/>
      <c r="HNG861" s="71"/>
      <c r="HNH861" s="71"/>
      <c r="HNI861" s="71"/>
      <c r="HNJ861" s="71"/>
      <c r="HNK861" s="71"/>
      <c r="HNL861" s="72"/>
      <c r="HNM861" s="72"/>
      <c r="HNN861" s="72"/>
      <c r="HNO861" s="72"/>
      <c r="HNP861" s="72"/>
      <c r="HNQ861" s="72"/>
      <c r="HNR861" s="72"/>
      <c r="HNS861" s="72"/>
      <c r="HNT861" s="72"/>
      <c r="HNU861" s="71"/>
      <c r="HNV861" s="71"/>
      <c r="HNW861" s="71"/>
      <c r="HNX861" s="71"/>
      <c r="HNY861" s="71"/>
      <c r="HNZ861" s="71"/>
      <c r="HOA861" s="71"/>
      <c r="HOB861" s="72"/>
      <c r="HOC861" s="72"/>
      <c r="HOD861" s="72"/>
      <c r="HOE861" s="72"/>
      <c r="HOF861" s="72"/>
      <c r="HOG861" s="72"/>
      <c r="HOH861" s="72"/>
      <c r="HOI861" s="72"/>
      <c r="HOJ861" s="72"/>
      <c r="HOK861" s="71"/>
      <c r="HOL861" s="71"/>
      <c r="HOM861" s="71"/>
      <c r="HON861" s="71"/>
      <c r="HOO861" s="71"/>
      <c r="HOP861" s="71"/>
      <c r="HOQ861" s="71"/>
      <c r="HOR861" s="72"/>
      <c r="HOS861" s="72"/>
      <c r="HOT861" s="72"/>
      <c r="HOU861" s="72"/>
      <c r="HOV861" s="72"/>
      <c r="HOW861" s="72"/>
      <c r="HOX861" s="72"/>
      <c r="HOY861" s="72"/>
      <c r="HOZ861" s="72"/>
      <c r="HPA861" s="71"/>
      <c r="HPB861" s="71"/>
      <c r="HPC861" s="71"/>
      <c r="HPD861" s="71"/>
      <c r="HPE861" s="71"/>
      <c r="HPF861" s="71"/>
      <c r="HPG861" s="71"/>
      <c r="HPH861" s="72"/>
      <c r="HPI861" s="72"/>
      <c r="HPJ861" s="72"/>
      <c r="HPK861" s="72"/>
      <c r="HPL861" s="72"/>
      <c r="HPM861" s="72"/>
      <c r="HPN861" s="72"/>
      <c r="HPO861" s="72"/>
      <c r="HPP861" s="72"/>
      <c r="HPQ861" s="71"/>
      <c r="HPR861" s="71"/>
      <c r="HPS861" s="71"/>
      <c r="HPT861" s="71"/>
      <c r="HPU861" s="71"/>
      <c r="HPV861" s="71"/>
      <c r="HPW861" s="71"/>
      <c r="HPX861" s="72"/>
      <c r="HPY861" s="72"/>
      <c r="HPZ861" s="72"/>
      <c r="HQA861" s="72"/>
      <c r="HQB861" s="72"/>
      <c r="HQC861" s="72"/>
      <c r="HQD861" s="72"/>
      <c r="HQE861" s="72"/>
      <c r="HQF861" s="72"/>
      <c r="HQG861" s="71"/>
      <c r="HQH861" s="71"/>
      <c r="HQI861" s="71"/>
      <c r="HQJ861" s="71"/>
      <c r="HQK861" s="71"/>
      <c r="HQL861" s="71"/>
      <c r="HQM861" s="71"/>
      <c r="HQN861" s="72"/>
      <c r="HQO861" s="72"/>
      <c r="HQP861" s="72"/>
      <c r="HQQ861" s="72"/>
      <c r="HQR861" s="72"/>
      <c r="HQS861" s="72"/>
      <c r="HQT861" s="72"/>
      <c r="HQU861" s="72"/>
      <c r="HQV861" s="72"/>
      <c r="HQW861" s="71"/>
      <c r="HQX861" s="71"/>
      <c r="HQY861" s="71"/>
      <c r="HQZ861" s="71"/>
      <c r="HRA861" s="71"/>
      <c r="HRB861" s="71"/>
      <c r="HRC861" s="71"/>
      <c r="HRD861" s="72"/>
      <c r="HRE861" s="72"/>
      <c r="HRF861" s="72"/>
      <c r="HRG861" s="72"/>
      <c r="HRH861" s="72"/>
      <c r="HRI861" s="72"/>
      <c r="HRJ861" s="72"/>
      <c r="HRK861" s="72"/>
      <c r="HRL861" s="72"/>
      <c r="HRM861" s="71"/>
      <c r="HRN861" s="71"/>
      <c r="HRO861" s="71"/>
      <c r="HRP861" s="71"/>
      <c r="HRQ861" s="71"/>
      <c r="HRR861" s="71"/>
      <c r="HRS861" s="71"/>
      <c r="HRT861" s="72"/>
      <c r="HRU861" s="72"/>
      <c r="HRV861" s="72"/>
      <c r="HRW861" s="72"/>
      <c r="HRX861" s="72"/>
      <c r="HRY861" s="72"/>
      <c r="HRZ861" s="72"/>
      <c r="HSA861" s="72"/>
      <c r="HSB861" s="72"/>
      <c r="HSC861" s="71"/>
      <c r="HSD861" s="71"/>
      <c r="HSE861" s="71"/>
      <c r="HSF861" s="71"/>
      <c r="HSG861" s="71"/>
      <c r="HSH861" s="71"/>
      <c r="HSI861" s="71"/>
      <c r="HSJ861" s="72"/>
      <c r="HSK861" s="72"/>
      <c r="HSL861" s="72"/>
      <c r="HSM861" s="72"/>
      <c r="HSN861" s="72"/>
      <c r="HSO861" s="72"/>
      <c r="HSP861" s="72"/>
      <c r="HSQ861" s="72"/>
      <c r="HSR861" s="72"/>
      <c r="HSS861" s="71"/>
      <c r="HST861" s="71"/>
      <c r="HSU861" s="71"/>
      <c r="HSV861" s="71"/>
      <c r="HSW861" s="71"/>
      <c r="HSX861" s="71"/>
      <c r="HSY861" s="71"/>
      <c r="HSZ861" s="72"/>
      <c r="HTA861" s="72"/>
      <c r="HTB861" s="72"/>
      <c r="HTC861" s="72"/>
      <c r="HTD861" s="72"/>
      <c r="HTE861" s="72"/>
      <c r="HTF861" s="72"/>
      <c r="HTG861" s="72"/>
      <c r="HTH861" s="72"/>
      <c r="HTI861" s="71"/>
      <c r="HTJ861" s="71"/>
      <c r="HTK861" s="71"/>
      <c r="HTL861" s="71"/>
      <c r="HTM861" s="71"/>
      <c r="HTN861" s="71"/>
      <c r="HTO861" s="71"/>
      <c r="HTP861" s="72"/>
      <c r="HTQ861" s="72"/>
      <c r="HTR861" s="72"/>
      <c r="HTS861" s="72"/>
      <c r="HTT861" s="72"/>
      <c r="HTU861" s="72"/>
      <c r="HTV861" s="72"/>
      <c r="HTW861" s="72"/>
      <c r="HTX861" s="72"/>
      <c r="HTY861" s="71"/>
      <c r="HTZ861" s="71"/>
      <c r="HUA861" s="71"/>
      <c r="HUB861" s="71"/>
      <c r="HUC861" s="71"/>
      <c r="HUD861" s="71"/>
      <c r="HUE861" s="71"/>
      <c r="HUF861" s="72"/>
      <c r="HUG861" s="72"/>
      <c r="HUH861" s="72"/>
      <c r="HUI861" s="72"/>
      <c r="HUJ861" s="72"/>
      <c r="HUK861" s="72"/>
      <c r="HUL861" s="72"/>
      <c r="HUM861" s="72"/>
      <c r="HUN861" s="72"/>
      <c r="HUO861" s="71"/>
      <c r="HUP861" s="71"/>
      <c r="HUQ861" s="71"/>
      <c r="HUR861" s="71"/>
      <c r="HUS861" s="71"/>
      <c r="HUT861" s="71"/>
      <c r="HUU861" s="71"/>
      <c r="HUV861" s="72"/>
      <c r="HUW861" s="72"/>
      <c r="HUX861" s="72"/>
      <c r="HUY861" s="72"/>
      <c r="HUZ861" s="72"/>
      <c r="HVA861" s="72"/>
      <c r="HVB861" s="72"/>
      <c r="HVC861" s="72"/>
      <c r="HVD861" s="72"/>
      <c r="HVE861" s="71"/>
      <c r="HVF861" s="71"/>
      <c r="HVG861" s="71"/>
      <c r="HVH861" s="71"/>
      <c r="HVI861" s="71"/>
      <c r="HVJ861" s="71"/>
      <c r="HVK861" s="71"/>
      <c r="HVL861" s="72"/>
      <c r="HVM861" s="72"/>
      <c r="HVN861" s="72"/>
      <c r="HVO861" s="72"/>
      <c r="HVP861" s="72"/>
      <c r="HVQ861" s="72"/>
      <c r="HVR861" s="72"/>
      <c r="HVS861" s="72"/>
      <c r="HVT861" s="72"/>
      <c r="HVU861" s="71"/>
      <c r="HVV861" s="71"/>
      <c r="HVW861" s="71"/>
      <c r="HVX861" s="71"/>
      <c r="HVY861" s="71"/>
      <c r="HVZ861" s="71"/>
      <c r="HWA861" s="71"/>
      <c r="HWB861" s="72"/>
      <c r="HWC861" s="72"/>
      <c r="HWD861" s="72"/>
      <c r="HWE861" s="72"/>
      <c r="HWF861" s="72"/>
      <c r="HWG861" s="72"/>
      <c r="HWH861" s="72"/>
      <c r="HWI861" s="72"/>
      <c r="HWJ861" s="72"/>
      <c r="HWK861" s="71"/>
      <c r="HWL861" s="71"/>
      <c r="HWM861" s="71"/>
      <c r="HWN861" s="71"/>
      <c r="HWO861" s="71"/>
      <c r="HWP861" s="71"/>
      <c r="HWQ861" s="71"/>
      <c r="HWR861" s="72"/>
      <c r="HWS861" s="72"/>
      <c r="HWT861" s="72"/>
      <c r="HWU861" s="72"/>
      <c r="HWV861" s="72"/>
      <c r="HWW861" s="72"/>
      <c r="HWX861" s="72"/>
      <c r="HWY861" s="72"/>
      <c r="HWZ861" s="72"/>
      <c r="HXA861" s="71"/>
      <c r="HXB861" s="71"/>
      <c r="HXC861" s="71"/>
      <c r="HXD861" s="71"/>
      <c r="HXE861" s="71"/>
      <c r="HXF861" s="71"/>
      <c r="HXG861" s="71"/>
      <c r="HXH861" s="72"/>
      <c r="HXI861" s="72"/>
      <c r="HXJ861" s="72"/>
      <c r="HXK861" s="72"/>
      <c r="HXL861" s="72"/>
      <c r="HXM861" s="72"/>
      <c r="HXN861" s="72"/>
      <c r="HXO861" s="72"/>
      <c r="HXP861" s="72"/>
      <c r="HXQ861" s="71"/>
      <c r="HXR861" s="71"/>
      <c r="HXS861" s="71"/>
      <c r="HXT861" s="71"/>
      <c r="HXU861" s="71"/>
      <c r="HXV861" s="71"/>
      <c r="HXW861" s="71"/>
      <c r="HXX861" s="72"/>
      <c r="HXY861" s="72"/>
      <c r="HXZ861" s="72"/>
      <c r="HYA861" s="72"/>
      <c r="HYB861" s="72"/>
      <c r="HYC861" s="72"/>
      <c r="HYD861" s="72"/>
      <c r="HYE861" s="72"/>
      <c r="HYF861" s="72"/>
      <c r="HYG861" s="71"/>
      <c r="HYH861" s="71"/>
      <c r="HYI861" s="71"/>
      <c r="HYJ861" s="71"/>
      <c r="HYK861" s="71"/>
      <c r="HYL861" s="71"/>
      <c r="HYM861" s="71"/>
      <c r="HYN861" s="72"/>
      <c r="HYO861" s="72"/>
      <c r="HYP861" s="72"/>
      <c r="HYQ861" s="72"/>
      <c r="HYR861" s="72"/>
      <c r="HYS861" s="72"/>
      <c r="HYT861" s="72"/>
      <c r="HYU861" s="72"/>
      <c r="HYV861" s="72"/>
      <c r="HYW861" s="71"/>
      <c r="HYX861" s="71"/>
      <c r="HYY861" s="71"/>
      <c r="HYZ861" s="71"/>
      <c r="HZA861" s="71"/>
      <c r="HZB861" s="71"/>
      <c r="HZC861" s="71"/>
      <c r="HZD861" s="72"/>
      <c r="HZE861" s="72"/>
      <c r="HZF861" s="72"/>
      <c r="HZG861" s="72"/>
      <c r="HZH861" s="72"/>
      <c r="HZI861" s="72"/>
      <c r="HZJ861" s="72"/>
      <c r="HZK861" s="72"/>
      <c r="HZL861" s="72"/>
      <c r="HZM861" s="71"/>
      <c r="HZN861" s="71"/>
      <c r="HZO861" s="71"/>
      <c r="HZP861" s="71"/>
      <c r="HZQ861" s="71"/>
      <c r="HZR861" s="71"/>
      <c r="HZS861" s="71"/>
      <c r="HZT861" s="72"/>
      <c r="HZU861" s="72"/>
      <c r="HZV861" s="72"/>
      <c r="HZW861" s="72"/>
      <c r="HZX861" s="72"/>
      <c r="HZY861" s="72"/>
      <c r="HZZ861" s="72"/>
      <c r="IAA861" s="72"/>
      <c r="IAB861" s="72"/>
      <c r="IAC861" s="71"/>
      <c r="IAD861" s="71"/>
      <c r="IAE861" s="71"/>
      <c r="IAF861" s="71"/>
      <c r="IAG861" s="71"/>
      <c r="IAH861" s="71"/>
      <c r="IAI861" s="71"/>
      <c r="IAJ861" s="72"/>
      <c r="IAK861" s="72"/>
      <c r="IAL861" s="72"/>
      <c r="IAM861" s="72"/>
      <c r="IAN861" s="72"/>
      <c r="IAO861" s="72"/>
      <c r="IAP861" s="72"/>
      <c r="IAQ861" s="72"/>
      <c r="IAR861" s="72"/>
      <c r="IAS861" s="71"/>
      <c r="IAT861" s="71"/>
      <c r="IAU861" s="71"/>
      <c r="IAV861" s="71"/>
      <c r="IAW861" s="71"/>
      <c r="IAX861" s="71"/>
      <c r="IAY861" s="71"/>
      <c r="IAZ861" s="72"/>
      <c r="IBA861" s="72"/>
      <c r="IBB861" s="72"/>
      <c r="IBC861" s="72"/>
      <c r="IBD861" s="72"/>
      <c r="IBE861" s="72"/>
      <c r="IBF861" s="72"/>
      <c r="IBG861" s="72"/>
      <c r="IBH861" s="72"/>
      <c r="IBI861" s="71"/>
      <c r="IBJ861" s="71"/>
      <c r="IBK861" s="71"/>
      <c r="IBL861" s="71"/>
      <c r="IBM861" s="71"/>
      <c r="IBN861" s="71"/>
      <c r="IBO861" s="71"/>
      <c r="IBP861" s="72"/>
      <c r="IBQ861" s="72"/>
      <c r="IBR861" s="72"/>
      <c r="IBS861" s="72"/>
      <c r="IBT861" s="72"/>
      <c r="IBU861" s="72"/>
      <c r="IBV861" s="72"/>
      <c r="IBW861" s="72"/>
      <c r="IBX861" s="72"/>
      <c r="IBY861" s="71"/>
      <c r="IBZ861" s="71"/>
      <c r="ICA861" s="71"/>
      <c r="ICB861" s="71"/>
      <c r="ICC861" s="71"/>
      <c r="ICD861" s="71"/>
      <c r="ICE861" s="71"/>
      <c r="ICF861" s="72"/>
      <c r="ICG861" s="72"/>
      <c r="ICH861" s="72"/>
      <c r="ICI861" s="72"/>
      <c r="ICJ861" s="72"/>
      <c r="ICK861" s="72"/>
      <c r="ICL861" s="72"/>
      <c r="ICM861" s="72"/>
      <c r="ICN861" s="72"/>
      <c r="ICO861" s="71"/>
      <c r="ICP861" s="71"/>
      <c r="ICQ861" s="71"/>
      <c r="ICR861" s="71"/>
      <c r="ICS861" s="71"/>
      <c r="ICT861" s="71"/>
      <c r="ICU861" s="71"/>
      <c r="ICV861" s="72"/>
      <c r="ICW861" s="72"/>
      <c r="ICX861" s="72"/>
      <c r="ICY861" s="72"/>
      <c r="ICZ861" s="72"/>
      <c r="IDA861" s="72"/>
      <c r="IDB861" s="72"/>
      <c r="IDC861" s="72"/>
      <c r="IDD861" s="72"/>
      <c r="IDE861" s="71"/>
      <c r="IDF861" s="71"/>
      <c r="IDG861" s="71"/>
      <c r="IDH861" s="71"/>
      <c r="IDI861" s="71"/>
      <c r="IDJ861" s="71"/>
      <c r="IDK861" s="71"/>
      <c r="IDL861" s="72"/>
      <c r="IDM861" s="72"/>
      <c r="IDN861" s="72"/>
      <c r="IDO861" s="72"/>
      <c r="IDP861" s="72"/>
      <c r="IDQ861" s="72"/>
      <c r="IDR861" s="72"/>
      <c r="IDS861" s="72"/>
      <c r="IDT861" s="72"/>
      <c r="IDU861" s="71"/>
      <c r="IDV861" s="71"/>
      <c r="IDW861" s="71"/>
      <c r="IDX861" s="71"/>
      <c r="IDY861" s="71"/>
      <c r="IDZ861" s="71"/>
      <c r="IEA861" s="71"/>
      <c r="IEB861" s="72"/>
      <c r="IEC861" s="72"/>
      <c r="IED861" s="72"/>
      <c r="IEE861" s="72"/>
      <c r="IEF861" s="72"/>
      <c r="IEG861" s="72"/>
      <c r="IEH861" s="72"/>
      <c r="IEI861" s="72"/>
      <c r="IEJ861" s="72"/>
      <c r="IEK861" s="71"/>
      <c r="IEL861" s="71"/>
      <c r="IEM861" s="71"/>
      <c r="IEN861" s="71"/>
      <c r="IEO861" s="71"/>
      <c r="IEP861" s="71"/>
      <c r="IEQ861" s="71"/>
      <c r="IER861" s="72"/>
      <c r="IES861" s="72"/>
      <c r="IET861" s="72"/>
      <c r="IEU861" s="72"/>
      <c r="IEV861" s="72"/>
      <c r="IEW861" s="72"/>
      <c r="IEX861" s="72"/>
      <c r="IEY861" s="72"/>
      <c r="IEZ861" s="72"/>
      <c r="IFA861" s="71"/>
      <c r="IFB861" s="71"/>
      <c r="IFC861" s="71"/>
      <c r="IFD861" s="71"/>
      <c r="IFE861" s="71"/>
      <c r="IFF861" s="71"/>
      <c r="IFG861" s="71"/>
      <c r="IFH861" s="72"/>
      <c r="IFI861" s="72"/>
      <c r="IFJ861" s="72"/>
      <c r="IFK861" s="72"/>
      <c r="IFL861" s="72"/>
      <c r="IFM861" s="72"/>
      <c r="IFN861" s="72"/>
      <c r="IFO861" s="72"/>
      <c r="IFP861" s="72"/>
      <c r="IFQ861" s="71"/>
      <c r="IFR861" s="71"/>
      <c r="IFS861" s="71"/>
      <c r="IFT861" s="71"/>
      <c r="IFU861" s="71"/>
      <c r="IFV861" s="71"/>
      <c r="IFW861" s="71"/>
      <c r="IFX861" s="72"/>
      <c r="IFY861" s="72"/>
      <c r="IFZ861" s="72"/>
      <c r="IGA861" s="72"/>
      <c r="IGB861" s="72"/>
      <c r="IGC861" s="72"/>
      <c r="IGD861" s="72"/>
      <c r="IGE861" s="72"/>
      <c r="IGF861" s="72"/>
      <c r="IGG861" s="71"/>
      <c r="IGH861" s="71"/>
      <c r="IGI861" s="71"/>
      <c r="IGJ861" s="71"/>
      <c r="IGK861" s="71"/>
      <c r="IGL861" s="71"/>
      <c r="IGM861" s="71"/>
      <c r="IGN861" s="72"/>
      <c r="IGO861" s="72"/>
      <c r="IGP861" s="72"/>
      <c r="IGQ861" s="72"/>
      <c r="IGR861" s="72"/>
      <c r="IGS861" s="72"/>
      <c r="IGT861" s="72"/>
      <c r="IGU861" s="72"/>
      <c r="IGV861" s="72"/>
      <c r="IGW861" s="71"/>
      <c r="IGX861" s="71"/>
      <c r="IGY861" s="71"/>
      <c r="IGZ861" s="71"/>
      <c r="IHA861" s="71"/>
      <c r="IHB861" s="71"/>
      <c r="IHC861" s="71"/>
      <c r="IHD861" s="72"/>
      <c r="IHE861" s="72"/>
      <c r="IHF861" s="72"/>
      <c r="IHG861" s="72"/>
      <c r="IHH861" s="72"/>
      <c r="IHI861" s="72"/>
      <c r="IHJ861" s="72"/>
      <c r="IHK861" s="72"/>
      <c r="IHL861" s="72"/>
      <c r="IHM861" s="71"/>
      <c r="IHN861" s="71"/>
      <c r="IHO861" s="71"/>
      <c r="IHP861" s="71"/>
      <c r="IHQ861" s="71"/>
      <c r="IHR861" s="71"/>
      <c r="IHS861" s="71"/>
      <c r="IHT861" s="72"/>
      <c r="IHU861" s="72"/>
      <c r="IHV861" s="72"/>
      <c r="IHW861" s="72"/>
      <c r="IHX861" s="72"/>
      <c r="IHY861" s="72"/>
      <c r="IHZ861" s="72"/>
      <c r="IIA861" s="72"/>
      <c r="IIB861" s="72"/>
      <c r="IIC861" s="71"/>
      <c r="IID861" s="71"/>
      <c r="IIE861" s="71"/>
      <c r="IIF861" s="71"/>
      <c r="IIG861" s="71"/>
      <c r="IIH861" s="71"/>
      <c r="III861" s="71"/>
      <c r="IIJ861" s="72"/>
      <c r="IIK861" s="72"/>
      <c r="IIL861" s="72"/>
      <c r="IIM861" s="72"/>
      <c r="IIN861" s="72"/>
      <c r="IIO861" s="72"/>
      <c r="IIP861" s="72"/>
      <c r="IIQ861" s="72"/>
      <c r="IIR861" s="72"/>
      <c r="IIS861" s="71"/>
      <c r="IIT861" s="71"/>
      <c r="IIU861" s="71"/>
      <c r="IIV861" s="71"/>
      <c r="IIW861" s="71"/>
      <c r="IIX861" s="71"/>
      <c r="IIY861" s="71"/>
      <c r="IIZ861" s="72"/>
      <c r="IJA861" s="72"/>
      <c r="IJB861" s="72"/>
      <c r="IJC861" s="72"/>
      <c r="IJD861" s="72"/>
      <c r="IJE861" s="72"/>
      <c r="IJF861" s="72"/>
      <c r="IJG861" s="72"/>
      <c r="IJH861" s="72"/>
      <c r="IJI861" s="71"/>
      <c r="IJJ861" s="71"/>
      <c r="IJK861" s="71"/>
      <c r="IJL861" s="71"/>
      <c r="IJM861" s="71"/>
      <c r="IJN861" s="71"/>
      <c r="IJO861" s="71"/>
      <c r="IJP861" s="72"/>
      <c r="IJQ861" s="72"/>
      <c r="IJR861" s="72"/>
      <c r="IJS861" s="72"/>
      <c r="IJT861" s="72"/>
      <c r="IJU861" s="72"/>
      <c r="IJV861" s="72"/>
      <c r="IJW861" s="72"/>
      <c r="IJX861" s="72"/>
      <c r="IJY861" s="71"/>
      <c r="IJZ861" s="71"/>
      <c r="IKA861" s="71"/>
      <c r="IKB861" s="71"/>
      <c r="IKC861" s="71"/>
      <c r="IKD861" s="71"/>
      <c r="IKE861" s="71"/>
      <c r="IKF861" s="72"/>
      <c r="IKG861" s="72"/>
      <c r="IKH861" s="72"/>
      <c r="IKI861" s="72"/>
      <c r="IKJ861" s="72"/>
      <c r="IKK861" s="72"/>
      <c r="IKL861" s="72"/>
      <c r="IKM861" s="72"/>
      <c r="IKN861" s="72"/>
      <c r="IKO861" s="71"/>
      <c r="IKP861" s="71"/>
      <c r="IKQ861" s="71"/>
      <c r="IKR861" s="71"/>
      <c r="IKS861" s="71"/>
      <c r="IKT861" s="71"/>
      <c r="IKU861" s="71"/>
      <c r="IKV861" s="72"/>
      <c r="IKW861" s="72"/>
      <c r="IKX861" s="72"/>
      <c r="IKY861" s="72"/>
      <c r="IKZ861" s="72"/>
      <c r="ILA861" s="72"/>
      <c r="ILB861" s="72"/>
      <c r="ILC861" s="72"/>
      <c r="ILD861" s="72"/>
      <c r="ILE861" s="71"/>
      <c r="ILF861" s="71"/>
      <c r="ILG861" s="71"/>
      <c r="ILH861" s="71"/>
      <c r="ILI861" s="71"/>
      <c r="ILJ861" s="71"/>
      <c r="ILK861" s="71"/>
      <c r="ILL861" s="72"/>
      <c r="ILM861" s="72"/>
      <c r="ILN861" s="72"/>
      <c r="ILO861" s="72"/>
      <c r="ILP861" s="72"/>
      <c r="ILQ861" s="72"/>
      <c r="ILR861" s="72"/>
      <c r="ILS861" s="72"/>
      <c r="ILT861" s="72"/>
      <c r="ILU861" s="71"/>
      <c r="ILV861" s="71"/>
      <c r="ILW861" s="71"/>
      <c r="ILX861" s="71"/>
      <c r="ILY861" s="71"/>
      <c r="ILZ861" s="71"/>
      <c r="IMA861" s="71"/>
      <c r="IMB861" s="72"/>
      <c r="IMC861" s="72"/>
      <c r="IMD861" s="72"/>
      <c r="IME861" s="72"/>
      <c r="IMF861" s="72"/>
      <c r="IMG861" s="72"/>
      <c r="IMH861" s="72"/>
      <c r="IMI861" s="72"/>
      <c r="IMJ861" s="72"/>
      <c r="IMK861" s="71"/>
      <c r="IML861" s="71"/>
      <c r="IMM861" s="71"/>
      <c r="IMN861" s="71"/>
      <c r="IMO861" s="71"/>
      <c r="IMP861" s="71"/>
      <c r="IMQ861" s="71"/>
      <c r="IMR861" s="72"/>
      <c r="IMS861" s="72"/>
      <c r="IMT861" s="72"/>
      <c r="IMU861" s="72"/>
      <c r="IMV861" s="72"/>
      <c r="IMW861" s="72"/>
      <c r="IMX861" s="72"/>
      <c r="IMY861" s="72"/>
      <c r="IMZ861" s="72"/>
      <c r="INA861" s="71"/>
      <c r="INB861" s="71"/>
      <c r="INC861" s="71"/>
      <c r="IND861" s="71"/>
      <c r="INE861" s="71"/>
      <c r="INF861" s="71"/>
      <c r="ING861" s="71"/>
      <c r="INH861" s="72"/>
      <c r="INI861" s="72"/>
      <c r="INJ861" s="72"/>
      <c r="INK861" s="72"/>
      <c r="INL861" s="72"/>
      <c r="INM861" s="72"/>
      <c r="INN861" s="72"/>
      <c r="INO861" s="72"/>
      <c r="INP861" s="72"/>
      <c r="INQ861" s="71"/>
      <c r="INR861" s="71"/>
      <c r="INS861" s="71"/>
      <c r="INT861" s="71"/>
      <c r="INU861" s="71"/>
      <c r="INV861" s="71"/>
      <c r="INW861" s="71"/>
      <c r="INX861" s="72"/>
      <c r="INY861" s="72"/>
      <c r="INZ861" s="72"/>
      <c r="IOA861" s="72"/>
      <c r="IOB861" s="72"/>
      <c r="IOC861" s="72"/>
      <c r="IOD861" s="72"/>
      <c r="IOE861" s="72"/>
      <c r="IOF861" s="72"/>
      <c r="IOG861" s="71"/>
      <c r="IOH861" s="71"/>
      <c r="IOI861" s="71"/>
      <c r="IOJ861" s="71"/>
      <c r="IOK861" s="71"/>
      <c r="IOL861" s="71"/>
      <c r="IOM861" s="71"/>
      <c r="ION861" s="72"/>
      <c r="IOO861" s="72"/>
      <c r="IOP861" s="72"/>
      <c r="IOQ861" s="72"/>
      <c r="IOR861" s="72"/>
      <c r="IOS861" s="72"/>
      <c r="IOT861" s="72"/>
      <c r="IOU861" s="72"/>
      <c r="IOV861" s="72"/>
      <c r="IOW861" s="71"/>
      <c r="IOX861" s="71"/>
      <c r="IOY861" s="71"/>
      <c r="IOZ861" s="71"/>
      <c r="IPA861" s="71"/>
      <c r="IPB861" s="71"/>
      <c r="IPC861" s="71"/>
      <c r="IPD861" s="72"/>
      <c r="IPE861" s="72"/>
      <c r="IPF861" s="72"/>
      <c r="IPG861" s="72"/>
      <c r="IPH861" s="72"/>
      <c r="IPI861" s="72"/>
      <c r="IPJ861" s="72"/>
      <c r="IPK861" s="72"/>
      <c r="IPL861" s="72"/>
      <c r="IPM861" s="71"/>
      <c r="IPN861" s="71"/>
      <c r="IPO861" s="71"/>
      <c r="IPP861" s="71"/>
      <c r="IPQ861" s="71"/>
      <c r="IPR861" s="71"/>
      <c r="IPS861" s="71"/>
      <c r="IPT861" s="72"/>
      <c r="IPU861" s="72"/>
      <c r="IPV861" s="72"/>
      <c r="IPW861" s="72"/>
      <c r="IPX861" s="72"/>
      <c r="IPY861" s="72"/>
      <c r="IPZ861" s="72"/>
      <c r="IQA861" s="72"/>
      <c r="IQB861" s="72"/>
      <c r="IQC861" s="71"/>
      <c r="IQD861" s="71"/>
      <c r="IQE861" s="71"/>
      <c r="IQF861" s="71"/>
      <c r="IQG861" s="71"/>
      <c r="IQH861" s="71"/>
      <c r="IQI861" s="71"/>
      <c r="IQJ861" s="72"/>
      <c r="IQK861" s="72"/>
      <c r="IQL861" s="72"/>
      <c r="IQM861" s="72"/>
      <c r="IQN861" s="72"/>
      <c r="IQO861" s="72"/>
      <c r="IQP861" s="72"/>
      <c r="IQQ861" s="72"/>
      <c r="IQR861" s="72"/>
      <c r="IQS861" s="71"/>
      <c r="IQT861" s="71"/>
      <c r="IQU861" s="71"/>
      <c r="IQV861" s="71"/>
      <c r="IQW861" s="71"/>
      <c r="IQX861" s="71"/>
      <c r="IQY861" s="71"/>
      <c r="IQZ861" s="72"/>
      <c r="IRA861" s="72"/>
      <c r="IRB861" s="72"/>
      <c r="IRC861" s="72"/>
      <c r="IRD861" s="72"/>
      <c r="IRE861" s="72"/>
      <c r="IRF861" s="72"/>
      <c r="IRG861" s="72"/>
      <c r="IRH861" s="72"/>
      <c r="IRI861" s="71"/>
      <c r="IRJ861" s="71"/>
      <c r="IRK861" s="71"/>
      <c r="IRL861" s="71"/>
      <c r="IRM861" s="71"/>
      <c r="IRN861" s="71"/>
      <c r="IRO861" s="71"/>
      <c r="IRP861" s="72"/>
      <c r="IRQ861" s="72"/>
      <c r="IRR861" s="72"/>
      <c r="IRS861" s="72"/>
      <c r="IRT861" s="72"/>
      <c r="IRU861" s="72"/>
      <c r="IRV861" s="72"/>
      <c r="IRW861" s="72"/>
      <c r="IRX861" s="72"/>
      <c r="IRY861" s="71"/>
      <c r="IRZ861" s="71"/>
      <c r="ISA861" s="71"/>
      <c r="ISB861" s="71"/>
      <c r="ISC861" s="71"/>
      <c r="ISD861" s="71"/>
      <c r="ISE861" s="71"/>
      <c r="ISF861" s="72"/>
      <c r="ISG861" s="72"/>
      <c r="ISH861" s="72"/>
      <c r="ISI861" s="72"/>
      <c r="ISJ861" s="72"/>
      <c r="ISK861" s="72"/>
      <c r="ISL861" s="72"/>
      <c r="ISM861" s="72"/>
      <c r="ISN861" s="72"/>
      <c r="ISO861" s="71"/>
      <c r="ISP861" s="71"/>
      <c r="ISQ861" s="71"/>
      <c r="ISR861" s="71"/>
      <c r="ISS861" s="71"/>
      <c r="IST861" s="71"/>
      <c r="ISU861" s="71"/>
      <c r="ISV861" s="72"/>
      <c r="ISW861" s="72"/>
      <c r="ISX861" s="72"/>
      <c r="ISY861" s="72"/>
      <c r="ISZ861" s="72"/>
      <c r="ITA861" s="72"/>
      <c r="ITB861" s="72"/>
      <c r="ITC861" s="72"/>
      <c r="ITD861" s="72"/>
      <c r="ITE861" s="71"/>
      <c r="ITF861" s="71"/>
      <c r="ITG861" s="71"/>
      <c r="ITH861" s="71"/>
      <c r="ITI861" s="71"/>
      <c r="ITJ861" s="71"/>
      <c r="ITK861" s="71"/>
      <c r="ITL861" s="72"/>
      <c r="ITM861" s="72"/>
      <c r="ITN861" s="72"/>
      <c r="ITO861" s="72"/>
      <c r="ITP861" s="72"/>
      <c r="ITQ861" s="72"/>
      <c r="ITR861" s="72"/>
      <c r="ITS861" s="72"/>
      <c r="ITT861" s="72"/>
      <c r="ITU861" s="71"/>
      <c r="ITV861" s="71"/>
      <c r="ITW861" s="71"/>
      <c r="ITX861" s="71"/>
      <c r="ITY861" s="71"/>
      <c r="ITZ861" s="71"/>
      <c r="IUA861" s="71"/>
      <c r="IUB861" s="72"/>
      <c r="IUC861" s="72"/>
      <c r="IUD861" s="72"/>
      <c r="IUE861" s="72"/>
      <c r="IUF861" s="72"/>
      <c r="IUG861" s="72"/>
      <c r="IUH861" s="72"/>
      <c r="IUI861" s="72"/>
      <c r="IUJ861" s="72"/>
      <c r="IUK861" s="71"/>
      <c r="IUL861" s="71"/>
      <c r="IUM861" s="71"/>
      <c r="IUN861" s="71"/>
      <c r="IUO861" s="71"/>
      <c r="IUP861" s="71"/>
      <c r="IUQ861" s="71"/>
      <c r="IUR861" s="72"/>
      <c r="IUS861" s="72"/>
      <c r="IUT861" s="72"/>
      <c r="IUU861" s="72"/>
      <c r="IUV861" s="72"/>
      <c r="IUW861" s="72"/>
      <c r="IUX861" s="72"/>
      <c r="IUY861" s="72"/>
      <c r="IUZ861" s="72"/>
      <c r="IVA861" s="71"/>
      <c r="IVB861" s="71"/>
      <c r="IVC861" s="71"/>
      <c r="IVD861" s="71"/>
      <c r="IVE861" s="71"/>
      <c r="IVF861" s="71"/>
      <c r="IVG861" s="71"/>
      <c r="IVH861" s="72"/>
      <c r="IVI861" s="72"/>
      <c r="IVJ861" s="72"/>
      <c r="IVK861" s="72"/>
      <c r="IVL861" s="72"/>
      <c r="IVM861" s="72"/>
      <c r="IVN861" s="72"/>
      <c r="IVO861" s="72"/>
      <c r="IVP861" s="72"/>
      <c r="IVQ861" s="71"/>
      <c r="IVR861" s="71"/>
      <c r="IVS861" s="71"/>
      <c r="IVT861" s="71"/>
      <c r="IVU861" s="71"/>
      <c r="IVV861" s="71"/>
      <c r="IVW861" s="71"/>
      <c r="IVX861" s="72"/>
      <c r="IVY861" s="72"/>
      <c r="IVZ861" s="72"/>
      <c r="IWA861" s="72"/>
      <c r="IWB861" s="72"/>
      <c r="IWC861" s="72"/>
      <c r="IWD861" s="72"/>
      <c r="IWE861" s="72"/>
      <c r="IWF861" s="72"/>
      <c r="IWG861" s="71"/>
      <c r="IWH861" s="71"/>
      <c r="IWI861" s="71"/>
      <c r="IWJ861" s="71"/>
      <c r="IWK861" s="71"/>
      <c r="IWL861" s="71"/>
      <c r="IWM861" s="71"/>
      <c r="IWN861" s="72"/>
      <c r="IWO861" s="72"/>
      <c r="IWP861" s="72"/>
      <c r="IWQ861" s="72"/>
      <c r="IWR861" s="72"/>
      <c r="IWS861" s="72"/>
      <c r="IWT861" s="72"/>
      <c r="IWU861" s="72"/>
      <c r="IWV861" s="72"/>
      <c r="IWW861" s="71"/>
      <c r="IWX861" s="71"/>
      <c r="IWY861" s="71"/>
      <c r="IWZ861" s="71"/>
      <c r="IXA861" s="71"/>
      <c r="IXB861" s="71"/>
      <c r="IXC861" s="71"/>
      <c r="IXD861" s="72"/>
      <c r="IXE861" s="72"/>
      <c r="IXF861" s="72"/>
      <c r="IXG861" s="72"/>
      <c r="IXH861" s="72"/>
      <c r="IXI861" s="72"/>
      <c r="IXJ861" s="72"/>
      <c r="IXK861" s="72"/>
      <c r="IXL861" s="72"/>
      <c r="IXM861" s="71"/>
      <c r="IXN861" s="71"/>
      <c r="IXO861" s="71"/>
      <c r="IXP861" s="71"/>
      <c r="IXQ861" s="71"/>
      <c r="IXR861" s="71"/>
      <c r="IXS861" s="71"/>
      <c r="IXT861" s="72"/>
      <c r="IXU861" s="72"/>
      <c r="IXV861" s="72"/>
      <c r="IXW861" s="72"/>
      <c r="IXX861" s="72"/>
      <c r="IXY861" s="72"/>
      <c r="IXZ861" s="72"/>
      <c r="IYA861" s="72"/>
      <c r="IYB861" s="72"/>
      <c r="IYC861" s="71"/>
      <c r="IYD861" s="71"/>
      <c r="IYE861" s="71"/>
      <c r="IYF861" s="71"/>
      <c r="IYG861" s="71"/>
      <c r="IYH861" s="71"/>
      <c r="IYI861" s="71"/>
      <c r="IYJ861" s="72"/>
      <c r="IYK861" s="72"/>
      <c r="IYL861" s="72"/>
      <c r="IYM861" s="72"/>
      <c r="IYN861" s="72"/>
      <c r="IYO861" s="72"/>
      <c r="IYP861" s="72"/>
      <c r="IYQ861" s="72"/>
      <c r="IYR861" s="72"/>
      <c r="IYS861" s="71"/>
      <c r="IYT861" s="71"/>
      <c r="IYU861" s="71"/>
      <c r="IYV861" s="71"/>
      <c r="IYW861" s="71"/>
      <c r="IYX861" s="71"/>
      <c r="IYY861" s="71"/>
      <c r="IYZ861" s="72"/>
      <c r="IZA861" s="72"/>
      <c r="IZB861" s="72"/>
      <c r="IZC861" s="72"/>
      <c r="IZD861" s="72"/>
      <c r="IZE861" s="72"/>
      <c r="IZF861" s="72"/>
      <c r="IZG861" s="72"/>
      <c r="IZH861" s="72"/>
      <c r="IZI861" s="71"/>
      <c r="IZJ861" s="71"/>
      <c r="IZK861" s="71"/>
      <c r="IZL861" s="71"/>
      <c r="IZM861" s="71"/>
      <c r="IZN861" s="71"/>
      <c r="IZO861" s="71"/>
      <c r="IZP861" s="72"/>
      <c r="IZQ861" s="72"/>
      <c r="IZR861" s="72"/>
      <c r="IZS861" s="72"/>
      <c r="IZT861" s="72"/>
      <c r="IZU861" s="72"/>
      <c r="IZV861" s="72"/>
      <c r="IZW861" s="72"/>
      <c r="IZX861" s="72"/>
      <c r="IZY861" s="71"/>
      <c r="IZZ861" s="71"/>
      <c r="JAA861" s="71"/>
      <c r="JAB861" s="71"/>
      <c r="JAC861" s="71"/>
      <c r="JAD861" s="71"/>
      <c r="JAE861" s="71"/>
      <c r="JAF861" s="72"/>
      <c r="JAG861" s="72"/>
      <c r="JAH861" s="72"/>
      <c r="JAI861" s="72"/>
      <c r="JAJ861" s="72"/>
      <c r="JAK861" s="72"/>
      <c r="JAL861" s="72"/>
      <c r="JAM861" s="72"/>
      <c r="JAN861" s="72"/>
      <c r="JAO861" s="71"/>
      <c r="JAP861" s="71"/>
      <c r="JAQ861" s="71"/>
      <c r="JAR861" s="71"/>
      <c r="JAS861" s="71"/>
      <c r="JAT861" s="71"/>
      <c r="JAU861" s="71"/>
      <c r="JAV861" s="72"/>
      <c r="JAW861" s="72"/>
      <c r="JAX861" s="72"/>
      <c r="JAY861" s="72"/>
      <c r="JAZ861" s="72"/>
      <c r="JBA861" s="72"/>
      <c r="JBB861" s="72"/>
      <c r="JBC861" s="72"/>
      <c r="JBD861" s="72"/>
      <c r="JBE861" s="71"/>
      <c r="JBF861" s="71"/>
      <c r="JBG861" s="71"/>
      <c r="JBH861" s="71"/>
      <c r="JBI861" s="71"/>
      <c r="JBJ861" s="71"/>
      <c r="JBK861" s="71"/>
      <c r="JBL861" s="72"/>
      <c r="JBM861" s="72"/>
      <c r="JBN861" s="72"/>
      <c r="JBO861" s="72"/>
      <c r="JBP861" s="72"/>
      <c r="JBQ861" s="72"/>
      <c r="JBR861" s="72"/>
      <c r="JBS861" s="72"/>
      <c r="JBT861" s="72"/>
      <c r="JBU861" s="71"/>
      <c r="JBV861" s="71"/>
      <c r="JBW861" s="71"/>
      <c r="JBX861" s="71"/>
      <c r="JBY861" s="71"/>
      <c r="JBZ861" s="71"/>
      <c r="JCA861" s="71"/>
      <c r="JCB861" s="72"/>
      <c r="JCC861" s="72"/>
      <c r="JCD861" s="72"/>
      <c r="JCE861" s="72"/>
      <c r="JCF861" s="72"/>
      <c r="JCG861" s="72"/>
      <c r="JCH861" s="72"/>
      <c r="JCI861" s="72"/>
      <c r="JCJ861" s="72"/>
      <c r="JCK861" s="71"/>
      <c r="JCL861" s="71"/>
      <c r="JCM861" s="71"/>
      <c r="JCN861" s="71"/>
      <c r="JCO861" s="71"/>
      <c r="JCP861" s="71"/>
      <c r="JCQ861" s="71"/>
      <c r="JCR861" s="72"/>
      <c r="JCS861" s="72"/>
      <c r="JCT861" s="72"/>
      <c r="JCU861" s="72"/>
      <c r="JCV861" s="72"/>
      <c r="JCW861" s="72"/>
      <c r="JCX861" s="72"/>
      <c r="JCY861" s="72"/>
      <c r="JCZ861" s="72"/>
      <c r="JDA861" s="71"/>
      <c r="JDB861" s="71"/>
      <c r="JDC861" s="71"/>
      <c r="JDD861" s="71"/>
      <c r="JDE861" s="71"/>
      <c r="JDF861" s="71"/>
      <c r="JDG861" s="71"/>
      <c r="JDH861" s="72"/>
      <c r="JDI861" s="72"/>
      <c r="JDJ861" s="72"/>
      <c r="JDK861" s="72"/>
      <c r="JDL861" s="72"/>
      <c r="JDM861" s="72"/>
      <c r="JDN861" s="72"/>
      <c r="JDO861" s="72"/>
      <c r="JDP861" s="72"/>
      <c r="JDQ861" s="71"/>
      <c r="JDR861" s="71"/>
      <c r="JDS861" s="71"/>
      <c r="JDT861" s="71"/>
      <c r="JDU861" s="71"/>
      <c r="JDV861" s="71"/>
      <c r="JDW861" s="71"/>
      <c r="JDX861" s="72"/>
      <c r="JDY861" s="72"/>
      <c r="JDZ861" s="72"/>
      <c r="JEA861" s="72"/>
      <c r="JEB861" s="72"/>
      <c r="JEC861" s="72"/>
      <c r="JED861" s="72"/>
      <c r="JEE861" s="72"/>
      <c r="JEF861" s="72"/>
      <c r="JEG861" s="71"/>
      <c r="JEH861" s="71"/>
      <c r="JEI861" s="71"/>
      <c r="JEJ861" s="71"/>
      <c r="JEK861" s="71"/>
      <c r="JEL861" s="71"/>
      <c r="JEM861" s="71"/>
      <c r="JEN861" s="72"/>
      <c r="JEO861" s="72"/>
      <c r="JEP861" s="72"/>
      <c r="JEQ861" s="72"/>
      <c r="JER861" s="72"/>
      <c r="JES861" s="72"/>
      <c r="JET861" s="72"/>
      <c r="JEU861" s="72"/>
      <c r="JEV861" s="72"/>
      <c r="JEW861" s="71"/>
      <c r="JEX861" s="71"/>
      <c r="JEY861" s="71"/>
      <c r="JEZ861" s="71"/>
      <c r="JFA861" s="71"/>
      <c r="JFB861" s="71"/>
      <c r="JFC861" s="71"/>
      <c r="JFD861" s="72"/>
      <c r="JFE861" s="72"/>
      <c r="JFF861" s="72"/>
      <c r="JFG861" s="72"/>
      <c r="JFH861" s="72"/>
      <c r="JFI861" s="72"/>
      <c r="JFJ861" s="72"/>
      <c r="JFK861" s="72"/>
      <c r="JFL861" s="72"/>
      <c r="JFM861" s="71"/>
      <c r="JFN861" s="71"/>
      <c r="JFO861" s="71"/>
      <c r="JFP861" s="71"/>
      <c r="JFQ861" s="71"/>
      <c r="JFR861" s="71"/>
      <c r="JFS861" s="71"/>
      <c r="JFT861" s="72"/>
      <c r="JFU861" s="72"/>
      <c r="JFV861" s="72"/>
      <c r="JFW861" s="72"/>
      <c r="JFX861" s="72"/>
      <c r="JFY861" s="72"/>
      <c r="JFZ861" s="72"/>
      <c r="JGA861" s="72"/>
      <c r="JGB861" s="72"/>
      <c r="JGC861" s="71"/>
      <c r="JGD861" s="71"/>
      <c r="JGE861" s="71"/>
      <c r="JGF861" s="71"/>
      <c r="JGG861" s="71"/>
      <c r="JGH861" s="71"/>
      <c r="JGI861" s="71"/>
      <c r="JGJ861" s="72"/>
      <c r="JGK861" s="72"/>
      <c r="JGL861" s="72"/>
      <c r="JGM861" s="72"/>
      <c r="JGN861" s="72"/>
      <c r="JGO861" s="72"/>
      <c r="JGP861" s="72"/>
      <c r="JGQ861" s="72"/>
      <c r="JGR861" s="72"/>
      <c r="JGS861" s="71"/>
      <c r="JGT861" s="71"/>
      <c r="JGU861" s="71"/>
      <c r="JGV861" s="71"/>
      <c r="JGW861" s="71"/>
      <c r="JGX861" s="71"/>
      <c r="JGY861" s="71"/>
      <c r="JGZ861" s="72"/>
      <c r="JHA861" s="72"/>
      <c r="JHB861" s="72"/>
      <c r="JHC861" s="72"/>
      <c r="JHD861" s="72"/>
      <c r="JHE861" s="72"/>
      <c r="JHF861" s="72"/>
      <c r="JHG861" s="72"/>
      <c r="JHH861" s="72"/>
      <c r="JHI861" s="71"/>
      <c r="JHJ861" s="71"/>
      <c r="JHK861" s="71"/>
      <c r="JHL861" s="71"/>
      <c r="JHM861" s="71"/>
      <c r="JHN861" s="71"/>
      <c r="JHO861" s="71"/>
      <c r="JHP861" s="72"/>
      <c r="JHQ861" s="72"/>
      <c r="JHR861" s="72"/>
      <c r="JHS861" s="72"/>
      <c r="JHT861" s="72"/>
      <c r="JHU861" s="72"/>
      <c r="JHV861" s="72"/>
      <c r="JHW861" s="72"/>
      <c r="JHX861" s="72"/>
      <c r="JHY861" s="71"/>
      <c r="JHZ861" s="71"/>
      <c r="JIA861" s="71"/>
      <c r="JIB861" s="71"/>
      <c r="JIC861" s="71"/>
      <c r="JID861" s="71"/>
      <c r="JIE861" s="71"/>
      <c r="JIF861" s="72"/>
      <c r="JIG861" s="72"/>
      <c r="JIH861" s="72"/>
      <c r="JII861" s="72"/>
      <c r="JIJ861" s="72"/>
      <c r="JIK861" s="72"/>
      <c r="JIL861" s="72"/>
      <c r="JIM861" s="72"/>
      <c r="JIN861" s="72"/>
      <c r="JIO861" s="71"/>
      <c r="JIP861" s="71"/>
      <c r="JIQ861" s="71"/>
      <c r="JIR861" s="71"/>
      <c r="JIS861" s="71"/>
      <c r="JIT861" s="71"/>
      <c r="JIU861" s="71"/>
      <c r="JIV861" s="72"/>
      <c r="JIW861" s="72"/>
      <c r="JIX861" s="72"/>
      <c r="JIY861" s="72"/>
      <c r="JIZ861" s="72"/>
      <c r="JJA861" s="72"/>
      <c r="JJB861" s="72"/>
      <c r="JJC861" s="72"/>
      <c r="JJD861" s="72"/>
      <c r="JJE861" s="71"/>
      <c r="JJF861" s="71"/>
      <c r="JJG861" s="71"/>
      <c r="JJH861" s="71"/>
      <c r="JJI861" s="71"/>
      <c r="JJJ861" s="71"/>
      <c r="JJK861" s="71"/>
      <c r="JJL861" s="72"/>
      <c r="JJM861" s="72"/>
      <c r="JJN861" s="72"/>
      <c r="JJO861" s="72"/>
      <c r="JJP861" s="72"/>
      <c r="JJQ861" s="72"/>
      <c r="JJR861" s="72"/>
      <c r="JJS861" s="72"/>
      <c r="JJT861" s="72"/>
      <c r="JJU861" s="71"/>
      <c r="JJV861" s="71"/>
      <c r="JJW861" s="71"/>
      <c r="JJX861" s="71"/>
      <c r="JJY861" s="71"/>
      <c r="JJZ861" s="71"/>
      <c r="JKA861" s="71"/>
      <c r="JKB861" s="72"/>
      <c r="JKC861" s="72"/>
      <c r="JKD861" s="72"/>
      <c r="JKE861" s="72"/>
      <c r="JKF861" s="72"/>
      <c r="JKG861" s="72"/>
      <c r="JKH861" s="72"/>
      <c r="JKI861" s="72"/>
      <c r="JKJ861" s="72"/>
      <c r="JKK861" s="71"/>
      <c r="JKL861" s="71"/>
      <c r="JKM861" s="71"/>
      <c r="JKN861" s="71"/>
      <c r="JKO861" s="71"/>
      <c r="JKP861" s="71"/>
      <c r="JKQ861" s="71"/>
      <c r="JKR861" s="72"/>
      <c r="JKS861" s="72"/>
      <c r="JKT861" s="72"/>
      <c r="JKU861" s="72"/>
      <c r="JKV861" s="72"/>
      <c r="JKW861" s="72"/>
      <c r="JKX861" s="72"/>
      <c r="JKY861" s="72"/>
      <c r="JKZ861" s="72"/>
      <c r="JLA861" s="71"/>
      <c r="JLB861" s="71"/>
      <c r="JLC861" s="71"/>
      <c r="JLD861" s="71"/>
      <c r="JLE861" s="71"/>
      <c r="JLF861" s="71"/>
      <c r="JLG861" s="71"/>
      <c r="JLH861" s="72"/>
      <c r="JLI861" s="72"/>
      <c r="JLJ861" s="72"/>
      <c r="JLK861" s="72"/>
      <c r="JLL861" s="72"/>
      <c r="JLM861" s="72"/>
      <c r="JLN861" s="72"/>
      <c r="JLO861" s="72"/>
      <c r="JLP861" s="72"/>
      <c r="JLQ861" s="71"/>
      <c r="JLR861" s="71"/>
      <c r="JLS861" s="71"/>
      <c r="JLT861" s="71"/>
      <c r="JLU861" s="71"/>
      <c r="JLV861" s="71"/>
      <c r="JLW861" s="71"/>
      <c r="JLX861" s="72"/>
      <c r="JLY861" s="72"/>
      <c r="JLZ861" s="72"/>
      <c r="JMA861" s="72"/>
      <c r="JMB861" s="72"/>
      <c r="JMC861" s="72"/>
      <c r="JMD861" s="72"/>
      <c r="JME861" s="72"/>
      <c r="JMF861" s="72"/>
      <c r="JMG861" s="71"/>
      <c r="JMH861" s="71"/>
      <c r="JMI861" s="71"/>
      <c r="JMJ861" s="71"/>
      <c r="JMK861" s="71"/>
      <c r="JML861" s="71"/>
      <c r="JMM861" s="71"/>
      <c r="JMN861" s="72"/>
      <c r="JMO861" s="72"/>
      <c r="JMP861" s="72"/>
      <c r="JMQ861" s="72"/>
      <c r="JMR861" s="72"/>
      <c r="JMS861" s="72"/>
      <c r="JMT861" s="72"/>
      <c r="JMU861" s="72"/>
      <c r="JMV861" s="72"/>
      <c r="JMW861" s="71"/>
      <c r="JMX861" s="71"/>
      <c r="JMY861" s="71"/>
      <c r="JMZ861" s="71"/>
      <c r="JNA861" s="71"/>
      <c r="JNB861" s="71"/>
      <c r="JNC861" s="71"/>
      <c r="JND861" s="72"/>
      <c r="JNE861" s="72"/>
      <c r="JNF861" s="72"/>
      <c r="JNG861" s="72"/>
      <c r="JNH861" s="72"/>
      <c r="JNI861" s="72"/>
      <c r="JNJ861" s="72"/>
      <c r="JNK861" s="72"/>
      <c r="JNL861" s="72"/>
      <c r="JNM861" s="71"/>
      <c r="JNN861" s="71"/>
      <c r="JNO861" s="71"/>
      <c r="JNP861" s="71"/>
      <c r="JNQ861" s="71"/>
      <c r="JNR861" s="71"/>
      <c r="JNS861" s="71"/>
      <c r="JNT861" s="72"/>
      <c r="JNU861" s="72"/>
      <c r="JNV861" s="72"/>
      <c r="JNW861" s="72"/>
      <c r="JNX861" s="72"/>
      <c r="JNY861" s="72"/>
      <c r="JNZ861" s="72"/>
      <c r="JOA861" s="72"/>
      <c r="JOB861" s="72"/>
      <c r="JOC861" s="71"/>
      <c r="JOD861" s="71"/>
      <c r="JOE861" s="71"/>
      <c r="JOF861" s="71"/>
      <c r="JOG861" s="71"/>
      <c r="JOH861" s="71"/>
      <c r="JOI861" s="71"/>
      <c r="JOJ861" s="72"/>
      <c r="JOK861" s="72"/>
      <c r="JOL861" s="72"/>
      <c r="JOM861" s="72"/>
      <c r="JON861" s="72"/>
      <c r="JOO861" s="72"/>
      <c r="JOP861" s="72"/>
      <c r="JOQ861" s="72"/>
      <c r="JOR861" s="72"/>
      <c r="JOS861" s="71"/>
      <c r="JOT861" s="71"/>
      <c r="JOU861" s="71"/>
      <c r="JOV861" s="71"/>
      <c r="JOW861" s="71"/>
      <c r="JOX861" s="71"/>
      <c r="JOY861" s="71"/>
      <c r="JOZ861" s="72"/>
      <c r="JPA861" s="72"/>
      <c r="JPB861" s="72"/>
      <c r="JPC861" s="72"/>
      <c r="JPD861" s="72"/>
      <c r="JPE861" s="72"/>
      <c r="JPF861" s="72"/>
      <c r="JPG861" s="72"/>
      <c r="JPH861" s="72"/>
      <c r="JPI861" s="71"/>
      <c r="JPJ861" s="71"/>
      <c r="JPK861" s="71"/>
      <c r="JPL861" s="71"/>
      <c r="JPM861" s="71"/>
      <c r="JPN861" s="71"/>
      <c r="JPO861" s="71"/>
      <c r="JPP861" s="72"/>
      <c r="JPQ861" s="72"/>
      <c r="JPR861" s="72"/>
      <c r="JPS861" s="72"/>
      <c r="JPT861" s="72"/>
      <c r="JPU861" s="72"/>
      <c r="JPV861" s="72"/>
      <c r="JPW861" s="72"/>
      <c r="JPX861" s="72"/>
      <c r="JPY861" s="71"/>
      <c r="JPZ861" s="71"/>
      <c r="JQA861" s="71"/>
      <c r="JQB861" s="71"/>
      <c r="JQC861" s="71"/>
      <c r="JQD861" s="71"/>
      <c r="JQE861" s="71"/>
      <c r="JQF861" s="72"/>
      <c r="JQG861" s="72"/>
      <c r="JQH861" s="72"/>
      <c r="JQI861" s="72"/>
      <c r="JQJ861" s="72"/>
      <c r="JQK861" s="72"/>
      <c r="JQL861" s="72"/>
      <c r="JQM861" s="72"/>
      <c r="JQN861" s="72"/>
      <c r="JQO861" s="71"/>
      <c r="JQP861" s="71"/>
      <c r="JQQ861" s="71"/>
      <c r="JQR861" s="71"/>
      <c r="JQS861" s="71"/>
      <c r="JQT861" s="71"/>
      <c r="JQU861" s="71"/>
      <c r="JQV861" s="72"/>
      <c r="JQW861" s="72"/>
      <c r="JQX861" s="72"/>
      <c r="JQY861" s="72"/>
      <c r="JQZ861" s="72"/>
      <c r="JRA861" s="72"/>
      <c r="JRB861" s="72"/>
      <c r="JRC861" s="72"/>
      <c r="JRD861" s="72"/>
      <c r="JRE861" s="71"/>
      <c r="JRF861" s="71"/>
      <c r="JRG861" s="71"/>
      <c r="JRH861" s="71"/>
      <c r="JRI861" s="71"/>
      <c r="JRJ861" s="71"/>
      <c r="JRK861" s="71"/>
      <c r="JRL861" s="72"/>
      <c r="JRM861" s="72"/>
      <c r="JRN861" s="72"/>
      <c r="JRO861" s="72"/>
      <c r="JRP861" s="72"/>
      <c r="JRQ861" s="72"/>
      <c r="JRR861" s="72"/>
      <c r="JRS861" s="72"/>
      <c r="JRT861" s="72"/>
      <c r="JRU861" s="71"/>
      <c r="JRV861" s="71"/>
      <c r="JRW861" s="71"/>
      <c r="JRX861" s="71"/>
      <c r="JRY861" s="71"/>
      <c r="JRZ861" s="71"/>
      <c r="JSA861" s="71"/>
      <c r="JSB861" s="72"/>
      <c r="JSC861" s="72"/>
      <c r="JSD861" s="72"/>
      <c r="JSE861" s="72"/>
      <c r="JSF861" s="72"/>
      <c r="JSG861" s="72"/>
      <c r="JSH861" s="72"/>
      <c r="JSI861" s="72"/>
      <c r="JSJ861" s="72"/>
      <c r="JSK861" s="71"/>
      <c r="JSL861" s="71"/>
      <c r="JSM861" s="71"/>
      <c r="JSN861" s="71"/>
      <c r="JSO861" s="71"/>
      <c r="JSP861" s="71"/>
      <c r="JSQ861" s="71"/>
      <c r="JSR861" s="72"/>
      <c r="JSS861" s="72"/>
      <c r="JST861" s="72"/>
      <c r="JSU861" s="72"/>
      <c r="JSV861" s="72"/>
      <c r="JSW861" s="72"/>
      <c r="JSX861" s="72"/>
      <c r="JSY861" s="72"/>
      <c r="JSZ861" s="72"/>
      <c r="JTA861" s="71"/>
      <c r="JTB861" s="71"/>
      <c r="JTC861" s="71"/>
      <c r="JTD861" s="71"/>
      <c r="JTE861" s="71"/>
      <c r="JTF861" s="71"/>
      <c r="JTG861" s="71"/>
      <c r="JTH861" s="72"/>
      <c r="JTI861" s="72"/>
      <c r="JTJ861" s="72"/>
      <c r="JTK861" s="72"/>
      <c r="JTL861" s="72"/>
      <c r="JTM861" s="72"/>
      <c r="JTN861" s="72"/>
      <c r="JTO861" s="72"/>
      <c r="JTP861" s="72"/>
      <c r="JTQ861" s="71"/>
      <c r="JTR861" s="71"/>
      <c r="JTS861" s="71"/>
      <c r="JTT861" s="71"/>
      <c r="JTU861" s="71"/>
      <c r="JTV861" s="71"/>
      <c r="JTW861" s="71"/>
      <c r="JTX861" s="72"/>
      <c r="JTY861" s="72"/>
      <c r="JTZ861" s="72"/>
      <c r="JUA861" s="72"/>
      <c r="JUB861" s="72"/>
      <c r="JUC861" s="72"/>
      <c r="JUD861" s="72"/>
      <c r="JUE861" s="72"/>
      <c r="JUF861" s="72"/>
      <c r="JUG861" s="71"/>
      <c r="JUH861" s="71"/>
      <c r="JUI861" s="71"/>
      <c r="JUJ861" s="71"/>
      <c r="JUK861" s="71"/>
      <c r="JUL861" s="71"/>
      <c r="JUM861" s="71"/>
      <c r="JUN861" s="72"/>
      <c r="JUO861" s="72"/>
      <c r="JUP861" s="72"/>
      <c r="JUQ861" s="72"/>
      <c r="JUR861" s="72"/>
      <c r="JUS861" s="72"/>
      <c r="JUT861" s="72"/>
      <c r="JUU861" s="72"/>
      <c r="JUV861" s="72"/>
      <c r="JUW861" s="71"/>
      <c r="JUX861" s="71"/>
      <c r="JUY861" s="71"/>
      <c r="JUZ861" s="71"/>
      <c r="JVA861" s="71"/>
      <c r="JVB861" s="71"/>
      <c r="JVC861" s="71"/>
      <c r="JVD861" s="72"/>
      <c r="JVE861" s="72"/>
      <c r="JVF861" s="72"/>
      <c r="JVG861" s="72"/>
      <c r="JVH861" s="72"/>
      <c r="JVI861" s="72"/>
      <c r="JVJ861" s="72"/>
      <c r="JVK861" s="72"/>
      <c r="JVL861" s="72"/>
      <c r="JVM861" s="71"/>
      <c r="JVN861" s="71"/>
      <c r="JVO861" s="71"/>
      <c r="JVP861" s="71"/>
      <c r="JVQ861" s="71"/>
      <c r="JVR861" s="71"/>
      <c r="JVS861" s="71"/>
      <c r="JVT861" s="72"/>
      <c r="JVU861" s="72"/>
      <c r="JVV861" s="72"/>
      <c r="JVW861" s="72"/>
      <c r="JVX861" s="72"/>
      <c r="JVY861" s="72"/>
      <c r="JVZ861" s="72"/>
      <c r="JWA861" s="72"/>
      <c r="JWB861" s="72"/>
      <c r="JWC861" s="71"/>
      <c r="JWD861" s="71"/>
      <c r="JWE861" s="71"/>
      <c r="JWF861" s="71"/>
      <c r="JWG861" s="71"/>
      <c r="JWH861" s="71"/>
      <c r="JWI861" s="71"/>
      <c r="JWJ861" s="72"/>
      <c r="JWK861" s="72"/>
      <c r="JWL861" s="72"/>
      <c r="JWM861" s="72"/>
      <c r="JWN861" s="72"/>
      <c r="JWO861" s="72"/>
      <c r="JWP861" s="72"/>
      <c r="JWQ861" s="72"/>
      <c r="JWR861" s="72"/>
      <c r="JWS861" s="71"/>
      <c r="JWT861" s="71"/>
      <c r="JWU861" s="71"/>
      <c r="JWV861" s="71"/>
      <c r="JWW861" s="71"/>
      <c r="JWX861" s="71"/>
      <c r="JWY861" s="71"/>
      <c r="JWZ861" s="72"/>
      <c r="JXA861" s="72"/>
      <c r="JXB861" s="72"/>
      <c r="JXC861" s="72"/>
      <c r="JXD861" s="72"/>
      <c r="JXE861" s="72"/>
      <c r="JXF861" s="72"/>
      <c r="JXG861" s="72"/>
      <c r="JXH861" s="72"/>
      <c r="JXI861" s="71"/>
      <c r="JXJ861" s="71"/>
      <c r="JXK861" s="71"/>
      <c r="JXL861" s="71"/>
      <c r="JXM861" s="71"/>
      <c r="JXN861" s="71"/>
      <c r="JXO861" s="71"/>
      <c r="JXP861" s="72"/>
      <c r="JXQ861" s="72"/>
      <c r="JXR861" s="72"/>
      <c r="JXS861" s="72"/>
      <c r="JXT861" s="72"/>
      <c r="JXU861" s="72"/>
      <c r="JXV861" s="72"/>
      <c r="JXW861" s="72"/>
      <c r="JXX861" s="72"/>
      <c r="JXY861" s="71"/>
      <c r="JXZ861" s="71"/>
      <c r="JYA861" s="71"/>
      <c r="JYB861" s="71"/>
      <c r="JYC861" s="71"/>
      <c r="JYD861" s="71"/>
      <c r="JYE861" s="71"/>
      <c r="JYF861" s="72"/>
      <c r="JYG861" s="72"/>
      <c r="JYH861" s="72"/>
      <c r="JYI861" s="72"/>
      <c r="JYJ861" s="72"/>
      <c r="JYK861" s="72"/>
      <c r="JYL861" s="72"/>
      <c r="JYM861" s="72"/>
      <c r="JYN861" s="72"/>
      <c r="JYO861" s="71"/>
      <c r="JYP861" s="71"/>
      <c r="JYQ861" s="71"/>
      <c r="JYR861" s="71"/>
      <c r="JYS861" s="71"/>
      <c r="JYT861" s="71"/>
      <c r="JYU861" s="71"/>
      <c r="JYV861" s="72"/>
      <c r="JYW861" s="72"/>
      <c r="JYX861" s="72"/>
      <c r="JYY861" s="72"/>
      <c r="JYZ861" s="72"/>
      <c r="JZA861" s="72"/>
      <c r="JZB861" s="72"/>
      <c r="JZC861" s="72"/>
      <c r="JZD861" s="72"/>
      <c r="JZE861" s="71"/>
      <c r="JZF861" s="71"/>
      <c r="JZG861" s="71"/>
      <c r="JZH861" s="71"/>
      <c r="JZI861" s="71"/>
      <c r="JZJ861" s="71"/>
      <c r="JZK861" s="71"/>
      <c r="JZL861" s="72"/>
      <c r="JZM861" s="72"/>
      <c r="JZN861" s="72"/>
      <c r="JZO861" s="72"/>
      <c r="JZP861" s="72"/>
      <c r="JZQ861" s="72"/>
      <c r="JZR861" s="72"/>
      <c r="JZS861" s="72"/>
      <c r="JZT861" s="72"/>
      <c r="JZU861" s="71"/>
      <c r="JZV861" s="71"/>
      <c r="JZW861" s="71"/>
      <c r="JZX861" s="71"/>
      <c r="JZY861" s="71"/>
      <c r="JZZ861" s="71"/>
      <c r="KAA861" s="71"/>
      <c r="KAB861" s="72"/>
      <c r="KAC861" s="72"/>
      <c r="KAD861" s="72"/>
      <c r="KAE861" s="72"/>
      <c r="KAF861" s="72"/>
      <c r="KAG861" s="72"/>
      <c r="KAH861" s="72"/>
      <c r="KAI861" s="72"/>
      <c r="KAJ861" s="72"/>
      <c r="KAK861" s="71"/>
      <c r="KAL861" s="71"/>
      <c r="KAM861" s="71"/>
      <c r="KAN861" s="71"/>
      <c r="KAO861" s="71"/>
      <c r="KAP861" s="71"/>
      <c r="KAQ861" s="71"/>
      <c r="KAR861" s="72"/>
      <c r="KAS861" s="72"/>
      <c r="KAT861" s="72"/>
      <c r="KAU861" s="72"/>
      <c r="KAV861" s="72"/>
      <c r="KAW861" s="72"/>
      <c r="KAX861" s="72"/>
      <c r="KAY861" s="72"/>
      <c r="KAZ861" s="72"/>
      <c r="KBA861" s="71"/>
      <c r="KBB861" s="71"/>
      <c r="KBC861" s="71"/>
      <c r="KBD861" s="71"/>
      <c r="KBE861" s="71"/>
      <c r="KBF861" s="71"/>
      <c r="KBG861" s="71"/>
      <c r="KBH861" s="72"/>
      <c r="KBI861" s="72"/>
      <c r="KBJ861" s="72"/>
      <c r="KBK861" s="72"/>
      <c r="KBL861" s="72"/>
      <c r="KBM861" s="72"/>
      <c r="KBN861" s="72"/>
      <c r="KBO861" s="72"/>
      <c r="KBP861" s="72"/>
      <c r="KBQ861" s="71"/>
      <c r="KBR861" s="71"/>
      <c r="KBS861" s="71"/>
      <c r="KBT861" s="71"/>
      <c r="KBU861" s="71"/>
      <c r="KBV861" s="71"/>
      <c r="KBW861" s="71"/>
      <c r="KBX861" s="72"/>
      <c r="KBY861" s="72"/>
      <c r="KBZ861" s="72"/>
      <c r="KCA861" s="72"/>
      <c r="KCB861" s="72"/>
      <c r="KCC861" s="72"/>
      <c r="KCD861" s="72"/>
      <c r="KCE861" s="72"/>
      <c r="KCF861" s="72"/>
      <c r="KCG861" s="71"/>
      <c r="KCH861" s="71"/>
      <c r="KCI861" s="71"/>
      <c r="KCJ861" s="71"/>
      <c r="KCK861" s="71"/>
      <c r="KCL861" s="71"/>
      <c r="KCM861" s="71"/>
      <c r="KCN861" s="72"/>
      <c r="KCO861" s="72"/>
      <c r="KCP861" s="72"/>
      <c r="KCQ861" s="72"/>
      <c r="KCR861" s="72"/>
      <c r="KCS861" s="72"/>
      <c r="KCT861" s="72"/>
      <c r="KCU861" s="72"/>
      <c r="KCV861" s="72"/>
      <c r="KCW861" s="71"/>
      <c r="KCX861" s="71"/>
      <c r="KCY861" s="71"/>
      <c r="KCZ861" s="71"/>
      <c r="KDA861" s="71"/>
      <c r="KDB861" s="71"/>
      <c r="KDC861" s="71"/>
      <c r="KDD861" s="72"/>
      <c r="KDE861" s="72"/>
      <c r="KDF861" s="72"/>
      <c r="KDG861" s="72"/>
      <c r="KDH861" s="72"/>
      <c r="KDI861" s="72"/>
      <c r="KDJ861" s="72"/>
      <c r="KDK861" s="72"/>
      <c r="KDL861" s="72"/>
      <c r="KDM861" s="71"/>
      <c r="KDN861" s="71"/>
      <c r="KDO861" s="71"/>
      <c r="KDP861" s="71"/>
      <c r="KDQ861" s="71"/>
      <c r="KDR861" s="71"/>
      <c r="KDS861" s="71"/>
      <c r="KDT861" s="72"/>
      <c r="KDU861" s="72"/>
      <c r="KDV861" s="72"/>
      <c r="KDW861" s="72"/>
      <c r="KDX861" s="72"/>
      <c r="KDY861" s="72"/>
      <c r="KDZ861" s="72"/>
      <c r="KEA861" s="72"/>
      <c r="KEB861" s="72"/>
      <c r="KEC861" s="71"/>
      <c r="KED861" s="71"/>
      <c r="KEE861" s="71"/>
      <c r="KEF861" s="71"/>
      <c r="KEG861" s="71"/>
      <c r="KEH861" s="71"/>
      <c r="KEI861" s="71"/>
      <c r="KEJ861" s="72"/>
      <c r="KEK861" s="72"/>
      <c r="KEL861" s="72"/>
      <c r="KEM861" s="72"/>
      <c r="KEN861" s="72"/>
      <c r="KEO861" s="72"/>
      <c r="KEP861" s="72"/>
      <c r="KEQ861" s="72"/>
      <c r="KER861" s="72"/>
      <c r="KES861" s="71"/>
      <c r="KET861" s="71"/>
      <c r="KEU861" s="71"/>
      <c r="KEV861" s="71"/>
      <c r="KEW861" s="71"/>
      <c r="KEX861" s="71"/>
      <c r="KEY861" s="71"/>
      <c r="KEZ861" s="72"/>
      <c r="KFA861" s="72"/>
      <c r="KFB861" s="72"/>
      <c r="KFC861" s="72"/>
      <c r="KFD861" s="72"/>
      <c r="KFE861" s="72"/>
      <c r="KFF861" s="72"/>
      <c r="KFG861" s="72"/>
      <c r="KFH861" s="72"/>
      <c r="KFI861" s="71"/>
      <c r="KFJ861" s="71"/>
      <c r="KFK861" s="71"/>
      <c r="KFL861" s="71"/>
      <c r="KFM861" s="71"/>
      <c r="KFN861" s="71"/>
      <c r="KFO861" s="71"/>
      <c r="KFP861" s="72"/>
      <c r="KFQ861" s="72"/>
      <c r="KFR861" s="72"/>
      <c r="KFS861" s="72"/>
      <c r="KFT861" s="72"/>
      <c r="KFU861" s="72"/>
      <c r="KFV861" s="72"/>
      <c r="KFW861" s="72"/>
      <c r="KFX861" s="72"/>
      <c r="KFY861" s="71"/>
      <c r="KFZ861" s="71"/>
      <c r="KGA861" s="71"/>
      <c r="KGB861" s="71"/>
      <c r="KGC861" s="71"/>
      <c r="KGD861" s="71"/>
      <c r="KGE861" s="71"/>
      <c r="KGF861" s="72"/>
      <c r="KGG861" s="72"/>
      <c r="KGH861" s="72"/>
      <c r="KGI861" s="72"/>
      <c r="KGJ861" s="72"/>
      <c r="KGK861" s="72"/>
      <c r="KGL861" s="72"/>
      <c r="KGM861" s="72"/>
      <c r="KGN861" s="72"/>
      <c r="KGO861" s="71"/>
      <c r="KGP861" s="71"/>
      <c r="KGQ861" s="71"/>
      <c r="KGR861" s="71"/>
      <c r="KGS861" s="71"/>
      <c r="KGT861" s="71"/>
      <c r="KGU861" s="71"/>
      <c r="KGV861" s="72"/>
      <c r="KGW861" s="72"/>
      <c r="KGX861" s="72"/>
      <c r="KGY861" s="72"/>
      <c r="KGZ861" s="72"/>
      <c r="KHA861" s="72"/>
      <c r="KHB861" s="72"/>
      <c r="KHC861" s="72"/>
      <c r="KHD861" s="72"/>
      <c r="KHE861" s="71"/>
      <c r="KHF861" s="71"/>
      <c r="KHG861" s="71"/>
      <c r="KHH861" s="71"/>
      <c r="KHI861" s="71"/>
      <c r="KHJ861" s="71"/>
      <c r="KHK861" s="71"/>
      <c r="KHL861" s="72"/>
      <c r="KHM861" s="72"/>
      <c r="KHN861" s="72"/>
      <c r="KHO861" s="72"/>
      <c r="KHP861" s="72"/>
      <c r="KHQ861" s="72"/>
      <c r="KHR861" s="72"/>
      <c r="KHS861" s="72"/>
      <c r="KHT861" s="72"/>
      <c r="KHU861" s="71"/>
      <c r="KHV861" s="71"/>
      <c r="KHW861" s="71"/>
      <c r="KHX861" s="71"/>
      <c r="KHY861" s="71"/>
      <c r="KHZ861" s="71"/>
      <c r="KIA861" s="71"/>
      <c r="KIB861" s="72"/>
      <c r="KIC861" s="72"/>
      <c r="KID861" s="72"/>
      <c r="KIE861" s="72"/>
      <c r="KIF861" s="72"/>
      <c r="KIG861" s="72"/>
      <c r="KIH861" s="72"/>
      <c r="KII861" s="72"/>
      <c r="KIJ861" s="72"/>
      <c r="KIK861" s="71"/>
      <c r="KIL861" s="71"/>
      <c r="KIM861" s="71"/>
      <c r="KIN861" s="71"/>
      <c r="KIO861" s="71"/>
      <c r="KIP861" s="71"/>
      <c r="KIQ861" s="71"/>
      <c r="KIR861" s="72"/>
      <c r="KIS861" s="72"/>
      <c r="KIT861" s="72"/>
      <c r="KIU861" s="72"/>
      <c r="KIV861" s="72"/>
      <c r="KIW861" s="72"/>
      <c r="KIX861" s="72"/>
      <c r="KIY861" s="72"/>
      <c r="KIZ861" s="72"/>
      <c r="KJA861" s="71"/>
      <c r="KJB861" s="71"/>
      <c r="KJC861" s="71"/>
      <c r="KJD861" s="71"/>
      <c r="KJE861" s="71"/>
      <c r="KJF861" s="71"/>
      <c r="KJG861" s="71"/>
      <c r="KJH861" s="72"/>
      <c r="KJI861" s="72"/>
      <c r="KJJ861" s="72"/>
      <c r="KJK861" s="72"/>
      <c r="KJL861" s="72"/>
      <c r="KJM861" s="72"/>
      <c r="KJN861" s="72"/>
      <c r="KJO861" s="72"/>
      <c r="KJP861" s="72"/>
      <c r="KJQ861" s="71"/>
      <c r="KJR861" s="71"/>
      <c r="KJS861" s="71"/>
      <c r="KJT861" s="71"/>
      <c r="KJU861" s="71"/>
      <c r="KJV861" s="71"/>
      <c r="KJW861" s="71"/>
      <c r="KJX861" s="72"/>
      <c r="KJY861" s="72"/>
      <c r="KJZ861" s="72"/>
      <c r="KKA861" s="72"/>
      <c r="KKB861" s="72"/>
      <c r="KKC861" s="72"/>
      <c r="KKD861" s="72"/>
      <c r="KKE861" s="72"/>
      <c r="KKF861" s="72"/>
      <c r="KKG861" s="71"/>
      <c r="KKH861" s="71"/>
      <c r="KKI861" s="71"/>
      <c r="KKJ861" s="71"/>
      <c r="KKK861" s="71"/>
      <c r="KKL861" s="71"/>
      <c r="KKM861" s="71"/>
      <c r="KKN861" s="72"/>
      <c r="KKO861" s="72"/>
      <c r="KKP861" s="72"/>
      <c r="KKQ861" s="72"/>
      <c r="KKR861" s="72"/>
      <c r="KKS861" s="72"/>
      <c r="KKT861" s="72"/>
      <c r="KKU861" s="72"/>
      <c r="KKV861" s="72"/>
      <c r="KKW861" s="71"/>
      <c r="KKX861" s="71"/>
      <c r="KKY861" s="71"/>
      <c r="KKZ861" s="71"/>
      <c r="KLA861" s="71"/>
      <c r="KLB861" s="71"/>
      <c r="KLC861" s="71"/>
      <c r="KLD861" s="72"/>
      <c r="KLE861" s="72"/>
      <c r="KLF861" s="72"/>
      <c r="KLG861" s="72"/>
      <c r="KLH861" s="72"/>
      <c r="KLI861" s="72"/>
      <c r="KLJ861" s="72"/>
      <c r="KLK861" s="72"/>
      <c r="KLL861" s="72"/>
      <c r="KLM861" s="71"/>
      <c r="KLN861" s="71"/>
      <c r="KLO861" s="71"/>
      <c r="KLP861" s="71"/>
      <c r="KLQ861" s="71"/>
      <c r="KLR861" s="71"/>
      <c r="KLS861" s="71"/>
      <c r="KLT861" s="72"/>
      <c r="KLU861" s="72"/>
      <c r="KLV861" s="72"/>
      <c r="KLW861" s="72"/>
      <c r="KLX861" s="72"/>
      <c r="KLY861" s="72"/>
      <c r="KLZ861" s="72"/>
      <c r="KMA861" s="72"/>
      <c r="KMB861" s="72"/>
      <c r="KMC861" s="71"/>
      <c r="KMD861" s="71"/>
      <c r="KME861" s="71"/>
      <c r="KMF861" s="71"/>
      <c r="KMG861" s="71"/>
      <c r="KMH861" s="71"/>
      <c r="KMI861" s="71"/>
      <c r="KMJ861" s="72"/>
      <c r="KMK861" s="72"/>
      <c r="KML861" s="72"/>
      <c r="KMM861" s="72"/>
      <c r="KMN861" s="72"/>
      <c r="KMO861" s="72"/>
      <c r="KMP861" s="72"/>
      <c r="KMQ861" s="72"/>
      <c r="KMR861" s="72"/>
      <c r="KMS861" s="71"/>
      <c r="KMT861" s="71"/>
      <c r="KMU861" s="71"/>
      <c r="KMV861" s="71"/>
      <c r="KMW861" s="71"/>
      <c r="KMX861" s="71"/>
      <c r="KMY861" s="71"/>
      <c r="KMZ861" s="72"/>
      <c r="KNA861" s="72"/>
      <c r="KNB861" s="72"/>
      <c r="KNC861" s="72"/>
      <c r="KND861" s="72"/>
      <c r="KNE861" s="72"/>
      <c r="KNF861" s="72"/>
      <c r="KNG861" s="72"/>
      <c r="KNH861" s="72"/>
      <c r="KNI861" s="71"/>
      <c r="KNJ861" s="71"/>
      <c r="KNK861" s="71"/>
      <c r="KNL861" s="71"/>
      <c r="KNM861" s="71"/>
      <c r="KNN861" s="71"/>
      <c r="KNO861" s="71"/>
      <c r="KNP861" s="72"/>
      <c r="KNQ861" s="72"/>
      <c r="KNR861" s="72"/>
      <c r="KNS861" s="72"/>
      <c r="KNT861" s="72"/>
      <c r="KNU861" s="72"/>
      <c r="KNV861" s="72"/>
      <c r="KNW861" s="72"/>
      <c r="KNX861" s="72"/>
      <c r="KNY861" s="71"/>
      <c r="KNZ861" s="71"/>
      <c r="KOA861" s="71"/>
      <c r="KOB861" s="71"/>
      <c r="KOC861" s="71"/>
      <c r="KOD861" s="71"/>
      <c r="KOE861" s="71"/>
      <c r="KOF861" s="72"/>
      <c r="KOG861" s="72"/>
      <c r="KOH861" s="72"/>
      <c r="KOI861" s="72"/>
      <c r="KOJ861" s="72"/>
      <c r="KOK861" s="72"/>
      <c r="KOL861" s="72"/>
      <c r="KOM861" s="72"/>
      <c r="KON861" s="72"/>
      <c r="KOO861" s="71"/>
      <c r="KOP861" s="71"/>
      <c r="KOQ861" s="71"/>
      <c r="KOR861" s="71"/>
      <c r="KOS861" s="71"/>
      <c r="KOT861" s="71"/>
      <c r="KOU861" s="71"/>
      <c r="KOV861" s="72"/>
      <c r="KOW861" s="72"/>
      <c r="KOX861" s="72"/>
      <c r="KOY861" s="72"/>
      <c r="KOZ861" s="72"/>
      <c r="KPA861" s="72"/>
      <c r="KPB861" s="72"/>
      <c r="KPC861" s="72"/>
      <c r="KPD861" s="72"/>
      <c r="KPE861" s="71"/>
      <c r="KPF861" s="71"/>
      <c r="KPG861" s="71"/>
      <c r="KPH861" s="71"/>
      <c r="KPI861" s="71"/>
      <c r="KPJ861" s="71"/>
      <c r="KPK861" s="71"/>
      <c r="KPL861" s="72"/>
      <c r="KPM861" s="72"/>
      <c r="KPN861" s="72"/>
      <c r="KPO861" s="72"/>
      <c r="KPP861" s="72"/>
      <c r="KPQ861" s="72"/>
      <c r="KPR861" s="72"/>
      <c r="KPS861" s="72"/>
      <c r="KPT861" s="72"/>
      <c r="KPU861" s="71"/>
      <c r="KPV861" s="71"/>
      <c r="KPW861" s="71"/>
      <c r="KPX861" s="71"/>
      <c r="KPY861" s="71"/>
      <c r="KPZ861" s="71"/>
      <c r="KQA861" s="71"/>
      <c r="KQB861" s="72"/>
      <c r="KQC861" s="72"/>
      <c r="KQD861" s="72"/>
      <c r="KQE861" s="72"/>
      <c r="KQF861" s="72"/>
      <c r="KQG861" s="72"/>
      <c r="KQH861" s="72"/>
      <c r="KQI861" s="72"/>
      <c r="KQJ861" s="72"/>
      <c r="KQK861" s="71"/>
      <c r="KQL861" s="71"/>
      <c r="KQM861" s="71"/>
      <c r="KQN861" s="71"/>
      <c r="KQO861" s="71"/>
      <c r="KQP861" s="71"/>
      <c r="KQQ861" s="71"/>
      <c r="KQR861" s="72"/>
      <c r="KQS861" s="72"/>
      <c r="KQT861" s="72"/>
      <c r="KQU861" s="72"/>
      <c r="KQV861" s="72"/>
      <c r="KQW861" s="72"/>
      <c r="KQX861" s="72"/>
      <c r="KQY861" s="72"/>
      <c r="KQZ861" s="72"/>
      <c r="KRA861" s="71"/>
      <c r="KRB861" s="71"/>
      <c r="KRC861" s="71"/>
      <c r="KRD861" s="71"/>
      <c r="KRE861" s="71"/>
      <c r="KRF861" s="71"/>
      <c r="KRG861" s="71"/>
      <c r="KRH861" s="72"/>
      <c r="KRI861" s="72"/>
      <c r="KRJ861" s="72"/>
      <c r="KRK861" s="72"/>
      <c r="KRL861" s="72"/>
      <c r="KRM861" s="72"/>
      <c r="KRN861" s="72"/>
      <c r="KRO861" s="72"/>
      <c r="KRP861" s="72"/>
      <c r="KRQ861" s="71"/>
      <c r="KRR861" s="71"/>
      <c r="KRS861" s="71"/>
      <c r="KRT861" s="71"/>
      <c r="KRU861" s="71"/>
      <c r="KRV861" s="71"/>
      <c r="KRW861" s="71"/>
      <c r="KRX861" s="72"/>
      <c r="KRY861" s="72"/>
      <c r="KRZ861" s="72"/>
      <c r="KSA861" s="72"/>
      <c r="KSB861" s="72"/>
      <c r="KSC861" s="72"/>
      <c r="KSD861" s="72"/>
      <c r="KSE861" s="72"/>
      <c r="KSF861" s="72"/>
      <c r="KSG861" s="71"/>
      <c r="KSH861" s="71"/>
      <c r="KSI861" s="71"/>
      <c r="KSJ861" s="71"/>
      <c r="KSK861" s="71"/>
      <c r="KSL861" s="71"/>
      <c r="KSM861" s="71"/>
      <c r="KSN861" s="72"/>
      <c r="KSO861" s="72"/>
      <c r="KSP861" s="72"/>
      <c r="KSQ861" s="72"/>
      <c r="KSR861" s="72"/>
      <c r="KSS861" s="72"/>
      <c r="KST861" s="72"/>
      <c r="KSU861" s="72"/>
      <c r="KSV861" s="72"/>
      <c r="KSW861" s="71"/>
      <c r="KSX861" s="71"/>
      <c r="KSY861" s="71"/>
      <c r="KSZ861" s="71"/>
      <c r="KTA861" s="71"/>
      <c r="KTB861" s="71"/>
      <c r="KTC861" s="71"/>
      <c r="KTD861" s="72"/>
      <c r="KTE861" s="72"/>
      <c r="KTF861" s="72"/>
      <c r="KTG861" s="72"/>
      <c r="KTH861" s="72"/>
      <c r="KTI861" s="72"/>
      <c r="KTJ861" s="72"/>
      <c r="KTK861" s="72"/>
      <c r="KTL861" s="72"/>
      <c r="KTM861" s="71"/>
      <c r="KTN861" s="71"/>
      <c r="KTO861" s="71"/>
      <c r="KTP861" s="71"/>
      <c r="KTQ861" s="71"/>
      <c r="KTR861" s="71"/>
      <c r="KTS861" s="71"/>
      <c r="KTT861" s="72"/>
      <c r="KTU861" s="72"/>
      <c r="KTV861" s="72"/>
      <c r="KTW861" s="72"/>
      <c r="KTX861" s="72"/>
      <c r="KTY861" s="72"/>
      <c r="KTZ861" s="72"/>
      <c r="KUA861" s="72"/>
      <c r="KUB861" s="72"/>
      <c r="KUC861" s="71"/>
      <c r="KUD861" s="71"/>
      <c r="KUE861" s="71"/>
      <c r="KUF861" s="71"/>
      <c r="KUG861" s="71"/>
      <c r="KUH861" s="71"/>
      <c r="KUI861" s="71"/>
      <c r="KUJ861" s="72"/>
      <c r="KUK861" s="72"/>
      <c r="KUL861" s="72"/>
      <c r="KUM861" s="72"/>
      <c r="KUN861" s="72"/>
      <c r="KUO861" s="72"/>
      <c r="KUP861" s="72"/>
      <c r="KUQ861" s="72"/>
      <c r="KUR861" s="72"/>
      <c r="KUS861" s="71"/>
      <c r="KUT861" s="71"/>
      <c r="KUU861" s="71"/>
      <c r="KUV861" s="71"/>
      <c r="KUW861" s="71"/>
      <c r="KUX861" s="71"/>
      <c r="KUY861" s="71"/>
      <c r="KUZ861" s="72"/>
      <c r="KVA861" s="72"/>
      <c r="KVB861" s="72"/>
      <c r="KVC861" s="72"/>
      <c r="KVD861" s="72"/>
      <c r="KVE861" s="72"/>
      <c r="KVF861" s="72"/>
      <c r="KVG861" s="72"/>
      <c r="KVH861" s="72"/>
      <c r="KVI861" s="71"/>
      <c r="KVJ861" s="71"/>
      <c r="KVK861" s="71"/>
      <c r="KVL861" s="71"/>
      <c r="KVM861" s="71"/>
      <c r="KVN861" s="71"/>
      <c r="KVO861" s="71"/>
      <c r="KVP861" s="72"/>
      <c r="KVQ861" s="72"/>
      <c r="KVR861" s="72"/>
      <c r="KVS861" s="72"/>
      <c r="KVT861" s="72"/>
      <c r="KVU861" s="72"/>
      <c r="KVV861" s="72"/>
      <c r="KVW861" s="72"/>
      <c r="KVX861" s="72"/>
      <c r="KVY861" s="71"/>
      <c r="KVZ861" s="71"/>
      <c r="KWA861" s="71"/>
      <c r="KWB861" s="71"/>
      <c r="KWC861" s="71"/>
      <c r="KWD861" s="71"/>
      <c r="KWE861" s="71"/>
      <c r="KWF861" s="72"/>
      <c r="KWG861" s="72"/>
      <c r="KWH861" s="72"/>
      <c r="KWI861" s="72"/>
      <c r="KWJ861" s="72"/>
      <c r="KWK861" s="72"/>
      <c r="KWL861" s="72"/>
      <c r="KWM861" s="72"/>
      <c r="KWN861" s="72"/>
      <c r="KWO861" s="71"/>
      <c r="KWP861" s="71"/>
      <c r="KWQ861" s="71"/>
      <c r="KWR861" s="71"/>
      <c r="KWS861" s="71"/>
      <c r="KWT861" s="71"/>
      <c r="KWU861" s="71"/>
      <c r="KWV861" s="72"/>
      <c r="KWW861" s="72"/>
      <c r="KWX861" s="72"/>
      <c r="KWY861" s="72"/>
      <c r="KWZ861" s="72"/>
      <c r="KXA861" s="72"/>
      <c r="KXB861" s="72"/>
      <c r="KXC861" s="72"/>
      <c r="KXD861" s="72"/>
      <c r="KXE861" s="71"/>
      <c r="KXF861" s="71"/>
      <c r="KXG861" s="71"/>
      <c r="KXH861" s="71"/>
      <c r="KXI861" s="71"/>
      <c r="KXJ861" s="71"/>
      <c r="KXK861" s="71"/>
      <c r="KXL861" s="72"/>
      <c r="KXM861" s="72"/>
      <c r="KXN861" s="72"/>
      <c r="KXO861" s="72"/>
      <c r="KXP861" s="72"/>
      <c r="KXQ861" s="72"/>
      <c r="KXR861" s="72"/>
      <c r="KXS861" s="72"/>
      <c r="KXT861" s="72"/>
      <c r="KXU861" s="71"/>
      <c r="KXV861" s="71"/>
      <c r="KXW861" s="71"/>
      <c r="KXX861" s="71"/>
      <c r="KXY861" s="71"/>
      <c r="KXZ861" s="71"/>
      <c r="KYA861" s="71"/>
      <c r="KYB861" s="72"/>
      <c r="KYC861" s="72"/>
      <c r="KYD861" s="72"/>
      <c r="KYE861" s="72"/>
      <c r="KYF861" s="72"/>
      <c r="KYG861" s="72"/>
      <c r="KYH861" s="72"/>
      <c r="KYI861" s="72"/>
      <c r="KYJ861" s="72"/>
      <c r="KYK861" s="71"/>
      <c r="KYL861" s="71"/>
      <c r="KYM861" s="71"/>
      <c r="KYN861" s="71"/>
      <c r="KYO861" s="71"/>
      <c r="KYP861" s="71"/>
      <c r="KYQ861" s="71"/>
      <c r="KYR861" s="72"/>
      <c r="KYS861" s="72"/>
      <c r="KYT861" s="72"/>
      <c r="KYU861" s="72"/>
      <c r="KYV861" s="72"/>
      <c r="KYW861" s="72"/>
      <c r="KYX861" s="72"/>
      <c r="KYY861" s="72"/>
      <c r="KYZ861" s="72"/>
      <c r="KZA861" s="71"/>
      <c r="KZB861" s="71"/>
      <c r="KZC861" s="71"/>
      <c r="KZD861" s="71"/>
      <c r="KZE861" s="71"/>
      <c r="KZF861" s="71"/>
      <c r="KZG861" s="71"/>
      <c r="KZH861" s="72"/>
      <c r="KZI861" s="72"/>
      <c r="KZJ861" s="72"/>
      <c r="KZK861" s="72"/>
      <c r="KZL861" s="72"/>
      <c r="KZM861" s="72"/>
      <c r="KZN861" s="72"/>
      <c r="KZO861" s="72"/>
      <c r="KZP861" s="72"/>
      <c r="KZQ861" s="71"/>
      <c r="KZR861" s="71"/>
      <c r="KZS861" s="71"/>
      <c r="KZT861" s="71"/>
      <c r="KZU861" s="71"/>
      <c r="KZV861" s="71"/>
      <c r="KZW861" s="71"/>
      <c r="KZX861" s="72"/>
      <c r="KZY861" s="72"/>
      <c r="KZZ861" s="72"/>
      <c r="LAA861" s="72"/>
      <c r="LAB861" s="72"/>
      <c r="LAC861" s="72"/>
      <c r="LAD861" s="72"/>
      <c r="LAE861" s="72"/>
      <c r="LAF861" s="72"/>
      <c r="LAG861" s="71"/>
      <c r="LAH861" s="71"/>
      <c r="LAI861" s="71"/>
      <c r="LAJ861" s="71"/>
      <c r="LAK861" s="71"/>
      <c r="LAL861" s="71"/>
      <c r="LAM861" s="71"/>
      <c r="LAN861" s="72"/>
      <c r="LAO861" s="72"/>
      <c r="LAP861" s="72"/>
      <c r="LAQ861" s="72"/>
      <c r="LAR861" s="72"/>
      <c r="LAS861" s="72"/>
      <c r="LAT861" s="72"/>
      <c r="LAU861" s="72"/>
      <c r="LAV861" s="72"/>
      <c r="LAW861" s="71"/>
      <c r="LAX861" s="71"/>
      <c r="LAY861" s="71"/>
      <c r="LAZ861" s="71"/>
      <c r="LBA861" s="71"/>
      <c r="LBB861" s="71"/>
      <c r="LBC861" s="71"/>
      <c r="LBD861" s="72"/>
      <c r="LBE861" s="72"/>
      <c r="LBF861" s="72"/>
      <c r="LBG861" s="72"/>
      <c r="LBH861" s="72"/>
      <c r="LBI861" s="72"/>
      <c r="LBJ861" s="72"/>
      <c r="LBK861" s="72"/>
      <c r="LBL861" s="72"/>
      <c r="LBM861" s="71"/>
      <c r="LBN861" s="71"/>
      <c r="LBO861" s="71"/>
      <c r="LBP861" s="71"/>
      <c r="LBQ861" s="71"/>
      <c r="LBR861" s="71"/>
      <c r="LBS861" s="71"/>
      <c r="LBT861" s="72"/>
      <c r="LBU861" s="72"/>
      <c r="LBV861" s="72"/>
      <c r="LBW861" s="72"/>
      <c r="LBX861" s="72"/>
      <c r="LBY861" s="72"/>
      <c r="LBZ861" s="72"/>
      <c r="LCA861" s="72"/>
      <c r="LCB861" s="72"/>
      <c r="LCC861" s="71"/>
      <c r="LCD861" s="71"/>
      <c r="LCE861" s="71"/>
      <c r="LCF861" s="71"/>
      <c r="LCG861" s="71"/>
      <c r="LCH861" s="71"/>
      <c r="LCI861" s="71"/>
      <c r="LCJ861" s="72"/>
      <c r="LCK861" s="72"/>
      <c r="LCL861" s="72"/>
      <c r="LCM861" s="72"/>
      <c r="LCN861" s="72"/>
      <c r="LCO861" s="72"/>
      <c r="LCP861" s="72"/>
      <c r="LCQ861" s="72"/>
      <c r="LCR861" s="72"/>
      <c r="LCS861" s="71"/>
      <c r="LCT861" s="71"/>
      <c r="LCU861" s="71"/>
      <c r="LCV861" s="71"/>
      <c r="LCW861" s="71"/>
      <c r="LCX861" s="71"/>
      <c r="LCY861" s="71"/>
      <c r="LCZ861" s="72"/>
      <c r="LDA861" s="72"/>
      <c r="LDB861" s="72"/>
      <c r="LDC861" s="72"/>
      <c r="LDD861" s="72"/>
      <c r="LDE861" s="72"/>
      <c r="LDF861" s="72"/>
      <c r="LDG861" s="72"/>
      <c r="LDH861" s="72"/>
      <c r="LDI861" s="71"/>
      <c r="LDJ861" s="71"/>
      <c r="LDK861" s="71"/>
      <c r="LDL861" s="71"/>
      <c r="LDM861" s="71"/>
      <c r="LDN861" s="71"/>
      <c r="LDO861" s="71"/>
      <c r="LDP861" s="72"/>
      <c r="LDQ861" s="72"/>
      <c r="LDR861" s="72"/>
      <c r="LDS861" s="72"/>
      <c r="LDT861" s="72"/>
      <c r="LDU861" s="72"/>
      <c r="LDV861" s="72"/>
      <c r="LDW861" s="72"/>
      <c r="LDX861" s="72"/>
      <c r="LDY861" s="71"/>
      <c r="LDZ861" s="71"/>
      <c r="LEA861" s="71"/>
      <c r="LEB861" s="71"/>
      <c r="LEC861" s="71"/>
      <c r="LED861" s="71"/>
      <c r="LEE861" s="71"/>
      <c r="LEF861" s="72"/>
      <c r="LEG861" s="72"/>
      <c r="LEH861" s="72"/>
      <c r="LEI861" s="72"/>
      <c r="LEJ861" s="72"/>
      <c r="LEK861" s="72"/>
      <c r="LEL861" s="72"/>
      <c r="LEM861" s="72"/>
      <c r="LEN861" s="72"/>
      <c r="LEO861" s="71"/>
      <c r="LEP861" s="71"/>
      <c r="LEQ861" s="71"/>
      <c r="LER861" s="71"/>
      <c r="LES861" s="71"/>
      <c r="LET861" s="71"/>
      <c r="LEU861" s="71"/>
      <c r="LEV861" s="72"/>
      <c r="LEW861" s="72"/>
      <c r="LEX861" s="72"/>
      <c r="LEY861" s="72"/>
      <c r="LEZ861" s="72"/>
      <c r="LFA861" s="72"/>
      <c r="LFB861" s="72"/>
      <c r="LFC861" s="72"/>
      <c r="LFD861" s="72"/>
      <c r="LFE861" s="71"/>
      <c r="LFF861" s="71"/>
      <c r="LFG861" s="71"/>
      <c r="LFH861" s="71"/>
      <c r="LFI861" s="71"/>
      <c r="LFJ861" s="71"/>
      <c r="LFK861" s="71"/>
      <c r="LFL861" s="72"/>
      <c r="LFM861" s="72"/>
      <c r="LFN861" s="72"/>
      <c r="LFO861" s="72"/>
      <c r="LFP861" s="72"/>
      <c r="LFQ861" s="72"/>
      <c r="LFR861" s="72"/>
      <c r="LFS861" s="72"/>
      <c r="LFT861" s="72"/>
      <c r="LFU861" s="71"/>
      <c r="LFV861" s="71"/>
      <c r="LFW861" s="71"/>
      <c r="LFX861" s="71"/>
      <c r="LFY861" s="71"/>
      <c r="LFZ861" s="71"/>
      <c r="LGA861" s="71"/>
      <c r="LGB861" s="72"/>
      <c r="LGC861" s="72"/>
      <c r="LGD861" s="72"/>
      <c r="LGE861" s="72"/>
      <c r="LGF861" s="72"/>
      <c r="LGG861" s="72"/>
      <c r="LGH861" s="72"/>
      <c r="LGI861" s="72"/>
      <c r="LGJ861" s="72"/>
      <c r="LGK861" s="71"/>
      <c r="LGL861" s="71"/>
      <c r="LGM861" s="71"/>
      <c r="LGN861" s="71"/>
      <c r="LGO861" s="71"/>
      <c r="LGP861" s="71"/>
      <c r="LGQ861" s="71"/>
      <c r="LGR861" s="72"/>
      <c r="LGS861" s="72"/>
      <c r="LGT861" s="72"/>
      <c r="LGU861" s="72"/>
      <c r="LGV861" s="72"/>
      <c r="LGW861" s="72"/>
      <c r="LGX861" s="72"/>
      <c r="LGY861" s="72"/>
      <c r="LGZ861" s="72"/>
      <c r="LHA861" s="71"/>
      <c r="LHB861" s="71"/>
      <c r="LHC861" s="71"/>
      <c r="LHD861" s="71"/>
      <c r="LHE861" s="71"/>
      <c r="LHF861" s="71"/>
      <c r="LHG861" s="71"/>
      <c r="LHH861" s="72"/>
      <c r="LHI861" s="72"/>
      <c r="LHJ861" s="72"/>
      <c r="LHK861" s="72"/>
      <c r="LHL861" s="72"/>
      <c r="LHM861" s="72"/>
      <c r="LHN861" s="72"/>
      <c r="LHO861" s="72"/>
      <c r="LHP861" s="72"/>
      <c r="LHQ861" s="71"/>
      <c r="LHR861" s="71"/>
      <c r="LHS861" s="71"/>
      <c r="LHT861" s="71"/>
      <c r="LHU861" s="71"/>
      <c r="LHV861" s="71"/>
      <c r="LHW861" s="71"/>
      <c r="LHX861" s="72"/>
      <c r="LHY861" s="72"/>
      <c r="LHZ861" s="72"/>
      <c r="LIA861" s="72"/>
      <c r="LIB861" s="72"/>
      <c r="LIC861" s="72"/>
      <c r="LID861" s="72"/>
      <c r="LIE861" s="72"/>
      <c r="LIF861" s="72"/>
      <c r="LIG861" s="71"/>
      <c r="LIH861" s="71"/>
      <c r="LII861" s="71"/>
      <c r="LIJ861" s="71"/>
      <c r="LIK861" s="71"/>
      <c r="LIL861" s="71"/>
      <c r="LIM861" s="71"/>
      <c r="LIN861" s="72"/>
      <c r="LIO861" s="72"/>
      <c r="LIP861" s="72"/>
      <c r="LIQ861" s="72"/>
      <c r="LIR861" s="72"/>
      <c r="LIS861" s="72"/>
      <c r="LIT861" s="72"/>
      <c r="LIU861" s="72"/>
      <c r="LIV861" s="72"/>
      <c r="LIW861" s="71"/>
      <c r="LIX861" s="71"/>
      <c r="LIY861" s="71"/>
      <c r="LIZ861" s="71"/>
      <c r="LJA861" s="71"/>
      <c r="LJB861" s="71"/>
      <c r="LJC861" s="71"/>
      <c r="LJD861" s="72"/>
      <c r="LJE861" s="72"/>
      <c r="LJF861" s="72"/>
      <c r="LJG861" s="72"/>
      <c r="LJH861" s="72"/>
      <c r="LJI861" s="72"/>
      <c r="LJJ861" s="72"/>
      <c r="LJK861" s="72"/>
      <c r="LJL861" s="72"/>
      <c r="LJM861" s="71"/>
      <c r="LJN861" s="71"/>
      <c r="LJO861" s="71"/>
      <c r="LJP861" s="71"/>
      <c r="LJQ861" s="71"/>
      <c r="LJR861" s="71"/>
      <c r="LJS861" s="71"/>
      <c r="LJT861" s="72"/>
      <c r="LJU861" s="72"/>
      <c r="LJV861" s="72"/>
      <c r="LJW861" s="72"/>
      <c r="LJX861" s="72"/>
      <c r="LJY861" s="72"/>
      <c r="LJZ861" s="72"/>
      <c r="LKA861" s="72"/>
      <c r="LKB861" s="72"/>
      <c r="LKC861" s="71"/>
      <c r="LKD861" s="71"/>
      <c r="LKE861" s="71"/>
      <c r="LKF861" s="71"/>
      <c r="LKG861" s="71"/>
      <c r="LKH861" s="71"/>
      <c r="LKI861" s="71"/>
      <c r="LKJ861" s="72"/>
      <c r="LKK861" s="72"/>
      <c r="LKL861" s="72"/>
      <c r="LKM861" s="72"/>
      <c r="LKN861" s="72"/>
      <c r="LKO861" s="72"/>
      <c r="LKP861" s="72"/>
      <c r="LKQ861" s="72"/>
      <c r="LKR861" s="72"/>
      <c r="LKS861" s="71"/>
      <c r="LKT861" s="71"/>
      <c r="LKU861" s="71"/>
      <c r="LKV861" s="71"/>
      <c r="LKW861" s="71"/>
      <c r="LKX861" s="71"/>
      <c r="LKY861" s="71"/>
      <c r="LKZ861" s="72"/>
      <c r="LLA861" s="72"/>
      <c r="LLB861" s="72"/>
      <c r="LLC861" s="72"/>
      <c r="LLD861" s="72"/>
      <c r="LLE861" s="72"/>
      <c r="LLF861" s="72"/>
      <c r="LLG861" s="72"/>
      <c r="LLH861" s="72"/>
      <c r="LLI861" s="71"/>
      <c r="LLJ861" s="71"/>
      <c r="LLK861" s="71"/>
      <c r="LLL861" s="71"/>
      <c r="LLM861" s="71"/>
      <c r="LLN861" s="71"/>
      <c r="LLO861" s="71"/>
      <c r="LLP861" s="72"/>
      <c r="LLQ861" s="72"/>
      <c r="LLR861" s="72"/>
      <c r="LLS861" s="72"/>
      <c r="LLT861" s="72"/>
      <c r="LLU861" s="72"/>
      <c r="LLV861" s="72"/>
      <c r="LLW861" s="72"/>
      <c r="LLX861" s="72"/>
      <c r="LLY861" s="71"/>
      <c r="LLZ861" s="71"/>
      <c r="LMA861" s="71"/>
      <c r="LMB861" s="71"/>
      <c r="LMC861" s="71"/>
      <c r="LMD861" s="71"/>
      <c r="LME861" s="71"/>
      <c r="LMF861" s="72"/>
      <c r="LMG861" s="72"/>
      <c r="LMH861" s="72"/>
      <c r="LMI861" s="72"/>
      <c r="LMJ861" s="72"/>
      <c r="LMK861" s="72"/>
      <c r="LML861" s="72"/>
      <c r="LMM861" s="72"/>
      <c r="LMN861" s="72"/>
      <c r="LMO861" s="71"/>
      <c r="LMP861" s="71"/>
      <c r="LMQ861" s="71"/>
      <c r="LMR861" s="71"/>
      <c r="LMS861" s="71"/>
      <c r="LMT861" s="71"/>
      <c r="LMU861" s="71"/>
      <c r="LMV861" s="72"/>
      <c r="LMW861" s="72"/>
      <c r="LMX861" s="72"/>
      <c r="LMY861" s="72"/>
      <c r="LMZ861" s="72"/>
      <c r="LNA861" s="72"/>
      <c r="LNB861" s="72"/>
      <c r="LNC861" s="72"/>
      <c r="LND861" s="72"/>
      <c r="LNE861" s="71"/>
      <c r="LNF861" s="71"/>
      <c r="LNG861" s="71"/>
      <c r="LNH861" s="71"/>
      <c r="LNI861" s="71"/>
      <c r="LNJ861" s="71"/>
      <c r="LNK861" s="71"/>
      <c r="LNL861" s="72"/>
      <c r="LNM861" s="72"/>
      <c r="LNN861" s="72"/>
      <c r="LNO861" s="72"/>
      <c r="LNP861" s="72"/>
      <c r="LNQ861" s="72"/>
      <c r="LNR861" s="72"/>
      <c r="LNS861" s="72"/>
      <c r="LNT861" s="72"/>
      <c r="LNU861" s="71"/>
      <c r="LNV861" s="71"/>
      <c r="LNW861" s="71"/>
      <c r="LNX861" s="71"/>
      <c r="LNY861" s="71"/>
      <c r="LNZ861" s="71"/>
      <c r="LOA861" s="71"/>
      <c r="LOB861" s="72"/>
      <c r="LOC861" s="72"/>
      <c r="LOD861" s="72"/>
      <c r="LOE861" s="72"/>
      <c r="LOF861" s="72"/>
      <c r="LOG861" s="72"/>
      <c r="LOH861" s="72"/>
      <c r="LOI861" s="72"/>
      <c r="LOJ861" s="72"/>
      <c r="LOK861" s="71"/>
      <c r="LOL861" s="71"/>
      <c r="LOM861" s="71"/>
      <c r="LON861" s="71"/>
      <c r="LOO861" s="71"/>
      <c r="LOP861" s="71"/>
      <c r="LOQ861" s="71"/>
      <c r="LOR861" s="72"/>
      <c r="LOS861" s="72"/>
      <c r="LOT861" s="72"/>
      <c r="LOU861" s="72"/>
      <c r="LOV861" s="72"/>
      <c r="LOW861" s="72"/>
      <c r="LOX861" s="72"/>
      <c r="LOY861" s="72"/>
      <c r="LOZ861" s="72"/>
      <c r="LPA861" s="71"/>
      <c r="LPB861" s="71"/>
      <c r="LPC861" s="71"/>
      <c r="LPD861" s="71"/>
      <c r="LPE861" s="71"/>
      <c r="LPF861" s="71"/>
      <c r="LPG861" s="71"/>
      <c r="LPH861" s="72"/>
      <c r="LPI861" s="72"/>
      <c r="LPJ861" s="72"/>
      <c r="LPK861" s="72"/>
      <c r="LPL861" s="72"/>
      <c r="LPM861" s="72"/>
      <c r="LPN861" s="72"/>
      <c r="LPO861" s="72"/>
      <c r="LPP861" s="72"/>
      <c r="LPQ861" s="71"/>
      <c r="LPR861" s="71"/>
      <c r="LPS861" s="71"/>
      <c r="LPT861" s="71"/>
      <c r="LPU861" s="71"/>
      <c r="LPV861" s="71"/>
      <c r="LPW861" s="71"/>
      <c r="LPX861" s="72"/>
      <c r="LPY861" s="72"/>
      <c r="LPZ861" s="72"/>
      <c r="LQA861" s="72"/>
      <c r="LQB861" s="72"/>
      <c r="LQC861" s="72"/>
      <c r="LQD861" s="72"/>
      <c r="LQE861" s="72"/>
      <c r="LQF861" s="72"/>
      <c r="LQG861" s="71"/>
      <c r="LQH861" s="71"/>
      <c r="LQI861" s="71"/>
      <c r="LQJ861" s="71"/>
      <c r="LQK861" s="71"/>
      <c r="LQL861" s="71"/>
      <c r="LQM861" s="71"/>
      <c r="LQN861" s="72"/>
      <c r="LQO861" s="72"/>
      <c r="LQP861" s="72"/>
      <c r="LQQ861" s="72"/>
      <c r="LQR861" s="72"/>
      <c r="LQS861" s="72"/>
      <c r="LQT861" s="72"/>
      <c r="LQU861" s="72"/>
      <c r="LQV861" s="72"/>
      <c r="LQW861" s="71"/>
      <c r="LQX861" s="71"/>
      <c r="LQY861" s="71"/>
      <c r="LQZ861" s="71"/>
      <c r="LRA861" s="71"/>
      <c r="LRB861" s="71"/>
      <c r="LRC861" s="71"/>
      <c r="LRD861" s="72"/>
      <c r="LRE861" s="72"/>
      <c r="LRF861" s="72"/>
      <c r="LRG861" s="72"/>
      <c r="LRH861" s="72"/>
      <c r="LRI861" s="72"/>
      <c r="LRJ861" s="72"/>
      <c r="LRK861" s="72"/>
      <c r="LRL861" s="72"/>
      <c r="LRM861" s="71"/>
      <c r="LRN861" s="71"/>
      <c r="LRO861" s="71"/>
      <c r="LRP861" s="71"/>
      <c r="LRQ861" s="71"/>
      <c r="LRR861" s="71"/>
      <c r="LRS861" s="71"/>
      <c r="LRT861" s="72"/>
      <c r="LRU861" s="72"/>
      <c r="LRV861" s="72"/>
      <c r="LRW861" s="72"/>
      <c r="LRX861" s="72"/>
      <c r="LRY861" s="72"/>
      <c r="LRZ861" s="72"/>
      <c r="LSA861" s="72"/>
      <c r="LSB861" s="72"/>
      <c r="LSC861" s="71"/>
      <c r="LSD861" s="71"/>
      <c r="LSE861" s="71"/>
      <c r="LSF861" s="71"/>
      <c r="LSG861" s="71"/>
      <c r="LSH861" s="71"/>
      <c r="LSI861" s="71"/>
      <c r="LSJ861" s="72"/>
      <c r="LSK861" s="72"/>
      <c r="LSL861" s="72"/>
      <c r="LSM861" s="72"/>
      <c r="LSN861" s="72"/>
      <c r="LSO861" s="72"/>
      <c r="LSP861" s="72"/>
      <c r="LSQ861" s="72"/>
      <c r="LSR861" s="72"/>
      <c r="LSS861" s="71"/>
      <c r="LST861" s="71"/>
      <c r="LSU861" s="71"/>
      <c r="LSV861" s="71"/>
      <c r="LSW861" s="71"/>
      <c r="LSX861" s="71"/>
      <c r="LSY861" s="71"/>
      <c r="LSZ861" s="72"/>
      <c r="LTA861" s="72"/>
      <c r="LTB861" s="72"/>
      <c r="LTC861" s="72"/>
      <c r="LTD861" s="72"/>
      <c r="LTE861" s="72"/>
      <c r="LTF861" s="72"/>
      <c r="LTG861" s="72"/>
      <c r="LTH861" s="72"/>
      <c r="LTI861" s="71"/>
      <c r="LTJ861" s="71"/>
      <c r="LTK861" s="71"/>
      <c r="LTL861" s="71"/>
      <c r="LTM861" s="71"/>
      <c r="LTN861" s="71"/>
      <c r="LTO861" s="71"/>
      <c r="LTP861" s="72"/>
      <c r="LTQ861" s="72"/>
      <c r="LTR861" s="72"/>
      <c r="LTS861" s="72"/>
      <c r="LTT861" s="72"/>
      <c r="LTU861" s="72"/>
      <c r="LTV861" s="72"/>
      <c r="LTW861" s="72"/>
      <c r="LTX861" s="72"/>
      <c r="LTY861" s="71"/>
      <c r="LTZ861" s="71"/>
      <c r="LUA861" s="71"/>
      <c r="LUB861" s="71"/>
      <c r="LUC861" s="71"/>
      <c r="LUD861" s="71"/>
      <c r="LUE861" s="71"/>
      <c r="LUF861" s="72"/>
      <c r="LUG861" s="72"/>
      <c r="LUH861" s="72"/>
      <c r="LUI861" s="72"/>
      <c r="LUJ861" s="72"/>
      <c r="LUK861" s="72"/>
      <c r="LUL861" s="72"/>
      <c r="LUM861" s="72"/>
      <c r="LUN861" s="72"/>
      <c r="LUO861" s="71"/>
      <c r="LUP861" s="71"/>
      <c r="LUQ861" s="71"/>
      <c r="LUR861" s="71"/>
      <c r="LUS861" s="71"/>
      <c r="LUT861" s="71"/>
      <c r="LUU861" s="71"/>
      <c r="LUV861" s="72"/>
      <c r="LUW861" s="72"/>
      <c r="LUX861" s="72"/>
      <c r="LUY861" s="72"/>
      <c r="LUZ861" s="72"/>
      <c r="LVA861" s="72"/>
      <c r="LVB861" s="72"/>
      <c r="LVC861" s="72"/>
      <c r="LVD861" s="72"/>
      <c r="LVE861" s="71"/>
      <c r="LVF861" s="71"/>
      <c r="LVG861" s="71"/>
      <c r="LVH861" s="71"/>
      <c r="LVI861" s="71"/>
      <c r="LVJ861" s="71"/>
      <c r="LVK861" s="71"/>
      <c r="LVL861" s="72"/>
      <c r="LVM861" s="72"/>
      <c r="LVN861" s="72"/>
      <c r="LVO861" s="72"/>
      <c r="LVP861" s="72"/>
      <c r="LVQ861" s="72"/>
      <c r="LVR861" s="72"/>
      <c r="LVS861" s="72"/>
      <c r="LVT861" s="72"/>
      <c r="LVU861" s="71"/>
      <c r="LVV861" s="71"/>
      <c r="LVW861" s="71"/>
      <c r="LVX861" s="71"/>
      <c r="LVY861" s="71"/>
      <c r="LVZ861" s="71"/>
      <c r="LWA861" s="71"/>
      <c r="LWB861" s="72"/>
      <c r="LWC861" s="72"/>
      <c r="LWD861" s="72"/>
      <c r="LWE861" s="72"/>
      <c r="LWF861" s="72"/>
      <c r="LWG861" s="72"/>
      <c r="LWH861" s="72"/>
      <c r="LWI861" s="72"/>
      <c r="LWJ861" s="72"/>
      <c r="LWK861" s="71"/>
      <c r="LWL861" s="71"/>
      <c r="LWM861" s="71"/>
      <c r="LWN861" s="71"/>
      <c r="LWO861" s="71"/>
      <c r="LWP861" s="71"/>
      <c r="LWQ861" s="71"/>
      <c r="LWR861" s="72"/>
      <c r="LWS861" s="72"/>
      <c r="LWT861" s="72"/>
      <c r="LWU861" s="72"/>
      <c r="LWV861" s="72"/>
      <c r="LWW861" s="72"/>
      <c r="LWX861" s="72"/>
      <c r="LWY861" s="72"/>
      <c r="LWZ861" s="72"/>
      <c r="LXA861" s="71"/>
      <c r="LXB861" s="71"/>
      <c r="LXC861" s="71"/>
      <c r="LXD861" s="71"/>
      <c r="LXE861" s="71"/>
      <c r="LXF861" s="71"/>
      <c r="LXG861" s="71"/>
      <c r="LXH861" s="72"/>
      <c r="LXI861" s="72"/>
      <c r="LXJ861" s="72"/>
      <c r="LXK861" s="72"/>
      <c r="LXL861" s="72"/>
      <c r="LXM861" s="72"/>
      <c r="LXN861" s="72"/>
      <c r="LXO861" s="72"/>
      <c r="LXP861" s="72"/>
      <c r="LXQ861" s="71"/>
      <c r="LXR861" s="71"/>
      <c r="LXS861" s="71"/>
      <c r="LXT861" s="71"/>
      <c r="LXU861" s="71"/>
      <c r="LXV861" s="71"/>
      <c r="LXW861" s="71"/>
      <c r="LXX861" s="72"/>
      <c r="LXY861" s="72"/>
      <c r="LXZ861" s="72"/>
      <c r="LYA861" s="72"/>
      <c r="LYB861" s="72"/>
      <c r="LYC861" s="72"/>
      <c r="LYD861" s="72"/>
      <c r="LYE861" s="72"/>
      <c r="LYF861" s="72"/>
      <c r="LYG861" s="71"/>
      <c r="LYH861" s="71"/>
      <c r="LYI861" s="71"/>
      <c r="LYJ861" s="71"/>
      <c r="LYK861" s="71"/>
      <c r="LYL861" s="71"/>
      <c r="LYM861" s="71"/>
      <c r="LYN861" s="72"/>
      <c r="LYO861" s="72"/>
      <c r="LYP861" s="72"/>
      <c r="LYQ861" s="72"/>
      <c r="LYR861" s="72"/>
      <c r="LYS861" s="72"/>
      <c r="LYT861" s="72"/>
      <c r="LYU861" s="72"/>
      <c r="LYV861" s="72"/>
      <c r="LYW861" s="71"/>
      <c r="LYX861" s="71"/>
      <c r="LYY861" s="71"/>
      <c r="LYZ861" s="71"/>
      <c r="LZA861" s="71"/>
      <c r="LZB861" s="71"/>
      <c r="LZC861" s="71"/>
      <c r="LZD861" s="72"/>
      <c r="LZE861" s="72"/>
      <c r="LZF861" s="72"/>
      <c r="LZG861" s="72"/>
      <c r="LZH861" s="72"/>
      <c r="LZI861" s="72"/>
      <c r="LZJ861" s="72"/>
      <c r="LZK861" s="72"/>
      <c r="LZL861" s="72"/>
      <c r="LZM861" s="71"/>
      <c r="LZN861" s="71"/>
      <c r="LZO861" s="71"/>
      <c r="LZP861" s="71"/>
      <c r="LZQ861" s="71"/>
      <c r="LZR861" s="71"/>
      <c r="LZS861" s="71"/>
      <c r="LZT861" s="72"/>
      <c r="LZU861" s="72"/>
      <c r="LZV861" s="72"/>
      <c r="LZW861" s="72"/>
      <c r="LZX861" s="72"/>
      <c r="LZY861" s="72"/>
      <c r="LZZ861" s="72"/>
      <c r="MAA861" s="72"/>
      <c r="MAB861" s="72"/>
      <c r="MAC861" s="71"/>
      <c r="MAD861" s="71"/>
      <c r="MAE861" s="71"/>
      <c r="MAF861" s="71"/>
      <c r="MAG861" s="71"/>
      <c r="MAH861" s="71"/>
      <c r="MAI861" s="71"/>
      <c r="MAJ861" s="72"/>
      <c r="MAK861" s="72"/>
      <c r="MAL861" s="72"/>
      <c r="MAM861" s="72"/>
      <c r="MAN861" s="72"/>
      <c r="MAO861" s="72"/>
      <c r="MAP861" s="72"/>
      <c r="MAQ861" s="72"/>
      <c r="MAR861" s="72"/>
      <c r="MAS861" s="71"/>
      <c r="MAT861" s="71"/>
      <c r="MAU861" s="71"/>
      <c r="MAV861" s="71"/>
      <c r="MAW861" s="71"/>
      <c r="MAX861" s="71"/>
      <c r="MAY861" s="71"/>
      <c r="MAZ861" s="72"/>
      <c r="MBA861" s="72"/>
      <c r="MBB861" s="72"/>
      <c r="MBC861" s="72"/>
      <c r="MBD861" s="72"/>
      <c r="MBE861" s="72"/>
      <c r="MBF861" s="72"/>
      <c r="MBG861" s="72"/>
      <c r="MBH861" s="72"/>
      <c r="MBI861" s="71"/>
      <c r="MBJ861" s="71"/>
      <c r="MBK861" s="71"/>
      <c r="MBL861" s="71"/>
      <c r="MBM861" s="71"/>
      <c r="MBN861" s="71"/>
      <c r="MBO861" s="71"/>
      <c r="MBP861" s="72"/>
      <c r="MBQ861" s="72"/>
      <c r="MBR861" s="72"/>
      <c r="MBS861" s="72"/>
      <c r="MBT861" s="72"/>
      <c r="MBU861" s="72"/>
      <c r="MBV861" s="72"/>
      <c r="MBW861" s="72"/>
      <c r="MBX861" s="72"/>
      <c r="MBY861" s="71"/>
      <c r="MBZ861" s="71"/>
      <c r="MCA861" s="71"/>
      <c r="MCB861" s="71"/>
      <c r="MCC861" s="71"/>
      <c r="MCD861" s="71"/>
      <c r="MCE861" s="71"/>
      <c r="MCF861" s="72"/>
      <c r="MCG861" s="72"/>
      <c r="MCH861" s="72"/>
      <c r="MCI861" s="72"/>
      <c r="MCJ861" s="72"/>
      <c r="MCK861" s="72"/>
      <c r="MCL861" s="72"/>
      <c r="MCM861" s="72"/>
      <c r="MCN861" s="72"/>
      <c r="MCO861" s="71"/>
      <c r="MCP861" s="71"/>
      <c r="MCQ861" s="71"/>
      <c r="MCR861" s="71"/>
      <c r="MCS861" s="71"/>
      <c r="MCT861" s="71"/>
      <c r="MCU861" s="71"/>
      <c r="MCV861" s="72"/>
      <c r="MCW861" s="72"/>
      <c r="MCX861" s="72"/>
      <c r="MCY861" s="72"/>
      <c r="MCZ861" s="72"/>
      <c r="MDA861" s="72"/>
      <c r="MDB861" s="72"/>
      <c r="MDC861" s="72"/>
      <c r="MDD861" s="72"/>
      <c r="MDE861" s="71"/>
      <c r="MDF861" s="71"/>
      <c r="MDG861" s="71"/>
      <c r="MDH861" s="71"/>
      <c r="MDI861" s="71"/>
      <c r="MDJ861" s="71"/>
      <c r="MDK861" s="71"/>
      <c r="MDL861" s="72"/>
      <c r="MDM861" s="72"/>
      <c r="MDN861" s="72"/>
      <c r="MDO861" s="72"/>
      <c r="MDP861" s="72"/>
      <c r="MDQ861" s="72"/>
      <c r="MDR861" s="72"/>
      <c r="MDS861" s="72"/>
      <c r="MDT861" s="72"/>
      <c r="MDU861" s="71"/>
      <c r="MDV861" s="71"/>
      <c r="MDW861" s="71"/>
      <c r="MDX861" s="71"/>
      <c r="MDY861" s="71"/>
      <c r="MDZ861" s="71"/>
      <c r="MEA861" s="71"/>
      <c r="MEB861" s="72"/>
      <c r="MEC861" s="72"/>
      <c r="MED861" s="72"/>
      <c r="MEE861" s="72"/>
      <c r="MEF861" s="72"/>
      <c r="MEG861" s="72"/>
      <c r="MEH861" s="72"/>
      <c r="MEI861" s="72"/>
      <c r="MEJ861" s="72"/>
      <c r="MEK861" s="71"/>
      <c r="MEL861" s="71"/>
      <c r="MEM861" s="71"/>
      <c r="MEN861" s="71"/>
      <c r="MEO861" s="71"/>
      <c r="MEP861" s="71"/>
      <c r="MEQ861" s="71"/>
      <c r="MER861" s="72"/>
      <c r="MES861" s="72"/>
      <c r="MET861" s="72"/>
      <c r="MEU861" s="72"/>
      <c r="MEV861" s="72"/>
      <c r="MEW861" s="72"/>
      <c r="MEX861" s="72"/>
      <c r="MEY861" s="72"/>
      <c r="MEZ861" s="72"/>
      <c r="MFA861" s="71"/>
      <c r="MFB861" s="71"/>
      <c r="MFC861" s="71"/>
      <c r="MFD861" s="71"/>
      <c r="MFE861" s="71"/>
      <c r="MFF861" s="71"/>
      <c r="MFG861" s="71"/>
      <c r="MFH861" s="72"/>
      <c r="MFI861" s="72"/>
      <c r="MFJ861" s="72"/>
      <c r="MFK861" s="72"/>
      <c r="MFL861" s="72"/>
      <c r="MFM861" s="72"/>
      <c r="MFN861" s="72"/>
      <c r="MFO861" s="72"/>
      <c r="MFP861" s="72"/>
      <c r="MFQ861" s="71"/>
      <c r="MFR861" s="71"/>
      <c r="MFS861" s="71"/>
      <c r="MFT861" s="71"/>
      <c r="MFU861" s="71"/>
      <c r="MFV861" s="71"/>
      <c r="MFW861" s="71"/>
      <c r="MFX861" s="72"/>
      <c r="MFY861" s="72"/>
      <c r="MFZ861" s="72"/>
      <c r="MGA861" s="72"/>
      <c r="MGB861" s="72"/>
      <c r="MGC861" s="72"/>
      <c r="MGD861" s="72"/>
      <c r="MGE861" s="72"/>
      <c r="MGF861" s="72"/>
      <c r="MGG861" s="71"/>
      <c r="MGH861" s="71"/>
      <c r="MGI861" s="71"/>
      <c r="MGJ861" s="71"/>
      <c r="MGK861" s="71"/>
      <c r="MGL861" s="71"/>
      <c r="MGM861" s="71"/>
      <c r="MGN861" s="72"/>
      <c r="MGO861" s="72"/>
      <c r="MGP861" s="72"/>
      <c r="MGQ861" s="72"/>
      <c r="MGR861" s="72"/>
      <c r="MGS861" s="72"/>
      <c r="MGT861" s="72"/>
      <c r="MGU861" s="72"/>
      <c r="MGV861" s="72"/>
      <c r="MGW861" s="71"/>
      <c r="MGX861" s="71"/>
      <c r="MGY861" s="71"/>
      <c r="MGZ861" s="71"/>
      <c r="MHA861" s="71"/>
      <c r="MHB861" s="71"/>
      <c r="MHC861" s="71"/>
      <c r="MHD861" s="72"/>
      <c r="MHE861" s="72"/>
      <c r="MHF861" s="72"/>
      <c r="MHG861" s="72"/>
      <c r="MHH861" s="72"/>
      <c r="MHI861" s="72"/>
      <c r="MHJ861" s="72"/>
      <c r="MHK861" s="72"/>
      <c r="MHL861" s="72"/>
      <c r="MHM861" s="71"/>
      <c r="MHN861" s="71"/>
      <c r="MHO861" s="71"/>
      <c r="MHP861" s="71"/>
      <c r="MHQ861" s="71"/>
      <c r="MHR861" s="71"/>
      <c r="MHS861" s="71"/>
      <c r="MHT861" s="72"/>
      <c r="MHU861" s="72"/>
      <c r="MHV861" s="72"/>
      <c r="MHW861" s="72"/>
      <c r="MHX861" s="72"/>
      <c r="MHY861" s="72"/>
      <c r="MHZ861" s="72"/>
      <c r="MIA861" s="72"/>
      <c r="MIB861" s="72"/>
      <c r="MIC861" s="71"/>
      <c r="MID861" s="71"/>
      <c r="MIE861" s="71"/>
      <c r="MIF861" s="71"/>
      <c r="MIG861" s="71"/>
      <c r="MIH861" s="71"/>
      <c r="MII861" s="71"/>
      <c r="MIJ861" s="72"/>
      <c r="MIK861" s="72"/>
      <c r="MIL861" s="72"/>
      <c r="MIM861" s="72"/>
      <c r="MIN861" s="72"/>
      <c r="MIO861" s="72"/>
      <c r="MIP861" s="72"/>
      <c r="MIQ861" s="72"/>
      <c r="MIR861" s="72"/>
      <c r="MIS861" s="71"/>
      <c r="MIT861" s="71"/>
      <c r="MIU861" s="71"/>
      <c r="MIV861" s="71"/>
      <c r="MIW861" s="71"/>
      <c r="MIX861" s="71"/>
      <c r="MIY861" s="71"/>
      <c r="MIZ861" s="72"/>
      <c r="MJA861" s="72"/>
      <c r="MJB861" s="72"/>
      <c r="MJC861" s="72"/>
      <c r="MJD861" s="72"/>
      <c r="MJE861" s="72"/>
      <c r="MJF861" s="72"/>
      <c r="MJG861" s="72"/>
      <c r="MJH861" s="72"/>
      <c r="MJI861" s="71"/>
      <c r="MJJ861" s="71"/>
      <c r="MJK861" s="71"/>
      <c r="MJL861" s="71"/>
      <c r="MJM861" s="71"/>
      <c r="MJN861" s="71"/>
      <c r="MJO861" s="71"/>
      <c r="MJP861" s="72"/>
      <c r="MJQ861" s="72"/>
      <c r="MJR861" s="72"/>
      <c r="MJS861" s="72"/>
      <c r="MJT861" s="72"/>
      <c r="MJU861" s="72"/>
      <c r="MJV861" s="72"/>
      <c r="MJW861" s="72"/>
      <c r="MJX861" s="72"/>
      <c r="MJY861" s="71"/>
      <c r="MJZ861" s="71"/>
      <c r="MKA861" s="71"/>
      <c r="MKB861" s="71"/>
      <c r="MKC861" s="71"/>
      <c r="MKD861" s="71"/>
      <c r="MKE861" s="71"/>
      <c r="MKF861" s="72"/>
      <c r="MKG861" s="72"/>
      <c r="MKH861" s="72"/>
      <c r="MKI861" s="72"/>
      <c r="MKJ861" s="72"/>
      <c r="MKK861" s="72"/>
      <c r="MKL861" s="72"/>
      <c r="MKM861" s="72"/>
      <c r="MKN861" s="72"/>
      <c r="MKO861" s="71"/>
      <c r="MKP861" s="71"/>
      <c r="MKQ861" s="71"/>
      <c r="MKR861" s="71"/>
      <c r="MKS861" s="71"/>
      <c r="MKT861" s="71"/>
      <c r="MKU861" s="71"/>
      <c r="MKV861" s="72"/>
      <c r="MKW861" s="72"/>
      <c r="MKX861" s="72"/>
      <c r="MKY861" s="72"/>
      <c r="MKZ861" s="72"/>
      <c r="MLA861" s="72"/>
      <c r="MLB861" s="72"/>
      <c r="MLC861" s="72"/>
      <c r="MLD861" s="72"/>
      <c r="MLE861" s="71"/>
      <c r="MLF861" s="71"/>
      <c r="MLG861" s="71"/>
      <c r="MLH861" s="71"/>
      <c r="MLI861" s="71"/>
      <c r="MLJ861" s="71"/>
      <c r="MLK861" s="71"/>
      <c r="MLL861" s="72"/>
      <c r="MLM861" s="72"/>
      <c r="MLN861" s="72"/>
      <c r="MLO861" s="72"/>
      <c r="MLP861" s="72"/>
      <c r="MLQ861" s="72"/>
      <c r="MLR861" s="72"/>
      <c r="MLS861" s="72"/>
      <c r="MLT861" s="72"/>
      <c r="MLU861" s="71"/>
      <c r="MLV861" s="71"/>
      <c r="MLW861" s="71"/>
      <c r="MLX861" s="71"/>
      <c r="MLY861" s="71"/>
      <c r="MLZ861" s="71"/>
      <c r="MMA861" s="71"/>
      <c r="MMB861" s="72"/>
      <c r="MMC861" s="72"/>
      <c r="MMD861" s="72"/>
      <c r="MME861" s="72"/>
      <c r="MMF861" s="72"/>
      <c r="MMG861" s="72"/>
      <c r="MMH861" s="72"/>
      <c r="MMI861" s="72"/>
      <c r="MMJ861" s="72"/>
      <c r="MMK861" s="71"/>
      <c r="MML861" s="71"/>
      <c r="MMM861" s="71"/>
      <c r="MMN861" s="71"/>
      <c r="MMO861" s="71"/>
      <c r="MMP861" s="71"/>
      <c r="MMQ861" s="71"/>
      <c r="MMR861" s="72"/>
      <c r="MMS861" s="72"/>
      <c r="MMT861" s="72"/>
      <c r="MMU861" s="72"/>
      <c r="MMV861" s="72"/>
      <c r="MMW861" s="72"/>
      <c r="MMX861" s="72"/>
      <c r="MMY861" s="72"/>
      <c r="MMZ861" s="72"/>
      <c r="MNA861" s="71"/>
      <c r="MNB861" s="71"/>
      <c r="MNC861" s="71"/>
      <c r="MND861" s="71"/>
      <c r="MNE861" s="71"/>
      <c r="MNF861" s="71"/>
      <c r="MNG861" s="71"/>
      <c r="MNH861" s="72"/>
      <c r="MNI861" s="72"/>
      <c r="MNJ861" s="72"/>
      <c r="MNK861" s="72"/>
      <c r="MNL861" s="72"/>
      <c r="MNM861" s="72"/>
      <c r="MNN861" s="72"/>
      <c r="MNO861" s="72"/>
      <c r="MNP861" s="72"/>
      <c r="MNQ861" s="71"/>
      <c r="MNR861" s="71"/>
      <c r="MNS861" s="71"/>
      <c r="MNT861" s="71"/>
      <c r="MNU861" s="71"/>
      <c r="MNV861" s="71"/>
      <c r="MNW861" s="71"/>
      <c r="MNX861" s="72"/>
      <c r="MNY861" s="72"/>
      <c r="MNZ861" s="72"/>
      <c r="MOA861" s="72"/>
      <c r="MOB861" s="72"/>
      <c r="MOC861" s="72"/>
      <c r="MOD861" s="72"/>
      <c r="MOE861" s="72"/>
      <c r="MOF861" s="72"/>
      <c r="MOG861" s="71"/>
      <c r="MOH861" s="71"/>
      <c r="MOI861" s="71"/>
      <c r="MOJ861" s="71"/>
      <c r="MOK861" s="71"/>
      <c r="MOL861" s="71"/>
      <c r="MOM861" s="71"/>
      <c r="MON861" s="72"/>
      <c r="MOO861" s="72"/>
      <c r="MOP861" s="72"/>
      <c r="MOQ861" s="72"/>
      <c r="MOR861" s="72"/>
      <c r="MOS861" s="72"/>
      <c r="MOT861" s="72"/>
      <c r="MOU861" s="72"/>
      <c r="MOV861" s="72"/>
      <c r="MOW861" s="71"/>
      <c r="MOX861" s="71"/>
      <c r="MOY861" s="71"/>
      <c r="MOZ861" s="71"/>
      <c r="MPA861" s="71"/>
      <c r="MPB861" s="71"/>
      <c r="MPC861" s="71"/>
      <c r="MPD861" s="72"/>
      <c r="MPE861" s="72"/>
      <c r="MPF861" s="72"/>
      <c r="MPG861" s="72"/>
      <c r="MPH861" s="72"/>
      <c r="MPI861" s="72"/>
      <c r="MPJ861" s="72"/>
      <c r="MPK861" s="72"/>
      <c r="MPL861" s="72"/>
      <c r="MPM861" s="71"/>
      <c r="MPN861" s="71"/>
      <c r="MPO861" s="71"/>
      <c r="MPP861" s="71"/>
      <c r="MPQ861" s="71"/>
      <c r="MPR861" s="71"/>
      <c r="MPS861" s="71"/>
      <c r="MPT861" s="72"/>
      <c r="MPU861" s="72"/>
      <c r="MPV861" s="72"/>
      <c r="MPW861" s="72"/>
      <c r="MPX861" s="72"/>
      <c r="MPY861" s="72"/>
      <c r="MPZ861" s="72"/>
      <c r="MQA861" s="72"/>
      <c r="MQB861" s="72"/>
      <c r="MQC861" s="71"/>
      <c r="MQD861" s="71"/>
      <c r="MQE861" s="71"/>
      <c r="MQF861" s="71"/>
      <c r="MQG861" s="71"/>
      <c r="MQH861" s="71"/>
      <c r="MQI861" s="71"/>
      <c r="MQJ861" s="72"/>
      <c r="MQK861" s="72"/>
      <c r="MQL861" s="72"/>
      <c r="MQM861" s="72"/>
      <c r="MQN861" s="72"/>
      <c r="MQO861" s="72"/>
      <c r="MQP861" s="72"/>
      <c r="MQQ861" s="72"/>
      <c r="MQR861" s="72"/>
      <c r="MQS861" s="71"/>
      <c r="MQT861" s="71"/>
      <c r="MQU861" s="71"/>
      <c r="MQV861" s="71"/>
      <c r="MQW861" s="71"/>
      <c r="MQX861" s="71"/>
      <c r="MQY861" s="71"/>
      <c r="MQZ861" s="72"/>
      <c r="MRA861" s="72"/>
      <c r="MRB861" s="72"/>
      <c r="MRC861" s="72"/>
      <c r="MRD861" s="72"/>
      <c r="MRE861" s="72"/>
      <c r="MRF861" s="72"/>
      <c r="MRG861" s="72"/>
      <c r="MRH861" s="72"/>
      <c r="MRI861" s="71"/>
      <c r="MRJ861" s="71"/>
      <c r="MRK861" s="71"/>
      <c r="MRL861" s="71"/>
      <c r="MRM861" s="71"/>
      <c r="MRN861" s="71"/>
      <c r="MRO861" s="71"/>
      <c r="MRP861" s="72"/>
      <c r="MRQ861" s="72"/>
      <c r="MRR861" s="72"/>
      <c r="MRS861" s="72"/>
      <c r="MRT861" s="72"/>
      <c r="MRU861" s="72"/>
      <c r="MRV861" s="72"/>
      <c r="MRW861" s="72"/>
      <c r="MRX861" s="72"/>
      <c r="MRY861" s="71"/>
      <c r="MRZ861" s="71"/>
      <c r="MSA861" s="71"/>
      <c r="MSB861" s="71"/>
      <c r="MSC861" s="71"/>
      <c r="MSD861" s="71"/>
      <c r="MSE861" s="71"/>
      <c r="MSF861" s="72"/>
      <c r="MSG861" s="72"/>
      <c r="MSH861" s="72"/>
      <c r="MSI861" s="72"/>
      <c r="MSJ861" s="72"/>
      <c r="MSK861" s="72"/>
      <c r="MSL861" s="72"/>
      <c r="MSM861" s="72"/>
      <c r="MSN861" s="72"/>
      <c r="MSO861" s="71"/>
      <c r="MSP861" s="71"/>
      <c r="MSQ861" s="71"/>
      <c r="MSR861" s="71"/>
      <c r="MSS861" s="71"/>
      <c r="MST861" s="71"/>
      <c r="MSU861" s="71"/>
      <c r="MSV861" s="72"/>
      <c r="MSW861" s="72"/>
      <c r="MSX861" s="72"/>
      <c r="MSY861" s="72"/>
      <c r="MSZ861" s="72"/>
      <c r="MTA861" s="72"/>
      <c r="MTB861" s="72"/>
      <c r="MTC861" s="72"/>
      <c r="MTD861" s="72"/>
      <c r="MTE861" s="71"/>
      <c r="MTF861" s="71"/>
      <c r="MTG861" s="71"/>
      <c r="MTH861" s="71"/>
      <c r="MTI861" s="71"/>
      <c r="MTJ861" s="71"/>
      <c r="MTK861" s="71"/>
      <c r="MTL861" s="72"/>
      <c r="MTM861" s="72"/>
      <c r="MTN861" s="72"/>
      <c r="MTO861" s="72"/>
      <c r="MTP861" s="72"/>
      <c r="MTQ861" s="72"/>
      <c r="MTR861" s="72"/>
      <c r="MTS861" s="72"/>
      <c r="MTT861" s="72"/>
      <c r="MTU861" s="71"/>
      <c r="MTV861" s="71"/>
      <c r="MTW861" s="71"/>
      <c r="MTX861" s="71"/>
      <c r="MTY861" s="71"/>
      <c r="MTZ861" s="71"/>
      <c r="MUA861" s="71"/>
      <c r="MUB861" s="72"/>
      <c r="MUC861" s="72"/>
      <c r="MUD861" s="72"/>
      <c r="MUE861" s="72"/>
      <c r="MUF861" s="72"/>
      <c r="MUG861" s="72"/>
      <c r="MUH861" s="72"/>
      <c r="MUI861" s="72"/>
      <c r="MUJ861" s="72"/>
      <c r="MUK861" s="71"/>
      <c r="MUL861" s="71"/>
      <c r="MUM861" s="71"/>
      <c r="MUN861" s="71"/>
      <c r="MUO861" s="71"/>
      <c r="MUP861" s="71"/>
      <c r="MUQ861" s="71"/>
      <c r="MUR861" s="72"/>
      <c r="MUS861" s="72"/>
      <c r="MUT861" s="72"/>
      <c r="MUU861" s="72"/>
      <c r="MUV861" s="72"/>
      <c r="MUW861" s="72"/>
      <c r="MUX861" s="72"/>
      <c r="MUY861" s="72"/>
      <c r="MUZ861" s="72"/>
      <c r="MVA861" s="71"/>
      <c r="MVB861" s="71"/>
      <c r="MVC861" s="71"/>
      <c r="MVD861" s="71"/>
      <c r="MVE861" s="71"/>
      <c r="MVF861" s="71"/>
      <c r="MVG861" s="71"/>
      <c r="MVH861" s="72"/>
      <c r="MVI861" s="72"/>
      <c r="MVJ861" s="72"/>
      <c r="MVK861" s="72"/>
      <c r="MVL861" s="72"/>
      <c r="MVM861" s="72"/>
      <c r="MVN861" s="72"/>
      <c r="MVO861" s="72"/>
      <c r="MVP861" s="72"/>
      <c r="MVQ861" s="71"/>
      <c r="MVR861" s="71"/>
      <c r="MVS861" s="71"/>
      <c r="MVT861" s="71"/>
      <c r="MVU861" s="71"/>
      <c r="MVV861" s="71"/>
      <c r="MVW861" s="71"/>
      <c r="MVX861" s="72"/>
      <c r="MVY861" s="72"/>
      <c r="MVZ861" s="72"/>
      <c r="MWA861" s="72"/>
      <c r="MWB861" s="72"/>
      <c r="MWC861" s="72"/>
      <c r="MWD861" s="72"/>
      <c r="MWE861" s="72"/>
      <c r="MWF861" s="72"/>
      <c r="MWG861" s="71"/>
      <c r="MWH861" s="71"/>
      <c r="MWI861" s="71"/>
      <c r="MWJ861" s="71"/>
      <c r="MWK861" s="71"/>
      <c r="MWL861" s="71"/>
      <c r="MWM861" s="71"/>
      <c r="MWN861" s="72"/>
      <c r="MWO861" s="72"/>
      <c r="MWP861" s="72"/>
      <c r="MWQ861" s="72"/>
      <c r="MWR861" s="72"/>
      <c r="MWS861" s="72"/>
      <c r="MWT861" s="72"/>
      <c r="MWU861" s="72"/>
      <c r="MWV861" s="72"/>
      <c r="MWW861" s="71"/>
      <c r="MWX861" s="71"/>
      <c r="MWY861" s="71"/>
      <c r="MWZ861" s="71"/>
      <c r="MXA861" s="71"/>
      <c r="MXB861" s="71"/>
      <c r="MXC861" s="71"/>
      <c r="MXD861" s="72"/>
      <c r="MXE861" s="72"/>
      <c r="MXF861" s="72"/>
      <c r="MXG861" s="72"/>
      <c r="MXH861" s="72"/>
      <c r="MXI861" s="72"/>
      <c r="MXJ861" s="72"/>
      <c r="MXK861" s="72"/>
      <c r="MXL861" s="72"/>
      <c r="MXM861" s="71"/>
      <c r="MXN861" s="71"/>
      <c r="MXO861" s="71"/>
      <c r="MXP861" s="71"/>
      <c r="MXQ861" s="71"/>
      <c r="MXR861" s="71"/>
      <c r="MXS861" s="71"/>
      <c r="MXT861" s="72"/>
      <c r="MXU861" s="72"/>
      <c r="MXV861" s="72"/>
      <c r="MXW861" s="72"/>
      <c r="MXX861" s="72"/>
      <c r="MXY861" s="72"/>
      <c r="MXZ861" s="72"/>
      <c r="MYA861" s="72"/>
      <c r="MYB861" s="72"/>
      <c r="MYC861" s="71"/>
      <c r="MYD861" s="71"/>
      <c r="MYE861" s="71"/>
      <c r="MYF861" s="71"/>
      <c r="MYG861" s="71"/>
      <c r="MYH861" s="71"/>
      <c r="MYI861" s="71"/>
      <c r="MYJ861" s="72"/>
      <c r="MYK861" s="72"/>
      <c r="MYL861" s="72"/>
      <c r="MYM861" s="72"/>
      <c r="MYN861" s="72"/>
      <c r="MYO861" s="72"/>
      <c r="MYP861" s="72"/>
      <c r="MYQ861" s="72"/>
      <c r="MYR861" s="72"/>
      <c r="MYS861" s="71"/>
      <c r="MYT861" s="71"/>
      <c r="MYU861" s="71"/>
      <c r="MYV861" s="71"/>
      <c r="MYW861" s="71"/>
      <c r="MYX861" s="71"/>
      <c r="MYY861" s="71"/>
      <c r="MYZ861" s="72"/>
      <c r="MZA861" s="72"/>
      <c r="MZB861" s="72"/>
      <c r="MZC861" s="72"/>
      <c r="MZD861" s="72"/>
      <c r="MZE861" s="72"/>
      <c r="MZF861" s="72"/>
      <c r="MZG861" s="72"/>
      <c r="MZH861" s="72"/>
      <c r="MZI861" s="71"/>
      <c r="MZJ861" s="71"/>
      <c r="MZK861" s="71"/>
      <c r="MZL861" s="71"/>
      <c r="MZM861" s="71"/>
      <c r="MZN861" s="71"/>
      <c r="MZO861" s="71"/>
      <c r="MZP861" s="72"/>
      <c r="MZQ861" s="72"/>
      <c r="MZR861" s="72"/>
      <c r="MZS861" s="72"/>
      <c r="MZT861" s="72"/>
      <c r="MZU861" s="72"/>
      <c r="MZV861" s="72"/>
      <c r="MZW861" s="72"/>
      <c r="MZX861" s="72"/>
      <c r="MZY861" s="71"/>
      <c r="MZZ861" s="71"/>
      <c r="NAA861" s="71"/>
      <c r="NAB861" s="71"/>
      <c r="NAC861" s="71"/>
      <c r="NAD861" s="71"/>
      <c r="NAE861" s="71"/>
      <c r="NAF861" s="72"/>
      <c r="NAG861" s="72"/>
      <c r="NAH861" s="72"/>
      <c r="NAI861" s="72"/>
      <c r="NAJ861" s="72"/>
      <c r="NAK861" s="72"/>
      <c r="NAL861" s="72"/>
      <c r="NAM861" s="72"/>
      <c r="NAN861" s="72"/>
      <c r="NAO861" s="71"/>
      <c r="NAP861" s="71"/>
      <c r="NAQ861" s="71"/>
      <c r="NAR861" s="71"/>
      <c r="NAS861" s="71"/>
      <c r="NAT861" s="71"/>
      <c r="NAU861" s="71"/>
      <c r="NAV861" s="72"/>
      <c r="NAW861" s="72"/>
      <c r="NAX861" s="72"/>
      <c r="NAY861" s="72"/>
      <c r="NAZ861" s="72"/>
      <c r="NBA861" s="72"/>
      <c r="NBB861" s="72"/>
      <c r="NBC861" s="72"/>
      <c r="NBD861" s="72"/>
      <c r="NBE861" s="71"/>
      <c r="NBF861" s="71"/>
      <c r="NBG861" s="71"/>
      <c r="NBH861" s="71"/>
      <c r="NBI861" s="71"/>
      <c r="NBJ861" s="71"/>
      <c r="NBK861" s="71"/>
      <c r="NBL861" s="72"/>
      <c r="NBM861" s="72"/>
      <c r="NBN861" s="72"/>
      <c r="NBO861" s="72"/>
      <c r="NBP861" s="72"/>
      <c r="NBQ861" s="72"/>
      <c r="NBR861" s="72"/>
      <c r="NBS861" s="72"/>
      <c r="NBT861" s="72"/>
      <c r="NBU861" s="71"/>
      <c r="NBV861" s="71"/>
      <c r="NBW861" s="71"/>
      <c r="NBX861" s="71"/>
      <c r="NBY861" s="71"/>
      <c r="NBZ861" s="71"/>
      <c r="NCA861" s="71"/>
      <c r="NCB861" s="72"/>
      <c r="NCC861" s="72"/>
      <c r="NCD861" s="72"/>
      <c r="NCE861" s="72"/>
      <c r="NCF861" s="72"/>
      <c r="NCG861" s="72"/>
      <c r="NCH861" s="72"/>
      <c r="NCI861" s="72"/>
      <c r="NCJ861" s="72"/>
      <c r="NCK861" s="71"/>
      <c r="NCL861" s="71"/>
      <c r="NCM861" s="71"/>
      <c r="NCN861" s="71"/>
      <c r="NCO861" s="71"/>
      <c r="NCP861" s="71"/>
      <c r="NCQ861" s="71"/>
      <c r="NCR861" s="72"/>
      <c r="NCS861" s="72"/>
      <c r="NCT861" s="72"/>
      <c r="NCU861" s="72"/>
      <c r="NCV861" s="72"/>
      <c r="NCW861" s="72"/>
      <c r="NCX861" s="72"/>
      <c r="NCY861" s="72"/>
      <c r="NCZ861" s="72"/>
      <c r="NDA861" s="71"/>
      <c r="NDB861" s="71"/>
      <c r="NDC861" s="71"/>
      <c r="NDD861" s="71"/>
      <c r="NDE861" s="71"/>
      <c r="NDF861" s="71"/>
      <c r="NDG861" s="71"/>
      <c r="NDH861" s="72"/>
      <c r="NDI861" s="72"/>
      <c r="NDJ861" s="72"/>
      <c r="NDK861" s="72"/>
      <c r="NDL861" s="72"/>
      <c r="NDM861" s="72"/>
      <c r="NDN861" s="72"/>
      <c r="NDO861" s="72"/>
      <c r="NDP861" s="72"/>
      <c r="NDQ861" s="71"/>
      <c r="NDR861" s="71"/>
      <c r="NDS861" s="71"/>
      <c r="NDT861" s="71"/>
      <c r="NDU861" s="71"/>
      <c r="NDV861" s="71"/>
      <c r="NDW861" s="71"/>
      <c r="NDX861" s="72"/>
      <c r="NDY861" s="72"/>
      <c r="NDZ861" s="72"/>
      <c r="NEA861" s="72"/>
      <c r="NEB861" s="72"/>
      <c r="NEC861" s="72"/>
      <c r="NED861" s="72"/>
      <c r="NEE861" s="72"/>
      <c r="NEF861" s="72"/>
      <c r="NEG861" s="71"/>
      <c r="NEH861" s="71"/>
      <c r="NEI861" s="71"/>
      <c r="NEJ861" s="71"/>
      <c r="NEK861" s="71"/>
      <c r="NEL861" s="71"/>
      <c r="NEM861" s="71"/>
      <c r="NEN861" s="72"/>
      <c r="NEO861" s="72"/>
      <c r="NEP861" s="72"/>
      <c r="NEQ861" s="72"/>
      <c r="NER861" s="72"/>
      <c r="NES861" s="72"/>
      <c r="NET861" s="72"/>
      <c r="NEU861" s="72"/>
      <c r="NEV861" s="72"/>
      <c r="NEW861" s="71"/>
      <c r="NEX861" s="71"/>
      <c r="NEY861" s="71"/>
      <c r="NEZ861" s="71"/>
      <c r="NFA861" s="71"/>
      <c r="NFB861" s="71"/>
      <c r="NFC861" s="71"/>
      <c r="NFD861" s="72"/>
      <c r="NFE861" s="72"/>
      <c r="NFF861" s="72"/>
      <c r="NFG861" s="72"/>
      <c r="NFH861" s="72"/>
      <c r="NFI861" s="72"/>
      <c r="NFJ861" s="72"/>
      <c r="NFK861" s="72"/>
      <c r="NFL861" s="72"/>
      <c r="NFM861" s="71"/>
      <c r="NFN861" s="71"/>
      <c r="NFO861" s="71"/>
      <c r="NFP861" s="71"/>
      <c r="NFQ861" s="71"/>
      <c r="NFR861" s="71"/>
      <c r="NFS861" s="71"/>
      <c r="NFT861" s="72"/>
      <c r="NFU861" s="72"/>
      <c r="NFV861" s="72"/>
      <c r="NFW861" s="72"/>
      <c r="NFX861" s="72"/>
      <c r="NFY861" s="72"/>
      <c r="NFZ861" s="72"/>
      <c r="NGA861" s="72"/>
      <c r="NGB861" s="72"/>
      <c r="NGC861" s="71"/>
      <c r="NGD861" s="71"/>
      <c r="NGE861" s="71"/>
      <c r="NGF861" s="71"/>
      <c r="NGG861" s="71"/>
      <c r="NGH861" s="71"/>
      <c r="NGI861" s="71"/>
      <c r="NGJ861" s="72"/>
      <c r="NGK861" s="72"/>
      <c r="NGL861" s="72"/>
      <c r="NGM861" s="72"/>
      <c r="NGN861" s="72"/>
      <c r="NGO861" s="72"/>
      <c r="NGP861" s="72"/>
      <c r="NGQ861" s="72"/>
      <c r="NGR861" s="72"/>
      <c r="NGS861" s="71"/>
      <c r="NGT861" s="71"/>
      <c r="NGU861" s="71"/>
      <c r="NGV861" s="71"/>
      <c r="NGW861" s="71"/>
      <c r="NGX861" s="71"/>
      <c r="NGY861" s="71"/>
      <c r="NGZ861" s="72"/>
      <c r="NHA861" s="72"/>
      <c r="NHB861" s="72"/>
      <c r="NHC861" s="72"/>
      <c r="NHD861" s="72"/>
      <c r="NHE861" s="72"/>
      <c r="NHF861" s="72"/>
      <c r="NHG861" s="72"/>
      <c r="NHH861" s="72"/>
      <c r="NHI861" s="71"/>
      <c r="NHJ861" s="71"/>
      <c r="NHK861" s="71"/>
      <c r="NHL861" s="71"/>
      <c r="NHM861" s="71"/>
      <c r="NHN861" s="71"/>
      <c r="NHO861" s="71"/>
      <c r="NHP861" s="72"/>
      <c r="NHQ861" s="72"/>
      <c r="NHR861" s="72"/>
      <c r="NHS861" s="72"/>
      <c r="NHT861" s="72"/>
      <c r="NHU861" s="72"/>
      <c r="NHV861" s="72"/>
      <c r="NHW861" s="72"/>
      <c r="NHX861" s="72"/>
      <c r="NHY861" s="71"/>
      <c r="NHZ861" s="71"/>
      <c r="NIA861" s="71"/>
      <c r="NIB861" s="71"/>
      <c r="NIC861" s="71"/>
      <c r="NID861" s="71"/>
      <c r="NIE861" s="71"/>
      <c r="NIF861" s="72"/>
      <c r="NIG861" s="72"/>
      <c r="NIH861" s="72"/>
      <c r="NII861" s="72"/>
      <c r="NIJ861" s="72"/>
      <c r="NIK861" s="72"/>
      <c r="NIL861" s="72"/>
      <c r="NIM861" s="72"/>
      <c r="NIN861" s="72"/>
      <c r="NIO861" s="71"/>
      <c r="NIP861" s="71"/>
      <c r="NIQ861" s="71"/>
      <c r="NIR861" s="71"/>
      <c r="NIS861" s="71"/>
      <c r="NIT861" s="71"/>
      <c r="NIU861" s="71"/>
      <c r="NIV861" s="72"/>
      <c r="NIW861" s="72"/>
      <c r="NIX861" s="72"/>
      <c r="NIY861" s="72"/>
      <c r="NIZ861" s="72"/>
      <c r="NJA861" s="72"/>
      <c r="NJB861" s="72"/>
      <c r="NJC861" s="72"/>
      <c r="NJD861" s="72"/>
      <c r="NJE861" s="71"/>
      <c r="NJF861" s="71"/>
      <c r="NJG861" s="71"/>
      <c r="NJH861" s="71"/>
      <c r="NJI861" s="71"/>
      <c r="NJJ861" s="71"/>
      <c r="NJK861" s="71"/>
      <c r="NJL861" s="72"/>
      <c r="NJM861" s="72"/>
      <c r="NJN861" s="72"/>
      <c r="NJO861" s="72"/>
      <c r="NJP861" s="72"/>
      <c r="NJQ861" s="72"/>
      <c r="NJR861" s="72"/>
      <c r="NJS861" s="72"/>
      <c r="NJT861" s="72"/>
      <c r="NJU861" s="71"/>
      <c r="NJV861" s="71"/>
      <c r="NJW861" s="71"/>
      <c r="NJX861" s="71"/>
      <c r="NJY861" s="71"/>
      <c r="NJZ861" s="71"/>
      <c r="NKA861" s="71"/>
      <c r="NKB861" s="72"/>
      <c r="NKC861" s="72"/>
      <c r="NKD861" s="72"/>
      <c r="NKE861" s="72"/>
      <c r="NKF861" s="72"/>
      <c r="NKG861" s="72"/>
      <c r="NKH861" s="72"/>
      <c r="NKI861" s="72"/>
      <c r="NKJ861" s="72"/>
      <c r="NKK861" s="71"/>
      <c r="NKL861" s="71"/>
      <c r="NKM861" s="71"/>
      <c r="NKN861" s="71"/>
      <c r="NKO861" s="71"/>
      <c r="NKP861" s="71"/>
      <c r="NKQ861" s="71"/>
      <c r="NKR861" s="72"/>
      <c r="NKS861" s="72"/>
      <c r="NKT861" s="72"/>
      <c r="NKU861" s="72"/>
      <c r="NKV861" s="72"/>
      <c r="NKW861" s="72"/>
      <c r="NKX861" s="72"/>
      <c r="NKY861" s="72"/>
      <c r="NKZ861" s="72"/>
      <c r="NLA861" s="71"/>
      <c r="NLB861" s="71"/>
      <c r="NLC861" s="71"/>
      <c r="NLD861" s="71"/>
      <c r="NLE861" s="71"/>
      <c r="NLF861" s="71"/>
      <c r="NLG861" s="71"/>
      <c r="NLH861" s="72"/>
      <c r="NLI861" s="72"/>
      <c r="NLJ861" s="72"/>
      <c r="NLK861" s="72"/>
      <c r="NLL861" s="72"/>
      <c r="NLM861" s="72"/>
      <c r="NLN861" s="72"/>
      <c r="NLO861" s="72"/>
      <c r="NLP861" s="72"/>
      <c r="NLQ861" s="71"/>
      <c r="NLR861" s="71"/>
      <c r="NLS861" s="71"/>
      <c r="NLT861" s="71"/>
      <c r="NLU861" s="71"/>
      <c r="NLV861" s="71"/>
      <c r="NLW861" s="71"/>
      <c r="NLX861" s="72"/>
      <c r="NLY861" s="72"/>
      <c r="NLZ861" s="72"/>
      <c r="NMA861" s="72"/>
      <c r="NMB861" s="72"/>
      <c r="NMC861" s="72"/>
      <c r="NMD861" s="72"/>
      <c r="NME861" s="72"/>
      <c r="NMF861" s="72"/>
      <c r="NMG861" s="71"/>
      <c r="NMH861" s="71"/>
      <c r="NMI861" s="71"/>
      <c r="NMJ861" s="71"/>
      <c r="NMK861" s="71"/>
      <c r="NML861" s="71"/>
      <c r="NMM861" s="71"/>
      <c r="NMN861" s="72"/>
      <c r="NMO861" s="72"/>
      <c r="NMP861" s="72"/>
      <c r="NMQ861" s="72"/>
      <c r="NMR861" s="72"/>
      <c r="NMS861" s="72"/>
      <c r="NMT861" s="72"/>
      <c r="NMU861" s="72"/>
      <c r="NMV861" s="72"/>
      <c r="NMW861" s="71"/>
      <c r="NMX861" s="71"/>
      <c r="NMY861" s="71"/>
      <c r="NMZ861" s="71"/>
      <c r="NNA861" s="71"/>
      <c r="NNB861" s="71"/>
      <c r="NNC861" s="71"/>
      <c r="NND861" s="72"/>
      <c r="NNE861" s="72"/>
      <c r="NNF861" s="72"/>
      <c r="NNG861" s="72"/>
      <c r="NNH861" s="72"/>
      <c r="NNI861" s="72"/>
      <c r="NNJ861" s="72"/>
      <c r="NNK861" s="72"/>
      <c r="NNL861" s="72"/>
      <c r="NNM861" s="71"/>
      <c r="NNN861" s="71"/>
      <c r="NNO861" s="71"/>
      <c r="NNP861" s="71"/>
      <c r="NNQ861" s="71"/>
      <c r="NNR861" s="71"/>
      <c r="NNS861" s="71"/>
      <c r="NNT861" s="72"/>
      <c r="NNU861" s="72"/>
      <c r="NNV861" s="72"/>
      <c r="NNW861" s="72"/>
      <c r="NNX861" s="72"/>
      <c r="NNY861" s="72"/>
      <c r="NNZ861" s="72"/>
      <c r="NOA861" s="72"/>
      <c r="NOB861" s="72"/>
      <c r="NOC861" s="71"/>
      <c r="NOD861" s="71"/>
      <c r="NOE861" s="71"/>
      <c r="NOF861" s="71"/>
      <c r="NOG861" s="71"/>
      <c r="NOH861" s="71"/>
      <c r="NOI861" s="71"/>
      <c r="NOJ861" s="72"/>
      <c r="NOK861" s="72"/>
      <c r="NOL861" s="72"/>
      <c r="NOM861" s="72"/>
      <c r="NON861" s="72"/>
      <c r="NOO861" s="72"/>
      <c r="NOP861" s="72"/>
      <c r="NOQ861" s="72"/>
      <c r="NOR861" s="72"/>
      <c r="NOS861" s="71"/>
      <c r="NOT861" s="71"/>
      <c r="NOU861" s="71"/>
      <c r="NOV861" s="71"/>
      <c r="NOW861" s="71"/>
      <c r="NOX861" s="71"/>
      <c r="NOY861" s="71"/>
      <c r="NOZ861" s="72"/>
      <c r="NPA861" s="72"/>
      <c r="NPB861" s="72"/>
      <c r="NPC861" s="72"/>
      <c r="NPD861" s="72"/>
      <c r="NPE861" s="72"/>
      <c r="NPF861" s="72"/>
      <c r="NPG861" s="72"/>
      <c r="NPH861" s="72"/>
      <c r="NPI861" s="71"/>
      <c r="NPJ861" s="71"/>
      <c r="NPK861" s="71"/>
      <c r="NPL861" s="71"/>
      <c r="NPM861" s="71"/>
      <c r="NPN861" s="71"/>
      <c r="NPO861" s="71"/>
      <c r="NPP861" s="72"/>
      <c r="NPQ861" s="72"/>
      <c r="NPR861" s="72"/>
      <c r="NPS861" s="72"/>
      <c r="NPT861" s="72"/>
      <c r="NPU861" s="72"/>
      <c r="NPV861" s="72"/>
      <c r="NPW861" s="72"/>
      <c r="NPX861" s="72"/>
      <c r="NPY861" s="71"/>
      <c r="NPZ861" s="71"/>
      <c r="NQA861" s="71"/>
      <c r="NQB861" s="71"/>
      <c r="NQC861" s="71"/>
      <c r="NQD861" s="71"/>
      <c r="NQE861" s="71"/>
      <c r="NQF861" s="72"/>
      <c r="NQG861" s="72"/>
      <c r="NQH861" s="72"/>
      <c r="NQI861" s="72"/>
      <c r="NQJ861" s="72"/>
      <c r="NQK861" s="72"/>
      <c r="NQL861" s="72"/>
      <c r="NQM861" s="72"/>
      <c r="NQN861" s="72"/>
      <c r="NQO861" s="71"/>
      <c r="NQP861" s="71"/>
      <c r="NQQ861" s="71"/>
      <c r="NQR861" s="71"/>
      <c r="NQS861" s="71"/>
      <c r="NQT861" s="71"/>
      <c r="NQU861" s="71"/>
      <c r="NQV861" s="72"/>
      <c r="NQW861" s="72"/>
      <c r="NQX861" s="72"/>
      <c r="NQY861" s="72"/>
      <c r="NQZ861" s="72"/>
      <c r="NRA861" s="72"/>
      <c r="NRB861" s="72"/>
      <c r="NRC861" s="72"/>
      <c r="NRD861" s="72"/>
      <c r="NRE861" s="71"/>
      <c r="NRF861" s="71"/>
      <c r="NRG861" s="71"/>
      <c r="NRH861" s="71"/>
      <c r="NRI861" s="71"/>
      <c r="NRJ861" s="71"/>
      <c r="NRK861" s="71"/>
      <c r="NRL861" s="72"/>
      <c r="NRM861" s="72"/>
      <c r="NRN861" s="72"/>
      <c r="NRO861" s="72"/>
      <c r="NRP861" s="72"/>
      <c r="NRQ861" s="72"/>
      <c r="NRR861" s="72"/>
      <c r="NRS861" s="72"/>
      <c r="NRT861" s="72"/>
      <c r="NRU861" s="71"/>
      <c r="NRV861" s="71"/>
      <c r="NRW861" s="71"/>
      <c r="NRX861" s="71"/>
      <c r="NRY861" s="71"/>
      <c r="NRZ861" s="71"/>
      <c r="NSA861" s="71"/>
      <c r="NSB861" s="72"/>
      <c r="NSC861" s="72"/>
      <c r="NSD861" s="72"/>
      <c r="NSE861" s="72"/>
      <c r="NSF861" s="72"/>
      <c r="NSG861" s="72"/>
      <c r="NSH861" s="72"/>
      <c r="NSI861" s="72"/>
      <c r="NSJ861" s="72"/>
      <c r="NSK861" s="71"/>
      <c r="NSL861" s="71"/>
      <c r="NSM861" s="71"/>
      <c r="NSN861" s="71"/>
      <c r="NSO861" s="71"/>
      <c r="NSP861" s="71"/>
      <c r="NSQ861" s="71"/>
      <c r="NSR861" s="72"/>
      <c r="NSS861" s="72"/>
      <c r="NST861" s="72"/>
      <c r="NSU861" s="72"/>
      <c r="NSV861" s="72"/>
      <c r="NSW861" s="72"/>
      <c r="NSX861" s="72"/>
      <c r="NSY861" s="72"/>
      <c r="NSZ861" s="72"/>
      <c r="NTA861" s="71"/>
      <c r="NTB861" s="71"/>
      <c r="NTC861" s="71"/>
      <c r="NTD861" s="71"/>
      <c r="NTE861" s="71"/>
      <c r="NTF861" s="71"/>
      <c r="NTG861" s="71"/>
      <c r="NTH861" s="72"/>
      <c r="NTI861" s="72"/>
      <c r="NTJ861" s="72"/>
      <c r="NTK861" s="72"/>
      <c r="NTL861" s="72"/>
      <c r="NTM861" s="72"/>
      <c r="NTN861" s="72"/>
      <c r="NTO861" s="72"/>
      <c r="NTP861" s="72"/>
      <c r="NTQ861" s="71"/>
      <c r="NTR861" s="71"/>
      <c r="NTS861" s="71"/>
      <c r="NTT861" s="71"/>
      <c r="NTU861" s="71"/>
      <c r="NTV861" s="71"/>
      <c r="NTW861" s="71"/>
      <c r="NTX861" s="72"/>
      <c r="NTY861" s="72"/>
      <c r="NTZ861" s="72"/>
      <c r="NUA861" s="72"/>
      <c r="NUB861" s="72"/>
      <c r="NUC861" s="72"/>
      <c r="NUD861" s="72"/>
      <c r="NUE861" s="72"/>
      <c r="NUF861" s="72"/>
      <c r="NUG861" s="71"/>
      <c r="NUH861" s="71"/>
      <c r="NUI861" s="71"/>
      <c r="NUJ861" s="71"/>
      <c r="NUK861" s="71"/>
      <c r="NUL861" s="71"/>
      <c r="NUM861" s="71"/>
      <c r="NUN861" s="72"/>
      <c r="NUO861" s="72"/>
      <c r="NUP861" s="72"/>
      <c r="NUQ861" s="72"/>
      <c r="NUR861" s="72"/>
      <c r="NUS861" s="72"/>
      <c r="NUT861" s="72"/>
      <c r="NUU861" s="72"/>
      <c r="NUV861" s="72"/>
      <c r="NUW861" s="71"/>
      <c r="NUX861" s="71"/>
      <c r="NUY861" s="71"/>
      <c r="NUZ861" s="71"/>
      <c r="NVA861" s="71"/>
      <c r="NVB861" s="71"/>
      <c r="NVC861" s="71"/>
      <c r="NVD861" s="72"/>
      <c r="NVE861" s="72"/>
      <c r="NVF861" s="72"/>
      <c r="NVG861" s="72"/>
      <c r="NVH861" s="72"/>
      <c r="NVI861" s="72"/>
      <c r="NVJ861" s="72"/>
      <c r="NVK861" s="72"/>
      <c r="NVL861" s="72"/>
      <c r="NVM861" s="71"/>
      <c r="NVN861" s="71"/>
      <c r="NVO861" s="71"/>
      <c r="NVP861" s="71"/>
      <c r="NVQ861" s="71"/>
      <c r="NVR861" s="71"/>
      <c r="NVS861" s="71"/>
      <c r="NVT861" s="72"/>
      <c r="NVU861" s="72"/>
      <c r="NVV861" s="72"/>
      <c r="NVW861" s="72"/>
      <c r="NVX861" s="72"/>
      <c r="NVY861" s="72"/>
      <c r="NVZ861" s="72"/>
      <c r="NWA861" s="72"/>
      <c r="NWB861" s="72"/>
      <c r="NWC861" s="71"/>
      <c r="NWD861" s="71"/>
      <c r="NWE861" s="71"/>
      <c r="NWF861" s="71"/>
      <c r="NWG861" s="71"/>
      <c r="NWH861" s="71"/>
      <c r="NWI861" s="71"/>
      <c r="NWJ861" s="72"/>
      <c r="NWK861" s="72"/>
      <c r="NWL861" s="72"/>
      <c r="NWM861" s="72"/>
      <c r="NWN861" s="72"/>
      <c r="NWO861" s="72"/>
      <c r="NWP861" s="72"/>
      <c r="NWQ861" s="72"/>
      <c r="NWR861" s="72"/>
      <c r="NWS861" s="71"/>
      <c r="NWT861" s="71"/>
      <c r="NWU861" s="71"/>
      <c r="NWV861" s="71"/>
      <c r="NWW861" s="71"/>
      <c r="NWX861" s="71"/>
      <c r="NWY861" s="71"/>
      <c r="NWZ861" s="72"/>
      <c r="NXA861" s="72"/>
      <c r="NXB861" s="72"/>
      <c r="NXC861" s="72"/>
      <c r="NXD861" s="72"/>
      <c r="NXE861" s="72"/>
      <c r="NXF861" s="72"/>
      <c r="NXG861" s="72"/>
      <c r="NXH861" s="72"/>
      <c r="NXI861" s="71"/>
      <c r="NXJ861" s="71"/>
      <c r="NXK861" s="71"/>
      <c r="NXL861" s="71"/>
      <c r="NXM861" s="71"/>
      <c r="NXN861" s="71"/>
      <c r="NXO861" s="71"/>
      <c r="NXP861" s="72"/>
      <c r="NXQ861" s="72"/>
      <c r="NXR861" s="72"/>
      <c r="NXS861" s="72"/>
      <c r="NXT861" s="72"/>
      <c r="NXU861" s="72"/>
      <c r="NXV861" s="72"/>
      <c r="NXW861" s="72"/>
      <c r="NXX861" s="72"/>
      <c r="NXY861" s="71"/>
      <c r="NXZ861" s="71"/>
      <c r="NYA861" s="71"/>
      <c r="NYB861" s="71"/>
      <c r="NYC861" s="71"/>
      <c r="NYD861" s="71"/>
      <c r="NYE861" s="71"/>
      <c r="NYF861" s="72"/>
      <c r="NYG861" s="72"/>
      <c r="NYH861" s="72"/>
      <c r="NYI861" s="72"/>
      <c r="NYJ861" s="72"/>
      <c r="NYK861" s="72"/>
      <c r="NYL861" s="72"/>
      <c r="NYM861" s="72"/>
      <c r="NYN861" s="72"/>
      <c r="NYO861" s="71"/>
      <c r="NYP861" s="71"/>
      <c r="NYQ861" s="71"/>
      <c r="NYR861" s="71"/>
      <c r="NYS861" s="71"/>
      <c r="NYT861" s="71"/>
      <c r="NYU861" s="71"/>
      <c r="NYV861" s="72"/>
      <c r="NYW861" s="72"/>
      <c r="NYX861" s="72"/>
      <c r="NYY861" s="72"/>
      <c r="NYZ861" s="72"/>
      <c r="NZA861" s="72"/>
      <c r="NZB861" s="72"/>
      <c r="NZC861" s="72"/>
      <c r="NZD861" s="72"/>
      <c r="NZE861" s="71"/>
      <c r="NZF861" s="71"/>
      <c r="NZG861" s="71"/>
      <c r="NZH861" s="71"/>
      <c r="NZI861" s="71"/>
      <c r="NZJ861" s="71"/>
      <c r="NZK861" s="71"/>
      <c r="NZL861" s="72"/>
      <c r="NZM861" s="72"/>
      <c r="NZN861" s="72"/>
      <c r="NZO861" s="72"/>
      <c r="NZP861" s="72"/>
      <c r="NZQ861" s="72"/>
      <c r="NZR861" s="72"/>
      <c r="NZS861" s="72"/>
      <c r="NZT861" s="72"/>
      <c r="NZU861" s="71"/>
      <c r="NZV861" s="71"/>
      <c r="NZW861" s="71"/>
      <c r="NZX861" s="71"/>
      <c r="NZY861" s="71"/>
      <c r="NZZ861" s="71"/>
      <c r="OAA861" s="71"/>
      <c r="OAB861" s="72"/>
      <c r="OAC861" s="72"/>
      <c r="OAD861" s="72"/>
      <c r="OAE861" s="72"/>
      <c r="OAF861" s="72"/>
      <c r="OAG861" s="72"/>
      <c r="OAH861" s="72"/>
      <c r="OAI861" s="72"/>
      <c r="OAJ861" s="72"/>
      <c r="OAK861" s="71"/>
      <c r="OAL861" s="71"/>
      <c r="OAM861" s="71"/>
      <c r="OAN861" s="71"/>
      <c r="OAO861" s="71"/>
      <c r="OAP861" s="71"/>
      <c r="OAQ861" s="71"/>
      <c r="OAR861" s="72"/>
      <c r="OAS861" s="72"/>
      <c r="OAT861" s="72"/>
      <c r="OAU861" s="72"/>
      <c r="OAV861" s="72"/>
      <c r="OAW861" s="72"/>
      <c r="OAX861" s="72"/>
      <c r="OAY861" s="72"/>
      <c r="OAZ861" s="72"/>
      <c r="OBA861" s="71"/>
      <c r="OBB861" s="71"/>
      <c r="OBC861" s="71"/>
      <c r="OBD861" s="71"/>
      <c r="OBE861" s="71"/>
      <c r="OBF861" s="71"/>
      <c r="OBG861" s="71"/>
      <c r="OBH861" s="72"/>
      <c r="OBI861" s="72"/>
      <c r="OBJ861" s="72"/>
      <c r="OBK861" s="72"/>
      <c r="OBL861" s="72"/>
      <c r="OBM861" s="72"/>
      <c r="OBN861" s="72"/>
      <c r="OBO861" s="72"/>
      <c r="OBP861" s="72"/>
      <c r="OBQ861" s="71"/>
      <c r="OBR861" s="71"/>
      <c r="OBS861" s="71"/>
      <c r="OBT861" s="71"/>
      <c r="OBU861" s="71"/>
      <c r="OBV861" s="71"/>
      <c r="OBW861" s="71"/>
      <c r="OBX861" s="72"/>
      <c r="OBY861" s="72"/>
      <c r="OBZ861" s="72"/>
      <c r="OCA861" s="72"/>
      <c r="OCB861" s="72"/>
      <c r="OCC861" s="72"/>
      <c r="OCD861" s="72"/>
      <c r="OCE861" s="72"/>
      <c r="OCF861" s="72"/>
      <c r="OCG861" s="71"/>
      <c r="OCH861" s="71"/>
      <c r="OCI861" s="71"/>
      <c r="OCJ861" s="71"/>
      <c r="OCK861" s="71"/>
      <c r="OCL861" s="71"/>
      <c r="OCM861" s="71"/>
      <c r="OCN861" s="72"/>
      <c r="OCO861" s="72"/>
      <c r="OCP861" s="72"/>
      <c r="OCQ861" s="72"/>
      <c r="OCR861" s="72"/>
      <c r="OCS861" s="72"/>
      <c r="OCT861" s="72"/>
      <c r="OCU861" s="72"/>
      <c r="OCV861" s="72"/>
      <c r="OCW861" s="71"/>
      <c r="OCX861" s="71"/>
      <c r="OCY861" s="71"/>
      <c r="OCZ861" s="71"/>
      <c r="ODA861" s="71"/>
      <c r="ODB861" s="71"/>
      <c r="ODC861" s="71"/>
      <c r="ODD861" s="72"/>
      <c r="ODE861" s="72"/>
      <c r="ODF861" s="72"/>
      <c r="ODG861" s="72"/>
      <c r="ODH861" s="72"/>
      <c r="ODI861" s="72"/>
      <c r="ODJ861" s="72"/>
      <c r="ODK861" s="72"/>
      <c r="ODL861" s="72"/>
      <c r="ODM861" s="71"/>
      <c r="ODN861" s="71"/>
      <c r="ODO861" s="71"/>
      <c r="ODP861" s="71"/>
      <c r="ODQ861" s="71"/>
      <c r="ODR861" s="71"/>
      <c r="ODS861" s="71"/>
      <c r="ODT861" s="72"/>
      <c r="ODU861" s="72"/>
      <c r="ODV861" s="72"/>
      <c r="ODW861" s="72"/>
      <c r="ODX861" s="72"/>
      <c r="ODY861" s="72"/>
      <c r="ODZ861" s="72"/>
      <c r="OEA861" s="72"/>
      <c r="OEB861" s="72"/>
      <c r="OEC861" s="71"/>
      <c r="OED861" s="71"/>
      <c r="OEE861" s="71"/>
      <c r="OEF861" s="71"/>
      <c r="OEG861" s="71"/>
      <c r="OEH861" s="71"/>
      <c r="OEI861" s="71"/>
      <c r="OEJ861" s="72"/>
      <c r="OEK861" s="72"/>
      <c r="OEL861" s="72"/>
      <c r="OEM861" s="72"/>
      <c r="OEN861" s="72"/>
      <c r="OEO861" s="72"/>
      <c r="OEP861" s="72"/>
      <c r="OEQ861" s="72"/>
      <c r="OER861" s="72"/>
      <c r="OES861" s="71"/>
      <c r="OET861" s="71"/>
      <c r="OEU861" s="71"/>
      <c r="OEV861" s="71"/>
      <c r="OEW861" s="71"/>
      <c r="OEX861" s="71"/>
      <c r="OEY861" s="71"/>
      <c r="OEZ861" s="72"/>
      <c r="OFA861" s="72"/>
      <c r="OFB861" s="72"/>
      <c r="OFC861" s="72"/>
      <c r="OFD861" s="72"/>
      <c r="OFE861" s="72"/>
      <c r="OFF861" s="72"/>
      <c r="OFG861" s="72"/>
      <c r="OFH861" s="72"/>
      <c r="OFI861" s="71"/>
      <c r="OFJ861" s="71"/>
      <c r="OFK861" s="71"/>
      <c r="OFL861" s="71"/>
      <c r="OFM861" s="71"/>
      <c r="OFN861" s="71"/>
      <c r="OFO861" s="71"/>
      <c r="OFP861" s="72"/>
      <c r="OFQ861" s="72"/>
      <c r="OFR861" s="72"/>
      <c r="OFS861" s="72"/>
      <c r="OFT861" s="72"/>
      <c r="OFU861" s="72"/>
      <c r="OFV861" s="72"/>
      <c r="OFW861" s="72"/>
      <c r="OFX861" s="72"/>
      <c r="OFY861" s="71"/>
      <c r="OFZ861" s="71"/>
      <c r="OGA861" s="71"/>
      <c r="OGB861" s="71"/>
      <c r="OGC861" s="71"/>
      <c r="OGD861" s="71"/>
      <c r="OGE861" s="71"/>
      <c r="OGF861" s="72"/>
      <c r="OGG861" s="72"/>
      <c r="OGH861" s="72"/>
      <c r="OGI861" s="72"/>
      <c r="OGJ861" s="72"/>
      <c r="OGK861" s="72"/>
      <c r="OGL861" s="72"/>
      <c r="OGM861" s="72"/>
      <c r="OGN861" s="72"/>
      <c r="OGO861" s="71"/>
      <c r="OGP861" s="71"/>
      <c r="OGQ861" s="71"/>
      <c r="OGR861" s="71"/>
      <c r="OGS861" s="71"/>
      <c r="OGT861" s="71"/>
      <c r="OGU861" s="71"/>
      <c r="OGV861" s="72"/>
      <c r="OGW861" s="72"/>
      <c r="OGX861" s="72"/>
      <c r="OGY861" s="72"/>
      <c r="OGZ861" s="72"/>
      <c r="OHA861" s="72"/>
      <c r="OHB861" s="72"/>
      <c r="OHC861" s="72"/>
      <c r="OHD861" s="72"/>
      <c r="OHE861" s="71"/>
      <c r="OHF861" s="71"/>
      <c r="OHG861" s="71"/>
      <c r="OHH861" s="71"/>
      <c r="OHI861" s="71"/>
      <c r="OHJ861" s="71"/>
      <c r="OHK861" s="71"/>
      <c r="OHL861" s="72"/>
      <c r="OHM861" s="72"/>
      <c r="OHN861" s="72"/>
      <c r="OHO861" s="72"/>
      <c r="OHP861" s="72"/>
      <c r="OHQ861" s="72"/>
      <c r="OHR861" s="72"/>
      <c r="OHS861" s="72"/>
      <c r="OHT861" s="72"/>
      <c r="OHU861" s="71"/>
      <c r="OHV861" s="71"/>
      <c r="OHW861" s="71"/>
      <c r="OHX861" s="71"/>
      <c r="OHY861" s="71"/>
      <c r="OHZ861" s="71"/>
      <c r="OIA861" s="71"/>
      <c r="OIB861" s="72"/>
      <c r="OIC861" s="72"/>
      <c r="OID861" s="72"/>
      <c r="OIE861" s="72"/>
      <c r="OIF861" s="72"/>
      <c r="OIG861" s="72"/>
      <c r="OIH861" s="72"/>
      <c r="OII861" s="72"/>
      <c r="OIJ861" s="72"/>
      <c r="OIK861" s="71"/>
      <c r="OIL861" s="71"/>
      <c r="OIM861" s="71"/>
      <c r="OIN861" s="71"/>
      <c r="OIO861" s="71"/>
      <c r="OIP861" s="71"/>
      <c r="OIQ861" s="71"/>
      <c r="OIR861" s="72"/>
      <c r="OIS861" s="72"/>
      <c r="OIT861" s="72"/>
      <c r="OIU861" s="72"/>
      <c r="OIV861" s="72"/>
      <c r="OIW861" s="72"/>
      <c r="OIX861" s="72"/>
      <c r="OIY861" s="72"/>
      <c r="OIZ861" s="72"/>
      <c r="OJA861" s="71"/>
      <c r="OJB861" s="71"/>
      <c r="OJC861" s="71"/>
      <c r="OJD861" s="71"/>
      <c r="OJE861" s="71"/>
      <c r="OJF861" s="71"/>
      <c r="OJG861" s="71"/>
      <c r="OJH861" s="72"/>
      <c r="OJI861" s="72"/>
      <c r="OJJ861" s="72"/>
      <c r="OJK861" s="72"/>
      <c r="OJL861" s="72"/>
      <c r="OJM861" s="72"/>
      <c r="OJN861" s="72"/>
      <c r="OJO861" s="72"/>
      <c r="OJP861" s="72"/>
      <c r="OJQ861" s="71"/>
      <c r="OJR861" s="71"/>
      <c r="OJS861" s="71"/>
      <c r="OJT861" s="71"/>
      <c r="OJU861" s="71"/>
      <c r="OJV861" s="71"/>
      <c r="OJW861" s="71"/>
      <c r="OJX861" s="72"/>
      <c r="OJY861" s="72"/>
      <c r="OJZ861" s="72"/>
      <c r="OKA861" s="72"/>
      <c r="OKB861" s="72"/>
      <c r="OKC861" s="72"/>
      <c r="OKD861" s="72"/>
      <c r="OKE861" s="72"/>
      <c r="OKF861" s="72"/>
      <c r="OKG861" s="71"/>
      <c r="OKH861" s="71"/>
      <c r="OKI861" s="71"/>
      <c r="OKJ861" s="71"/>
      <c r="OKK861" s="71"/>
      <c r="OKL861" s="71"/>
      <c r="OKM861" s="71"/>
      <c r="OKN861" s="72"/>
      <c r="OKO861" s="72"/>
      <c r="OKP861" s="72"/>
      <c r="OKQ861" s="72"/>
      <c r="OKR861" s="72"/>
      <c r="OKS861" s="72"/>
      <c r="OKT861" s="72"/>
      <c r="OKU861" s="72"/>
      <c r="OKV861" s="72"/>
      <c r="OKW861" s="71"/>
      <c r="OKX861" s="71"/>
      <c r="OKY861" s="71"/>
      <c r="OKZ861" s="71"/>
      <c r="OLA861" s="71"/>
      <c r="OLB861" s="71"/>
      <c r="OLC861" s="71"/>
      <c r="OLD861" s="72"/>
      <c r="OLE861" s="72"/>
      <c r="OLF861" s="72"/>
      <c r="OLG861" s="72"/>
      <c r="OLH861" s="72"/>
      <c r="OLI861" s="72"/>
      <c r="OLJ861" s="72"/>
      <c r="OLK861" s="72"/>
      <c r="OLL861" s="72"/>
      <c r="OLM861" s="71"/>
      <c r="OLN861" s="71"/>
      <c r="OLO861" s="71"/>
      <c r="OLP861" s="71"/>
      <c r="OLQ861" s="71"/>
      <c r="OLR861" s="71"/>
      <c r="OLS861" s="71"/>
      <c r="OLT861" s="72"/>
      <c r="OLU861" s="72"/>
      <c r="OLV861" s="72"/>
      <c r="OLW861" s="72"/>
      <c r="OLX861" s="72"/>
      <c r="OLY861" s="72"/>
      <c r="OLZ861" s="72"/>
      <c r="OMA861" s="72"/>
      <c r="OMB861" s="72"/>
      <c r="OMC861" s="71"/>
      <c r="OMD861" s="71"/>
      <c r="OME861" s="71"/>
      <c r="OMF861" s="71"/>
      <c r="OMG861" s="71"/>
      <c r="OMH861" s="71"/>
      <c r="OMI861" s="71"/>
      <c r="OMJ861" s="72"/>
      <c r="OMK861" s="72"/>
      <c r="OML861" s="72"/>
      <c r="OMM861" s="72"/>
      <c r="OMN861" s="72"/>
      <c r="OMO861" s="72"/>
      <c r="OMP861" s="72"/>
      <c r="OMQ861" s="72"/>
      <c r="OMR861" s="72"/>
      <c r="OMS861" s="71"/>
      <c r="OMT861" s="71"/>
      <c r="OMU861" s="71"/>
      <c r="OMV861" s="71"/>
      <c r="OMW861" s="71"/>
      <c r="OMX861" s="71"/>
      <c r="OMY861" s="71"/>
      <c r="OMZ861" s="72"/>
      <c r="ONA861" s="72"/>
      <c r="ONB861" s="72"/>
      <c r="ONC861" s="72"/>
      <c r="OND861" s="72"/>
      <c r="ONE861" s="72"/>
      <c r="ONF861" s="72"/>
      <c r="ONG861" s="72"/>
      <c r="ONH861" s="72"/>
      <c r="ONI861" s="71"/>
      <c r="ONJ861" s="71"/>
      <c r="ONK861" s="71"/>
      <c r="ONL861" s="71"/>
      <c r="ONM861" s="71"/>
      <c r="ONN861" s="71"/>
      <c r="ONO861" s="71"/>
      <c r="ONP861" s="72"/>
      <c r="ONQ861" s="72"/>
      <c r="ONR861" s="72"/>
      <c r="ONS861" s="72"/>
      <c r="ONT861" s="72"/>
      <c r="ONU861" s="72"/>
      <c r="ONV861" s="72"/>
      <c r="ONW861" s="72"/>
      <c r="ONX861" s="72"/>
      <c r="ONY861" s="71"/>
      <c r="ONZ861" s="71"/>
      <c r="OOA861" s="71"/>
      <c r="OOB861" s="71"/>
      <c r="OOC861" s="71"/>
      <c r="OOD861" s="71"/>
      <c r="OOE861" s="71"/>
      <c r="OOF861" s="72"/>
      <c r="OOG861" s="72"/>
      <c r="OOH861" s="72"/>
      <c r="OOI861" s="72"/>
      <c r="OOJ861" s="72"/>
      <c r="OOK861" s="72"/>
      <c r="OOL861" s="72"/>
      <c r="OOM861" s="72"/>
      <c r="OON861" s="72"/>
      <c r="OOO861" s="71"/>
      <c r="OOP861" s="71"/>
      <c r="OOQ861" s="71"/>
      <c r="OOR861" s="71"/>
      <c r="OOS861" s="71"/>
      <c r="OOT861" s="71"/>
      <c r="OOU861" s="71"/>
      <c r="OOV861" s="72"/>
      <c r="OOW861" s="72"/>
      <c r="OOX861" s="72"/>
      <c r="OOY861" s="72"/>
      <c r="OOZ861" s="72"/>
      <c r="OPA861" s="72"/>
      <c r="OPB861" s="72"/>
      <c r="OPC861" s="72"/>
      <c r="OPD861" s="72"/>
      <c r="OPE861" s="71"/>
      <c r="OPF861" s="71"/>
      <c r="OPG861" s="71"/>
      <c r="OPH861" s="71"/>
      <c r="OPI861" s="71"/>
      <c r="OPJ861" s="71"/>
      <c r="OPK861" s="71"/>
      <c r="OPL861" s="72"/>
      <c r="OPM861" s="72"/>
      <c r="OPN861" s="72"/>
      <c r="OPO861" s="72"/>
      <c r="OPP861" s="72"/>
      <c r="OPQ861" s="72"/>
      <c r="OPR861" s="72"/>
      <c r="OPS861" s="72"/>
      <c r="OPT861" s="72"/>
      <c r="OPU861" s="71"/>
      <c r="OPV861" s="71"/>
      <c r="OPW861" s="71"/>
      <c r="OPX861" s="71"/>
      <c r="OPY861" s="71"/>
      <c r="OPZ861" s="71"/>
      <c r="OQA861" s="71"/>
      <c r="OQB861" s="72"/>
      <c r="OQC861" s="72"/>
      <c r="OQD861" s="72"/>
      <c r="OQE861" s="72"/>
      <c r="OQF861" s="72"/>
      <c r="OQG861" s="72"/>
      <c r="OQH861" s="72"/>
      <c r="OQI861" s="72"/>
      <c r="OQJ861" s="72"/>
      <c r="OQK861" s="71"/>
      <c r="OQL861" s="71"/>
      <c r="OQM861" s="71"/>
      <c r="OQN861" s="71"/>
      <c r="OQO861" s="71"/>
      <c r="OQP861" s="71"/>
      <c r="OQQ861" s="71"/>
      <c r="OQR861" s="72"/>
      <c r="OQS861" s="72"/>
      <c r="OQT861" s="72"/>
      <c r="OQU861" s="72"/>
      <c r="OQV861" s="72"/>
      <c r="OQW861" s="72"/>
      <c r="OQX861" s="72"/>
      <c r="OQY861" s="72"/>
      <c r="OQZ861" s="72"/>
      <c r="ORA861" s="71"/>
      <c r="ORB861" s="71"/>
      <c r="ORC861" s="71"/>
      <c r="ORD861" s="71"/>
      <c r="ORE861" s="71"/>
      <c r="ORF861" s="71"/>
      <c r="ORG861" s="71"/>
      <c r="ORH861" s="72"/>
      <c r="ORI861" s="72"/>
      <c r="ORJ861" s="72"/>
      <c r="ORK861" s="72"/>
      <c r="ORL861" s="72"/>
      <c r="ORM861" s="72"/>
      <c r="ORN861" s="72"/>
      <c r="ORO861" s="72"/>
      <c r="ORP861" s="72"/>
      <c r="ORQ861" s="71"/>
      <c r="ORR861" s="71"/>
      <c r="ORS861" s="71"/>
      <c r="ORT861" s="71"/>
      <c r="ORU861" s="71"/>
      <c r="ORV861" s="71"/>
      <c r="ORW861" s="71"/>
      <c r="ORX861" s="72"/>
      <c r="ORY861" s="72"/>
      <c r="ORZ861" s="72"/>
      <c r="OSA861" s="72"/>
      <c r="OSB861" s="72"/>
      <c r="OSC861" s="72"/>
      <c r="OSD861" s="72"/>
      <c r="OSE861" s="72"/>
      <c r="OSF861" s="72"/>
      <c r="OSG861" s="71"/>
      <c r="OSH861" s="71"/>
      <c r="OSI861" s="71"/>
      <c r="OSJ861" s="71"/>
      <c r="OSK861" s="71"/>
      <c r="OSL861" s="71"/>
      <c r="OSM861" s="71"/>
      <c r="OSN861" s="72"/>
      <c r="OSO861" s="72"/>
      <c r="OSP861" s="72"/>
      <c r="OSQ861" s="72"/>
      <c r="OSR861" s="72"/>
      <c r="OSS861" s="72"/>
      <c r="OST861" s="72"/>
      <c r="OSU861" s="72"/>
      <c r="OSV861" s="72"/>
      <c r="OSW861" s="71"/>
      <c r="OSX861" s="71"/>
      <c r="OSY861" s="71"/>
      <c r="OSZ861" s="71"/>
      <c r="OTA861" s="71"/>
      <c r="OTB861" s="71"/>
      <c r="OTC861" s="71"/>
      <c r="OTD861" s="72"/>
      <c r="OTE861" s="72"/>
      <c r="OTF861" s="72"/>
      <c r="OTG861" s="72"/>
      <c r="OTH861" s="72"/>
      <c r="OTI861" s="72"/>
      <c r="OTJ861" s="72"/>
      <c r="OTK861" s="72"/>
      <c r="OTL861" s="72"/>
      <c r="OTM861" s="71"/>
      <c r="OTN861" s="71"/>
      <c r="OTO861" s="71"/>
      <c r="OTP861" s="71"/>
      <c r="OTQ861" s="71"/>
      <c r="OTR861" s="71"/>
      <c r="OTS861" s="71"/>
      <c r="OTT861" s="72"/>
      <c r="OTU861" s="72"/>
      <c r="OTV861" s="72"/>
      <c r="OTW861" s="72"/>
      <c r="OTX861" s="72"/>
      <c r="OTY861" s="72"/>
      <c r="OTZ861" s="72"/>
      <c r="OUA861" s="72"/>
      <c r="OUB861" s="72"/>
      <c r="OUC861" s="71"/>
      <c r="OUD861" s="71"/>
      <c r="OUE861" s="71"/>
      <c r="OUF861" s="71"/>
      <c r="OUG861" s="71"/>
      <c r="OUH861" s="71"/>
      <c r="OUI861" s="71"/>
      <c r="OUJ861" s="72"/>
      <c r="OUK861" s="72"/>
      <c r="OUL861" s="72"/>
      <c r="OUM861" s="72"/>
      <c r="OUN861" s="72"/>
      <c r="OUO861" s="72"/>
      <c r="OUP861" s="72"/>
      <c r="OUQ861" s="72"/>
      <c r="OUR861" s="72"/>
      <c r="OUS861" s="71"/>
      <c r="OUT861" s="71"/>
      <c r="OUU861" s="71"/>
      <c r="OUV861" s="71"/>
      <c r="OUW861" s="71"/>
      <c r="OUX861" s="71"/>
      <c r="OUY861" s="71"/>
      <c r="OUZ861" s="72"/>
      <c r="OVA861" s="72"/>
      <c r="OVB861" s="72"/>
      <c r="OVC861" s="72"/>
      <c r="OVD861" s="72"/>
      <c r="OVE861" s="72"/>
      <c r="OVF861" s="72"/>
      <c r="OVG861" s="72"/>
      <c r="OVH861" s="72"/>
      <c r="OVI861" s="71"/>
      <c r="OVJ861" s="71"/>
      <c r="OVK861" s="71"/>
      <c r="OVL861" s="71"/>
      <c r="OVM861" s="71"/>
      <c r="OVN861" s="71"/>
      <c r="OVO861" s="71"/>
      <c r="OVP861" s="72"/>
      <c r="OVQ861" s="72"/>
      <c r="OVR861" s="72"/>
      <c r="OVS861" s="72"/>
      <c r="OVT861" s="72"/>
      <c r="OVU861" s="72"/>
      <c r="OVV861" s="72"/>
      <c r="OVW861" s="72"/>
      <c r="OVX861" s="72"/>
      <c r="OVY861" s="71"/>
      <c r="OVZ861" s="71"/>
      <c r="OWA861" s="71"/>
      <c r="OWB861" s="71"/>
      <c r="OWC861" s="71"/>
      <c r="OWD861" s="71"/>
      <c r="OWE861" s="71"/>
      <c r="OWF861" s="72"/>
      <c r="OWG861" s="72"/>
      <c r="OWH861" s="72"/>
      <c r="OWI861" s="72"/>
      <c r="OWJ861" s="72"/>
      <c r="OWK861" s="72"/>
      <c r="OWL861" s="72"/>
      <c r="OWM861" s="72"/>
      <c r="OWN861" s="72"/>
      <c r="OWO861" s="71"/>
      <c r="OWP861" s="71"/>
      <c r="OWQ861" s="71"/>
      <c r="OWR861" s="71"/>
      <c r="OWS861" s="71"/>
      <c r="OWT861" s="71"/>
      <c r="OWU861" s="71"/>
      <c r="OWV861" s="72"/>
      <c r="OWW861" s="72"/>
      <c r="OWX861" s="72"/>
      <c r="OWY861" s="72"/>
      <c r="OWZ861" s="72"/>
      <c r="OXA861" s="72"/>
      <c r="OXB861" s="72"/>
      <c r="OXC861" s="72"/>
      <c r="OXD861" s="72"/>
      <c r="OXE861" s="71"/>
      <c r="OXF861" s="71"/>
      <c r="OXG861" s="71"/>
      <c r="OXH861" s="71"/>
      <c r="OXI861" s="71"/>
      <c r="OXJ861" s="71"/>
      <c r="OXK861" s="71"/>
      <c r="OXL861" s="72"/>
      <c r="OXM861" s="72"/>
      <c r="OXN861" s="72"/>
      <c r="OXO861" s="72"/>
      <c r="OXP861" s="72"/>
      <c r="OXQ861" s="72"/>
      <c r="OXR861" s="72"/>
      <c r="OXS861" s="72"/>
      <c r="OXT861" s="72"/>
      <c r="OXU861" s="71"/>
      <c r="OXV861" s="71"/>
      <c r="OXW861" s="71"/>
      <c r="OXX861" s="71"/>
      <c r="OXY861" s="71"/>
      <c r="OXZ861" s="71"/>
      <c r="OYA861" s="71"/>
      <c r="OYB861" s="72"/>
      <c r="OYC861" s="72"/>
      <c r="OYD861" s="72"/>
      <c r="OYE861" s="72"/>
      <c r="OYF861" s="72"/>
      <c r="OYG861" s="72"/>
      <c r="OYH861" s="72"/>
      <c r="OYI861" s="72"/>
      <c r="OYJ861" s="72"/>
      <c r="OYK861" s="71"/>
      <c r="OYL861" s="71"/>
      <c r="OYM861" s="71"/>
      <c r="OYN861" s="71"/>
      <c r="OYO861" s="71"/>
      <c r="OYP861" s="71"/>
      <c r="OYQ861" s="71"/>
      <c r="OYR861" s="72"/>
      <c r="OYS861" s="72"/>
      <c r="OYT861" s="72"/>
      <c r="OYU861" s="72"/>
      <c r="OYV861" s="72"/>
      <c r="OYW861" s="72"/>
      <c r="OYX861" s="72"/>
      <c r="OYY861" s="72"/>
      <c r="OYZ861" s="72"/>
      <c r="OZA861" s="71"/>
      <c r="OZB861" s="71"/>
      <c r="OZC861" s="71"/>
      <c r="OZD861" s="71"/>
      <c r="OZE861" s="71"/>
      <c r="OZF861" s="71"/>
      <c r="OZG861" s="71"/>
      <c r="OZH861" s="72"/>
      <c r="OZI861" s="72"/>
      <c r="OZJ861" s="72"/>
      <c r="OZK861" s="72"/>
      <c r="OZL861" s="72"/>
      <c r="OZM861" s="72"/>
      <c r="OZN861" s="72"/>
      <c r="OZO861" s="72"/>
      <c r="OZP861" s="72"/>
      <c r="OZQ861" s="71"/>
      <c r="OZR861" s="71"/>
      <c r="OZS861" s="71"/>
      <c r="OZT861" s="71"/>
      <c r="OZU861" s="71"/>
      <c r="OZV861" s="71"/>
      <c r="OZW861" s="71"/>
      <c r="OZX861" s="72"/>
      <c r="OZY861" s="72"/>
      <c r="OZZ861" s="72"/>
      <c r="PAA861" s="72"/>
      <c r="PAB861" s="72"/>
      <c r="PAC861" s="72"/>
      <c r="PAD861" s="72"/>
      <c r="PAE861" s="72"/>
      <c r="PAF861" s="72"/>
      <c r="PAG861" s="71"/>
      <c r="PAH861" s="71"/>
      <c r="PAI861" s="71"/>
      <c r="PAJ861" s="71"/>
      <c r="PAK861" s="71"/>
      <c r="PAL861" s="71"/>
      <c r="PAM861" s="71"/>
      <c r="PAN861" s="72"/>
      <c r="PAO861" s="72"/>
      <c r="PAP861" s="72"/>
      <c r="PAQ861" s="72"/>
      <c r="PAR861" s="72"/>
      <c r="PAS861" s="72"/>
      <c r="PAT861" s="72"/>
      <c r="PAU861" s="72"/>
      <c r="PAV861" s="72"/>
      <c r="PAW861" s="71"/>
      <c r="PAX861" s="71"/>
      <c r="PAY861" s="71"/>
      <c r="PAZ861" s="71"/>
      <c r="PBA861" s="71"/>
      <c r="PBB861" s="71"/>
      <c r="PBC861" s="71"/>
      <c r="PBD861" s="72"/>
      <c r="PBE861" s="72"/>
      <c r="PBF861" s="72"/>
      <c r="PBG861" s="72"/>
      <c r="PBH861" s="72"/>
      <c r="PBI861" s="72"/>
      <c r="PBJ861" s="72"/>
      <c r="PBK861" s="72"/>
      <c r="PBL861" s="72"/>
      <c r="PBM861" s="71"/>
      <c r="PBN861" s="71"/>
      <c r="PBO861" s="71"/>
      <c r="PBP861" s="71"/>
      <c r="PBQ861" s="71"/>
      <c r="PBR861" s="71"/>
      <c r="PBS861" s="71"/>
      <c r="PBT861" s="72"/>
      <c r="PBU861" s="72"/>
      <c r="PBV861" s="72"/>
      <c r="PBW861" s="72"/>
      <c r="PBX861" s="72"/>
      <c r="PBY861" s="72"/>
      <c r="PBZ861" s="72"/>
      <c r="PCA861" s="72"/>
      <c r="PCB861" s="72"/>
      <c r="PCC861" s="71"/>
      <c r="PCD861" s="71"/>
      <c r="PCE861" s="71"/>
      <c r="PCF861" s="71"/>
      <c r="PCG861" s="71"/>
      <c r="PCH861" s="71"/>
      <c r="PCI861" s="71"/>
      <c r="PCJ861" s="72"/>
      <c r="PCK861" s="72"/>
      <c r="PCL861" s="72"/>
      <c r="PCM861" s="72"/>
      <c r="PCN861" s="72"/>
      <c r="PCO861" s="72"/>
      <c r="PCP861" s="72"/>
      <c r="PCQ861" s="72"/>
      <c r="PCR861" s="72"/>
      <c r="PCS861" s="71"/>
      <c r="PCT861" s="71"/>
      <c r="PCU861" s="71"/>
      <c r="PCV861" s="71"/>
      <c r="PCW861" s="71"/>
      <c r="PCX861" s="71"/>
      <c r="PCY861" s="71"/>
      <c r="PCZ861" s="72"/>
      <c r="PDA861" s="72"/>
      <c r="PDB861" s="72"/>
      <c r="PDC861" s="72"/>
      <c r="PDD861" s="72"/>
      <c r="PDE861" s="72"/>
      <c r="PDF861" s="72"/>
      <c r="PDG861" s="72"/>
      <c r="PDH861" s="72"/>
      <c r="PDI861" s="71"/>
      <c r="PDJ861" s="71"/>
      <c r="PDK861" s="71"/>
      <c r="PDL861" s="71"/>
      <c r="PDM861" s="71"/>
      <c r="PDN861" s="71"/>
      <c r="PDO861" s="71"/>
      <c r="PDP861" s="72"/>
      <c r="PDQ861" s="72"/>
      <c r="PDR861" s="72"/>
      <c r="PDS861" s="72"/>
      <c r="PDT861" s="72"/>
      <c r="PDU861" s="72"/>
      <c r="PDV861" s="72"/>
      <c r="PDW861" s="72"/>
      <c r="PDX861" s="72"/>
      <c r="PDY861" s="71"/>
      <c r="PDZ861" s="71"/>
      <c r="PEA861" s="71"/>
      <c r="PEB861" s="71"/>
      <c r="PEC861" s="71"/>
      <c r="PED861" s="71"/>
      <c r="PEE861" s="71"/>
      <c r="PEF861" s="72"/>
      <c r="PEG861" s="72"/>
      <c r="PEH861" s="72"/>
      <c r="PEI861" s="72"/>
      <c r="PEJ861" s="72"/>
      <c r="PEK861" s="72"/>
      <c r="PEL861" s="72"/>
      <c r="PEM861" s="72"/>
      <c r="PEN861" s="72"/>
      <c r="PEO861" s="71"/>
      <c r="PEP861" s="71"/>
      <c r="PEQ861" s="71"/>
      <c r="PER861" s="71"/>
      <c r="PES861" s="71"/>
      <c r="PET861" s="71"/>
      <c r="PEU861" s="71"/>
      <c r="PEV861" s="72"/>
      <c r="PEW861" s="72"/>
      <c r="PEX861" s="72"/>
      <c r="PEY861" s="72"/>
      <c r="PEZ861" s="72"/>
      <c r="PFA861" s="72"/>
      <c r="PFB861" s="72"/>
      <c r="PFC861" s="72"/>
      <c r="PFD861" s="72"/>
      <c r="PFE861" s="71"/>
      <c r="PFF861" s="71"/>
      <c r="PFG861" s="71"/>
      <c r="PFH861" s="71"/>
      <c r="PFI861" s="71"/>
      <c r="PFJ861" s="71"/>
      <c r="PFK861" s="71"/>
      <c r="PFL861" s="72"/>
      <c r="PFM861" s="72"/>
      <c r="PFN861" s="72"/>
      <c r="PFO861" s="72"/>
      <c r="PFP861" s="72"/>
      <c r="PFQ861" s="72"/>
      <c r="PFR861" s="72"/>
      <c r="PFS861" s="72"/>
      <c r="PFT861" s="72"/>
      <c r="PFU861" s="71"/>
      <c r="PFV861" s="71"/>
      <c r="PFW861" s="71"/>
      <c r="PFX861" s="71"/>
      <c r="PFY861" s="71"/>
      <c r="PFZ861" s="71"/>
      <c r="PGA861" s="71"/>
      <c r="PGB861" s="72"/>
      <c r="PGC861" s="72"/>
      <c r="PGD861" s="72"/>
      <c r="PGE861" s="72"/>
      <c r="PGF861" s="72"/>
      <c r="PGG861" s="72"/>
      <c r="PGH861" s="72"/>
      <c r="PGI861" s="72"/>
      <c r="PGJ861" s="72"/>
      <c r="PGK861" s="71"/>
      <c r="PGL861" s="71"/>
      <c r="PGM861" s="71"/>
      <c r="PGN861" s="71"/>
      <c r="PGO861" s="71"/>
      <c r="PGP861" s="71"/>
      <c r="PGQ861" s="71"/>
      <c r="PGR861" s="72"/>
      <c r="PGS861" s="72"/>
      <c r="PGT861" s="72"/>
      <c r="PGU861" s="72"/>
      <c r="PGV861" s="72"/>
      <c r="PGW861" s="72"/>
      <c r="PGX861" s="72"/>
      <c r="PGY861" s="72"/>
      <c r="PGZ861" s="72"/>
      <c r="PHA861" s="71"/>
      <c r="PHB861" s="71"/>
      <c r="PHC861" s="71"/>
      <c r="PHD861" s="71"/>
      <c r="PHE861" s="71"/>
      <c r="PHF861" s="71"/>
      <c r="PHG861" s="71"/>
      <c r="PHH861" s="72"/>
      <c r="PHI861" s="72"/>
      <c r="PHJ861" s="72"/>
      <c r="PHK861" s="72"/>
      <c r="PHL861" s="72"/>
      <c r="PHM861" s="72"/>
      <c r="PHN861" s="72"/>
      <c r="PHO861" s="72"/>
      <c r="PHP861" s="72"/>
      <c r="PHQ861" s="71"/>
      <c r="PHR861" s="71"/>
      <c r="PHS861" s="71"/>
      <c r="PHT861" s="71"/>
      <c r="PHU861" s="71"/>
      <c r="PHV861" s="71"/>
      <c r="PHW861" s="71"/>
      <c r="PHX861" s="72"/>
      <c r="PHY861" s="72"/>
      <c r="PHZ861" s="72"/>
      <c r="PIA861" s="72"/>
      <c r="PIB861" s="72"/>
      <c r="PIC861" s="72"/>
      <c r="PID861" s="72"/>
      <c r="PIE861" s="72"/>
      <c r="PIF861" s="72"/>
      <c r="PIG861" s="71"/>
      <c r="PIH861" s="71"/>
      <c r="PII861" s="71"/>
      <c r="PIJ861" s="71"/>
      <c r="PIK861" s="71"/>
      <c r="PIL861" s="71"/>
      <c r="PIM861" s="71"/>
      <c r="PIN861" s="72"/>
      <c r="PIO861" s="72"/>
      <c r="PIP861" s="72"/>
      <c r="PIQ861" s="72"/>
      <c r="PIR861" s="72"/>
      <c r="PIS861" s="72"/>
      <c r="PIT861" s="72"/>
      <c r="PIU861" s="72"/>
      <c r="PIV861" s="72"/>
      <c r="PIW861" s="71"/>
      <c r="PIX861" s="71"/>
      <c r="PIY861" s="71"/>
      <c r="PIZ861" s="71"/>
      <c r="PJA861" s="71"/>
      <c r="PJB861" s="71"/>
      <c r="PJC861" s="71"/>
      <c r="PJD861" s="72"/>
      <c r="PJE861" s="72"/>
      <c r="PJF861" s="72"/>
      <c r="PJG861" s="72"/>
      <c r="PJH861" s="72"/>
      <c r="PJI861" s="72"/>
      <c r="PJJ861" s="72"/>
      <c r="PJK861" s="72"/>
      <c r="PJL861" s="72"/>
      <c r="PJM861" s="71"/>
      <c r="PJN861" s="71"/>
      <c r="PJO861" s="71"/>
      <c r="PJP861" s="71"/>
      <c r="PJQ861" s="71"/>
      <c r="PJR861" s="71"/>
      <c r="PJS861" s="71"/>
      <c r="PJT861" s="72"/>
      <c r="PJU861" s="72"/>
      <c r="PJV861" s="72"/>
      <c r="PJW861" s="72"/>
      <c r="PJX861" s="72"/>
      <c r="PJY861" s="72"/>
      <c r="PJZ861" s="72"/>
      <c r="PKA861" s="72"/>
      <c r="PKB861" s="72"/>
      <c r="PKC861" s="71"/>
      <c r="PKD861" s="71"/>
      <c r="PKE861" s="71"/>
      <c r="PKF861" s="71"/>
      <c r="PKG861" s="71"/>
      <c r="PKH861" s="71"/>
      <c r="PKI861" s="71"/>
      <c r="PKJ861" s="72"/>
      <c r="PKK861" s="72"/>
      <c r="PKL861" s="72"/>
      <c r="PKM861" s="72"/>
      <c r="PKN861" s="72"/>
      <c r="PKO861" s="72"/>
      <c r="PKP861" s="72"/>
      <c r="PKQ861" s="72"/>
      <c r="PKR861" s="72"/>
      <c r="PKS861" s="71"/>
      <c r="PKT861" s="71"/>
      <c r="PKU861" s="71"/>
      <c r="PKV861" s="71"/>
      <c r="PKW861" s="71"/>
      <c r="PKX861" s="71"/>
      <c r="PKY861" s="71"/>
      <c r="PKZ861" s="72"/>
      <c r="PLA861" s="72"/>
      <c r="PLB861" s="72"/>
      <c r="PLC861" s="72"/>
      <c r="PLD861" s="72"/>
      <c r="PLE861" s="72"/>
      <c r="PLF861" s="72"/>
      <c r="PLG861" s="72"/>
      <c r="PLH861" s="72"/>
      <c r="PLI861" s="71"/>
      <c r="PLJ861" s="71"/>
      <c r="PLK861" s="71"/>
      <c r="PLL861" s="71"/>
      <c r="PLM861" s="71"/>
      <c r="PLN861" s="71"/>
      <c r="PLO861" s="71"/>
      <c r="PLP861" s="72"/>
      <c r="PLQ861" s="72"/>
      <c r="PLR861" s="72"/>
      <c r="PLS861" s="72"/>
      <c r="PLT861" s="72"/>
      <c r="PLU861" s="72"/>
      <c r="PLV861" s="72"/>
      <c r="PLW861" s="72"/>
      <c r="PLX861" s="72"/>
      <c r="PLY861" s="71"/>
      <c r="PLZ861" s="71"/>
      <c r="PMA861" s="71"/>
      <c r="PMB861" s="71"/>
      <c r="PMC861" s="71"/>
      <c r="PMD861" s="71"/>
      <c r="PME861" s="71"/>
      <c r="PMF861" s="72"/>
      <c r="PMG861" s="72"/>
      <c r="PMH861" s="72"/>
      <c r="PMI861" s="72"/>
      <c r="PMJ861" s="72"/>
      <c r="PMK861" s="72"/>
      <c r="PML861" s="72"/>
      <c r="PMM861" s="72"/>
      <c r="PMN861" s="72"/>
      <c r="PMO861" s="71"/>
      <c r="PMP861" s="71"/>
      <c r="PMQ861" s="71"/>
      <c r="PMR861" s="71"/>
      <c r="PMS861" s="71"/>
      <c r="PMT861" s="71"/>
      <c r="PMU861" s="71"/>
      <c r="PMV861" s="72"/>
      <c r="PMW861" s="72"/>
      <c r="PMX861" s="72"/>
      <c r="PMY861" s="72"/>
      <c r="PMZ861" s="72"/>
      <c r="PNA861" s="72"/>
      <c r="PNB861" s="72"/>
      <c r="PNC861" s="72"/>
      <c r="PND861" s="72"/>
      <c r="PNE861" s="71"/>
      <c r="PNF861" s="71"/>
      <c r="PNG861" s="71"/>
      <c r="PNH861" s="71"/>
      <c r="PNI861" s="71"/>
      <c r="PNJ861" s="71"/>
      <c r="PNK861" s="71"/>
      <c r="PNL861" s="72"/>
      <c r="PNM861" s="72"/>
      <c r="PNN861" s="72"/>
      <c r="PNO861" s="72"/>
      <c r="PNP861" s="72"/>
      <c r="PNQ861" s="72"/>
      <c r="PNR861" s="72"/>
      <c r="PNS861" s="72"/>
      <c r="PNT861" s="72"/>
      <c r="PNU861" s="71"/>
      <c r="PNV861" s="71"/>
      <c r="PNW861" s="71"/>
      <c r="PNX861" s="71"/>
      <c r="PNY861" s="71"/>
      <c r="PNZ861" s="71"/>
      <c r="POA861" s="71"/>
      <c r="POB861" s="72"/>
      <c r="POC861" s="72"/>
      <c r="POD861" s="72"/>
      <c r="POE861" s="72"/>
      <c r="POF861" s="72"/>
      <c r="POG861" s="72"/>
      <c r="POH861" s="72"/>
      <c r="POI861" s="72"/>
      <c r="POJ861" s="72"/>
      <c r="POK861" s="71"/>
      <c r="POL861" s="71"/>
      <c r="POM861" s="71"/>
      <c r="PON861" s="71"/>
      <c r="POO861" s="71"/>
      <c r="POP861" s="71"/>
      <c r="POQ861" s="71"/>
      <c r="POR861" s="72"/>
      <c r="POS861" s="72"/>
      <c r="POT861" s="72"/>
      <c r="POU861" s="72"/>
      <c r="POV861" s="72"/>
      <c r="POW861" s="72"/>
      <c r="POX861" s="72"/>
      <c r="POY861" s="72"/>
      <c r="POZ861" s="72"/>
      <c r="PPA861" s="71"/>
      <c r="PPB861" s="71"/>
      <c r="PPC861" s="71"/>
      <c r="PPD861" s="71"/>
      <c r="PPE861" s="71"/>
      <c r="PPF861" s="71"/>
      <c r="PPG861" s="71"/>
      <c r="PPH861" s="72"/>
      <c r="PPI861" s="72"/>
      <c r="PPJ861" s="72"/>
      <c r="PPK861" s="72"/>
      <c r="PPL861" s="72"/>
      <c r="PPM861" s="72"/>
      <c r="PPN861" s="72"/>
      <c r="PPO861" s="72"/>
      <c r="PPP861" s="72"/>
      <c r="PPQ861" s="71"/>
      <c r="PPR861" s="71"/>
      <c r="PPS861" s="71"/>
      <c r="PPT861" s="71"/>
      <c r="PPU861" s="71"/>
      <c r="PPV861" s="71"/>
      <c r="PPW861" s="71"/>
      <c r="PPX861" s="72"/>
      <c r="PPY861" s="72"/>
      <c r="PPZ861" s="72"/>
      <c r="PQA861" s="72"/>
      <c r="PQB861" s="72"/>
      <c r="PQC861" s="72"/>
      <c r="PQD861" s="72"/>
      <c r="PQE861" s="72"/>
      <c r="PQF861" s="72"/>
      <c r="PQG861" s="71"/>
      <c r="PQH861" s="71"/>
      <c r="PQI861" s="71"/>
      <c r="PQJ861" s="71"/>
      <c r="PQK861" s="71"/>
      <c r="PQL861" s="71"/>
      <c r="PQM861" s="71"/>
      <c r="PQN861" s="72"/>
      <c r="PQO861" s="72"/>
      <c r="PQP861" s="72"/>
      <c r="PQQ861" s="72"/>
      <c r="PQR861" s="72"/>
      <c r="PQS861" s="72"/>
      <c r="PQT861" s="72"/>
      <c r="PQU861" s="72"/>
      <c r="PQV861" s="72"/>
      <c r="PQW861" s="71"/>
      <c r="PQX861" s="71"/>
      <c r="PQY861" s="71"/>
      <c r="PQZ861" s="71"/>
      <c r="PRA861" s="71"/>
      <c r="PRB861" s="71"/>
      <c r="PRC861" s="71"/>
      <c r="PRD861" s="72"/>
      <c r="PRE861" s="72"/>
      <c r="PRF861" s="72"/>
      <c r="PRG861" s="72"/>
      <c r="PRH861" s="72"/>
      <c r="PRI861" s="72"/>
      <c r="PRJ861" s="72"/>
      <c r="PRK861" s="72"/>
      <c r="PRL861" s="72"/>
      <c r="PRM861" s="71"/>
      <c r="PRN861" s="71"/>
      <c r="PRO861" s="71"/>
      <c r="PRP861" s="71"/>
      <c r="PRQ861" s="71"/>
      <c r="PRR861" s="71"/>
      <c r="PRS861" s="71"/>
      <c r="PRT861" s="72"/>
      <c r="PRU861" s="72"/>
      <c r="PRV861" s="72"/>
      <c r="PRW861" s="72"/>
      <c r="PRX861" s="72"/>
      <c r="PRY861" s="72"/>
      <c r="PRZ861" s="72"/>
      <c r="PSA861" s="72"/>
      <c r="PSB861" s="72"/>
      <c r="PSC861" s="71"/>
      <c r="PSD861" s="71"/>
      <c r="PSE861" s="71"/>
      <c r="PSF861" s="71"/>
      <c r="PSG861" s="71"/>
      <c r="PSH861" s="71"/>
      <c r="PSI861" s="71"/>
      <c r="PSJ861" s="72"/>
      <c r="PSK861" s="72"/>
      <c r="PSL861" s="72"/>
      <c r="PSM861" s="72"/>
      <c r="PSN861" s="72"/>
      <c r="PSO861" s="72"/>
      <c r="PSP861" s="72"/>
      <c r="PSQ861" s="72"/>
      <c r="PSR861" s="72"/>
      <c r="PSS861" s="71"/>
      <c r="PST861" s="71"/>
      <c r="PSU861" s="71"/>
      <c r="PSV861" s="71"/>
      <c r="PSW861" s="71"/>
      <c r="PSX861" s="71"/>
      <c r="PSY861" s="71"/>
      <c r="PSZ861" s="72"/>
      <c r="PTA861" s="72"/>
      <c r="PTB861" s="72"/>
      <c r="PTC861" s="72"/>
      <c r="PTD861" s="72"/>
      <c r="PTE861" s="72"/>
      <c r="PTF861" s="72"/>
      <c r="PTG861" s="72"/>
      <c r="PTH861" s="72"/>
      <c r="PTI861" s="71"/>
      <c r="PTJ861" s="71"/>
      <c r="PTK861" s="71"/>
      <c r="PTL861" s="71"/>
      <c r="PTM861" s="71"/>
      <c r="PTN861" s="71"/>
      <c r="PTO861" s="71"/>
      <c r="PTP861" s="72"/>
      <c r="PTQ861" s="72"/>
      <c r="PTR861" s="72"/>
      <c r="PTS861" s="72"/>
      <c r="PTT861" s="72"/>
      <c r="PTU861" s="72"/>
      <c r="PTV861" s="72"/>
      <c r="PTW861" s="72"/>
      <c r="PTX861" s="72"/>
      <c r="PTY861" s="71"/>
      <c r="PTZ861" s="71"/>
      <c r="PUA861" s="71"/>
      <c r="PUB861" s="71"/>
      <c r="PUC861" s="71"/>
      <c r="PUD861" s="71"/>
      <c r="PUE861" s="71"/>
      <c r="PUF861" s="72"/>
      <c r="PUG861" s="72"/>
      <c r="PUH861" s="72"/>
      <c r="PUI861" s="72"/>
      <c r="PUJ861" s="72"/>
      <c r="PUK861" s="72"/>
      <c r="PUL861" s="72"/>
      <c r="PUM861" s="72"/>
      <c r="PUN861" s="72"/>
      <c r="PUO861" s="71"/>
      <c r="PUP861" s="71"/>
      <c r="PUQ861" s="71"/>
      <c r="PUR861" s="71"/>
      <c r="PUS861" s="71"/>
      <c r="PUT861" s="71"/>
      <c r="PUU861" s="71"/>
      <c r="PUV861" s="72"/>
      <c r="PUW861" s="72"/>
      <c r="PUX861" s="72"/>
      <c r="PUY861" s="72"/>
      <c r="PUZ861" s="72"/>
      <c r="PVA861" s="72"/>
      <c r="PVB861" s="72"/>
      <c r="PVC861" s="72"/>
      <c r="PVD861" s="72"/>
      <c r="PVE861" s="71"/>
      <c r="PVF861" s="71"/>
      <c r="PVG861" s="71"/>
      <c r="PVH861" s="71"/>
      <c r="PVI861" s="71"/>
      <c r="PVJ861" s="71"/>
      <c r="PVK861" s="71"/>
      <c r="PVL861" s="72"/>
      <c r="PVM861" s="72"/>
      <c r="PVN861" s="72"/>
      <c r="PVO861" s="72"/>
      <c r="PVP861" s="72"/>
      <c r="PVQ861" s="72"/>
      <c r="PVR861" s="72"/>
      <c r="PVS861" s="72"/>
      <c r="PVT861" s="72"/>
      <c r="PVU861" s="71"/>
      <c r="PVV861" s="71"/>
      <c r="PVW861" s="71"/>
      <c r="PVX861" s="71"/>
      <c r="PVY861" s="71"/>
      <c r="PVZ861" s="71"/>
      <c r="PWA861" s="71"/>
      <c r="PWB861" s="72"/>
      <c r="PWC861" s="72"/>
      <c r="PWD861" s="72"/>
      <c r="PWE861" s="72"/>
      <c r="PWF861" s="72"/>
      <c r="PWG861" s="72"/>
      <c r="PWH861" s="72"/>
      <c r="PWI861" s="72"/>
      <c r="PWJ861" s="72"/>
      <c r="PWK861" s="71"/>
      <c r="PWL861" s="71"/>
      <c r="PWM861" s="71"/>
      <c r="PWN861" s="71"/>
      <c r="PWO861" s="71"/>
      <c r="PWP861" s="71"/>
      <c r="PWQ861" s="71"/>
      <c r="PWR861" s="72"/>
      <c r="PWS861" s="72"/>
      <c r="PWT861" s="72"/>
      <c r="PWU861" s="72"/>
      <c r="PWV861" s="72"/>
      <c r="PWW861" s="72"/>
      <c r="PWX861" s="72"/>
      <c r="PWY861" s="72"/>
      <c r="PWZ861" s="72"/>
      <c r="PXA861" s="71"/>
      <c r="PXB861" s="71"/>
      <c r="PXC861" s="71"/>
      <c r="PXD861" s="71"/>
      <c r="PXE861" s="71"/>
      <c r="PXF861" s="71"/>
      <c r="PXG861" s="71"/>
      <c r="PXH861" s="72"/>
      <c r="PXI861" s="72"/>
      <c r="PXJ861" s="72"/>
      <c r="PXK861" s="72"/>
      <c r="PXL861" s="72"/>
      <c r="PXM861" s="72"/>
      <c r="PXN861" s="72"/>
      <c r="PXO861" s="72"/>
      <c r="PXP861" s="72"/>
      <c r="PXQ861" s="71"/>
      <c r="PXR861" s="71"/>
      <c r="PXS861" s="71"/>
      <c r="PXT861" s="71"/>
      <c r="PXU861" s="71"/>
      <c r="PXV861" s="71"/>
      <c r="PXW861" s="71"/>
      <c r="PXX861" s="72"/>
      <c r="PXY861" s="72"/>
      <c r="PXZ861" s="72"/>
      <c r="PYA861" s="72"/>
      <c r="PYB861" s="72"/>
      <c r="PYC861" s="72"/>
      <c r="PYD861" s="72"/>
      <c r="PYE861" s="72"/>
      <c r="PYF861" s="72"/>
      <c r="PYG861" s="71"/>
      <c r="PYH861" s="71"/>
      <c r="PYI861" s="71"/>
      <c r="PYJ861" s="71"/>
      <c r="PYK861" s="71"/>
      <c r="PYL861" s="71"/>
      <c r="PYM861" s="71"/>
      <c r="PYN861" s="72"/>
      <c r="PYO861" s="72"/>
      <c r="PYP861" s="72"/>
      <c r="PYQ861" s="72"/>
      <c r="PYR861" s="72"/>
      <c r="PYS861" s="72"/>
      <c r="PYT861" s="72"/>
      <c r="PYU861" s="72"/>
      <c r="PYV861" s="72"/>
      <c r="PYW861" s="71"/>
      <c r="PYX861" s="71"/>
      <c r="PYY861" s="71"/>
      <c r="PYZ861" s="71"/>
      <c r="PZA861" s="71"/>
      <c r="PZB861" s="71"/>
      <c r="PZC861" s="71"/>
      <c r="PZD861" s="72"/>
      <c r="PZE861" s="72"/>
      <c r="PZF861" s="72"/>
      <c r="PZG861" s="72"/>
      <c r="PZH861" s="72"/>
      <c r="PZI861" s="72"/>
      <c r="PZJ861" s="72"/>
      <c r="PZK861" s="72"/>
      <c r="PZL861" s="72"/>
      <c r="PZM861" s="71"/>
      <c r="PZN861" s="71"/>
      <c r="PZO861" s="71"/>
      <c r="PZP861" s="71"/>
      <c r="PZQ861" s="71"/>
      <c r="PZR861" s="71"/>
      <c r="PZS861" s="71"/>
      <c r="PZT861" s="72"/>
      <c r="PZU861" s="72"/>
      <c r="PZV861" s="72"/>
      <c r="PZW861" s="72"/>
      <c r="PZX861" s="72"/>
      <c r="PZY861" s="72"/>
      <c r="PZZ861" s="72"/>
      <c r="QAA861" s="72"/>
      <c r="QAB861" s="72"/>
      <c r="QAC861" s="71"/>
      <c r="QAD861" s="71"/>
      <c r="QAE861" s="71"/>
      <c r="QAF861" s="71"/>
      <c r="QAG861" s="71"/>
      <c r="QAH861" s="71"/>
      <c r="QAI861" s="71"/>
      <c r="QAJ861" s="72"/>
      <c r="QAK861" s="72"/>
      <c r="QAL861" s="72"/>
      <c r="QAM861" s="72"/>
      <c r="QAN861" s="72"/>
      <c r="QAO861" s="72"/>
      <c r="QAP861" s="72"/>
      <c r="QAQ861" s="72"/>
      <c r="QAR861" s="72"/>
      <c r="QAS861" s="71"/>
      <c r="QAT861" s="71"/>
      <c r="QAU861" s="71"/>
      <c r="QAV861" s="71"/>
      <c r="QAW861" s="71"/>
      <c r="QAX861" s="71"/>
      <c r="QAY861" s="71"/>
      <c r="QAZ861" s="72"/>
      <c r="QBA861" s="72"/>
      <c r="QBB861" s="72"/>
      <c r="QBC861" s="72"/>
      <c r="QBD861" s="72"/>
      <c r="QBE861" s="72"/>
      <c r="QBF861" s="72"/>
      <c r="QBG861" s="72"/>
      <c r="QBH861" s="72"/>
      <c r="QBI861" s="71"/>
      <c r="QBJ861" s="71"/>
      <c r="QBK861" s="71"/>
      <c r="QBL861" s="71"/>
      <c r="QBM861" s="71"/>
      <c r="QBN861" s="71"/>
      <c r="QBO861" s="71"/>
      <c r="QBP861" s="72"/>
      <c r="QBQ861" s="72"/>
      <c r="QBR861" s="72"/>
      <c r="QBS861" s="72"/>
      <c r="QBT861" s="72"/>
      <c r="QBU861" s="72"/>
      <c r="QBV861" s="72"/>
      <c r="QBW861" s="72"/>
      <c r="QBX861" s="72"/>
      <c r="QBY861" s="71"/>
      <c r="QBZ861" s="71"/>
      <c r="QCA861" s="71"/>
      <c r="QCB861" s="71"/>
      <c r="QCC861" s="71"/>
      <c r="QCD861" s="71"/>
      <c r="QCE861" s="71"/>
      <c r="QCF861" s="72"/>
      <c r="QCG861" s="72"/>
      <c r="QCH861" s="72"/>
      <c r="QCI861" s="72"/>
      <c r="QCJ861" s="72"/>
      <c r="QCK861" s="72"/>
      <c r="QCL861" s="72"/>
      <c r="QCM861" s="72"/>
      <c r="QCN861" s="72"/>
      <c r="QCO861" s="71"/>
      <c r="QCP861" s="71"/>
      <c r="QCQ861" s="71"/>
      <c r="QCR861" s="71"/>
      <c r="QCS861" s="71"/>
      <c r="QCT861" s="71"/>
      <c r="QCU861" s="71"/>
      <c r="QCV861" s="72"/>
      <c r="QCW861" s="72"/>
      <c r="QCX861" s="72"/>
      <c r="QCY861" s="72"/>
      <c r="QCZ861" s="72"/>
      <c r="QDA861" s="72"/>
      <c r="QDB861" s="72"/>
      <c r="QDC861" s="72"/>
      <c r="QDD861" s="72"/>
      <c r="QDE861" s="71"/>
      <c r="QDF861" s="71"/>
      <c r="QDG861" s="71"/>
      <c r="QDH861" s="71"/>
      <c r="QDI861" s="71"/>
      <c r="QDJ861" s="71"/>
      <c r="QDK861" s="71"/>
      <c r="QDL861" s="72"/>
      <c r="QDM861" s="72"/>
      <c r="QDN861" s="72"/>
      <c r="QDO861" s="72"/>
      <c r="QDP861" s="72"/>
      <c r="QDQ861" s="72"/>
      <c r="QDR861" s="72"/>
      <c r="QDS861" s="72"/>
      <c r="QDT861" s="72"/>
      <c r="QDU861" s="71"/>
      <c r="QDV861" s="71"/>
      <c r="QDW861" s="71"/>
      <c r="QDX861" s="71"/>
      <c r="QDY861" s="71"/>
      <c r="QDZ861" s="71"/>
      <c r="QEA861" s="71"/>
      <c r="QEB861" s="72"/>
      <c r="QEC861" s="72"/>
      <c r="QED861" s="72"/>
      <c r="QEE861" s="72"/>
      <c r="QEF861" s="72"/>
      <c r="QEG861" s="72"/>
      <c r="QEH861" s="72"/>
      <c r="QEI861" s="72"/>
      <c r="QEJ861" s="72"/>
      <c r="QEK861" s="71"/>
      <c r="QEL861" s="71"/>
      <c r="QEM861" s="71"/>
      <c r="QEN861" s="71"/>
      <c r="QEO861" s="71"/>
      <c r="QEP861" s="71"/>
      <c r="QEQ861" s="71"/>
      <c r="QER861" s="72"/>
      <c r="QES861" s="72"/>
      <c r="QET861" s="72"/>
      <c r="QEU861" s="72"/>
      <c r="QEV861" s="72"/>
      <c r="QEW861" s="72"/>
      <c r="QEX861" s="72"/>
      <c r="QEY861" s="72"/>
      <c r="QEZ861" s="72"/>
      <c r="QFA861" s="71"/>
      <c r="QFB861" s="71"/>
      <c r="QFC861" s="71"/>
      <c r="QFD861" s="71"/>
      <c r="QFE861" s="71"/>
      <c r="QFF861" s="71"/>
      <c r="QFG861" s="71"/>
      <c r="QFH861" s="72"/>
      <c r="QFI861" s="72"/>
      <c r="QFJ861" s="72"/>
      <c r="QFK861" s="72"/>
      <c r="QFL861" s="72"/>
      <c r="QFM861" s="72"/>
      <c r="QFN861" s="72"/>
      <c r="QFO861" s="72"/>
      <c r="QFP861" s="72"/>
      <c r="QFQ861" s="71"/>
      <c r="QFR861" s="71"/>
      <c r="QFS861" s="71"/>
      <c r="QFT861" s="71"/>
      <c r="QFU861" s="71"/>
      <c r="QFV861" s="71"/>
      <c r="QFW861" s="71"/>
      <c r="QFX861" s="72"/>
      <c r="QFY861" s="72"/>
      <c r="QFZ861" s="72"/>
      <c r="QGA861" s="72"/>
      <c r="QGB861" s="72"/>
      <c r="QGC861" s="72"/>
      <c r="QGD861" s="72"/>
      <c r="QGE861" s="72"/>
      <c r="QGF861" s="72"/>
      <c r="QGG861" s="71"/>
      <c r="QGH861" s="71"/>
      <c r="QGI861" s="71"/>
      <c r="QGJ861" s="71"/>
      <c r="QGK861" s="71"/>
      <c r="QGL861" s="71"/>
      <c r="QGM861" s="71"/>
      <c r="QGN861" s="72"/>
      <c r="QGO861" s="72"/>
      <c r="QGP861" s="72"/>
      <c r="QGQ861" s="72"/>
      <c r="QGR861" s="72"/>
      <c r="QGS861" s="72"/>
      <c r="QGT861" s="72"/>
      <c r="QGU861" s="72"/>
      <c r="QGV861" s="72"/>
      <c r="QGW861" s="71"/>
      <c r="QGX861" s="71"/>
      <c r="QGY861" s="71"/>
      <c r="QGZ861" s="71"/>
      <c r="QHA861" s="71"/>
      <c r="QHB861" s="71"/>
      <c r="QHC861" s="71"/>
      <c r="QHD861" s="72"/>
      <c r="QHE861" s="72"/>
      <c r="QHF861" s="72"/>
      <c r="QHG861" s="72"/>
      <c r="QHH861" s="72"/>
      <c r="QHI861" s="72"/>
      <c r="QHJ861" s="72"/>
      <c r="QHK861" s="72"/>
      <c r="QHL861" s="72"/>
      <c r="QHM861" s="71"/>
      <c r="QHN861" s="71"/>
      <c r="QHO861" s="71"/>
      <c r="QHP861" s="71"/>
      <c r="QHQ861" s="71"/>
      <c r="QHR861" s="71"/>
      <c r="QHS861" s="71"/>
      <c r="QHT861" s="72"/>
      <c r="QHU861" s="72"/>
      <c r="QHV861" s="72"/>
      <c r="QHW861" s="72"/>
      <c r="QHX861" s="72"/>
      <c r="QHY861" s="72"/>
      <c r="QHZ861" s="72"/>
      <c r="QIA861" s="72"/>
      <c r="QIB861" s="72"/>
      <c r="QIC861" s="71"/>
      <c r="QID861" s="71"/>
      <c r="QIE861" s="71"/>
      <c r="QIF861" s="71"/>
      <c r="QIG861" s="71"/>
      <c r="QIH861" s="71"/>
      <c r="QII861" s="71"/>
      <c r="QIJ861" s="72"/>
      <c r="QIK861" s="72"/>
      <c r="QIL861" s="72"/>
      <c r="QIM861" s="72"/>
      <c r="QIN861" s="72"/>
      <c r="QIO861" s="72"/>
      <c r="QIP861" s="72"/>
      <c r="QIQ861" s="72"/>
      <c r="QIR861" s="72"/>
      <c r="QIS861" s="71"/>
      <c r="QIT861" s="71"/>
      <c r="QIU861" s="71"/>
      <c r="QIV861" s="71"/>
      <c r="QIW861" s="71"/>
      <c r="QIX861" s="71"/>
      <c r="QIY861" s="71"/>
      <c r="QIZ861" s="72"/>
      <c r="QJA861" s="72"/>
      <c r="QJB861" s="72"/>
      <c r="QJC861" s="72"/>
      <c r="QJD861" s="72"/>
      <c r="QJE861" s="72"/>
      <c r="QJF861" s="72"/>
      <c r="QJG861" s="72"/>
      <c r="QJH861" s="72"/>
      <c r="QJI861" s="71"/>
      <c r="QJJ861" s="71"/>
      <c r="QJK861" s="71"/>
      <c r="QJL861" s="71"/>
      <c r="QJM861" s="71"/>
      <c r="QJN861" s="71"/>
      <c r="QJO861" s="71"/>
      <c r="QJP861" s="72"/>
      <c r="QJQ861" s="72"/>
      <c r="QJR861" s="72"/>
      <c r="QJS861" s="72"/>
      <c r="QJT861" s="72"/>
      <c r="QJU861" s="72"/>
      <c r="QJV861" s="72"/>
      <c r="QJW861" s="72"/>
      <c r="QJX861" s="72"/>
      <c r="QJY861" s="71"/>
      <c r="QJZ861" s="71"/>
      <c r="QKA861" s="71"/>
      <c r="QKB861" s="71"/>
      <c r="QKC861" s="71"/>
      <c r="QKD861" s="71"/>
      <c r="QKE861" s="71"/>
      <c r="QKF861" s="72"/>
      <c r="QKG861" s="72"/>
      <c r="QKH861" s="72"/>
      <c r="QKI861" s="72"/>
      <c r="QKJ861" s="72"/>
      <c r="QKK861" s="72"/>
      <c r="QKL861" s="72"/>
      <c r="QKM861" s="72"/>
      <c r="QKN861" s="72"/>
      <c r="QKO861" s="71"/>
      <c r="QKP861" s="71"/>
      <c r="QKQ861" s="71"/>
      <c r="QKR861" s="71"/>
      <c r="QKS861" s="71"/>
      <c r="QKT861" s="71"/>
      <c r="QKU861" s="71"/>
      <c r="QKV861" s="72"/>
      <c r="QKW861" s="72"/>
      <c r="QKX861" s="72"/>
      <c r="QKY861" s="72"/>
      <c r="QKZ861" s="72"/>
      <c r="QLA861" s="72"/>
      <c r="QLB861" s="72"/>
      <c r="QLC861" s="72"/>
      <c r="QLD861" s="72"/>
      <c r="QLE861" s="71"/>
      <c r="QLF861" s="71"/>
      <c r="QLG861" s="71"/>
      <c r="QLH861" s="71"/>
      <c r="QLI861" s="71"/>
      <c r="QLJ861" s="71"/>
      <c r="QLK861" s="71"/>
      <c r="QLL861" s="72"/>
      <c r="QLM861" s="72"/>
      <c r="QLN861" s="72"/>
      <c r="QLO861" s="72"/>
      <c r="QLP861" s="72"/>
      <c r="QLQ861" s="72"/>
      <c r="QLR861" s="72"/>
      <c r="QLS861" s="72"/>
      <c r="QLT861" s="72"/>
      <c r="QLU861" s="71"/>
      <c r="QLV861" s="71"/>
      <c r="QLW861" s="71"/>
      <c r="QLX861" s="71"/>
      <c r="QLY861" s="71"/>
      <c r="QLZ861" s="71"/>
      <c r="QMA861" s="71"/>
      <c r="QMB861" s="72"/>
      <c r="QMC861" s="72"/>
      <c r="QMD861" s="72"/>
      <c r="QME861" s="72"/>
      <c r="QMF861" s="72"/>
      <c r="QMG861" s="72"/>
      <c r="QMH861" s="72"/>
      <c r="QMI861" s="72"/>
      <c r="QMJ861" s="72"/>
      <c r="QMK861" s="71"/>
      <c r="QML861" s="71"/>
      <c r="QMM861" s="71"/>
      <c r="QMN861" s="71"/>
      <c r="QMO861" s="71"/>
      <c r="QMP861" s="71"/>
      <c r="QMQ861" s="71"/>
      <c r="QMR861" s="72"/>
      <c r="QMS861" s="72"/>
      <c r="QMT861" s="72"/>
      <c r="QMU861" s="72"/>
      <c r="QMV861" s="72"/>
      <c r="QMW861" s="72"/>
      <c r="QMX861" s="72"/>
      <c r="QMY861" s="72"/>
      <c r="QMZ861" s="72"/>
      <c r="QNA861" s="71"/>
      <c r="QNB861" s="71"/>
      <c r="QNC861" s="71"/>
      <c r="QND861" s="71"/>
      <c r="QNE861" s="71"/>
      <c r="QNF861" s="71"/>
      <c r="QNG861" s="71"/>
      <c r="QNH861" s="72"/>
      <c r="QNI861" s="72"/>
      <c r="QNJ861" s="72"/>
      <c r="QNK861" s="72"/>
      <c r="QNL861" s="72"/>
      <c r="QNM861" s="72"/>
      <c r="QNN861" s="72"/>
      <c r="QNO861" s="72"/>
      <c r="QNP861" s="72"/>
      <c r="QNQ861" s="71"/>
      <c r="QNR861" s="71"/>
      <c r="QNS861" s="71"/>
      <c r="QNT861" s="71"/>
      <c r="QNU861" s="71"/>
      <c r="QNV861" s="71"/>
      <c r="QNW861" s="71"/>
      <c r="QNX861" s="72"/>
      <c r="QNY861" s="72"/>
      <c r="QNZ861" s="72"/>
      <c r="QOA861" s="72"/>
      <c r="QOB861" s="72"/>
      <c r="QOC861" s="72"/>
      <c r="QOD861" s="72"/>
      <c r="QOE861" s="72"/>
      <c r="QOF861" s="72"/>
      <c r="QOG861" s="71"/>
      <c r="QOH861" s="71"/>
      <c r="QOI861" s="71"/>
      <c r="QOJ861" s="71"/>
      <c r="QOK861" s="71"/>
      <c r="QOL861" s="71"/>
      <c r="QOM861" s="71"/>
      <c r="QON861" s="72"/>
      <c r="QOO861" s="72"/>
      <c r="QOP861" s="72"/>
      <c r="QOQ861" s="72"/>
      <c r="QOR861" s="72"/>
      <c r="QOS861" s="72"/>
      <c r="QOT861" s="72"/>
      <c r="QOU861" s="72"/>
      <c r="QOV861" s="72"/>
      <c r="QOW861" s="71"/>
      <c r="QOX861" s="71"/>
      <c r="QOY861" s="71"/>
      <c r="QOZ861" s="71"/>
      <c r="QPA861" s="71"/>
      <c r="QPB861" s="71"/>
      <c r="QPC861" s="71"/>
      <c r="QPD861" s="72"/>
      <c r="QPE861" s="72"/>
      <c r="QPF861" s="72"/>
      <c r="QPG861" s="72"/>
      <c r="QPH861" s="72"/>
      <c r="QPI861" s="72"/>
      <c r="QPJ861" s="72"/>
      <c r="QPK861" s="72"/>
      <c r="QPL861" s="72"/>
      <c r="QPM861" s="71"/>
      <c r="QPN861" s="71"/>
      <c r="QPO861" s="71"/>
      <c r="QPP861" s="71"/>
      <c r="QPQ861" s="71"/>
      <c r="QPR861" s="71"/>
      <c r="QPS861" s="71"/>
      <c r="QPT861" s="72"/>
      <c r="QPU861" s="72"/>
      <c r="QPV861" s="72"/>
      <c r="QPW861" s="72"/>
      <c r="QPX861" s="72"/>
      <c r="QPY861" s="72"/>
      <c r="QPZ861" s="72"/>
      <c r="QQA861" s="72"/>
      <c r="QQB861" s="72"/>
      <c r="QQC861" s="71"/>
      <c r="QQD861" s="71"/>
      <c r="QQE861" s="71"/>
      <c r="QQF861" s="71"/>
      <c r="QQG861" s="71"/>
      <c r="QQH861" s="71"/>
      <c r="QQI861" s="71"/>
      <c r="QQJ861" s="72"/>
      <c r="QQK861" s="72"/>
      <c r="QQL861" s="72"/>
      <c r="QQM861" s="72"/>
      <c r="QQN861" s="72"/>
      <c r="QQO861" s="72"/>
      <c r="QQP861" s="72"/>
      <c r="QQQ861" s="72"/>
      <c r="QQR861" s="72"/>
      <c r="QQS861" s="71"/>
      <c r="QQT861" s="71"/>
      <c r="QQU861" s="71"/>
      <c r="QQV861" s="71"/>
      <c r="QQW861" s="71"/>
      <c r="QQX861" s="71"/>
      <c r="QQY861" s="71"/>
      <c r="QQZ861" s="72"/>
      <c r="QRA861" s="72"/>
      <c r="QRB861" s="72"/>
      <c r="QRC861" s="72"/>
      <c r="QRD861" s="72"/>
      <c r="QRE861" s="72"/>
      <c r="QRF861" s="72"/>
      <c r="QRG861" s="72"/>
      <c r="QRH861" s="72"/>
      <c r="QRI861" s="71"/>
      <c r="QRJ861" s="71"/>
      <c r="QRK861" s="71"/>
      <c r="QRL861" s="71"/>
      <c r="QRM861" s="71"/>
      <c r="QRN861" s="71"/>
      <c r="QRO861" s="71"/>
      <c r="QRP861" s="72"/>
      <c r="QRQ861" s="72"/>
      <c r="QRR861" s="72"/>
      <c r="QRS861" s="72"/>
      <c r="QRT861" s="72"/>
      <c r="QRU861" s="72"/>
      <c r="QRV861" s="72"/>
      <c r="QRW861" s="72"/>
      <c r="QRX861" s="72"/>
      <c r="QRY861" s="71"/>
      <c r="QRZ861" s="71"/>
      <c r="QSA861" s="71"/>
      <c r="QSB861" s="71"/>
      <c r="QSC861" s="71"/>
      <c r="QSD861" s="71"/>
      <c r="QSE861" s="71"/>
      <c r="QSF861" s="72"/>
      <c r="QSG861" s="72"/>
      <c r="QSH861" s="72"/>
      <c r="QSI861" s="72"/>
      <c r="QSJ861" s="72"/>
      <c r="QSK861" s="72"/>
      <c r="QSL861" s="72"/>
      <c r="QSM861" s="72"/>
      <c r="QSN861" s="72"/>
      <c r="QSO861" s="71"/>
      <c r="QSP861" s="71"/>
      <c r="QSQ861" s="71"/>
      <c r="QSR861" s="71"/>
      <c r="QSS861" s="71"/>
      <c r="QST861" s="71"/>
      <c r="QSU861" s="71"/>
      <c r="QSV861" s="72"/>
      <c r="QSW861" s="72"/>
      <c r="QSX861" s="72"/>
      <c r="QSY861" s="72"/>
      <c r="QSZ861" s="72"/>
      <c r="QTA861" s="72"/>
      <c r="QTB861" s="72"/>
      <c r="QTC861" s="72"/>
      <c r="QTD861" s="72"/>
      <c r="QTE861" s="71"/>
      <c r="QTF861" s="71"/>
      <c r="QTG861" s="71"/>
      <c r="QTH861" s="71"/>
      <c r="QTI861" s="71"/>
      <c r="QTJ861" s="71"/>
      <c r="QTK861" s="71"/>
      <c r="QTL861" s="72"/>
      <c r="QTM861" s="72"/>
      <c r="QTN861" s="72"/>
      <c r="QTO861" s="72"/>
      <c r="QTP861" s="72"/>
      <c r="QTQ861" s="72"/>
      <c r="QTR861" s="72"/>
      <c r="QTS861" s="72"/>
      <c r="QTT861" s="72"/>
      <c r="QTU861" s="71"/>
      <c r="QTV861" s="71"/>
      <c r="QTW861" s="71"/>
      <c r="QTX861" s="71"/>
      <c r="QTY861" s="71"/>
      <c r="QTZ861" s="71"/>
      <c r="QUA861" s="71"/>
      <c r="QUB861" s="72"/>
      <c r="QUC861" s="72"/>
      <c r="QUD861" s="72"/>
      <c r="QUE861" s="72"/>
      <c r="QUF861" s="72"/>
      <c r="QUG861" s="72"/>
      <c r="QUH861" s="72"/>
      <c r="QUI861" s="72"/>
      <c r="QUJ861" s="72"/>
      <c r="QUK861" s="71"/>
      <c r="QUL861" s="71"/>
      <c r="QUM861" s="71"/>
      <c r="QUN861" s="71"/>
      <c r="QUO861" s="71"/>
      <c r="QUP861" s="71"/>
      <c r="QUQ861" s="71"/>
      <c r="QUR861" s="72"/>
      <c r="QUS861" s="72"/>
      <c r="QUT861" s="72"/>
      <c r="QUU861" s="72"/>
      <c r="QUV861" s="72"/>
      <c r="QUW861" s="72"/>
      <c r="QUX861" s="72"/>
      <c r="QUY861" s="72"/>
      <c r="QUZ861" s="72"/>
      <c r="QVA861" s="71"/>
      <c r="QVB861" s="71"/>
      <c r="QVC861" s="71"/>
      <c r="QVD861" s="71"/>
      <c r="QVE861" s="71"/>
      <c r="QVF861" s="71"/>
      <c r="QVG861" s="71"/>
      <c r="QVH861" s="72"/>
      <c r="QVI861" s="72"/>
      <c r="QVJ861" s="72"/>
      <c r="QVK861" s="72"/>
      <c r="QVL861" s="72"/>
      <c r="QVM861" s="72"/>
      <c r="QVN861" s="72"/>
      <c r="QVO861" s="72"/>
      <c r="QVP861" s="72"/>
      <c r="QVQ861" s="71"/>
      <c r="QVR861" s="71"/>
      <c r="QVS861" s="71"/>
      <c r="QVT861" s="71"/>
      <c r="QVU861" s="71"/>
      <c r="QVV861" s="71"/>
      <c r="QVW861" s="71"/>
      <c r="QVX861" s="72"/>
      <c r="QVY861" s="72"/>
      <c r="QVZ861" s="72"/>
      <c r="QWA861" s="72"/>
      <c r="QWB861" s="72"/>
      <c r="QWC861" s="72"/>
      <c r="QWD861" s="72"/>
      <c r="QWE861" s="72"/>
      <c r="QWF861" s="72"/>
      <c r="QWG861" s="71"/>
      <c r="QWH861" s="71"/>
      <c r="QWI861" s="71"/>
      <c r="QWJ861" s="71"/>
      <c r="QWK861" s="71"/>
      <c r="QWL861" s="71"/>
      <c r="QWM861" s="71"/>
      <c r="QWN861" s="72"/>
      <c r="QWO861" s="72"/>
      <c r="QWP861" s="72"/>
      <c r="QWQ861" s="72"/>
      <c r="QWR861" s="72"/>
      <c r="QWS861" s="72"/>
      <c r="QWT861" s="72"/>
      <c r="QWU861" s="72"/>
      <c r="QWV861" s="72"/>
      <c r="QWW861" s="71"/>
      <c r="QWX861" s="71"/>
      <c r="QWY861" s="71"/>
      <c r="QWZ861" s="71"/>
      <c r="QXA861" s="71"/>
      <c r="QXB861" s="71"/>
      <c r="QXC861" s="71"/>
      <c r="QXD861" s="72"/>
      <c r="QXE861" s="72"/>
      <c r="QXF861" s="72"/>
      <c r="QXG861" s="72"/>
      <c r="QXH861" s="72"/>
      <c r="QXI861" s="72"/>
      <c r="QXJ861" s="72"/>
      <c r="QXK861" s="72"/>
      <c r="QXL861" s="72"/>
      <c r="QXM861" s="71"/>
      <c r="QXN861" s="71"/>
      <c r="QXO861" s="71"/>
      <c r="QXP861" s="71"/>
      <c r="QXQ861" s="71"/>
      <c r="QXR861" s="71"/>
      <c r="QXS861" s="71"/>
      <c r="QXT861" s="72"/>
      <c r="QXU861" s="72"/>
      <c r="QXV861" s="72"/>
      <c r="QXW861" s="72"/>
      <c r="QXX861" s="72"/>
      <c r="QXY861" s="72"/>
      <c r="QXZ861" s="72"/>
      <c r="QYA861" s="72"/>
      <c r="QYB861" s="72"/>
      <c r="QYC861" s="71"/>
      <c r="QYD861" s="71"/>
      <c r="QYE861" s="71"/>
      <c r="QYF861" s="71"/>
      <c r="QYG861" s="71"/>
      <c r="QYH861" s="71"/>
      <c r="QYI861" s="71"/>
      <c r="QYJ861" s="72"/>
      <c r="QYK861" s="72"/>
      <c r="QYL861" s="72"/>
      <c r="QYM861" s="72"/>
      <c r="QYN861" s="72"/>
      <c r="QYO861" s="72"/>
      <c r="QYP861" s="72"/>
      <c r="QYQ861" s="72"/>
      <c r="QYR861" s="72"/>
      <c r="QYS861" s="71"/>
      <c r="QYT861" s="71"/>
      <c r="QYU861" s="71"/>
      <c r="QYV861" s="71"/>
      <c r="QYW861" s="71"/>
      <c r="QYX861" s="71"/>
      <c r="QYY861" s="71"/>
      <c r="QYZ861" s="72"/>
      <c r="QZA861" s="72"/>
      <c r="QZB861" s="72"/>
      <c r="QZC861" s="72"/>
      <c r="QZD861" s="72"/>
      <c r="QZE861" s="72"/>
      <c r="QZF861" s="72"/>
      <c r="QZG861" s="72"/>
      <c r="QZH861" s="72"/>
      <c r="QZI861" s="71"/>
      <c r="QZJ861" s="71"/>
      <c r="QZK861" s="71"/>
      <c r="QZL861" s="71"/>
      <c r="QZM861" s="71"/>
      <c r="QZN861" s="71"/>
      <c r="QZO861" s="71"/>
      <c r="QZP861" s="72"/>
      <c r="QZQ861" s="72"/>
      <c r="QZR861" s="72"/>
      <c r="QZS861" s="72"/>
      <c r="QZT861" s="72"/>
      <c r="QZU861" s="72"/>
      <c r="QZV861" s="72"/>
      <c r="QZW861" s="72"/>
      <c r="QZX861" s="72"/>
      <c r="QZY861" s="71"/>
      <c r="QZZ861" s="71"/>
      <c r="RAA861" s="71"/>
      <c r="RAB861" s="71"/>
      <c r="RAC861" s="71"/>
      <c r="RAD861" s="71"/>
      <c r="RAE861" s="71"/>
      <c r="RAF861" s="72"/>
      <c r="RAG861" s="72"/>
      <c r="RAH861" s="72"/>
      <c r="RAI861" s="72"/>
      <c r="RAJ861" s="72"/>
      <c r="RAK861" s="72"/>
      <c r="RAL861" s="72"/>
      <c r="RAM861" s="72"/>
      <c r="RAN861" s="72"/>
      <c r="RAO861" s="71"/>
      <c r="RAP861" s="71"/>
      <c r="RAQ861" s="71"/>
      <c r="RAR861" s="71"/>
      <c r="RAS861" s="71"/>
      <c r="RAT861" s="71"/>
      <c r="RAU861" s="71"/>
      <c r="RAV861" s="72"/>
      <c r="RAW861" s="72"/>
      <c r="RAX861" s="72"/>
      <c r="RAY861" s="72"/>
      <c r="RAZ861" s="72"/>
      <c r="RBA861" s="72"/>
      <c r="RBB861" s="72"/>
      <c r="RBC861" s="72"/>
      <c r="RBD861" s="72"/>
      <c r="RBE861" s="71"/>
      <c r="RBF861" s="71"/>
      <c r="RBG861" s="71"/>
      <c r="RBH861" s="71"/>
      <c r="RBI861" s="71"/>
      <c r="RBJ861" s="71"/>
      <c r="RBK861" s="71"/>
      <c r="RBL861" s="72"/>
      <c r="RBM861" s="72"/>
      <c r="RBN861" s="72"/>
      <c r="RBO861" s="72"/>
      <c r="RBP861" s="72"/>
      <c r="RBQ861" s="72"/>
      <c r="RBR861" s="72"/>
      <c r="RBS861" s="72"/>
      <c r="RBT861" s="72"/>
      <c r="RBU861" s="71"/>
      <c r="RBV861" s="71"/>
      <c r="RBW861" s="71"/>
      <c r="RBX861" s="71"/>
      <c r="RBY861" s="71"/>
      <c r="RBZ861" s="71"/>
      <c r="RCA861" s="71"/>
      <c r="RCB861" s="72"/>
      <c r="RCC861" s="72"/>
      <c r="RCD861" s="72"/>
      <c r="RCE861" s="72"/>
      <c r="RCF861" s="72"/>
      <c r="RCG861" s="72"/>
      <c r="RCH861" s="72"/>
      <c r="RCI861" s="72"/>
      <c r="RCJ861" s="72"/>
      <c r="RCK861" s="71"/>
      <c r="RCL861" s="71"/>
      <c r="RCM861" s="71"/>
      <c r="RCN861" s="71"/>
      <c r="RCO861" s="71"/>
      <c r="RCP861" s="71"/>
      <c r="RCQ861" s="71"/>
      <c r="RCR861" s="72"/>
      <c r="RCS861" s="72"/>
      <c r="RCT861" s="72"/>
      <c r="RCU861" s="72"/>
      <c r="RCV861" s="72"/>
      <c r="RCW861" s="72"/>
      <c r="RCX861" s="72"/>
      <c r="RCY861" s="72"/>
      <c r="RCZ861" s="72"/>
      <c r="RDA861" s="71"/>
      <c r="RDB861" s="71"/>
      <c r="RDC861" s="71"/>
      <c r="RDD861" s="71"/>
      <c r="RDE861" s="71"/>
      <c r="RDF861" s="71"/>
      <c r="RDG861" s="71"/>
      <c r="RDH861" s="72"/>
      <c r="RDI861" s="72"/>
      <c r="RDJ861" s="72"/>
      <c r="RDK861" s="72"/>
      <c r="RDL861" s="72"/>
      <c r="RDM861" s="72"/>
      <c r="RDN861" s="72"/>
      <c r="RDO861" s="72"/>
      <c r="RDP861" s="72"/>
      <c r="RDQ861" s="71"/>
      <c r="RDR861" s="71"/>
      <c r="RDS861" s="71"/>
      <c r="RDT861" s="71"/>
      <c r="RDU861" s="71"/>
      <c r="RDV861" s="71"/>
      <c r="RDW861" s="71"/>
      <c r="RDX861" s="72"/>
      <c r="RDY861" s="72"/>
      <c r="RDZ861" s="72"/>
      <c r="REA861" s="72"/>
      <c r="REB861" s="72"/>
      <c r="REC861" s="72"/>
      <c r="RED861" s="72"/>
      <c r="REE861" s="72"/>
      <c r="REF861" s="72"/>
      <c r="REG861" s="71"/>
      <c r="REH861" s="71"/>
      <c r="REI861" s="71"/>
      <c r="REJ861" s="71"/>
      <c r="REK861" s="71"/>
      <c r="REL861" s="71"/>
      <c r="REM861" s="71"/>
      <c r="REN861" s="72"/>
      <c r="REO861" s="72"/>
      <c r="REP861" s="72"/>
      <c r="REQ861" s="72"/>
      <c r="RER861" s="72"/>
      <c r="RES861" s="72"/>
      <c r="RET861" s="72"/>
      <c r="REU861" s="72"/>
      <c r="REV861" s="72"/>
      <c r="REW861" s="71"/>
      <c r="REX861" s="71"/>
      <c r="REY861" s="71"/>
      <c r="REZ861" s="71"/>
      <c r="RFA861" s="71"/>
      <c r="RFB861" s="71"/>
      <c r="RFC861" s="71"/>
      <c r="RFD861" s="72"/>
      <c r="RFE861" s="72"/>
      <c r="RFF861" s="72"/>
      <c r="RFG861" s="72"/>
      <c r="RFH861" s="72"/>
      <c r="RFI861" s="72"/>
      <c r="RFJ861" s="72"/>
      <c r="RFK861" s="72"/>
      <c r="RFL861" s="72"/>
      <c r="RFM861" s="71"/>
      <c r="RFN861" s="71"/>
      <c r="RFO861" s="71"/>
      <c r="RFP861" s="71"/>
      <c r="RFQ861" s="71"/>
      <c r="RFR861" s="71"/>
      <c r="RFS861" s="71"/>
      <c r="RFT861" s="72"/>
      <c r="RFU861" s="72"/>
      <c r="RFV861" s="72"/>
      <c r="RFW861" s="72"/>
      <c r="RFX861" s="72"/>
      <c r="RFY861" s="72"/>
      <c r="RFZ861" s="72"/>
      <c r="RGA861" s="72"/>
      <c r="RGB861" s="72"/>
      <c r="RGC861" s="71"/>
      <c r="RGD861" s="71"/>
      <c r="RGE861" s="71"/>
      <c r="RGF861" s="71"/>
      <c r="RGG861" s="71"/>
      <c r="RGH861" s="71"/>
      <c r="RGI861" s="71"/>
      <c r="RGJ861" s="72"/>
      <c r="RGK861" s="72"/>
      <c r="RGL861" s="72"/>
      <c r="RGM861" s="72"/>
      <c r="RGN861" s="72"/>
      <c r="RGO861" s="72"/>
      <c r="RGP861" s="72"/>
      <c r="RGQ861" s="72"/>
      <c r="RGR861" s="72"/>
      <c r="RGS861" s="71"/>
      <c r="RGT861" s="71"/>
      <c r="RGU861" s="71"/>
      <c r="RGV861" s="71"/>
      <c r="RGW861" s="71"/>
      <c r="RGX861" s="71"/>
      <c r="RGY861" s="71"/>
      <c r="RGZ861" s="72"/>
      <c r="RHA861" s="72"/>
      <c r="RHB861" s="72"/>
      <c r="RHC861" s="72"/>
      <c r="RHD861" s="72"/>
      <c r="RHE861" s="72"/>
      <c r="RHF861" s="72"/>
      <c r="RHG861" s="72"/>
      <c r="RHH861" s="72"/>
      <c r="RHI861" s="71"/>
      <c r="RHJ861" s="71"/>
      <c r="RHK861" s="71"/>
      <c r="RHL861" s="71"/>
      <c r="RHM861" s="71"/>
      <c r="RHN861" s="71"/>
      <c r="RHO861" s="71"/>
      <c r="RHP861" s="72"/>
      <c r="RHQ861" s="72"/>
      <c r="RHR861" s="72"/>
      <c r="RHS861" s="72"/>
      <c r="RHT861" s="72"/>
      <c r="RHU861" s="72"/>
      <c r="RHV861" s="72"/>
      <c r="RHW861" s="72"/>
      <c r="RHX861" s="72"/>
      <c r="RHY861" s="71"/>
      <c r="RHZ861" s="71"/>
      <c r="RIA861" s="71"/>
      <c r="RIB861" s="71"/>
      <c r="RIC861" s="71"/>
      <c r="RID861" s="71"/>
      <c r="RIE861" s="71"/>
      <c r="RIF861" s="72"/>
      <c r="RIG861" s="72"/>
      <c r="RIH861" s="72"/>
      <c r="RII861" s="72"/>
      <c r="RIJ861" s="72"/>
      <c r="RIK861" s="72"/>
      <c r="RIL861" s="72"/>
      <c r="RIM861" s="72"/>
      <c r="RIN861" s="72"/>
      <c r="RIO861" s="71"/>
      <c r="RIP861" s="71"/>
      <c r="RIQ861" s="71"/>
      <c r="RIR861" s="71"/>
      <c r="RIS861" s="71"/>
      <c r="RIT861" s="71"/>
      <c r="RIU861" s="71"/>
      <c r="RIV861" s="72"/>
      <c r="RIW861" s="72"/>
      <c r="RIX861" s="72"/>
      <c r="RIY861" s="72"/>
      <c r="RIZ861" s="72"/>
      <c r="RJA861" s="72"/>
      <c r="RJB861" s="72"/>
      <c r="RJC861" s="72"/>
      <c r="RJD861" s="72"/>
      <c r="RJE861" s="71"/>
      <c r="RJF861" s="71"/>
      <c r="RJG861" s="71"/>
      <c r="RJH861" s="71"/>
      <c r="RJI861" s="71"/>
      <c r="RJJ861" s="71"/>
      <c r="RJK861" s="71"/>
      <c r="RJL861" s="72"/>
      <c r="RJM861" s="72"/>
      <c r="RJN861" s="72"/>
      <c r="RJO861" s="72"/>
      <c r="RJP861" s="72"/>
      <c r="RJQ861" s="72"/>
      <c r="RJR861" s="72"/>
      <c r="RJS861" s="72"/>
      <c r="RJT861" s="72"/>
      <c r="RJU861" s="71"/>
      <c r="RJV861" s="71"/>
      <c r="RJW861" s="71"/>
      <c r="RJX861" s="71"/>
      <c r="RJY861" s="71"/>
      <c r="RJZ861" s="71"/>
      <c r="RKA861" s="71"/>
      <c r="RKB861" s="72"/>
      <c r="RKC861" s="72"/>
      <c r="RKD861" s="72"/>
      <c r="RKE861" s="72"/>
      <c r="RKF861" s="72"/>
      <c r="RKG861" s="72"/>
      <c r="RKH861" s="72"/>
      <c r="RKI861" s="72"/>
      <c r="RKJ861" s="72"/>
      <c r="RKK861" s="71"/>
      <c r="RKL861" s="71"/>
      <c r="RKM861" s="71"/>
      <c r="RKN861" s="71"/>
      <c r="RKO861" s="71"/>
      <c r="RKP861" s="71"/>
      <c r="RKQ861" s="71"/>
      <c r="RKR861" s="72"/>
      <c r="RKS861" s="72"/>
      <c r="RKT861" s="72"/>
      <c r="RKU861" s="72"/>
      <c r="RKV861" s="72"/>
      <c r="RKW861" s="72"/>
      <c r="RKX861" s="72"/>
      <c r="RKY861" s="72"/>
      <c r="RKZ861" s="72"/>
      <c r="RLA861" s="71"/>
      <c r="RLB861" s="71"/>
      <c r="RLC861" s="71"/>
      <c r="RLD861" s="71"/>
      <c r="RLE861" s="71"/>
      <c r="RLF861" s="71"/>
      <c r="RLG861" s="71"/>
      <c r="RLH861" s="72"/>
      <c r="RLI861" s="72"/>
      <c r="RLJ861" s="72"/>
      <c r="RLK861" s="72"/>
      <c r="RLL861" s="72"/>
      <c r="RLM861" s="72"/>
      <c r="RLN861" s="72"/>
      <c r="RLO861" s="72"/>
      <c r="RLP861" s="72"/>
      <c r="RLQ861" s="71"/>
      <c r="RLR861" s="71"/>
      <c r="RLS861" s="71"/>
      <c r="RLT861" s="71"/>
      <c r="RLU861" s="71"/>
      <c r="RLV861" s="71"/>
      <c r="RLW861" s="71"/>
      <c r="RLX861" s="72"/>
      <c r="RLY861" s="72"/>
      <c r="RLZ861" s="72"/>
      <c r="RMA861" s="72"/>
      <c r="RMB861" s="72"/>
      <c r="RMC861" s="72"/>
      <c r="RMD861" s="72"/>
      <c r="RME861" s="72"/>
      <c r="RMF861" s="72"/>
      <c r="RMG861" s="71"/>
      <c r="RMH861" s="71"/>
      <c r="RMI861" s="71"/>
      <c r="RMJ861" s="71"/>
      <c r="RMK861" s="71"/>
      <c r="RML861" s="71"/>
      <c r="RMM861" s="71"/>
      <c r="RMN861" s="72"/>
      <c r="RMO861" s="72"/>
      <c r="RMP861" s="72"/>
      <c r="RMQ861" s="72"/>
      <c r="RMR861" s="72"/>
      <c r="RMS861" s="72"/>
      <c r="RMT861" s="72"/>
      <c r="RMU861" s="72"/>
      <c r="RMV861" s="72"/>
      <c r="RMW861" s="71"/>
      <c r="RMX861" s="71"/>
      <c r="RMY861" s="71"/>
      <c r="RMZ861" s="71"/>
      <c r="RNA861" s="71"/>
      <c r="RNB861" s="71"/>
      <c r="RNC861" s="71"/>
      <c r="RND861" s="72"/>
      <c r="RNE861" s="72"/>
      <c r="RNF861" s="72"/>
      <c r="RNG861" s="72"/>
      <c r="RNH861" s="72"/>
      <c r="RNI861" s="72"/>
      <c r="RNJ861" s="72"/>
      <c r="RNK861" s="72"/>
      <c r="RNL861" s="72"/>
      <c r="RNM861" s="71"/>
      <c r="RNN861" s="71"/>
      <c r="RNO861" s="71"/>
      <c r="RNP861" s="71"/>
      <c r="RNQ861" s="71"/>
      <c r="RNR861" s="71"/>
      <c r="RNS861" s="71"/>
      <c r="RNT861" s="72"/>
      <c r="RNU861" s="72"/>
      <c r="RNV861" s="72"/>
      <c r="RNW861" s="72"/>
      <c r="RNX861" s="72"/>
      <c r="RNY861" s="72"/>
      <c r="RNZ861" s="72"/>
      <c r="ROA861" s="72"/>
      <c r="ROB861" s="72"/>
      <c r="ROC861" s="71"/>
      <c r="ROD861" s="71"/>
      <c r="ROE861" s="71"/>
      <c r="ROF861" s="71"/>
      <c r="ROG861" s="71"/>
      <c r="ROH861" s="71"/>
      <c r="ROI861" s="71"/>
      <c r="ROJ861" s="72"/>
      <c r="ROK861" s="72"/>
      <c r="ROL861" s="72"/>
      <c r="ROM861" s="72"/>
      <c r="RON861" s="72"/>
      <c r="ROO861" s="72"/>
      <c r="ROP861" s="72"/>
      <c r="ROQ861" s="72"/>
      <c r="ROR861" s="72"/>
      <c r="ROS861" s="71"/>
      <c r="ROT861" s="71"/>
      <c r="ROU861" s="71"/>
      <c r="ROV861" s="71"/>
      <c r="ROW861" s="71"/>
      <c r="ROX861" s="71"/>
      <c r="ROY861" s="71"/>
      <c r="ROZ861" s="72"/>
      <c r="RPA861" s="72"/>
      <c r="RPB861" s="72"/>
      <c r="RPC861" s="72"/>
      <c r="RPD861" s="72"/>
      <c r="RPE861" s="72"/>
      <c r="RPF861" s="72"/>
      <c r="RPG861" s="72"/>
      <c r="RPH861" s="72"/>
      <c r="RPI861" s="71"/>
      <c r="RPJ861" s="71"/>
      <c r="RPK861" s="71"/>
      <c r="RPL861" s="71"/>
      <c r="RPM861" s="71"/>
      <c r="RPN861" s="71"/>
      <c r="RPO861" s="71"/>
      <c r="RPP861" s="72"/>
      <c r="RPQ861" s="72"/>
      <c r="RPR861" s="72"/>
      <c r="RPS861" s="72"/>
      <c r="RPT861" s="72"/>
      <c r="RPU861" s="72"/>
      <c r="RPV861" s="72"/>
      <c r="RPW861" s="72"/>
      <c r="RPX861" s="72"/>
      <c r="RPY861" s="71"/>
      <c r="RPZ861" s="71"/>
      <c r="RQA861" s="71"/>
      <c r="RQB861" s="71"/>
      <c r="RQC861" s="71"/>
      <c r="RQD861" s="71"/>
      <c r="RQE861" s="71"/>
      <c r="RQF861" s="72"/>
      <c r="RQG861" s="72"/>
      <c r="RQH861" s="72"/>
      <c r="RQI861" s="72"/>
      <c r="RQJ861" s="72"/>
      <c r="RQK861" s="72"/>
      <c r="RQL861" s="72"/>
      <c r="RQM861" s="72"/>
      <c r="RQN861" s="72"/>
      <c r="RQO861" s="71"/>
      <c r="RQP861" s="71"/>
      <c r="RQQ861" s="71"/>
      <c r="RQR861" s="71"/>
      <c r="RQS861" s="71"/>
      <c r="RQT861" s="71"/>
      <c r="RQU861" s="71"/>
      <c r="RQV861" s="72"/>
      <c r="RQW861" s="72"/>
      <c r="RQX861" s="72"/>
      <c r="RQY861" s="72"/>
      <c r="RQZ861" s="72"/>
      <c r="RRA861" s="72"/>
      <c r="RRB861" s="72"/>
      <c r="RRC861" s="72"/>
      <c r="RRD861" s="72"/>
      <c r="RRE861" s="71"/>
      <c r="RRF861" s="71"/>
      <c r="RRG861" s="71"/>
      <c r="RRH861" s="71"/>
      <c r="RRI861" s="71"/>
      <c r="RRJ861" s="71"/>
      <c r="RRK861" s="71"/>
      <c r="RRL861" s="72"/>
      <c r="RRM861" s="72"/>
      <c r="RRN861" s="72"/>
      <c r="RRO861" s="72"/>
      <c r="RRP861" s="72"/>
      <c r="RRQ861" s="72"/>
      <c r="RRR861" s="72"/>
      <c r="RRS861" s="72"/>
      <c r="RRT861" s="72"/>
      <c r="RRU861" s="71"/>
      <c r="RRV861" s="71"/>
      <c r="RRW861" s="71"/>
      <c r="RRX861" s="71"/>
      <c r="RRY861" s="71"/>
      <c r="RRZ861" s="71"/>
      <c r="RSA861" s="71"/>
      <c r="RSB861" s="72"/>
      <c r="RSC861" s="72"/>
      <c r="RSD861" s="72"/>
      <c r="RSE861" s="72"/>
      <c r="RSF861" s="72"/>
      <c r="RSG861" s="72"/>
      <c r="RSH861" s="72"/>
      <c r="RSI861" s="72"/>
      <c r="RSJ861" s="72"/>
      <c r="RSK861" s="71"/>
      <c r="RSL861" s="71"/>
      <c r="RSM861" s="71"/>
      <c r="RSN861" s="71"/>
      <c r="RSO861" s="71"/>
      <c r="RSP861" s="71"/>
      <c r="RSQ861" s="71"/>
      <c r="RSR861" s="72"/>
      <c r="RSS861" s="72"/>
      <c r="RST861" s="72"/>
      <c r="RSU861" s="72"/>
      <c r="RSV861" s="72"/>
      <c r="RSW861" s="72"/>
      <c r="RSX861" s="72"/>
      <c r="RSY861" s="72"/>
      <c r="RSZ861" s="72"/>
      <c r="RTA861" s="71"/>
      <c r="RTB861" s="71"/>
      <c r="RTC861" s="71"/>
      <c r="RTD861" s="71"/>
      <c r="RTE861" s="71"/>
      <c r="RTF861" s="71"/>
      <c r="RTG861" s="71"/>
      <c r="RTH861" s="72"/>
      <c r="RTI861" s="72"/>
      <c r="RTJ861" s="72"/>
      <c r="RTK861" s="72"/>
      <c r="RTL861" s="72"/>
      <c r="RTM861" s="72"/>
      <c r="RTN861" s="72"/>
      <c r="RTO861" s="72"/>
      <c r="RTP861" s="72"/>
      <c r="RTQ861" s="71"/>
      <c r="RTR861" s="71"/>
      <c r="RTS861" s="71"/>
      <c r="RTT861" s="71"/>
      <c r="RTU861" s="71"/>
      <c r="RTV861" s="71"/>
      <c r="RTW861" s="71"/>
      <c r="RTX861" s="72"/>
      <c r="RTY861" s="72"/>
      <c r="RTZ861" s="72"/>
      <c r="RUA861" s="72"/>
      <c r="RUB861" s="72"/>
      <c r="RUC861" s="72"/>
      <c r="RUD861" s="72"/>
      <c r="RUE861" s="72"/>
      <c r="RUF861" s="72"/>
      <c r="RUG861" s="71"/>
      <c r="RUH861" s="71"/>
      <c r="RUI861" s="71"/>
      <c r="RUJ861" s="71"/>
      <c r="RUK861" s="71"/>
      <c r="RUL861" s="71"/>
      <c r="RUM861" s="71"/>
      <c r="RUN861" s="72"/>
      <c r="RUO861" s="72"/>
      <c r="RUP861" s="72"/>
      <c r="RUQ861" s="72"/>
      <c r="RUR861" s="72"/>
      <c r="RUS861" s="72"/>
      <c r="RUT861" s="72"/>
      <c r="RUU861" s="72"/>
      <c r="RUV861" s="72"/>
      <c r="RUW861" s="71"/>
      <c r="RUX861" s="71"/>
      <c r="RUY861" s="71"/>
      <c r="RUZ861" s="71"/>
      <c r="RVA861" s="71"/>
      <c r="RVB861" s="71"/>
      <c r="RVC861" s="71"/>
      <c r="RVD861" s="72"/>
      <c r="RVE861" s="72"/>
      <c r="RVF861" s="72"/>
      <c r="RVG861" s="72"/>
      <c r="RVH861" s="72"/>
      <c r="RVI861" s="72"/>
      <c r="RVJ861" s="72"/>
      <c r="RVK861" s="72"/>
      <c r="RVL861" s="72"/>
      <c r="RVM861" s="71"/>
      <c r="RVN861" s="71"/>
      <c r="RVO861" s="71"/>
      <c r="RVP861" s="71"/>
      <c r="RVQ861" s="71"/>
      <c r="RVR861" s="71"/>
      <c r="RVS861" s="71"/>
      <c r="RVT861" s="72"/>
      <c r="RVU861" s="72"/>
      <c r="RVV861" s="72"/>
      <c r="RVW861" s="72"/>
      <c r="RVX861" s="72"/>
      <c r="RVY861" s="72"/>
      <c r="RVZ861" s="72"/>
      <c r="RWA861" s="72"/>
      <c r="RWB861" s="72"/>
      <c r="RWC861" s="71"/>
      <c r="RWD861" s="71"/>
      <c r="RWE861" s="71"/>
      <c r="RWF861" s="71"/>
      <c r="RWG861" s="71"/>
      <c r="RWH861" s="71"/>
      <c r="RWI861" s="71"/>
      <c r="RWJ861" s="72"/>
      <c r="RWK861" s="72"/>
      <c r="RWL861" s="72"/>
      <c r="RWM861" s="72"/>
      <c r="RWN861" s="72"/>
      <c r="RWO861" s="72"/>
      <c r="RWP861" s="72"/>
      <c r="RWQ861" s="72"/>
      <c r="RWR861" s="72"/>
      <c r="RWS861" s="71"/>
      <c r="RWT861" s="71"/>
      <c r="RWU861" s="71"/>
      <c r="RWV861" s="71"/>
      <c r="RWW861" s="71"/>
      <c r="RWX861" s="71"/>
      <c r="RWY861" s="71"/>
      <c r="RWZ861" s="72"/>
      <c r="RXA861" s="72"/>
      <c r="RXB861" s="72"/>
      <c r="RXC861" s="72"/>
      <c r="RXD861" s="72"/>
      <c r="RXE861" s="72"/>
      <c r="RXF861" s="72"/>
      <c r="RXG861" s="72"/>
      <c r="RXH861" s="72"/>
      <c r="RXI861" s="71"/>
      <c r="RXJ861" s="71"/>
      <c r="RXK861" s="71"/>
      <c r="RXL861" s="71"/>
      <c r="RXM861" s="71"/>
      <c r="RXN861" s="71"/>
      <c r="RXO861" s="71"/>
      <c r="RXP861" s="72"/>
      <c r="RXQ861" s="72"/>
      <c r="RXR861" s="72"/>
      <c r="RXS861" s="72"/>
      <c r="RXT861" s="72"/>
      <c r="RXU861" s="72"/>
      <c r="RXV861" s="72"/>
      <c r="RXW861" s="72"/>
      <c r="RXX861" s="72"/>
      <c r="RXY861" s="71"/>
      <c r="RXZ861" s="71"/>
      <c r="RYA861" s="71"/>
      <c r="RYB861" s="71"/>
      <c r="RYC861" s="71"/>
      <c r="RYD861" s="71"/>
      <c r="RYE861" s="71"/>
      <c r="RYF861" s="72"/>
      <c r="RYG861" s="72"/>
      <c r="RYH861" s="72"/>
      <c r="RYI861" s="72"/>
      <c r="RYJ861" s="72"/>
      <c r="RYK861" s="72"/>
      <c r="RYL861" s="72"/>
      <c r="RYM861" s="72"/>
      <c r="RYN861" s="72"/>
      <c r="RYO861" s="71"/>
      <c r="RYP861" s="71"/>
      <c r="RYQ861" s="71"/>
      <c r="RYR861" s="71"/>
      <c r="RYS861" s="71"/>
      <c r="RYT861" s="71"/>
      <c r="RYU861" s="71"/>
      <c r="RYV861" s="72"/>
      <c r="RYW861" s="72"/>
      <c r="RYX861" s="72"/>
      <c r="RYY861" s="72"/>
      <c r="RYZ861" s="72"/>
      <c r="RZA861" s="72"/>
      <c r="RZB861" s="72"/>
      <c r="RZC861" s="72"/>
      <c r="RZD861" s="72"/>
      <c r="RZE861" s="71"/>
      <c r="RZF861" s="71"/>
      <c r="RZG861" s="71"/>
      <c r="RZH861" s="71"/>
      <c r="RZI861" s="71"/>
      <c r="RZJ861" s="71"/>
      <c r="RZK861" s="71"/>
      <c r="RZL861" s="72"/>
      <c r="RZM861" s="72"/>
      <c r="RZN861" s="72"/>
      <c r="RZO861" s="72"/>
      <c r="RZP861" s="72"/>
      <c r="RZQ861" s="72"/>
      <c r="RZR861" s="72"/>
      <c r="RZS861" s="72"/>
      <c r="RZT861" s="72"/>
      <c r="RZU861" s="71"/>
      <c r="RZV861" s="71"/>
      <c r="RZW861" s="71"/>
      <c r="RZX861" s="71"/>
      <c r="RZY861" s="71"/>
      <c r="RZZ861" s="71"/>
      <c r="SAA861" s="71"/>
      <c r="SAB861" s="72"/>
      <c r="SAC861" s="72"/>
      <c r="SAD861" s="72"/>
      <c r="SAE861" s="72"/>
      <c r="SAF861" s="72"/>
      <c r="SAG861" s="72"/>
      <c r="SAH861" s="72"/>
      <c r="SAI861" s="72"/>
      <c r="SAJ861" s="72"/>
      <c r="SAK861" s="71"/>
      <c r="SAL861" s="71"/>
      <c r="SAM861" s="71"/>
      <c r="SAN861" s="71"/>
      <c r="SAO861" s="71"/>
      <c r="SAP861" s="71"/>
      <c r="SAQ861" s="71"/>
      <c r="SAR861" s="72"/>
      <c r="SAS861" s="72"/>
      <c r="SAT861" s="72"/>
      <c r="SAU861" s="72"/>
      <c r="SAV861" s="72"/>
      <c r="SAW861" s="72"/>
      <c r="SAX861" s="72"/>
      <c r="SAY861" s="72"/>
      <c r="SAZ861" s="72"/>
      <c r="SBA861" s="71"/>
      <c r="SBB861" s="71"/>
      <c r="SBC861" s="71"/>
      <c r="SBD861" s="71"/>
      <c r="SBE861" s="71"/>
      <c r="SBF861" s="71"/>
      <c r="SBG861" s="71"/>
      <c r="SBH861" s="72"/>
      <c r="SBI861" s="72"/>
      <c r="SBJ861" s="72"/>
      <c r="SBK861" s="72"/>
      <c r="SBL861" s="72"/>
      <c r="SBM861" s="72"/>
      <c r="SBN861" s="72"/>
      <c r="SBO861" s="72"/>
      <c r="SBP861" s="72"/>
      <c r="SBQ861" s="71"/>
      <c r="SBR861" s="71"/>
      <c r="SBS861" s="71"/>
      <c r="SBT861" s="71"/>
      <c r="SBU861" s="71"/>
      <c r="SBV861" s="71"/>
      <c r="SBW861" s="71"/>
      <c r="SBX861" s="72"/>
      <c r="SBY861" s="72"/>
      <c r="SBZ861" s="72"/>
      <c r="SCA861" s="72"/>
      <c r="SCB861" s="72"/>
      <c r="SCC861" s="72"/>
      <c r="SCD861" s="72"/>
      <c r="SCE861" s="72"/>
      <c r="SCF861" s="72"/>
      <c r="SCG861" s="71"/>
      <c r="SCH861" s="71"/>
      <c r="SCI861" s="71"/>
      <c r="SCJ861" s="71"/>
      <c r="SCK861" s="71"/>
      <c r="SCL861" s="71"/>
      <c r="SCM861" s="71"/>
      <c r="SCN861" s="72"/>
      <c r="SCO861" s="72"/>
      <c r="SCP861" s="72"/>
      <c r="SCQ861" s="72"/>
      <c r="SCR861" s="72"/>
      <c r="SCS861" s="72"/>
      <c r="SCT861" s="72"/>
      <c r="SCU861" s="72"/>
      <c r="SCV861" s="72"/>
      <c r="SCW861" s="71"/>
      <c r="SCX861" s="71"/>
      <c r="SCY861" s="71"/>
      <c r="SCZ861" s="71"/>
      <c r="SDA861" s="71"/>
      <c r="SDB861" s="71"/>
      <c r="SDC861" s="71"/>
      <c r="SDD861" s="72"/>
      <c r="SDE861" s="72"/>
      <c r="SDF861" s="72"/>
      <c r="SDG861" s="72"/>
      <c r="SDH861" s="72"/>
      <c r="SDI861" s="72"/>
      <c r="SDJ861" s="72"/>
      <c r="SDK861" s="72"/>
      <c r="SDL861" s="72"/>
      <c r="SDM861" s="71"/>
      <c r="SDN861" s="71"/>
      <c r="SDO861" s="71"/>
      <c r="SDP861" s="71"/>
      <c r="SDQ861" s="71"/>
      <c r="SDR861" s="71"/>
      <c r="SDS861" s="71"/>
      <c r="SDT861" s="72"/>
      <c r="SDU861" s="72"/>
      <c r="SDV861" s="72"/>
      <c r="SDW861" s="72"/>
      <c r="SDX861" s="72"/>
      <c r="SDY861" s="72"/>
      <c r="SDZ861" s="72"/>
      <c r="SEA861" s="72"/>
      <c r="SEB861" s="72"/>
      <c r="SEC861" s="71"/>
      <c r="SED861" s="71"/>
      <c r="SEE861" s="71"/>
      <c r="SEF861" s="71"/>
      <c r="SEG861" s="71"/>
      <c r="SEH861" s="71"/>
      <c r="SEI861" s="71"/>
      <c r="SEJ861" s="72"/>
      <c r="SEK861" s="72"/>
      <c r="SEL861" s="72"/>
      <c r="SEM861" s="72"/>
      <c r="SEN861" s="72"/>
      <c r="SEO861" s="72"/>
      <c r="SEP861" s="72"/>
      <c r="SEQ861" s="72"/>
      <c r="SER861" s="72"/>
      <c r="SES861" s="71"/>
      <c r="SET861" s="71"/>
      <c r="SEU861" s="71"/>
      <c r="SEV861" s="71"/>
      <c r="SEW861" s="71"/>
      <c r="SEX861" s="71"/>
      <c r="SEY861" s="71"/>
      <c r="SEZ861" s="72"/>
      <c r="SFA861" s="72"/>
      <c r="SFB861" s="72"/>
      <c r="SFC861" s="72"/>
      <c r="SFD861" s="72"/>
      <c r="SFE861" s="72"/>
      <c r="SFF861" s="72"/>
      <c r="SFG861" s="72"/>
      <c r="SFH861" s="72"/>
      <c r="SFI861" s="71"/>
      <c r="SFJ861" s="71"/>
      <c r="SFK861" s="71"/>
      <c r="SFL861" s="71"/>
      <c r="SFM861" s="71"/>
      <c r="SFN861" s="71"/>
      <c r="SFO861" s="71"/>
      <c r="SFP861" s="72"/>
      <c r="SFQ861" s="72"/>
      <c r="SFR861" s="72"/>
      <c r="SFS861" s="72"/>
      <c r="SFT861" s="72"/>
      <c r="SFU861" s="72"/>
      <c r="SFV861" s="72"/>
      <c r="SFW861" s="72"/>
      <c r="SFX861" s="72"/>
      <c r="SFY861" s="71"/>
      <c r="SFZ861" s="71"/>
      <c r="SGA861" s="71"/>
      <c r="SGB861" s="71"/>
      <c r="SGC861" s="71"/>
      <c r="SGD861" s="71"/>
      <c r="SGE861" s="71"/>
      <c r="SGF861" s="72"/>
      <c r="SGG861" s="72"/>
      <c r="SGH861" s="72"/>
      <c r="SGI861" s="72"/>
      <c r="SGJ861" s="72"/>
      <c r="SGK861" s="72"/>
      <c r="SGL861" s="72"/>
      <c r="SGM861" s="72"/>
      <c r="SGN861" s="72"/>
      <c r="SGO861" s="71"/>
      <c r="SGP861" s="71"/>
      <c r="SGQ861" s="71"/>
      <c r="SGR861" s="71"/>
      <c r="SGS861" s="71"/>
      <c r="SGT861" s="71"/>
      <c r="SGU861" s="71"/>
      <c r="SGV861" s="72"/>
      <c r="SGW861" s="72"/>
      <c r="SGX861" s="72"/>
      <c r="SGY861" s="72"/>
      <c r="SGZ861" s="72"/>
      <c r="SHA861" s="72"/>
      <c r="SHB861" s="72"/>
      <c r="SHC861" s="72"/>
      <c r="SHD861" s="72"/>
      <c r="SHE861" s="71"/>
      <c r="SHF861" s="71"/>
      <c r="SHG861" s="71"/>
      <c r="SHH861" s="71"/>
      <c r="SHI861" s="71"/>
      <c r="SHJ861" s="71"/>
      <c r="SHK861" s="71"/>
      <c r="SHL861" s="72"/>
      <c r="SHM861" s="72"/>
      <c r="SHN861" s="72"/>
      <c r="SHO861" s="72"/>
      <c r="SHP861" s="72"/>
      <c r="SHQ861" s="72"/>
      <c r="SHR861" s="72"/>
      <c r="SHS861" s="72"/>
      <c r="SHT861" s="72"/>
      <c r="SHU861" s="71"/>
      <c r="SHV861" s="71"/>
      <c r="SHW861" s="71"/>
      <c r="SHX861" s="71"/>
      <c r="SHY861" s="71"/>
      <c r="SHZ861" s="71"/>
      <c r="SIA861" s="71"/>
      <c r="SIB861" s="72"/>
      <c r="SIC861" s="72"/>
      <c r="SID861" s="72"/>
      <c r="SIE861" s="72"/>
      <c r="SIF861" s="72"/>
      <c r="SIG861" s="72"/>
      <c r="SIH861" s="72"/>
      <c r="SII861" s="72"/>
      <c r="SIJ861" s="72"/>
      <c r="SIK861" s="71"/>
      <c r="SIL861" s="71"/>
      <c r="SIM861" s="71"/>
      <c r="SIN861" s="71"/>
      <c r="SIO861" s="71"/>
      <c r="SIP861" s="71"/>
      <c r="SIQ861" s="71"/>
      <c r="SIR861" s="72"/>
      <c r="SIS861" s="72"/>
      <c r="SIT861" s="72"/>
      <c r="SIU861" s="72"/>
      <c r="SIV861" s="72"/>
      <c r="SIW861" s="72"/>
      <c r="SIX861" s="72"/>
      <c r="SIY861" s="72"/>
      <c r="SIZ861" s="72"/>
      <c r="SJA861" s="71"/>
      <c r="SJB861" s="71"/>
      <c r="SJC861" s="71"/>
      <c r="SJD861" s="71"/>
      <c r="SJE861" s="71"/>
      <c r="SJF861" s="71"/>
      <c r="SJG861" s="71"/>
      <c r="SJH861" s="72"/>
      <c r="SJI861" s="72"/>
      <c r="SJJ861" s="72"/>
      <c r="SJK861" s="72"/>
      <c r="SJL861" s="72"/>
      <c r="SJM861" s="72"/>
      <c r="SJN861" s="72"/>
      <c r="SJO861" s="72"/>
      <c r="SJP861" s="72"/>
      <c r="SJQ861" s="71"/>
      <c r="SJR861" s="71"/>
      <c r="SJS861" s="71"/>
      <c r="SJT861" s="71"/>
      <c r="SJU861" s="71"/>
      <c r="SJV861" s="71"/>
      <c r="SJW861" s="71"/>
      <c r="SJX861" s="72"/>
      <c r="SJY861" s="72"/>
      <c r="SJZ861" s="72"/>
      <c r="SKA861" s="72"/>
      <c r="SKB861" s="72"/>
      <c r="SKC861" s="72"/>
      <c r="SKD861" s="72"/>
      <c r="SKE861" s="72"/>
      <c r="SKF861" s="72"/>
      <c r="SKG861" s="71"/>
      <c r="SKH861" s="71"/>
      <c r="SKI861" s="71"/>
      <c r="SKJ861" s="71"/>
      <c r="SKK861" s="71"/>
      <c r="SKL861" s="71"/>
      <c r="SKM861" s="71"/>
      <c r="SKN861" s="72"/>
      <c r="SKO861" s="72"/>
      <c r="SKP861" s="72"/>
      <c r="SKQ861" s="72"/>
      <c r="SKR861" s="72"/>
      <c r="SKS861" s="72"/>
      <c r="SKT861" s="72"/>
      <c r="SKU861" s="72"/>
      <c r="SKV861" s="72"/>
      <c r="SKW861" s="71"/>
      <c r="SKX861" s="71"/>
      <c r="SKY861" s="71"/>
      <c r="SKZ861" s="71"/>
      <c r="SLA861" s="71"/>
      <c r="SLB861" s="71"/>
      <c r="SLC861" s="71"/>
      <c r="SLD861" s="72"/>
      <c r="SLE861" s="72"/>
      <c r="SLF861" s="72"/>
      <c r="SLG861" s="72"/>
      <c r="SLH861" s="72"/>
      <c r="SLI861" s="72"/>
      <c r="SLJ861" s="72"/>
      <c r="SLK861" s="72"/>
      <c r="SLL861" s="72"/>
      <c r="SLM861" s="71"/>
      <c r="SLN861" s="71"/>
      <c r="SLO861" s="71"/>
      <c r="SLP861" s="71"/>
      <c r="SLQ861" s="71"/>
      <c r="SLR861" s="71"/>
      <c r="SLS861" s="71"/>
      <c r="SLT861" s="72"/>
      <c r="SLU861" s="72"/>
      <c r="SLV861" s="72"/>
      <c r="SLW861" s="72"/>
      <c r="SLX861" s="72"/>
      <c r="SLY861" s="72"/>
      <c r="SLZ861" s="72"/>
      <c r="SMA861" s="72"/>
      <c r="SMB861" s="72"/>
      <c r="SMC861" s="71"/>
      <c r="SMD861" s="71"/>
      <c r="SME861" s="71"/>
      <c r="SMF861" s="71"/>
      <c r="SMG861" s="71"/>
      <c r="SMH861" s="71"/>
      <c r="SMI861" s="71"/>
      <c r="SMJ861" s="72"/>
      <c r="SMK861" s="72"/>
      <c r="SML861" s="72"/>
      <c r="SMM861" s="72"/>
      <c r="SMN861" s="72"/>
      <c r="SMO861" s="72"/>
      <c r="SMP861" s="72"/>
      <c r="SMQ861" s="72"/>
      <c r="SMR861" s="72"/>
      <c r="SMS861" s="71"/>
      <c r="SMT861" s="71"/>
      <c r="SMU861" s="71"/>
      <c r="SMV861" s="71"/>
      <c r="SMW861" s="71"/>
      <c r="SMX861" s="71"/>
      <c r="SMY861" s="71"/>
      <c r="SMZ861" s="72"/>
      <c r="SNA861" s="72"/>
      <c r="SNB861" s="72"/>
      <c r="SNC861" s="72"/>
      <c r="SND861" s="72"/>
      <c r="SNE861" s="72"/>
      <c r="SNF861" s="72"/>
      <c r="SNG861" s="72"/>
      <c r="SNH861" s="72"/>
      <c r="SNI861" s="71"/>
      <c r="SNJ861" s="71"/>
      <c r="SNK861" s="71"/>
      <c r="SNL861" s="71"/>
      <c r="SNM861" s="71"/>
      <c r="SNN861" s="71"/>
      <c r="SNO861" s="71"/>
      <c r="SNP861" s="72"/>
      <c r="SNQ861" s="72"/>
      <c r="SNR861" s="72"/>
      <c r="SNS861" s="72"/>
      <c r="SNT861" s="72"/>
      <c r="SNU861" s="72"/>
      <c r="SNV861" s="72"/>
      <c r="SNW861" s="72"/>
      <c r="SNX861" s="72"/>
      <c r="SNY861" s="71"/>
      <c r="SNZ861" s="71"/>
      <c r="SOA861" s="71"/>
      <c r="SOB861" s="71"/>
      <c r="SOC861" s="71"/>
      <c r="SOD861" s="71"/>
      <c r="SOE861" s="71"/>
      <c r="SOF861" s="72"/>
      <c r="SOG861" s="72"/>
      <c r="SOH861" s="72"/>
      <c r="SOI861" s="72"/>
      <c r="SOJ861" s="72"/>
      <c r="SOK861" s="72"/>
      <c r="SOL861" s="72"/>
      <c r="SOM861" s="72"/>
      <c r="SON861" s="72"/>
      <c r="SOO861" s="71"/>
      <c r="SOP861" s="71"/>
      <c r="SOQ861" s="71"/>
      <c r="SOR861" s="71"/>
      <c r="SOS861" s="71"/>
      <c r="SOT861" s="71"/>
      <c r="SOU861" s="71"/>
      <c r="SOV861" s="72"/>
      <c r="SOW861" s="72"/>
      <c r="SOX861" s="72"/>
      <c r="SOY861" s="72"/>
      <c r="SOZ861" s="72"/>
      <c r="SPA861" s="72"/>
      <c r="SPB861" s="72"/>
      <c r="SPC861" s="72"/>
      <c r="SPD861" s="72"/>
      <c r="SPE861" s="71"/>
      <c r="SPF861" s="71"/>
      <c r="SPG861" s="71"/>
      <c r="SPH861" s="71"/>
      <c r="SPI861" s="71"/>
      <c r="SPJ861" s="71"/>
      <c r="SPK861" s="71"/>
      <c r="SPL861" s="72"/>
      <c r="SPM861" s="72"/>
      <c r="SPN861" s="72"/>
      <c r="SPO861" s="72"/>
      <c r="SPP861" s="72"/>
      <c r="SPQ861" s="72"/>
      <c r="SPR861" s="72"/>
      <c r="SPS861" s="72"/>
      <c r="SPT861" s="72"/>
      <c r="SPU861" s="71"/>
      <c r="SPV861" s="71"/>
      <c r="SPW861" s="71"/>
      <c r="SPX861" s="71"/>
      <c r="SPY861" s="71"/>
      <c r="SPZ861" s="71"/>
      <c r="SQA861" s="71"/>
      <c r="SQB861" s="72"/>
      <c r="SQC861" s="72"/>
      <c r="SQD861" s="72"/>
      <c r="SQE861" s="72"/>
      <c r="SQF861" s="72"/>
      <c r="SQG861" s="72"/>
      <c r="SQH861" s="72"/>
      <c r="SQI861" s="72"/>
      <c r="SQJ861" s="72"/>
      <c r="SQK861" s="71"/>
      <c r="SQL861" s="71"/>
      <c r="SQM861" s="71"/>
      <c r="SQN861" s="71"/>
      <c r="SQO861" s="71"/>
      <c r="SQP861" s="71"/>
      <c r="SQQ861" s="71"/>
      <c r="SQR861" s="72"/>
      <c r="SQS861" s="72"/>
      <c r="SQT861" s="72"/>
      <c r="SQU861" s="72"/>
      <c r="SQV861" s="72"/>
      <c r="SQW861" s="72"/>
      <c r="SQX861" s="72"/>
      <c r="SQY861" s="72"/>
      <c r="SQZ861" s="72"/>
      <c r="SRA861" s="71"/>
      <c r="SRB861" s="71"/>
      <c r="SRC861" s="71"/>
      <c r="SRD861" s="71"/>
      <c r="SRE861" s="71"/>
      <c r="SRF861" s="71"/>
      <c r="SRG861" s="71"/>
      <c r="SRH861" s="72"/>
      <c r="SRI861" s="72"/>
      <c r="SRJ861" s="72"/>
      <c r="SRK861" s="72"/>
      <c r="SRL861" s="72"/>
      <c r="SRM861" s="72"/>
      <c r="SRN861" s="72"/>
      <c r="SRO861" s="72"/>
      <c r="SRP861" s="72"/>
      <c r="SRQ861" s="71"/>
      <c r="SRR861" s="71"/>
      <c r="SRS861" s="71"/>
      <c r="SRT861" s="71"/>
      <c r="SRU861" s="71"/>
      <c r="SRV861" s="71"/>
      <c r="SRW861" s="71"/>
      <c r="SRX861" s="72"/>
      <c r="SRY861" s="72"/>
      <c r="SRZ861" s="72"/>
      <c r="SSA861" s="72"/>
      <c r="SSB861" s="72"/>
      <c r="SSC861" s="72"/>
      <c r="SSD861" s="72"/>
      <c r="SSE861" s="72"/>
      <c r="SSF861" s="72"/>
      <c r="SSG861" s="71"/>
      <c r="SSH861" s="71"/>
      <c r="SSI861" s="71"/>
      <c r="SSJ861" s="71"/>
      <c r="SSK861" s="71"/>
      <c r="SSL861" s="71"/>
      <c r="SSM861" s="71"/>
      <c r="SSN861" s="72"/>
      <c r="SSO861" s="72"/>
      <c r="SSP861" s="72"/>
      <c r="SSQ861" s="72"/>
      <c r="SSR861" s="72"/>
      <c r="SSS861" s="72"/>
      <c r="SST861" s="72"/>
      <c r="SSU861" s="72"/>
      <c r="SSV861" s="72"/>
      <c r="SSW861" s="71"/>
      <c r="SSX861" s="71"/>
      <c r="SSY861" s="71"/>
      <c r="SSZ861" s="71"/>
      <c r="STA861" s="71"/>
      <c r="STB861" s="71"/>
      <c r="STC861" s="71"/>
      <c r="STD861" s="72"/>
      <c r="STE861" s="72"/>
      <c r="STF861" s="72"/>
      <c r="STG861" s="72"/>
      <c r="STH861" s="72"/>
      <c r="STI861" s="72"/>
      <c r="STJ861" s="72"/>
      <c r="STK861" s="72"/>
      <c r="STL861" s="72"/>
      <c r="STM861" s="71"/>
      <c r="STN861" s="71"/>
      <c r="STO861" s="71"/>
      <c r="STP861" s="71"/>
      <c r="STQ861" s="71"/>
      <c r="STR861" s="71"/>
      <c r="STS861" s="71"/>
      <c r="STT861" s="72"/>
      <c r="STU861" s="72"/>
      <c r="STV861" s="72"/>
      <c r="STW861" s="72"/>
      <c r="STX861" s="72"/>
      <c r="STY861" s="72"/>
      <c r="STZ861" s="72"/>
      <c r="SUA861" s="72"/>
      <c r="SUB861" s="72"/>
      <c r="SUC861" s="71"/>
      <c r="SUD861" s="71"/>
      <c r="SUE861" s="71"/>
      <c r="SUF861" s="71"/>
      <c r="SUG861" s="71"/>
      <c r="SUH861" s="71"/>
      <c r="SUI861" s="71"/>
      <c r="SUJ861" s="72"/>
      <c r="SUK861" s="72"/>
      <c r="SUL861" s="72"/>
      <c r="SUM861" s="72"/>
      <c r="SUN861" s="72"/>
      <c r="SUO861" s="72"/>
      <c r="SUP861" s="72"/>
      <c r="SUQ861" s="72"/>
      <c r="SUR861" s="72"/>
      <c r="SUS861" s="71"/>
      <c r="SUT861" s="71"/>
      <c r="SUU861" s="71"/>
      <c r="SUV861" s="71"/>
      <c r="SUW861" s="71"/>
      <c r="SUX861" s="71"/>
      <c r="SUY861" s="71"/>
      <c r="SUZ861" s="72"/>
      <c r="SVA861" s="72"/>
      <c r="SVB861" s="72"/>
      <c r="SVC861" s="72"/>
      <c r="SVD861" s="72"/>
      <c r="SVE861" s="72"/>
      <c r="SVF861" s="72"/>
      <c r="SVG861" s="72"/>
      <c r="SVH861" s="72"/>
      <c r="SVI861" s="71"/>
      <c r="SVJ861" s="71"/>
      <c r="SVK861" s="71"/>
      <c r="SVL861" s="71"/>
      <c r="SVM861" s="71"/>
      <c r="SVN861" s="71"/>
      <c r="SVO861" s="71"/>
      <c r="SVP861" s="72"/>
      <c r="SVQ861" s="72"/>
      <c r="SVR861" s="72"/>
      <c r="SVS861" s="72"/>
      <c r="SVT861" s="72"/>
      <c r="SVU861" s="72"/>
      <c r="SVV861" s="72"/>
      <c r="SVW861" s="72"/>
      <c r="SVX861" s="72"/>
      <c r="SVY861" s="71"/>
      <c r="SVZ861" s="71"/>
      <c r="SWA861" s="71"/>
      <c r="SWB861" s="71"/>
      <c r="SWC861" s="71"/>
      <c r="SWD861" s="71"/>
      <c r="SWE861" s="71"/>
      <c r="SWF861" s="72"/>
      <c r="SWG861" s="72"/>
      <c r="SWH861" s="72"/>
      <c r="SWI861" s="72"/>
      <c r="SWJ861" s="72"/>
      <c r="SWK861" s="72"/>
      <c r="SWL861" s="72"/>
      <c r="SWM861" s="72"/>
      <c r="SWN861" s="72"/>
      <c r="SWO861" s="71"/>
      <c r="SWP861" s="71"/>
      <c r="SWQ861" s="71"/>
      <c r="SWR861" s="71"/>
      <c r="SWS861" s="71"/>
      <c r="SWT861" s="71"/>
      <c r="SWU861" s="71"/>
      <c r="SWV861" s="72"/>
      <c r="SWW861" s="72"/>
      <c r="SWX861" s="72"/>
      <c r="SWY861" s="72"/>
      <c r="SWZ861" s="72"/>
      <c r="SXA861" s="72"/>
      <c r="SXB861" s="72"/>
      <c r="SXC861" s="72"/>
      <c r="SXD861" s="72"/>
      <c r="SXE861" s="71"/>
      <c r="SXF861" s="71"/>
      <c r="SXG861" s="71"/>
      <c r="SXH861" s="71"/>
      <c r="SXI861" s="71"/>
      <c r="SXJ861" s="71"/>
      <c r="SXK861" s="71"/>
      <c r="SXL861" s="72"/>
      <c r="SXM861" s="72"/>
      <c r="SXN861" s="72"/>
      <c r="SXO861" s="72"/>
      <c r="SXP861" s="72"/>
      <c r="SXQ861" s="72"/>
      <c r="SXR861" s="72"/>
      <c r="SXS861" s="72"/>
      <c r="SXT861" s="72"/>
      <c r="SXU861" s="71"/>
      <c r="SXV861" s="71"/>
      <c r="SXW861" s="71"/>
      <c r="SXX861" s="71"/>
      <c r="SXY861" s="71"/>
      <c r="SXZ861" s="71"/>
      <c r="SYA861" s="71"/>
      <c r="SYB861" s="72"/>
      <c r="SYC861" s="72"/>
      <c r="SYD861" s="72"/>
      <c r="SYE861" s="72"/>
      <c r="SYF861" s="72"/>
      <c r="SYG861" s="72"/>
      <c r="SYH861" s="72"/>
      <c r="SYI861" s="72"/>
      <c r="SYJ861" s="72"/>
      <c r="SYK861" s="71"/>
      <c r="SYL861" s="71"/>
      <c r="SYM861" s="71"/>
      <c r="SYN861" s="71"/>
      <c r="SYO861" s="71"/>
      <c r="SYP861" s="71"/>
      <c r="SYQ861" s="71"/>
      <c r="SYR861" s="72"/>
      <c r="SYS861" s="72"/>
      <c r="SYT861" s="72"/>
      <c r="SYU861" s="72"/>
      <c r="SYV861" s="72"/>
      <c r="SYW861" s="72"/>
      <c r="SYX861" s="72"/>
      <c r="SYY861" s="72"/>
      <c r="SYZ861" s="72"/>
      <c r="SZA861" s="71"/>
      <c r="SZB861" s="71"/>
      <c r="SZC861" s="71"/>
      <c r="SZD861" s="71"/>
      <c r="SZE861" s="71"/>
      <c r="SZF861" s="71"/>
      <c r="SZG861" s="71"/>
      <c r="SZH861" s="72"/>
      <c r="SZI861" s="72"/>
      <c r="SZJ861" s="72"/>
      <c r="SZK861" s="72"/>
      <c r="SZL861" s="72"/>
      <c r="SZM861" s="72"/>
      <c r="SZN861" s="72"/>
      <c r="SZO861" s="72"/>
      <c r="SZP861" s="72"/>
      <c r="SZQ861" s="71"/>
      <c r="SZR861" s="71"/>
      <c r="SZS861" s="71"/>
      <c r="SZT861" s="71"/>
      <c r="SZU861" s="71"/>
      <c r="SZV861" s="71"/>
      <c r="SZW861" s="71"/>
      <c r="SZX861" s="72"/>
      <c r="SZY861" s="72"/>
      <c r="SZZ861" s="72"/>
      <c r="TAA861" s="72"/>
      <c r="TAB861" s="72"/>
      <c r="TAC861" s="72"/>
      <c r="TAD861" s="72"/>
      <c r="TAE861" s="72"/>
      <c r="TAF861" s="72"/>
      <c r="TAG861" s="71"/>
      <c r="TAH861" s="71"/>
      <c r="TAI861" s="71"/>
      <c r="TAJ861" s="71"/>
      <c r="TAK861" s="71"/>
      <c r="TAL861" s="71"/>
      <c r="TAM861" s="71"/>
      <c r="TAN861" s="72"/>
      <c r="TAO861" s="72"/>
      <c r="TAP861" s="72"/>
      <c r="TAQ861" s="72"/>
      <c r="TAR861" s="72"/>
      <c r="TAS861" s="72"/>
      <c r="TAT861" s="72"/>
      <c r="TAU861" s="72"/>
      <c r="TAV861" s="72"/>
      <c r="TAW861" s="71"/>
      <c r="TAX861" s="71"/>
      <c r="TAY861" s="71"/>
      <c r="TAZ861" s="71"/>
      <c r="TBA861" s="71"/>
      <c r="TBB861" s="71"/>
      <c r="TBC861" s="71"/>
      <c r="TBD861" s="72"/>
      <c r="TBE861" s="72"/>
      <c r="TBF861" s="72"/>
      <c r="TBG861" s="72"/>
      <c r="TBH861" s="72"/>
      <c r="TBI861" s="72"/>
      <c r="TBJ861" s="72"/>
      <c r="TBK861" s="72"/>
      <c r="TBL861" s="72"/>
      <c r="TBM861" s="71"/>
      <c r="TBN861" s="71"/>
      <c r="TBO861" s="71"/>
      <c r="TBP861" s="71"/>
      <c r="TBQ861" s="71"/>
      <c r="TBR861" s="71"/>
      <c r="TBS861" s="71"/>
      <c r="TBT861" s="72"/>
      <c r="TBU861" s="72"/>
      <c r="TBV861" s="72"/>
      <c r="TBW861" s="72"/>
      <c r="TBX861" s="72"/>
      <c r="TBY861" s="72"/>
      <c r="TBZ861" s="72"/>
      <c r="TCA861" s="72"/>
      <c r="TCB861" s="72"/>
      <c r="TCC861" s="71"/>
      <c r="TCD861" s="71"/>
      <c r="TCE861" s="71"/>
      <c r="TCF861" s="71"/>
      <c r="TCG861" s="71"/>
      <c r="TCH861" s="71"/>
      <c r="TCI861" s="71"/>
      <c r="TCJ861" s="72"/>
      <c r="TCK861" s="72"/>
      <c r="TCL861" s="72"/>
      <c r="TCM861" s="72"/>
      <c r="TCN861" s="72"/>
      <c r="TCO861" s="72"/>
      <c r="TCP861" s="72"/>
      <c r="TCQ861" s="72"/>
      <c r="TCR861" s="72"/>
      <c r="TCS861" s="71"/>
      <c r="TCT861" s="71"/>
      <c r="TCU861" s="71"/>
      <c r="TCV861" s="71"/>
      <c r="TCW861" s="71"/>
      <c r="TCX861" s="71"/>
      <c r="TCY861" s="71"/>
      <c r="TCZ861" s="72"/>
      <c r="TDA861" s="72"/>
      <c r="TDB861" s="72"/>
      <c r="TDC861" s="72"/>
      <c r="TDD861" s="72"/>
      <c r="TDE861" s="72"/>
      <c r="TDF861" s="72"/>
      <c r="TDG861" s="72"/>
      <c r="TDH861" s="72"/>
      <c r="TDI861" s="71"/>
      <c r="TDJ861" s="71"/>
      <c r="TDK861" s="71"/>
      <c r="TDL861" s="71"/>
      <c r="TDM861" s="71"/>
      <c r="TDN861" s="71"/>
      <c r="TDO861" s="71"/>
      <c r="TDP861" s="72"/>
      <c r="TDQ861" s="72"/>
      <c r="TDR861" s="72"/>
      <c r="TDS861" s="72"/>
      <c r="TDT861" s="72"/>
      <c r="TDU861" s="72"/>
      <c r="TDV861" s="72"/>
      <c r="TDW861" s="72"/>
      <c r="TDX861" s="72"/>
      <c r="TDY861" s="71"/>
      <c r="TDZ861" s="71"/>
      <c r="TEA861" s="71"/>
      <c r="TEB861" s="71"/>
      <c r="TEC861" s="71"/>
      <c r="TED861" s="71"/>
      <c r="TEE861" s="71"/>
      <c r="TEF861" s="72"/>
      <c r="TEG861" s="72"/>
      <c r="TEH861" s="72"/>
      <c r="TEI861" s="72"/>
      <c r="TEJ861" s="72"/>
      <c r="TEK861" s="72"/>
      <c r="TEL861" s="72"/>
      <c r="TEM861" s="72"/>
      <c r="TEN861" s="72"/>
      <c r="TEO861" s="71"/>
      <c r="TEP861" s="71"/>
      <c r="TEQ861" s="71"/>
      <c r="TER861" s="71"/>
      <c r="TES861" s="71"/>
      <c r="TET861" s="71"/>
      <c r="TEU861" s="71"/>
      <c r="TEV861" s="72"/>
      <c r="TEW861" s="72"/>
      <c r="TEX861" s="72"/>
      <c r="TEY861" s="72"/>
      <c r="TEZ861" s="72"/>
      <c r="TFA861" s="72"/>
      <c r="TFB861" s="72"/>
      <c r="TFC861" s="72"/>
      <c r="TFD861" s="72"/>
      <c r="TFE861" s="71"/>
      <c r="TFF861" s="71"/>
      <c r="TFG861" s="71"/>
      <c r="TFH861" s="71"/>
      <c r="TFI861" s="71"/>
      <c r="TFJ861" s="71"/>
      <c r="TFK861" s="71"/>
      <c r="TFL861" s="72"/>
      <c r="TFM861" s="72"/>
      <c r="TFN861" s="72"/>
      <c r="TFO861" s="72"/>
      <c r="TFP861" s="72"/>
      <c r="TFQ861" s="72"/>
      <c r="TFR861" s="72"/>
      <c r="TFS861" s="72"/>
      <c r="TFT861" s="72"/>
      <c r="TFU861" s="71"/>
      <c r="TFV861" s="71"/>
      <c r="TFW861" s="71"/>
      <c r="TFX861" s="71"/>
      <c r="TFY861" s="71"/>
      <c r="TFZ861" s="71"/>
      <c r="TGA861" s="71"/>
      <c r="TGB861" s="72"/>
      <c r="TGC861" s="72"/>
      <c r="TGD861" s="72"/>
      <c r="TGE861" s="72"/>
      <c r="TGF861" s="72"/>
      <c r="TGG861" s="72"/>
      <c r="TGH861" s="72"/>
      <c r="TGI861" s="72"/>
      <c r="TGJ861" s="72"/>
      <c r="TGK861" s="71"/>
      <c r="TGL861" s="71"/>
      <c r="TGM861" s="71"/>
      <c r="TGN861" s="71"/>
      <c r="TGO861" s="71"/>
      <c r="TGP861" s="71"/>
      <c r="TGQ861" s="71"/>
      <c r="TGR861" s="72"/>
      <c r="TGS861" s="72"/>
      <c r="TGT861" s="72"/>
      <c r="TGU861" s="72"/>
      <c r="TGV861" s="72"/>
      <c r="TGW861" s="72"/>
      <c r="TGX861" s="72"/>
      <c r="TGY861" s="72"/>
      <c r="TGZ861" s="72"/>
      <c r="THA861" s="71"/>
      <c r="THB861" s="71"/>
      <c r="THC861" s="71"/>
      <c r="THD861" s="71"/>
      <c r="THE861" s="71"/>
      <c r="THF861" s="71"/>
      <c r="THG861" s="71"/>
      <c r="THH861" s="72"/>
      <c r="THI861" s="72"/>
      <c r="THJ861" s="72"/>
      <c r="THK861" s="72"/>
      <c r="THL861" s="72"/>
      <c r="THM861" s="72"/>
      <c r="THN861" s="72"/>
      <c r="THO861" s="72"/>
      <c r="THP861" s="72"/>
      <c r="THQ861" s="71"/>
      <c r="THR861" s="71"/>
      <c r="THS861" s="71"/>
      <c r="THT861" s="71"/>
      <c r="THU861" s="71"/>
      <c r="THV861" s="71"/>
      <c r="THW861" s="71"/>
      <c r="THX861" s="72"/>
      <c r="THY861" s="72"/>
      <c r="THZ861" s="72"/>
      <c r="TIA861" s="72"/>
      <c r="TIB861" s="72"/>
      <c r="TIC861" s="72"/>
      <c r="TID861" s="72"/>
      <c r="TIE861" s="72"/>
      <c r="TIF861" s="72"/>
      <c r="TIG861" s="71"/>
      <c r="TIH861" s="71"/>
      <c r="TII861" s="71"/>
      <c r="TIJ861" s="71"/>
      <c r="TIK861" s="71"/>
      <c r="TIL861" s="71"/>
      <c r="TIM861" s="71"/>
      <c r="TIN861" s="72"/>
      <c r="TIO861" s="72"/>
      <c r="TIP861" s="72"/>
      <c r="TIQ861" s="72"/>
      <c r="TIR861" s="72"/>
      <c r="TIS861" s="72"/>
      <c r="TIT861" s="72"/>
      <c r="TIU861" s="72"/>
      <c r="TIV861" s="72"/>
      <c r="TIW861" s="71"/>
      <c r="TIX861" s="71"/>
      <c r="TIY861" s="71"/>
      <c r="TIZ861" s="71"/>
      <c r="TJA861" s="71"/>
      <c r="TJB861" s="71"/>
      <c r="TJC861" s="71"/>
      <c r="TJD861" s="72"/>
      <c r="TJE861" s="72"/>
      <c r="TJF861" s="72"/>
      <c r="TJG861" s="72"/>
      <c r="TJH861" s="72"/>
      <c r="TJI861" s="72"/>
      <c r="TJJ861" s="72"/>
      <c r="TJK861" s="72"/>
      <c r="TJL861" s="72"/>
      <c r="TJM861" s="71"/>
      <c r="TJN861" s="71"/>
      <c r="TJO861" s="71"/>
      <c r="TJP861" s="71"/>
      <c r="TJQ861" s="71"/>
      <c r="TJR861" s="71"/>
      <c r="TJS861" s="71"/>
      <c r="TJT861" s="72"/>
      <c r="TJU861" s="72"/>
      <c r="TJV861" s="72"/>
      <c r="TJW861" s="72"/>
      <c r="TJX861" s="72"/>
      <c r="TJY861" s="72"/>
      <c r="TJZ861" s="72"/>
      <c r="TKA861" s="72"/>
      <c r="TKB861" s="72"/>
      <c r="TKC861" s="71"/>
      <c r="TKD861" s="71"/>
      <c r="TKE861" s="71"/>
      <c r="TKF861" s="71"/>
      <c r="TKG861" s="71"/>
      <c r="TKH861" s="71"/>
      <c r="TKI861" s="71"/>
      <c r="TKJ861" s="72"/>
      <c r="TKK861" s="72"/>
      <c r="TKL861" s="72"/>
      <c r="TKM861" s="72"/>
      <c r="TKN861" s="72"/>
      <c r="TKO861" s="72"/>
      <c r="TKP861" s="72"/>
      <c r="TKQ861" s="72"/>
      <c r="TKR861" s="72"/>
      <c r="TKS861" s="71"/>
      <c r="TKT861" s="71"/>
      <c r="TKU861" s="71"/>
      <c r="TKV861" s="71"/>
      <c r="TKW861" s="71"/>
      <c r="TKX861" s="71"/>
      <c r="TKY861" s="71"/>
      <c r="TKZ861" s="72"/>
      <c r="TLA861" s="72"/>
      <c r="TLB861" s="72"/>
      <c r="TLC861" s="72"/>
      <c r="TLD861" s="72"/>
      <c r="TLE861" s="72"/>
      <c r="TLF861" s="72"/>
      <c r="TLG861" s="72"/>
      <c r="TLH861" s="72"/>
      <c r="TLI861" s="71"/>
      <c r="TLJ861" s="71"/>
      <c r="TLK861" s="71"/>
      <c r="TLL861" s="71"/>
      <c r="TLM861" s="71"/>
      <c r="TLN861" s="71"/>
      <c r="TLO861" s="71"/>
      <c r="TLP861" s="72"/>
      <c r="TLQ861" s="72"/>
      <c r="TLR861" s="72"/>
      <c r="TLS861" s="72"/>
      <c r="TLT861" s="72"/>
      <c r="TLU861" s="72"/>
      <c r="TLV861" s="72"/>
      <c r="TLW861" s="72"/>
      <c r="TLX861" s="72"/>
      <c r="TLY861" s="71"/>
      <c r="TLZ861" s="71"/>
      <c r="TMA861" s="71"/>
      <c r="TMB861" s="71"/>
      <c r="TMC861" s="71"/>
      <c r="TMD861" s="71"/>
      <c r="TME861" s="71"/>
      <c r="TMF861" s="72"/>
      <c r="TMG861" s="72"/>
      <c r="TMH861" s="72"/>
      <c r="TMI861" s="72"/>
      <c r="TMJ861" s="72"/>
      <c r="TMK861" s="72"/>
      <c r="TML861" s="72"/>
      <c r="TMM861" s="72"/>
      <c r="TMN861" s="72"/>
      <c r="TMO861" s="71"/>
      <c r="TMP861" s="71"/>
      <c r="TMQ861" s="71"/>
      <c r="TMR861" s="71"/>
      <c r="TMS861" s="71"/>
      <c r="TMT861" s="71"/>
      <c r="TMU861" s="71"/>
      <c r="TMV861" s="72"/>
      <c r="TMW861" s="72"/>
      <c r="TMX861" s="72"/>
      <c r="TMY861" s="72"/>
      <c r="TMZ861" s="72"/>
      <c r="TNA861" s="72"/>
      <c r="TNB861" s="72"/>
      <c r="TNC861" s="72"/>
      <c r="TND861" s="72"/>
      <c r="TNE861" s="71"/>
      <c r="TNF861" s="71"/>
      <c r="TNG861" s="71"/>
      <c r="TNH861" s="71"/>
      <c r="TNI861" s="71"/>
      <c r="TNJ861" s="71"/>
      <c r="TNK861" s="71"/>
      <c r="TNL861" s="72"/>
      <c r="TNM861" s="72"/>
      <c r="TNN861" s="72"/>
      <c r="TNO861" s="72"/>
      <c r="TNP861" s="72"/>
      <c r="TNQ861" s="72"/>
      <c r="TNR861" s="72"/>
      <c r="TNS861" s="72"/>
      <c r="TNT861" s="72"/>
      <c r="TNU861" s="71"/>
      <c r="TNV861" s="71"/>
      <c r="TNW861" s="71"/>
      <c r="TNX861" s="71"/>
      <c r="TNY861" s="71"/>
      <c r="TNZ861" s="71"/>
      <c r="TOA861" s="71"/>
      <c r="TOB861" s="72"/>
      <c r="TOC861" s="72"/>
      <c r="TOD861" s="72"/>
      <c r="TOE861" s="72"/>
      <c r="TOF861" s="72"/>
      <c r="TOG861" s="72"/>
      <c r="TOH861" s="72"/>
      <c r="TOI861" s="72"/>
      <c r="TOJ861" s="72"/>
      <c r="TOK861" s="71"/>
      <c r="TOL861" s="71"/>
      <c r="TOM861" s="71"/>
      <c r="TON861" s="71"/>
      <c r="TOO861" s="71"/>
      <c r="TOP861" s="71"/>
      <c r="TOQ861" s="71"/>
      <c r="TOR861" s="72"/>
      <c r="TOS861" s="72"/>
      <c r="TOT861" s="72"/>
      <c r="TOU861" s="72"/>
      <c r="TOV861" s="72"/>
      <c r="TOW861" s="72"/>
      <c r="TOX861" s="72"/>
      <c r="TOY861" s="72"/>
      <c r="TOZ861" s="72"/>
      <c r="TPA861" s="71"/>
      <c r="TPB861" s="71"/>
      <c r="TPC861" s="71"/>
      <c r="TPD861" s="71"/>
      <c r="TPE861" s="71"/>
      <c r="TPF861" s="71"/>
      <c r="TPG861" s="71"/>
      <c r="TPH861" s="72"/>
      <c r="TPI861" s="72"/>
      <c r="TPJ861" s="72"/>
      <c r="TPK861" s="72"/>
      <c r="TPL861" s="72"/>
      <c r="TPM861" s="72"/>
      <c r="TPN861" s="72"/>
      <c r="TPO861" s="72"/>
      <c r="TPP861" s="72"/>
      <c r="TPQ861" s="71"/>
      <c r="TPR861" s="71"/>
      <c r="TPS861" s="71"/>
      <c r="TPT861" s="71"/>
      <c r="TPU861" s="71"/>
      <c r="TPV861" s="71"/>
      <c r="TPW861" s="71"/>
      <c r="TPX861" s="72"/>
      <c r="TPY861" s="72"/>
      <c r="TPZ861" s="72"/>
      <c r="TQA861" s="72"/>
      <c r="TQB861" s="72"/>
      <c r="TQC861" s="72"/>
      <c r="TQD861" s="72"/>
      <c r="TQE861" s="72"/>
      <c r="TQF861" s="72"/>
      <c r="TQG861" s="71"/>
      <c r="TQH861" s="71"/>
      <c r="TQI861" s="71"/>
      <c r="TQJ861" s="71"/>
      <c r="TQK861" s="71"/>
      <c r="TQL861" s="71"/>
      <c r="TQM861" s="71"/>
      <c r="TQN861" s="72"/>
      <c r="TQO861" s="72"/>
      <c r="TQP861" s="72"/>
      <c r="TQQ861" s="72"/>
      <c r="TQR861" s="72"/>
      <c r="TQS861" s="72"/>
      <c r="TQT861" s="72"/>
      <c r="TQU861" s="72"/>
      <c r="TQV861" s="72"/>
      <c r="TQW861" s="71"/>
      <c r="TQX861" s="71"/>
      <c r="TQY861" s="71"/>
      <c r="TQZ861" s="71"/>
      <c r="TRA861" s="71"/>
      <c r="TRB861" s="71"/>
      <c r="TRC861" s="71"/>
      <c r="TRD861" s="72"/>
      <c r="TRE861" s="72"/>
      <c r="TRF861" s="72"/>
      <c r="TRG861" s="72"/>
      <c r="TRH861" s="72"/>
      <c r="TRI861" s="72"/>
      <c r="TRJ861" s="72"/>
      <c r="TRK861" s="72"/>
      <c r="TRL861" s="72"/>
      <c r="TRM861" s="71"/>
      <c r="TRN861" s="71"/>
      <c r="TRO861" s="71"/>
      <c r="TRP861" s="71"/>
      <c r="TRQ861" s="71"/>
      <c r="TRR861" s="71"/>
      <c r="TRS861" s="71"/>
      <c r="TRT861" s="72"/>
      <c r="TRU861" s="72"/>
      <c r="TRV861" s="72"/>
      <c r="TRW861" s="72"/>
      <c r="TRX861" s="72"/>
      <c r="TRY861" s="72"/>
      <c r="TRZ861" s="72"/>
      <c r="TSA861" s="72"/>
      <c r="TSB861" s="72"/>
      <c r="TSC861" s="71"/>
      <c r="TSD861" s="71"/>
      <c r="TSE861" s="71"/>
      <c r="TSF861" s="71"/>
      <c r="TSG861" s="71"/>
      <c r="TSH861" s="71"/>
      <c r="TSI861" s="71"/>
      <c r="TSJ861" s="72"/>
      <c r="TSK861" s="72"/>
      <c r="TSL861" s="72"/>
      <c r="TSM861" s="72"/>
      <c r="TSN861" s="72"/>
      <c r="TSO861" s="72"/>
      <c r="TSP861" s="72"/>
      <c r="TSQ861" s="72"/>
      <c r="TSR861" s="72"/>
      <c r="TSS861" s="71"/>
      <c r="TST861" s="71"/>
      <c r="TSU861" s="71"/>
      <c r="TSV861" s="71"/>
      <c r="TSW861" s="71"/>
      <c r="TSX861" s="71"/>
      <c r="TSY861" s="71"/>
      <c r="TSZ861" s="72"/>
      <c r="TTA861" s="72"/>
      <c r="TTB861" s="72"/>
      <c r="TTC861" s="72"/>
      <c r="TTD861" s="72"/>
      <c r="TTE861" s="72"/>
      <c r="TTF861" s="72"/>
      <c r="TTG861" s="72"/>
      <c r="TTH861" s="72"/>
      <c r="TTI861" s="71"/>
      <c r="TTJ861" s="71"/>
      <c r="TTK861" s="71"/>
      <c r="TTL861" s="71"/>
      <c r="TTM861" s="71"/>
      <c r="TTN861" s="71"/>
      <c r="TTO861" s="71"/>
      <c r="TTP861" s="72"/>
      <c r="TTQ861" s="72"/>
      <c r="TTR861" s="72"/>
      <c r="TTS861" s="72"/>
      <c r="TTT861" s="72"/>
      <c r="TTU861" s="72"/>
      <c r="TTV861" s="72"/>
      <c r="TTW861" s="72"/>
      <c r="TTX861" s="72"/>
      <c r="TTY861" s="71"/>
      <c r="TTZ861" s="71"/>
      <c r="TUA861" s="71"/>
      <c r="TUB861" s="71"/>
      <c r="TUC861" s="71"/>
      <c r="TUD861" s="71"/>
      <c r="TUE861" s="71"/>
      <c r="TUF861" s="72"/>
      <c r="TUG861" s="72"/>
      <c r="TUH861" s="72"/>
      <c r="TUI861" s="72"/>
      <c r="TUJ861" s="72"/>
      <c r="TUK861" s="72"/>
      <c r="TUL861" s="72"/>
      <c r="TUM861" s="72"/>
      <c r="TUN861" s="72"/>
      <c r="TUO861" s="71"/>
      <c r="TUP861" s="71"/>
      <c r="TUQ861" s="71"/>
      <c r="TUR861" s="71"/>
      <c r="TUS861" s="71"/>
      <c r="TUT861" s="71"/>
      <c r="TUU861" s="71"/>
      <c r="TUV861" s="72"/>
      <c r="TUW861" s="72"/>
      <c r="TUX861" s="72"/>
      <c r="TUY861" s="72"/>
      <c r="TUZ861" s="72"/>
      <c r="TVA861" s="72"/>
      <c r="TVB861" s="72"/>
      <c r="TVC861" s="72"/>
      <c r="TVD861" s="72"/>
      <c r="TVE861" s="71"/>
      <c r="TVF861" s="71"/>
      <c r="TVG861" s="71"/>
      <c r="TVH861" s="71"/>
      <c r="TVI861" s="71"/>
      <c r="TVJ861" s="71"/>
      <c r="TVK861" s="71"/>
      <c r="TVL861" s="72"/>
      <c r="TVM861" s="72"/>
      <c r="TVN861" s="72"/>
      <c r="TVO861" s="72"/>
      <c r="TVP861" s="72"/>
      <c r="TVQ861" s="72"/>
      <c r="TVR861" s="72"/>
      <c r="TVS861" s="72"/>
      <c r="TVT861" s="72"/>
      <c r="TVU861" s="71"/>
      <c r="TVV861" s="71"/>
      <c r="TVW861" s="71"/>
      <c r="TVX861" s="71"/>
      <c r="TVY861" s="71"/>
      <c r="TVZ861" s="71"/>
      <c r="TWA861" s="71"/>
      <c r="TWB861" s="72"/>
      <c r="TWC861" s="72"/>
      <c r="TWD861" s="72"/>
      <c r="TWE861" s="72"/>
      <c r="TWF861" s="72"/>
      <c r="TWG861" s="72"/>
      <c r="TWH861" s="72"/>
      <c r="TWI861" s="72"/>
      <c r="TWJ861" s="72"/>
      <c r="TWK861" s="71"/>
      <c r="TWL861" s="71"/>
      <c r="TWM861" s="71"/>
      <c r="TWN861" s="71"/>
      <c r="TWO861" s="71"/>
      <c r="TWP861" s="71"/>
      <c r="TWQ861" s="71"/>
      <c r="TWR861" s="72"/>
      <c r="TWS861" s="72"/>
      <c r="TWT861" s="72"/>
      <c r="TWU861" s="72"/>
      <c r="TWV861" s="72"/>
      <c r="TWW861" s="72"/>
      <c r="TWX861" s="72"/>
      <c r="TWY861" s="72"/>
      <c r="TWZ861" s="72"/>
      <c r="TXA861" s="71"/>
      <c r="TXB861" s="71"/>
      <c r="TXC861" s="71"/>
      <c r="TXD861" s="71"/>
      <c r="TXE861" s="71"/>
      <c r="TXF861" s="71"/>
      <c r="TXG861" s="71"/>
      <c r="TXH861" s="72"/>
      <c r="TXI861" s="72"/>
      <c r="TXJ861" s="72"/>
      <c r="TXK861" s="72"/>
      <c r="TXL861" s="72"/>
      <c r="TXM861" s="72"/>
      <c r="TXN861" s="72"/>
      <c r="TXO861" s="72"/>
      <c r="TXP861" s="72"/>
      <c r="TXQ861" s="71"/>
      <c r="TXR861" s="71"/>
      <c r="TXS861" s="71"/>
      <c r="TXT861" s="71"/>
      <c r="TXU861" s="71"/>
      <c r="TXV861" s="71"/>
      <c r="TXW861" s="71"/>
      <c r="TXX861" s="72"/>
      <c r="TXY861" s="72"/>
      <c r="TXZ861" s="72"/>
      <c r="TYA861" s="72"/>
      <c r="TYB861" s="72"/>
      <c r="TYC861" s="72"/>
      <c r="TYD861" s="72"/>
      <c r="TYE861" s="72"/>
      <c r="TYF861" s="72"/>
      <c r="TYG861" s="71"/>
      <c r="TYH861" s="71"/>
      <c r="TYI861" s="71"/>
      <c r="TYJ861" s="71"/>
      <c r="TYK861" s="71"/>
      <c r="TYL861" s="71"/>
      <c r="TYM861" s="71"/>
      <c r="TYN861" s="72"/>
      <c r="TYO861" s="72"/>
      <c r="TYP861" s="72"/>
      <c r="TYQ861" s="72"/>
      <c r="TYR861" s="72"/>
      <c r="TYS861" s="72"/>
      <c r="TYT861" s="72"/>
      <c r="TYU861" s="72"/>
      <c r="TYV861" s="72"/>
      <c r="TYW861" s="71"/>
      <c r="TYX861" s="71"/>
      <c r="TYY861" s="71"/>
      <c r="TYZ861" s="71"/>
      <c r="TZA861" s="71"/>
      <c r="TZB861" s="71"/>
      <c r="TZC861" s="71"/>
      <c r="TZD861" s="72"/>
      <c r="TZE861" s="72"/>
      <c r="TZF861" s="72"/>
      <c r="TZG861" s="72"/>
      <c r="TZH861" s="72"/>
      <c r="TZI861" s="72"/>
      <c r="TZJ861" s="72"/>
      <c r="TZK861" s="72"/>
      <c r="TZL861" s="72"/>
      <c r="TZM861" s="71"/>
      <c r="TZN861" s="71"/>
      <c r="TZO861" s="71"/>
      <c r="TZP861" s="71"/>
      <c r="TZQ861" s="71"/>
      <c r="TZR861" s="71"/>
      <c r="TZS861" s="71"/>
      <c r="TZT861" s="72"/>
      <c r="TZU861" s="72"/>
      <c r="TZV861" s="72"/>
      <c r="TZW861" s="72"/>
      <c r="TZX861" s="72"/>
      <c r="TZY861" s="72"/>
      <c r="TZZ861" s="72"/>
      <c r="UAA861" s="72"/>
      <c r="UAB861" s="72"/>
      <c r="UAC861" s="71"/>
      <c r="UAD861" s="71"/>
      <c r="UAE861" s="71"/>
      <c r="UAF861" s="71"/>
      <c r="UAG861" s="71"/>
      <c r="UAH861" s="71"/>
      <c r="UAI861" s="71"/>
      <c r="UAJ861" s="72"/>
      <c r="UAK861" s="72"/>
      <c r="UAL861" s="72"/>
      <c r="UAM861" s="72"/>
      <c r="UAN861" s="72"/>
      <c r="UAO861" s="72"/>
      <c r="UAP861" s="72"/>
      <c r="UAQ861" s="72"/>
      <c r="UAR861" s="72"/>
      <c r="UAS861" s="71"/>
      <c r="UAT861" s="71"/>
      <c r="UAU861" s="71"/>
      <c r="UAV861" s="71"/>
      <c r="UAW861" s="71"/>
      <c r="UAX861" s="71"/>
      <c r="UAY861" s="71"/>
      <c r="UAZ861" s="72"/>
      <c r="UBA861" s="72"/>
      <c r="UBB861" s="72"/>
      <c r="UBC861" s="72"/>
      <c r="UBD861" s="72"/>
      <c r="UBE861" s="72"/>
      <c r="UBF861" s="72"/>
      <c r="UBG861" s="72"/>
      <c r="UBH861" s="72"/>
      <c r="UBI861" s="71"/>
      <c r="UBJ861" s="71"/>
      <c r="UBK861" s="71"/>
      <c r="UBL861" s="71"/>
      <c r="UBM861" s="71"/>
      <c r="UBN861" s="71"/>
      <c r="UBO861" s="71"/>
      <c r="UBP861" s="72"/>
      <c r="UBQ861" s="72"/>
      <c r="UBR861" s="72"/>
      <c r="UBS861" s="72"/>
      <c r="UBT861" s="72"/>
      <c r="UBU861" s="72"/>
      <c r="UBV861" s="72"/>
      <c r="UBW861" s="72"/>
      <c r="UBX861" s="72"/>
      <c r="UBY861" s="71"/>
      <c r="UBZ861" s="71"/>
      <c r="UCA861" s="71"/>
      <c r="UCB861" s="71"/>
      <c r="UCC861" s="71"/>
      <c r="UCD861" s="71"/>
      <c r="UCE861" s="71"/>
      <c r="UCF861" s="72"/>
      <c r="UCG861" s="72"/>
      <c r="UCH861" s="72"/>
      <c r="UCI861" s="72"/>
      <c r="UCJ861" s="72"/>
      <c r="UCK861" s="72"/>
      <c r="UCL861" s="72"/>
      <c r="UCM861" s="72"/>
      <c r="UCN861" s="72"/>
      <c r="UCO861" s="71"/>
      <c r="UCP861" s="71"/>
      <c r="UCQ861" s="71"/>
      <c r="UCR861" s="71"/>
      <c r="UCS861" s="71"/>
      <c r="UCT861" s="71"/>
      <c r="UCU861" s="71"/>
      <c r="UCV861" s="72"/>
      <c r="UCW861" s="72"/>
      <c r="UCX861" s="72"/>
      <c r="UCY861" s="72"/>
      <c r="UCZ861" s="72"/>
      <c r="UDA861" s="72"/>
      <c r="UDB861" s="72"/>
      <c r="UDC861" s="72"/>
      <c r="UDD861" s="72"/>
      <c r="UDE861" s="71"/>
      <c r="UDF861" s="71"/>
      <c r="UDG861" s="71"/>
      <c r="UDH861" s="71"/>
      <c r="UDI861" s="71"/>
      <c r="UDJ861" s="71"/>
      <c r="UDK861" s="71"/>
      <c r="UDL861" s="72"/>
      <c r="UDM861" s="72"/>
      <c r="UDN861" s="72"/>
      <c r="UDO861" s="72"/>
      <c r="UDP861" s="72"/>
      <c r="UDQ861" s="72"/>
      <c r="UDR861" s="72"/>
      <c r="UDS861" s="72"/>
      <c r="UDT861" s="72"/>
      <c r="UDU861" s="71"/>
      <c r="UDV861" s="71"/>
      <c r="UDW861" s="71"/>
      <c r="UDX861" s="71"/>
      <c r="UDY861" s="71"/>
      <c r="UDZ861" s="71"/>
      <c r="UEA861" s="71"/>
      <c r="UEB861" s="72"/>
      <c r="UEC861" s="72"/>
      <c r="UED861" s="72"/>
      <c r="UEE861" s="72"/>
      <c r="UEF861" s="72"/>
      <c r="UEG861" s="72"/>
      <c r="UEH861" s="72"/>
      <c r="UEI861" s="72"/>
      <c r="UEJ861" s="72"/>
      <c r="UEK861" s="71"/>
      <c r="UEL861" s="71"/>
      <c r="UEM861" s="71"/>
      <c r="UEN861" s="71"/>
      <c r="UEO861" s="71"/>
      <c r="UEP861" s="71"/>
      <c r="UEQ861" s="71"/>
      <c r="UER861" s="72"/>
      <c r="UES861" s="72"/>
      <c r="UET861" s="72"/>
      <c r="UEU861" s="72"/>
      <c r="UEV861" s="72"/>
      <c r="UEW861" s="72"/>
      <c r="UEX861" s="72"/>
      <c r="UEY861" s="72"/>
      <c r="UEZ861" s="72"/>
      <c r="UFA861" s="71"/>
      <c r="UFB861" s="71"/>
      <c r="UFC861" s="71"/>
      <c r="UFD861" s="71"/>
      <c r="UFE861" s="71"/>
      <c r="UFF861" s="71"/>
      <c r="UFG861" s="71"/>
      <c r="UFH861" s="72"/>
      <c r="UFI861" s="72"/>
      <c r="UFJ861" s="72"/>
      <c r="UFK861" s="72"/>
      <c r="UFL861" s="72"/>
      <c r="UFM861" s="72"/>
      <c r="UFN861" s="72"/>
      <c r="UFO861" s="72"/>
      <c r="UFP861" s="72"/>
      <c r="UFQ861" s="71"/>
      <c r="UFR861" s="71"/>
      <c r="UFS861" s="71"/>
      <c r="UFT861" s="71"/>
      <c r="UFU861" s="71"/>
      <c r="UFV861" s="71"/>
      <c r="UFW861" s="71"/>
      <c r="UFX861" s="72"/>
      <c r="UFY861" s="72"/>
      <c r="UFZ861" s="72"/>
      <c r="UGA861" s="72"/>
      <c r="UGB861" s="72"/>
      <c r="UGC861" s="72"/>
      <c r="UGD861" s="72"/>
      <c r="UGE861" s="72"/>
      <c r="UGF861" s="72"/>
      <c r="UGG861" s="71"/>
      <c r="UGH861" s="71"/>
      <c r="UGI861" s="71"/>
      <c r="UGJ861" s="71"/>
      <c r="UGK861" s="71"/>
      <c r="UGL861" s="71"/>
      <c r="UGM861" s="71"/>
      <c r="UGN861" s="72"/>
      <c r="UGO861" s="72"/>
      <c r="UGP861" s="72"/>
      <c r="UGQ861" s="72"/>
      <c r="UGR861" s="72"/>
      <c r="UGS861" s="72"/>
      <c r="UGT861" s="72"/>
      <c r="UGU861" s="72"/>
      <c r="UGV861" s="72"/>
      <c r="UGW861" s="71"/>
      <c r="UGX861" s="71"/>
      <c r="UGY861" s="71"/>
      <c r="UGZ861" s="71"/>
      <c r="UHA861" s="71"/>
      <c r="UHB861" s="71"/>
      <c r="UHC861" s="71"/>
      <c r="UHD861" s="72"/>
      <c r="UHE861" s="72"/>
      <c r="UHF861" s="72"/>
      <c r="UHG861" s="72"/>
      <c r="UHH861" s="72"/>
      <c r="UHI861" s="72"/>
      <c r="UHJ861" s="72"/>
      <c r="UHK861" s="72"/>
      <c r="UHL861" s="72"/>
      <c r="UHM861" s="71"/>
      <c r="UHN861" s="71"/>
      <c r="UHO861" s="71"/>
      <c r="UHP861" s="71"/>
      <c r="UHQ861" s="71"/>
      <c r="UHR861" s="71"/>
      <c r="UHS861" s="71"/>
      <c r="UHT861" s="72"/>
      <c r="UHU861" s="72"/>
      <c r="UHV861" s="72"/>
      <c r="UHW861" s="72"/>
      <c r="UHX861" s="72"/>
      <c r="UHY861" s="72"/>
      <c r="UHZ861" s="72"/>
      <c r="UIA861" s="72"/>
      <c r="UIB861" s="72"/>
      <c r="UIC861" s="71"/>
      <c r="UID861" s="71"/>
      <c r="UIE861" s="71"/>
      <c r="UIF861" s="71"/>
      <c r="UIG861" s="71"/>
      <c r="UIH861" s="71"/>
      <c r="UII861" s="71"/>
      <c r="UIJ861" s="72"/>
      <c r="UIK861" s="72"/>
      <c r="UIL861" s="72"/>
      <c r="UIM861" s="72"/>
      <c r="UIN861" s="72"/>
      <c r="UIO861" s="72"/>
      <c r="UIP861" s="72"/>
      <c r="UIQ861" s="72"/>
      <c r="UIR861" s="72"/>
      <c r="UIS861" s="71"/>
      <c r="UIT861" s="71"/>
      <c r="UIU861" s="71"/>
      <c r="UIV861" s="71"/>
      <c r="UIW861" s="71"/>
      <c r="UIX861" s="71"/>
      <c r="UIY861" s="71"/>
      <c r="UIZ861" s="72"/>
      <c r="UJA861" s="72"/>
      <c r="UJB861" s="72"/>
      <c r="UJC861" s="72"/>
      <c r="UJD861" s="72"/>
      <c r="UJE861" s="72"/>
      <c r="UJF861" s="72"/>
      <c r="UJG861" s="72"/>
      <c r="UJH861" s="72"/>
      <c r="UJI861" s="71"/>
      <c r="UJJ861" s="71"/>
      <c r="UJK861" s="71"/>
      <c r="UJL861" s="71"/>
      <c r="UJM861" s="71"/>
      <c r="UJN861" s="71"/>
      <c r="UJO861" s="71"/>
      <c r="UJP861" s="72"/>
      <c r="UJQ861" s="72"/>
      <c r="UJR861" s="72"/>
      <c r="UJS861" s="72"/>
      <c r="UJT861" s="72"/>
      <c r="UJU861" s="72"/>
      <c r="UJV861" s="72"/>
      <c r="UJW861" s="72"/>
      <c r="UJX861" s="72"/>
      <c r="UJY861" s="71"/>
      <c r="UJZ861" s="71"/>
      <c r="UKA861" s="71"/>
      <c r="UKB861" s="71"/>
      <c r="UKC861" s="71"/>
      <c r="UKD861" s="71"/>
      <c r="UKE861" s="71"/>
      <c r="UKF861" s="72"/>
      <c r="UKG861" s="72"/>
      <c r="UKH861" s="72"/>
      <c r="UKI861" s="72"/>
      <c r="UKJ861" s="72"/>
      <c r="UKK861" s="72"/>
      <c r="UKL861" s="72"/>
      <c r="UKM861" s="72"/>
      <c r="UKN861" s="72"/>
      <c r="UKO861" s="71"/>
      <c r="UKP861" s="71"/>
      <c r="UKQ861" s="71"/>
      <c r="UKR861" s="71"/>
      <c r="UKS861" s="71"/>
      <c r="UKT861" s="71"/>
      <c r="UKU861" s="71"/>
      <c r="UKV861" s="72"/>
      <c r="UKW861" s="72"/>
      <c r="UKX861" s="72"/>
      <c r="UKY861" s="72"/>
      <c r="UKZ861" s="72"/>
      <c r="ULA861" s="72"/>
      <c r="ULB861" s="72"/>
      <c r="ULC861" s="72"/>
      <c r="ULD861" s="72"/>
      <c r="ULE861" s="71"/>
      <c r="ULF861" s="71"/>
      <c r="ULG861" s="71"/>
      <c r="ULH861" s="71"/>
      <c r="ULI861" s="71"/>
      <c r="ULJ861" s="71"/>
      <c r="ULK861" s="71"/>
      <c r="ULL861" s="72"/>
      <c r="ULM861" s="72"/>
      <c r="ULN861" s="72"/>
      <c r="ULO861" s="72"/>
      <c r="ULP861" s="72"/>
      <c r="ULQ861" s="72"/>
      <c r="ULR861" s="72"/>
      <c r="ULS861" s="72"/>
      <c r="ULT861" s="72"/>
      <c r="ULU861" s="71"/>
      <c r="ULV861" s="71"/>
      <c r="ULW861" s="71"/>
      <c r="ULX861" s="71"/>
      <c r="ULY861" s="71"/>
      <c r="ULZ861" s="71"/>
      <c r="UMA861" s="71"/>
      <c r="UMB861" s="72"/>
      <c r="UMC861" s="72"/>
      <c r="UMD861" s="72"/>
      <c r="UME861" s="72"/>
      <c r="UMF861" s="72"/>
      <c r="UMG861" s="72"/>
      <c r="UMH861" s="72"/>
      <c r="UMI861" s="72"/>
      <c r="UMJ861" s="72"/>
      <c r="UMK861" s="71"/>
      <c r="UML861" s="71"/>
      <c r="UMM861" s="71"/>
      <c r="UMN861" s="71"/>
      <c r="UMO861" s="71"/>
      <c r="UMP861" s="71"/>
      <c r="UMQ861" s="71"/>
      <c r="UMR861" s="72"/>
      <c r="UMS861" s="72"/>
      <c r="UMT861" s="72"/>
      <c r="UMU861" s="72"/>
      <c r="UMV861" s="72"/>
      <c r="UMW861" s="72"/>
      <c r="UMX861" s="72"/>
      <c r="UMY861" s="72"/>
      <c r="UMZ861" s="72"/>
      <c r="UNA861" s="71"/>
      <c r="UNB861" s="71"/>
      <c r="UNC861" s="71"/>
      <c r="UND861" s="71"/>
      <c r="UNE861" s="71"/>
      <c r="UNF861" s="71"/>
      <c r="UNG861" s="71"/>
      <c r="UNH861" s="72"/>
      <c r="UNI861" s="72"/>
      <c r="UNJ861" s="72"/>
      <c r="UNK861" s="72"/>
      <c r="UNL861" s="72"/>
      <c r="UNM861" s="72"/>
      <c r="UNN861" s="72"/>
      <c r="UNO861" s="72"/>
      <c r="UNP861" s="72"/>
      <c r="UNQ861" s="71"/>
      <c r="UNR861" s="71"/>
      <c r="UNS861" s="71"/>
      <c r="UNT861" s="71"/>
      <c r="UNU861" s="71"/>
      <c r="UNV861" s="71"/>
      <c r="UNW861" s="71"/>
      <c r="UNX861" s="72"/>
      <c r="UNY861" s="72"/>
      <c r="UNZ861" s="72"/>
      <c r="UOA861" s="72"/>
      <c r="UOB861" s="72"/>
      <c r="UOC861" s="72"/>
      <c r="UOD861" s="72"/>
      <c r="UOE861" s="72"/>
      <c r="UOF861" s="72"/>
      <c r="UOG861" s="71"/>
      <c r="UOH861" s="71"/>
      <c r="UOI861" s="71"/>
      <c r="UOJ861" s="71"/>
      <c r="UOK861" s="71"/>
      <c r="UOL861" s="71"/>
      <c r="UOM861" s="71"/>
      <c r="UON861" s="72"/>
      <c r="UOO861" s="72"/>
      <c r="UOP861" s="72"/>
      <c r="UOQ861" s="72"/>
      <c r="UOR861" s="72"/>
      <c r="UOS861" s="72"/>
      <c r="UOT861" s="72"/>
      <c r="UOU861" s="72"/>
      <c r="UOV861" s="72"/>
      <c r="UOW861" s="71"/>
      <c r="UOX861" s="71"/>
      <c r="UOY861" s="71"/>
      <c r="UOZ861" s="71"/>
      <c r="UPA861" s="71"/>
      <c r="UPB861" s="71"/>
      <c r="UPC861" s="71"/>
      <c r="UPD861" s="72"/>
      <c r="UPE861" s="72"/>
      <c r="UPF861" s="72"/>
      <c r="UPG861" s="72"/>
      <c r="UPH861" s="72"/>
      <c r="UPI861" s="72"/>
      <c r="UPJ861" s="72"/>
      <c r="UPK861" s="72"/>
      <c r="UPL861" s="72"/>
      <c r="UPM861" s="71"/>
      <c r="UPN861" s="71"/>
      <c r="UPO861" s="71"/>
      <c r="UPP861" s="71"/>
      <c r="UPQ861" s="71"/>
      <c r="UPR861" s="71"/>
      <c r="UPS861" s="71"/>
      <c r="UPT861" s="72"/>
      <c r="UPU861" s="72"/>
      <c r="UPV861" s="72"/>
      <c r="UPW861" s="72"/>
      <c r="UPX861" s="72"/>
      <c r="UPY861" s="72"/>
      <c r="UPZ861" s="72"/>
      <c r="UQA861" s="72"/>
      <c r="UQB861" s="72"/>
      <c r="UQC861" s="71"/>
      <c r="UQD861" s="71"/>
      <c r="UQE861" s="71"/>
      <c r="UQF861" s="71"/>
      <c r="UQG861" s="71"/>
      <c r="UQH861" s="71"/>
      <c r="UQI861" s="71"/>
      <c r="UQJ861" s="72"/>
      <c r="UQK861" s="72"/>
      <c r="UQL861" s="72"/>
      <c r="UQM861" s="72"/>
      <c r="UQN861" s="72"/>
      <c r="UQO861" s="72"/>
      <c r="UQP861" s="72"/>
      <c r="UQQ861" s="72"/>
      <c r="UQR861" s="72"/>
      <c r="UQS861" s="71"/>
      <c r="UQT861" s="71"/>
      <c r="UQU861" s="71"/>
      <c r="UQV861" s="71"/>
      <c r="UQW861" s="71"/>
      <c r="UQX861" s="71"/>
      <c r="UQY861" s="71"/>
      <c r="UQZ861" s="72"/>
      <c r="URA861" s="72"/>
      <c r="URB861" s="72"/>
      <c r="URC861" s="72"/>
      <c r="URD861" s="72"/>
      <c r="URE861" s="72"/>
      <c r="URF861" s="72"/>
      <c r="URG861" s="72"/>
      <c r="URH861" s="72"/>
      <c r="URI861" s="71"/>
      <c r="URJ861" s="71"/>
      <c r="URK861" s="71"/>
      <c r="URL861" s="71"/>
      <c r="URM861" s="71"/>
      <c r="URN861" s="71"/>
      <c r="URO861" s="71"/>
      <c r="URP861" s="72"/>
      <c r="URQ861" s="72"/>
      <c r="URR861" s="72"/>
      <c r="URS861" s="72"/>
      <c r="URT861" s="72"/>
      <c r="URU861" s="72"/>
      <c r="URV861" s="72"/>
      <c r="URW861" s="72"/>
      <c r="URX861" s="72"/>
      <c r="URY861" s="71"/>
      <c r="URZ861" s="71"/>
      <c r="USA861" s="71"/>
      <c r="USB861" s="71"/>
      <c r="USC861" s="71"/>
      <c r="USD861" s="71"/>
      <c r="USE861" s="71"/>
      <c r="USF861" s="72"/>
      <c r="USG861" s="72"/>
      <c r="USH861" s="72"/>
      <c r="USI861" s="72"/>
      <c r="USJ861" s="72"/>
      <c r="USK861" s="72"/>
      <c r="USL861" s="72"/>
      <c r="USM861" s="72"/>
      <c r="USN861" s="72"/>
      <c r="USO861" s="71"/>
      <c r="USP861" s="71"/>
      <c r="USQ861" s="71"/>
      <c r="USR861" s="71"/>
      <c r="USS861" s="71"/>
      <c r="UST861" s="71"/>
      <c r="USU861" s="71"/>
      <c r="USV861" s="72"/>
      <c r="USW861" s="72"/>
      <c r="USX861" s="72"/>
      <c r="USY861" s="72"/>
      <c r="USZ861" s="72"/>
      <c r="UTA861" s="72"/>
      <c r="UTB861" s="72"/>
      <c r="UTC861" s="72"/>
      <c r="UTD861" s="72"/>
      <c r="UTE861" s="71"/>
      <c r="UTF861" s="71"/>
      <c r="UTG861" s="71"/>
      <c r="UTH861" s="71"/>
      <c r="UTI861" s="71"/>
      <c r="UTJ861" s="71"/>
      <c r="UTK861" s="71"/>
      <c r="UTL861" s="72"/>
      <c r="UTM861" s="72"/>
      <c r="UTN861" s="72"/>
      <c r="UTO861" s="72"/>
      <c r="UTP861" s="72"/>
      <c r="UTQ861" s="72"/>
      <c r="UTR861" s="72"/>
      <c r="UTS861" s="72"/>
      <c r="UTT861" s="72"/>
      <c r="UTU861" s="71"/>
      <c r="UTV861" s="71"/>
      <c r="UTW861" s="71"/>
      <c r="UTX861" s="71"/>
      <c r="UTY861" s="71"/>
      <c r="UTZ861" s="71"/>
      <c r="UUA861" s="71"/>
      <c r="UUB861" s="72"/>
      <c r="UUC861" s="72"/>
      <c r="UUD861" s="72"/>
      <c r="UUE861" s="72"/>
      <c r="UUF861" s="72"/>
      <c r="UUG861" s="72"/>
      <c r="UUH861" s="72"/>
      <c r="UUI861" s="72"/>
      <c r="UUJ861" s="72"/>
      <c r="UUK861" s="71"/>
      <c r="UUL861" s="71"/>
      <c r="UUM861" s="71"/>
      <c r="UUN861" s="71"/>
      <c r="UUO861" s="71"/>
      <c r="UUP861" s="71"/>
      <c r="UUQ861" s="71"/>
      <c r="UUR861" s="72"/>
      <c r="UUS861" s="72"/>
      <c r="UUT861" s="72"/>
      <c r="UUU861" s="72"/>
      <c r="UUV861" s="72"/>
      <c r="UUW861" s="72"/>
      <c r="UUX861" s="72"/>
      <c r="UUY861" s="72"/>
      <c r="UUZ861" s="72"/>
      <c r="UVA861" s="71"/>
      <c r="UVB861" s="71"/>
      <c r="UVC861" s="71"/>
      <c r="UVD861" s="71"/>
      <c r="UVE861" s="71"/>
      <c r="UVF861" s="71"/>
      <c r="UVG861" s="71"/>
      <c r="UVH861" s="72"/>
      <c r="UVI861" s="72"/>
      <c r="UVJ861" s="72"/>
      <c r="UVK861" s="72"/>
      <c r="UVL861" s="72"/>
      <c r="UVM861" s="72"/>
      <c r="UVN861" s="72"/>
      <c r="UVO861" s="72"/>
      <c r="UVP861" s="72"/>
      <c r="UVQ861" s="71"/>
      <c r="UVR861" s="71"/>
      <c r="UVS861" s="71"/>
      <c r="UVT861" s="71"/>
      <c r="UVU861" s="71"/>
      <c r="UVV861" s="71"/>
      <c r="UVW861" s="71"/>
      <c r="UVX861" s="72"/>
      <c r="UVY861" s="72"/>
      <c r="UVZ861" s="72"/>
      <c r="UWA861" s="72"/>
      <c r="UWB861" s="72"/>
      <c r="UWC861" s="72"/>
      <c r="UWD861" s="72"/>
      <c r="UWE861" s="72"/>
      <c r="UWF861" s="72"/>
      <c r="UWG861" s="71"/>
      <c r="UWH861" s="71"/>
      <c r="UWI861" s="71"/>
      <c r="UWJ861" s="71"/>
      <c r="UWK861" s="71"/>
      <c r="UWL861" s="71"/>
      <c r="UWM861" s="71"/>
      <c r="UWN861" s="72"/>
      <c r="UWO861" s="72"/>
      <c r="UWP861" s="72"/>
      <c r="UWQ861" s="72"/>
      <c r="UWR861" s="72"/>
      <c r="UWS861" s="72"/>
      <c r="UWT861" s="72"/>
      <c r="UWU861" s="72"/>
      <c r="UWV861" s="72"/>
      <c r="UWW861" s="71"/>
      <c r="UWX861" s="71"/>
      <c r="UWY861" s="71"/>
      <c r="UWZ861" s="71"/>
      <c r="UXA861" s="71"/>
      <c r="UXB861" s="71"/>
      <c r="UXC861" s="71"/>
      <c r="UXD861" s="72"/>
      <c r="UXE861" s="72"/>
      <c r="UXF861" s="72"/>
      <c r="UXG861" s="72"/>
      <c r="UXH861" s="72"/>
      <c r="UXI861" s="72"/>
      <c r="UXJ861" s="72"/>
      <c r="UXK861" s="72"/>
      <c r="UXL861" s="72"/>
      <c r="UXM861" s="71"/>
      <c r="UXN861" s="71"/>
      <c r="UXO861" s="71"/>
      <c r="UXP861" s="71"/>
      <c r="UXQ861" s="71"/>
      <c r="UXR861" s="71"/>
      <c r="UXS861" s="71"/>
      <c r="UXT861" s="72"/>
      <c r="UXU861" s="72"/>
      <c r="UXV861" s="72"/>
      <c r="UXW861" s="72"/>
      <c r="UXX861" s="72"/>
      <c r="UXY861" s="72"/>
      <c r="UXZ861" s="72"/>
      <c r="UYA861" s="72"/>
      <c r="UYB861" s="72"/>
      <c r="UYC861" s="71"/>
      <c r="UYD861" s="71"/>
      <c r="UYE861" s="71"/>
      <c r="UYF861" s="71"/>
      <c r="UYG861" s="71"/>
      <c r="UYH861" s="71"/>
      <c r="UYI861" s="71"/>
      <c r="UYJ861" s="72"/>
      <c r="UYK861" s="72"/>
      <c r="UYL861" s="72"/>
      <c r="UYM861" s="72"/>
      <c r="UYN861" s="72"/>
      <c r="UYO861" s="72"/>
      <c r="UYP861" s="72"/>
      <c r="UYQ861" s="72"/>
      <c r="UYR861" s="72"/>
      <c r="UYS861" s="71"/>
      <c r="UYT861" s="71"/>
      <c r="UYU861" s="71"/>
      <c r="UYV861" s="71"/>
      <c r="UYW861" s="71"/>
      <c r="UYX861" s="71"/>
      <c r="UYY861" s="71"/>
      <c r="UYZ861" s="72"/>
      <c r="UZA861" s="72"/>
      <c r="UZB861" s="72"/>
      <c r="UZC861" s="72"/>
      <c r="UZD861" s="72"/>
      <c r="UZE861" s="72"/>
      <c r="UZF861" s="72"/>
      <c r="UZG861" s="72"/>
      <c r="UZH861" s="72"/>
      <c r="UZI861" s="71"/>
      <c r="UZJ861" s="71"/>
      <c r="UZK861" s="71"/>
      <c r="UZL861" s="71"/>
      <c r="UZM861" s="71"/>
      <c r="UZN861" s="71"/>
      <c r="UZO861" s="71"/>
      <c r="UZP861" s="72"/>
      <c r="UZQ861" s="72"/>
      <c r="UZR861" s="72"/>
      <c r="UZS861" s="72"/>
      <c r="UZT861" s="72"/>
      <c r="UZU861" s="72"/>
      <c r="UZV861" s="72"/>
      <c r="UZW861" s="72"/>
      <c r="UZX861" s="72"/>
      <c r="UZY861" s="71"/>
      <c r="UZZ861" s="71"/>
      <c r="VAA861" s="71"/>
      <c r="VAB861" s="71"/>
      <c r="VAC861" s="71"/>
      <c r="VAD861" s="71"/>
      <c r="VAE861" s="71"/>
      <c r="VAF861" s="72"/>
      <c r="VAG861" s="72"/>
      <c r="VAH861" s="72"/>
      <c r="VAI861" s="72"/>
      <c r="VAJ861" s="72"/>
      <c r="VAK861" s="72"/>
      <c r="VAL861" s="72"/>
      <c r="VAM861" s="72"/>
      <c r="VAN861" s="72"/>
      <c r="VAO861" s="71"/>
      <c r="VAP861" s="71"/>
      <c r="VAQ861" s="71"/>
      <c r="VAR861" s="71"/>
      <c r="VAS861" s="71"/>
      <c r="VAT861" s="71"/>
      <c r="VAU861" s="71"/>
      <c r="VAV861" s="72"/>
      <c r="VAW861" s="72"/>
      <c r="VAX861" s="72"/>
      <c r="VAY861" s="72"/>
      <c r="VAZ861" s="72"/>
      <c r="VBA861" s="72"/>
      <c r="VBB861" s="72"/>
      <c r="VBC861" s="72"/>
      <c r="VBD861" s="72"/>
      <c r="VBE861" s="71"/>
      <c r="VBF861" s="71"/>
      <c r="VBG861" s="71"/>
      <c r="VBH861" s="71"/>
      <c r="VBI861" s="71"/>
      <c r="VBJ861" s="71"/>
      <c r="VBK861" s="71"/>
      <c r="VBL861" s="72"/>
      <c r="VBM861" s="72"/>
      <c r="VBN861" s="72"/>
      <c r="VBO861" s="72"/>
      <c r="VBP861" s="72"/>
      <c r="VBQ861" s="72"/>
      <c r="VBR861" s="72"/>
      <c r="VBS861" s="72"/>
      <c r="VBT861" s="72"/>
      <c r="VBU861" s="71"/>
      <c r="VBV861" s="71"/>
      <c r="VBW861" s="71"/>
      <c r="VBX861" s="71"/>
      <c r="VBY861" s="71"/>
      <c r="VBZ861" s="71"/>
      <c r="VCA861" s="71"/>
      <c r="VCB861" s="72"/>
      <c r="VCC861" s="72"/>
      <c r="VCD861" s="72"/>
      <c r="VCE861" s="72"/>
      <c r="VCF861" s="72"/>
      <c r="VCG861" s="72"/>
      <c r="VCH861" s="72"/>
      <c r="VCI861" s="72"/>
      <c r="VCJ861" s="72"/>
      <c r="VCK861" s="71"/>
      <c r="VCL861" s="71"/>
      <c r="VCM861" s="71"/>
      <c r="VCN861" s="71"/>
      <c r="VCO861" s="71"/>
      <c r="VCP861" s="71"/>
      <c r="VCQ861" s="71"/>
      <c r="VCR861" s="72"/>
      <c r="VCS861" s="72"/>
      <c r="VCT861" s="72"/>
      <c r="VCU861" s="72"/>
      <c r="VCV861" s="72"/>
      <c r="VCW861" s="72"/>
      <c r="VCX861" s="72"/>
      <c r="VCY861" s="72"/>
      <c r="VCZ861" s="72"/>
      <c r="VDA861" s="71"/>
      <c r="VDB861" s="71"/>
      <c r="VDC861" s="71"/>
      <c r="VDD861" s="71"/>
      <c r="VDE861" s="71"/>
      <c r="VDF861" s="71"/>
      <c r="VDG861" s="71"/>
      <c r="VDH861" s="72"/>
      <c r="VDI861" s="72"/>
      <c r="VDJ861" s="72"/>
      <c r="VDK861" s="72"/>
      <c r="VDL861" s="72"/>
      <c r="VDM861" s="72"/>
      <c r="VDN861" s="72"/>
      <c r="VDO861" s="72"/>
      <c r="VDP861" s="72"/>
      <c r="VDQ861" s="71"/>
      <c r="VDR861" s="71"/>
      <c r="VDS861" s="71"/>
      <c r="VDT861" s="71"/>
      <c r="VDU861" s="71"/>
      <c r="VDV861" s="71"/>
      <c r="VDW861" s="71"/>
      <c r="VDX861" s="72"/>
      <c r="VDY861" s="72"/>
      <c r="VDZ861" s="72"/>
      <c r="VEA861" s="72"/>
      <c r="VEB861" s="72"/>
      <c r="VEC861" s="72"/>
      <c r="VED861" s="72"/>
      <c r="VEE861" s="72"/>
      <c r="VEF861" s="72"/>
      <c r="VEG861" s="71"/>
      <c r="VEH861" s="71"/>
      <c r="VEI861" s="71"/>
      <c r="VEJ861" s="71"/>
      <c r="VEK861" s="71"/>
      <c r="VEL861" s="71"/>
      <c r="VEM861" s="71"/>
      <c r="VEN861" s="72"/>
      <c r="VEO861" s="72"/>
      <c r="VEP861" s="72"/>
      <c r="VEQ861" s="72"/>
      <c r="VER861" s="72"/>
      <c r="VES861" s="72"/>
      <c r="VET861" s="72"/>
      <c r="VEU861" s="72"/>
      <c r="VEV861" s="72"/>
      <c r="VEW861" s="71"/>
      <c r="VEX861" s="71"/>
      <c r="VEY861" s="71"/>
      <c r="VEZ861" s="71"/>
      <c r="VFA861" s="71"/>
      <c r="VFB861" s="71"/>
      <c r="VFC861" s="71"/>
      <c r="VFD861" s="72"/>
      <c r="VFE861" s="72"/>
      <c r="VFF861" s="72"/>
      <c r="VFG861" s="72"/>
      <c r="VFH861" s="72"/>
      <c r="VFI861" s="72"/>
      <c r="VFJ861" s="72"/>
      <c r="VFK861" s="72"/>
      <c r="VFL861" s="72"/>
      <c r="VFM861" s="71"/>
      <c r="VFN861" s="71"/>
      <c r="VFO861" s="71"/>
      <c r="VFP861" s="71"/>
      <c r="VFQ861" s="71"/>
      <c r="VFR861" s="71"/>
      <c r="VFS861" s="71"/>
      <c r="VFT861" s="72"/>
      <c r="VFU861" s="72"/>
      <c r="VFV861" s="72"/>
      <c r="VFW861" s="72"/>
      <c r="VFX861" s="72"/>
      <c r="VFY861" s="72"/>
      <c r="VFZ861" s="72"/>
      <c r="VGA861" s="72"/>
      <c r="VGB861" s="72"/>
      <c r="VGC861" s="71"/>
      <c r="VGD861" s="71"/>
      <c r="VGE861" s="71"/>
      <c r="VGF861" s="71"/>
      <c r="VGG861" s="71"/>
      <c r="VGH861" s="71"/>
      <c r="VGI861" s="71"/>
      <c r="VGJ861" s="72"/>
      <c r="VGK861" s="72"/>
      <c r="VGL861" s="72"/>
      <c r="VGM861" s="72"/>
      <c r="VGN861" s="72"/>
      <c r="VGO861" s="72"/>
      <c r="VGP861" s="72"/>
      <c r="VGQ861" s="72"/>
      <c r="VGR861" s="72"/>
      <c r="VGS861" s="71"/>
      <c r="VGT861" s="71"/>
      <c r="VGU861" s="71"/>
      <c r="VGV861" s="71"/>
      <c r="VGW861" s="71"/>
      <c r="VGX861" s="71"/>
      <c r="VGY861" s="71"/>
      <c r="VGZ861" s="72"/>
      <c r="VHA861" s="72"/>
      <c r="VHB861" s="72"/>
      <c r="VHC861" s="72"/>
      <c r="VHD861" s="72"/>
      <c r="VHE861" s="72"/>
      <c r="VHF861" s="72"/>
      <c r="VHG861" s="72"/>
      <c r="VHH861" s="72"/>
      <c r="VHI861" s="71"/>
      <c r="VHJ861" s="71"/>
      <c r="VHK861" s="71"/>
      <c r="VHL861" s="71"/>
      <c r="VHM861" s="71"/>
      <c r="VHN861" s="71"/>
      <c r="VHO861" s="71"/>
      <c r="VHP861" s="72"/>
      <c r="VHQ861" s="72"/>
      <c r="VHR861" s="72"/>
      <c r="VHS861" s="72"/>
      <c r="VHT861" s="72"/>
      <c r="VHU861" s="72"/>
      <c r="VHV861" s="72"/>
      <c r="VHW861" s="72"/>
      <c r="VHX861" s="72"/>
      <c r="VHY861" s="71"/>
      <c r="VHZ861" s="71"/>
      <c r="VIA861" s="71"/>
      <c r="VIB861" s="71"/>
      <c r="VIC861" s="71"/>
      <c r="VID861" s="71"/>
      <c r="VIE861" s="71"/>
      <c r="VIF861" s="72"/>
      <c r="VIG861" s="72"/>
      <c r="VIH861" s="72"/>
      <c r="VII861" s="72"/>
      <c r="VIJ861" s="72"/>
      <c r="VIK861" s="72"/>
      <c r="VIL861" s="72"/>
      <c r="VIM861" s="72"/>
      <c r="VIN861" s="72"/>
      <c r="VIO861" s="71"/>
      <c r="VIP861" s="71"/>
      <c r="VIQ861" s="71"/>
      <c r="VIR861" s="71"/>
      <c r="VIS861" s="71"/>
      <c r="VIT861" s="71"/>
      <c r="VIU861" s="71"/>
      <c r="VIV861" s="72"/>
      <c r="VIW861" s="72"/>
      <c r="VIX861" s="72"/>
      <c r="VIY861" s="72"/>
      <c r="VIZ861" s="72"/>
      <c r="VJA861" s="72"/>
      <c r="VJB861" s="72"/>
      <c r="VJC861" s="72"/>
      <c r="VJD861" s="72"/>
      <c r="VJE861" s="71"/>
      <c r="VJF861" s="71"/>
      <c r="VJG861" s="71"/>
      <c r="VJH861" s="71"/>
      <c r="VJI861" s="71"/>
      <c r="VJJ861" s="71"/>
      <c r="VJK861" s="71"/>
      <c r="VJL861" s="72"/>
      <c r="VJM861" s="72"/>
      <c r="VJN861" s="72"/>
      <c r="VJO861" s="72"/>
      <c r="VJP861" s="72"/>
      <c r="VJQ861" s="72"/>
      <c r="VJR861" s="72"/>
      <c r="VJS861" s="72"/>
      <c r="VJT861" s="72"/>
      <c r="VJU861" s="71"/>
      <c r="VJV861" s="71"/>
      <c r="VJW861" s="71"/>
      <c r="VJX861" s="71"/>
      <c r="VJY861" s="71"/>
      <c r="VJZ861" s="71"/>
      <c r="VKA861" s="71"/>
      <c r="VKB861" s="72"/>
      <c r="VKC861" s="72"/>
      <c r="VKD861" s="72"/>
      <c r="VKE861" s="72"/>
      <c r="VKF861" s="72"/>
      <c r="VKG861" s="72"/>
      <c r="VKH861" s="72"/>
      <c r="VKI861" s="72"/>
      <c r="VKJ861" s="72"/>
      <c r="VKK861" s="71"/>
      <c r="VKL861" s="71"/>
      <c r="VKM861" s="71"/>
      <c r="VKN861" s="71"/>
      <c r="VKO861" s="71"/>
      <c r="VKP861" s="71"/>
      <c r="VKQ861" s="71"/>
      <c r="VKR861" s="72"/>
      <c r="VKS861" s="72"/>
      <c r="VKT861" s="72"/>
      <c r="VKU861" s="72"/>
      <c r="VKV861" s="72"/>
      <c r="VKW861" s="72"/>
      <c r="VKX861" s="72"/>
      <c r="VKY861" s="72"/>
      <c r="VKZ861" s="72"/>
      <c r="VLA861" s="71"/>
      <c r="VLB861" s="71"/>
      <c r="VLC861" s="71"/>
      <c r="VLD861" s="71"/>
      <c r="VLE861" s="71"/>
      <c r="VLF861" s="71"/>
      <c r="VLG861" s="71"/>
      <c r="VLH861" s="72"/>
      <c r="VLI861" s="72"/>
      <c r="VLJ861" s="72"/>
      <c r="VLK861" s="72"/>
      <c r="VLL861" s="72"/>
      <c r="VLM861" s="72"/>
      <c r="VLN861" s="72"/>
      <c r="VLO861" s="72"/>
      <c r="VLP861" s="72"/>
      <c r="VLQ861" s="71"/>
      <c r="VLR861" s="71"/>
      <c r="VLS861" s="71"/>
      <c r="VLT861" s="71"/>
      <c r="VLU861" s="71"/>
      <c r="VLV861" s="71"/>
      <c r="VLW861" s="71"/>
      <c r="VLX861" s="72"/>
      <c r="VLY861" s="72"/>
      <c r="VLZ861" s="72"/>
      <c r="VMA861" s="72"/>
      <c r="VMB861" s="72"/>
      <c r="VMC861" s="72"/>
      <c r="VMD861" s="72"/>
      <c r="VME861" s="72"/>
      <c r="VMF861" s="72"/>
      <c r="VMG861" s="71"/>
      <c r="VMH861" s="71"/>
      <c r="VMI861" s="71"/>
      <c r="VMJ861" s="71"/>
      <c r="VMK861" s="71"/>
      <c r="VML861" s="71"/>
      <c r="VMM861" s="71"/>
      <c r="VMN861" s="72"/>
      <c r="VMO861" s="72"/>
      <c r="VMP861" s="72"/>
      <c r="VMQ861" s="72"/>
      <c r="VMR861" s="72"/>
      <c r="VMS861" s="72"/>
      <c r="VMT861" s="72"/>
      <c r="VMU861" s="72"/>
      <c r="VMV861" s="72"/>
      <c r="VMW861" s="71"/>
      <c r="VMX861" s="71"/>
      <c r="VMY861" s="71"/>
      <c r="VMZ861" s="71"/>
      <c r="VNA861" s="71"/>
      <c r="VNB861" s="71"/>
      <c r="VNC861" s="71"/>
      <c r="VND861" s="72"/>
      <c r="VNE861" s="72"/>
      <c r="VNF861" s="72"/>
      <c r="VNG861" s="72"/>
      <c r="VNH861" s="72"/>
      <c r="VNI861" s="72"/>
      <c r="VNJ861" s="72"/>
      <c r="VNK861" s="72"/>
      <c r="VNL861" s="72"/>
      <c r="VNM861" s="71"/>
      <c r="VNN861" s="71"/>
      <c r="VNO861" s="71"/>
      <c r="VNP861" s="71"/>
      <c r="VNQ861" s="71"/>
      <c r="VNR861" s="71"/>
      <c r="VNS861" s="71"/>
      <c r="VNT861" s="72"/>
      <c r="VNU861" s="72"/>
      <c r="VNV861" s="72"/>
      <c r="VNW861" s="72"/>
      <c r="VNX861" s="72"/>
      <c r="VNY861" s="72"/>
      <c r="VNZ861" s="72"/>
      <c r="VOA861" s="72"/>
      <c r="VOB861" s="72"/>
      <c r="VOC861" s="71"/>
      <c r="VOD861" s="71"/>
      <c r="VOE861" s="71"/>
      <c r="VOF861" s="71"/>
      <c r="VOG861" s="71"/>
      <c r="VOH861" s="71"/>
      <c r="VOI861" s="71"/>
      <c r="VOJ861" s="72"/>
      <c r="VOK861" s="72"/>
      <c r="VOL861" s="72"/>
      <c r="VOM861" s="72"/>
      <c r="VON861" s="72"/>
      <c r="VOO861" s="72"/>
      <c r="VOP861" s="72"/>
      <c r="VOQ861" s="72"/>
      <c r="VOR861" s="72"/>
      <c r="VOS861" s="71"/>
      <c r="VOT861" s="71"/>
      <c r="VOU861" s="71"/>
      <c r="VOV861" s="71"/>
      <c r="VOW861" s="71"/>
      <c r="VOX861" s="71"/>
      <c r="VOY861" s="71"/>
      <c r="VOZ861" s="72"/>
      <c r="VPA861" s="72"/>
      <c r="VPB861" s="72"/>
      <c r="VPC861" s="72"/>
      <c r="VPD861" s="72"/>
      <c r="VPE861" s="72"/>
      <c r="VPF861" s="72"/>
      <c r="VPG861" s="72"/>
      <c r="VPH861" s="72"/>
      <c r="VPI861" s="71"/>
      <c r="VPJ861" s="71"/>
      <c r="VPK861" s="71"/>
      <c r="VPL861" s="71"/>
      <c r="VPM861" s="71"/>
      <c r="VPN861" s="71"/>
      <c r="VPO861" s="71"/>
      <c r="VPP861" s="72"/>
      <c r="VPQ861" s="72"/>
      <c r="VPR861" s="72"/>
      <c r="VPS861" s="72"/>
      <c r="VPT861" s="72"/>
      <c r="VPU861" s="72"/>
      <c r="VPV861" s="72"/>
      <c r="VPW861" s="72"/>
      <c r="VPX861" s="72"/>
      <c r="VPY861" s="71"/>
      <c r="VPZ861" s="71"/>
      <c r="VQA861" s="71"/>
      <c r="VQB861" s="71"/>
      <c r="VQC861" s="71"/>
      <c r="VQD861" s="71"/>
      <c r="VQE861" s="71"/>
      <c r="VQF861" s="72"/>
      <c r="VQG861" s="72"/>
      <c r="VQH861" s="72"/>
      <c r="VQI861" s="72"/>
      <c r="VQJ861" s="72"/>
      <c r="VQK861" s="72"/>
      <c r="VQL861" s="72"/>
      <c r="VQM861" s="72"/>
      <c r="VQN861" s="72"/>
      <c r="VQO861" s="71"/>
      <c r="VQP861" s="71"/>
      <c r="VQQ861" s="71"/>
      <c r="VQR861" s="71"/>
      <c r="VQS861" s="71"/>
      <c r="VQT861" s="71"/>
      <c r="VQU861" s="71"/>
      <c r="VQV861" s="72"/>
      <c r="VQW861" s="72"/>
      <c r="VQX861" s="72"/>
      <c r="VQY861" s="72"/>
      <c r="VQZ861" s="72"/>
      <c r="VRA861" s="72"/>
      <c r="VRB861" s="72"/>
      <c r="VRC861" s="72"/>
      <c r="VRD861" s="72"/>
      <c r="VRE861" s="71"/>
      <c r="VRF861" s="71"/>
      <c r="VRG861" s="71"/>
      <c r="VRH861" s="71"/>
      <c r="VRI861" s="71"/>
      <c r="VRJ861" s="71"/>
      <c r="VRK861" s="71"/>
      <c r="VRL861" s="72"/>
      <c r="VRM861" s="72"/>
      <c r="VRN861" s="72"/>
      <c r="VRO861" s="72"/>
      <c r="VRP861" s="72"/>
      <c r="VRQ861" s="72"/>
      <c r="VRR861" s="72"/>
      <c r="VRS861" s="72"/>
      <c r="VRT861" s="72"/>
      <c r="VRU861" s="71"/>
      <c r="VRV861" s="71"/>
      <c r="VRW861" s="71"/>
      <c r="VRX861" s="71"/>
      <c r="VRY861" s="71"/>
      <c r="VRZ861" s="71"/>
      <c r="VSA861" s="71"/>
      <c r="VSB861" s="72"/>
      <c r="VSC861" s="72"/>
      <c r="VSD861" s="72"/>
      <c r="VSE861" s="72"/>
      <c r="VSF861" s="72"/>
      <c r="VSG861" s="72"/>
      <c r="VSH861" s="72"/>
      <c r="VSI861" s="72"/>
      <c r="VSJ861" s="72"/>
      <c r="VSK861" s="71"/>
      <c r="VSL861" s="71"/>
      <c r="VSM861" s="71"/>
      <c r="VSN861" s="71"/>
      <c r="VSO861" s="71"/>
      <c r="VSP861" s="71"/>
      <c r="VSQ861" s="71"/>
      <c r="VSR861" s="72"/>
      <c r="VSS861" s="72"/>
      <c r="VST861" s="72"/>
      <c r="VSU861" s="72"/>
      <c r="VSV861" s="72"/>
      <c r="VSW861" s="72"/>
      <c r="VSX861" s="72"/>
      <c r="VSY861" s="72"/>
      <c r="VSZ861" s="72"/>
      <c r="VTA861" s="71"/>
      <c r="VTB861" s="71"/>
      <c r="VTC861" s="71"/>
      <c r="VTD861" s="71"/>
      <c r="VTE861" s="71"/>
      <c r="VTF861" s="71"/>
      <c r="VTG861" s="71"/>
      <c r="VTH861" s="72"/>
      <c r="VTI861" s="72"/>
      <c r="VTJ861" s="72"/>
      <c r="VTK861" s="72"/>
      <c r="VTL861" s="72"/>
      <c r="VTM861" s="72"/>
      <c r="VTN861" s="72"/>
      <c r="VTO861" s="72"/>
      <c r="VTP861" s="72"/>
      <c r="VTQ861" s="71"/>
      <c r="VTR861" s="71"/>
      <c r="VTS861" s="71"/>
      <c r="VTT861" s="71"/>
      <c r="VTU861" s="71"/>
      <c r="VTV861" s="71"/>
      <c r="VTW861" s="71"/>
      <c r="VTX861" s="72"/>
      <c r="VTY861" s="72"/>
      <c r="VTZ861" s="72"/>
      <c r="VUA861" s="72"/>
      <c r="VUB861" s="72"/>
      <c r="VUC861" s="72"/>
      <c r="VUD861" s="72"/>
      <c r="VUE861" s="72"/>
      <c r="VUF861" s="72"/>
      <c r="VUG861" s="71"/>
      <c r="VUH861" s="71"/>
      <c r="VUI861" s="71"/>
      <c r="VUJ861" s="71"/>
      <c r="VUK861" s="71"/>
      <c r="VUL861" s="71"/>
      <c r="VUM861" s="71"/>
      <c r="VUN861" s="72"/>
      <c r="VUO861" s="72"/>
      <c r="VUP861" s="72"/>
      <c r="VUQ861" s="72"/>
      <c r="VUR861" s="72"/>
      <c r="VUS861" s="72"/>
      <c r="VUT861" s="72"/>
      <c r="VUU861" s="72"/>
      <c r="VUV861" s="72"/>
      <c r="VUW861" s="71"/>
      <c r="VUX861" s="71"/>
      <c r="VUY861" s="71"/>
      <c r="VUZ861" s="71"/>
      <c r="VVA861" s="71"/>
      <c r="VVB861" s="71"/>
      <c r="VVC861" s="71"/>
      <c r="VVD861" s="72"/>
      <c r="VVE861" s="72"/>
      <c r="VVF861" s="72"/>
      <c r="VVG861" s="72"/>
      <c r="VVH861" s="72"/>
      <c r="VVI861" s="72"/>
      <c r="VVJ861" s="72"/>
      <c r="VVK861" s="72"/>
      <c r="VVL861" s="72"/>
      <c r="VVM861" s="71"/>
      <c r="VVN861" s="71"/>
      <c r="VVO861" s="71"/>
      <c r="VVP861" s="71"/>
      <c r="VVQ861" s="71"/>
      <c r="VVR861" s="71"/>
      <c r="VVS861" s="71"/>
      <c r="VVT861" s="72"/>
      <c r="VVU861" s="72"/>
      <c r="VVV861" s="72"/>
      <c r="VVW861" s="72"/>
      <c r="VVX861" s="72"/>
      <c r="VVY861" s="72"/>
      <c r="VVZ861" s="72"/>
      <c r="VWA861" s="72"/>
      <c r="VWB861" s="72"/>
      <c r="VWC861" s="71"/>
      <c r="VWD861" s="71"/>
      <c r="VWE861" s="71"/>
      <c r="VWF861" s="71"/>
      <c r="VWG861" s="71"/>
      <c r="VWH861" s="71"/>
      <c r="VWI861" s="71"/>
      <c r="VWJ861" s="72"/>
      <c r="VWK861" s="72"/>
      <c r="VWL861" s="72"/>
      <c r="VWM861" s="72"/>
      <c r="VWN861" s="72"/>
      <c r="VWO861" s="72"/>
      <c r="VWP861" s="72"/>
      <c r="VWQ861" s="72"/>
      <c r="VWR861" s="72"/>
      <c r="VWS861" s="71"/>
      <c r="VWT861" s="71"/>
      <c r="VWU861" s="71"/>
      <c r="VWV861" s="71"/>
      <c r="VWW861" s="71"/>
      <c r="VWX861" s="71"/>
      <c r="VWY861" s="71"/>
      <c r="VWZ861" s="72"/>
      <c r="VXA861" s="72"/>
      <c r="VXB861" s="72"/>
      <c r="VXC861" s="72"/>
      <c r="VXD861" s="72"/>
      <c r="VXE861" s="72"/>
      <c r="VXF861" s="72"/>
      <c r="VXG861" s="72"/>
      <c r="VXH861" s="72"/>
      <c r="VXI861" s="71"/>
      <c r="VXJ861" s="71"/>
      <c r="VXK861" s="71"/>
      <c r="VXL861" s="71"/>
      <c r="VXM861" s="71"/>
      <c r="VXN861" s="71"/>
      <c r="VXO861" s="71"/>
      <c r="VXP861" s="72"/>
      <c r="VXQ861" s="72"/>
      <c r="VXR861" s="72"/>
      <c r="VXS861" s="72"/>
      <c r="VXT861" s="72"/>
      <c r="VXU861" s="72"/>
      <c r="VXV861" s="72"/>
      <c r="VXW861" s="72"/>
      <c r="VXX861" s="72"/>
      <c r="VXY861" s="71"/>
      <c r="VXZ861" s="71"/>
      <c r="VYA861" s="71"/>
      <c r="VYB861" s="71"/>
      <c r="VYC861" s="71"/>
      <c r="VYD861" s="71"/>
      <c r="VYE861" s="71"/>
      <c r="VYF861" s="72"/>
      <c r="VYG861" s="72"/>
      <c r="VYH861" s="72"/>
      <c r="VYI861" s="72"/>
      <c r="VYJ861" s="72"/>
      <c r="VYK861" s="72"/>
      <c r="VYL861" s="72"/>
      <c r="VYM861" s="72"/>
      <c r="VYN861" s="72"/>
      <c r="VYO861" s="71"/>
      <c r="VYP861" s="71"/>
      <c r="VYQ861" s="71"/>
      <c r="VYR861" s="71"/>
      <c r="VYS861" s="71"/>
      <c r="VYT861" s="71"/>
      <c r="VYU861" s="71"/>
      <c r="VYV861" s="72"/>
      <c r="VYW861" s="72"/>
      <c r="VYX861" s="72"/>
      <c r="VYY861" s="72"/>
      <c r="VYZ861" s="72"/>
      <c r="VZA861" s="72"/>
      <c r="VZB861" s="72"/>
      <c r="VZC861" s="72"/>
      <c r="VZD861" s="72"/>
      <c r="VZE861" s="71"/>
      <c r="VZF861" s="71"/>
      <c r="VZG861" s="71"/>
      <c r="VZH861" s="71"/>
      <c r="VZI861" s="71"/>
      <c r="VZJ861" s="71"/>
      <c r="VZK861" s="71"/>
      <c r="VZL861" s="72"/>
      <c r="VZM861" s="72"/>
      <c r="VZN861" s="72"/>
      <c r="VZO861" s="72"/>
      <c r="VZP861" s="72"/>
      <c r="VZQ861" s="72"/>
      <c r="VZR861" s="72"/>
      <c r="VZS861" s="72"/>
      <c r="VZT861" s="72"/>
      <c r="VZU861" s="71"/>
      <c r="VZV861" s="71"/>
      <c r="VZW861" s="71"/>
      <c r="VZX861" s="71"/>
      <c r="VZY861" s="71"/>
      <c r="VZZ861" s="71"/>
      <c r="WAA861" s="71"/>
      <c r="WAB861" s="72"/>
      <c r="WAC861" s="72"/>
      <c r="WAD861" s="72"/>
      <c r="WAE861" s="72"/>
      <c r="WAF861" s="72"/>
      <c r="WAG861" s="72"/>
      <c r="WAH861" s="72"/>
      <c r="WAI861" s="72"/>
      <c r="WAJ861" s="72"/>
      <c r="WAK861" s="71"/>
      <c r="WAL861" s="71"/>
      <c r="WAM861" s="71"/>
      <c r="WAN861" s="71"/>
      <c r="WAO861" s="71"/>
      <c r="WAP861" s="71"/>
      <c r="WAQ861" s="71"/>
      <c r="WAR861" s="72"/>
      <c r="WAS861" s="72"/>
      <c r="WAT861" s="72"/>
      <c r="WAU861" s="72"/>
      <c r="WAV861" s="72"/>
      <c r="WAW861" s="72"/>
      <c r="WAX861" s="72"/>
      <c r="WAY861" s="72"/>
      <c r="WAZ861" s="72"/>
      <c r="WBA861" s="71"/>
      <c r="WBB861" s="71"/>
      <c r="WBC861" s="71"/>
      <c r="WBD861" s="71"/>
      <c r="WBE861" s="71"/>
      <c r="WBF861" s="71"/>
      <c r="WBG861" s="71"/>
      <c r="WBH861" s="72"/>
      <c r="WBI861" s="72"/>
      <c r="WBJ861" s="72"/>
      <c r="WBK861" s="72"/>
      <c r="WBL861" s="72"/>
      <c r="WBM861" s="72"/>
      <c r="WBN861" s="72"/>
      <c r="WBO861" s="72"/>
      <c r="WBP861" s="72"/>
      <c r="WBQ861" s="71"/>
      <c r="WBR861" s="71"/>
      <c r="WBS861" s="71"/>
      <c r="WBT861" s="71"/>
      <c r="WBU861" s="71"/>
      <c r="WBV861" s="71"/>
      <c r="WBW861" s="71"/>
      <c r="WBX861" s="72"/>
      <c r="WBY861" s="72"/>
      <c r="WBZ861" s="72"/>
      <c r="WCA861" s="72"/>
      <c r="WCB861" s="72"/>
      <c r="WCC861" s="72"/>
      <c r="WCD861" s="72"/>
      <c r="WCE861" s="72"/>
      <c r="WCF861" s="72"/>
      <c r="WCG861" s="71"/>
      <c r="WCH861" s="71"/>
      <c r="WCI861" s="71"/>
      <c r="WCJ861" s="71"/>
      <c r="WCK861" s="71"/>
      <c r="WCL861" s="71"/>
      <c r="WCM861" s="71"/>
      <c r="WCN861" s="72"/>
      <c r="WCO861" s="72"/>
      <c r="WCP861" s="72"/>
      <c r="WCQ861" s="72"/>
      <c r="WCR861" s="72"/>
      <c r="WCS861" s="72"/>
      <c r="WCT861" s="72"/>
      <c r="WCU861" s="72"/>
      <c r="WCV861" s="72"/>
      <c r="WCW861" s="71"/>
      <c r="WCX861" s="71"/>
      <c r="WCY861" s="71"/>
      <c r="WCZ861" s="71"/>
      <c r="WDA861" s="71"/>
      <c r="WDB861" s="71"/>
      <c r="WDC861" s="71"/>
      <c r="WDD861" s="72"/>
      <c r="WDE861" s="72"/>
      <c r="WDF861" s="72"/>
      <c r="WDG861" s="72"/>
      <c r="WDH861" s="72"/>
      <c r="WDI861" s="72"/>
      <c r="WDJ861" s="72"/>
      <c r="WDK861" s="72"/>
      <c r="WDL861" s="72"/>
      <c r="WDM861" s="71"/>
      <c r="WDN861" s="71"/>
      <c r="WDO861" s="71"/>
      <c r="WDP861" s="71"/>
      <c r="WDQ861" s="71"/>
      <c r="WDR861" s="71"/>
      <c r="WDS861" s="71"/>
      <c r="WDT861" s="72"/>
      <c r="WDU861" s="72"/>
      <c r="WDV861" s="72"/>
      <c r="WDW861" s="72"/>
      <c r="WDX861" s="72"/>
      <c r="WDY861" s="72"/>
      <c r="WDZ861" s="72"/>
      <c r="WEA861" s="72"/>
      <c r="WEB861" s="72"/>
      <c r="WEC861" s="71"/>
      <c r="WED861" s="71"/>
      <c r="WEE861" s="71"/>
      <c r="WEF861" s="71"/>
      <c r="WEG861" s="71"/>
      <c r="WEH861" s="71"/>
      <c r="WEI861" s="71"/>
      <c r="WEJ861" s="72"/>
      <c r="WEK861" s="72"/>
      <c r="WEL861" s="72"/>
      <c r="WEM861" s="72"/>
      <c r="WEN861" s="72"/>
      <c r="WEO861" s="72"/>
      <c r="WEP861" s="72"/>
      <c r="WEQ861" s="72"/>
      <c r="WER861" s="72"/>
      <c r="WES861" s="71"/>
      <c r="WET861" s="71"/>
      <c r="WEU861" s="71"/>
      <c r="WEV861" s="71"/>
      <c r="WEW861" s="71"/>
      <c r="WEX861" s="71"/>
      <c r="WEY861" s="71"/>
      <c r="WEZ861" s="72"/>
      <c r="WFA861" s="72"/>
      <c r="WFB861" s="72"/>
      <c r="WFC861" s="72"/>
      <c r="WFD861" s="72"/>
      <c r="WFE861" s="72"/>
      <c r="WFF861" s="72"/>
      <c r="WFG861" s="72"/>
      <c r="WFH861" s="72"/>
      <c r="WFI861" s="71"/>
      <c r="WFJ861" s="71"/>
      <c r="WFK861" s="71"/>
      <c r="WFL861" s="71"/>
      <c r="WFM861" s="71"/>
      <c r="WFN861" s="71"/>
      <c r="WFO861" s="71"/>
      <c r="WFP861" s="72"/>
      <c r="WFQ861" s="72"/>
      <c r="WFR861" s="72"/>
      <c r="WFS861" s="72"/>
      <c r="WFT861" s="72"/>
      <c r="WFU861" s="72"/>
      <c r="WFV861" s="72"/>
      <c r="WFW861" s="72"/>
      <c r="WFX861" s="72"/>
      <c r="WFY861" s="71"/>
      <c r="WFZ861" s="71"/>
      <c r="WGA861" s="71"/>
      <c r="WGB861" s="71"/>
      <c r="WGC861" s="71"/>
      <c r="WGD861" s="71"/>
      <c r="WGE861" s="71"/>
      <c r="WGF861" s="72"/>
      <c r="WGG861" s="72"/>
      <c r="WGH861" s="72"/>
      <c r="WGI861" s="72"/>
      <c r="WGJ861" s="72"/>
      <c r="WGK861" s="72"/>
      <c r="WGL861" s="72"/>
      <c r="WGM861" s="72"/>
      <c r="WGN861" s="72"/>
      <c r="WGO861" s="71"/>
      <c r="WGP861" s="71"/>
      <c r="WGQ861" s="71"/>
      <c r="WGR861" s="71"/>
      <c r="WGS861" s="71"/>
      <c r="WGT861" s="71"/>
      <c r="WGU861" s="71"/>
      <c r="WGV861" s="72"/>
      <c r="WGW861" s="72"/>
      <c r="WGX861" s="72"/>
      <c r="WGY861" s="72"/>
      <c r="WGZ861" s="72"/>
      <c r="WHA861" s="72"/>
      <c r="WHB861" s="72"/>
      <c r="WHC861" s="72"/>
      <c r="WHD861" s="72"/>
      <c r="WHE861" s="71"/>
      <c r="WHF861" s="71"/>
      <c r="WHG861" s="71"/>
      <c r="WHH861" s="71"/>
      <c r="WHI861" s="71"/>
      <c r="WHJ861" s="71"/>
      <c r="WHK861" s="71"/>
      <c r="WHL861" s="72"/>
      <c r="WHM861" s="72"/>
      <c r="WHN861" s="72"/>
      <c r="WHO861" s="72"/>
      <c r="WHP861" s="72"/>
      <c r="WHQ861" s="72"/>
      <c r="WHR861" s="72"/>
      <c r="WHS861" s="72"/>
      <c r="WHT861" s="72"/>
      <c r="WHU861" s="71"/>
      <c r="WHV861" s="71"/>
      <c r="WHW861" s="71"/>
      <c r="WHX861" s="71"/>
      <c r="WHY861" s="71"/>
      <c r="WHZ861" s="71"/>
      <c r="WIA861" s="71"/>
      <c r="WIB861" s="72"/>
      <c r="WIC861" s="72"/>
      <c r="WID861" s="72"/>
      <c r="WIE861" s="72"/>
      <c r="WIF861" s="72"/>
      <c r="WIG861" s="72"/>
      <c r="WIH861" s="72"/>
      <c r="WII861" s="72"/>
      <c r="WIJ861" s="72"/>
      <c r="WIK861" s="71"/>
      <c r="WIL861" s="71"/>
      <c r="WIM861" s="71"/>
      <c r="WIN861" s="71"/>
      <c r="WIO861" s="71"/>
      <c r="WIP861" s="71"/>
      <c r="WIQ861" s="71"/>
      <c r="WIR861" s="72"/>
      <c r="WIS861" s="72"/>
      <c r="WIT861" s="72"/>
      <c r="WIU861" s="72"/>
      <c r="WIV861" s="72"/>
      <c r="WIW861" s="72"/>
      <c r="WIX861" s="72"/>
      <c r="WIY861" s="72"/>
      <c r="WIZ861" s="72"/>
      <c r="WJA861" s="71"/>
      <c r="WJB861" s="71"/>
      <c r="WJC861" s="71"/>
      <c r="WJD861" s="71"/>
      <c r="WJE861" s="71"/>
      <c r="WJF861" s="71"/>
      <c r="WJG861" s="71"/>
      <c r="WJH861" s="72"/>
      <c r="WJI861" s="72"/>
      <c r="WJJ861" s="72"/>
      <c r="WJK861" s="72"/>
      <c r="WJL861" s="72"/>
      <c r="WJM861" s="72"/>
      <c r="WJN861" s="72"/>
      <c r="WJO861" s="72"/>
      <c r="WJP861" s="72"/>
      <c r="WJQ861" s="71"/>
      <c r="WJR861" s="71"/>
      <c r="WJS861" s="71"/>
      <c r="WJT861" s="71"/>
      <c r="WJU861" s="71"/>
      <c r="WJV861" s="71"/>
      <c r="WJW861" s="71"/>
      <c r="WJX861" s="72"/>
      <c r="WJY861" s="72"/>
      <c r="WJZ861" s="72"/>
      <c r="WKA861" s="72"/>
      <c r="WKB861" s="72"/>
      <c r="WKC861" s="72"/>
      <c r="WKD861" s="72"/>
      <c r="WKE861" s="72"/>
      <c r="WKF861" s="72"/>
      <c r="WKG861" s="71"/>
      <c r="WKH861" s="71"/>
      <c r="WKI861" s="71"/>
      <c r="WKJ861" s="71"/>
      <c r="WKK861" s="71"/>
      <c r="WKL861" s="71"/>
      <c r="WKM861" s="71"/>
      <c r="WKN861" s="72"/>
      <c r="WKO861" s="72"/>
      <c r="WKP861" s="72"/>
      <c r="WKQ861" s="72"/>
      <c r="WKR861" s="72"/>
      <c r="WKS861" s="72"/>
      <c r="WKT861" s="72"/>
      <c r="WKU861" s="72"/>
      <c r="WKV861" s="72"/>
      <c r="WKW861" s="71"/>
      <c r="WKX861" s="71"/>
      <c r="WKY861" s="71"/>
      <c r="WKZ861" s="71"/>
      <c r="WLA861" s="71"/>
      <c r="WLB861" s="71"/>
      <c r="WLC861" s="71"/>
      <c r="WLD861" s="72"/>
      <c r="WLE861" s="72"/>
      <c r="WLF861" s="72"/>
      <c r="WLG861" s="72"/>
      <c r="WLH861" s="72"/>
      <c r="WLI861" s="72"/>
      <c r="WLJ861" s="72"/>
      <c r="WLK861" s="72"/>
      <c r="WLL861" s="72"/>
      <c r="WLM861" s="71"/>
      <c r="WLN861" s="71"/>
      <c r="WLO861" s="71"/>
      <c r="WLP861" s="71"/>
      <c r="WLQ861" s="71"/>
      <c r="WLR861" s="71"/>
      <c r="WLS861" s="71"/>
      <c r="WLT861" s="72"/>
      <c r="WLU861" s="72"/>
      <c r="WLV861" s="72"/>
      <c r="WLW861" s="72"/>
      <c r="WLX861" s="72"/>
      <c r="WLY861" s="72"/>
      <c r="WLZ861" s="72"/>
      <c r="WMA861" s="72"/>
      <c r="WMB861" s="72"/>
      <c r="WMC861" s="71"/>
      <c r="WMD861" s="71"/>
      <c r="WME861" s="71"/>
      <c r="WMF861" s="71"/>
      <c r="WMG861" s="71"/>
      <c r="WMH861" s="71"/>
      <c r="WMI861" s="71"/>
      <c r="WMJ861" s="72"/>
      <c r="WMK861" s="72"/>
      <c r="WML861" s="72"/>
      <c r="WMM861" s="72"/>
      <c r="WMN861" s="72"/>
      <c r="WMO861" s="72"/>
      <c r="WMP861" s="72"/>
      <c r="WMQ861" s="72"/>
      <c r="WMR861" s="72"/>
      <c r="WMS861" s="71"/>
      <c r="WMT861" s="71"/>
      <c r="WMU861" s="71"/>
      <c r="WMV861" s="71"/>
      <c r="WMW861" s="71"/>
      <c r="WMX861" s="71"/>
      <c r="WMY861" s="71"/>
      <c r="WMZ861" s="72"/>
      <c r="WNA861" s="72"/>
      <c r="WNB861" s="72"/>
      <c r="WNC861" s="72"/>
      <c r="WND861" s="72"/>
      <c r="WNE861" s="72"/>
      <c r="WNF861" s="72"/>
      <c r="WNG861" s="72"/>
      <c r="WNH861" s="72"/>
      <c r="WNI861" s="71"/>
      <c r="WNJ861" s="71"/>
      <c r="WNK861" s="71"/>
      <c r="WNL861" s="71"/>
      <c r="WNM861" s="71"/>
      <c r="WNN861" s="71"/>
      <c r="WNO861" s="71"/>
      <c r="WNP861" s="72"/>
      <c r="WNQ861" s="72"/>
      <c r="WNR861" s="72"/>
      <c r="WNS861" s="72"/>
      <c r="WNT861" s="72"/>
      <c r="WNU861" s="72"/>
      <c r="WNV861" s="72"/>
      <c r="WNW861" s="72"/>
      <c r="WNX861" s="72"/>
      <c r="WNY861" s="71"/>
      <c r="WNZ861" s="71"/>
      <c r="WOA861" s="71"/>
      <c r="WOB861" s="71"/>
      <c r="WOC861" s="71"/>
      <c r="WOD861" s="71"/>
      <c r="WOE861" s="71"/>
      <c r="WOF861" s="72"/>
      <c r="WOG861" s="72"/>
      <c r="WOH861" s="72"/>
      <c r="WOI861" s="72"/>
      <c r="WOJ861" s="72"/>
      <c r="WOK861" s="72"/>
      <c r="WOL861" s="72"/>
      <c r="WOM861" s="72"/>
      <c r="WON861" s="72"/>
      <c r="WOO861" s="71"/>
      <c r="WOP861" s="71"/>
      <c r="WOQ861" s="71"/>
      <c r="WOR861" s="71"/>
      <c r="WOS861" s="71"/>
      <c r="WOT861" s="71"/>
      <c r="WOU861" s="71"/>
      <c r="WOV861" s="72"/>
      <c r="WOW861" s="72"/>
      <c r="WOX861" s="72"/>
      <c r="WOY861" s="72"/>
      <c r="WOZ861" s="72"/>
      <c r="WPA861" s="72"/>
      <c r="WPB861" s="72"/>
      <c r="WPC861" s="72"/>
      <c r="WPD861" s="72"/>
      <c r="WPE861" s="71"/>
      <c r="WPF861" s="71"/>
      <c r="WPG861" s="71"/>
      <c r="WPH861" s="71"/>
      <c r="WPI861" s="71"/>
      <c r="WPJ861" s="71"/>
      <c r="WPK861" s="71"/>
      <c r="WPL861" s="72"/>
      <c r="WPM861" s="72"/>
      <c r="WPN861" s="72"/>
      <c r="WPO861" s="72"/>
      <c r="WPP861" s="72"/>
      <c r="WPQ861" s="72"/>
      <c r="WPR861" s="72"/>
      <c r="WPS861" s="72"/>
      <c r="WPT861" s="72"/>
      <c r="WPU861" s="71"/>
      <c r="WPV861" s="71"/>
      <c r="WPW861" s="71"/>
      <c r="WPX861" s="71"/>
      <c r="WPY861" s="71"/>
      <c r="WPZ861" s="71"/>
      <c r="WQA861" s="71"/>
      <c r="WQB861" s="72"/>
      <c r="WQC861" s="72"/>
      <c r="WQD861" s="72"/>
      <c r="WQE861" s="72"/>
      <c r="WQF861" s="72"/>
      <c r="WQG861" s="72"/>
      <c r="WQH861" s="72"/>
      <c r="WQI861" s="72"/>
      <c r="WQJ861" s="72"/>
      <c r="WQK861" s="71"/>
      <c r="WQL861" s="71"/>
      <c r="WQM861" s="71"/>
      <c r="WQN861" s="71"/>
      <c r="WQO861" s="71"/>
      <c r="WQP861" s="71"/>
      <c r="WQQ861" s="71"/>
      <c r="WQR861" s="72"/>
      <c r="WQS861" s="72"/>
      <c r="WQT861" s="72"/>
      <c r="WQU861" s="72"/>
      <c r="WQV861" s="72"/>
      <c r="WQW861" s="72"/>
      <c r="WQX861" s="72"/>
      <c r="WQY861" s="72"/>
      <c r="WQZ861" s="72"/>
      <c r="WRA861" s="71"/>
      <c r="WRB861" s="71"/>
      <c r="WRC861" s="71"/>
      <c r="WRD861" s="71"/>
      <c r="WRE861" s="71"/>
      <c r="WRF861" s="71"/>
      <c r="WRG861" s="71"/>
      <c r="WRH861" s="72"/>
      <c r="WRI861" s="72"/>
      <c r="WRJ861" s="72"/>
      <c r="WRK861" s="72"/>
      <c r="WRL861" s="72"/>
      <c r="WRM861" s="72"/>
      <c r="WRN861" s="72"/>
      <c r="WRO861" s="72"/>
      <c r="WRP861" s="72"/>
      <c r="WRQ861" s="71"/>
      <c r="WRR861" s="71"/>
      <c r="WRS861" s="71"/>
      <c r="WRT861" s="71"/>
      <c r="WRU861" s="71"/>
      <c r="WRV861" s="71"/>
      <c r="WRW861" s="71"/>
      <c r="WRX861" s="72"/>
      <c r="WRY861" s="72"/>
      <c r="WRZ861" s="72"/>
      <c r="WSA861" s="72"/>
      <c r="WSB861" s="72"/>
      <c r="WSC861" s="72"/>
      <c r="WSD861" s="72"/>
      <c r="WSE861" s="72"/>
      <c r="WSF861" s="72"/>
      <c r="WSG861" s="71"/>
      <c r="WSH861" s="71"/>
      <c r="WSI861" s="71"/>
      <c r="WSJ861" s="71"/>
      <c r="WSK861" s="71"/>
      <c r="WSL861" s="71"/>
      <c r="WSM861" s="71"/>
      <c r="WSN861" s="72"/>
      <c r="WSO861" s="72"/>
      <c r="WSP861" s="72"/>
      <c r="WSQ861" s="72"/>
      <c r="WSR861" s="72"/>
      <c r="WSS861" s="72"/>
      <c r="WST861" s="72"/>
      <c r="WSU861" s="72"/>
      <c r="WSV861" s="72"/>
      <c r="WSW861" s="71"/>
      <c r="WSX861" s="71"/>
      <c r="WSY861" s="71"/>
      <c r="WSZ861" s="71"/>
      <c r="WTA861" s="71"/>
      <c r="WTB861" s="71"/>
      <c r="WTC861" s="71"/>
      <c r="WTD861" s="72"/>
      <c r="WTE861" s="72"/>
      <c r="WTF861" s="72"/>
      <c r="WTG861" s="72"/>
      <c r="WTH861" s="72"/>
      <c r="WTI861" s="72"/>
      <c r="WTJ861" s="72"/>
      <c r="WTK861" s="72"/>
      <c r="WTL861" s="72"/>
      <c r="WTM861" s="71"/>
      <c r="WTN861" s="71"/>
      <c r="WTO861" s="71"/>
      <c r="WTP861" s="71"/>
      <c r="WTQ861" s="71"/>
      <c r="WTR861" s="71"/>
      <c r="WTS861" s="71"/>
      <c r="WTT861" s="72"/>
      <c r="WTU861" s="72"/>
      <c r="WTV861" s="72"/>
      <c r="WTW861" s="72"/>
      <c r="WTX861" s="72"/>
      <c r="WTY861" s="72"/>
      <c r="WTZ861" s="72"/>
      <c r="WUA861" s="72"/>
      <c r="WUB861" s="72"/>
      <c r="WUC861" s="71"/>
      <c r="WUD861" s="71"/>
      <c r="WUE861" s="71"/>
      <c r="WUF861" s="71"/>
      <c r="WUG861" s="71"/>
      <c r="WUH861" s="71"/>
      <c r="WUI861" s="71"/>
      <c r="WUJ861" s="72"/>
      <c r="WUK861" s="72"/>
      <c r="WUL861" s="72"/>
      <c r="WUM861" s="72"/>
      <c r="WUN861" s="72"/>
      <c r="WUO861" s="72"/>
      <c r="WUP861" s="72"/>
      <c r="WUQ861" s="72"/>
      <c r="WUR861" s="72"/>
      <c r="WUS861" s="71"/>
      <c r="WUT861" s="71"/>
      <c r="WUU861" s="71"/>
      <c r="WUV861" s="71"/>
      <c r="WUW861" s="71"/>
      <c r="WUX861" s="71"/>
      <c r="WUY861" s="71"/>
      <c r="WUZ861" s="72"/>
      <c r="WVA861" s="72"/>
      <c r="WVB861" s="72"/>
      <c r="WVC861" s="72"/>
      <c r="WVD861" s="72"/>
      <c r="WVE861" s="72"/>
      <c r="WVF861" s="72"/>
      <c r="WVG861" s="72"/>
      <c r="WVH861" s="72"/>
      <c r="WVI861" s="71"/>
      <c r="WVJ861" s="71"/>
      <c r="WVK861" s="71"/>
      <c r="WVL861" s="71"/>
      <c r="WVM861" s="71"/>
      <c r="WVN861" s="71"/>
      <c r="WVO861" s="71"/>
      <c r="WVP861" s="72"/>
      <c r="WVQ861" s="72"/>
      <c r="WVR861" s="72"/>
      <c r="WVS861" s="72"/>
      <c r="WVT861" s="72"/>
      <c r="WVU861" s="72"/>
      <c r="WVV861" s="72"/>
      <c r="WVW861" s="72"/>
      <c r="WVX861" s="72"/>
      <c r="WVY861" s="71"/>
      <c r="WVZ861" s="71"/>
      <c r="WWA861" s="71"/>
      <c r="WWB861" s="71"/>
      <c r="WWC861" s="71"/>
      <c r="WWD861" s="71"/>
      <c r="WWE861" s="71"/>
      <c r="WWF861" s="72"/>
      <c r="WWG861" s="72"/>
      <c r="WWH861" s="72"/>
      <c r="WWI861" s="72"/>
      <c r="WWJ861" s="72"/>
      <c r="WWK861" s="72"/>
      <c r="WWL861" s="72"/>
      <c r="WWM861" s="72"/>
      <c r="WWN861" s="72"/>
      <c r="WWO861" s="71"/>
      <c r="WWP861" s="71"/>
      <c r="WWQ861" s="71"/>
      <c r="WWR861" s="71"/>
      <c r="WWS861" s="71"/>
      <c r="WWT861" s="71"/>
      <c r="WWU861" s="71"/>
      <c r="WWV861" s="72"/>
      <c r="WWW861" s="72"/>
      <c r="WWX861" s="72"/>
      <c r="WWY861" s="72"/>
      <c r="WWZ861" s="72"/>
      <c r="WXA861" s="72"/>
      <c r="WXB861" s="72"/>
      <c r="WXC861" s="72"/>
      <c r="WXD861" s="72"/>
      <c r="WXE861" s="71"/>
      <c r="WXF861" s="71"/>
      <c r="WXG861" s="71"/>
      <c r="WXH861" s="71"/>
      <c r="WXI861" s="71"/>
      <c r="WXJ861" s="71"/>
      <c r="WXK861" s="71"/>
      <c r="WXL861" s="72"/>
      <c r="WXM861" s="72"/>
      <c r="WXN861" s="72"/>
      <c r="WXO861" s="72"/>
      <c r="WXP861" s="72"/>
      <c r="WXQ861" s="72"/>
      <c r="WXR861" s="72"/>
      <c r="WXS861" s="72"/>
      <c r="WXT861" s="72"/>
      <c r="WXU861" s="71"/>
      <c r="WXV861" s="71"/>
      <c r="WXW861" s="71"/>
      <c r="WXX861" s="71"/>
      <c r="WXY861" s="71"/>
      <c r="WXZ861" s="71"/>
      <c r="WYA861" s="71"/>
      <c r="WYB861" s="72"/>
      <c r="WYC861" s="72"/>
      <c r="WYD861" s="72"/>
      <c r="WYE861" s="72"/>
      <c r="WYF861" s="72"/>
      <c r="WYG861" s="72"/>
      <c r="WYH861" s="72"/>
      <c r="WYI861" s="72"/>
      <c r="WYJ861" s="72"/>
      <c r="WYK861" s="71"/>
      <c r="WYL861" s="71"/>
      <c r="WYM861" s="71"/>
      <c r="WYN861" s="71"/>
      <c r="WYO861" s="71"/>
      <c r="WYP861" s="71"/>
      <c r="WYQ861" s="71"/>
      <c r="WYR861" s="72"/>
      <c r="WYS861" s="72"/>
      <c r="WYT861" s="72"/>
      <c r="WYU861" s="72"/>
      <c r="WYV861" s="72"/>
      <c r="WYW861" s="72"/>
      <c r="WYX861" s="72"/>
      <c r="WYY861" s="72"/>
      <c r="WYZ861" s="72"/>
      <c r="WZA861" s="71"/>
      <c r="WZB861" s="71"/>
      <c r="WZC861" s="71"/>
      <c r="WZD861" s="71"/>
      <c r="WZE861" s="71"/>
      <c r="WZF861" s="71"/>
      <c r="WZG861" s="71"/>
      <c r="WZH861" s="72"/>
      <c r="WZI861" s="72"/>
      <c r="WZJ861" s="72"/>
      <c r="WZK861" s="72"/>
      <c r="WZL861" s="72"/>
      <c r="WZM861" s="72"/>
      <c r="WZN861" s="72"/>
      <c r="WZO861" s="72"/>
      <c r="WZP861" s="72"/>
      <c r="WZQ861" s="71"/>
      <c r="WZR861" s="71"/>
      <c r="WZS861" s="71"/>
      <c r="WZT861" s="71"/>
      <c r="WZU861" s="71"/>
      <c r="WZV861" s="71"/>
      <c r="WZW861" s="71"/>
      <c r="WZX861" s="72"/>
      <c r="WZY861" s="72"/>
      <c r="WZZ861" s="72"/>
      <c r="XAA861" s="72"/>
      <c r="XAB861" s="72"/>
      <c r="XAC861" s="72"/>
      <c r="XAD861" s="72"/>
      <c r="XAE861" s="72"/>
      <c r="XAF861" s="72"/>
      <c r="XAG861" s="71"/>
      <c r="XAH861" s="71"/>
      <c r="XAI861" s="71"/>
      <c r="XAJ861" s="71"/>
      <c r="XAK861" s="71"/>
      <c r="XAL861" s="71"/>
      <c r="XAM861" s="71"/>
      <c r="XAN861" s="72"/>
      <c r="XAO861" s="72"/>
      <c r="XAP861" s="72"/>
      <c r="XAQ861" s="72"/>
      <c r="XAR861" s="72"/>
      <c r="XAS861" s="72"/>
      <c r="XAT861" s="72"/>
      <c r="XAU861" s="72"/>
      <c r="XAV861" s="72"/>
      <c r="XAW861" s="71"/>
      <c r="XAX861" s="71"/>
      <c r="XAY861" s="71"/>
      <c r="XAZ861" s="71"/>
      <c r="XBA861" s="71"/>
      <c r="XBB861" s="71"/>
      <c r="XBC861" s="71"/>
      <c r="XBD861" s="72"/>
      <c r="XBE861" s="72"/>
      <c r="XBF861" s="72"/>
      <c r="XBG861" s="72"/>
      <c r="XBH861" s="72"/>
      <c r="XBI861" s="72"/>
      <c r="XBJ861" s="72"/>
      <c r="XBK861" s="72"/>
      <c r="XBL861" s="72"/>
      <c r="XBM861" s="71"/>
      <c r="XBN861" s="71"/>
      <c r="XBO861" s="71"/>
      <c r="XBP861" s="71"/>
      <c r="XBQ861" s="71"/>
      <c r="XBR861" s="71"/>
      <c r="XBS861" s="71"/>
      <c r="XBT861" s="72"/>
      <c r="XBU861" s="72"/>
      <c r="XBV861" s="72"/>
      <c r="XBW861" s="72"/>
      <c r="XBX861" s="72"/>
      <c r="XBY861" s="72"/>
      <c r="XBZ861" s="72"/>
      <c r="XCA861" s="72"/>
      <c r="XCB861" s="72"/>
      <c r="XCC861" s="71"/>
      <c r="XCD861" s="71"/>
      <c r="XCE861" s="71"/>
      <c r="XCF861" s="71"/>
      <c r="XCG861" s="71"/>
      <c r="XCH861" s="71"/>
      <c r="XCI861" s="71"/>
      <c r="XCJ861" s="72"/>
      <c r="XCK861" s="72"/>
      <c r="XCL861" s="72"/>
      <c r="XCM861" s="72"/>
      <c r="XCN861" s="72"/>
      <c r="XCO861" s="72"/>
      <c r="XCP861" s="72"/>
      <c r="XCQ861" s="72"/>
      <c r="XCR861" s="72"/>
      <c r="XCS861" s="71"/>
      <c r="XCT861" s="71"/>
      <c r="XCU861" s="71"/>
      <c r="XCV861" s="71"/>
      <c r="XCW861" s="71"/>
      <c r="XCX861" s="71"/>
      <c r="XCY861" s="71"/>
      <c r="XCZ861" s="72"/>
      <c r="XDA861" s="72"/>
      <c r="XDB861" s="72"/>
      <c r="XDC861" s="72"/>
      <c r="XDD861" s="72"/>
      <c r="XDE861" s="72"/>
      <c r="XDF861" s="72"/>
      <c r="XDG861" s="72"/>
      <c r="XDH861" s="72"/>
      <c r="XDI861" s="71"/>
      <c r="XDJ861" s="71"/>
      <c r="XDK861" s="71"/>
      <c r="XDL861" s="71"/>
      <c r="XDM861" s="71"/>
      <c r="XDN861" s="71"/>
      <c r="XDO861" s="71"/>
      <c r="XDP861" s="72"/>
      <c r="XDQ861" s="72"/>
      <c r="XDR861" s="72"/>
      <c r="XDS861" s="72"/>
      <c r="XDT861" s="72"/>
      <c r="XDU861" s="72"/>
      <c r="XDV861" s="72"/>
      <c r="XDW861" s="72"/>
      <c r="XDX861" s="72"/>
      <c r="XDY861" s="71"/>
      <c r="XDZ861" s="71"/>
      <c r="XEA861" s="71"/>
      <c r="XEB861" s="71"/>
      <c r="XEC861" s="71"/>
      <c r="XED861" s="71"/>
      <c r="XEE861" s="71"/>
      <c r="XEF861" s="72"/>
      <c r="XEG861" s="72"/>
      <c r="XEH861" s="72"/>
      <c r="XEI861" s="72"/>
      <c r="XEJ861" s="72"/>
      <c r="XEK861" s="72"/>
      <c r="XEL861" s="72"/>
      <c r="XEM861" s="72"/>
      <c r="XEN861" s="72"/>
      <c r="XEO861" s="71"/>
      <c r="XEP861" s="71"/>
      <c r="XEQ861" s="71"/>
      <c r="XER861" s="71"/>
      <c r="XES861" s="71"/>
      <c r="XET861" s="71"/>
      <c r="XEU861" s="71"/>
      <c r="XEV861" s="72"/>
      <c r="XEW861" s="72"/>
      <c r="XEX861" s="72"/>
      <c r="XEY861" s="72"/>
      <c r="XEZ861" s="72"/>
      <c r="XFA861" s="72"/>
      <c r="XFB861" s="72"/>
      <c r="XFC861" s="72"/>
      <c r="XFD861" s="72"/>
    </row>
    <row r="862" spans="1:16384" ht="15" hidden="1" customHeight="1" outlineLevel="1" x14ac:dyDescent="0.25">
      <c r="A862" s="76"/>
      <c r="B862" s="146" t="s">
        <v>702</v>
      </c>
      <c r="C862" s="129" t="s">
        <v>419</v>
      </c>
      <c r="D862" s="145">
        <v>610</v>
      </c>
      <c r="E862" s="146"/>
      <c r="F862" s="146"/>
      <c r="G862" s="148" t="s">
        <v>661</v>
      </c>
      <c r="H862" s="147">
        <v>11783.98</v>
      </c>
      <c r="I862" s="147">
        <v>0</v>
      </c>
      <c r="J862" s="147">
        <v>16969</v>
      </c>
      <c r="K862" s="147"/>
      <c r="L862" s="147">
        <v>16969</v>
      </c>
      <c r="M862" s="147"/>
      <c r="N862" s="147">
        <v>18000</v>
      </c>
      <c r="O862" s="147">
        <v>19800</v>
      </c>
      <c r="P862" s="147">
        <v>21780</v>
      </c>
    </row>
    <row r="863" spans="1:16384" ht="15" hidden="1" customHeight="1" outlineLevel="1" x14ac:dyDescent="0.25">
      <c r="A863" s="76"/>
      <c r="B863" s="146" t="s">
        <v>702</v>
      </c>
      <c r="C863" s="129" t="s">
        <v>419</v>
      </c>
      <c r="D863" s="145">
        <v>620</v>
      </c>
      <c r="E863" s="146"/>
      <c r="F863" s="146"/>
      <c r="G863" s="148" t="s">
        <v>684</v>
      </c>
      <c r="H863" s="147">
        <v>4274.37</v>
      </c>
      <c r="I863" s="147">
        <v>0</v>
      </c>
      <c r="J863" s="147">
        <v>3931</v>
      </c>
      <c r="K863" s="147"/>
      <c r="L863" s="147">
        <v>5930</v>
      </c>
      <c r="M863" s="147"/>
      <c r="N863" s="147">
        <v>6291</v>
      </c>
      <c r="O863" s="147">
        <v>6920</v>
      </c>
      <c r="P863" s="147">
        <v>7612</v>
      </c>
    </row>
    <row r="864" spans="1:16384" ht="15" hidden="1" customHeight="1" outlineLevel="1" x14ac:dyDescent="0.25">
      <c r="A864" s="76"/>
      <c r="B864" s="146" t="s">
        <v>702</v>
      </c>
      <c r="C864" s="129" t="s">
        <v>419</v>
      </c>
      <c r="D864" s="145">
        <v>631</v>
      </c>
      <c r="E864" s="146"/>
      <c r="F864" s="146"/>
      <c r="G864" s="148" t="s">
        <v>683</v>
      </c>
      <c r="H864" s="147">
        <v>51.31</v>
      </c>
      <c r="I864" s="147">
        <v>0</v>
      </c>
      <c r="J864" s="147">
        <v>250</v>
      </c>
      <c r="K864" s="147"/>
      <c r="L864" s="147">
        <v>250</v>
      </c>
      <c r="M864" s="147"/>
      <c r="N864" s="147">
        <v>250</v>
      </c>
      <c r="O864" s="147">
        <v>250</v>
      </c>
      <c r="P864" s="147">
        <v>250</v>
      </c>
    </row>
    <row r="865" spans="1:16" ht="23.25" hidden="1" outlineLevel="1" x14ac:dyDescent="0.25">
      <c r="A865" s="76"/>
      <c r="B865" s="146" t="s">
        <v>702</v>
      </c>
      <c r="C865" s="129" t="s">
        <v>419</v>
      </c>
      <c r="D865" s="145">
        <v>632</v>
      </c>
      <c r="E865" s="146"/>
      <c r="F865" s="146"/>
      <c r="G865" s="148" t="s">
        <v>619</v>
      </c>
      <c r="H865" s="147">
        <v>14465.53</v>
      </c>
      <c r="I865" s="147">
        <v>0</v>
      </c>
      <c r="J865" s="147">
        <v>8100</v>
      </c>
      <c r="K865" s="147"/>
      <c r="L865" s="147">
        <v>9000</v>
      </c>
      <c r="M865" s="147"/>
      <c r="N865" s="147">
        <v>8100</v>
      </c>
      <c r="O865" s="147">
        <v>8100</v>
      </c>
      <c r="P865" s="147">
        <v>8100</v>
      </c>
    </row>
    <row r="866" spans="1:16" hidden="1" outlineLevel="1" x14ac:dyDescent="0.25">
      <c r="A866" s="76"/>
      <c r="B866" s="146" t="s">
        <v>702</v>
      </c>
      <c r="C866" s="129" t="s">
        <v>419</v>
      </c>
      <c r="D866" s="145">
        <v>633</v>
      </c>
      <c r="E866" s="146"/>
      <c r="F866" s="146"/>
      <c r="G866" s="148" t="s">
        <v>685</v>
      </c>
      <c r="H866" s="147">
        <v>936.26</v>
      </c>
      <c r="I866" s="147">
        <v>0</v>
      </c>
      <c r="J866" s="147">
        <v>3000</v>
      </c>
      <c r="K866" s="147"/>
      <c r="L866" s="147">
        <v>3000</v>
      </c>
      <c r="M866" s="147"/>
      <c r="N866" s="147">
        <v>2250</v>
      </c>
      <c r="O866" s="147">
        <v>3250</v>
      </c>
      <c r="P866" s="147">
        <v>3250</v>
      </c>
    </row>
    <row r="867" spans="1:16" ht="23.25" hidden="1" outlineLevel="1" x14ac:dyDescent="0.25">
      <c r="A867" s="76"/>
      <c r="B867" s="146" t="s">
        <v>702</v>
      </c>
      <c r="C867" s="129" t="s">
        <v>419</v>
      </c>
      <c r="D867" s="145">
        <v>635</v>
      </c>
      <c r="E867" s="146"/>
      <c r="F867" s="146"/>
      <c r="G867" s="148" t="s">
        <v>620</v>
      </c>
      <c r="H867" s="147">
        <v>0</v>
      </c>
      <c r="I867" s="147">
        <v>0</v>
      </c>
      <c r="J867" s="147">
        <v>4000</v>
      </c>
      <c r="K867" s="147"/>
      <c r="L867" s="147">
        <v>4000</v>
      </c>
      <c r="M867" s="147"/>
      <c r="N867" s="147">
        <v>2000</v>
      </c>
      <c r="O867" s="147">
        <v>4000</v>
      </c>
      <c r="P867" s="147">
        <v>4000</v>
      </c>
    </row>
    <row r="868" spans="1:16" hidden="1" outlineLevel="1" x14ac:dyDescent="0.25">
      <c r="A868" s="76"/>
      <c r="B868" s="146" t="s">
        <v>702</v>
      </c>
      <c r="C868" s="129" t="s">
        <v>419</v>
      </c>
      <c r="D868" s="145">
        <v>637</v>
      </c>
      <c r="E868" s="146"/>
      <c r="F868" s="146"/>
      <c r="G868" s="148" t="s">
        <v>536</v>
      </c>
      <c r="H868" s="147">
        <v>3085.76</v>
      </c>
      <c r="I868" s="147">
        <v>0</v>
      </c>
      <c r="J868" s="147">
        <v>4610</v>
      </c>
      <c r="K868" s="147"/>
      <c r="L868" s="147">
        <v>3710</v>
      </c>
      <c r="M868" s="147"/>
      <c r="N868" s="147">
        <v>3500</v>
      </c>
      <c r="O868" s="147">
        <v>3930</v>
      </c>
      <c r="P868" s="147">
        <v>3930</v>
      </c>
    </row>
    <row r="869" spans="1:16" hidden="1" outlineLevel="1" x14ac:dyDescent="0.25">
      <c r="A869" s="76"/>
      <c r="B869" s="146" t="s">
        <v>702</v>
      </c>
      <c r="C869" s="129" t="s">
        <v>419</v>
      </c>
      <c r="D869" s="145">
        <v>642</v>
      </c>
      <c r="E869" s="146"/>
      <c r="F869" s="146"/>
      <c r="G869" s="148" t="s">
        <v>686</v>
      </c>
      <c r="H869" s="147">
        <v>0</v>
      </c>
      <c r="I869" s="147">
        <v>0</v>
      </c>
      <c r="J869" s="147">
        <v>100</v>
      </c>
      <c r="K869" s="147"/>
      <c r="L869" s="147">
        <v>100</v>
      </c>
      <c r="M869" s="147"/>
      <c r="N869" s="147">
        <v>150</v>
      </c>
      <c r="O869" s="147">
        <v>150</v>
      </c>
      <c r="P869" s="147">
        <v>150</v>
      </c>
    </row>
    <row r="870" spans="1:16" hidden="1" outlineLevel="1" x14ac:dyDescent="0.25">
      <c r="A870" s="64"/>
      <c r="B870" s="129" t="s">
        <v>702</v>
      </c>
      <c r="C870" s="129"/>
      <c r="D870" s="129"/>
      <c r="E870" s="129"/>
      <c r="F870" s="129"/>
      <c r="G870" s="130" t="s">
        <v>789</v>
      </c>
      <c r="H870" s="131">
        <f>SUM(H862:H869)</f>
        <v>34597.21</v>
      </c>
      <c r="I870" s="131">
        <v>36458.51</v>
      </c>
      <c r="J870" s="131">
        <f t="shared" ref="J870:P870" si="264">SUM(J862:J869)</f>
        <v>40960</v>
      </c>
      <c r="K870" s="131">
        <f t="shared" si="264"/>
        <v>0</v>
      </c>
      <c r="L870" s="131">
        <f t="shared" si="264"/>
        <v>42959</v>
      </c>
      <c r="M870" s="131">
        <f t="shared" si="264"/>
        <v>0</v>
      </c>
      <c r="N870" s="131">
        <f t="shared" si="264"/>
        <v>40541</v>
      </c>
      <c r="O870" s="131">
        <f t="shared" si="264"/>
        <v>46400</v>
      </c>
      <c r="P870" s="131">
        <f t="shared" si="264"/>
        <v>49072</v>
      </c>
    </row>
    <row r="871" spans="1:16" hidden="1" outlineLevel="1" x14ac:dyDescent="0.25">
      <c r="A871" s="67" t="s">
        <v>11</v>
      </c>
      <c r="B871" s="129" t="s">
        <v>578</v>
      </c>
      <c r="C871" s="129" t="s">
        <v>295</v>
      </c>
      <c r="D871" s="129" t="s">
        <v>647</v>
      </c>
      <c r="E871" s="129" t="s">
        <v>18</v>
      </c>
      <c r="F871" s="129" t="s">
        <v>326</v>
      </c>
      <c r="G871" s="130" t="s">
        <v>327</v>
      </c>
      <c r="H871" s="131">
        <v>1699.89</v>
      </c>
      <c r="I871" s="131">
        <v>2999.4</v>
      </c>
      <c r="J871" s="131">
        <v>1700</v>
      </c>
      <c r="K871" s="131">
        <v>1700</v>
      </c>
      <c r="L871" s="131">
        <v>1700</v>
      </c>
      <c r="M871" s="131">
        <v>1105.68</v>
      </c>
      <c r="N871" s="131">
        <v>0</v>
      </c>
      <c r="O871" s="131">
        <f t="shared" ref="O871:O911" si="265">N871</f>
        <v>0</v>
      </c>
      <c r="P871" s="131">
        <f t="shared" ref="P871:P911" si="266">N871</f>
        <v>0</v>
      </c>
    </row>
    <row r="872" spans="1:16" hidden="1" outlineLevel="1" x14ac:dyDescent="0.25">
      <c r="A872" s="96"/>
      <c r="B872" s="129" t="s">
        <v>578</v>
      </c>
      <c r="C872" s="129" t="s">
        <v>403</v>
      </c>
      <c r="D872" s="129" t="s">
        <v>108</v>
      </c>
      <c r="E872" s="129" t="s">
        <v>18</v>
      </c>
      <c r="F872" s="129" t="s">
        <v>404</v>
      </c>
      <c r="G872" s="130" t="s">
        <v>109</v>
      </c>
      <c r="H872" s="131">
        <v>0</v>
      </c>
      <c r="I872" s="131">
        <v>4211.8999999999996</v>
      </c>
      <c r="J872" s="131">
        <v>0</v>
      </c>
      <c r="K872" s="131">
        <v>1350</v>
      </c>
      <c r="L872" s="131">
        <v>1332.66</v>
      </c>
      <c r="M872" s="131">
        <v>1332.66</v>
      </c>
      <c r="N872" s="131">
        <v>0</v>
      </c>
      <c r="O872" s="131">
        <f t="shared" si="265"/>
        <v>0</v>
      </c>
      <c r="P872" s="131">
        <f t="shared" si="266"/>
        <v>0</v>
      </c>
    </row>
    <row r="873" spans="1:16" hidden="1" outlineLevel="1" x14ac:dyDescent="0.25">
      <c r="A873" s="96"/>
      <c r="B873" s="129" t="s">
        <v>578</v>
      </c>
      <c r="C873" s="129" t="s">
        <v>403</v>
      </c>
      <c r="D873" s="129" t="s">
        <v>138</v>
      </c>
      <c r="E873" s="129" t="s">
        <v>18</v>
      </c>
      <c r="F873" s="129" t="s">
        <v>404</v>
      </c>
      <c r="G873" s="130" t="s">
        <v>229</v>
      </c>
      <c r="H873" s="131">
        <v>0</v>
      </c>
      <c r="I873" s="131">
        <v>0</v>
      </c>
      <c r="J873" s="131">
        <v>0</v>
      </c>
      <c r="K873" s="131">
        <v>0</v>
      </c>
      <c r="L873" s="131">
        <v>0</v>
      </c>
      <c r="M873" s="131">
        <v>0</v>
      </c>
      <c r="N873" s="131">
        <v>0</v>
      </c>
      <c r="O873" s="131">
        <f t="shared" si="265"/>
        <v>0</v>
      </c>
      <c r="P873" s="131">
        <f t="shared" si="266"/>
        <v>0</v>
      </c>
    </row>
    <row r="874" spans="1:16" hidden="1" outlineLevel="1" x14ac:dyDescent="0.25">
      <c r="A874" s="96"/>
      <c r="B874" s="129" t="s">
        <v>578</v>
      </c>
      <c r="C874" s="129" t="s">
        <v>403</v>
      </c>
      <c r="D874" s="129" t="s">
        <v>283</v>
      </c>
      <c r="E874" s="129" t="s">
        <v>18</v>
      </c>
      <c r="F874" s="129" t="s">
        <v>404</v>
      </c>
      <c r="G874" s="130" t="s">
        <v>405</v>
      </c>
      <c r="H874" s="131">
        <v>10538.71</v>
      </c>
      <c r="I874" s="131">
        <v>4612.29</v>
      </c>
      <c r="J874" s="131">
        <v>10000</v>
      </c>
      <c r="K874" s="131">
        <v>13653</v>
      </c>
      <c r="L874" s="131">
        <v>12000</v>
      </c>
      <c r="M874" s="131">
        <v>5660.44</v>
      </c>
      <c r="N874" s="131">
        <v>10000</v>
      </c>
      <c r="O874" s="131">
        <f t="shared" si="265"/>
        <v>10000</v>
      </c>
      <c r="P874" s="131">
        <f t="shared" si="266"/>
        <v>10000</v>
      </c>
    </row>
    <row r="875" spans="1:16" hidden="1" outlineLevel="1" x14ac:dyDescent="0.25">
      <c r="A875" s="64"/>
      <c r="B875" s="129" t="s">
        <v>578</v>
      </c>
      <c r="C875" s="129"/>
      <c r="D875" s="129"/>
      <c r="E875" s="129"/>
      <c r="F875" s="129"/>
      <c r="G875" s="130" t="s">
        <v>790</v>
      </c>
      <c r="H875" s="131">
        <f>SUM(H871:H874)</f>
        <v>12238.599999999999</v>
      </c>
      <c r="I875" s="131">
        <f t="shared" ref="I875:P875" si="267">SUM(I871:I874)</f>
        <v>11823.59</v>
      </c>
      <c r="J875" s="131">
        <f t="shared" si="267"/>
        <v>11700</v>
      </c>
      <c r="K875" s="131">
        <f t="shared" si="267"/>
        <v>16703</v>
      </c>
      <c r="L875" s="131">
        <f t="shared" si="267"/>
        <v>15032.66</v>
      </c>
      <c r="M875" s="131">
        <f t="shared" si="267"/>
        <v>8098.78</v>
      </c>
      <c r="N875" s="131">
        <f t="shared" si="267"/>
        <v>10000</v>
      </c>
      <c r="O875" s="131">
        <f t="shared" si="267"/>
        <v>10000</v>
      </c>
      <c r="P875" s="131">
        <f t="shared" si="267"/>
        <v>10000</v>
      </c>
    </row>
    <row r="876" spans="1:16" hidden="1" outlineLevel="1" x14ac:dyDescent="0.25">
      <c r="A876" s="64"/>
      <c r="B876" s="129" t="s">
        <v>797</v>
      </c>
      <c r="C876" s="129"/>
      <c r="D876" s="129"/>
      <c r="E876" s="129"/>
      <c r="F876" s="129"/>
      <c r="G876" s="130" t="s">
        <v>798</v>
      </c>
      <c r="H876" s="131">
        <f>H875+H870+H861</f>
        <v>134621.31</v>
      </c>
      <c r="I876" s="131">
        <f t="shared" ref="I876:P876" si="268">I875+I870+I861</f>
        <v>140824.1</v>
      </c>
      <c r="J876" s="131">
        <f t="shared" si="268"/>
        <v>151970</v>
      </c>
      <c r="K876" s="131">
        <f t="shared" si="268"/>
        <v>16703</v>
      </c>
      <c r="L876" s="131">
        <f t="shared" si="268"/>
        <v>160811.66</v>
      </c>
      <c r="M876" s="131">
        <f t="shared" si="268"/>
        <v>79454.78</v>
      </c>
      <c r="N876" s="131">
        <f t="shared" si="268"/>
        <v>163601</v>
      </c>
      <c r="O876" s="131">
        <f t="shared" si="268"/>
        <v>183356</v>
      </c>
      <c r="P876" s="131">
        <f t="shared" si="268"/>
        <v>192292</v>
      </c>
    </row>
    <row r="877" spans="1:16" ht="34.5" hidden="1" outlineLevel="1" x14ac:dyDescent="0.25">
      <c r="A877" s="17" t="s">
        <v>11</v>
      </c>
      <c r="B877" s="129" t="s">
        <v>579</v>
      </c>
      <c r="C877" s="129" t="s">
        <v>419</v>
      </c>
      <c r="D877" s="129" t="s">
        <v>14</v>
      </c>
      <c r="E877" s="129" t="s">
        <v>15</v>
      </c>
      <c r="F877" s="129" t="s">
        <v>420</v>
      </c>
      <c r="G877" s="130" t="s">
        <v>20</v>
      </c>
      <c r="H877" s="131">
        <v>9717.2199999999993</v>
      </c>
      <c r="I877" s="131">
        <v>10571.19</v>
      </c>
      <c r="J877" s="131">
        <v>14142</v>
      </c>
      <c r="K877" s="131">
        <v>8142</v>
      </c>
      <c r="L877" s="131">
        <v>4718.1399999999994</v>
      </c>
      <c r="M877" s="131">
        <v>3718.14</v>
      </c>
      <c r="N877" s="131">
        <v>13300</v>
      </c>
      <c r="O877" s="131">
        <f t="shared" si="265"/>
        <v>13300</v>
      </c>
      <c r="P877" s="131">
        <f t="shared" si="266"/>
        <v>13300</v>
      </c>
    </row>
    <row r="878" spans="1:16" ht="34.5" hidden="1" outlineLevel="1" x14ac:dyDescent="0.25">
      <c r="A878" s="17" t="s">
        <v>11</v>
      </c>
      <c r="B878" s="129" t="s">
        <v>579</v>
      </c>
      <c r="C878" s="129" t="s">
        <v>419</v>
      </c>
      <c r="D878" s="129" t="s">
        <v>14</v>
      </c>
      <c r="E878" s="129" t="s">
        <v>18</v>
      </c>
      <c r="F878" s="129" t="s">
        <v>420</v>
      </c>
      <c r="G878" s="130" t="s">
        <v>20</v>
      </c>
      <c r="H878" s="131">
        <v>969.61</v>
      </c>
      <c r="I878" s="131">
        <v>4464.25</v>
      </c>
      <c r="J878" s="131">
        <v>0</v>
      </c>
      <c r="K878" s="131">
        <v>0</v>
      </c>
      <c r="L878" s="131">
        <v>0</v>
      </c>
      <c r="M878" s="131">
        <v>0</v>
      </c>
      <c r="N878" s="131">
        <v>0</v>
      </c>
      <c r="O878" s="131">
        <f t="shared" si="265"/>
        <v>0</v>
      </c>
      <c r="P878" s="131">
        <f t="shared" si="266"/>
        <v>0</v>
      </c>
    </row>
    <row r="879" spans="1:16" hidden="1" outlineLevel="1" x14ac:dyDescent="0.25">
      <c r="A879" s="66"/>
      <c r="B879" s="129" t="s">
        <v>579</v>
      </c>
      <c r="C879" s="129" t="s">
        <v>419</v>
      </c>
      <c r="D879" s="129" t="s">
        <v>524</v>
      </c>
      <c r="E879" s="129"/>
      <c r="F879" s="129"/>
      <c r="G879" s="130" t="s">
        <v>528</v>
      </c>
      <c r="H879" s="131">
        <f>SUM(H877:H878)</f>
        <v>10686.83</v>
      </c>
      <c r="I879" s="131">
        <f t="shared" ref="I879:P879" si="269">SUM(I877:I878)</f>
        <v>15035.44</v>
      </c>
      <c r="J879" s="131">
        <f t="shared" si="269"/>
        <v>14142</v>
      </c>
      <c r="K879" s="131">
        <f t="shared" si="269"/>
        <v>8142</v>
      </c>
      <c r="L879" s="131">
        <f t="shared" si="269"/>
        <v>4718.1399999999994</v>
      </c>
      <c r="M879" s="131">
        <f t="shared" si="269"/>
        <v>3718.14</v>
      </c>
      <c r="N879" s="131">
        <f t="shared" si="269"/>
        <v>13300</v>
      </c>
      <c r="O879" s="131">
        <f t="shared" si="269"/>
        <v>13300</v>
      </c>
      <c r="P879" s="131">
        <f t="shared" si="269"/>
        <v>13300</v>
      </c>
    </row>
    <row r="880" spans="1:16" hidden="1" outlineLevel="1" x14ac:dyDescent="0.25">
      <c r="A880" s="67" t="s">
        <v>11</v>
      </c>
      <c r="B880" s="129" t="s">
        <v>579</v>
      </c>
      <c r="C880" s="129" t="s">
        <v>419</v>
      </c>
      <c r="D880" s="129" t="s">
        <v>27</v>
      </c>
      <c r="E880" s="129" t="s">
        <v>15</v>
      </c>
      <c r="F880" s="129" t="s">
        <v>420</v>
      </c>
      <c r="G880" s="130" t="s">
        <v>421</v>
      </c>
      <c r="H880" s="131">
        <v>1082.48</v>
      </c>
      <c r="I880" s="131">
        <v>1519.31</v>
      </c>
      <c r="J880" s="131">
        <v>1415</v>
      </c>
      <c r="K880" s="131">
        <v>615</v>
      </c>
      <c r="L880" s="131">
        <v>472.8</v>
      </c>
      <c r="M880" s="131">
        <v>372.8</v>
      </c>
      <c r="N880" s="131">
        <v>1330</v>
      </c>
      <c r="O880" s="131">
        <f t="shared" si="265"/>
        <v>1330</v>
      </c>
      <c r="P880" s="131">
        <f t="shared" si="266"/>
        <v>1330</v>
      </c>
    </row>
    <row r="881" spans="1:17" ht="34.5" hidden="1" outlineLevel="1" x14ac:dyDescent="0.25">
      <c r="A881" s="67" t="s">
        <v>11</v>
      </c>
      <c r="B881" s="129" t="s">
        <v>579</v>
      </c>
      <c r="C881" s="129" t="s">
        <v>419</v>
      </c>
      <c r="D881" s="129" t="s">
        <v>53</v>
      </c>
      <c r="E881" s="129" t="s">
        <v>15</v>
      </c>
      <c r="F881" s="129" t="s">
        <v>420</v>
      </c>
      <c r="G881" s="130" t="s">
        <v>54</v>
      </c>
      <c r="H881" s="131">
        <v>108</v>
      </c>
      <c r="I881" s="131">
        <f>110+9</f>
        <v>119</v>
      </c>
      <c r="J881" s="131">
        <v>120</v>
      </c>
      <c r="K881" s="131">
        <v>120</v>
      </c>
      <c r="L881" s="131">
        <v>10</v>
      </c>
      <c r="M881" s="131">
        <v>10</v>
      </c>
      <c r="N881" s="131">
        <v>120</v>
      </c>
      <c r="O881" s="131">
        <f t="shared" si="265"/>
        <v>120</v>
      </c>
      <c r="P881" s="131">
        <f t="shared" si="266"/>
        <v>120</v>
      </c>
    </row>
    <row r="882" spans="1:17" ht="34.5" hidden="1" outlineLevel="1" x14ac:dyDescent="0.25">
      <c r="A882" s="67" t="s">
        <v>11</v>
      </c>
      <c r="B882" s="129" t="s">
        <v>579</v>
      </c>
      <c r="C882" s="129" t="s">
        <v>419</v>
      </c>
      <c r="D882" s="129" t="s">
        <v>30</v>
      </c>
      <c r="E882" s="129" t="s">
        <v>15</v>
      </c>
      <c r="F882" s="129" t="s">
        <v>420</v>
      </c>
      <c r="G882" s="130" t="s">
        <v>31</v>
      </c>
      <c r="H882" s="131">
        <v>149.97999999999999</v>
      </c>
      <c r="I882" s="131">
        <f>155+55.98</f>
        <v>210.98</v>
      </c>
      <c r="J882" s="131">
        <v>198</v>
      </c>
      <c r="K882" s="131">
        <v>198</v>
      </c>
      <c r="L882" s="131">
        <v>66.039999999999992</v>
      </c>
      <c r="M882" s="131">
        <v>52.04</v>
      </c>
      <c r="N882" s="131">
        <v>186</v>
      </c>
      <c r="O882" s="131">
        <f t="shared" si="265"/>
        <v>186</v>
      </c>
      <c r="P882" s="131">
        <f t="shared" si="266"/>
        <v>186</v>
      </c>
    </row>
    <row r="883" spans="1:17" ht="34.5" hidden="1" outlineLevel="1" x14ac:dyDescent="0.25">
      <c r="A883" s="67" t="s">
        <v>11</v>
      </c>
      <c r="B883" s="129" t="s">
        <v>579</v>
      </c>
      <c r="C883" s="129" t="s">
        <v>419</v>
      </c>
      <c r="D883" s="129" t="s">
        <v>33</v>
      </c>
      <c r="E883" s="129" t="s">
        <v>15</v>
      </c>
      <c r="F883" s="129" t="s">
        <v>420</v>
      </c>
      <c r="G883" s="130" t="s">
        <v>35</v>
      </c>
      <c r="H883" s="131">
        <v>1500.34</v>
      </c>
      <c r="I883" s="131">
        <f>1340+770.36</f>
        <v>2110.36</v>
      </c>
      <c r="J883" s="131">
        <v>1980</v>
      </c>
      <c r="K883" s="131">
        <v>883</v>
      </c>
      <c r="L883" s="131">
        <v>660.53</v>
      </c>
      <c r="M883" s="131">
        <v>520.53</v>
      </c>
      <c r="N883" s="131">
        <v>1862</v>
      </c>
      <c r="O883" s="131">
        <f t="shared" si="265"/>
        <v>1862</v>
      </c>
      <c r="P883" s="131">
        <f t="shared" si="266"/>
        <v>1862</v>
      </c>
    </row>
    <row r="884" spans="1:17" ht="34.5" hidden="1" outlineLevel="1" x14ac:dyDescent="0.25">
      <c r="A884" s="67" t="s">
        <v>11</v>
      </c>
      <c r="B884" s="129" t="s">
        <v>579</v>
      </c>
      <c r="C884" s="129" t="s">
        <v>419</v>
      </c>
      <c r="D884" s="129" t="s">
        <v>37</v>
      </c>
      <c r="E884" s="129" t="s">
        <v>15</v>
      </c>
      <c r="F884" s="129" t="s">
        <v>420</v>
      </c>
      <c r="G884" s="130" t="s">
        <v>39</v>
      </c>
      <c r="H884" s="131">
        <v>85.69</v>
      </c>
      <c r="I884" s="131">
        <f>90+30.54</f>
        <v>120.53999999999999</v>
      </c>
      <c r="J884" s="131">
        <v>114</v>
      </c>
      <c r="K884" s="131">
        <v>114</v>
      </c>
      <c r="L884" s="131">
        <v>37.730000000000004</v>
      </c>
      <c r="M884" s="131">
        <v>29.73</v>
      </c>
      <c r="N884" s="131">
        <v>106</v>
      </c>
      <c r="O884" s="131">
        <f t="shared" si="265"/>
        <v>106</v>
      </c>
      <c r="P884" s="131">
        <f t="shared" si="266"/>
        <v>106</v>
      </c>
    </row>
    <row r="885" spans="1:17" ht="34.5" hidden="1" outlineLevel="1" x14ac:dyDescent="0.25">
      <c r="A885" s="67" t="s">
        <v>11</v>
      </c>
      <c r="B885" s="129" t="s">
        <v>579</v>
      </c>
      <c r="C885" s="129" t="s">
        <v>419</v>
      </c>
      <c r="D885" s="129" t="s">
        <v>41</v>
      </c>
      <c r="E885" s="129" t="s">
        <v>15</v>
      </c>
      <c r="F885" s="129" t="s">
        <v>420</v>
      </c>
      <c r="G885" s="130" t="s">
        <v>43</v>
      </c>
      <c r="H885" s="131">
        <v>321.44</v>
      </c>
      <c r="I885" s="131">
        <f>325.5+126.72</f>
        <v>452.22</v>
      </c>
      <c r="J885" s="131">
        <v>425</v>
      </c>
      <c r="K885" s="131">
        <v>425</v>
      </c>
      <c r="L885" s="131">
        <v>141.53</v>
      </c>
      <c r="M885" s="131">
        <v>111.53</v>
      </c>
      <c r="N885" s="131">
        <v>399</v>
      </c>
      <c r="O885" s="131">
        <f t="shared" si="265"/>
        <v>399</v>
      </c>
      <c r="P885" s="131">
        <f t="shared" si="266"/>
        <v>399</v>
      </c>
    </row>
    <row r="886" spans="1:17" ht="34.5" hidden="1" outlineLevel="1" x14ac:dyDescent="0.25">
      <c r="A886" s="67" t="s">
        <v>11</v>
      </c>
      <c r="B886" s="129" t="s">
        <v>579</v>
      </c>
      <c r="C886" s="129" t="s">
        <v>419</v>
      </c>
      <c r="D886" s="129" t="s">
        <v>45</v>
      </c>
      <c r="E886" s="129" t="s">
        <v>15</v>
      </c>
      <c r="F886" s="129" t="s">
        <v>420</v>
      </c>
      <c r="G886" s="130" t="s">
        <v>47</v>
      </c>
      <c r="H886" s="131">
        <v>107.11</v>
      </c>
      <c r="I886" s="131">
        <f>110+40.72</f>
        <v>150.72</v>
      </c>
      <c r="J886" s="131">
        <v>142</v>
      </c>
      <c r="K886" s="131">
        <v>142</v>
      </c>
      <c r="L886" s="131">
        <v>47.17</v>
      </c>
      <c r="M886" s="131">
        <v>37.17</v>
      </c>
      <c r="N886" s="131">
        <v>133</v>
      </c>
      <c r="O886" s="131">
        <f t="shared" si="265"/>
        <v>133</v>
      </c>
      <c r="P886" s="131">
        <f t="shared" si="266"/>
        <v>133</v>
      </c>
    </row>
    <row r="887" spans="1:17" ht="34.5" hidden="1" outlineLevel="1" x14ac:dyDescent="0.25">
      <c r="A887" s="67" t="s">
        <v>11</v>
      </c>
      <c r="B887" s="129" t="s">
        <v>579</v>
      </c>
      <c r="C887" s="129" t="s">
        <v>419</v>
      </c>
      <c r="D887" s="129" t="s">
        <v>49</v>
      </c>
      <c r="E887" s="129" t="s">
        <v>15</v>
      </c>
      <c r="F887" s="129" t="s">
        <v>420</v>
      </c>
      <c r="G887" s="130" t="s">
        <v>51</v>
      </c>
      <c r="H887" s="131">
        <v>509</v>
      </c>
      <c r="I887" s="131">
        <f>260.9+455</f>
        <v>715.9</v>
      </c>
      <c r="J887" s="131">
        <v>672</v>
      </c>
      <c r="K887" s="131">
        <v>472</v>
      </c>
      <c r="L887" s="131">
        <v>224.09</v>
      </c>
      <c r="M887" s="131">
        <v>176.59</v>
      </c>
      <c r="N887" s="131">
        <v>632</v>
      </c>
      <c r="O887" s="131">
        <f t="shared" si="265"/>
        <v>632</v>
      </c>
      <c r="P887" s="131">
        <f t="shared" si="266"/>
        <v>632</v>
      </c>
    </row>
    <row r="888" spans="1:17" ht="23.25" hidden="1" outlineLevel="1" x14ac:dyDescent="0.25">
      <c r="A888" s="66"/>
      <c r="B888" s="129" t="s">
        <v>579</v>
      </c>
      <c r="C888" s="129" t="s">
        <v>419</v>
      </c>
      <c r="D888" s="129" t="s">
        <v>525</v>
      </c>
      <c r="E888" s="129"/>
      <c r="F888" s="129"/>
      <c r="G888" s="130" t="s">
        <v>684</v>
      </c>
      <c r="H888" s="131">
        <f>SUM(H880:H887)</f>
        <v>3864.0400000000004</v>
      </c>
      <c r="I888" s="131">
        <f t="shared" ref="I888:P888" si="270">SUM(I880:I887)</f>
        <v>5399.03</v>
      </c>
      <c r="J888" s="131">
        <f t="shared" si="270"/>
        <v>5066</v>
      </c>
      <c r="K888" s="131">
        <f t="shared" si="270"/>
        <v>2969</v>
      </c>
      <c r="L888" s="131">
        <f t="shared" si="270"/>
        <v>1659.8899999999999</v>
      </c>
      <c r="M888" s="131">
        <f t="shared" si="270"/>
        <v>1310.3900000000001</v>
      </c>
      <c r="N888" s="131">
        <f t="shared" si="270"/>
        <v>4768</v>
      </c>
      <c r="O888" s="131">
        <f t="shared" si="270"/>
        <v>4768</v>
      </c>
      <c r="P888" s="131">
        <f t="shared" si="270"/>
        <v>4768</v>
      </c>
    </row>
    <row r="889" spans="1:17" ht="23.25" hidden="1" outlineLevel="1" x14ac:dyDescent="0.25">
      <c r="A889" s="67" t="s">
        <v>11</v>
      </c>
      <c r="B889" s="129" t="s">
        <v>579</v>
      </c>
      <c r="C889" s="129" t="s">
        <v>419</v>
      </c>
      <c r="D889" s="129" t="s">
        <v>55</v>
      </c>
      <c r="E889" s="129" t="s">
        <v>15</v>
      </c>
      <c r="F889" s="129" t="s">
        <v>420</v>
      </c>
      <c r="G889" s="130" t="s">
        <v>56</v>
      </c>
      <c r="H889" s="131">
        <v>28.36</v>
      </c>
      <c r="I889" s="131">
        <v>17.399999999999999</v>
      </c>
      <c r="J889" s="131">
        <v>0</v>
      </c>
      <c r="K889" s="131">
        <v>0</v>
      </c>
      <c r="L889" s="131">
        <v>0</v>
      </c>
      <c r="M889" s="131">
        <v>0</v>
      </c>
      <c r="N889" s="131">
        <v>20</v>
      </c>
      <c r="O889" s="131">
        <f t="shared" si="265"/>
        <v>20</v>
      </c>
      <c r="P889" s="131">
        <f t="shared" si="266"/>
        <v>20</v>
      </c>
      <c r="Q889" s="37"/>
    </row>
    <row r="890" spans="1:17" ht="23.25" hidden="1" outlineLevel="1" x14ac:dyDescent="0.25">
      <c r="A890" s="67" t="s">
        <v>11</v>
      </c>
      <c r="B890" s="129" t="s">
        <v>579</v>
      </c>
      <c r="C890" s="129" t="s">
        <v>419</v>
      </c>
      <c r="D890" s="129" t="s">
        <v>55</v>
      </c>
      <c r="E890" s="129" t="s">
        <v>18</v>
      </c>
      <c r="F890" s="129" t="s">
        <v>420</v>
      </c>
      <c r="G890" s="130" t="s">
        <v>56</v>
      </c>
      <c r="H890" s="131">
        <v>0</v>
      </c>
      <c r="I890" s="131">
        <v>0</v>
      </c>
      <c r="J890" s="131">
        <v>50</v>
      </c>
      <c r="K890" s="131">
        <v>50</v>
      </c>
      <c r="L890" s="131">
        <v>0</v>
      </c>
      <c r="M890" s="131">
        <v>0</v>
      </c>
      <c r="N890" s="131">
        <v>0</v>
      </c>
      <c r="O890" s="131">
        <f t="shared" si="265"/>
        <v>0</v>
      </c>
      <c r="P890" s="131">
        <f t="shared" si="266"/>
        <v>0</v>
      </c>
      <c r="Q890" s="37"/>
    </row>
    <row r="891" spans="1:17" hidden="1" outlineLevel="1" x14ac:dyDescent="0.25">
      <c r="A891" s="66"/>
      <c r="B891" s="129" t="s">
        <v>579</v>
      </c>
      <c r="C891" s="129" t="s">
        <v>419</v>
      </c>
      <c r="D891" s="129" t="s">
        <v>537</v>
      </c>
      <c r="E891" s="129"/>
      <c r="F891" s="129"/>
      <c r="G891" s="130" t="s">
        <v>683</v>
      </c>
      <c r="H891" s="131">
        <f>SUM(H889:H890)</f>
        <v>28.36</v>
      </c>
      <c r="I891" s="131">
        <f t="shared" ref="I891:P891" si="271">SUM(I889:I890)</f>
        <v>17.399999999999999</v>
      </c>
      <c r="J891" s="131">
        <f t="shared" si="271"/>
        <v>50</v>
      </c>
      <c r="K891" s="131">
        <f t="shared" si="271"/>
        <v>50</v>
      </c>
      <c r="L891" s="131">
        <f t="shared" si="271"/>
        <v>0</v>
      </c>
      <c r="M891" s="131">
        <f t="shared" si="271"/>
        <v>0</v>
      </c>
      <c r="N891" s="131">
        <f t="shared" si="271"/>
        <v>20</v>
      </c>
      <c r="O891" s="131">
        <f t="shared" si="271"/>
        <v>20</v>
      </c>
      <c r="P891" s="131">
        <f t="shared" si="271"/>
        <v>20</v>
      </c>
      <c r="Q891" s="37"/>
    </row>
    <row r="892" spans="1:17" hidden="1" outlineLevel="1" x14ac:dyDescent="0.25">
      <c r="A892" s="67" t="s">
        <v>11</v>
      </c>
      <c r="B892" s="129" t="s">
        <v>579</v>
      </c>
      <c r="C892" s="129" t="s">
        <v>419</v>
      </c>
      <c r="D892" s="129" t="s">
        <v>57</v>
      </c>
      <c r="E892" s="129" t="s">
        <v>18</v>
      </c>
      <c r="F892" s="129" t="s">
        <v>420</v>
      </c>
      <c r="G892" s="130" t="s">
        <v>198</v>
      </c>
      <c r="H892" s="131">
        <v>144.46</v>
      </c>
      <c r="I892" s="131">
        <v>54.69</v>
      </c>
      <c r="J892" s="131">
        <v>100</v>
      </c>
      <c r="K892" s="131">
        <v>100</v>
      </c>
      <c r="L892" s="131">
        <v>50</v>
      </c>
      <c r="M892" s="131">
        <v>40.9</v>
      </c>
      <c r="N892" s="131">
        <v>60</v>
      </c>
      <c r="O892" s="131">
        <f t="shared" si="265"/>
        <v>60</v>
      </c>
      <c r="P892" s="131">
        <f t="shared" si="266"/>
        <v>60</v>
      </c>
      <c r="Q892" s="37"/>
    </row>
    <row r="893" spans="1:17" hidden="1" outlineLevel="1" x14ac:dyDescent="0.25">
      <c r="A893" s="67" t="s">
        <v>11</v>
      </c>
      <c r="B893" s="129" t="s">
        <v>579</v>
      </c>
      <c r="C893" s="129" t="s">
        <v>419</v>
      </c>
      <c r="D893" s="129" t="s">
        <v>57</v>
      </c>
      <c r="E893" s="129" t="s">
        <v>18</v>
      </c>
      <c r="F893" s="129" t="s">
        <v>420</v>
      </c>
      <c r="G893" s="130" t="s">
        <v>199</v>
      </c>
      <c r="H893" s="131">
        <v>0</v>
      </c>
      <c r="I893" s="131">
        <v>94.69</v>
      </c>
      <c r="J893" s="131">
        <v>100</v>
      </c>
      <c r="K893" s="131">
        <v>100</v>
      </c>
      <c r="L893" s="131">
        <v>40</v>
      </c>
      <c r="M893" s="131">
        <v>36.6</v>
      </c>
      <c r="N893" s="131">
        <v>60</v>
      </c>
      <c r="O893" s="131">
        <f t="shared" si="265"/>
        <v>60</v>
      </c>
      <c r="P893" s="131">
        <f t="shared" si="266"/>
        <v>60</v>
      </c>
    </row>
    <row r="894" spans="1:17" hidden="1" outlineLevel="1" x14ac:dyDescent="0.25">
      <c r="A894" s="67" t="s">
        <v>11</v>
      </c>
      <c r="B894" s="129" t="s">
        <v>579</v>
      </c>
      <c r="C894" s="129" t="s">
        <v>419</v>
      </c>
      <c r="D894" s="129" t="s">
        <v>66</v>
      </c>
      <c r="E894" s="129" t="s">
        <v>18</v>
      </c>
      <c r="F894" s="129" t="s">
        <v>420</v>
      </c>
      <c r="G894" s="130" t="s">
        <v>67</v>
      </c>
      <c r="H894" s="131">
        <v>73.650000000000006</v>
      </c>
      <c r="I894" s="131">
        <v>14.27</v>
      </c>
      <c r="J894" s="131">
        <v>80</v>
      </c>
      <c r="K894" s="131">
        <v>80</v>
      </c>
      <c r="L894" s="131">
        <v>50</v>
      </c>
      <c r="M894" s="131">
        <v>11.96</v>
      </c>
      <c r="N894" s="131">
        <v>50</v>
      </c>
      <c r="O894" s="131">
        <f t="shared" si="265"/>
        <v>50</v>
      </c>
      <c r="P894" s="131">
        <f t="shared" si="266"/>
        <v>50</v>
      </c>
    </row>
    <row r="895" spans="1:17" ht="23.25" hidden="1" outlineLevel="1" x14ac:dyDescent="0.25">
      <c r="A895" s="67" t="s">
        <v>11</v>
      </c>
      <c r="B895" s="129" t="s">
        <v>579</v>
      </c>
      <c r="C895" s="129" t="s">
        <v>419</v>
      </c>
      <c r="D895" s="129" t="s">
        <v>75</v>
      </c>
      <c r="E895" s="129" t="s">
        <v>18</v>
      </c>
      <c r="F895" s="129" t="s">
        <v>420</v>
      </c>
      <c r="G895" s="130" t="s">
        <v>422</v>
      </c>
      <c r="H895" s="131">
        <v>88.61</v>
      </c>
      <c r="I895" s="131">
        <v>59.02</v>
      </c>
      <c r="J895" s="131">
        <v>70</v>
      </c>
      <c r="K895" s="131">
        <v>70</v>
      </c>
      <c r="L895" s="131">
        <v>20</v>
      </c>
      <c r="M895" s="131">
        <v>9.7799999999999994</v>
      </c>
      <c r="N895" s="131">
        <v>60</v>
      </c>
      <c r="O895" s="131">
        <f t="shared" si="265"/>
        <v>60</v>
      </c>
      <c r="P895" s="131">
        <f t="shared" si="266"/>
        <v>60</v>
      </c>
    </row>
    <row r="896" spans="1:17" hidden="1" outlineLevel="1" x14ac:dyDescent="0.25">
      <c r="A896" s="66"/>
      <c r="B896" s="129" t="s">
        <v>579</v>
      </c>
      <c r="C896" s="129" t="s">
        <v>419</v>
      </c>
      <c r="D896" s="129" t="s">
        <v>538</v>
      </c>
      <c r="E896" s="129"/>
      <c r="F896" s="129"/>
      <c r="G896" s="130" t="s">
        <v>198</v>
      </c>
      <c r="H896" s="131">
        <f>SUM(H892:H895)</f>
        <v>306.72000000000003</v>
      </c>
      <c r="I896" s="131">
        <f t="shared" ref="I896:P896" si="272">SUM(I892:I895)</f>
        <v>222.67000000000002</v>
      </c>
      <c r="J896" s="131">
        <f t="shared" si="272"/>
        <v>350</v>
      </c>
      <c r="K896" s="131">
        <f t="shared" si="272"/>
        <v>350</v>
      </c>
      <c r="L896" s="131">
        <f t="shared" si="272"/>
        <v>160</v>
      </c>
      <c r="M896" s="131">
        <f t="shared" si="272"/>
        <v>99.240000000000009</v>
      </c>
      <c r="N896" s="131">
        <f t="shared" si="272"/>
        <v>230</v>
      </c>
      <c r="O896" s="131">
        <f t="shared" si="272"/>
        <v>230</v>
      </c>
      <c r="P896" s="131">
        <f t="shared" si="272"/>
        <v>230</v>
      </c>
    </row>
    <row r="897" spans="1:18" hidden="1" outlineLevel="1" x14ac:dyDescent="0.25">
      <c r="A897" s="67" t="s">
        <v>11</v>
      </c>
      <c r="B897" s="129" t="s">
        <v>579</v>
      </c>
      <c r="C897" s="129" t="s">
        <v>419</v>
      </c>
      <c r="D897" s="129" t="s">
        <v>89</v>
      </c>
      <c r="E897" s="129" t="s">
        <v>15</v>
      </c>
      <c r="F897" s="129" t="s">
        <v>420</v>
      </c>
      <c r="G897" s="130" t="s">
        <v>93</v>
      </c>
      <c r="H897" s="131">
        <v>0</v>
      </c>
      <c r="I897" s="131">
        <v>0</v>
      </c>
      <c r="J897" s="131">
        <v>0</v>
      </c>
      <c r="K897" s="131">
        <v>8047</v>
      </c>
      <c r="L897" s="131">
        <v>8000</v>
      </c>
      <c r="M897" s="131">
        <v>0</v>
      </c>
      <c r="N897" s="131">
        <v>188</v>
      </c>
      <c r="O897" s="131">
        <f t="shared" si="265"/>
        <v>188</v>
      </c>
      <c r="P897" s="131">
        <f t="shared" si="266"/>
        <v>188</v>
      </c>
    </row>
    <row r="898" spans="1:18" hidden="1" outlineLevel="1" x14ac:dyDescent="0.25">
      <c r="A898" s="67" t="s">
        <v>11</v>
      </c>
      <c r="B898" s="129" t="s">
        <v>579</v>
      </c>
      <c r="C898" s="129" t="s">
        <v>419</v>
      </c>
      <c r="D898" s="129" t="s">
        <v>89</v>
      </c>
      <c r="E898" s="129" t="s">
        <v>18</v>
      </c>
      <c r="F898" s="129" t="s">
        <v>420</v>
      </c>
      <c r="G898" s="130" t="s">
        <v>201</v>
      </c>
      <c r="H898" s="131">
        <v>0</v>
      </c>
      <c r="I898" s="131">
        <v>0</v>
      </c>
      <c r="J898" s="131">
        <v>30</v>
      </c>
      <c r="K898" s="131">
        <v>80</v>
      </c>
      <c r="L898" s="131">
        <v>50</v>
      </c>
      <c r="M898" s="131">
        <v>37.43</v>
      </c>
      <c r="N898" s="131">
        <v>50</v>
      </c>
      <c r="O898" s="131">
        <f t="shared" si="265"/>
        <v>50</v>
      </c>
      <c r="P898" s="131">
        <f t="shared" si="266"/>
        <v>50</v>
      </c>
    </row>
    <row r="899" spans="1:18" hidden="1" outlineLevel="1" x14ac:dyDescent="0.25">
      <c r="A899" s="67" t="s">
        <v>11</v>
      </c>
      <c r="B899" s="129" t="s">
        <v>579</v>
      </c>
      <c r="C899" s="129" t="s">
        <v>419</v>
      </c>
      <c r="D899" s="129" t="s">
        <v>89</v>
      </c>
      <c r="E899" s="129" t="s">
        <v>18</v>
      </c>
      <c r="F899" s="129" t="s">
        <v>420</v>
      </c>
      <c r="G899" s="130" t="s">
        <v>93</v>
      </c>
      <c r="H899" s="131">
        <v>0</v>
      </c>
      <c r="I899" s="131">
        <v>4.24</v>
      </c>
      <c r="J899" s="131">
        <v>30</v>
      </c>
      <c r="K899" s="131">
        <v>40</v>
      </c>
      <c r="L899" s="131">
        <v>0</v>
      </c>
      <c r="M899" s="131">
        <v>0</v>
      </c>
      <c r="N899" s="131">
        <v>0</v>
      </c>
      <c r="O899" s="131">
        <f t="shared" si="265"/>
        <v>0</v>
      </c>
      <c r="P899" s="131">
        <f t="shared" si="266"/>
        <v>0</v>
      </c>
    </row>
    <row r="900" spans="1:18" ht="34.5" hidden="1" outlineLevel="1" x14ac:dyDescent="0.25">
      <c r="A900" s="67" t="s">
        <v>11</v>
      </c>
      <c r="B900" s="129" t="s">
        <v>579</v>
      </c>
      <c r="C900" s="129" t="s">
        <v>419</v>
      </c>
      <c r="D900" s="129" t="s">
        <v>102</v>
      </c>
      <c r="E900" s="129" t="s">
        <v>18</v>
      </c>
      <c r="F900" s="129" t="s">
        <v>420</v>
      </c>
      <c r="G900" s="130" t="s">
        <v>103</v>
      </c>
      <c r="H900" s="131">
        <v>0</v>
      </c>
      <c r="I900" s="131">
        <v>0</v>
      </c>
      <c r="J900" s="131">
        <v>25</v>
      </c>
      <c r="K900" s="131">
        <v>25</v>
      </c>
      <c r="L900" s="131">
        <v>25</v>
      </c>
      <c r="M900" s="131">
        <v>25</v>
      </c>
      <c r="N900" s="131">
        <v>50</v>
      </c>
      <c r="O900" s="131">
        <f t="shared" si="265"/>
        <v>50</v>
      </c>
      <c r="P900" s="131">
        <f t="shared" si="266"/>
        <v>50</v>
      </c>
    </row>
    <row r="901" spans="1:18" ht="23.25" hidden="1" outlineLevel="1" x14ac:dyDescent="0.25">
      <c r="A901" s="67" t="s">
        <v>11</v>
      </c>
      <c r="B901" s="129" t="s">
        <v>579</v>
      </c>
      <c r="C901" s="129" t="s">
        <v>419</v>
      </c>
      <c r="D901" s="129" t="s">
        <v>104</v>
      </c>
      <c r="E901" s="129" t="s">
        <v>18</v>
      </c>
      <c r="F901" s="129" t="s">
        <v>420</v>
      </c>
      <c r="G901" s="130" t="s">
        <v>105</v>
      </c>
      <c r="H901" s="131">
        <v>50</v>
      </c>
      <c r="I901" s="131">
        <v>49.99</v>
      </c>
      <c r="J901" s="131">
        <v>50</v>
      </c>
      <c r="K901" s="131">
        <v>50</v>
      </c>
      <c r="L901" s="131">
        <v>0</v>
      </c>
      <c r="M901" s="131">
        <v>0</v>
      </c>
      <c r="N901" s="131">
        <v>50</v>
      </c>
      <c r="O901" s="131">
        <f t="shared" si="265"/>
        <v>50</v>
      </c>
      <c r="P901" s="131">
        <f t="shared" si="266"/>
        <v>50</v>
      </c>
    </row>
    <row r="902" spans="1:18" hidden="1" outlineLevel="1" x14ac:dyDescent="0.25">
      <c r="A902" s="67" t="s">
        <v>11</v>
      </c>
      <c r="B902" s="129" t="s">
        <v>579</v>
      </c>
      <c r="C902" s="129" t="s">
        <v>419</v>
      </c>
      <c r="D902" s="129" t="s">
        <v>106</v>
      </c>
      <c r="E902" s="129" t="s">
        <v>18</v>
      </c>
      <c r="F902" s="129" t="s">
        <v>420</v>
      </c>
      <c r="G902" s="130" t="s">
        <v>107</v>
      </c>
      <c r="H902" s="131">
        <v>27.01</v>
      </c>
      <c r="I902" s="131">
        <v>16.3</v>
      </c>
      <c r="J902" s="131">
        <v>27</v>
      </c>
      <c r="K902" s="131">
        <v>27</v>
      </c>
      <c r="L902" s="131">
        <v>10.71</v>
      </c>
      <c r="M902" s="131">
        <v>10.71</v>
      </c>
      <c r="N902" s="131">
        <v>100</v>
      </c>
      <c r="O902" s="131">
        <f t="shared" si="265"/>
        <v>100</v>
      </c>
      <c r="P902" s="131">
        <f t="shared" si="266"/>
        <v>100</v>
      </c>
      <c r="Q902" s="106"/>
      <c r="R902" s="106"/>
    </row>
    <row r="903" spans="1:18" hidden="1" outlineLevel="1" x14ac:dyDescent="0.25">
      <c r="A903" s="66"/>
      <c r="B903" s="129" t="s">
        <v>579</v>
      </c>
      <c r="C903" s="129" t="s">
        <v>419</v>
      </c>
      <c r="D903" s="129" t="s">
        <v>526</v>
      </c>
      <c r="E903" s="129"/>
      <c r="F903" s="129"/>
      <c r="G903" s="130" t="s">
        <v>527</v>
      </c>
      <c r="H903" s="131">
        <f>SUM(H897:H902)</f>
        <v>77.010000000000005</v>
      </c>
      <c r="I903" s="131">
        <f t="shared" ref="I903:P903" si="273">SUM(I897:I902)</f>
        <v>70.53</v>
      </c>
      <c r="J903" s="131">
        <f t="shared" si="273"/>
        <v>162</v>
      </c>
      <c r="K903" s="131">
        <f t="shared" si="273"/>
        <v>8269</v>
      </c>
      <c r="L903" s="131">
        <f t="shared" si="273"/>
        <v>8085.71</v>
      </c>
      <c r="M903" s="131">
        <f t="shared" si="273"/>
        <v>73.14</v>
      </c>
      <c r="N903" s="131">
        <f t="shared" si="273"/>
        <v>438</v>
      </c>
      <c r="O903" s="131">
        <f t="shared" si="273"/>
        <v>438</v>
      </c>
      <c r="P903" s="131">
        <f t="shared" si="273"/>
        <v>438</v>
      </c>
      <c r="Q903" s="106"/>
      <c r="R903" s="106"/>
    </row>
    <row r="904" spans="1:18" ht="34.5" hidden="1" outlineLevel="1" x14ac:dyDescent="0.25">
      <c r="A904" s="67" t="s">
        <v>11</v>
      </c>
      <c r="B904" s="129" t="s">
        <v>579</v>
      </c>
      <c r="C904" s="129" t="s">
        <v>419</v>
      </c>
      <c r="D904" s="129" t="s">
        <v>129</v>
      </c>
      <c r="E904" s="129" t="s">
        <v>15</v>
      </c>
      <c r="F904" s="129" t="s">
        <v>420</v>
      </c>
      <c r="G904" s="130" t="s">
        <v>131</v>
      </c>
      <c r="H904" s="131">
        <v>170</v>
      </c>
      <c r="I904" s="131">
        <v>0</v>
      </c>
      <c r="J904" s="131">
        <v>0</v>
      </c>
      <c r="K904" s="131">
        <v>0</v>
      </c>
      <c r="L904" s="131">
        <v>0</v>
      </c>
      <c r="M904" s="131">
        <v>0</v>
      </c>
      <c r="N904" s="131">
        <v>150</v>
      </c>
      <c r="O904" s="131">
        <f t="shared" si="265"/>
        <v>150</v>
      </c>
      <c r="P904" s="131">
        <f t="shared" si="266"/>
        <v>150</v>
      </c>
    </row>
    <row r="905" spans="1:18" ht="34.5" hidden="1" outlineLevel="1" x14ac:dyDescent="0.25">
      <c r="A905" s="67" t="s">
        <v>11</v>
      </c>
      <c r="B905" s="129" t="s">
        <v>579</v>
      </c>
      <c r="C905" s="129" t="s">
        <v>419</v>
      </c>
      <c r="D905" s="129" t="s">
        <v>129</v>
      </c>
      <c r="E905" s="129" t="s">
        <v>18</v>
      </c>
      <c r="F905" s="129" t="s">
        <v>420</v>
      </c>
      <c r="G905" s="130" t="s">
        <v>131</v>
      </c>
      <c r="H905" s="131">
        <v>0</v>
      </c>
      <c r="I905" s="131">
        <v>0</v>
      </c>
      <c r="J905" s="131">
        <v>30</v>
      </c>
      <c r="K905" s="131">
        <v>45</v>
      </c>
      <c r="L905" s="131">
        <v>35</v>
      </c>
      <c r="M905" s="131">
        <v>35</v>
      </c>
      <c r="N905" s="131">
        <v>0</v>
      </c>
      <c r="O905" s="131">
        <f t="shared" si="265"/>
        <v>0</v>
      </c>
      <c r="P905" s="131">
        <f t="shared" si="266"/>
        <v>0</v>
      </c>
    </row>
    <row r="906" spans="1:18" hidden="1" outlineLevel="1" x14ac:dyDescent="0.25">
      <c r="A906" s="67" t="s">
        <v>11</v>
      </c>
      <c r="B906" s="129" t="s">
        <v>579</v>
      </c>
      <c r="C906" s="129" t="s">
        <v>419</v>
      </c>
      <c r="D906" s="129" t="s">
        <v>152</v>
      </c>
      <c r="E906" s="129" t="s">
        <v>15</v>
      </c>
      <c r="F906" s="129" t="s">
        <v>420</v>
      </c>
      <c r="G906" s="130" t="s">
        <v>153</v>
      </c>
      <c r="H906" s="131">
        <v>414.95</v>
      </c>
      <c r="I906" s="131">
        <v>0</v>
      </c>
      <c r="J906" s="131">
        <v>0</v>
      </c>
      <c r="K906" s="131">
        <v>0</v>
      </c>
      <c r="L906" s="131">
        <v>0</v>
      </c>
      <c r="M906" s="131">
        <v>0</v>
      </c>
      <c r="N906" s="131">
        <v>400</v>
      </c>
      <c r="O906" s="131">
        <f t="shared" si="265"/>
        <v>400</v>
      </c>
      <c r="P906" s="131">
        <f t="shared" si="266"/>
        <v>400</v>
      </c>
    </row>
    <row r="907" spans="1:18" hidden="1" outlineLevel="1" x14ac:dyDescent="0.25">
      <c r="A907" s="67" t="s">
        <v>11</v>
      </c>
      <c r="B907" s="129" t="s">
        <v>579</v>
      </c>
      <c r="C907" s="129" t="s">
        <v>419</v>
      </c>
      <c r="D907" s="129" t="s">
        <v>152</v>
      </c>
      <c r="E907" s="129" t="s">
        <v>18</v>
      </c>
      <c r="F907" s="129" t="s">
        <v>420</v>
      </c>
      <c r="G907" s="130" t="s">
        <v>153</v>
      </c>
      <c r="H907" s="131">
        <v>0</v>
      </c>
      <c r="I907" s="131">
        <v>409.07</v>
      </c>
      <c r="J907" s="131">
        <v>477</v>
      </c>
      <c r="K907" s="131">
        <v>452</v>
      </c>
      <c r="L907" s="131">
        <f>M907</f>
        <v>75.25</v>
      </c>
      <c r="M907" s="131">
        <v>75.25</v>
      </c>
      <c r="N907" s="131">
        <v>561</v>
      </c>
      <c r="O907" s="131">
        <f t="shared" si="265"/>
        <v>561</v>
      </c>
      <c r="P907" s="131">
        <f t="shared" si="266"/>
        <v>561</v>
      </c>
    </row>
    <row r="908" spans="1:18" ht="23.25" hidden="1" outlineLevel="1" x14ac:dyDescent="0.25">
      <c r="A908" s="67" t="s">
        <v>11</v>
      </c>
      <c r="B908" s="129" t="s">
        <v>579</v>
      </c>
      <c r="C908" s="129" t="s">
        <v>419</v>
      </c>
      <c r="D908" s="129" t="s">
        <v>156</v>
      </c>
      <c r="E908" s="129" t="s">
        <v>15</v>
      </c>
      <c r="F908" s="129" t="s">
        <v>420</v>
      </c>
      <c r="G908" s="130" t="s">
        <v>157</v>
      </c>
      <c r="H908" s="131">
        <v>130.43</v>
      </c>
      <c r="I908" s="131">
        <f>170+34.46+0.09</f>
        <v>204.55</v>
      </c>
      <c r="J908" s="131">
        <v>186</v>
      </c>
      <c r="K908" s="131">
        <v>186</v>
      </c>
      <c r="L908" s="131">
        <v>31.43</v>
      </c>
      <c r="M908" s="131">
        <v>31.43</v>
      </c>
      <c r="N908" s="131">
        <v>133</v>
      </c>
      <c r="O908" s="131">
        <f t="shared" si="265"/>
        <v>133</v>
      </c>
      <c r="P908" s="131">
        <f t="shared" si="266"/>
        <v>133</v>
      </c>
    </row>
    <row r="909" spans="1:18" hidden="1" outlineLevel="1" x14ac:dyDescent="0.25">
      <c r="A909" s="66"/>
      <c r="B909" s="129" t="s">
        <v>579</v>
      </c>
      <c r="C909" s="129" t="s">
        <v>419</v>
      </c>
      <c r="D909" s="129" t="s">
        <v>535</v>
      </c>
      <c r="E909" s="129"/>
      <c r="F909" s="129"/>
      <c r="G909" s="130" t="s">
        <v>536</v>
      </c>
      <c r="H909" s="131">
        <f>SUM(H904:H908)</f>
        <v>715.38000000000011</v>
      </c>
      <c r="I909" s="131">
        <f t="shared" ref="I909:P909" si="274">SUM(I904:I908)</f>
        <v>613.62</v>
      </c>
      <c r="J909" s="131">
        <f t="shared" si="274"/>
        <v>693</v>
      </c>
      <c r="K909" s="131">
        <f t="shared" si="274"/>
        <v>683</v>
      </c>
      <c r="L909" s="131">
        <f t="shared" si="274"/>
        <v>141.68</v>
      </c>
      <c r="M909" s="131">
        <f t="shared" si="274"/>
        <v>141.68</v>
      </c>
      <c r="N909" s="131">
        <f t="shared" si="274"/>
        <v>1244</v>
      </c>
      <c r="O909" s="131">
        <f t="shared" si="274"/>
        <v>1244</v>
      </c>
      <c r="P909" s="131">
        <f t="shared" si="274"/>
        <v>1244</v>
      </c>
    </row>
    <row r="910" spans="1:18" hidden="1" outlineLevel="1" x14ac:dyDescent="0.25">
      <c r="A910" s="64"/>
      <c r="B910" s="129" t="s">
        <v>579</v>
      </c>
      <c r="C910" s="129"/>
      <c r="D910" s="129"/>
      <c r="E910" s="129"/>
      <c r="F910" s="129"/>
      <c r="G910" s="130" t="s">
        <v>791</v>
      </c>
      <c r="H910" s="131">
        <f>H909+H903+H896+H891+H888+H879</f>
        <v>15678.34</v>
      </c>
      <c r="I910" s="131">
        <f t="shared" ref="I910:P910" si="275">I909+I903+I896+I891+I888+I879</f>
        <v>21358.690000000002</v>
      </c>
      <c r="J910" s="131">
        <f t="shared" si="275"/>
        <v>20463</v>
      </c>
      <c r="K910" s="131">
        <f t="shared" si="275"/>
        <v>20463</v>
      </c>
      <c r="L910" s="131">
        <f t="shared" si="275"/>
        <v>14765.419999999998</v>
      </c>
      <c r="M910" s="131">
        <f t="shared" si="275"/>
        <v>5342.59</v>
      </c>
      <c r="N910" s="131">
        <f t="shared" si="275"/>
        <v>20000</v>
      </c>
      <c r="O910" s="131">
        <f t="shared" si="275"/>
        <v>20000</v>
      </c>
      <c r="P910" s="131">
        <f t="shared" si="275"/>
        <v>20000</v>
      </c>
    </row>
    <row r="911" spans="1:18" hidden="1" outlineLevel="1" x14ac:dyDescent="0.25">
      <c r="A911" s="64" t="s">
        <v>11</v>
      </c>
      <c r="B911" s="129" t="s">
        <v>580</v>
      </c>
      <c r="C911" s="129" t="s">
        <v>418</v>
      </c>
      <c r="D911" s="129" t="s">
        <v>531</v>
      </c>
      <c r="E911" s="129" t="s">
        <v>18</v>
      </c>
      <c r="F911" s="129" t="s">
        <v>18</v>
      </c>
      <c r="G911" s="130" t="s">
        <v>542</v>
      </c>
      <c r="H911" s="131">
        <v>102304</v>
      </c>
      <c r="I911" s="131">
        <v>114550</v>
      </c>
      <c r="J911" s="131">
        <v>114550</v>
      </c>
      <c r="K911" s="131">
        <v>133826</v>
      </c>
      <c r="L911" s="131">
        <v>139755</v>
      </c>
      <c r="M911" s="131">
        <v>99407</v>
      </c>
      <c r="N911" s="131">
        <v>167640</v>
      </c>
      <c r="O911" s="131">
        <f t="shared" si="265"/>
        <v>167640</v>
      </c>
      <c r="P911" s="131">
        <f t="shared" si="266"/>
        <v>167640</v>
      </c>
    </row>
    <row r="912" spans="1:18" hidden="1" outlineLevel="1" x14ac:dyDescent="0.25">
      <c r="A912" s="76"/>
      <c r="B912" s="146" t="s">
        <v>705</v>
      </c>
      <c r="C912" s="139" t="s">
        <v>403</v>
      </c>
      <c r="D912" s="145">
        <v>610</v>
      </c>
      <c r="E912" s="146"/>
      <c r="F912" s="146"/>
      <c r="G912" s="148" t="s">
        <v>661</v>
      </c>
      <c r="H912" s="147">
        <v>197381.61</v>
      </c>
      <c r="I912" s="147">
        <v>209839.24</v>
      </c>
      <c r="J912" s="147">
        <v>243765</v>
      </c>
      <c r="K912" s="147"/>
      <c r="L912" s="147">
        <v>239247</v>
      </c>
      <c r="M912" s="147"/>
      <c r="N912" s="147">
        <v>268949</v>
      </c>
      <c r="O912" s="147">
        <v>282396</v>
      </c>
      <c r="P912" s="147">
        <v>296515</v>
      </c>
      <c r="Q912" s="106"/>
    </row>
    <row r="913" spans="1:16" ht="23.25" hidden="1" outlineLevel="1" x14ac:dyDescent="0.25">
      <c r="A913" s="76"/>
      <c r="B913" s="146" t="s">
        <v>705</v>
      </c>
      <c r="C913" s="139" t="s">
        <v>403</v>
      </c>
      <c r="D913" s="145">
        <v>620</v>
      </c>
      <c r="E913" s="146"/>
      <c r="F913" s="146"/>
      <c r="G913" s="148" t="s">
        <v>684</v>
      </c>
      <c r="H913" s="147">
        <v>67533.960000000006</v>
      </c>
      <c r="I913" s="147">
        <v>73095.009999999995</v>
      </c>
      <c r="J913" s="147">
        <v>83387</v>
      </c>
      <c r="K913" s="147"/>
      <c r="L913" s="147">
        <v>80484</v>
      </c>
      <c r="M913" s="147"/>
      <c r="N913" s="147">
        <v>92567</v>
      </c>
      <c r="O913" s="147">
        <v>97200</v>
      </c>
      <c r="P913" s="147">
        <v>102050</v>
      </c>
    </row>
    <row r="914" spans="1:16" hidden="1" outlineLevel="1" x14ac:dyDescent="0.25">
      <c r="A914" s="76"/>
      <c r="B914" s="146" t="s">
        <v>705</v>
      </c>
      <c r="C914" s="139" t="s">
        <v>403</v>
      </c>
      <c r="D914" s="145">
        <v>631</v>
      </c>
      <c r="E914" s="146"/>
      <c r="F914" s="146"/>
      <c r="G914" s="148" t="s">
        <v>683</v>
      </c>
      <c r="H914" s="147">
        <v>319.2</v>
      </c>
      <c r="I914" s="147">
        <v>467.93</v>
      </c>
      <c r="J914" s="147">
        <v>320</v>
      </c>
      <c r="K914" s="147"/>
      <c r="L914" s="147">
        <v>400</v>
      </c>
      <c r="M914" s="147"/>
      <c r="N914" s="147">
        <v>450</v>
      </c>
      <c r="O914" s="147">
        <v>450</v>
      </c>
      <c r="P914" s="147">
        <v>450</v>
      </c>
    </row>
    <row r="915" spans="1:16" ht="23.25" hidden="1" outlineLevel="1" x14ac:dyDescent="0.25">
      <c r="A915" s="76"/>
      <c r="B915" s="146" t="s">
        <v>705</v>
      </c>
      <c r="C915" s="139" t="s">
        <v>403</v>
      </c>
      <c r="D915" s="145">
        <v>632</v>
      </c>
      <c r="E915" s="146"/>
      <c r="F915" s="146"/>
      <c r="G915" s="148" t="s">
        <v>619</v>
      </c>
      <c r="H915" s="147">
        <v>10465.34</v>
      </c>
      <c r="I915" s="147">
        <v>13908.98</v>
      </c>
      <c r="J915" s="147">
        <v>13585</v>
      </c>
      <c r="K915" s="147"/>
      <c r="L915" s="147">
        <v>13585</v>
      </c>
      <c r="M915" s="147"/>
      <c r="N915" s="147">
        <v>13665</v>
      </c>
      <c r="O915" s="147">
        <v>13665</v>
      </c>
      <c r="P915" s="147">
        <v>13665</v>
      </c>
    </row>
    <row r="916" spans="1:16" hidden="1" outlineLevel="1" x14ac:dyDescent="0.25">
      <c r="A916" s="76"/>
      <c r="B916" s="146" t="s">
        <v>705</v>
      </c>
      <c r="C916" s="139" t="s">
        <v>403</v>
      </c>
      <c r="D916" s="145">
        <v>633</v>
      </c>
      <c r="E916" s="146"/>
      <c r="F916" s="146"/>
      <c r="G916" s="148" t="s">
        <v>685</v>
      </c>
      <c r="H916" s="147">
        <v>12611.65</v>
      </c>
      <c r="I916" s="147">
        <v>19628.78</v>
      </c>
      <c r="J916" s="147">
        <v>8931</v>
      </c>
      <c r="K916" s="147"/>
      <c r="L916" s="147">
        <v>8453</v>
      </c>
      <c r="M916" s="147"/>
      <c r="N916" s="147">
        <v>7751</v>
      </c>
      <c r="O916" s="147">
        <v>7606</v>
      </c>
      <c r="P916" s="147">
        <v>7556</v>
      </c>
    </row>
    <row r="917" spans="1:16" ht="23.25" hidden="1" outlineLevel="1" x14ac:dyDescent="0.25">
      <c r="A917" s="76"/>
      <c r="B917" s="146" t="s">
        <v>705</v>
      </c>
      <c r="C917" s="139" t="s">
        <v>403</v>
      </c>
      <c r="D917" s="145">
        <v>635</v>
      </c>
      <c r="E917" s="146"/>
      <c r="F917" s="146"/>
      <c r="G917" s="148" t="s">
        <v>620</v>
      </c>
      <c r="H917" s="147">
        <v>2512.15</v>
      </c>
      <c r="I917" s="147">
        <v>712.85</v>
      </c>
      <c r="J917" s="147">
        <v>1030</v>
      </c>
      <c r="K917" s="147"/>
      <c r="L917" s="147">
        <v>1180</v>
      </c>
      <c r="M917" s="147"/>
      <c r="N917" s="147">
        <v>1000</v>
      </c>
      <c r="O917" s="147">
        <v>600</v>
      </c>
      <c r="P917" s="147">
        <v>550</v>
      </c>
    </row>
    <row r="918" spans="1:16" hidden="1" outlineLevel="1" x14ac:dyDescent="0.25">
      <c r="A918" s="76"/>
      <c r="B918" s="146" t="s">
        <v>705</v>
      </c>
      <c r="C918" s="139" t="s">
        <v>403</v>
      </c>
      <c r="D918" s="145">
        <v>636</v>
      </c>
      <c r="E918" s="146"/>
      <c r="F918" s="146"/>
      <c r="G918" s="148" t="s">
        <v>696</v>
      </c>
      <c r="H918" s="147">
        <v>88</v>
      </c>
      <c r="I918" s="147">
        <v>92.8</v>
      </c>
      <c r="J918" s="147">
        <v>63</v>
      </c>
      <c r="K918" s="147"/>
      <c r="L918" s="147">
        <v>63</v>
      </c>
      <c r="M918" s="147"/>
      <c r="N918" s="147">
        <v>74</v>
      </c>
      <c r="O918" s="147">
        <v>74</v>
      </c>
      <c r="P918" s="147">
        <v>74</v>
      </c>
    </row>
    <row r="919" spans="1:16" hidden="1" outlineLevel="1" x14ac:dyDescent="0.25">
      <c r="A919" s="76"/>
      <c r="B919" s="146" t="s">
        <v>705</v>
      </c>
      <c r="C919" s="139" t="s">
        <v>403</v>
      </c>
      <c r="D919" s="145">
        <v>637</v>
      </c>
      <c r="E919" s="146"/>
      <c r="F919" s="146"/>
      <c r="G919" s="148" t="s">
        <v>536</v>
      </c>
      <c r="H919" s="147">
        <v>10037.59</v>
      </c>
      <c r="I919" s="147">
        <v>10138.299999999999</v>
      </c>
      <c r="J919" s="147">
        <v>11434</v>
      </c>
      <c r="K919" s="147"/>
      <c r="L919" s="147">
        <v>10517</v>
      </c>
      <c r="M919" s="147"/>
      <c r="N919" s="147">
        <v>10421</v>
      </c>
      <c r="O919" s="147">
        <v>10473</v>
      </c>
      <c r="P919" s="147">
        <v>10525</v>
      </c>
    </row>
    <row r="920" spans="1:16" hidden="1" outlineLevel="1" x14ac:dyDescent="0.25">
      <c r="A920" s="76"/>
      <c r="B920" s="146" t="s">
        <v>705</v>
      </c>
      <c r="C920" s="139" t="s">
        <v>403</v>
      </c>
      <c r="D920" s="145">
        <v>642</v>
      </c>
      <c r="E920" s="146"/>
      <c r="F920" s="146"/>
      <c r="G920" s="148" t="s">
        <v>697</v>
      </c>
      <c r="H920" s="147">
        <v>436.16</v>
      </c>
      <c r="I920" s="147">
        <v>511.29</v>
      </c>
      <c r="J920" s="147">
        <v>400</v>
      </c>
      <c r="K920" s="147"/>
      <c r="L920" s="147">
        <v>400</v>
      </c>
      <c r="M920" s="147"/>
      <c r="N920" s="147">
        <v>420</v>
      </c>
      <c r="O920" s="147">
        <v>420</v>
      </c>
      <c r="P920" s="147">
        <v>420</v>
      </c>
    </row>
    <row r="921" spans="1:16" ht="23.25" hidden="1" outlineLevel="1" x14ac:dyDescent="0.25">
      <c r="A921" s="86"/>
      <c r="B921" s="145" t="s">
        <v>705</v>
      </c>
      <c r="C921" s="139" t="s">
        <v>403</v>
      </c>
      <c r="D921" s="145">
        <v>700</v>
      </c>
      <c r="E921" s="145"/>
      <c r="F921" s="145"/>
      <c r="G921" s="158" t="s">
        <v>699</v>
      </c>
      <c r="H921" s="131">
        <v>2500</v>
      </c>
      <c r="I921" s="131">
        <v>4270</v>
      </c>
      <c r="J921" s="131">
        <v>0</v>
      </c>
      <c r="K921" s="131">
        <f>SUM(K1117:K1420)</f>
        <v>4323730.5199999986</v>
      </c>
      <c r="L921" s="131">
        <v>8590</v>
      </c>
      <c r="M921" s="131">
        <f>SUM(M1117:M1420)</f>
        <v>1500825.8200000005</v>
      </c>
      <c r="N921" s="131">
        <v>0</v>
      </c>
      <c r="O921" s="131">
        <v>0</v>
      </c>
      <c r="P921" s="131">
        <v>0</v>
      </c>
    </row>
    <row r="922" spans="1:16" hidden="1" outlineLevel="1" x14ac:dyDescent="0.25">
      <c r="A922" s="64"/>
      <c r="B922" s="129" t="s">
        <v>705</v>
      </c>
      <c r="C922" s="129"/>
      <c r="D922" s="129"/>
      <c r="E922" s="129"/>
      <c r="F922" s="129"/>
      <c r="G922" s="130" t="s">
        <v>792</v>
      </c>
      <c r="H922" s="131">
        <f>SUM(H912:H921)</f>
        <v>303885.66000000009</v>
      </c>
      <c r="I922" s="131">
        <f t="shared" ref="I922:P922" si="276">SUM(I912:I921)</f>
        <v>332665.17999999988</v>
      </c>
      <c r="J922" s="131">
        <f t="shared" si="276"/>
        <v>362915</v>
      </c>
      <c r="K922" s="131">
        <f t="shared" si="276"/>
        <v>4323730.5199999986</v>
      </c>
      <c r="L922" s="131">
        <f t="shared" si="276"/>
        <v>362919</v>
      </c>
      <c r="M922" s="131">
        <f t="shared" si="276"/>
        <v>1500825.8200000005</v>
      </c>
      <c r="N922" s="131">
        <f t="shared" si="276"/>
        <v>395297</v>
      </c>
      <c r="O922" s="131">
        <f t="shared" si="276"/>
        <v>412884</v>
      </c>
      <c r="P922" s="131">
        <f t="shared" si="276"/>
        <v>431805</v>
      </c>
    </row>
    <row r="923" spans="1:16" collapsed="1" x14ac:dyDescent="0.25">
      <c r="A923" s="64"/>
      <c r="B923" s="129" t="s">
        <v>793</v>
      </c>
      <c r="C923" s="129"/>
      <c r="D923" s="129"/>
      <c r="E923" s="129"/>
      <c r="F923" s="129"/>
      <c r="G923" s="130" t="s">
        <v>794</v>
      </c>
      <c r="H923" s="131">
        <f>H1012+H1024</f>
        <v>66239.31</v>
      </c>
      <c r="I923" s="131">
        <f t="shared" ref="I923:P923" si="277">I1012+I1024</f>
        <v>78986.819999999992</v>
      </c>
      <c r="J923" s="131">
        <f t="shared" si="277"/>
        <v>83468</v>
      </c>
      <c r="K923" s="131">
        <f t="shared" si="277"/>
        <v>101798</v>
      </c>
      <c r="L923" s="131">
        <f t="shared" si="277"/>
        <v>96821.473624999999</v>
      </c>
      <c r="M923" s="131">
        <f t="shared" si="277"/>
        <v>73112.179999999993</v>
      </c>
      <c r="N923" s="131">
        <f t="shared" si="277"/>
        <v>87721</v>
      </c>
      <c r="O923" s="131">
        <f t="shared" si="277"/>
        <v>87721</v>
      </c>
      <c r="P923" s="131">
        <f t="shared" si="277"/>
        <v>87721</v>
      </c>
    </row>
    <row r="924" spans="1:16" ht="23.25" hidden="1" outlineLevel="1" x14ac:dyDescent="0.25">
      <c r="A924" s="17" t="s">
        <v>11</v>
      </c>
      <c r="B924" s="129" t="s">
        <v>581</v>
      </c>
      <c r="C924" s="129" t="s">
        <v>295</v>
      </c>
      <c r="D924" s="129" t="s">
        <v>14</v>
      </c>
      <c r="E924" s="129" t="s">
        <v>18</v>
      </c>
      <c r="F924" s="129" t="s">
        <v>296</v>
      </c>
      <c r="G924" s="130" t="s">
        <v>297</v>
      </c>
      <c r="H924" s="131">
        <v>8203.57</v>
      </c>
      <c r="I924" s="131">
        <v>9002.7199999999993</v>
      </c>
      <c r="J924" s="131">
        <v>11925</v>
      </c>
      <c r="K924" s="131">
        <v>10725</v>
      </c>
      <c r="L924" s="131">
        <f>M924+Q734</f>
        <v>8615.18</v>
      </c>
      <c r="M924" s="131">
        <v>8615.18</v>
      </c>
      <c r="N924" s="131">
        <v>11925</v>
      </c>
      <c r="O924" s="131">
        <f t="shared" ref="O924:O1001" si="278">N924</f>
        <v>11925</v>
      </c>
      <c r="P924" s="131">
        <f t="shared" ref="P924:P1001" si="279">N924</f>
        <v>11925</v>
      </c>
    </row>
    <row r="925" spans="1:16" hidden="1" outlineLevel="1" x14ac:dyDescent="0.25">
      <c r="A925" s="17"/>
      <c r="B925" s="129" t="s">
        <v>581</v>
      </c>
      <c r="C925" s="129" t="s">
        <v>295</v>
      </c>
      <c r="D925" s="129" t="s">
        <v>609</v>
      </c>
      <c r="E925" s="129" t="s">
        <v>18</v>
      </c>
      <c r="F925" s="129" t="s">
        <v>296</v>
      </c>
      <c r="G925" s="130" t="s">
        <v>610</v>
      </c>
      <c r="H925" s="131">
        <v>0</v>
      </c>
      <c r="I925" s="131">
        <v>0</v>
      </c>
      <c r="J925" s="131">
        <v>0</v>
      </c>
      <c r="K925" s="131">
        <v>0</v>
      </c>
      <c r="L925" s="131">
        <v>0</v>
      </c>
      <c r="M925" s="131">
        <v>0</v>
      </c>
      <c r="N925" s="131">
        <v>275</v>
      </c>
      <c r="O925" s="131">
        <f>N925</f>
        <v>275</v>
      </c>
      <c r="P925" s="131">
        <f>N925</f>
        <v>275</v>
      </c>
    </row>
    <row r="926" spans="1:16" hidden="1" outlineLevel="1" x14ac:dyDescent="0.25">
      <c r="A926" s="66"/>
      <c r="B926" s="129" t="s">
        <v>581</v>
      </c>
      <c r="C926" s="129" t="s">
        <v>295</v>
      </c>
      <c r="D926" s="129" t="s">
        <v>524</v>
      </c>
      <c r="E926" s="129"/>
      <c r="F926" s="129"/>
      <c r="G926" s="130" t="s">
        <v>528</v>
      </c>
      <c r="H926" s="131">
        <f>SUM(H924:H925)</f>
        <v>8203.57</v>
      </c>
      <c r="I926" s="131">
        <f t="shared" ref="I926:P926" si="280">SUM(I924:I925)</f>
        <v>9002.7199999999993</v>
      </c>
      <c r="J926" s="131">
        <f t="shared" si="280"/>
        <v>11925</v>
      </c>
      <c r="K926" s="131">
        <f t="shared" si="280"/>
        <v>10725</v>
      </c>
      <c r="L926" s="131">
        <f t="shared" si="280"/>
        <v>8615.18</v>
      </c>
      <c r="M926" s="131">
        <f t="shared" si="280"/>
        <v>8615.18</v>
      </c>
      <c r="N926" s="131">
        <f t="shared" si="280"/>
        <v>12200</v>
      </c>
      <c r="O926" s="131">
        <f t="shared" si="280"/>
        <v>12200</v>
      </c>
      <c r="P926" s="131">
        <f t="shared" si="280"/>
        <v>12200</v>
      </c>
    </row>
    <row r="927" spans="1:16" ht="23.25" hidden="1" outlineLevel="1" x14ac:dyDescent="0.25">
      <c r="A927" s="67" t="s">
        <v>11</v>
      </c>
      <c r="B927" s="129" t="s">
        <v>581</v>
      </c>
      <c r="C927" s="129" t="s">
        <v>295</v>
      </c>
      <c r="D927" s="129" t="s">
        <v>23</v>
      </c>
      <c r="E927" s="129" t="s">
        <v>18</v>
      </c>
      <c r="F927" s="129" t="s">
        <v>296</v>
      </c>
      <c r="G927" s="130" t="s">
        <v>24</v>
      </c>
      <c r="H927" s="131">
        <v>146.43</v>
      </c>
      <c r="I927" s="131">
        <v>139.9</v>
      </c>
      <c r="J927" s="131">
        <v>192</v>
      </c>
      <c r="K927" s="131">
        <v>492</v>
      </c>
      <c r="L927" s="131">
        <f>M927+$Q$465*0.1</f>
        <v>594.29999999999995</v>
      </c>
      <c r="M927" s="131">
        <v>594.29999999999995</v>
      </c>
      <c r="N927" s="131">
        <v>192</v>
      </c>
      <c r="O927" s="131">
        <f t="shared" si="278"/>
        <v>192</v>
      </c>
      <c r="P927" s="131">
        <f t="shared" si="279"/>
        <v>192</v>
      </c>
    </row>
    <row r="928" spans="1:16" hidden="1" outlineLevel="1" x14ac:dyDescent="0.25">
      <c r="A928" s="67" t="s">
        <v>11</v>
      </c>
      <c r="B928" s="129" t="s">
        <v>581</v>
      </c>
      <c r="C928" s="129" t="s">
        <v>295</v>
      </c>
      <c r="D928" s="129" t="s">
        <v>27</v>
      </c>
      <c r="E928" s="129" t="s">
        <v>18</v>
      </c>
      <c r="F928" s="129" t="s">
        <v>296</v>
      </c>
      <c r="G928" s="130" t="s">
        <v>206</v>
      </c>
      <c r="H928" s="131">
        <v>704.82</v>
      </c>
      <c r="I928" s="131">
        <v>763.9</v>
      </c>
      <c r="J928" s="131">
        <v>1000</v>
      </c>
      <c r="K928" s="131">
        <v>600</v>
      </c>
      <c r="L928" s="131">
        <f>M928</f>
        <v>217.56</v>
      </c>
      <c r="M928" s="131">
        <v>217.56</v>
      </c>
      <c r="N928" s="131">
        <v>1000</v>
      </c>
      <c r="O928" s="131">
        <f t="shared" si="278"/>
        <v>1000</v>
      </c>
      <c r="P928" s="131">
        <f t="shared" si="279"/>
        <v>1000</v>
      </c>
    </row>
    <row r="929" spans="1:17" ht="34.5" hidden="1" outlineLevel="1" x14ac:dyDescent="0.25">
      <c r="A929" s="67" t="s">
        <v>11</v>
      </c>
      <c r="B929" s="129" t="s">
        <v>581</v>
      </c>
      <c r="C929" s="129" t="s">
        <v>295</v>
      </c>
      <c r="D929" s="129" t="s">
        <v>30</v>
      </c>
      <c r="E929" s="129" t="s">
        <v>18</v>
      </c>
      <c r="F929" s="129" t="s">
        <v>296</v>
      </c>
      <c r="G929" s="130" t="s">
        <v>31</v>
      </c>
      <c r="H929" s="131">
        <v>101.52</v>
      </c>
      <c r="I929" s="131">
        <v>112.29</v>
      </c>
      <c r="J929" s="131">
        <v>167</v>
      </c>
      <c r="K929" s="131">
        <v>167</v>
      </c>
      <c r="L929" s="131">
        <f>M929+$Q$465*0.014</f>
        <v>100.93</v>
      </c>
      <c r="M929" s="131">
        <v>100.93</v>
      </c>
      <c r="N929" s="131">
        <v>167</v>
      </c>
      <c r="O929" s="131">
        <f t="shared" si="278"/>
        <v>167</v>
      </c>
      <c r="P929" s="131">
        <f t="shared" si="279"/>
        <v>167</v>
      </c>
    </row>
    <row r="930" spans="1:17" ht="34.5" hidden="1" outlineLevel="1" x14ac:dyDescent="0.25">
      <c r="A930" s="67" t="s">
        <v>11</v>
      </c>
      <c r="B930" s="129" t="s">
        <v>581</v>
      </c>
      <c r="C930" s="129" t="s">
        <v>295</v>
      </c>
      <c r="D930" s="129" t="s">
        <v>33</v>
      </c>
      <c r="E930" s="129" t="s">
        <v>18</v>
      </c>
      <c r="F930" s="129" t="s">
        <v>296</v>
      </c>
      <c r="G930" s="130" t="s">
        <v>35</v>
      </c>
      <c r="H930" s="131">
        <v>1195.42</v>
      </c>
      <c r="I930" s="131">
        <v>1264.54</v>
      </c>
      <c r="J930" s="131">
        <v>1669</v>
      </c>
      <c r="K930" s="131">
        <v>1669</v>
      </c>
      <c r="L930" s="131">
        <f>M930+$Q$465*0.14</f>
        <v>1182.73</v>
      </c>
      <c r="M930" s="131">
        <v>1182.73</v>
      </c>
      <c r="N930" s="131">
        <v>1669</v>
      </c>
      <c r="O930" s="131">
        <f t="shared" si="278"/>
        <v>1669</v>
      </c>
      <c r="P930" s="131">
        <f t="shared" si="279"/>
        <v>1669</v>
      </c>
    </row>
    <row r="931" spans="1:17" ht="34.5" hidden="1" outlineLevel="1" x14ac:dyDescent="0.25">
      <c r="A931" s="67" t="s">
        <v>11</v>
      </c>
      <c r="B931" s="129" t="s">
        <v>581</v>
      </c>
      <c r="C931" s="129" t="s">
        <v>295</v>
      </c>
      <c r="D931" s="129" t="s">
        <v>37</v>
      </c>
      <c r="E931" s="129" t="s">
        <v>18</v>
      </c>
      <c r="F931" s="129" t="s">
        <v>296</v>
      </c>
      <c r="G931" s="130" t="s">
        <v>39</v>
      </c>
      <c r="H931" s="131">
        <v>68.23</v>
      </c>
      <c r="I931" s="131">
        <v>72.17</v>
      </c>
      <c r="J931" s="131">
        <v>95</v>
      </c>
      <c r="K931" s="131">
        <v>95</v>
      </c>
      <c r="L931" s="131">
        <f>M931+$Q$465*0.008</f>
        <v>67.349999999999994</v>
      </c>
      <c r="M931" s="131">
        <v>67.349999999999994</v>
      </c>
      <c r="N931" s="131">
        <v>95</v>
      </c>
      <c r="O931" s="131">
        <f t="shared" si="278"/>
        <v>95</v>
      </c>
      <c r="P931" s="131">
        <f t="shared" si="279"/>
        <v>95</v>
      </c>
    </row>
    <row r="932" spans="1:17" ht="34.5" hidden="1" outlineLevel="1" x14ac:dyDescent="0.25">
      <c r="A932" s="67" t="s">
        <v>11</v>
      </c>
      <c r="B932" s="129" t="s">
        <v>581</v>
      </c>
      <c r="C932" s="129" t="s">
        <v>295</v>
      </c>
      <c r="D932" s="129" t="s">
        <v>41</v>
      </c>
      <c r="E932" s="129" t="s">
        <v>18</v>
      </c>
      <c r="F932" s="129" t="s">
        <v>296</v>
      </c>
      <c r="G932" s="130" t="s">
        <v>43</v>
      </c>
      <c r="H932" s="131">
        <v>256.12</v>
      </c>
      <c r="I932" s="131">
        <v>268.32</v>
      </c>
      <c r="J932" s="131">
        <v>358</v>
      </c>
      <c r="K932" s="131">
        <v>358</v>
      </c>
      <c r="L932" s="131">
        <f>M932+$Q$465*0.03</f>
        <v>240.55</v>
      </c>
      <c r="M932" s="131">
        <v>240.55</v>
      </c>
      <c r="N932" s="131">
        <v>358</v>
      </c>
      <c r="O932" s="131">
        <f t="shared" si="278"/>
        <v>358</v>
      </c>
      <c r="P932" s="131">
        <f t="shared" si="279"/>
        <v>358</v>
      </c>
    </row>
    <row r="933" spans="1:17" ht="34.5" hidden="1" outlineLevel="1" x14ac:dyDescent="0.25">
      <c r="A933" s="67" t="s">
        <v>11</v>
      </c>
      <c r="B933" s="129" t="s">
        <v>581</v>
      </c>
      <c r="C933" s="129" t="s">
        <v>295</v>
      </c>
      <c r="D933" s="129" t="s">
        <v>45</v>
      </c>
      <c r="E933" s="129" t="s">
        <v>18</v>
      </c>
      <c r="F933" s="129" t="s">
        <v>296</v>
      </c>
      <c r="G933" s="130" t="s">
        <v>47</v>
      </c>
      <c r="H933" s="131">
        <v>72.510000000000005</v>
      </c>
      <c r="I933" s="131">
        <v>79.37</v>
      </c>
      <c r="J933" s="131">
        <v>119</v>
      </c>
      <c r="K933" s="131">
        <v>119</v>
      </c>
      <c r="L933" s="131">
        <f>M933+$Q$465*0.01</f>
        <v>71.14</v>
      </c>
      <c r="M933" s="131">
        <v>71.14</v>
      </c>
      <c r="N933" s="131">
        <v>119</v>
      </c>
      <c r="O933" s="131">
        <f t="shared" si="278"/>
        <v>119</v>
      </c>
      <c r="P933" s="131">
        <f t="shared" si="279"/>
        <v>119</v>
      </c>
    </row>
    <row r="934" spans="1:17" ht="34.5" hidden="1" outlineLevel="1" x14ac:dyDescent="0.25">
      <c r="A934" s="67" t="s">
        <v>11</v>
      </c>
      <c r="B934" s="129" t="s">
        <v>581</v>
      </c>
      <c r="C934" s="129" t="s">
        <v>295</v>
      </c>
      <c r="D934" s="129" t="s">
        <v>49</v>
      </c>
      <c r="E934" s="129" t="s">
        <v>18</v>
      </c>
      <c r="F934" s="129" t="s">
        <v>296</v>
      </c>
      <c r="G934" s="130" t="s">
        <v>51</v>
      </c>
      <c r="H934" s="131">
        <v>405.47</v>
      </c>
      <c r="I934" s="131">
        <v>428.84</v>
      </c>
      <c r="J934" s="131">
        <v>566</v>
      </c>
      <c r="K934" s="131">
        <v>566</v>
      </c>
      <c r="L934" s="131">
        <f>M934+$Q$465*0.0475</f>
        <v>401.16</v>
      </c>
      <c r="M934" s="131">
        <v>401.16</v>
      </c>
      <c r="N934" s="131">
        <v>566</v>
      </c>
      <c r="O934" s="131">
        <f t="shared" si="278"/>
        <v>566</v>
      </c>
      <c r="P934" s="131">
        <f t="shared" si="279"/>
        <v>566</v>
      </c>
    </row>
    <row r="935" spans="1:17" ht="23.25" hidden="1" outlineLevel="1" x14ac:dyDescent="0.25">
      <c r="A935" s="66"/>
      <c r="B935" s="129" t="s">
        <v>581</v>
      </c>
      <c r="C935" s="129" t="s">
        <v>295</v>
      </c>
      <c r="D935" s="129" t="s">
        <v>525</v>
      </c>
      <c r="E935" s="129"/>
      <c r="F935" s="129"/>
      <c r="G935" s="130" t="s">
        <v>684</v>
      </c>
      <c r="H935" s="131">
        <f>SUM(H927:H934)</f>
        <v>2950.5200000000004</v>
      </c>
      <c r="I935" s="131">
        <f t="shared" ref="I935:P935" si="281">SUM(I927:I934)</f>
        <v>3129.3300000000004</v>
      </c>
      <c r="J935" s="131">
        <f t="shared" si="281"/>
        <v>4166</v>
      </c>
      <c r="K935" s="131">
        <f t="shared" si="281"/>
        <v>4066</v>
      </c>
      <c r="L935" s="131">
        <f t="shared" si="281"/>
        <v>2875.72</v>
      </c>
      <c r="M935" s="131">
        <f t="shared" si="281"/>
        <v>2875.72</v>
      </c>
      <c r="N935" s="131">
        <f t="shared" si="281"/>
        <v>4166</v>
      </c>
      <c r="O935" s="131">
        <f t="shared" si="281"/>
        <v>4166</v>
      </c>
      <c r="P935" s="131">
        <f t="shared" si="281"/>
        <v>4166</v>
      </c>
    </row>
    <row r="936" spans="1:17" hidden="1" outlineLevel="1" x14ac:dyDescent="0.25">
      <c r="A936" s="67" t="s">
        <v>11</v>
      </c>
      <c r="B936" s="129" t="s">
        <v>581</v>
      </c>
      <c r="C936" s="129" t="s">
        <v>295</v>
      </c>
      <c r="D936" s="129" t="s">
        <v>57</v>
      </c>
      <c r="E936" s="129" t="s">
        <v>18</v>
      </c>
      <c r="F936" s="129" t="s">
        <v>296</v>
      </c>
      <c r="G936" s="130" t="s">
        <v>190</v>
      </c>
      <c r="H936" s="131">
        <v>3005.13</v>
      </c>
      <c r="I936" s="131">
        <v>3637.66</v>
      </c>
      <c r="J936" s="131">
        <v>4000</v>
      </c>
      <c r="K936" s="131">
        <v>3900</v>
      </c>
      <c r="L936" s="131">
        <f t="shared" ref="L936:L951" si="282">M936/10*12</f>
        <v>3508.9199999999996</v>
      </c>
      <c r="M936" s="131">
        <v>2924.1</v>
      </c>
      <c r="N936" s="131">
        <v>3900</v>
      </c>
      <c r="O936" s="131">
        <f t="shared" si="278"/>
        <v>3900</v>
      </c>
      <c r="P936" s="131">
        <f t="shared" si="279"/>
        <v>3900</v>
      </c>
      <c r="Q936" s="37"/>
    </row>
    <row r="937" spans="1:17" hidden="1" outlineLevel="1" x14ac:dyDescent="0.25">
      <c r="A937" s="67" t="s">
        <v>11</v>
      </c>
      <c r="B937" s="129" t="s">
        <v>581</v>
      </c>
      <c r="C937" s="129" t="s">
        <v>295</v>
      </c>
      <c r="D937" s="129" t="s">
        <v>57</v>
      </c>
      <c r="E937" s="129" t="s">
        <v>18</v>
      </c>
      <c r="F937" s="129" t="s">
        <v>296</v>
      </c>
      <c r="G937" s="130" t="s">
        <v>58</v>
      </c>
      <c r="H937" s="131">
        <v>5795.95</v>
      </c>
      <c r="I937" s="131">
        <v>12572.47</v>
      </c>
      <c r="J937" s="131">
        <v>10500</v>
      </c>
      <c r="K937" s="131">
        <v>10230</v>
      </c>
      <c r="L937" s="131">
        <f t="shared" si="282"/>
        <v>7151.076</v>
      </c>
      <c r="M937" s="131">
        <v>5959.23</v>
      </c>
      <c r="N937" s="131">
        <v>7000</v>
      </c>
      <c r="O937" s="131">
        <f t="shared" si="278"/>
        <v>7000</v>
      </c>
      <c r="P937" s="131">
        <f t="shared" si="279"/>
        <v>7000</v>
      </c>
      <c r="Q937" s="37"/>
    </row>
    <row r="938" spans="1:17" hidden="1" outlineLevel="1" x14ac:dyDescent="0.25">
      <c r="A938" s="67" t="s">
        <v>11</v>
      </c>
      <c r="B938" s="129" t="s">
        <v>581</v>
      </c>
      <c r="C938" s="129" t="s">
        <v>295</v>
      </c>
      <c r="D938" s="129" t="s">
        <v>66</v>
      </c>
      <c r="E938" s="129" t="s">
        <v>18</v>
      </c>
      <c r="F938" s="129" t="s">
        <v>296</v>
      </c>
      <c r="G938" s="130" t="s">
        <v>67</v>
      </c>
      <c r="H938" s="131">
        <v>168.64</v>
      </c>
      <c r="I938" s="131">
        <v>127.57</v>
      </c>
      <c r="J938" s="131">
        <v>150</v>
      </c>
      <c r="K938" s="131">
        <v>540</v>
      </c>
      <c r="L938" s="131">
        <f t="shared" si="282"/>
        <v>636.15599999999995</v>
      </c>
      <c r="M938" s="131">
        <v>530.13</v>
      </c>
      <c r="N938" s="131">
        <v>600</v>
      </c>
      <c r="O938" s="131">
        <f t="shared" si="278"/>
        <v>600</v>
      </c>
      <c r="P938" s="131">
        <f t="shared" si="279"/>
        <v>600</v>
      </c>
    </row>
    <row r="939" spans="1:17" ht="23.25" hidden="1" outlineLevel="1" x14ac:dyDescent="0.25">
      <c r="A939" s="67" t="s">
        <v>11</v>
      </c>
      <c r="B939" s="129" t="s">
        <v>581</v>
      </c>
      <c r="C939" s="129" t="s">
        <v>295</v>
      </c>
      <c r="D939" s="129" t="s">
        <v>75</v>
      </c>
      <c r="E939" s="129" t="s">
        <v>18</v>
      </c>
      <c r="F939" s="129" t="s">
        <v>296</v>
      </c>
      <c r="G939" s="130" t="s">
        <v>311</v>
      </c>
      <c r="H939" s="131">
        <v>703.99</v>
      </c>
      <c r="I939" s="131">
        <v>708.33</v>
      </c>
      <c r="J939" s="131">
        <v>700</v>
      </c>
      <c r="K939" s="131">
        <v>680</v>
      </c>
      <c r="L939" s="131">
        <f t="shared" si="282"/>
        <v>647.79600000000005</v>
      </c>
      <c r="M939" s="131">
        <v>539.83000000000004</v>
      </c>
      <c r="N939" s="131">
        <v>650</v>
      </c>
      <c r="O939" s="131">
        <f t="shared" si="278"/>
        <v>650</v>
      </c>
      <c r="P939" s="131">
        <f t="shared" si="279"/>
        <v>650</v>
      </c>
    </row>
    <row r="940" spans="1:17" hidden="1" outlineLevel="1" x14ac:dyDescent="0.25">
      <c r="A940" s="66"/>
      <c r="B940" s="129" t="s">
        <v>581</v>
      </c>
      <c r="C940" s="129" t="s">
        <v>295</v>
      </c>
      <c r="D940" s="129" t="s">
        <v>538</v>
      </c>
      <c r="E940" s="129"/>
      <c r="F940" s="129"/>
      <c r="G940" s="130" t="s">
        <v>198</v>
      </c>
      <c r="H940" s="131">
        <f>SUM(H936:H939)</f>
        <v>9673.7099999999991</v>
      </c>
      <c r="I940" s="131">
        <f t="shared" ref="I940:P940" si="283">SUM(I936:I939)</f>
        <v>17046.03</v>
      </c>
      <c r="J940" s="131">
        <f t="shared" si="283"/>
        <v>15350</v>
      </c>
      <c r="K940" s="131">
        <f t="shared" si="283"/>
        <v>15350</v>
      </c>
      <c r="L940" s="131">
        <f t="shared" si="283"/>
        <v>11943.947999999999</v>
      </c>
      <c r="M940" s="131">
        <f t="shared" si="283"/>
        <v>9953.2899999999991</v>
      </c>
      <c r="N940" s="131">
        <f t="shared" si="283"/>
        <v>12150</v>
      </c>
      <c r="O940" s="131">
        <f t="shared" si="283"/>
        <v>12150</v>
      </c>
      <c r="P940" s="131">
        <f t="shared" si="283"/>
        <v>12150</v>
      </c>
    </row>
    <row r="941" spans="1:17" hidden="1" outlineLevel="1" x14ac:dyDescent="0.25">
      <c r="A941" s="67" t="s">
        <v>11</v>
      </c>
      <c r="B941" s="129" t="s">
        <v>581</v>
      </c>
      <c r="C941" s="129" t="s">
        <v>295</v>
      </c>
      <c r="D941" s="129" t="s">
        <v>78</v>
      </c>
      <c r="E941" s="129" t="s">
        <v>18</v>
      </c>
      <c r="F941" s="129" t="s">
        <v>296</v>
      </c>
      <c r="G941" s="130" t="s">
        <v>80</v>
      </c>
      <c r="H941" s="131">
        <v>0</v>
      </c>
      <c r="I941" s="131">
        <v>196.7</v>
      </c>
      <c r="J941" s="131">
        <v>200</v>
      </c>
      <c r="K941" s="131">
        <v>175</v>
      </c>
      <c r="L941" s="131">
        <f t="shared" si="282"/>
        <v>72</v>
      </c>
      <c r="M941" s="131">
        <v>60</v>
      </c>
      <c r="N941" s="131">
        <v>150</v>
      </c>
      <c r="O941" s="131">
        <f t="shared" si="278"/>
        <v>150</v>
      </c>
      <c r="P941" s="131">
        <f t="shared" si="279"/>
        <v>150</v>
      </c>
    </row>
    <row r="942" spans="1:17" hidden="1" outlineLevel="1" x14ac:dyDescent="0.25">
      <c r="A942" s="67" t="s">
        <v>11</v>
      </c>
      <c r="B942" s="129" t="s">
        <v>581</v>
      </c>
      <c r="C942" s="129" t="s">
        <v>295</v>
      </c>
      <c r="D942" s="129" t="s">
        <v>89</v>
      </c>
      <c r="E942" s="129" t="s">
        <v>18</v>
      </c>
      <c r="F942" s="129" t="s">
        <v>296</v>
      </c>
      <c r="G942" s="130" t="s">
        <v>193</v>
      </c>
      <c r="H942" s="131">
        <v>67.3</v>
      </c>
      <c r="I942" s="131">
        <v>78.069999999999993</v>
      </c>
      <c r="J942" s="131">
        <v>50</v>
      </c>
      <c r="K942" s="131">
        <v>50</v>
      </c>
      <c r="L942" s="131">
        <f t="shared" si="282"/>
        <v>55.199999999999996</v>
      </c>
      <c r="M942" s="131">
        <v>46</v>
      </c>
      <c r="N942" s="131">
        <v>100</v>
      </c>
      <c r="O942" s="131">
        <f t="shared" si="278"/>
        <v>100</v>
      </c>
      <c r="P942" s="131">
        <f t="shared" si="279"/>
        <v>100</v>
      </c>
    </row>
    <row r="943" spans="1:17" hidden="1" outlineLevel="1" x14ac:dyDescent="0.25">
      <c r="A943" s="67" t="s">
        <v>11</v>
      </c>
      <c r="B943" s="129" t="s">
        <v>581</v>
      </c>
      <c r="C943" s="129" t="s">
        <v>295</v>
      </c>
      <c r="D943" s="129" t="s">
        <v>89</v>
      </c>
      <c r="E943" s="129" t="s">
        <v>18</v>
      </c>
      <c r="F943" s="129" t="s">
        <v>296</v>
      </c>
      <c r="G943" s="130" t="s">
        <v>94</v>
      </c>
      <c r="H943" s="131">
        <v>81.89</v>
      </c>
      <c r="I943" s="131">
        <v>38.520000000000003</v>
      </c>
      <c r="J943" s="131">
        <v>100</v>
      </c>
      <c r="K943" s="131">
        <v>184.22</v>
      </c>
      <c r="L943" s="131">
        <f t="shared" si="282"/>
        <v>196.18799999999999</v>
      </c>
      <c r="M943" s="131">
        <v>163.49</v>
      </c>
      <c r="N943" s="131">
        <v>200</v>
      </c>
      <c r="O943" s="131">
        <f t="shared" si="278"/>
        <v>200</v>
      </c>
      <c r="P943" s="131">
        <f t="shared" si="279"/>
        <v>200</v>
      </c>
    </row>
    <row r="944" spans="1:17" hidden="1" outlineLevel="1" x14ac:dyDescent="0.25">
      <c r="A944" s="67" t="s">
        <v>11</v>
      </c>
      <c r="B944" s="129" t="s">
        <v>581</v>
      </c>
      <c r="C944" s="129" t="s">
        <v>295</v>
      </c>
      <c r="D944" s="129" t="s">
        <v>89</v>
      </c>
      <c r="E944" s="129" t="s">
        <v>18</v>
      </c>
      <c r="F944" s="129" t="s">
        <v>296</v>
      </c>
      <c r="G944" s="130" t="s">
        <v>93</v>
      </c>
      <c r="H944" s="131">
        <v>117.86</v>
      </c>
      <c r="I944" s="131">
        <v>5120.03</v>
      </c>
      <c r="J944" s="131">
        <v>150</v>
      </c>
      <c r="K944" s="131">
        <v>4890.78</v>
      </c>
      <c r="L944" s="131">
        <f t="shared" si="282"/>
        <v>1782.1559999999999</v>
      </c>
      <c r="M944" s="131">
        <v>1485.13</v>
      </c>
      <c r="N944" s="131">
        <v>500</v>
      </c>
      <c r="O944" s="131">
        <f t="shared" si="278"/>
        <v>500</v>
      </c>
      <c r="P944" s="131">
        <f t="shared" si="279"/>
        <v>500</v>
      </c>
    </row>
    <row r="945" spans="1:16" ht="23.25" hidden="1" outlineLevel="1" x14ac:dyDescent="0.25">
      <c r="A945" s="67" t="s">
        <v>11</v>
      </c>
      <c r="B945" s="129" t="s">
        <v>581</v>
      </c>
      <c r="C945" s="129" t="s">
        <v>295</v>
      </c>
      <c r="D945" s="129" t="s">
        <v>104</v>
      </c>
      <c r="E945" s="129" t="s">
        <v>18</v>
      </c>
      <c r="F945" s="129" t="s">
        <v>296</v>
      </c>
      <c r="G945" s="130" t="s">
        <v>105</v>
      </c>
      <c r="H945" s="131">
        <v>50</v>
      </c>
      <c r="I945" s="131">
        <v>50</v>
      </c>
      <c r="J945" s="131">
        <v>50</v>
      </c>
      <c r="K945" s="131">
        <v>50</v>
      </c>
      <c r="L945" s="131">
        <f t="shared" si="282"/>
        <v>18.672000000000001</v>
      </c>
      <c r="M945" s="131">
        <v>15.56</v>
      </c>
      <c r="N945" s="131">
        <v>50</v>
      </c>
      <c r="O945" s="131">
        <f t="shared" si="278"/>
        <v>50</v>
      </c>
      <c r="P945" s="131">
        <f t="shared" si="279"/>
        <v>50</v>
      </c>
    </row>
    <row r="946" spans="1:16" hidden="1" outlineLevel="1" x14ac:dyDescent="0.25">
      <c r="A946" s="66"/>
      <c r="B946" s="129" t="s">
        <v>581</v>
      </c>
      <c r="C946" s="129" t="s">
        <v>295</v>
      </c>
      <c r="D946" s="129" t="s">
        <v>526</v>
      </c>
      <c r="E946" s="129"/>
      <c r="F946" s="129"/>
      <c r="G946" s="130" t="s">
        <v>799</v>
      </c>
      <c r="H946" s="131">
        <f>SUM(H941:H945)</f>
        <v>317.05</v>
      </c>
      <c r="I946" s="131">
        <f t="shared" ref="I946:P946" si="284">SUM(I941:I945)</f>
        <v>5483.32</v>
      </c>
      <c r="J946" s="131">
        <f t="shared" si="284"/>
        <v>550</v>
      </c>
      <c r="K946" s="131">
        <f t="shared" si="284"/>
        <v>5350</v>
      </c>
      <c r="L946" s="131">
        <f t="shared" si="284"/>
        <v>2124.2159999999999</v>
      </c>
      <c r="M946" s="131">
        <f t="shared" si="284"/>
        <v>1770.18</v>
      </c>
      <c r="N946" s="131">
        <f t="shared" si="284"/>
        <v>1000</v>
      </c>
      <c r="O946" s="131">
        <f t="shared" si="284"/>
        <v>1000</v>
      </c>
      <c r="P946" s="131">
        <f t="shared" si="284"/>
        <v>1000</v>
      </c>
    </row>
    <row r="947" spans="1:16" ht="34.5" hidden="1" outlineLevel="1" x14ac:dyDescent="0.25">
      <c r="A947" s="67" t="s">
        <v>11</v>
      </c>
      <c r="B947" s="129" t="s">
        <v>581</v>
      </c>
      <c r="C947" s="129" t="s">
        <v>295</v>
      </c>
      <c r="D947" s="129" t="s">
        <v>115</v>
      </c>
      <c r="E947" s="129" t="s">
        <v>18</v>
      </c>
      <c r="F947" s="129" t="s">
        <v>296</v>
      </c>
      <c r="G947" s="130" t="s">
        <v>116</v>
      </c>
      <c r="H947" s="131">
        <v>0</v>
      </c>
      <c r="I947" s="131">
        <v>85.81</v>
      </c>
      <c r="J947" s="131">
        <v>500</v>
      </c>
      <c r="K947" s="131">
        <v>500</v>
      </c>
      <c r="L947" s="131">
        <f t="shared" si="282"/>
        <v>332.52</v>
      </c>
      <c r="M947" s="131">
        <v>277.10000000000002</v>
      </c>
      <c r="N947" s="131">
        <v>500</v>
      </c>
      <c r="O947" s="131">
        <f t="shared" si="278"/>
        <v>500</v>
      </c>
      <c r="P947" s="131">
        <f t="shared" si="279"/>
        <v>500</v>
      </c>
    </row>
    <row r="948" spans="1:16" ht="34.5" hidden="1" outlineLevel="1" x14ac:dyDescent="0.25">
      <c r="A948" s="67" t="s">
        <v>11</v>
      </c>
      <c r="B948" s="129" t="s">
        <v>581</v>
      </c>
      <c r="C948" s="129" t="s">
        <v>295</v>
      </c>
      <c r="D948" s="129" t="s">
        <v>117</v>
      </c>
      <c r="E948" s="129" t="s">
        <v>18</v>
      </c>
      <c r="F948" s="129" t="s">
        <v>296</v>
      </c>
      <c r="G948" s="130" t="s">
        <v>118</v>
      </c>
      <c r="H948" s="131">
        <v>0</v>
      </c>
      <c r="I948" s="131">
        <v>47.57</v>
      </c>
      <c r="J948" s="131">
        <v>500</v>
      </c>
      <c r="K948" s="131">
        <v>1500</v>
      </c>
      <c r="L948" s="131">
        <f t="shared" si="282"/>
        <v>130.74</v>
      </c>
      <c r="M948" s="131">
        <v>108.95</v>
      </c>
      <c r="N948" s="131">
        <v>500</v>
      </c>
      <c r="O948" s="131">
        <f t="shared" si="278"/>
        <v>500</v>
      </c>
      <c r="P948" s="131">
        <f t="shared" si="279"/>
        <v>500</v>
      </c>
    </row>
    <row r="949" spans="1:16" ht="23.25" hidden="1" outlineLevel="1" x14ac:dyDescent="0.25">
      <c r="A949" s="66"/>
      <c r="B949" s="129" t="s">
        <v>581</v>
      </c>
      <c r="C949" s="129" t="s">
        <v>295</v>
      </c>
      <c r="D949" s="129" t="s">
        <v>530</v>
      </c>
      <c r="E949" s="129"/>
      <c r="F949" s="129"/>
      <c r="G949" s="148" t="s">
        <v>620</v>
      </c>
      <c r="H949" s="131">
        <f>SUM(H947:H948)</f>
        <v>0</v>
      </c>
      <c r="I949" s="131">
        <f t="shared" ref="I949:P949" si="285">SUM(I947:I948)</f>
        <v>133.38</v>
      </c>
      <c r="J949" s="131">
        <f t="shared" si="285"/>
        <v>1000</v>
      </c>
      <c r="K949" s="131">
        <f t="shared" si="285"/>
        <v>2000</v>
      </c>
      <c r="L949" s="131">
        <f t="shared" si="285"/>
        <v>463.26</v>
      </c>
      <c r="M949" s="131">
        <f t="shared" si="285"/>
        <v>386.05</v>
      </c>
      <c r="N949" s="131">
        <f t="shared" si="285"/>
        <v>1000</v>
      </c>
      <c r="O949" s="131">
        <f t="shared" si="285"/>
        <v>1000</v>
      </c>
      <c r="P949" s="131">
        <f t="shared" si="285"/>
        <v>1000</v>
      </c>
    </row>
    <row r="950" spans="1:16" ht="34.5" hidden="1" outlineLevel="1" x14ac:dyDescent="0.25">
      <c r="A950" s="67" t="s">
        <v>11</v>
      </c>
      <c r="B950" s="129" t="s">
        <v>581</v>
      </c>
      <c r="C950" s="129" t="s">
        <v>295</v>
      </c>
      <c r="D950" s="129" t="s">
        <v>129</v>
      </c>
      <c r="E950" s="129" t="s">
        <v>18</v>
      </c>
      <c r="F950" s="129" t="s">
        <v>296</v>
      </c>
      <c r="G950" s="130" t="s">
        <v>131</v>
      </c>
      <c r="H950" s="131">
        <v>0</v>
      </c>
      <c r="I950" s="131">
        <v>0</v>
      </c>
      <c r="J950" s="131">
        <v>0</v>
      </c>
      <c r="K950" s="131">
        <v>10</v>
      </c>
      <c r="L950" s="131">
        <f t="shared" si="282"/>
        <v>2.016</v>
      </c>
      <c r="M950" s="131">
        <v>1.68</v>
      </c>
      <c r="N950" s="131">
        <v>10</v>
      </c>
      <c r="O950" s="131">
        <f t="shared" si="278"/>
        <v>10</v>
      </c>
      <c r="P950" s="131">
        <f t="shared" si="279"/>
        <v>10</v>
      </c>
    </row>
    <row r="951" spans="1:16" hidden="1" outlineLevel="1" x14ac:dyDescent="0.25">
      <c r="A951" s="67" t="s">
        <v>11</v>
      </c>
      <c r="B951" s="129" t="s">
        <v>581</v>
      </c>
      <c r="C951" s="129" t="s">
        <v>295</v>
      </c>
      <c r="D951" s="129" t="s">
        <v>132</v>
      </c>
      <c r="E951" s="129" t="s">
        <v>15</v>
      </c>
      <c r="F951" s="129" t="s">
        <v>296</v>
      </c>
      <c r="G951" s="130" t="s">
        <v>317</v>
      </c>
      <c r="H951" s="131">
        <v>0</v>
      </c>
      <c r="I951" s="131">
        <v>1700</v>
      </c>
      <c r="J951" s="131">
        <v>0</v>
      </c>
      <c r="K951" s="131">
        <v>0</v>
      </c>
      <c r="L951" s="131">
        <f t="shared" si="282"/>
        <v>0</v>
      </c>
      <c r="M951" s="131">
        <v>0</v>
      </c>
      <c r="N951" s="131">
        <v>0</v>
      </c>
      <c r="O951" s="131">
        <f t="shared" si="278"/>
        <v>0</v>
      </c>
      <c r="P951" s="131">
        <f t="shared" si="279"/>
        <v>0</v>
      </c>
    </row>
    <row r="952" spans="1:16" hidden="1" outlineLevel="1" x14ac:dyDescent="0.25">
      <c r="A952" s="67" t="s">
        <v>11</v>
      </c>
      <c r="B952" s="129" t="s">
        <v>581</v>
      </c>
      <c r="C952" s="129" t="s">
        <v>295</v>
      </c>
      <c r="D952" s="129" t="s">
        <v>132</v>
      </c>
      <c r="E952" s="129" t="s">
        <v>18</v>
      </c>
      <c r="F952" s="129" t="s">
        <v>296</v>
      </c>
      <c r="G952" s="130" t="s">
        <v>317</v>
      </c>
      <c r="H952" s="131">
        <v>12594.4</v>
      </c>
      <c r="I952" s="131">
        <v>6722.18</v>
      </c>
      <c r="J952" s="131">
        <v>8500</v>
      </c>
      <c r="K952" s="131">
        <v>18500</v>
      </c>
      <c r="L952" s="131">
        <v>26000</v>
      </c>
      <c r="M952" s="131">
        <v>24251.59</v>
      </c>
      <c r="N952" s="131">
        <v>20000</v>
      </c>
      <c r="O952" s="131">
        <f t="shared" si="278"/>
        <v>20000</v>
      </c>
      <c r="P952" s="131">
        <f t="shared" si="279"/>
        <v>20000</v>
      </c>
    </row>
    <row r="953" spans="1:16" hidden="1" outlineLevel="1" x14ac:dyDescent="0.25">
      <c r="A953" s="67" t="s">
        <v>11</v>
      </c>
      <c r="B953" s="129" t="s">
        <v>581</v>
      </c>
      <c r="C953" s="129" t="s">
        <v>295</v>
      </c>
      <c r="D953" s="129" t="s">
        <v>132</v>
      </c>
      <c r="E953" s="129" t="s">
        <v>18</v>
      </c>
      <c r="F953" s="129" t="s">
        <v>296</v>
      </c>
      <c r="G953" s="130" t="s">
        <v>318</v>
      </c>
      <c r="H953" s="131">
        <v>976.5</v>
      </c>
      <c r="I953" s="131">
        <v>0</v>
      </c>
      <c r="J953" s="131">
        <v>950</v>
      </c>
      <c r="K953" s="131">
        <v>950</v>
      </c>
      <c r="L953" s="131">
        <v>950</v>
      </c>
      <c r="M953" s="131">
        <v>312.87</v>
      </c>
      <c r="N953" s="131">
        <v>1000</v>
      </c>
      <c r="O953" s="131">
        <f t="shared" si="278"/>
        <v>1000</v>
      </c>
      <c r="P953" s="131">
        <f t="shared" si="279"/>
        <v>1000</v>
      </c>
    </row>
    <row r="954" spans="1:16" hidden="1" outlineLevel="1" x14ac:dyDescent="0.25">
      <c r="A954" s="67" t="s">
        <v>11</v>
      </c>
      <c r="B954" s="129" t="s">
        <v>581</v>
      </c>
      <c r="C954" s="129" t="s">
        <v>295</v>
      </c>
      <c r="D954" s="129" t="s">
        <v>132</v>
      </c>
      <c r="E954" s="129" t="s">
        <v>18</v>
      </c>
      <c r="F954" s="129" t="s">
        <v>296</v>
      </c>
      <c r="G954" s="130" t="s">
        <v>319</v>
      </c>
      <c r="H954" s="131">
        <v>370</v>
      </c>
      <c r="I954" s="131">
        <v>600</v>
      </c>
      <c r="J954" s="131">
        <v>600</v>
      </c>
      <c r="K954" s="131">
        <v>600</v>
      </c>
      <c r="L954" s="131">
        <v>600</v>
      </c>
      <c r="M954" s="131">
        <v>0</v>
      </c>
      <c r="N954" s="131">
        <v>600</v>
      </c>
      <c r="O954" s="131">
        <f t="shared" si="278"/>
        <v>600</v>
      </c>
      <c r="P954" s="131">
        <f t="shared" si="279"/>
        <v>600</v>
      </c>
    </row>
    <row r="955" spans="1:16" hidden="1" outlineLevel="1" x14ac:dyDescent="0.25">
      <c r="A955" s="67" t="s">
        <v>11</v>
      </c>
      <c r="B955" s="129" t="s">
        <v>581</v>
      </c>
      <c r="C955" s="129" t="s">
        <v>295</v>
      </c>
      <c r="D955" s="129" t="s">
        <v>136</v>
      </c>
      <c r="E955" s="129" t="s">
        <v>18</v>
      </c>
      <c r="F955" s="129" t="s">
        <v>296</v>
      </c>
      <c r="G955" s="130" t="s">
        <v>137</v>
      </c>
      <c r="H955" s="131">
        <v>530.12</v>
      </c>
      <c r="I955" s="131">
        <v>1360.62</v>
      </c>
      <c r="J955" s="131">
        <v>2000</v>
      </c>
      <c r="K955" s="131">
        <v>4970</v>
      </c>
      <c r="L955" s="131">
        <f>M955/10*12</f>
        <v>479.52</v>
      </c>
      <c r="M955" s="131">
        <v>399.6</v>
      </c>
      <c r="N955" s="131">
        <v>500</v>
      </c>
      <c r="O955" s="131">
        <f t="shared" si="278"/>
        <v>500</v>
      </c>
      <c r="P955" s="131">
        <f t="shared" si="279"/>
        <v>500</v>
      </c>
    </row>
    <row r="956" spans="1:16" hidden="1" outlineLevel="1" x14ac:dyDescent="0.25">
      <c r="A956" s="67" t="s">
        <v>11</v>
      </c>
      <c r="B956" s="129" t="s">
        <v>581</v>
      </c>
      <c r="C956" s="129" t="s">
        <v>295</v>
      </c>
      <c r="D956" s="129" t="s">
        <v>138</v>
      </c>
      <c r="E956" s="129" t="s">
        <v>18</v>
      </c>
      <c r="F956" s="129" t="s">
        <v>296</v>
      </c>
      <c r="G956" s="130" t="s">
        <v>322</v>
      </c>
      <c r="H956" s="131">
        <v>0</v>
      </c>
      <c r="I956" s="131">
        <v>0</v>
      </c>
      <c r="J956" s="131">
        <v>0</v>
      </c>
      <c r="K956" s="131">
        <v>20</v>
      </c>
      <c r="L956" s="131">
        <v>15</v>
      </c>
      <c r="M956" s="131">
        <v>15</v>
      </c>
      <c r="N956" s="131">
        <v>0</v>
      </c>
      <c r="O956" s="131">
        <f t="shared" si="278"/>
        <v>0</v>
      </c>
      <c r="P956" s="131">
        <f t="shared" si="279"/>
        <v>0</v>
      </c>
    </row>
    <row r="957" spans="1:16" ht="23.25" hidden="1" outlineLevel="1" x14ac:dyDescent="0.25">
      <c r="A957" s="67" t="s">
        <v>11</v>
      </c>
      <c r="B957" s="129" t="s">
        <v>581</v>
      </c>
      <c r="C957" s="129" t="s">
        <v>295</v>
      </c>
      <c r="D957" s="129" t="s">
        <v>143</v>
      </c>
      <c r="E957" s="129" t="s">
        <v>18</v>
      </c>
      <c r="F957" s="129" t="s">
        <v>296</v>
      </c>
      <c r="G957" s="130" t="s">
        <v>323</v>
      </c>
      <c r="H957" s="131">
        <v>584.4</v>
      </c>
      <c r="I957" s="131">
        <v>724.8</v>
      </c>
      <c r="J957" s="131">
        <v>700</v>
      </c>
      <c r="K957" s="131">
        <v>700</v>
      </c>
      <c r="L957" s="131">
        <f>M957/10*12</f>
        <v>581.76</v>
      </c>
      <c r="M957" s="131">
        <v>484.8</v>
      </c>
      <c r="N957" s="131">
        <v>700</v>
      </c>
      <c r="O957" s="131">
        <f t="shared" si="278"/>
        <v>700</v>
      </c>
      <c r="P957" s="131">
        <f t="shared" si="279"/>
        <v>700</v>
      </c>
    </row>
    <row r="958" spans="1:16" hidden="1" outlineLevel="1" x14ac:dyDescent="0.25">
      <c r="A958" s="67" t="s">
        <v>11</v>
      </c>
      <c r="B958" s="129" t="s">
        <v>581</v>
      </c>
      <c r="C958" s="129" t="s">
        <v>295</v>
      </c>
      <c r="D958" s="129" t="s">
        <v>152</v>
      </c>
      <c r="E958" s="129" t="s">
        <v>18</v>
      </c>
      <c r="F958" s="129" t="s">
        <v>296</v>
      </c>
      <c r="G958" s="130" t="s">
        <v>153</v>
      </c>
      <c r="H958" s="131">
        <v>384.07</v>
      </c>
      <c r="I958" s="131">
        <v>399.9</v>
      </c>
      <c r="J958" s="131">
        <v>400</v>
      </c>
      <c r="K958" s="131">
        <v>400</v>
      </c>
      <c r="L958" s="131">
        <f>M958/10*12</f>
        <v>408.91200000000003</v>
      </c>
      <c r="M958" s="131">
        <v>340.76</v>
      </c>
      <c r="N958" s="131">
        <v>561</v>
      </c>
      <c r="O958" s="131">
        <f t="shared" si="278"/>
        <v>561</v>
      </c>
      <c r="P958" s="131">
        <f t="shared" si="279"/>
        <v>561</v>
      </c>
    </row>
    <row r="959" spans="1:16" hidden="1" outlineLevel="1" x14ac:dyDescent="0.25">
      <c r="A959" s="67" t="s">
        <v>11</v>
      </c>
      <c r="B959" s="129" t="s">
        <v>581</v>
      </c>
      <c r="C959" s="129" t="s">
        <v>295</v>
      </c>
      <c r="D959" s="129" t="s">
        <v>156</v>
      </c>
      <c r="E959" s="129" t="s">
        <v>18</v>
      </c>
      <c r="F959" s="129" t="s">
        <v>296</v>
      </c>
      <c r="G959" s="130" t="s">
        <v>324</v>
      </c>
      <c r="H959" s="131">
        <v>90.51</v>
      </c>
      <c r="I959" s="131">
        <v>108.67</v>
      </c>
      <c r="J959" s="131">
        <v>118</v>
      </c>
      <c r="K959" s="131">
        <v>118</v>
      </c>
      <c r="L959" s="131">
        <v>88.71</v>
      </c>
      <c r="M959" s="131">
        <v>57.26</v>
      </c>
      <c r="N959" s="131">
        <v>120</v>
      </c>
      <c r="O959" s="131">
        <f t="shared" si="278"/>
        <v>120</v>
      </c>
      <c r="P959" s="131">
        <f t="shared" si="279"/>
        <v>120</v>
      </c>
    </row>
    <row r="960" spans="1:16" hidden="1" outlineLevel="1" x14ac:dyDescent="0.25">
      <c r="A960" s="67" t="s">
        <v>11</v>
      </c>
      <c r="B960" s="129" t="s">
        <v>581</v>
      </c>
      <c r="C960" s="129" t="s">
        <v>295</v>
      </c>
      <c r="D960" s="129" t="s">
        <v>165</v>
      </c>
      <c r="E960" s="129" t="s">
        <v>18</v>
      </c>
      <c r="F960" s="129" t="s">
        <v>296</v>
      </c>
      <c r="G960" s="130" t="s">
        <v>166</v>
      </c>
      <c r="H960" s="131">
        <v>30.24</v>
      </c>
      <c r="I960" s="131">
        <v>0</v>
      </c>
      <c r="J960" s="131">
        <v>0</v>
      </c>
      <c r="K960" s="131">
        <v>0</v>
      </c>
      <c r="L960" s="131">
        <v>0</v>
      </c>
      <c r="M960" s="131">
        <v>0</v>
      </c>
      <c r="N960" s="131">
        <v>0</v>
      </c>
      <c r="O960" s="131">
        <f t="shared" si="278"/>
        <v>0</v>
      </c>
      <c r="P960" s="131">
        <f t="shared" si="279"/>
        <v>0</v>
      </c>
    </row>
    <row r="961" spans="1:17" hidden="1" outlineLevel="1" x14ac:dyDescent="0.25">
      <c r="A961" s="66"/>
      <c r="B961" s="129" t="s">
        <v>581</v>
      </c>
      <c r="C961" s="129" t="s">
        <v>295</v>
      </c>
      <c r="D961" s="129" t="s">
        <v>535</v>
      </c>
      <c r="E961" s="129"/>
      <c r="F961" s="129"/>
      <c r="G961" s="130" t="s">
        <v>536</v>
      </c>
      <c r="H961" s="131">
        <f>SUM(H950:H960)</f>
        <v>15560.24</v>
      </c>
      <c r="I961" s="131">
        <f t="shared" ref="I961:P961" si="286">SUM(I950:I960)</f>
        <v>11616.169999999998</v>
      </c>
      <c r="J961" s="131">
        <f t="shared" si="286"/>
        <v>13268</v>
      </c>
      <c r="K961" s="131">
        <f t="shared" si="286"/>
        <v>26268</v>
      </c>
      <c r="L961" s="131">
        <f t="shared" si="286"/>
        <v>29125.917999999998</v>
      </c>
      <c r="M961" s="131">
        <f t="shared" si="286"/>
        <v>25863.559999999994</v>
      </c>
      <c r="N961" s="131">
        <f t="shared" si="286"/>
        <v>23491</v>
      </c>
      <c r="O961" s="131">
        <f t="shared" si="286"/>
        <v>23491</v>
      </c>
      <c r="P961" s="131">
        <f t="shared" si="286"/>
        <v>23491</v>
      </c>
    </row>
    <row r="962" spans="1:17" hidden="1" outlineLevel="1" x14ac:dyDescent="0.25">
      <c r="A962" s="64"/>
      <c r="B962" s="129" t="s">
        <v>581</v>
      </c>
      <c r="C962" s="129"/>
      <c r="D962" s="129"/>
      <c r="E962" s="129"/>
      <c r="F962" s="129"/>
      <c r="G962" s="130" t="s">
        <v>800</v>
      </c>
      <c r="H962" s="131">
        <f>H961+H949+H946+H940+H935+H926</f>
        <v>36705.089999999997</v>
      </c>
      <c r="I962" s="131">
        <f t="shared" ref="I962:P962" si="287">I961+I949+I946+I940+I935+I926</f>
        <v>46410.95</v>
      </c>
      <c r="J962" s="131">
        <f t="shared" si="287"/>
        <v>46259</v>
      </c>
      <c r="K962" s="131">
        <f t="shared" si="287"/>
        <v>63759</v>
      </c>
      <c r="L962" s="131">
        <f t="shared" si="287"/>
        <v>55148.241999999998</v>
      </c>
      <c r="M962" s="131">
        <f t="shared" si="287"/>
        <v>49463.979999999996</v>
      </c>
      <c r="N962" s="131">
        <f t="shared" si="287"/>
        <v>54007</v>
      </c>
      <c r="O962" s="131">
        <f t="shared" si="287"/>
        <v>54007</v>
      </c>
      <c r="P962" s="131">
        <f t="shared" si="287"/>
        <v>54007</v>
      </c>
    </row>
    <row r="963" spans="1:17" ht="34.5" hidden="1" outlineLevel="1" x14ac:dyDescent="0.25">
      <c r="A963" s="6" t="s">
        <v>11</v>
      </c>
      <c r="B963" s="129" t="s">
        <v>582</v>
      </c>
      <c r="C963" s="129" t="s">
        <v>295</v>
      </c>
      <c r="D963" s="129" t="s">
        <v>14</v>
      </c>
      <c r="E963" s="129" t="s">
        <v>18</v>
      </c>
      <c r="F963" s="129" t="s">
        <v>298</v>
      </c>
      <c r="G963" s="130" t="s">
        <v>20</v>
      </c>
      <c r="H963" s="131">
        <v>6095.85</v>
      </c>
      <c r="I963" s="131">
        <v>6504.6</v>
      </c>
      <c r="J963" s="131">
        <v>7844</v>
      </c>
      <c r="K963" s="131">
        <v>7584</v>
      </c>
      <c r="L963" s="131">
        <v>8197.9599999999991</v>
      </c>
      <c r="M963" s="131">
        <v>5909.21</v>
      </c>
      <c r="N963" s="131">
        <v>11250</v>
      </c>
      <c r="O963" s="131">
        <f t="shared" si="278"/>
        <v>11250</v>
      </c>
      <c r="P963" s="131">
        <f t="shared" si="279"/>
        <v>11250</v>
      </c>
    </row>
    <row r="964" spans="1:17" hidden="1" outlineLevel="1" x14ac:dyDescent="0.25">
      <c r="A964" s="66"/>
      <c r="B964" s="129" t="s">
        <v>582</v>
      </c>
      <c r="C964" s="129" t="s">
        <v>295</v>
      </c>
      <c r="D964" s="129" t="s">
        <v>524</v>
      </c>
      <c r="E964" s="129"/>
      <c r="F964" s="129"/>
      <c r="G964" s="130" t="s">
        <v>528</v>
      </c>
      <c r="H964" s="131">
        <f>SUM(H963)</f>
        <v>6095.85</v>
      </c>
      <c r="I964" s="131">
        <f t="shared" ref="I964:P964" si="288">SUM(I963)</f>
        <v>6504.6</v>
      </c>
      <c r="J964" s="131">
        <f t="shared" si="288"/>
        <v>7844</v>
      </c>
      <c r="K964" s="131">
        <f t="shared" si="288"/>
        <v>7584</v>
      </c>
      <c r="L964" s="131">
        <f t="shared" si="288"/>
        <v>8197.9599999999991</v>
      </c>
      <c r="M964" s="131">
        <f t="shared" si="288"/>
        <v>5909.21</v>
      </c>
      <c r="N964" s="131">
        <f t="shared" si="288"/>
        <v>11250</v>
      </c>
      <c r="O964" s="131">
        <f t="shared" si="288"/>
        <v>11250</v>
      </c>
      <c r="P964" s="131">
        <f t="shared" si="288"/>
        <v>11250</v>
      </c>
    </row>
    <row r="965" spans="1:17" hidden="1" outlineLevel="1" x14ac:dyDescent="0.25">
      <c r="A965" s="67" t="s">
        <v>11</v>
      </c>
      <c r="B965" s="129" t="s">
        <v>582</v>
      </c>
      <c r="C965" s="129" t="s">
        <v>295</v>
      </c>
      <c r="D965" s="129" t="s">
        <v>27</v>
      </c>
      <c r="E965" s="129" t="s">
        <v>18</v>
      </c>
      <c r="F965" s="129" t="s">
        <v>298</v>
      </c>
      <c r="G965" s="130" t="s">
        <v>28</v>
      </c>
      <c r="H965" s="131">
        <v>349.96</v>
      </c>
      <c r="I965" s="131">
        <v>637.46</v>
      </c>
      <c r="J965" s="131">
        <v>784</v>
      </c>
      <c r="K965" s="131">
        <v>784</v>
      </c>
      <c r="L965" s="131">
        <v>681.07500000000005</v>
      </c>
      <c r="M965" s="131">
        <v>452.2</v>
      </c>
      <c r="N965" s="131">
        <v>1125</v>
      </c>
      <c r="O965" s="131">
        <f t="shared" si="278"/>
        <v>1125</v>
      </c>
      <c r="P965" s="131">
        <f t="shared" si="279"/>
        <v>1125</v>
      </c>
    </row>
    <row r="966" spans="1:17" ht="34.5" hidden="1" outlineLevel="1" x14ac:dyDescent="0.25">
      <c r="A966" s="67" t="s">
        <v>11</v>
      </c>
      <c r="B966" s="129" t="s">
        <v>582</v>
      </c>
      <c r="C966" s="129" t="s">
        <v>295</v>
      </c>
      <c r="D966" s="129" t="s">
        <v>30</v>
      </c>
      <c r="E966" s="129" t="s">
        <v>18</v>
      </c>
      <c r="F966" s="129" t="s">
        <v>298</v>
      </c>
      <c r="G966" s="130" t="s">
        <v>31</v>
      </c>
      <c r="H966" s="131">
        <v>80.400000000000006</v>
      </c>
      <c r="I966" s="131">
        <v>70.930000000000007</v>
      </c>
      <c r="J966" s="131">
        <v>109</v>
      </c>
      <c r="K966" s="131">
        <v>109</v>
      </c>
      <c r="L966" s="131">
        <v>108.63250000000001</v>
      </c>
      <c r="M966" s="131">
        <v>76.59</v>
      </c>
      <c r="N966" s="131">
        <v>158</v>
      </c>
      <c r="O966" s="131">
        <f t="shared" si="278"/>
        <v>158</v>
      </c>
      <c r="P966" s="131">
        <f t="shared" si="279"/>
        <v>158</v>
      </c>
    </row>
    <row r="967" spans="1:17" ht="34.5" hidden="1" outlineLevel="1" x14ac:dyDescent="0.25">
      <c r="A967" s="67" t="s">
        <v>11</v>
      </c>
      <c r="B967" s="129" t="s">
        <v>582</v>
      </c>
      <c r="C967" s="129" t="s">
        <v>295</v>
      </c>
      <c r="D967" s="129" t="s">
        <v>33</v>
      </c>
      <c r="E967" s="129" t="s">
        <v>18</v>
      </c>
      <c r="F967" s="129" t="s">
        <v>298</v>
      </c>
      <c r="G967" s="130" t="s">
        <v>35</v>
      </c>
      <c r="H967" s="131">
        <v>855.23</v>
      </c>
      <c r="I967" s="131">
        <v>912.54</v>
      </c>
      <c r="J967" s="131">
        <v>1098</v>
      </c>
      <c r="K967" s="131">
        <v>1098</v>
      </c>
      <c r="L967" s="131">
        <v>1147.7049999999999</v>
      </c>
      <c r="M967" s="131">
        <v>827.28</v>
      </c>
      <c r="N967" s="131">
        <v>1576</v>
      </c>
      <c r="O967" s="131">
        <f t="shared" si="278"/>
        <v>1576</v>
      </c>
      <c r="P967" s="131">
        <f t="shared" si="279"/>
        <v>1576</v>
      </c>
    </row>
    <row r="968" spans="1:17" ht="34.5" hidden="1" outlineLevel="1" x14ac:dyDescent="0.25">
      <c r="A968" s="67" t="s">
        <v>11</v>
      </c>
      <c r="B968" s="129" t="s">
        <v>582</v>
      </c>
      <c r="C968" s="129" t="s">
        <v>295</v>
      </c>
      <c r="D968" s="129" t="s">
        <v>37</v>
      </c>
      <c r="E968" s="129" t="s">
        <v>18</v>
      </c>
      <c r="F968" s="129" t="s">
        <v>298</v>
      </c>
      <c r="G968" s="130" t="s">
        <v>39</v>
      </c>
      <c r="H968" s="131">
        <v>48.82</v>
      </c>
      <c r="I968" s="131">
        <v>52.12</v>
      </c>
      <c r="J968" s="131">
        <v>63</v>
      </c>
      <c r="K968" s="131">
        <v>63</v>
      </c>
      <c r="L968" s="131">
        <v>65.56</v>
      </c>
      <c r="M968" s="131">
        <v>47.25</v>
      </c>
      <c r="N968" s="131">
        <v>91</v>
      </c>
      <c r="O968" s="131">
        <f t="shared" si="278"/>
        <v>91</v>
      </c>
      <c r="P968" s="131">
        <f t="shared" si="279"/>
        <v>91</v>
      </c>
    </row>
    <row r="969" spans="1:17" ht="34.5" hidden="1" outlineLevel="1" x14ac:dyDescent="0.25">
      <c r="A969" s="67" t="s">
        <v>11</v>
      </c>
      <c r="B969" s="129" t="s">
        <v>582</v>
      </c>
      <c r="C969" s="129" t="s">
        <v>295</v>
      </c>
      <c r="D969" s="129" t="s">
        <v>41</v>
      </c>
      <c r="E969" s="129" t="s">
        <v>18</v>
      </c>
      <c r="F969" s="129" t="s">
        <v>298</v>
      </c>
      <c r="G969" s="130" t="s">
        <v>43</v>
      </c>
      <c r="H969" s="131">
        <v>183.2</v>
      </c>
      <c r="I969" s="131">
        <v>191.07</v>
      </c>
      <c r="J969" s="131">
        <v>235</v>
      </c>
      <c r="K969" s="131">
        <v>235</v>
      </c>
      <c r="L969" s="131">
        <v>245.91249999999999</v>
      </c>
      <c r="M969" s="131">
        <v>177.25</v>
      </c>
      <c r="N969" s="131">
        <v>338</v>
      </c>
      <c r="O969" s="131">
        <f t="shared" si="278"/>
        <v>338</v>
      </c>
      <c r="P969" s="131">
        <f t="shared" si="279"/>
        <v>338</v>
      </c>
    </row>
    <row r="970" spans="1:17" ht="34.5" hidden="1" outlineLevel="1" x14ac:dyDescent="0.25">
      <c r="A970" s="67" t="s">
        <v>11</v>
      </c>
      <c r="B970" s="129" t="s">
        <v>582</v>
      </c>
      <c r="C970" s="129" t="s">
        <v>295</v>
      </c>
      <c r="D970" s="129" t="s">
        <v>45</v>
      </c>
      <c r="E970" s="129" t="s">
        <v>18</v>
      </c>
      <c r="F970" s="129" t="s">
        <v>298</v>
      </c>
      <c r="G970" s="130" t="s">
        <v>47</v>
      </c>
      <c r="H970" s="131">
        <v>57.43</v>
      </c>
      <c r="I970" s="131">
        <v>64.64</v>
      </c>
      <c r="J970" s="131">
        <v>79</v>
      </c>
      <c r="K970" s="131">
        <v>79</v>
      </c>
      <c r="L970" s="131">
        <v>77.617499999999993</v>
      </c>
      <c r="M970" s="131">
        <v>54.73</v>
      </c>
      <c r="N970" s="131">
        <v>113</v>
      </c>
      <c r="O970" s="131">
        <f t="shared" si="278"/>
        <v>113</v>
      </c>
      <c r="P970" s="131">
        <f t="shared" si="279"/>
        <v>113</v>
      </c>
    </row>
    <row r="971" spans="1:17" ht="34.5" hidden="1" outlineLevel="1" x14ac:dyDescent="0.25">
      <c r="A971" s="67" t="s">
        <v>11</v>
      </c>
      <c r="B971" s="129" t="s">
        <v>582</v>
      </c>
      <c r="C971" s="129" t="s">
        <v>295</v>
      </c>
      <c r="D971" s="129" t="s">
        <v>49</v>
      </c>
      <c r="E971" s="129" t="s">
        <v>18</v>
      </c>
      <c r="F971" s="129" t="s">
        <v>298</v>
      </c>
      <c r="G971" s="130" t="s">
        <v>51</v>
      </c>
      <c r="H971" s="131">
        <v>290.04000000000002</v>
      </c>
      <c r="I971" s="131">
        <v>309.45</v>
      </c>
      <c r="J971" s="131">
        <v>372</v>
      </c>
      <c r="K971" s="131">
        <v>372</v>
      </c>
      <c r="L971" s="131">
        <v>389.29562499999997</v>
      </c>
      <c r="M971" s="131">
        <v>280.58</v>
      </c>
      <c r="N971" s="131">
        <v>535</v>
      </c>
      <c r="O971" s="131">
        <f t="shared" si="278"/>
        <v>535</v>
      </c>
      <c r="P971" s="131">
        <f t="shared" si="279"/>
        <v>535</v>
      </c>
    </row>
    <row r="972" spans="1:17" ht="23.25" hidden="1" outlineLevel="1" x14ac:dyDescent="0.25">
      <c r="A972" s="66"/>
      <c r="B972" s="129" t="s">
        <v>582</v>
      </c>
      <c r="C972" s="129" t="s">
        <v>295</v>
      </c>
      <c r="D972" s="129" t="s">
        <v>525</v>
      </c>
      <c r="E972" s="129"/>
      <c r="F972" s="129"/>
      <c r="G972" s="130" t="s">
        <v>684</v>
      </c>
      <c r="H972" s="131">
        <f>SUM(H965:H971)</f>
        <v>1865.0800000000002</v>
      </c>
      <c r="I972" s="131">
        <f t="shared" ref="I972:P972" si="289">SUM(I965:I971)</f>
        <v>2238.21</v>
      </c>
      <c r="J972" s="131">
        <f t="shared" si="289"/>
        <v>2740</v>
      </c>
      <c r="K972" s="131">
        <f t="shared" si="289"/>
        <v>2740</v>
      </c>
      <c r="L972" s="131">
        <f t="shared" si="289"/>
        <v>2715.7981249999993</v>
      </c>
      <c r="M972" s="131">
        <f t="shared" si="289"/>
        <v>1915.8799999999999</v>
      </c>
      <c r="N972" s="131">
        <f t="shared" si="289"/>
        <v>3936</v>
      </c>
      <c r="O972" s="131">
        <f t="shared" si="289"/>
        <v>3936</v>
      </c>
      <c r="P972" s="131">
        <f t="shared" si="289"/>
        <v>3936</v>
      </c>
    </row>
    <row r="973" spans="1:17" hidden="1" outlineLevel="1" x14ac:dyDescent="0.25">
      <c r="A973" s="67" t="s">
        <v>11</v>
      </c>
      <c r="B973" s="129" t="s">
        <v>582</v>
      </c>
      <c r="C973" s="129" t="s">
        <v>295</v>
      </c>
      <c r="D973" s="129" t="s">
        <v>57</v>
      </c>
      <c r="E973" s="129" t="s">
        <v>18</v>
      </c>
      <c r="F973" s="129" t="s">
        <v>298</v>
      </c>
      <c r="G973" s="130" t="s">
        <v>302</v>
      </c>
      <c r="H973" s="131">
        <v>1006.88</v>
      </c>
      <c r="I973" s="131">
        <v>2140.6</v>
      </c>
      <c r="J973" s="131">
        <v>1668</v>
      </c>
      <c r="K973" s="131">
        <v>1668</v>
      </c>
      <c r="L973" s="131">
        <f t="shared" ref="L973:L989" si="290">M973/10*12</f>
        <v>1323.54</v>
      </c>
      <c r="M973" s="131">
        <v>1102.95</v>
      </c>
      <c r="N973" s="131">
        <v>1500</v>
      </c>
      <c r="O973" s="131">
        <f t="shared" si="278"/>
        <v>1500</v>
      </c>
      <c r="P973" s="131">
        <f t="shared" si="279"/>
        <v>1500</v>
      </c>
      <c r="Q973" s="37"/>
    </row>
    <row r="974" spans="1:17" hidden="1" outlineLevel="1" x14ac:dyDescent="0.25">
      <c r="A974" s="67" t="s">
        <v>11</v>
      </c>
      <c r="B974" s="129" t="s">
        <v>582</v>
      </c>
      <c r="C974" s="129" t="s">
        <v>295</v>
      </c>
      <c r="D974" s="129" t="s">
        <v>57</v>
      </c>
      <c r="E974" s="129" t="s">
        <v>18</v>
      </c>
      <c r="F974" s="129" t="s">
        <v>298</v>
      </c>
      <c r="G974" s="130" t="s">
        <v>303</v>
      </c>
      <c r="H974" s="131">
        <v>167.31</v>
      </c>
      <c r="I974" s="131">
        <v>191.84</v>
      </c>
      <c r="J974" s="131">
        <v>250</v>
      </c>
      <c r="K974" s="131">
        <v>250</v>
      </c>
      <c r="L974" s="131">
        <f t="shared" si="290"/>
        <v>93.6</v>
      </c>
      <c r="M974" s="131">
        <v>78</v>
      </c>
      <c r="N974" s="131">
        <v>200</v>
      </c>
      <c r="O974" s="131">
        <f t="shared" si="278"/>
        <v>200</v>
      </c>
      <c r="P974" s="131">
        <f t="shared" si="279"/>
        <v>200</v>
      </c>
      <c r="Q974" s="37"/>
    </row>
    <row r="975" spans="1:17" hidden="1" outlineLevel="1" x14ac:dyDescent="0.25">
      <c r="A975" s="67" t="s">
        <v>11</v>
      </c>
      <c r="B975" s="129" t="s">
        <v>582</v>
      </c>
      <c r="C975" s="129" t="s">
        <v>295</v>
      </c>
      <c r="D975" s="129" t="s">
        <v>66</v>
      </c>
      <c r="E975" s="129" t="s">
        <v>18</v>
      </c>
      <c r="F975" s="129" t="s">
        <v>298</v>
      </c>
      <c r="G975" s="130" t="s">
        <v>308</v>
      </c>
      <c r="H975" s="131">
        <v>11.46</v>
      </c>
      <c r="I975" s="131">
        <v>7.2</v>
      </c>
      <c r="J975" s="131">
        <v>10</v>
      </c>
      <c r="K975" s="131">
        <v>20</v>
      </c>
      <c r="L975" s="131">
        <f t="shared" si="290"/>
        <v>13.823999999999998</v>
      </c>
      <c r="M975" s="131">
        <v>11.52</v>
      </c>
      <c r="N975" s="131">
        <v>20</v>
      </c>
      <c r="O975" s="131">
        <f t="shared" si="278"/>
        <v>20</v>
      </c>
      <c r="P975" s="131">
        <f t="shared" si="279"/>
        <v>20</v>
      </c>
    </row>
    <row r="976" spans="1:17" ht="23.25" hidden="1" outlineLevel="1" x14ac:dyDescent="0.25">
      <c r="A976" s="67" t="s">
        <v>11</v>
      </c>
      <c r="B976" s="129" t="s">
        <v>582</v>
      </c>
      <c r="C976" s="129" t="s">
        <v>295</v>
      </c>
      <c r="D976" s="129" t="s">
        <v>75</v>
      </c>
      <c r="E976" s="129" t="s">
        <v>18</v>
      </c>
      <c r="F976" s="129" t="s">
        <v>298</v>
      </c>
      <c r="G976" s="130" t="s">
        <v>312</v>
      </c>
      <c r="H976" s="131">
        <v>666</v>
      </c>
      <c r="I976" s="131">
        <v>663.22</v>
      </c>
      <c r="J976" s="131">
        <v>650</v>
      </c>
      <c r="K976" s="131">
        <v>650</v>
      </c>
      <c r="L976" s="131">
        <f t="shared" si="290"/>
        <v>474.29999999999995</v>
      </c>
      <c r="M976" s="131">
        <v>395.25</v>
      </c>
      <c r="N976" s="131">
        <v>500</v>
      </c>
      <c r="O976" s="131">
        <f t="shared" si="278"/>
        <v>500</v>
      </c>
      <c r="P976" s="131">
        <f t="shared" si="279"/>
        <v>500</v>
      </c>
    </row>
    <row r="977" spans="1:17" hidden="1" outlineLevel="1" x14ac:dyDescent="0.25">
      <c r="A977" s="66"/>
      <c r="B977" s="129" t="s">
        <v>582</v>
      </c>
      <c r="C977" s="129" t="s">
        <v>295</v>
      </c>
      <c r="D977" s="129" t="s">
        <v>538</v>
      </c>
      <c r="E977" s="129"/>
      <c r="F977" s="129"/>
      <c r="G977" s="130" t="s">
        <v>198</v>
      </c>
      <c r="H977" s="131">
        <f>SUM(H973:H976)</f>
        <v>1851.65</v>
      </c>
      <c r="I977" s="131">
        <f t="shared" ref="I977:P977" si="291">SUM(I973:I976)</f>
        <v>3002.8599999999997</v>
      </c>
      <c r="J977" s="131">
        <f t="shared" si="291"/>
        <v>2578</v>
      </c>
      <c r="K977" s="131">
        <f t="shared" si="291"/>
        <v>2588</v>
      </c>
      <c r="L977" s="131">
        <f t="shared" si="291"/>
        <v>1905.2639999999999</v>
      </c>
      <c r="M977" s="131">
        <f t="shared" si="291"/>
        <v>1587.72</v>
      </c>
      <c r="N977" s="131">
        <f t="shared" si="291"/>
        <v>2220</v>
      </c>
      <c r="O977" s="131">
        <f t="shared" si="291"/>
        <v>2220</v>
      </c>
      <c r="P977" s="131">
        <f t="shared" si="291"/>
        <v>2220</v>
      </c>
    </row>
    <row r="978" spans="1:17" hidden="1" outlineLevel="1" x14ac:dyDescent="0.25">
      <c r="A978" s="67" t="s">
        <v>11</v>
      </c>
      <c r="B978" s="129" t="s">
        <v>582</v>
      </c>
      <c r="C978" s="129" t="s">
        <v>295</v>
      </c>
      <c r="D978" s="129" t="s">
        <v>89</v>
      </c>
      <c r="E978" s="129" t="s">
        <v>18</v>
      </c>
      <c r="F978" s="129" t="s">
        <v>298</v>
      </c>
      <c r="G978" s="130" t="s">
        <v>193</v>
      </c>
      <c r="H978" s="131">
        <v>45.76</v>
      </c>
      <c r="I978" s="131">
        <v>11.86</v>
      </c>
      <c r="J978" s="131">
        <v>15</v>
      </c>
      <c r="K978" s="131">
        <v>65</v>
      </c>
      <c r="L978" s="131">
        <f t="shared" si="290"/>
        <v>59.532000000000004</v>
      </c>
      <c r="M978" s="131">
        <v>49.61</v>
      </c>
      <c r="N978" s="131">
        <v>65</v>
      </c>
      <c r="O978" s="131">
        <f t="shared" si="278"/>
        <v>65</v>
      </c>
      <c r="P978" s="131">
        <f t="shared" si="279"/>
        <v>65</v>
      </c>
    </row>
    <row r="979" spans="1:17" hidden="1" outlineLevel="1" x14ac:dyDescent="0.25">
      <c r="A979" s="67" t="s">
        <v>11</v>
      </c>
      <c r="B979" s="129" t="s">
        <v>582</v>
      </c>
      <c r="C979" s="129" t="s">
        <v>295</v>
      </c>
      <c r="D979" s="129" t="s">
        <v>89</v>
      </c>
      <c r="E979" s="129" t="s">
        <v>18</v>
      </c>
      <c r="F979" s="129" t="s">
        <v>298</v>
      </c>
      <c r="G979" s="130" t="s">
        <v>94</v>
      </c>
      <c r="H979" s="131">
        <v>13.31</v>
      </c>
      <c r="I979" s="131">
        <v>2.69</v>
      </c>
      <c r="J979" s="131">
        <v>10</v>
      </c>
      <c r="K979" s="131">
        <v>10</v>
      </c>
      <c r="L979" s="131">
        <f t="shared" si="290"/>
        <v>0</v>
      </c>
      <c r="M979" s="131">
        <v>0</v>
      </c>
      <c r="N979" s="131">
        <v>10</v>
      </c>
      <c r="O979" s="131">
        <f t="shared" si="278"/>
        <v>10</v>
      </c>
      <c r="P979" s="131">
        <f t="shared" si="279"/>
        <v>10</v>
      </c>
    </row>
    <row r="980" spans="1:17" hidden="1" outlineLevel="1" x14ac:dyDescent="0.25">
      <c r="A980" s="67" t="s">
        <v>11</v>
      </c>
      <c r="B980" s="129" t="s">
        <v>582</v>
      </c>
      <c r="C980" s="129" t="s">
        <v>295</v>
      </c>
      <c r="D980" s="129" t="s">
        <v>89</v>
      </c>
      <c r="E980" s="129" t="s">
        <v>18</v>
      </c>
      <c r="F980" s="129" t="s">
        <v>298</v>
      </c>
      <c r="G980" s="130" t="s">
        <v>93</v>
      </c>
      <c r="H980" s="131">
        <v>0</v>
      </c>
      <c r="I980" s="131">
        <v>37</v>
      </c>
      <c r="J980" s="131">
        <v>35</v>
      </c>
      <c r="K980" s="131">
        <v>35</v>
      </c>
      <c r="L980" s="131">
        <f t="shared" si="290"/>
        <v>0</v>
      </c>
      <c r="M980" s="131">
        <v>0</v>
      </c>
      <c r="N980" s="131">
        <v>35</v>
      </c>
      <c r="O980" s="131">
        <f t="shared" si="278"/>
        <v>35</v>
      </c>
      <c r="P980" s="131">
        <f t="shared" si="279"/>
        <v>35</v>
      </c>
    </row>
    <row r="981" spans="1:17" ht="23.25" hidden="1" outlineLevel="1" x14ac:dyDescent="0.25">
      <c r="A981" s="67" t="s">
        <v>11</v>
      </c>
      <c r="B981" s="129" t="s">
        <v>582</v>
      </c>
      <c r="C981" s="129" t="s">
        <v>295</v>
      </c>
      <c r="D981" s="129" t="s">
        <v>102</v>
      </c>
      <c r="E981" s="129" t="s">
        <v>18</v>
      </c>
      <c r="F981" s="129" t="s">
        <v>298</v>
      </c>
      <c r="G981" s="130" t="s">
        <v>316</v>
      </c>
      <c r="H981" s="131">
        <v>511</v>
      </c>
      <c r="I981" s="131">
        <f>1500+424.63</f>
        <v>1924.63</v>
      </c>
      <c r="J981" s="131">
        <v>500</v>
      </c>
      <c r="K981" s="131">
        <v>500</v>
      </c>
      <c r="L981" s="131">
        <f t="shared" si="290"/>
        <v>189.71999999999997</v>
      </c>
      <c r="M981" s="131">
        <v>158.1</v>
      </c>
      <c r="N981" s="131">
        <v>500</v>
      </c>
      <c r="O981" s="131">
        <f t="shared" si="278"/>
        <v>500</v>
      </c>
      <c r="P981" s="131">
        <f t="shared" si="279"/>
        <v>500</v>
      </c>
    </row>
    <row r="982" spans="1:17" ht="23.25" hidden="1" outlineLevel="1" x14ac:dyDescent="0.25">
      <c r="A982" s="67" t="s">
        <v>11</v>
      </c>
      <c r="B982" s="129" t="s">
        <v>582</v>
      </c>
      <c r="C982" s="129" t="s">
        <v>295</v>
      </c>
      <c r="D982" s="129" t="s">
        <v>104</v>
      </c>
      <c r="E982" s="129" t="s">
        <v>18</v>
      </c>
      <c r="F982" s="129" t="s">
        <v>298</v>
      </c>
      <c r="G982" s="130" t="s">
        <v>105</v>
      </c>
      <c r="H982" s="131">
        <v>50</v>
      </c>
      <c r="I982" s="131">
        <v>50</v>
      </c>
      <c r="J982" s="131">
        <v>50</v>
      </c>
      <c r="K982" s="131">
        <v>50</v>
      </c>
      <c r="L982" s="131">
        <f t="shared" si="290"/>
        <v>18.672000000000001</v>
      </c>
      <c r="M982" s="131">
        <v>15.56</v>
      </c>
      <c r="N982" s="131">
        <v>50</v>
      </c>
      <c r="O982" s="131">
        <f t="shared" si="278"/>
        <v>50</v>
      </c>
      <c r="P982" s="131">
        <f t="shared" si="279"/>
        <v>50</v>
      </c>
    </row>
    <row r="983" spans="1:17" hidden="1" outlineLevel="1" x14ac:dyDescent="0.25">
      <c r="A983" s="66"/>
      <c r="B983" s="129" t="s">
        <v>582</v>
      </c>
      <c r="C983" s="129" t="s">
        <v>295</v>
      </c>
      <c r="D983" s="129" t="s">
        <v>526</v>
      </c>
      <c r="E983" s="129"/>
      <c r="F983" s="129"/>
      <c r="G983" s="130" t="s">
        <v>527</v>
      </c>
      <c r="H983" s="131">
        <f>SUM(H978:H982)</f>
        <v>620.07000000000005</v>
      </c>
      <c r="I983" s="131">
        <f t="shared" ref="I983:Q983" si="292">SUM(I978:I982)</f>
        <v>2026.18</v>
      </c>
      <c r="J983" s="131">
        <f t="shared" si="292"/>
        <v>610</v>
      </c>
      <c r="K983" s="131">
        <f t="shared" si="292"/>
        <v>660</v>
      </c>
      <c r="L983" s="131">
        <f t="shared" si="292"/>
        <v>267.92399999999998</v>
      </c>
      <c r="M983" s="131">
        <f t="shared" si="292"/>
        <v>223.26999999999998</v>
      </c>
      <c r="N983" s="131">
        <f t="shared" si="292"/>
        <v>660</v>
      </c>
      <c r="O983" s="131">
        <f t="shared" si="292"/>
        <v>660</v>
      </c>
      <c r="P983" s="131">
        <f t="shared" si="292"/>
        <v>660</v>
      </c>
      <c r="Q983" s="123">
        <f t="shared" si="292"/>
        <v>0</v>
      </c>
    </row>
    <row r="984" spans="1:17" ht="23.25" hidden="1" outlineLevel="1" x14ac:dyDescent="0.25">
      <c r="A984" s="67" t="s">
        <v>11</v>
      </c>
      <c r="B984" s="129" t="s">
        <v>582</v>
      </c>
      <c r="C984" s="129" t="s">
        <v>295</v>
      </c>
      <c r="D984" s="129" t="s">
        <v>120</v>
      </c>
      <c r="E984" s="129" t="s">
        <v>18</v>
      </c>
      <c r="F984" s="129" t="s">
        <v>298</v>
      </c>
      <c r="G984" s="130" t="s">
        <v>121</v>
      </c>
      <c r="H984" s="131">
        <v>440.82</v>
      </c>
      <c r="I984" s="131">
        <v>184.32</v>
      </c>
      <c r="J984" s="131">
        <v>0</v>
      </c>
      <c r="K984" s="131">
        <v>200</v>
      </c>
      <c r="L984" s="131">
        <f t="shared" si="290"/>
        <v>221.18399999999997</v>
      </c>
      <c r="M984" s="131">
        <v>184.32</v>
      </c>
      <c r="N984" s="131">
        <v>250</v>
      </c>
      <c r="O984" s="131">
        <f t="shared" si="278"/>
        <v>250</v>
      </c>
      <c r="P984" s="131">
        <f t="shared" si="279"/>
        <v>250</v>
      </c>
    </row>
    <row r="985" spans="1:17" ht="23.25" hidden="1" outlineLevel="1" x14ac:dyDescent="0.25">
      <c r="A985" s="66"/>
      <c r="B985" s="129" t="s">
        <v>582</v>
      </c>
      <c r="C985" s="129" t="s">
        <v>295</v>
      </c>
      <c r="D985" s="129" t="s">
        <v>530</v>
      </c>
      <c r="E985" s="129"/>
      <c r="F985" s="129"/>
      <c r="G985" s="148" t="s">
        <v>620</v>
      </c>
      <c r="H985" s="131">
        <f>SUM(H984)</f>
        <v>440.82</v>
      </c>
      <c r="I985" s="131">
        <f t="shared" ref="I985:P985" si="293">SUM(I984)</f>
        <v>184.32</v>
      </c>
      <c r="J985" s="131">
        <f t="shared" si="293"/>
        <v>0</v>
      </c>
      <c r="K985" s="131">
        <f t="shared" si="293"/>
        <v>200</v>
      </c>
      <c r="L985" s="131">
        <f t="shared" si="293"/>
        <v>221.18399999999997</v>
      </c>
      <c r="M985" s="131">
        <f t="shared" si="293"/>
        <v>184.32</v>
      </c>
      <c r="N985" s="131">
        <f t="shared" si="293"/>
        <v>250</v>
      </c>
      <c r="O985" s="131">
        <f t="shared" si="293"/>
        <v>250</v>
      </c>
      <c r="P985" s="131">
        <f t="shared" si="293"/>
        <v>250</v>
      </c>
    </row>
    <row r="986" spans="1:17" ht="34.5" hidden="1" outlineLevel="1" x14ac:dyDescent="0.25">
      <c r="A986" s="67" t="s">
        <v>11</v>
      </c>
      <c r="B986" s="129" t="s">
        <v>582</v>
      </c>
      <c r="C986" s="129" t="s">
        <v>295</v>
      </c>
      <c r="D986" s="129" t="s">
        <v>129</v>
      </c>
      <c r="E986" s="129" t="s">
        <v>18</v>
      </c>
      <c r="F986" s="129" t="s">
        <v>298</v>
      </c>
      <c r="G986" s="130" t="s">
        <v>131</v>
      </c>
      <c r="H986" s="131">
        <v>0</v>
      </c>
      <c r="I986" s="131">
        <v>0</v>
      </c>
      <c r="J986" s="131">
        <v>0</v>
      </c>
      <c r="K986" s="131">
        <v>2</v>
      </c>
      <c r="L986" s="131">
        <f t="shared" si="290"/>
        <v>2.016</v>
      </c>
      <c r="M986" s="131">
        <v>1.68</v>
      </c>
      <c r="N986" s="131">
        <v>10</v>
      </c>
      <c r="O986" s="131">
        <f t="shared" si="278"/>
        <v>10</v>
      </c>
      <c r="P986" s="131">
        <f t="shared" si="279"/>
        <v>10</v>
      </c>
    </row>
    <row r="987" spans="1:17" hidden="1" outlineLevel="1" x14ac:dyDescent="0.25">
      <c r="A987" s="67" t="s">
        <v>11</v>
      </c>
      <c r="B987" s="129" t="s">
        <v>582</v>
      </c>
      <c r="C987" s="129" t="s">
        <v>295</v>
      </c>
      <c r="D987" s="129" t="s">
        <v>136</v>
      </c>
      <c r="E987" s="129" t="s">
        <v>18</v>
      </c>
      <c r="F987" s="129" t="s">
        <v>298</v>
      </c>
      <c r="G987" s="130" t="s">
        <v>320</v>
      </c>
      <c r="H987" s="131">
        <v>157.72</v>
      </c>
      <c r="I987" s="131">
        <v>445.08</v>
      </c>
      <c r="J987" s="131">
        <v>200</v>
      </c>
      <c r="K987" s="131">
        <v>188</v>
      </c>
      <c r="L987" s="131">
        <f t="shared" si="290"/>
        <v>122.90400000000001</v>
      </c>
      <c r="M987" s="131">
        <v>102.42</v>
      </c>
      <c r="N987" s="131">
        <v>180</v>
      </c>
      <c r="O987" s="131">
        <f t="shared" si="278"/>
        <v>180</v>
      </c>
      <c r="P987" s="131">
        <f t="shared" si="279"/>
        <v>180</v>
      </c>
    </row>
    <row r="988" spans="1:17" hidden="1" outlineLevel="1" x14ac:dyDescent="0.25">
      <c r="A988" s="67" t="s">
        <v>11</v>
      </c>
      <c r="B988" s="129" t="s">
        <v>582</v>
      </c>
      <c r="C988" s="129" t="s">
        <v>295</v>
      </c>
      <c r="D988" s="129" t="s">
        <v>138</v>
      </c>
      <c r="E988" s="129" t="s">
        <v>18</v>
      </c>
      <c r="F988" s="129" t="s">
        <v>298</v>
      </c>
      <c r="G988" s="130" t="s">
        <v>322</v>
      </c>
      <c r="H988" s="131">
        <v>0</v>
      </c>
      <c r="I988" s="131">
        <v>0</v>
      </c>
      <c r="J988" s="131">
        <v>0</v>
      </c>
      <c r="K988" s="131">
        <v>10</v>
      </c>
      <c r="L988" s="131">
        <f t="shared" si="290"/>
        <v>12</v>
      </c>
      <c r="M988" s="131">
        <v>10</v>
      </c>
      <c r="N988" s="131">
        <v>0</v>
      </c>
      <c r="O988" s="131">
        <f t="shared" si="278"/>
        <v>0</v>
      </c>
      <c r="P988" s="131">
        <f t="shared" si="279"/>
        <v>0</v>
      </c>
    </row>
    <row r="989" spans="1:17" hidden="1" outlineLevel="1" x14ac:dyDescent="0.25">
      <c r="A989" s="67" t="s">
        <v>11</v>
      </c>
      <c r="B989" s="129" t="s">
        <v>582</v>
      </c>
      <c r="C989" s="129" t="s">
        <v>295</v>
      </c>
      <c r="D989" s="129" t="s">
        <v>143</v>
      </c>
      <c r="E989" s="129" t="s">
        <v>18</v>
      </c>
      <c r="F989" s="129" t="s">
        <v>298</v>
      </c>
      <c r="G989" s="130" t="s">
        <v>146</v>
      </c>
      <c r="H989" s="131">
        <v>0</v>
      </c>
      <c r="I989" s="131">
        <v>12</v>
      </c>
      <c r="J989" s="131">
        <v>12</v>
      </c>
      <c r="K989" s="131">
        <v>12</v>
      </c>
      <c r="L989" s="131">
        <f t="shared" si="290"/>
        <v>0</v>
      </c>
      <c r="M989" s="131">
        <v>0</v>
      </c>
      <c r="N989" s="131">
        <v>0</v>
      </c>
      <c r="O989" s="131">
        <f t="shared" si="278"/>
        <v>0</v>
      </c>
      <c r="P989" s="131">
        <f t="shared" si="279"/>
        <v>0</v>
      </c>
    </row>
    <row r="990" spans="1:17" hidden="1" outlineLevel="1" x14ac:dyDescent="0.25">
      <c r="A990" s="67" t="s">
        <v>11</v>
      </c>
      <c r="B990" s="129" t="s">
        <v>582</v>
      </c>
      <c r="C990" s="129" t="s">
        <v>295</v>
      </c>
      <c r="D990" s="129" t="s">
        <v>152</v>
      </c>
      <c r="E990" s="129" t="s">
        <v>18</v>
      </c>
      <c r="F990" s="129" t="s">
        <v>298</v>
      </c>
      <c r="G990" s="130" t="s">
        <v>153</v>
      </c>
      <c r="H990" s="131">
        <v>399.51</v>
      </c>
      <c r="I990" s="131">
        <v>443.96</v>
      </c>
      <c r="J990" s="131">
        <v>400</v>
      </c>
      <c r="K990" s="131">
        <v>400</v>
      </c>
      <c r="L990" s="131">
        <v>400</v>
      </c>
      <c r="M990" s="131">
        <v>326.95</v>
      </c>
      <c r="N990" s="131">
        <v>560</v>
      </c>
      <c r="O990" s="131">
        <f t="shared" si="278"/>
        <v>560</v>
      </c>
      <c r="P990" s="131">
        <f t="shared" si="279"/>
        <v>560</v>
      </c>
    </row>
    <row r="991" spans="1:17" ht="23.25" hidden="1" outlineLevel="1" x14ac:dyDescent="0.25">
      <c r="A991" s="67" t="s">
        <v>11</v>
      </c>
      <c r="B991" s="129" t="s">
        <v>582</v>
      </c>
      <c r="C991" s="129" t="s">
        <v>295</v>
      </c>
      <c r="D991" s="129" t="s">
        <v>156</v>
      </c>
      <c r="E991" s="129" t="s">
        <v>18</v>
      </c>
      <c r="F991" s="129" t="s">
        <v>298</v>
      </c>
      <c r="G991" s="130" t="s">
        <v>157</v>
      </c>
      <c r="H991" s="131">
        <v>66.19</v>
      </c>
      <c r="I991" s="131">
        <v>84.31</v>
      </c>
      <c r="J991" s="131">
        <v>95</v>
      </c>
      <c r="K991" s="131">
        <v>95</v>
      </c>
      <c r="L991" s="131">
        <v>70.867499999999993</v>
      </c>
      <c r="M991" s="131">
        <v>47.98</v>
      </c>
      <c r="N991" s="131">
        <v>120</v>
      </c>
      <c r="O991" s="131">
        <f t="shared" si="278"/>
        <v>120</v>
      </c>
      <c r="P991" s="131">
        <f t="shared" si="279"/>
        <v>120</v>
      </c>
    </row>
    <row r="992" spans="1:17" hidden="1" outlineLevel="1" x14ac:dyDescent="0.25">
      <c r="A992" s="66"/>
      <c r="B992" s="129" t="s">
        <v>582</v>
      </c>
      <c r="C992" s="129" t="s">
        <v>295</v>
      </c>
      <c r="D992" s="129" t="s">
        <v>535</v>
      </c>
      <c r="E992" s="129"/>
      <c r="F992" s="129"/>
      <c r="G992" s="130" t="s">
        <v>536</v>
      </c>
      <c r="H992" s="131">
        <f>SUM(H986:H991)</f>
        <v>623.42000000000007</v>
      </c>
      <c r="I992" s="131">
        <f t="shared" ref="I992:P992" si="294">SUM(I986:I991)</f>
        <v>985.34999999999991</v>
      </c>
      <c r="J992" s="131">
        <f t="shared" si="294"/>
        <v>707</v>
      </c>
      <c r="K992" s="131">
        <f t="shared" si="294"/>
        <v>707</v>
      </c>
      <c r="L992" s="131">
        <f t="shared" si="294"/>
        <v>607.78750000000002</v>
      </c>
      <c r="M992" s="131">
        <f t="shared" si="294"/>
        <v>489.03000000000003</v>
      </c>
      <c r="N992" s="131">
        <f t="shared" si="294"/>
        <v>870</v>
      </c>
      <c r="O992" s="131">
        <f t="shared" si="294"/>
        <v>870</v>
      </c>
      <c r="P992" s="131">
        <f t="shared" si="294"/>
        <v>870</v>
      </c>
    </row>
    <row r="993" spans="1:17" hidden="1" outlineLevel="1" x14ac:dyDescent="0.25">
      <c r="A993" s="64"/>
      <c r="B993" s="129" t="s">
        <v>582</v>
      </c>
      <c r="C993" s="129" t="s">
        <v>295</v>
      </c>
      <c r="D993" s="129"/>
      <c r="E993" s="129"/>
      <c r="F993" s="129"/>
      <c r="G993" s="130" t="s">
        <v>801</v>
      </c>
      <c r="H993" s="131">
        <f>H992+H985+H983+H977+H972+H964</f>
        <v>11496.89</v>
      </c>
      <c r="I993" s="131">
        <f t="shared" ref="I993:P993" si="295">I992+I985+I983+I977+I972+I964</f>
        <v>14941.519999999999</v>
      </c>
      <c r="J993" s="131">
        <f t="shared" si="295"/>
        <v>14479</v>
      </c>
      <c r="K993" s="131">
        <f t="shared" si="295"/>
        <v>14479</v>
      </c>
      <c r="L993" s="131">
        <f t="shared" si="295"/>
        <v>13915.917624999998</v>
      </c>
      <c r="M993" s="131">
        <f t="shared" si="295"/>
        <v>10309.43</v>
      </c>
      <c r="N993" s="131">
        <f t="shared" si="295"/>
        <v>19186</v>
      </c>
      <c r="O993" s="131">
        <f t="shared" si="295"/>
        <v>19186</v>
      </c>
      <c r="P993" s="131">
        <f t="shared" si="295"/>
        <v>19186</v>
      </c>
    </row>
    <row r="994" spans="1:17" ht="23.25" hidden="1" outlineLevel="1" x14ac:dyDescent="0.25">
      <c r="A994" s="33" t="s">
        <v>11</v>
      </c>
      <c r="B994" s="129" t="s">
        <v>583</v>
      </c>
      <c r="C994" s="129" t="s">
        <v>295</v>
      </c>
      <c r="D994" s="129" t="s">
        <v>23</v>
      </c>
      <c r="E994" s="129" t="s">
        <v>18</v>
      </c>
      <c r="F994" s="129" t="s">
        <v>298</v>
      </c>
      <c r="G994" s="130" t="s">
        <v>24</v>
      </c>
      <c r="H994" s="131">
        <v>0</v>
      </c>
      <c r="I994" s="131">
        <v>0</v>
      </c>
      <c r="J994" s="131">
        <v>0</v>
      </c>
      <c r="K994" s="131">
        <v>0</v>
      </c>
      <c r="L994" s="131">
        <v>51</v>
      </c>
      <c r="M994" s="131">
        <v>95.2</v>
      </c>
      <c r="N994" s="131">
        <v>60</v>
      </c>
      <c r="O994" s="131">
        <f t="shared" si="278"/>
        <v>60</v>
      </c>
      <c r="P994" s="131">
        <f t="shared" si="279"/>
        <v>60</v>
      </c>
    </row>
    <row r="995" spans="1:17" ht="34.5" hidden="1" outlineLevel="1" x14ac:dyDescent="0.25">
      <c r="A995" s="33" t="s">
        <v>11</v>
      </c>
      <c r="B995" s="129" t="s">
        <v>583</v>
      </c>
      <c r="C995" s="129" t="s">
        <v>295</v>
      </c>
      <c r="D995" s="129" t="s">
        <v>33</v>
      </c>
      <c r="E995" s="129" t="s">
        <v>18</v>
      </c>
      <c r="F995" s="129" t="s">
        <v>301</v>
      </c>
      <c r="G995" s="130" t="s">
        <v>35</v>
      </c>
      <c r="H995" s="131">
        <v>0</v>
      </c>
      <c r="I995" s="131">
        <v>0</v>
      </c>
      <c r="J995" s="131">
        <v>65</v>
      </c>
      <c r="K995" s="131">
        <v>65</v>
      </c>
      <c r="L995" s="131">
        <f>L1007*0.14</f>
        <v>70</v>
      </c>
      <c r="M995" s="131">
        <v>0</v>
      </c>
      <c r="N995" s="131">
        <v>84</v>
      </c>
      <c r="O995" s="131">
        <f t="shared" si="278"/>
        <v>84</v>
      </c>
      <c r="P995" s="131">
        <f t="shared" si="279"/>
        <v>84</v>
      </c>
    </row>
    <row r="996" spans="1:17" ht="34.5" hidden="1" outlineLevel="1" x14ac:dyDescent="0.25">
      <c r="A996" s="33" t="s">
        <v>11</v>
      </c>
      <c r="B996" s="129" t="s">
        <v>583</v>
      </c>
      <c r="C996" s="129" t="s">
        <v>295</v>
      </c>
      <c r="D996" s="129" t="s">
        <v>37</v>
      </c>
      <c r="E996" s="129" t="s">
        <v>18</v>
      </c>
      <c r="F996" s="129" t="s">
        <v>301</v>
      </c>
      <c r="G996" s="130" t="s">
        <v>39</v>
      </c>
      <c r="H996" s="131">
        <v>0</v>
      </c>
      <c r="I996" s="131">
        <v>0</v>
      </c>
      <c r="J996" s="131">
        <v>4</v>
      </c>
      <c r="K996" s="131">
        <v>4</v>
      </c>
      <c r="L996" s="131">
        <f>L1007*0.008</f>
        <v>4</v>
      </c>
      <c r="M996" s="131">
        <v>0</v>
      </c>
      <c r="N996" s="131">
        <v>5</v>
      </c>
      <c r="O996" s="131">
        <f t="shared" si="278"/>
        <v>5</v>
      </c>
      <c r="P996" s="131">
        <f t="shared" si="279"/>
        <v>5</v>
      </c>
    </row>
    <row r="997" spans="1:17" ht="34.5" hidden="1" outlineLevel="1" x14ac:dyDescent="0.25">
      <c r="A997" s="33" t="s">
        <v>11</v>
      </c>
      <c r="B997" s="129" t="s">
        <v>583</v>
      </c>
      <c r="C997" s="129" t="s">
        <v>295</v>
      </c>
      <c r="D997" s="129" t="s">
        <v>41</v>
      </c>
      <c r="E997" s="129" t="s">
        <v>18</v>
      </c>
      <c r="F997" s="129" t="s">
        <v>301</v>
      </c>
      <c r="G997" s="130" t="s">
        <v>43</v>
      </c>
      <c r="H997" s="131">
        <v>0</v>
      </c>
      <c r="I997" s="131">
        <v>0</v>
      </c>
      <c r="J997" s="131">
        <v>14</v>
      </c>
      <c r="K997" s="131">
        <v>14</v>
      </c>
      <c r="L997" s="131">
        <f>L1007*0.03</f>
        <v>15</v>
      </c>
      <c r="M997" s="131">
        <v>0</v>
      </c>
      <c r="N997" s="131">
        <v>18</v>
      </c>
      <c r="O997" s="131">
        <f t="shared" si="278"/>
        <v>18</v>
      </c>
      <c r="P997" s="131">
        <f t="shared" si="279"/>
        <v>18</v>
      </c>
    </row>
    <row r="998" spans="1:17" ht="34.5" hidden="1" outlineLevel="1" x14ac:dyDescent="0.25">
      <c r="A998" s="33" t="s">
        <v>11</v>
      </c>
      <c r="B998" s="129" t="s">
        <v>583</v>
      </c>
      <c r="C998" s="129" t="s">
        <v>295</v>
      </c>
      <c r="D998" s="129" t="s">
        <v>49</v>
      </c>
      <c r="E998" s="129" t="s">
        <v>18</v>
      </c>
      <c r="F998" s="129" t="s">
        <v>301</v>
      </c>
      <c r="G998" s="130" t="s">
        <v>51</v>
      </c>
      <c r="H998" s="131">
        <v>0</v>
      </c>
      <c r="I998" s="131">
        <v>0</v>
      </c>
      <c r="J998" s="131">
        <v>22</v>
      </c>
      <c r="K998" s="131">
        <v>22</v>
      </c>
      <c r="L998" s="131">
        <f>L1007*0.0475</f>
        <v>23.75</v>
      </c>
      <c r="M998" s="131">
        <v>0</v>
      </c>
      <c r="N998" s="131">
        <v>29</v>
      </c>
      <c r="O998" s="131">
        <f t="shared" si="278"/>
        <v>29</v>
      </c>
      <c r="P998" s="131">
        <f t="shared" si="279"/>
        <v>29</v>
      </c>
    </row>
    <row r="999" spans="1:17" ht="23.25" hidden="1" outlineLevel="1" x14ac:dyDescent="0.25">
      <c r="A999" s="66"/>
      <c r="B999" s="129" t="s">
        <v>583</v>
      </c>
      <c r="C999" s="129" t="s">
        <v>295</v>
      </c>
      <c r="D999" s="129" t="s">
        <v>525</v>
      </c>
      <c r="E999" s="129"/>
      <c r="F999" s="129"/>
      <c r="G999" s="130" t="s">
        <v>684</v>
      </c>
      <c r="H999" s="131">
        <f>SUM(H994:H998)</f>
        <v>0</v>
      </c>
      <c r="I999" s="131">
        <f t="shared" ref="I999:P999" si="296">SUM(I994:I998)</f>
        <v>0</v>
      </c>
      <c r="J999" s="131">
        <f t="shared" si="296"/>
        <v>105</v>
      </c>
      <c r="K999" s="131">
        <f t="shared" si="296"/>
        <v>105</v>
      </c>
      <c r="L999" s="131">
        <f t="shared" si="296"/>
        <v>163.75</v>
      </c>
      <c r="M999" s="131">
        <f t="shared" si="296"/>
        <v>95.2</v>
      </c>
      <c r="N999" s="131">
        <f t="shared" si="296"/>
        <v>196</v>
      </c>
      <c r="O999" s="131">
        <f t="shared" si="296"/>
        <v>196</v>
      </c>
      <c r="P999" s="131">
        <f t="shared" si="296"/>
        <v>196</v>
      </c>
    </row>
    <row r="1000" spans="1:17" hidden="1" outlineLevel="1" x14ac:dyDescent="0.25">
      <c r="A1000" s="33" t="s">
        <v>11</v>
      </c>
      <c r="B1000" s="129" t="s">
        <v>583</v>
      </c>
      <c r="C1000" s="129" t="s">
        <v>295</v>
      </c>
      <c r="D1000" s="129" t="s">
        <v>57</v>
      </c>
      <c r="E1000" s="129" t="s">
        <v>18</v>
      </c>
      <c r="F1000" s="129" t="s">
        <v>301</v>
      </c>
      <c r="G1000" s="130" t="s">
        <v>304</v>
      </c>
      <c r="H1000" s="131">
        <v>151.97999999999999</v>
      </c>
      <c r="I1000" s="131">
        <v>146</v>
      </c>
      <c r="J1000" s="131">
        <v>200</v>
      </c>
      <c r="K1000" s="131">
        <v>200</v>
      </c>
      <c r="L1000" s="131">
        <v>200</v>
      </c>
      <c r="M1000" s="131">
        <v>0</v>
      </c>
      <c r="N1000" s="131">
        <v>200</v>
      </c>
      <c r="O1000" s="131">
        <f t="shared" si="278"/>
        <v>200</v>
      </c>
      <c r="P1000" s="131">
        <f t="shared" si="279"/>
        <v>200</v>
      </c>
      <c r="Q1000" s="37"/>
    </row>
    <row r="1001" spans="1:17" hidden="1" outlineLevel="1" x14ac:dyDescent="0.25">
      <c r="A1001" s="33" t="s">
        <v>11</v>
      </c>
      <c r="B1001" s="129" t="s">
        <v>583</v>
      </c>
      <c r="C1001" s="129" t="s">
        <v>295</v>
      </c>
      <c r="D1001" s="129" t="s">
        <v>57</v>
      </c>
      <c r="E1001" s="129" t="s">
        <v>18</v>
      </c>
      <c r="F1001" s="129" t="s">
        <v>301</v>
      </c>
      <c r="G1001" s="130" t="s">
        <v>305</v>
      </c>
      <c r="H1001" s="131">
        <v>225.94</v>
      </c>
      <c r="I1001" s="131">
        <v>384.1</v>
      </c>
      <c r="J1001" s="131">
        <v>300</v>
      </c>
      <c r="K1001" s="131">
        <v>300</v>
      </c>
      <c r="L1001" s="131">
        <f>M1001/10*12</f>
        <v>224.39999999999998</v>
      </c>
      <c r="M1001" s="131">
        <v>187</v>
      </c>
      <c r="N1001" s="131">
        <v>300</v>
      </c>
      <c r="O1001" s="131">
        <f t="shared" si="278"/>
        <v>300</v>
      </c>
      <c r="P1001" s="131">
        <f t="shared" si="279"/>
        <v>300</v>
      </c>
      <c r="Q1001" s="37"/>
    </row>
    <row r="1002" spans="1:17" hidden="1" outlineLevel="1" x14ac:dyDescent="0.25">
      <c r="A1002" s="33" t="s">
        <v>11</v>
      </c>
      <c r="B1002" s="129" t="s">
        <v>583</v>
      </c>
      <c r="C1002" s="129" t="s">
        <v>295</v>
      </c>
      <c r="D1002" s="129" t="s">
        <v>57</v>
      </c>
      <c r="E1002" s="129" t="s">
        <v>18</v>
      </c>
      <c r="F1002" s="129" t="s">
        <v>301</v>
      </c>
      <c r="G1002" s="130" t="s">
        <v>306</v>
      </c>
      <c r="H1002" s="131">
        <f>50+150.4</f>
        <v>200.4</v>
      </c>
      <c r="I1002" s="131">
        <v>4162.8999999999996</v>
      </c>
      <c r="J1002" s="131">
        <v>3000</v>
      </c>
      <c r="K1002" s="131">
        <v>3000</v>
      </c>
      <c r="L1002" s="131">
        <f>M1002/10*12</f>
        <v>1552.0439999999999</v>
      </c>
      <c r="M1002" s="131">
        <v>1293.3699999999999</v>
      </c>
      <c r="N1002" s="131">
        <v>2000</v>
      </c>
      <c r="O1002" s="131">
        <f t="shared" ref="O1002:O1026" si="297">N1002</f>
        <v>2000</v>
      </c>
      <c r="P1002" s="131">
        <f t="shared" ref="P1002:P1026" si="298">N1002</f>
        <v>2000</v>
      </c>
      <c r="Q1002" s="37"/>
    </row>
    <row r="1003" spans="1:17" ht="23.25" hidden="1" outlineLevel="1" x14ac:dyDescent="0.25">
      <c r="A1003" s="33" t="s">
        <v>11</v>
      </c>
      <c r="B1003" s="129" t="s">
        <v>583</v>
      </c>
      <c r="C1003" s="129" t="s">
        <v>295</v>
      </c>
      <c r="D1003" s="129" t="s">
        <v>66</v>
      </c>
      <c r="E1003" s="129" t="s">
        <v>18</v>
      </c>
      <c r="F1003" s="129" t="s">
        <v>301</v>
      </c>
      <c r="G1003" s="130" t="s">
        <v>309</v>
      </c>
      <c r="H1003" s="131">
        <f>8.65+13.5</f>
        <v>22.15</v>
      </c>
      <c r="I1003" s="131">
        <v>8.64</v>
      </c>
      <c r="J1003" s="131">
        <v>12</v>
      </c>
      <c r="K1003" s="131">
        <v>12</v>
      </c>
      <c r="L1003" s="131">
        <f>M1003/10*12</f>
        <v>6.911999999999999</v>
      </c>
      <c r="M1003" s="131">
        <v>5.76</v>
      </c>
      <c r="N1003" s="131">
        <v>12</v>
      </c>
      <c r="O1003" s="131">
        <f t="shared" si="297"/>
        <v>12</v>
      </c>
      <c r="P1003" s="131">
        <f t="shared" si="298"/>
        <v>12</v>
      </c>
    </row>
    <row r="1004" spans="1:17" ht="34.5" hidden="1" outlineLevel="1" x14ac:dyDescent="0.25">
      <c r="A1004" s="33" t="s">
        <v>11</v>
      </c>
      <c r="B1004" s="129" t="s">
        <v>583</v>
      </c>
      <c r="C1004" s="129" t="s">
        <v>295</v>
      </c>
      <c r="D1004" s="129" t="s">
        <v>75</v>
      </c>
      <c r="E1004" s="129" t="s">
        <v>18</v>
      </c>
      <c r="F1004" s="129" t="s">
        <v>301</v>
      </c>
      <c r="G1004" s="130" t="s">
        <v>313</v>
      </c>
      <c r="H1004" s="131">
        <v>231.43</v>
      </c>
      <c r="I1004" s="131">
        <v>232.85</v>
      </c>
      <c r="J1004" s="131">
        <v>233</v>
      </c>
      <c r="K1004" s="131">
        <v>233</v>
      </c>
      <c r="L1004" s="131">
        <f>M1004/10*12</f>
        <v>49.032000000000004</v>
      </c>
      <c r="M1004" s="131">
        <v>40.86</v>
      </c>
      <c r="N1004" s="131">
        <v>80</v>
      </c>
      <c r="O1004" s="131">
        <f t="shared" si="297"/>
        <v>80</v>
      </c>
      <c r="P1004" s="131">
        <f t="shared" si="298"/>
        <v>80</v>
      </c>
    </row>
    <row r="1005" spans="1:17" hidden="1" outlineLevel="1" x14ac:dyDescent="0.25">
      <c r="A1005" s="66"/>
      <c r="B1005" s="129" t="s">
        <v>583</v>
      </c>
      <c r="C1005" s="129" t="s">
        <v>295</v>
      </c>
      <c r="D1005" s="129" t="s">
        <v>538</v>
      </c>
      <c r="E1005" s="129"/>
      <c r="F1005" s="129"/>
      <c r="G1005" s="130" t="s">
        <v>198</v>
      </c>
      <c r="H1005" s="131">
        <f>SUM(H1000:H1004)</f>
        <v>831.89999999999986</v>
      </c>
      <c r="I1005" s="131">
        <f t="shared" ref="I1005:P1005" si="299">SUM(I1000:I1004)</f>
        <v>4934.4900000000007</v>
      </c>
      <c r="J1005" s="131">
        <f t="shared" si="299"/>
        <v>3745</v>
      </c>
      <c r="K1005" s="131">
        <f t="shared" si="299"/>
        <v>3745</v>
      </c>
      <c r="L1005" s="131">
        <f t="shared" si="299"/>
        <v>2032.3879999999999</v>
      </c>
      <c r="M1005" s="131">
        <f t="shared" si="299"/>
        <v>1526.9899999999998</v>
      </c>
      <c r="N1005" s="131">
        <f t="shared" si="299"/>
        <v>2592</v>
      </c>
      <c r="O1005" s="131">
        <f t="shared" si="299"/>
        <v>2592</v>
      </c>
      <c r="P1005" s="131">
        <f t="shared" si="299"/>
        <v>2592</v>
      </c>
    </row>
    <row r="1006" spans="1:17" ht="23.25" hidden="1" outlineLevel="1" x14ac:dyDescent="0.25">
      <c r="A1006" s="33" t="s">
        <v>11</v>
      </c>
      <c r="B1006" s="129" t="s">
        <v>583</v>
      </c>
      <c r="C1006" s="129" t="s">
        <v>295</v>
      </c>
      <c r="D1006" s="129" t="s">
        <v>136</v>
      </c>
      <c r="E1006" s="129" t="s">
        <v>18</v>
      </c>
      <c r="F1006" s="129" t="s">
        <v>301</v>
      </c>
      <c r="G1006" s="130" t="s">
        <v>321</v>
      </c>
      <c r="H1006" s="131">
        <v>145.5</v>
      </c>
      <c r="I1006" s="131">
        <v>373.2</v>
      </c>
      <c r="J1006" s="131">
        <v>280</v>
      </c>
      <c r="K1006" s="131">
        <v>200</v>
      </c>
      <c r="L1006" s="131">
        <f>M1006/10*12</f>
        <v>91.176000000000016</v>
      </c>
      <c r="M1006" s="131">
        <v>75.98</v>
      </c>
      <c r="N1006" s="131">
        <v>100</v>
      </c>
      <c r="O1006" s="131">
        <f t="shared" si="297"/>
        <v>100</v>
      </c>
      <c r="P1006" s="131">
        <f t="shared" si="298"/>
        <v>100</v>
      </c>
    </row>
    <row r="1007" spans="1:17" ht="23.25" hidden="1" outlineLevel="1" x14ac:dyDescent="0.25">
      <c r="A1007" s="33" t="s">
        <v>11</v>
      </c>
      <c r="B1007" s="129" t="s">
        <v>583</v>
      </c>
      <c r="C1007" s="129" t="s">
        <v>295</v>
      </c>
      <c r="D1007" s="129" t="s">
        <v>163</v>
      </c>
      <c r="E1007" s="129" t="s">
        <v>18</v>
      </c>
      <c r="F1007" s="129" t="s">
        <v>301</v>
      </c>
      <c r="G1007" s="130" t="s">
        <v>164</v>
      </c>
      <c r="H1007" s="131">
        <v>360</v>
      </c>
      <c r="I1007" s="131">
        <v>893.38</v>
      </c>
      <c r="J1007" s="131">
        <v>500</v>
      </c>
      <c r="K1007" s="131">
        <v>500</v>
      </c>
      <c r="L1007" s="131">
        <v>500</v>
      </c>
      <c r="M1007" s="131">
        <v>0</v>
      </c>
      <c r="N1007" s="131">
        <v>600</v>
      </c>
      <c r="O1007" s="131">
        <f t="shared" si="297"/>
        <v>600</v>
      </c>
      <c r="P1007" s="131">
        <f t="shared" si="298"/>
        <v>600</v>
      </c>
    </row>
    <row r="1008" spans="1:17" hidden="1" outlineLevel="1" x14ac:dyDescent="0.25">
      <c r="A1008" s="66"/>
      <c r="B1008" s="129" t="s">
        <v>583</v>
      </c>
      <c r="C1008" s="129" t="s">
        <v>295</v>
      </c>
      <c r="D1008" s="129" t="s">
        <v>535</v>
      </c>
      <c r="E1008" s="129"/>
      <c r="F1008" s="129"/>
      <c r="G1008" s="130" t="s">
        <v>536</v>
      </c>
      <c r="H1008" s="131">
        <f>SUM(H1006:H1007)</f>
        <v>505.5</v>
      </c>
      <c r="I1008" s="131">
        <f t="shared" ref="I1008:P1008" si="300">SUM(I1006:I1007)</f>
        <v>1266.58</v>
      </c>
      <c r="J1008" s="131">
        <f t="shared" si="300"/>
        <v>780</v>
      </c>
      <c r="K1008" s="131">
        <f t="shared" si="300"/>
        <v>700</v>
      </c>
      <c r="L1008" s="131">
        <f t="shared" si="300"/>
        <v>591.17600000000004</v>
      </c>
      <c r="M1008" s="131">
        <f t="shared" si="300"/>
        <v>75.98</v>
      </c>
      <c r="N1008" s="131">
        <f t="shared" si="300"/>
        <v>700</v>
      </c>
      <c r="O1008" s="131">
        <f t="shared" si="300"/>
        <v>700</v>
      </c>
      <c r="P1008" s="131">
        <f t="shared" si="300"/>
        <v>700</v>
      </c>
    </row>
    <row r="1009" spans="1:19" ht="23.25" hidden="1" outlineLevel="1" x14ac:dyDescent="0.25">
      <c r="A1009" s="64"/>
      <c r="B1009" s="129" t="s">
        <v>583</v>
      </c>
      <c r="C1009" s="129"/>
      <c r="D1009" s="129"/>
      <c r="E1009" s="129"/>
      <c r="F1009" s="129"/>
      <c r="G1009" s="130" t="s">
        <v>802</v>
      </c>
      <c r="H1009" s="131">
        <f>H1008+H1005+H999</f>
        <v>1337.3999999999999</v>
      </c>
      <c r="I1009" s="131">
        <f t="shared" ref="I1009:P1009" si="301">I1008+I1005+I999</f>
        <v>6201.0700000000006</v>
      </c>
      <c r="J1009" s="131">
        <f t="shared" si="301"/>
        <v>4630</v>
      </c>
      <c r="K1009" s="131">
        <f t="shared" si="301"/>
        <v>4550</v>
      </c>
      <c r="L1009" s="131">
        <f t="shared" si="301"/>
        <v>2787.3139999999999</v>
      </c>
      <c r="M1009" s="131">
        <f t="shared" si="301"/>
        <v>1698.1699999999998</v>
      </c>
      <c r="N1009" s="131">
        <f t="shared" si="301"/>
        <v>3488</v>
      </c>
      <c r="O1009" s="131">
        <f t="shared" si="301"/>
        <v>3488</v>
      </c>
      <c r="P1009" s="131">
        <f t="shared" si="301"/>
        <v>3488</v>
      </c>
      <c r="S1009" s="106"/>
    </row>
    <row r="1010" spans="1:19" hidden="1" outlineLevel="1" x14ac:dyDescent="0.25">
      <c r="A1010" s="66" t="s">
        <v>11</v>
      </c>
      <c r="B1010" s="129" t="s">
        <v>584</v>
      </c>
      <c r="C1010" s="129" t="s">
        <v>295</v>
      </c>
      <c r="D1010" s="129" t="s">
        <v>535</v>
      </c>
      <c r="E1010" s="129" t="s">
        <v>18</v>
      </c>
      <c r="F1010" s="129" t="s">
        <v>301</v>
      </c>
      <c r="G1010" s="130" t="s">
        <v>536</v>
      </c>
      <c r="H1010" s="131">
        <v>50.04</v>
      </c>
      <c r="I1010" s="131">
        <v>38.5</v>
      </c>
      <c r="J1010" s="131">
        <v>0</v>
      </c>
      <c r="K1010" s="131">
        <v>80</v>
      </c>
      <c r="L1010" s="131">
        <v>40</v>
      </c>
      <c r="M1010" s="131">
        <v>38.4</v>
      </c>
      <c r="N1010" s="131">
        <v>40</v>
      </c>
      <c r="O1010" s="131">
        <f t="shared" si="297"/>
        <v>40</v>
      </c>
      <c r="P1010" s="131">
        <f t="shared" si="298"/>
        <v>40</v>
      </c>
    </row>
    <row r="1011" spans="1:19" hidden="1" outlineLevel="1" x14ac:dyDescent="0.25">
      <c r="A1011" s="64"/>
      <c r="B1011" s="129" t="s">
        <v>584</v>
      </c>
      <c r="C1011" s="129"/>
      <c r="D1011" s="129"/>
      <c r="E1011" s="129"/>
      <c r="F1011" s="129"/>
      <c r="G1011" s="130" t="s">
        <v>803</v>
      </c>
      <c r="H1011" s="131">
        <f>H1010</f>
        <v>50.04</v>
      </c>
      <c r="I1011" s="131">
        <f t="shared" ref="I1011:Q1011" si="302">I1010</f>
        <v>38.5</v>
      </c>
      <c r="J1011" s="131">
        <f t="shared" si="302"/>
        <v>0</v>
      </c>
      <c r="K1011" s="131">
        <f t="shared" si="302"/>
        <v>80</v>
      </c>
      <c r="L1011" s="131">
        <f t="shared" si="302"/>
        <v>40</v>
      </c>
      <c r="M1011" s="131">
        <f t="shared" si="302"/>
        <v>38.4</v>
      </c>
      <c r="N1011" s="131">
        <f t="shared" si="302"/>
        <v>40</v>
      </c>
      <c r="O1011" s="131">
        <f t="shared" si="302"/>
        <v>40</v>
      </c>
      <c r="P1011" s="131">
        <f t="shared" si="302"/>
        <v>40</v>
      </c>
      <c r="Q1011" s="123">
        <f t="shared" si="302"/>
        <v>0</v>
      </c>
    </row>
    <row r="1012" spans="1:19" hidden="1" outlineLevel="1" x14ac:dyDescent="0.25">
      <c r="A1012" s="64"/>
      <c r="B1012" s="129" t="s">
        <v>805</v>
      </c>
      <c r="C1012" s="129"/>
      <c r="D1012" s="129"/>
      <c r="E1012" s="129"/>
      <c r="F1012" s="129"/>
      <c r="G1012" s="130" t="s">
        <v>806</v>
      </c>
      <c r="H1012" s="131">
        <f>H962+H993+H1009+H1011</f>
        <v>49589.42</v>
      </c>
      <c r="I1012" s="131">
        <f t="shared" ref="I1012:P1012" si="303">I962+I993+I1009+I1011</f>
        <v>67592.039999999994</v>
      </c>
      <c r="J1012" s="131">
        <f t="shared" si="303"/>
        <v>65368</v>
      </c>
      <c r="K1012" s="131">
        <f t="shared" si="303"/>
        <v>82868</v>
      </c>
      <c r="L1012" s="131">
        <f t="shared" si="303"/>
        <v>71891.473624999999</v>
      </c>
      <c r="M1012" s="131">
        <f t="shared" si="303"/>
        <v>61509.979999999996</v>
      </c>
      <c r="N1012" s="131">
        <f t="shared" si="303"/>
        <v>76721</v>
      </c>
      <c r="O1012" s="131">
        <f t="shared" si="303"/>
        <v>76721</v>
      </c>
      <c r="P1012" s="131">
        <f t="shared" si="303"/>
        <v>76721</v>
      </c>
      <c r="Q1012" s="123"/>
    </row>
    <row r="1013" spans="1:19" hidden="1" outlineLevel="1" x14ac:dyDescent="0.25">
      <c r="A1013" s="33" t="s">
        <v>11</v>
      </c>
      <c r="B1013" s="129" t="s">
        <v>585</v>
      </c>
      <c r="C1013" s="129" t="s">
        <v>295</v>
      </c>
      <c r="D1013" s="129" t="s">
        <v>647</v>
      </c>
      <c r="E1013" s="129" t="s">
        <v>18</v>
      </c>
      <c r="F1013" s="129" t="s">
        <v>328</v>
      </c>
      <c r="G1013" s="130" t="s">
        <v>329</v>
      </c>
      <c r="H1013" s="131">
        <v>1699.36</v>
      </c>
      <c r="I1013" s="131">
        <v>2725.45</v>
      </c>
      <c r="J1013" s="131">
        <v>1700</v>
      </c>
      <c r="K1013" s="131">
        <v>1700</v>
      </c>
      <c r="L1013" s="131">
        <v>1700</v>
      </c>
      <c r="M1013" s="131">
        <v>992.28</v>
      </c>
      <c r="N1013" s="131">
        <v>0</v>
      </c>
      <c r="O1013" s="131">
        <f t="shared" si="297"/>
        <v>0</v>
      </c>
      <c r="P1013" s="131">
        <f t="shared" si="298"/>
        <v>0</v>
      </c>
      <c r="Q1013" s="121"/>
      <c r="R1013" s="99"/>
    </row>
    <row r="1014" spans="1:19" hidden="1" outlineLevel="1" x14ac:dyDescent="0.25">
      <c r="A1014" s="66"/>
      <c r="B1014" s="129" t="s">
        <v>585</v>
      </c>
      <c r="C1014" s="129" t="s">
        <v>295</v>
      </c>
      <c r="D1014" s="129" t="s">
        <v>535</v>
      </c>
      <c r="E1014" s="129"/>
      <c r="F1014" s="129"/>
      <c r="G1014" s="130" t="s">
        <v>329</v>
      </c>
      <c r="H1014" s="131">
        <f>SUM(H1013)</f>
        <v>1699.36</v>
      </c>
      <c r="I1014" s="131">
        <f t="shared" ref="I1014:P1014" si="304">SUM(I1013)</f>
        <v>2725.45</v>
      </c>
      <c r="J1014" s="131">
        <f t="shared" si="304"/>
        <v>1700</v>
      </c>
      <c r="K1014" s="131">
        <f t="shared" si="304"/>
        <v>1700</v>
      </c>
      <c r="L1014" s="131">
        <f t="shared" si="304"/>
        <v>1700</v>
      </c>
      <c r="M1014" s="131">
        <f t="shared" si="304"/>
        <v>992.28</v>
      </c>
      <c r="N1014" s="131">
        <f t="shared" si="304"/>
        <v>0</v>
      </c>
      <c r="O1014" s="131">
        <f t="shared" si="304"/>
        <v>0</v>
      </c>
      <c r="P1014" s="131">
        <f t="shared" si="304"/>
        <v>0</v>
      </c>
      <c r="Q1014" s="121"/>
      <c r="R1014" s="99"/>
    </row>
    <row r="1015" spans="1:19" hidden="1" outlineLevel="1" x14ac:dyDescent="0.25">
      <c r="A1015" s="33" t="s">
        <v>11</v>
      </c>
      <c r="B1015" s="129" t="s">
        <v>585</v>
      </c>
      <c r="C1015" s="129" t="s">
        <v>13</v>
      </c>
      <c r="D1015" s="129" t="s">
        <v>132</v>
      </c>
      <c r="E1015" s="129" t="s">
        <v>18</v>
      </c>
      <c r="F1015" s="129" t="s">
        <v>19</v>
      </c>
      <c r="G1015" s="130" t="s">
        <v>133</v>
      </c>
      <c r="H1015" s="131">
        <v>14250.53</v>
      </c>
      <c r="I1015" s="131">
        <v>7269.33</v>
      </c>
      <c r="J1015" s="131">
        <v>15000</v>
      </c>
      <c r="K1015" s="131">
        <v>15000</v>
      </c>
      <c r="L1015" s="131">
        <v>15000</v>
      </c>
      <c r="M1015" s="131">
        <v>3034.11</v>
      </c>
      <c r="N1015" s="131">
        <v>10000</v>
      </c>
      <c r="O1015" s="131">
        <f t="shared" si="297"/>
        <v>10000</v>
      </c>
      <c r="P1015" s="131">
        <f t="shared" si="298"/>
        <v>10000</v>
      </c>
      <c r="Q1015" s="121"/>
      <c r="R1015" s="99"/>
    </row>
    <row r="1016" spans="1:19" ht="23.25" hidden="1" outlineLevel="1" x14ac:dyDescent="0.25">
      <c r="A1016" s="33" t="s">
        <v>11</v>
      </c>
      <c r="B1016" s="129" t="s">
        <v>585</v>
      </c>
      <c r="C1016" s="129" t="s">
        <v>13</v>
      </c>
      <c r="D1016" s="129" t="s">
        <v>158</v>
      </c>
      <c r="E1016" s="129" t="s">
        <v>18</v>
      </c>
      <c r="F1016" s="129" t="s">
        <v>19</v>
      </c>
      <c r="G1016" s="130" t="s">
        <v>159</v>
      </c>
      <c r="H1016" s="131">
        <v>0</v>
      </c>
      <c r="I1016" s="131">
        <v>0</v>
      </c>
      <c r="J1016" s="131">
        <v>0</v>
      </c>
      <c r="K1016" s="131">
        <v>830</v>
      </c>
      <c r="L1016" s="131">
        <v>830</v>
      </c>
      <c r="M1016" s="131">
        <v>827.27</v>
      </c>
      <c r="N1016" s="131">
        <v>0</v>
      </c>
      <c r="O1016" s="131">
        <f t="shared" si="297"/>
        <v>0</v>
      </c>
      <c r="P1016" s="131">
        <f t="shared" si="298"/>
        <v>0</v>
      </c>
      <c r="Q1016" s="121"/>
      <c r="R1016" s="99"/>
    </row>
    <row r="1017" spans="1:19" hidden="1" outlineLevel="1" x14ac:dyDescent="0.25">
      <c r="A1017" s="66"/>
      <c r="B1017" s="129" t="s">
        <v>585</v>
      </c>
      <c r="C1017" s="129" t="s">
        <v>13</v>
      </c>
      <c r="D1017" s="129" t="s">
        <v>535</v>
      </c>
      <c r="E1017" s="129"/>
      <c r="F1017" s="129"/>
      <c r="G1017" s="130" t="s">
        <v>536</v>
      </c>
      <c r="H1017" s="131">
        <f>SUM(H1015:H1016)</f>
        <v>14250.53</v>
      </c>
      <c r="I1017" s="131">
        <f t="shared" ref="I1017:P1017" si="305">SUM(I1015:I1016)</f>
        <v>7269.33</v>
      </c>
      <c r="J1017" s="131">
        <f t="shared" si="305"/>
        <v>15000</v>
      </c>
      <c r="K1017" s="131">
        <f t="shared" si="305"/>
        <v>15830</v>
      </c>
      <c r="L1017" s="131">
        <f t="shared" si="305"/>
        <v>15830</v>
      </c>
      <c r="M1017" s="131">
        <f t="shared" si="305"/>
        <v>3861.38</v>
      </c>
      <c r="N1017" s="131">
        <f t="shared" si="305"/>
        <v>10000</v>
      </c>
      <c r="O1017" s="131">
        <f t="shared" si="305"/>
        <v>10000</v>
      </c>
      <c r="P1017" s="131">
        <f t="shared" si="305"/>
        <v>10000</v>
      </c>
      <c r="Q1017" s="121"/>
      <c r="R1017" s="99"/>
    </row>
    <row r="1018" spans="1:19" ht="23.25" hidden="1" outlineLevel="1" x14ac:dyDescent="0.25">
      <c r="A1018" s="33" t="s">
        <v>11</v>
      </c>
      <c r="B1018" s="129" t="s">
        <v>585</v>
      </c>
      <c r="C1018" s="129" t="s">
        <v>680</v>
      </c>
      <c r="D1018" s="140" t="s">
        <v>647</v>
      </c>
      <c r="E1018" s="129" t="s">
        <v>18</v>
      </c>
      <c r="F1018" s="129" t="s">
        <v>347</v>
      </c>
      <c r="G1018" s="130" t="s">
        <v>348</v>
      </c>
      <c r="H1018" s="131">
        <v>200</v>
      </c>
      <c r="I1018" s="131">
        <v>500</v>
      </c>
      <c r="J1018" s="131">
        <v>500</v>
      </c>
      <c r="K1018" s="131">
        <v>500</v>
      </c>
      <c r="L1018" s="131">
        <v>500</v>
      </c>
      <c r="M1018" s="131">
        <v>500</v>
      </c>
      <c r="N1018" s="131">
        <v>0</v>
      </c>
      <c r="O1018" s="131">
        <f t="shared" si="297"/>
        <v>0</v>
      </c>
      <c r="P1018" s="131">
        <f t="shared" si="298"/>
        <v>0</v>
      </c>
      <c r="Q1018" s="121"/>
      <c r="R1018" s="99"/>
    </row>
    <row r="1019" spans="1:19" ht="23.25" hidden="1" outlineLevel="1" x14ac:dyDescent="0.25">
      <c r="A1019" s="33" t="s">
        <v>11</v>
      </c>
      <c r="B1019" s="129" t="s">
        <v>585</v>
      </c>
      <c r="C1019" s="129" t="s">
        <v>680</v>
      </c>
      <c r="D1019" s="140" t="s">
        <v>647</v>
      </c>
      <c r="E1019" s="129" t="s">
        <v>18</v>
      </c>
      <c r="F1019" s="129" t="s">
        <v>347</v>
      </c>
      <c r="G1019" s="130" t="s">
        <v>349</v>
      </c>
      <c r="H1019" s="131">
        <v>200</v>
      </c>
      <c r="I1019" s="131">
        <v>500</v>
      </c>
      <c r="J1019" s="131">
        <v>500</v>
      </c>
      <c r="K1019" s="131">
        <v>500</v>
      </c>
      <c r="L1019" s="131">
        <v>500</v>
      </c>
      <c r="M1019" s="131">
        <v>500</v>
      </c>
      <c r="N1019" s="131">
        <v>500</v>
      </c>
      <c r="O1019" s="131">
        <f t="shared" si="297"/>
        <v>500</v>
      </c>
      <c r="P1019" s="131">
        <f t="shared" si="298"/>
        <v>500</v>
      </c>
      <c r="Q1019" s="121"/>
      <c r="R1019" s="99"/>
    </row>
    <row r="1020" spans="1:19" ht="23.25" hidden="1" outlineLevel="1" x14ac:dyDescent="0.25">
      <c r="A1020" s="33" t="s">
        <v>11</v>
      </c>
      <c r="B1020" s="129" t="s">
        <v>585</v>
      </c>
      <c r="C1020" s="129" t="s">
        <v>680</v>
      </c>
      <c r="D1020" s="140" t="s">
        <v>647</v>
      </c>
      <c r="E1020" s="129" t="s">
        <v>18</v>
      </c>
      <c r="F1020" s="129" t="s">
        <v>343</v>
      </c>
      <c r="G1020" s="130" t="s">
        <v>344</v>
      </c>
      <c r="H1020" s="131">
        <v>300</v>
      </c>
      <c r="I1020" s="131">
        <v>400</v>
      </c>
      <c r="J1020" s="131">
        <v>400</v>
      </c>
      <c r="K1020" s="131">
        <v>400</v>
      </c>
      <c r="L1020" s="131">
        <v>400</v>
      </c>
      <c r="M1020" s="131">
        <v>0</v>
      </c>
      <c r="N1020" s="131">
        <v>500</v>
      </c>
      <c r="O1020" s="131">
        <f t="shared" si="297"/>
        <v>500</v>
      </c>
      <c r="P1020" s="131">
        <f t="shared" si="298"/>
        <v>500</v>
      </c>
      <c r="Q1020" s="121"/>
      <c r="R1020" s="99"/>
    </row>
    <row r="1021" spans="1:19" hidden="1" outlineLevel="1" x14ac:dyDescent="0.25">
      <c r="A1021" s="66"/>
      <c r="B1021" s="129" t="s">
        <v>585</v>
      </c>
      <c r="C1021" s="129" t="s">
        <v>680</v>
      </c>
      <c r="D1021" s="129" t="s">
        <v>531</v>
      </c>
      <c r="E1021" s="129"/>
      <c r="F1021" s="129"/>
      <c r="G1021" s="130" t="s">
        <v>532</v>
      </c>
      <c r="H1021" s="131">
        <f>SUM(H1018:H1020)</f>
        <v>700</v>
      </c>
      <c r="I1021" s="131">
        <f t="shared" ref="I1021:P1021" si="306">SUM(I1018:I1020)</f>
        <v>1400</v>
      </c>
      <c r="J1021" s="131">
        <f t="shared" si="306"/>
        <v>1400</v>
      </c>
      <c r="K1021" s="131">
        <f t="shared" si="306"/>
        <v>1400</v>
      </c>
      <c r="L1021" s="131">
        <f t="shared" si="306"/>
        <v>1400</v>
      </c>
      <c r="M1021" s="131">
        <f t="shared" si="306"/>
        <v>1000</v>
      </c>
      <c r="N1021" s="131">
        <f t="shared" si="306"/>
        <v>1000</v>
      </c>
      <c r="O1021" s="131">
        <f t="shared" si="306"/>
        <v>1000</v>
      </c>
      <c r="P1021" s="131">
        <f t="shared" si="306"/>
        <v>1000</v>
      </c>
      <c r="Q1021" s="37"/>
      <c r="R1021" s="70"/>
    </row>
    <row r="1022" spans="1:19" ht="23.25" hidden="1" outlineLevel="1" x14ac:dyDescent="0.25">
      <c r="A1022" s="52" t="s">
        <v>11</v>
      </c>
      <c r="B1022" s="140" t="s">
        <v>585</v>
      </c>
      <c r="C1022" s="139" t="s">
        <v>502</v>
      </c>
      <c r="D1022" s="139" t="s">
        <v>503</v>
      </c>
      <c r="E1022" s="139" t="s">
        <v>239</v>
      </c>
      <c r="F1022" s="139" t="s">
        <v>19</v>
      </c>
      <c r="G1022" s="141" t="s">
        <v>504</v>
      </c>
      <c r="H1022" s="138">
        <v>0</v>
      </c>
      <c r="I1022" s="138">
        <v>0</v>
      </c>
      <c r="J1022" s="138">
        <v>0</v>
      </c>
      <c r="K1022" s="138">
        <v>0</v>
      </c>
      <c r="L1022" s="138">
        <v>6000</v>
      </c>
      <c r="M1022" s="138">
        <v>5748.54</v>
      </c>
      <c r="N1022" s="138">
        <v>0</v>
      </c>
      <c r="O1022" s="138">
        <v>0</v>
      </c>
      <c r="P1022" s="138">
        <v>0</v>
      </c>
      <c r="Q1022" s="42"/>
      <c r="R1022" s="70"/>
    </row>
    <row r="1023" spans="1:19" hidden="1" outlineLevel="1" x14ac:dyDescent="0.25">
      <c r="A1023" s="66"/>
      <c r="B1023" s="129" t="s">
        <v>585</v>
      </c>
      <c r="C1023" s="129" t="s">
        <v>502</v>
      </c>
      <c r="D1023" s="129" t="s">
        <v>658</v>
      </c>
      <c r="E1023" s="129"/>
      <c r="F1023" s="129"/>
      <c r="G1023" s="130" t="s">
        <v>733</v>
      </c>
      <c r="H1023" s="131">
        <f>SUM(H1022)</f>
        <v>0</v>
      </c>
      <c r="I1023" s="131">
        <f t="shared" ref="I1023:P1023" si="307">SUM(I1022)</f>
        <v>0</v>
      </c>
      <c r="J1023" s="131">
        <f t="shared" si="307"/>
        <v>0</v>
      </c>
      <c r="K1023" s="131">
        <f t="shared" si="307"/>
        <v>0</v>
      </c>
      <c r="L1023" s="131">
        <f t="shared" si="307"/>
        <v>6000</v>
      </c>
      <c r="M1023" s="131">
        <f t="shared" si="307"/>
        <v>5748.54</v>
      </c>
      <c r="N1023" s="131">
        <f t="shared" si="307"/>
        <v>0</v>
      </c>
      <c r="O1023" s="131">
        <f t="shared" si="307"/>
        <v>0</v>
      </c>
      <c r="P1023" s="131">
        <f t="shared" si="307"/>
        <v>0</v>
      </c>
      <c r="Q1023" s="42"/>
      <c r="R1023" s="70"/>
    </row>
    <row r="1024" spans="1:19" ht="23.25" hidden="1" outlineLevel="1" x14ac:dyDescent="0.25">
      <c r="A1024" s="64"/>
      <c r="B1024" s="129" t="s">
        <v>585</v>
      </c>
      <c r="C1024" s="129"/>
      <c r="D1024" s="129"/>
      <c r="E1024" s="129"/>
      <c r="F1024" s="129"/>
      <c r="G1024" s="130" t="s">
        <v>804</v>
      </c>
      <c r="H1024" s="131">
        <f>H1023+H1021+H1017+H1014</f>
        <v>16649.89</v>
      </c>
      <c r="I1024" s="131">
        <f t="shared" ref="I1024:P1024" si="308">I1023+I1021+I1017+I1014</f>
        <v>11394.779999999999</v>
      </c>
      <c r="J1024" s="131">
        <f t="shared" si="308"/>
        <v>18100</v>
      </c>
      <c r="K1024" s="131">
        <f t="shared" si="308"/>
        <v>18930</v>
      </c>
      <c r="L1024" s="131">
        <f t="shared" si="308"/>
        <v>24930</v>
      </c>
      <c r="M1024" s="131">
        <f t="shared" si="308"/>
        <v>11602.2</v>
      </c>
      <c r="N1024" s="131">
        <f t="shared" si="308"/>
        <v>11000</v>
      </c>
      <c r="O1024" s="131">
        <f t="shared" si="308"/>
        <v>11000</v>
      </c>
      <c r="P1024" s="131">
        <f t="shared" si="308"/>
        <v>11000</v>
      </c>
      <c r="Q1024" s="42"/>
      <c r="R1024" s="70"/>
    </row>
    <row r="1025" spans="1:19" collapsed="1" x14ac:dyDescent="0.25">
      <c r="A1025" s="64"/>
      <c r="B1025" s="129" t="s">
        <v>326</v>
      </c>
      <c r="C1025" s="129"/>
      <c r="D1025" s="129"/>
      <c r="E1025" s="129"/>
      <c r="F1025" s="129"/>
      <c r="G1025" s="130" t="s">
        <v>807</v>
      </c>
      <c r="H1025" s="131">
        <f>H1058+H1068</f>
        <v>87074.46</v>
      </c>
      <c r="I1025" s="131">
        <f t="shared" ref="I1025:P1025" si="309">I1058+I1068</f>
        <v>333099.84999999998</v>
      </c>
      <c r="J1025" s="131">
        <f t="shared" si="309"/>
        <v>113810</v>
      </c>
      <c r="K1025" s="131">
        <f t="shared" si="309"/>
        <v>136664.04</v>
      </c>
      <c r="L1025" s="131">
        <f t="shared" si="309"/>
        <v>78070</v>
      </c>
      <c r="M1025" s="131">
        <f t="shared" si="309"/>
        <v>49786.1</v>
      </c>
      <c r="N1025" s="131">
        <f>N1058+N1068-17000</f>
        <v>147004.04</v>
      </c>
      <c r="O1025" s="131">
        <f t="shared" si="309"/>
        <v>106004.04000000001</v>
      </c>
      <c r="P1025" s="131">
        <f t="shared" si="309"/>
        <v>106004.04000000001</v>
      </c>
      <c r="Q1025" s="42"/>
      <c r="R1025" s="70"/>
    </row>
    <row r="1026" spans="1:19" hidden="1" outlineLevel="1" x14ac:dyDescent="0.25">
      <c r="A1026" s="6" t="s">
        <v>11</v>
      </c>
      <c r="B1026" s="129" t="s">
        <v>586</v>
      </c>
      <c r="C1026" s="129" t="s">
        <v>264</v>
      </c>
      <c r="D1026" s="129" t="s">
        <v>266</v>
      </c>
      <c r="E1026" s="129" t="s">
        <v>18</v>
      </c>
      <c r="F1026" s="129" t="s">
        <v>267</v>
      </c>
      <c r="G1026" s="130" t="s">
        <v>268</v>
      </c>
      <c r="H1026" s="131">
        <v>0</v>
      </c>
      <c r="I1026" s="131">
        <v>0</v>
      </c>
      <c r="J1026" s="131">
        <v>12510</v>
      </c>
      <c r="K1026" s="131">
        <v>12510</v>
      </c>
      <c r="L1026" s="131">
        <v>12510</v>
      </c>
      <c r="M1026" s="131">
        <v>4781.76</v>
      </c>
      <c r="N1026" s="131">
        <v>10000</v>
      </c>
      <c r="O1026" s="131">
        <f t="shared" si="297"/>
        <v>10000</v>
      </c>
      <c r="P1026" s="131">
        <f t="shared" si="298"/>
        <v>10000</v>
      </c>
    </row>
    <row r="1027" spans="1:19" hidden="1" outlineLevel="1" x14ac:dyDescent="0.25">
      <c r="A1027" s="66"/>
      <c r="B1027" s="129" t="s">
        <v>586</v>
      </c>
      <c r="C1027" s="129" t="s">
        <v>264</v>
      </c>
      <c r="D1027" s="129" t="s">
        <v>531</v>
      </c>
      <c r="E1027" s="129"/>
      <c r="F1027" s="129"/>
      <c r="G1027" s="130" t="s">
        <v>532</v>
      </c>
      <c r="H1027" s="131">
        <f>SUM(H1026)</f>
        <v>0</v>
      </c>
      <c r="I1027" s="131">
        <f t="shared" ref="I1027:P1027" si="310">SUM(I1026)</f>
        <v>0</v>
      </c>
      <c r="J1027" s="131">
        <f t="shared" si="310"/>
        <v>12510</v>
      </c>
      <c r="K1027" s="131">
        <f t="shared" si="310"/>
        <v>12510</v>
      </c>
      <c r="L1027" s="131">
        <f t="shared" si="310"/>
        <v>12510</v>
      </c>
      <c r="M1027" s="131">
        <f t="shared" si="310"/>
        <v>4781.76</v>
      </c>
      <c r="N1027" s="131">
        <f t="shared" si="310"/>
        <v>10000</v>
      </c>
      <c r="O1027" s="131">
        <f t="shared" si="310"/>
        <v>10000</v>
      </c>
      <c r="P1027" s="131">
        <f t="shared" si="310"/>
        <v>10000</v>
      </c>
    </row>
    <row r="1028" spans="1:19" ht="23.25" hidden="1" outlineLevel="1" x14ac:dyDescent="0.25">
      <c r="A1028" s="6" t="s">
        <v>11</v>
      </c>
      <c r="B1028" s="129" t="s">
        <v>586</v>
      </c>
      <c r="C1028" s="136" t="s">
        <v>676</v>
      </c>
      <c r="D1028" s="129" t="s">
        <v>57</v>
      </c>
      <c r="E1028" s="129" t="s">
        <v>18</v>
      </c>
      <c r="F1028" s="129" t="s">
        <v>275</v>
      </c>
      <c r="G1028" s="130" t="s">
        <v>276</v>
      </c>
      <c r="H1028" s="131">
        <v>432.72</v>
      </c>
      <c r="I1028" s="131">
        <v>806.17</v>
      </c>
      <c r="J1028" s="131">
        <v>530</v>
      </c>
      <c r="K1028" s="131">
        <v>505</v>
      </c>
      <c r="L1028" s="131">
        <v>500</v>
      </c>
      <c r="M1028" s="131">
        <v>411.25</v>
      </c>
      <c r="N1028" s="131">
        <v>550</v>
      </c>
      <c r="O1028" s="131">
        <f>N1028</f>
        <v>550</v>
      </c>
      <c r="P1028" s="131">
        <f>N1028</f>
        <v>550</v>
      </c>
      <c r="Q1028" s="37"/>
    </row>
    <row r="1029" spans="1:19" hidden="1" outlineLevel="1" x14ac:dyDescent="0.25">
      <c r="A1029" s="6" t="s">
        <v>11</v>
      </c>
      <c r="B1029" s="129" t="s">
        <v>586</v>
      </c>
      <c r="C1029" s="136" t="s">
        <v>676</v>
      </c>
      <c r="D1029" s="129" t="s">
        <v>57</v>
      </c>
      <c r="E1029" s="129" t="s">
        <v>18</v>
      </c>
      <c r="F1029" s="129" t="s">
        <v>275</v>
      </c>
      <c r="G1029" s="130" t="s">
        <v>277</v>
      </c>
      <c r="H1029" s="131">
        <v>1351.97</v>
      </c>
      <c r="I1029" s="131">
        <v>222.19</v>
      </c>
      <c r="J1029" s="131">
        <v>200</v>
      </c>
      <c r="K1029" s="131">
        <v>380.42</v>
      </c>
      <c r="L1029" s="131">
        <v>400</v>
      </c>
      <c r="M1029" s="131">
        <v>403.36</v>
      </c>
      <c r="N1029" s="131">
        <v>400</v>
      </c>
      <c r="O1029" s="131">
        <f>N1029</f>
        <v>400</v>
      </c>
      <c r="P1029" s="131">
        <f>N1029</f>
        <v>400</v>
      </c>
    </row>
    <row r="1030" spans="1:19" hidden="1" outlineLevel="1" x14ac:dyDescent="0.25">
      <c r="A1030" s="6" t="s">
        <v>11</v>
      </c>
      <c r="B1030" s="129" t="s">
        <v>586</v>
      </c>
      <c r="C1030" s="136" t="s">
        <v>676</v>
      </c>
      <c r="D1030" s="129" t="s">
        <v>57</v>
      </c>
      <c r="E1030" s="129" t="s">
        <v>18</v>
      </c>
      <c r="F1030" s="129" t="s">
        <v>275</v>
      </c>
      <c r="G1030" s="130" t="s">
        <v>278</v>
      </c>
      <c r="H1030" s="131">
        <v>1082.74</v>
      </c>
      <c r="I1030" s="131">
        <v>1793.29</v>
      </c>
      <c r="J1030" s="131">
        <v>1800</v>
      </c>
      <c r="K1030" s="131">
        <v>999.52</v>
      </c>
      <c r="L1030" s="131">
        <v>950</v>
      </c>
      <c r="M1030" s="131">
        <v>903.33</v>
      </c>
      <c r="N1030" s="131">
        <v>1000</v>
      </c>
      <c r="O1030" s="131">
        <f>N1030</f>
        <v>1000</v>
      </c>
      <c r="P1030" s="131">
        <f>N1030</f>
        <v>1000</v>
      </c>
    </row>
    <row r="1031" spans="1:19" ht="23.25" hidden="1" outlineLevel="1" x14ac:dyDescent="0.25">
      <c r="A1031" s="6" t="s">
        <v>11</v>
      </c>
      <c r="B1031" s="129" t="s">
        <v>586</v>
      </c>
      <c r="C1031" s="136" t="s">
        <v>676</v>
      </c>
      <c r="D1031" s="129" t="s">
        <v>57</v>
      </c>
      <c r="E1031" s="129" t="s">
        <v>18</v>
      </c>
      <c r="F1031" s="129" t="s">
        <v>275</v>
      </c>
      <c r="G1031" s="130" t="s">
        <v>279</v>
      </c>
      <c r="H1031" s="131">
        <v>490.08</v>
      </c>
      <c r="I1031" s="131">
        <v>621.08000000000004</v>
      </c>
      <c r="J1031" s="131">
        <v>620</v>
      </c>
      <c r="K1031" s="131">
        <v>1365.06</v>
      </c>
      <c r="L1031" s="131">
        <v>1500</v>
      </c>
      <c r="M1031" s="131">
        <v>1457.06</v>
      </c>
      <c r="N1031" s="131">
        <v>1500</v>
      </c>
      <c r="O1031" s="131">
        <f>N1031</f>
        <v>1500</v>
      </c>
      <c r="P1031" s="131">
        <f>N1031</f>
        <v>1500</v>
      </c>
    </row>
    <row r="1032" spans="1:19" ht="23.25" hidden="1" outlineLevel="1" x14ac:dyDescent="0.25">
      <c r="A1032" s="6" t="s">
        <v>11</v>
      </c>
      <c r="B1032" s="129" t="s">
        <v>586</v>
      </c>
      <c r="C1032" s="136" t="s">
        <v>676</v>
      </c>
      <c r="D1032" s="129" t="s">
        <v>66</v>
      </c>
      <c r="E1032" s="129" t="s">
        <v>18</v>
      </c>
      <c r="F1032" s="129" t="s">
        <v>275</v>
      </c>
      <c r="G1032" s="130" t="s">
        <v>280</v>
      </c>
      <c r="H1032" s="131">
        <v>319.2</v>
      </c>
      <c r="I1032" s="131">
        <v>301.2</v>
      </c>
      <c r="J1032" s="131">
        <v>450</v>
      </c>
      <c r="K1032" s="131">
        <v>350</v>
      </c>
      <c r="L1032" s="131">
        <v>250</v>
      </c>
      <c r="M1032" s="131">
        <v>247.88</v>
      </c>
      <c r="N1032" s="131">
        <v>350</v>
      </c>
      <c r="O1032" s="131">
        <f>N1032</f>
        <v>350</v>
      </c>
      <c r="P1032" s="131">
        <f>N1032</f>
        <v>350</v>
      </c>
    </row>
    <row r="1033" spans="1:19" hidden="1" outlineLevel="1" x14ac:dyDescent="0.25">
      <c r="A1033" s="66"/>
      <c r="B1033" s="129" t="s">
        <v>586</v>
      </c>
      <c r="C1033" s="129" t="s">
        <v>676</v>
      </c>
      <c r="D1033" s="129" t="s">
        <v>538</v>
      </c>
      <c r="E1033" s="129"/>
      <c r="F1033" s="129"/>
      <c r="G1033" s="130" t="s">
        <v>198</v>
      </c>
      <c r="H1033" s="131">
        <v>0</v>
      </c>
      <c r="I1033" s="131">
        <v>0</v>
      </c>
      <c r="J1033" s="131">
        <f t="shared" ref="J1033:P1033" si="311">SUM(J1028:J1032)</f>
        <v>3600</v>
      </c>
      <c r="K1033" s="131">
        <f t="shared" si="311"/>
        <v>3600</v>
      </c>
      <c r="L1033" s="131">
        <f t="shared" si="311"/>
        <v>3600</v>
      </c>
      <c r="M1033" s="131">
        <f t="shared" si="311"/>
        <v>3422.88</v>
      </c>
      <c r="N1033" s="131">
        <f t="shared" si="311"/>
        <v>3800</v>
      </c>
      <c r="O1033" s="131">
        <f t="shared" si="311"/>
        <v>3800</v>
      </c>
      <c r="P1033" s="131">
        <f t="shared" si="311"/>
        <v>3800</v>
      </c>
    </row>
    <row r="1034" spans="1:19" ht="23.25" hidden="1" outlineLevel="1" x14ac:dyDescent="0.25">
      <c r="A1034" s="6"/>
      <c r="B1034" s="129" t="s">
        <v>586</v>
      </c>
      <c r="C1034" s="136" t="s">
        <v>676</v>
      </c>
      <c r="D1034" s="129" t="s">
        <v>535</v>
      </c>
      <c r="E1034" s="129" t="s">
        <v>239</v>
      </c>
      <c r="F1034" s="129" t="s">
        <v>281</v>
      </c>
      <c r="G1034" s="130" t="s">
        <v>677</v>
      </c>
      <c r="H1034" s="131">
        <v>0</v>
      </c>
      <c r="I1034" s="131">
        <v>0</v>
      </c>
      <c r="J1034" s="131">
        <v>0</v>
      </c>
      <c r="K1034" s="131">
        <v>16904.04</v>
      </c>
      <c r="L1034" s="131">
        <v>0</v>
      </c>
      <c r="M1034" s="131">
        <v>0</v>
      </c>
      <c r="N1034" s="131">
        <v>16904.04</v>
      </c>
      <c r="O1034" s="131">
        <f>N1034</f>
        <v>16904.04</v>
      </c>
      <c r="P1034" s="131">
        <f>N1034</f>
        <v>16904.04</v>
      </c>
    </row>
    <row r="1035" spans="1:19" hidden="1" outlineLevel="1" x14ac:dyDescent="0.25">
      <c r="A1035" s="6" t="s">
        <v>11</v>
      </c>
      <c r="B1035" s="129" t="s">
        <v>586</v>
      </c>
      <c r="C1035" s="136" t="s">
        <v>676</v>
      </c>
      <c r="D1035" s="129" t="s">
        <v>136</v>
      </c>
      <c r="E1035" s="129" t="s">
        <v>18</v>
      </c>
      <c r="F1035" s="129" t="s">
        <v>275</v>
      </c>
      <c r="G1035" s="130" t="s">
        <v>137</v>
      </c>
      <c r="H1035" s="131">
        <v>334</v>
      </c>
      <c r="I1035" s="131">
        <v>0</v>
      </c>
      <c r="J1035" s="131">
        <v>300</v>
      </c>
      <c r="K1035" s="131">
        <v>300</v>
      </c>
      <c r="L1035" s="131">
        <v>130</v>
      </c>
      <c r="M1035" s="131">
        <v>120.7</v>
      </c>
      <c r="N1035" s="131">
        <v>200</v>
      </c>
      <c r="O1035" s="131">
        <f>N1035</f>
        <v>200</v>
      </c>
      <c r="P1035" s="131">
        <f>N1035</f>
        <v>200</v>
      </c>
    </row>
    <row r="1036" spans="1:19" hidden="1" outlineLevel="1" x14ac:dyDescent="0.25">
      <c r="A1036" s="66"/>
      <c r="B1036" s="129" t="s">
        <v>586</v>
      </c>
      <c r="C1036" s="129" t="s">
        <v>676</v>
      </c>
      <c r="D1036" s="129" t="s">
        <v>535</v>
      </c>
      <c r="E1036" s="129"/>
      <c r="F1036" s="129"/>
      <c r="G1036" s="130" t="s">
        <v>536</v>
      </c>
      <c r="H1036" s="131">
        <v>0</v>
      </c>
      <c r="I1036" s="131">
        <f t="shared" ref="I1036:P1036" si="312">SUM(I1034:I1035)</f>
        <v>0</v>
      </c>
      <c r="J1036" s="131">
        <f t="shared" si="312"/>
        <v>300</v>
      </c>
      <c r="K1036" s="131">
        <f t="shared" si="312"/>
        <v>17204.04</v>
      </c>
      <c r="L1036" s="131">
        <f t="shared" si="312"/>
        <v>130</v>
      </c>
      <c r="M1036" s="131">
        <f t="shared" si="312"/>
        <v>120.7</v>
      </c>
      <c r="N1036" s="131">
        <f t="shared" si="312"/>
        <v>17104.04</v>
      </c>
      <c r="O1036" s="131">
        <f t="shared" si="312"/>
        <v>17104.04</v>
      </c>
      <c r="P1036" s="131">
        <f t="shared" si="312"/>
        <v>17104.04</v>
      </c>
    </row>
    <row r="1037" spans="1:19" hidden="1" outlineLevel="1" x14ac:dyDescent="0.25">
      <c r="A1037" s="25"/>
      <c r="B1037" s="139"/>
      <c r="C1037" s="139"/>
      <c r="D1037" s="140"/>
      <c r="E1037" s="140"/>
      <c r="F1037" s="140"/>
      <c r="G1037" s="152"/>
      <c r="H1037" s="131"/>
      <c r="I1037" s="131"/>
      <c r="J1037" s="131"/>
      <c r="K1037" s="131"/>
      <c r="L1037" s="131"/>
      <c r="M1037" s="131"/>
      <c r="N1037" s="131"/>
      <c r="O1037" s="131"/>
      <c r="P1037" s="131"/>
      <c r="Q1037" s="50"/>
    </row>
    <row r="1038" spans="1:19" ht="23.25" hidden="1" outlineLevel="1" x14ac:dyDescent="0.25">
      <c r="A1038" s="25"/>
      <c r="B1038" s="139" t="s">
        <v>586</v>
      </c>
      <c r="C1038" s="139" t="s">
        <v>676</v>
      </c>
      <c r="D1038" s="139" t="s">
        <v>462</v>
      </c>
      <c r="E1038" s="139" t="s">
        <v>15</v>
      </c>
      <c r="F1038" s="139" t="s">
        <v>275</v>
      </c>
      <c r="G1038" s="141" t="s">
        <v>500</v>
      </c>
      <c r="H1038" s="138">
        <v>0</v>
      </c>
      <c r="I1038" s="138">
        <v>193726.19</v>
      </c>
      <c r="J1038" s="138">
        <v>0</v>
      </c>
      <c r="K1038" s="138">
        <v>0</v>
      </c>
      <c r="L1038" s="138">
        <v>0</v>
      </c>
      <c r="M1038" s="138">
        <v>0</v>
      </c>
      <c r="N1038" s="138">
        <v>0</v>
      </c>
      <c r="O1038" s="138">
        <f>N1038</f>
        <v>0</v>
      </c>
      <c r="P1038" s="138">
        <f>N1038</f>
        <v>0</v>
      </c>
      <c r="Q1038" s="50"/>
    </row>
    <row r="1039" spans="1:19" hidden="1" outlineLevel="1" x14ac:dyDescent="0.25">
      <c r="A1039" s="66"/>
      <c r="B1039" s="129" t="s">
        <v>586</v>
      </c>
      <c r="C1039" s="129" t="s">
        <v>676</v>
      </c>
      <c r="D1039" s="129" t="s">
        <v>658</v>
      </c>
      <c r="E1039" s="129"/>
      <c r="F1039" s="129"/>
      <c r="G1039" s="130" t="s">
        <v>733</v>
      </c>
      <c r="H1039" s="131">
        <f>SUM(H1037:H1038)</f>
        <v>0</v>
      </c>
      <c r="I1039" s="131">
        <v>0</v>
      </c>
      <c r="J1039" s="131">
        <v>0</v>
      </c>
      <c r="K1039" s="131"/>
      <c r="L1039" s="131">
        <v>0</v>
      </c>
      <c r="M1039" s="131">
        <f t="shared" ref="M1039:P1039" si="313">SUM(M1037:M1038)</f>
        <v>0</v>
      </c>
      <c r="N1039" s="131">
        <f t="shared" si="313"/>
        <v>0</v>
      </c>
      <c r="O1039" s="131">
        <f t="shared" si="313"/>
        <v>0</v>
      </c>
      <c r="P1039" s="131">
        <f t="shared" si="313"/>
        <v>0</v>
      </c>
      <c r="Q1039" s="50"/>
    </row>
    <row r="1040" spans="1:19" hidden="1" outlineLevel="1" x14ac:dyDescent="0.25">
      <c r="A1040" s="64"/>
      <c r="B1040" s="129" t="s">
        <v>586</v>
      </c>
      <c r="C1040" s="129"/>
      <c r="D1040" s="129"/>
      <c r="E1040" s="129"/>
      <c r="F1040" s="129"/>
      <c r="G1040" s="130" t="s">
        <v>808</v>
      </c>
      <c r="H1040" s="131">
        <v>10237.68</v>
      </c>
      <c r="I1040" s="131">
        <v>209260.12</v>
      </c>
      <c r="J1040" s="131">
        <f t="shared" ref="J1040:P1040" si="314">J1039+J1036+J1033+J1027</f>
        <v>16410</v>
      </c>
      <c r="K1040" s="131">
        <f t="shared" si="314"/>
        <v>33314.04</v>
      </c>
      <c r="L1040" s="131">
        <f t="shared" si="314"/>
        <v>16240</v>
      </c>
      <c r="M1040" s="131">
        <f t="shared" si="314"/>
        <v>8325.34</v>
      </c>
      <c r="N1040" s="131">
        <f t="shared" si="314"/>
        <v>30904.04</v>
      </c>
      <c r="O1040" s="131">
        <f t="shared" si="314"/>
        <v>30904.04</v>
      </c>
      <c r="P1040" s="131">
        <f t="shared" si="314"/>
        <v>30904.04</v>
      </c>
      <c r="Q1040" s="50"/>
      <c r="S1040" s="106"/>
    </row>
    <row r="1041" spans="1:19" ht="23.25" hidden="1" outlineLevel="1" x14ac:dyDescent="0.25">
      <c r="A1041" s="6" t="s">
        <v>11</v>
      </c>
      <c r="B1041" s="129" t="s">
        <v>587</v>
      </c>
      <c r="C1041" s="136" t="s">
        <v>676</v>
      </c>
      <c r="D1041" s="129" t="s">
        <v>626</v>
      </c>
      <c r="E1041" s="129" t="s">
        <v>239</v>
      </c>
      <c r="F1041" s="129" t="s">
        <v>273</v>
      </c>
      <c r="G1041" s="130" t="s">
        <v>274</v>
      </c>
      <c r="H1041" s="131">
        <v>0</v>
      </c>
      <c r="I1041" s="131">
        <v>0</v>
      </c>
      <c r="J1041" s="131">
        <v>0</v>
      </c>
      <c r="K1041" s="131">
        <v>1000</v>
      </c>
      <c r="L1041" s="131">
        <v>0</v>
      </c>
      <c r="M1041" s="131">
        <v>0</v>
      </c>
      <c r="N1041" s="131">
        <v>13200</v>
      </c>
      <c r="O1041" s="131">
        <f>N1041</f>
        <v>13200</v>
      </c>
      <c r="P1041" s="131">
        <f>N1041</f>
        <v>13200</v>
      </c>
    </row>
    <row r="1042" spans="1:19" ht="23.25" hidden="1" outlineLevel="1" x14ac:dyDescent="0.25">
      <c r="A1042" s="33" t="s">
        <v>11</v>
      </c>
      <c r="B1042" s="129" t="s">
        <v>587</v>
      </c>
      <c r="C1042" s="136" t="s">
        <v>676</v>
      </c>
      <c r="D1042" s="129" t="s">
        <v>647</v>
      </c>
      <c r="E1042" s="129" t="s">
        <v>239</v>
      </c>
      <c r="F1042" s="129" t="s">
        <v>273</v>
      </c>
      <c r="G1042" s="130" t="s">
        <v>529</v>
      </c>
      <c r="H1042" s="131">
        <v>0</v>
      </c>
      <c r="I1042" s="131">
        <v>0</v>
      </c>
      <c r="J1042" s="131">
        <v>0</v>
      </c>
      <c r="K1042" s="131">
        <v>800</v>
      </c>
      <c r="L1042" s="131">
        <v>0</v>
      </c>
      <c r="M1042" s="131">
        <v>0</v>
      </c>
      <c r="N1042" s="131">
        <v>4800</v>
      </c>
      <c r="O1042" s="131">
        <v>4800</v>
      </c>
      <c r="P1042" s="131">
        <v>4800</v>
      </c>
    </row>
    <row r="1043" spans="1:19" hidden="1" outlineLevel="1" x14ac:dyDescent="0.25">
      <c r="A1043" s="66"/>
      <c r="B1043" s="129" t="s">
        <v>587</v>
      </c>
      <c r="C1043" s="129" t="s">
        <v>272</v>
      </c>
      <c r="D1043" s="129" t="s">
        <v>626</v>
      </c>
      <c r="E1043" s="129"/>
      <c r="F1043" s="129"/>
      <c r="G1043" s="130" t="s">
        <v>810</v>
      </c>
      <c r="H1043" s="131">
        <f>SUM(H1041:H1042)</f>
        <v>0</v>
      </c>
      <c r="I1043" s="131">
        <f t="shared" ref="I1043:P1043" si="315">SUM(I1041:I1042)</f>
        <v>0</v>
      </c>
      <c r="J1043" s="131">
        <f t="shared" si="315"/>
        <v>0</v>
      </c>
      <c r="K1043" s="131">
        <f t="shared" si="315"/>
        <v>1800</v>
      </c>
      <c r="L1043" s="131">
        <f t="shared" si="315"/>
        <v>0</v>
      </c>
      <c r="M1043" s="131">
        <f t="shared" si="315"/>
        <v>0</v>
      </c>
      <c r="N1043" s="131">
        <f t="shared" si="315"/>
        <v>18000</v>
      </c>
      <c r="O1043" s="131">
        <f t="shared" si="315"/>
        <v>18000</v>
      </c>
      <c r="P1043" s="131">
        <f t="shared" si="315"/>
        <v>18000</v>
      </c>
    </row>
    <row r="1044" spans="1:19" hidden="1" outlineLevel="1" x14ac:dyDescent="0.25">
      <c r="A1044" s="33" t="s">
        <v>11</v>
      </c>
      <c r="B1044" s="129" t="s">
        <v>587</v>
      </c>
      <c r="C1044" s="129" t="s">
        <v>13</v>
      </c>
      <c r="D1044" s="129" t="s">
        <v>177</v>
      </c>
      <c r="E1044" s="129" t="s">
        <v>18</v>
      </c>
      <c r="F1044" s="129" t="s">
        <v>19</v>
      </c>
      <c r="G1044" s="130" t="s">
        <v>178</v>
      </c>
      <c r="H1044" s="131">
        <v>16879.61</v>
      </c>
      <c r="I1044" s="131">
        <v>15633.14</v>
      </c>
      <c r="J1044" s="131">
        <v>0</v>
      </c>
      <c r="K1044" s="131">
        <v>0</v>
      </c>
      <c r="L1044" s="131">
        <v>0</v>
      </c>
      <c r="M1044" s="131">
        <v>0</v>
      </c>
      <c r="N1044" s="131">
        <v>0</v>
      </c>
      <c r="O1044" s="131">
        <f>N1044</f>
        <v>0</v>
      </c>
      <c r="P1044" s="131">
        <f>N1044</f>
        <v>0</v>
      </c>
    </row>
    <row r="1045" spans="1:19" hidden="1" outlineLevel="1" x14ac:dyDescent="0.25">
      <c r="A1045" s="66"/>
      <c r="B1045" s="129" t="s">
        <v>587</v>
      </c>
      <c r="C1045" s="129" t="s">
        <v>13</v>
      </c>
      <c r="D1045" s="129" t="s">
        <v>646</v>
      </c>
      <c r="E1045" s="129"/>
      <c r="F1045" s="129"/>
      <c r="G1045" s="130" t="s">
        <v>809</v>
      </c>
      <c r="H1045" s="131">
        <v>0</v>
      </c>
      <c r="I1045" s="131">
        <v>0</v>
      </c>
      <c r="J1045" s="131">
        <f t="shared" ref="J1045:P1045" si="316">SUM(J1044)</f>
        <v>0</v>
      </c>
      <c r="K1045" s="131">
        <f t="shared" si="316"/>
        <v>0</v>
      </c>
      <c r="L1045" s="131">
        <f t="shared" si="316"/>
        <v>0</v>
      </c>
      <c r="M1045" s="131">
        <f t="shared" si="316"/>
        <v>0</v>
      </c>
      <c r="N1045" s="131">
        <f t="shared" si="316"/>
        <v>0</v>
      </c>
      <c r="O1045" s="131">
        <f t="shared" si="316"/>
        <v>0</v>
      </c>
      <c r="P1045" s="131">
        <f t="shared" si="316"/>
        <v>0</v>
      </c>
    </row>
    <row r="1046" spans="1:19" ht="23.25" hidden="1" outlineLevel="1" x14ac:dyDescent="0.25">
      <c r="A1046" s="48" t="s">
        <v>11</v>
      </c>
      <c r="B1046" s="140" t="s">
        <v>587</v>
      </c>
      <c r="C1046" s="139" t="s">
        <v>676</v>
      </c>
      <c r="D1046" s="139" t="s">
        <v>658</v>
      </c>
      <c r="E1046" s="139" t="s">
        <v>18</v>
      </c>
      <c r="F1046" s="139" t="s">
        <v>273</v>
      </c>
      <c r="G1046" s="141" t="s">
        <v>501</v>
      </c>
      <c r="H1046" s="138">
        <v>0</v>
      </c>
      <c r="I1046" s="138">
        <v>0</v>
      </c>
      <c r="J1046" s="138">
        <v>0</v>
      </c>
      <c r="K1046" s="138">
        <v>4000</v>
      </c>
      <c r="L1046" s="138">
        <v>0</v>
      </c>
      <c r="M1046" s="138">
        <v>0</v>
      </c>
      <c r="N1046" s="138">
        <v>40000</v>
      </c>
      <c r="O1046" s="138">
        <v>0</v>
      </c>
      <c r="P1046" s="138">
        <v>0</v>
      </c>
      <c r="Q1046" s="62"/>
      <c r="R1046" s="70"/>
    </row>
    <row r="1047" spans="1:19" ht="23.25" hidden="1" outlineLevel="1" x14ac:dyDescent="0.25">
      <c r="A1047" s="25"/>
      <c r="B1047" s="139" t="s">
        <v>587</v>
      </c>
      <c r="C1047" s="139" t="s">
        <v>272</v>
      </c>
      <c r="D1047" s="140" t="s">
        <v>459</v>
      </c>
      <c r="E1047" s="140" t="s">
        <v>18</v>
      </c>
      <c r="F1047" s="140" t="s">
        <v>267</v>
      </c>
      <c r="G1047" s="152" t="s">
        <v>460</v>
      </c>
      <c r="H1047" s="131">
        <v>0</v>
      </c>
      <c r="I1047" s="131">
        <v>33787.199999999997</v>
      </c>
      <c r="J1047" s="131">
        <v>40000</v>
      </c>
      <c r="K1047" s="131">
        <v>40000</v>
      </c>
      <c r="L1047" s="131">
        <v>40000</v>
      </c>
      <c r="M1047" s="131">
        <v>0</v>
      </c>
      <c r="N1047" s="131">
        <v>0</v>
      </c>
      <c r="O1047" s="131">
        <v>0</v>
      </c>
      <c r="P1047" s="131">
        <v>0</v>
      </c>
      <c r="Q1047" s="62"/>
      <c r="R1047" s="70"/>
    </row>
    <row r="1048" spans="1:19" hidden="1" outlineLevel="1" x14ac:dyDescent="0.25">
      <c r="A1048" s="66"/>
      <c r="B1048" s="129" t="s">
        <v>587</v>
      </c>
      <c r="C1048" s="129" t="s">
        <v>272</v>
      </c>
      <c r="D1048" s="129"/>
      <c r="E1048" s="129"/>
      <c r="F1048" s="129"/>
      <c r="G1048" s="130" t="s">
        <v>733</v>
      </c>
      <c r="H1048" s="131">
        <f>SUM(H1046:H1047)</f>
        <v>0</v>
      </c>
      <c r="I1048" s="131">
        <v>0</v>
      </c>
      <c r="J1048" s="131">
        <f t="shared" ref="J1048:P1048" si="317">SUM(J1046:J1047)</f>
        <v>40000</v>
      </c>
      <c r="K1048" s="131">
        <f t="shared" si="317"/>
        <v>44000</v>
      </c>
      <c r="L1048" s="131">
        <f t="shared" si="317"/>
        <v>40000</v>
      </c>
      <c r="M1048" s="131">
        <f t="shared" si="317"/>
        <v>0</v>
      </c>
      <c r="N1048" s="131">
        <f t="shared" si="317"/>
        <v>40000</v>
      </c>
      <c r="O1048" s="131">
        <f t="shared" si="317"/>
        <v>0</v>
      </c>
      <c r="P1048" s="131">
        <f t="shared" si="317"/>
        <v>0</v>
      </c>
      <c r="Q1048" s="62"/>
      <c r="R1048" s="70"/>
    </row>
    <row r="1049" spans="1:19" hidden="1" outlineLevel="1" x14ac:dyDescent="0.25">
      <c r="A1049" s="33" t="s">
        <v>11</v>
      </c>
      <c r="B1049" s="129" t="s">
        <v>587</v>
      </c>
      <c r="C1049" s="129" t="s">
        <v>513</v>
      </c>
      <c r="D1049" s="129" t="s">
        <v>514</v>
      </c>
      <c r="E1049" s="129" t="s">
        <v>18</v>
      </c>
      <c r="F1049" s="129" t="s">
        <v>19</v>
      </c>
      <c r="G1049" s="130" t="s">
        <v>515</v>
      </c>
      <c r="H1049" s="131">
        <v>66903.259999999995</v>
      </c>
      <c r="I1049" s="131">
        <v>60790.79</v>
      </c>
      <c r="J1049" s="131">
        <v>0</v>
      </c>
      <c r="K1049" s="131">
        <v>0</v>
      </c>
      <c r="L1049" s="131">
        <v>0</v>
      </c>
      <c r="M1049" s="131">
        <v>0</v>
      </c>
      <c r="N1049" s="131">
        <v>0</v>
      </c>
      <c r="O1049" s="131">
        <v>0</v>
      </c>
      <c r="P1049" s="131">
        <v>0</v>
      </c>
      <c r="Q1049" s="42"/>
      <c r="R1049" s="70"/>
    </row>
    <row r="1050" spans="1:19" hidden="1" outlineLevel="1" x14ac:dyDescent="0.25">
      <c r="A1050" s="66"/>
      <c r="B1050" s="129" t="s">
        <v>587</v>
      </c>
      <c r="C1050" s="129" t="s">
        <v>513</v>
      </c>
      <c r="D1050" s="129"/>
      <c r="E1050" s="129"/>
      <c r="F1050" s="129"/>
      <c r="G1050" s="130" t="s">
        <v>811</v>
      </c>
      <c r="H1050" s="131">
        <v>0</v>
      </c>
      <c r="I1050" s="131">
        <v>0</v>
      </c>
      <c r="J1050" s="131">
        <f t="shared" ref="J1050:P1050" si="318">SUM(J1049)</f>
        <v>0</v>
      </c>
      <c r="K1050" s="131">
        <f t="shared" si="318"/>
        <v>0</v>
      </c>
      <c r="L1050" s="131">
        <f t="shared" si="318"/>
        <v>0</v>
      </c>
      <c r="M1050" s="131">
        <f t="shared" si="318"/>
        <v>0</v>
      </c>
      <c r="N1050" s="131">
        <f t="shared" si="318"/>
        <v>0</v>
      </c>
      <c r="O1050" s="131">
        <f t="shared" si="318"/>
        <v>0</v>
      </c>
      <c r="P1050" s="131">
        <f t="shared" si="318"/>
        <v>0</v>
      </c>
      <c r="Q1050" s="42"/>
      <c r="R1050" s="70"/>
    </row>
    <row r="1051" spans="1:19" hidden="1" outlineLevel="1" x14ac:dyDescent="0.25">
      <c r="A1051" s="64"/>
      <c r="B1051" s="129" t="s">
        <v>587</v>
      </c>
      <c r="C1051" s="129"/>
      <c r="D1051" s="129"/>
      <c r="E1051" s="129"/>
      <c r="F1051" s="129"/>
      <c r="G1051" s="130" t="s">
        <v>812</v>
      </c>
      <c r="H1051" s="131">
        <v>31664.63</v>
      </c>
      <c r="I1051" s="131">
        <v>49501.96</v>
      </c>
      <c r="J1051" s="131">
        <f t="shared" ref="J1051:P1051" si="319">J1043+J1045+J1048+J1050</f>
        <v>40000</v>
      </c>
      <c r="K1051" s="131">
        <f t="shared" si="319"/>
        <v>45800</v>
      </c>
      <c r="L1051" s="131">
        <f t="shared" si="319"/>
        <v>40000</v>
      </c>
      <c r="M1051" s="131">
        <f t="shared" si="319"/>
        <v>0</v>
      </c>
      <c r="N1051" s="131">
        <f t="shared" si="319"/>
        <v>58000</v>
      </c>
      <c r="O1051" s="131">
        <f t="shared" si="319"/>
        <v>18000</v>
      </c>
      <c r="P1051" s="131">
        <f t="shared" si="319"/>
        <v>18000</v>
      </c>
      <c r="Q1051" s="42"/>
      <c r="R1051" s="70"/>
    </row>
    <row r="1052" spans="1:19" ht="23.25" hidden="1" outlineLevel="1" x14ac:dyDescent="0.25">
      <c r="A1052" s="18"/>
      <c r="B1052" s="136" t="s">
        <v>588</v>
      </c>
      <c r="C1052" s="136" t="s">
        <v>676</v>
      </c>
      <c r="D1052" s="129" t="s">
        <v>283</v>
      </c>
      <c r="E1052" s="129" t="s">
        <v>18</v>
      </c>
      <c r="F1052" s="129" t="s">
        <v>287</v>
      </c>
      <c r="G1052" s="130" t="s">
        <v>288</v>
      </c>
      <c r="H1052" s="131">
        <v>9383.6</v>
      </c>
      <c r="I1052" s="131">
        <v>8337.82</v>
      </c>
      <c r="J1052" s="131">
        <v>9000</v>
      </c>
      <c r="K1052" s="131">
        <v>9000</v>
      </c>
      <c r="L1052" s="131">
        <v>7500</v>
      </c>
      <c r="M1052" s="131">
        <v>6932.63</v>
      </c>
      <c r="N1052" s="131">
        <v>8000</v>
      </c>
      <c r="O1052" s="131">
        <f t="shared" ref="O1052:O1134" si="320">N1052</f>
        <v>8000</v>
      </c>
      <c r="P1052" s="131">
        <f t="shared" ref="P1052:P1134" si="321">N1052</f>
        <v>8000</v>
      </c>
      <c r="Q1052" s="121"/>
      <c r="R1052" s="99"/>
    </row>
    <row r="1053" spans="1:19" ht="23.25" hidden="1" outlineLevel="1" x14ac:dyDescent="0.25">
      <c r="A1053" s="6" t="s">
        <v>11</v>
      </c>
      <c r="B1053" s="129" t="s">
        <v>588</v>
      </c>
      <c r="C1053" s="136" t="s">
        <v>676</v>
      </c>
      <c r="D1053" s="129" t="s">
        <v>283</v>
      </c>
      <c r="E1053" s="129" t="s">
        <v>18</v>
      </c>
      <c r="F1053" s="129" t="s">
        <v>287</v>
      </c>
      <c r="G1053" s="130" t="s">
        <v>289</v>
      </c>
      <c r="H1053" s="131">
        <f>1088.56+1200</f>
        <v>2288.56</v>
      </c>
      <c r="I1053" s="131">
        <v>1613.35</v>
      </c>
      <c r="J1053" s="131">
        <v>1500</v>
      </c>
      <c r="K1053" s="131">
        <v>1650</v>
      </c>
      <c r="L1053" s="131">
        <v>1700</v>
      </c>
      <c r="M1053" s="131">
        <v>1656.45</v>
      </c>
      <c r="N1053" s="131">
        <v>1800</v>
      </c>
      <c r="O1053" s="131">
        <f t="shared" si="320"/>
        <v>1800</v>
      </c>
      <c r="P1053" s="131">
        <f t="shared" si="321"/>
        <v>1800</v>
      </c>
    </row>
    <row r="1054" spans="1:19" hidden="1" outlineLevel="1" x14ac:dyDescent="0.25">
      <c r="A1054" s="66"/>
      <c r="B1054" s="129" t="s">
        <v>588</v>
      </c>
      <c r="C1054" s="129" t="s">
        <v>272</v>
      </c>
      <c r="D1054" s="129" t="s">
        <v>531</v>
      </c>
      <c r="E1054" s="129"/>
      <c r="F1054" s="129"/>
      <c r="G1054" s="130" t="s">
        <v>532</v>
      </c>
      <c r="H1054" s="131">
        <f>SUM(H1052:H1053)</f>
        <v>11672.16</v>
      </c>
      <c r="I1054" s="131">
        <f t="shared" ref="I1054:P1054" si="322">SUM(I1052:I1053)</f>
        <v>9951.17</v>
      </c>
      <c r="J1054" s="131">
        <f t="shared" si="322"/>
        <v>10500</v>
      </c>
      <c r="K1054" s="131">
        <f t="shared" si="322"/>
        <v>10650</v>
      </c>
      <c r="L1054" s="131">
        <f t="shared" si="322"/>
        <v>9200</v>
      </c>
      <c r="M1054" s="131">
        <f t="shared" si="322"/>
        <v>8589.08</v>
      </c>
      <c r="N1054" s="131">
        <f t="shared" si="322"/>
        <v>9800</v>
      </c>
      <c r="O1054" s="131">
        <f t="shared" si="322"/>
        <v>9800</v>
      </c>
      <c r="P1054" s="131">
        <f t="shared" si="322"/>
        <v>9800</v>
      </c>
      <c r="S1054" s="106"/>
    </row>
    <row r="1055" spans="1:19" ht="45.75" hidden="1" outlineLevel="1" x14ac:dyDescent="0.25">
      <c r="A1055" s="23"/>
      <c r="B1055" s="136" t="s">
        <v>588</v>
      </c>
      <c r="C1055" s="139" t="s">
        <v>475</v>
      </c>
      <c r="D1055" s="145">
        <v>717002</v>
      </c>
      <c r="E1055" s="145">
        <v>41</v>
      </c>
      <c r="F1055" s="145">
        <v>48</v>
      </c>
      <c r="G1055" s="141" t="s">
        <v>638</v>
      </c>
      <c r="H1055" s="131">
        <v>0</v>
      </c>
      <c r="I1055" s="131">
        <v>0</v>
      </c>
      <c r="J1055" s="131">
        <v>0</v>
      </c>
      <c r="K1055" s="131">
        <v>0</v>
      </c>
      <c r="L1055" s="131">
        <v>0</v>
      </c>
      <c r="M1055" s="131">
        <v>0</v>
      </c>
      <c r="N1055" s="138">
        <v>18000</v>
      </c>
      <c r="O1055" s="131">
        <v>0</v>
      </c>
      <c r="P1055" s="131">
        <v>0</v>
      </c>
      <c r="Q1055" s="50"/>
    </row>
    <row r="1056" spans="1:19" hidden="1" outlineLevel="1" x14ac:dyDescent="0.25">
      <c r="A1056" s="66"/>
      <c r="B1056" s="129" t="s">
        <v>588</v>
      </c>
      <c r="C1056" s="129" t="s">
        <v>475</v>
      </c>
      <c r="D1056" s="129">
        <v>700</v>
      </c>
      <c r="E1056" s="129"/>
      <c r="F1056" s="129"/>
      <c r="G1056" s="130" t="s">
        <v>733</v>
      </c>
      <c r="H1056" s="131">
        <f>SUM(H1055)</f>
        <v>0</v>
      </c>
      <c r="I1056" s="131">
        <f t="shared" ref="I1056:P1056" si="323">SUM(I1055)</f>
        <v>0</v>
      </c>
      <c r="J1056" s="131">
        <f t="shared" si="323"/>
        <v>0</v>
      </c>
      <c r="K1056" s="131">
        <f t="shared" si="323"/>
        <v>0</v>
      </c>
      <c r="L1056" s="131">
        <f t="shared" si="323"/>
        <v>0</v>
      </c>
      <c r="M1056" s="131">
        <f t="shared" si="323"/>
        <v>0</v>
      </c>
      <c r="N1056" s="131">
        <f t="shared" si="323"/>
        <v>18000</v>
      </c>
      <c r="O1056" s="131">
        <f t="shared" si="323"/>
        <v>0</v>
      </c>
      <c r="P1056" s="131">
        <f t="shared" si="323"/>
        <v>0</v>
      </c>
      <c r="Q1056" s="50"/>
    </row>
    <row r="1057" spans="1:17" hidden="1" outlineLevel="1" x14ac:dyDescent="0.25">
      <c r="A1057" s="64"/>
      <c r="B1057" s="129" t="s">
        <v>588</v>
      </c>
      <c r="C1057" s="129"/>
      <c r="D1057" s="129"/>
      <c r="E1057" s="129"/>
      <c r="F1057" s="129"/>
      <c r="G1057" s="130" t="s">
        <v>813</v>
      </c>
      <c r="H1057" s="131">
        <f>H1054+H1056</f>
        <v>11672.16</v>
      </c>
      <c r="I1057" s="131">
        <f t="shared" ref="I1057:P1057" si="324">I1054+I1056</f>
        <v>9951.17</v>
      </c>
      <c r="J1057" s="131">
        <f t="shared" si="324"/>
        <v>10500</v>
      </c>
      <c r="K1057" s="131">
        <f t="shared" si="324"/>
        <v>10650</v>
      </c>
      <c r="L1057" s="131">
        <f t="shared" si="324"/>
        <v>9200</v>
      </c>
      <c r="M1057" s="131">
        <f t="shared" si="324"/>
        <v>8589.08</v>
      </c>
      <c r="N1057" s="131">
        <f t="shared" si="324"/>
        <v>27800</v>
      </c>
      <c r="O1057" s="131">
        <f t="shared" si="324"/>
        <v>9800</v>
      </c>
      <c r="P1057" s="131">
        <f t="shared" si="324"/>
        <v>9800</v>
      </c>
      <c r="Q1057" s="50"/>
    </row>
    <row r="1058" spans="1:17" hidden="1" outlineLevel="1" x14ac:dyDescent="0.25">
      <c r="A1058" s="64"/>
      <c r="B1058" s="129" t="s">
        <v>815</v>
      </c>
      <c r="C1058" s="129"/>
      <c r="D1058" s="129"/>
      <c r="E1058" s="129"/>
      <c r="F1058" s="129"/>
      <c r="G1058" s="130" t="s">
        <v>816</v>
      </c>
      <c r="H1058" s="131">
        <f>H1057+H1051+H1040</f>
        <v>53574.47</v>
      </c>
      <c r="I1058" s="131">
        <f t="shared" ref="I1058:P1058" si="325">I1057+I1051+I1040</f>
        <v>268713.25</v>
      </c>
      <c r="J1058" s="131">
        <f t="shared" si="325"/>
        <v>66910</v>
      </c>
      <c r="K1058" s="131">
        <f t="shared" si="325"/>
        <v>89764.040000000008</v>
      </c>
      <c r="L1058" s="131">
        <f t="shared" si="325"/>
        <v>65440</v>
      </c>
      <c r="M1058" s="131">
        <f t="shared" si="325"/>
        <v>16914.419999999998</v>
      </c>
      <c r="N1058" s="131">
        <f t="shared" si="325"/>
        <v>116704.04000000001</v>
      </c>
      <c r="O1058" s="131">
        <f t="shared" si="325"/>
        <v>58704.04</v>
      </c>
      <c r="P1058" s="131">
        <f t="shared" si="325"/>
        <v>58704.04</v>
      </c>
      <c r="Q1058" s="50"/>
    </row>
    <row r="1059" spans="1:17" hidden="1" outlineLevel="1" x14ac:dyDescent="0.25">
      <c r="A1059" s="66" t="s">
        <v>11</v>
      </c>
      <c r="B1059" s="129" t="s">
        <v>589</v>
      </c>
      <c r="C1059" s="136" t="s">
        <v>676</v>
      </c>
      <c r="D1059" s="129" t="s">
        <v>283</v>
      </c>
      <c r="E1059" s="129" t="s">
        <v>18</v>
      </c>
      <c r="F1059" s="129" t="s">
        <v>284</v>
      </c>
      <c r="G1059" s="130" t="s">
        <v>285</v>
      </c>
      <c r="H1059" s="131">
        <v>1399.99</v>
      </c>
      <c r="I1059" s="131">
        <v>2861.4</v>
      </c>
      <c r="J1059" s="131">
        <v>1700</v>
      </c>
      <c r="K1059" s="131">
        <v>1700</v>
      </c>
      <c r="L1059" s="131">
        <v>1700</v>
      </c>
      <c r="M1059" s="131">
        <v>1675.5</v>
      </c>
      <c r="N1059" s="131">
        <v>0</v>
      </c>
      <c r="O1059" s="131">
        <f t="shared" si="320"/>
        <v>0</v>
      </c>
      <c r="P1059" s="131">
        <f t="shared" si="321"/>
        <v>0</v>
      </c>
    </row>
    <row r="1060" spans="1:17" hidden="1" outlineLevel="1" x14ac:dyDescent="0.25">
      <c r="A1060" s="66" t="s">
        <v>11</v>
      </c>
      <c r="B1060" s="129" t="s">
        <v>589</v>
      </c>
      <c r="C1060" s="136" t="s">
        <v>676</v>
      </c>
      <c r="D1060" s="129" t="s">
        <v>283</v>
      </c>
      <c r="E1060" s="129" t="s">
        <v>18</v>
      </c>
      <c r="F1060" s="129" t="s">
        <v>275</v>
      </c>
      <c r="G1060" s="130" t="s">
        <v>286</v>
      </c>
      <c r="H1060" s="131">
        <v>21500</v>
      </c>
      <c r="I1060" s="131">
        <v>48600</v>
      </c>
      <c r="J1060" s="131">
        <v>35000</v>
      </c>
      <c r="K1060" s="131">
        <v>35000</v>
      </c>
      <c r="L1060" s="131">
        <v>5430</v>
      </c>
      <c r="M1060" s="131">
        <v>21199.18</v>
      </c>
      <c r="N1060" s="131">
        <v>34300</v>
      </c>
      <c r="O1060" s="131">
        <f t="shared" si="320"/>
        <v>34300</v>
      </c>
      <c r="P1060" s="131">
        <f t="shared" si="321"/>
        <v>34300</v>
      </c>
    </row>
    <row r="1061" spans="1:17" ht="23.25" hidden="1" outlineLevel="1" x14ac:dyDescent="0.25">
      <c r="A1061" s="66"/>
      <c r="B1061" s="129" t="s">
        <v>589</v>
      </c>
      <c r="C1061" s="136" t="s">
        <v>676</v>
      </c>
      <c r="D1061" s="129" t="s">
        <v>283</v>
      </c>
      <c r="E1061" s="129" t="s">
        <v>18</v>
      </c>
      <c r="F1061" s="129" t="s">
        <v>287</v>
      </c>
      <c r="G1061" s="130" t="s">
        <v>290</v>
      </c>
      <c r="H1061" s="131">
        <v>7000</v>
      </c>
      <c r="I1061" s="131">
        <v>7000</v>
      </c>
      <c r="J1061" s="131">
        <v>5000</v>
      </c>
      <c r="K1061" s="131">
        <v>5000</v>
      </c>
      <c r="L1061" s="131">
        <v>5100</v>
      </c>
      <c r="M1061" s="131">
        <v>5000</v>
      </c>
      <c r="N1061" s="131">
        <v>7000</v>
      </c>
      <c r="O1061" s="131">
        <f t="shared" si="320"/>
        <v>7000</v>
      </c>
      <c r="P1061" s="131">
        <f t="shared" si="321"/>
        <v>7000</v>
      </c>
    </row>
    <row r="1062" spans="1:17" hidden="1" outlineLevel="1" x14ac:dyDescent="0.25">
      <c r="A1062" s="66"/>
      <c r="B1062" s="129" t="s">
        <v>589</v>
      </c>
      <c r="C1062" s="136" t="s">
        <v>676</v>
      </c>
      <c r="D1062" s="129" t="s">
        <v>283</v>
      </c>
      <c r="E1062" s="129" t="s">
        <v>18</v>
      </c>
      <c r="F1062" s="129" t="s">
        <v>291</v>
      </c>
      <c r="G1062" s="130" t="s">
        <v>292</v>
      </c>
      <c r="H1062" s="131">
        <v>1800</v>
      </c>
      <c r="I1062" s="131">
        <v>1800</v>
      </c>
      <c r="J1062" s="131">
        <v>1800</v>
      </c>
      <c r="K1062" s="131">
        <v>1800</v>
      </c>
      <c r="L1062" s="131">
        <v>0</v>
      </c>
      <c r="M1062" s="131">
        <v>1800</v>
      </c>
      <c r="N1062" s="131">
        <v>2000</v>
      </c>
      <c r="O1062" s="131">
        <f t="shared" si="320"/>
        <v>2000</v>
      </c>
      <c r="P1062" s="131">
        <f t="shared" si="321"/>
        <v>2000</v>
      </c>
    </row>
    <row r="1063" spans="1:17" hidden="1" outlineLevel="1" x14ac:dyDescent="0.25">
      <c r="A1063" s="66" t="s">
        <v>11</v>
      </c>
      <c r="B1063" s="129" t="s">
        <v>589</v>
      </c>
      <c r="C1063" s="136" t="s">
        <v>676</v>
      </c>
      <c r="D1063" s="129" t="s">
        <v>283</v>
      </c>
      <c r="E1063" s="129" t="s">
        <v>18</v>
      </c>
      <c r="F1063" s="129" t="s">
        <v>293</v>
      </c>
      <c r="G1063" s="130" t="s">
        <v>294</v>
      </c>
      <c r="H1063" s="131">
        <v>1500</v>
      </c>
      <c r="I1063" s="131">
        <v>3000</v>
      </c>
      <c r="J1063" s="131">
        <v>3000</v>
      </c>
      <c r="K1063" s="131">
        <v>3000</v>
      </c>
      <c r="L1063" s="131">
        <v>0</v>
      </c>
      <c r="M1063" s="131">
        <v>3000</v>
      </c>
      <c r="N1063" s="131">
        <v>2500</v>
      </c>
      <c r="O1063" s="131">
        <f t="shared" si="320"/>
        <v>2500</v>
      </c>
      <c r="P1063" s="131">
        <f t="shared" si="321"/>
        <v>2500</v>
      </c>
    </row>
    <row r="1064" spans="1:17" ht="23.25" hidden="1" outlineLevel="1" x14ac:dyDescent="0.25">
      <c r="A1064" s="66" t="s">
        <v>11</v>
      </c>
      <c r="B1064" s="129" t="s">
        <v>589</v>
      </c>
      <c r="C1064" s="136" t="s">
        <v>676</v>
      </c>
      <c r="D1064" s="129" t="s">
        <v>283</v>
      </c>
      <c r="E1064" s="129" t="s">
        <v>18</v>
      </c>
      <c r="F1064" s="129"/>
      <c r="G1064" s="130" t="s">
        <v>642</v>
      </c>
      <c r="H1064" s="131">
        <v>0</v>
      </c>
      <c r="I1064" s="131">
        <v>0</v>
      </c>
      <c r="J1064" s="131">
        <v>0</v>
      </c>
      <c r="K1064" s="131">
        <v>0</v>
      </c>
      <c r="L1064" s="131">
        <v>0</v>
      </c>
      <c r="M1064" s="131">
        <v>0</v>
      </c>
      <c r="N1064" s="131">
        <v>1000</v>
      </c>
      <c r="O1064" s="131">
        <f t="shared" si="320"/>
        <v>1000</v>
      </c>
      <c r="P1064" s="131">
        <f t="shared" si="321"/>
        <v>1000</v>
      </c>
      <c r="Q1064" s="8" t="s">
        <v>656</v>
      </c>
    </row>
    <row r="1065" spans="1:17" hidden="1" outlineLevel="1" x14ac:dyDescent="0.25">
      <c r="A1065" s="66"/>
      <c r="B1065" s="129" t="s">
        <v>589</v>
      </c>
      <c r="C1065" s="129" t="s">
        <v>676</v>
      </c>
      <c r="D1065" s="129" t="s">
        <v>531</v>
      </c>
      <c r="E1065" s="129"/>
      <c r="F1065" s="129"/>
      <c r="G1065" s="130" t="s">
        <v>532</v>
      </c>
      <c r="H1065" s="131">
        <f>SUM(H1059:H1064)</f>
        <v>33199.990000000005</v>
      </c>
      <c r="I1065" s="131">
        <v>0</v>
      </c>
      <c r="J1065" s="131">
        <f t="shared" ref="J1065:P1065" si="326">SUM(J1059:J1064)</f>
        <v>46500</v>
      </c>
      <c r="K1065" s="131">
        <f t="shared" si="326"/>
        <v>46500</v>
      </c>
      <c r="L1065" s="131">
        <f t="shared" si="326"/>
        <v>12230</v>
      </c>
      <c r="M1065" s="131">
        <f t="shared" si="326"/>
        <v>32674.68</v>
      </c>
      <c r="N1065" s="131">
        <f t="shared" si="326"/>
        <v>46800</v>
      </c>
      <c r="O1065" s="131">
        <f t="shared" si="326"/>
        <v>46800</v>
      </c>
      <c r="P1065" s="131">
        <f t="shared" si="326"/>
        <v>46800</v>
      </c>
    </row>
    <row r="1066" spans="1:17" hidden="1" outlineLevel="1" x14ac:dyDescent="0.25">
      <c r="A1066" s="67" t="s">
        <v>11</v>
      </c>
      <c r="B1066" s="129" t="s">
        <v>589</v>
      </c>
      <c r="C1066" s="129" t="s">
        <v>680</v>
      </c>
      <c r="D1066" s="140" t="s">
        <v>647</v>
      </c>
      <c r="E1066" s="129" t="s">
        <v>18</v>
      </c>
      <c r="F1066" s="129" t="s">
        <v>335</v>
      </c>
      <c r="G1066" s="130" t="s">
        <v>336</v>
      </c>
      <c r="H1066" s="131">
        <v>300</v>
      </c>
      <c r="I1066" s="131">
        <v>400</v>
      </c>
      <c r="J1066" s="131">
        <v>400</v>
      </c>
      <c r="K1066" s="131">
        <v>400</v>
      </c>
      <c r="L1066" s="131">
        <v>400</v>
      </c>
      <c r="M1066" s="131">
        <v>197</v>
      </c>
      <c r="N1066" s="131">
        <v>500</v>
      </c>
      <c r="O1066" s="131">
        <f t="shared" si="320"/>
        <v>500</v>
      </c>
      <c r="P1066" s="131">
        <f t="shared" si="321"/>
        <v>500</v>
      </c>
    </row>
    <row r="1067" spans="1:17" hidden="1" outlineLevel="1" x14ac:dyDescent="0.25">
      <c r="A1067" s="66"/>
      <c r="B1067" s="129" t="s">
        <v>589</v>
      </c>
      <c r="C1067" s="129" t="s">
        <v>680</v>
      </c>
      <c r="D1067" s="129" t="s">
        <v>531</v>
      </c>
      <c r="E1067" s="129"/>
      <c r="F1067" s="129"/>
      <c r="G1067" s="130" t="s">
        <v>532</v>
      </c>
      <c r="H1067" s="131">
        <f>SUM(H1066)</f>
        <v>300</v>
      </c>
      <c r="I1067" s="131">
        <v>0</v>
      </c>
      <c r="J1067" s="131">
        <f t="shared" ref="J1067:P1067" si="327">SUM(J1066)</f>
        <v>400</v>
      </c>
      <c r="K1067" s="131">
        <f t="shared" si="327"/>
        <v>400</v>
      </c>
      <c r="L1067" s="131">
        <f t="shared" si="327"/>
        <v>400</v>
      </c>
      <c r="M1067" s="131">
        <f t="shared" si="327"/>
        <v>197</v>
      </c>
      <c r="N1067" s="131">
        <f t="shared" si="327"/>
        <v>500</v>
      </c>
      <c r="O1067" s="131">
        <f t="shared" si="327"/>
        <v>500</v>
      </c>
      <c r="P1067" s="131">
        <f t="shared" si="327"/>
        <v>500</v>
      </c>
    </row>
    <row r="1068" spans="1:17" hidden="1" outlineLevel="1" x14ac:dyDescent="0.25">
      <c r="A1068" s="64"/>
      <c r="B1068" s="129" t="s">
        <v>589</v>
      </c>
      <c r="C1068" s="129"/>
      <c r="D1068" s="129"/>
      <c r="E1068" s="129"/>
      <c r="F1068" s="129"/>
      <c r="G1068" s="130" t="s">
        <v>814</v>
      </c>
      <c r="H1068" s="131">
        <f>H1067+H1065</f>
        <v>33499.990000000005</v>
      </c>
      <c r="I1068" s="131">
        <v>64386.6</v>
      </c>
      <c r="J1068" s="131">
        <f t="shared" ref="J1068:P1068" si="328">J1067+J1065</f>
        <v>46900</v>
      </c>
      <c r="K1068" s="131">
        <f t="shared" si="328"/>
        <v>46900</v>
      </c>
      <c r="L1068" s="131">
        <f t="shared" si="328"/>
        <v>12630</v>
      </c>
      <c r="M1068" s="131">
        <f t="shared" si="328"/>
        <v>32871.68</v>
      </c>
      <c r="N1068" s="131">
        <f t="shared" si="328"/>
        <v>47300</v>
      </c>
      <c r="O1068" s="131">
        <f t="shared" si="328"/>
        <v>47300</v>
      </c>
      <c r="P1068" s="131">
        <f t="shared" si="328"/>
        <v>47300</v>
      </c>
    </row>
    <row r="1069" spans="1:17" collapsed="1" x14ac:dyDescent="0.25">
      <c r="A1069" s="64"/>
      <c r="B1069" s="129" t="s">
        <v>284</v>
      </c>
      <c r="C1069" s="129"/>
      <c r="D1069" s="129"/>
      <c r="E1069" s="129"/>
      <c r="F1069" s="129"/>
      <c r="G1069" s="130" t="s">
        <v>817</v>
      </c>
      <c r="H1069" s="131">
        <f>H1080+H1085+H1087+H1092</f>
        <v>103611.37</v>
      </c>
      <c r="I1069" s="131">
        <f t="shared" ref="I1069:P1069" si="329">I1080+I1085+I1087+I1092</f>
        <v>122767.68000000001</v>
      </c>
      <c r="J1069" s="131">
        <f t="shared" si="329"/>
        <v>129560</v>
      </c>
      <c r="K1069" s="131">
        <f t="shared" si="329"/>
        <v>129060</v>
      </c>
      <c r="L1069" s="131">
        <f>L1080+L1085+L1087+L1092+3100</f>
        <v>126274.75</v>
      </c>
      <c r="M1069" s="131">
        <f t="shared" si="329"/>
        <v>58386.15</v>
      </c>
      <c r="N1069" s="131">
        <f t="shared" si="329"/>
        <v>133000</v>
      </c>
      <c r="O1069" s="131">
        <f t="shared" si="329"/>
        <v>133000</v>
      </c>
      <c r="P1069" s="131">
        <f t="shared" si="329"/>
        <v>133000</v>
      </c>
    </row>
    <row r="1070" spans="1:17" hidden="1" outlineLevel="1" x14ac:dyDescent="0.25">
      <c r="A1070" s="6" t="s">
        <v>11</v>
      </c>
      <c r="B1070" s="129" t="s">
        <v>590</v>
      </c>
      <c r="C1070" s="129" t="s">
        <v>264</v>
      </c>
      <c r="D1070" s="129" t="s">
        <v>266</v>
      </c>
      <c r="E1070" s="129" t="s">
        <v>18</v>
      </c>
      <c r="F1070" s="129" t="s">
        <v>267</v>
      </c>
      <c r="G1070" s="130" t="s">
        <v>268</v>
      </c>
      <c r="H1070" s="131">
        <v>0</v>
      </c>
      <c r="I1070" s="131">
        <v>0</v>
      </c>
      <c r="J1070" s="131">
        <v>250</v>
      </c>
      <c r="K1070" s="131">
        <v>0</v>
      </c>
      <c r="L1070" s="131">
        <v>0</v>
      </c>
      <c r="M1070" s="131">
        <v>0</v>
      </c>
      <c r="N1070" s="131">
        <v>0</v>
      </c>
      <c r="O1070" s="131">
        <f t="shared" si="320"/>
        <v>0</v>
      </c>
      <c r="P1070" s="131">
        <f t="shared" si="321"/>
        <v>0</v>
      </c>
    </row>
    <row r="1071" spans="1:17" hidden="1" outlineLevel="1" x14ac:dyDescent="0.25">
      <c r="A1071" s="66"/>
      <c r="B1071" s="129" t="s">
        <v>590</v>
      </c>
      <c r="C1071" s="129" t="s">
        <v>264</v>
      </c>
      <c r="D1071" s="129" t="s">
        <v>531</v>
      </c>
      <c r="E1071" s="129"/>
      <c r="F1071" s="129"/>
      <c r="G1071" s="130" t="s">
        <v>532</v>
      </c>
      <c r="H1071" s="131">
        <f>SUM(H1070)</f>
        <v>0</v>
      </c>
      <c r="I1071" s="131">
        <f t="shared" ref="I1071:P1071" si="330">SUM(I1070)</f>
        <v>0</v>
      </c>
      <c r="J1071" s="131">
        <f t="shared" si="330"/>
        <v>250</v>
      </c>
      <c r="K1071" s="131">
        <f t="shared" si="330"/>
        <v>0</v>
      </c>
      <c r="L1071" s="131">
        <f t="shared" si="330"/>
        <v>0</v>
      </c>
      <c r="M1071" s="131">
        <f t="shared" si="330"/>
        <v>0</v>
      </c>
      <c r="N1071" s="131">
        <f t="shared" si="330"/>
        <v>0</v>
      </c>
      <c r="O1071" s="131">
        <f t="shared" si="330"/>
        <v>0</v>
      </c>
      <c r="P1071" s="131">
        <f t="shared" si="330"/>
        <v>0</v>
      </c>
    </row>
    <row r="1072" spans="1:17" hidden="1" outlineLevel="1" x14ac:dyDescent="0.25">
      <c r="A1072" s="6" t="s">
        <v>11</v>
      </c>
      <c r="B1072" s="129" t="s">
        <v>590</v>
      </c>
      <c r="C1072" s="129" t="s">
        <v>269</v>
      </c>
      <c r="D1072" s="129" t="s">
        <v>57</v>
      </c>
      <c r="E1072" s="129" t="s">
        <v>18</v>
      </c>
      <c r="F1072" s="129" t="s">
        <v>270</v>
      </c>
      <c r="G1072" s="130" t="s">
        <v>271</v>
      </c>
      <c r="H1072" s="131">
        <v>24545.5</v>
      </c>
      <c r="I1072" s="131">
        <v>21406.639999999999</v>
      </c>
      <c r="J1072" s="131">
        <v>21000</v>
      </c>
      <c r="K1072" s="131">
        <v>21000</v>
      </c>
      <c r="L1072" s="131">
        <v>21000</v>
      </c>
      <c r="M1072" s="131">
        <v>12982.71</v>
      </c>
      <c r="N1072" s="131">
        <v>21000</v>
      </c>
      <c r="O1072" s="131">
        <f t="shared" si="320"/>
        <v>21000</v>
      </c>
      <c r="P1072" s="131">
        <f t="shared" si="321"/>
        <v>21000</v>
      </c>
      <c r="Q1072" s="37"/>
    </row>
    <row r="1073" spans="1:17" hidden="1" outlineLevel="1" x14ac:dyDescent="0.25">
      <c r="A1073" s="66"/>
      <c r="B1073" s="129" t="s">
        <v>590</v>
      </c>
      <c r="C1073" s="129" t="s">
        <v>269</v>
      </c>
      <c r="D1073" s="129" t="s">
        <v>538</v>
      </c>
      <c r="E1073" s="129"/>
      <c r="F1073" s="129"/>
      <c r="G1073" s="130" t="s">
        <v>198</v>
      </c>
      <c r="H1073" s="131">
        <f>SUM(H1072)</f>
        <v>24545.5</v>
      </c>
      <c r="I1073" s="131">
        <v>0</v>
      </c>
      <c r="J1073" s="131">
        <f t="shared" ref="J1073:P1073" si="331">SUM(J1072)</f>
        <v>21000</v>
      </c>
      <c r="K1073" s="131">
        <f t="shared" si="331"/>
        <v>21000</v>
      </c>
      <c r="L1073" s="131">
        <f t="shared" si="331"/>
        <v>21000</v>
      </c>
      <c r="M1073" s="131">
        <f t="shared" si="331"/>
        <v>12982.71</v>
      </c>
      <c r="N1073" s="131">
        <f t="shared" si="331"/>
        <v>21000</v>
      </c>
      <c r="O1073" s="131">
        <f t="shared" si="331"/>
        <v>21000</v>
      </c>
      <c r="P1073" s="131">
        <f t="shared" si="331"/>
        <v>21000</v>
      </c>
      <c r="Q1073" s="37"/>
    </row>
    <row r="1074" spans="1:17" hidden="1" outlineLevel="1" x14ac:dyDescent="0.25">
      <c r="A1074" s="6" t="s">
        <v>11</v>
      </c>
      <c r="B1074" s="129" t="s">
        <v>590</v>
      </c>
      <c r="C1074" s="129" t="s">
        <v>269</v>
      </c>
      <c r="D1074" s="129" t="s">
        <v>89</v>
      </c>
      <c r="E1074" s="129" t="s">
        <v>15</v>
      </c>
      <c r="F1074" s="129" t="s">
        <v>270</v>
      </c>
      <c r="G1074" s="130" t="s">
        <v>93</v>
      </c>
      <c r="H1074" s="131">
        <v>4485.46</v>
      </c>
      <c r="I1074" s="131">
        <v>10000</v>
      </c>
      <c r="J1074" s="131">
        <v>0</v>
      </c>
      <c r="K1074" s="131">
        <v>0</v>
      </c>
      <c r="L1074" s="131">
        <v>0</v>
      </c>
      <c r="M1074" s="131">
        <v>0</v>
      </c>
      <c r="N1074" s="131">
        <v>0</v>
      </c>
      <c r="O1074" s="131">
        <f t="shared" si="320"/>
        <v>0</v>
      </c>
      <c r="P1074" s="131">
        <f t="shared" si="321"/>
        <v>0</v>
      </c>
    </row>
    <row r="1075" spans="1:17" hidden="1" outlineLevel="1" x14ac:dyDescent="0.25">
      <c r="A1075" s="6" t="s">
        <v>11</v>
      </c>
      <c r="B1075" s="129" t="s">
        <v>590</v>
      </c>
      <c r="C1075" s="129" t="s">
        <v>269</v>
      </c>
      <c r="D1075" s="129" t="s">
        <v>89</v>
      </c>
      <c r="E1075" s="129" t="s">
        <v>18</v>
      </c>
      <c r="F1075" s="129" t="s">
        <v>270</v>
      </c>
      <c r="G1075" s="130" t="s">
        <v>93</v>
      </c>
      <c r="H1075" s="131">
        <v>0</v>
      </c>
      <c r="I1075" s="131">
        <v>3661.58</v>
      </c>
      <c r="J1075" s="131">
        <v>0</v>
      </c>
      <c r="K1075" s="131">
        <v>0</v>
      </c>
      <c r="L1075" s="131">
        <v>2000</v>
      </c>
      <c r="M1075" s="131">
        <v>1590</v>
      </c>
      <c r="N1075" s="131">
        <v>5000</v>
      </c>
      <c r="O1075" s="131">
        <f t="shared" si="320"/>
        <v>5000</v>
      </c>
      <c r="P1075" s="131">
        <f t="shared" si="321"/>
        <v>5000</v>
      </c>
    </row>
    <row r="1076" spans="1:17" hidden="1" outlineLevel="1" x14ac:dyDescent="0.25">
      <c r="A1076" s="66"/>
      <c r="B1076" s="129" t="s">
        <v>590</v>
      </c>
      <c r="C1076" s="129" t="s">
        <v>269</v>
      </c>
      <c r="D1076" s="129" t="s">
        <v>526</v>
      </c>
      <c r="E1076" s="129"/>
      <c r="F1076" s="129"/>
      <c r="G1076" s="130" t="s">
        <v>527</v>
      </c>
      <c r="H1076" s="131">
        <f>SUM(H1074:H1075)</f>
        <v>4485.46</v>
      </c>
      <c r="I1076" s="131">
        <v>0</v>
      </c>
      <c r="J1076" s="131">
        <f t="shared" ref="J1076:P1076" si="332">SUM(J1074:J1075)</f>
        <v>0</v>
      </c>
      <c r="K1076" s="131">
        <f t="shared" si="332"/>
        <v>0</v>
      </c>
      <c r="L1076" s="131">
        <f t="shared" si="332"/>
        <v>2000</v>
      </c>
      <c r="M1076" s="131">
        <f t="shared" si="332"/>
        <v>1590</v>
      </c>
      <c r="N1076" s="131">
        <f t="shared" si="332"/>
        <v>5000</v>
      </c>
      <c r="O1076" s="131">
        <f t="shared" si="332"/>
        <v>5000</v>
      </c>
      <c r="P1076" s="131">
        <f t="shared" si="332"/>
        <v>5000</v>
      </c>
    </row>
    <row r="1077" spans="1:17" ht="23.25" hidden="1" outlineLevel="1" x14ac:dyDescent="0.25">
      <c r="A1077" s="64"/>
      <c r="B1077" s="129" t="s">
        <v>590</v>
      </c>
      <c r="C1077" s="129"/>
      <c r="D1077" s="129"/>
      <c r="E1077" s="129"/>
      <c r="F1077" s="129"/>
      <c r="G1077" s="130" t="s">
        <v>818</v>
      </c>
      <c r="H1077" s="131">
        <f>H1071+H1073+H1076</f>
        <v>29030.959999999999</v>
      </c>
      <c r="I1077" s="131">
        <v>35148.22</v>
      </c>
      <c r="J1077" s="131">
        <f t="shared" ref="J1077:P1077" si="333">J1071+J1073+J1076</f>
        <v>21250</v>
      </c>
      <c r="K1077" s="131">
        <f t="shared" si="333"/>
        <v>21000</v>
      </c>
      <c r="L1077" s="131">
        <f t="shared" si="333"/>
        <v>23000</v>
      </c>
      <c r="M1077" s="131">
        <f t="shared" si="333"/>
        <v>14572.71</v>
      </c>
      <c r="N1077" s="131">
        <f t="shared" si="333"/>
        <v>26000</v>
      </c>
      <c r="O1077" s="131">
        <f t="shared" si="333"/>
        <v>26000</v>
      </c>
      <c r="P1077" s="131">
        <f t="shared" si="333"/>
        <v>26000</v>
      </c>
    </row>
    <row r="1078" spans="1:17" hidden="1" outlineLevel="1" x14ac:dyDescent="0.25">
      <c r="A1078" s="66" t="s">
        <v>11</v>
      </c>
      <c r="B1078" s="129" t="s">
        <v>591</v>
      </c>
      <c r="C1078" s="129" t="s">
        <v>264</v>
      </c>
      <c r="D1078" s="129" t="s">
        <v>531</v>
      </c>
      <c r="E1078" s="129" t="s">
        <v>18</v>
      </c>
      <c r="F1078" s="129" t="s">
        <v>267</v>
      </c>
      <c r="G1078" s="130" t="s">
        <v>532</v>
      </c>
      <c r="H1078" s="131">
        <v>0</v>
      </c>
      <c r="I1078" s="131">
        <v>0</v>
      </c>
      <c r="J1078" s="131">
        <v>29575</v>
      </c>
      <c r="K1078" s="131">
        <v>29825</v>
      </c>
      <c r="L1078" s="131">
        <v>29825</v>
      </c>
      <c r="M1078" s="131">
        <v>9915.1200000000008</v>
      </c>
      <c r="N1078" s="131">
        <v>29000</v>
      </c>
      <c r="O1078" s="131">
        <f t="shared" si="320"/>
        <v>29000</v>
      </c>
      <c r="P1078" s="131">
        <f t="shared" si="321"/>
        <v>29000</v>
      </c>
    </row>
    <row r="1079" spans="1:17" ht="23.25" hidden="1" outlineLevel="1" x14ac:dyDescent="0.25">
      <c r="A1079" s="64"/>
      <c r="B1079" s="129" t="s">
        <v>591</v>
      </c>
      <c r="C1079" s="129"/>
      <c r="D1079" s="129"/>
      <c r="E1079" s="129"/>
      <c r="F1079" s="129"/>
      <c r="G1079" s="130" t="s">
        <v>819</v>
      </c>
      <c r="H1079" s="131">
        <v>15443.04</v>
      </c>
      <c r="I1079" s="131">
        <v>25532.83</v>
      </c>
      <c r="J1079" s="131">
        <f t="shared" ref="J1079:P1079" si="334">J1078</f>
        <v>29575</v>
      </c>
      <c r="K1079" s="131">
        <f t="shared" si="334"/>
        <v>29825</v>
      </c>
      <c r="L1079" s="131">
        <f t="shared" si="334"/>
        <v>29825</v>
      </c>
      <c r="M1079" s="131">
        <f t="shared" si="334"/>
        <v>9915.1200000000008</v>
      </c>
      <c r="N1079" s="131">
        <f t="shared" si="334"/>
        <v>29000</v>
      </c>
      <c r="O1079" s="131">
        <f t="shared" si="334"/>
        <v>29000</v>
      </c>
      <c r="P1079" s="131">
        <f t="shared" si="334"/>
        <v>29000</v>
      </c>
    </row>
    <row r="1080" spans="1:17" hidden="1" outlineLevel="1" x14ac:dyDescent="0.25">
      <c r="A1080" s="64"/>
      <c r="B1080" s="129" t="s">
        <v>823</v>
      </c>
      <c r="C1080" s="129"/>
      <c r="D1080" s="129"/>
      <c r="E1080" s="129"/>
      <c r="F1080" s="129"/>
      <c r="G1080" s="130" t="s">
        <v>631</v>
      </c>
      <c r="H1080" s="131">
        <f>H1077+H1079</f>
        <v>44474</v>
      </c>
      <c r="I1080" s="131">
        <f t="shared" ref="I1080:P1080" si="335">I1077+I1079</f>
        <v>60681.05</v>
      </c>
      <c r="J1080" s="131">
        <f t="shared" si="335"/>
        <v>50825</v>
      </c>
      <c r="K1080" s="131">
        <f t="shared" si="335"/>
        <v>50825</v>
      </c>
      <c r="L1080" s="131">
        <f t="shared" si="335"/>
        <v>52825</v>
      </c>
      <c r="M1080" s="131">
        <f t="shared" si="335"/>
        <v>24487.83</v>
      </c>
      <c r="N1080" s="131">
        <f t="shared" si="335"/>
        <v>55000</v>
      </c>
      <c r="O1080" s="131">
        <f t="shared" si="335"/>
        <v>55000</v>
      </c>
      <c r="P1080" s="131">
        <f t="shared" si="335"/>
        <v>55000</v>
      </c>
    </row>
    <row r="1081" spans="1:17" ht="23.25" hidden="1" outlineLevel="1" x14ac:dyDescent="0.25">
      <c r="A1081" s="6" t="s">
        <v>11</v>
      </c>
      <c r="B1081" s="129" t="s">
        <v>592</v>
      </c>
      <c r="C1081" s="129" t="s">
        <v>13</v>
      </c>
      <c r="D1081" s="129" t="s">
        <v>647</v>
      </c>
      <c r="E1081" s="129" t="s">
        <v>18</v>
      </c>
      <c r="F1081" s="129" t="s">
        <v>99</v>
      </c>
      <c r="G1081" s="130" t="s">
        <v>669</v>
      </c>
      <c r="H1081" s="131">
        <v>0</v>
      </c>
      <c r="I1081" s="131">
        <v>0</v>
      </c>
      <c r="J1081" s="131">
        <v>10000</v>
      </c>
      <c r="K1081" s="131">
        <v>0</v>
      </c>
      <c r="L1081" s="131">
        <v>0</v>
      </c>
      <c r="M1081" s="131">
        <v>0</v>
      </c>
      <c r="N1081" s="131">
        <v>5000</v>
      </c>
      <c r="O1081" s="131">
        <f t="shared" si="320"/>
        <v>5000</v>
      </c>
      <c r="P1081" s="131">
        <f t="shared" si="321"/>
        <v>5000</v>
      </c>
    </row>
    <row r="1082" spans="1:17" hidden="1" outlineLevel="1" x14ac:dyDescent="0.25">
      <c r="A1082" s="66"/>
      <c r="B1082" s="129" t="s">
        <v>592</v>
      </c>
      <c r="C1082" s="129" t="s">
        <v>13</v>
      </c>
      <c r="D1082" s="129" t="s">
        <v>526</v>
      </c>
      <c r="E1082" s="129"/>
      <c r="F1082" s="129"/>
      <c r="G1082" s="132" t="s">
        <v>527</v>
      </c>
      <c r="H1082" s="131">
        <f>SUM(H1081)</f>
        <v>0</v>
      </c>
      <c r="I1082" s="131">
        <f t="shared" ref="I1082:P1082" si="336">SUM(I1081)</f>
        <v>0</v>
      </c>
      <c r="J1082" s="131">
        <f t="shared" si="336"/>
        <v>10000</v>
      </c>
      <c r="K1082" s="131">
        <f t="shared" si="336"/>
        <v>0</v>
      </c>
      <c r="L1082" s="131">
        <f t="shared" si="336"/>
        <v>0</v>
      </c>
      <c r="M1082" s="131">
        <f t="shared" si="336"/>
        <v>0</v>
      </c>
      <c r="N1082" s="131">
        <f t="shared" si="336"/>
        <v>5000</v>
      </c>
      <c r="O1082" s="131">
        <f t="shared" si="336"/>
        <v>5000</v>
      </c>
      <c r="P1082" s="131">
        <f t="shared" si="336"/>
        <v>5000</v>
      </c>
    </row>
    <row r="1083" spans="1:17" ht="23.25" hidden="1" outlineLevel="1" x14ac:dyDescent="0.25">
      <c r="A1083" s="25" t="s">
        <v>11</v>
      </c>
      <c r="B1083" s="140" t="s">
        <v>592</v>
      </c>
      <c r="C1083" s="140" t="s">
        <v>13</v>
      </c>
      <c r="D1083" s="140" t="s">
        <v>658</v>
      </c>
      <c r="E1083" s="140" t="s">
        <v>18</v>
      </c>
      <c r="F1083" s="140" t="s">
        <v>99</v>
      </c>
      <c r="G1083" s="152" t="s">
        <v>660</v>
      </c>
      <c r="H1083" s="131">
        <v>0</v>
      </c>
      <c r="I1083" s="131">
        <v>0</v>
      </c>
      <c r="J1083" s="131">
        <v>0</v>
      </c>
      <c r="K1083" s="131">
        <v>10000</v>
      </c>
      <c r="L1083" s="131">
        <v>4114.75</v>
      </c>
      <c r="M1083" s="131">
        <v>4114.75</v>
      </c>
      <c r="N1083" s="131">
        <v>5000</v>
      </c>
      <c r="O1083" s="131">
        <f>N1083</f>
        <v>5000</v>
      </c>
      <c r="P1083" s="131">
        <f>N1083</f>
        <v>5000</v>
      </c>
      <c r="Q1083" s="50"/>
    </row>
    <row r="1084" spans="1:17" hidden="1" outlineLevel="1" x14ac:dyDescent="0.25">
      <c r="A1084" s="66"/>
      <c r="B1084" s="129" t="s">
        <v>592</v>
      </c>
      <c r="C1084" s="129" t="s">
        <v>13</v>
      </c>
      <c r="D1084" s="129" t="s">
        <v>658</v>
      </c>
      <c r="E1084" s="129"/>
      <c r="F1084" s="129"/>
      <c r="G1084" s="132" t="s">
        <v>733</v>
      </c>
      <c r="H1084" s="131">
        <f>SUM(H1083)</f>
        <v>0</v>
      </c>
      <c r="I1084" s="131">
        <f t="shared" ref="I1084:P1084" si="337">SUM(I1083)</f>
        <v>0</v>
      </c>
      <c r="J1084" s="131">
        <f t="shared" si="337"/>
        <v>0</v>
      </c>
      <c r="K1084" s="131">
        <f t="shared" si="337"/>
        <v>10000</v>
      </c>
      <c r="L1084" s="131">
        <f t="shared" si="337"/>
        <v>4114.75</v>
      </c>
      <c r="M1084" s="131">
        <f t="shared" si="337"/>
        <v>4114.75</v>
      </c>
      <c r="N1084" s="131">
        <f t="shared" si="337"/>
        <v>5000</v>
      </c>
      <c r="O1084" s="131">
        <f t="shared" si="337"/>
        <v>5000</v>
      </c>
      <c r="P1084" s="131">
        <f t="shared" si="337"/>
        <v>5000</v>
      </c>
      <c r="Q1084" s="50"/>
    </row>
    <row r="1085" spans="1:17" hidden="1" outlineLevel="1" x14ac:dyDescent="0.25">
      <c r="A1085" s="64"/>
      <c r="B1085" s="129" t="s">
        <v>592</v>
      </c>
      <c r="C1085" s="129"/>
      <c r="D1085" s="129"/>
      <c r="E1085" s="129"/>
      <c r="F1085" s="129"/>
      <c r="G1085" s="130" t="s">
        <v>820</v>
      </c>
      <c r="H1085" s="131">
        <v>7451.38</v>
      </c>
      <c r="I1085" s="131">
        <f t="shared" ref="I1085:P1085" si="338">I1082+I1084</f>
        <v>0</v>
      </c>
      <c r="J1085" s="131">
        <f t="shared" si="338"/>
        <v>10000</v>
      </c>
      <c r="K1085" s="131">
        <f t="shared" si="338"/>
        <v>10000</v>
      </c>
      <c r="L1085" s="131">
        <f t="shared" si="338"/>
        <v>4114.75</v>
      </c>
      <c r="M1085" s="131">
        <f t="shared" si="338"/>
        <v>4114.75</v>
      </c>
      <c r="N1085" s="131">
        <f t="shared" si="338"/>
        <v>10000</v>
      </c>
      <c r="O1085" s="131">
        <f t="shared" si="338"/>
        <v>10000</v>
      </c>
      <c r="P1085" s="131">
        <f t="shared" si="338"/>
        <v>10000</v>
      </c>
      <c r="Q1085" s="50"/>
    </row>
    <row r="1086" spans="1:17" hidden="1" outlineLevel="1" x14ac:dyDescent="0.25">
      <c r="A1086" s="66" t="s">
        <v>11</v>
      </c>
      <c r="B1086" s="129" t="s">
        <v>593</v>
      </c>
      <c r="C1086" s="129" t="s">
        <v>264</v>
      </c>
      <c r="D1086" s="129" t="s">
        <v>531</v>
      </c>
      <c r="E1086" s="129" t="s">
        <v>18</v>
      </c>
      <c r="F1086" s="129" t="s">
        <v>267</v>
      </c>
      <c r="G1086" s="132" t="s">
        <v>532</v>
      </c>
      <c r="H1086" s="131">
        <v>0</v>
      </c>
      <c r="I1086" s="131">
        <v>0</v>
      </c>
      <c r="J1086" s="131">
        <v>10865</v>
      </c>
      <c r="K1086" s="131">
        <v>10865</v>
      </c>
      <c r="L1086" s="131">
        <v>10865</v>
      </c>
      <c r="M1086" s="131">
        <v>3044.91</v>
      </c>
      <c r="N1086" s="131">
        <v>10000</v>
      </c>
      <c r="O1086" s="131">
        <f t="shared" si="320"/>
        <v>10000</v>
      </c>
      <c r="P1086" s="131">
        <f t="shared" si="321"/>
        <v>10000</v>
      </c>
    </row>
    <row r="1087" spans="1:17" hidden="1" outlineLevel="1" x14ac:dyDescent="0.25">
      <c r="A1087" s="64"/>
      <c r="B1087" s="129" t="s">
        <v>593</v>
      </c>
      <c r="C1087" s="129"/>
      <c r="D1087" s="129"/>
      <c r="E1087" s="129"/>
      <c r="F1087" s="129"/>
      <c r="G1087" s="130" t="s">
        <v>821</v>
      </c>
      <c r="H1087" s="131">
        <v>7779.88</v>
      </c>
      <c r="I1087" s="131">
        <v>8292.77</v>
      </c>
      <c r="J1087" s="131">
        <f t="shared" ref="J1087:P1087" si="339">SUM(J1086)</f>
        <v>10865</v>
      </c>
      <c r="K1087" s="131">
        <f t="shared" si="339"/>
        <v>10865</v>
      </c>
      <c r="L1087" s="131">
        <f t="shared" si="339"/>
        <v>10865</v>
      </c>
      <c r="M1087" s="131">
        <f t="shared" si="339"/>
        <v>3044.91</v>
      </c>
      <c r="N1087" s="131">
        <f t="shared" si="339"/>
        <v>10000</v>
      </c>
      <c r="O1087" s="131">
        <f t="shared" si="339"/>
        <v>10000</v>
      </c>
      <c r="P1087" s="131">
        <f t="shared" si="339"/>
        <v>10000</v>
      </c>
    </row>
    <row r="1088" spans="1:17" hidden="1" outlineLevel="1" x14ac:dyDescent="0.25">
      <c r="A1088" s="6" t="s">
        <v>11</v>
      </c>
      <c r="B1088" s="129" t="s">
        <v>594</v>
      </c>
      <c r="C1088" s="129" t="s">
        <v>13</v>
      </c>
      <c r="D1088" s="129" t="s">
        <v>89</v>
      </c>
      <c r="E1088" s="129" t="s">
        <v>18</v>
      </c>
      <c r="F1088" s="129" t="s">
        <v>19</v>
      </c>
      <c r="G1088" s="130" t="s">
        <v>93</v>
      </c>
      <c r="H1088" s="131">
        <v>0</v>
      </c>
      <c r="I1088" s="131">
        <v>0</v>
      </c>
      <c r="J1088" s="131">
        <v>3000</v>
      </c>
      <c r="K1088" s="131">
        <v>2500</v>
      </c>
      <c r="L1088" s="131">
        <v>500</v>
      </c>
      <c r="M1088" s="131">
        <v>88</v>
      </c>
      <c r="N1088" s="131">
        <v>3000</v>
      </c>
      <c r="O1088" s="131">
        <f>N1088</f>
        <v>3000</v>
      </c>
      <c r="P1088" s="131">
        <f>N1088</f>
        <v>3000</v>
      </c>
    </row>
    <row r="1089" spans="1:16" hidden="1" outlineLevel="1" x14ac:dyDescent="0.25">
      <c r="A1089" s="66"/>
      <c r="B1089" s="129" t="s">
        <v>594</v>
      </c>
      <c r="C1089" s="129" t="s">
        <v>13</v>
      </c>
      <c r="D1089" s="129" t="s">
        <v>526</v>
      </c>
      <c r="E1089" s="129"/>
      <c r="F1089" s="129"/>
      <c r="G1089" s="132" t="s">
        <v>527</v>
      </c>
      <c r="H1089" s="131">
        <f>SUM(H1088)</f>
        <v>0</v>
      </c>
      <c r="I1089" s="131">
        <f t="shared" ref="I1089:P1089" si="340">SUM(I1088)</f>
        <v>0</v>
      </c>
      <c r="J1089" s="131">
        <f t="shared" si="340"/>
        <v>3000</v>
      </c>
      <c r="K1089" s="131">
        <f t="shared" si="340"/>
        <v>2500</v>
      </c>
      <c r="L1089" s="131">
        <f t="shared" si="340"/>
        <v>500</v>
      </c>
      <c r="M1089" s="131">
        <f t="shared" si="340"/>
        <v>88</v>
      </c>
      <c r="N1089" s="131">
        <f t="shared" si="340"/>
        <v>3000</v>
      </c>
      <c r="O1089" s="131">
        <f t="shared" si="340"/>
        <v>3000</v>
      </c>
      <c r="P1089" s="131">
        <f t="shared" si="340"/>
        <v>3000</v>
      </c>
    </row>
    <row r="1090" spans="1:16" hidden="1" outlineLevel="1" x14ac:dyDescent="0.25">
      <c r="A1090" s="6" t="s">
        <v>11</v>
      </c>
      <c r="B1090" s="129" t="s">
        <v>594</v>
      </c>
      <c r="C1090" s="129" t="s">
        <v>264</v>
      </c>
      <c r="D1090" s="129" t="s">
        <v>266</v>
      </c>
      <c r="E1090" s="129" t="s">
        <v>18</v>
      </c>
      <c r="F1090" s="129" t="s">
        <v>267</v>
      </c>
      <c r="G1090" s="130" t="s">
        <v>268</v>
      </c>
      <c r="H1090" s="131">
        <v>0</v>
      </c>
      <c r="I1090" s="131">
        <v>0</v>
      </c>
      <c r="J1090" s="131">
        <v>54870</v>
      </c>
      <c r="K1090" s="131">
        <v>54870</v>
      </c>
      <c r="L1090" s="131">
        <v>54870</v>
      </c>
      <c r="M1090" s="131">
        <v>26650.66</v>
      </c>
      <c r="N1090" s="131">
        <v>55000</v>
      </c>
      <c r="O1090" s="131">
        <f t="shared" si="320"/>
        <v>55000</v>
      </c>
      <c r="P1090" s="131">
        <f t="shared" si="321"/>
        <v>55000</v>
      </c>
    </row>
    <row r="1091" spans="1:16" hidden="1" outlineLevel="1" x14ac:dyDescent="0.25">
      <c r="A1091" s="66"/>
      <c r="B1091" s="129" t="s">
        <v>594</v>
      </c>
      <c r="C1091" s="129" t="s">
        <v>264</v>
      </c>
      <c r="D1091" s="129" t="s">
        <v>531</v>
      </c>
      <c r="E1091" s="129"/>
      <c r="F1091" s="129"/>
      <c r="G1091" s="132" t="s">
        <v>532</v>
      </c>
      <c r="H1091" s="131">
        <f>SUM(H1090)</f>
        <v>0</v>
      </c>
      <c r="I1091" s="131">
        <f t="shared" ref="I1091:P1091" si="341">SUM(I1090)</f>
        <v>0</v>
      </c>
      <c r="J1091" s="131">
        <f t="shared" si="341"/>
        <v>54870</v>
      </c>
      <c r="K1091" s="131">
        <f t="shared" si="341"/>
        <v>54870</v>
      </c>
      <c r="L1091" s="131">
        <f t="shared" si="341"/>
        <v>54870</v>
      </c>
      <c r="M1091" s="131">
        <f t="shared" si="341"/>
        <v>26650.66</v>
      </c>
      <c r="N1091" s="131">
        <f t="shared" si="341"/>
        <v>55000</v>
      </c>
      <c r="O1091" s="131">
        <f t="shared" si="341"/>
        <v>55000</v>
      </c>
      <c r="P1091" s="131">
        <f t="shared" si="341"/>
        <v>55000</v>
      </c>
    </row>
    <row r="1092" spans="1:16" hidden="1" outlineLevel="1" x14ac:dyDescent="0.25">
      <c r="A1092" s="64"/>
      <c r="B1092" s="129" t="s">
        <v>594</v>
      </c>
      <c r="C1092" s="129"/>
      <c r="D1092" s="129"/>
      <c r="E1092" s="129"/>
      <c r="F1092" s="129"/>
      <c r="G1092" s="130" t="s">
        <v>822</v>
      </c>
      <c r="H1092" s="131">
        <v>43906.11</v>
      </c>
      <c r="I1092" s="131">
        <v>53793.86</v>
      </c>
      <c r="J1092" s="131">
        <f t="shared" ref="J1092:P1092" si="342">J1091+J1089</f>
        <v>57870</v>
      </c>
      <c r="K1092" s="131">
        <f t="shared" si="342"/>
        <v>57370</v>
      </c>
      <c r="L1092" s="131">
        <f t="shared" si="342"/>
        <v>55370</v>
      </c>
      <c r="M1092" s="131">
        <f t="shared" si="342"/>
        <v>26738.66</v>
      </c>
      <c r="N1092" s="131">
        <f t="shared" si="342"/>
        <v>58000</v>
      </c>
      <c r="O1092" s="131">
        <f t="shared" si="342"/>
        <v>58000</v>
      </c>
      <c r="P1092" s="131">
        <f t="shared" si="342"/>
        <v>58000</v>
      </c>
    </row>
    <row r="1093" spans="1:16" collapsed="1" x14ac:dyDescent="0.25">
      <c r="A1093" s="64"/>
      <c r="B1093" s="129" t="s">
        <v>328</v>
      </c>
      <c r="C1093" s="129"/>
      <c r="D1093" s="129"/>
      <c r="E1093" s="129"/>
      <c r="F1093" s="129"/>
      <c r="G1093" s="130" t="s">
        <v>824</v>
      </c>
      <c r="H1093" s="131">
        <f>H1100+H1132</f>
        <v>50063.6</v>
      </c>
      <c r="I1093" s="131">
        <f>I1100+I1132</f>
        <v>45686.47</v>
      </c>
      <c r="J1093" s="131">
        <f t="shared" ref="J1093:P1093" si="343">J1100+J1132</f>
        <v>47393</v>
      </c>
      <c r="K1093" s="131">
        <f t="shared" si="343"/>
        <v>47393</v>
      </c>
      <c r="L1093" s="131">
        <f t="shared" si="343"/>
        <v>50497.498000000007</v>
      </c>
      <c r="M1093" s="131">
        <f t="shared" si="343"/>
        <v>41028.820000000007</v>
      </c>
      <c r="N1093" s="131">
        <f t="shared" si="343"/>
        <v>51646.41</v>
      </c>
      <c r="O1093" s="131">
        <f t="shared" si="343"/>
        <v>52318.720000000001</v>
      </c>
      <c r="P1093" s="131">
        <f t="shared" si="343"/>
        <v>51850.380000000005</v>
      </c>
    </row>
    <row r="1094" spans="1:16" ht="23.25" hidden="1" outlineLevel="1" x14ac:dyDescent="0.25">
      <c r="A1094" s="33" t="s">
        <v>11</v>
      </c>
      <c r="B1094" s="129" t="s">
        <v>595</v>
      </c>
      <c r="C1094" s="129" t="s">
        <v>13</v>
      </c>
      <c r="D1094" s="129" t="s">
        <v>177</v>
      </c>
      <c r="E1094" s="129" t="s">
        <v>18</v>
      </c>
      <c r="F1094" s="129" t="s">
        <v>19</v>
      </c>
      <c r="G1094" s="130" t="s">
        <v>179</v>
      </c>
      <c r="H1094" s="131">
        <v>0</v>
      </c>
      <c r="I1094" s="131">
        <v>0</v>
      </c>
      <c r="J1094" s="131">
        <v>2605</v>
      </c>
      <c r="K1094" s="131">
        <v>2605</v>
      </c>
      <c r="L1094" s="131">
        <v>2605</v>
      </c>
      <c r="M1094" s="131">
        <v>2166.87</v>
      </c>
      <c r="N1094" s="131">
        <v>2520</v>
      </c>
      <c r="O1094" s="131">
        <f t="shared" si="320"/>
        <v>2520</v>
      </c>
      <c r="P1094" s="131">
        <f t="shared" si="321"/>
        <v>2520</v>
      </c>
    </row>
    <row r="1095" spans="1:16" hidden="1" outlineLevel="1" x14ac:dyDescent="0.25">
      <c r="A1095" s="33" t="s">
        <v>11</v>
      </c>
      <c r="B1095" s="129" t="s">
        <v>595</v>
      </c>
      <c r="C1095" s="129" t="s">
        <v>13</v>
      </c>
      <c r="D1095" s="129" t="s">
        <v>177</v>
      </c>
      <c r="E1095" s="129" t="s">
        <v>18</v>
      </c>
      <c r="F1095" s="129" t="s">
        <v>19</v>
      </c>
      <c r="G1095" s="130" t="s">
        <v>180</v>
      </c>
      <c r="H1095" s="131">
        <v>0</v>
      </c>
      <c r="I1095" s="131">
        <v>0</v>
      </c>
      <c r="J1095" s="131">
        <v>10310</v>
      </c>
      <c r="K1095" s="131">
        <v>10310</v>
      </c>
      <c r="L1095" s="131">
        <v>10310</v>
      </c>
      <c r="M1095" s="131">
        <v>8591.94</v>
      </c>
      <c r="N1095" s="131">
        <v>9800</v>
      </c>
      <c r="O1095" s="131">
        <f t="shared" si="320"/>
        <v>9800</v>
      </c>
      <c r="P1095" s="131">
        <f t="shared" si="321"/>
        <v>9800</v>
      </c>
    </row>
    <row r="1096" spans="1:16" hidden="1" outlineLevel="1" x14ac:dyDescent="0.25">
      <c r="A1096" s="66"/>
      <c r="B1096" s="129" t="s">
        <v>595</v>
      </c>
      <c r="C1096" s="129" t="s">
        <v>13</v>
      </c>
      <c r="D1096" s="129" t="s">
        <v>771</v>
      </c>
      <c r="E1096" s="129"/>
      <c r="F1096" s="129"/>
      <c r="G1096" s="132" t="s">
        <v>825</v>
      </c>
      <c r="H1096" s="131">
        <f>SUM(H1094:H1095)</f>
        <v>0</v>
      </c>
      <c r="I1096" s="131">
        <f t="shared" ref="I1096:P1096" si="344">SUM(I1094:I1095)</f>
        <v>0</v>
      </c>
      <c r="J1096" s="131">
        <f t="shared" si="344"/>
        <v>12915</v>
      </c>
      <c r="K1096" s="131">
        <f t="shared" si="344"/>
        <v>12915</v>
      </c>
      <c r="L1096" s="131">
        <f t="shared" si="344"/>
        <v>12915</v>
      </c>
      <c r="M1096" s="131">
        <f t="shared" si="344"/>
        <v>10758.810000000001</v>
      </c>
      <c r="N1096" s="131">
        <f t="shared" si="344"/>
        <v>12320</v>
      </c>
      <c r="O1096" s="131">
        <f t="shared" si="344"/>
        <v>12320</v>
      </c>
      <c r="P1096" s="131">
        <f t="shared" si="344"/>
        <v>12320</v>
      </c>
    </row>
    <row r="1097" spans="1:16" hidden="1" outlineLevel="1" x14ac:dyDescent="0.25">
      <c r="A1097" s="33" t="s">
        <v>11</v>
      </c>
      <c r="B1097" s="129" t="s">
        <v>595</v>
      </c>
      <c r="C1097" s="129" t="s">
        <v>513</v>
      </c>
      <c r="D1097" s="129" t="s">
        <v>514</v>
      </c>
      <c r="E1097" s="129" t="s">
        <v>18</v>
      </c>
      <c r="F1097" s="129" t="s">
        <v>19</v>
      </c>
      <c r="G1097" s="130" t="s">
        <v>516</v>
      </c>
      <c r="H1097" s="131">
        <v>0</v>
      </c>
      <c r="I1097" s="131">
        <v>0</v>
      </c>
      <c r="J1097" s="131">
        <v>12120</v>
      </c>
      <c r="K1097" s="131">
        <v>12120</v>
      </c>
      <c r="L1097" s="131">
        <v>12636.7</v>
      </c>
      <c r="M1097" s="131">
        <v>10098.26</v>
      </c>
      <c r="N1097" s="131">
        <v>12636.7</v>
      </c>
      <c r="O1097" s="131">
        <f>1133.83+1105.14+1150.34+1096.63+1067.54+1113.54+1134.71+1054.62+1075.99+1148.8+1067.6+1063.56</f>
        <v>13212.3</v>
      </c>
      <c r="P1097" s="131">
        <v>12646.44</v>
      </c>
    </row>
    <row r="1098" spans="1:16" ht="23.25" hidden="1" outlineLevel="1" x14ac:dyDescent="0.25">
      <c r="A1098" s="33" t="s">
        <v>11</v>
      </c>
      <c r="B1098" s="129" t="s">
        <v>595</v>
      </c>
      <c r="C1098" s="129" t="s">
        <v>513</v>
      </c>
      <c r="D1098" s="129" t="s">
        <v>514</v>
      </c>
      <c r="E1098" s="129" t="s">
        <v>18</v>
      </c>
      <c r="F1098" s="129" t="s">
        <v>19</v>
      </c>
      <c r="G1098" s="130" t="s">
        <v>517</v>
      </c>
      <c r="H1098" s="131">
        <v>0</v>
      </c>
      <c r="I1098" s="131">
        <v>0</v>
      </c>
      <c r="J1098" s="131">
        <v>9405</v>
      </c>
      <c r="K1098" s="131">
        <v>9405</v>
      </c>
      <c r="L1098" s="131">
        <v>9492.7099999999991</v>
      </c>
      <c r="M1098" s="131">
        <v>7840.03</v>
      </c>
      <c r="N1098" s="131">
        <f>790.32+770.01+805.55+792.29+792.95+786.7+794.27+774.35+795.57+803.05+783.32+804.33</f>
        <v>9492.7100000000009</v>
      </c>
      <c r="O1098" s="131">
        <f>791.47+792.16+812.96+793.54+787.57+808.18+802.21+789.7+796.97+810.75+798.36+805.55</f>
        <v>9589.42</v>
      </c>
      <c r="P1098" s="131">
        <f>786.77+813.33+820.43+776.16+828.07+809.57+810.25+804.59+798.99+805.98+819.19+813.61</f>
        <v>9686.94</v>
      </c>
    </row>
    <row r="1099" spans="1:16" hidden="1" outlineLevel="1" x14ac:dyDescent="0.25">
      <c r="A1099" s="66"/>
      <c r="B1099" s="129" t="s">
        <v>595</v>
      </c>
      <c r="C1099" s="129" t="s">
        <v>513</v>
      </c>
      <c r="D1099" s="129" t="s">
        <v>772</v>
      </c>
      <c r="E1099" s="129"/>
      <c r="F1099" s="129"/>
      <c r="G1099" s="132" t="s">
        <v>826</v>
      </c>
      <c r="H1099" s="131">
        <f>SUM(H1097:H1098)</f>
        <v>0</v>
      </c>
      <c r="I1099" s="131">
        <f t="shared" ref="I1099:P1099" si="345">SUM(I1097:I1098)</f>
        <v>0</v>
      </c>
      <c r="J1099" s="131">
        <f t="shared" si="345"/>
        <v>21525</v>
      </c>
      <c r="K1099" s="131">
        <f t="shared" si="345"/>
        <v>21525</v>
      </c>
      <c r="L1099" s="131">
        <f t="shared" si="345"/>
        <v>22129.41</v>
      </c>
      <c r="M1099" s="131">
        <f t="shared" si="345"/>
        <v>17938.29</v>
      </c>
      <c r="N1099" s="131">
        <f t="shared" si="345"/>
        <v>22129.410000000003</v>
      </c>
      <c r="O1099" s="131">
        <f t="shared" si="345"/>
        <v>22801.72</v>
      </c>
      <c r="P1099" s="131">
        <f t="shared" si="345"/>
        <v>22333.38</v>
      </c>
    </row>
    <row r="1100" spans="1:16" hidden="1" outlineLevel="1" x14ac:dyDescent="0.25">
      <c r="A1100" s="64"/>
      <c r="B1100" s="129" t="s">
        <v>595</v>
      </c>
      <c r="C1100" s="129"/>
      <c r="D1100" s="129"/>
      <c r="E1100" s="129"/>
      <c r="F1100" s="129"/>
      <c r="G1100" s="130" t="s">
        <v>827</v>
      </c>
      <c r="H1100" s="131">
        <v>34436.519999999997</v>
      </c>
      <c r="I1100" s="131">
        <v>34436.519999999997</v>
      </c>
      <c r="J1100" s="131">
        <f t="shared" ref="J1100:P1100" si="346">J1096+J1099</f>
        <v>34440</v>
      </c>
      <c r="K1100" s="131">
        <f t="shared" si="346"/>
        <v>34440</v>
      </c>
      <c r="L1100" s="131">
        <f t="shared" si="346"/>
        <v>35044.410000000003</v>
      </c>
      <c r="M1100" s="131">
        <f t="shared" si="346"/>
        <v>28697.100000000002</v>
      </c>
      <c r="N1100" s="131">
        <f t="shared" si="346"/>
        <v>34449.410000000003</v>
      </c>
      <c r="O1100" s="131">
        <f t="shared" si="346"/>
        <v>35121.72</v>
      </c>
      <c r="P1100" s="131">
        <f t="shared" si="346"/>
        <v>34653.380000000005</v>
      </c>
    </row>
    <row r="1101" spans="1:16" ht="34.5" hidden="1" outlineLevel="1" x14ac:dyDescent="0.25">
      <c r="A1101" s="6" t="s">
        <v>11</v>
      </c>
      <c r="B1101" s="129" t="s">
        <v>596</v>
      </c>
      <c r="C1101" s="129" t="s">
        <v>260</v>
      </c>
      <c r="D1101" s="129" t="s">
        <v>14</v>
      </c>
      <c r="E1101" s="129" t="s">
        <v>262</v>
      </c>
      <c r="F1101" s="129" t="s">
        <v>261</v>
      </c>
      <c r="G1101" s="130" t="s">
        <v>20</v>
      </c>
      <c r="H1101" s="131">
        <f>1359.52+3968.8</f>
        <v>5328.32</v>
      </c>
      <c r="I1101" s="131">
        <f>2042.41+4935.12+720.37</f>
        <v>7697.9</v>
      </c>
      <c r="J1101" s="131">
        <v>8694</v>
      </c>
      <c r="K1101" s="131">
        <v>8694</v>
      </c>
      <c r="L1101" s="131">
        <v>10822.5</v>
      </c>
      <c r="M1101" s="131">
        <v>8622.5</v>
      </c>
      <c r="N1101" s="131">
        <v>11593</v>
      </c>
      <c r="O1101" s="131">
        <f t="shared" si="320"/>
        <v>11593</v>
      </c>
      <c r="P1101" s="131">
        <f t="shared" si="321"/>
        <v>11593</v>
      </c>
    </row>
    <row r="1102" spans="1:16" hidden="1" outlineLevel="1" x14ac:dyDescent="0.25">
      <c r="A1102" s="6"/>
      <c r="B1102" s="129" t="s">
        <v>596</v>
      </c>
      <c r="C1102" s="129" t="s">
        <v>260</v>
      </c>
      <c r="D1102" s="129" t="s">
        <v>609</v>
      </c>
      <c r="E1102" s="129" t="s">
        <v>18</v>
      </c>
      <c r="F1102" s="129" t="s">
        <v>261</v>
      </c>
      <c r="G1102" s="130" t="s">
        <v>610</v>
      </c>
      <c r="H1102" s="131">
        <v>0</v>
      </c>
      <c r="I1102" s="131">
        <v>0</v>
      </c>
      <c r="J1102" s="131">
        <v>0</v>
      </c>
      <c r="K1102" s="131">
        <v>0</v>
      </c>
      <c r="L1102" s="131">
        <v>0</v>
      </c>
      <c r="M1102" s="131">
        <v>0</v>
      </c>
      <c r="N1102" s="131">
        <v>275</v>
      </c>
      <c r="O1102" s="131">
        <f>N1102</f>
        <v>275</v>
      </c>
      <c r="P1102" s="131">
        <f>N1102</f>
        <v>275</v>
      </c>
    </row>
    <row r="1103" spans="1:16" hidden="1" outlineLevel="1" x14ac:dyDescent="0.25">
      <c r="A1103" s="66"/>
      <c r="B1103" s="129" t="s">
        <v>596</v>
      </c>
      <c r="C1103" s="129" t="s">
        <v>260</v>
      </c>
      <c r="D1103" s="129" t="s">
        <v>524</v>
      </c>
      <c r="E1103" s="129"/>
      <c r="F1103" s="129"/>
      <c r="G1103" s="132" t="s">
        <v>528</v>
      </c>
      <c r="H1103" s="131"/>
      <c r="I1103" s="131">
        <f t="shared" ref="I1103:P1103" si="347">SUM(I1101:I1102)</f>
        <v>7697.9</v>
      </c>
      <c r="J1103" s="131">
        <f t="shared" si="347"/>
        <v>8694</v>
      </c>
      <c r="K1103" s="131">
        <f t="shared" si="347"/>
        <v>8694</v>
      </c>
      <c r="L1103" s="131">
        <f t="shared" si="347"/>
        <v>10822.5</v>
      </c>
      <c r="M1103" s="131">
        <f t="shared" si="347"/>
        <v>8622.5</v>
      </c>
      <c r="N1103" s="131">
        <f t="shared" si="347"/>
        <v>11868</v>
      </c>
      <c r="O1103" s="131">
        <f t="shared" si="347"/>
        <v>11868</v>
      </c>
      <c r="P1103" s="131">
        <f t="shared" si="347"/>
        <v>11868</v>
      </c>
    </row>
    <row r="1104" spans="1:16" hidden="1" outlineLevel="1" x14ac:dyDescent="0.25">
      <c r="A1104" s="46"/>
      <c r="B1104" s="129" t="s">
        <v>596</v>
      </c>
      <c r="C1104" s="129" t="s">
        <v>260</v>
      </c>
      <c r="D1104" s="129" t="s">
        <v>23</v>
      </c>
      <c r="E1104" s="129" t="s">
        <v>262</v>
      </c>
      <c r="F1104" s="129" t="s">
        <v>261</v>
      </c>
      <c r="G1104" s="130" t="s">
        <v>241</v>
      </c>
      <c r="H1104" s="131">
        <v>539.19000000000005</v>
      </c>
      <c r="I1104" s="131">
        <v>674</v>
      </c>
      <c r="J1104" s="131">
        <v>870</v>
      </c>
      <c r="K1104" s="131">
        <v>870</v>
      </c>
      <c r="L1104" s="131">
        <v>1082.25</v>
      </c>
      <c r="M1104" s="131">
        <v>862.25</v>
      </c>
      <c r="N1104" s="131">
        <v>1159</v>
      </c>
      <c r="O1104" s="131">
        <f t="shared" si="320"/>
        <v>1159</v>
      </c>
      <c r="P1104" s="131">
        <f t="shared" si="321"/>
        <v>1159</v>
      </c>
    </row>
    <row r="1105" spans="1:17" ht="34.5" hidden="1" outlineLevel="1" x14ac:dyDescent="0.25">
      <c r="A1105" s="46"/>
      <c r="B1105" s="129" t="s">
        <v>596</v>
      </c>
      <c r="C1105" s="129" t="s">
        <v>260</v>
      </c>
      <c r="D1105" s="129" t="s">
        <v>53</v>
      </c>
      <c r="E1105" s="129" t="s">
        <v>262</v>
      </c>
      <c r="F1105" s="129" t="s">
        <v>261</v>
      </c>
      <c r="G1105" s="130" t="s">
        <v>54</v>
      </c>
      <c r="H1105" s="131">
        <v>33.54</v>
      </c>
      <c r="I1105" s="131">
        <v>78.92</v>
      </c>
      <c r="J1105" s="131">
        <v>120</v>
      </c>
      <c r="K1105" s="131">
        <v>120</v>
      </c>
      <c r="L1105" s="131">
        <v>0</v>
      </c>
      <c r="M1105" s="131">
        <v>0</v>
      </c>
      <c r="N1105" s="131">
        <v>0</v>
      </c>
      <c r="O1105" s="131">
        <f t="shared" si="320"/>
        <v>0</v>
      </c>
      <c r="P1105" s="131">
        <f t="shared" si="321"/>
        <v>0</v>
      </c>
    </row>
    <row r="1106" spans="1:17" ht="34.5" hidden="1" outlineLevel="1" x14ac:dyDescent="0.25">
      <c r="A1106" s="46"/>
      <c r="B1106" s="129" t="s">
        <v>596</v>
      </c>
      <c r="C1106" s="129" t="s">
        <v>260</v>
      </c>
      <c r="D1106" s="129" t="s">
        <v>30</v>
      </c>
      <c r="E1106" s="129" t="s">
        <v>18</v>
      </c>
      <c r="F1106" s="129" t="s">
        <v>261</v>
      </c>
      <c r="G1106" s="130" t="s">
        <v>31</v>
      </c>
      <c r="H1106" s="131">
        <v>275.02999999999997</v>
      </c>
      <c r="I1106" s="131">
        <v>11.4</v>
      </c>
      <c r="J1106" s="131">
        <v>0</v>
      </c>
      <c r="K1106" s="131">
        <v>0</v>
      </c>
      <c r="L1106" s="131">
        <v>0</v>
      </c>
      <c r="M1106" s="131">
        <v>0</v>
      </c>
      <c r="N1106" s="131">
        <v>0</v>
      </c>
      <c r="O1106" s="131">
        <f t="shared" si="320"/>
        <v>0</v>
      </c>
      <c r="P1106" s="131">
        <f t="shared" si="321"/>
        <v>0</v>
      </c>
    </row>
    <row r="1107" spans="1:17" ht="34.5" hidden="1" outlineLevel="1" x14ac:dyDescent="0.25">
      <c r="A1107" s="46"/>
      <c r="B1107" s="129" t="s">
        <v>596</v>
      </c>
      <c r="C1107" s="129" t="s">
        <v>260</v>
      </c>
      <c r="D1107" s="129" t="s">
        <v>30</v>
      </c>
      <c r="E1107" s="129" t="s">
        <v>262</v>
      </c>
      <c r="F1107" s="129" t="s">
        <v>261</v>
      </c>
      <c r="G1107" s="130" t="s">
        <v>31</v>
      </c>
      <c r="H1107" s="131">
        <v>74.989999999999995</v>
      </c>
      <c r="I1107" s="131">
        <v>94</v>
      </c>
      <c r="J1107" s="131">
        <v>122</v>
      </c>
      <c r="K1107" s="131">
        <v>122</v>
      </c>
      <c r="L1107" s="131">
        <v>151.46</v>
      </c>
      <c r="M1107" s="131">
        <v>120.66</v>
      </c>
      <c r="N1107" s="131">
        <v>162</v>
      </c>
      <c r="O1107" s="131">
        <f t="shared" si="320"/>
        <v>162</v>
      </c>
      <c r="P1107" s="131">
        <f t="shared" si="321"/>
        <v>162</v>
      </c>
    </row>
    <row r="1108" spans="1:17" ht="34.5" hidden="1" outlineLevel="1" x14ac:dyDescent="0.25">
      <c r="A1108" s="46"/>
      <c r="B1108" s="129" t="s">
        <v>596</v>
      </c>
      <c r="C1108" s="129" t="s">
        <v>260</v>
      </c>
      <c r="D1108" s="129" t="s">
        <v>33</v>
      </c>
      <c r="E1108" s="129" t="s">
        <v>262</v>
      </c>
      <c r="F1108" s="129" t="s">
        <v>261</v>
      </c>
      <c r="G1108" s="130" t="s">
        <v>35</v>
      </c>
      <c r="H1108" s="131">
        <v>475.12</v>
      </c>
      <c r="I1108" s="131">
        <f>944+110.1</f>
        <v>1054.0999999999999</v>
      </c>
      <c r="J1108" s="131">
        <v>1217</v>
      </c>
      <c r="K1108" s="131">
        <v>1217</v>
      </c>
      <c r="L1108" s="131">
        <v>1515.15</v>
      </c>
      <c r="M1108" s="131">
        <v>1207.1500000000001</v>
      </c>
      <c r="N1108" s="131">
        <v>1623</v>
      </c>
      <c r="O1108" s="131">
        <f t="shared" si="320"/>
        <v>1623</v>
      </c>
      <c r="P1108" s="131">
        <f t="shared" si="321"/>
        <v>1623</v>
      </c>
    </row>
    <row r="1109" spans="1:17" ht="34.5" hidden="1" outlineLevel="1" x14ac:dyDescent="0.25">
      <c r="A1109" s="46"/>
      <c r="B1109" s="129" t="s">
        <v>596</v>
      </c>
      <c r="C1109" s="129" t="s">
        <v>260</v>
      </c>
      <c r="D1109" s="129" t="s">
        <v>37</v>
      </c>
      <c r="E1109" s="129" t="s">
        <v>262</v>
      </c>
      <c r="F1109" s="129" t="s">
        <v>261</v>
      </c>
      <c r="G1109" s="130" t="s">
        <v>39</v>
      </c>
      <c r="H1109" s="131">
        <v>42.81</v>
      </c>
      <c r="I1109" s="131">
        <f>54+6.24</f>
        <v>60.24</v>
      </c>
      <c r="J1109" s="131">
        <v>70</v>
      </c>
      <c r="K1109" s="131">
        <v>70</v>
      </c>
      <c r="L1109" s="131">
        <v>86.539999999999992</v>
      </c>
      <c r="M1109" s="131">
        <v>68.94</v>
      </c>
      <c r="N1109" s="131">
        <v>93</v>
      </c>
      <c r="O1109" s="131">
        <f t="shared" si="320"/>
        <v>93</v>
      </c>
      <c r="P1109" s="131">
        <f t="shared" si="321"/>
        <v>93</v>
      </c>
    </row>
    <row r="1110" spans="1:17" ht="34.5" hidden="1" outlineLevel="1" x14ac:dyDescent="0.25">
      <c r="A1110" s="46"/>
      <c r="B1110" s="129" t="s">
        <v>596</v>
      </c>
      <c r="C1110" s="129" t="s">
        <v>260</v>
      </c>
      <c r="D1110" s="129" t="s">
        <v>41</v>
      </c>
      <c r="E1110" s="129" t="s">
        <v>262</v>
      </c>
      <c r="F1110" s="129" t="s">
        <v>261</v>
      </c>
      <c r="G1110" s="130" t="s">
        <v>43</v>
      </c>
      <c r="H1110" s="131">
        <v>160.75</v>
      </c>
      <c r="I1110" s="131">
        <f>202+23.82</f>
        <v>225.82</v>
      </c>
      <c r="J1110" s="131">
        <v>261</v>
      </c>
      <c r="K1110" s="131">
        <v>261</v>
      </c>
      <c r="L1110" s="131">
        <v>324.66000000000003</v>
      </c>
      <c r="M1110" s="131">
        <v>258.66000000000003</v>
      </c>
      <c r="N1110" s="131">
        <v>348</v>
      </c>
      <c r="O1110" s="131">
        <f t="shared" si="320"/>
        <v>348</v>
      </c>
      <c r="P1110" s="131">
        <f t="shared" si="321"/>
        <v>348</v>
      </c>
    </row>
    <row r="1111" spans="1:17" ht="34.5" hidden="1" outlineLevel="1" x14ac:dyDescent="0.25">
      <c r="A1111" s="46"/>
      <c r="B1111" s="129" t="s">
        <v>596</v>
      </c>
      <c r="C1111" s="129" t="s">
        <v>260</v>
      </c>
      <c r="D1111" s="129" t="s">
        <v>45</v>
      </c>
      <c r="E1111" s="129" t="s">
        <v>262</v>
      </c>
      <c r="F1111" s="129" t="s">
        <v>261</v>
      </c>
      <c r="G1111" s="130" t="s">
        <v>47</v>
      </c>
      <c r="H1111" s="131">
        <v>53.58</v>
      </c>
      <c r="I1111" s="131">
        <f>67+8.23</f>
        <v>75.23</v>
      </c>
      <c r="J1111" s="131">
        <v>87</v>
      </c>
      <c r="K1111" s="131">
        <v>87</v>
      </c>
      <c r="L1111" s="131">
        <v>108.21</v>
      </c>
      <c r="M1111" s="131">
        <v>86.21</v>
      </c>
      <c r="N1111" s="131">
        <v>116</v>
      </c>
      <c r="O1111" s="131">
        <f t="shared" si="320"/>
        <v>116</v>
      </c>
      <c r="P1111" s="131">
        <f t="shared" si="321"/>
        <v>116</v>
      </c>
    </row>
    <row r="1112" spans="1:17" ht="34.5" hidden="1" outlineLevel="1" x14ac:dyDescent="0.25">
      <c r="A1112" s="46"/>
      <c r="B1112" s="129" t="s">
        <v>596</v>
      </c>
      <c r="C1112" s="129" t="s">
        <v>260</v>
      </c>
      <c r="D1112" s="129" t="s">
        <v>49</v>
      </c>
      <c r="E1112" s="129" t="s">
        <v>262</v>
      </c>
      <c r="F1112" s="129" t="s">
        <v>261</v>
      </c>
      <c r="G1112" s="130" t="s">
        <v>51</v>
      </c>
      <c r="H1112" s="131">
        <v>254.51</v>
      </c>
      <c r="I1112" s="131">
        <f>320+22.02</f>
        <v>342.02</v>
      </c>
      <c r="J1112" s="131">
        <v>413</v>
      </c>
      <c r="K1112" s="131">
        <v>413</v>
      </c>
      <c r="L1112" s="131">
        <v>514.02</v>
      </c>
      <c r="M1112" s="131">
        <v>409.52</v>
      </c>
      <c r="N1112" s="131">
        <v>551</v>
      </c>
      <c r="O1112" s="131">
        <f t="shared" si="320"/>
        <v>551</v>
      </c>
      <c r="P1112" s="131">
        <f t="shared" si="321"/>
        <v>551</v>
      </c>
    </row>
    <row r="1113" spans="1:17" ht="23.25" hidden="1" outlineLevel="1" x14ac:dyDescent="0.25">
      <c r="A1113" s="66"/>
      <c r="B1113" s="129" t="s">
        <v>596</v>
      </c>
      <c r="C1113" s="129" t="s">
        <v>260</v>
      </c>
      <c r="D1113" s="129" t="s">
        <v>525</v>
      </c>
      <c r="E1113" s="129"/>
      <c r="F1113" s="129"/>
      <c r="G1113" s="132" t="s">
        <v>529</v>
      </c>
      <c r="H1113" s="131"/>
      <c r="I1113" s="131">
        <f t="shared" ref="I1113:P1113" si="348">SUM(I1104:I1112)</f>
        <v>2615.73</v>
      </c>
      <c r="J1113" s="131">
        <f t="shared" si="348"/>
        <v>3160</v>
      </c>
      <c r="K1113" s="131">
        <f t="shared" si="348"/>
        <v>3160</v>
      </c>
      <c r="L1113" s="131">
        <f t="shared" si="348"/>
        <v>3782.29</v>
      </c>
      <c r="M1113" s="131">
        <f t="shared" si="348"/>
        <v>3013.39</v>
      </c>
      <c r="N1113" s="131">
        <f t="shared" si="348"/>
        <v>4052</v>
      </c>
      <c r="O1113" s="131">
        <f t="shared" si="348"/>
        <v>4052</v>
      </c>
      <c r="P1113" s="131">
        <f t="shared" si="348"/>
        <v>4052</v>
      </c>
    </row>
    <row r="1114" spans="1:17" hidden="1" outlineLevel="1" x14ac:dyDescent="0.25">
      <c r="A1114" s="46"/>
      <c r="B1114" s="129" t="s">
        <v>596</v>
      </c>
      <c r="C1114" s="129" t="s">
        <v>260</v>
      </c>
      <c r="D1114" s="129" t="s">
        <v>55</v>
      </c>
      <c r="E1114" s="129" t="s">
        <v>18</v>
      </c>
      <c r="F1114" s="129" t="s">
        <v>261</v>
      </c>
      <c r="G1114" s="130" t="s">
        <v>222</v>
      </c>
      <c r="H1114" s="131">
        <v>272.41000000000003</v>
      </c>
      <c r="I1114" s="131">
        <v>9.5</v>
      </c>
      <c r="J1114" s="131">
        <v>10</v>
      </c>
      <c r="K1114" s="131">
        <v>10</v>
      </c>
      <c r="L1114" s="131">
        <f t="shared" ref="L1114:L1128" si="349">M1114/10*12</f>
        <v>0</v>
      </c>
      <c r="M1114" s="131">
        <v>0</v>
      </c>
      <c r="N1114" s="131">
        <v>10</v>
      </c>
      <c r="O1114" s="131">
        <f t="shared" si="320"/>
        <v>10</v>
      </c>
      <c r="P1114" s="131">
        <f t="shared" si="321"/>
        <v>10</v>
      </c>
    </row>
    <row r="1115" spans="1:17" hidden="1" outlineLevel="1" x14ac:dyDescent="0.25">
      <c r="A1115" s="66"/>
      <c r="B1115" s="129" t="s">
        <v>596</v>
      </c>
      <c r="C1115" s="129" t="s">
        <v>260</v>
      </c>
      <c r="D1115" s="129" t="s">
        <v>537</v>
      </c>
      <c r="E1115" s="129"/>
      <c r="F1115" s="129"/>
      <c r="G1115" s="132" t="s">
        <v>683</v>
      </c>
      <c r="H1115" s="131"/>
      <c r="I1115" s="131">
        <f t="shared" ref="I1115:P1115" si="350">SUM(I1114)</f>
        <v>9.5</v>
      </c>
      <c r="J1115" s="131">
        <f t="shared" si="350"/>
        <v>10</v>
      </c>
      <c r="K1115" s="131">
        <f t="shared" si="350"/>
        <v>10</v>
      </c>
      <c r="L1115" s="131">
        <f t="shared" si="350"/>
        <v>0</v>
      </c>
      <c r="M1115" s="131">
        <f t="shared" si="350"/>
        <v>0</v>
      </c>
      <c r="N1115" s="131">
        <f t="shared" si="350"/>
        <v>10</v>
      </c>
      <c r="O1115" s="131">
        <f t="shared" si="350"/>
        <v>10</v>
      </c>
      <c r="P1115" s="131">
        <f t="shared" si="350"/>
        <v>10</v>
      </c>
    </row>
    <row r="1116" spans="1:17" hidden="1" outlineLevel="1" x14ac:dyDescent="0.25">
      <c r="A1116" s="46"/>
      <c r="B1116" s="129" t="s">
        <v>596</v>
      </c>
      <c r="C1116" s="129" t="s">
        <v>260</v>
      </c>
      <c r="D1116" s="129" t="s">
        <v>57</v>
      </c>
      <c r="E1116" s="129" t="s">
        <v>18</v>
      </c>
      <c r="F1116" s="129" t="s">
        <v>261</v>
      </c>
      <c r="G1116" s="130" t="s">
        <v>198</v>
      </c>
      <c r="H1116" s="131">
        <v>81.22</v>
      </c>
      <c r="I1116" s="131">
        <v>52.47</v>
      </c>
      <c r="J1116" s="131">
        <v>100</v>
      </c>
      <c r="K1116" s="131">
        <v>100</v>
      </c>
      <c r="L1116" s="131">
        <f t="shared" si="349"/>
        <v>73.98</v>
      </c>
      <c r="M1116" s="131">
        <v>61.65</v>
      </c>
      <c r="N1116" s="131">
        <v>100</v>
      </c>
      <c r="O1116" s="131">
        <f t="shared" si="320"/>
        <v>100</v>
      </c>
      <c r="P1116" s="131">
        <f t="shared" si="321"/>
        <v>100</v>
      </c>
      <c r="Q1116" s="37"/>
    </row>
    <row r="1117" spans="1:17" hidden="1" outlineLevel="1" x14ac:dyDescent="0.25">
      <c r="A1117" s="46"/>
      <c r="B1117" s="129" t="s">
        <v>596</v>
      </c>
      <c r="C1117" s="129" t="s">
        <v>260</v>
      </c>
      <c r="D1117" s="129" t="s">
        <v>57</v>
      </c>
      <c r="E1117" s="129" t="s">
        <v>18</v>
      </c>
      <c r="F1117" s="129" t="s">
        <v>261</v>
      </c>
      <c r="G1117" s="130" t="s">
        <v>199</v>
      </c>
      <c r="H1117" s="131">
        <v>57.33</v>
      </c>
      <c r="I1117" s="131">
        <v>90.76</v>
      </c>
      <c r="J1117" s="131">
        <v>60</v>
      </c>
      <c r="K1117" s="131">
        <v>60</v>
      </c>
      <c r="L1117" s="131">
        <f t="shared" si="349"/>
        <v>49.44</v>
      </c>
      <c r="M1117" s="131">
        <v>41.2</v>
      </c>
      <c r="N1117" s="131">
        <v>60</v>
      </c>
      <c r="O1117" s="131">
        <f t="shared" si="320"/>
        <v>60</v>
      </c>
      <c r="P1117" s="131">
        <f t="shared" si="321"/>
        <v>60</v>
      </c>
      <c r="Q1117" s="37"/>
    </row>
    <row r="1118" spans="1:17" hidden="1" outlineLevel="1" x14ac:dyDescent="0.25">
      <c r="A1118" s="46"/>
      <c r="B1118" s="129" t="s">
        <v>596</v>
      </c>
      <c r="C1118" s="129" t="s">
        <v>260</v>
      </c>
      <c r="D1118" s="129" t="s">
        <v>66</v>
      </c>
      <c r="E1118" s="129" t="s">
        <v>18</v>
      </c>
      <c r="F1118" s="129" t="s">
        <v>261</v>
      </c>
      <c r="G1118" s="130" t="s">
        <v>67</v>
      </c>
      <c r="H1118" s="131">
        <v>73.650000000000006</v>
      </c>
      <c r="I1118" s="131">
        <v>14.27</v>
      </c>
      <c r="J1118" s="131">
        <v>70</v>
      </c>
      <c r="K1118" s="131">
        <v>70</v>
      </c>
      <c r="L1118" s="131">
        <f t="shared" si="349"/>
        <v>14.352000000000002</v>
      </c>
      <c r="M1118" s="131">
        <v>11.96</v>
      </c>
      <c r="N1118" s="131">
        <v>70</v>
      </c>
      <c r="O1118" s="131">
        <f t="shared" si="320"/>
        <v>70</v>
      </c>
      <c r="P1118" s="131">
        <f t="shared" si="321"/>
        <v>70</v>
      </c>
    </row>
    <row r="1119" spans="1:17" hidden="1" outlineLevel="1" x14ac:dyDescent="0.25">
      <c r="A1119" s="46"/>
      <c r="B1119" s="129" t="s">
        <v>596</v>
      </c>
      <c r="C1119" s="129" t="s">
        <v>260</v>
      </c>
      <c r="D1119" s="129" t="s">
        <v>70</v>
      </c>
      <c r="E1119" s="129" t="s">
        <v>18</v>
      </c>
      <c r="F1119" s="129" t="s">
        <v>261</v>
      </c>
      <c r="G1119" s="130" t="s">
        <v>72</v>
      </c>
      <c r="H1119" s="131">
        <v>3.9</v>
      </c>
      <c r="I1119" s="131">
        <v>0</v>
      </c>
      <c r="J1119" s="131">
        <v>10</v>
      </c>
      <c r="K1119" s="131">
        <v>10</v>
      </c>
      <c r="L1119" s="131">
        <f t="shared" si="349"/>
        <v>0</v>
      </c>
      <c r="M1119" s="131">
        <v>0</v>
      </c>
      <c r="N1119" s="131">
        <v>10</v>
      </c>
      <c r="O1119" s="131">
        <f t="shared" si="320"/>
        <v>10</v>
      </c>
      <c r="P1119" s="131">
        <f t="shared" si="321"/>
        <v>10</v>
      </c>
    </row>
    <row r="1120" spans="1:17" ht="23.25" hidden="1" outlineLevel="1" x14ac:dyDescent="0.25">
      <c r="A1120" s="46"/>
      <c r="B1120" s="129" t="s">
        <v>596</v>
      </c>
      <c r="C1120" s="129" t="s">
        <v>260</v>
      </c>
      <c r="D1120" s="129" t="s">
        <v>75</v>
      </c>
      <c r="E1120" s="129" t="s">
        <v>18</v>
      </c>
      <c r="F1120" s="129" t="s">
        <v>261</v>
      </c>
      <c r="G1120" s="130" t="s">
        <v>263</v>
      </c>
      <c r="H1120" s="131">
        <v>60.61</v>
      </c>
      <c r="I1120" s="131">
        <v>59.02</v>
      </c>
      <c r="J1120" s="131">
        <v>70</v>
      </c>
      <c r="K1120" s="131">
        <v>70</v>
      </c>
      <c r="L1120" s="131">
        <f t="shared" si="349"/>
        <v>69.972000000000008</v>
      </c>
      <c r="M1120" s="131">
        <v>58.31</v>
      </c>
      <c r="N1120" s="131">
        <v>70</v>
      </c>
      <c r="O1120" s="131">
        <f t="shared" si="320"/>
        <v>70</v>
      </c>
      <c r="P1120" s="131">
        <f t="shared" si="321"/>
        <v>70</v>
      </c>
    </row>
    <row r="1121" spans="1:18" hidden="1" outlineLevel="1" x14ac:dyDescent="0.25">
      <c r="A1121" s="66"/>
      <c r="B1121" s="129" t="s">
        <v>596</v>
      </c>
      <c r="C1121" s="129" t="s">
        <v>260</v>
      </c>
      <c r="D1121" s="129" t="s">
        <v>538</v>
      </c>
      <c r="E1121" s="129"/>
      <c r="F1121" s="129"/>
      <c r="G1121" s="132" t="s">
        <v>198</v>
      </c>
      <c r="H1121" s="131"/>
      <c r="I1121" s="131">
        <f t="shared" ref="I1121:P1121" si="351">SUM(I1116:I1120)</f>
        <v>216.52000000000004</v>
      </c>
      <c r="J1121" s="131">
        <f t="shared" si="351"/>
        <v>310</v>
      </c>
      <c r="K1121" s="131">
        <f t="shared" si="351"/>
        <v>310</v>
      </c>
      <c r="L1121" s="131">
        <f t="shared" si="351"/>
        <v>207.744</v>
      </c>
      <c r="M1121" s="131">
        <f t="shared" si="351"/>
        <v>173.12</v>
      </c>
      <c r="N1121" s="131">
        <f t="shared" si="351"/>
        <v>310</v>
      </c>
      <c r="O1121" s="131">
        <f t="shared" si="351"/>
        <v>310</v>
      </c>
      <c r="P1121" s="131">
        <f t="shared" si="351"/>
        <v>310</v>
      </c>
    </row>
    <row r="1122" spans="1:18" hidden="1" outlineLevel="1" x14ac:dyDescent="0.25">
      <c r="A1122" s="46"/>
      <c r="B1122" s="129" t="s">
        <v>596</v>
      </c>
      <c r="C1122" s="129" t="s">
        <v>260</v>
      </c>
      <c r="D1122" s="129" t="s">
        <v>89</v>
      </c>
      <c r="E1122" s="129" t="s">
        <v>18</v>
      </c>
      <c r="F1122" s="129" t="s">
        <v>261</v>
      </c>
      <c r="G1122" s="130" t="s">
        <v>201</v>
      </c>
      <c r="H1122" s="131">
        <v>25.58</v>
      </c>
      <c r="I1122" s="131">
        <v>15.57</v>
      </c>
      <c r="J1122" s="131">
        <v>25</v>
      </c>
      <c r="K1122" s="131">
        <v>37</v>
      </c>
      <c r="L1122" s="131">
        <f t="shared" si="349"/>
        <v>42.012</v>
      </c>
      <c r="M1122" s="131">
        <v>35.01</v>
      </c>
      <c r="N1122" s="131">
        <v>50</v>
      </c>
      <c r="O1122" s="131">
        <f t="shared" si="320"/>
        <v>50</v>
      </c>
      <c r="P1122" s="131">
        <f t="shared" si="321"/>
        <v>50</v>
      </c>
    </row>
    <row r="1123" spans="1:18" ht="23.25" hidden="1" outlineLevel="1" x14ac:dyDescent="0.25">
      <c r="A1123" s="46"/>
      <c r="B1123" s="129" t="s">
        <v>596</v>
      </c>
      <c r="C1123" s="129" t="s">
        <v>260</v>
      </c>
      <c r="D1123" s="129" t="s">
        <v>104</v>
      </c>
      <c r="E1123" s="129" t="s">
        <v>18</v>
      </c>
      <c r="F1123" s="129" t="s">
        <v>261</v>
      </c>
      <c r="G1123" s="130" t="s">
        <v>105</v>
      </c>
      <c r="H1123" s="131">
        <v>20.83</v>
      </c>
      <c r="I1123" s="131">
        <v>50</v>
      </c>
      <c r="J1123" s="131">
        <v>50</v>
      </c>
      <c r="K1123" s="131">
        <v>50</v>
      </c>
      <c r="L1123" s="131">
        <f t="shared" si="349"/>
        <v>23.664000000000001</v>
      </c>
      <c r="M1123" s="131">
        <v>19.72</v>
      </c>
      <c r="N1123" s="131">
        <v>50</v>
      </c>
      <c r="O1123" s="131">
        <f t="shared" si="320"/>
        <v>50</v>
      </c>
      <c r="P1123" s="131">
        <f t="shared" si="321"/>
        <v>50</v>
      </c>
    </row>
    <row r="1124" spans="1:18" hidden="1" outlineLevel="1" x14ac:dyDescent="0.25">
      <c r="A1124" s="46"/>
      <c r="B1124" s="129" t="s">
        <v>596</v>
      </c>
      <c r="C1124" s="129" t="s">
        <v>260</v>
      </c>
      <c r="D1124" s="129" t="s">
        <v>106</v>
      </c>
      <c r="E1124" s="129" t="s">
        <v>18</v>
      </c>
      <c r="F1124" s="129" t="s">
        <v>261</v>
      </c>
      <c r="G1124" s="130" t="s">
        <v>107</v>
      </c>
      <c r="H1124" s="131">
        <v>27.01</v>
      </c>
      <c r="I1124" s="131">
        <v>16.3</v>
      </c>
      <c r="J1124" s="131">
        <v>27</v>
      </c>
      <c r="K1124" s="131">
        <v>15</v>
      </c>
      <c r="L1124" s="131">
        <f t="shared" si="349"/>
        <v>12.852000000000002</v>
      </c>
      <c r="M1124" s="131">
        <v>10.71</v>
      </c>
      <c r="N1124" s="131">
        <v>100</v>
      </c>
      <c r="O1124" s="131">
        <f t="shared" si="320"/>
        <v>100</v>
      </c>
      <c r="P1124" s="131">
        <f t="shared" si="321"/>
        <v>100</v>
      </c>
    </row>
    <row r="1125" spans="1:18" hidden="1" outlineLevel="1" x14ac:dyDescent="0.25">
      <c r="A1125" s="66"/>
      <c r="B1125" s="129" t="s">
        <v>596</v>
      </c>
      <c r="C1125" s="129" t="s">
        <v>260</v>
      </c>
      <c r="D1125" s="129" t="s">
        <v>526</v>
      </c>
      <c r="E1125" s="129"/>
      <c r="F1125" s="129"/>
      <c r="G1125" s="132" t="s">
        <v>527</v>
      </c>
      <c r="H1125" s="131"/>
      <c r="I1125" s="131">
        <f t="shared" ref="I1125:P1125" si="352">SUM(I1122:I1124)</f>
        <v>81.86999999999999</v>
      </c>
      <c r="J1125" s="131">
        <f t="shared" si="352"/>
        <v>102</v>
      </c>
      <c r="K1125" s="131">
        <f t="shared" si="352"/>
        <v>102</v>
      </c>
      <c r="L1125" s="131">
        <f t="shared" si="352"/>
        <v>78.528000000000006</v>
      </c>
      <c r="M1125" s="131">
        <f t="shared" si="352"/>
        <v>65.44</v>
      </c>
      <c r="N1125" s="131">
        <f t="shared" si="352"/>
        <v>200</v>
      </c>
      <c r="O1125" s="131">
        <f t="shared" si="352"/>
        <v>200</v>
      </c>
      <c r="P1125" s="131">
        <f t="shared" si="352"/>
        <v>200</v>
      </c>
    </row>
    <row r="1126" spans="1:18" ht="34.5" hidden="1" outlineLevel="1" x14ac:dyDescent="0.25">
      <c r="A1126" s="46"/>
      <c r="B1126" s="129" t="s">
        <v>596</v>
      </c>
      <c r="C1126" s="129" t="s">
        <v>260</v>
      </c>
      <c r="D1126" s="129" t="s">
        <v>129</v>
      </c>
      <c r="E1126" s="129" t="s">
        <v>18</v>
      </c>
      <c r="F1126" s="129" t="s">
        <v>261</v>
      </c>
      <c r="G1126" s="130" t="s">
        <v>131</v>
      </c>
      <c r="H1126" s="131">
        <v>20</v>
      </c>
      <c r="I1126" s="131">
        <v>45</v>
      </c>
      <c r="J1126" s="131">
        <v>26</v>
      </c>
      <c r="K1126" s="131">
        <v>26</v>
      </c>
      <c r="L1126" s="131">
        <f t="shared" si="349"/>
        <v>24.816000000000003</v>
      </c>
      <c r="M1126" s="131">
        <v>20.68</v>
      </c>
      <c r="N1126" s="131">
        <v>30</v>
      </c>
      <c r="O1126" s="131">
        <f t="shared" si="320"/>
        <v>30</v>
      </c>
      <c r="P1126" s="131">
        <f t="shared" si="321"/>
        <v>30</v>
      </c>
    </row>
    <row r="1127" spans="1:18" hidden="1" outlineLevel="1" x14ac:dyDescent="0.25">
      <c r="A1127" s="46"/>
      <c r="B1127" s="129" t="s">
        <v>596</v>
      </c>
      <c r="C1127" s="129" t="s">
        <v>260</v>
      </c>
      <c r="D1127" s="129" t="s">
        <v>136</v>
      </c>
      <c r="E1127" s="129" t="s">
        <v>18</v>
      </c>
      <c r="F1127" s="129" t="s">
        <v>261</v>
      </c>
      <c r="G1127" s="130" t="s">
        <v>137</v>
      </c>
      <c r="H1127" s="131">
        <v>68.8</v>
      </c>
      <c r="I1127" s="131">
        <v>0</v>
      </c>
      <c r="J1127" s="131">
        <v>0</v>
      </c>
      <c r="K1127" s="131">
        <v>0</v>
      </c>
      <c r="L1127" s="131">
        <f t="shared" si="349"/>
        <v>0</v>
      </c>
      <c r="M1127" s="131">
        <v>0</v>
      </c>
      <c r="N1127" s="131">
        <v>0</v>
      </c>
      <c r="O1127" s="131">
        <f t="shared" si="320"/>
        <v>0</v>
      </c>
      <c r="P1127" s="131">
        <f t="shared" si="321"/>
        <v>0</v>
      </c>
    </row>
    <row r="1128" spans="1:18" hidden="1" outlineLevel="1" x14ac:dyDescent="0.25">
      <c r="A1128" s="46"/>
      <c r="B1128" s="129" t="s">
        <v>596</v>
      </c>
      <c r="C1128" s="129" t="s">
        <v>260</v>
      </c>
      <c r="D1128" s="129" t="s">
        <v>143</v>
      </c>
      <c r="E1128" s="129" t="s">
        <v>18</v>
      </c>
      <c r="F1128" s="129" t="s">
        <v>261</v>
      </c>
      <c r="G1128" s="130" t="s">
        <v>146</v>
      </c>
      <c r="H1128" s="131">
        <v>45</v>
      </c>
      <c r="I1128" s="131">
        <v>48.66</v>
      </c>
      <c r="J1128" s="131">
        <v>60</v>
      </c>
      <c r="K1128" s="131">
        <v>60</v>
      </c>
      <c r="L1128" s="131">
        <f t="shared" si="349"/>
        <v>12.72</v>
      </c>
      <c r="M1128" s="131">
        <v>10.6</v>
      </c>
      <c r="N1128" s="131">
        <v>50</v>
      </c>
      <c r="O1128" s="131">
        <f t="shared" si="320"/>
        <v>50</v>
      </c>
      <c r="P1128" s="131">
        <f t="shared" si="321"/>
        <v>50</v>
      </c>
    </row>
    <row r="1129" spans="1:18" hidden="1" outlineLevel="1" x14ac:dyDescent="0.25">
      <c r="A1129" s="46"/>
      <c r="B1129" s="129" t="s">
        <v>596</v>
      </c>
      <c r="C1129" s="129" t="s">
        <v>260</v>
      </c>
      <c r="D1129" s="129" t="s">
        <v>152</v>
      </c>
      <c r="E1129" s="129" t="s">
        <v>18</v>
      </c>
      <c r="F1129" s="129" t="s">
        <v>261</v>
      </c>
      <c r="G1129" s="130" t="s">
        <v>153</v>
      </c>
      <c r="H1129" s="131">
        <v>362.84</v>
      </c>
      <c r="I1129" s="131">
        <f>193.25+261</f>
        <v>454.25</v>
      </c>
      <c r="J1129" s="131">
        <v>477</v>
      </c>
      <c r="K1129" s="131">
        <v>477</v>
      </c>
      <c r="L1129" s="131">
        <f>M1129+30*2.55</f>
        <v>413.72</v>
      </c>
      <c r="M1129" s="131">
        <v>337.22</v>
      </c>
      <c r="N1129" s="131">
        <v>561</v>
      </c>
      <c r="O1129" s="131">
        <f t="shared" si="320"/>
        <v>561</v>
      </c>
      <c r="P1129" s="131">
        <f t="shared" si="321"/>
        <v>561</v>
      </c>
    </row>
    <row r="1130" spans="1:18" ht="23.25" hidden="1" outlineLevel="1" x14ac:dyDescent="0.25">
      <c r="A1130" s="46"/>
      <c r="B1130" s="129" t="s">
        <v>596</v>
      </c>
      <c r="C1130" s="129" t="s">
        <v>260</v>
      </c>
      <c r="D1130" s="129" t="s">
        <v>156</v>
      </c>
      <c r="E1130" s="129" t="s">
        <v>18</v>
      </c>
      <c r="F1130" s="129" t="s">
        <v>261</v>
      </c>
      <c r="G1130" s="130" t="s">
        <v>157</v>
      </c>
      <c r="H1130" s="131">
        <v>65.959999999999994</v>
      </c>
      <c r="I1130" s="131">
        <v>80.52</v>
      </c>
      <c r="J1130" s="131">
        <v>114</v>
      </c>
      <c r="K1130" s="131">
        <v>114</v>
      </c>
      <c r="L1130" s="131">
        <v>110.77</v>
      </c>
      <c r="M1130" s="131">
        <v>88.77</v>
      </c>
      <c r="N1130" s="131">
        <v>116</v>
      </c>
      <c r="O1130" s="131">
        <f t="shared" si="320"/>
        <v>116</v>
      </c>
      <c r="P1130" s="131">
        <f t="shared" si="321"/>
        <v>116</v>
      </c>
    </row>
    <row r="1131" spans="1:18" hidden="1" outlineLevel="1" x14ac:dyDescent="0.25">
      <c r="A1131" s="66"/>
      <c r="B1131" s="129" t="s">
        <v>596</v>
      </c>
      <c r="C1131" s="129" t="s">
        <v>260</v>
      </c>
      <c r="D1131" s="129" t="s">
        <v>535</v>
      </c>
      <c r="E1131" s="129"/>
      <c r="F1131" s="129"/>
      <c r="G1131" s="132" t="s">
        <v>536</v>
      </c>
      <c r="H1131" s="131"/>
      <c r="I1131" s="131">
        <f t="shared" ref="I1131:P1131" si="353">SUM(I1126:I1130)</f>
        <v>628.42999999999995</v>
      </c>
      <c r="J1131" s="131">
        <f t="shared" si="353"/>
        <v>677</v>
      </c>
      <c r="K1131" s="131">
        <f t="shared" si="353"/>
        <v>677</v>
      </c>
      <c r="L1131" s="131">
        <f t="shared" si="353"/>
        <v>562.02600000000007</v>
      </c>
      <c r="M1131" s="131">
        <f t="shared" si="353"/>
        <v>457.27</v>
      </c>
      <c r="N1131" s="131">
        <f t="shared" si="353"/>
        <v>757</v>
      </c>
      <c r="O1131" s="131">
        <f t="shared" si="353"/>
        <v>757</v>
      </c>
      <c r="P1131" s="131">
        <f t="shared" si="353"/>
        <v>757</v>
      </c>
    </row>
    <row r="1132" spans="1:18" hidden="1" outlineLevel="1" x14ac:dyDescent="0.25">
      <c r="A1132" s="64"/>
      <c r="B1132" s="129" t="s">
        <v>596</v>
      </c>
      <c r="C1132" s="129"/>
      <c r="D1132" s="129"/>
      <c r="E1132" s="129"/>
      <c r="F1132" s="129"/>
      <c r="G1132" s="130" t="s">
        <v>828</v>
      </c>
      <c r="H1132" s="131">
        <v>15627.08</v>
      </c>
      <c r="I1132" s="131">
        <f t="shared" ref="I1132:P1132" si="354">I1103+I1113+I1115+I1121+I1125+I1131</f>
        <v>11249.95</v>
      </c>
      <c r="J1132" s="131">
        <f t="shared" si="354"/>
        <v>12953</v>
      </c>
      <c r="K1132" s="131">
        <f t="shared" si="354"/>
        <v>12953</v>
      </c>
      <c r="L1132" s="131">
        <f t="shared" si="354"/>
        <v>15453.088000000002</v>
      </c>
      <c r="M1132" s="131">
        <f t="shared" si="354"/>
        <v>12331.720000000001</v>
      </c>
      <c r="N1132" s="131">
        <f t="shared" si="354"/>
        <v>17197</v>
      </c>
      <c r="O1132" s="131">
        <f t="shared" si="354"/>
        <v>17197</v>
      </c>
      <c r="P1132" s="131">
        <f t="shared" si="354"/>
        <v>17197</v>
      </c>
    </row>
    <row r="1133" spans="1:18" collapsed="1" x14ac:dyDescent="0.25">
      <c r="A1133" s="64"/>
      <c r="B1133" s="129" t="s">
        <v>275</v>
      </c>
      <c r="C1133" s="129"/>
      <c r="D1133" s="129"/>
      <c r="E1133" s="129"/>
      <c r="F1133" s="129"/>
      <c r="G1133" s="130" t="s">
        <v>829</v>
      </c>
      <c r="H1133" s="131">
        <f>H1173+H1188+H1226+H1296+H1377+H1393</f>
        <v>763160.23</v>
      </c>
      <c r="I1133" s="131">
        <f t="shared" ref="I1133:P1133" si="355">I1173+I1188+I1226+I1296+I1377+I1393</f>
        <v>857782.17999999982</v>
      </c>
      <c r="J1133" s="131">
        <f t="shared" si="355"/>
        <v>1013961</v>
      </c>
      <c r="K1133" s="131">
        <f t="shared" si="355"/>
        <v>604499</v>
      </c>
      <c r="L1133" s="131">
        <f t="shared" si="355"/>
        <v>878765.77549999999</v>
      </c>
      <c r="M1133" s="131">
        <f t="shared" si="355"/>
        <v>298319.87</v>
      </c>
      <c r="N1133" s="131">
        <f t="shared" si="355"/>
        <v>874357</v>
      </c>
      <c r="O1133" s="131">
        <f t="shared" si="355"/>
        <v>905969</v>
      </c>
      <c r="P1133" s="131">
        <f t="shared" si="355"/>
        <v>925969</v>
      </c>
    </row>
    <row r="1134" spans="1:18" ht="34.5" hidden="1" outlineLevel="1" x14ac:dyDescent="0.25">
      <c r="A1134" s="66" t="s">
        <v>11</v>
      </c>
      <c r="B1134" s="129" t="s">
        <v>597</v>
      </c>
      <c r="C1134" s="129" t="s">
        <v>541</v>
      </c>
      <c r="D1134" s="129" t="s">
        <v>647</v>
      </c>
      <c r="E1134" s="129" t="s">
        <v>15</v>
      </c>
      <c r="F1134" s="129" t="s">
        <v>11</v>
      </c>
      <c r="G1134" s="130" t="s">
        <v>451</v>
      </c>
      <c r="H1134" s="131">
        <v>473.4</v>
      </c>
      <c r="I1134" s="131">
        <v>608.16999999999996</v>
      </c>
      <c r="J1134" s="131">
        <v>0</v>
      </c>
      <c r="K1134" s="131">
        <v>0</v>
      </c>
      <c r="L1134" s="131">
        <v>591.19000000000005</v>
      </c>
      <c r="M1134" s="131">
        <v>591.19000000000005</v>
      </c>
      <c r="N1134" s="131">
        <v>0</v>
      </c>
      <c r="O1134" s="131">
        <f t="shared" si="320"/>
        <v>0</v>
      </c>
      <c r="P1134" s="131">
        <f t="shared" si="321"/>
        <v>0</v>
      </c>
      <c r="R1134" s="106"/>
    </row>
    <row r="1135" spans="1:18" hidden="1" outlineLevel="1" x14ac:dyDescent="0.25">
      <c r="A1135" s="83"/>
      <c r="B1135" s="146" t="s">
        <v>597</v>
      </c>
      <c r="C1135" s="129" t="s">
        <v>541</v>
      </c>
      <c r="D1135" s="145">
        <v>610</v>
      </c>
      <c r="E1135" s="146"/>
      <c r="F1135" s="146"/>
      <c r="G1135" s="148" t="s">
        <v>528</v>
      </c>
      <c r="H1135" s="147">
        <v>159089.32999999999</v>
      </c>
      <c r="I1135" s="147">
        <v>193455.05</v>
      </c>
      <c r="J1135" s="147">
        <v>225000</v>
      </c>
      <c r="K1135" s="147"/>
      <c r="L1135" s="147">
        <v>218550</v>
      </c>
      <c r="M1135" s="147"/>
      <c r="N1135" s="147">
        <v>239000</v>
      </c>
      <c r="O1135" s="147">
        <v>259000</v>
      </c>
      <c r="P1135" s="147">
        <v>271000</v>
      </c>
    </row>
    <row r="1136" spans="1:18" ht="23.25" hidden="1" outlineLevel="1" x14ac:dyDescent="0.25">
      <c r="A1136" s="83"/>
      <c r="B1136" s="146" t="s">
        <v>597</v>
      </c>
      <c r="C1136" s="129" t="s">
        <v>541</v>
      </c>
      <c r="D1136" s="145">
        <v>620</v>
      </c>
      <c r="E1136" s="146"/>
      <c r="F1136" s="146"/>
      <c r="G1136" s="148" t="s">
        <v>684</v>
      </c>
      <c r="H1136" s="147">
        <v>53692</v>
      </c>
      <c r="I1136" s="147">
        <v>66977.66</v>
      </c>
      <c r="J1136" s="147">
        <v>74652</v>
      </c>
      <c r="K1136" s="147"/>
      <c r="L1136" s="147">
        <v>73622</v>
      </c>
      <c r="M1136" s="147"/>
      <c r="N1136" s="147">
        <v>82148</v>
      </c>
      <c r="O1136" s="147">
        <v>89610</v>
      </c>
      <c r="P1136" s="147">
        <v>94010</v>
      </c>
    </row>
    <row r="1137" spans="1:18" ht="23.25" hidden="1" outlineLevel="1" x14ac:dyDescent="0.25">
      <c r="A1137" s="83"/>
      <c r="B1137" s="146" t="s">
        <v>597</v>
      </c>
      <c r="C1137" s="129" t="s">
        <v>541</v>
      </c>
      <c r="D1137" s="145">
        <v>632</v>
      </c>
      <c r="E1137" s="146"/>
      <c r="F1137" s="146"/>
      <c r="G1137" s="148" t="s">
        <v>619</v>
      </c>
      <c r="H1137" s="147">
        <v>29510</v>
      </c>
      <c r="I1137" s="147">
        <v>31603.06</v>
      </c>
      <c r="J1137" s="147">
        <v>30810</v>
      </c>
      <c r="K1137" s="147"/>
      <c r="L1137" s="147">
        <v>31452</v>
      </c>
      <c r="M1137" s="147"/>
      <c r="N1137" s="147">
        <v>32320</v>
      </c>
      <c r="O1137" s="147">
        <v>33320</v>
      </c>
      <c r="P1137" s="147">
        <v>33320</v>
      </c>
    </row>
    <row r="1138" spans="1:18" hidden="1" outlineLevel="1" x14ac:dyDescent="0.25">
      <c r="A1138" s="83"/>
      <c r="B1138" s="146" t="s">
        <v>597</v>
      </c>
      <c r="C1138" s="129" t="s">
        <v>541</v>
      </c>
      <c r="D1138" s="145">
        <v>633</v>
      </c>
      <c r="E1138" s="146"/>
      <c r="F1138" s="146"/>
      <c r="G1138" s="148" t="s">
        <v>685</v>
      </c>
      <c r="H1138" s="147">
        <v>65155</v>
      </c>
      <c r="I1138" s="147">
        <v>67143.87</v>
      </c>
      <c r="J1138" s="147">
        <v>65300</v>
      </c>
      <c r="K1138" s="147"/>
      <c r="L1138" s="147">
        <v>73350</v>
      </c>
      <c r="M1138" s="147"/>
      <c r="N1138" s="147">
        <v>68300</v>
      </c>
      <c r="O1138" s="147">
        <v>70300</v>
      </c>
      <c r="P1138" s="147">
        <v>70300</v>
      </c>
    </row>
    <row r="1139" spans="1:18" hidden="1" outlineLevel="1" x14ac:dyDescent="0.25">
      <c r="A1139" s="83"/>
      <c r="B1139" s="146" t="s">
        <v>597</v>
      </c>
      <c r="C1139" s="129" t="s">
        <v>541</v>
      </c>
      <c r="D1139" s="145">
        <v>634</v>
      </c>
      <c r="E1139" s="146"/>
      <c r="F1139" s="146"/>
      <c r="G1139" s="148" t="s">
        <v>701</v>
      </c>
      <c r="H1139" s="147">
        <v>0</v>
      </c>
      <c r="I1139" s="147">
        <v>1011.75</v>
      </c>
      <c r="J1139" s="147"/>
      <c r="K1139" s="147"/>
      <c r="L1139" s="147"/>
      <c r="M1139" s="147"/>
      <c r="N1139" s="147"/>
      <c r="O1139" s="147"/>
      <c r="P1139" s="147"/>
    </row>
    <row r="1140" spans="1:18" ht="23.25" hidden="1" outlineLevel="1" x14ac:dyDescent="0.25">
      <c r="A1140" s="83"/>
      <c r="B1140" s="146" t="s">
        <v>597</v>
      </c>
      <c r="C1140" s="129" t="s">
        <v>541</v>
      </c>
      <c r="D1140" s="145">
        <v>635</v>
      </c>
      <c r="E1140" s="146"/>
      <c r="F1140" s="146"/>
      <c r="G1140" s="148" t="s">
        <v>620</v>
      </c>
      <c r="H1140" s="147">
        <v>679</v>
      </c>
      <c r="I1140" s="147">
        <v>3242.56</v>
      </c>
      <c r="J1140" s="147">
        <v>3300</v>
      </c>
      <c r="K1140" s="147"/>
      <c r="L1140" s="147">
        <v>2750</v>
      </c>
      <c r="M1140" s="147"/>
      <c r="N1140" s="147">
        <v>2100</v>
      </c>
      <c r="O1140" s="147">
        <v>2100</v>
      </c>
      <c r="P1140" s="147">
        <v>2100</v>
      </c>
    </row>
    <row r="1141" spans="1:18" hidden="1" outlineLevel="1" x14ac:dyDescent="0.25">
      <c r="A1141" s="83"/>
      <c r="B1141" s="146" t="s">
        <v>597</v>
      </c>
      <c r="C1141" s="129" t="s">
        <v>541</v>
      </c>
      <c r="D1141" s="145">
        <v>637</v>
      </c>
      <c r="E1141" s="146"/>
      <c r="F1141" s="146"/>
      <c r="G1141" s="148" t="s">
        <v>536</v>
      </c>
      <c r="H1141" s="147">
        <v>12424</v>
      </c>
      <c r="I1141" s="147">
        <v>13561.92</v>
      </c>
      <c r="J1141" s="147">
        <v>11500</v>
      </c>
      <c r="K1141" s="147"/>
      <c r="L1141" s="147">
        <v>10838</v>
      </c>
      <c r="M1141" s="147"/>
      <c r="N1141" s="147">
        <v>11390</v>
      </c>
      <c r="O1141" s="147">
        <v>12540</v>
      </c>
      <c r="P1141" s="147">
        <v>16140</v>
      </c>
    </row>
    <row r="1142" spans="1:18" hidden="1" outlineLevel="1" x14ac:dyDescent="0.25">
      <c r="A1142" s="83"/>
      <c r="B1142" s="146" t="s">
        <v>597</v>
      </c>
      <c r="C1142" s="129" t="s">
        <v>541</v>
      </c>
      <c r="D1142" s="145">
        <v>642</v>
      </c>
      <c r="E1142" s="146"/>
      <c r="F1142" s="146"/>
      <c r="G1142" s="148" t="s">
        <v>697</v>
      </c>
      <c r="H1142" s="147">
        <v>601</v>
      </c>
      <c r="I1142" s="147">
        <v>251.41</v>
      </c>
      <c r="J1142" s="147">
        <v>400</v>
      </c>
      <c r="K1142" s="147"/>
      <c r="L1142" s="147">
        <v>400</v>
      </c>
      <c r="M1142" s="147"/>
      <c r="N1142" s="147">
        <v>400</v>
      </c>
      <c r="O1142" s="147">
        <v>400</v>
      </c>
      <c r="P1142" s="147">
        <v>400</v>
      </c>
    </row>
    <row r="1143" spans="1:18" ht="23.25" hidden="1" outlineLevel="1" x14ac:dyDescent="0.25">
      <c r="A1143" s="64"/>
      <c r="B1143" s="129" t="s">
        <v>597</v>
      </c>
      <c r="C1143" s="129"/>
      <c r="D1143" s="129"/>
      <c r="E1143" s="129"/>
      <c r="F1143" s="129"/>
      <c r="G1143" s="130" t="s">
        <v>830</v>
      </c>
      <c r="H1143" s="131">
        <f>SUM(H1134:H1142)</f>
        <v>321623.73</v>
      </c>
      <c r="I1143" s="131">
        <f t="shared" ref="I1143:P1143" si="356">SUM(I1134:I1142)</f>
        <v>377855.44999999995</v>
      </c>
      <c r="J1143" s="131">
        <f t="shared" si="356"/>
        <v>410962</v>
      </c>
      <c r="K1143" s="131">
        <f t="shared" si="356"/>
        <v>0</v>
      </c>
      <c r="L1143" s="131">
        <f t="shared" si="356"/>
        <v>411553.19</v>
      </c>
      <c r="M1143" s="131">
        <f t="shared" si="356"/>
        <v>591.19000000000005</v>
      </c>
      <c r="N1143" s="131">
        <f t="shared" si="356"/>
        <v>435658</v>
      </c>
      <c r="O1143" s="131">
        <f t="shared" si="356"/>
        <v>467270</v>
      </c>
      <c r="P1143" s="131">
        <f t="shared" si="356"/>
        <v>487270</v>
      </c>
      <c r="Q1143" s="62"/>
      <c r="R1143" s="69"/>
    </row>
    <row r="1144" spans="1:18" ht="34.5" hidden="1" outlineLevel="1" x14ac:dyDescent="0.25">
      <c r="A1144" s="6" t="s">
        <v>11</v>
      </c>
      <c r="B1144" s="129" t="s">
        <v>611</v>
      </c>
      <c r="C1144" s="129" t="s">
        <v>621</v>
      </c>
      <c r="D1144" s="129" t="s">
        <v>14</v>
      </c>
      <c r="E1144" s="129" t="s">
        <v>18</v>
      </c>
      <c r="F1144" s="129" t="s">
        <v>423</v>
      </c>
      <c r="G1144" s="130" t="s">
        <v>20</v>
      </c>
      <c r="H1144" s="131">
        <v>97294.74</v>
      </c>
      <c r="I1144" s="131">
        <v>124809.51</v>
      </c>
      <c r="J1144" s="131">
        <v>155561</v>
      </c>
      <c r="K1144" s="131">
        <v>155561</v>
      </c>
      <c r="L1144" s="131">
        <v>133345.78</v>
      </c>
      <c r="M1144" s="131">
        <v>106070.78</v>
      </c>
      <c r="N1144" s="131">
        <v>158000</v>
      </c>
      <c r="O1144" s="131">
        <f t="shared" ref="O1144:O1163" si="357">N1144</f>
        <v>158000</v>
      </c>
      <c r="P1144" s="131">
        <f t="shared" ref="P1144:P1163" si="358">N1144</f>
        <v>158000</v>
      </c>
    </row>
    <row r="1145" spans="1:18" hidden="1" outlineLevel="1" x14ac:dyDescent="0.25">
      <c r="A1145" s="6"/>
      <c r="B1145" s="129" t="s">
        <v>611</v>
      </c>
      <c r="C1145" s="129" t="s">
        <v>621</v>
      </c>
      <c r="D1145" s="129" t="s">
        <v>609</v>
      </c>
      <c r="E1145" s="129" t="s">
        <v>18</v>
      </c>
      <c r="F1145" s="129" t="s">
        <v>423</v>
      </c>
      <c r="G1145" s="130" t="s">
        <v>610</v>
      </c>
      <c r="H1145" s="131">
        <v>0</v>
      </c>
      <c r="I1145" s="131">
        <v>0</v>
      </c>
      <c r="J1145" s="131">
        <v>0</v>
      </c>
      <c r="K1145" s="131">
        <v>0</v>
      </c>
      <c r="L1145" s="131">
        <v>0</v>
      </c>
      <c r="M1145" s="131">
        <v>0</v>
      </c>
      <c r="N1145" s="131">
        <v>2125</v>
      </c>
      <c r="O1145" s="131">
        <f>N1145</f>
        <v>2125</v>
      </c>
      <c r="P1145" s="131">
        <f>N1145</f>
        <v>2125</v>
      </c>
    </row>
    <row r="1146" spans="1:18" hidden="1" outlineLevel="1" x14ac:dyDescent="0.25">
      <c r="A1146" s="83"/>
      <c r="B1146" s="146" t="s">
        <v>611</v>
      </c>
      <c r="C1146" s="129" t="s">
        <v>621</v>
      </c>
      <c r="D1146" s="145" t="s">
        <v>524</v>
      </c>
      <c r="E1146" s="146"/>
      <c r="F1146" s="146"/>
      <c r="G1146" s="148" t="s">
        <v>528</v>
      </c>
      <c r="H1146" s="147">
        <f>SUM(H1144:H1145)</f>
        <v>97294.74</v>
      </c>
      <c r="I1146" s="147">
        <f t="shared" ref="I1146:P1146" si="359">SUM(I1144:I1145)</f>
        <v>124809.51</v>
      </c>
      <c r="J1146" s="147">
        <f t="shared" si="359"/>
        <v>155561</v>
      </c>
      <c r="K1146" s="147">
        <f t="shared" si="359"/>
        <v>155561</v>
      </c>
      <c r="L1146" s="147">
        <f t="shared" si="359"/>
        <v>133345.78</v>
      </c>
      <c r="M1146" s="147">
        <f t="shared" si="359"/>
        <v>106070.78</v>
      </c>
      <c r="N1146" s="147">
        <f t="shared" si="359"/>
        <v>160125</v>
      </c>
      <c r="O1146" s="147">
        <f t="shared" si="359"/>
        <v>160125</v>
      </c>
      <c r="P1146" s="147">
        <f t="shared" si="359"/>
        <v>160125</v>
      </c>
    </row>
    <row r="1147" spans="1:18" ht="23.25" hidden="1" outlineLevel="1" x14ac:dyDescent="0.25">
      <c r="A1147" s="6" t="s">
        <v>11</v>
      </c>
      <c r="B1147" s="129" t="s">
        <v>611</v>
      </c>
      <c r="C1147" s="129" t="s">
        <v>621</v>
      </c>
      <c r="D1147" s="129" t="s">
        <v>23</v>
      </c>
      <c r="E1147" s="129" t="s">
        <v>18</v>
      </c>
      <c r="F1147" s="129" t="s">
        <v>423</v>
      </c>
      <c r="G1147" s="130" t="s">
        <v>24</v>
      </c>
      <c r="H1147" s="131">
        <v>5001.76</v>
      </c>
      <c r="I1147" s="131">
        <v>6850.03</v>
      </c>
      <c r="J1147" s="131">
        <v>8509</v>
      </c>
      <c r="K1147" s="131">
        <v>8509</v>
      </c>
      <c r="L1147" s="131">
        <v>8865.89</v>
      </c>
      <c r="M1147" s="131">
        <v>6138.39</v>
      </c>
      <c r="N1147" s="131">
        <v>10000</v>
      </c>
      <c r="O1147" s="131">
        <f t="shared" si="357"/>
        <v>10000</v>
      </c>
      <c r="P1147" s="131">
        <f t="shared" si="358"/>
        <v>10000</v>
      </c>
    </row>
    <row r="1148" spans="1:18" hidden="1" outlineLevel="1" x14ac:dyDescent="0.25">
      <c r="A1148" s="6" t="s">
        <v>11</v>
      </c>
      <c r="B1148" s="129" t="s">
        <v>611</v>
      </c>
      <c r="C1148" s="129" t="s">
        <v>621</v>
      </c>
      <c r="D1148" s="129" t="s">
        <v>27</v>
      </c>
      <c r="E1148" s="129" t="s">
        <v>18</v>
      </c>
      <c r="F1148" s="129" t="s">
        <v>423</v>
      </c>
      <c r="G1148" s="130" t="s">
        <v>206</v>
      </c>
      <c r="H1148" s="131">
        <v>2759.98</v>
      </c>
      <c r="I1148" s="131">
        <v>4592.84</v>
      </c>
      <c r="J1148" s="131">
        <v>5875</v>
      </c>
      <c r="K1148" s="131">
        <v>5875</v>
      </c>
      <c r="L1148" s="131">
        <v>3543.1</v>
      </c>
      <c r="M1148" s="131">
        <v>3543.1</v>
      </c>
      <c r="N1148" s="131">
        <v>6000</v>
      </c>
      <c r="O1148" s="131">
        <f t="shared" si="357"/>
        <v>6000</v>
      </c>
      <c r="P1148" s="131">
        <f t="shared" si="358"/>
        <v>6000</v>
      </c>
    </row>
    <row r="1149" spans="1:18" hidden="1" outlineLevel="1" x14ac:dyDescent="0.25">
      <c r="A1149" s="6" t="s">
        <v>11</v>
      </c>
      <c r="B1149" s="129" t="s">
        <v>611</v>
      </c>
      <c r="C1149" s="129" t="s">
        <v>621</v>
      </c>
      <c r="D1149" s="129" t="s">
        <v>27</v>
      </c>
      <c r="E1149" s="129" t="s">
        <v>18</v>
      </c>
      <c r="F1149" s="129" t="s">
        <v>423</v>
      </c>
      <c r="G1149" s="130" t="s">
        <v>29</v>
      </c>
      <c r="H1149" s="131">
        <v>213.64</v>
      </c>
      <c r="I1149" s="131">
        <v>45</v>
      </c>
      <c r="J1149" s="131">
        <v>1175</v>
      </c>
      <c r="K1149" s="131">
        <v>1175</v>
      </c>
      <c r="L1149" s="131">
        <v>0</v>
      </c>
      <c r="M1149" s="131">
        <v>0</v>
      </c>
      <c r="N1149" s="131">
        <v>0</v>
      </c>
      <c r="O1149" s="131">
        <f t="shared" si="357"/>
        <v>0</v>
      </c>
      <c r="P1149" s="131">
        <f t="shared" si="358"/>
        <v>0</v>
      </c>
    </row>
    <row r="1150" spans="1:18" ht="34.5" hidden="1" outlineLevel="1" x14ac:dyDescent="0.25">
      <c r="A1150" s="6" t="s">
        <v>11</v>
      </c>
      <c r="B1150" s="129" t="s">
        <v>611</v>
      </c>
      <c r="C1150" s="129" t="s">
        <v>621</v>
      </c>
      <c r="D1150" s="129" t="s">
        <v>53</v>
      </c>
      <c r="E1150" s="129" t="s">
        <v>18</v>
      </c>
      <c r="F1150" s="129" t="s">
        <v>423</v>
      </c>
      <c r="G1150" s="130" t="s">
        <v>54</v>
      </c>
      <c r="H1150" s="131">
        <v>0</v>
      </c>
      <c r="I1150" s="131">
        <v>0</v>
      </c>
      <c r="J1150" s="131">
        <v>0</v>
      </c>
      <c r="K1150" s="131">
        <v>89</v>
      </c>
      <c r="L1150" s="131">
        <v>100</v>
      </c>
      <c r="M1150" s="131">
        <v>80</v>
      </c>
      <c r="N1150" s="131">
        <v>120</v>
      </c>
      <c r="O1150" s="131">
        <f t="shared" si="357"/>
        <v>120</v>
      </c>
      <c r="P1150" s="131">
        <f t="shared" si="358"/>
        <v>120</v>
      </c>
    </row>
    <row r="1151" spans="1:18" ht="34.5" hidden="1" outlineLevel="1" x14ac:dyDescent="0.25">
      <c r="A1151" s="6" t="s">
        <v>11</v>
      </c>
      <c r="B1151" s="129" t="s">
        <v>611</v>
      </c>
      <c r="C1151" s="129" t="s">
        <v>621</v>
      </c>
      <c r="D1151" s="129" t="s">
        <v>30</v>
      </c>
      <c r="E1151" s="129" t="s">
        <v>18</v>
      </c>
      <c r="F1151" s="129" t="s">
        <v>423</v>
      </c>
      <c r="G1151" s="130" t="s">
        <v>31</v>
      </c>
      <c r="H1151" s="131">
        <v>1335.35</v>
      </c>
      <c r="I1151" s="131">
        <v>1700</v>
      </c>
      <c r="J1151" s="131">
        <v>2177</v>
      </c>
      <c r="K1151" s="131">
        <v>2177</v>
      </c>
      <c r="L1151" s="131">
        <v>1705.38</v>
      </c>
      <c r="M1151" s="131">
        <v>1323.53</v>
      </c>
      <c r="N1151" s="131">
        <v>2240</v>
      </c>
      <c r="O1151" s="131">
        <f t="shared" si="357"/>
        <v>2240</v>
      </c>
      <c r="P1151" s="131">
        <f t="shared" si="358"/>
        <v>2240</v>
      </c>
    </row>
    <row r="1152" spans="1:18" ht="34.5" hidden="1" outlineLevel="1" x14ac:dyDescent="0.25">
      <c r="A1152" s="6" t="s">
        <v>11</v>
      </c>
      <c r="B1152" s="129" t="s">
        <v>611</v>
      </c>
      <c r="C1152" s="129" t="s">
        <v>621</v>
      </c>
      <c r="D1152" s="129" t="s">
        <v>33</v>
      </c>
      <c r="E1152" s="129" t="s">
        <v>18</v>
      </c>
      <c r="F1152" s="129" t="s">
        <v>423</v>
      </c>
      <c r="G1152" s="130" t="s">
        <v>35</v>
      </c>
      <c r="H1152" s="131">
        <v>13357.18</v>
      </c>
      <c r="I1152" s="131">
        <v>17006.82</v>
      </c>
      <c r="J1152" s="131">
        <v>21778</v>
      </c>
      <c r="K1152" s="131">
        <v>21778</v>
      </c>
      <c r="L1152" s="131">
        <v>18440.8</v>
      </c>
      <c r="M1152" s="131">
        <v>14622.3</v>
      </c>
      <c r="N1152" s="131">
        <v>22400</v>
      </c>
      <c r="O1152" s="131">
        <f t="shared" si="357"/>
        <v>22400</v>
      </c>
      <c r="P1152" s="131">
        <f t="shared" si="358"/>
        <v>22400</v>
      </c>
    </row>
    <row r="1153" spans="1:16" ht="34.5" hidden="1" outlineLevel="1" x14ac:dyDescent="0.25">
      <c r="A1153" s="6" t="s">
        <v>11</v>
      </c>
      <c r="B1153" s="129" t="s">
        <v>611</v>
      </c>
      <c r="C1153" s="129" t="s">
        <v>621</v>
      </c>
      <c r="D1153" s="129" t="s">
        <v>37</v>
      </c>
      <c r="E1153" s="129" t="s">
        <v>18</v>
      </c>
      <c r="F1153" s="129" t="s">
        <v>423</v>
      </c>
      <c r="G1153" s="130" t="s">
        <v>39</v>
      </c>
      <c r="H1153" s="131">
        <v>762.86</v>
      </c>
      <c r="I1153" s="131">
        <v>980.41</v>
      </c>
      <c r="J1153" s="131">
        <v>1245</v>
      </c>
      <c r="K1153" s="131">
        <v>1245</v>
      </c>
      <c r="L1153" s="131">
        <v>1055.8699999999999</v>
      </c>
      <c r="M1153" s="131">
        <v>837.67</v>
      </c>
      <c r="N1153" s="131">
        <v>1280</v>
      </c>
      <c r="O1153" s="131">
        <f t="shared" si="357"/>
        <v>1280</v>
      </c>
      <c r="P1153" s="131">
        <f t="shared" si="358"/>
        <v>1280</v>
      </c>
    </row>
    <row r="1154" spans="1:16" ht="34.5" hidden="1" outlineLevel="1" x14ac:dyDescent="0.25">
      <c r="A1154" s="6" t="s">
        <v>11</v>
      </c>
      <c r="B1154" s="129" t="s">
        <v>611</v>
      </c>
      <c r="C1154" s="129" t="s">
        <v>621</v>
      </c>
      <c r="D1154" s="129" t="s">
        <v>41</v>
      </c>
      <c r="E1154" s="129" t="s">
        <v>18</v>
      </c>
      <c r="F1154" s="129" t="s">
        <v>423</v>
      </c>
      <c r="G1154" s="130" t="s">
        <v>43</v>
      </c>
      <c r="H1154" s="131">
        <v>2776.97</v>
      </c>
      <c r="I1154" s="131">
        <v>3445.43</v>
      </c>
      <c r="J1154" s="131">
        <v>4667</v>
      </c>
      <c r="K1154" s="131">
        <v>4667</v>
      </c>
      <c r="L1154" s="131">
        <v>3770.59</v>
      </c>
      <c r="M1154" s="131">
        <v>2952.34</v>
      </c>
      <c r="N1154" s="131">
        <v>4800</v>
      </c>
      <c r="O1154" s="131">
        <f t="shared" si="357"/>
        <v>4800</v>
      </c>
      <c r="P1154" s="131">
        <f t="shared" si="358"/>
        <v>4800</v>
      </c>
    </row>
    <row r="1155" spans="1:16" ht="34.5" hidden="1" outlineLevel="1" x14ac:dyDescent="0.25">
      <c r="A1155" s="6" t="s">
        <v>11</v>
      </c>
      <c r="B1155" s="129" t="s">
        <v>611</v>
      </c>
      <c r="C1155" s="129" t="s">
        <v>621</v>
      </c>
      <c r="D1155" s="129" t="s">
        <v>45</v>
      </c>
      <c r="E1155" s="129" t="s">
        <v>18</v>
      </c>
      <c r="F1155" s="129" t="s">
        <v>423</v>
      </c>
      <c r="G1155" s="130" t="s">
        <v>47</v>
      </c>
      <c r="H1155" s="131">
        <v>925.49</v>
      </c>
      <c r="I1155" s="131">
        <v>1148.1199999999999</v>
      </c>
      <c r="J1155" s="131">
        <v>1556</v>
      </c>
      <c r="K1155" s="131">
        <v>1556</v>
      </c>
      <c r="L1155" s="131">
        <v>1256.4299999999998</v>
      </c>
      <c r="M1155" s="131">
        <v>983.68</v>
      </c>
      <c r="N1155" s="131">
        <v>1600</v>
      </c>
      <c r="O1155" s="131">
        <f t="shared" si="357"/>
        <v>1600</v>
      </c>
      <c r="P1155" s="131">
        <f t="shared" si="358"/>
        <v>1600</v>
      </c>
    </row>
    <row r="1156" spans="1:16" ht="34.5" hidden="1" outlineLevel="1" x14ac:dyDescent="0.25">
      <c r="A1156" s="6" t="s">
        <v>11</v>
      </c>
      <c r="B1156" s="129" t="s">
        <v>611</v>
      </c>
      <c r="C1156" s="129" t="s">
        <v>621</v>
      </c>
      <c r="D1156" s="129" t="s">
        <v>49</v>
      </c>
      <c r="E1156" s="129" t="s">
        <v>18</v>
      </c>
      <c r="F1156" s="129" t="s">
        <v>423</v>
      </c>
      <c r="G1156" s="130" t="s">
        <v>51</v>
      </c>
      <c r="H1156" s="131">
        <v>4531.45</v>
      </c>
      <c r="I1156" s="131">
        <v>5769.96</v>
      </c>
      <c r="J1156" s="131">
        <v>7389</v>
      </c>
      <c r="K1156" s="131">
        <v>7300</v>
      </c>
      <c r="L1156" s="131">
        <v>6255.9224999999997</v>
      </c>
      <c r="M1156" s="131">
        <v>4960.3599999999997</v>
      </c>
      <c r="N1156" s="131">
        <v>7600</v>
      </c>
      <c r="O1156" s="131">
        <f t="shared" si="357"/>
        <v>7600</v>
      </c>
      <c r="P1156" s="131">
        <f t="shared" si="358"/>
        <v>7600</v>
      </c>
    </row>
    <row r="1157" spans="1:16" ht="23.25" hidden="1" outlineLevel="1" x14ac:dyDescent="0.25">
      <c r="A1157" s="83"/>
      <c r="B1157" s="146" t="s">
        <v>611</v>
      </c>
      <c r="C1157" s="129" t="s">
        <v>621</v>
      </c>
      <c r="D1157" s="145" t="s">
        <v>525</v>
      </c>
      <c r="E1157" s="146"/>
      <c r="F1157" s="146"/>
      <c r="G1157" s="148" t="s">
        <v>684</v>
      </c>
      <c r="H1157" s="147">
        <f>SUM(H1147:H1156)</f>
        <v>31664.680000000004</v>
      </c>
      <c r="I1157" s="147">
        <f t="shared" ref="I1157:P1157" si="360">SUM(I1147:I1156)</f>
        <v>41538.61</v>
      </c>
      <c r="J1157" s="147">
        <f t="shared" si="360"/>
        <v>54371</v>
      </c>
      <c r="K1157" s="147">
        <f t="shared" si="360"/>
        <v>54371</v>
      </c>
      <c r="L1157" s="147">
        <f t="shared" si="360"/>
        <v>44993.982500000006</v>
      </c>
      <c r="M1157" s="147">
        <f t="shared" si="360"/>
        <v>35441.369999999995</v>
      </c>
      <c r="N1157" s="147">
        <f t="shared" si="360"/>
        <v>56040</v>
      </c>
      <c r="O1157" s="147">
        <f t="shared" si="360"/>
        <v>56040</v>
      </c>
      <c r="P1157" s="147">
        <f t="shared" si="360"/>
        <v>56040</v>
      </c>
    </row>
    <row r="1158" spans="1:16" hidden="1" outlineLevel="1" x14ac:dyDescent="0.25">
      <c r="A1158" s="6" t="s">
        <v>11</v>
      </c>
      <c r="B1158" s="129" t="s">
        <v>611</v>
      </c>
      <c r="C1158" s="129" t="s">
        <v>621</v>
      </c>
      <c r="D1158" s="129" t="s">
        <v>89</v>
      </c>
      <c r="E1158" s="129" t="s">
        <v>18</v>
      </c>
      <c r="F1158" s="129" t="s">
        <v>423</v>
      </c>
      <c r="G1158" s="130" t="s">
        <v>201</v>
      </c>
      <c r="H1158" s="131">
        <v>42.5</v>
      </c>
      <c r="I1158" s="131">
        <v>16.43</v>
      </c>
      <c r="J1158" s="131">
        <v>50</v>
      </c>
      <c r="K1158" s="131">
        <v>50</v>
      </c>
      <c r="L1158" s="131">
        <f>M1158/10*12</f>
        <v>39.995999999999995</v>
      </c>
      <c r="M1158" s="131">
        <v>33.33</v>
      </c>
      <c r="N1158" s="131">
        <v>50</v>
      </c>
      <c r="O1158" s="131">
        <f t="shared" si="357"/>
        <v>50</v>
      </c>
      <c r="P1158" s="131">
        <f t="shared" si="358"/>
        <v>50</v>
      </c>
    </row>
    <row r="1159" spans="1:16" hidden="1" outlineLevel="1" x14ac:dyDescent="0.25">
      <c r="A1159" s="83"/>
      <c r="B1159" s="146" t="s">
        <v>611</v>
      </c>
      <c r="C1159" s="129" t="s">
        <v>621</v>
      </c>
      <c r="D1159" s="145" t="s">
        <v>526</v>
      </c>
      <c r="E1159" s="146"/>
      <c r="F1159" s="146"/>
      <c r="G1159" s="148" t="s">
        <v>527</v>
      </c>
      <c r="H1159" s="147">
        <f>SUM(H1158)</f>
        <v>42.5</v>
      </c>
      <c r="I1159" s="147">
        <f t="shared" ref="I1159:P1159" si="361">SUM(I1158)</f>
        <v>16.43</v>
      </c>
      <c r="J1159" s="147">
        <f t="shared" si="361"/>
        <v>50</v>
      </c>
      <c r="K1159" s="147">
        <f t="shared" si="361"/>
        <v>50</v>
      </c>
      <c r="L1159" s="147">
        <f t="shared" si="361"/>
        <v>39.995999999999995</v>
      </c>
      <c r="M1159" s="147">
        <f t="shared" si="361"/>
        <v>33.33</v>
      </c>
      <c r="N1159" s="147">
        <f t="shared" si="361"/>
        <v>50</v>
      </c>
      <c r="O1159" s="147">
        <f t="shared" si="361"/>
        <v>50</v>
      </c>
      <c r="P1159" s="147">
        <f t="shared" si="361"/>
        <v>50</v>
      </c>
    </row>
    <row r="1160" spans="1:16" ht="34.5" hidden="1" outlineLevel="1" x14ac:dyDescent="0.25">
      <c r="A1160" s="6" t="s">
        <v>11</v>
      </c>
      <c r="B1160" s="129" t="s">
        <v>611</v>
      </c>
      <c r="C1160" s="129" t="s">
        <v>621</v>
      </c>
      <c r="D1160" s="129" t="s">
        <v>129</v>
      </c>
      <c r="E1160" s="129" t="s">
        <v>18</v>
      </c>
      <c r="F1160" s="129" t="s">
        <v>423</v>
      </c>
      <c r="G1160" s="130" t="s">
        <v>130</v>
      </c>
      <c r="H1160" s="131">
        <v>0</v>
      </c>
      <c r="I1160" s="131">
        <v>201</v>
      </c>
      <c r="J1160" s="131">
        <v>200</v>
      </c>
      <c r="K1160" s="131">
        <v>200</v>
      </c>
      <c r="L1160" s="131">
        <f>M1160/10*12</f>
        <v>46.320000000000007</v>
      </c>
      <c r="M1160" s="131">
        <v>38.6</v>
      </c>
      <c r="N1160" s="131">
        <v>150</v>
      </c>
      <c r="O1160" s="131">
        <f t="shared" si="357"/>
        <v>150</v>
      </c>
      <c r="P1160" s="131">
        <f t="shared" si="358"/>
        <v>150</v>
      </c>
    </row>
    <row r="1161" spans="1:16" hidden="1" outlineLevel="1" x14ac:dyDescent="0.25">
      <c r="A1161" s="6" t="s">
        <v>11</v>
      </c>
      <c r="B1161" s="129" t="s">
        <v>611</v>
      </c>
      <c r="C1161" s="129" t="s">
        <v>621</v>
      </c>
      <c r="D1161" s="129" t="s">
        <v>138</v>
      </c>
      <c r="E1161" s="129" t="s">
        <v>18</v>
      </c>
      <c r="F1161" s="129" t="s">
        <v>423</v>
      </c>
      <c r="G1161" s="130" t="s">
        <v>322</v>
      </c>
      <c r="H1161" s="131">
        <v>788.54</v>
      </c>
      <c r="I1161" s="131">
        <v>576.47</v>
      </c>
      <c r="J1161" s="131">
        <v>1000</v>
      </c>
      <c r="K1161" s="131">
        <v>1000</v>
      </c>
      <c r="L1161" s="131">
        <f>M1161/9*12</f>
        <v>511.12</v>
      </c>
      <c r="M1161" s="131">
        <v>383.34</v>
      </c>
      <c r="N1161" s="131">
        <v>800</v>
      </c>
      <c r="O1161" s="131">
        <f t="shared" si="357"/>
        <v>800</v>
      </c>
      <c r="P1161" s="131">
        <f t="shared" si="358"/>
        <v>800</v>
      </c>
    </row>
    <row r="1162" spans="1:16" hidden="1" outlineLevel="1" x14ac:dyDescent="0.25">
      <c r="A1162" s="6" t="s">
        <v>11</v>
      </c>
      <c r="B1162" s="129" t="s">
        <v>611</v>
      </c>
      <c r="C1162" s="129" t="s">
        <v>621</v>
      </c>
      <c r="D1162" s="129" t="s">
        <v>152</v>
      </c>
      <c r="E1162" s="129" t="s">
        <v>18</v>
      </c>
      <c r="F1162" s="129" t="s">
        <v>423</v>
      </c>
      <c r="G1162" s="130" t="s">
        <v>153</v>
      </c>
      <c r="H1162" s="131">
        <v>7559.81</v>
      </c>
      <c r="I1162" s="131">
        <v>9057.14</v>
      </c>
      <c r="J1162" s="131">
        <v>9360</v>
      </c>
      <c r="K1162" s="131">
        <v>9360</v>
      </c>
      <c r="L1162" s="131">
        <v>8126.87</v>
      </c>
      <c r="M1162" s="131">
        <v>6596.87</v>
      </c>
      <c r="N1162" s="135">
        <v>10342</v>
      </c>
      <c r="O1162" s="131">
        <f t="shared" si="357"/>
        <v>10342</v>
      </c>
      <c r="P1162" s="131">
        <f t="shared" si="358"/>
        <v>10342</v>
      </c>
    </row>
    <row r="1163" spans="1:16" hidden="1" outlineLevel="1" x14ac:dyDescent="0.25">
      <c r="A1163" s="6" t="s">
        <v>11</v>
      </c>
      <c r="B1163" s="129" t="s">
        <v>611</v>
      </c>
      <c r="C1163" s="129" t="s">
        <v>621</v>
      </c>
      <c r="D1163" s="129" t="s">
        <v>156</v>
      </c>
      <c r="E1163" s="129" t="s">
        <v>18</v>
      </c>
      <c r="F1163" s="129" t="s">
        <v>423</v>
      </c>
      <c r="G1163" s="130" t="s">
        <v>324</v>
      </c>
      <c r="H1163" s="131">
        <v>1119.43</v>
      </c>
      <c r="I1163" s="131">
        <v>1665.52</v>
      </c>
      <c r="J1163" s="131">
        <v>2040</v>
      </c>
      <c r="K1163" s="131">
        <v>2040</v>
      </c>
      <c r="L1163" s="131">
        <v>1288.6300000000001</v>
      </c>
      <c r="M1163" s="131">
        <v>1015.88</v>
      </c>
      <c r="N1163" s="131">
        <v>1664</v>
      </c>
      <c r="O1163" s="131">
        <f t="shared" si="357"/>
        <v>1664</v>
      </c>
      <c r="P1163" s="131">
        <f t="shared" si="358"/>
        <v>1664</v>
      </c>
    </row>
    <row r="1164" spans="1:16" hidden="1" outlineLevel="1" x14ac:dyDescent="0.25">
      <c r="A1164" s="83"/>
      <c r="B1164" s="146" t="s">
        <v>611</v>
      </c>
      <c r="C1164" s="129" t="s">
        <v>621</v>
      </c>
      <c r="D1164" s="145" t="s">
        <v>535</v>
      </c>
      <c r="E1164" s="146"/>
      <c r="F1164" s="146"/>
      <c r="G1164" s="148" t="s">
        <v>536</v>
      </c>
      <c r="H1164" s="147">
        <f>SUM(H1160:H1163)</f>
        <v>9467.7800000000007</v>
      </c>
      <c r="I1164" s="147">
        <f t="shared" ref="I1164:P1164" si="362">SUM(I1160:I1163)</f>
        <v>11500.13</v>
      </c>
      <c r="J1164" s="147">
        <f t="shared" si="362"/>
        <v>12600</v>
      </c>
      <c r="K1164" s="147">
        <f t="shared" si="362"/>
        <v>12600</v>
      </c>
      <c r="L1164" s="147">
        <f t="shared" si="362"/>
        <v>9972.9399999999987</v>
      </c>
      <c r="M1164" s="147">
        <f t="shared" si="362"/>
        <v>8034.69</v>
      </c>
      <c r="N1164" s="147">
        <f t="shared" si="362"/>
        <v>12956</v>
      </c>
      <c r="O1164" s="147">
        <f t="shared" si="362"/>
        <v>12956</v>
      </c>
      <c r="P1164" s="147">
        <f t="shared" si="362"/>
        <v>12956</v>
      </c>
    </row>
    <row r="1165" spans="1:16" ht="23.25" hidden="1" outlineLevel="1" x14ac:dyDescent="0.25">
      <c r="A1165" s="64"/>
      <c r="B1165" s="129" t="s">
        <v>611</v>
      </c>
      <c r="C1165" s="129"/>
      <c r="D1165" s="129"/>
      <c r="E1165" s="129"/>
      <c r="F1165" s="129"/>
      <c r="G1165" s="130" t="s">
        <v>831</v>
      </c>
      <c r="H1165" s="131">
        <f>H1164+H1159+H1157+H1146</f>
        <v>138469.70000000001</v>
      </c>
      <c r="I1165" s="131">
        <f t="shared" ref="I1165:P1165" si="363">I1164+I1159+I1157+I1146</f>
        <v>177864.68</v>
      </c>
      <c r="J1165" s="131">
        <f t="shared" si="363"/>
        <v>222582</v>
      </c>
      <c r="K1165" s="131">
        <f t="shared" si="363"/>
        <v>222582</v>
      </c>
      <c r="L1165" s="131">
        <f t="shared" si="363"/>
        <v>188352.6985</v>
      </c>
      <c r="M1165" s="131">
        <f t="shared" si="363"/>
        <v>149580.16999999998</v>
      </c>
      <c r="N1165" s="131">
        <f t="shared" si="363"/>
        <v>229171</v>
      </c>
      <c r="O1165" s="131">
        <f t="shared" si="363"/>
        <v>229171</v>
      </c>
      <c r="P1165" s="131">
        <f t="shared" si="363"/>
        <v>229171</v>
      </c>
    </row>
    <row r="1166" spans="1:16" ht="23.25" hidden="1" outlineLevel="1" x14ac:dyDescent="0.25">
      <c r="A1166" s="33" t="s">
        <v>11</v>
      </c>
      <c r="B1166" s="129" t="s">
        <v>598</v>
      </c>
      <c r="C1166" s="129" t="s">
        <v>680</v>
      </c>
      <c r="D1166" s="140" t="s">
        <v>647</v>
      </c>
      <c r="E1166" s="129" t="s">
        <v>18</v>
      </c>
      <c r="F1166" s="129" t="s">
        <v>332</v>
      </c>
      <c r="G1166" s="130" t="s">
        <v>333</v>
      </c>
      <c r="H1166" s="131">
        <v>700.57</v>
      </c>
      <c r="I1166" s="131">
        <v>674.84</v>
      </c>
      <c r="J1166" s="131">
        <v>700</v>
      </c>
      <c r="K1166" s="131">
        <v>690</v>
      </c>
      <c r="L1166" s="131">
        <f>M1166/10*12</f>
        <v>611.83200000000011</v>
      </c>
      <c r="M1166" s="131">
        <v>509.86</v>
      </c>
      <c r="N1166" s="131">
        <v>700</v>
      </c>
      <c r="O1166" s="131">
        <f t="shared" ref="O1166:O1234" si="364">N1166</f>
        <v>700</v>
      </c>
      <c r="P1166" s="131">
        <f t="shared" ref="P1166:P1234" si="365">N1166</f>
        <v>700</v>
      </c>
    </row>
    <row r="1167" spans="1:16" hidden="1" outlineLevel="1" x14ac:dyDescent="0.25">
      <c r="A1167" s="83"/>
      <c r="B1167" s="146" t="s">
        <v>598</v>
      </c>
      <c r="C1167" s="129" t="s">
        <v>680</v>
      </c>
      <c r="D1167" s="145" t="s">
        <v>538</v>
      </c>
      <c r="E1167" s="146"/>
      <c r="F1167" s="146"/>
      <c r="G1167" s="148" t="s">
        <v>198</v>
      </c>
      <c r="H1167" s="147">
        <f>SUM(H1166)</f>
        <v>700.57</v>
      </c>
      <c r="I1167" s="147">
        <f t="shared" ref="I1167:P1167" si="366">SUM(I1166)</f>
        <v>674.84</v>
      </c>
      <c r="J1167" s="147">
        <f t="shared" si="366"/>
        <v>700</v>
      </c>
      <c r="K1167" s="147">
        <f t="shared" si="366"/>
        <v>690</v>
      </c>
      <c r="L1167" s="147">
        <f t="shared" si="366"/>
        <v>611.83200000000011</v>
      </c>
      <c r="M1167" s="147">
        <f t="shared" si="366"/>
        <v>509.86</v>
      </c>
      <c r="N1167" s="147">
        <f t="shared" si="366"/>
        <v>700</v>
      </c>
      <c r="O1167" s="147">
        <f t="shared" si="366"/>
        <v>700</v>
      </c>
      <c r="P1167" s="147">
        <f t="shared" si="366"/>
        <v>700</v>
      </c>
    </row>
    <row r="1168" spans="1:16" ht="34.5" hidden="1" outlineLevel="1" x14ac:dyDescent="0.25">
      <c r="A1168" s="33" t="s">
        <v>11</v>
      </c>
      <c r="B1168" s="129" t="s">
        <v>598</v>
      </c>
      <c r="C1168" s="129" t="s">
        <v>680</v>
      </c>
      <c r="D1168" s="140" t="s">
        <v>647</v>
      </c>
      <c r="E1168" s="129" t="s">
        <v>18</v>
      </c>
      <c r="F1168" s="129" t="s">
        <v>332</v>
      </c>
      <c r="G1168" s="130" t="s">
        <v>334</v>
      </c>
      <c r="H1168" s="131">
        <v>0</v>
      </c>
      <c r="I1168" s="131">
        <v>0</v>
      </c>
      <c r="J1168" s="131">
        <v>0</v>
      </c>
      <c r="K1168" s="131">
        <v>10</v>
      </c>
      <c r="L1168" s="131">
        <v>10</v>
      </c>
      <c r="M1168" s="131">
        <v>9.3800000000000008</v>
      </c>
      <c r="N1168" s="131">
        <v>0</v>
      </c>
      <c r="O1168" s="131">
        <f t="shared" si="364"/>
        <v>0</v>
      </c>
      <c r="P1168" s="131">
        <f t="shared" si="365"/>
        <v>0</v>
      </c>
    </row>
    <row r="1169" spans="1:16" ht="23.25" hidden="1" outlineLevel="1" x14ac:dyDescent="0.25">
      <c r="A1169" s="83"/>
      <c r="B1169" s="146" t="s">
        <v>598</v>
      </c>
      <c r="C1169" s="129" t="s">
        <v>680</v>
      </c>
      <c r="D1169" s="145" t="s">
        <v>530</v>
      </c>
      <c r="E1169" s="146"/>
      <c r="F1169" s="146"/>
      <c r="G1169" s="148" t="s">
        <v>620</v>
      </c>
      <c r="H1169" s="147">
        <f>SUM(H1168)</f>
        <v>0</v>
      </c>
      <c r="I1169" s="147">
        <f t="shared" ref="I1169:P1169" si="367">SUM(I1168)</f>
        <v>0</v>
      </c>
      <c r="J1169" s="147">
        <f t="shared" si="367"/>
        <v>0</v>
      </c>
      <c r="K1169" s="147">
        <f t="shared" si="367"/>
        <v>10</v>
      </c>
      <c r="L1169" s="147">
        <f t="shared" si="367"/>
        <v>10</v>
      </c>
      <c r="M1169" s="147">
        <f t="shared" si="367"/>
        <v>9.3800000000000008</v>
      </c>
      <c r="N1169" s="147">
        <f t="shared" si="367"/>
        <v>0</v>
      </c>
      <c r="O1169" s="147">
        <f t="shared" si="367"/>
        <v>0</v>
      </c>
      <c r="P1169" s="147">
        <f t="shared" si="367"/>
        <v>0</v>
      </c>
    </row>
    <row r="1170" spans="1:16" ht="23.25" hidden="1" outlineLevel="1" x14ac:dyDescent="0.25">
      <c r="A1170" s="33" t="s">
        <v>11</v>
      </c>
      <c r="B1170" s="129" t="s">
        <v>598</v>
      </c>
      <c r="C1170" s="129" t="s">
        <v>680</v>
      </c>
      <c r="D1170" s="140" t="s">
        <v>647</v>
      </c>
      <c r="E1170" s="129" t="s">
        <v>18</v>
      </c>
      <c r="F1170" s="129" t="s">
        <v>332</v>
      </c>
      <c r="G1170" s="130" t="s">
        <v>337</v>
      </c>
      <c r="H1170" s="131">
        <v>780</v>
      </c>
      <c r="I1170" s="131">
        <v>780</v>
      </c>
      <c r="J1170" s="131">
        <v>1000</v>
      </c>
      <c r="K1170" s="131">
        <v>1000</v>
      </c>
      <c r="L1170" s="131">
        <v>1000</v>
      </c>
      <c r="M1170" s="131">
        <v>1000</v>
      </c>
      <c r="N1170" s="131">
        <v>1000</v>
      </c>
      <c r="O1170" s="131">
        <f t="shared" si="364"/>
        <v>1000</v>
      </c>
      <c r="P1170" s="131">
        <f t="shared" si="365"/>
        <v>1000</v>
      </c>
    </row>
    <row r="1171" spans="1:16" hidden="1" outlineLevel="1" x14ac:dyDescent="0.25">
      <c r="A1171" s="83"/>
      <c r="B1171" s="146" t="s">
        <v>598</v>
      </c>
      <c r="C1171" s="129" t="s">
        <v>680</v>
      </c>
      <c r="D1171" s="145" t="s">
        <v>531</v>
      </c>
      <c r="E1171" s="146"/>
      <c r="F1171" s="146"/>
      <c r="G1171" s="148" t="s">
        <v>532</v>
      </c>
      <c r="H1171" s="147">
        <f>SUM(H1170)</f>
        <v>780</v>
      </c>
      <c r="I1171" s="147">
        <f t="shared" ref="I1171:P1171" si="368">SUM(I1170)</f>
        <v>780</v>
      </c>
      <c r="J1171" s="147">
        <f t="shared" si="368"/>
        <v>1000</v>
      </c>
      <c r="K1171" s="147">
        <f t="shared" si="368"/>
        <v>1000</v>
      </c>
      <c r="L1171" s="147">
        <f t="shared" si="368"/>
        <v>1000</v>
      </c>
      <c r="M1171" s="147">
        <f t="shared" si="368"/>
        <v>1000</v>
      </c>
      <c r="N1171" s="147">
        <f t="shared" si="368"/>
        <v>1000</v>
      </c>
      <c r="O1171" s="147">
        <f t="shared" si="368"/>
        <v>1000</v>
      </c>
      <c r="P1171" s="147">
        <f t="shared" si="368"/>
        <v>1000</v>
      </c>
    </row>
    <row r="1172" spans="1:16" hidden="1" outlineLevel="1" x14ac:dyDescent="0.25">
      <c r="A1172" s="64"/>
      <c r="B1172" s="129" t="s">
        <v>598</v>
      </c>
      <c r="C1172" s="129"/>
      <c r="D1172" s="129"/>
      <c r="E1172" s="129"/>
      <c r="F1172" s="129"/>
      <c r="G1172" s="130" t="s">
        <v>832</v>
      </c>
      <c r="H1172" s="131">
        <f>H1171+H1169+H1167</f>
        <v>1480.5700000000002</v>
      </c>
      <c r="I1172" s="131">
        <f t="shared" ref="I1172:P1172" si="369">I1171+I1169+I1167</f>
        <v>1454.8400000000001</v>
      </c>
      <c r="J1172" s="131">
        <f t="shared" si="369"/>
        <v>1700</v>
      </c>
      <c r="K1172" s="131">
        <f t="shared" si="369"/>
        <v>1700</v>
      </c>
      <c r="L1172" s="131">
        <f t="shared" si="369"/>
        <v>1621.8320000000001</v>
      </c>
      <c r="M1172" s="131">
        <f t="shared" si="369"/>
        <v>1519.24</v>
      </c>
      <c r="N1172" s="131">
        <f t="shared" si="369"/>
        <v>1700</v>
      </c>
      <c r="O1172" s="131">
        <f t="shared" si="369"/>
        <v>1700</v>
      </c>
      <c r="P1172" s="131">
        <f t="shared" si="369"/>
        <v>1700</v>
      </c>
    </row>
    <row r="1173" spans="1:16" hidden="1" outlineLevel="1" x14ac:dyDescent="0.25">
      <c r="A1173" s="64"/>
      <c r="B1173" s="129" t="s">
        <v>833</v>
      </c>
      <c r="C1173" s="129"/>
      <c r="D1173" s="129"/>
      <c r="E1173" s="129"/>
      <c r="F1173" s="129"/>
      <c r="G1173" s="130" t="s">
        <v>834</v>
      </c>
      <c r="H1173" s="131">
        <f>H1143+H1165+H1172</f>
        <v>461574</v>
      </c>
      <c r="I1173" s="131">
        <f t="shared" ref="I1173:P1173" si="370">I1143+I1165+I1172</f>
        <v>557174.96999999986</v>
      </c>
      <c r="J1173" s="131">
        <f t="shared" si="370"/>
        <v>635244</v>
      </c>
      <c r="K1173" s="131">
        <f t="shared" si="370"/>
        <v>224282</v>
      </c>
      <c r="L1173" s="131">
        <f t="shared" si="370"/>
        <v>601527.72050000005</v>
      </c>
      <c r="M1173" s="131">
        <f t="shared" si="370"/>
        <v>151690.59999999998</v>
      </c>
      <c r="N1173" s="131">
        <f t="shared" si="370"/>
        <v>666529</v>
      </c>
      <c r="O1173" s="131">
        <f t="shared" si="370"/>
        <v>698141</v>
      </c>
      <c r="P1173" s="131">
        <f t="shared" si="370"/>
        <v>718141</v>
      </c>
    </row>
    <row r="1174" spans="1:16" hidden="1" outlineLevel="1" x14ac:dyDescent="0.25">
      <c r="A1174" s="6" t="s">
        <v>11</v>
      </c>
      <c r="B1174" s="129" t="s">
        <v>599</v>
      </c>
      <c r="C1174" s="129" t="s">
        <v>680</v>
      </c>
      <c r="D1174" s="140" t="s">
        <v>647</v>
      </c>
      <c r="E1174" s="129" t="s">
        <v>18</v>
      </c>
      <c r="F1174" s="129" t="s">
        <v>338</v>
      </c>
      <c r="G1174" s="130" t="s">
        <v>681</v>
      </c>
      <c r="H1174" s="131">
        <v>900</v>
      </c>
      <c r="I1174" s="131">
        <v>900</v>
      </c>
      <c r="J1174" s="131">
        <v>900</v>
      </c>
      <c r="K1174" s="131">
        <v>900</v>
      </c>
      <c r="L1174" s="131">
        <v>900</v>
      </c>
      <c r="M1174" s="131">
        <v>900</v>
      </c>
      <c r="N1174" s="131">
        <v>900</v>
      </c>
      <c r="O1174" s="131">
        <f t="shared" si="364"/>
        <v>900</v>
      </c>
      <c r="P1174" s="131">
        <f t="shared" si="365"/>
        <v>900</v>
      </c>
    </row>
    <row r="1175" spans="1:16" hidden="1" outlineLevel="1" x14ac:dyDescent="0.25">
      <c r="A1175" s="6" t="s">
        <v>11</v>
      </c>
      <c r="B1175" s="129" t="s">
        <v>599</v>
      </c>
      <c r="C1175" s="129" t="s">
        <v>680</v>
      </c>
      <c r="D1175" s="140" t="s">
        <v>647</v>
      </c>
      <c r="E1175" s="129" t="s">
        <v>18</v>
      </c>
      <c r="F1175" s="129" t="s">
        <v>339</v>
      </c>
      <c r="G1175" s="130" t="s">
        <v>340</v>
      </c>
      <c r="H1175" s="131">
        <v>350</v>
      </c>
      <c r="I1175" s="131">
        <v>400</v>
      </c>
      <c r="J1175" s="131">
        <v>400</v>
      </c>
      <c r="K1175" s="131">
        <v>400</v>
      </c>
      <c r="L1175" s="131">
        <v>400</v>
      </c>
      <c r="M1175" s="131">
        <v>0</v>
      </c>
      <c r="N1175" s="131">
        <v>400</v>
      </c>
      <c r="O1175" s="131">
        <f t="shared" si="364"/>
        <v>400</v>
      </c>
      <c r="P1175" s="131">
        <f t="shared" si="365"/>
        <v>400</v>
      </c>
    </row>
    <row r="1176" spans="1:16" hidden="1" outlineLevel="1" x14ac:dyDescent="0.25">
      <c r="A1176" s="6" t="s">
        <v>11</v>
      </c>
      <c r="B1176" s="129" t="s">
        <v>599</v>
      </c>
      <c r="C1176" s="129" t="s">
        <v>680</v>
      </c>
      <c r="D1176" s="140" t="s">
        <v>647</v>
      </c>
      <c r="E1176" s="129" t="s">
        <v>18</v>
      </c>
      <c r="F1176" s="129" t="s">
        <v>341</v>
      </c>
      <c r="G1176" s="130" t="s">
        <v>342</v>
      </c>
      <c r="H1176" s="131">
        <v>300</v>
      </c>
      <c r="I1176" s="131">
        <v>350</v>
      </c>
      <c r="J1176" s="131">
        <v>350</v>
      </c>
      <c r="K1176" s="131">
        <v>350</v>
      </c>
      <c r="L1176" s="131">
        <v>350</v>
      </c>
      <c r="M1176" s="131">
        <v>350</v>
      </c>
      <c r="N1176" s="131">
        <v>500</v>
      </c>
      <c r="O1176" s="131">
        <f t="shared" si="364"/>
        <v>500</v>
      </c>
      <c r="P1176" s="131">
        <f t="shared" si="365"/>
        <v>500</v>
      </c>
    </row>
    <row r="1177" spans="1:16" hidden="1" outlineLevel="1" x14ac:dyDescent="0.25">
      <c r="A1177" s="22"/>
      <c r="B1177" s="136" t="s">
        <v>599</v>
      </c>
      <c r="C1177" s="129" t="s">
        <v>680</v>
      </c>
      <c r="D1177" s="145">
        <v>600</v>
      </c>
      <c r="E1177" s="129" t="s">
        <v>18</v>
      </c>
      <c r="F1177" s="146"/>
      <c r="G1177" s="130" t="s">
        <v>643</v>
      </c>
      <c r="H1177" s="147">
        <v>0</v>
      </c>
      <c r="I1177" s="147">
        <v>0</v>
      </c>
      <c r="J1177" s="147">
        <v>0</v>
      </c>
      <c r="K1177" s="147"/>
      <c r="L1177" s="147">
        <v>0</v>
      </c>
      <c r="M1177" s="146"/>
      <c r="N1177" s="131">
        <v>850</v>
      </c>
      <c r="O1177" s="131">
        <f t="shared" si="364"/>
        <v>850</v>
      </c>
      <c r="P1177" s="131">
        <f t="shared" si="365"/>
        <v>850</v>
      </c>
    </row>
    <row r="1178" spans="1:16" hidden="1" outlineLevel="1" x14ac:dyDescent="0.25">
      <c r="A1178" s="22"/>
      <c r="B1178" s="136" t="s">
        <v>599</v>
      </c>
      <c r="C1178" s="129" t="s">
        <v>680</v>
      </c>
      <c r="D1178" s="145">
        <v>600</v>
      </c>
      <c r="E1178" s="129" t="s">
        <v>18</v>
      </c>
      <c r="F1178" s="146"/>
      <c r="G1178" s="130" t="s">
        <v>644</v>
      </c>
      <c r="H1178" s="147">
        <v>0</v>
      </c>
      <c r="I1178" s="147">
        <v>0</v>
      </c>
      <c r="J1178" s="147">
        <v>0</v>
      </c>
      <c r="K1178" s="147"/>
      <c r="L1178" s="147">
        <v>0</v>
      </c>
      <c r="M1178" s="146"/>
      <c r="N1178" s="131">
        <v>200</v>
      </c>
      <c r="O1178" s="131">
        <f t="shared" si="364"/>
        <v>200</v>
      </c>
      <c r="P1178" s="131">
        <f t="shared" si="365"/>
        <v>200</v>
      </c>
    </row>
    <row r="1179" spans="1:16" ht="23.25" hidden="1" outlineLevel="1" x14ac:dyDescent="0.25">
      <c r="A1179" s="22"/>
      <c r="B1179" s="136" t="s">
        <v>599</v>
      </c>
      <c r="C1179" s="129" t="s">
        <v>680</v>
      </c>
      <c r="D1179" s="145">
        <v>600</v>
      </c>
      <c r="E1179" s="129" t="s">
        <v>18</v>
      </c>
      <c r="F1179" s="146"/>
      <c r="G1179" s="130" t="s">
        <v>645</v>
      </c>
      <c r="H1179" s="147">
        <v>0</v>
      </c>
      <c r="I1179" s="147">
        <v>0</v>
      </c>
      <c r="J1179" s="147">
        <v>0</v>
      </c>
      <c r="K1179" s="147"/>
      <c r="L1179" s="147">
        <v>0</v>
      </c>
      <c r="M1179" s="146"/>
      <c r="N1179" s="131">
        <v>300</v>
      </c>
      <c r="O1179" s="131">
        <f t="shared" si="364"/>
        <v>300</v>
      </c>
      <c r="P1179" s="131">
        <f t="shared" si="365"/>
        <v>300</v>
      </c>
    </row>
    <row r="1180" spans="1:16" hidden="1" outlineLevel="1" x14ac:dyDescent="0.25">
      <c r="A1180" s="22"/>
      <c r="B1180" s="136" t="s">
        <v>599</v>
      </c>
      <c r="C1180" s="129" t="s">
        <v>680</v>
      </c>
      <c r="D1180" s="145">
        <v>600</v>
      </c>
      <c r="E1180" s="129" t="s">
        <v>18</v>
      </c>
      <c r="F1180" s="146"/>
      <c r="G1180" s="130" t="s">
        <v>657</v>
      </c>
      <c r="H1180" s="147">
        <v>0</v>
      </c>
      <c r="I1180" s="147">
        <v>0</v>
      </c>
      <c r="J1180" s="147">
        <v>0</v>
      </c>
      <c r="K1180" s="147"/>
      <c r="L1180" s="147">
        <v>0</v>
      </c>
      <c r="M1180" s="146"/>
      <c r="N1180" s="131">
        <v>5000</v>
      </c>
      <c r="O1180" s="131">
        <f t="shared" si="364"/>
        <v>5000</v>
      </c>
      <c r="P1180" s="131">
        <f t="shared" si="365"/>
        <v>5000</v>
      </c>
    </row>
    <row r="1181" spans="1:16" hidden="1" outlineLevel="1" x14ac:dyDescent="0.25">
      <c r="A1181" s="83"/>
      <c r="B1181" s="146" t="s">
        <v>599</v>
      </c>
      <c r="C1181" s="129" t="s">
        <v>680</v>
      </c>
      <c r="D1181" s="145">
        <v>640</v>
      </c>
      <c r="E1181" s="146"/>
      <c r="F1181" s="146"/>
      <c r="G1181" s="148" t="s">
        <v>835</v>
      </c>
      <c r="H1181" s="147"/>
      <c r="I1181" s="147">
        <v>0</v>
      </c>
      <c r="J1181" s="147">
        <f t="shared" ref="J1181:P1181" si="371">SUM(J1174:J1180)</f>
        <v>1650</v>
      </c>
      <c r="K1181" s="147">
        <f t="shared" si="371"/>
        <v>1650</v>
      </c>
      <c r="L1181" s="147">
        <f t="shared" si="371"/>
        <v>1650</v>
      </c>
      <c r="M1181" s="147">
        <f t="shared" si="371"/>
        <v>1250</v>
      </c>
      <c r="N1181" s="147">
        <f t="shared" si="371"/>
        <v>8150</v>
      </c>
      <c r="O1181" s="147">
        <f t="shared" si="371"/>
        <v>8150</v>
      </c>
      <c r="P1181" s="147">
        <f t="shared" si="371"/>
        <v>8150</v>
      </c>
    </row>
    <row r="1182" spans="1:16" ht="22.5" hidden="1" outlineLevel="1" x14ac:dyDescent="0.25">
      <c r="A1182" s="22"/>
      <c r="B1182" s="136" t="s">
        <v>599</v>
      </c>
      <c r="C1182" s="142" t="s">
        <v>502</v>
      </c>
      <c r="D1182" s="142" t="s">
        <v>539</v>
      </c>
      <c r="E1182" s="142" t="s">
        <v>18</v>
      </c>
      <c r="F1182" s="159"/>
      <c r="G1182" s="160" t="s">
        <v>700</v>
      </c>
      <c r="H1182" s="161">
        <v>0</v>
      </c>
      <c r="I1182" s="161">
        <v>725.2</v>
      </c>
      <c r="J1182" s="161">
        <v>0</v>
      </c>
      <c r="K1182" s="161">
        <v>0</v>
      </c>
      <c r="L1182" s="161">
        <v>607.20000000000005</v>
      </c>
      <c r="M1182" s="161">
        <v>0</v>
      </c>
      <c r="N1182" s="161">
        <v>0</v>
      </c>
      <c r="O1182" s="161">
        <f>N1182</f>
        <v>0</v>
      </c>
      <c r="P1182" s="161">
        <f>N1182</f>
        <v>0</v>
      </c>
    </row>
    <row r="1183" spans="1:16" hidden="1" outlineLevel="1" x14ac:dyDescent="0.25">
      <c r="A1183" s="83"/>
      <c r="B1183" s="146" t="s">
        <v>599</v>
      </c>
      <c r="C1183" s="129" t="s">
        <v>502</v>
      </c>
      <c r="D1183" s="145">
        <v>640</v>
      </c>
      <c r="E1183" s="146"/>
      <c r="F1183" s="146"/>
      <c r="G1183" s="148" t="s">
        <v>532</v>
      </c>
      <c r="H1183" s="147"/>
      <c r="I1183" s="147">
        <v>0</v>
      </c>
      <c r="J1183" s="147">
        <f t="shared" ref="J1183:P1183" si="372">SUM(J1182)</f>
        <v>0</v>
      </c>
      <c r="K1183" s="147">
        <f t="shared" si="372"/>
        <v>0</v>
      </c>
      <c r="L1183" s="147">
        <f t="shared" si="372"/>
        <v>607.20000000000005</v>
      </c>
      <c r="M1183" s="147">
        <f t="shared" si="372"/>
        <v>0</v>
      </c>
      <c r="N1183" s="147">
        <f t="shared" si="372"/>
        <v>0</v>
      </c>
      <c r="O1183" s="147">
        <f t="shared" si="372"/>
        <v>0</v>
      </c>
      <c r="P1183" s="147">
        <f t="shared" si="372"/>
        <v>0</v>
      </c>
    </row>
    <row r="1184" spans="1:16" hidden="1" outlineLevel="1" x14ac:dyDescent="0.25">
      <c r="A1184" s="6" t="s">
        <v>11</v>
      </c>
      <c r="B1184" s="129" t="s">
        <v>599</v>
      </c>
      <c r="C1184" s="129" t="s">
        <v>541</v>
      </c>
      <c r="D1184" s="129" t="s">
        <v>647</v>
      </c>
      <c r="E1184" s="129" t="s">
        <v>18</v>
      </c>
      <c r="F1184" s="129" t="s">
        <v>452</v>
      </c>
      <c r="G1184" s="130" t="s">
        <v>453</v>
      </c>
      <c r="H1184" s="131">
        <v>1700</v>
      </c>
      <c r="I1184" s="131">
        <v>2997.68</v>
      </c>
      <c r="J1184" s="131">
        <v>1700</v>
      </c>
      <c r="K1184" s="131">
        <v>1700</v>
      </c>
      <c r="L1184" s="131">
        <v>1700</v>
      </c>
      <c r="M1184" s="131">
        <v>472.8</v>
      </c>
      <c r="N1184" s="135">
        <v>500</v>
      </c>
      <c r="O1184" s="131">
        <f t="shared" si="364"/>
        <v>500</v>
      </c>
      <c r="P1184" s="131">
        <f t="shared" si="365"/>
        <v>500</v>
      </c>
    </row>
    <row r="1185" spans="1:17" hidden="1" outlineLevel="1" x14ac:dyDescent="0.25">
      <c r="A1185" s="83"/>
      <c r="B1185" s="146" t="s">
        <v>599</v>
      </c>
      <c r="C1185" s="129" t="s">
        <v>541</v>
      </c>
      <c r="D1185" s="145" t="s">
        <v>531</v>
      </c>
      <c r="E1185" s="146"/>
      <c r="F1185" s="146"/>
      <c r="G1185" s="148" t="s">
        <v>453</v>
      </c>
      <c r="H1185" s="147"/>
      <c r="I1185" s="147">
        <v>0</v>
      </c>
      <c r="J1185" s="147">
        <f t="shared" ref="J1185:P1185" si="373">SUM(J1184)</f>
        <v>1700</v>
      </c>
      <c r="K1185" s="147">
        <f t="shared" si="373"/>
        <v>1700</v>
      </c>
      <c r="L1185" s="147">
        <f t="shared" si="373"/>
        <v>1700</v>
      </c>
      <c r="M1185" s="147">
        <f t="shared" si="373"/>
        <v>472.8</v>
      </c>
      <c r="N1185" s="147">
        <f t="shared" si="373"/>
        <v>500</v>
      </c>
      <c r="O1185" s="147">
        <f t="shared" si="373"/>
        <v>500</v>
      </c>
      <c r="P1185" s="147">
        <f t="shared" si="373"/>
        <v>500</v>
      </c>
    </row>
    <row r="1186" spans="1:17" ht="23.25" hidden="1" outlineLevel="1" x14ac:dyDescent="0.25">
      <c r="A1186" s="19" t="s">
        <v>11</v>
      </c>
      <c r="B1186" s="129" t="s">
        <v>599</v>
      </c>
      <c r="C1186" s="139" t="s">
        <v>424</v>
      </c>
      <c r="D1186" s="139" t="s">
        <v>459</v>
      </c>
      <c r="E1186" s="139" t="s">
        <v>18</v>
      </c>
      <c r="F1186" s="139" t="s">
        <v>510</v>
      </c>
      <c r="G1186" s="141" t="s">
        <v>511</v>
      </c>
      <c r="H1186" s="138">
        <v>2931.84</v>
      </c>
      <c r="I1186" s="138">
        <v>0</v>
      </c>
      <c r="J1186" s="138">
        <v>0</v>
      </c>
      <c r="K1186" s="138">
        <v>0</v>
      </c>
      <c r="L1186" s="138">
        <v>0</v>
      </c>
      <c r="M1186" s="138">
        <v>0</v>
      </c>
      <c r="N1186" s="138">
        <v>0</v>
      </c>
      <c r="O1186" s="138">
        <f>N1186</f>
        <v>0</v>
      </c>
      <c r="P1186" s="138">
        <f>N1186</f>
        <v>0</v>
      </c>
      <c r="Q1186" s="51">
        <f>SUM(Q1419:Q1420)</f>
        <v>0</v>
      </c>
    </row>
    <row r="1187" spans="1:17" hidden="1" outlineLevel="1" x14ac:dyDescent="0.25">
      <c r="A1187" s="83"/>
      <c r="B1187" s="146" t="s">
        <v>599</v>
      </c>
      <c r="C1187" s="129" t="s">
        <v>424</v>
      </c>
      <c r="D1187" s="145" t="s">
        <v>836</v>
      </c>
      <c r="E1187" s="146"/>
      <c r="F1187" s="146"/>
      <c r="G1187" s="148" t="s">
        <v>733</v>
      </c>
      <c r="H1187" s="147"/>
      <c r="I1187" s="147">
        <v>0</v>
      </c>
      <c r="J1187" s="147">
        <f t="shared" ref="J1187:P1187" si="374">SUM(J1186)</f>
        <v>0</v>
      </c>
      <c r="K1187" s="147">
        <f t="shared" si="374"/>
        <v>0</v>
      </c>
      <c r="L1187" s="147">
        <f t="shared" si="374"/>
        <v>0</v>
      </c>
      <c r="M1187" s="147">
        <f t="shared" si="374"/>
        <v>0</v>
      </c>
      <c r="N1187" s="147">
        <f t="shared" si="374"/>
        <v>0</v>
      </c>
      <c r="O1187" s="147">
        <f t="shared" si="374"/>
        <v>0</v>
      </c>
      <c r="P1187" s="147">
        <f t="shared" si="374"/>
        <v>0</v>
      </c>
      <c r="Q1187" s="51"/>
    </row>
    <row r="1188" spans="1:17" hidden="1" outlineLevel="1" x14ac:dyDescent="0.25">
      <c r="A1188" s="64"/>
      <c r="B1188" s="129" t="s">
        <v>599</v>
      </c>
      <c r="C1188" s="129"/>
      <c r="D1188" s="129"/>
      <c r="E1188" s="129"/>
      <c r="F1188" s="129"/>
      <c r="G1188" s="130" t="s">
        <v>837</v>
      </c>
      <c r="H1188" s="131">
        <v>10757.2</v>
      </c>
      <c r="I1188" s="131">
        <v>4647.68</v>
      </c>
      <c r="J1188" s="131">
        <f t="shared" ref="J1188:P1188" si="375">J1187+J1185+J1183+J1181</f>
        <v>3350</v>
      </c>
      <c r="K1188" s="131">
        <f t="shared" si="375"/>
        <v>3350</v>
      </c>
      <c r="L1188" s="131">
        <f t="shared" si="375"/>
        <v>3957.2</v>
      </c>
      <c r="M1188" s="131">
        <f t="shared" si="375"/>
        <v>1722.8</v>
      </c>
      <c r="N1188" s="131">
        <f t="shared" si="375"/>
        <v>8650</v>
      </c>
      <c r="O1188" s="131">
        <f t="shared" si="375"/>
        <v>8650</v>
      </c>
      <c r="P1188" s="131">
        <f t="shared" si="375"/>
        <v>8650</v>
      </c>
      <c r="Q1188" s="51"/>
    </row>
    <row r="1189" spans="1:17" hidden="1" outlineLevel="1" x14ac:dyDescent="0.25">
      <c r="A1189" s="83" t="s">
        <v>11</v>
      </c>
      <c r="B1189" s="146" t="s">
        <v>600</v>
      </c>
      <c r="C1189" s="129" t="s">
        <v>541</v>
      </c>
      <c r="D1189" s="145">
        <v>640</v>
      </c>
      <c r="E1189" s="146" t="s">
        <v>15</v>
      </c>
      <c r="F1189" s="146" t="s">
        <v>439</v>
      </c>
      <c r="G1189" s="148" t="s">
        <v>532</v>
      </c>
      <c r="H1189" s="147">
        <v>150554.51</v>
      </c>
      <c r="I1189" s="147">
        <v>145628.51999999999</v>
      </c>
      <c r="J1189" s="147">
        <v>147000</v>
      </c>
      <c r="K1189" s="147">
        <v>147000</v>
      </c>
      <c r="L1189" s="147">
        <v>70000</v>
      </c>
      <c r="M1189" s="147">
        <v>56883.33</v>
      </c>
      <c r="N1189" s="147">
        <v>59390</v>
      </c>
      <c r="O1189" s="147">
        <f t="shared" si="364"/>
        <v>59390</v>
      </c>
      <c r="P1189" s="147">
        <f t="shared" si="365"/>
        <v>59390</v>
      </c>
    </row>
    <row r="1190" spans="1:17" hidden="1" outlineLevel="1" x14ac:dyDescent="0.25">
      <c r="A1190" s="64"/>
      <c r="B1190" s="129" t="s">
        <v>600</v>
      </c>
      <c r="C1190" s="129" t="s">
        <v>437</v>
      </c>
      <c r="D1190" s="129"/>
      <c r="E1190" s="129"/>
      <c r="F1190" s="129"/>
      <c r="G1190" s="130" t="s">
        <v>838</v>
      </c>
      <c r="H1190" s="131">
        <f>SUM(H1189)</f>
        <v>150554.51</v>
      </c>
      <c r="I1190" s="131">
        <f t="shared" ref="I1190:P1190" si="376">SUM(I1189)</f>
        <v>145628.51999999999</v>
      </c>
      <c r="J1190" s="131">
        <f t="shared" si="376"/>
        <v>147000</v>
      </c>
      <c r="K1190" s="131">
        <f t="shared" si="376"/>
        <v>147000</v>
      </c>
      <c r="L1190" s="131">
        <f t="shared" si="376"/>
        <v>70000</v>
      </c>
      <c r="M1190" s="131">
        <f t="shared" si="376"/>
        <v>56883.33</v>
      </c>
      <c r="N1190" s="131">
        <f t="shared" si="376"/>
        <v>59390</v>
      </c>
      <c r="O1190" s="131">
        <f t="shared" si="376"/>
        <v>59390</v>
      </c>
      <c r="P1190" s="131">
        <f t="shared" si="376"/>
        <v>59390</v>
      </c>
    </row>
    <row r="1191" spans="1:17" hidden="1" outlineLevel="1" x14ac:dyDescent="0.25">
      <c r="A1191" s="6" t="s">
        <v>11</v>
      </c>
      <c r="B1191" s="129" t="s">
        <v>601</v>
      </c>
      <c r="C1191" s="129" t="s">
        <v>541</v>
      </c>
      <c r="D1191" s="129" t="s">
        <v>647</v>
      </c>
      <c r="E1191" s="129" t="s">
        <v>15</v>
      </c>
      <c r="F1191" s="129" t="s">
        <v>11</v>
      </c>
      <c r="G1191" s="130" t="s">
        <v>449</v>
      </c>
      <c r="H1191" s="131">
        <v>12642.43</v>
      </c>
      <c r="I1191" s="131">
        <v>10283</v>
      </c>
      <c r="J1191" s="131">
        <v>5000</v>
      </c>
      <c r="K1191" s="131">
        <v>5000</v>
      </c>
      <c r="L1191" s="131">
        <v>0</v>
      </c>
      <c r="M1191" s="131">
        <v>0</v>
      </c>
      <c r="N1191" s="131">
        <v>0</v>
      </c>
      <c r="O1191" s="131">
        <f t="shared" si="364"/>
        <v>0</v>
      </c>
      <c r="P1191" s="131">
        <f t="shared" si="365"/>
        <v>0</v>
      </c>
    </row>
    <row r="1192" spans="1:17" hidden="1" outlineLevel="1" x14ac:dyDescent="0.25">
      <c r="A1192" s="6" t="s">
        <v>11</v>
      </c>
      <c r="B1192" s="129" t="s">
        <v>601</v>
      </c>
      <c r="C1192" s="129" t="s">
        <v>541</v>
      </c>
      <c r="D1192" s="129" t="s">
        <v>647</v>
      </c>
      <c r="E1192" s="129" t="s">
        <v>15</v>
      </c>
      <c r="F1192" s="129" t="s">
        <v>11</v>
      </c>
      <c r="G1192" s="130" t="s">
        <v>450</v>
      </c>
      <c r="H1192" s="131">
        <v>0</v>
      </c>
      <c r="I1192" s="131">
        <v>0</v>
      </c>
      <c r="J1192" s="131">
        <v>2500</v>
      </c>
      <c r="K1192" s="131">
        <v>2500</v>
      </c>
      <c r="L1192" s="131">
        <v>0</v>
      </c>
      <c r="M1192" s="131">
        <v>0</v>
      </c>
      <c r="N1192" s="131">
        <v>0</v>
      </c>
      <c r="O1192" s="131">
        <f t="shared" si="364"/>
        <v>0</v>
      </c>
      <c r="P1192" s="131">
        <f t="shared" si="365"/>
        <v>0</v>
      </c>
    </row>
    <row r="1193" spans="1:17" hidden="1" outlineLevel="1" x14ac:dyDescent="0.25">
      <c r="A1193" s="83"/>
      <c r="B1193" s="146" t="s">
        <v>601</v>
      </c>
      <c r="C1193" s="129" t="s">
        <v>437</v>
      </c>
      <c r="D1193" s="145" t="s">
        <v>535</v>
      </c>
      <c r="E1193" s="146"/>
      <c r="F1193" s="146"/>
      <c r="G1193" s="148" t="s">
        <v>536</v>
      </c>
      <c r="H1193" s="147">
        <f>SUM(H1191:H1192)</f>
        <v>12642.43</v>
      </c>
      <c r="I1193" s="147">
        <f t="shared" ref="I1193:P1193" si="377">SUM(I1191:I1192)</f>
        <v>10283</v>
      </c>
      <c r="J1193" s="147">
        <f t="shared" si="377"/>
        <v>7500</v>
      </c>
      <c r="K1193" s="147">
        <f t="shared" si="377"/>
        <v>7500</v>
      </c>
      <c r="L1193" s="147">
        <f t="shared" si="377"/>
        <v>0</v>
      </c>
      <c r="M1193" s="147">
        <f t="shared" si="377"/>
        <v>0</v>
      </c>
      <c r="N1193" s="147">
        <f t="shared" si="377"/>
        <v>0</v>
      </c>
      <c r="O1193" s="147">
        <f t="shared" si="377"/>
        <v>0</v>
      </c>
      <c r="P1193" s="147">
        <f t="shared" si="377"/>
        <v>0</v>
      </c>
    </row>
    <row r="1194" spans="1:17" hidden="1" outlineLevel="1" x14ac:dyDescent="0.25">
      <c r="A1194" s="64"/>
      <c r="B1194" s="129" t="s">
        <v>601</v>
      </c>
      <c r="C1194" s="129"/>
      <c r="D1194" s="129"/>
      <c r="E1194" s="129"/>
      <c r="F1194" s="129"/>
      <c r="G1194" s="130" t="s">
        <v>839</v>
      </c>
      <c r="H1194" s="131">
        <f>H1193</f>
        <v>12642.43</v>
      </c>
      <c r="I1194" s="131">
        <f t="shared" ref="I1194:P1194" si="378">I1193</f>
        <v>10283</v>
      </c>
      <c r="J1194" s="131">
        <f t="shared" si="378"/>
        <v>7500</v>
      </c>
      <c r="K1194" s="131">
        <f t="shared" si="378"/>
        <v>7500</v>
      </c>
      <c r="L1194" s="131">
        <f t="shared" si="378"/>
        <v>0</v>
      </c>
      <c r="M1194" s="131">
        <f t="shared" si="378"/>
        <v>0</v>
      </c>
      <c r="N1194" s="131">
        <f t="shared" si="378"/>
        <v>0</v>
      </c>
      <c r="O1194" s="131">
        <f t="shared" si="378"/>
        <v>0</v>
      </c>
      <c r="P1194" s="131">
        <f t="shared" si="378"/>
        <v>0</v>
      </c>
    </row>
    <row r="1195" spans="1:17" ht="23.25" hidden="1" outlineLevel="1" x14ac:dyDescent="0.25">
      <c r="A1195" s="33" t="s">
        <v>11</v>
      </c>
      <c r="B1195" s="129" t="s">
        <v>602</v>
      </c>
      <c r="C1195" s="129" t="s">
        <v>424</v>
      </c>
      <c r="D1195" s="129" t="s">
        <v>14</v>
      </c>
      <c r="E1195" s="129" t="s">
        <v>214</v>
      </c>
      <c r="F1195" s="129" t="s">
        <v>425</v>
      </c>
      <c r="G1195" s="130" t="s">
        <v>426</v>
      </c>
      <c r="H1195" s="131">
        <v>0</v>
      </c>
      <c r="I1195" s="131">
        <v>892.05</v>
      </c>
      <c r="J1195" s="131">
        <v>0</v>
      </c>
      <c r="K1195" s="131">
        <v>0</v>
      </c>
      <c r="L1195" s="131">
        <v>0</v>
      </c>
      <c r="M1195" s="131">
        <v>0</v>
      </c>
      <c r="N1195" s="131">
        <v>0</v>
      </c>
      <c r="O1195" s="131">
        <f t="shared" si="364"/>
        <v>0</v>
      </c>
      <c r="P1195" s="131">
        <f t="shared" si="365"/>
        <v>0</v>
      </c>
    </row>
    <row r="1196" spans="1:17" ht="23.25" hidden="1" outlineLevel="1" x14ac:dyDescent="0.25">
      <c r="A1196" s="33" t="s">
        <v>11</v>
      </c>
      <c r="B1196" s="129" t="s">
        <v>602</v>
      </c>
      <c r="C1196" s="129" t="s">
        <v>424</v>
      </c>
      <c r="D1196" s="129" t="s">
        <v>14</v>
      </c>
      <c r="E1196" s="129" t="s">
        <v>218</v>
      </c>
      <c r="F1196" s="129" t="s">
        <v>425</v>
      </c>
      <c r="G1196" s="130" t="s">
        <v>426</v>
      </c>
      <c r="H1196" s="131">
        <v>0</v>
      </c>
      <c r="I1196" s="131">
        <v>684.56</v>
      </c>
      <c r="J1196" s="131">
        <v>0</v>
      </c>
      <c r="K1196" s="131">
        <v>0</v>
      </c>
      <c r="L1196" s="131">
        <v>0</v>
      </c>
      <c r="M1196" s="131">
        <v>0</v>
      </c>
      <c r="N1196" s="131">
        <v>0</v>
      </c>
      <c r="O1196" s="131">
        <f t="shared" si="364"/>
        <v>0</v>
      </c>
      <c r="P1196" s="131">
        <f t="shared" si="365"/>
        <v>0</v>
      </c>
    </row>
    <row r="1197" spans="1:17" ht="23.25" hidden="1" outlineLevel="1" x14ac:dyDescent="0.25">
      <c r="A1197" s="33" t="s">
        <v>11</v>
      </c>
      <c r="B1197" s="129" t="s">
        <v>602</v>
      </c>
      <c r="C1197" s="129" t="s">
        <v>424</v>
      </c>
      <c r="D1197" s="129" t="s">
        <v>14</v>
      </c>
      <c r="E1197" s="129" t="s">
        <v>18</v>
      </c>
      <c r="F1197" s="129" t="s">
        <v>425</v>
      </c>
      <c r="G1197" s="130" t="s">
        <v>426</v>
      </c>
      <c r="H1197" s="131">
        <v>0</v>
      </c>
      <c r="I1197" s="131">
        <v>82.97</v>
      </c>
      <c r="J1197" s="131">
        <v>0</v>
      </c>
      <c r="K1197" s="131">
        <v>0</v>
      </c>
      <c r="L1197" s="131">
        <v>0</v>
      </c>
      <c r="M1197" s="131">
        <v>0</v>
      </c>
      <c r="N1197" s="131">
        <v>0</v>
      </c>
      <c r="O1197" s="131">
        <f t="shared" si="364"/>
        <v>0</v>
      </c>
      <c r="P1197" s="131">
        <f t="shared" si="365"/>
        <v>0</v>
      </c>
    </row>
    <row r="1198" spans="1:17" hidden="1" outlineLevel="1" x14ac:dyDescent="0.25">
      <c r="A1198" s="83"/>
      <c r="B1198" s="146" t="s">
        <v>602</v>
      </c>
      <c r="C1198" s="129" t="s">
        <v>424</v>
      </c>
      <c r="D1198" s="145" t="s">
        <v>524</v>
      </c>
      <c r="E1198" s="146"/>
      <c r="F1198" s="146"/>
      <c r="G1198" s="148" t="s">
        <v>528</v>
      </c>
      <c r="H1198" s="147">
        <f>SUM(H1195:H1197)</f>
        <v>0</v>
      </c>
      <c r="I1198" s="147">
        <f t="shared" ref="I1198:P1198" si="379">SUM(I1195:I1197)</f>
        <v>1659.58</v>
      </c>
      <c r="J1198" s="147">
        <f t="shared" si="379"/>
        <v>0</v>
      </c>
      <c r="K1198" s="147">
        <f t="shared" si="379"/>
        <v>0</v>
      </c>
      <c r="L1198" s="147">
        <f t="shared" si="379"/>
        <v>0</v>
      </c>
      <c r="M1198" s="147">
        <f t="shared" si="379"/>
        <v>0</v>
      </c>
      <c r="N1198" s="147">
        <f t="shared" si="379"/>
        <v>0</v>
      </c>
      <c r="O1198" s="147">
        <f t="shared" si="379"/>
        <v>0</v>
      </c>
      <c r="P1198" s="147">
        <f t="shared" si="379"/>
        <v>0</v>
      </c>
    </row>
    <row r="1199" spans="1:17" ht="23.25" hidden="1" outlineLevel="1" x14ac:dyDescent="0.25">
      <c r="A1199" s="33" t="s">
        <v>11</v>
      </c>
      <c r="B1199" s="129" t="s">
        <v>602</v>
      </c>
      <c r="C1199" s="129" t="s">
        <v>424</v>
      </c>
      <c r="D1199" s="129" t="s">
        <v>23</v>
      </c>
      <c r="E1199" s="129" t="s">
        <v>214</v>
      </c>
      <c r="F1199" s="129" t="s">
        <v>425</v>
      </c>
      <c r="G1199" s="130" t="s">
        <v>426</v>
      </c>
      <c r="H1199" s="131">
        <v>0</v>
      </c>
      <c r="I1199" s="131">
        <v>56.61</v>
      </c>
      <c r="J1199" s="131">
        <v>0</v>
      </c>
      <c r="K1199" s="131">
        <v>0</v>
      </c>
      <c r="L1199" s="131">
        <v>0</v>
      </c>
      <c r="M1199" s="131">
        <v>0</v>
      </c>
      <c r="N1199" s="131">
        <v>0</v>
      </c>
      <c r="O1199" s="131">
        <f t="shared" si="364"/>
        <v>0</v>
      </c>
      <c r="P1199" s="131">
        <f t="shared" si="365"/>
        <v>0</v>
      </c>
    </row>
    <row r="1200" spans="1:17" ht="23.25" hidden="1" outlineLevel="1" x14ac:dyDescent="0.25">
      <c r="A1200" s="33" t="s">
        <v>11</v>
      </c>
      <c r="B1200" s="129" t="s">
        <v>602</v>
      </c>
      <c r="C1200" s="129" t="s">
        <v>424</v>
      </c>
      <c r="D1200" s="129" t="s">
        <v>23</v>
      </c>
      <c r="E1200" s="129" t="s">
        <v>218</v>
      </c>
      <c r="F1200" s="129" t="s">
        <v>425</v>
      </c>
      <c r="G1200" s="130" t="s">
        <v>426</v>
      </c>
      <c r="H1200" s="131">
        <v>0</v>
      </c>
      <c r="I1200" s="131">
        <v>43.44</v>
      </c>
      <c r="J1200" s="131">
        <v>0</v>
      </c>
      <c r="K1200" s="131">
        <v>0</v>
      </c>
      <c r="L1200" s="131">
        <v>0</v>
      </c>
      <c r="M1200" s="131">
        <v>0</v>
      </c>
      <c r="N1200" s="131">
        <v>0</v>
      </c>
      <c r="O1200" s="131">
        <f t="shared" si="364"/>
        <v>0</v>
      </c>
      <c r="P1200" s="131">
        <f t="shared" si="365"/>
        <v>0</v>
      </c>
    </row>
    <row r="1201" spans="1:16" ht="23.25" hidden="1" outlineLevel="1" x14ac:dyDescent="0.25">
      <c r="A1201" s="33" t="s">
        <v>11</v>
      </c>
      <c r="B1201" s="129" t="s">
        <v>602</v>
      </c>
      <c r="C1201" s="129" t="s">
        <v>424</v>
      </c>
      <c r="D1201" s="129" t="s">
        <v>23</v>
      </c>
      <c r="E1201" s="129" t="s">
        <v>18</v>
      </c>
      <c r="F1201" s="129" t="s">
        <v>425</v>
      </c>
      <c r="G1201" s="130" t="s">
        <v>426</v>
      </c>
      <c r="H1201" s="131">
        <v>0</v>
      </c>
      <c r="I1201" s="131">
        <v>5.27</v>
      </c>
      <c r="J1201" s="131">
        <v>0</v>
      </c>
      <c r="K1201" s="131">
        <v>0</v>
      </c>
      <c r="L1201" s="131">
        <v>0</v>
      </c>
      <c r="M1201" s="131">
        <v>0</v>
      </c>
      <c r="N1201" s="131">
        <v>0</v>
      </c>
      <c r="O1201" s="131">
        <f t="shared" si="364"/>
        <v>0</v>
      </c>
      <c r="P1201" s="131">
        <f t="shared" si="365"/>
        <v>0</v>
      </c>
    </row>
    <row r="1202" spans="1:16" ht="23.25" hidden="1" outlineLevel="1" x14ac:dyDescent="0.25">
      <c r="A1202" s="33" t="s">
        <v>11</v>
      </c>
      <c r="B1202" s="129" t="s">
        <v>602</v>
      </c>
      <c r="C1202" s="129" t="s">
        <v>424</v>
      </c>
      <c r="D1202" s="129" t="s">
        <v>30</v>
      </c>
      <c r="E1202" s="129" t="s">
        <v>214</v>
      </c>
      <c r="F1202" s="129" t="s">
        <v>425</v>
      </c>
      <c r="G1202" s="130" t="s">
        <v>427</v>
      </c>
      <c r="H1202" s="131">
        <v>0</v>
      </c>
      <c r="I1202" s="131">
        <v>10.199999999999999</v>
      </c>
      <c r="J1202" s="131">
        <v>0</v>
      </c>
      <c r="K1202" s="131">
        <v>0</v>
      </c>
      <c r="L1202" s="131">
        <v>0</v>
      </c>
      <c r="M1202" s="131">
        <v>0</v>
      </c>
      <c r="N1202" s="131">
        <v>0</v>
      </c>
      <c r="O1202" s="131">
        <f t="shared" si="364"/>
        <v>0</v>
      </c>
      <c r="P1202" s="131">
        <f t="shared" si="365"/>
        <v>0</v>
      </c>
    </row>
    <row r="1203" spans="1:16" ht="23.25" hidden="1" outlineLevel="1" x14ac:dyDescent="0.25">
      <c r="A1203" s="33" t="s">
        <v>11</v>
      </c>
      <c r="B1203" s="129" t="s">
        <v>602</v>
      </c>
      <c r="C1203" s="129" t="s">
        <v>424</v>
      </c>
      <c r="D1203" s="129" t="s">
        <v>30</v>
      </c>
      <c r="E1203" s="129" t="s">
        <v>218</v>
      </c>
      <c r="F1203" s="129" t="s">
        <v>425</v>
      </c>
      <c r="G1203" s="130" t="s">
        <v>428</v>
      </c>
      <c r="H1203" s="131">
        <v>0</v>
      </c>
      <c r="I1203" s="131">
        <v>7.82</v>
      </c>
      <c r="J1203" s="131">
        <v>0</v>
      </c>
      <c r="K1203" s="131">
        <v>0</v>
      </c>
      <c r="L1203" s="131">
        <v>0</v>
      </c>
      <c r="M1203" s="131">
        <v>0</v>
      </c>
      <c r="N1203" s="131">
        <v>0</v>
      </c>
      <c r="O1203" s="131">
        <f t="shared" si="364"/>
        <v>0</v>
      </c>
      <c r="P1203" s="131">
        <f t="shared" si="365"/>
        <v>0</v>
      </c>
    </row>
    <row r="1204" spans="1:16" ht="23.25" hidden="1" outlineLevel="1" x14ac:dyDescent="0.25">
      <c r="A1204" s="33" t="s">
        <v>11</v>
      </c>
      <c r="B1204" s="129" t="s">
        <v>602</v>
      </c>
      <c r="C1204" s="129" t="s">
        <v>424</v>
      </c>
      <c r="D1204" s="129" t="s">
        <v>30</v>
      </c>
      <c r="E1204" s="129" t="s">
        <v>18</v>
      </c>
      <c r="F1204" s="129" t="s">
        <v>425</v>
      </c>
      <c r="G1204" s="130" t="s">
        <v>428</v>
      </c>
      <c r="H1204" s="131">
        <v>0</v>
      </c>
      <c r="I1204" s="131">
        <v>0.95</v>
      </c>
      <c r="J1204" s="131">
        <v>0</v>
      </c>
      <c r="K1204" s="131">
        <v>0</v>
      </c>
      <c r="L1204" s="131">
        <v>0</v>
      </c>
      <c r="M1204" s="131">
        <v>0</v>
      </c>
      <c r="N1204" s="131">
        <v>0</v>
      </c>
      <c r="O1204" s="131">
        <f t="shared" si="364"/>
        <v>0</v>
      </c>
      <c r="P1204" s="131">
        <f t="shared" si="365"/>
        <v>0</v>
      </c>
    </row>
    <row r="1205" spans="1:16" ht="23.25" hidden="1" outlineLevel="1" x14ac:dyDescent="0.25">
      <c r="A1205" s="33" t="s">
        <v>11</v>
      </c>
      <c r="B1205" s="129" t="s">
        <v>602</v>
      </c>
      <c r="C1205" s="129" t="s">
        <v>424</v>
      </c>
      <c r="D1205" s="129" t="s">
        <v>33</v>
      </c>
      <c r="E1205" s="129" t="s">
        <v>214</v>
      </c>
      <c r="F1205" s="129" t="s">
        <v>425</v>
      </c>
      <c r="G1205" s="130" t="s">
        <v>429</v>
      </c>
      <c r="H1205" s="131">
        <v>0</v>
      </c>
      <c r="I1205" s="131">
        <v>102.06</v>
      </c>
      <c r="J1205" s="131">
        <v>0</v>
      </c>
      <c r="K1205" s="131">
        <v>0</v>
      </c>
      <c r="L1205" s="131">
        <v>0</v>
      </c>
      <c r="M1205" s="131">
        <v>0</v>
      </c>
      <c r="N1205" s="131">
        <v>0</v>
      </c>
      <c r="O1205" s="131">
        <f t="shared" si="364"/>
        <v>0</v>
      </c>
      <c r="P1205" s="131">
        <f t="shared" si="365"/>
        <v>0</v>
      </c>
    </row>
    <row r="1206" spans="1:16" ht="23.25" hidden="1" outlineLevel="1" x14ac:dyDescent="0.25">
      <c r="A1206" s="33" t="s">
        <v>11</v>
      </c>
      <c r="B1206" s="129" t="s">
        <v>602</v>
      </c>
      <c r="C1206" s="129" t="s">
        <v>424</v>
      </c>
      <c r="D1206" s="129" t="s">
        <v>33</v>
      </c>
      <c r="E1206" s="129" t="s">
        <v>218</v>
      </c>
      <c r="F1206" s="129" t="s">
        <v>425</v>
      </c>
      <c r="G1206" s="130" t="s">
        <v>430</v>
      </c>
      <c r="H1206" s="131">
        <v>0</v>
      </c>
      <c r="I1206" s="131">
        <v>78.31</v>
      </c>
      <c r="J1206" s="131">
        <v>0</v>
      </c>
      <c r="K1206" s="131">
        <v>0</v>
      </c>
      <c r="L1206" s="131">
        <v>0</v>
      </c>
      <c r="M1206" s="131">
        <v>0</v>
      </c>
      <c r="N1206" s="131">
        <v>0</v>
      </c>
      <c r="O1206" s="131">
        <f t="shared" si="364"/>
        <v>0</v>
      </c>
      <c r="P1206" s="131">
        <f t="shared" si="365"/>
        <v>0</v>
      </c>
    </row>
    <row r="1207" spans="1:16" ht="23.25" hidden="1" outlineLevel="1" x14ac:dyDescent="0.25">
      <c r="A1207" s="33" t="s">
        <v>11</v>
      </c>
      <c r="B1207" s="129" t="s">
        <v>602</v>
      </c>
      <c r="C1207" s="129" t="s">
        <v>424</v>
      </c>
      <c r="D1207" s="129" t="s">
        <v>33</v>
      </c>
      <c r="E1207" s="129" t="s">
        <v>18</v>
      </c>
      <c r="F1207" s="129" t="s">
        <v>425</v>
      </c>
      <c r="G1207" s="130" t="s">
        <v>430</v>
      </c>
      <c r="H1207" s="131">
        <v>0</v>
      </c>
      <c r="I1207" s="131">
        <v>9.5</v>
      </c>
      <c r="J1207" s="131">
        <v>0</v>
      </c>
      <c r="K1207" s="131">
        <v>0</v>
      </c>
      <c r="L1207" s="131">
        <v>0</v>
      </c>
      <c r="M1207" s="131">
        <v>0</v>
      </c>
      <c r="N1207" s="131">
        <v>0</v>
      </c>
      <c r="O1207" s="131">
        <f t="shared" si="364"/>
        <v>0</v>
      </c>
      <c r="P1207" s="131">
        <f t="shared" si="365"/>
        <v>0</v>
      </c>
    </row>
    <row r="1208" spans="1:16" ht="23.25" hidden="1" outlineLevel="1" x14ac:dyDescent="0.25">
      <c r="A1208" s="33" t="s">
        <v>11</v>
      </c>
      <c r="B1208" s="129" t="s">
        <v>602</v>
      </c>
      <c r="C1208" s="129" t="s">
        <v>424</v>
      </c>
      <c r="D1208" s="129" t="s">
        <v>37</v>
      </c>
      <c r="E1208" s="129" t="s">
        <v>214</v>
      </c>
      <c r="F1208" s="129" t="s">
        <v>425</v>
      </c>
      <c r="G1208" s="130" t="s">
        <v>431</v>
      </c>
      <c r="H1208" s="131">
        <v>0</v>
      </c>
      <c r="I1208" s="131">
        <v>5.82</v>
      </c>
      <c r="J1208" s="131">
        <v>0</v>
      </c>
      <c r="K1208" s="131">
        <v>0</v>
      </c>
      <c r="L1208" s="131">
        <v>0</v>
      </c>
      <c r="M1208" s="131">
        <v>0</v>
      </c>
      <c r="N1208" s="131">
        <v>0</v>
      </c>
      <c r="O1208" s="131">
        <f t="shared" si="364"/>
        <v>0</v>
      </c>
      <c r="P1208" s="131">
        <f t="shared" si="365"/>
        <v>0</v>
      </c>
    </row>
    <row r="1209" spans="1:16" ht="23.25" hidden="1" outlineLevel="1" x14ac:dyDescent="0.25">
      <c r="A1209" s="33" t="s">
        <v>11</v>
      </c>
      <c r="B1209" s="129" t="s">
        <v>602</v>
      </c>
      <c r="C1209" s="129" t="s">
        <v>424</v>
      </c>
      <c r="D1209" s="129" t="s">
        <v>37</v>
      </c>
      <c r="E1209" s="129" t="s">
        <v>218</v>
      </c>
      <c r="F1209" s="129" t="s">
        <v>425</v>
      </c>
      <c r="G1209" s="130" t="s">
        <v>432</v>
      </c>
      <c r="H1209" s="131">
        <v>0</v>
      </c>
      <c r="I1209" s="131">
        <v>4.47</v>
      </c>
      <c r="J1209" s="131">
        <v>0</v>
      </c>
      <c r="K1209" s="131">
        <v>0</v>
      </c>
      <c r="L1209" s="131">
        <v>0</v>
      </c>
      <c r="M1209" s="131">
        <v>0</v>
      </c>
      <c r="N1209" s="131">
        <v>0</v>
      </c>
      <c r="O1209" s="131">
        <f t="shared" si="364"/>
        <v>0</v>
      </c>
      <c r="P1209" s="131">
        <f t="shared" si="365"/>
        <v>0</v>
      </c>
    </row>
    <row r="1210" spans="1:16" ht="23.25" hidden="1" outlineLevel="1" x14ac:dyDescent="0.25">
      <c r="A1210" s="33" t="s">
        <v>11</v>
      </c>
      <c r="B1210" s="129" t="s">
        <v>602</v>
      </c>
      <c r="C1210" s="129" t="s">
        <v>424</v>
      </c>
      <c r="D1210" s="129" t="s">
        <v>37</v>
      </c>
      <c r="E1210" s="129" t="s">
        <v>18</v>
      </c>
      <c r="F1210" s="129" t="s">
        <v>425</v>
      </c>
      <c r="G1210" s="130" t="s">
        <v>432</v>
      </c>
      <c r="H1210" s="131">
        <v>0</v>
      </c>
      <c r="I1210" s="131">
        <v>0.54</v>
      </c>
      <c r="J1210" s="131">
        <v>0</v>
      </c>
      <c r="K1210" s="131">
        <v>0</v>
      </c>
      <c r="L1210" s="131">
        <v>0</v>
      </c>
      <c r="M1210" s="131">
        <v>0</v>
      </c>
      <c r="N1210" s="131">
        <v>0</v>
      </c>
      <c r="O1210" s="131">
        <f t="shared" si="364"/>
        <v>0</v>
      </c>
      <c r="P1210" s="131">
        <f t="shared" si="365"/>
        <v>0</v>
      </c>
    </row>
    <row r="1211" spans="1:16" ht="23.25" hidden="1" outlineLevel="1" x14ac:dyDescent="0.25">
      <c r="A1211" s="33" t="s">
        <v>11</v>
      </c>
      <c r="B1211" s="129" t="s">
        <v>602</v>
      </c>
      <c r="C1211" s="129" t="s">
        <v>424</v>
      </c>
      <c r="D1211" s="129" t="s">
        <v>41</v>
      </c>
      <c r="E1211" s="129" t="s">
        <v>214</v>
      </c>
      <c r="F1211" s="129" t="s">
        <v>425</v>
      </c>
      <c r="G1211" s="130" t="s">
        <v>433</v>
      </c>
      <c r="H1211" s="131">
        <v>0</v>
      </c>
      <c r="I1211" s="131">
        <v>21.86</v>
      </c>
      <c r="J1211" s="131">
        <v>0</v>
      </c>
      <c r="K1211" s="131">
        <v>0</v>
      </c>
      <c r="L1211" s="131">
        <v>0</v>
      </c>
      <c r="M1211" s="131">
        <v>0</v>
      </c>
      <c r="N1211" s="131">
        <v>0</v>
      </c>
      <c r="O1211" s="131">
        <f t="shared" si="364"/>
        <v>0</v>
      </c>
      <c r="P1211" s="131">
        <f t="shared" si="365"/>
        <v>0</v>
      </c>
    </row>
    <row r="1212" spans="1:16" ht="23.25" hidden="1" outlineLevel="1" x14ac:dyDescent="0.25">
      <c r="A1212" s="33" t="s">
        <v>11</v>
      </c>
      <c r="B1212" s="129" t="s">
        <v>602</v>
      </c>
      <c r="C1212" s="129" t="s">
        <v>424</v>
      </c>
      <c r="D1212" s="129" t="s">
        <v>41</v>
      </c>
      <c r="E1212" s="129" t="s">
        <v>218</v>
      </c>
      <c r="F1212" s="129" t="s">
        <v>425</v>
      </c>
      <c r="G1212" s="130" t="s">
        <v>433</v>
      </c>
      <c r="H1212" s="131">
        <v>0</v>
      </c>
      <c r="I1212" s="131">
        <v>16.760000000000002</v>
      </c>
      <c r="J1212" s="131">
        <v>0</v>
      </c>
      <c r="K1212" s="131">
        <v>0</v>
      </c>
      <c r="L1212" s="131">
        <v>0</v>
      </c>
      <c r="M1212" s="131">
        <v>0</v>
      </c>
      <c r="N1212" s="131">
        <v>0</v>
      </c>
      <c r="O1212" s="131">
        <f t="shared" si="364"/>
        <v>0</v>
      </c>
      <c r="P1212" s="131">
        <f t="shared" si="365"/>
        <v>0</v>
      </c>
    </row>
    <row r="1213" spans="1:16" ht="23.25" hidden="1" outlineLevel="1" x14ac:dyDescent="0.25">
      <c r="A1213" s="33" t="s">
        <v>11</v>
      </c>
      <c r="B1213" s="129" t="s">
        <v>602</v>
      </c>
      <c r="C1213" s="129" t="s">
        <v>424</v>
      </c>
      <c r="D1213" s="129" t="s">
        <v>41</v>
      </c>
      <c r="E1213" s="129" t="s">
        <v>18</v>
      </c>
      <c r="F1213" s="129" t="s">
        <v>425</v>
      </c>
      <c r="G1213" s="130" t="s">
        <v>433</v>
      </c>
      <c r="H1213" s="131">
        <v>0</v>
      </c>
      <c r="I1213" s="131">
        <v>2.0299999999999998</v>
      </c>
      <c r="J1213" s="131">
        <v>0</v>
      </c>
      <c r="K1213" s="131">
        <v>0</v>
      </c>
      <c r="L1213" s="131">
        <v>0</v>
      </c>
      <c r="M1213" s="131">
        <v>0</v>
      </c>
      <c r="N1213" s="131">
        <v>0</v>
      </c>
      <c r="O1213" s="131">
        <f t="shared" si="364"/>
        <v>0</v>
      </c>
      <c r="P1213" s="131">
        <f t="shared" si="365"/>
        <v>0</v>
      </c>
    </row>
    <row r="1214" spans="1:16" ht="23.25" hidden="1" outlineLevel="1" x14ac:dyDescent="0.25">
      <c r="A1214" s="33" t="s">
        <v>11</v>
      </c>
      <c r="B1214" s="129" t="s">
        <v>602</v>
      </c>
      <c r="C1214" s="129" t="s">
        <v>424</v>
      </c>
      <c r="D1214" s="129" t="s">
        <v>45</v>
      </c>
      <c r="E1214" s="129" t="s">
        <v>214</v>
      </c>
      <c r="F1214" s="129" t="s">
        <v>425</v>
      </c>
      <c r="G1214" s="130" t="s">
        <v>434</v>
      </c>
      <c r="H1214" s="131">
        <v>0</v>
      </c>
      <c r="I1214" s="131">
        <v>7.27</v>
      </c>
      <c r="J1214" s="131">
        <v>0</v>
      </c>
      <c r="K1214" s="131">
        <v>0</v>
      </c>
      <c r="L1214" s="131">
        <v>0</v>
      </c>
      <c r="M1214" s="131">
        <v>0</v>
      </c>
      <c r="N1214" s="131">
        <v>0</v>
      </c>
      <c r="O1214" s="131">
        <f t="shared" si="364"/>
        <v>0</v>
      </c>
      <c r="P1214" s="131">
        <f t="shared" si="365"/>
        <v>0</v>
      </c>
    </row>
    <row r="1215" spans="1:16" ht="23.25" hidden="1" outlineLevel="1" x14ac:dyDescent="0.25">
      <c r="A1215" s="33" t="s">
        <v>11</v>
      </c>
      <c r="B1215" s="129" t="s">
        <v>602</v>
      </c>
      <c r="C1215" s="129" t="s">
        <v>424</v>
      </c>
      <c r="D1215" s="129" t="s">
        <v>45</v>
      </c>
      <c r="E1215" s="129" t="s">
        <v>218</v>
      </c>
      <c r="F1215" s="129" t="s">
        <v>425</v>
      </c>
      <c r="G1215" s="130" t="s">
        <v>434</v>
      </c>
      <c r="H1215" s="131">
        <v>0</v>
      </c>
      <c r="I1215" s="131">
        <v>5.58</v>
      </c>
      <c r="J1215" s="131">
        <v>0</v>
      </c>
      <c r="K1215" s="131">
        <v>0</v>
      </c>
      <c r="L1215" s="131">
        <v>0</v>
      </c>
      <c r="M1215" s="131">
        <v>0</v>
      </c>
      <c r="N1215" s="131">
        <v>0</v>
      </c>
      <c r="O1215" s="131">
        <f t="shared" si="364"/>
        <v>0</v>
      </c>
      <c r="P1215" s="131">
        <f t="shared" si="365"/>
        <v>0</v>
      </c>
    </row>
    <row r="1216" spans="1:16" ht="23.25" hidden="1" outlineLevel="1" x14ac:dyDescent="0.25">
      <c r="A1216" s="33" t="s">
        <v>11</v>
      </c>
      <c r="B1216" s="129" t="s">
        <v>602</v>
      </c>
      <c r="C1216" s="129" t="s">
        <v>424</v>
      </c>
      <c r="D1216" s="129" t="s">
        <v>45</v>
      </c>
      <c r="E1216" s="129" t="s">
        <v>18</v>
      </c>
      <c r="F1216" s="129" t="s">
        <v>425</v>
      </c>
      <c r="G1216" s="130" t="s">
        <v>434</v>
      </c>
      <c r="H1216" s="131">
        <v>0</v>
      </c>
      <c r="I1216" s="131">
        <v>0.68</v>
      </c>
      <c r="J1216" s="131">
        <v>0</v>
      </c>
      <c r="K1216" s="131">
        <v>0</v>
      </c>
      <c r="L1216" s="131">
        <v>0</v>
      </c>
      <c r="M1216" s="131">
        <v>0</v>
      </c>
      <c r="N1216" s="131">
        <v>0</v>
      </c>
      <c r="O1216" s="131">
        <f t="shared" si="364"/>
        <v>0</v>
      </c>
      <c r="P1216" s="131">
        <f t="shared" si="365"/>
        <v>0</v>
      </c>
    </row>
    <row r="1217" spans="1:18" ht="23.25" hidden="1" outlineLevel="1" x14ac:dyDescent="0.25">
      <c r="A1217" s="33" t="s">
        <v>11</v>
      </c>
      <c r="B1217" s="129" t="s">
        <v>602</v>
      </c>
      <c r="C1217" s="129" t="s">
        <v>424</v>
      </c>
      <c r="D1217" s="129" t="s">
        <v>49</v>
      </c>
      <c r="E1217" s="129" t="s">
        <v>214</v>
      </c>
      <c r="F1217" s="129" t="s">
        <v>425</v>
      </c>
      <c r="G1217" s="130" t="s">
        <v>435</v>
      </c>
      <c r="H1217" s="131">
        <v>0</v>
      </c>
      <c r="I1217" s="131">
        <v>34.61</v>
      </c>
      <c r="J1217" s="131">
        <v>0</v>
      </c>
      <c r="K1217" s="131">
        <v>0</v>
      </c>
      <c r="L1217" s="131">
        <v>0</v>
      </c>
      <c r="M1217" s="131">
        <v>0</v>
      </c>
      <c r="N1217" s="131">
        <v>0</v>
      </c>
      <c r="O1217" s="131">
        <f t="shared" si="364"/>
        <v>0</v>
      </c>
      <c r="P1217" s="131">
        <f t="shared" si="365"/>
        <v>0</v>
      </c>
    </row>
    <row r="1218" spans="1:18" hidden="1" outlineLevel="1" x14ac:dyDescent="0.25">
      <c r="A1218" s="33" t="s">
        <v>11</v>
      </c>
      <c r="B1218" s="129" t="s">
        <v>602</v>
      </c>
      <c r="C1218" s="129" t="s">
        <v>424</v>
      </c>
      <c r="D1218" s="129" t="s">
        <v>49</v>
      </c>
      <c r="E1218" s="129" t="s">
        <v>218</v>
      </c>
      <c r="F1218" s="129" t="s">
        <v>425</v>
      </c>
      <c r="G1218" s="130" t="s">
        <v>436</v>
      </c>
      <c r="H1218" s="131">
        <v>0</v>
      </c>
      <c r="I1218" s="131">
        <v>26.56</v>
      </c>
      <c r="J1218" s="131">
        <v>0</v>
      </c>
      <c r="K1218" s="131">
        <v>0</v>
      </c>
      <c r="L1218" s="131">
        <v>0</v>
      </c>
      <c r="M1218" s="131">
        <v>0</v>
      </c>
      <c r="N1218" s="131">
        <v>0</v>
      </c>
      <c r="O1218" s="131">
        <f t="shared" si="364"/>
        <v>0</v>
      </c>
      <c r="P1218" s="131">
        <f t="shared" si="365"/>
        <v>0</v>
      </c>
    </row>
    <row r="1219" spans="1:18" hidden="1" outlineLevel="1" x14ac:dyDescent="0.25">
      <c r="A1219" s="33" t="s">
        <v>11</v>
      </c>
      <c r="B1219" s="129" t="s">
        <v>602</v>
      </c>
      <c r="C1219" s="129" t="s">
        <v>424</v>
      </c>
      <c r="D1219" s="129" t="s">
        <v>49</v>
      </c>
      <c r="E1219" s="129" t="s">
        <v>18</v>
      </c>
      <c r="F1219" s="129" t="s">
        <v>425</v>
      </c>
      <c r="G1219" s="130" t="s">
        <v>436</v>
      </c>
      <c r="H1219" s="131">
        <v>0</v>
      </c>
      <c r="I1219" s="131">
        <v>3.22</v>
      </c>
      <c r="J1219" s="131">
        <v>0</v>
      </c>
      <c r="K1219" s="131">
        <v>0</v>
      </c>
      <c r="L1219" s="131">
        <v>0</v>
      </c>
      <c r="M1219" s="131">
        <v>0</v>
      </c>
      <c r="N1219" s="131">
        <v>0</v>
      </c>
      <c r="O1219" s="131">
        <f t="shared" si="364"/>
        <v>0</v>
      </c>
      <c r="P1219" s="131">
        <f t="shared" si="365"/>
        <v>0</v>
      </c>
    </row>
    <row r="1220" spans="1:18" ht="23.25" hidden="1" outlineLevel="1" x14ac:dyDescent="0.25">
      <c r="A1220" s="83"/>
      <c r="B1220" s="146" t="s">
        <v>602</v>
      </c>
      <c r="C1220" s="129" t="s">
        <v>424</v>
      </c>
      <c r="D1220" s="145" t="s">
        <v>525</v>
      </c>
      <c r="E1220" s="146"/>
      <c r="F1220" s="146"/>
      <c r="G1220" s="148" t="s">
        <v>684</v>
      </c>
      <c r="H1220" s="147">
        <f>SUM(H1199:H1219)</f>
        <v>0</v>
      </c>
      <c r="I1220" s="147">
        <f t="shared" ref="I1220:P1220" si="380">SUM(I1199:I1219)</f>
        <v>443.56000000000006</v>
      </c>
      <c r="J1220" s="147">
        <f t="shared" si="380"/>
        <v>0</v>
      </c>
      <c r="K1220" s="147">
        <f t="shared" si="380"/>
        <v>0</v>
      </c>
      <c r="L1220" s="147">
        <f t="shared" si="380"/>
        <v>0</v>
      </c>
      <c r="M1220" s="147">
        <f t="shared" si="380"/>
        <v>0</v>
      </c>
      <c r="N1220" s="147">
        <f t="shared" si="380"/>
        <v>0</v>
      </c>
      <c r="O1220" s="147">
        <f t="shared" si="380"/>
        <v>0</v>
      </c>
      <c r="P1220" s="147">
        <f t="shared" si="380"/>
        <v>0</v>
      </c>
    </row>
    <row r="1221" spans="1:18" ht="23.25" hidden="1" outlineLevel="1" x14ac:dyDescent="0.25">
      <c r="A1221" s="33" t="s">
        <v>11</v>
      </c>
      <c r="B1221" s="129" t="s">
        <v>602</v>
      </c>
      <c r="C1221" s="129" t="s">
        <v>424</v>
      </c>
      <c r="D1221" s="129" t="s">
        <v>156</v>
      </c>
      <c r="E1221" s="129" t="s">
        <v>18</v>
      </c>
      <c r="F1221" s="129" t="s">
        <v>425</v>
      </c>
      <c r="G1221" s="130" t="s">
        <v>157</v>
      </c>
      <c r="H1221" s="131">
        <v>0</v>
      </c>
      <c r="I1221" s="131">
        <v>18.420000000000002</v>
      </c>
      <c r="J1221" s="131">
        <v>0</v>
      </c>
      <c r="K1221" s="131">
        <v>0</v>
      </c>
      <c r="L1221" s="131">
        <v>0</v>
      </c>
      <c r="M1221" s="131">
        <v>0</v>
      </c>
      <c r="N1221" s="131">
        <v>0</v>
      </c>
      <c r="O1221" s="131">
        <f t="shared" si="364"/>
        <v>0</v>
      </c>
      <c r="P1221" s="131">
        <f t="shared" si="365"/>
        <v>0</v>
      </c>
    </row>
    <row r="1222" spans="1:18" hidden="1" outlineLevel="1" x14ac:dyDescent="0.25">
      <c r="A1222" s="83"/>
      <c r="B1222" s="146" t="s">
        <v>602</v>
      </c>
      <c r="C1222" s="129" t="s">
        <v>424</v>
      </c>
      <c r="D1222" s="145" t="s">
        <v>535</v>
      </c>
      <c r="E1222" s="146"/>
      <c r="F1222" s="146"/>
      <c r="G1222" s="148" t="s">
        <v>536</v>
      </c>
      <c r="H1222" s="147">
        <f>SUM(H1221)</f>
        <v>0</v>
      </c>
      <c r="I1222" s="147">
        <f t="shared" ref="I1222:P1222" si="381">SUM(I1221)</f>
        <v>18.420000000000002</v>
      </c>
      <c r="J1222" s="147">
        <f t="shared" si="381"/>
        <v>0</v>
      </c>
      <c r="K1222" s="147">
        <f t="shared" si="381"/>
        <v>0</v>
      </c>
      <c r="L1222" s="147">
        <f t="shared" si="381"/>
        <v>0</v>
      </c>
      <c r="M1222" s="147">
        <f t="shared" si="381"/>
        <v>0</v>
      </c>
      <c r="N1222" s="147">
        <f t="shared" si="381"/>
        <v>0</v>
      </c>
      <c r="O1222" s="147">
        <f t="shared" si="381"/>
        <v>0</v>
      </c>
      <c r="P1222" s="147">
        <f t="shared" si="381"/>
        <v>0</v>
      </c>
    </row>
    <row r="1223" spans="1:18" ht="23.25" hidden="1" outlineLevel="1" x14ac:dyDescent="0.25">
      <c r="A1223" s="52" t="s">
        <v>11</v>
      </c>
      <c r="B1223" s="139" t="s">
        <v>602</v>
      </c>
      <c r="C1223" s="140" t="s">
        <v>621</v>
      </c>
      <c r="D1223" s="139" t="s">
        <v>658</v>
      </c>
      <c r="E1223" s="139" t="s">
        <v>15</v>
      </c>
      <c r="F1223" s="139" t="s">
        <v>423</v>
      </c>
      <c r="G1223" s="141" t="s">
        <v>509</v>
      </c>
      <c r="H1223" s="138">
        <v>0</v>
      </c>
      <c r="I1223" s="138">
        <v>0</v>
      </c>
      <c r="J1223" s="138">
        <v>115000</v>
      </c>
      <c r="K1223" s="138">
        <v>115000</v>
      </c>
      <c r="L1223" s="138">
        <v>115000</v>
      </c>
      <c r="M1223" s="138">
        <v>0</v>
      </c>
      <c r="N1223" s="138">
        <v>0</v>
      </c>
      <c r="O1223" s="138">
        <f>N1223</f>
        <v>0</v>
      </c>
      <c r="P1223" s="138">
        <f>N1223</f>
        <v>0</v>
      </c>
      <c r="Q1223" s="42"/>
      <c r="R1223" s="42"/>
    </row>
    <row r="1224" spans="1:18" hidden="1" outlineLevel="1" x14ac:dyDescent="0.25">
      <c r="A1224" s="83"/>
      <c r="B1224" s="146" t="s">
        <v>602</v>
      </c>
      <c r="C1224" s="129" t="s">
        <v>621</v>
      </c>
      <c r="D1224" s="145" t="s">
        <v>658</v>
      </c>
      <c r="E1224" s="146"/>
      <c r="F1224" s="146"/>
      <c r="G1224" s="148" t="s">
        <v>733</v>
      </c>
      <c r="H1224" s="147">
        <f>SUM(H1223)</f>
        <v>0</v>
      </c>
      <c r="I1224" s="147">
        <f t="shared" ref="I1224:P1224" si="382">SUM(I1223)</f>
        <v>0</v>
      </c>
      <c r="J1224" s="147">
        <f t="shared" si="382"/>
        <v>115000</v>
      </c>
      <c r="K1224" s="147">
        <f t="shared" si="382"/>
        <v>115000</v>
      </c>
      <c r="L1224" s="147">
        <f t="shared" si="382"/>
        <v>115000</v>
      </c>
      <c r="M1224" s="147">
        <f t="shared" si="382"/>
        <v>0</v>
      </c>
      <c r="N1224" s="147">
        <f t="shared" si="382"/>
        <v>0</v>
      </c>
      <c r="O1224" s="147">
        <f t="shared" si="382"/>
        <v>0</v>
      </c>
      <c r="P1224" s="147">
        <f t="shared" si="382"/>
        <v>0</v>
      </c>
      <c r="Q1224" s="42"/>
      <c r="R1224" s="69"/>
    </row>
    <row r="1225" spans="1:18" hidden="1" outlineLevel="1" x14ac:dyDescent="0.25">
      <c r="A1225" s="64"/>
      <c r="B1225" s="129" t="s">
        <v>602</v>
      </c>
      <c r="C1225" s="129"/>
      <c r="D1225" s="129"/>
      <c r="E1225" s="129"/>
      <c r="F1225" s="129"/>
      <c r="G1225" s="130" t="s">
        <v>840</v>
      </c>
      <c r="H1225" s="131">
        <f>H1224+H1222+H1220+H1198</f>
        <v>0</v>
      </c>
      <c r="I1225" s="131">
        <f t="shared" ref="I1225:P1225" si="383">I1224+I1222+I1220+I1198</f>
        <v>2121.56</v>
      </c>
      <c r="J1225" s="131">
        <f t="shared" si="383"/>
        <v>115000</v>
      </c>
      <c r="K1225" s="131">
        <f t="shared" si="383"/>
        <v>115000</v>
      </c>
      <c r="L1225" s="131">
        <f t="shared" si="383"/>
        <v>115000</v>
      </c>
      <c r="M1225" s="131">
        <f t="shared" si="383"/>
        <v>0</v>
      </c>
      <c r="N1225" s="131">
        <f t="shared" si="383"/>
        <v>0</v>
      </c>
      <c r="O1225" s="131">
        <f t="shared" si="383"/>
        <v>0</v>
      </c>
      <c r="P1225" s="131">
        <f t="shared" si="383"/>
        <v>0</v>
      </c>
      <c r="Q1225" s="42"/>
      <c r="R1225" s="69"/>
    </row>
    <row r="1226" spans="1:18" hidden="1" outlineLevel="1" x14ac:dyDescent="0.25">
      <c r="A1226" s="64"/>
      <c r="B1226" s="129" t="s">
        <v>841</v>
      </c>
      <c r="C1226" s="129"/>
      <c r="D1226" s="129"/>
      <c r="E1226" s="129"/>
      <c r="F1226" s="129"/>
      <c r="G1226" s="130" t="s">
        <v>842</v>
      </c>
      <c r="H1226" s="131">
        <f>H1190+H1194+H1225</f>
        <v>163196.94</v>
      </c>
      <c r="I1226" s="131">
        <f t="shared" ref="I1226:P1226" si="384">I1190+I1194+I1225</f>
        <v>158033.07999999999</v>
      </c>
      <c r="J1226" s="131">
        <f t="shared" si="384"/>
        <v>269500</v>
      </c>
      <c r="K1226" s="131">
        <f t="shared" si="384"/>
        <v>269500</v>
      </c>
      <c r="L1226" s="131">
        <f t="shared" si="384"/>
        <v>185000</v>
      </c>
      <c r="M1226" s="131">
        <f t="shared" si="384"/>
        <v>56883.33</v>
      </c>
      <c r="N1226" s="131">
        <f t="shared" si="384"/>
        <v>59390</v>
      </c>
      <c r="O1226" s="131">
        <f t="shared" si="384"/>
        <v>59390</v>
      </c>
      <c r="P1226" s="131">
        <f t="shared" si="384"/>
        <v>59390</v>
      </c>
      <c r="Q1226" s="42"/>
      <c r="R1226" s="69"/>
    </row>
    <row r="1227" spans="1:18" ht="23.25" hidden="1" outlineLevel="1" x14ac:dyDescent="0.25">
      <c r="A1227" s="6" t="s">
        <v>11</v>
      </c>
      <c r="B1227" s="129" t="s">
        <v>603</v>
      </c>
      <c r="C1227" s="129" t="s">
        <v>237</v>
      </c>
      <c r="D1227" s="129" t="s">
        <v>14</v>
      </c>
      <c r="E1227" s="129" t="s">
        <v>214</v>
      </c>
      <c r="F1227" s="129" t="s">
        <v>238</v>
      </c>
      <c r="G1227" s="130" t="s">
        <v>17</v>
      </c>
      <c r="H1227" s="131">
        <v>5887.53</v>
      </c>
      <c r="I1227" s="131">
        <v>3863.01</v>
      </c>
      <c r="J1227" s="131">
        <v>0</v>
      </c>
      <c r="K1227" s="131">
        <v>0</v>
      </c>
      <c r="L1227" s="131">
        <v>0</v>
      </c>
      <c r="M1227" s="131">
        <v>0</v>
      </c>
      <c r="N1227" s="131">
        <v>0</v>
      </c>
      <c r="O1227" s="131">
        <f t="shared" si="364"/>
        <v>0</v>
      </c>
      <c r="P1227" s="131">
        <f t="shared" si="365"/>
        <v>0</v>
      </c>
    </row>
    <row r="1228" spans="1:18" ht="23.25" hidden="1" outlineLevel="1" x14ac:dyDescent="0.25">
      <c r="A1228" s="6" t="s">
        <v>11</v>
      </c>
      <c r="B1228" s="129" t="s">
        <v>603</v>
      </c>
      <c r="C1228" s="129" t="s">
        <v>237</v>
      </c>
      <c r="D1228" s="129" t="s">
        <v>14</v>
      </c>
      <c r="E1228" s="129" t="s">
        <v>218</v>
      </c>
      <c r="F1228" s="129" t="s">
        <v>238</v>
      </c>
      <c r="G1228" s="130" t="s">
        <v>17</v>
      </c>
      <c r="H1228" s="131">
        <v>1096.6199999999999</v>
      </c>
      <c r="I1228" s="131">
        <v>868.44</v>
      </c>
      <c r="J1228" s="131">
        <v>0</v>
      </c>
      <c r="K1228" s="131">
        <v>0</v>
      </c>
      <c r="L1228" s="131">
        <v>0</v>
      </c>
      <c r="M1228" s="131">
        <v>0</v>
      </c>
      <c r="N1228" s="131">
        <v>0</v>
      </c>
      <c r="O1228" s="131">
        <f t="shared" si="364"/>
        <v>0</v>
      </c>
      <c r="P1228" s="131">
        <f t="shared" si="365"/>
        <v>0</v>
      </c>
    </row>
    <row r="1229" spans="1:18" ht="23.25" hidden="1" outlineLevel="1" x14ac:dyDescent="0.25">
      <c r="A1229" s="6" t="s">
        <v>11</v>
      </c>
      <c r="B1229" s="129" t="s">
        <v>603</v>
      </c>
      <c r="C1229" s="129" t="s">
        <v>237</v>
      </c>
      <c r="D1229" s="129" t="s">
        <v>14</v>
      </c>
      <c r="E1229" s="129" t="s">
        <v>18</v>
      </c>
      <c r="F1229" s="129" t="s">
        <v>238</v>
      </c>
      <c r="G1229" s="130" t="s">
        <v>17</v>
      </c>
      <c r="H1229" s="131">
        <v>16488.689999999999</v>
      </c>
      <c r="I1229" s="131">
        <v>17643.8</v>
      </c>
      <c r="J1229" s="131">
        <v>0</v>
      </c>
      <c r="K1229" s="131">
        <v>0</v>
      </c>
      <c r="L1229" s="131">
        <v>0</v>
      </c>
      <c r="M1229" s="131">
        <v>0</v>
      </c>
      <c r="N1229" s="131">
        <v>0</v>
      </c>
      <c r="O1229" s="131">
        <f t="shared" si="364"/>
        <v>0</v>
      </c>
      <c r="P1229" s="131">
        <f t="shared" si="365"/>
        <v>0</v>
      </c>
    </row>
    <row r="1230" spans="1:18" ht="34.5" hidden="1" outlineLevel="1" x14ac:dyDescent="0.25">
      <c r="A1230" s="6" t="s">
        <v>11</v>
      </c>
      <c r="B1230" s="129" t="s">
        <v>603</v>
      </c>
      <c r="C1230" s="129" t="s">
        <v>237</v>
      </c>
      <c r="D1230" s="129" t="s">
        <v>14</v>
      </c>
      <c r="E1230" s="129" t="s">
        <v>214</v>
      </c>
      <c r="F1230" s="129" t="s">
        <v>239</v>
      </c>
      <c r="G1230" s="130" t="s">
        <v>20</v>
      </c>
      <c r="H1230" s="131">
        <f>4227.16+680</f>
        <v>4907.16</v>
      </c>
      <c r="I1230" s="131">
        <v>1572.32</v>
      </c>
      <c r="J1230" s="131">
        <v>7115</v>
      </c>
      <c r="K1230" s="131">
        <v>7115</v>
      </c>
      <c r="L1230" s="131">
        <f>M1230+800</f>
        <v>3748.98</v>
      </c>
      <c r="M1230" s="131">
        <v>2948.98</v>
      </c>
      <c r="N1230" s="131">
        <v>4000</v>
      </c>
      <c r="O1230" s="131">
        <f t="shared" si="364"/>
        <v>4000</v>
      </c>
      <c r="P1230" s="131">
        <f t="shared" si="365"/>
        <v>4000</v>
      </c>
    </row>
    <row r="1231" spans="1:18" ht="34.5" hidden="1" outlineLevel="1" x14ac:dyDescent="0.25">
      <c r="A1231" s="6" t="s">
        <v>11</v>
      </c>
      <c r="B1231" s="129" t="s">
        <v>603</v>
      </c>
      <c r="C1231" s="129" t="s">
        <v>237</v>
      </c>
      <c r="D1231" s="129" t="s">
        <v>14</v>
      </c>
      <c r="E1231" s="129" t="s">
        <v>218</v>
      </c>
      <c r="F1231" s="129" t="s">
        <v>239</v>
      </c>
      <c r="G1231" s="130" t="s">
        <v>20</v>
      </c>
      <c r="H1231" s="131">
        <f>809.4+120</f>
        <v>929.4</v>
      </c>
      <c r="I1231" s="131">
        <v>464.34</v>
      </c>
      <c r="J1231" s="131">
        <v>1255</v>
      </c>
      <c r="K1231" s="131">
        <v>1255</v>
      </c>
      <c r="L1231" s="131">
        <v>520.47</v>
      </c>
      <c r="M1231" s="131">
        <v>520.47</v>
      </c>
      <c r="N1231" s="131">
        <v>800</v>
      </c>
      <c r="O1231" s="131">
        <f t="shared" si="364"/>
        <v>800</v>
      </c>
      <c r="P1231" s="131">
        <f t="shared" si="365"/>
        <v>800</v>
      </c>
    </row>
    <row r="1232" spans="1:18" ht="23.25" hidden="1" outlineLevel="1" x14ac:dyDescent="0.25">
      <c r="A1232" s="6" t="s">
        <v>11</v>
      </c>
      <c r="B1232" s="129" t="s">
        <v>603</v>
      </c>
      <c r="C1232" s="129" t="s">
        <v>237</v>
      </c>
      <c r="D1232" s="129" t="s">
        <v>14</v>
      </c>
      <c r="E1232" s="129" t="s">
        <v>18</v>
      </c>
      <c r="F1232" s="129" t="s">
        <v>239</v>
      </c>
      <c r="G1232" s="130" t="s">
        <v>17</v>
      </c>
      <c r="H1232" s="131">
        <v>4166.93</v>
      </c>
      <c r="I1232" s="131">
        <v>4222.95</v>
      </c>
      <c r="J1232" s="131">
        <v>4</v>
      </c>
      <c r="K1232" s="131">
        <v>1600</v>
      </c>
      <c r="L1232" s="131">
        <v>0</v>
      </c>
      <c r="M1232" s="131">
        <v>0</v>
      </c>
      <c r="N1232" s="131"/>
      <c r="O1232" s="131">
        <f t="shared" si="364"/>
        <v>0</v>
      </c>
      <c r="P1232" s="131">
        <f t="shared" si="365"/>
        <v>0</v>
      </c>
    </row>
    <row r="1233" spans="1:16" hidden="1" outlineLevel="1" x14ac:dyDescent="0.25">
      <c r="A1233" s="83"/>
      <c r="B1233" s="146" t="s">
        <v>603</v>
      </c>
      <c r="C1233" s="129" t="s">
        <v>237</v>
      </c>
      <c r="D1233" s="145" t="s">
        <v>524</v>
      </c>
      <c r="E1233" s="146"/>
      <c r="F1233" s="146"/>
      <c r="G1233" s="148" t="s">
        <v>528</v>
      </c>
      <c r="H1233" s="147">
        <v>0</v>
      </c>
      <c r="I1233" s="147">
        <v>0</v>
      </c>
      <c r="J1233" s="147">
        <f t="shared" ref="J1233:P1233" si="385">SUM(J1227:J1232)</f>
        <v>8374</v>
      </c>
      <c r="K1233" s="147">
        <f t="shared" si="385"/>
        <v>9970</v>
      </c>
      <c r="L1233" s="147">
        <f t="shared" si="385"/>
        <v>4269.45</v>
      </c>
      <c r="M1233" s="147">
        <f t="shared" si="385"/>
        <v>3469.45</v>
      </c>
      <c r="N1233" s="147">
        <f t="shared" si="385"/>
        <v>4800</v>
      </c>
      <c r="O1233" s="147">
        <f t="shared" si="385"/>
        <v>4800</v>
      </c>
      <c r="P1233" s="147">
        <f t="shared" si="385"/>
        <v>4800</v>
      </c>
    </row>
    <row r="1234" spans="1:16" ht="23.25" hidden="1" outlineLevel="1" x14ac:dyDescent="0.25">
      <c r="A1234" s="6" t="s">
        <v>11</v>
      </c>
      <c r="B1234" s="129" t="s">
        <v>603</v>
      </c>
      <c r="C1234" s="129" t="s">
        <v>237</v>
      </c>
      <c r="D1234" s="129" t="s">
        <v>23</v>
      </c>
      <c r="E1234" s="129" t="s">
        <v>214</v>
      </c>
      <c r="F1234" s="129" t="s">
        <v>238</v>
      </c>
      <c r="G1234" s="130" t="s">
        <v>426</v>
      </c>
      <c r="H1234" s="131">
        <v>445.8</v>
      </c>
      <c r="I1234" s="131">
        <v>538.57000000000005</v>
      </c>
      <c r="J1234" s="131">
        <v>0</v>
      </c>
      <c r="K1234" s="131">
        <v>0</v>
      </c>
      <c r="L1234" s="131">
        <v>0</v>
      </c>
      <c r="M1234" s="131">
        <v>0</v>
      </c>
      <c r="N1234" s="131">
        <v>0</v>
      </c>
      <c r="O1234" s="131">
        <f t="shared" si="364"/>
        <v>0</v>
      </c>
      <c r="P1234" s="131">
        <f t="shared" si="365"/>
        <v>0</v>
      </c>
    </row>
    <row r="1235" spans="1:16" ht="23.25" hidden="1" outlineLevel="1" x14ac:dyDescent="0.25">
      <c r="A1235" s="6" t="s">
        <v>11</v>
      </c>
      <c r="B1235" s="129" t="s">
        <v>603</v>
      </c>
      <c r="C1235" s="129" t="s">
        <v>237</v>
      </c>
      <c r="D1235" s="129" t="s">
        <v>23</v>
      </c>
      <c r="E1235" s="129" t="s">
        <v>218</v>
      </c>
      <c r="F1235" s="129" t="s">
        <v>238</v>
      </c>
      <c r="G1235" s="130" t="s">
        <v>426</v>
      </c>
      <c r="H1235" s="131">
        <v>78.67</v>
      </c>
      <c r="I1235" s="131">
        <v>95.04</v>
      </c>
      <c r="J1235" s="131">
        <v>0</v>
      </c>
      <c r="K1235" s="131">
        <v>0</v>
      </c>
      <c r="L1235" s="131">
        <v>0</v>
      </c>
      <c r="M1235" s="131">
        <v>0</v>
      </c>
      <c r="N1235" s="131">
        <v>0</v>
      </c>
      <c r="O1235" s="131">
        <f t="shared" ref="O1235:O1304" si="386">N1235</f>
        <v>0</v>
      </c>
      <c r="P1235" s="131">
        <f t="shared" ref="P1235:P1304" si="387">N1235</f>
        <v>0</v>
      </c>
    </row>
    <row r="1236" spans="1:16" ht="23.25" hidden="1" outlineLevel="1" x14ac:dyDescent="0.25">
      <c r="A1236" s="6" t="s">
        <v>11</v>
      </c>
      <c r="B1236" s="129" t="s">
        <v>603</v>
      </c>
      <c r="C1236" s="129" t="s">
        <v>237</v>
      </c>
      <c r="D1236" s="129" t="s">
        <v>23</v>
      </c>
      <c r="E1236" s="129" t="s">
        <v>214</v>
      </c>
      <c r="F1236" s="129" t="s">
        <v>239</v>
      </c>
      <c r="G1236" s="130" t="s">
        <v>426</v>
      </c>
      <c r="H1236" s="131">
        <f>340.67+34</f>
        <v>374.67</v>
      </c>
      <c r="I1236" s="131">
        <v>429.44</v>
      </c>
      <c r="J1236" s="131">
        <f>J1237</f>
        <v>1420</v>
      </c>
      <c r="K1236" s="131">
        <f>294+K1237</f>
        <v>1494</v>
      </c>
      <c r="L1236" s="131">
        <f>368.44+6.46</f>
        <v>374.9</v>
      </c>
      <c r="M1236" s="131">
        <f>288.44+M1237</f>
        <v>294.89999999999998</v>
      </c>
      <c r="N1236" s="131">
        <v>400</v>
      </c>
      <c r="O1236" s="131">
        <f t="shared" si="386"/>
        <v>400</v>
      </c>
      <c r="P1236" s="131">
        <f t="shared" si="387"/>
        <v>400</v>
      </c>
    </row>
    <row r="1237" spans="1:16" ht="23.25" hidden="1" outlineLevel="1" x14ac:dyDescent="0.25">
      <c r="A1237" s="6" t="s">
        <v>11</v>
      </c>
      <c r="B1237" s="129" t="s">
        <v>603</v>
      </c>
      <c r="C1237" s="129" t="s">
        <v>237</v>
      </c>
      <c r="D1237" s="129" t="s">
        <v>23</v>
      </c>
      <c r="E1237" s="129" t="s">
        <v>214</v>
      </c>
      <c r="F1237" s="129" t="s">
        <v>239</v>
      </c>
      <c r="G1237" s="130" t="s">
        <v>427</v>
      </c>
      <c r="H1237" s="131">
        <v>0</v>
      </c>
      <c r="I1237" s="131">
        <v>0</v>
      </c>
      <c r="J1237" s="131">
        <v>1420</v>
      </c>
      <c r="K1237" s="131">
        <v>1200</v>
      </c>
      <c r="L1237" s="131">
        <f>M1237</f>
        <v>6.46</v>
      </c>
      <c r="M1237" s="131">
        <v>6.46</v>
      </c>
      <c r="N1237" s="131">
        <v>0</v>
      </c>
      <c r="O1237" s="131">
        <f t="shared" si="386"/>
        <v>0</v>
      </c>
      <c r="P1237" s="131">
        <f t="shared" si="387"/>
        <v>0</v>
      </c>
    </row>
    <row r="1238" spans="1:16" ht="23.25" hidden="1" outlineLevel="1" x14ac:dyDescent="0.25">
      <c r="A1238" s="6" t="s">
        <v>11</v>
      </c>
      <c r="B1238" s="129" t="s">
        <v>603</v>
      </c>
      <c r="C1238" s="129" t="s">
        <v>237</v>
      </c>
      <c r="D1238" s="129" t="s">
        <v>23</v>
      </c>
      <c r="E1238" s="129" t="s">
        <v>218</v>
      </c>
      <c r="F1238" s="129" t="s">
        <v>239</v>
      </c>
      <c r="G1238" s="130" t="s">
        <v>428</v>
      </c>
      <c r="H1238" s="131">
        <f>60.12+6</f>
        <v>66.12</v>
      </c>
      <c r="I1238" s="131">
        <v>75.78</v>
      </c>
      <c r="J1238" s="131">
        <v>250</v>
      </c>
      <c r="K1238" s="131">
        <f>50+200</f>
        <v>250</v>
      </c>
      <c r="L1238" s="131">
        <f>M1238+L1239</f>
        <v>53.18</v>
      </c>
      <c r="M1238" s="131">
        <f>50.9+M1239</f>
        <v>52.04</v>
      </c>
      <c r="N1238" s="131">
        <v>80</v>
      </c>
      <c r="O1238" s="131">
        <f t="shared" si="386"/>
        <v>80</v>
      </c>
      <c r="P1238" s="131">
        <f t="shared" si="387"/>
        <v>80</v>
      </c>
    </row>
    <row r="1239" spans="1:16" ht="23.25" hidden="1" outlineLevel="1" x14ac:dyDescent="0.25">
      <c r="A1239" s="6" t="s">
        <v>11</v>
      </c>
      <c r="B1239" s="129" t="s">
        <v>603</v>
      </c>
      <c r="C1239" s="129" t="s">
        <v>237</v>
      </c>
      <c r="D1239" s="129" t="s">
        <v>23</v>
      </c>
      <c r="E1239" s="129" t="s">
        <v>218</v>
      </c>
      <c r="F1239" s="129" t="s">
        <v>239</v>
      </c>
      <c r="G1239" s="130" t="s">
        <v>428</v>
      </c>
      <c r="H1239" s="131">
        <v>0</v>
      </c>
      <c r="I1239" s="131">
        <v>0</v>
      </c>
      <c r="J1239" s="131">
        <v>250</v>
      </c>
      <c r="K1239" s="131">
        <v>200</v>
      </c>
      <c r="L1239" s="131">
        <f>M1239</f>
        <v>1.1399999999999999</v>
      </c>
      <c r="M1239" s="131">
        <v>1.1399999999999999</v>
      </c>
      <c r="N1239" s="131"/>
      <c r="O1239" s="131">
        <f t="shared" si="386"/>
        <v>0</v>
      </c>
      <c r="P1239" s="131">
        <f t="shared" si="387"/>
        <v>0</v>
      </c>
    </row>
    <row r="1240" spans="1:16" ht="23.25" hidden="1" outlineLevel="1" x14ac:dyDescent="0.25">
      <c r="A1240" s="6" t="s">
        <v>11</v>
      </c>
      <c r="B1240" s="129" t="s">
        <v>603</v>
      </c>
      <c r="C1240" s="129" t="s">
        <v>237</v>
      </c>
      <c r="D1240" s="129" t="s">
        <v>23</v>
      </c>
      <c r="E1240" s="129" t="s">
        <v>18</v>
      </c>
      <c r="F1240" s="129" t="s">
        <v>239</v>
      </c>
      <c r="G1240" s="130" t="s">
        <v>429</v>
      </c>
      <c r="H1240" s="131">
        <v>80</v>
      </c>
      <c r="I1240" s="131">
        <v>80</v>
      </c>
      <c r="J1240" s="131">
        <v>167</v>
      </c>
      <c r="K1240" s="131">
        <v>167</v>
      </c>
      <c r="L1240" s="131">
        <v>0</v>
      </c>
      <c r="M1240" s="131">
        <v>0</v>
      </c>
      <c r="N1240" s="131"/>
      <c r="O1240" s="131">
        <f t="shared" si="386"/>
        <v>0</v>
      </c>
      <c r="P1240" s="131">
        <f t="shared" si="387"/>
        <v>0</v>
      </c>
    </row>
    <row r="1241" spans="1:16" ht="23.25" hidden="1" outlineLevel="1" x14ac:dyDescent="0.25">
      <c r="A1241" s="6" t="s">
        <v>11</v>
      </c>
      <c r="B1241" s="129" t="s">
        <v>603</v>
      </c>
      <c r="C1241" s="129" t="s">
        <v>237</v>
      </c>
      <c r="D1241" s="129" t="s">
        <v>27</v>
      </c>
      <c r="E1241" s="129" t="s">
        <v>214</v>
      </c>
      <c r="F1241" s="129" t="s">
        <v>238</v>
      </c>
      <c r="G1241" s="130" t="s">
        <v>430</v>
      </c>
      <c r="H1241" s="131">
        <v>291.72000000000003</v>
      </c>
      <c r="I1241" s="131">
        <v>34</v>
      </c>
      <c r="J1241" s="131">
        <v>0</v>
      </c>
      <c r="K1241" s="131">
        <v>0</v>
      </c>
      <c r="L1241" s="131">
        <v>0</v>
      </c>
      <c r="M1241" s="131">
        <v>0</v>
      </c>
      <c r="N1241" s="131">
        <v>0</v>
      </c>
      <c r="O1241" s="131">
        <f t="shared" si="386"/>
        <v>0</v>
      </c>
      <c r="P1241" s="131">
        <f t="shared" si="387"/>
        <v>0</v>
      </c>
    </row>
    <row r="1242" spans="1:16" ht="23.25" hidden="1" outlineLevel="1" x14ac:dyDescent="0.25">
      <c r="A1242" s="6" t="s">
        <v>11</v>
      </c>
      <c r="B1242" s="129" t="s">
        <v>603</v>
      </c>
      <c r="C1242" s="129" t="s">
        <v>237</v>
      </c>
      <c r="D1242" s="129" t="s">
        <v>27</v>
      </c>
      <c r="E1242" s="129" t="s">
        <v>218</v>
      </c>
      <c r="F1242" s="129" t="s">
        <v>238</v>
      </c>
      <c r="G1242" s="130" t="s">
        <v>430</v>
      </c>
      <c r="H1242" s="131">
        <v>51.48</v>
      </c>
      <c r="I1242" s="131">
        <v>6</v>
      </c>
      <c r="J1242" s="131">
        <v>0</v>
      </c>
      <c r="K1242" s="131">
        <v>0</v>
      </c>
      <c r="L1242" s="131">
        <v>0</v>
      </c>
      <c r="M1242" s="131">
        <v>0</v>
      </c>
      <c r="N1242" s="131">
        <v>0</v>
      </c>
      <c r="O1242" s="131">
        <f t="shared" si="386"/>
        <v>0</v>
      </c>
      <c r="P1242" s="131">
        <f t="shared" si="387"/>
        <v>0</v>
      </c>
    </row>
    <row r="1243" spans="1:16" ht="23.25" hidden="1" outlineLevel="1" x14ac:dyDescent="0.25">
      <c r="A1243" s="6" t="s">
        <v>11</v>
      </c>
      <c r="B1243" s="129" t="s">
        <v>603</v>
      </c>
      <c r="C1243" s="129" t="s">
        <v>237</v>
      </c>
      <c r="D1243" s="129" t="s">
        <v>27</v>
      </c>
      <c r="E1243" s="129" t="s">
        <v>214</v>
      </c>
      <c r="F1243" s="129" t="s">
        <v>239</v>
      </c>
      <c r="G1243" s="130" t="s">
        <v>431</v>
      </c>
      <c r="H1243" s="131">
        <f>291.72+35.28</f>
        <v>327</v>
      </c>
      <c r="I1243" s="131">
        <v>34</v>
      </c>
      <c r="J1243" s="131">
        <v>0</v>
      </c>
      <c r="K1243" s="131">
        <v>0</v>
      </c>
      <c r="L1243" s="131">
        <v>0</v>
      </c>
      <c r="M1243" s="131">
        <v>0</v>
      </c>
      <c r="N1243" s="131">
        <v>0</v>
      </c>
      <c r="O1243" s="131">
        <f t="shared" si="386"/>
        <v>0</v>
      </c>
      <c r="P1243" s="131">
        <f t="shared" si="387"/>
        <v>0</v>
      </c>
    </row>
    <row r="1244" spans="1:16" ht="23.25" hidden="1" outlineLevel="1" x14ac:dyDescent="0.25">
      <c r="A1244" s="6" t="s">
        <v>11</v>
      </c>
      <c r="B1244" s="129" t="s">
        <v>603</v>
      </c>
      <c r="C1244" s="129" t="s">
        <v>237</v>
      </c>
      <c r="D1244" s="129" t="s">
        <v>27</v>
      </c>
      <c r="E1244" s="129" t="s">
        <v>218</v>
      </c>
      <c r="F1244" s="129" t="s">
        <v>239</v>
      </c>
      <c r="G1244" s="130" t="s">
        <v>432</v>
      </c>
      <c r="H1244" s="131">
        <f>51.48+6.22</f>
        <v>57.699999999999996</v>
      </c>
      <c r="I1244" s="131">
        <v>6</v>
      </c>
      <c r="J1244" s="131">
        <v>0</v>
      </c>
      <c r="K1244" s="131">
        <v>0</v>
      </c>
      <c r="L1244" s="131">
        <v>0</v>
      </c>
      <c r="M1244" s="131">
        <v>0</v>
      </c>
      <c r="N1244" s="131">
        <v>0</v>
      </c>
      <c r="O1244" s="131">
        <f t="shared" si="386"/>
        <v>0</v>
      </c>
      <c r="P1244" s="131">
        <f t="shared" si="387"/>
        <v>0</v>
      </c>
    </row>
    <row r="1245" spans="1:16" ht="23.25" hidden="1" outlineLevel="1" x14ac:dyDescent="0.25">
      <c r="A1245" s="6" t="s">
        <v>11</v>
      </c>
      <c r="B1245" s="129" t="s">
        <v>603</v>
      </c>
      <c r="C1245" s="129" t="s">
        <v>237</v>
      </c>
      <c r="D1245" s="129" t="s">
        <v>27</v>
      </c>
      <c r="E1245" s="129" t="s">
        <v>18</v>
      </c>
      <c r="F1245" s="129" t="s">
        <v>239</v>
      </c>
      <c r="G1245" s="130" t="s">
        <v>432</v>
      </c>
      <c r="H1245" s="131">
        <v>80</v>
      </c>
      <c r="I1245" s="131">
        <v>0</v>
      </c>
      <c r="J1245" s="131">
        <v>0</v>
      </c>
      <c r="K1245" s="131">
        <v>0</v>
      </c>
      <c r="L1245" s="131">
        <v>0</v>
      </c>
      <c r="M1245" s="131">
        <v>0</v>
      </c>
      <c r="N1245" s="131">
        <v>0</v>
      </c>
      <c r="O1245" s="131">
        <f t="shared" si="386"/>
        <v>0</v>
      </c>
      <c r="P1245" s="131">
        <f t="shared" si="387"/>
        <v>0</v>
      </c>
    </row>
    <row r="1246" spans="1:16" ht="23.25" hidden="1" outlineLevel="1" x14ac:dyDescent="0.25">
      <c r="A1246" s="6" t="s">
        <v>11</v>
      </c>
      <c r="B1246" s="129" t="s">
        <v>603</v>
      </c>
      <c r="C1246" s="129" t="s">
        <v>237</v>
      </c>
      <c r="D1246" s="129" t="s">
        <v>30</v>
      </c>
      <c r="E1246" s="129" t="s">
        <v>214</v>
      </c>
      <c r="F1246" s="129" t="s">
        <v>238</v>
      </c>
      <c r="G1246" s="130" t="s">
        <v>433</v>
      </c>
      <c r="H1246" s="131">
        <v>117.94</v>
      </c>
      <c r="I1246" s="131">
        <v>95.4</v>
      </c>
      <c r="J1246" s="131">
        <v>0</v>
      </c>
      <c r="K1246" s="131">
        <v>0</v>
      </c>
      <c r="L1246" s="131">
        <v>0</v>
      </c>
      <c r="M1246" s="131">
        <v>0</v>
      </c>
      <c r="N1246" s="131">
        <v>0</v>
      </c>
      <c r="O1246" s="131">
        <f t="shared" si="386"/>
        <v>0</v>
      </c>
      <c r="P1246" s="131">
        <f t="shared" si="387"/>
        <v>0</v>
      </c>
    </row>
    <row r="1247" spans="1:16" ht="23.25" hidden="1" outlineLevel="1" x14ac:dyDescent="0.25">
      <c r="A1247" s="6" t="s">
        <v>11</v>
      </c>
      <c r="B1247" s="129" t="s">
        <v>603</v>
      </c>
      <c r="C1247" s="129" t="s">
        <v>237</v>
      </c>
      <c r="D1247" s="129" t="s">
        <v>30</v>
      </c>
      <c r="E1247" s="129" t="s">
        <v>214</v>
      </c>
      <c r="F1247" s="129" t="s">
        <v>239</v>
      </c>
      <c r="G1247" s="130" t="s">
        <v>433</v>
      </c>
      <c r="H1247" s="131">
        <f>88.52+9.7</f>
        <v>98.22</v>
      </c>
      <c r="I1247" s="131">
        <v>64.87</v>
      </c>
      <c r="J1247" s="131">
        <v>100</v>
      </c>
      <c r="K1247" s="131">
        <v>100</v>
      </c>
      <c r="L1247" s="131">
        <f>M1247+800*0.014</f>
        <v>52.480000000000004</v>
      </c>
      <c r="M1247" s="131">
        <v>41.28</v>
      </c>
      <c r="N1247" s="131">
        <v>67</v>
      </c>
      <c r="O1247" s="131">
        <f t="shared" si="386"/>
        <v>67</v>
      </c>
      <c r="P1247" s="131">
        <f t="shared" si="387"/>
        <v>67</v>
      </c>
    </row>
    <row r="1248" spans="1:16" ht="23.25" hidden="1" outlineLevel="1" x14ac:dyDescent="0.25">
      <c r="A1248" s="6" t="s">
        <v>11</v>
      </c>
      <c r="B1248" s="129" t="s">
        <v>603</v>
      </c>
      <c r="C1248" s="129" t="s">
        <v>237</v>
      </c>
      <c r="D1248" s="129" t="s">
        <v>30</v>
      </c>
      <c r="E1248" s="129" t="s">
        <v>218</v>
      </c>
      <c r="F1248" s="129" t="s">
        <v>239</v>
      </c>
      <c r="G1248" s="130" t="s">
        <v>433</v>
      </c>
      <c r="H1248" s="131">
        <f>15.62+1.71</f>
        <v>17.329999999999998</v>
      </c>
      <c r="I1248" s="131">
        <v>11.45</v>
      </c>
      <c r="J1248" s="131">
        <v>17</v>
      </c>
      <c r="K1248" s="131">
        <v>17</v>
      </c>
      <c r="L1248" s="131">
        <f>M1248</f>
        <v>7.28</v>
      </c>
      <c r="M1248" s="131">
        <v>7.28</v>
      </c>
      <c r="N1248" s="131">
        <v>0</v>
      </c>
      <c r="O1248" s="131">
        <f t="shared" si="386"/>
        <v>0</v>
      </c>
      <c r="P1248" s="131">
        <f t="shared" si="387"/>
        <v>0</v>
      </c>
    </row>
    <row r="1249" spans="1:16" ht="23.25" hidden="1" outlineLevel="1" x14ac:dyDescent="0.25">
      <c r="A1249" s="6" t="s">
        <v>11</v>
      </c>
      <c r="B1249" s="129" t="s">
        <v>603</v>
      </c>
      <c r="C1249" s="129" t="s">
        <v>237</v>
      </c>
      <c r="D1249" s="129" t="s">
        <v>30</v>
      </c>
      <c r="E1249" s="129" t="s">
        <v>18</v>
      </c>
      <c r="F1249" s="129" t="s">
        <v>239</v>
      </c>
      <c r="G1249" s="130" t="s">
        <v>434</v>
      </c>
      <c r="H1249" s="131">
        <v>22.4</v>
      </c>
      <c r="I1249" s="131">
        <v>11.2</v>
      </c>
      <c r="J1249" s="131">
        <v>23</v>
      </c>
      <c r="K1249" s="131">
        <v>23</v>
      </c>
      <c r="L1249" s="131">
        <v>0</v>
      </c>
      <c r="M1249" s="131">
        <v>0</v>
      </c>
      <c r="N1249" s="131"/>
      <c r="O1249" s="131">
        <f t="shared" si="386"/>
        <v>0</v>
      </c>
      <c r="P1249" s="131">
        <f t="shared" si="387"/>
        <v>0</v>
      </c>
    </row>
    <row r="1250" spans="1:16" ht="23.25" hidden="1" outlineLevel="1" x14ac:dyDescent="0.25">
      <c r="A1250" s="6" t="s">
        <v>11</v>
      </c>
      <c r="B1250" s="129" t="s">
        <v>603</v>
      </c>
      <c r="C1250" s="129" t="s">
        <v>237</v>
      </c>
      <c r="D1250" s="129" t="s">
        <v>33</v>
      </c>
      <c r="E1250" s="129" t="s">
        <v>214</v>
      </c>
      <c r="F1250" s="129" t="s">
        <v>238</v>
      </c>
      <c r="G1250" s="130" t="s">
        <v>434</v>
      </c>
      <c r="H1250" s="131">
        <v>1087.92</v>
      </c>
      <c r="I1250" s="131">
        <v>954.44</v>
      </c>
      <c r="J1250" s="131">
        <v>0</v>
      </c>
      <c r="K1250" s="131">
        <v>0</v>
      </c>
      <c r="L1250" s="131">
        <v>0</v>
      </c>
      <c r="M1250" s="131">
        <v>0</v>
      </c>
      <c r="N1250" s="131">
        <v>0</v>
      </c>
      <c r="O1250" s="131">
        <f t="shared" si="386"/>
        <v>0</v>
      </c>
      <c r="P1250" s="131">
        <f t="shared" si="387"/>
        <v>0</v>
      </c>
    </row>
    <row r="1251" spans="1:16" ht="23.25" hidden="1" outlineLevel="1" x14ac:dyDescent="0.25">
      <c r="A1251" s="6" t="s">
        <v>11</v>
      </c>
      <c r="B1251" s="129" t="s">
        <v>603</v>
      </c>
      <c r="C1251" s="129" t="s">
        <v>237</v>
      </c>
      <c r="D1251" s="129" t="s">
        <v>33</v>
      </c>
      <c r="E1251" s="129" t="s">
        <v>214</v>
      </c>
      <c r="F1251" s="129" t="s">
        <v>239</v>
      </c>
      <c r="G1251" s="130" t="s">
        <v>434</v>
      </c>
      <c r="H1251" s="131">
        <f>885.35+96.99</f>
        <v>982.34</v>
      </c>
      <c r="I1251" s="131">
        <v>648.82000000000005</v>
      </c>
      <c r="J1251" s="131">
        <v>996</v>
      </c>
      <c r="K1251" s="131">
        <v>996</v>
      </c>
      <c r="L1251" s="131">
        <f>M1251+800*0.14</f>
        <v>524.85</v>
      </c>
      <c r="M1251" s="131">
        <v>412.85</v>
      </c>
      <c r="N1251" s="131">
        <v>672</v>
      </c>
      <c r="O1251" s="131">
        <f t="shared" si="386"/>
        <v>672</v>
      </c>
      <c r="P1251" s="131">
        <f t="shared" si="387"/>
        <v>672</v>
      </c>
    </row>
    <row r="1252" spans="1:16" ht="23.25" hidden="1" outlineLevel="1" x14ac:dyDescent="0.25">
      <c r="A1252" s="6" t="s">
        <v>11</v>
      </c>
      <c r="B1252" s="129" t="s">
        <v>603</v>
      </c>
      <c r="C1252" s="129" t="s">
        <v>237</v>
      </c>
      <c r="D1252" s="129" t="s">
        <v>33</v>
      </c>
      <c r="E1252" s="129" t="s">
        <v>218</v>
      </c>
      <c r="F1252" s="129" t="s">
        <v>239</v>
      </c>
      <c r="G1252" s="130" t="s">
        <v>435</v>
      </c>
      <c r="H1252" s="131">
        <f>156.24+17.11</f>
        <v>173.35000000000002</v>
      </c>
      <c r="I1252" s="131">
        <v>114.5</v>
      </c>
      <c r="J1252" s="131">
        <v>176</v>
      </c>
      <c r="K1252" s="131">
        <v>176</v>
      </c>
      <c r="L1252" s="131">
        <f>M1252</f>
        <v>72.87</v>
      </c>
      <c r="M1252" s="131">
        <v>72.87</v>
      </c>
      <c r="N1252" s="131">
        <v>0</v>
      </c>
      <c r="O1252" s="131">
        <f t="shared" si="386"/>
        <v>0</v>
      </c>
      <c r="P1252" s="131">
        <f t="shared" si="387"/>
        <v>0</v>
      </c>
    </row>
    <row r="1253" spans="1:16" hidden="1" outlineLevel="1" x14ac:dyDescent="0.25">
      <c r="A1253" s="6" t="s">
        <v>11</v>
      </c>
      <c r="B1253" s="129" t="s">
        <v>603</v>
      </c>
      <c r="C1253" s="129" t="s">
        <v>237</v>
      </c>
      <c r="D1253" s="129" t="s">
        <v>33</v>
      </c>
      <c r="E1253" s="129" t="s">
        <v>18</v>
      </c>
      <c r="F1253" s="129" t="s">
        <v>239</v>
      </c>
      <c r="G1253" s="130" t="s">
        <v>436</v>
      </c>
      <c r="H1253" s="131">
        <v>224</v>
      </c>
      <c r="I1253" s="131">
        <v>112</v>
      </c>
      <c r="J1253" s="131">
        <v>234</v>
      </c>
      <c r="K1253" s="131">
        <v>234</v>
      </c>
      <c r="L1253" s="131">
        <v>0</v>
      </c>
      <c r="M1253" s="131">
        <v>0</v>
      </c>
      <c r="N1253" s="131"/>
      <c r="O1253" s="131">
        <f t="shared" si="386"/>
        <v>0</v>
      </c>
      <c r="P1253" s="131">
        <f t="shared" si="387"/>
        <v>0</v>
      </c>
    </row>
    <row r="1254" spans="1:16" hidden="1" outlineLevel="1" x14ac:dyDescent="0.25">
      <c r="A1254" s="6" t="s">
        <v>11</v>
      </c>
      <c r="B1254" s="129" t="s">
        <v>603</v>
      </c>
      <c r="C1254" s="129" t="s">
        <v>237</v>
      </c>
      <c r="D1254" s="129" t="s">
        <v>37</v>
      </c>
      <c r="E1254" s="129" t="s">
        <v>214</v>
      </c>
      <c r="F1254" s="129" t="s">
        <v>238</v>
      </c>
      <c r="G1254" s="130" t="s">
        <v>436</v>
      </c>
      <c r="H1254" s="131">
        <v>67.400000000000006</v>
      </c>
      <c r="I1254" s="131">
        <v>54.54</v>
      </c>
      <c r="J1254" s="131">
        <v>0</v>
      </c>
      <c r="K1254" s="131">
        <v>0</v>
      </c>
      <c r="L1254" s="131">
        <v>0</v>
      </c>
      <c r="M1254" s="131">
        <v>0</v>
      </c>
      <c r="N1254" s="131">
        <v>0</v>
      </c>
      <c r="O1254" s="131">
        <f t="shared" si="386"/>
        <v>0</v>
      </c>
      <c r="P1254" s="131">
        <f t="shared" si="387"/>
        <v>0</v>
      </c>
    </row>
    <row r="1255" spans="1:16" ht="23.25" hidden="1" outlineLevel="1" x14ac:dyDescent="0.25">
      <c r="A1255" s="6" t="s">
        <v>11</v>
      </c>
      <c r="B1255" s="129" t="s">
        <v>603</v>
      </c>
      <c r="C1255" s="129" t="s">
        <v>237</v>
      </c>
      <c r="D1255" s="129" t="s">
        <v>37</v>
      </c>
      <c r="E1255" s="129" t="s">
        <v>218</v>
      </c>
      <c r="F1255" s="129" t="s">
        <v>238</v>
      </c>
      <c r="G1255" s="148" t="s">
        <v>684</v>
      </c>
      <c r="H1255" s="131">
        <v>11.89</v>
      </c>
      <c r="I1255" s="131">
        <v>9.6</v>
      </c>
      <c r="J1255" s="131">
        <v>0</v>
      </c>
      <c r="K1255" s="131">
        <v>0</v>
      </c>
      <c r="L1255" s="131">
        <v>0</v>
      </c>
      <c r="M1255" s="131">
        <v>0</v>
      </c>
      <c r="N1255" s="131">
        <v>0</v>
      </c>
      <c r="O1255" s="131">
        <f t="shared" si="386"/>
        <v>0</v>
      </c>
      <c r="P1255" s="131">
        <f t="shared" si="387"/>
        <v>0</v>
      </c>
    </row>
    <row r="1256" spans="1:16" ht="34.5" hidden="1" outlineLevel="1" x14ac:dyDescent="0.25">
      <c r="A1256" s="6" t="s">
        <v>11</v>
      </c>
      <c r="B1256" s="129" t="s">
        <v>603</v>
      </c>
      <c r="C1256" s="129" t="s">
        <v>237</v>
      </c>
      <c r="D1256" s="129" t="s">
        <v>37</v>
      </c>
      <c r="E1256" s="129" t="s">
        <v>214</v>
      </c>
      <c r="F1256" s="129" t="s">
        <v>239</v>
      </c>
      <c r="G1256" s="130" t="s">
        <v>39</v>
      </c>
      <c r="H1256" s="131">
        <f>50.58+5.54</f>
        <v>56.12</v>
      </c>
      <c r="I1256" s="131">
        <v>37.1</v>
      </c>
      <c r="J1256" s="131">
        <v>57</v>
      </c>
      <c r="K1256" s="131">
        <v>57</v>
      </c>
      <c r="L1256" s="131">
        <f>M1256+800*0.008</f>
        <v>29.97</v>
      </c>
      <c r="M1256" s="131">
        <v>23.57</v>
      </c>
      <c r="N1256" s="131">
        <v>38</v>
      </c>
      <c r="O1256" s="131">
        <f t="shared" si="386"/>
        <v>38</v>
      </c>
      <c r="P1256" s="131">
        <f t="shared" si="387"/>
        <v>38</v>
      </c>
    </row>
    <row r="1257" spans="1:16" ht="34.5" hidden="1" outlineLevel="1" x14ac:dyDescent="0.25">
      <c r="A1257" s="6" t="s">
        <v>11</v>
      </c>
      <c r="B1257" s="129" t="s">
        <v>603</v>
      </c>
      <c r="C1257" s="129" t="s">
        <v>237</v>
      </c>
      <c r="D1257" s="129" t="s">
        <v>37</v>
      </c>
      <c r="E1257" s="129" t="s">
        <v>218</v>
      </c>
      <c r="F1257" s="129" t="s">
        <v>239</v>
      </c>
      <c r="G1257" s="130" t="s">
        <v>39</v>
      </c>
      <c r="H1257" s="131">
        <f>8.93+0.98</f>
        <v>9.91</v>
      </c>
      <c r="I1257" s="131">
        <v>6.51</v>
      </c>
      <c r="J1257" s="131">
        <v>10</v>
      </c>
      <c r="K1257" s="131">
        <v>10</v>
      </c>
      <c r="L1257" s="131">
        <f>M1257</f>
        <v>4.17</v>
      </c>
      <c r="M1257" s="131">
        <v>4.17</v>
      </c>
      <c r="N1257" s="131">
        <v>0</v>
      </c>
      <c r="O1257" s="131">
        <f t="shared" si="386"/>
        <v>0</v>
      </c>
      <c r="P1257" s="131">
        <f t="shared" si="387"/>
        <v>0</v>
      </c>
    </row>
    <row r="1258" spans="1:16" ht="34.5" hidden="1" outlineLevel="1" x14ac:dyDescent="0.25">
      <c r="A1258" s="6" t="s">
        <v>11</v>
      </c>
      <c r="B1258" s="129" t="s">
        <v>603</v>
      </c>
      <c r="C1258" s="129" t="s">
        <v>237</v>
      </c>
      <c r="D1258" s="129" t="s">
        <v>37</v>
      </c>
      <c r="E1258" s="129" t="s">
        <v>18</v>
      </c>
      <c r="F1258" s="129" t="s">
        <v>239</v>
      </c>
      <c r="G1258" s="130" t="s">
        <v>39</v>
      </c>
      <c r="H1258" s="131">
        <v>12.8</v>
      </c>
      <c r="I1258" s="131">
        <v>6.4</v>
      </c>
      <c r="J1258" s="131">
        <v>13</v>
      </c>
      <c r="K1258" s="131">
        <v>13</v>
      </c>
      <c r="L1258" s="131">
        <v>0</v>
      </c>
      <c r="M1258" s="131">
        <v>0</v>
      </c>
      <c r="N1258" s="131"/>
      <c r="O1258" s="131">
        <f t="shared" si="386"/>
        <v>0</v>
      </c>
      <c r="P1258" s="131">
        <f t="shared" si="387"/>
        <v>0</v>
      </c>
    </row>
    <row r="1259" spans="1:16" hidden="1" outlineLevel="1" x14ac:dyDescent="0.25">
      <c r="A1259" s="6" t="s">
        <v>11</v>
      </c>
      <c r="B1259" s="129" t="s">
        <v>603</v>
      </c>
      <c r="C1259" s="129" t="s">
        <v>237</v>
      </c>
      <c r="D1259" s="129" t="s">
        <v>41</v>
      </c>
      <c r="E1259" s="129" t="s">
        <v>214</v>
      </c>
      <c r="F1259" s="129" t="s">
        <v>238</v>
      </c>
      <c r="G1259" s="130" t="s">
        <v>188</v>
      </c>
      <c r="H1259" s="131">
        <v>252.78</v>
      </c>
      <c r="I1259" s="131">
        <v>204.49</v>
      </c>
      <c r="J1259" s="131">
        <v>0</v>
      </c>
      <c r="K1259" s="131">
        <v>0</v>
      </c>
      <c r="L1259" s="131">
        <v>0</v>
      </c>
      <c r="M1259" s="131">
        <v>0</v>
      </c>
      <c r="N1259" s="131">
        <v>0</v>
      </c>
      <c r="O1259" s="131">
        <f t="shared" si="386"/>
        <v>0</v>
      </c>
      <c r="P1259" s="131">
        <f t="shared" si="387"/>
        <v>0</v>
      </c>
    </row>
    <row r="1260" spans="1:16" hidden="1" outlineLevel="1" x14ac:dyDescent="0.25">
      <c r="A1260" s="6" t="s">
        <v>11</v>
      </c>
      <c r="B1260" s="129" t="s">
        <v>603</v>
      </c>
      <c r="C1260" s="129" t="s">
        <v>237</v>
      </c>
      <c r="D1260" s="129" t="s">
        <v>41</v>
      </c>
      <c r="E1260" s="129" t="s">
        <v>218</v>
      </c>
      <c r="F1260" s="129" t="s">
        <v>238</v>
      </c>
      <c r="G1260" s="130" t="s">
        <v>188</v>
      </c>
      <c r="H1260" s="131">
        <v>44.61</v>
      </c>
      <c r="I1260" s="131">
        <v>36.1</v>
      </c>
      <c r="J1260" s="131">
        <v>0</v>
      </c>
      <c r="K1260" s="131">
        <v>0</v>
      </c>
      <c r="L1260" s="131">
        <v>0</v>
      </c>
      <c r="M1260" s="131">
        <v>0</v>
      </c>
      <c r="N1260" s="131">
        <v>0</v>
      </c>
      <c r="O1260" s="131">
        <f t="shared" si="386"/>
        <v>0</v>
      </c>
      <c r="P1260" s="131">
        <f t="shared" si="387"/>
        <v>0</v>
      </c>
    </row>
    <row r="1261" spans="1:16" ht="34.5" hidden="1" outlineLevel="1" x14ac:dyDescent="0.25">
      <c r="A1261" s="6" t="s">
        <v>11</v>
      </c>
      <c r="B1261" s="129" t="s">
        <v>603</v>
      </c>
      <c r="C1261" s="129" t="s">
        <v>237</v>
      </c>
      <c r="D1261" s="129" t="s">
        <v>41</v>
      </c>
      <c r="E1261" s="129" t="s">
        <v>214</v>
      </c>
      <c r="F1261" s="129" t="s">
        <v>239</v>
      </c>
      <c r="G1261" s="130" t="s">
        <v>43</v>
      </c>
      <c r="H1261" s="131">
        <f>189.71+20.78</f>
        <v>210.49</v>
      </c>
      <c r="I1261" s="131">
        <v>139.02000000000001</v>
      </c>
      <c r="J1261" s="131">
        <v>213</v>
      </c>
      <c r="K1261" s="131">
        <v>213</v>
      </c>
      <c r="L1261" s="131">
        <f>M1261+800*0.03</f>
        <v>112.46</v>
      </c>
      <c r="M1261" s="131">
        <v>88.46</v>
      </c>
      <c r="N1261" s="131">
        <v>144</v>
      </c>
      <c r="O1261" s="131">
        <f t="shared" si="386"/>
        <v>144</v>
      </c>
      <c r="P1261" s="131">
        <f t="shared" si="387"/>
        <v>144</v>
      </c>
    </row>
    <row r="1262" spans="1:16" ht="34.5" hidden="1" outlineLevel="1" x14ac:dyDescent="0.25">
      <c r="A1262" s="6" t="s">
        <v>11</v>
      </c>
      <c r="B1262" s="129" t="s">
        <v>603</v>
      </c>
      <c r="C1262" s="129" t="s">
        <v>237</v>
      </c>
      <c r="D1262" s="129" t="s">
        <v>41</v>
      </c>
      <c r="E1262" s="129" t="s">
        <v>218</v>
      </c>
      <c r="F1262" s="129" t="s">
        <v>239</v>
      </c>
      <c r="G1262" s="130" t="s">
        <v>43</v>
      </c>
      <c r="H1262" s="131">
        <f>33.48+3.67</f>
        <v>37.15</v>
      </c>
      <c r="I1262" s="131">
        <v>24.54</v>
      </c>
      <c r="J1262" s="131">
        <v>38</v>
      </c>
      <c r="K1262" s="131">
        <v>38</v>
      </c>
      <c r="L1262" s="131">
        <f>M1262</f>
        <v>15.62</v>
      </c>
      <c r="M1262" s="131">
        <v>15.62</v>
      </c>
      <c r="N1262" s="131">
        <v>0</v>
      </c>
      <c r="O1262" s="131">
        <f t="shared" si="386"/>
        <v>0</v>
      </c>
      <c r="P1262" s="131">
        <f t="shared" si="387"/>
        <v>0</v>
      </c>
    </row>
    <row r="1263" spans="1:16" ht="34.5" hidden="1" outlineLevel="1" x14ac:dyDescent="0.25">
      <c r="A1263" s="6" t="s">
        <v>11</v>
      </c>
      <c r="B1263" s="129" t="s">
        <v>603</v>
      </c>
      <c r="C1263" s="129" t="s">
        <v>237</v>
      </c>
      <c r="D1263" s="129" t="s">
        <v>41</v>
      </c>
      <c r="E1263" s="129" t="s">
        <v>18</v>
      </c>
      <c r="F1263" s="129" t="s">
        <v>239</v>
      </c>
      <c r="G1263" s="130" t="s">
        <v>43</v>
      </c>
      <c r="H1263" s="131">
        <v>48</v>
      </c>
      <c r="I1263" s="131">
        <v>24</v>
      </c>
      <c r="J1263" s="131">
        <v>50</v>
      </c>
      <c r="K1263" s="131">
        <v>50</v>
      </c>
      <c r="L1263" s="131">
        <v>0</v>
      </c>
      <c r="M1263" s="131">
        <v>0</v>
      </c>
      <c r="N1263" s="131"/>
      <c r="O1263" s="131">
        <f t="shared" si="386"/>
        <v>0</v>
      </c>
      <c r="P1263" s="131">
        <f t="shared" si="387"/>
        <v>0</v>
      </c>
    </row>
    <row r="1264" spans="1:16" ht="23.25" hidden="1" outlineLevel="1" x14ac:dyDescent="0.25">
      <c r="A1264" s="6" t="s">
        <v>11</v>
      </c>
      <c r="B1264" s="129" t="s">
        <v>603</v>
      </c>
      <c r="C1264" s="129" t="s">
        <v>237</v>
      </c>
      <c r="D1264" s="129" t="s">
        <v>45</v>
      </c>
      <c r="E1264" s="129" t="s">
        <v>214</v>
      </c>
      <c r="F1264" s="129" t="s">
        <v>238</v>
      </c>
      <c r="G1264" s="130" t="s">
        <v>48</v>
      </c>
      <c r="H1264" s="131">
        <v>84.25</v>
      </c>
      <c r="I1264" s="131">
        <v>68.150000000000006</v>
      </c>
      <c r="J1264" s="131">
        <v>0</v>
      </c>
      <c r="K1264" s="131">
        <v>0</v>
      </c>
      <c r="L1264" s="131">
        <v>0</v>
      </c>
      <c r="M1264" s="131">
        <v>0</v>
      </c>
      <c r="N1264" s="131">
        <v>0</v>
      </c>
      <c r="O1264" s="131">
        <f t="shared" si="386"/>
        <v>0</v>
      </c>
      <c r="P1264" s="131">
        <f t="shared" si="387"/>
        <v>0</v>
      </c>
    </row>
    <row r="1265" spans="1:16" ht="23.25" hidden="1" outlineLevel="1" x14ac:dyDescent="0.25">
      <c r="A1265" s="6" t="s">
        <v>11</v>
      </c>
      <c r="B1265" s="129" t="s">
        <v>603</v>
      </c>
      <c r="C1265" s="129" t="s">
        <v>237</v>
      </c>
      <c r="D1265" s="129" t="s">
        <v>45</v>
      </c>
      <c r="E1265" s="129" t="s">
        <v>218</v>
      </c>
      <c r="F1265" s="129" t="s">
        <v>238</v>
      </c>
      <c r="G1265" s="130" t="s">
        <v>48</v>
      </c>
      <c r="H1265" s="131">
        <v>14.86</v>
      </c>
      <c r="I1265" s="131">
        <v>12.02</v>
      </c>
      <c r="J1265" s="131">
        <v>0</v>
      </c>
      <c r="K1265" s="131">
        <v>0</v>
      </c>
      <c r="L1265" s="131">
        <v>0</v>
      </c>
      <c r="M1265" s="131">
        <v>0</v>
      </c>
      <c r="N1265" s="131">
        <v>0</v>
      </c>
      <c r="O1265" s="131">
        <f t="shared" si="386"/>
        <v>0</v>
      </c>
      <c r="P1265" s="131">
        <f t="shared" si="387"/>
        <v>0</v>
      </c>
    </row>
    <row r="1266" spans="1:16" ht="34.5" hidden="1" outlineLevel="1" x14ac:dyDescent="0.25">
      <c r="A1266" s="6" t="s">
        <v>11</v>
      </c>
      <c r="B1266" s="129" t="s">
        <v>603</v>
      </c>
      <c r="C1266" s="129" t="s">
        <v>237</v>
      </c>
      <c r="D1266" s="129" t="s">
        <v>45</v>
      </c>
      <c r="E1266" s="129" t="s">
        <v>214</v>
      </c>
      <c r="F1266" s="129" t="s">
        <v>239</v>
      </c>
      <c r="G1266" s="130" t="s">
        <v>47</v>
      </c>
      <c r="H1266" s="131">
        <f>63.23+6.93</f>
        <v>70.16</v>
      </c>
      <c r="I1266" s="131">
        <v>46.34</v>
      </c>
      <c r="J1266" s="131">
        <v>71</v>
      </c>
      <c r="K1266" s="131">
        <v>71</v>
      </c>
      <c r="L1266" s="131">
        <f>M1266+800*0.01</f>
        <v>37.489999999999995</v>
      </c>
      <c r="M1266" s="131">
        <v>29.49</v>
      </c>
      <c r="N1266" s="131">
        <v>48</v>
      </c>
      <c r="O1266" s="131">
        <f t="shared" si="386"/>
        <v>48</v>
      </c>
      <c r="P1266" s="131">
        <f t="shared" si="387"/>
        <v>48</v>
      </c>
    </row>
    <row r="1267" spans="1:16" ht="34.5" hidden="1" outlineLevel="1" x14ac:dyDescent="0.25">
      <c r="A1267" s="6" t="s">
        <v>11</v>
      </c>
      <c r="B1267" s="129" t="s">
        <v>603</v>
      </c>
      <c r="C1267" s="129" t="s">
        <v>237</v>
      </c>
      <c r="D1267" s="129" t="s">
        <v>45</v>
      </c>
      <c r="E1267" s="129" t="s">
        <v>218</v>
      </c>
      <c r="F1267" s="129" t="s">
        <v>239</v>
      </c>
      <c r="G1267" s="130" t="s">
        <v>47</v>
      </c>
      <c r="H1267" s="131">
        <f>11.16+1.22</f>
        <v>12.38</v>
      </c>
      <c r="I1267" s="131">
        <v>8.17</v>
      </c>
      <c r="J1267" s="131">
        <v>12</v>
      </c>
      <c r="K1267" s="131">
        <v>12</v>
      </c>
      <c r="L1267" s="131">
        <f>M1267</f>
        <v>5.2</v>
      </c>
      <c r="M1267" s="131">
        <v>5.2</v>
      </c>
      <c r="N1267" s="131">
        <v>0</v>
      </c>
      <c r="O1267" s="131">
        <f t="shared" si="386"/>
        <v>0</v>
      </c>
      <c r="P1267" s="131">
        <f t="shared" si="387"/>
        <v>0</v>
      </c>
    </row>
    <row r="1268" spans="1:16" ht="34.5" hidden="1" outlineLevel="1" x14ac:dyDescent="0.25">
      <c r="A1268" s="6" t="s">
        <v>11</v>
      </c>
      <c r="B1268" s="129" t="s">
        <v>603</v>
      </c>
      <c r="C1268" s="129" t="s">
        <v>237</v>
      </c>
      <c r="D1268" s="129" t="s">
        <v>45</v>
      </c>
      <c r="E1268" s="129" t="s">
        <v>18</v>
      </c>
      <c r="F1268" s="129" t="s">
        <v>239</v>
      </c>
      <c r="G1268" s="130" t="s">
        <v>47</v>
      </c>
      <c r="H1268" s="131">
        <v>16</v>
      </c>
      <c r="I1268" s="131">
        <v>8</v>
      </c>
      <c r="J1268" s="131">
        <v>17</v>
      </c>
      <c r="K1268" s="131">
        <v>17</v>
      </c>
      <c r="L1268" s="131">
        <v>0</v>
      </c>
      <c r="M1268" s="131">
        <v>0</v>
      </c>
      <c r="N1268" s="131"/>
      <c r="O1268" s="131">
        <f t="shared" si="386"/>
        <v>0</v>
      </c>
      <c r="P1268" s="131">
        <f t="shared" si="387"/>
        <v>0</v>
      </c>
    </row>
    <row r="1269" spans="1:16" ht="34.5" hidden="1" outlineLevel="1" x14ac:dyDescent="0.25">
      <c r="A1269" s="6" t="s">
        <v>11</v>
      </c>
      <c r="B1269" s="129" t="s">
        <v>603</v>
      </c>
      <c r="C1269" s="129" t="s">
        <v>237</v>
      </c>
      <c r="D1269" s="129" t="s">
        <v>49</v>
      </c>
      <c r="E1269" s="129" t="s">
        <v>214</v>
      </c>
      <c r="F1269" s="129" t="s">
        <v>238</v>
      </c>
      <c r="G1269" s="130" t="s">
        <v>189</v>
      </c>
      <c r="H1269" s="131">
        <v>400.23</v>
      </c>
      <c r="I1269" s="131">
        <v>323.82</v>
      </c>
      <c r="J1269" s="131">
        <v>0</v>
      </c>
      <c r="K1269" s="131">
        <v>0</v>
      </c>
      <c r="L1269" s="131">
        <v>0</v>
      </c>
      <c r="M1269" s="131">
        <v>0</v>
      </c>
      <c r="N1269" s="131">
        <v>0</v>
      </c>
      <c r="O1269" s="131">
        <f t="shared" si="386"/>
        <v>0</v>
      </c>
      <c r="P1269" s="131">
        <f t="shared" si="387"/>
        <v>0</v>
      </c>
    </row>
    <row r="1270" spans="1:16" ht="34.5" hidden="1" outlineLevel="1" x14ac:dyDescent="0.25">
      <c r="A1270" s="6" t="s">
        <v>11</v>
      </c>
      <c r="B1270" s="129" t="s">
        <v>603</v>
      </c>
      <c r="C1270" s="129" t="s">
        <v>237</v>
      </c>
      <c r="D1270" s="129" t="s">
        <v>49</v>
      </c>
      <c r="E1270" s="129" t="s">
        <v>218</v>
      </c>
      <c r="F1270" s="129" t="s">
        <v>238</v>
      </c>
      <c r="G1270" s="130" t="s">
        <v>189</v>
      </c>
      <c r="H1270" s="131">
        <v>70.64</v>
      </c>
      <c r="I1270" s="131">
        <v>57.14</v>
      </c>
      <c r="J1270" s="131">
        <v>0</v>
      </c>
      <c r="K1270" s="131">
        <v>0</v>
      </c>
      <c r="L1270" s="131">
        <v>0</v>
      </c>
      <c r="M1270" s="131">
        <v>0</v>
      </c>
      <c r="N1270" s="131">
        <v>0</v>
      </c>
      <c r="O1270" s="131">
        <f t="shared" si="386"/>
        <v>0</v>
      </c>
      <c r="P1270" s="131">
        <f t="shared" si="387"/>
        <v>0</v>
      </c>
    </row>
    <row r="1271" spans="1:16" ht="34.5" hidden="1" outlineLevel="1" x14ac:dyDescent="0.25">
      <c r="A1271" s="6" t="s">
        <v>11</v>
      </c>
      <c r="B1271" s="129" t="s">
        <v>603</v>
      </c>
      <c r="C1271" s="129" t="s">
        <v>237</v>
      </c>
      <c r="D1271" s="129" t="s">
        <v>49</v>
      </c>
      <c r="E1271" s="129" t="s">
        <v>214</v>
      </c>
      <c r="F1271" s="129" t="s">
        <v>239</v>
      </c>
      <c r="G1271" s="130" t="s">
        <v>51</v>
      </c>
      <c r="H1271" s="131">
        <f>300.38+32.9</f>
        <v>333.28</v>
      </c>
      <c r="I1271" s="131">
        <v>220.14</v>
      </c>
      <c r="J1271" s="131">
        <v>338</v>
      </c>
      <c r="K1271" s="131">
        <v>338</v>
      </c>
      <c r="L1271" s="131">
        <f>M1271+800*0.0475</f>
        <v>178.08</v>
      </c>
      <c r="M1271" s="131">
        <v>140.08000000000001</v>
      </c>
      <c r="N1271" s="131">
        <v>229</v>
      </c>
      <c r="O1271" s="131">
        <f t="shared" si="386"/>
        <v>229</v>
      </c>
      <c r="P1271" s="131">
        <f t="shared" si="387"/>
        <v>229</v>
      </c>
    </row>
    <row r="1272" spans="1:16" ht="34.5" hidden="1" outlineLevel="1" x14ac:dyDescent="0.25">
      <c r="A1272" s="6" t="s">
        <v>11</v>
      </c>
      <c r="B1272" s="129" t="s">
        <v>603</v>
      </c>
      <c r="C1272" s="129" t="s">
        <v>237</v>
      </c>
      <c r="D1272" s="129" t="s">
        <v>49</v>
      </c>
      <c r="E1272" s="129" t="s">
        <v>218</v>
      </c>
      <c r="F1272" s="129" t="s">
        <v>239</v>
      </c>
      <c r="G1272" s="130" t="s">
        <v>51</v>
      </c>
      <c r="H1272" s="131">
        <f>53.01+5.81</f>
        <v>58.82</v>
      </c>
      <c r="I1272" s="131">
        <v>38.840000000000003</v>
      </c>
      <c r="J1272" s="131">
        <v>59</v>
      </c>
      <c r="K1272" s="131">
        <v>59</v>
      </c>
      <c r="L1272" s="131">
        <f>M1272</f>
        <v>24.71</v>
      </c>
      <c r="M1272" s="131">
        <v>24.71</v>
      </c>
      <c r="N1272" s="131">
        <v>0</v>
      </c>
      <c r="O1272" s="131">
        <f t="shared" si="386"/>
        <v>0</v>
      </c>
      <c r="P1272" s="131">
        <f t="shared" si="387"/>
        <v>0</v>
      </c>
    </row>
    <row r="1273" spans="1:16" ht="34.5" hidden="1" outlineLevel="1" x14ac:dyDescent="0.25">
      <c r="A1273" s="6" t="s">
        <v>11</v>
      </c>
      <c r="B1273" s="129" t="s">
        <v>603</v>
      </c>
      <c r="C1273" s="129" t="s">
        <v>237</v>
      </c>
      <c r="D1273" s="129" t="s">
        <v>49</v>
      </c>
      <c r="E1273" s="129" t="s">
        <v>18</v>
      </c>
      <c r="F1273" s="129" t="s">
        <v>239</v>
      </c>
      <c r="G1273" s="130" t="s">
        <v>51</v>
      </c>
      <c r="H1273" s="131">
        <v>76</v>
      </c>
      <c r="I1273" s="131">
        <v>38</v>
      </c>
      <c r="J1273" s="131">
        <v>80</v>
      </c>
      <c r="K1273" s="131">
        <v>80</v>
      </c>
      <c r="L1273" s="131">
        <v>0</v>
      </c>
      <c r="M1273" s="131">
        <v>0</v>
      </c>
      <c r="N1273" s="131"/>
      <c r="O1273" s="131">
        <f t="shared" si="386"/>
        <v>0</v>
      </c>
      <c r="P1273" s="131">
        <f t="shared" si="387"/>
        <v>0</v>
      </c>
    </row>
    <row r="1274" spans="1:16" ht="23.25" hidden="1" outlineLevel="1" x14ac:dyDescent="0.25">
      <c r="A1274" s="83"/>
      <c r="B1274" s="146" t="s">
        <v>603</v>
      </c>
      <c r="C1274" s="129" t="s">
        <v>237</v>
      </c>
      <c r="D1274" s="145" t="s">
        <v>525</v>
      </c>
      <c r="E1274" s="146"/>
      <c r="F1274" s="146"/>
      <c r="G1274" s="148" t="s">
        <v>684</v>
      </c>
      <c r="H1274" s="147">
        <v>0</v>
      </c>
      <c r="I1274" s="147">
        <v>0</v>
      </c>
      <c r="J1274" s="147">
        <f t="shared" ref="J1274:P1274" si="388">SUM(J1234:J1273)</f>
        <v>6011</v>
      </c>
      <c r="K1274" s="147">
        <f t="shared" si="388"/>
        <v>5815</v>
      </c>
      <c r="L1274" s="147">
        <f t="shared" si="388"/>
        <v>1500.86</v>
      </c>
      <c r="M1274" s="147">
        <f t="shared" si="388"/>
        <v>1220.1199999999999</v>
      </c>
      <c r="N1274" s="147">
        <f t="shared" si="388"/>
        <v>1678</v>
      </c>
      <c r="O1274" s="147">
        <f t="shared" si="388"/>
        <v>1678</v>
      </c>
      <c r="P1274" s="147">
        <f t="shared" si="388"/>
        <v>1678</v>
      </c>
    </row>
    <row r="1275" spans="1:16" hidden="1" outlineLevel="1" x14ac:dyDescent="0.25">
      <c r="A1275" s="6" t="s">
        <v>11</v>
      </c>
      <c r="B1275" s="129" t="s">
        <v>603</v>
      </c>
      <c r="C1275" s="129" t="s">
        <v>237</v>
      </c>
      <c r="D1275" s="129" t="s">
        <v>57</v>
      </c>
      <c r="E1275" s="129" t="s">
        <v>18</v>
      </c>
      <c r="F1275" s="129" t="s">
        <v>239</v>
      </c>
      <c r="G1275" s="130" t="s">
        <v>244</v>
      </c>
      <c r="H1275" s="131">
        <v>643.97</v>
      </c>
      <c r="I1275" s="131">
        <v>163.30000000000001</v>
      </c>
      <c r="J1275" s="131">
        <v>400</v>
      </c>
      <c r="K1275" s="131">
        <v>370</v>
      </c>
      <c r="L1275" s="131">
        <f t="shared" ref="L1275:L1290" si="389">M1275/10*12</f>
        <v>81.98399999999998</v>
      </c>
      <c r="M1275" s="131">
        <v>68.319999999999993</v>
      </c>
      <c r="N1275" s="131">
        <v>100</v>
      </c>
      <c r="O1275" s="131">
        <f t="shared" si="386"/>
        <v>100</v>
      </c>
      <c r="P1275" s="131">
        <f t="shared" si="387"/>
        <v>100</v>
      </c>
    </row>
    <row r="1276" spans="1:16" ht="23.25" hidden="1" outlineLevel="1" x14ac:dyDescent="0.25">
      <c r="A1276" s="6" t="s">
        <v>11</v>
      </c>
      <c r="B1276" s="129" t="s">
        <v>603</v>
      </c>
      <c r="C1276" s="129" t="s">
        <v>237</v>
      </c>
      <c r="D1276" s="129" t="s">
        <v>75</v>
      </c>
      <c r="E1276" s="129" t="s">
        <v>214</v>
      </c>
      <c r="F1276" s="129" t="s">
        <v>239</v>
      </c>
      <c r="G1276" s="130" t="s">
        <v>245</v>
      </c>
      <c r="H1276" s="131">
        <v>0</v>
      </c>
      <c r="I1276" s="131">
        <v>0</v>
      </c>
      <c r="J1276" s="131">
        <v>0</v>
      </c>
      <c r="K1276" s="131">
        <v>20</v>
      </c>
      <c r="L1276" s="131">
        <f t="shared" si="389"/>
        <v>27.54</v>
      </c>
      <c r="M1276" s="131">
        <v>22.95</v>
      </c>
      <c r="N1276" s="131">
        <v>30</v>
      </c>
      <c r="O1276" s="131">
        <f t="shared" si="386"/>
        <v>30</v>
      </c>
      <c r="P1276" s="131">
        <f t="shared" si="387"/>
        <v>30</v>
      </c>
    </row>
    <row r="1277" spans="1:16" ht="23.25" hidden="1" outlineLevel="1" x14ac:dyDescent="0.25">
      <c r="A1277" s="6" t="s">
        <v>11</v>
      </c>
      <c r="B1277" s="129" t="s">
        <v>603</v>
      </c>
      <c r="C1277" s="129" t="s">
        <v>237</v>
      </c>
      <c r="D1277" s="129" t="s">
        <v>75</v>
      </c>
      <c r="E1277" s="129" t="s">
        <v>218</v>
      </c>
      <c r="F1277" s="129" t="s">
        <v>239</v>
      </c>
      <c r="G1277" s="130" t="s">
        <v>245</v>
      </c>
      <c r="H1277" s="131">
        <v>0</v>
      </c>
      <c r="I1277" s="131">
        <v>0</v>
      </c>
      <c r="J1277" s="131">
        <v>0</v>
      </c>
      <c r="K1277" s="131">
        <v>10</v>
      </c>
      <c r="L1277" s="131">
        <f t="shared" si="389"/>
        <v>4.8599999999999994</v>
      </c>
      <c r="M1277" s="131">
        <v>4.05</v>
      </c>
      <c r="N1277" s="131">
        <v>10</v>
      </c>
      <c r="O1277" s="131">
        <f t="shared" si="386"/>
        <v>10</v>
      </c>
      <c r="P1277" s="131">
        <f t="shared" si="387"/>
        <v>10</v>
      </c>
    </row>
    <row r="1278" spans="1:16" hidden="1" outlineLevel="1" x14ac:dyDescent="0.25">
      <c r="A1278" s="83"/>
      <c r="B1278" s="146" t="s">
        <v>603</v>
      </c>
      <c r="C1278" s="129" t="s">
        <v>237</v>
      </c>
      <c r="D1278" s="145" t="s">
        <v>538</v>
      </c>
      <c r="E1278" s="146"/>
      <c r="F1278" s="146"/>
      <c r="G1278" s="148" t="s">
        <v>198</v>
      </c>
      <c r="H1278" s="147">
        <v>0</v>
      </c>
      <c r="I1278" s="147">
        <v>0</v>
      </c>
      <c r="J1278" s="147">
        <f t="shared" ref="J1278:P1278" si="390">SUM(J1275:J1277)</f>
        <v>400</v>
      </c>
      <c r="K1278" s="147">
        <f t="shared" si="390"/>
        <v>400</v>
      </c>
      <c r="L1278" s="147">
        <f t="shared" si="390"/>
        <v>114.38399999999997</v>
      </c>
      <c r="M1278" s="147">
        <f t="shared" si="390"/>
        <v>95.32</v>
      </c>
      <c r="N1278" s="147">
        <f t="shared" si="390"/>
        <v>140</v>
      </c>
      <c r="O1278" s="147">
        <f t="shared" si="390"/>
        <v>140</v>
      </c>
      <c r="P1278" s="147">
        <f t="shared" si="390"/>
        <v>140</v>
      </c>
    </row>
    <row r="1279" spans="1:16" hidden="1" outlineLevel="1" x14ac:dyDescent="0.25">
      <c r="A1279" s="6" t="s">
        <v>11</v>
      </c>
      <c r="B1279" s="129" t="s">
        <v>603</v>
      </c>
      <c r="C1279" s="129" t="s">
        <v>237</v>
      </c>
      <c r="D1279" s="129" t="s">
        <v>89</v>
      </c>
      <c r="E1279" s="129" t="s">
        <v>214</v>
      </c>
      <c r="F1279" s="129" t="s">
        <v>239</v>
      </c>
      <c r="G1279" s="130" t="s">
        <v>93</v>
      </c>
      <c r="H1279" s="131">
        <f>3178.62+2566.93</f>
        <v>5745.5499999999993</v>
      </c>
      <c r="I1279" s="131">
        <v>8396.15</v>
      </c>
      <c r="J1279" s="131">
        <v>7650</v>
      </c>
      <c r="K1279" s="131">
        <v>6767.96</v>
      </c>
      <c r="L1279" s="131">
        <f t="shared" si="389"/>
        <v>2574.3239999999996</v>
      </c>
      <c r="M1279" s="131">
        <v>2145.27</v>
      </c>
      <c r="N1279" s="131">
        <v>3000</v>
      </c>
      <c r="O1279" s="131">
        <f t="shared" si="386"/>
        <v>3000</v>
      </c>
      <c r="P1279" s="131">
        <f t="shared" si="387"/>
        <v>3000</v>
      </c>
    </row>
    <row r="1280" spans="1:16" hidden="1" outlineLevel="1" x14ac:dyDescent="0.25">
      <c r="A1280" s="6" t="s">
        <v>11</v>
      </c>
      <c r="B1280" s="129" t="s">
        <v>603</v>
      </c>
      <c r="C1280" s="129" t="s">
        <v>237</v>
      </c>
      <c r="D1280" s="129" t="s">
        <v>89</v>
      </c>
      <c r="E1280" s="129" t="s">
        <v>218</v>
      </c>
      <c r="F1280" s="129" t="s">
        <v>239</v>
      </c>
      <c r="G1280" s="130" t="s">
        <v>93</v>
      </c>
      <c r="H1280" s="131">
        <v>497.5</v>
      </c>
      <c r="I1280" s="131">
        <v>1359.02</v>
      </c>
      <c r="J1280" s="131">
        <v>1350</v>
      </c>
      <c r="K1280" s="131">
        <v>1129.6400000000001</v>
      </c>
      <c r="L1280" s="131">
        <f t="shared" si="389"/>
        <v>208.15199999999999</v>
      </c>
      <c r="M1280" s="131">
        <v>173.46</v>
      </c>
      <c r="N1280" s="131">
        <v>500</v>
      </c>
      <c r="O1280" s="131">
        <f t="shared" si="386"/>
        <v>500</v>
      </c>
      <c r="P1280" s="131">
        <f t="shared" si="387"/>
        <v>500</v>
      </c>
    </row>
    <row r="1281" spans="1:16" ht="23.25" hidden="1" outlineLevel="1" x14ac:dyDescent="0.25">
      <c r="A1281" s="6" t="s">
        <v>11</v>
      </c>
      <c r="B1281" s="129" t="s">
        <v>603</v>
      </c>
      <c r="C1281" s="129" t="s">
        <v>237</v>
      </c>
      <c r="D1281" s="129" t="s">
        <v>104</v>
      </c>
      <c r="E1281" s="129" t="s">
        <v>214</v>
      </c>
      <c r="F1281" s="129" t="s">
        <v>239</v>
      </c>
      <c r="G1281" s="130" t="s">
        <v>105</v>
      </c>
      <c r="H1281" s="131">
        <v>938.04</v>
      </c>
      <c r="I1281" s="131">
        <v>0</v>
      </c>
      <c r="J1281" s="131">
        <v>0</v>
      </c>
      <c r="K1281" s="131">
        <v>882.04</v>
      </c>
      <c r="L1281" s="131">
        <f t="shared" si="389"/>
        <v>990.73200000000008</v>
      </c>
      <c r="M1281" s="131">
        <v>825.61</v>
      </c>
      <c r="N1281" s="131">
        <v>800</v>
      </c>
      <c r="O1281" s="131">
        <f t="shared" si="386"/>
        <v>800</v>
      </c>
      <c r="P1281" s="131">
        <f t="shared" si="387"/>
        <v>800</v>
      </c>
    </row>
    <row r="1282" spans="1:16" ht="23.25" hidden="1" outlineLevel="1" x14ac:dyDescent="0.25">
      <c r="A1282" s="6" t="s">
        <v>11</v>
      </c>
      <c r="B1282" s="129" t="s">
        <v>603</v>
      </c>
      <c r="C1282" s="129" t="s">
        <v>237</v>
      </c>
      <c r="D1282" s="129" t="s">
        <v>104</v>
      </c>
      <c r="E1282" s="129" t="s">
        <v>218</v>
      </c>
      <c r="F1282" s="129" t="s">
        <v>239</v>
      </c>
      <c r="G1282" s="130" t="s">
        <v>105</v>
      </c>
      <c r="H1282" s="131">
        <v>165.54</v>
      </c>
      <c r="I1282" s="131">
        <v>0</v>
      </c>
      <c r="J1282" s="131">
        <v>0</v>
      </c>
      <c r="K1282" s="131">
        <v>220.36</v>
      </c>
      <c r="L1282" s="131">
        <f t="shared" si="389"/>
        <v>174.82799999999997</v>
      </c>
      <c r="M1282" s="131">
        <v>145.69</v>
      </c>
      <c r="N1282" s="131">
        <v>200</v>
      </c>
      <c r="O1282" s="131">
        <f t="shared" si="386"/>
        <v>200</v>
      </c>
      <c r="P1282" s="131">
        <f t="shared" si="387"/>
        <v>200</v>
      </c>
    </row>
    <row r="1283" spans="1:16" hidden="1" outlineLevel="1" x14ac:dyDescent="0.25">
      <c r="A1283" s="83"/>
      <c r="B1283" s="146" t="s">
        <v>603</v>
      </c>
      <c r="C1283" s="129" t="s">
        <v>237</v>
      </c>
      <c r="D1283" s="145" t="s">
        <v>526</v>
      </c>
      <c r="E1283" s="146"/>
      <c r="F1283" s="146"/>
      <c r="G1283" s="148" t="s">
        <v>527</v>
      </c>
      <c r="H1283" s="147">
        <v>0</v>
      </c>
      <c r="I1283" s="147">
        <v>0</v>
      </c>
      <c r="J1283" s="147">
        <f t="shared" ref="J1283:P1283" si="391">SUM(J1279:J1282)</f>
        <v>9000</v>
      </c>
      <c r="K1283" s="147">
        <f t="shared" si="391"/>
        <v>9000</v>
      </c>
      <c r="L1283" s="147">
        <f t="shared" si="391"/>
        <v>3948.0359999999996</v>
      </c>
      <c r="M1283" s="147">
        <f t="shared" si="391"/>
        <v>3290.03</v>
      </c>
      <c r="N1283" s="147">
        <f t="shared" si="391"/>
        <v>4500</v>
      </c>
      <c r="O1283" s="147">
        <f t="shared" si="391"/>
        <v>4500</v>
      </c>
      <c r="P1283" s="147">
        <f t="shared" si="391"/>
        <v>4500</v>
      </c>
    </row>
    <row r="1284" spans="1:16" ht="34.5" hidden="1" outlineLevel="1" x14ac:dyDescent="0.25">
      <c r="A1284" s="6" t="s">
        <v>11</v>
      </c>
      <c r="B1284" s="129" t="s">
        <v>603</v>
      </c>
      <c r="C1284" s="129" t="s">
        <v>237</v>
      </c>
      <c r="D1284" s="129" t="s">
        <v>129</v>
      </c>
      <c r="E1284" s="129" t="s">
        <v>214</v>
      </c>
      <c r="F1284" s="129" t="s">
        <v>238</v>
      </c>
      <c r="G1284" s="130" t="s">
        <v>246</v>
      </c>
      <c r="H1284" s="131">
        <v>145.52000000000001</v>
      </c>
      <c r="I1284" s="131">
        <v>136.78</v>
      </c>
      <c r="J1284" s="131">
        <v>0</v>
      </c>
      <c r="K1284" s="131">
        <v>0</v>
      </c>
      <c r="L1284" s="131">
        <f t="shared" si="389"/>
        <v>0</v>
      </c>
      <c r="M1284" s="131">
        <v>0</v>
      </c>
      <c r="N1284" s="131">
        <v>0</v>
      </c>
      <c r="O1284" s="131">
        <f t="shared" si="386"/>
        <v>0</v>
      </c>
      <c r="P1284" s="131">
        <f t="shared" si="387"/>
        <v>0</v>
      </c>
    </row>
    <row r="1285" spans="1:16" ht="34.5" hidden="1" outlineLevel="1" x14ac:dyDescent="0.25">
      <c r="A1285" s="6" t="s">
        <v>11</v>
      </c>
      <c r="B1285" s="129" t="s">
        <v>603</v>
      </c>
      <c r="C1285" s="129" t="s">
        <v>237</v>
      </c>
      <c r="D1285" s="129" t="s">
        <v>129</v>
      </c>
      <c r="E1285" s="129" t="s">
        <v>218</v>
      </c>
      <c r="F1285" s="129" t="s">
        <v>238</v>
      </c>
      <c r="G1285" s="130" t="s">
        <v>246</v>
      </c>
      <c r="H1285" s="131">
        <v>25.68</v>
      </c>
      <c r="I1285" s="131">
        <v>24.14</v>
      </c>
      <c r="J1285" s="131">
        <v>0</v>
      </c>
      <c r="K1285" s="131">
        <v>0</v>
      </c>
      <c r="L1285" s="131">
        <f t="shared" si="389"/>
        <v>0</v>
      </c>
      <c r="M1285" s="131">
        <v>0</v>
      </c>
      <c r="N1285" s="131">
        <v>0</v>
      </c>
      <c r="O1285" s="131">
        <f t="shared" si="386"/>
        <v>0</v>
      </c>
      <c r="P1285" s="131">
        <f t="shared" si="387"/>
        <v>0</v>
      </c>
    </row>
    <row r="1286" spans="1:16" ht="34.5" hidden="1" outlineLevel="1" x14ac:dyDescent="0.25">
      <c r="A1286" s="6" t="s">
        <v>11</v>
      </c>
      <c r="B1286" s="129" t="s">
        <v>603</v>
      </c>
      <c r="C1286" s="129" t="s">
        <v>237</v>
      </c>
      <c r="D1286" s="129" t="s">
        <v>129</v>
      </c>
      <c r="E1286" s="129" t="s">
        <v>214</v>
      </c>
      <c r="F1286" s="129" t="s">
        <v>239</v>
      </c>
      <c r="G1286" s="130" t="s">
        <v>246</v>
      </c>
      <c r="H1286" s="131">
        <v>145.52000000000001</v>
      </c>
      <c r="I1286" s="131">
        <v>136.78</v>
      </c>
      <c r="J1286" s="131">
        <v>150</v>
      </c>
      <c r="K1286" s="131">
        <v>350</v>
      </c>
      <c r="L1286" s="131">
        <f t="shared" si="389"/>
        <v>336.82799999999997</v>
      </c>
      <c r="M1286" s="131">
        <v>280.69</v>
      </c>
      <c r="N1286" s="131">
        <v>350</v>
      </c>
      <c r="O1286" s="131">
        <f t="shared" si="386"/>
        <v>350</v>
      </c>
      <c r="P1286" s="131">
        <f t="shared" si="387"/>
        <v>350</v>
      </c>
    </row>
    <row r="1287" spans="1:16" ht="34.5" hidden="1" outlineLevel="1" x14ac:dyDescent="0.25">
      <c r="A1287" s="6" t="s">
        <v>11</v>
      </c>
      <c r="B1287" s="129" t="s">
        <v>603</v>
      </c>
      <c r="C1287" s="129" t="s">
        <v>237</v>
      </c>
      <c r="D1287" s="129" t="s">
        <v>129</v>
      </c>
      <c r="E1287" s="129" t="s">
        <v>218</v>
      </c>
      <c r="F1287" s="129" t="s">
        <v>239</v>
      </c>
      <c r="G1287" s="130" t="s">
        <v>246</v>
      </c>
      <c r="H1287" s="131">
        <v>25.68</v>
      </c>
      <c r="I1287" s="131">
        <v>24.14</v>
      </c>
      <c r="J1287" s="131">
        <v>30</v>
      </c>
      <c r="K1287" s="131">
        <v>20</v>
      </c>
      <c r="L1287" s="131">
        <f t="shared" si="389"/>
        <v>0</v>
      </c>
      <c r="M1287" s="131">
        <v>0</v>
      </c>
      <c r="N1287" s="131">
        <v>0</v>
      </c>
      <c r="O1287" s="131">
        <f t="shared" si="386"/>
        <v>0</v>
      </c>
      <c r="P1287" s="131">
        <f t="shared" si="387"/>
        <v>0</v>
      </c>
    </row>
    <row r="1288" spans="1:16" hidden="1" outlineLevel="1" x14ac:dyDescent="0.25">
      <c r="A1288" s="6" t="s">
        <v>11</v>
      </c>
      <c r="B1288" s="129" t="s">
        <v>603</v>
      </c>
      <c r="C1288" s="129" t="s">
        <v>237</v>
      </c>
      <c r="D1288" s="129" t="s">
        <v>138</v>
      </c>
      <c r="E1288" s="129" t="s">
        <v>15</v>
      </c>
      <c r="F1288" s="129" t="s">
        <v>239</v>
      </c>
      <c r="G1288" s="130" t="s">
        <v>229</v>
      </c>
      <c r="H1288" s="131">
        <v>0</v>
      </c>
      <c r="I1288" s="131">
        <v>0</v>
      </c>
      <c r="J1288" s="131">
        <v>0</v>
      </c>
      <c r="K1288" s="131">
        <v>110</v>
      </c>
      <c r="L1288" s="131">
        <f t="shared" si="389"/>
        <v>120</v>
      </c>
      <c r="M1288" s="131">
        <v>100</v>
      </c>
      <c r="N1288" s="131">
        <v>150</v>
      </c>
      <c r="O1288" s="131">
        <f t="shared" si="386"/>
        <v>150</v>
      </c>
      <c r="P1288" s="131">
        <f t="shared" si="387"/>
        <v>150</v>
      </c>
    </row>
    <row r="1289" spans="1:16" hidden="1" outlineLevel="1" x14ac:dyDescent="0.25">
      <c r="A1289" s="6" t="s">
        <v>11</v>
      </c>
      <c r="B1289" s="129" t="s">
        <v>603</v>
      </c>
      <c r="C1289" s="129" t="s">
        <v>237</v>
      </c>
      <c r="D1289" s="129" t="s">
        <v>152</v>
      </c>
      <c r="E1289" s="129" t="s">
        <v>18</v>
      </c>
      <c r="F1289" s="129" t="s">
        <v>238</v>
      </c>
      <c r="G1289" s="130" t="s">
        <v>153</v>
      </c>
      <c r="H1289" s="131">
        <v>0</v>
      </c>
      <c r="I1289" s="131">
        <v>1240.22</v>
      </c>
      <c r="J1289" s="131">
        <v>0</v>
      </c>
      <c r="K1289" s="131">
        <v>0</v>
      </c>
      <c r="L1289" s="131">
        <f t="shared" si="389"/>
        <v>0</v>
      </c>
      <c r="M1289" s="131">
        <v>0</v>
      </c>
      <c r="N1289" s="131">
        <v>0</v>
      </c>
      <c r="O1289" s="131">
        <f t="shared" si="386"/>
        <v>0</v>
      </c>
      <c r="P1289" s="131">
        <f t="shared" si="387"/>
        <v>0</v>
      </c>
    </row>
    <row r="1290" spans="1:16" hidden="1" outlineLevel="1" x14ac:dyDescent="0.25">
      <c r="A1290" s="6" t="s">
        <v>11</v>
      </c>
      <c r="B1290" s="129" t="s">
        <v>603</v>
      </c>
      <c r="C1290" s="129" t="s">
        <v>237</v>
      </c>
      <c r="D1290" s="129" t="s">
        <v>152</v>
      </c>
      <c r="E1290" s="129" t="s">
        <v>18</v>
      </c>
      <c r="F1290" s="129" t="s">
        <v>239</v>
      </c>
      <c r="G1290" s="130" t="s">
        <v>153</v>
      </c>
      <c r="H1290" s="131">
        <v>517.24</v>
      </c>
      <c r="I1290" s="131">
        <v>353.91</v>
      </c>
      <c r="J1290" s="131">
        <v>954</v>
      </c>
      <c r="K1290" s="131">
        <v>654</v>
      </c>
      <c r="L1290" s="131">
        <f t="shared" si="389"/>
        <v>223.51199999999997</v>
      </c>
      <c r="M1290" s="131">
        <v>186.26</v>
      </c>
      <c r="N1290" s="131">
        <v>561</v>
      </c>
      <c r="O1290" s="131">
        <f t="shared" si="386"/>
        <v>561</v>
      </c>
      <c r="P1290" s="131">
        <f t="shared" si="387"/>
        <v>561</v>
      </c>
    </row>
    <row r="1291" spans="1:16" hidden="1" outlineLevel="1" x14ac:dyDescent="0.25">
      <c r="A1291" s="6" t="s">
        <v>11</v>
      </c>
      <c r="B1291" s="129" t="s">
        <v>603</v>
      </c>
      <c r="C1291" s="129" t="s">
        <v>237</v>
      </c>
      <c r="D1291" s="129" t="s">
        <v>154</v>
      </c>
      <c r="E1291" s="129" t="s">
        <v>214</v>
      </c>
      <c r="F1291" s="129" t="s">
        <v>239</v>
      </c>
      <c r="G1291" s="130" t="s">
        <v>155</v>
      </c>
      <c r="H1291" s="131">
        <v>170.33</v>
      </c>
      <c r="I1291" s="131">
        <v>101.75</v>
      </c>
      <c r="J1291" s="131">
        <v>205</v>
      </c>
      <c r="K1291" s="131">
        <v>205</v>
      </c>
      <c r="L1291" s="131">
        <f>M1291</f>
        <v>151.93</v>
      </c>
      <c r="M1291" s="131">
        <v>151.93</v>
      </c>
      <c r="N1291" s="131">
        <v>150</v>
      </c>
      <c r="O1291" s="131">
        <f t="shared" si="386"/>
        <v>150</v>
      </c>
      <c r="P1291" s="131">
        <f t="shared" si="387"/>
        <v>150</v>
      </c>
    </row>
    <row r="1292" spans="1:16" hidden="1" outlineLevel="1" x14ac:dyDescent="0.25">
      <c r="A1292" s="6" t="s">
        <v>11</v>
      </c>
      <c r="B1292" s="129" t="s">
        <v>603</v>
      </c>
      <c r="C1292" s="129" t="s">
        <v>237</v>
      </c>
      <c r="D1292" s="129" t="s">
        <v>154</v>
      </c>
      <c r="E1292" s="129" t="s">
        <v>218</v>
      </c>
      <c r="F1292" s="129" t="s">
        <v>239</v>
      </c>
      <c r="G1292" s="130" t="s">
        <v>155</v>
      </c>
      <c r="H1292" s="131">
        <v>30.05</v>
      </c>
      <c r="I1292" s="131">
        <v>17.95</v>
      </c>
      <c r="J1292" s="131">
        <v>35</v>
      </c>
      <c r="K1292" s="131">
        <v>35</v>
      </c>
      <c r="L1292" s="131">
        <f>M1292</f>
        <v>26.81</v>
      </c>
      <c r="M1292" s="131">
        <v>26.81</v>
      </c>
      <c r="N1292" s="131">
        <v>30</v>
      </c>
      <c r="O1292" s="131">
        <f t="shared" si="386"/>
        <v>30</v>
      </c>
      <c r="P1292" s="131">
        <f t="shared" si="387"/>
        <v>30</v>
      </c>
    </row>
    <row r="1293" spans="1:16" ht="23.25" hidden="1" outlineLevel="1" x14ac:dyDescent="0.25">
      <c r="A1293" s="6" t="s">
        <v>11</v>
      </c>
      <c r="B1293" s="129" t="s">
        <v>603</v>
      </c>
      <c r="C1293" s="129" t="s">
        <v>237</v>
      </c>
      <c r="D1293" s="129" t="s">
        <v>156</v>
      </c>
      <c r="E1293" s="129" t="s">
        <v>18</v>
      </c>
      <c r="F1293" s="129" t="s">
        <v>238</v>
      </c>
      <c r="G1293" s="130" t="s">
        <v>157</v>
      </c>
      <c r="H1293" s="131">
        <v>0</v>
      </c>
      <c r="I1293" s="131">
        <v>257.42</v>
      </c>
      <c r="J1293" s="131">
        <v>0</v>
      </c>
      <c r="K1293" s="131">
        <v>0</v>
      </c>
      <c r="L1293" s="131">
        <f>M1293/10*12</f>
        <v>0</v>
      </c>
      <c r="M1293" s="131">
        <v>0</v>
      </c>
      <c r="N1293" s="131">
        <v>0</v>
      </c>
      <c r="O1293" s="131">
        <f t="shared" si="386"/>
        <v>0</v>
      </c>
      <c r="P1293" s="131">
        <f t="shared" si="387"/>
        <v>0</v>
      </c>
    </row>
    <row r="1294" spans="1:16" ht="23.25" hidden="1" outlineLevel="1" x14ac:dyDescent="0.25">
      <c r="A1294" s="6" t="s">
        <v>11</v>
      </c>
      <c r="B1294" s="129" t="s">
        <v>603</v>
      </c>
      <c r="C1294" s="129" t="s">
        <v>237</v>
      </c>
      <c r="D1294" s="129" t="s">
        <v>156</v>
      </c>
      <c r="E1294" s="129" t="s">
        <v>18</v>
      </c>
      <c r="F1294" s="129" t="s">
        <v>239</v>
      </c>
      <c r="G1294" s="130" t="s">
        <v>157</v>
      </c>
      <c r="H1294" s="131">
        <v>125.7</v>
      </c>
      <c r="I1294" s="131">
        <v>82.3</v>
      </c>
      <c r="J1294" s="131">
        <v>132</v>
      </c>
      <c r="K1294" s="131">
        <v>132</v>
      </c>
      <c r="L1294" s="131">
        <f>M1294/10*12-7.6</f>
        <v>31.675999999999995</v>
      </c>
      <c r="M1294" s="131">
        <v>32.729999999999997</v>
      </c>
      <c r="N1294" s="131">
        <v>48</v>
      </c>
      <c r="O1294" s="131">
        <f t="shared" si="386"/>
        <v>48</v>
      </c>
      <c r="P1294" s="131">
        <f t="shared" si="387"/>
        <v>48</v>
      </c>
    </row>
    <row r="1295" spans="1:16" hidden="1" outlineLevel="1" x14ac:dyDescent="0.25">
      <c r="A1295" s="83"/>
      <c r="B1295" s="146" t="s">
        <v>603</v>
      </c>
      <c r="C1295" s="129" t="s">
        <v>237</v>
      </c>
      <c r="D1295" s="145" t="s">
        <v>535</v>
      </c>
      <c r="E1295" s="146"/>
      <c r="F1295" s="146"/>
      <c r="G1295" s="148" t="s">
        <v>536</v>
      </c>
      <c r="H1295" s="147">
        <v>0</v>
      </c>
      <c r="I1295" s="147">
        <v>0</v>
      </c>
      <c r="J1295" s="147">
        <f t="shared" ref="J1295:P1295" si="392">SUM(J1284:J1294)</f>
        <v>1506</v>
      </c>
      <c r="K1295" s="147">
        <f t="shared" si="392"/>
        <v>1506</v>
      </c>
      <c r="L1295" s="147">
        <f t="shared" si="392"/>
        <v>890.75599999999997</v>
      </c>
      <c r="M1295" s="147">
        <f t="shared" si="392"/>
        <v>778.42000000000007</v>
      </c>
      <c r="N1295" s="147">
        <f t="shared" si="392"/>
        <v>1289</v>
      </c>
      <c r="O1295" s="147">
        <f t="shared" si="392"/>
        <v>1289</v>
      </c>
      <c r="P1295" s="147">
        <f t="shared" si="392"/>
        <v>1289</v>
      </c>
    </row>
    <row r="1296" spans="1:16" hidden="1" outlineLevel="1" x14ac:dyDescent="0.25">
      <c r="A1296" s="64"/>
      <c r="B1296" s="129" t="s">
        <v>603</v>
      </c>
      <c r="C1296" s="129"/>
      <c r="D1296" s="129"/>
      <c r="E1296" s="129"/>
      <c r="F1296" s="129"/>
      <c r="G1296" s="130" t="s">
        <v>843</v>
      </c>
      <c r="H1296" s="131">
        <v>26003.49</v>
      </c>
      <c r="I1296" s="131">
        <v>22735.35</v>
      </c>
      <c r="J1296" s="131">
        <f t="shared" ref="J1296:P1296" si="393">J1295+J1283+J1278+J1274+J1233</f>
        <v>25291</v>
      </c>
      <c r="K1296" s="131">
        <f t="shared" si="393"/>
        <v>26691</v>
      </c>
      <c r="L1296" s="131">
        <f t="shared" si="393"/>
        <v>10723.485999999999</v>
      </c>
      <c r="M1296" s="131">
        <f t="shared" si="393"/>
        <v>8853.34</v>
      </c>
      <c r="N1296" s="131">
        <f t="shared" si="393"/>
        <v>12407</v>
      </c>
      <c r="O1296" s="131">
        <f t="shared" si="393"/>
        <v>12407</v>
      </c>
      <c r="P1296" s="131">
        <f t="shared" si="393"/>
        <v>12407</v>
      </c>
    </row>
    <row r="1297" spans="1:16" ht="23.25" hidden="1" outlineLevel="1" x14ac:dyDescent="0.25">
      <c r="A1297" s="33" t="s">
        <v>11</v>
      </c>
      <c r="B1297" s="129" t="s">
        <v>604</v>
      </c>
      <c r="C1297" s="129" t="s">
        <v>541</v>
      </c>
      <c r="D1297" s="129" t="s">
        <v>14</v>
      </c>
      <c r="E1297" s="129" t="s">
        <v>214</v>
      </c>
      <c r="F1297" s="162">
        <v>36</v>
      </c>
      <c r="G1297" s="130" t="s">
        <v>17</v>
      </c>
      <c r="H1297" s="131">
        <f>21071.08+4409.16</f>
        <v>25480.240000000002</v>
      </c>
      <c r="I1297" s="131">
        <v>23767.11</v>
      </c>
      <c r="J1297" s="131">
        <v>17981</v>
      </c>
      <c r="K1297" s="131">
        <v>18176.54</v>
      </c>
      <c r="L1297" s="131">
        <f>M1297</f>
        <v>16175.87</v>
      </c>
      <c r="M1297" s="131">
        <v>16175.87</v>
      </c>
      <c r="N1297" s="131">
        <v>43200</v>
      </c>
      <c r="O1297" s="131">
        <f t="shared" si="386"/>
        <v>43200</v>
      </c>
      <c r="P1297" s="131">
        <f t="shared" si="387"/>
        <v>43200</v>
      </c>
    </row>
    <row r="1298" spans="1:16" ht="23.25" hidden="1" outlineLevel="1" x14ac:dyDescent="0.25">
      <c r="A1298" s="33" t="s">
        <v>11</v>
      </c>
      <c r="B1298" s="129" t="s">
        <v>604</v>
      </c>
      <c r="C1298" s="129" t="s">
        <v>541</v>
      </c>
      <c r="D1298" s="129" t="s">
        <v>14</v>
      </c>
      <c r="E1298" s="129" t="s">
        <v>218</v>
      </c>
      <c r="F1298" s="162">
        <v>36</v>
      </c>
      <c r="G1298" s="130" t="s">
        <v>17</v>
      </c>
      <c r="H1298" s="131">
        <f>3821.1+778.06</f>
        <v>4599.16</v>
      </c>
      <c r="I1298" s="131">
        <v>4345.47</v>
      </c>
      <c r="J1298" s="131">
        <v>3173</v>
      </c>
      <c r="K1298" s="131">
        <v>3240.01</v>
      </c>
      <c r="L1298" s="131">
        <f>M1298</f>
        <v>3741.14</v>
      </c>
      <c r="M1298" s="131">
        <v>3741.14</v>
      </c>
      <c r="N1298" s="131">
        <v>0</v>
      </c>
      <c r="O1298" s="131">
        <f t="shared" si="386"/>
        <v>0</v>
      </c>
      <c r="P1298" s="131">
        <f t="shared" si="387"/>
        <v>0</v>
      </c>
    </row>
    <row r="1299" spans="1:16" ht="23.25" hidden="1" outlineLevel="1" x14ac:dyDescent="0.25">
      <c r="A1299" s="33" t="s">
        <v>11</v>
      </c>
      <c r="B1299" s="129" t="s">
        <v>604</v>
      </c>
      <c r="C1299" s="129" t="s">
        <v>541</v>
      </c>
      <c r="D1299" s="129" t="s">
        <v>14</v>
      </c>
      <c r="E1299" s="129" t="s">
        <v>18</v>
      </c>
      <c r="F1299" s="162">
        <v>36</v>
      </c>
      <c r="G1299" s="130" t="s">
        <v>17</v>
      </c>
      <c r="H1299" s="131">
        <v>673.38</v>
      </c>
      <c r="I1299" s="131">
        <f>3513.27+468.72</f>
        <v>3981.99</v>
      </c>
      <c r="J1299" s="131">
        <v>0</v>
      </c>
      <c r="K1299" s="131">
        <v>0</v>
      </c>
      <c r="L1299" s="131">
        <f>M1299</f>
        <v>0</v>
      </c>
      <c r="M1299" s="131">
        <v>0</v>
      </c>
      <c r="N1299" s="131">
        <v>0</v>
      </c>
      <c r="O1299" s="131">
        <f t="shared" si="386"/>
        <v>0</v>
      </c>
      <c r="P1299" s="131">
        <f t="shared" si="387"/>
        <v>0</v>
      </c>
    </row>
    <row r="1300" spans="1:16" ht="23.25" hidden="1" outlineLevel="1" x14ac:dyDescent="0.25">
      <c r="A1300" s="33" t="s">
        <v>11</v>
      </c>
      <c r="B1300" s="129" t="s">
        <v>604</v>
      </c>
      <c r="C1300" s="129" t="s">
        <v>541</v>
      </c>
      <c r="D1300" s="129" t="s">
        <v>14</v>
      </c>
      <c r="E1300" s="129" t="s">
        <v>214</v>
      </c>
      <c r="F1300" s="163">
        <v>68</v>
      </c>
      <c r="G1300" s="130" t="s">
        <v>17</v>
      </c>
      <c r="H1300" s="131">
        <f>16242.46+3786.87</f>
        <v>20029.329999999998</v>
      </c>
      <c r="I1300" s="131">
        <f>20549.2+3784.02</f>
        <v>24333.22</v>
      </c>
      <c r="J1300" s="131">
        <v>14342</v>
      </c>
      <c r="K1300" s="131">
        <v>14342</v>
      </c>
      <c r="L1300" s="131">
        <v>19724.11</v>
      </c>
      <c r="M1300" s="131">
        <v>17522.11</v>
      </c>
      <c r="N1300" s="131">
        <v>43200</v>
      </c>
      <c r="O1300" s="131">
        <f t="shared" si="386"/>
        <v>43200</v>
      </c>
      <c r="P1300" s="131">
        <f t="shared" si="387"/>
        <v>43200</v>
      </c>
    </row>
    <row r="1301" spans="1:16" ht="23.25" hidden="1" outlineLevel="1" x14ac:dyDescent="0.25">
      <c r="A1301" s="33" t="s">
        <v>11</v>
      </c>
      <c r="B1301" s="129" t="s">
        <v>604</v>
      </c>
      <c r="C1301" s="129" t="s">
        <v>541</v>
      </c>
      <c r="D1301" s="129" t="s">
        <v>14</v>
      </c>
      <c r="E1301" s="129" t="s">
        <v>218</v>
      </c>
      <c r="F1301" s="163">
        <v>68</v>
      </c>
      <c r="G1301" s="130" t="s">
        <v>17</v>
      </c>
      <c r="H1301" s="131">
        <f>3057.27+668.25+1656.24</f>
        <v>5381.76</v>
      </c>
      <c r="I1301" s="131">
        <v>1967.55</v>
      </c>
      <c r="J1301" s="131">
        <v>2531</v>
      </c>
      <c r="K1301" s="131">
        <v>2531</v>
      </c>
      <c r="L1301" s="131">
        <v>0</v>
      </c>
      <c r="M1301" s="131">
        <v>3092.08</v>
      </c>
      <c r="N1301" s="131">
        <v>0</v>
      </c>
      <c r="O1301" s="131">
        <f t="shared" si="386"/>
        <v>0</v>
      </c>
      <c r="P1301" s="131">
        <f t="shared" si="387"/>
        <v>0</v>
      </c>
    </row>
    <row r="1302" spans="1:16" hidden="1" outlineLevel="1" x14ac:dyDescent="0.25">
      <c r="A1302" s="33"/>
      <c r="B1302" s="129" t="s">
        <v>604</v>
      </c>
      <c r="C1302" s="129" t="s">
        <v>541</v>
      </c>
      <c r="D1302" s="129" t="s">
        <v>14</v>
      </c>
      <c r="E1302" s="129" t="s">
        <v>18</v>
      </c>
      <c r="F1302" s="163">
        <v>68</v>
      </c>
      <c r="G1302" s="130" t="s">
        <v>610</v>
      </c>
      <c r="H1302" s="131">
        <v>0</v>
      </c>
      <c r="I1302" s="131">
        <v>0</v>
      </c>
      <c r="J1302" s="131">
        <v>0</v>
      </c>
      <c r="K1302" s="131">
        <v>0</v>
      </c>
      <c r="L1302" s="131">
        <v>0</v>
      </c>
      <c r="M1302" s="131">
        <v>0</v>
      </c>
      <c r="N1302" s="131">
        <v>275</v>
      </c>
      <c r="O1302" s="131">
        <f t="shared" si="386"/>
        <v>275</v>
      </c>
      <c r="P1302" s="131">
        <f t="shared" si="387"/>
        <v>275</v>
      </c>
    </row>
    <row r="1303" spans="1:16" hidden="1" outlineLevel="1" x14ac:dyDescent="0.25">
      <c r="A1303" s="83"/>
      <c r="B1303" s="146" t="s">
        <v>604</v>
      </c>
      <c r="C1303" s="129" t="s">
        <v>541</v>
      </c>
      <c r="D1303" s="145">
        <v>610</v>
      </c>
      <c r="E1303" s="146"/>
      <c r="F1303" s="146"/>
      <c r="G1303" s="148" t="s">
        <v>528</v>
      </c>
      <c r="H1303" s="147">
        <v>0</v>
      </c>
      <c r="I1303" s="147">
        <v>0</v>
      </c>
      <c r="J1303" s="147">
        <f t="shared" ref="J1303:P1303" si="394">SUM(J1297:J1302)</f>
        <v>38027</v>
      </c>
      <c r="K1303" s="147">
        <f t="shared" si="394"/>
        <v>38289.550000000003</v>
      </c>
      <c r="L1303" s="147">
        <f t="shared" si="394"/>
        <v>39641.120000000003</v>
      </c>
      <c r="M1303" s="147">
        <f t="shared" si="394"/>
        <v>40531.200000000004</v>
      </c>
      <c r="N1303" s="147">
        <f t="shared" si="394"/>
        <v>86675</v>
      </c>
      <c r="O1303" s="147">
        <f t="shared" si="394"/>
        <v>86675</v>
      </c>
      <c r="P1303" s="147">
        <f t="shared" si="394"/>
        <v>86675</v>
      </c>
    </row>
    <row r="1304" spans="1:16" ht="23.25" hidden="1" outlineLevel="1" x14ac:dyDescent="0.25">
      <c r="A1304" s="33" t="s">
        <v>11</v>
      </c>
      <c r="B1304" s="129" t="s">
        <v>604</v>
      </c>
      <c r="C1304" s="129" t="s">
        <v>541</v>
      </c>
      <c r="D1304" s="129" t="s">
        <v>23</v>
      </c>
      <c r="E1304" s="129" t="s">
        <v>214</v>
      </c>
      <c r="F1304" s="162">
        <v>36</v>
      </c>
      <c r="G1304" s="130" t="s">
        <v>24</v>
      </c>
      <c r="H1304" s="131">
        <f>1260.56+217.82</f>
        <v>1478.3799999999999</v>
      </c>
      <c r="I1304" s="147">
        <v>0</v>
      </c>
      <c r="J1304" s="131">
        <v>900</v>
      </c>
      <c r="K1304" s="131">
        <v>1314.37</v>
      </c>
      <c r="L1304" s="131">
        <f>M1304</f>
        <v>1229.71</v>
      </c>
      <c r="M1304" s="131">
        <v>1229.71</v>
      </c>
      <c r="N1304" s="131">
        <v>4320</v>
      </c>
      <c r="O1304" s="131">
        <f t="shared" si="386"/>
        <v>4320</v>
      </c>
      <c r="P1304" s="131">
        <f t="shared" si="387"/>
        <v>4320</v>
      </c>
    </row>
    <row r="1305" spans="1:16" ht="23.25" hidden="1" outlineLevel="1" x14ac:dyDescent="0.25">
      <c r="A1305" s="33" t="s">
        <v>11</v>
      </c>
      <c r="B1305" s="129" t="s">
        <v>604</v>
      </c>
      <c r="C1305" s="129" t="s">
        <v>541</v>
      </c>
      <c r="D1305" s="129" t="s">
        <v>23</v>
      </c>
      <c r="E1305" s="129" t="s">
        <v>218</v>
      </c>
      <c r="F1305" s="162">
        <v>36</v>
      </c>
      <c r="G1305" s="130" t="s">
        <v>24</v>
      </c>
      <c r="H1305" s="131">
        <f>222.42+38.44</f>
        <v>260.86</v>
      </c>
      <c r="I1305" s="147">
        <v>0</v>
      </c>
      <c r="J1305" s="131">
        <v>159</v>
      </c>
      <c r="K1305" s="131">
        <v>231.96</v>
      </c>
      <c r="L1305" s="131">
        <f>M1305</f>
        <v>305.08</v>
      </c>
      <c r="M1305" s="131">
        <v>305.08</v>
      </c>
      <c r="N1305" s="131">
        <v>0</v>
      </c>
      <c r="O1305" s="131">
        <f t="shared" ref="O1305:O1372" si="395">N1305</f>
        <v>0</v>
      </c>
      <c r="P1305" s="131">
        <f t="shared" ref="P1305:P1372" si="396">N1305</f>
        <v>0</v>
      </c>
    </row>
    <row r="1306" spans="1:16" ht="23.25" hidden="1" outlineLevel="1" x14ac:dyDescent="0.25">
      <c r="A1306" s="33" t="s">
        <v>11</v>
      </c>
      <c r="B1306" s="129" t="s">
        <v>604</v>
      </c>
      <c r="C1306" s="129" t="s">
        <v>541</v>
      </c>
      <c r="D1306" s="129" t="s">
        <v>23</v>
      </c>
      <c r="E1306" s="129" t="s">
        <v>214</v>
      </c>
      <c r="F1306" s="163">
        <v>68</v>
      </c>
      <c r="G1306" s="130" t="s">
        <v>24</v>
      </c>
      <c r="H1306" s="131">
        <f>1230.82+222.4</f>
        <v>1453.22</v>
      </c>
      <c r="I1306" s="147">
        <v>0</v>
      </c>
      <c r="J1306" s="131">
        <v>957</v>
      </c>
      <c r="K1306" s="131">
        <v>681.82</v>
      </c>
      <c r="L1306" s="131">
        <v>986.68000000000006</v>
      </c>
      <c r="M1306" s="131">
        <v>766.48</v>
      </c>
      <c r="N1306" s="131">
        <v>4320</v>
      </c>
      <c r="O1306" s="131">
        <f t="shared" si="395"/>
        <v>4320</v>
      </c>
      <c r="P1306" s="131">
        <f t="shared" si="396"/>
        <v>4320</v>
      </c>
    </row>
    <row r="1307" spans="1:16" ht="23.25" hidden="1" outlineLevel="1" x14ac:dyDescent="0.25">
      <c r="A1307" s="33" t="s">
        <v>11</v>
      </c>
      <c r="B1307" s="129" t="s">
        <v>604</v>
      </c>
      <c r="C1307" s="129" t="s">
        <v>541</v>
      </c>
      <c r="D1307" s="129" t="s">
        <v>23</v>
      </c>
      <c r="E1307" s="129" t="s">
        <v>218</v>
      </c>
      <c r="F1307" s="163">
        <v>68</v>
      </c>
      <c r="G1307" s="130" t="s">
        <v>24</v>
      </c>
      <c r="H1307" s="131">
        <f>217.22+39.24</f>
        <v>256.45999999999998</v>
      </c>
      <c r="I1307" s="147">
        <v>0</v>
      </c>
      <c r="J1307" s="131">
        <v>169</v>
      </c>
      <c r="K1307" s="131">
        <v>120.34</v>
      </c>
      <c r="L1307" s="131">
        <v>135.28</v>
      </c>
      <c r="M1307" s="131">
        <v>135.28</v>
      </c>
      <c r="N1307" s="131">
        <v>0</v>
      </c>
      <c r="O1307" s="131">
        <f t="shared" si="395"/>
        <v>0</v>
      </c>
      <c r="P1307" s="131">
        <f t="shared" si="396"/>
        <v>0</v>
      </c>
    </row>
    <row r="1308" spans="1:16" hidden="1" outlineLevel="1" x14ac:dyDescent="0.25">
      <c r="A1308" s="33" t="s">
        <v>11</v>
      </c>
      <c r="B1308" s="129" t="s">
        <v>604</v>
      </c>
      <c r="C1308" s="129" t="s">
        <v>541</v>
      </c>
      <c r="D1308" s="129" t="s">
        <v>27</v>
      </c>
      <c r="E1308" s="129" t="s">
        <v>214</v>
      </c>
      <c r="F1308" s="162">
        <v>36</v>
      </c>
      <c r="G1308" s="130" t="s">
        <v>206</v>
      </c>
      <c r="H1308" s="131">
        <f>928.84+178.65</f>
        <v>1107.49</v>
      </c>
      <c r="I1308" s="147">
        <v>0</v>
      </c>
      <c r="J1308" s="131">
        <v>900</v>
      </c>
      <c r="K1308" s="131">
        <v>471.44</v>
      </c>
      <c r="L1308" s="131">
        <f>M1308</f>
        <v>353.75</v>
      </c>
      <c r="M1308" s="131">
        <v>353.75</v>
      </c>
      <c r="N1308" s="131">
        <v>0</v>
      </c>
      <c r="O1308" s="131">
        <f t="shared" si="395"/>
        <v>0</v>
      </c>
      <c r="P1308" s="131">
        <f t="shared" si="396"/>
        <v>0</v>
      </c>
    </row>
    <row r="1309" spans="1:16" hidden="1" outlineLevel="1" x14ac:dyDescent="0.25">
      <c r="A1309" s="33" t="s">
        <v>11</v>
      </c>
      <c r="B1309" s="129" t="s">
        <v>604</v>
      </c>
      <c r="C1309" s="129" t="s">
        <v>541</v>
      </c>
      <c r="D1309" s="129" t="s">
        <v>27</v>
      </c>
      <c r="E1309" s="129" t="s">
        <v>218</v>
      </c>
      <c r="F1309" s="162">
        <v>36</v>
      </c>
      <c r="G1309" s="130" t="s">
        <v>206</v>
      </c>
      <c r="H1309" s="131">
        <f>163.96+31.53</f>
        <v>195.49</v>
      </c>
      <c r="I1309" s="147">
        <v>0</v>
      </c>
      <c r="J1309" s="131">
        <v>159</v>
      </c>
      <c r="K1309" s="131">
        <v>83.18</v>
      </c>
      <c r="L1309" s="131">
        <f>M1309</f>
        <v>62.41</v>
      </c>
      <c r="M1309" s="131">
        <v>62.41</v>
      </c>
      <c r="N1309" s="131">
        <v>0</v>
      </c>
      <c r="O1309" s="131">
        <f t="shared" si="395"/>
        <v>0</v>
      </c>
      <c r="P1309" s="131">
        <f t="shared" si="396"/>
        <v>0</v>
      </c>
    </row>
    <row r="1310" spans="1:16" hidden="1" outlineLevel="1" x14ac:dyDescent="0.25">
      <c r="A1310" s="33" t="s">
        <v>11</v>
      </c>
      <c r="B1310" s="129" t="s">
        <v>604</v>
      </c>
      <c r="C1310" s="129" t="s">
        <v>541</v>
      </c>
      <c r="D1310" s="129" t="s">
        <v>27</v>
      </c>
      <c r="E1310" s="129" t="s">
        <v>214</v>
      </c>
      <c r="F1310" s="163">
        <v>68</v>
      </c>
      <c r="G1310" s="130" t="s">
        <v>206</v>
      </c>
      <c r="H1310" s="131">
        <f>598.43+117.27</f>
        <v>715.69999999999993</v>
      </c>
      <c r="I1310" s="147">
        <v>0</v>
      </c>
      <c r="J1310" s="131">
        <v>478</v>
      </c>
      <c r="K1310" s="131">
        <v>867.97</v>
      </c>
      <c r="L1310" s="131">
        <v>985.66</v>
      </c>
      <c r="M1310" s="131">
        <v>985.66</v>
      </c>
      <c r="N1310" s="131">
        <v>0</v>
      </c>
      <c r="O1310" s="131">
        <f t="shared" si="395"/>
        <v>0</v>
      </c>
      <c r="P1310" s="131">
        <f t="shared" si="396"/>
        <v>0</v>
      </c>
    </row>
    <row r="1311" spans="1:16" hidden="1" outlineLevel="1" x14ac:dyDescent="0.25">
      <c r="A1311" s="33" t="s">
        <v>11</v>
      </c>
      <c r="B1311" s="129" t="s">
        <v>604</v>
      </c>
      <c r="C1311" s="129" t="s">
        <v>541</v>
      </c>
      <c r="D1311" s="129" t="s">
        <v>27</v>
      </c>
      <c r="E1311" s="129" t="s">
        <v>218</v>
      </c>
      <c r="F1311" s="163">
        <v>68</v>
      </c>
      <c r="G1311" s="130" t="s">
        <v>206</v>
      </c>
      <c r="H1311" s="131">
        <f>105.62+20.7</f>
        <v>126.32000000000001</v>
      </c>
      <c r="I1311" s="147">
        <v>0</v>
      </c>
      <c r="J1311" s="131">
        <v>84</v>
      </c>
      <c r="K1311" s="131">
        <v>153.19</v>
      </c>
      <c r="L1311" s="131">
        <v>173.96</v>
      </c>
      <c r="M1311" s="131">
        <v>173.96</v>
      </c>
      <c r="N1311" s="131">
        <v>0</v>
      </c>
      <c r="O1311" s="131">
        <f t="shared" si="395"/>
        <v>0</v>
      </c>
      <c r="P1311" s="131">
        <f t="shared" si="396"/>
        <v>0</v>
      </c>
    </row>
    <row r="1312" spans="1:16" hidden="1" outlineLevel="1" x14ac:dyDescent="0.25">
      <c r="A1312" s="33" t="s">
        <v>11</v>
      </c>
      <c r="B1312" s="129" t="s">
        <v>604</v>
      </c>
      <c r="C1312" s="129" t="s">
        <v>541</v>
      </c>
      <c r="D1312" s="129" t="s">
        <v>27</v>
      </c>
      <c r="E1312" s="129" t="s">
        <v>18</v>
      </c>
      <c r="F1312" s="163">
        <v>68.099999999999994</v>
      </c>
      <c r="G1312" s="130" t="s">
        <v>206</v>
      </c>
      <c r="H1312" s="131">
        <v>0</v>
      </c>
      <c r="I1312" s="147">
        <v>0</v>
      </c>
      <c r="J1312" s="131">
        <v>0</v>
      </c>
      <c r="K1312" s="131">
        <v>0</v>
      </c>
      <c r="L1312" s="131">
        <v>0</v>
      </c>
      <c r="M1312" s="131">
        <v>0</v>
      </c>
      <c r="N1312" s="131">
        <v>0</v>
      </c>
      <c r="O1312" s="131">
        <f t="shared" si="395"/>
        <v>0</v>
      </c>
      <c r="P1312" s="131">
        <f t="shared" si="396"/>
        <v>0</v>
      </c>
    </row>
    <row r="1313" spans="1:16" ht="34.5" hidden="1" outlineLevel="1" x14ac:dyDescent="0.25">
      <c r="A1313" s="33" t="s">
        <v>11</v>
      </c>
      <c r="B1313" s="129" t="s">
        <v>604</v>
      </c>
      <c r="C1313" s="129" t="s">
        <v>541</v>
      </c>
      <c r="D1313" s="129" t="s">
        <v>53</v>
      </c>
      <c r="E1313" s="129" t="s">
        <v>214</v>
      </c>
      <c r="F1313" s="163">
        <v>68</v>
      </c>
      <c r="G1313" s="130" t="s">
        <v>54</v>
      </c>
      <c r="H1313" s="131">
        <f>148.05+15.3</f>
        <v>163.35000000000002</v>
      </c>
      <c r="I1313" s="147">
        <v>0</v>
      </c>
      <c r="J1313" s="131">
        <v>204</v>
      </c>
      <c r="K1313" s="131">
        <v>136</v>
      </c>
      <c r="L1313" s="131">
        <v>156</v>
      </c>
      <c r="M1313" s="131">
        <v>136</v>
      </c>
      <c r="N1313" s="131">
        <v>240</v>
      </c>
      <c r="O1313" s="131">
        <f t="shared" si="395"/>
        <v>240</v>
      </c>
      <c r="P1313" s="131">
        <f t="shared" si="396"/>
        <v>240</v>
      </c>
    </row>
    <row r="1314" spans="1:16" ht="34.5" hidden="1" outlineLevel="1" x14ac:dyDescent="0.25">
      <c r="A1314" s="33" t="s">
        <v>11</v>
      </c>
      <c r="B1314" s="129" t="s">
        <v>604</v>
      </c>
      <c r="C1314" s="129" t="s">
        <v>541</v>
      </c>
      <c r="D1314" s="129" t="s">
        <v>53</v>
      </c>
      <c r="E1314" s="129" t="s">
        <v>218</v>
      </c>
      <c r="F1314" s="163">
        <v>68</v>
      </c>
      <c r="G1314" s="130" t="s">
        <v>54</v>
      </c>
      <c r="H1314" s="131">
        <f>22.95+2.7</f>
        <v>25.65</v>
      </c>
      <c r="I1314" s="147">
        <v>0</v>
      </c>
      <c r="J1314" s="131">
        <v>36</v>
      </c>
      <c r="K1314" s="131">
        <v>24</v>
      </c>
      <c r="L1314" s="131">
        <v>24</v>
      </c>
      <c r="M1314" s="131">
        <v>24</v>
      </c>
      <c r="N1314" s="131">
        <v>0</v>
      </c>
      <c r="O1314" s="131">
        <f t="shared" si="395"/>
        <v>0</v>
      </c>
      <c r="P1314" s="131">
        <f t="shared" si="396"/>
        <v>0</v>
      </c>
    </row>
    <row r="1315" spans="1:16" ht="23.25" hidden="1" outlineLevel="1" x14ac:dyDescent="0.25">
      <c r="A1315" s="33" t="s">
        <v>11</v>
      </c>
      <c r="B1315" s="129" t="s">
        <v>604</v>
      </c>
      <c r="C1315" s="129" t="s">
        <v>541</v>
      </c>
      <c r="D1315" s="129" t="s">
        <v>30</v>
      </c>
      <c r="E1315" s="129" t="s">
        <v>214</v>
      </c>
      <c r="F1315" s="162">
        <v>36</v>
      </c>
      <c r="G1315" s="130" t="s">
        <v>185</v>
      </c>
      <c r="H1315" s="131">
        <f>306.31+55.45</f>
        <v>361.76</v>
      </c>
      <c r="I1315" s="147">
        <v>0</v>
      </c>
      <c r="J1315" s="131">
        <v>253</v>
      </c>
      <c r="K1315" s="131">
        <v>248.39</v>
      </c>
      <c r="L1315" s="131">
        <f>M1315</f>
        <v>221.57</v>
      </c>
      <c r="M1315" s="131">
        <v>221.57</v>
      </c>
      <c r="N1315" s="131">
        <v>605</v>
      </c>
      <c r="O1315" s="131">
        <f t="shared" si="395"/>
        <v>605</v>
      </c>
      <c r="P1315" s="131">
        <f t="shared" si="396"/>
        <v>605</v>
      </c>
    </row>
    <row r="1316" spans="1:16" ht="23.25" hidden="1" outlineLevel="1" x14ac:dyDescent="0.25">
      <c r="A1316" s="33" t="s">
        <v>11</v>
      </c>
      <c r="B1316" s="129" t="s">
        <v>604</v>
      </c>
      <c r="C1316" s="129" t="s">
        <v>541</v>
      </c>
      <c r="D1316" s="129" t="s">
        <v>30</v>
      </c>
      <c r="E1316" s="129" t="s">
        <v>218</v>
      </c>
      <c r="F1316" s="162">
        <v>36</v>
      </c>
      <c r="G1316" s="130" t="s">
        <v>185</v>
      </c>
      <c r="H1316" s="131">
        <f>54.05+9.79</f>
        <v>63.839999999999996</v>
      </c>
      <c r="I1316" s="147">
        <v>0</v>
      </c>
      <c r="J1316" s="131">
        <v>44</v>
      </c>
      <c r="K1316" s="131">
        <v>43.84</v>
      </c>
      <c r="L1316" s="131">
        <f>M1316</f>
        <v>51.43</v>
      </c>
      <c r="M1316" s="131">
        <v>51.43</v>
      </c>
      <c r="N1316" s="131">
        <v>0</v>
      </c>
      <c r="O1316" s="131">
        <f t="shared" si="395"/>
        <v>0</v>
      </c>
      <c r="P1316" s="131">
        <f t="shared" si="396"/>
        <v>0</v>
      </c>
    </row>
    <row r="1317" spans="1:16" ht="23.25" hidden="1" outlineLevel="1" x14ac:dyDescent="0.25">
      <c r="A1317" s="33" t="s">
        <v>11</v>
      </c>
      <c r="B1317" s="129" t="s">
        <v>604</v>
      </c>
      <c r="C1317" s="129" t="s">
        <v>541</v>
      </c>
      <c r="D1317" s="129" t="s">
        <v>30</v>
      </c>
      <c r="E1317" s="129" t="s">
        <v>214</v>
      </c>
      <c r="F1317" s="163">
        <v>68</v>
      </c>
      <c r="G1317" s="130" t="s">
        <v>185</v>
      </c>
      <c r="H1317" s="131">
        <f>238.12+47.32</f>
        <v>285.44</v>
      </c>
      <c r="I1317" s="147">
        <v>0</v>
      </c>
      <c r="J1317" s="131">
        <v>200</v>
      </c>
      <c r="K1317" s="131">
        <v>210.23</v>
      </c>
      <c r="L1317" s="131">
        <v>267.87799999999999</v>
      </c>
      <c r="M1317" s="131">
        <v>237.05</v>
      </c>
      <c r="N1317" s="131">
        <v>605</v>
      </c>
      <c r="O1317" s="131">
        <f t="shared" si="395"/>
        <v>605</v>
      </c>
      <c r="P1317" s="131">
        <f t="shared" si="396"/>
        <v>605</v>
      </c>
    </row>
    <row r="1318" spans="1:16" ht="23.25" hidden="1" outlineLevel="1" x14ac:dyDescent="0.25">
      <c r="A1318" s="33" t="s">
        <v>11</v>
      </c>
      <c r="B1318" s="129" t="s">
        <v>604</v>
      </c>
      <c r="C1318" s="129" t="s">
        <v>541</v>
      </c>
      <c r="D1318" s="129" t="s">
        <v>30</v>
      </c>
      <c r="E1318" s="129" t="s">
        <v>218</v>
      </c>
      <c r="F1318" s="163">
        <v>68</v>
      </c>
      <c r="G1318" s="130" t="s">
        <v>185</v>
      </c>
      <c r="H1318" s="131">
        <f>42.05+8.35</f>
        <v>50.4</v>
      </c>
      <c r="I1318" s="147">
        <v>0</v>
      </c>
      <c r="J1318" s="131">
        <v>36</v>
      </c>
      <c r="K1318" s="131">
        <v>37.119999999999997</v>
      </c>
      <c r="L1318" s="131">
        <v>41.85</v>
      </c>
      <c r="M1318" s="131">
        <v>41.85</v>
      </c>
      <c r="N1318" s="131">
        <v>0</v>
      </c>
      <c r="O1318" s="131">
        <f t="shared" si="395"/>
        <v>0</v>
      </c>
      <c r="P1318" s="131">
        <f t="shared" si="396"/>
        <v>0</v>
      </c>
    </row>
    <row r="1319" spans="1:16" hidden="1" outlineLevel="1" x14ac:dyDescent="0.25">
      <c r="A1319" s="33" t="s">
        <v>11</v>
      </c>
      <c r="B1319" s="129" t="s">
        <v>604</v>
      </c>
      <c r="C1319" s="129" t="s">
        <v>541</v>
      </c>
      <c r="D1319" s="129" t="s">
        <v>33</v>
      </c>
      <c r="E1319" s="129" t="s">
        <v>214</v>
      </c>
      <c r="F1319" s="162">
        <v>36</v>
      </c>
      <c r="G1319" s="130" t="s">
        <v>186</v>
      </c>
      <c r="H1319" s="131">
        <f>3065.17+555.07</f>
        <v>3620.2400000000002</v>
      </c>
      <c r="I1319" s="147">
        <v>0</v>
      </c>
      <c r="J1319" s="131">
        <v>2518</v>
      </c>
      <c r="K1319" s="131">
        <v>2502.5500000000002</v>
      </c>
      <c r="L1319" s="131">
        <f>M1319</f>
        <v>2498.94</v>
      </c>
      <c r="M1319" s="131">
        <v>2498.94</v>
      </c>
      <c r="N1319" s="131">
        <v>6050</v>
      </c>
      <c r="O1319" s="131">
        <f t="shared" si="395"/>
        <v>6050</v>
      </c>
      <c r="P1319" s="131">
        <f t="shared" si="396"/>
        <v>6050</v>
      </c>
    </row>
    <row r="1320" spans="1:16" hidden="1" outlineLevel="1" x14ac:dyDescent="0.25">
      <c r="A1320" s="33" t="s">
        <v>11</v>
      </c>
      <c r="B1320" s="129" t="s">
        <v>604</v>
      </c>
      <c r="C1320" s="129" t="s">
        <v>541</v>
      </c>
      <c r="D1320" s="129" t="s">
        <v>33</v>
      </c>
      <c r="E1320" s="129" t="s">
        <v>218</v>
      </c>
      <c r="F1320" s="162">
        <v>36</v>
      </c>
      <c r="G1320" s="130" t="s">
        <v>186</v>
      </c>
      <c r="H1320" s="131">
        <f>540.89+97.95</f>
        <v>638.84</v>
      </c>
      <c r="I1320" s="147">
        <v>0</v>
      </c>
      <c r="J1320" s="131">
        <v>444</v>
      </c>
      <c r="K1320" s="131">
        <v>440.99</v>
      </c>
      <c r="L1320" s="131">
        <f>M1320</f>
        <v>514.5</v>
      </c>
      <c r="M1320" s="131">
        <v>514.5</v>
      </c>
      <c r="N1320" s="131">
        <v>0</v>
      </c>
      <c r="O1320" s="131">
        <f t="shared" si="395"/>
        <v>0</v>
      </c>
      <c r="P1320" s="131">
        <f t="shared" si="396"/>
        <v>0</v>
      </c>
    </row>
    <row r="1321" spans="1:16" hidden="1" outlineLevel="1" x14ac:dyDescent="0.25">
      <c r="A1321" s="33" t="s">
        <v>11</v>
      </c>
      <c r="B1321" s="129" t="s">
        <v>604</v>
      </c>
      <c r="C1321" s="129" t="s">
        <v>541</v>
      </c>
      <c r="D1321" s="129" t="s">
        <v>33</v>
      </c>
      <c r="E1321" s="129" t="s">
        <v>214</v>
      </c>
      <c r="F1321" s="163">
        <v>68</v>
      </c>
      <c r="G1321" s="130" t="s">
        <v>186</v>
      </c>
      <c r="H1321" s="131">
        <f>2540.58+473.38</f>
        <v>3013.96</v>
      </c>
      <c r="I1321" s="147">
        <v>0</v>
      </c>
      <c r="J1321" s="131">
        <v>2007</v>
      </c>
      <c r="K1321" s="131">
        <v>2206.38</v>
      </c>
      <c r="L1321" s="131">
        <v>2514.6600000000003</v>
      </c>
      <c r="M1321" s="131">
        <v>2206.38</v>
      </c>
      <c r="N1321" s="131">
        <v>6050</v>
      </c>
      <c r="O1321" s="131">
        <f t="shared" si="395"/>
        <v>6050</v>
      </c>
      <c r="P1321" s="131">
        <f t="shared" si="396"/>
        <v>6050</v>
      </c>
    </row>
    <row r="1322" spans="1:16" hidden="1" outlineLevel="1" x14ac:dyDescent="0.25">
      <c r="A1322" s="33" t="s">
        <v>11</v>
      </c>
      <c r="B1322" s="129" t="s">
        <v>604</v>
      </c>
      <c r="C1322" s="129" t="s">
        <v>541</v>
      </c>
      <c r="D1322" s="129" t="s">
        <v>33</v>
      </c>
      <c r="E1322" s="129" t="s">
        <v>218</v>
      </c>
      <c r="F1322" s="163">
        <v>68</v>
      </c>
      <c r="G1322" s="130" t="s">
        <v>186</v>
      </c>
      <c r="H1322" s="131">
        <f>448.36+83.54</f>
        <v>531.9</v>
      </c>
      <c r="I1322" s="147">
        <v>0</v>
      </c>
      <c r="J1322" s="131">
        <v>355</v>
      </c>
      <c r="K1322" s="131">
        <v>389.34</v>
      </c>
      <c r="L1322" s="131">
        <v>439.12</v>
      </c>
      <c r="M1322" s="131">
        <v>439.12</v>
      </c>
      <c r="N1322" s="131">
        <v>0</v>
      </c>
      <c r="O1322" s="131">
        <f t="shared" si="395"/>
        <v>0</v>
      </c>
      <c r="P1322" s="131">
        <f t="shared" si="396"/>
        <v>0</v>
      </c>
    </row>
    <row r="1323" spans="1:16" hidden="1" outlineLevel="1" x14ac:dyDescent="0.25">
      <c r="A1323" s="33" t="s">
        <v>11</v>
      </c>
      <c r="B1323" s="129" t="s">
        <v>604</v>
      </c>
      <c r="C1323" s="129" t="s">
        <v>541</v>
      </c>
      <c r="D1323" s="129" t="s">
        <v>37</v>
      </c>
      <c r="E1323" s="129" t="s">
        <v>214</v>
      </c>
      <c r="F1323" s="162">
        <v>36</v>
      </c>
      <c r="G1323" s="130" t="s">
        <v>187</v>
      </c>
      <c r="H1323" s="131">
        <f>174.97+31.69</f>
        <v>206.66</v>
      </c>
      <c r="I1323" s="147">
        <v>0</v>
      </c>
      <c r="J1323" s="131">
        <v>144</v>
      </c>
      <c r="K1323" s="131">
        <v>142.66</v>
      </c>
      <c r="L1323" s="131">
        <f>M1323</f>
        <v>126.56</v>
      </c>
      <c r="M1323" s="131">
        <v>126.56</v>
      </c>
      <c r="N1323" s="131">
        <v>350</v>
      </c>
      <c r="O1323" s="131">
        <f t="shared" si="395"/>
        <v>350</v>
      </c>
      <c r="P1323" s="131">
        <f t="shared" si="396"/>
        <v>350</v>
      </c>
    </row>
    <row r="1324" spans="1:16" hidden="1" outlineLevel="1" x14ac:dyDescent="0.25">
      <c r="A1324" s="33" t="s">
        <v>11</v>
      </c>
      <c r="B1324" s="129" t="s">
        <v>604</v>
      </c>
      <c r="C1324" s="129" t="s">
        <v>541</v>
      </c>
      <c r="D1324" s="129" t="s">
        <v>37</v>
      </c>
      <c r="E1324" s="129" t="s">
        <v>218</v>
      </c>
      <c r="F1324" s="162">
        <v>36</v>
      </c>
      <c r="G1324" s="130" t="s">
        <v>187</v>
      </c>
      <c r="H1324" s="131">
        <f>30.85+5.59</f>
        <v>36.44</v>
      </c>
      <c r="I1324" s="147">
        <v>0</v>
      </c>
      <c r="J1324" s="131">
        <v>26</v>
      </c>
      <c r="K1324" s="131">
        <v>25.17</v>
      </c>
      <c r="L1324" s="131">
        <f>M1324</f>
        <v>29.37</v>
      </c>
      <c r="M1324" s="131">
        <v>29.37</v>
      </c>
      <c r="N1324" s="131">
        <v>0</v>
      </c>
      <c r="O1324" s="131">
        <f t="shared" si="395"/>
        <v>0</v>
      </c>
      <c r="P1324" s="131">
        <f t="shared" si="396"/>
        <v>0</v>
      </c>
    </row>
    <row r="1325" spans="1:16" hidden="1" outlineLevel="1" x14ac:dyDescent="0.25">
      <c r="A1325" s="33" t="s">
        <v>11</v>
      </c>
      <c r="B1325" s="129" t="s">
        <v>604</v>
      </c>
      <c r="C1325" s="129" t="s">
        <v>541</v>
      </c>
      <c r="D1325" s="129" t="s">
        <v>37</v>
      </c>
      <c r="E1325" s="129" t="s">
        <v>214</v>
      </c>
      <c r="F1325" s="163">
        <v>68</v>
      </c>
      <c r="G1325" s="130" t="s">
        <v>187</v>
      </c>
      <c r="H1325" s="131">
        <f>144.93+27.02</f>
        <v>171.95000000000002</v>
      </c>
      <c r="I1325" s="147">
        <v>0</v>
      </c>
      <c r="J1325" s="131">
        <v>115</v>
      </c>
      <c r="K1325" s="131">
        <v>125.9</v>
      </c>
      <c r="L1325" s="131">
        <v>159.61599999999999</v>
      </c>
      <c r="M1325" s="131">
        <v>142</v>
      </c>
      <c r="N1325" s="131">
        <v>350</v>
      </c>
      <c r="O1325" s="131">
        <f t="shared" si="395"/>
        <v>350</v>
      </c>
      <c r="P1325" s="131">
        <f t="shared" si="396"/>
        <v>350</v>
      </c>
    </row>
    <row r="1326" spans="1:16" hidden="1" outlineLevel="1" x14ac:dyDescent="0.25">
      <c r="A1326" s="33" t="s">
        <v>11</v>
      </c>
      <c r="B1326" s="129" t="s">
        <v>604</v>
      </c>
      <c r="C1326" s="129" t="s">
        <v>541</v>
      </c>
      <c r="D1326" s="129" t="s">
        <v>37</v>
      </c>
      <c r="E1326" s="129" t="s">
        <v>218</v>
      </c>
      <c r="F1326" s="163">
        <v>68</v>
      </c>
      <c r="G1326" s="130" t="s">
        <v>187</v>
      </c>
      <c r="H1326" s="131">
        <f>25.57+4.77</f>
        <v>30.34</v>
      </c>
      <c r="I1326" s="147">
        <v>0</v>
      </c>
      <c r="J1326" s="131">
        <v>20</v>
      </c>
      <c r="K1326" s="131">
        <v>22.21</v>
      </c>
      <c r="L1326" s="131">
        <v>25.05</v>
      </c>
      <c r="M1326" s="131">
        <v>25.05</v>
      </c>
      <c r="N1326" s="131">
        <v>0</v>
      </c>
      <c r="O1326" s="131">
        <f t="shared" si="395"/>
        <v>0</v>
      </c>
      <c r="P1326" s="131">
        <f t="shared" si="396"/>
        <v>0</v>
      </c>
    </row>
    <row r="1327" spans="1:16" hidden="1" outlineLevel="1" x14ac:dyDescent="0.25">
      <c r="A1327" s="33" t="s">
        <v>11</v>
      </c>
      <c r="B1327" s="129" t="s">
        <v>604</v>
      </c>
      <c r="C1327" s="129" t="s">
        <v>541</v>
      </c>
      <c r="D1327" s="129" t="s">
        <v>41</v>
      </c>
      <c r="E1327" s="129" t="s">
        <v>214</v>
      </c>
      <c r="F1327" s="162">
        <v>36</v>
      </c>
      <c r="G1327" s="130" t="s">
        <v>188</v>
      </c>
      <c r="H1327" s="131">
        <f>656.69+118.91</f>
        <v>775.6</v>
      </c>
      <c r="I1327" s="147">
        <v>0</v>
      </c>
      <c r="J1327" s="131">
        <v>540</v>
      </c>
      <c r="K1327" s="131">
        <v>535.41999999999996</v>
      </c>
      <c r="L1327" s="131">
        <f>M1327</f>
        <v>474.98</v>
      </c>
      <c r="M1327" s="131">
        <v>474.98</v>
      </c>
      <c r="N1327" s="131">
        <v>1300</v>
      </c>
      <c r="O1327" s="131">
        <f t="shared" si="395"/>
        <v>1300</v>
      </c>
      <c r="P1327" s="131">
        <f t="shared" si="396"/>
        <v>1300</v>
      </c>
    </row>
    <row r="1328" spans="1:16" hidden="1" outlineLevel="1" x14ac:dyDescent="0.25">
      <c r="A1328" s="33" t="s">
        <v>11</v>
      </c>
      <c r="B1328" s="129" t="s">
        <v>604</v>
      </c>
      <c r="C1328" s="129" t="s">
        <v>541</v>
      </c>
      <c r="D1328" s="129" t="s">
        <v>41</v>
      </c>
      <c r="E1328" s="129" t="s">
        <v>218</v>
      </c>
      <c r="F1328" s="162">
        <v>36</v>
      </c>
      <c r="G1328" s="130" t="s">
        <v>188</v>
      </c>
      <c r="H1328" s="131">
        <f>115.87+20.99</f>
        <v>136.86000000000001</v>
      </c>
      <c r="I1328" s="147">
        <v>0</v>
      </c>
      <c r="J1328" s="131">
        <v>95</v>
      </c>
      <c r="K1328" s="131">
        <v>94.48</v>
      </c>
      <c r="L1328" s="131">
        <f>M1328</f>
        <v>110.23</v>
      </c>
      <c r="M1328" s="131">
        <v>110.23</v>
      </c>
      <c r="N1328" s="131">
        <v>0</v>
      </c>
      <c r="O1328" s="131">
        <f t="shared" si="395"/>
        <v>0</v>
      </c>
      <c r="P1328" s="131">
        <f t="shared" si="396"/>
        <v>0</v>
      </c>
    </row>
    <row r="1329" spans="1:17" hidden="1" outlineLevel="1" x14ac:dyDescent="0.25">
      <c r="A1329" s="33" t="s">
        <v>11</v>
      </c>
      <c r="B1329" s="129" t="s">
        <v>604</v>
      </c>
      <c r="C1329" s="129" t="s">
        <v>541</v>
      </c>
      <c r="D1329" s="129" t="s">
        <v>41</v>
      </c>
      <c r="E1329" s="129" t="s">
        <v>214</v>
      </c>
      <c r="F1329" s="163">
        <v>68</v>
      </c>
      <c r="G1329" s="130" t="s">
        <v>188</v>
      </c>
      <c r="H1329" s="131">
        <f>544.23+101.51</f>
        <v>645.74</v>
      </c>
      <c r="I1329" s="147">
        <v>0</v>
      </c>
      <c r="J1329" s="131">
        <v>430</v>
      </c>
      <c r="K1329" s="131">
        <v>472.72</v>
      </c>
      <c r="L1329" s="131">
        <v>599.22</v>
      </c>
      <c r="M1329" s="131">
        <v>533.16</v>
      </c>
      <c r="N1329" s="131">
        <v>1300</v>
      </c>
      <c r="O1329" s="131">
        <f t="shared" si="395"/>
        <v>1300</v>
      </c>
      <c r="P1329" s="131">
        <f t="shared" si="396"/>
        <v>1300</v>
      </c>
    </row>
    <row r="1330" spans="1:17" hidden="1" outlineLevel="1" x14ac:dyDescent="0.25">
      <c r="A1330" s="33" t="s">
        <v>11</v>
      </c>
      <c r="B1330" s="129" t="s">
        <v>604</v>
      </c>
      <c r="C1330" s="129" t="s">
        <v>541</v>
      </c>
      <c r="D1330" s="129" t="s">
        <v>41</v>
      </c>
      <c r="E1330" s="129" t="s">
        <v>218</v>
      </c>
      <c r="F1330" s="163">
        <v>68</v>
      </c>
      <c r="G1330" s="130" t="s">
        <v>188</v>
      </c>
      <c r="H1330" s="131">
        <f>96.05+17.9</f>
        <v>113.94999999999999</v>
      </c>
      <c r="I1330" s="147">
        <v>0</v>
      </c>
      <c r="J1330" s="131">
        <v>76</v>
      </c>
      <c r="K1330" s="131">
        <v>83.43</v>
      </c>
      <c r="L1330" s="131">
        <v>94.1</v>
      </c>
      <c r="M1330" s="131">
        <v>94.1</v>
      </c>
      <c r="N1330" s="131">
        <v>0</v>
      </c>
      <c r="O1330" s="131">
        <f t="shared" si="395"/>
        <v>0</v>
      </c>
      <c r="P1330" s="131">
        <f t="shared" si="396"/>
        <v>0</v>
      </c>
    </row>
    <row r="1331" spans="1:17" ht="23.25" hidden="1" outlineLevel="1" x14ac:dyDescent="0.25">
      <c r="A1331" s="33" t="s">
        <v>11</v>
      </c>
      <c r="B1331" s="129" t="s">
        <v>604</v>
      </c>
      <c r="C1331" s="129" t="s">
        <v>541</v>
      </c>
      <c r="D1331" s="129" t="s">
        <v>45</v>
      </c>
      <c r="E1331" s="129" t="s">
        <v>214</v>
      </c>
      <c r="F1331" s="162">
        <v>36</v>
      </c>
      <c r="G1331" s="130" t="s">
        <v>48</v>
      </c>
      <c r="H1331" s="131">
        <f>218.86+39.62</f>
        <v>258.48</v>
      </c>
      <c r="I1331" s="147">
        <v>0</v>
      </c>
      <c r="J1331" s="131">
        <v>180</v>
      </c>
      <c r="K1331" s="131">
        <v>177.41</v>
      </c>
      <c r="L1331" s="131">
        <f>M1331</f>
        <v>158.25</v>
      </c>
      <c r="M1331" s="131">
        <v>158.25</v>
      </c>
      <c r="N1331" s="131">
        <v>440</v>
      </c>
      <c r="O1331" s="131">
        <f t="shared" si="395"/>
        <v>440</v>
      </c>
      <c r="P1331" s="131">
        <f t="shared" si="396"/>
        <v>440</v>
      </c>
    </row>
    <row r="1332" spans="1:17" ht="23.25" hidden="1" outlineLevel="1" x14ac:dyDescent="0.25">
      <c r="A1332" s="33" t="s">
        <v>11</v>
      </c>
      <c r="B1332" s="129" t="s">
        <v>604</v>
      </c>
      <c r="C1332" s="129" t="s">
        <v>541</v>
      </c>
      <c r="D1332" s="129" t="s">
        <v>45</v>
      </c>
      <c r="E1332" s="129" t="s">
        <v>218</v>
      </c>
      <c r="F1332" s="162">
        <v>36</v>
      </c>
      <c r="G1332" s="130" t="s">
        <v>48</v>
      </c>
      <c r="H1332" s="131">
        <f>38.66+7</f>
        <v>45.66</v>
      </c>
      <c r="I1332" s="147">
        <v>0</v>
      </c>
      <c r="J1332" s="131">
        <v>32</v>
      </c>
      <c r="K1332" s="131">
        <v>31.3</v>
      </c>
      <c r="L1332" s="131">
        <f>M1332</f>
        <v>36.72</v>
      </c>
      <c r="M1332" s="131">
        <v>36.72</v>
      </c>
      <c r="N1332" s="131">
        <v>0</v>
      </c>
      <c r="O1332" s="131">
        <f t="shared" si="395"/>
        <v>0</v>
      </c>
      <c r="P1332" s="131">
        <f t="shared" si="396"/>
        <v>0</v>
      </c>
    </row>
    <row r="1333" spans="1:17" ht="23.25" hidden="1" outlineLevel="1" x14ac:dyDescent="0.25">
      <c r="A1333" s="33" t="s">
        <v>11</v>
      </c>
      <c r="B1333" s="129" t="s">
        <v>604</v>
      </c>
      <c r="C1333" s="129" t="s">
        <v>541</v>
      </c>
      <c r="D1333" s="129" t="s">
        <v>45</v>
      </c>
      <c r="E1333" s="129" t="s">
        <v>214</v>
      </c>
      <c r="F1333" s="163">
        <v>68</v>
      </c>
      <c r="G1333" s="130" t="s">
        <v>48</v>
      </c>
      <c r="H1333" s="131">
        <f>170+33.78</f>
        <v>203.78</v>
      </c>
      <c r="I1333" s="147">
        <v>0</v>
      </c>
      <c r="J1333" s="131">
        <v>143</v>
      </c>
      <c r="K1333" s="131">
        <v>150.18</v>
      </c>
      <c r="L1333" s="131">
        <v>191.36</v>
      </c>
      <c r="M1333" s="131">
        <v>169.34</v>
      </c>
      <c r="N1333" s="131">
        <v>440</v>
      </c>
      <c r="O1333" s="131">
        <f t="shared" si="395"/>
        <v>440</v>
      </c>
      <c r="P1333" s="131">
        <f t="shared" si="396"/>
        <v>440</v>
      </c>
    </row>
    <row r="1334" spans="1:17" ht="23.25" hidden="1" outlineLevel="1" x14ac:dyDescent="0.25">
      <c r="A1334" s="33" t="s">
        <v>11</v>
      </c>
      <c r="B1334" s="129" t="s">
        <v>604</v>
      </c>
      <c r="C1334" s="129" t="s">
        <v>541</v>
      </c>
      <c r="D1334" s="129" t="s">
        <v>45</v>
      </c>
      <c r="E1334" s="129" t="s">
        <v>218</v>
      </c>
      <c r="F1334" s="163">
        <v>68</v>
      </c>
      <c r="G1334" s="130" t="s">
        <v>48</v>
      </c>
      <c r="H1334" s="131">
        <f>30.05+5.97</f>
        <v>36.020000000000003</v>
      </c>
      <c r="I1334" s="147">
        <v>0</v>
      </c>
      <c r="J1334" s="131">
        <v>25</v>
      </c>
      <c r="K1334" s="131">
        <v>26.53</v>
      </c>
      <c r="L1334" s="131">
        <v>29.91</v>
      </c>
      <c r="M1334" s="131">
        <v>29.91</v>
      </c>
      <c r="N1334" s="131">
        <v>0</v>
      </c>
      <c r="O1334" s="131">
        <f t="shared" si="395"/>
        <v>0</v>
      </c>
      <c r="P1334" s="131">
        <f t="shared" si="396"/>
        <v>0</v>
      </c>
    </row>
    <row r="1335" spans="1:17" ht="34.5" hidden="1" outlineLevel="1" x14ac:dyDescent="0.25">
      <c r="A1335" s="33" t="s">
        <v>11</v>
      </c>
      <c r="B1335" s="129" t="s">
        <v>604</v>
      </c>
      <c r="C1335" s="129" t="s">
        <v>541</v>
      </c>
      <c r="D1335" s="129" t="s">
        <v>49</v>
      </c>
      <c r="E1335" s="129" t="s">
        <v>214</v>
      </c>
      <c r="F1335" s="162">
        <v>36</v>
      </c>
      <c r="G1335" s="130" t="s">
        <v>189</v>
      </c>
      <c r="H1335" s="131">
        <f>1039.75+188.29</f>
        <v>1228.04</v>
      </c>
      <c r="I1335" s="147">
        <v>0</v>
      </c>
      <c r="J1335" s="131">
        <v>855</v>
      </c>
      <c r="K1335" s="131">
        <v>847.8</v>
      </c>
      <c r="L1335" s="131">
        <f>M1335</f>
        <v>752.09</v>
      </c>
      <c r="M1335" s="131">
        <v>752.09</v>
      </c>
      <c r="N1335" s="131">
        <v>2055</v>
      </c>
      <c r="O1335" s="131">
        <f t="shared" si="395"/>
        <v>2055</v>
      </c>
      <c r="P1335" s="131">
        <f t="shared" si="396"/>
        <v>2055</v>
      </c>
    </row>
    <row r="1336" spans="1:17" ht="34.5" hidden="1" outlineLevel="1" x14ac:dyDescent="0.25">
      <c r="A1336" s="33" t="s">
        <v>11</v>
      </c>
      <c r="B1336" s="129" t="s">
        <v>604</v>
      </c>
      <c r="C1336" s="129" t="s">
        <v>541</v>
      </c>
      <c r="D1336" s="129" t="s">
        <v>49</v>
      </c>
      <c r="E1336" s="129" t="s">
        <v>218</v>
      </c>
      <c r="F1336" s="162">
        <v>36</v>
      </c>
      <c r="G1336" s="130" t="s">
        <v>189</v>
      </c>
      <c r="H1336" s="131">
        <f>183.52+33.23</f>
        <v>216.75</v>
      </c>
      <c r="I1336" s="147">
        <v>0</v>
      </c>
      <c r="J1336" s="131">
        <v>150</v>
      </c>
      <c r="K1336" s="131">
        <v>149.62</v>
      </c>
      <c r="L1336" s="131">
        <f>M1336</f>
        <v>174.56</v>
      </c>
      <c r="M1336" s="131">
        <v>174.56</v>
      </c>
      <c r="N1336" s="131">
        <v>0</v>
      </c>
      <c r="O1336" s="131">
        <f t="shared" si="395"/>
        <v>0</v>
      </c>
      <c r="P1336" s="131">
        <f t="shared" si="396"/>
        <v>0</v>
      </c>
    </row>
    <row r="1337" spans="1:17" ht="34.5" hidden="1" outlineLevel="1" x14ac:dyDescent="0.25">
      <c r="A1337" s="33" t="s">
        <v>11</v>
      </c>
      <c r="B1337" s="129" t="s">
        <v>604</v>
      </c>
      <c r="C1337" s="129" t="s">
        <v>541</v>
      </c>
      <c r="D1337" s="129" t="s">
        <v>49</v>
      </c>
      <c r="E1337" s="129" t="s">
        <v>214</v>
      </c>
      <c r="F1337" s="163">
        <v>68</v>
      </c>
      <c r="G1337" s="130" t="s">
        <v>189</v>
      </c>
      <c r="H1337" s="131">
        <f>861.9+160.61</f>
        <v>1022.51</v>
      </c>
      <c r="I1337" s="147">
        <v>0</v>
      </c>
      <c r="J1337" s="131">
        <v>681</v>
      </c>
      <c r="K1337" s="131">
        <v>748.55</v>
      </c>
      <c r="L1337" s="131">
        <v>948.85500000000002</v>
      </c>
      <c r="M1337" s="131">
        <v>844.26</v>
      </c>
      <c r="N1337" s="131">
        <v>2055</v>
      </c>
      <c r="O1337" s="131">
        <f t="shared" si="395"/>
        <v>2055</v>
      </c>
      <c r="P1337" s="131">
        <f t="shared" si="396"/>
        <v>2055</v>
      </c>
    </row>
    <row r="1338" spans="1:17" ht="34.5" hidden="1" outlineLevel="1" x14ac:dyDescent="0.25">
      <c r="A1338" s="33" t="s">
        <v>11</v>
      </c>
      <c r="B1338" s="129" t="s">
        <v>604</v>
      </c>
      <c r="C1338" s="129" t="s">
        <v>541</v>
      </c>
      <c r="D1338" s="129" t="s">
        <v>49</v>
      </c>
      <c r="E1338" s="129" t="s">
        <v>218</v>
      </c>
      <c r="F1338" s="163">
        <v>68</v>
      </c>
      <c r="G1338" s="130" t="s">
        <v>189</v>
      </c>
      <c r="H1338" s="131">
        <f>152.09+28.34</f>
        <v>180.43</v>
      </c>
      <c r="I1338" s="147">
        <v>0</v>
      </c>
      <c r="J1338" s="131">
        <v>120</v>
      </c>
      <c r="K1338" s="131">
        <v>132.08000000000001</v>
      </c>
      <c r="L1338" s="131">
        <v>148.97</v>
      </c>
      <c r="M1338" s="131">
        <v>148.97</v>
      </c>
      <c r="N1338" s="131">
        <v>0</v>
      </c>
      <c r="O1338" s="131">
        <f t="shared" si="395"/>
        <v>0</v>
      </c>
      <c r="P1338" s="131">
        <f t="shared" si="396"/>
        <v>0</v>
      </c>
    </row>
    <row r="1339" spans="1:17" ht="23.25" hidden="1" outlineLevel="1" x14ac:dyDescent="0.25">
      <c r="A1339" s="83"/>
      <c r="B1339" s="146" t="s">
        <v>604</v>
      </c>
      <c r="C1339" s="129" t="s">
        <v>541</v>
      </c>
      <c r="D1339" s="145">
        <v>620</v>
      </c>
      <c r="E1339" s="146"/>
      <c r="F1339" s="146"/>
      <c r="G1339" s="148" t="s">
        <v>684</v>
      </c>
      <c r="H1339" s="147">
        <v>0</v>
      </c>
      <c r="I1339" s="147">
        <v>0</v>
      </c>
      <c r="J1339" s="147">
        <f t="shared" ref="J1339:P1339" si="397">SUM(J1304:J1338)</f>
        <v>13535</v>
      </c>
      <c r="K1339" s="147">
        <f t="shared" si="397"/>
        <v>13928.569999999998</v>
      </c>
      <c r="L1339" s="147">
        <f t="shared" si="397"/>
        <v>15022.318999999998</v>
      </c>
      <c r="M1339" s="147">
        <f t="shared" si="397"/>
        <v>14232.719999999998</v>
      </c>
      <c r="N1339" s="147">
        <f t="shared" si="397"/>
        <v>30480</v>
      </c>
      <c r="O1339" s="147">
        <f t="shared" si="397"/>
        <v>30480</v>
      </c>
      <c r="P1339" s="147">
        <f t="shared" si="397"/>
        <v>30480</v>
      </c>
    </row>
    <row r="1340" spans="1:17" hidden="1" outlineLevel="1" x14ac:dyDescent="0.25">
      <c r="A1340" s="33" t="s">
        <v>11</v>
      </c>
      <c r="B1340" s="129" t="s">
        <v>604</v>
      </c>
      <c r="C1340" s="129" t="s">
        <v>541</v>
      </c>
      <c r="D1340" s="129" t="s">
        <v>55</v>
      </c>
      <c r="E1340" s="129" t="s">
        <v>214</v>
      </c>
      <c r="F1340" s="162">
        <v>36</v>
      </c>
      <c r="G1340" s="130" t="s">
        <v>440</v>
      </c>
      <c r="H1340" s="131">
        <v>200.26</v>
      </c>
      <c r="I1340" s="147">
        <v>0</v>
      </c>
      <c r="J1340" s="131">
        <v>150</v>
      </c>
      <c r="K1340" s="131">
        <v>270.35000000000002</v>
      </c>
      <c r="L1340" s="131">
        <f>M1340</f>
        <v>270.35000000000002</v>
      </c>
      <c r="M1340" s="131">
        <v>270.35000000000002</v>
      </c>
      <c r="N1340" s="131">
        <v>600</v>
      </c>
      <c r="O1340" s="131">
        <f t="shared" si="395"/>
        <v>600</v>
      </c>
      <c r="P1340" s="131">
        <f t="shared" si="396"/>
        <v>600</v>
      </c>
      <c r="Q1340" s="37"/>
    </row>
    <row r="1341" spans="1:17" hidden="1" outlineLevel="1" x14ac:dyDescent="0.25">
      <c r="A1341" s="33" t="s">
        <v>11</v>
      </c>
      <c r="B1341" s="129" t="s">
        <v>604</v>
      </c>
      <c r="C1341" s="129" t="s">
        <v>541</v>
      </c>
      <c r="D1341" s="129" t="s">
        <v>55</v>
      </c>
      <c r="E1341" s="129" t="s">
        <v>214</v>
      </c>
      <c r="F1341" s="163">
        <v>68</v>
      </c>
      <c r="G1341" s="130" t="s">
        <v>440</v>
      </c>
      <c r="H1341" s="131">
        <v>365.98</v>
      </c>
      <c r="I1341" s="147">
        <v>0</v>
      </c>
      <c r="J1341" s="131">
        <v>150</v>
      </c>
      <c r="K1341" s="131">
        <v>104.52</v>
      </c>
      <c r="L1341" s="131">
        <v>104.52</v>
      </c>
      <c r="M1341" s="131">
        <v>104.52</v>
      </c>
      <c r="N1341" s="131">
        <v>0</v>
      </c>
      <c r="O1341" s="131">
        <f t="shared" si="395"/>
        <v>0</v>
      </c>
      <c r="P1341" s="131">
        <f t="shared" si="396"/>
        <v>0</v>
      </c>
      <c r="Q1341" s="37"/>
    </row>
    <row r="1342" spans="1:17" hidden="1" outlineLevel="1" x14ac:dyDescent="0.25">
      <c r="A1342" s="83"/>
      <c r="B1342" s="146" t="s">
        <v>604</v>
      </c>
      <c r="C1342" s="129" t="s">
        <v>541</v>
      </c>
      <c r="D1342" s="145">
        <v>631</v>
      </c>
      <c r="E1342" s="146"/>
      <c r="F1342" s="146"/>
      <c r="G1342" s="148" t="s">
        <v>683</v>
      </c>
      <c r="H1342" s="147">
        <v>0</v>
      </c>
      <c r="I1342" s="147">
        <v>0</v>
      </c>
      <c r="J1342" s="147">
        <f t="shared" ref="J1342:P1342" si="398">SUM(J1340:J1341)</f>
        <v>300</v>
      </c>
      <c r="K1342" s="147">
        <f t="shared" si="398"/>
        <v>374.87</v>
      </c>
      <c r="L1342" s="147">
        <f t="shared" si="398"/>
        <v>374.87</v>
      </c>
      <c r="M1342" s="147">
        <f t="shared" si="398"/>
        <v>374.87</v>
      </c>
      <c r="N1342" s="147">
        <f t="shared" si="398"/>
        <v>600</v>
      </c>
      <c r="O1342" s="147">
        <f t="shared" si="398"/>
        <v>600</v>
      </c>
      <c r="P1342" s="147">
        <f t="shared" si="398"/>
        <v>600</v>
      </c>
      <c r="Q1342" s="37"/>
    </row>
    <row r="1343" spans="1:17" hidden="1" outlineLevel="1" x14ac:dyDescent="0.25">
      <c r="A1343" s="33" t="s">
        <v>11</v>
      </c>
      <c r="B1343" s="129" t="s">
        <v>604</v>
      </c>
      <c r="C1343" s="129" t="s">
        <v>541</v>
      </c>
      <c r="D1343" s="129" t="s">
        <v>57</v>
      </c>
      <c r="E1343" s="129" t="s">
        <v>18</v>
      </c>
      <c r="F1343" s="162">
        <v>36</v>
      </c>
      <c r="G1343" s="130" t="s">
        <v>441</v>
      </c>
      <c r="H1343" s="131">
        <v>59.08</v>
      </c>
      <c r="I1343" s="147">
        <v>0</v>
      </c>
      <c r="J1343" s="131">
        <v>50</v>
      </c>
      <c r="K1343" s="131">
        <v>24.37</v>
      </c>
      <c r="L1343" s="131">
        <f>M1343</f>
        <v>24.37</v>
      </c>
      <c r="M1343" s="131">
        <v>24.37</v>
      </c>
      <c r="N1343" s="131">
        <v>50</v>
      </c>
      <c r="O1343" s="131">
        <f t="shared" si="395"/>
        <v>50</v>
      </c>
      <c r="P1343" s="131">
        <f t="shared" si="396"/>
        <v>50</v>
      </c>
    </row>
    <row r="1344" spans="1:17" hidden="1" outlineLevel="1" x14ac:dyDescent="0.25">
      <c r="A1344" s="33" t="s">
        <v>11</v>
      </c>
      <c r="B1344" s="129" t="s">
        <v>604</v>
      </c>
      <c r="C1344" s="129" t="s">
        <v>541</v>
      </c>
      <c r="D1344" s="129" t="s">
        <v>57</v>
      </c>
      <c r="E1344" s="129" t="s">
        <v>18</v>
      </c>
      <c r="F1344" s="162">
        <v>36</v>
      </c>
      <c r="G1344" s="130" t="s">
        <v>442</v>
      </c>
      <c r="H1344" s="131">
        <v>85.13</v>
      </c>
      <c r="I1344" s="147">
        <v>0</v>
      </c>
      <c r="J1344" s="131">
        <v>50</v>
      </c>
      <c r="K1344" s="131">
        <v>42.41</v>
      </c>
      <c r="L1344" s="131">
        <f>M1344</f>
        <v>42.41</v>
      </c>
      <c r="M1344" s="131">
        <v>42.41</v>
      </c>
      <c r="N1344" s="131">
        <v>50</v>
      </c>
      <c r="O1344" s="131">
        <f t="shared" si="395"/>
        <v>50</v>
      </c>
      <c r="P1344" s="131">
        <f t="shared" si="396"/>
        <v>50</v>
      </c>
    </row>
    <row r="1345" spans="1:16" hidden="1" outlineLevel="1" x14ac:dyDescent="0.25">
      <c r="A1345" s="33" t="s">
        <v>11</v>
      </c>
      <c r="B1345" s="129" t="s">
        <v>604</v>
      </c>
      <c r="C1345" s="129" t="s">
        <v>541</v>
      </c>
      <c r="D1345" s="129" t="s">
        <v>57</v>
      </c>
      <c r="E1345" s="129" t="s">
        <v>18</v>
      </c>
      <c r="F1345" s="163">
        <v>68</v>
      </c>
      <c r="G1345" s="130" t="s">
        <v>443</v>
      </c>
      <c r="H1345" s="131">
        <v>137.57</v>
      </c>
      <c r="I1345" s="147">
        <v>0</v>
      </c>
      <c r="J1345" s="131">
        <v>300</v>
      </c>
      <c r="K1345" s="131">
        <v>326.60000000000002</v>
      </c>
      <c r="L1345" s="131">
        <v>350</v>
      </c>
      <c r="M1345" s="131">
        <v>318.86</v>
      </c>
      <c r="N1345" s="131">
        <v>400</v>
      </c>
      <c r="O1345" s="131">
        <f t="shared" si="395"/>
        <v>400</v>
      </c>
      <c r="P1345" s="131">
        <f t="shared" si="396"/>
        <v>400</v>
      </c>
    </row>
    <row r="1346" spans="1:16" hidden="1" outlineLevel="1" x14ac:dyDescent="0.25">
      <c r="A1346" s="33" t="s">
        <v>11</v>
      </c>
      <c r="B1346" s="129" t="s">
        <v>604</v>
      </c>
      <c r="C1346" s="129" t="s">
        <v>541</v>
      </c>
      <c r="D1346" s="129" t="s">
        <v>57</v>
      </c>
      <c r="E1346" s="129" t="s">
        <v>18</v>
      </c>
      <c r="F1346" s="163">
        <v>68</v>
      </c>
      <c r="G1346" s="130" t="s">
        <v>444</v>
      </c>
      <c r="H1346" s="131">
        <v>1150.3399999999999</v>
      </c>
      <c r="I1346" s="147">
        <v>0</v>
      </c>
      <c r="J1346" s="131">
        <v>1230</v>
      </c>
      <c r="K1346" s="131">
        <v>1230</v>
      </c>
      <c r="L1346" s="131">
        <v>1230</v>
      </c>
      <c r="M1346" s="131">
        <v>1712.93</v>
      </c>
      <c r="N1346" s="131">
        <v>1300</v>
      </c>
      <c r="O1346" s="131">
        <f t="shared" si="395"/>
        <v>1300</v>
      </c>
      <c r="P1346" s="131">
        <f t="shared" si="396"/>
        <v>1300</v>
      </c>
    </row>
    <row r="1347" spans="1:16" hidden="1" outlineLevel="1" x14ac:dyDescent="0.25">
      <c r="A1347" s="33" t="s">
        <v>11</v>
      </c>
      <c r="B1347" s="129" t="s">
        <v>604</v>
      </c>
      <c r="C1347" s="129" t="s">
        <v>541</v>
      </c>
      <c r="D1347" s="129" t="s">
        <v>66</v>
      </c>
      <c r="E1347" s="129" t="s">
        <v>18</v>
      </c>
      <c r="F1347" s="162">
        <v>36</v>
      </c>
      <c r="G1347" s="130" t="s">
        <v>445</v>
      </c>
      <c r="H1347" s="131">
        <v>294.61</v>
      </c>
      <c r="I1347" s="147">
        <v>0</v>
      </c>
      <c r="J1347" s="131">
        <v>150</v>
      </c>
      <c r="K1347" s="131">
        <v>34.49</v>
      </c>
      <c r="L1347" s="131">
        <f>M1347</f>
        <v>34.49</v>
      </c>
      <c r="M1347" s="131">
        <v>34.49</v>
      </c>
      <c r="N1347" s="131">
        <v>100</v>
      </c>
      <c r="O1347" s="131">
        <f t="shared" si="395"/>
        <v>100</v>
      </c>
      <c r="P1347" s="131">
        <f t="shared" si="396"/>
        <v>100</v>
      </c>
    </row>
    <row r="1348" spans="1:16" ht="23.25" hidden="1" outlineLevel="1" x14ac:dyDescent="0.25">
      <c r="A1348" s="33" t="s">
        <v>11</v>
      </c>
      <c r="B1348" s="129" t="s">
        <v>604</v>
      </c>
      <c r="C1348" s="129" t="s">
        <v>541</v>
      </c>
      <c r="D1348" s="129" t="s">
        <v>75</v>
      </c>
      <c r="E1348" s="129" t="s">
        <v>214</v>
      </c>
      <c r="F1348" s="162">
        <v>36</v>
      </c>
      <c r="G1348" s="130" t="s">
        <v>446</v>
      </c>
      <c r="H1348" s="131">
        <v>483.58</v>
      </c>
      <c r="I1348" s="147">
        <v>0</v>
      </c>
      <c r="J1348" s="131">
        <v>230</v>
      </c>
      <c r="K1348" s="131">
        <v>306.95999999999998</v>
      </c>
      <c r="L1348" s="131">
        <f>M1348</f>
        <v>306.95999999999998</v>
      </c>
      <c r="M1348" s="131">
        <v>306.95999999999998</v>
      </c>
      <c r="N1348" s="131">
        <v>600</v>
      </c>
      <c r="O1348" s="131">
        <f t="shared" si="395"/>
        <v>600</v>
      </c>
      <c r="P1348" s="131">
        <f t="shared" si="396"/>
        <v>600</v>
      </c>
    </row>
    <row r="1349" spans="1:16" ht="23.25" hidden="1" outlineLevel="1" x14ac:dyDescent="0.25">
      <c r="A1349" s="33" t="s">
        <v>11</v>
      </c>
      <c r="B1349" s="129" t="s">
        <v>604</v>
      </c>
      <c r="C1349" s="129" t="s">
        <v>541</v>
      </c>
      <c r="D1349" s="129" t="s">
        <v>75</v>
      </c>
      <c r="E1349" s="129" t="s">
        <v>218</v>
      </c>
      <c r="F1349" s="162">
        <v>36</v>
      </c>
      <c r="G1349" s="130" t="s">
        <v>446</v>
      </c>
      <c r="H1349" s="131">
        <v>84.41</v>
      </c>
      <c r="I1349" s="147">
        <v>0</v>
      </c>
      <c r="J1349" s="131">
        <v>40</v>
      </c>
      <c r="K1349" s="131">
        <v>54.18</v>
      </c>
      <c r="L1349" s="131">
        <f>M1349</f>
        <v>54.18</v>
      </c>
      <c r="M1349" s="131">
        <v>54.18</v>
      </c>
      <c r="N1349" s="131">
        <v>50</v>
      </c>
      <c r="O1349" s="131">
        <f t="shared" si="395"/>
        <v>50</v>
      </c>
      <c r="P1349" s="131">
        <f t="shared" si="396"/>
        <v>50</v>
      </c>
    </row>
    <row r="1350" spans="1:16" ht="23.25" hidden="1" outlineLevel="1" x14ac:dyDescent="0.25">
      <c r="A1350" s="33" t="s">
        <v>11</v>
      </c>
      <c r="B1350" s="129" t="s">
        <v>604</v>
      </c>
      <c r="C1350" s="129" t="s">
        <v>541</v>
      </c>
      <c r="D1350" s="129" t="s">
        <v>75</v>
      </c>
      <c r="E1350" s="129" t="s">
        <v>214</v>
      </c>
      <c r="F1350" s="163">
        <v>68</v>
      </c>
      <c r="G1350" s="130" t="s">
        <v>447</v>
      </c>
      <c r="H1350" s="131">
        <v>119.46</v>
      </c>
      <c r="I1350" s="147">
        <v>0</v>
      </c>
      <c r="J1350" s="131">
        <v>80</v>
      </c>
      <c r="K1350" s="131">
        <v>122.79</v>
      </c>
      <c r="L1350" s="131">
        <v>80</v>
      </c>
      <c r="M1350" s="131">
        <v>138.09</v>
      </c>
      <c r="N1350" s="131">
        <v>100</v>
      </c>
      <c r="O1350" s="131">
        <f t="shared" si="395"/>
        <v>100</v>
      </c>
      <c r="P1350" s="131">
        <f t="shared" si="396"/>
        <v>100</v>
      </c>
    </row>
    <row r="1351" spans="1:16" ht="23.25" hidden="1" outlineLevel="1" x14ac:dyDescent="0.25">
      <c r="A1351" s="33" t="s">
        <v>11</v>
      </c>
      <c r="B1351" s="129" t="s">
        <v>604</v>
      </c>
      <c r="C1351" s="129" t="s">
        <v>541</v>
      </c>
      <c r="D1351" s="129" t="s">
        <v>75</v>
      </c>
      <c r="E1351" s="129" t="s">
        <v>218</v>
      </c>
      <c r="F1351" s="163">
        <v>68</v>
      </c>
      <c r="G1351" s="130" t="s">
        <v>447</v>
      </c>
      <c r="H1351" s="131">
        <v>21.07</v>
      </c>
      <c r="I1351" s="147">
        <v>0</v>
      </c>
      <c r="J1351" s="131">
        <v>20</v>
      </c>
      <c r="K1351" s="131">
        <v>20</v>
      </c>
      <c r="L1351" s="131">
        <v>0</v>
      </c>
      <c r="M1351" s="131">
        <v>24.39</v>
      </c>
      <c r="N1351" s="131">
        <v>0</v>
      </c>
      <c r="O1351" s="131">
        <f t="shared" si="395"/>
        <v>0</v>
      </c>
      <c r="P1351" s="131">
        <f t="shared" si="396"/>
        <v>0</v>
      </c>
    </row>
    <row r="1352" spans="1:16" ht="23.25" hidden="1" outlineLevel="1" x14ac:dyDescent="0.25">
      <c r="A1352" s="33" t="s">
        <v>11</v>
      </c>
      <c r="B1352" s="129" t="s">
        <v>604</v>
      </c>
      <c r="C1352" s="129" t="s">
        <v>541</v>
      </c>
      <c r="D1352" s="129" t="s">
        <v>75</v>
      </c>
      <c r="E1352" s="129" t="s">
        <v>18</v>
      </c>
      <c r="F1352" s="163">
        <v>68</v>
      </c>
      <c r="G1352" s="130" t="s">
        <v>448</v>
      </c>
      <c r="H1352" s="131">
        <v>22.92</v>
      </c>
      <c r="I1352" s="147">
        <v>0</v>
      </c>
      <c r="J1352" s="131">
        <v>0</v>
      </c>
      <c r="K1352" s="131">
        <v>0</v>
      </c>
      <c r="L1352" s="131">
        <v>0</v>
      </c>
      <c r="M1352" s="131">
        <v>0</v>
      </c>
      <c r="N1352" s="131">
        <v>0</v>
      </c>
      <c r="O1352" s="131">
        <f t="shared" si="395"/>
        <v>0</v>
      </c>
      <c r="P1352" s="131">
        <f t="shared" si="396"/>
        <v>0</v>
      </c>
    </row>
    <row r="1353" spans="1:16" hidden="1" outlineLevel="1" x14ac:dyDescent="0.25">
      <c r="A1353" s="83"/>
      <c r="B1353" s="146" t="s">
        <v>604</v>
      </c>
      <c r="C1353" s="129" t="s">
        <v>541</v>
      </c>
      <c r="D1353" s="145">
        <v>632</v>
      </c>
      <c r="E1353" s="146"/>
      <c r="F1353" s="146"/>
      <c r="G1353" s="148" t="s">
        <v>198</v>
      </c>
      <c r="H1353" s="147">
        <v>0</v>
      </c>
      <c r="I1353" s="147">
        <v>0</v>
      </c>
      <c r="J1353" s="147">
        <f t="shared" ref="J1353:P1353" si="399">SUM(J1343:J1352)</f>
        <v>2150</v>
      </c>
      <c r="K1353" s="147">
        <f t="shared" si="399"/>
        <v>2161.8000000000002</v>
      </c>
      <c r="L1353" s="147">
        <f t="shared" si="399"/>
        <v>2122.41</v>
      </c>
      <c r="M1353" s="147">
        <f t="shared" si="399"/>
        <v>2656.68</v>
      </c>
      <c r="N1353" s="147">
        <f t="shared" si="399"/>
        <v>2650</v>
      </c>
      <c r="O1353" s="147">
        <f t="shared" si="399"/>
        <v>2650</v>
      </c>
      <c r="P1353" s="147">
        <f t="shared" si="399"/>
        <v>2650</v>
      </c>
    </row>
    <row r="1354" spans="1:16" hidden="1" outlineLevel="1" x14ac:dyDescent="0.25">
      <c r="A1354" s="33" t="s">
        <v>11</v>
      </c>
      <c r="B1354" s="129" t="s">
        <v>604</v>
      </c>
      <c r="C1354" s="129" t="s">
        <v>541</v>
      </c>
      <c r="D1354" s="129" t="s">
        <v>81</v>
      </c>
      <c r="E1354" s="129" t="s">
        <v>18</v>
      </c>
      <c r="F1354" s="162">
        <v>36</v>
      </c>
      <c r="G1354" s="130" t="s">
        <v>82</v>
      </c>
      <c r="H1354" s="131">
        <v>216.35</v>
      </c>
      <c r="I1354" s="147">
        <v>0</v>
      </c>
      <c r="J1354" s="131">
        <v>0</v>
      </c>
      <c r="K1354" s="131">
        <v>0</v>
      </c>
      <c r="L1354" s="131">
        <f>M1354</f>
        <v>0</v>
      </c>
      <c r="M1354" s="131">
        <v>0</v>
      </c>
      <c r="N1354" s="131">
        <v>0</v>
      </c>
      <c r="O1354" s="131">
        <f t="shared" si="395"/>
        <v>0</v>
      </c>
      <c r="P1354" s="131">
        <f t="shared" si="396"/>
        <v>0</v>
      </c>
    </row>
    <row r="1355" spans="1:16" hidden="1" outlineLevel="1" x14ac:dyDescent="0.25">
      <c r="A1355" s="33" t="s">
        <v>11</v>
      </c>
      <c r="B1355" s="129" t="s">
        <v>604</v>
      </c>
      <c r="C1355" s="129" t="s">
        <v>541</v>
      </c>
      <c r="D1355" s="129" t="s">
        <v>89</v>
      </c>
      <c r="E1355" s="129" t="s">
        <v>214</v>
      </c>
      <c r="F1355" s="162">
        <v>36</v>
      </c>
      <c r="G1355" s="130" t="s">
        <v>93</v>
      </c>
      <c r="H1355" s="131">
        <v>1.5</v>
      </c>
      <c r="I1355" s="147">
        <v>0</v>
      </c>
      <c r="J1355" s="131">
        <v>25</v>
      </c>
      <c r="K1355" s="131">
        <v>23.4</v>
      </c>
      <c r="L1355" s="131">
        <f>M1355</f>
        <v>23.4</v>
      </c>
      <c r="M1355" s="131">
        <v>23.4</v>
      </c>
      <c r="N1355" s="131">
        <v>50</v>
      </c>
      <c r="O1355" s="131">
        <f t="shared" si="395"/>
        <v>50</v>
      </c>
      <c r="P1355" s="131">
        <f t="shared" si="396"/>
        <v>50</v>
      </c>
    </row>
    <row r="1356" spans="1:16" hidden="1" outlineLevel="1" x14ac:dyDescent="0.25">
      <c r="A1356" s="33" t="s">
        <v>11</v>
      </c>
      <c r="B1356" s="129" t="s">
        <v>604</v>
      </c>
      <c r="C1356" s="129" t="s">
        <v>541</v>
      </c>
      <c r="D1356" s="129" t="s">
        <v>89</v>
      </c>
      <c r="E1356" s="129" t="s">
        <v>214</v>
      </c>
      <c r="F1356" s="162">
        <v>36</v>
      </c>
      <c r="G1356" s="130" t="s">
        <v>201</v>
      </c>
      <c r="H1356" s="131">
        <v>411.25</v>
      </c>
      <c r="I1356" s="147">
        <v>0</v>
      </c>
      <c r="J1356" s="131">
        <v>150</v>
      </c>
      <c r="K1356" s="131">
        <v>203.55</v>
      </c>
      <c r="L1356" s="131">
        <f>M1356</f>
        <v>203.55</v>
      </c>
      <c r="M1356" s="131">
        <v>203.55</v>
      </c>
      <c r="N1356" s="131">
        <v>250</v>
      </c>
      <c r="O1356" s="131">
        <f t="shared" si="395"/>
        <v>250</v>
      </c>
      <c r="P1356" s="131">
        <f t="shared" si="396"/>
        <v>250</v>
      </c>
    </row>
    <row r="1357" spans="1:16" hidden="1" outlineLevel="1" x14ac:dyDescent="0.25">
      <c r="A1357" s="33" t="s">
        <v>11</v>
      </c>
      <c r="B1357" s="129" t="s">
        <v>604</v>
      </c>
      <c r="C1357" s="129" t="s">
        <v>541</v>
      </c>
      <c r="D1357" s="129" t="s">
        <v>89</v>
      </c>
      <c r="E1357" s="129" t="s">
        <v>218</v>
      </c>
      <c r="F1357" s="162">
        <v>36</v>
      </c>
      <c r="G1357" s="130" t="s">
        <v>93</v>
      </c>
      <c r="H1357" s="131">
        <v>6.45</v>
      </c>
      <c r="I1357" s="147">
        <v>0</v>
      </c>
      <c r="J1357" s="131">
        <v>0</v>
      </c>
      <c r="K1357" s="131">
        <v>0</v>
      </c>
      <c r="L1357" s="131">
        <f>M1357</f>
        <v>0</v>
      </c>
      <c r="M1357" s="131">
        <v>0</v>
      </c>
      <c r="N1357" s="131">
        <v>0</v>
      </c>
      <c r="O1357" s="131">
        <f t="shared" si="395"/>
        <v>0</v>
      </c>
      <c r="P1357" s="131">
        <f t="shared" si="396"/>
        <v>0</v>
      </c>
    </row>
    <row r="1358" spans="1:16" hidden="1" outlineLevel="1" x14ac:dyDescent="0.25">
      <c r="A1358" s="33" t="s">
        <v>11</v>
      </c>
      <c r="B1358" s="129" t="s">
        <v>604</v>
      </c>
      <c r="C1358" s="129" t="s">
        <v>541</v>
      </c>
      <c r="D1358" s="129" t="s">
        <v>89</v>
      </c>
      <c r="E1358" s="129" t="s">
        <v>214</v>
      </c>
      <c r="F1358" s="163">
        <v>68</v>
      </c>
      <c r="G1358" s="130" t="s">
        <v>201</v>
      </c>
      <c r="H1358" s="131">
        <v>315.01</v>
      </c>
      <c r="I1358" s="147">
        <v>0</v>
      </c>
      <c r="J1358" s="131">
        <v>300</v>
      </c>
      <c r="K1358" s="131">
        <v>300</v>
      </c>
      <c r="L1358" s="131">
        <v>300</v>
      </c>
      <c r="M1358" s="131">
        <v>388.5</v>
      </c>
      <c r="N1358" s="131">
        <v>320</v>
      </c>
      <c r="O1358" s="131">
        <f t="shared" si="395"/>
        <v>320</v>
      </c>
      <c r="P1358" s="131">
        <f t="shared" si="396"/>
        <v>320</v>
      </c>
    </row>
    <row r="1359" spans="1:16" hidden="1" outlineLevel="1" x14ac:dyDescent="0.25">
      <c r="A1359" s="33" t="s">
        <v>11</v>
      </c>
      <c r="B1359" s="129" t="s">
        <v>604</v>
      </c>
      <c r="C1359" s="129" t="s">
        <v>541</v>
      </c>
      <c r="D1359" s="129" t="s">
        <v>89</v>
      </c>
      <c r="E1359" s="129" t="s">
        <v>214</v>
      </c>
      <c r="F1359" s="163">
        <v>68</v>
      </c>
      <c r="G1359" s="130" t="s">
        <v>93</v>
      </c>
      <c r="H1359" s="131">
        <v>424.73</v>
      </c>
      <c r="I1359" s="147">
        <v>0</v>
      </c>
      <c r="J1359" s="131">
        <v>800</v>
      </c>
      <c r="K1359" s="131">
        <v>750</v>
      </c>
      <c r="L1359" s="131">
        <v>0</v>
      </c>
      <c r="M1359" s="131">
        <v>1147.77</v>
      </c>
      <c r="N1359" s="131">
        <v>500</v>
      </c>
      <c r="O1359" s="131">
        <f t="shared" si="395"/>
        <v>500</v>
      </c>
      <c r="P1359" s="131">
        <f t="shared" si="396"/>
        <v>500</v>
      </c>
    </row>
    <row r="1360" spans="1:16" hidden="1" outlineLevel="1" x14ac:dyDescent="0.25">
      <c r="A1360" s="33" t="s">
        <v>11</v>
      </c>
      <c r="B1360" s="129" t="s">
        <v>604</v>
      </c>
      <c r="C1360" s="129" t="s">
        <v>541</v>
      </c>
      <c r="D1360" s="129" t="s">
        <v>89</v>
      </c>
      <c r="E1360" s="129" t="s">
        <v>218</v>
      </c>
      <c r="F1360" s="163">
        <v>68</v>
      </c>
      <c r="G1360" s="130" t="s">
        <v>201</v>
      </c>
      <c r="H1360" s="131">
        <v>7.11</v>
      </c>
      <c r="I1360" s="147">
        <v>0</v>
      </c>
      <c r="J1360" s="131">
        <v>20</v>
      </c>
      <c r="K1360" s="131">
        <v>0</v>
      </c>
      <c r="L1360" s="131">
        <v>0</v>
      </c>
      <c r="M1360" s="131">
        <v>0</v>
      </c>
      <c r="N1360" s="131">
        <v>0</v>
      </c>
      <c r="O1360" s="131">
        <f t="shared" si="395"/>
        <v>0</v>
      </c>
      <c r="P1360" s="131">
        <f t="shared" si="396"/>
        <v>0</v>
      </c>
    </row>
    <row r="1361" spans="1:18" ht="23.25" hidden="1" outlineLevel="1" x14ac:dyDescent="0.25">
      <c r="A1361" s="33" t="s">
        <v>11</v>
      </c>
      <c r="B1361" s="129" t="s">
        <v>604</v>
      </c>
      <c r="C1361" s="129" t="s">
        <v>541</v>
      </c>
      <c r="D1361" s="129" t="s">
        <v>104</v>
      </c>
      <c r="E1361" s="129" t="s">
        <v>18</v>
      </c>
      <c r="F1361" s="162">
        <v>36</v>
      </c>
      <c r="G1361" s="130" t="s">
        <v>105</v>
      </c>
      <c r="H1361" s="131">
        <v>200</v>
      </c>
      <c r="I1361" s="147">
        <v>0</v>
      </c>
      <c r="J1361" s="131">
        <v>200</v>
      </c>
      <c r="K1361" s="131">
        <v>75</v>
      </c>
      <c r="L1361" s="131">
        <f>M1361</f>
        <v>75</v>
      </c>
      <c r="M1361" s="131">
        <v>75</v>
      </c>
      <c r="N1361" s="131">
        <v>0</v>
      </c>
      <c r="O1361" s="131">
        <f t="shared" si="395"/>
        <v>0</v>
      </c>
      <c r="P1361" s="131">
        <f t="shared" si="396"/>
        <v>0</v>
      </c>
    </row>
    <row r="1362" spans="1:18" ht="23.25" hidden="1" outlineLevel="1" x14ac:dyDescent="0.25">
      <c r="A1362" s="33" t="s">
        <v>11</v>
      </c>
      <c r="B1362" s="129" t="s">
        <v>604</v>
      </c>
      <c r="C1362" s="129" t="s">
        <v>541</v>
      </c>
      <c r="D1362" s="129" t="s">
        <v>104</v>
      </c>
      <c r="E1362" s="129" t="s">
        <v>18</v>
      </c>
      <c r="F1362" s="163">
        <v>68</v>
      </c>
      <c r="G1362" s="130" t="s">
        <v>105</v>
      </c>
      <c r="H1362" s="131">
        <v>150</v>
      </c>
      <c r="I1362" s="147">
        <v>0</v>
      </c>
      <c r="J1362" s="131">
        <v>150</v>
      </c>
      <c r="K1362" s="131">
        <v>15.56</v>
      </c>
      <c r="L1362" s="131">
        <v>30</v>
      </c>
      <c r="M1362" s="131">
        <v>15.56</v>
      </c>
      <c r="N1362" s="131">
        <v>200</v>
      </c>
      <c r="O1362" s="131">
        <f t="shared" si="395"/>
        <v>200</v>
      </c>
      <c r="P1362" s="131">
        <f t="shared" si="396"/>
        <v>200</v>
      </c>
    </row>
    <row r="1363" spans="1:18" hidden="1" outlineLevel="1" x14ac:dyDescent="0.25">
      <c r="A1363" s="33" t="s">
        <v>11</v>
      </c>
      <c r="B1363" s="129" t="s">
        <v>604</v>
      </c>
      <c r="C1363" s="129" t="s">
        <v>541</v>
      </c>
      <c r="D1363" s="129" t="s">
        <v>106</v>
      </c>
      <c r="E1363" s="129" t="s">
        <v>18</v>
      </c>
      <c r="F1363" s="162">
        <v>36</v>
      </c>
      <c r="G1363" s="130" t="s">
        <v>107</v>
      </c>
      <c r="H1363" s="131">
        <v>81.03</v>
      </c>
      <c r="I1363" s="147">
        <v>0</v>
      </c>
      <c r="J1363" s="131">
        <v>20</v>
      </c>
      <c r="K1363" s="131">
        <v>32.130000000000003</v>
      </c>
      <c r="L1363" s="131">
        <f>M1363</f>
        <v>32.130000000000003</v>
      </c>
      <c r="M1363" s="131">
        <v>32.130000000000003</v>
      </c>
      <c r="N1363" s="131">
        <v>50</v>
      </c>
      <c r="O1363" s="131">
        <f t="shared" si="395"/>
        <v>50</v>
      </c>
      <c r="P1363" s="131">
        <f t="shared" si="396"/>
        <v>50</v>
      </c>
    </row>
    <row r="1364" spans="1:18" hidden="1" outlineLevel="1" x14ac:dyDescent="0.25">
      <c r="A1364" s="83"/>
      <c r="B1364" s="146" t="s">
        <v>604</v>
      </c>
      <c r="C1364" s="129" t="s">
        <v>541</v>
      </c>
      <c r="D1364" s="145">
        <v>633</v>
      </c>
      <c r="E1364" s="146"/>
      <c r="F1364" s="146"/>
      <c r="G1364" s="148" t="s">
        <v>527</v>
      </c>
      <c r="H1364" s="147">
        <v>0</v>
      </c>
      <c r="I1364" s="147">
        <v>0</v>
      </c>
      <c r="J1364" s="147">
        <f t="shared" ref="J1364:P1364" si="400">SUM(J1354:J1363)</f>
        <v>1665</v>
      </c>
      <c r="K1364" s="147">
        <f t="shared" si="400"/>
        <v>1399.64</v>
      </c>
      <c r="L1364" s="147">
        <f t="shared" si="400"/>
        <v>664.08</v>
      </c>
      <c r="M1364" s="147">
        <f t="shared" si="400"/>
        <v>1885.91</v>
      </c>
      <c r="N1364" s="147">
        <f t="shared" si="400"/>
        <v>1370</v>
      </c>
      <c r="O1364" s="147">
        <f t="shared" si="400"/>
        <v>1370</v>
      </c>
      <c r="P1364" s="147">
        <f t="shared" si="400"/>
        <v>1370</v>
      </c>
    </row>
    <row r="1365" spans="1:18" ht="34.5" hidden="1" outlineLevel="1" x14ac:dyDescent="0.25">
      <c r="A1365" s="33" t="s">
        <v>11</v>
      </c>
      <c r="B1365" s="129" t="s">
        <v>604</v>
      </c>
      <c r="C1365" s="129" t="s">
        <v>541</v>
      </c>
      <c r="D1365" s="129" t="s">
        <v>129</v>
      </c>
      <c r="E1365" s="129" t="s">
        <v>18</v>
      </c>
      <c r="F1365" s="162">
        <v>36</v>
      </c>
      <c r="G1365" s="130" t="s">
        <v>131</v>
      </c>
      <c r="H1365" s="131">
        <v>60</v>
      </c>
      <c r="I1365" s="147">
        <v>0</v>
      </c>
      <c r="J1365" s="131">
        <v>0</v>
      </c>
      <c r="K1365" s="131">
        <v>5.03</v>
      </c>
      <c r="L1365" s="131">
        <f>M1365</f>
        <v>5.03</v>
      </c>
      <c r="M1365" s="131">
        <v>5.03</v>
      </c>
      <c r="N1365" s="131">
        <v>0</v>
      </c>
      <c r="O1365" s="131">
        <f t="shared" si="395"/>
        <v>0</v>
      </c>
      <c r="P1365" s="131">
        <f t="shared" si="396"/>
        <v>0</v>
      </c>
    </row>
    <row r="1366" spans="1:18" ht="34.5" hidden="1" outlineLevel="1" x14ac:dyDescent="0.25">
      <c r="A1366" s="33" t="s">
        <v>11</v>
      </c>
      <c r="B1366" s="129" t="s">
        <v>604</v>
      </c>
      <c r="C1366" s="129" t="s">
        <v>541</v>
      </c>
      <c r="D1366" s="129" t="s">
        <v>129</v>
      </c>
      <c r="E1366" s="129" t="s">
        <v>18</v>
      </c>
      <c r="F1366" s="163">
        <v>68</v>
      </c>
      <c r="G1366" s="130" t="s">
        <v>246</v>
      </c>
      <c r="H1366" s="131">
        <v>92</v>
      </c>
      <c r="I1366" s="147">
        <v>0</v>
      </c>
      <c r="J1366" s="131">
        <v>50</v>
      </c>
      <c r="K1366" s="131">
        <v>5.04</v>
      </c>
      <c r="L1366" s="131">
        <v>10</v>
      </c>
      <c r="M1366" s="131">
        <v>5.04</v>
      </c>
      <c r="N1366" s="131">
        <v>54</v>
      </c>
      <c r="O1366" s="131">
        <f t="shared" si="395"/>
        <v>54</v>
      </c>
      <c r="P1366" s="131">
        <f t="shared" si="396"/>
        <v>54</v>
      </c>
    </row>
    <row r="1367" spans="1:18" hidden="1" outlineLevel="1" x14ac:dyDescent="0.25">
      <c r="A1367" s="33" t="s">
        <v>11</v>
      </c>
      <c r="B1367" s="129" t="s">
        <v>604</v>
      </c>
      <c r="C1367" s="129" t="s">
        <v>541</v>
      </c>
      <c r="D1367" s="129" t="s">
        <v>136</v>
      </c>
      <c r="E1367" s="129" t="s">
        <v>18</v>
      </c>
      <c r="F1367" s="162">
        <v>36</v>
      </c>
      <c r="G1367" s="130" t="s">
        <v>137</v>
      </c>
      <c r="H1367" s="131">
        <v>0</v>
      </c>
      <c r="I1367" s="147">
        <v>0</v>
      </c>
      <c r="J1367" s="131">
        <v>0</v>
      </c>
      <c r="K1367" s="131">
        <v>40.950000000000003</v>
      </c>
      <c r="L1367" s="131">
        <f>M1367</f>
        <v>40.950000000000003</v>
      </c>
      <c r="M1367" s="131">
        <v>40.950000000000003</v>
      </c>
      <c r="N1367" s="131">
        <v>100</v>
      </c>
      <c r="O1367" s="131">
        <f t="shared" si="395"/>
        <v>100</v>
      </c>
      <c r="P1367" s="131">
        <f t="shared" si="396"/>
        <v>100</v>
      </c>
    </row>
    <row r="1368" spans="1:18" hidden="1" outlineLevel="1" x14ac:dyDescent="0.25">
      <c r="A1368" s="33" t="s">
        <v>11</v>
      </c>
      <c r="B1368" s="129" t="s">
        <v>604</v>
      </c>
      <c r="C1368" s="129" t="s">
        <v>541</v>
      </c>
      <c r="D1368" s="129" t="s">
        <v>136</v>
      </c>
      <c r="E1368" s="129" t="s">
        <v>18</v>
      </c>
      <c r="F1368" s="163">
        <v>68</v>
      </c>
      <c r="G1368" s="130" t="s">
        <v>137</v>
      </c>
      <c r="H1368" s="131">
        <v>296.2</v>
      </c>
      <c r="I1368" s="147">
        <v>0</v>
      </c>
      <c r="J1368" s="131">
        <v>300</v>
      </c>
      <c r="K1368" s="131">
        <v>123.5</v>
      </c>
      <c r="L1368" s="131">
        <v>100</v>
      </c>
      <c r="M1368" s="131">
        <v>123.5</v>
      </c>
      <c r="N1368" s="131">
        <v>100</v>
      </c>
      <c r="O1368" s="131">
        <f t="shared" si="395"/>
        <v>100</v>
      </c>
      <c r="P1368" s="131">
        <f t="shared" si="396"/>
        <v>100</v>
      </c>
    </row>
    <row r="1369" spans="1:18" hidden="1" outlineLevel="1" x14ac:dyDescent="0.25">
      <c r="A1369" s="33" t="s">
        <v>11</v>
      </c>
      <c r="B1369" s="129" t="s">
        <v>604</v>
      </c>
      <c r="C1369" s="129" t="s">
        <v>541</v>
      </c>
      <c r="D1369" s="129" t="s">
        <v>152</v>
      </c>
      <c r="E1369" s="129" t="s">
        <v>214</v>
      </c>
      <c r="F1369" s="162">
        <v>36</v>
      </c>
      <c r="G1369" s="130" t="s">
        <v>247</v>
      </c>
      <c r="H1369" s="131">
        <v>1630.85</v>
      </c>
      <c r="I1369" s="147">
        <v>0</v>
      </c>
      <c r="J1369" s="131">
        <v>0</v>
      </c>
      <c r="K1369" s="131">
        <v>0</v>
      </c>
      <c r="L1369" s="131">
        <v>0</v>
      </c>
      <c r="M1369" s="131">
        <v>0</v>
      </c>
      <c r="N1369" s="131">
        <v>0</v>
      </c>
      <c r="O1369" s="131">
        <f t="shared" si="395"/>
        <v>0</v>
      </c>
      <c r="P1369" s="131">
        <f t="shared" si="396"/>
        <v>0</v>
      </c>
    </row>
    <row r="1370" spans="1:18" hidden="1" outlineLevel="1" x14ac:dyDescent="0.25">
      <c r="A1370" s="33" t="s">
        <v>11</v>
      </c>
      <c r="B1370" s="129" t="s">
        <v>604</v>
      </c>
      <c r="C1370" s="129" t="s">
        <v>541</v>
      </c>
      <c r="D1370" s="129" t="s">
        <v>152</v>
      </c>
      <c r="E1370" s="129" t="s">
        <v>18</v>
      </c>
      <c r="F1370" s="162">
        <v>36</v>
      </c>
      <c r="G1370" s="130" t="s">
        <v>153</v>
      </c>
      <c r="H1370" s="131">
        <v>1599.97</v>
      </c>
      <c r="I1370" s="147">
        <v>0</v>
      </c>
      <c r="J1370" s="131">
        <v>954</v>
      </c>
      <c r="K1370" s="131">
        <v>752.4</v>
      </c>
      <c r="L1370" s="131">
        <f>M1370</f>
        <v>752.4</v>
      </c>
      <c r="M1370" s="131">
        <v>752.4</v>
      </c>
      <c r="N1370" s="131">
        <v>2244</v>
      </c>
      <c r="O1370" s="131">
        <f t="shared" si="395"/>
        <v>2244</v>
      </c>
      <c r="P1370" s="131">
        <f t="shared" si="396"/>
        <v>2244</v>
      </c>
    </row>
    <row r="1371" spans="1:18" hidden="1" outlineLevel="1" x14ac:dyDescent="0.25">
      <c r="A1371" s="33" t="s">
        <v>11</v>
      </c>
      <c r="B1371" s="129" t="s">
        <v>604</v>
      </c>
      <c r="C1371" s="129" t="s">
        <v>541</v>
      </c>
      <c r="D1371" s="129" t="s">
        <v>152</v>
      </c>
      <c r="E1371" s="129" t="s">
        <v>214</v>
      </c>
      <c r="F1371" s="163">
        <v>68</v>
      </c>
      <c r="G1371" s="130" t="s">
        <v>153</v>
      </c>
      <c r="H1371" s="131">
        <v>981.01</v>
      </c>
      <c r="I1371" s="147">
        <v>0</v>
      </c>
      <c r="J1371" s="131">
        <v>608</v>
      </c>
      <c r="K1371" s="131">
        <v>658</v>
      </c>
      <c r="L1371" s="131">
        <v>1200</v>
      </c>
      <c r="M1371" s="131">
        <v>1040.93</v>
      </c>
      <c r="N1371" s="131">
        <v>2244</v>
      </c>
      <c r="O1371" s="131">
        <f t="shared" si="395"/>
        <v>2244</v>
      </c>
      <c r="P1371" s="131">
        <f t="shared" si="396"/>
        <v>2244</v>
      </c>
    </row>
    <row r="1372" spans="1:18" hidden="1" outlineLevel="1" x14ac:dyDescent="0.25">
      <c r="A1372" s="33" t="s">
        <v>11</v>
      </c>
      <c r="B1372" s="129" t="s">
        <v>604</v>
      </c>
      <c r="C1372" s="129" t="s">
        <v>541</v>
      </c>
      <c r="D1372" s="129" t="s">
        <v>152</v>
      </c>
      <c r="E1372" s="129" t="s">
        <v>218</v>
      </c>
      <c r="F1372" s="163">
        <v>68</v>
      </c>
      <c r="G1372" s="130" t="s">
        <v>153</v>
      </c>
      <c r="H1372" s="131">
        <v>173.03</v>
      </c>
      <c r="I1372" s="147">
        <v>0</v>
      </c>
      <c r="J1372" s="131">
        <v>108</v>
      </c>
      <c r="K1372" s="131">
        <v>108</v>
      </c>
      <c r="L1372" s="131">
        <v>220.34</v>
      </c>
      <c r="M1372" s="131">
        <v>138.74</v>
      </c>
      <c r="N1372" s="131">
        <v>0</v>
      </c>
      <c r="O1372" s="131">
        <f t="shared" si="395"/>
        <v>0</v>
      </c>
      <c r="P1372" s="131">
        <f t="shared" si="396"/>
        <v>0</v>
      </c>
    </row>
    <row r="1373" spans="1:18" hidden="1" outlineLevel="1" x14ac:dyDescent="0.25">
      <c r="A1373" s="33" t="s">
        <v>11</v>
      </c>
      <c r="B1373" s="129" t="s">
        <v>604</v>
      </c>
      <c r="C1373" s="129" t="s">
        <v>541</v>
      </c>
      <c r="D1373" s="129" t="s">
        <v>152</v>
      </c>
      <c r="E1373" s="129" t="s">
        <v>214</v>
      </c>
      <c r="F1373" s="163">
        <v>68.099999999999994</v>
      </c>
      <c r="G1373" s="130" t="s">
        <v>153</v>
      </c>
      <c r="H1373" s="131">
        <v>981.01</v>
      </c>
      <c r="I1373" s="147">
        <v>0</v>
      </c>
      <c r="J1373" s="131">
        <v>0</v>
      </c>
      <c r="K1373" s="131">
        <v>0</v>
      </c>
      <c r="L1373" s="131">
        <v>0</v>
      </c>
      <c r="M1373" s="131">
        <v>0</v>
      </c>
      <c r="N1373" s="131">
        <v>0</v>
      </c>
      <c r="O1373" s="131">
        <f t="shared" ref="O1373:O1391" si="401">N1373</f>
        <v>0</v>
      </c>
      <c r="P1373" s="131">
        <f t="shared" ref="P1373:P1391" si="402">N1373</f>
        <v>0</v>
      </c>
      <c r="R1373" s="106"/>
    </row>
    <row r="1374" spans="1:18" ht="23.25" hidden="1" outlineLevel="1" x14ac:dyDescent="0.25">
      <c r="A1374" s="33" t="s">
        <v>11</v>
      </c>
      <c r="B1374" s="129" t="s">
        <v>604</v>
      </c>
      <c r="C1374" s="129" t="s">
        <v>541</v>
      </c>
      <c r="D1374" s="129" t="s">
        <v>156</v>
      </c>
      <c r="E1374" s="129" t="s">
        <v>18</v>
      </c>
      <c r="F1374" s="162">
        <v>36</v>
      </c>
      <c r="G1374" s="130" t="s">
        <v>157</v>
      </c>
      <c r="H1374" s="131">
        <v>365.01</v>
      </c>
      <c r="I1374" s="147">
        <v>0</v>
      </c>
      <c r="J1374" s="131">
        <v>238</v>
      </c>
      <c r="K1374" s="131">
        <v>187.65</v>
      </c>
      <c r="L1374" s="131">
        <f>M1374</f>
        <v>187.65</v>
      </c>
      <c r="M1374" s="131">
        <v>187.65</v>
      </c>
      <c r="N1374" s="131">
        <v>432</v>
      </c>
      <c r="O1374" s="131">
        <f t="shared" si="401"/>
        <v>432</v>
      </c>
      <c r="P1374" s="131">
        <f t="shared" si="402"/>
        <v>432</v>
      </c>
    </row>
    <row r="1375" spans="1:18" ht="23.25" hidden="1" outlineLevel="1" x14ac:dyDescent="0.25">
      <c r="A1375" s="33" t="s">
        <v>11</v>
      </c>
      <c r="B1375" s="129" t="s">
        <v>604</v>
      </c>
      <c r="C1375" s="129" t="s">
        <v>541</v>
      </c>
      <c r="D1375" s="129" t="s">
        <v>156</v>
      </c>
      <c r="E1375" s="129" t="s">
        <v>18</v>
      </c>
      <c r="F1375" s="163">
        <v>68</v>
      </c>
      <c r="G1375" s="130" t="s">
        <v>157</v>
      </c>
      <c r="H1375" s="131">
        <v>288.41000000000003</v>
      </c>
      <c r="I1375" s="147">
        <v>0</v>
      </c>
      <c r="J1375" s="131">
        <v>190</v>
      </c>
      <c r="K1375" s="131">
        <v>190</v>
      </c>
      <c r="L1375" s="131">
        <v>245.99</v>
      </c>
      <c r="M1375" s="131">
        <v>223.97</v>
      </c>
      <c r="N1375" s="131">
        <v>432</v>
      </c>
      <c r="O1375" s="131">
        <f t="shared" si="401"/>
        <v>432</v>
      </c>
      <c r="P1375" s="131">
        <f t="shared" si="402"/>
        <v>432</v>
      </c>
    </row>
    <row r="1376" spans="1:18" hidden="1" outlineLevel="1" x14ac:dyDescent="0.25">
      <c r="A1376" s="83"/>
      <c r="B1376" s="146" t="s">
        <v>604</v>
      </c>
      <c r="C1376" s="129" t="s">
        <v>541</v>
      </c>
      <c r="D1376" s="145">
        <v>637</v>
      </c>
      <c r="E1376" s="146"/>
      <c r="F1376" s="146"/>
      <c r="G1376" s="148" t="s">
        <v>536</v>
      </c>
      <c r="H1376" s="147">
        <v>0</v>
      </c>
      <c r="I1376" s="147">
        <v>0</v>
      </c>
      <c r="J1376" s="147">
        <f t="shared" ref="J1376:P1376" si="403">SUM(J1365:J1375)</f>
        <v>2448</v>
      </c>
      <c r="K1376" s="147">
        <f t="shared" si="403"/>
        <v>2070.5700000000002</v>
      </c>
      <c r="L1376" s="147">
        <f t="shared" si="403"/>
        <v>2762.3600000000006</v>
      </c>
      <c r="M1376" s="147">
        <f t="shared" si="403"/>
        <v>2518.21</v>
      </c>
      <c r="N1376" s="147">
        <f t="shared" si="403"/>
        <v>5606</v>
      </c>
      <c r="O1376" s="147">
        <f t="shared" si="403"/>
        <v>5606</v>
      </c>
      <c r="P1376" s="147">
        <f t="shared" si="403"/>
        <v>5606</v>
      </c>
    </row>
    <row r="1377" spans="1:16" hidden="1" outlineLevel="1" x14ac:dyDescent="0.25">
      <c r="A1377" s="64"/>
      <c r="B1377" s="129" t="s">
        <v>604</v>
      </c>
      <c r="C1377" s="129"/>
      <c r="D1377" s="129"/>
      <c r="E1377" s="129"/>
      <c r="F1377" s="129"/>
      <c r="G1377" s="130" t="s">
        <v>851</v>
      </c>
      <c r="H1377" s="131">
        <v>84515.85</v>
      </c>
      <c r="I1377" s="131">
        <v>95779.96</v>
      </c>
      <c r="J1377" s="131">
        <f t="shared" ref="J1377:P1377" si="404">J1303+J1339+J1342+J1353+J1364+J1376</f>
        <v>58125</v>
      </c>
      <c r="K1377" s="131">
        <f t="shared" si="404"/>
        <v>58225.000000000007</v>
      </c>
      <c r="L1377" s="131">
        <f t="shared" si="404"/>
        <v>60587.159</v>
      </c>
      <c r="M1377" s="131">
        <f t="shared" si="404"/>
        <v>62199.590000000004</v>
      </c>
      <c r="N1377" s="131">
        <f t="shared" si="404"/>
        <v>127381</v>
      </c>
      <c r="O1377" s="131">
        <f t="shared" si="404"/>
        <v>127381</v>
      </c>
      <c r="P1377" s="131">
        <f t="shared" si="404"/>
        <v>127381</v>
      </c>
    </row>
    <row r="1378" spans="1:16" ht="34.5" hidden="1" outlineLevel="1" x14ac:dyDescent="0.25">
      <c r="A1378" s="6" t="s">
        <v>11</v>
      </c>
      <c r="B1378" s="129" t="s">
        <v>605</v>
      </c>
      <c r="C1378" s="129" t="s">
        <v>237</v>
      </c>
      <c r="D1378" s="129" t="s">
        <v>14</v>
      </c>
      <c r="E1378" s="129" t="s">
        <v>18</v>
      </c>
      <c r="F1378" s="129" t="s">
        <v>240</v>
      </c>
      <c r="G1378" s="130" t="s">
        <v>20</v>
      </c>
      <c r="H1378" s="131">
        <v>0</v>
      </c>
      <c r="I1378" s="131">
        <v>0</v>
      </c>
      <c r="J1378" s="131">
        <v>15600</v>
      </c>
      <c r="K1378" s="131">
        <v>15600</v>
      </c>
      <c r="L1378" s="131">
        <f t="shared" ref="L1378:L1391" si="405">M1378</f>
        <v>12063.69</v>
      </c>
      <c r="M1378" s="131">
        <v>12063.69</v>
      </c>
      <c r="N1378" s="131">
        <v>0</v>
      </c>
      <c r="O1378" s="131">
        <f t="shared" si="401"/>
        <v>0</v>
      </c>
      <c r="P1378" s="131">
        <f t="shared" si="402"/>
        <v>0</v>
      </c>
    </row>
    <row r="1379" spans="1:16" hidden="1" outlineLevel="1" x14ac:dyDescent="0.25">
      <c r="A1379" s="83"/>
      <c r="B1379" s="146" t="s">
        <v>605</v>
      </c>
      <c r="C1379" s="129" t="s">
        <v>237</v>
      </c>
      <c r="D1379" s="145">
        <v>610</v>
      </c>
      <c r="E1379" s="146"/>
      <c r="F1379" s="146"/>
      <c r="G1379" s="148" t="s">
        <v>528</v>
      </c>
      <c r="H1379" s="147">
        <f>SUM(H1378)</f>
        <v>0</v>
      </c>
      <c r="I1379" s="147">
        <f t="shared" ref="I1379:P1379" si="406">SUM(I1378)</f>
        <v>0</v>
      </c>
      <c r="J1379" s="147">
        <f t="shared" si="406"/>
        <v>15600</v>
      </c>
      <c r="K1379" s="147">
        <f t="shared" si="406"/>
        <v>15600</v>
      </c>
      <c r="L1379" s="147">
        <f t="shared" si="406"/>
        <v>12063.69</v>
      </c>
      <c r="M1379" s="147">
        <f t="shared" si="406"/>
        <v>12063.69</v>
      </c>
      <c r="N1379" s="147">
        <f t="shared" si="406"/>
        <v>0</v>
      </c>
      <c r="O1379" s="147">
        <f t="shared" si="406"/>
        <v>0</v>
      </c>
      <c r="P1379" s="147">
        <f t="shared" si="406"/>
        <v>0</v>
      </c>
    </row>
    <row r="1380" spans="1:16" hidden="1" outlineLevel="1" x14ac:dyDescent="0.25">
      <c r="A1380" s="6" t="s">
        <v>11</v>
      </c>
      <c r="B1380" s="129" t="s">
        <v>605</v>
      </c>
      <c r="C1380" s="129" t="s">
        <v>237</v>
      </c>
      <c r="D1380" s="129" t="s">
        <v>23</v>
      </c>
      <c r="E1380" s="129" t="s">
        <v>18</v>
      </c>
      <c r="F1380" s="129" t="s">
        <v>240</v>
      </c>
      <c r="G1380" s="130" t="s">
        <v>242</v>
      </c>
      <c r="H1380" s="131">
        <v>676.56</v>
      </c>
      <c r="I1380" s="131">
        <v>689.82</v>
      </c>
      <c r="J1380" s="131">
        <v>700</v>
      </c>
      <c r="K1380" s="131">
        <v>700</v>
      </c>
      <c r="L1380" s="131">
        <f t="shared" si="405"/>
        <v>611.09</v>
      </c>
      <c r="M1380" s="131">
        <v>611.09</v>
      </c>
      <c r="N1380" s="131">
        <v>0</v>
      </c>
      <c r="O1380" s="131">
        <f t="shared" si="401"/>
        <v>0</v>
      </c>
      <c r="P1380" s="131">
        <f t="shared" si="402"/>
        <v>0</v>
      </c>
    </row>
    <row r="1381" spans="1:16" hidden="1" outlineLevel="1" x14ac:dyDescent="0.25">
      <c r="A1381" s="6" t="s">
        <v>11</v>
      </c>
      <c r="B1381" s="129" t="s">
        <v>605</v>
      </c>
      <c r="C1381" s="129" t="s">
        <v>237</v>
      </c>
      <c r="D1381" s="129" t="s">
        <v>27</v>
      </c>
      <c r="E1381" s="129" t="s">
        <v>18</v>
      </c>
      <c r="F1381" s="129" t="s">
        <v>240</v>
      </c>
      <c r="G1381" s="130" t="s">
        <v>206</v>
      </c>
      <c r="H1381" s="131">
        <v>0</v>
      </c>
      <c r="I1381" s="131">
        <v>0</v>
      </c>
      <c r="J1381" s="131">
        <v>832</v>
      </c>
      <c r="K1381" s="131">
        <v>832</v>
      </c>
      <c r="L1381" s="131">
        <f t="shared" si="405"/>
        <v>602.42999999999995</v>
      </c>
      <c r="M1381" s="131">
        <v>602.42999999999995</v>
      </c>
      <c r="N1381" s="131">
        <v>0</v>
      </c>
      <c r="O1381" s="131">
        <f t="shared" si="401"/>
        <v>0</v>
      </c>
      <c r="P1381" s="131">
        <f t="shared" si="402"/>
        <v>0</v>
      </c>
    </row>
    <row r="1382" spans="1:16" ht="34.5" hidden="1" outlineLevel="1" x14ac:dyDescent="0.25">
      <c r="A1382" s="6" t="s">
        <v>11</v>
      </c>
      <c r="B1382" s="129" t="s">
        <v>605</v>
      </c>
      <c r="C1382" s="129" t="s">
        <v>237</v>
      </c>
      <c r="D1382" s="129" t="s">
        <v>53</v>
      </c>
      <c r="E1382" s="129" t="s">
        <v>18</v>
      </c>
      <c r="F1382" s="129" t="s">
        <v>240</v>
      </c>
      <c r="G1382" s="130" t="s">
        <v>54</v>
      </c>
      <c r="H1382" s="131">
        <v>108</v>
      </c>
      <c r="I1382" s="131">
        <v>119</v>
      </c>
      <c r="J1382" s="131">
        <v>153</v>
      </c>
      <c r="K1382" s="131">
        <v>153</v>
      </c>
      <c r="L1382" s="131">
        <f t="shared" si="405"/>
        <v>90</v>
      </c>
      <c r="M1382" s="131">
        <v>90</v>
      </c>
      <c r="N1382" s="131">
        <v>0</v>
      </c>
      <c r="O1382" s="131">
        <f t="shared" si="401"/>
        <v>0</v>
      </c>
      <c r="P1382" s="131">
        <f t="shared" si="402"/>
        <v>0</v>
      </c>
    </row>
    <row r="1383" spans="1:16" ht="34.5" hidden="1" outlineLevel="1" x14ac:dyDescent="0.25">
      <c r="A1383" s="6" t="s">
        <v>11</v>
      </c>
      <c r="B1383" s="129" t="s">
        <v>605</v>
      </c>
      <c r="C1383" s="129" t="s">
        <v>237</v>
      </c>
      <c r="D1383" s="129" t="s">
        <v>30</v>
      </c>
      <c r="E1383" s="129" t="s">
        <v>18</v>
      </c>
      <c r="F1383" s="129" t="s">
        <v>240</v>
      </c>
      <c r="G1383" s="130" t="s">
        <v>243</v>
      </c>
      <c r="H1383" s="131">
        <v>0</v>
      </c>
      <c r="I1383" s="131">
        <v>0</v>
      </c>
      <c r="J1383" s="131">
        <v>223</v>
      </c>
      <c r="K1383" s="131">
        <v>223</v>
      </c>
      <c r="L1383" s="131">
        <f t="shared" si="405"/>
        <v>168.58</v>
      </c>
      <c r="M1383" s="131">
        <v>168.58</v>
      </c>
      <c r="N1383" s="131">
        <v>0</v>
      </c>
      <c r="O1383" s="131">
        <f t="shared" si="401"/>
        <v>0</v>
      </c>
      <c r="P1383" s="131">
        <f t="shared" si="402"/>
        <v>0</v>
      </c>
    </row>
    <row r="1384" spans="1:16" ht="34.5" hidden="1" outlineLevel="1" x14ac:dyDescent="0.25">
      <c r="A1384" s="6" t="s">
        <v>11</v>
      </c>
      <c r="B1384" s="129" t="s">
        <v>605</v>
      </c>
      <c r="C1384" s="129" t="s">
        <v>237</v>
      </c>
      <c r="D1384" s="129" t="s">
        <v>33</v>
      </c>
      <c r="E1384" s="129" t="s">
        <v>18</v>
      </c>
      <c r="F1384" s="129" t="s">
        <v>240</v>
      </c>
      <c r="G1384" s="130" t="s">
        <v>35</v>
      </c>
      <c r="H1384" s="131">
        <v>1945.32</v>
      </c>
      <c r="I1384" s="131">
        <v>1977.96</v>
      </c>
      <c r="J1384" s="131">
        <v>2250</v>
      </c>
      <c r="K1384" s="131">
        <v>2250</v>
      </c>
      <c r="L1384" s="131">
        <f t="shared" si="405"/>
        <v>1686.33</v>
      </c>
      <c r="M1384" s="131">
        <v>1686.33</v>
      </c>
      <c r="N1384" s="131">
        <v>0</v>
      </c>
      <c r="O1384" s="131">
        <f t="shared" si="401"/>
        <v>0</v>
      </c>
      <c r="P1384" s="131">
        <f t="shared" si="402"/>
        <v>0</v>
      </c>
    </row>
    <row r="1385" spans="1:16" ht="34.5" hidden="1" outlineLevel="1" x14ac:dyDescent="0.25">
      <c r="A1385" s="6" t="s">
        <v>11</v>
      </c>
      <c r="B1385" s="129" t="s">
        <v>605</v>
      </c>
      <c r="C1385" s="129" t="s">
        <v>237</v>
      </c>
      <c r="D1385" s="129" t="s">
        <v>37</v>
      </c>
      <c r="E1385" s="129" t="s">
        <v>18</v>
      </c>
      <c r="F1385" s="129" t="s">
        <v>240</v>
      </c>
      <c r="G1385" s="130" t="s">
        <v>39</v>
      </c>
      <c r="H1385" s="131">
        <v>105.32</v>
      </c>
      <c r="I1385" s="131">
        <v>113.02</v>
      </c>
      <c r="J1385" s="131">
        <v>128</v>
      </c>
      <c r="K1385" s="131">
        <v>128</v>
      </c>
      <c r="L1385" s="131">
        <f t="shared" si="405"/>
        <v>96.3</v>
      </c>
      <c r="M1385" s="131">
        <v>96.3</v>
      </c>
      <c r="N1385" s="131">
        <v>0</v>
      </c>
      <c r="O1385" s="131">
        <f t="shared" si="401"/>
        <v>0</v>
      </c>
      <c r="P1385" s="131">
        <f t="shared" si="402"/>
        <v>0</v>
      </c>
    </row>
    <row r="1386" spans="1:16" ht="34.5" hidden="1" outlineLevel="1" x14ac:dyDescent="0.25">
      <c r="A1386" s="6" t="s">
        <v>11</v>
      </c>
      <c r="B1386" s="129" t="s">
        <v>605</v>
      </c>
      <c r="C1386" s="129" t="s">
        <v>237</v>
      </c>
      <c r="D1386" s="129" t="s">
        <v>41</v>
      </c>
      <c r="E1386" s="129" t="s">
        <v>18</v>
      </c>
      <c r="F1386" s="129" t="s">
        <v>240</v>
      </c>
      <c r="G1386" s="130" t="s">
        <v>43</v>
      </c>
      <c r="H1386" s="131">
        <v>394.94</v>
      </c>
      <c r="I1386" s="131">
        <v>423.84</v>
      </c>
      <c r="J1386" s="131">
        <v>482</v>
      </c>
      <c r="K1386" s="131">
        <v>482</v>
      </c>
      <c r="L1386" s="131">
        <f t="shared" si="405"/>
        <v>361.29</v>
      </c>
      <c r="M1386" s="131">
        <v>361.29</v>
      </c>
      <c r="N1386" s="131">
        <v>0</v>
      </c>
      <c r="O1386" s="131">
        <f t="shared" si="401"/>
        <v>0</v>
      </c>
      <c r="P1386" s="131">
        <f t="shared" si="402"/>
        <v>0</v>
      </c>
    </row>
    <row r="1387" spans="1:16" ht="34.5" hidden="1" outlineLevel="1" x14ac:dyDescent="0.25">
      <c r="A1387" s="6" t="s">
        <v>11</v>
      </c>
      <c r="B1387" s="129" t="s">
        <v>605</v>
      </c>
      <c r="C1387" s="129" t="s">
        <v>237</v>
      </c>
      <c r="D1387" s="129" t="s">
        <v>45</v>
      </c>
      <c r="E1387" s="129" t="s">
        <v>18</v>
      </c>
      <c r="F1387" s="129" t="s">
        <v>240</v>
      </c>
      <c r="G1387" s="130" t="s">
        <v>47</v>
      </c>
      <c r="H1387" s="131">
        <v>131.63999999999999</v>
      </c>
      <c r="I1387" s="131">
        <v>141.28</v>
      </c>
      <c r="J1387" s="131">
        <v>160</v>
      </c>
      <c r="K1387" s="131">
        <v>160</v>
      </c>
      <c r="L1387" s="131">
        <f t="shared" si="405"/>
        <v>120.38</v>
      </c>
      <c r="M1387" s="131">
        <v>120.38</v>
      </c>
      <c r="N1387" s="131">
        <v>0</v>
      </c>
      <c r="O1387" s="131">
        <f t="shared" si="401"/>
        <v>0</v>
      </c>
      <c r="P1387" s="131">
        <f t="shared" si="402"/>
        <v>0</v>
      </c>
    </row>
    <row r="1388" spans="1:16" ht="34.5" hidden="1" outlineLevel="1" x14ac:dyDescent="0.25">
      <c r="A1388" s="6" t="s">
        <v>11</v>
      </c>
      <c r="B1388" s="129" t="s">
        <v>605</v>
      </c>
      <c r="C1388" s="129" t="s">
        <v>237</v>
      </c>
      <c r="D1388" s="129" t="s">
        <v>49</v>
      </c>
      <c r="E1388" s="129" t="s">
        <v>18</v>
      </c>
      <c r="F1388" s="129" t="s">
        <v>240</v>
      </c>
      <c r="G1388" s="130" t="s">
        <v>51</v>
      </c>
      <c r="H1388" s="131">
        <v>625.34</v>
      </c>
      <c r="I1388" s="131">
        <v>671.08</v>
      </c>
      <c r="J1388" s="131">
        <v>764</v>
      </c>
      <c r="K1388" s="131">
        <v>764</v>
      </c>
      <c r="L1388" s="131">
        <f t="shared" si="405"/>
        <v>572.03</v>
      </c>
      <c r="M1388" s="131">
        <v>572.03</v>
      </c>
      <c r="N1388" s="131">
        <v>0</v>
      </c>
      <c r="O1388" s="131">
        <f t="shared" si="401"/>
        <v>0</v>
      </c>
      <c r="P1388" s="131">
        <f t="shared" si="402"/>
        <v>0</v>
      </c>
    </row>
    <row r="1389" spans="1:16" ht="23.25" hidden="1" outlineLevel="1" x14ac:dyDescent="0.25">
      <c r="A1389" s="83"/>
      <c r="B1389" s="146" t="s">
        <v>605</v>
      </c>
      <c r="C1389" s="129" t="s">
        <v>237</v>
      </c>
      <c r="D1389" s="145">
        <v>620</v>
      </c>
      <c r="E1389" s="146"/>
      <c r="F1389" s="146"/>
      <c r="G1389" s="148" t="s">
        <v>684</v>
      </c>
      <c r="H1389" s="147">
        <v>0</v>
      </c>
      <c r="I1389" s="147">
        <v>0</v>
      </c>
      <c r="J1389" s="147">
        <f t="shared" ref="J1389:P1389" si="407">SUM(J1380:J1388)</f>
        <v>5692</v>
      </c>
      <c r="K1389" s="147">
        <f t="shared" si="407"/>
        <v>5692</v>
      </c>
      <c r="L1389" s="147">
        <f t="shared" si="407"/>
        <v>4308.43</v>
      </c>
      <c r="M1389" s="147">
        <f t="shared" si="407"/>
        <v>4308.43</v>
      </c>
      <c r="N1389" s="147">
        <f t="shared" si="407"/>
        <v>0</v>
      </c>
      <c r="O1389" s="147">
        <f t="shared" si="407"/>
        <v>0</v>
      </c>
      <c r="P1389" s="147">
        <f t="shared" si="407"/>
        <v>0</v>
      </c>
    </row>
    <row r="1390" spans="1:16" ht="23.25" hidden="1" outlineLevel="1" x14ac:dyDescent="0.25">
      <c r="A1390" s="6" t="s">
        <v>11</v>
      </c>
      <c r="B1390" s="129" t="s">
        <v>605</v>
      </c>
      <c r="C1390" s="129" t="s">
        <v>237</v>
      </c>
      <c r="D1390" s="129" t="s">
        <v>152</v>
      </c>
      <c r="E1390" s="129" t="s">
        <v>18</v>
      </c>
      <c r="F1390" s="129" t="s">
        <v>240</v>
      </c>
      <c r="G1390" s="130" t="s">
        <v>248</v>
      </c>
      <c r="H1390" s="131">
        <v>0</v>
      </c>
      <c r="I1390" s="131">
        <v>0</v>
      </c>
      <c r="J1390" s="131">
        <v>954</v>
      </c>
      <c r="K1390" s="131">
        <v>954</v>
      </c>
      <c r="L1390" s="131">
        <f t="shared" si="405"/>
        <v>504.6</v>
      </c>
      <c r="M1390" s="131">
        <v>504.6</v>
      </c>
      <c r="N1390" s="131">
        <v>0</v>
      </c>
      <c r="O1390" s="131">
        <f t="shared" si="401"/>
        <v>0</v>
      </c>
      <c r="P1390" s="131">
        <f t="shared" si="402"/>
        <v>0</v>
      </c>
    </row>
    <row r="1391" spans="1:16" ht="23.25" hidden="1" outlineLevel="1" x14ac:dyDescent="0.25">
      <c r="A1391" s="6" t="s">
        <v>11</v>
      </c>
      <c r="B1391" s="129" t="s">
        <v>605</v>
      </c>
      <c r="C1391" s="129" t="s">
        <v>237</v>
      </c>
      <c r="D1391" s="129" t="s">
        <v>156</v>
      </c>
      <c r="E1391" s="129" t="s">
        <v>18</v>
      </c>
      <c r="F1391" s="129" t="s">
        <v>240</v>
      </c>
      <c r="G1391" s="130" t="s">
        <v>157</v>
      </c>
      <c r="H1391" s="131">
        <v>0</v>
      </c>
      <c r="I1391" s="131">
        <v>0</v>
      </c>
      <c r="J1391" s="131">
        <v>205</v>
      </c>
      <c r="K1391" s="131">
        <v>205</v>
      </c>
      <c r="L1391" s="131">
        <f t="shared" si="405"/>
        <v>93.49</v>
      </c>
      <c r="M1391" s="131">
        <v>93.49</v>
      </c>
      <c r="N1391" s="131">
        <v>0</v>
      </c>
      <c r="O1391" s="131">
        <f t="shared" si="401"/>
        <v>0</v>
      </c>
      <c r="P1391" s="131">
        <f t="shared" si="402"/>
        <v>0</v>
      </c>
    </row>
    <row r="1392" spans="1:16" hidden="1" outlineLevel="1" x14ac:dyDescent="0.25">
      <c r="A1392" s="83"/>
      <c r="B1392" s="146" t="s">
        <v>605</v>
      </c>
      <c r="C1392" s="129" t="s">
        <v>237</v>
      </c>
      <c r="D1392" s="145">
        <v>637</v>
      </c>
      <c r="E1392" s="146"/>
      <c r="F1392" s="146"/>
      <c r="G1392" s="148" t="s">
        <v>536</v>
      </c>
      <c r="H1392" s="147">
        <f>SUM(H1390:H1391)</f>
        <v>0</v>
      </c>
      <c r="I1392" s="147">
        <f t="shared" ref="I1392:P1392" si="408">SUM(I1390:I1391)</f>
        <v>0</v>
      </c>
      <c r="J1392" s="147">
        <f t="shared" si="408"/>
        <v>1159</v>
      </c>
      <c r="K1392" s="147">
        <f t="shared" si="408"/>
        <v>1159</v>
      </c>
      <c r="L1392" s="147">
        <f t="shared" si="408"/>
        <v>598.09</v>
      </c>
      <c r="M1392" s="147">
        <f t="shared" si="408"/>
        <v>598.09</v>
      </c>
      <c r="N1392" s="147">
        <f t="shared" si="408"/>
        <v>0</v>
      </c>
      <c r="O1392" s="147">
        <f t="shared" si="408"/>
        <v>0</v>
      </c>
      <c r="P1392" s="147">
        <f t="shared" si="408"/>
        <v>0</v>
      </c>
    </row>
    <row r="1393" spans="1:17" hidden="1" outlineLevel="1" x14ac:dyDescent="0.25">
      <c r="A1393" s="64"/>
      <c r="B1393" s="129" t="s">
        <v>605</v>
      </c>
      <c r="C1393" s="129" t="s">
        <v>237</v>
      </c>
      <c r="D1393" s="129"/>
      <c r="E1393" s="129"/>
      <c r="F1393" s="129"/>
      <c r="G1393" s="130" t="s">
        <v>844</v>
      </c>
      <c r="H1393" s="131">
        <v>17112.75</v>
      </c>
      <c r="I1393" s="131">
        <v>19411.14</v>
      </c>
      <c r="J1393" s="131">
        <f t="shared" ref="J1393:P1393" si="409">J1392+J1389+J1379</f>
        <v>22451</v>
      </c>
      <c r="K1393" s="131">
        <f t="shared" si="409"/>
        <v>22451</v>
      </c>
      <c r="L1393" s="131">
        <f t="shared" si="409"/>
        <v>16970.21</v>
      </c>
      <c r="M1393" s="131">
        <f t="shared" si="409"/>
        <v>16970.21</v>
      </c>
      <c r="N1393" s="131">
        <f t="shared" si="409"/>
        <v>0</v>
      </c>
      <c r="O1393" s="131">
        <f t="shared" si="409"/>
        <v>0</v>
      </c>
      <c r="P1393" s="131">
        <f t="shared" si="409"/>
        <v>0</v>
      </c>
    </row>
    <row r="1394" spans="1:17" collapsed="1" x14ac:dyDescent="0.25">
      <c r="A1394" s="64"/>
      <c r="B1394" s="129" t="s">
        <v>287</v>
      </c>
      <c r="C1394" s="129"/>
      <c r="D1394" s="129"/>
      <c r="E1394" s="129"/>
      <c r="F1394" s="129"/>
      <c r="G1394" s="130" t="s">
        <v>846</v>
      </c>
      <c r="H1394" s="131">
        <f t="shared" ref="H1394:Q1394" si="410">H1396+H1405+H1427</f>
        <v>103457.15</v>
      </c>
      <c r="I1394" s="131">
        <f t="shared" si="410"/>
        <v>127455.98</v>
      </c>
      <c r="J1394" s="131">
        <f t="shared" si="410"/>
        <v>594994.64</v>
      </c>
      <c r="K1394" s="131">
        <f t="shared" si="410"/>
        <v>624436.86</v>
      </c>
      <c r="L1394" s="131">
        <f>L1396+L1405+L1427-100</f>
        <v>213241.56999999998</v>
      </c>
      <c r="M1394" s="131">
        <f t="shared" si="410"/>
        <v>64387.6</v>
      </c>
      <c r="N1394" s="131">
        <f t="shared" si="410"/>
        <v>554280.22</v>
      </c>
      <c r="O1394" s="131">
        <f t="shared" si="410"/>
        <v>270164.49</v>
      </c>
      <c r="P1394" s="131">
        <f t="shared" si="410"/>
        <v>274149.83</v>
      </c>
      <c r="Q1394" s="123">
        <f t="shared" si="410"/>
        <v>0</v>
      </c>
    </row>
    <row r="1395" spans="1:17" hidden="1" outlineLevel="1" x14ac:dyDescent="0.25">
      <c r="A1395" s="83" t="s">
        <v>11</v>
      </c>
      <c r="B1395" s="164" t="s">
        <v>606</v>
      </c>
      <c r="C1395" s="165" t="s">
        <v>475</v>
      </c>
      <c r="D1395" s="166" t="s">
        <v>658</v>
      </c>
      <c r="E1395" s="166" t="s">
        <v>239</v>
      </c>
      <c r="F1395" s="166" t="s">
        <v>476</v>
      </c>
      <c r="G1395" s="167" t="s">
        <v>733</v>
      </c>
      <c r="H1395" s="167">
        <v>16321.98</v>
      </c>
      <c r="I1395" s="167">
        <v>68984.899999999994</v>
      </c>
      <c r="J1395" s="167">
        <v>50000</v>
      </c>
      <c r="K1395" s="167">
        <v>50000</v>
      </c>
      <c r="L1395" s="167">
        <v>8730</v>
      </c>
      <c r="M1395" s="167">
        <v>8730</v>
      </c>
      <c r="N1395" s="167">
        <v>50000</v>
      </c>
      <c r="O1395" s="167">
        <v>73459.009999999995</v>
      </c>
      <c r="P1395" s="167">
        <f>O1395</f>
        <v>73459.009999999995</v>
      </c>
    </row>
    <row r="1396" spans="1:17" hidden="1" outlineLevel="1" x14ac:dyDescent="0.25">
      <c r="A1396" s="64"/>
      <c r="B1396" s="164" t="s">
        <v>606</v>
      </c>
      <c r="C1396" s="164" t="s">
        <v>475</v>
      </c>
      <c r="D1396" s="164"/>
      <c r="E1396" s="164"/>
      <c r="F1396" s="164"/>
      <c r="G1396" s="164" t="s">
        <v>477</v>
      </c>
      <c r="H1396" s="168">
        <f>H1395</f>
        <v>16321.98</v>
      </c>
      <c r="I1396" s="168">
        <f t="shared" ref="I1396:P1396" si="411">I1395</f>
        <v>68984.899999999994</v>
      </c>
      <c r="J1396" s="168">
        <f t="shared" si="411"/>
        <v>50000</v>
      </c>
      <c r="K1396" s="168">
        <f t="shared" si="411"/>
        <v>50000</v>
      </c>
      <c r="L1396" s="168">
        <f t="shared" si="411"/>
        <v>8730</v>
      </c>
      <c r="M1396" s="168">
        <f t="shared" si="411"/>
        <v>8730</v>
      </c>
      <c r="N1396" s="168">
        <f t="shared" si="411"/>
        <v>50000</v>
      </c>
      <c r="O1396" s="168">
        <f t="shared" si="411"/>
        <v>73459.009999999995</v>
      </c>
      <c r="P1396" s="168">
        <f t="shared" si="411"/>
        <v>73459.009999999995</v>
      </c>
    </row>
    <row r="1397" spans="1:17" hidden="1" outlineLevel="1" x14ac:dyDescent="0.25">
      <c r="A1397" s="83" t="s">
        <v>11</v>
      </c>
      <c r="B1397" s="164" t="s">
        <v>607</v>
      </c>
      <c r="C1397" s="165" t="s">
        <v>475</v>
      </c>
      <c r="D1397" s="166" t="s">
        <v>482</v>
      </c>
      <c r="E1397" s="166" t="s">
        <v>18</v>
      </c>
      <c r="F1397" s="166" t="s">
        <v>19</v>
      </c>
      <c r="G1397" s="167" t="s">
        <v>483</v>
      </c>
      <c r="H1397" s="167">
        <v>0</v>
      </c>
      <c r="I1397" s="167">
        <v>0</v>
      </c>
      <c r="J1397" s="167">
        <v>23500</v>
      </c>
      <c r="K1397" s="167">
        <v>23500</v>
      </c>
      <c r="L1397" s="167">
        <v>6000</v>
      </c>
      <c r="M1397" s="167">
        <v>2590</v>
      </c>
      <c r="N1397" s="167">
        <v>15000</v>
      </c>
      <c r="O1397" s="167">
        <v>20000</v>
      </c>
      <c r="P1397" s="167">
        <v>20000</v>
      </c>
      <c r="Q1397" s="50"/>
    </row>
    <row r="1398" spans="1:17" hidden="1" outlineLevel="1" x14ac:dyDescent="0.25">
      <c r="A1398" s="83" t="s">
        <v>11</v>
      </c>
      <c r="B1398" s="164" t="s">
        <v>607</v>
      </c>
      <c r="C1398" s="165" t="s">
        <v>475</v>
      </c>
      <c r="D1398" s="166" t="s">
        <v>482</v>
      </c>
      <c r="E1398" s="166" t="s">
        <v>18</v>
      </c>
      <c r="F1398" s="166" t="s">
        <v>484</v>
      </c>
      <c r="G1398" s="167" t="s">
        <v>485</v>
      </c>
      <c r="H1398" s="167">
        <v>10595.48</v>
      </c>
      <c r="I1398" s="167">
        <v>9943.1</v>
      </c>
      <c r="J1398" s="167">
        <v>0</v>
      </c>
      <c r="K1398" s="167">
        <v>0</v>
      </c>
      <c r="L1398" s="167">
        <v>0</v>
      </c>
      <c r="M1398" s="167">
        <v>0</v>
      </c>
      <c r="N1398" s="167">
        <v>0</v>
      </c>
      <c r="O1398" s="167">
        <v>0</v>
      </c>
      <c r="P1398" s="167">
        <v>0</v>
      </c>
      <c r="Q1398" s="50"/>
    </row>
    <row r="1399" spans="1:17" hidden="1" outlineLevel="1" x14ac:dyDescent="0.25">
      <c r="A1399" s="83"/>
      <c r="B1399" s="164" t="s">
        <v>607</v>
      </c>
      <c r="C1399" s="165" t="s">
        <v>475</v>
      </c>
      <c r="D1399" s="166">
        <v>716</v>
      </c>
      <c r="E1399" s="166">
        <v>41</v>
      </c>
      <c r="F1399" s="166">
        <v>48</v>
      </c>
      <c r="G1399" s="167" t="s">
        <v>632</v>
      </c>
      <c r="H1399" s="167">
        <v>0</v>
      </c>
      <c r="I1399" s="167">
        <v>0</v>
      </c>
      <c r="J1399" s="167">
        <v>0</v>
      </c>
      <c r="K1399" s="167">
        <v>0</v>
      </c>
      <c r="L1399" s="167">
        <v>0</v>
      </c>
      <c r="M1399" s="167">
        <v>0</v>
      </c>
      <c r="N1399" s="167">
        <v>0</v>
      </c>
      <c r="O1399" s="167">
        <v>0</v>
      </c>
      <c r="P1399" s="167">
        <v>0</v>
      </c>
    </row>
    <row r="1400" spans="1:17" hidden="1" outlineLevel="1" x14ac:dyDescent="0.25">
      <c r="A1400" s="83"/>
      <c r="B1400" s="164" t="s">
        <v>607</v>
      </c>
      <c r="C1400" s="165" t="s">
        <v>475</v>
      </c>
      <c r="D1400" s="166">
        <v>716</v>
      </c>
      <c r="E1400" s="166">
        <v>41</v>
      </c>
      <c r="F1400" s="166">
        <v>48</v>
      </c>
      <c r="G1400" s="167" t="s">
        <v>633</v>
      </c>
      <c r="H1400" s="167">
        <v>0</v>
      </c>
      <c r="I1400" s="167">
        <v>0</v>
      </c>
      <c r="J1400" s="167">
        <v>0</v>
      </c>
      <c r="K1400" s="167">
        <v>0</v>
      </c>
      <c r="L1400" s="167">
        <v>0</v>
      </c>
      <c r="M1400" s="167">
        <v>0</v>
      </c>
      <c r="N1400" s="167">
        <v>0</v>
      </c>
      <c r="O1400" s="167">
        <v>0</v>
      </c>
      <c r="P1400" s="167">
        <v>0</v>
      </c>
    </row>
    <row r="1401" spans="1:17" hidden="1" outlineLevel="1" x14ac:dyDescent="0.25">
      <c r="A1401" s="83"/>
      <c r="B1401" s="164" t="s">
        <v>607</v>
      </c>
      <c r="C1401" s="165" t="s">
        <v>475</v>
      </c>
      <c r="D1401" s="166">
        <v>716</v>
      </c>
      <c r="E1401" s="166">
        <v>41</v>
      </c>
      <c r="F1401" s="166">
        <v>48</v>
      </c>
      <c r="G1401" s="167" t="s">
        <v>634</v>
      </c>
      <c r="H1401" s="167">
        <v>0</v>
      </c>
      <c r="I1401" s="167">
        <v>0</v>
      </c>
      <c r="J1401" s="167">
        <v>0</v>
      </c>
      <c r="K1401" s="167">
        <v>0</v>
      </c>
      <c r="L1401" s="167">
        <v>0</v>
      </c>
      <c r="M1401" s="167">
        <v>0</v>
      </c>
      <c r="N1401" s="167">
        <v>4000</v>
      </c>
      <c r="O1401" s="167">
        <v>0</v>
      </c>
      <c r="P1401" s="167">
        <v>0</v>
      </c>
    </row>
    <row r="1402" spans="1:17" hidden="1" outlineLevel="1" x14ac:dyDescent="0.25">
      <c r="A1402" s="83" t="s">
        <v>11</v>
      </c>
      <c r="B1402" s="164" t="s">
        <v>607</v>
      </c>
      <c r="C1402" s="165" t="s">
        <v>475</v>
      </c>
      <c r="D1402" s="166" t="s">
        <v>462</v>
      </c>
      <c r="E1402" s="166" t="s">
        <v>18</v>
      </c>
      <c r="F1402" s="166" t="s">
        <v>492</v>
      </c>
      <c r="G1402" s="167" t="s">
        <v>493</v>
      </c>
      <c r="H1402" s="167">
        <v>0</v>
      </c>
      <c r="I1402" s="167">
        <v>0</v>
      </c>
      <c r="J1402" s="167">
        <v>99023.9</v>
      </c>
      <c r="K1402" s="167">
        <v>99023.9</v>
      </c>
      <c r="L1402" s="167">
        <v>50</v>
      </c>
      <c r="M1402" s="167">
        <v>50</v>
      </c>
      <c r="N1402" s="167">
        <v>99023.9</v>
      </c>
      <c r="O1402" s="167">
        <v>0</v>
      </c>
      <c r="P1402" s="167">
        <v>0</v>
      </c>
    </row>
    <row r="1403" spans="1:17" hidden="1" outlineLevel="1" x14ac:dyDescent="0.25">
      <c r="A1403" s="83"/>
      <c r="B1403" s="164" t="s">
        <v>607</v>
      </c>
      <c r="C1403" s="165" t="s">
        <v>475</v>
      </c>
      <c r="D1403" s="166">
        <v>717002</v>
      </c>
      <c r="E1403" s="166">
        <v>41</v>
      </c>
      <c r="F1403" s="166">
        <v>48</v>
      </c>
      <c r="G1403" s="167" t="s">
        <v>640</v>
      </c>
      <c r="H1403" s="167">
        <v>0</v>
      </c>
      <c r="I1403" s="167">
        <v>0</v>
      </c>
      <c r="J1403" s="167">
        <v>0</v>
      </c>
      <c r="K1403" s="167">
        <v>0</v>
      </c>
      <c r="L1403" s="167">
        <v>0</v>
      </c>
      <c r="M1403" s="167">
        <v>0</v>
      </c>
      <c r="N1403" s="167">
        <v>50000</v>
      </c>
      <c r="O1403" s="167">
        <v>50000</v>
      </c>
      <c r="P1403" s="167">
        <v>50000</v>
      </c>
    </row>
    <row r="1404" spans="1:17" hidden="1" outlineLevel="1" x14ac:dyDescent="0.25">
      <c r="A1404" s="83"/>
      <c r="B1404" s="164" t="s">
        <v>607</v>
      </c>
      <c r="C1404" s="165"/>
      <c r="D1404" s="165">
        <v>700</v>
      </c>
      <c r="E1404" s="166"/>
      <c r="F1404" s="166"/>
      <c r="G1404" s="167" t="s">
        <v>733</v>
      </c>
      <c r="H1404" s="167">
        <v>10940</v>
      </c>
      <c r="I1404" s="167">
        <f t="shared" ref="I1404:P1404" si="412">SUM(I1397:I1403)</f>
        <v>9943.1</v>
      </c>
      <c r="J1404" s="167">
        <f t="shared" si="412"/>
        <v>122523.9</v>
      </c>
      <c r="K1404" s="167">
        <f t="shared" si="412"/>
        <v>122523.9</v>
      </c>
      <c r="L1404" s="167">
        <f t="shared" si="412"/>
        <v>6050</v>
      </c>
      <c r="M1404" s="167">
        <f t="shared" si="412"/>
        <v>2640</v>
      </c>
      <c r="N1404" s="167">
        <f t="shared" si="412"/>
        <v>168023.9</v>
      </c>
      <c r="O1404" s="167">
        <f t="shared" si="412"/>
        <v>70000</v>
      </c>
      <c r="P1404" s="167">
        <f t="shared" si="412"/>
        <v>70000</v>
      </c>
    </row>
    <row r="1405" spans="1:17" hidden="1" outlineLevel="1" x14ac:dyDescent="0.25">
      <c r="A1405" s="64"/>
      <c r="B1405" s="164" t="s">
        <v>607</v>
      </c>
      <c r="C1405" s="164"/>
      <c r="D1405" s="164"/>
      <c r="E1405" s="164"/>
      <c r="F1405" s="164"/>
      <c r="G1405" s="164" t="s">
        <v>483</v>
      </c>
      <c r="H1405" s="168">
        <f>H1404</f>
        <v>10940</v>
      </c>
      <c r="I1405" s="168">
        <f t="shared" ref="I1405:P1405" si="413">I1404</f>
        <v>9943.1</v>
      </c>
      <c r="J1405" s="168">
        <f t="shared" si="413"/>
        <v>122523.9</v>
      </c>
      <c r="K1405" s="168">
        <f t="shared" si="413"/>
        <v>122523.9</v>
      </c>
      <c r="L1405" s="168">
        <f t="shared" si="413"/>
        <v>6050</v>
      </c>
      <c r="M1405" s="168">
        <f t="shared" si="413"/>
        <v>2640</v>
      </c>
      <c r="N1405" s="168">
        <f t="shared" si="413"/>
        <v>168023.9</v>
      </c>
      <c r="O1405" s="168">
        <f t="shared" si="413"/>
        <v>70000</v>
      </c>
      <c r="P1405" s="168">
        <f t="shared" si="413"/>
        <v>70000</v>
      </c>
    </row>
    <row r="1406" spans="1:17" hidden="1" outlineLevel="1" x14ac:dyDescent="0.25">
      <c r="A1406" s="19" t="s">
        <v>11</v>
      </c>
      <c r="B1406" s="139" t="s">
        <v>608</v>
      </c>
      <c r="C1406" s="140" t="s">
        <v>257</v>
      </c>
      <c r="D1406" s="139" t="s">
        <v>461</v>
      </c>
      <c r="E1406" s="139" t="s">
        <v>18</v>
      </c>
      <c r="F1406" s="139" t="s">
        <v>258</v>
      </c>
      <c r="G1406" s="139" t="s">
        <v>470</v>
      </c>
      <c r="H1406" s="138">
        <v>0</v>
      </c>
      <c r="I1406" s="138">
        <v>609</v>
      </c>
      <c r="J1406" s="138">
        <v>136624.42000000001</v>
      </c>
      <c r="K1406" s="138">
        <v>0</v>
      </c>
      <c r="L1406" s="138">
        <v>0</v>
      </c>
      <c r="M1406" s="138">
        <v>0</v>
      </c>
      <c r="N1406" s="138">
        <v>0</v>
      </c>
      <c r="O1406" s="138">
        <f>N1406</f>
        <v>0</v>
      </c>
      <c r="P1406" s="138">
        <f>N1406</f>
        <v>0</v>
      </c>
    </row>
    <row r="1407" spans="1:17" hidden="1" outlineLevel="1" x14ac:dyDescent="0.25">
      <c r="A1407" s="19" t="s">
        <v>11</v>
      </c>
      <c r="B1407" s="139" t="s">
        <v>608</v>
      </c>
      <c r="C1407" s="140" t="s">
        <v>257</v>
      </c>
      <c r="D1407" s="139" t="s">
        <v>461</v>
      </c>
      <c r="E1407" s="139" t="s">
        <v>18</v>
      </c>
      <c r="F1407" s="139" t="s">
        <v>258</v>
      </c>
      <c r="G1407" s="139" t="s">
        <v>471</v>
      </c>
      <c r="H1407" s="138">
        <v>0</v>
      </c>
      <c r="I1407" s="138">
        <v>0</v>
      </c>
      <c r="J1407" s="138">
        <v>18414.28</v>
      </c>
      <c r="K1407" s="138">
        <v>18414.28</v>
      </c>
      <c r="L1407" s="138">
        <v>0</v>
      </c>
      <c r="M1407" s="138">
        <v>0</v>
      </c>
      <c r="N1407" s="138">
        <v>18414.28</v>
      </c>
      <c r="O1407" s="138">
        <v>0</v>
      </c>
      <c r="P1407" s="138">
        <v>0</v>
      </c>
    </row>
    <row r="1408" spans="1:17" hidden="1" outlineLevel="1" x14ac:dyDescent="0.25">
      <c r="A1408" s="19" t="s">
        <v>11</v>
      </c>
      <c r="B1408" s="139" t="s">
        <v>608</v>
      </c>
      <c r="C1408" s="140" t="s">
        <v>264</v>
      </c>
      <c r="D1408" s="139" t="s">
        <v>462</v>
      </c>
      <c r="E1408" s="139" t="s">
        <v>15</v>
      </c>
      <c r="F1408" s="139" t="s">
        <v>473</v>
      </c>
      <c r="G1408" s="139" t="s">
        <v>463</v>
      </c>
      <c r="H1408" s="138">
        <v>62813.84</v>
      </c>
      <c r="I1408" s="138">
        <v>40643.360000000001</v>
      </c>
      <c r="J1408" s="138">
        <v>182900</v>
      </c>
      <c r="K1408" s="138">
        <v>345766.64</v>
      </c>
      <c r="L1408" s="138">
        <v>182900</v>
      </c>
      <c r="M1408" s="138">
        <v>40356.03</v>
      </c>
      <c r="N1408" s="138">
        <v>150000</v>
      </c>
      <c r="O1408" s="138">
        <v>0</v>
      </c>
      <c r="P1408" s="138">
        <v>0</v>
      </c>
    </row>
    <row r="1409" spans="1:17" hidden="1" outlineLevel="1" x14ac:dyDescent="0.25">
      <c r="A1409" s="15" t="s">
        <v>11</v>
      </c>
      <c r="B1409" s="136" t="s">
        <v>608</v>
      </c>
      <c r="C1409" s="139" t="s">
        <v>475</v>
      </c>
      <c r="D1409" s="139" t="s">
        <v>461</v>
      </c>
      <c r="E1409" s="136" t="s">
        <v>239</v>
      </c>
      <c r="F1409" s="136" t="s">
        <v>498</v>
      </c>
      <c r="G1409" s="136" t="s">
        <v>486</v>
      </c>
      <c r="H1409" s="138">
        <v>0</v>
      </c>
      <c r="I1409" s="138">
        <v>3489.02</v>
      </c>
      <c r="J1409" s="138"/>
      <c r="K1409" s="138"/>
      <c r="L1409" s="138"/>
      <c r="M1409" s="138"/>
      <c r="N1409" s="138"/>
      <c r="O1409" s="138"/>
      <c r="P1409" s="138"/>
    </row>
    <row r="1410" spans="1:17" hidden="1" outlineLevel="1" x14ac:dyDescent="0.25">
      <c r="A1410" s="19" t="s">
        <v>11</v>
      </c>
      <c r="B1410" s="139" t="s">
        <v>608</v>
      </c>
      <c r="C1410" s="139" t="s">
        <v>269</v>
      </c>
      <c r="D1410" s="139" t="s">
        <v>461</v>
      </c>
      <c r="E1410" s="139" t="s">
        <v>18</v>
      </c>
      <c r="F1410" s="139" t="s">
        <v>270</v>
      </c>
      <c r="G1410" s="139" t="s">
        <v>474</v>
      </c>
      <c r="H1410" s="138">
        <v>8565.5300000000007</v>
      </c>
      <c r="I1410" s="138">
        <v>240</v>
      </c>
      <c r="J1410" s="138">
        <v>0</v>
      </c>
      <c r="K1410" s="138">
        <v>0</v>
      </c>
      <c r="L1410" s="138">
        <v>0</v>
      </c>
      <c r="M1410" s="138">
        <v>0</v>
      </c>
      <c r="N1410" s="138">
        <v>0</v>
      </c>
      <c r="O1410" s="138">
        <v>0</v>
      </c>
      <c r="P1410" s="138">
        <v>0</v>
      </c>
    </row>
    <row r="1411" spans="1:17" hidden="1" outlineLevel="1" x14ac:dyDescent="0.25">
      <c r="A1411" s="23"/>
      <c r="B1411" s="145" t="s">
        <v>608</v>
      </c>
      <c r="C1411" s="139" t="s">
        <v>475</v>
      </c>
      <c r="D1411" s="145">
        <v>716</v>
      </c>
      <c r="E1411" s="145">
        <v>41</v>
      </c>
      <c r="F1411" s="145">
        <v>48</v>
      </c>
      <c r="G1411" s="139" t="s">
        <v>637</v>
      </c>
      <c r="H1411" s="131">
        <v>0</v>
      </c>
      <c r="I1411" s="131">
        <v>0</v>
      </c>
      <c r="J1411" s="131">
        <v>0</v>
      </c>
      <c r="K1411" s="131">
        <v>0</v>
      </c>
      <c r="L1411" s="131">
        <v>0</v>
      </c>
      <c r="M1411" s="131">
        <v>0</v>
      </c>
      <c r="N1411" s="138">
        <v>0</v>
      </c>
      <c r="O1411" s="131">
        <v>50000</v>
      </c>
      <c r="P1411" s="131">
        <v>30000</v>
      </c>
    </row>
    <row r="1412" spans="1:17" hidden="1" outlineLevel="1" x14ac:dyDescent="0.25">
      <c r="A1412" s="19" t="s">
        <v>11</v>
      </c>
      <c r="B1412" s="139" t="s">
        <v>608</v>
      </c>
      <c r="C1412" s="139" t="s">
        <v>475</v>
      </c>
      <c r="D1412" s="139" t="s">
        <v>479</v>
      </c>
      <c r="E1412" s="139" t="s">
        <v>18</v>
      </c>
      <c r="F1412" s="139" t="s">
        <v>19</v>
      </c>
      <c r="G1412" s="139" t="s">
        <v>481</v>
      </c>
      <c r="H1412" s="138">
        <v>4815.8</v>
      </c>
      <c r="I1412" s="138">
        <v>3546.6</v>
      </c>
      <c r="J1412" s="138">
        <v>17000</v>
      </c>
      <c r="K1412" s="138">
        <v>17000</v>
      </c>
      <c r="L1412" s="138">
        <v>0</v>
      </c>
      <c r="M1412" s="138">
        <v>0</v>
      </c>
      <c r="N1412" s="135">
        <v>0</v>
      </c>
      <c r="O1412" s="138">
        <v>17000</v>
      </c>
      <c r="P1412" s="138">
        <v>0</v>
      </c>
    </row>
    <row r="1413" spans="1:17" hidden="1" outlineLevel="1" x14ac:dyDescent="0.25">
      <c r="A1413" s="19" t="s">
        <v>11</v>
      </c>
      <c r="B1413" s="139" t="s">
        <v>608</v>
      </c>
      <c r="C1413" s="139" t="s">
        <v>475</v>
      </c>
      <c r="D1413" s="139" t="s">
        <v>461</v>
      </c>
      <c r="E1413" s="139" t="s">
        <v>18</v>
      </c>
      <c r="F1413" s="139" t="s">
        <v>19</v>
      </c>
      <c r="G1413" s="139" t="s">
        <v>487</v>
      </c>
      <c r="H1413" s="138">
        <v>0</v>
      </c>
      <c r="I1413" s="138">
        <v>0</v>
      </c>
      <c r="J1413" s="138">
        <v>5000</v>
      </c>
      <c r="K1413" s="138">
        <v>5000</v>
      </c>
      <c r="L1413" s="138">
        <v>0</v>
      </c>
      <c r="M1413" s="138">
        <v>0</v>
      </c>
      <c r="N1413" s="138">
        <v>5000</v>
      </c>
      <c r="O1413" s="138">
        <v>5000</v>
      </c>
      <c r="P1413" s="138">
        <v>5000</v>
      </c>
    </row>
    <row r="1414" spans="1:17" hidden="1" outlineLevel="1" x14ac:dyDescent="0.25">
      <c r="A1414" s="19" t="s">
        <v>11</v>
      </c>
      <c r="B1414" s="139" t="s">
        <v>608</v>
      </c>
      <c r="C1414" s="139" t="s">
        <v>475</v>
      </c>
      <c r="D1414" s="139" t="s">
        <v>461</v>
      </c>
      <c r="E1414" s="139" t="s">
        <v>18</v>
      </c>
      <c r="F1414" s="139" t="s">
        <v>488</v>
      </c>
      <c r="G1414" s="139" t="s">
        <v>489</v>
      </c>
      <c r="H1414" s="138">
        <v>0</v>
      </c>
      <c r="I1414" s="138">
        <v>0</v>
      </c>
      <c r="J1414" s="138">
        <v>34650</v>
      </c>
      <c r="K1414" s="138">
        <v>37850</v>
      </c>
      <c r="L1414" s="138">
        <v>10191.549999999999</v>
      </c>
      <c r="M1414" s="138">
        <v>7191.55</v>
      </c>
      <c r="N1414" s="138">
        <v>24460</v>
      </c>
      <c r="O1414" s="138">
        <v>0</v>
      </c>
      <c r="P1414" s="138">
        <v>0</v>
      </c>
    </row>
    <row r="1415" spans="1:17" hidden="1" outlineLevel="1" x14ac:dyDescent="0.25">
      <c r="A1415" s="19" t="s">
        <v>11</v>
      </c>
      <c r="B1415" s="139" t="s">
        <v>608</v>
      </c>
      <c r="C1415" s="139" t="s">
        <v>475</v>
      </c>
      <c r="D1415" s="139" t="s">
        <v>462</v>
      </c>
      <c r="E1415" s="139" t="s">
        <v>18</v>
      </c>
      <c r="F1415" s="139" t="s">
        <v>19</v>
      </c>
      <c r="G1415" s="139" t="s">
        <v>491</v>
      </c>
      <c r="H1415" s="138">
        <v>0</v>
      </c>
      <c r="I1415" s="138">
        <v>0</v>
      </c>
      <c r="J1415" s="138">
        <v>0</v>
      </c>
      <c r="K1415" s="138">
        <v>0</v>
      </c>
      <c r="L1415" s="138">
        <v>820.02</v>
      </c>
      <c r="M1415" s="138">
        <v>820.02</v>
      </c>
      <c r="N1415" s="138">
        <v>0</v>
      </c>
      <c r="O1415" s="138">
        <v>0</v>
      </c>
      <c r="P1415" s="138">
        <v>0</v>
      </c>
    </row>
    <row r="1416" spans="1:17" hidden="1" outlineLevel="1" x14ac:dyDescent="0.25">
      <c r="A1416" s="19" t="s">
        <v>11</v>
      </c>
      <c r="B1416" s="139" t="s">
        <v>608</v>
      </c>
      <c r="C1416" s="139" t="s">
        <v>475</v>
      </c>
      <c r="D1416" s="139" t="s">
        <v>462</v>
      </c>
      <c r="E1416" s="139" t="s">
        <v>18</v>
      </c>
      <c r="F1416" s="139" t="s">
        <v>494</v>
      </c>
      <c r="G1416" s="139" t="s">
        <v>495</v>
      </c>
      <c r="H1416" s="138">
        <v>0</v>
      </c>
      <c r="I1416" s="138">
        <v>0</v>
      </c>
      <c r="J1416" s="138">
        <v>27882.04</v>
      </c>
      <c r="K1416" s="138">
        <v>27882.04</v>
      </c>
      <c r="L1416" s="138">
        <v>0</v>
      </c>
      <c r="M1416" s="138">
        <v>0</v>
      </c>
      <c r="N1416" s="138">
        <v>27882.04</v>
      </c>
      <c r="O1416" s="138">
        <v>0</v>
      </c>
      <c r="P1416" s="138">
        <v>0</v>
      </c>
      <c r="Q1416" s="50">
        <v>17000</v>
      </c>
    </row>
    <row r="1417" spans="1:17" hidden="1" outlineLevel="1" x14ac:dyDescent="0.25">
      <c r="A1417" s="19" t="s">
        <v>11</v>
      </c>
      <c r="B1417" s="139" t="s">
        <v>608</v>
      </c>
      <c r="C1417" s="139" t="s">
        <v>475</v>
      </c>
      <c r="D1417" s="139" t="s">
        <v>462</v>
      </c>
      <c r="E1417" s="139" t="s">
        <v>18</v>
      </c>
      <c r="F1417" s="139" t="s">
        <v>99</v>
      </c>
      <c r="G1417" s="139" t="s">
        <v>496</v>
      </c>
      <c r="H1417" s="138">
        <v>0</v>
      </c>
      <c r="I1417" s="138">
        <v>0</v>
      </c>
      <c r="J1417" s="138">
        <v>0</v>
      </c>
      <c r="K1417" s="138">
        <v>0</v>
      </c>
      <c r="L1417" s="138">
        <f>M1417</f>
        <v>2250</v>
      </c>
      <c r="M1417" s="138">
        <v>2250</v>
      </c>
      <c r="N1417" s="138">
        <v>0</v>
      </c>
      <c r="O1417" s="138">
        <v>0</v>
      </c>
      <c r="P1417" s="138">
        <v>0</v>
      </c>
    </row>
    <row r="1418" spans="1:17" hidden="1" outlineLevel="1" x14ac:dyDescent="0.25">
      <c r="A1418" s="19" t="s">
        <v>11</v>
      </c>
      <c r="B1418" s="139" t="s">
        <v>608</v>
      </c>
      <c r="C1418" s="139" t="s">
        <v>475</v>
      </c>
      <c r="D1418" s="139" t="s">
        <v>462</v>
      </c>
      <c r="E1418" s="139" t="s">
        <v>18</v>
      </c>
      <c r="F1418" s="139" t="s">
        <v>99</v>
      </c>
      <c r="G1418" s="139" t="s">
        <v>491</v>
      </c>
      <c r="H1418" s="138">
        <v>0</v>
      </c>
      <c r="I1418" s="138">
        <v>0</v>
      </c>
      <c r="J1418" s="138">
        <v>0</v>
      </c>
      <c r="K1418" s="138">
        <v>0</v>
      </c>
      <c r="L1418" s="138">
        <f>M1418</f>
        <v>2400</v>
      </c>
      <c r="M1418" s="138">
        <v>2400</v>
      </c>
      <c r="N1418" s="138">
        <v>0</v>
      </c>
      <c r="O1418" s="138">
        <v>0</v>
      </c>
      <c r="P1418" s="138">
        <v>0</v>
      </c>
      <c r="Q1418" s="50"/>
    </row>
    <row r="1419" spans="1:17" hidden="1" outlineLevel="1" x14ac:dyDescent="0.25">
      <c r="A1419" s="19"/>
      <c r="B1419" s="139" t="s">
        <v>608</v>
      </c>
      <c r="C1419" s="139" t="s">
        <v>475</v>
      </c>
      <c r="D1419" s="139" t="s">
        <v>462</v>
      </c>
      <c r="E1419" s="139" t="s">
        <v>15</v>
      </c>
      <c r="F1419" s="139" t="s">
        <v>472</v>
      </c>
      <c r="G1419" s="139" t="s">
        <v>652</v>
      </c>
      <c r="H1419" s="138">
        <v>0</v>
      </c>
      <c r="I1419" s="138">
        <v>0</v>
      </c>
      <c r="J1419" s="138">
        <v>0</v>
      </c>
      <c r="K1419" s="138">
        <v>0</v>
      </c>
      <c r="L1419" s="138">
        <v>0</v>
      </c>
      <c r="M1419" s="138">
        <v>0</v>
      </c>
      <c r="N1419" s="138">
        <v>15000</v>
      </c>
      <c r="O1419" s="138">
        <v>0</v>
      </c>
      <c r="P1419" s="138">
        <v>0</v>
      </c>
      <c r="Q1419" s="50"/>
    </row>
    <row r="1420" spans="1:17" hidden="1" outlineLevel="1" x14ac:dyDescent="0.25">
      <c r="A1420" s="23"/>
      <c r="B1420" s="145" t="s">
        <v>608</v>
      </c>
      <c r="C1420" s="139" t="s">
        <v>475</v>
      </c>
      <c r="D1420" s="145">
        <v>717002</v>
      </c>
      <c r="E1420" s="145">
        <v>41</v>
      </c>
      <c r="F1420" s="145">
        <v>48</v>
      </c>
      <c r="G1420" s="139" t="s">
        <v>636</v>
      </c>
      <c r="H1420" s="131">
        <v>0</v>
      </c>
      <c r="I1420" s="131">
        <v>0</v>
      </c>
      <c r="J1420" s="131">
        <v>0</v>
      </c>
      <c r="K1420" s="131">
        <v>0</v>
      </c>
      <c r="L1420" s="131">
        <v>0</v>
      </c>
      <c r="M1420" s="131">
        <v>0</v>
      </c>
      <c r="N1420" s="138"/>
      <c r="O1420" s="131">
        <v>0</v>
      </c>
      <c r="P1420" s="131">
        <v>0</v>
      </c>
    </row>
    <row r="1421" spans="1:17" hidden="1" outlineLevel="1" x14ac:dyDescent="0.25">
      <c r="A1421" s="93" t="s">
        <v>11</v>
      </c>
      <c r="B1421" s="139" t="s">
        <v>608</v>
      </c>
      <c r="C1421" s="169" t="s">
        <v>475</v>
      </c>
      <c r="D1421" s="169" t="s">
        <v>461</v>
      </c>
      <c r="E1421" s="169" t="s">
        <v>18</v>
      </c>
      <c r="F1421" s="169" t="s">
        <v>674</v>
      </c>
      <c r="G1421" s="169" t="s">
        <v>486</v>
      </c>
      <c r="H1421" s="170">
        <v>0</v>
      </c>
      <c r="I1421" s="170">
        <v>0</v>
      </c>
      <c r="J1421" s="170">
        <v>0</v>
      </c>
      <c r="K1421" s="170">
        <v>0</v>
      </c>
      <c r="L1421" s="170">
        <v>0</v>
      </c>
      <c r="M1421" s="170">
        <v>0</v>
      </c>
      <c r="N1421" s="170">
        <v>0</v>
      </c>
      <c r="O1421" s="170">
        <v>54705.48</v>
      </c>
      <c r="P1421" s="170">
        <v>0</v>
      </c>
    </row>
    <row r="1422" spans="1:17" hidden="1" outlineLevel="1" x14ac:dyDescent="0.25">
      <c r="A1422" s="93"/>
      <c r="B1422" s="145" t="s">
        <v>608</v>
      </c>
      <c r="C1422" s="169" t="s">
        <v>475</v>
      </c>
      <c r="D1422" s="169" t="s">
        <v>461</v>
      </c>
      <c r="E1422" s="169" t="s">
        <v>18</v>
      </c>
      <c r="F1422" s="169" t="s">
        <v>674</v>
      </c>
      <c r="G1422" s="169" t="s">
        <v>653</v>
      </c>
      <c r="H1422" s="170">
        <v>0</v>
      </c>
      <c r="I1422" s="170">
        <v>0</v>
      </c>
      <c r="J1422" s="170">
        <v>0</v>
      </c>
      <c r="K1422" s="170">
        <v>0</v>
      </c>
      <c r="L1422" s="170">
        <v>0</v>
      </c>
      <c r="M1422" s="170">
        <v>0</v>
      </c>
      <c r="N1422" s="170">
        <v>45000</v>
      </c>
      <c r="O1422" s="170">
        <v>0</v>
      </c>
      <c r="P1422" s="170">
        <v>0</v>
      </c>
    </row>
    <row r="1423" spans="1:17" hidden="1" outlineLevel="1" x14ac:dyDescent="0.25">
      <c r="A1423" s="94"/>
      <c r="B1423" s="139" t="s">
        <v>608</v>
      </c>
      <c r="C1423" s="169" t="s">
        <v>475</v>
      </c>
      <c r="D1423" s="171">
        <v>717001</v>
      </c>
      <c r="E1423" s="171">
        <v>41</v>
      </c>
      <c r="F1423" s="171">
        <v>48</v>
      </c>
      <c r="G1423" s="169" t="s">
        <v>639</v>
      </c>
      <c r="H1423" s="170">
        <v>0</v>
      </c>
      <c r="I1423" s="170">
        <v>0</v>
      </c>
      <c r="J1423" s="170">
        <v>0</v>
      </c>
      <c r="K1423" s="170">
        <v>0</v>
      </c>
      <c r="L1423" s="170">
        <v>0</v>
      </c>
      <c r="M1423" s="170">
        <v>0</v>
      </c>
      <c r="N1423" s="170">
        <v>0</v>
      </c>
      <c r="O1423" s="170">
        <v>0</v>
      </c>
      <c r="P1423" s="170">
        <v>0</v>
      </c>
    </row>
    <row r="1424" spans="1:17" hidden="1" outlineLevel="1" x14ac:dyDescent="0.25">
      <c r="A1424" s="94"/>
      <c r="B1424" s="145" t="s">
        <v>608</v>
      </c>
      <c r="C1424" s="169" t="s">
        <v>475</v>
      </c>
      <c r="D1424" s="171">
        <v>717001</v>
      </c>
      <c r="E1424" s="171">
        <v>41</v>
      </c>
      <c r="F1424" s="171">
        <v>48</v>
      </c>
      <c r="G1424" s="169" t="s">
        <v>655</v>
      </c>
      <c r="H1424" s="170">
        <v>0</v>
      </c>
      <c r="I1424" s="170">
        <v>0</v>
      </c>
      <c r="J1424" s="170">
        <v>0</v>
      </c>
      <c r="K1424" s="170">
        <v>0</v>
      </c>
      <c r="L1424" s="170">
        <v>0</v>
      </c>
      <c r="M1424" s="170">
        <v>0</v>
      </c>
      <c r="N1424" s="170">
        <v>0</v>
      </c>
      <c r="O1424" s="170">
        <v>0</v>
      </c>
      <c r="P1424" s="170">
        <v>95690.82</v>
      </c>
    </row>
    <row r="1425" spans="1:17" hidden="1" outlineLevel="1" x14ac:dyDescent="0.25">
      <c r="A1425" s="94"/>
      <c r="B1425" s="145" t="s">
        <v>608</v>
      </c>
      <c r="C1425" s="169" t="s">
        <v>475</v>
      </c>
      <c r="D1425" s="171">
        <v>717002</v>
      </c>
      <c r="E1425" s="171">
        <v>41</v>
      </c>
      <c r="F1425" s="171">
        <v>48</v>
      </c>
      <c r="G1425" s="169" t="s">
        <v>635</v>
      </c>
      <c r="H1425" s="170">
        <v>0</v>
      </c>
      <c r="I1425" s="170">
        <v>0</v>
      </c>
      <c r="J1425" s="170">
        <v>0</v>
      </c>
      <c r="K1425" s="170">
        <v>0</v>
      </c>
      <c r="L1425" s="170">
        <v>0</v>
      </c>
      <c r="M1425" s="170">
        <v>0</v>
      </c>
      <c r="N1425" s="170">
        <v>50500</v>
      </c>
      <c r="O1425" s="170">
        <v>0</v>
      </c>
      <c r="P1425" s="170">
        <v>0</v>
      </c>
    </row>
    <row r="1426" spans="1:17" hidden="1" outlineLevel="1" x14ac:dyDescent="0.25">
      <c r="A1426" s="83"/>
      <c r="B1426" s="164" t="s">
        <v>608</v>
      </c>
      <c r="C1426" s="165" t="s">
        <v>475</v>
      </c>
      <c r="D1426" s="165">
        <v>700</v>
      </c>
      <c r="E1426" s="166"/>
      <c r="F1426" s="166"/>
      <c r="G1426" s="167" t="s">
        <v>733</v>
      </c>
      <c r="H1426" s="167">
        <f t="shared" ref="H1426:P1426" si="414">SUM(H1406:H1425)</f>
        <v>76195.17</v>
      </c>
      <c r="I1426" s="167">
        <f t="shared" si="414"/>
        <v>48527.979999999996</v>
      </c>
      <c r="J1426" s="167">
        <f t="shared" si="414"/>
        <v>422470.74</v>
      </c>
      <c r="K1426" s="167">
        <f t="shared" si="414"/>
        <v>451912.96000000002</v>
      </c>
      <c r="L1426" s="167">
        <f t="shared" si="414"/>
        <v>198561.56999999998</v>
      </c>
      <c r="M1426" s="167">
        <f t="shared" si="414"/>
        <v>53017.599999999999</v>
      </c>
      <c r="N1426" s="167">
        <f t="shared" si="414"/>
        <v>336256.32</v>
      </c>
      <c r="O1426" s="167">
        <f t="shared" si="414"/>
        <v>126705.48000000001</v>
      </c>
      <c r="P1426" s="167">
        <f t="shared" si="414"/>
        <v>130690.82</v>
      </c>
    </row>
    <row r="1427" spans="1:17" hidden="1" outlineLevel="1" x14ac:dyDescent="0.25">
      <c r="A1427" s="64"/>
      <c r="B1427" s="164" t="s">
        <v>608</v>
      </c>
      <c r="C1427" s="164"/>
      <c r="D1427" s="164"/>
      <c r="E1427" s="164"/>
      <c r="F1427" s="164"/>
      <c r="G1427" s="164" t="s">
        <v>845</v>
      </c>
      <c r="H1427" s="168">
        <f>H1426</f>
        <v>76195.17</v>
      </c>
      <c r="I1427" s="168">
        <f t="shared" ref="I1427:P1427" si="415">I1426</f>
        <v>48527.979999999996</v>
      </c>
      <c r="J1427" s="168">
        <f t="shared" si="415"/>
        <v>422470.74</v>
      </c>
      <c r="K1427" s="168">
        <f t="shared" si="415"/>
        <v>451912.96000000002</v>
      </c>
      <c r="L1427" s="168">
        <f t="shared" si="415"/>
        <v>198561.56999999998</v>
      </c>
      <c r="M1427" s="168">
        <f t="shared" si="415"/>
        <v>53017.599999999999</v>
      </c>
      <c r="N1427" s="168">
        <f t="shared" si="415"/>
        <v>336256.32</v>
      </c>
      <c r="O1427" s="168">
        <f t="shared" si="415"/>
        <v>126705.48000000001</v>
      </c>
      <c r="P1427" s="168">
        <f t="shared" si="415"/>
        <v>130690.82</v>
      </c>
    </row>
    <row r="1428" spans="1:17" ht="18.75" customHeight="1" collapsed="1" x14ac:dyDescent="0.25">
      <c r="A1428" s="64"/>
      <c r="B1428" s="173" t="s">
        <v>857</v>
      </c>
      <c r="C1428" s="174"/>
      <c r="D1428" s="174"/>
      <c r="E1428" s="174"/>
      <c r="F1428" s="174"/>
      <c r="G1428" s="175"/>
      <c r="H1428" s="172">
        <f t="shared" ref="H1428:Q1428" si="416">H1394+H1133+H1093+H1069+H1025+H923+H613+H584+H568+H507+H332+H213+H197+H2</f>
        <v>4807676.76</v>
      </c>
      <c r="I1428" s="172">
        <f t="shared" si="416"/>
        <v>5532262.9899999984</v>
      </c>
      <c r="J1428" s="172">
        <f t="shared" si="416"/>
        <v>6130651.6400000006</v>
      </c>
      <c r="K1428" s="172">
        <f t="shared" si="416"/>
        <v>8303182.8899999987</v>
      </c>
      <c r="L1428" s="172">
        <f t="shared" si="416"/>
        <v>5810408.9957269132</v>
      </c>
      <c r="M1428" s="172">
        <f t="shared" si="416"/>
        <v>3900685.2900000005</v>
      </c>
      <c r="N1428" s="172">
        <f t="shared" si="416"/>
        <v>6630289.2199999997</v>
      </c>
      <c r="O1428" s="172">
        <f t="shared" si="416"/>
        <v>6579198</v>
      </c>
      <c r="P1428" s="172">
        <f t="shared" si="416"/>
        <v>6713927</v>
      </c>
      <c r="Q1428" s="123">
        <f t="shared" si="416"/>
        <v>0</v>
      </c>
    </row>
    <row r="1431" spans="1:17" x14ac:dyDescent="0.25">
      <c r="L1431" s="106"/>
      <c r="N1431" s="106"/>
      <c r="O1431" s="106"/>
      <c r="P1431" s="106"/>
      <c r="Q1431" s="106">
        <f t="shared" ref="Q1431" si="417">Q1428+Q1430</f>
        <v>0</v>
      </c>
    </row>
  </sheetData>
  <mergeCells count="2">
    <mergeCell ref="B1428:G1428"/>
    <mergeCell ref="B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1</vt:i4>
      </vt:variant>
    </vt:vector>
  </HeadingPairs>
  <TitlesOfParts>
    <vt:vector size="3" baseType="lpstr">
      <vt:lpstr>PR</vt:lpstr>
      <vt:lpstr>Hárok1</vt:lpstr>
      <vt:lpstr>PR!Názvy_tlače</vt:lpstr>
    </vt:vector>
  </TitlesOfParts>
  <Company>ATC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Iveta Gombalová</dc:creator>
  <cp:lastModifiedBy>Iveta Gombalová</cp:lastModifiedBy>
  <cp:lastPrinted>2019-12-13T10:35:10Z</cp:lastPrinted>
  <dcterms:created xsi:type="dcterms:W3CDTF">2019-10-28T10:30:46Z</dcterms:created>
  <dcterms:modified xsi:type="dcterms:W3CDTF">2019-12-13T10:42:10Z</dcterms:modified>
</cp:coreProperties>
</file>